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pivotTables/pivotTable9.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pivotTables/pivotTable10.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4.xml" ContentType="application/vnd.openxmlformats-officedocument.spreadsheetml.table+xml"/>
  <Override PartName="/xl/drawings/drawing9.xml" ContentType="application/vnd.openxmlformats-officedocument.drawing+xml"/>
  <Override PartName="/xl/slicers/slicer2.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0115" windowHeight="7500" tabRatio="790" activeTab="10"/>
  </bookViews>
  <sheets>
    <sheet name="Category" sheetId="19" r:id="rId1"/>
    <sheet name="Sub-Cat" sheetId="7" r:id="rId2"/>
    <sheet name="Year" sheetId="5" r:id="rId3"/>
    <sheet name="Monthly Sales" sheetId="9" r:id="rId4"/>
    <sheet name="States" sheetId="6" r:id="rId5"/>
    <sheet name="Customers" sheetId="8" r:id="rId6"/>
    <sheet name="Customer count" sheetId="11" r:id="rId7"/>
    <sheet name="Sub-cat in loss" sheetId="17" r:id="rId8"/>
    <sheet name="KPIS" sheetId="16" r:id="rId9"/>
    <sheet name="Data Sets" sheetId="1" r:id="rId10"/>
    <sheet name="Dashboard" sheetId="20" r:id="rId11"/>
  </sheets>
  <definedNames>
    <definedName name="Slicer_Category1">#N/A</definedName>
    <definedName name="Slicer_Month">#N/A</definedName>
    <definedName name="Slicer_State">#N/A</definedName>
    <definedName name="Slicer_Sub_Category1">#N/A</definedName>
    <definedName name="Slicer_Year1">#N/A</definedName>
  </definedNames>
  <calcPr calcId="144525"/>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1" l="1"/>
  <c r="F3" i="1" s="1"/>
  <c r="E2" i="1"/>
  <c r="D4" i="16"/>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4" i="16"/>
  <c r="F4" i="1" l="1"/>
  <c r="F5" i="1"/>
  <c r="N7" i="1"/>
  <c r="F6" i="1" l="1"/>
  <c r="D6" i="16"/>
  <c r="G6" i="20" s="1"/>
  <c r="E16" i="11"/>
  <c r="C6" i="16"/>
  <c r="B6" i="16"/>
  <c r="F7" i="1" l="1"/>
  <c r="F8" i="1" s="1"/>
  <c r="L6" i="20"/>
  <c r="C6" i="20"/>
  <c r="E6" i="20"/>
  <c r="A6" i="16"/>
  <c r="F9" i="1" l="1"/>
  <c r="A6" i="20"/>
  <c r="E6" i="16"/>
  <c r="I6" i="20" s="1"/>
  <c r="M4" i="7"/>
  <c r="F10" i="1" l="1"/>
  <c r="F14" i="1"/>
  <c r="F11" i="1"/>
  <c r="F15" i="1"/>
  <c r="F12" i="1"/>
  <c r="F13" i="1"/>
  <c r="N2" i="1"/>
  <c r="N3" i="1"/>
  <c r="N4" i="1"/>
  <c r="N5" i="1"/>
  <c r="N6"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D5" i="6"/>
  <c r="D6" i="6"/>
  <c r="D7" i="6"/>
  <c r="D8" i="6"/>
  <c r="D9" i="6"/>
  <c r="D4" i="6"/>
  <c r="M3" i="7"/>
  <c r="M5" i="7"/>
  <c r="M6" i="7"/>
  <c r="M7" i="7"/>
  <c r="M8" i="7"/>
  <c r="M9" i="7"/>
  <c r="M10" i="7"/>
  <c r="M11" i="7"/>
  <c r="M12" i="7"/>
  <c r="M13" i="7"/>
  <c r="M14" i="7"/>
  <c r="M15" i="7"/>
  <c r="M16" i="7"/>
  <c r="M17" i="7"/>
  <c r="M18" i="7"/>
  <c r="M2" i="7"/>
  <c r="L3" i="19"/>
  <c r="L4" i="19"/>
  <c r="L5" i="19"/>
  <c r="F16" i="1" l="1"/>
  <c r="O2" i="7"/>
  <c r="O3" i="7"/>
  <c r="O4" i="7"/>
  <c r="O5" i="7"/>
  <c r="O6" i="7"/>
  <c r="O7" i="7"/>
  <c r="O8" i="7"/>
  <c r="O9" i="7"/>
  <c r="O10" i="7"/>
  <c r="O11" i="7"/>
  <c r="O12" i="7"/>
  <c r="O13" i="7"/>
  <c r="O14" i="7"/>
  <c r="O15" i="7"/>
  <c r="O16" i="7"/>
  <c r="O17" i="7"/>
  <c r="O18" i="7"/>
  <c r="E5" i="5"/>
  <c r="E6" i="5"/>
  <c r="E7" i="5"/>
  <c r="E8" i="5"/>
  <c r="F17" i="1" l="1"/>
  <c r="F18" i="1" s="1"/>
  <c r="O19" i="7"/>
  <c r="E9" i="5"/>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 r="F19" i="1" l="1"/>
  <c r="F20" i="1" l="1"/>
  <c r="F21" i="1" s="1"/>
  <c r="F22" i="1" s="1"/>
  <c r="F23" i="1" s="1"/>
  <c r="F26" i="1" l="1"/>
  <c r="F27" i="1"/>
  <c r="F24" i="1"/>
  <c r="F25" i="1"/>
  <c r="F28" i="1" l="1"/>
  <c r="F29" i="1" s="1"/>
  <c r="F31" i="1" s="1"/>
  <c r="F30" i="1" l="1"/>
  <c r="F32" i="1" s="1"/>
  <c r="F33" i="1" s="1"/>
  <c r="F34" i="1" s="1"/>
  <c r="F35" i="1" s="1"/>
  <c r="F36" i="1" s="1"/>
  <c r="F37" i="1" s="1"/>
  <c r="F39" i="1" l="1"/>
  <c r="F38" i="1"/>
  <c r="F40" i="1" l="1"/>
  <c r="F41" i="1" s="1"/>
  <c r="F42" i="1" l="1"/>
  <c r="F44" i="1"/>
  <c r="F43" i="1"/>
  <c r="F45" i="1" l="1"/>
  <c r="F49" i="1" s="1"/>
  <c r="F46" i="1"/>
  <c r="F48" i="1"/>
  <c r="F47" i="1"/>
  <c r="F50" i="1" l="1"/>
  <c r="F51" i="1" s="1"/>
  <c r="F52" i="1" s="1"/>
  <c r="F53" i="1" s="1"/>
  <c r="F54" i="1" l="1"/>
  <c r="F57" i="1"/>
  <c r="F56" i="1"/>
  <c r="F55" i="1"/>
  <c r="F60" i="1"/>
  <c r="F59" i="1"/>
  <c r="F58" i="1"/>
  <c r="F61" i="1" l="1"/>
  <c r="F62" i="1" s="1"/>
  <c r="F63" i="1" s="1"/>
  <c r="F64" i="1" s="1"/>
  <c r="F65" i="1" s="1"/>
  <c r="F70" i="1" l="1"/>
  <c r="F68" i="1"/>
  <c r="F66" i="1"/>
  <c r="F71" i="1"/>
  <c r="F69" i="1"/>
  <c r="F67" i="1"/>
  <c r="F72" i="1" l="1"/>
  <c r="F73" i="1" s="1"/>
  <c r="F74" i="1" s="1"/>
  <c r="F75" i="1" s="1"/>
  <c r="F76" i="1" l="1"/>
  <c r="F77" i="1" s="1"/>
  <c r="F78" i="1" s="1"/>
  <c r="F79" i="1" s="1"/>
  <c r="F80" i="1" s="1"/>
  <c r="F81" i="1" s="1"/>
  <c r="F82" i="1" s="1"/>
  <c r="F83" i="1" s="1"/>
  <c r="F84" i="1" s="1"/>
  <c r="F85" i="1" s="1"/>
  <c r="F86" i="1" s="1"/>
  <c r="F87" i="1" s="1"/>
  <c r="F88" i="1" s="1"/>
  <c r="F89" i="1" s="1"/>
  <c r="F90" i="1" s="1"/>
  <c r="F91" i="1" s="1"/>
  <c r="F92" i="1" l="1"/>
  <c r="F93" i="1" s="1"/>
  <c r="F94" i="1" s="1"/>
  <c r="F95" i="1" s="1"/>
  <c r="F96" i="1" s="1"/>
  <c r="F97" i="1" s="1"/>
  <c r="F98" i="1" s="1"/>
  <c r="F99" i="1" l="1"/>
  <c r="F100" i="1" s="1"/>
  <c r="F103" i="1" s="1"/>
  <c r="F105" i="1" l="1"/>
  <c r="F102" i="1"/>
  <c r="F101" i="1"/>
  <c r="F106" i="1" s="1"/>
  <c r="F107" i="1" s="1"/>
  <c r="F108" i="1" s="1"/>
  <c r="F104" i="1"/>
  <c r="F110" i="1" l="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09" i="1"/>
  <c r="F133" i="1" l="1"/>
  <c r="F134" i="1"/>
  <c r="F135" i="1" s="1"/>
  <c r="F136" i="1" s="1"/>
  <c r="F137" i="1" s="1"/>
  <c r="F138" i="1" s="1"/>
  <c r="F139" i="1" s="1"/>
  <c r="F140" i="1" s="1"/>
  <c r="F141" i="1" s="1"/>
  <c r="F142" i="1" s="1"/>
  <c r="F144" i="1" s="1"/>
  <c r="F143" i="1" l="1"/>
  <c r="F145" i="1" s="1"/>
  <c r="F147" i="1" l="1"/>
  <c r="F148" i="1" s="1"/>
  <c r="F149" i="1" s="1"/>
  <c r="F150" i="1" s="1"/>
  <c r="F151" i="1" s="1"/>
  <c r="F152" i="1" s="1"/>
  <c r="F155" i="1" s="1"/>
  <c r="F146" i="1"/>
  <c r="F153" i="1" l="1"/>
  <c r="F157" i="1" s="1"/>
  <c r="F158" i="1" s="1"/>
  <c r="F156" i="1"/>
  <c r="F154" i="1"/>
  <c r="F159" i="1" l="1"/>
  <c r="F160" i="1" s="1"/>
  <c r="F161" i="1" s="1"/>
  <c r="F163" i="1" s="1"/>
  <c r="F162" i="1" l="1"/>
  <c r="F164" i="1"/>
  <c r="F165" i="1" s="1"/>
  <c r="F166" i="1" s="1"/>
  <c r="F167" i="1" s="1"/>
  <c r="F168" i="1" s="1"/>
  <c r="F169" i="1" s="1"/>
  <c r="F170" i="1" s="1"/>
  <c r="F171" i="1" s="1"/>
  <c r="F173" i="1" s="1"/>
  <c r="F172" i="1" l="1"/>
  <c r="F174" i="1"/>
  <c r="F175" i="1" s="1"/>
  <c r="F176" i="1" s="1"/>
  <c r="F177" i="1" s="1"/>
  <c r="F178" i="1" s="1"/>
  <c r="F179" i="1" s="1"/>
  <c r="F182" i="1" s="1"/>
  <c r="F181" i="1" l="1"/>
  <c r="F180" i="1"/>
  <c r="F184" i="1" s="1"/>
  <c r="F185" i="1" s="1"/>
  <c r="F186" i="1" s="1"/>
  <c r="F187" i="1" s="1"/>
  <c r="F188" i="1" s="1"/>
  <c r="F183" i="1"/>
  <c r="F190" i="1" l="1"/>
  <c r="F191" i="1"/>
  <c r="F192" i="1" s="1"/>
  <c r="F193" i="1" s="1"/>
  <c r="F196" i="1" s="1"/>
  <c r="F189" i="1"/>
  <c r="F195" i="1" l="1"/>
  <c r="F197" i="1"/>
  <c r="F198" i="1" s="1"/>
  <c r="F194" i="1"/>
  <c r="F202" i="1"/>
  <c r="F200" i="1"/>
  <c r="F201" i="1"/>
  <c r="F199" i="1"/>
  <c r="F203" i="1" l="1"/>
  <c r="F205" i="1" l="1"/>
  <c r="F206" i="1" s="1"/>
  <c r="F204" i="1"/>
  <c r="F210" i="1" l="1"/>
  <c r="F209" i="1"/>
  <c r="F207" i="1"/>
  <c r="F208" i="1"/>
  <c r="F211" i="1" l="1"/>
  <c r="F212" i="1" s="1"/>
  <c r="F214" i="1" l="1"/>
  <c r="F218" i="1"/>
  <c r="F217" i="1"/>
  <c r="F215" i="1"/>
  <c r="F216" i="1"/>
  <c r="F213" i="1"/>
  <c r="F219" i="1" l="1"/>
  <c r="F220" i="1" s="1"/>
  <c r="F221" i="1" l="1"/>
  <c r="F222" i="1"/>
  <c r="F223" i="1" s="1"/>
  <c r="F228" i="1" l="1"/>
  <c r="F226" i="1"/>
  <c r="F225" i="1"/>
  <c r="F227" i="1"/>
  <c r="F224" i="1"/>
  <c r="F229" i="1"/>
  <c r="F230" i="1" l="1"/>
  <c r="F231" i="1" s="1"/>
  <c r="F232" i="1" s="1"/>
  <c r="F233" i="1" s="1"/>
  <c r="F237" i="1" l="1"/>
  <c r="F234" i="1"/>
  <c r="F235" i="1"/>
  <c r="F236" i="1"/>
  <c r="F238" i="1" l="1"/>
  <c r="F239" i="1"/>
  <c r="F240" i="1"/>
  <c r="F241" i="1" s="1"/>
  <c r="F242" i="1" s="1"/>
  <c r="F243" i="1" s="1"/>
  <c r="F244" i="1" s="1"/>
  <c r="F245" i="1" s="1"/>
  <c r="F246" i="1" s="1"/>
  <c r="F247" i="1" s="1"/>
  <c r="F248" i="1" s="1"/>
  <c r="F249" i="1" s="1"/>
  <c r="F250" i="1" s="1"/>
  <c r="F251" i="1" s="1"/>
  <c r="F252" i="1" s="1"/>
  <c r="F254" i="1" l="1"/>
  <c r="F255" i="1"/>
  <c r="F253" i="1"/>
  <c r="F256" i="1" l="1"/>
  <c r="F257" i="1" s="1"/>
  <c r="F258" i="1" l="1"/>
  <c r="F259" i="1"/>
  <c r="F260" i="1" s="1"/>
  <c r="F261" i="1" s="1"/>
  <c r="F262" i="1" s="1"/>
  <c r="F263" i="1" s="1"/>
  <c r="F264" i="1" s="1"/>
  <c r="F265" i="1" s="1"/>
  <c r="F266" i="1" s="1"/>
  <c r="F267" i="1" s="1"/>
  <c r="F268" i="1" s="1"/>
  <c r="F269" i="1" s="1"/>
  <c r="F270" i="1" s="1"/>
  <c r="F271" i="1" s="1"/>
  <c r="F272" i="1" l="1"/>
  <c r="F273" i="1"/>
  <c r="F274" i="1" s="1"/>
  <c r="F275" i="1" s="1"/>
  <c r="F276" i="1" s="1"/>
  <c r="F277" i="1" s="1"/>
  <c r="F278" i="1" s="1"/>
  <c r="F279" i="1" s="1"/>
  <c r="F280" i="1" s="1"/>
  <c r="F281" i="1" s="1"/>
  <c r="F282" i="1" l="1"/>
  <c r="F283" i="1"/>
  <c r="F284" i="1" s="1"/>
  <c r="F285" i="1" s="1"/>
  <c r="F286" i="1" s="1"/>
  <c r="F287" i="1" s="1"/>
  <c r="F288" i="1" s="1"/>
  <c r="F289" i="1" l="1"/>
  <c r="F290" i="1"/>
  <c r="F291" i="1" l="1"/>
  <c r="F292" i="1" s="1"/>
  <c r="F293" i="1" s="1"/>
  <c r="F294" i="1" s="1"/>
  <c r="F295" i="1" s="1"/>
  <c r="F296" i="1" l="1"/>
  <c r="F297" i="1" s="1"/>
  <c r="F298" i="1" s="1"/>
  <c r="F299" i="1" s="1"/>
  <c r="F300" i="1" s="1"/>
  <c r="F301" i="1" s="1"/>
  <c r="F302" i="1" s="1"/>
  <c r="F303" i="1" l="1"/>
  <c r="F304" i="1"/>
  <c r="F305" i="1" s="1"/>
  <c r="F306" i="1" s="1"/>
  <c r="F307" i="1" s="1"/>
  <c r="F308" i="1"/>
  <c r="F310" i="1"/>
  <c r="F309" i="1" l="1"/>
  <c r="F311" i="1" s="1"/>
  <c r="F312" i="1" s="1"/>
  <c r="F313" i="1" s="1"/>
  <c r="F316" i="1" l="1"/>
  <c r="F317" i="1" s="1"/>
  <c r="F318" i="1" s="1"/>
  <c r="F319" i="1" s="1"/>
  <c r="F320" i="1" s="1"/>
  <c r="F315" i="1"/>
  <c r="F314" i="1"/>
  <c r="F321" i="1" l="1"/>
  <c r="F322" i="1" s="1"/>
  <c r="F323" i="1" s="1"/>
  <c r="F324" i="1" s="1"/>
  <c r="F327" i="1" s="1"/>
  <c r="F326" i="1" l="1"/>
  <c r="F325" i="1"/>
  <c r="F328" i="1" s="1"/>
  <c r="F330" i="1" l="1"/>
  <c r="F331" i="1" s="1"/>
  <c r="F332" i="1" s="1"/>
  <c r="F333" i="1" s="1"/>
  <c r="F334" i="1" s="1"/>
  <c r="F335" i="1" s="1"/>
  <c r="F336" i="1" s="1"/>
  <c r="F337" i="1" s="1"/>
  <c r="F338" i="1" s="1"/>
  <c r="F339" i="1" s="1"/>
  <c r="F340" i="1" s="1"/>
  <c r="F341" i="1" s="1"/>
  <c r="F342" i="1" s="1"/>
  <c r="F343" i="1" s="1"/>
  <c r="F346" i="1" s="1"/>
  <c r="F329" i="1"/>
  <c r="F345" i="1" l="1"/>
  <c r="F344" i="1"/>
  <c r="F347" i="1" s="1"/>
  <c r="F348" i="1" s="1"/>
  <c r="F349" i="1" s="1"/>
  <c r="F351" i="1" l="1"/>
  <c r="F352" i="1" s="1"/>
  <c r="F353" i="1" s="1"/>
  <c r="F350" i="1"/>
  <c r="F355" i="1"/>
  <c r="F354" i="1" l="1"/>
  <c r="F356" i="1"/>
  <c r="F357" i="1" s="1"/>
  <c r="F358" i="1" s="1"/>
  <c r="F360" i="1" s="1"/>
  <c r="F359" i="1" l="1"/>
  <c r="F361" i="1"/>
  <c r="F362" i="1" s="1"/>
  <c r="F363" i="1" s="1"/>
  <c r="F364" i="1" s="1"/>
  <c r="F365" i="1" s="1"/>
  <c r="F366" i="1" s="1"/>
  <c r="F368" i="1" s="1"/>
  <c r="F369" i="1" l="1"/>
  <c r="F370" i="1" s="1"/>
  <c r="F372" i="1" s="1"/>
  <c r="F367" i="1"/>
  <c r="F373" i="1" l="1"/>
  <c r="F374" i="1" s="1"/>
  <c r="F375" i="1" s="1"/>
  <c r="F376" i="1" s="1"/>
  <c r="F377" i="1" s="1"/>
  <c r="F378" i="1" s="1"/>
  <c r="F371" i="1"/>
  <c r="F379" i="1" l="1"/>
  <c r="F380" i="1" s="1"/>
  <c r="F381" i="1" s="1"/>
  <c r="F382" i="1" s="1"/>
  <c r="F383" i="1" s="1"/>
  <c r="F384" i="1" s="1"/>
  <c r="F385" i="1" s="1"/>
  <c r="F386" i="1" s="1"/>
  <c r="F387" i="1" s="1"/>
  <c r="F388" i="1" l="1"/>
  <c r="F389" i="1" s="1"/>
  <c r="F390" i="1" s="1"/>
  <c r="F391" i="1" s="1"/>
  <c r="F392" i="1" s="1"/>
  <c r="F393" i="1" s="1"/>
  <c r="F395" i="1" s="1"/>
  <c r="F394" i="1" l="1"/>
  <c r="F396" i="1" s="1"/>
  <c r="F397" i="1" s="1"/>
  <c r="F398" i="1" s="1"/>
  <c r="F399" i="1" s="1"/>
  <c r="F400" i="1" s="1"/>
  <c r="F401" i="1" l="1"/>
  <c r="F402" i="1"/>
  <c r="F403" i="1"/>
  <c r="F404" i="1" l="1"/>
  <c r="F405" i="1" l="1"/>
  <c r="F406" i="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1" i="1" l="1"/>
  <c r="F432" i="1" s="1"/>
  <c r="F433" i="1" s="1"/>
  <c r="F434" i="1" s="1"/>
  <c r="F435" i="1" s="1"/>
  <c r="F436" i="1" s="1"/>
  <c r="F437" i="1" s="1"/>
  <c r="F438" i="1" s="1"/>
  <c r="F439" i="1" s="1"/>
  <c r="F430" i="1"/>
  <c r="F441" i="1" l="1"/>
  <c r="F442" i="1"/>
  <c r="F443" i="1" s="1"/>
  <c r="F444" i="1" s="1"/>
  <c r="F445" i="1" s="1"/>
  <c r="F446" i="1" s="1"/>
  <c r="F440" i="1"/>
  <c r="F449" i="1" l="1"/>
  <c r="F450" i="1" s="1"/>
  <c r="F451" i="1" s="1"/>
  <c r="F452" i="1" s="1"/>
  <c r="F453" i="1" s="1"/>
  <c r="F454" i="1" s="1"/>
  <c r="F447" i="1"/>
  <c r="F448" i="1"/>
  <c r="F455" i="1" l="1"/>
  <c r="F456" i="1"/>
  <c r="F457" i="1"/>
  <c r="F458" i="1" s="1"/>
  <c r="F460" i="1" l="1"/>
  <c r="F461" i="1" s="1"/>
  <c r="F462" i="1" s="1"/>
  <c r="F463" i="1" s="1"/>
  <c r="F464" i="1" s="1"/>
  <c r="F465" i="1" s="1"/>
  <c r="F466" i="1" s="1"/>
  <c r="F467" i="1" s="1"/>
  <c r="F468" i="1" s="1"/>
  <c r="F469" i="1" s="1"/>
  <c r="F470" i="1" s="1"/>
  <c r="F471" i="1" s="1"/>
  <c r="F472" i="1" s="1"/>
  <c r="F473" i="1" s="1"/>
  <c r="F474" i="1" s="1"/>
  <c r="F475" i="1" s="1"/>
  <c r="F476" i="1" s="1"/>
  <c r="F477" i="1" s="1"/>
  <c r="F478" i="1" s="1"/>
  <c r="F479" i="1" s="1"/>
  <c r="F480" i="1" s="1"/>
  <c r="F481" i="1" s="1"/>
  <c r="F482" i="1" s="1"/>
  <c r="F483" i="1" s="1"/>
  <c r="F484" i="1" s="1"/>
  <c r="F459" i="1"/>
  <c r="F486" i="1" l="1"/>
  <c r="F487" i="1" s="1"/>
  <c r="F485" i="1"/>
  <c r="F489" i="1" l="1"/>
  <c r="F490" i="1"/>
  <c r="F491" i="1" s="1"/>
  <c r="F492" i="1" s="1"/>
  <c r="F493" i="1" s="1"/>
  <c r="F494" i="1" s="1"/>
  <c r="F488" i="1"/>
  <c r="F495" i="1" l="1"/>
  <c r="F496" i="1"/>
  <c r="F497" i="1" s="1"/>
  <c r="F498" i="1" l="1"/>
  <c r="F499" i="1"/>
  <c r="F500" i="1"/>
  <c r="F501" i="1" s="1"/>
  <c r="F502" i="1" s="1"/>
  <c r="F503" i="1" s="1"/>
  <c r="F505" i="1" l="1"/>
  <c r="F506" i="1" s="1"/>
  <c r="F507" i="1" s="1"/>
  <c r="F504" i="1"/>
  <c r="F508" i="1" l="1"/>
  <c r="F509" i="1"/>
  <c r="F510" i="1" s="1"/>
  <c r="F511" i="1" s="1"/>
  <c r="F512" i="1" s="1"/>
  <c r="F513" i="1" s="1"/>
  <c r="F514" i="1" s="1"/>
  <c r="F515" i="1" l="1"/>
  <c r="F516" i="1"/>
  <c r="F517" i="1" s="1"/>
  <c r="F518" i="1" s="1"/>
  <c r="F519" i="1" s="1"/>
  <c r="F520" i="1" l="1"/>
  <c r="F521" i="1"/>
  <c r="F522" i="1" s="1"/>
  <c r="F523" i="1" s="1"/>
  <c r="F524" i="1" s="1"/>
  <c r="F525" i="1" s="1"/>
  <c r="F526" i="1" s="1"/>
  <c r="F527" i="1" s="1"/>
  <c r="F528" i="1" s="1"/>
  <c r="F529" i="1" s="1"/>
  <c r="F530" i="1" s="1"/>
  <c r="F531" i="1" s="1"/>
  <c r="F532" i="1" s="1"/>
  <c r="F533" i="1" s="1"/>
  <c r="F535" i="1" l="1"/>
  <c r="F536" i="1"/>
  <c r="F537" i="1" s="1"/>
  <c r="F538" i="1" s="1"/>
  <c r="F539" i="1" s="1"/>
  <c r="F540" i="1" s="1"/>
  <c r="F534" i="1"/>
  <c r="F543" i="1" l="1"/>
  <c r="F542" i="1"/>
  <c r="F544" i="1"/>
  <c r="F545" i="1" s="1"/>
  <c r="F546" i="1" s="1"/>
  <c r="F547" i="1" s="1"/>
  <c r="F548" i="1" s="1"/>
  <c r="F549" i="1" s="1"/>
  <c r="F550" i="1" s="1"/>
  <c r="F551" i="1" s="1"/>
  <c r="F552" i="1" s="1"/>
  <c r="F553" i="1" s="1"/>
  <c r="F541" i="1"/>
  <c r="F554" i="1" l="1"/>
  <c r="F555" i="1"/>
  <c r="F556" i="1" s="1"/>
  <c r="F557" i="1" s="1"/>
  <c r="F558" i="1" s="1"/>
  <c r="F560" i="1" l="1"/>
  <c r="F561" i="1" s="1"/>
  <c r="F562" i="1" s="1"/>
  <c r="F559" i="1"/>
  <c r="F565" i="1" l="1"/>
  <c r="F566" i="1" s="1"/>
  <c r="F567" i="1" s="1"/>
  <c r="F563" i="1"/>
  <c r="F564" i="1"/>
  <c r="F568" i="1" l="1"/>
  <c r="F569" i="1"/>
  <c r="F570" i="1" s="1"/>
  <c r="F571" i="1" s="1"/>
  <c r="F572" i="1" s="1"/>
  <c r="F573" i="1" s="1"/>
  <c r="F574" i="1" s="1"/>
  <c r="F575" i="1" s="1"/>
  <c r="F576" i="1" s="1"/>
  <c r="F577" i="1" s="1"/>
  <c r="F578" i="1" s="1"/>
  <c r="F579" i="1" s="1"/>
  <c r="F580" i="1" s="1"/>
  <c r="F581" i="1" s="1"/>
  <c r="F583" i="1" l="1"/>
  <c r="F588" i="1" s="1"/>
  <c r="F582" i="1"/>
  <c r="F585" i="1"/>
  <c r="F586" i="1"/>
  <c r="F587" i="1"/>
  <c r="F584" i="1"/>
  <c r="F590" i="1" l="1"/>
  <c r="F591" i="1" s="1"/>
  <c r="F592" i="1" s="1"/>
  <c r="F593" i="1" s="1"/>
  <c r="F594" i="1" s="1"/>
  <c r="F595" i="1" s="1"/>
  <c r="F589" i="1"/>
  <c r="F596" i="1" l="1"/>
  <c r="F597" i="1" s="1"/>
  <c r="F598" i="1" s="1"/>
  <c r="F599" i="1" s="1"/>
  <c r="F600" i="1" s="1"/>
  <c r="F602" i="1" s="1"/>
  <c r="F601" i="1" l="1"/>
  <c r="F603" i="1" s="1"/>
  <c r="F604" i="1" s="1"/>
  <c r="F605" i="1" s="1"/>
  <c r="F606" i="1" s="1"/>
  <c r="F607" i="1" l="1"/>
  <c r="F608" i="1" s="1"/>
  <c r="F609" i="1" s="1"/>
  <c r="F610" i="1" s="1"/>
  <c r="F611" i="1" l="1"/>
  <c r="F612" i="1" s="1"/>
  <c r="F613" i="1" s="1"/>
  <c r="F614" i="1" s="1"/>
  <c r="F618" i="1" s="1"/>
  <c r="F620" i="1" l="1"/>
  <c r="F619" i="1"/>
  <c r="F615" i="1"/>
  <c r="F616" i="1"/>
  <c r="F617" i="1"/>
  <c r="F621" i="1" s="1"/>
  <c r="F622" i="1" s="1"/>
  <c r="F623" i="1" s="1"/>
  <c r="F624" i="1" l="1"/>
  <c r="F625" i="1"/>
  <c r="F626" i="1" s="1"/>
  <c r="F627" i="1" s="1"/>
  <c r="F628" i="1" s="1"/>
  <c r="F629" i="1" s="1"/>
  <c r="F630" i="1" s="1"/>
  <c r="F631" i="1" s="1"/>
  <c r="F634" i="1" l="1"/>
  <c r="F635" i="1"/>
  <c r="F636" i="1"/>
  <c r="F632" i="1"/>
  <c r="F633" i="1"/>
  <c r="F637" i="1" l="1"/>
  <c r="F638" i="1" l="1"/>
  <c r="F639" i="1"/>
  <c r="F640" i="1" s="1"/>
  <c r="F641" i="1" s="1"/>
  <c r="F642" i="1" s="1"/>
  <c r="F643" i="1" s="1"/>
  <c r="F644" i="1" s="1"/>
  <c r="F646" i="1" l="1"/>
  <c r="F647" i="1" s="1"/>
  <c r="F648" i="1" s="1"/>
  <c r="F649" i="1" s="1"/>
  <c r="F650" i="1" s="1"/>
  <c r="F651" i="1" s="1"/>
  <c r="F652" i="1" s="1"/>
  <c r="F653" i="1" s="1"/>
  <c r="F645" i="1"/>
  <c r="F655" i="1" l="1"/>
  <c r="F656" i="1" s="1"/>
  <c r="F654" i="1"/>
  <c r="F657" i="1" l="1"/>
  <c r="F658" i="1"/>
  <c r="F659" i="1" s="1"/>
  <c r="F663" i="1" l="1"/>
  <c r="F660" i="1"/>
  <c r="F661" i="1"/>
  <c r="F662" i="1"/>
  <c r="F664" i="1" l="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l="1"/>
  <c r="F686" i="1"/>
  <c r="F687" i="1" s="1"/>
  <c r="F688" i="1" s="1"/>
  <c r="F689" i="1" s="1"/>
  <c r="F690" i="1" s="1"/>
  <c r="F691" i="1" s="1"/>
  <c r="F693" i="1" l="1"/>
  <c r="F694" i="1" s="1"/>
  <c r="F695" i="1" s="1"/>
  <c r="F696" i="1" s="1"/>
  <c r="F697" i="1" s="1"/>
  <c r="F698" i="1" s="1"/>
  <c r="F699" i="1" s="1"/>
  <c r="F700" i="1" s="1"/>
  <c r="F701" i="1" s="1"/>
  <c r="F702" i="1" s="1"/>
  <c r="F703" i="1" s="1"/>
  <c r="F692" i="1"/>
  <c r="F704" i="1" l="1"/>
  <c r="F705" i="1"/>
  <c r="F706" i="1" s="1"/>
  <c r="F707" i="1" l="1"/>
  <c r="F708" i="1"/>
  <c r="F709" i="1"/>
  <c r="F710" i="1" s="1"/>
  <c r="F711" i="1" l="1"/>
  <c r="F712" i="1"/>
  <c r="F713" i="1"/>
  <c r="F714" i="1"/>
  <c r="F715" i="1" s="1"/>
  <c r="F716" i="1" s="1"/>
  <c r="F717" i="1" s="1"/>
  <c r="F718" i="1" s="1"/>
  <c r="F719" i="1" s="1"/>
  <c r="F720" i="1" s="1"/>
  <c r="F721" i="1" s="1"/>
  <c r="F722" i="1" s="1"/>
  <c r="F723" i="1" s="1"/>
  <c r="F724" i="1" s="1"/>
  <c r="F725" i="1" s="1"/>
  <c r="F726" i="1" s="1"/>
  <c r="F727" i="1" s="1"/>
  <c r="F728" i="1" s="1"/>
  <c r="F730" i="1" l="1"/>
  <c r="F729" i="1"/>
  <c r="F731" i="1"/>
  <c r="F732" i="1" s="1"/>
  <c r="F733" i="1" s="1"/>
  <c r="F734" i="1" s="1"/>
  <c r="F735" i="1" s="1"/>
  <c r="F736" i="1" s="1"/>
  <c r="F739" i="1" l="1"/>
  <c r="F740" i="1" s="1"/>
  <c r="F741" i="1" s="1"/>
  <c r="F742" i="1" s="1"/>
  <c r="F743" i="1" s="1"/>
  <c r="F744" i="1" s="1"/>
  <c r="F745" i="1" s="1"/>
  <c r="F746" i="1" s="1"/>
  <c r="F737" i="1"/>
  <c r="F738" i="1"/>
  <c r="F748" i="1" l="1"/>
  <c r="F749" i="1"/>
  <c r="F750" i="1" s="1"/>
  <c r="F751" i="1" s="1"/>
  <c r="F747" i="1"/>
  <c r="F752" i="1" l="1"/>
  <c r="F753" i="1"/>
  <c r="F754" i="1" s="1"/>
  <c r="F755" i="1" s="1"/>
  <c r="F756" i="1" s="1"/>
  <c r="F757" i="1" l="1"/>
  <c r="F758" i="1"/>
  <c r="F759" i="1"/>
  <c r="F760" i="1" s="1"/>
  <c r="F761" i="1" s="1"/>
  <c r="F762" i="1" s="1"/>
  <c r="F764" i="1" l="1"/>
  <c r="F765" i="1"/>
  <c r="F766" i="1" s="1"/>
  <c r="F763" i="1"/>
  <c r="F768" i="1" l="1"/>
  <c r="F769" i="1" s="1"/>
  <c r="F767" i="1"/>
  <c r="F771" i="1" l="1"/>
  <c r="F772" i="1"/>
  <c r="F773" i="1" s="1"/>
  <c r="F774" i="1" s="1"/>
  <c r="F775" i="1" s="1"/>
  <c r="F776" i="1" s="1"/>
  <c r="F770" i="1"/>
  <c r="F777" i="1" l="1"/>
  <c r="F778" i="1"/>
  <c r="F779" i="1"/>
  <c r="F780" i="1" s="1"/>
  <c r="F781" i="1" s="1"/>
  <c r="F782" i="1" s="1"/>
  <c r="F785" i="1" l="1"/>
  <c r="F786" i="1" s="1"/>
  <c r="F787" i="1" s="1"/>
  <c r="F783" i="1"/>
  <c r="F784" i="1"/>
  <c r="F790" i="1" l="1"/>
  <c r="F791" i="1" s="1"/>
  <c r="F788" i="1"/>
  <c r="F789" i="1"/>
  <c r="F793" i="1" l="1"/>
  <c r="F794" i="1" s="1"/>
  <c r="F795" i="1" s="1"/>
  <c r="F796" i="1" s="1"/>
  <c r="F797" i="1" s="1"/>
  <c r="F792" i="1"/>
  <c r="F799" i="1" l="1"/>
  <c r="F800" i="1"/>
  <c r="F801" i="1" s="1"/>
  <c r="F802" i="1" s="1"/>
  <c r="F798" i="1"/>
  <c r="F804" i="1" l="1"/>
  <c r="F805" i="1" s="1"/>
  <c r="F803" i="1"/>
  <c r="F809" i="1" l="1"/>
  <c r="F806" i="1"/>
  <c r="F810" i="1"/>
  <c r="F808" i="1"/>
  <c r="F807" i="1"/>
  <c r="F811" i="1" l="1"/>
  <c r="F812" i="1" s="1"/>
  <c r="F813" i="1" s="1"/>
  <c r="F814" i="1" s="1"/>
  <c r="F815" i="1" l="1"/>
  <c r="F816" i="1"/>
  <c r="F817" i="1" s="1"/>
  <c r="F818" i="1" s="1"/>
  <c r="F820" i="1" l="1"/>
  <c r="F821" i="1"/>
  <c r="F822" i="1" s="1"/>
  <c r="F823" i="1" s="1"/>
  <c r="F824" i="1" s="1"/>
  <c r="F819" i="1"/>
  <c r="F826" i="1" l="1"/>
  <c r="F827" i="1" s="1"/>
  <c r="F828" i="1" s="1"/>
  <c r="F829" i="1" s="1"/>
  <c r="F825" i="1"/>
  <c r="F831" i="1" l="1"/>
  <c r="F832" i="1" s="1"/>
  <c r="F833" i="1" s="1"/>
  <c r="F830" i="1"/>
  <c r="F838" i="1" l="1"/>
  <c r="F836" i="1"/>
  <c r="F835" i="1"/>
  <c r="F837" i="1"/>
  <c r="F834" i="1"/>
  <c r="F839" i="1" l="1"/>
  <c r="F840" i="1" l="1"/>
  <c r="F841" i="1"/>
  <c r="F842" i="1" s="1"/>
  <c r="F844" i="1" l="1"/>
  <c r="F845" i="1" s="1"/>
  <c r="F843" i="1"/>
  <c r="F846" i="1" l="1"/>
  <c r="F847" i="1"/>
  <c r="F848" i="1" s="1"/>
  <c r="F849" i="1" l="1"/>
  <c r="F850" i="1"/>
  <c r="F851" i="1" s="1"/>
  <c r="F852" i="1" s="1"/>
  <c r="F853" i="1" s="1"/>
  <c r="F854" i="1" s="1"/>
  <c r="F855" i="1" s="1"/>
  <c r="F856" i="1" s="1"/>
  <c r="F858" i="1" l="1"/>
  <c r="F857" i="1"/>
  <c r="F859" i="1"/>
  <c r="F860" i="1" s="1"/>
  <c r="F861" i="1" s="1"/>
  <c r="F862" i="1" s="1"/>
  <c r="F863" i="1" s="1"/>
  <c r="F864" i="1" l="1"/>
  <c r="F867" i="1"/>
  <c r="F868" i="1" s="1"/>
  <c r="F869" i="1" s="1"/>
  <c r="F870" i="1" s="1"/>
  <c r="F871" i="1" s="1"/>
  <c r="F872" i="1" s="1"/>
  <c r="F873" i="1" s="1"/>
  <c r="F874" i="1" s="1"/>
  <c r="F875" i="1" s="1"/>
  <c r="F876" i="1" s="1"/>
  <c r="F877" i="1" s="1"/>
  <c r="F878" i="1" s="1"/>
  <c r="F865" i="1"/>
  <c r="F866" i="1"/>
  <c r="F880" i="1" l="1"/>
  <c r="F881" i="1" s="1"/>
  <c r="F882" i="1" s="1"/>
  <c r="F883" i="1" s="1"/>
  <c r="F884" i="1" s="1"/>
  <c r="F885" i="1" s="1"/>
  <c r="F879" i="1"/>
  <c r="F887" i="1" l="1"/>
  <c r="F888" i="1"/>
  <c r="F889" i="1"/>
  <c r="F890" i="1"/>
  <c r="F886" i="1"/>
  <c r="F891" i="1" l="1"/>
  <c r="F892" i="1" s="1"/>
  <c r="F893" i="1" s="1"/>
  <c r="F894" i="1" s="1"/>
  <c r="F896" i="1" l="1"/>
  <c r="F897" i="1" s="1"/>
  <c r="F895" i="1"/>
  <c r="F898" i="1" l="1"/>
  <c r="F899" i="1"/>
  <c r="F900" i="1"/>
  <c r="F901" i="1"/>
  <c r="F902" i="1" s="1"/>
  <c r="F903" i="1" s="1"/>
  <c r="F904" i="1" s="1"/>
  <c r="F906" i="1" l="1"/>
  <c r="F907" i="1"/>
  <c r="F908" i="1" s="1"/>
  <c r="F909" i="1" s="1"/>
  <c r="F910" i="1" s="1"/>
  <c r="F911" i="1" s="1"/>
  <c r="F912" i="1" s="1"/>
  <c r="F913" i="1" s="1"/>
  <c r="F914" i="1" s="1"/>
  <c r="F915" i="1" s="1"/>
  <c r="F916" i="1" s="1"/>
  <c r="F905" i="1"/>
  <c r="F918" i="1" l="1"/>
  <c r="F919" i="1" s="1"/>
  <c r="F920" i="1" s="1"/>
  <c r="F921" i="1" s="1"/>
  <c r="F922" i="1" s="1"/>
  <c r="F923" i="1" s="1"/>
  <c r="F924" i="1" s="1"/>
  <c r="F925" i="1" s="1"/>
  <c r="F917" i="1"/>
  <c r="F929" i="1" l="1"/>
  <c r="F926" i="1"/>
  <c r="F927" i="1"/>
  <c r="F928" i="1"/>
  <c r="F930" i="1"/>
  <c r="F931" i="1" s="1"/>
  <c r="F932" i="1" s="1"/>
  <c r="F933" i="1" s="1"/>
  <c r="F934" i="1" s="1"/>
  <c r="F935" i="1" s="1"/>
  <c r="F936" i="1" s="1"/>
  <c r="F938" i="1" l="1"/>
  <c r="F939" i="1"/>
  <c r="F940" i="1" s="1"/>
  <c r="F937" i="1"/>
  <c r="F941" i="1" l="1"/>
  <c r="F942" i="1"/>
  <c r="F943" i="1"/>
  <c r="F944" i="1" s="1"/>
  <c r="F945" i="1" s="1"/>
  <c r="F946" i="1" s="1"/>
  <c r="F947" i="1" s="1"/>
  <c r="F949" i="1" l="1"/>
  <c r="F950" i="1" s="1"/>
  <c r="F951" i="1" s="1"/>
  <c r="F948" i="1"/>
  <c r="F953" i="1" l="1"/>
  <c r="F954" i="1" s="1"/>
  <c r="F955" i="1" s="1"/>
  <c r="F956" i="1" s="1"/>
  <c r="F952" i="1"/>
  <c r="F957" i="1" l="1"/>
  <c r="F958" i="1"/>
  <c r="F959" i="1" s="1"/>
  <c r="F961" i="1" l="1"/>
  <c r="F962" i="1" s="1"/>
  <c r="F963" i="1" s="1"/>
  <c r="F964" i="1" s="1"/>
  <c r="F965" i="1" s="1"/>
  <c r="F960" i="1"/>
  <c r="F967" i="1" l="1"/>
  <c r="F968" i="1" s="1"/>
  <c r="F969" i="1" s="1"/>
  <c r="F970" i="1" s="1"/>
  <c r="F971" i="1" s="1"/>
  <c r="F972" i="1" s="1"/>
  <c r="F973" i="1" s="1"/>
  <c r="F974" i="1" s="1"/>
  <c r="F975" i="1" s="1"/>
  <c r="F976" i="1" s="1"/>
  <c r="F977" i="1" s="1"/>
  <c r="F978" i="1" s="1"/>
  <c r="F979" i="1" s="1"/>
  <c r="F980" i="1" s="1"/>
  <c r="F981" i="1" s="1"/>
  <c r="F982" i="1" s="1"/>
  <c r="F983" i="1" s="1"/>
  <c r="F984" i="1" s="1"/>
  <c r="F985" i="1" s="1"/>
  <c r="F986" i="1" s="1"/>
  <c r="F987" i="1" s="1"/>
  <c r="F988" i="1" s="1"/>
  <c r="F989" i="1" s="1"/>
  <c r="F990" i="1" s="1"/>
  <c r="F991" i="1" s="1"/>
  <c r="F966" i="1"/>
  <c r="F993" i="1" l="1"/>
  <c r="F994" i="1"/>
  <c r="F995" i="1" s="1"/>
  <c r="F992" i="1"/>
  <c r="F997" i="1" l="1"/>
  <c r="F998" i="1"/>
  <c r="F999" i="1"/>
  <c r="F1000" i="1" s="1"/>
  <c r="F1001" i="1" s="1"/>
  <c r="F996" i="1"/>
  <c r="F1003" i="1" l="1"/>
  <c r="F1004" i="1"/>
  <c r="F1005" i="1"/>
  <c r="F1006" i="1" s="1"/>
  <c r="F1002" i="1"/>
  <c r="F1007" i="1" l="1"/>
  <c r="F1008" i="1"/>
  <c r="F1009" i="1"/>
  <c r="F1010" i="1" s="1"/>
  <c r="F1011" i="1" l="1"/>
  <c r="F1012" i="1"/>
  <c r="F1013" i="1" s="1"/>
  <c r="F1014" i="1" l="1"/>
  <c r="F1015" i="1"/>
  <c r="F1016" i="1" s="1"/>
  <c r="F1018" i="1" l="1"/>
  <c r="F1022" i="1"/>
  <c r="F1017" i="1"/>
  <c r="F1019" i="1"/>
  <c r="F1021" i="1"/>
  <c r="F1020" i="1"/>
  <c r="F1023" i="1" l="1"/>
  <c r="F1024" i="1" s="1"/>
  <c r="F1025" i="1" s="1"/>
  <c r="F1026" i="1" s="1"/>
  <c r="F1027" i="1" s="1"/>
  <c r="F1029" i="1" l="1"/>
  <c r="F1030" i="1" s="1"/>
  <c r="F1031" i="1" s="1"/>
  <c r="F1032" i="1" s="1"/>
  <c r="F1033" i="1" s="1"/>
  <c r="F1028" i="1"/>
  <c r="F1035" i="1" l="1"/>
  <c r="F1036" i="1"/>
  <c r="F1037" i="1" s="1"/>
  <c r="F1034" i="1"/>
  <c r="F1038" i="1" l="1"/>
  <c r="F1039" i="1"/>
  <c r="F1040" i="1" s="1"/>
  <c r="F1041" i="1" s="1"/>
  <c r="F1042" i="1" s="1"/>
  <c r="F1043" i="1" s="1"/>
  <c r="F1044" i="1" s="1"/>
  <c r="F1047" i="1" l="1"/>
  <c r="F1048" i="1" s="1"/>
  <c r="F1046" i="1"/>
  <c r="F1045" i="1"/>
  <c r="F1051" i="1" l="1"/>
  <c r="F1052" i="1" s="1"/>
  <c r="F1053" i="1" s="1"/>
  <c r="F1054" i="1" s="1"/>
  <c r="F1055" i="1" s="1"/>
  <c r="F1056" i="1" s="1"/>
  <c r="F1057" i="1" s="1"/>
  <c r="F1058" i="1" s="1"/>
  <c r="F1059" i="1" s="1"/>
  <c r="F1060" i="1" s="1"/>
  <c r="F1061" i="1" s="1"/>
  <c r="F1062" i="1" s="1"/>
  <c r="F1063" i="1" s="1"/>
  <c r="F1049" i="1"/>
  <c r="F1050" i="1"/>
  <c r="F1065" i="1" l="1"/>
  <c r="F1066" i="1" s="1"/>
  <c r="F1067" i="1" s="1"/>
  <c r="F1068" i="1" s="1"/>
  <c r="F1064" i="1"/>
  <c r="F1069" i="1" l="1"/>
  <c r="F1070" i="1"/>
  <c r="F1071" i="1"/>
  <c r="F1072" i="1" s="1"/>
  <c r="F1073" i="1" s="1"/>
  <c r="F1074" i="1" s="1"/>
  <c r="F1075" i="1" s="1"/>
  <c r="F1076" i="1" s="1"/>
  <c r="F1077" i="1" s="1"/>
  <c r="F1078" i="1" s="1"/>
  <c r="F1079" i="1" s="1"/>
  <c r="F1080" i="1" s="1"/>
  <c r="F1082" i="1" l="1"/>
  <c r="F1086" i="1"/>
  <c r="F1081" i="1"/>
  <c r="F1083" i="1"/>
  <c r="F1085" i="1"/>
  <c r="F1087" i="1"/>
  <c r="F1088" i="1" s="1"/>
  <c r="F1089" i="1" s="1"/>
  <c r="F1090" i="1" s="1"/>
  <c r="F1091" i="1" s="1"/>
  <c r="F1092" i="1" s="1"/>
  <c r="F1093" i="1" s="1"/>
  <c r="F1094" i="1" s="1"/>
  <c r="F1095" i="1" s="1"/>
  <c r="F1096" i="1" s="1"/>
  <c r="F1084" i="1"/>
  <c r="F1097" i="1" l="1"/>
  <c r="F1099" i="1"/>
  <c r="F1101" i="1"/>
  <c r="F1100" i="1"/>
  <c r="F1098" i="1"/>
  <c r="F1102" i="1"/>
  <c r="F1103" i="1" s="1"/>
  <c r="F1105" i="1" l="1"/>
  <c r="F1104" i="1"/>
  <c r="F1106" i="1"/>
  <c r="F1107" i="1" s="1"/>
  <c r="F1108" i="1" s="1"/>
  <c r="F1109" i="1" s="1"/>
  <c r="F1110" i="1" s="1"/>
  <c r="F1111" i="1" s="1"/>
  <c r="F1112" i="1" s="1"/>
  <c r="F1113" i="1" s="1"/>
  <c r="F1114" i="1" s="1"/>
  <c r="F1116" i="1" l="1"/>
  <c r="F1117" i="1"/>
  <c r="F1118" i="1" s="1"/>
  <c r="F1119" i="1" s="1"/>
  <c r="F1115" i="1"/>
  <c r="F1122" i="1" l="1"/>
  <c r="F1124" i="1"/>
  <c r="F1123" i="1"/>
  <c r="F1120" i="1"/>
  <c r="F1121" i="1"/>
  <c r="F1125" i="1" l="1"/>
  <c r="F1126" i="1" s="1"/>
  <c r="F1127" i="1" s="1"/>
  <c r="F1128" i="1" s="1"/>
  <c r="F1129" i="1" s="1"/>
  <c r="F1130" i="1" s="1"/>
  <c r="F1131" i="1" s="1"/>
  <c r="F1132" i="1" s="1"/>
  <c r="F1133" i="1" s="1"/>
  <c r="F1134" i="1" s="1"/>
  <c r="F1135" i="1" s="1"/>
  <c r="F1136" i="1" s="1"/>
  <c r="F1137" i="1" s="1"/>
  <c r="F1138" i="1" s="1"/>
  <c r="F1139" i="1" s="1"/>
  <c r="F1140" i="1" s="1"/>
  <c r="F1142" i="1" s="1"/>
  <c r="F1141" i="1" l="1"/>
  <c r="F1143" i="1" s="1"/>
  <c r="F1144" i="1" s="1"/>
  <c r="F1145" i="1" s="1"/>
  <c r="F1146" i="1" s="1"/>
  <c r="F1148" i="1" l="1"/>
  <c r="F1150" i="1"/>
  <c r="F1151" i="1"/>
  <c r="F1147" i="1"/>
  <c r="F1149" i="1"/>
  <c r="F1152" i="1" s="1"/>
  <c r="F1153" i="1" s="1"/>
  <c r="F1154" i="1" s="1"/>
  <c r="F1156" i="1" l="1"/>
  <c r="F1157" i="1" s="1"/>
  <c r="F1155" i="1"/>
  <c r="F1158" i="1" l="1"/>
  <c r="F1162" i="1"/>
  <c r="F1159" i="1"/>
  <c r="F1161" i="1"/>
  <c r="F1160" i="1"/>
  <c r="F1163" i="1" l="1"/>
  <c r="F1164" i="1" s="1"/>
  <c r="F1165" i="1" s="1"/>
  <c r="F1166" i="1" s="1"/>
  <c r="F1167" i="1" s="1"/>
  <c r="F1168" i="1" s="1"/>
  <c r="F1169" i="1" s="1"/>
  <c r="F1170" i="1" s="1"/>
  <c r="F1171" i="1" s="1"/>
  <c r="F1172" i="1" s="1"/>
  <c r="F1174" i="1" l="1"/>
  <c r="F1175" i="1"/>
  <c r="F1176" i="1" s="1"/>
  <c r="F1177" i="1" s="1"/>
  <c r="F1178" i="1" s="1"/>
  <c r="F1179" i="1" s="1"/>
  <c r="F1173" i="1"/>
  <c r="F1180" i="1" l="1"/>
  <c r="F1181" i="1"/>
  <c r="F1182" i="1"/>
  <c r="F1183" i="1" s="1"/>
  <c r="F1184" i="1" s="1"/>
  <c r="F1185" i="1" s="1"/>
  <c r="F1186" i="1" s="1"/>
  <c r="F1187" i="1" s="1"/>
  <c r="F1188" i="1" s="1"/>
  <c r="F1189" i="1" s="1"/>
  <c r="F1191" i="1" l="1"/>
  <c r="F1190" i="1"/>
  <c r="F1192" i="1"/>
  <c r="F1193" i="1" s="1"/>
  <c r="F1194" i="1" s="1"/>
  <c r="F1195" i="1" s="1"/>
  <c r="F1196" i="1" s="1"/>
  <c r="F1197" i="1" s="1"/>
  <c r="F1198" i="1" s="1"/>
  <c r="F1199" i="1" s="1"/>
  <c r="F1200" i="1" s="1"/>
  <c r="F1202" i="1" l="1"/>
  <c r="F1203" i="1" s="1"/>
  <c r="F1201" i="1"/>
  <c r="F1204" i="1" l="1"/>
  <c r="F1205" i="1"/>
  <c r="F1206" i="1" s="1"/>
  <c r="F1207" i="1" s="1"/>
  <c r="F1208" i="1" s="1"/>
  <c r="F1209" i="1" s="1"/>
  <c r="F1210" i="1" s="1"/>
  <c r="F1211" i="1" s="1"/>
  <c r="F1212" i="1" s="1"/>
  <c r="F1213" i="1" s="1"/>
  <c r="F1214" i="1" s="1"/>
  <c r="F1217" i="1" l="1"/>
  <c r="F1216" i="1"/>
  <c r="F1218" i="1"/>
  <c r="F1215" i="1"/>
  <c r="F1219" i="1" l="1"/>
  <c r="F1224" i="1" l="1"/>
  <c r="F1221" i="1"/>
  <c r="F1222" i="1"/>
  <c r="F1223" i="1"/>
  <c r="F1220" i="1"/>
  <c r="F1225" i="1" l="1"/>
  <c r="F1226" i="1" s="1"/>
  <c r="F1227" i="1" s="1"/>
  <c r="F1229" i="1" l="1"/>
  <c r="F1230" i="1"/>
  <c r="F1231" i="1" s="1"/>
  <c r="F1232" i="1" s="1"/>
  <c r="F1233" i="1" s="1"/>
  <c r="F1234" i="1" s="1"/>
  <c r="F1235" i="1" s="1"/>
  <c r="F1236" i="1" s="1"/>
  <c r="F1237" i="1" s="1"/>
  <c r="F1238" i="1" s="1"/>
  <c r="F1239" i="1" s="1"/>
  <c r="F1240" i="1" s="1"/>
  <c r="F1228" i="1"/>
  <c r="F1245" i="1" l="1"/>
  <c r="F1246" i="1"/>
  <c r="F1244" i="1"/>
  <c r="F1241" i="1"/>
  <c r="F1243" i="1"/>
  <c r="F1242" i="1"/>
  <c r="F1247" i="1" l="1"/>
  <c r="F1248" i="1" s="1"/>
  <c r="F1249" i="1" s="1"/>
  <c r="F1250" i="1" s="1"/>
  <c r="F1251" i="1" s="1"/>
  <c r="F1252" i="1" s="1"/>
  <c r="F1253" i="1" l="1"/>
  <c r="F1254" i="1"/>
  <c r="F1255" i="1" s="1"/>
  <c r="F1259" i="1" l="1"/>
  <c r="F1260" i="1" s="1"/>
  <c r="F1261" i="1" s="1"/>
  <c r="F1262" i="1" s="1"/>
  <c r="F1263" i="1" s="1"/>
  <c r="F1264" i="1" s="1"/>
  <c r="F1265" i="1" s="1"/>
  <c r="F1266" i="1" s="1"/>
  <c r="F1267" i="1" s="1"/>
  <c r="F1268" i="1" s="1"/>
  <c r="F1269" i="1" s="1"/>
  <c r="F1270" i="1" s="1"/>
  <c r="F1271" i="1" s="1"/>
  <c r="F1272" i="1" s="1"/>
  <c r="F1273" i="1" s="1"/>
  <c r="F1274" i="1" s="1"/>
  <c r="F1275" i="1" s="1"/>
  <c r="F1276" i="1" s="1"/>
  <c r="F1277" i="1" s="1"/>
  <c r="F1278" i="1" s="1"/>
  <c r="F1279" i="1" s="1"/>
  <c r="F1280" i="1" s="1"/>
  <c r="F1256" i="1"/>
  <c r="F1257" i="1"/>
  <c r="F1258" i="1"/>
  <c r="F1281" i="1" l="1"/>
  <c r="F1282" i="1"/>
  <c r="F1283" i="1"/>
  <c r="F1284" i="1" s="1"/>
  <c r="F1285" i="1" s="1"/>
  <c r="F1286" i="1" s="1"/>
  <c r="F1287" i="1" s="1"/>
  <c r="F1288" i="1" s="1"/>
  <c r="F1289" i="1" s="1"/>
  <c r="F1290" i="1" s="1"/>
  <c r="F1291" i="1" s="1"/>
  <c r="F1292" i="1" s="1"/>
  <c r="F1293" i="1" s="1"/>
  <c r="F1294" i="1" s="1"/>
  <c r="F1295" i="1" s="1"/>
  <c r="F1296" i="1" s="1"/>
  <c r="F1297" i="1" s="1"/>
  <c r="F1298" i="1" s="1"/>
  <c r="F1299" i="1" s="1"/>
  <c r="F1300" i="1" l="1"/>
  <c r="F1301" i="1"/>
  <c r="F1302" i="1"/>
  <c r="F1303" i="1" s="1"/>
  <c r="F1304" i="1" s="1"/>
  <c r="F1305" i="1" s="1"/>
  <c r="F1306" i="1" s="1"/>
  <c r="F1308" i="1" l="1"/>
  <c r="F1309" i="1"/>
  <c r="F1307" i="1"/>
  <c r="F1310" i="1" l="1"/>
  <c r="F1311" i="1" s="1"/>
  <c r="F1312" i="1" s="1"/>
  <c r="F1313" i="1" s="1"/>
  <c r="F1314" i="1" s="1"/>
  <c r="F1316" i="1" s="1"/>
  <c r="F1315" i="1" l="1"/>
  <c r="F1317" i="1" s="1"/>
  <c r="F1319" i="1" l="1"/>
  <c r="F1320" i="1" s="1"/>
  <c r="F1321" i="1" s="1"/>
  <c r="F1322" i="1" s="1"/>
  <c r="F1323" i="1" s="1"/>
  <c r="F1324" i="1" s="1"/>
  <c r="F1325" i="1" s="1"/>
  <c r="F1326" i="1" s="1"/>
  <c r="F1327" i="1" s="1"/>
  <c r="F1328" i="1" s="1"/>
  <c r="F1329" i="1" s="1"/>
  <c r="F1318" i="1"/>
  <c r="F1330" i="1" l="1"/>
  <c r="F1331" i="1" s="1"/>
  <c r="F1333" i="1" s="1"/>
  <c r="F1332" i="1" l="1"/>
  <c r="F1334" i="1" s="1"/>
  <c r="F1335" i="1" s="1"/>
  <c r="F1336" i="1" s="1"/>
  <c r="F1337" i="1" s="1"/>
  <c r="F1338" i="1" s="1"/>
  <c r="F1340" i="1" l="1"/>
  <c r="F1339" i="1"/>
  <c r="F1341" i="1"/>
  <c r="F1342" i="1"/>
  <c r="F1343" i="1" s="1"/>
  <c r="F1344" i="1" s="1"/>
  <c r="F1345" i="1" s="1"/>
  <c r="F1346" i="1" s="1"/>
  <c r="F1347" i="1" s="1"/>
  <c r="F1350" i="1" l="1"/>
  <c r="F1351" i="1"/>
  <c r="F1352" i="1" s="1"/>
  <c r="F1353" i="1" s="1"/>
  <c r="F1354" i="1" s="1"/>
  <c r="F1355" i="1" s="1"/>
  <c r="F1348" i="1"/>
  <c r="F1349" i="1"/>
  <c r="F1357" i="1" l="1"/>
  <c r="F1356" i="1"/>
  <c r="F1358" i="1" l="1"/>
  <c r="F1359" i="1" s="1"/>
  <c r="F1360" i="1" s="1"/>
  <c r="F1361" i="1" s="1"/>
  <c r="F1362" i="1" s="1"/>
  <c r="F1363" i="1" s="1"/>
  <c r="F1364" i="1" s="1"/>
  <c r="F1365" i="1" s="1"/>
  <c r="F1366" i="1" s="1"/>
  <c r="F1367" i="1" s="1"/>
  <c r="F1368" i="1" s="1"/>
  <c r="F1369" i="1" s="1"/>
  <c r="F1370" i="1" s="1"/>
  <c r="F1372" i="1" s="1"/>
  <c r="F1374" i="1" l="1"/>
  <c r="F1375" i="1" s="1"/>
  <c r="F1376" i="1" s="1"/>
  <c r="F1377" i="1" s="1"/>
  <c r="F1378" i="1" s="1"/>
  <c r="F1379" i="1" s="1"/>
  <c r="F1386" i="1" s="1"/>
  <c r="F1373" i="1"/>
  <c r="F1371" i="1"/>
  <c r="F1381" i="1" l="1"/>
  <c r="F1382" i="1"/>
  <c r="F1380" i="1"/>
  <c r="F1385" i="1"/>
  <c r="F1387" i="1"/>
  <c r="F1388" i="1" s="1"/>
  <c r="F1389" i="1" s="1"/>
  <c r="F1384" i="1"/>
  <c r="F1383" i="1"/>
  <c r="F1394" i="1"/>
  <c r="F1391" i="1"/>
  <c r="F1392" i="1"/>
  <c r="F1393" i="1" l="1"/>
  <c r="F1390" i="1"/>
  <c r="F1395" i="1" s="1"/>
  <c r="F1396" i="1" s="1"/>
  <c r="F1397" i="1" s="1"/>
  <c r="F1398" i="1" s="1"/>
  <c r="F1399" i="1" s="1"/>
  <c r="F1400" i="1" s="1"/>
  <c r="F1401" i="1" s="1"/>
  <c r="F1402" i="1" s="1"/>
  <c r="F1403" i="1" l="1"/>
  <c r="F1404" i="1"/>
  <c r="F1405" i="1"/>
  <c r="F1406" i="1" s="1"/>
  <c r="F1407" i="1" s="1"/>
  <c r="F1408" i="1" s="1"/>
  <c r="F1409" i="1" s="1"/>
  <c r="F1410" i="1" s="1"/>
  <c r="F1411" i="1" s="1"/>
  <c r="F1412" i="1" l="1"/>
  <c r="F1413" i="1"/>
  <c r="F1414" i="1" s="1"/>
  <c r="F1415" i="1" s="1"/>
  <c r="F1417" i="1" l="1"/>
  <c r="F1418" i="1" s="1"/>
  <c r="F1419" i="1" s="1"/>
  <c r="F1420" i="1" s="1"/>
  <c r="F1421" i="1" s="1"/>
  <c r="F1416" i="1"/>
  <c r="F1422" i="1" l="1"/>
  <c r="F1423" i="1"/>
  <c r="F1424" i="1" s="1"/>
  <c r="F1425" i="1" s="1"/>
  <c r="F1426" i="1" s="1"/>
  <c r="F1427" i="1" s="1"/>
  <c r="F1428" i="1" s="1"/>
  <c r="F1429" i="1" s="1"/>
  <c r="F1430" i="1" s="1"/>
  <c r="F1432" i="1" l="1"/>
  <c r="F1433" i="1" s="1"/>
  <c r="F1434" i="1" s="1"/>
  <c r="F1435" i="1" s="1"/>
  <c r="F1436" i="1" s="1"/>
  <c r="F1431" i="1"/>
  <c r="F1437" i="1" l="1"/>
  <c r="F1438" i="1"/>
  <c r="F1439" i="1"/>
  <c r="F1440" i="1" s="1"/>
  <c r="F1441" i="1" s="1"/>
  <c r="F1442" i="1" s="1"/>
  <c r="F1443" i="1" s="1"/>
  <c r="F1445" i="1" l="1"/>
  <c r="F1446" i="1"/>
  <c r="F1444" i="1"/>
  <c r="F1447" i="1"/>
  <c r="F1448" i="1" s="1"/>
  <c r="F1449" i="1" s="1"/>
  <c r="F1450" i="1" s="1"/>
  <c r="F1451" i="1" s="1"/>
  <c r="F1453" i="1" l="1"/>
  <c r="F1454" i="1"/>
  <c r="F1455" i="1"/>
  <c r="F1452" i="1"/>
  <c r="F1456" i="1" l="1"/>
  <c r="F1457" i="1" s="1"/>
  <c r="F1458" i="1" s="1"/>
  <c r="F1459" i="1" s="1"/>
  <c r="F1460" i="1" s="1"/>
  <c r="F1464" i="1" l="1"/>
  <c r="F1465" i="1" s="1"/>
  <c r="F1466" i="1" s="1"/>
  <c r="F1467" i="1" s="1"/>
  <c r="F1468" i="1" s="1"/>
  <c r="F1469" i="1" s="1"/>
  <c r="F1470" i="1" s="1"/>
  <c r="F1461" i="1"/>
  <c r="F1462" i="1"/>
  <c r="F1463" i="1"/>
  <c r="F1471" i="1" l="1"/>
  <c r="F1472" i="1"/>
  <c r="F1473" i="1" s="1"/>
  <c r="F1476" i="1" l="1"/>
  <c r="F1477" i="1" s="1"/>
  <c r="F1478" i="1" s="1"/>
  <c r="F1479" i="1" s="1"/>
  <c r="F1480" i="1" s="1"/>
  <c r="F1481" i="1" s="1"/>
  <c r="F1482" i="1" s="1"/>
  <c r="F1474" i="1"/>
  <c r="F1475" i="1"/>
  <c r="F1487" i="1" l="1"/>
  <c r="F1485" i="1"/>
  <c r="F1484" i="1"/>
  <c r="F1486" i="1"/>
  <c r="F1483" i="1"/>
  <c r="F1488" i="1" l="1"/>
  <c r="F1489" i="1" s="1"/>
  <c r="F1490" i="1" l="1"/>
  <c r="F1491" i="1"/>
  <c r="F1494" i="1"/>
  <c r="F1493" i="1"/>
  <c r="F1492" i="1"/>
  <c r="F1495" i="1" l="1"/>
  <c r="F1497" i="1" l="1"/>
  <c r="F1498" i="1"/>
  <c r="F1499" i="1"/>
  <c r="F1496" i="1"/>
  <c r="F1500" i="1"/>
  <c r="F1501" i="1" s="1"/>
  <c r="F1502" i="1" s="1"/>
  <c r="F1504" i="1" l="1"/>
  <c r="F1505" i="1" s="1"/>
  <c r="F1503" i="1"/>
  <c r="F1509" i="1" l="1"/>
  <c r="F1511" i="1"/>
  <c r="F1506" i="1"/>
  <c r="F1508" i="1"/>
  <c r="F1510" i="1"/>
  <c r="F1507" i="1"/>
  <c r="F1512" i="1" l="1"/>
  <c r="F1513" i="1" s="1"/>
  <c r="F1514" i="1" s="1"/>
  <c r="F1515" i="1" s="1"/>
  <c r="F1516" i="1" s="1"/>
  <c r="F1517" i="1" l="1"/>
  <c r="F1518" i="1"/>
  <c r="F1519" i="1" s="1"/>
  <c r="F1521" i="1" l="1"/>
  <c r="F1522" i="1" s="1"/>
  <c r="F1523" i="1" s="1"/>
  <c r="F1524" i="1" s="1"/>
  <c r="F1520" i="1"/>
  <c r="F1526" i="1" l="1"/>
  <c r="F1527" i="1" s="1"/>
  <c r="F1528" i="1" s="1"/>
  <c r="F1529" i="1" s="1"/>
  <c r="F1530" i="1" s="1"/>
  <c r="F1531" i="1" s="1"/>
  <c r="F1525" i="1"/>
  <c r="F1535" i="1" l="1"/>
  <c r="F1536" i="1" s="1"/>
  <c r="F1537" i="1" s="1"/>
  <c r="F1538" i="1" s="1"/>
  <c r="F1539" i="1" s="1"/>
  <c r="F1540" i="1" s="1"/>
  <c r="F1541" i="1" s="1"/>
  <c r="F1542" i="1" s="1"/>
  <c r="F1543" i="1" s="1"/>
  <c r="F1544" i="1" s="1"/>
  <c r="F1545" i="1" s="1"/>
  <c r="F1546" i="1" s="1"/>
  <c r="F1533" i="1"/>
  <c r="F1534" i="1"/>
  <c r="F1532" i="1"/>
  <c r="F1548" i="1" l="1"/>
  <c r="F1549" i="1" s="1"/>
  <c r="F1550" i="1" s="1"/>
  <c r="F1547" i="1"/>
  <c r="F1551" i="1" l="1"/>
  <c r="F1552" i="1"/>
  <c r="F1553" i="1" s="1"/>
  <c r="F1554" i="1" s="1"/>
  <c r="F1555" i="1" s="1"/>
  <c r="F1557" i="1" l="1"/>
  <c r="F1558" i="1"/>
  <c r="F1559" i="1" s="1"/>
  <c r="F1560" i="1" s="1"/>
  <c r="F1561" i="1" s="1"/>
  <c r="F1556" i="1"/>
  <c r="F1563" i="1" l="1"/>
  <c r="F1564" i="1" s="1"/>
  <c r="F1565" i="1" s="1"/>
  <c r="F1562" i="1"/>
  <c r="F1566" i="1" l="1"/>
  <c r="F1567" i="1"/>
  <c r="F1568" i="1" s="1"/>
  <c r="F1569" i="1" l="1"/>
  <c r="F1570" i="1"/>
  <c r="F1571" i="1" s="1"/>
  <c r="F1572" i="1" s="1"/>
  <c r="F1573" i="1" s="1"/>
  <c r="F1574" i="1" s="1"/>
  <c r="F1575" i="1" s="1"/>
  <c r="F1576" i="1" s="1"/>
  <c r="F1577" i="1" s="1"/>
  <c r="F1578" i="1" s="1"/>
  <c r="F1579" i="1" s="1"/>
  <c r="F1580" i="1" l="1"/>
  <c r="F1581" i="1"/>
  <c r="F1582" i="1"/>
  <c r="F1583" i="1"/>
  <c r="F1584" i="1" s="1"/>
  <c r="F1585" i="1" s="1"/>
  <c r="F1586" i="1" s="1"/>
  <c r="F1587" i="1" s="1"/>
  <c r="F1588" i="1" s="1"/>
  <c r="F1589" i="1" l="1"/>
  <c r="F1592" i="1"/>
  <c r="F1593" i="1" s="1"/>
  <c r="F1594" i="1" s="1"/>
  <c r="F1595" i="1" s="1"/>
  <c r="F1596" i="1" s="1"/>
  <c r="F1597" i="1" s="1"/>
  <c r="F1590" i="1"/>
  <c r="F1591" i="1"/>
  <c r="F1598" i="1" l="1"/>
  <c r="F1599" i="1"/>
  <c r="F1600" i="1" s="1"/>
  <c r="F1601" i="1" s="1"/>
  <c r="F1602" i="1" l="1"/>
  <c r="F1603" i="1"/>
  <c r="F1604" i="1"/>
  <c r="F1605" i="1" s="1"/>
  <c r="F1606" i="1" s="1"/>
  <c r="F1607" i="1" s="1"/>
  <c r="F1608" i="1" s="1"/>
  <c r="F1609" i="1" s="1"/>
  <c r="F1610" i="1" s="1"/>
  <c r="F1613" i="1" l="1"/>
  <c r="F1614" i="1" s="1"/>
  <c r="F1611" i="1"/>
  <c r="F1612" i="1"/>
  <c r="F1617" i="1" l="1"/>
  <c r="F1618" i="1" s="1"/>
  <c r="F1619" i="1" s="1"/>
  <c r="F1620" i="1" s="1"/>
  <c r="F1621" i="1" s="1"/>
  <c r="F1622" i="1" s="1"/>
  <c r="F1623" i="1" s="1"/>
  <c r="F1615" i="1"/>
  <c r="F1616" i="1"/>
  <c r="F1626" i="1" l="1"/>
  <c r="F1627" i="1" s="1"/>
  <c r="F1628" i="1" s="1"/>
  <c r="F1629" i="1" s="1"/>
  <c r="F1630" i="1" s="1"/>
  <c r="F1631" i="1" s="1"/>
  <c r="F1624" i="1"/>
  <c r="F1625" i="1"/>
  <c r="F1633" i="1" l="1"/>
  <c r="F1634" i="1"/>
  <c r="F1635" i="1" s="1"/>
  <c r="F1636" i="1" s="1"/>
  <c r="F1632" i="1"/>
  <c r="F1637" i="1" l="1"/>
  <c r="F1638" i="1"/>
  <c r="F1639" i="1" s="1"/>
  <c r="F1640" i="1" s="1"/>
  <c r="F1641" i="1" s="1"/>
  <c r="F1642" i="1" s="1"/>
  <c r="F1643" i="1" s="1"/>
  <c r="F1644" i="1" s="1"/>
  <c r="F1645" i="1" s="1"/>
  <c r="F1647" i="1" l="1"/>
  <c r="F1648" i="1"/>
  <c r="F1649" i="1" s="1"/>
  <c r="F1650" i="1" s="1"/>
  <c r="F1651" i="1" s="1"/>
  <c r="F1652" i="1" s="1"/>
  <c r="F1653" i="1" s="1"/>
  <c r="F1654" i="1" s="1"/>
  <c r="F1655" i="1" s="1"/>
  <c r="F1656" i="1" s="1"/>
  <c r="F1646" i="1"/>
  <c r="F1659" i="1" l="1"/>
  <c r="F1660" i="1" s="1"/>
  <c r="F1661" i="1" s="1"/>
  <c r="F1662" i="1" s="1"/>
  <c r="F1657" i="1"/>
  <c r="F1658" i="1"/>
  <c r="F1663" i="1" l="1"/>
  <c r="F1664" i="1"/>
  <c r="F1665" i="1" s="1"/>
  <c r="F1667" i="1" l="1"/>
  <c r="F1669" i="1"/>
  <c r="F1668" i="1"/>
  <c r="F1666" i="1"/>
  <c r="F1670" i="1"/>
  <c r="F1671" i="1" s="1"/>
  <c r="F1672" i="1" s="1"/>
  <c r="F1673" i="1" s="1"/>
  <c r="F1674" i="1" s="1"/>
  <c r="F1675" i="1" s="1"/>
  <c r="F1677" i="1" l="1"/>
  <c r="F1678" i="1" s="1"/>
  <c r="F1679" i="1" s="1"/>
  <c r="F1676" i="1"/>
  <c r="F1680" i="1" l="1"/>
  <c r="F1681" i="1"/>
  <c r="F1682" i="1" s="1"/>
  <c r="F1683" i="1" s="1"/>
  <c r="F1685" i="1" l="1"/>
  <c r="F1686" i="1"/>
  <c r="F1687" i="1"/>
  <c r="F1688" i="1" s="1"/>
  <c r="F1684" i="1"/>
  <c r="F1690" i="1" l="1"/>
  <c r="F1691" i="1"/>
  <c r="F1692" i="1" s="1"/>
  <c r="F1693" i="1" s="1"/>
  <c r="F1694" i="1" s="1"/>
  <c r="F1695" i="1" s="1"/>
  <c r="F1696" i="1" s="1"/>
  <c r="F1689" i="1"/>
  <c r="F1699" i="1" l="1"/>
  <c r="F1700" i="1" s="1"/>
  <c r="F1697" i="1"/>
  <c r="F1698" i="1"/>
  <c r="F1702" i="1" l="1"/>
  <c r="F1703" i="1" s="1"/>
  <c r="F1704" i="1" s="1"/>
  <c r="F1705" i="1" s="1"/>
  <c r="F1706" i="1" s="1"/>
  <c r="F1707" i="1" s="1"/>
  <c r="F1708" i="1" s="1"/>
  <c r="F1709" i="1" s="1"/>
  <c r="F1710" i="1" s="1"/>
  <c r="F1711" i="1" s="1"/>
  <c r="F1712" i="1" s="1"/>
  <c r="F1713" i="1" s="1"/>
  <c r="F1714" i="1" s="1"/>
  <c r="F1715" i="1" s="1"/>
  <c r="F1716" i="1" s="1"/>
  <c r="F1717" i="1" s="1"/>
  <c r="F1718" i="1" s="1"/>
  <c r="F1719" i="1" s="1"/>
  <c r="F1720" i="1" s="1"/>
  <c r="F1701" i="1"/>
  <c r="F1723" i="1" l="1"/>
  <c r="F1724" i="1" s="1"/>
  <c r="F1725" i="1" s="1"/>
  <c r="F1722" i="1"/>
  <c r="F1721" i="1"/>
  <c r="F1726" i="1" l="1"/>
  <c r="F1727" i="1"/>
  <c r="F1728" i="1" s="1"/>
  <c r="F1729" i="1" l="1"/>
  <c r="F1730" i="1"/>
  <c r="F1731" i="1" s="1"/>
  <c r="F1733" i="1" l="1"/>
  <c r="F1734" i="1" s="1"/>
  <c r="F1735" i="1" s="1"/>
  <c r="F1736" i="1" s="1"/>
  <c r="F1732" i="1"/>
  <c r="F1737" i="1" l="1"/>
  <c r="F1738" i="1"/>
  <c r="F1739" i="1"/>
  <c r="F1740" i="1" s="1"/>
  <c r="F1741" i="1" s="1"/>
  <c r="F1742" i="1" s="1"/>
  <c r="F1743" i="1" s="1"/>
  <c r="F1744" i="1" s="1"/>
  <c r="F1745" i="1" s="1"/>
  <c r="F1746" i="1" s="1"/>
  <c r="F1747" i="1" s="1"/>
  <c r="F1748" i="1" s="1"/>
  <c r="F1749" i="1" s="1"/>
  <c r="F1750" i="1" s="1"/>
  <c r="F1751" i="1" s="1"/>
  <c r="F1752" i="1" s="1"/>
  <c r="F1753" i="1" l="1"/>
  <c r="F1754" i="1"/>
  <c r="F1755" i="1"/>
  <c r="F1756" i="1"/>
  <c r="F1757" i="1" s="1"/>
  <c r="F1758" i="1" l="1"/>
  <c r="F1759" i="1"/>
  <c r="F1760" i="1" s="1"/>
  <c r="F1761" i="1" s="1"/>
  <c r="F1762" i="1" s="1"/>
  <c r="F1763" i="1" s="1"/>
  <c r="F1764" i="1" s="1"/>
  <c r="F1767" i="1" l="1"/>
  <c r="F1765" i="1"/>
  <c r="F1768" i="1"/>
  <c r="F1769" i="1"/>
  <c r="F1766" i="1"/>
  <c r="F1770" i="1" l="1"/>
  <c r="F1771" i="1" s="1"/>
  <c r="F1772" i="1" s="1"/>
  <c r="F1773" i="1" s="1"/>
  <c r="F1774" i="1" s="1"/>
  <c r="F1775" i="1" s="1"/>
  <c r="F1776" i="1" s="1"/>
  <c r="F1777" i="1" s="1"/>
  <c r="F1781" i="1" l="1"/>
  <c r="F1783" i="1"/>
  <c r="F1784" i="1"/>
  <c r="F1778" i="1"/>
  <c r="F1782" i="1"/>
  <c r="F1779" i="1"/>
  <c r="F1780" i="1"/>
  <c r="F1785" i="1" l="1"/>
  <c r="F1786" i="1" s="1"/>
  <c r="F1787" i="1" s="1"/>
  <c r="F1788" i="1" s="1"/>
  <c r="F1789" i="1" s="1"/>
  <c r="F1790" i="1" s="1"/>
  <c r="F1791" i="1" s="1"/>
  <c r="F1792" i="1" s="1"/>
  <c r="F1793" i="1" s="1"/>
  <c r="F1794" i="1" s="1"/>
  <c r="F1795" i="1" s="1"/>
  <c r="F1796" i="1" s="1"/>
  <c r="F1797" i="1" s="1"/>
  <c r="F1798" i="1" s="1"/>
  <c r="F1799" i="1" s="1"/>
  <c r="F1801" i="1" l="1"/>
  <c r="F1802" i="1" s="1"/>
  <c r="F1800" i="1"/>
  <c r="F1804" i="1" l="1"/>
  <c r="F1805" i="1" s="1"/>
  <c r="F1806" i="1" s="1"/>
  <c r="F1807" i="1" s="1"/>
  <c r="F1803" i="1"/>
  <c r="F1809" i="1" l="1"/>
  <c r="F1810" i="1" s="1"/>
  <c r="F1811" i="1" s="1"/>
  <c r="F1812" i="1" s="1"/>
  <c r="F1813" i="1" s="1"/>
  <c r="F1814" i="1" s="1"/>
  <c r="F1815" i="1" s="1"/>
  <c r="F1816" i="1" s="1"/>
  <c r="F1817" i="1" s="1"/>
  <c r="F1808" i="1"/>
  <c r="F1818" i="1" l="1"/>
  <c r="F1819" i="1"/>
  <c r="F1820" i="1" s="1"/>
  <c r="F1821" i="1" s="1"/>
  <c r="F1822" i="1" l="1"/>
  <c r="F1823" i="1"/>
  <c r="F1824" i="1" s="1"/>
  <c r="F1825" i="1" s="1"/>
  <c r="F1826" i="1" s="1"/>
  <c r="F1827" i="1" s="1"/>
  <c r="F1828" i="1" s="1"/>
  <c r="F1829" i="1" s="1"/>
  <c r="F1830" i="1" s="1"/>
  <c r="F1831" i="1" s="1"/>
  <c r="F1832" i="1" s="1"/>
  <c r="F1833" i="1" l="1"/>
  <c r="F1834" i="1"/>
  <c r="F1835" i="1"/>
  <c r="F1836" i="1" s="1"/>
  <c r="F1837" i="1" s="1"/>
  <c r="F1838" i="1" s="1"/>
  <c r="F1839" i="1" s="1"/>
  <c r="F1840" i="1" s="1"/>
  <c r="F1841" i="1" s="1"/>
  <c r="F1842" i="1" s="1"/>
  <c r="F1843" i="1" s="1"/>
  <c r="F1844" i="1" s="1"/>
  <c r="F1845" i="1" s="1"/>
  <c r="F1846" i="1" s="1"/>
  <c r="F1847" i="1" s="1"/>
  <c r="F1848" i="1" s="1"/>
  <c r="F1849" i="1" s="1"/>
  <c r="F1850" i="1" s="1"/>
  <c r="F1852" i="1" l="1"/>
  <c r="F1853" i="1" s="1"/>
  <c r="F1851" i="1"/>
  <c r="F1856" i="1" l="1"/>
  <c r="F1857" i="1" s="1"/>
  <c r="F1854" i="1"/>
  <c r="F1855" i="1"/>
  <c r="F1858" i="1" l="1"/>
  <c r="F1859" i="1"/>
  <c r="F1860" i="1" s="1"/>
  <c r="F1861" i="1" l="1"/>
  <c r="F1862" i="1"/>
  <c r="F1863" i="1"/>
  <c r="F1864" i="1" s="1"/>
  <c r="F1865" i="1" s="1"/>
  <c r="F1866" i="1" l="1"/>
  <c r="F1867" i="1"/>
  <c r="F1868" i="1" s="1"/>
  <c r="F1871" i="1" l="1"/>
  <c r="F1872" i="1" s="1"/>
  <c r="F1873" i="1" s="1"/>
  <c r="F1874" i="1" s="1"/>
  <c r="F1875" i="1" s="1"/>
  <c r="F1876" i="1" s="1"/>
  <c r="F1869" i="1"/>
  <c r="F1870" i="1"/>
  <c r="F1879" i="1" l="1"/>
  <c r="F1880" i="1"/>
  <c r="F1877" i="1"/>
  <c r="F1878" i="1"/>
  <c r="F1881" i="1" l="1"/>
  <c r="F1882" i="1" s="1"/>
  <c r="F1883" i="1" s="1"/>
  <c r="F1884" i="1" s="1"/>
  <c r="F1885" i="1" s="1"/>
  <c r="F1886" i="1" s="1"/>
  <c r="F1887" i="1" s="1"/>
  <c r="F1888" i="1" s="1"/>
  <c r="F1889" i="1" s="1"/>
  <c r="F1890" i="1" s="1"/>
  <c r="F1891" i="1" l="1"/>
  <c r="F1892" i="1"/>
  <c r="F1893" i="1" s="1"/>
  <c r="F1894" i="1" s="1"/>
  <c r="F1895" i="1" s="1"/>
  <c r="F1896" i="1" s="1"/>
  <c r="F1897" i="1" s="1"/>
  <c r="F1898" i="1" s="1"/>
  <c r="F1899" i="1" l="1"/>
  <c r="F1902" i="1"/>
  <c r="F1903" i="1" s="1"/>
  <c r="F1904" i="1" s="1"/>
  <c r="F1905" i="1" s="1"/>
  <c r="F1906" i="1" s="1"/>
  <c r="F1907" i="1" s="1"/>
  <c r="F1900" i="1"/>
  <c r="F1901" i="1"/>
  <c r="F1909" i="1" l="1"/>
  <c r="F1911" i="1"/>
  <c r="F1910" i="1"/>
  <c r="F1908" i="1"/>
  <c r="F1912" i="1"/>
  <c r="F1913" i="1" s="1"/>
  <c r="F1914" i="1" s="1"/>
  <c r="F1915" i="1" s="1"/>
  <c r="F1916" i="1" l="1"/>
  <c r="F1918" i="1"/>
  <c r="F1917" i="1"/>
  <c r="F1919" i="1"/>
  <c r="F1920" i="1" s="1"/>
  <c r="F1921" i="1" s="1"/>
  <c r="F1922" i="1" s="1"/>
  <c r="F1923" i="1" s="1"/>
  <c r="F1924" i="1" l="1"/>
  <c r="F1925" i="1"/>
  <c r="F1926" i="1"/>
  <c r="F1927" i="1" s="1"/>
  <c r="F1928" i="1" s="1"/>
  <c r="F1929" i="1" s="1"/>
  <c r="F1930" i="1" s="1"/>
  <c r="F1931" i="1" s="1"/>
  <c r="F1932" i="1" s="1"/>
  <c r="F1933" i="1" s="1"/>
  <c r="F1934" i="1" s="1"/>
  <c r="F1935" i="1" s="1"/>
  <c r="F1937" i="1" l="1"/>
  <c r="F1936" i="1"/>
  <c r="F1938" i="1"/>
  <c r="F1939" i="1" s="1"/>
  <c r="F1940" i="1" s="1"/>
  <c r="F1941" i="1" s="1"/>
  <c r="F1942" i="1" s="1"/>
  <c r="F1943" i="1" s="1"/>
  <c r="F1944" i="1" s="1"/>
  <c r="F1945" i="1" s="1"/>
  <c r="F1946" i="1" s="1"/>
  <c r="F1948" i="1" l="1"/>
  <c r="F1949" i="1" s="1"/>
  <c r="F1950" i="1" s="1"/>
  <c r="F1951" i="1" s="1"/>
  <c r="F1952" i="1" s="1"/>
  <c r="F1953" i="1" s="1"/>
  <c r="F1947" i="1"/>
  <c r="F1956" i="1" l="1"/>
  <c r="F1957" i="1"/>
  <c r="F1955" i="1"/>
  <c r="F1954" i="1"/>
  <c r="F1959" i="1"/>
  <c r="F1960" i="1" s="1"/>
  <c r="F1961" i="1" s="1"/>
  <c r="F1962" i="1" s="1"/>
  <c r="F1963" i="1" s="1"/>
  <c r="F1964" i="1" s="1"/>
  <c r="F1965" i="1" s="1"/>
  <c r="F1966" i="1" s="1"/>
  <c r="F1967" i="1" s="1"/>
  <c r="F1968" i="1" s="1"/>
  <c r="F1958" i="1"/>
  <c r="F1969" i="1" l="1"/>
  <c r="F1970" i="1"/>
  <c r="F1971" i="1"/>
  <c r="F1972" i="1"/>
  <c r="F1973" i="1" s="1"/>
  <c r="F1974" i="1" s="1"/>
  <c r="F1975" i="1" s="1"/>
  <c r="F1976" i="1" s="1"/>
  <c r="F1977" i="1" s="1"/>
  <c r="F1978" i="1" s="1"/>
  <c r="F1979" i="1" s="1"/>
  <c r="F1980" i="1" s="1"/>
  <c r="F1981" i="1" s="1"/>
  <c r="F1982" i="1" s="1"/>
  <c r="F1983" i="1" s="1"/>
  <c r="F1984" i="1" s="1"/>
  <c r="F1985" i="1" s="1"/>
  <c r="F1986" i="1" s="1"/>
  <c r="F1987" i="1" l="1"/>
  <c r="F1988" i="1"/>
  <c r="F1989" i="1"/>
  <c r="F1990" i="1"/>
  <c r="F1991" i="1" s="1"/>
  <c r="F1992" i="1" s="1"/>
  <c r="F1993" i="1" s="1"/>
  <c r="F1994" i="1" s="1"/>
  <c r="F1998" i="1" l="1"/>
  <c r="F1999" i="1" s="1"/>
  <c r="F1995" i="1"/>
  <c r="F1996" i="1"/>
  <c r="F1997" i="1"/>
  <c r="F2000" i="1" l="1"/>
  <c r="F2001" i="1"/>
  <c r="F2002" i="1" s="1"/>
  <c r="F2003" i="1" s="1"/>
  <c r="F2004" i="1" l="1"/>
  <c r="F2005" i="1"/>
  <c r="F2006" i="1" s="1"/>
  <c r="F2007" i="1" s="1"/>
  <c r="F2008" i="1" s="1"/>
  <c r="F2009" i="1" s="1"/>
  <c r="F2010" i="1" s="1"/>
  <c r="F2011" i="1" l="1"/>
  <c r="F2012" i="1"/>
  <c r="F2013" i="1" s="1"/>
  <c r="F2014" i="1" s="1"/>
  <c r="F2015" i="1" s="1"/>
  <c r="F2016" i="1" s="1"/>
  <c r="F2017" i="1" s="1"/>
  <c r="F2019" i="1" l="1"/>
  <c r="F2020" i="1"/>
  <c r="F2021" i="1" s="1"/>
  <c r="F2022" i="1" s="1"/>
  <c r="F2023" i="1" s="1"/>
  <c r="F2018" i="1"/>
  <c r="F2027" i="1" l="1"/>
  <c r="F2028" i="1" s="1"/>
  <c r="F2024" i="1"/>
  <c r="F2026" i="1"/>
  <c r="F2025" i="1"/>
  <c r="F2029" i="1" l="1"/>
  <c r="F2030" i="1"/>
  <c r="F2031" i="1" s="1"/>
  <c r="F2032" i="1" s="1"/>
  <c r="F2033" i="1" s="1"/>
  <c r="F2034" i="1" s="1"/>
  <c r="F2035" i="1" s="1"/>
  <c r="F2036" i="1" s="1"/>
  <c r="F2037" i="1" s="1"/>
  <c r="F2038" i="1" s="1"/>
  <c r="F2039" i="1" s="1"/>
  <c r="F2040" i="1" s="1"/>
  <c r="F2041" i="1" s="1"/>
  <c r="F2042" i="1" l="1"/>
  <c r="F2043" i="1"/>
  <c r="F2044" i="1" s="1"/>
  <c r="F2045" i="1" s="1"/>
  <c r="F2046" i="1" s="1"/>
  <c r="F2047" i="1" s="1"/>
  <c r="F2048" i="1" s="1"/>
  <c r="F2049" i="1" s="1"/>
  <c r="F2051" i="1" l="1"/>
  <c r="F2052" i="1" s="1"/>
  <c r="F2053" i="1" s="1"/>
  <c r="F2054" i="1" s="1"/>
  <c r="F2055" i="1" s="1"/>
  <c r="F2056" i="1" s="1"/>
  <c r="F2057" i="1" s="1"/>
  <c r="F2058" i="1" s="1"/>
  <c r="F2059" i="1" s="1"/>
  <c r="F2050" i="1"/>
  <c r="F2060" i="1" l="1"/>
  <c r="F2061" i="1"/>
  <c r="F2062" i="1" s="1"/>
  <c r="F2063" i="1" l="1"/>
  <c r="F2064" i="1"/>
  <c r="F2065" i="1" s="1"/>
  <c r="F2066" i="1" s="1"/>
  <c r="F2067" i="1" s="1"/>
  <c r="F2068" i="1" s="1"/>
  <c r="F2069" i="1" s="1"/>
  <c r="F2070" i="1" s="1"/>
  <c r="F2072" i="1" l="1"/>
  <c r="F2073" i="1" s="1"/>
  <c r="F2074" i="1" s="1"/>
  <c r="F2075" i="1" s="1"/>
  <c r="F2076" i="1" s="1"/>
  <c r="F2077" i="1" s="1"/>
  <c r="F2078" i="1" s="1"/>
  <c r="F2079" i="1" s="1"/>
  <c r="F2071" i="1"/>
  <c r="F2083" i="1" l="1"/>
  <c r="F2084" i="1" s="1"/>
  <c r="F2085" i="1" s="1"/>
  <c r="F2086" i="1" s="1"/>
  <c r="F2080" i="1"/>
  <c r="F2081" i="1"/>
  <c r="F2082" i="1"/>
  <c r="F2087" i="1" l="1"/>
  <c r="F2088" i="1"/>
  <c r="F2089" i="1" s="1"/>
  <c r="F2091" i="1" l="1"/>
  <c r="F2090" i="1"/>
  <c r="F2092" i="1"/>
  <c r="F2093" i="1"/>
  <c r="F2094" i="1" s="1"/>
  <c r="F2095" i="1" s="1"/>
  <c r="F2096" i="1" s="1"/>
  <c r="F2097" i="1" s="1"/>
  <c r="F2098" i="1" s="1"/>
  <c r="F2099" i="1" s="1"/>
  <c r="F2100" i="1" s="1"/>
  <c r="F2101" i="1" s="1"/>
  <c r="F2102" i="1" s="1"/>
  <c r="F2103" i="1" s="1"/>
  <c r="F2104" i="1" s="1"/>
  <c r="F2105" i="1" s="1"/>
  <c r="F2106" i="1" s="1"/>
  <c r="F2107" i="1" s="1"/>
  <c r="F2108" i="1" s="1"/>
  <c r="F2109" i="1" s="1"/>
  <c r="F2110" i="1" s="1"/>
  <c r="F2111" i="1" s="1"/>
  <c r="F2112" i="1" s="1"/>
  <c r="F2113" i="1" s="1"/>
  <c r="F2114" i="1" s="1"/>
  <c r="F2115" i="1" s="1"/>
  <c r="F2116" i="1" s="1"/>
  <c r="F2117" i="1" s="1"/>
  <c r="F2118" i="1" s="1"/>
  <c r="F2119" i="1" s="1"/>
  <c r="F2120" i="1" s="1"/>
  <c r="F2121" i="1" s="1"/>
  <c r="F2122" i="1" s="1"/>
  <c r="F2123" i="1" s="1"/>
  <c r="F2124" i="1" s="1"/>
  <c r="F2125" i="1" s="1"/>
  <c r="F2126" i="1" s="1"/>
  <c r="F2127" i="1" l="1"/>
  <c r="F2128" i="1"/>
  <c r="F2129" i="1" s="1"/>
  <c r="F2130" i="1" s="1"/>
  <c r="F2131" i="1" s="1"/>
  <c r="F2132" i="1" l="1"/>
  <c r="F2133" i="1"/>
  <c r="F2134" i="1" s="1"/>
  <c r="F2135" i="1" s="1"/>
  <c r="F2136" i="1" s="1"/>
  <c r="F2137" i="1" s="1"/>
  <c r="F2138" i="1" s="1"/>
  <c r="F2140" i="1" l="1"/>
  <c r="F2141" i="1"/>
  <c r="F2142" i="1" s="1"/>
  <c r="F2143" i="1" s="1"/>
  <c r="F2144" i="1" s="1"/>
  <c r="F2139" i="1"/>
  <c r="F2147" i="1" l="1"/>
  <c r="F2148" i="1" s="1"/>
  <c r="F2145" i="1"/>
  <c r="F2146" i="1"/>
  <c r="F2151" i="1" l="1"/>
  <c r="F2150" i="1"/>
  <c r="F2152" i="1"/>
  <c r="F2153" i="1" s="1"/>
  <c r="F2154" i="1" s="1"/>
  <c r="F2155" i="1" s="1"/>
  <c r="F2156" i="1" s="1"/>
  <c r="F2157" i="1" s="1"/>
  <c r="F2158" i="1" s="1"/>
  <c r="F2159" i="1" s="1"/>
  <c r="F2160" i="1" s="1"/>
  <c r="F2161" i="1" s="1"/>
  <c r="F2149" i="1"/>
  <c r="F2163" i="1" l="1"/>
  <c r="F2164" i="1" s="1"/>
  <c r="F2165" i="1" s="1"/>
  <c r="F2166" i="1" s="1"/>
  <c r="F2167" i="1" s="1"/>
  <c r="F2168" i="1" s="1"/>
  <c r="F2169" i="1" s="1"/>
  <c r="F2170" i="1" s="1"/>
  <c r="F2171" i="1" s="1"/>
  <c r="F2172" i="1" s="1"/>
  <c r="F2162" i="1"/>
  <c r="F2175" i="1" l="1"/>
  <c r="F2176" i="1" s="1"/>
  <c r="F2177" i="1" s="1"/>
  <c r="F2178" i="1" s="1"/>
  <c r="F2179" i="1" s="1"/>
  <c r="F2180" i="1" s="1"/>
  <c r="F2181" i="1" s="1"/>
  <c r="F2182" i="1" s="1"/>
  <c r="F2183" i="1" s="1"/>
  <c r="F2184" i="1" s="1"/>
  <c r="F2185" i="1" s="1"/>
  <c r="F2173" i="1"/>
  <c r="F2174" i="1"/>
  <c r="F2187" i="1" l="1"/>
  <c r="F2188" i="1" s="1"/>
  <c r="F2186" i="1"/>
  <c r="F2191" i="1" l="1"/>
  <c r="F2192" i="1" s="1"/>
  <c r="F2193" i="1" s="1"/>
  <c r="F2194" i="1" s="1"/>
  <c r="F2195" i="1" s="1"/>
  <c r="F2196" i="1" s="1"/>
  <c r="F2197" i="1" s="1"/>
  <c r="F2198" i="1" s="1"/>
  <c r="F2199" i="1" s="1"/>
  <c r="F2200" i="1" s="1"/>
  <c r="F2201" i="1" s="1"/>
  <c r="F2189" i="1"/>
  <c r="F2190" i="1"/>
  <c r="F2204" i="1" l="1"/>
  <c r="F2205" i="1"/>
  <c r="F2206" i="1" s="1"/>
  <c r="F2202" i="1"/>
  <c r="F2203" i="1"/>
  <c r="F2207" i="1" l="1"/>
  <c r="F2208" i="1"/>
  <c r="F2209" i="1" s="1"/>
  <c r="F2211" i="1" l="1"/>
  <c r="F2212" i="1" s="1"/>
  <c r="F2213" i="1" s="1"/>
  <c r="F2210" i="1"/>
  <c r="F2215" i="1" l="1"/>
  <c r="F2216" i="1" s="1"/>
  <c r="F2217" i="1" s="1"/>
  <c r="F2218" i="1" s="1"/>
  <c r="F2219" i="1" s="1"/>
  <c r="F2220" i="1" s="1"/>
  <c r="F2221" i="1" s="1"/>
  <c r="F2222" i="1" s="1"/>
  <c r="F2223" i="1" s="1"/>
  <c r="F2224" i="1" s="1"/>
  <c r="F2225" i="1" s="1"/>
  <c r="F2226" i="1" s="1"/>
  <c r="F2227" i="1" s="1"/>
  <c r="F2228" i="1" s="1"/>
  <c r="F2229" i="1" s="1"/>
  <c r="F2230" i="1" s="1"/>
  <c r="F2231" i="1" s="1"/>
  <c r="F2232" i="1" s="1"/>
  <c r="F2233" i="1" s="1"/>
  <c r="F2234" i="1" s="1"/>
  <c r="F2235" i="1" s="1"/>
  <c r="F2236" i="1" s="1"/>
  <c r="F2237" i="1" s="1"/>
  <c r="F2238" i="1" s="1"/>
  <c r="F2239" i="1" s="1"/>
  <c r="F2240" i="1" s="1"/>
  <c r="F2241" i="1" s="1"/>
  <c r="F2242" i="1" s="1"/>
  <c r="F2214" i="1"/>
  <c r="F2245" i="1" l="1"/>
  <c r="F2246" i="1" s="1"/>
  <c r="F2247" i="1" s="1"/>
  <c r="F2248" i="1" s="1"/>
  <c r="F2249" i="1" s="1"/>
  <c r="F2250" i="1" s="1"/>
  <c r="F2251" i="1" s="1"/>
  <c r="F2252" i="1" s="1"/>
  <c r="F2253" i="1" s="1"/>
  <c r="F2254" i="1" s="1"/>
  <c r="F2243" i="1"/>
  <c r="F2244" i="1"/>
  <c r="F2256" i="1" l="1"/>
  <c r="F2257" i="1" s="1"/>
  <c r="F2258" i="1" s="1"/>
  <c r="F2259" i="1" s="1"/>
  <c r="F2260" i="1" s="1"/>
  <c r="F2255" i="1"/>
  <c r="F2261" i="1" l="1"/>
  <c r="F2263" i="1"/>
  <c r="F2264" i="1" s="1"/>
  <c r="F2262" i="1"/>
  <c r="F2267" i="1" l="1"/>
  <c r="F2268" i="1"/>
  <c r="F2269" i="1" s="1"/>
  <c r="F2270" i="1" s="1"/>
  <c r="F2265" i="1"/>
  <c r="F2266" i="1"/>
  <c r="F2276" i="1" l="1"/>
  <c r="F2274" i="1"/>
  <c r="F2271" i="1"/>
  <c r="F2273" i="1"/>
  <c r="F2275" i="1"/>
  <c r="F2277" i="1"/>
  <c r="F2278" i="1" s="1"/>
  <c r="F2279" i="1" s="1"/>
  <c r="F2280" i="1" s="1"/>
  <c r="F2281" i="1" s="1"/>
  <c r="F2282" i="1" s="1"/>
  <c r="F2272" i="1"/>
  <c r="F2285" i="1" l="1"/>
  <c r="F2286" i="1"/>
  <c r="F2287" i="1" s="1"/>
  <c r="F2288" i="1" s="1"/>
  <c r="F2289" i="1" s="1"/>
  <c r="F2290" i="1" s="1"/>
  <c r="F2291" i="1" s="1"/>
  <c r="F2292" i="1" s="1"/>
  <c r="F2293" i="1" s="1"/>
  <c r="F2294" i="1" s="1"/>
  <c r="F2295" i="1" s="1"/>
  <c r="F2296" i="1" s="1"/>
  <c r="F2297" i="1" s="1"/>
  <c r="F2298" i="1" s="1"/>
  <c r="F2299" i="1" s="1"/>
  <c r="F2283" i="1"/>
  <c r="F2284" i="1"/>
  <c r="F2300" i="1" l="1"/>
  <c r="F2301" i="1"/>
  <c r="F2302" i="1" s="1"/>
  <c r="F2303" i="1" s="1"/>
  <c r="F2304" i="1" s="1"/>
  <c r="F2305" i="1" s="1"/>
  <c r="F2306" i="1" s="1"/>
  <c r="F2307" i="1" s="1"/>
  <c r="F2308" i="1" s="1"/>
  <c r="F2309" i="1" s="1"/>
  <c r="F2310" i="1" s="1"/>
  <c r="F2311" i="1" s="1"/>
  <c r="F2312" i="1" s="1"/>
  <c r="F2314" i="1" l="1"/>
  <c r="F2315" i="1" s="1"/>
  <c r="F2316" i="1" s="1"/>
  <c r="F2317" i="1" s="1"/>
  <c r="F2318" i="1" s="1"/>
  <c r="F2319" i="1" s="1"/>
  <c r="F2313" i="1"/>
  <c r="F2321" i="1" l="1"/>
  <c r="F2322" i="1" s="1"/>
  <c r="F2323" i="1" s="1"/>
  <c r="F2320" i="1"/>
  <c r="F2325" i="1" l="1"/>
  <c r="F2327" i="1"/>
  <c r="F2326" i="1"/>
  <c r="F2324" i="1"/>
  <c r="F2328" i="1"/>
  <c r="F2329" i="1" s="1"/>
  <c r="F2330" i="1" s="1"/>
  <c r="F2331" i="1" s="1"/>
  <c r="F2332" i="1" s="1"/>
  <c r="F2334" i="1" l="1"/>
  <c r="F2335" i="1"/>
  <c r="F2336" i="1" s="1"/>
  <c r="F2337" i="1" s="1"/>
  <c r="F2333" i="1"/>
  <c r="F2339" i="1" l="1"/>
  <c r="F2340" i="1"/>
  <c r="F2341" i="1"/>
  <c r="F2342" i="1" s="1"/>
  <c r="F2338" i="1"/>
  <c r="F2344" i="1" l="1"/>
  <c r="F2345" i="1" s="1"/>
  <c r="F2343" i="1"/>
  <c r="F2347" i="1" l="1"/>
  <c r="F2348" i="1"/>
  <c r="F2349" i="1" s="1"/>
  <c r="F2350" i="1" s="1"/>
  <c r="F2351" i="1" s="1"/>
  <c r="F2352" i="1" s="1"/>
  <c r="F2353" i="1" s="1"/>
  <c r="F2354" i="1" s="1"/>
  <c r="F2346" i="1"/>
  <c r="F2355" i="1" l="1"/>
  <c r="F2357" i="1"/>
  <c r="F2359" i="1"/>
  <c r="F2356" i="1"/>
  <c r="F2358" i="1"/>
  <c r="F2360" i="1"/>
  <c r="F2362" i="1"/>
  <c r="F2363" i="1" s="1"/>
  <c r="F2364" i="1" s="1"/>
  <c r="F2365" i="1" s="1"/>
  <c r="F2361" i="1"/>
  <c r="F2366" i="1" l="1"/>
  <c r="F2367" i="1"/>
  <c r="F2368" i="1" s="1"/>
  <c r="F2369" i="1" s="1"/>
  <c r="F2370" i="1" s="1"/>
  <c r="F2371" i="1" l="1"/>
  <c r="F2373" i="1"/>
  <c r="F2374" i="1" s="1"/>
  <c r="F2375" i="1" s="1"/>
  <c r="F2376" i="1" s="1"/>
  <c r="F2377" i="1" s="1"/>
  <c r="F2378" i="1" s="1"/>
  <c r="F2379" i="1" s="1"/>
  <c r="F2380" i="1" s="1"/>
  <c r="F2381" i="1" s="1"/>
  <c r="F2382" i="1" s="1"/>
  <c r="F2383" i="1" s="1"/>
  <c r="F2384" i="1" s="1"/>
  <c r="F2372" i="1"/>
  <c r="F2385" i="1" l="1"/>
  <c r="F2386" i="1"/>
  <c r="F2387" i="1" s="1"/>
  <c r="F2388" i="1" s="1"/>
  <c r="F2391" i="1" l="1"/>
  <c r="F2392" i="1" s="1"/>
  <c r="F2393" i="1" s="1"/>
  <c r="F2394" i="1" s="1"/>
  <c r="F2389" i="1"/>
  <c r="F2390" i="1"/>
  <c r="F2395" i="1" l="1"/>
  <c r="F2396" i="1"/>
  <c r="F2397" i="1" s="1"/>
  <c r="F2398" i="1" s="1"/>
  <c r="F2399" i="1" s="1"/>
  <c r="F2400" i="1" l="1"/>
  <c r="F2401" i="1"/>
  <c r="F2402" i="1" s="1"/>
  <c r="F2403" i="1" s="1"/>
  <c r="F2404" i="1" s="1"/>
  <c r="F2405" i="1" s="1"/>
  <c r="F2406" i="1" s="1"/>
  <c r="F2407" i="1" s="1"/>
  <c r="F2408" i="1" s="1"/>
  <c r="F2409" i="1" s="1"/>
  <c r="F2412" i="1" l="1"/>
  <c r="F2410" i="1"/>
  <c r="F2411" i="1"/>
  <c r="F2413" i="1"/>
  <c r="F2414" i="1" s="1"/>
  <c r="F2415" i="1" s="1"/>
  <c r="F2417" i="1" l="1"/>
  <c r="F2418" i="1" s="1"/>
  <c r="F2416" i="1"/>
  <c r="F2419" i="1" l="1"/>
  <c r="F2420" i="1"/>
  <c r="F2421" i="1" s="1"/>
  <c r="F2422" i="1" s="1"/>
  <c r="F2423" i="1" s="1"/>
  <c r="F2424" i="1" s="1"/>
  <c r="F2428" i="1" l="1"/>
  <c r="F2425" i="1"/>
  <c r="F2429" i="1"/>
  <c r="F2427" i="1"/>
  <c r="F2426" i="1"/>
  <c r="F2430" i="1"/>
  <c r="F2431" i="1" s="1"/>
  <c r="F2434" i="1" l="1"/>
  <c r="F2435" i="1" s="1"/>
  <c r="F2436" i="1" s="1"/>
  <c r="F2437" i="1" s="1"/>
  <c r="F2438" i="1" s="1"/>
  <c r="F2439" i="1" s="1"/>
  <c r="F2440" i="1" s="1"/>
  <c r="F2441" i="1" s="1"/>
  <c r="F2442" i="1" s="1"/>
  <c r="F2443" i="1" s="1"/>
  <c r="F2444" i="1" s="1"/>
  <c r="F2445" i="1" s="1"/>
  <c r="F2433" i="1"/>
  <c r="F2432" i="1"/>
  <c r="F2447" i="1" l="1"/>
  <c r="F2448" i="1" s="1"/>
  <c r="F2449" i="1" s="1"/>
  <c r="F2446" i="1"/>
  <c r="F2453" i="1" l="1"/>
  <c r="F2454" i="1" s="1"/>
  <c r="F2455" i="1" s="1"/>
  <c r="F2456" i="1" s="1"/>
  <c r="F2457" i="1" s="1"/>
  <c r="F2458" i="1" s="1"/>
  <c r="F2459" i="1" s="1"/>
  <c r="F2460" i="1" s="1"/>
  <c r="F2461" i="1" s="1"/>
  <c r="F2462" i="1" s="1"/>
  <c r="F2463" i="1" s="1"/>
  <c r="F2464" i="1" s="1"/>
  <c r="F2450" i="1"/>
  <c r="F2451" i="1"/>
  <c r="F2452" i="1"/>
  <c r="F2465" i="1" l="1"/>
  <c r="F2466" i="1"/>
  <c r="F2467" i="1" s="1"/>
  <c r="F2468" i="1" s="1"/>
  <c r="F2469" i="1" s="1"/>
  <c r="F2472" i="1" l="1"/>
  <c r="F2473" i="1"/>
  <c r="F2474" i="1"/>
  <c r="F2471" i="1"/>
  <c r="F2470" i="1"/>
  <c r="F2475" i="1"/>
  <c r="F2476" i="1" s="1"/>
  <c r="F2477" i="1" s="1"/>
  <c r="F2480" i="1" l="1"/>
  <c r="F2481" i="1" s="1"/>
  <c r="F2482" i="1" s="1"/>
  <c r="F2483" i="1" s="1"/>
  <c r="F2484" i="1" s="1"/>
  <c r="F2485" i="1" s="1"/>
  <c r="F2486" i="1" s="1"/>
  <c r="F2487" i="1" s="1"/>
  <c r="F2488" i="1" s="1"/>
  <c r="F2489" i="1" s="1"/>
  <c r="F2490" i="1" s="1"/>
  <c r="F2491" i="1" s="1"/>
  <c r="F2492" i="1" s="1"/>
  <c r="F2493" i="1" s="1"/>
  <c r="F2494" i="1" s="1"/>
  <c r="F2478" i="1"/>
  <c r="F2479" i="1"/>
  <c r="F2495" i="1" l="1"/>
  <c r="F2496" i="1"/>
  <c r="F2497" i="1"/>
  <c r="F2498" i="1" s="1"/>
  <c r="F2499" i="1" s="1"/>
  <c r="F2500" i="1" s="1"/>
  <c r="F2501" i="1" s="1"/>
  <c r="F2502" i="1" s="1"/>
  <c r="F2503" i="1" s="1"/>
  <c r="F2504" i="1" s="1"/>
  <c r="F2505" i="1" s="1"/>
  <c r="F2506" i="1" s="1"/>
  <c r="F2507" i="1" s="1"/>
  <c r="F2508" i="1" s="1"/>
  <c r="F2509" i="1" s="1"/>
  <c r="F2510" i="1" s="1"/>
  <c r="F2511" i="1" s="1"/>
  <c r="F2512" i="1" l="1"/>
  <c r="F2513" i="1"/>
  <c r="F2514" i="1" s="1"/>
  <c r="F2517" i="1" l="1"/>
  <c r="F2518" i="1" s="1"/>
  <c r="F2519" i="1" s="1"/>
  <c r="F2515" i="1"/>
  <c r="F2516" i="1"/>
  <c r="F2520" i="1" l="1"/>
  <c r="F2521" i="1"/>
  <c r="F2522" i="1" s="1"/>
  <c r="F2523" i="1" s="1"/>
  <c r="F2524" i="1" s="1"/>
  <c r="F2525" i="1" s="1"/>
  <c r="F2528" i="1" l="1"/>
  <c r="F2529" i="1" s="1"/>
  <c r="F2530" i="1" s="1"/>
  <c r="F2531" i="1" s="1"/>
  <c r="F2527" i="1"/>
  <c r="F2526" i="1"/>
  <c r="F2533" i="1" l="1"/>
  <c r="F2534" i="1" s="1"/>
  <c r="F2532" i="1"/>
  <c r="F2536" i="1" l="1"/>
  <c r="F2537" i="1" s="1"/>
  <c r="F2538" i="1" s="1"/>
  <c r="F2539" i="1" s="1"/>
  <c r="F2535" i="1"/>
  <c r="F2541" i="1" l="1"/>
  <c r="F2542" i="1" s="1"/>
  <c r="F2543" i="1" s="1"/>
  <c r="F2540" i="1"/>
  <c r="F2545" i="1" l="1"/>
  <c r="F2546" i="1" s="1"/>
  <c r="F2547" i="1" s="1"/>
  <c r="F2544" i="1"/>
  <c r="F2548" i="1" l="1"/>
  <c r="F2549" i="1"/>
  <c r="F2550" i="1" s="1"/>
  <c r="F2551" i="1" s="1"/>
  <c r="F2552" i="1" s="1"/>
  <c r="F2553" i="1" s="1"/>
  <c r="F2556" i="1" l="1"/>
  <c r="F2557" i="1" s="1"/>
  <c r="F2554" i="1"/>
  <c r="F2555" i="1"/>
  <c r="F2558" i="1" l="1"/>
  <c r="F2559" i="1"/>
  <c r="F2560" i="1" s="1"/>
  <c r="F2561" i="1" s="1"/>
  <c r="F2562" i="1" s="1"/>
  <c r="F2564" i="1" l="1"/>
  <c r="F2565" i="1"/>
  <c r="F2566" i="1" s="1"/>
  <c r="F2567" i="1" s="1"/>
  <c r="F2568" i="1" s="1"/>
  <c r="F2569" i="1" s="1"/>
  <c r="F2570" i="1" s="1"/>
  <c r="F2571" i="1" s="1"/>
  <c r="F2572" i="1" s="1"/>
  <c r="F2573" i="1" s="1"/>
  <c r="F2574" i="1" s="1"/>
  <c r="F2575" i="1" s="1"/>
  <c r="F2576" i="1" s="1"/>
  <c r="F2563" i="1"/>
  <c r="F2577" i="1" l="1"/>
  <c r="F2578" i="1"/>
  <c r="F2579" i="1" s="1"/>
  <c r="F2580" i="1" s="1"/>
  <c r="F2581" i="1" s="1"/>
  <c r="F2586" i="1" l="1"/>
  <c r="F2583" i="1"/>
  <c r="F2584" i="1"/>
  <c r="F2585" i="1"/>
  <c r="F2587" i="1"/>
  <c r="F2588" i="1" s="1"/>
  <c r="F2589" i="1" s="1"/>
  <c r="F2590" i="1" s="1"/>
  <c r="F2591" i="1" s="1"/>
  <c r="F2592" i="1" s="1"/>
  <c r="F2582" i="1"/>
  <c r="F2593" i="1" l="1"/>
  <c r="F2594" i="1"/>
  <c r="F2595" i="1" s="1"/>
  <c r="F2596" i="1" l="1"/>
  <c r="F2597" i="1"/>
  <c r="F2598" i="1"/>
  <c r="F2599" i="1"/>
  <c r="F2600" i="1" s="1"/>
  <c r="F2606" i="1" l="1"/>
  <c r="F2601" i="1"/>
  <c r="F2603" i="1"/>
  <c r="F2602" i="1"/>
  <c r="F2605" i="1"/>
  <c r="F2607" i="1"/>
  <c r="F2608" i="1" s="1"/>
  <c r="F2609" i="1" s="1"/>
  <c r="F2610" i="1" s="1"/>
  <c r="F2611" i="1" s="1"/>
  <c r="F2612" i="1" s="1"/>
  <c r="F2613" i="1" s="1"/>
  <c r="F2614" i="1" s="1"/>
  <c r="F2604" i="1"/>
  <c r="F2616" i="1" l="1"/>
  <c r="F2617" i="1"/>
  <c r="F2618" i="1" s="1"/>
  <c r="F2615" i="1"/>
  <c r="F2619" i="1" l="1"/>
  <c r="F2620" i="1"/>
  <c r="F2621" i="1" s="1"/>
  <c r="F2622" i="1" s="1"/>
  <c r="F2623" i="1" s="1"/>
  <c r="F2624" i="1" s="1"/>
  <c r="F2626" i="1" l="1"/>
  <c r="F2625" i="1"/>
  <c r="F2627" i="1"/>
  <c r="F2628" i="1" s="1"/>
  <c r="F2629" i="1" s="1"/>
  <c r="F2630" i="1" s="1"/>
  <c r="F2631" i="1" s="1"/>
  <c r="F2633" i="1" l="1"/>
  <c r="F2634" i="1" s="1"/>
  <c r="F2635" i="1" s="1"/>
  <c r="F2636" i="1" s="1"/>
  <c r="F2632" i="1"/>
  <c r="F2638" i="1" l="1"/>
  <c r="F2637" i="1"/>
  <c r="F2639" i="1"/>
  <c r="F2640" i="1" s="1"/>
  <c r="F2641" i="1" s="1"/>
  <c r="F2642" i="1" s="1"/>
  <c r="F2643" i="1" l="1"/>
  <c r="F2644" i="1"/>
  <c r="F2645" i="1" s="1"/>
  <c r="F2648" i="1" l="1"/>
  <c r="F2649" i="1"/>
  <c r="F2650" i="1" s="1"/>
  <c r="F2646" i="1"/>
  <c r="F2647" i="1"/>
  <c r="F2651" i="1" l="1"/>
  <c r="F2652" i="1"/>
  <c r="F2653" i="1" s="1"/>
  <c r="F2654" i="1" s="1"/>
  <c r="F2655" i="1" s="1"/>
  <c r="F2656" i="1" s="1"/>
  <c r="F2657" i="1" s="1"/>
  <c r="F2658" i="1" s="1"/>
  <c r="F2659" i="1" s="1"/>
  <c r="F2660" i="1" s="1"/>
  <c r="F2661" i="1" s="1"/>
  <c r="F2662" i="1" s="1"/>
  <c r="F2663" i="1" s="1"/>
  <c r="F2664" i="1" s="1"/>
  <c r="F2665" i="1" s="1"/>
  <c r="F2667" i="1" l="1"/>
  <c r="F2668" i="1" s="1"/>
  <c r="F2666" i="1"/>
  <c r="F2669" i="1" l="1"/>
  <c r="F2670" i="1"/>
  <c r="F2671" i="1" s="1"/>
  <c r="F2672" i="1" s="1"/>
  <c r="F2673" i="1" s="1"/>
  <c r="F2674" i="1" s="1"/>
  <c r="F2676" i="1" l="1"/>
  <c r="F2677" i="1" s="1"/>
  <c r="F2675" i="1"/>
  <c r="F2680" i="1" l="1"/>
  <c r="F2678" i="1"/>
  <c r="F2679" i="1"/>
  <c r="F2681" i="1" l="1"/>
  <c r="F2682" i="1" s="1"/>
  <c r="F2684" i="1" l="1"/>
  <c r="F2685" i="1"/>
  <c r="F2686" i="1" s="1"/>
  <c r="F2687" i="1" s="1"/>
  <c r="F2688" i="1" s="1"/>
  <c r="F2689" i="1" s="1"/>
  <c r="F2690" i="1" s="1"/>
  <c r="F2691" i="1" s="1"/>
  <c r="F2692" i="1" s="1"/>
  <c r="F2693" i="1" s="1"/>
  <c r="F2694" i="1" s="1"/>
  <c r="F2695" i="1" s="1"/>
  <c r="F2696" i="1" s="1"/>
  <c r="F2697" i="1" s="1"/>
  <c r="F2698" i="1" s="1"/>
  <c r="F2699" i="1" s="1"/>
  <c r="F2683" i="1"/>
  <c r="F2700" i="1" l="1"/>
  <c r="F2701" i="1"/>
  <c r="F2702" i="1"/>
  <c r="F2703" i="1"/>
  <c r="F2704" i="1" s="1"/>
  <c r="F2705" i="1" s="1"/>
  <c r="F2706" i="1" s="1"/>
  <c r="F2707" i="1" s="1"/>
  <c r="F2708" i="1" l="1"/>
  <c r="F2709" i="1"/>
  <c r="F2710" i="1"/>
  <c r="F2711" i="1" s="1"/>
  <c r="F2712" i="1" s="1"/>
  <c r="F2713" i="1" s="1"/>
  <c r="F2714" i="1" l="1"/>
  <c r="F2715" i="1"/>
  <c r="F2716" i="1" s="1"/>
  <c r="F2717" i="1" s="1"/>
  <c r="F2718" i="1" s="1"/>
  <c r="F2719" i="1" s="1"/>
  <c r="F2720" i="1" s="1"/>
  <c r="F2721" i="1" s="1"/>
  <c r="F2722" i="1" s="1"/>
  <c r="F2723" i="1" s="1"/>
  <c r="F2724" i="1" s="1"/>
  <c r="F2725" i="1" s="1"/>
  <c r="F2726" i="1" s="1"/>
  <c r="F2729" i="1" l="1"/>
  <c r="F2730" i="1" s="1"/>
  <c r="F2731" i="1" s="1"/>
  <c r="F2732" i="1" s="1"/>
  <c r="F2733" i="1" s="1"/>
  <c r="F2734" i="1" s="1"/>
  <c r="F2735" i="1" s="1"/>
  <c r="F2736" i="1" s="1"/>
  <c r="F2737" i="1" s="1"/>
  <c r="F2728" i="1"/>
  <c r="F2727" i="1"/>
  <c r="F2738" i="1" l="1"/>
  <c r="F2740" i="1"/>
  <c r="F2741" i="1"/>
  <c r="F2739" i="1"/>
  <c r="F2742" i="1"/>
  <c r="F2745" i="1"/>
  <c r="F2746" i="1" s="1"/>
  <c r="F2747" i="1" s="1"/>
  <c r="F2748" i="1" s="1"/>
  <c r="F2749" i="1" s="1"/>
  <c r="F2750" i="1" s="1"/>
  <c r="F2743" i="1"/>
  <c r="F2744" i="1"/>
  <c r="F2754" i="1" l="1"/>
  <c r="F2755" i="1"/>
  <c r="F2751" i="1"/>
  <c r="F2753" i="1"/>
  <c r="F2752" i="1"/>
  <c r="F2756" i="1" l="1"/>
  <c r="F2757" i="1" s="1"/>
  <c r="F2758" i="1" s="1"/>
  <c r="F2759" i="1" l="1"/>
  <c r="F2760" i="1"/>
  <c r="F2761" i="1" s="1"/>
  <c r="F2766" i="1" l="1"/>
  <c r="F2763" i="1"/>
  <c r="F2765" i="1"/>
  <c r="F2767" i="1"/>
  <c r="F2762" i="1"/>
  <c r="F2764" i="1"/>
  <c r="F2768" i="1" l="1"/>
  <c r="F2769" i="1" s="1"/>
  <c r="F2771" i="1" l="1"/>
  <c r="F2772" i="1" s="1"/>
  <c r="F2773" i="1" s="1"/>
  <c r="F2774" i="1" s="1"/>
  <c r="F2770" i="1"/>
  <c r="F2777" i="1" l="1"/>
  <c r="F2778" i="1" s="1"/>
  <c r="F2779" i="1" s="1"/>
  <c r="F2780" i="1" s="1"/>
  <c r="F2781" i="1" s="1"/>
  <c r="F2782" i="1" s="1"/>
  <c r="F2775" i="1"/>
  <c r="F2776" i="1"/>
  <c r="F2784" i="1" l="1"/>
  <c r="F2785" i="1" s="1"/>
  <c r="F2786" i="1" s="1"/>
  <c r="F2787" i="1" s="1"/>
  <c r="F2788" i="1" s="1"/>
  <c r="F2789" i="1" s="1"/>
  <c r="F2790" i="1" s="1"/>
  <c r="F2791" i="1" s="1"/>
  <c r="F2783" i="1"/>
  <c r="F2793" i="1" l="1"/>
  <c r="F2794" i="1" s="1"/>
  <c r="F2795" i="1" s="1"/>
  <c r="F2792" i="1"/>
  <c r="F2799" i="1" l="1"/>
  <c r="F2796" i="1"/>
  <c r="F2798" i="1"/>
  <c r="F2797" i="1"/>
  <c r="F2800" i="1"/>
  <c r="F2801" i="1" s="1"/>
  <c r="F2803" i="1" l="1"/>
  <c r="F2804" i="1"/>
  <c r="F2802" i="1"/>
  <c r="F2805" i="1" l="1"/>
  <c r="F2806" i="1" s="1"/>
  <c r="F2807" i="1" s="1"/>
  <c r="F2808" i="1" s="1"/>
  <c r="F2809" i="1" l="1"/>
  <c r="F2810" i="1"/>
  <c r="F2811" i="1"/>
  <c r="F2812" i="1" s="1"/>
  <c r="F2813" i="1" s="1"/>
  <c r="F2814" i="1" l="1"/>
  <c r="F2815" i="1"/>
  <c r="F2816" i="1"/>
  <c r="F2817" i="1" s="1"/>
  <c r="F2818" i="1" s="1"/>
  <c r="F2819" i="1" s="1"/>
  <c r="F2820" i="1" s="1"/>
  <c r="F2821" i="1" s="1"/>
  <c r="F2822" i="1" s="1"/>
  <c r="F2823" i="1" l="1"/>
  <c r="F2824" i="1"/>
  <c r="F2825" i="1" s="1"/>
  <c r="F2826" i="1" s="1"/>
  <c r="F2827" i="1" s="1"/>
  <c r="F2828" i="1" s="1"/>
  <c r="F2829" i="1" l="1"/>
  <c r="F2830" i="1"/>
  <c r="F2831" i="1" s="1"/>
  <c r="F2832" i="1" s="1"/>
  <c r="F2833" i="1" s="1"/>
  <c r="F2834" i="1" l="1"/>
  <c r="F2835" i="1"/>
  <c r="F2836" i="1" s="1"/>
  <c r="F2837" i="1" s="1"/>
  <c r="F2838" i="1" s="1"/>
  <c r="F2839" i="1" s="1"/>
  <c r="F2840" i="1" s="1"/>
  <c r="F2841" i="1" s="1"/>
  <c r="F2842" i="1" s="1"/>
  <c r="F2844" i="1" l="1"/>
  <c r="F2845" i="1"/>
  <c r="F2846" i="1" s="1"/>
  <c r="F2847" i="1" s="1"/>
  <c r="F2843" i="1"/>
  <c r="F2848" i="1" l="1"/>
  <c r="F2849" i="1"/>
  <c r="F2850" i="1"/>
  <c r="F2851" i="1" s="1"/>
  <c r="F2852" i="1" s="1"/>
  <c r="F2855" i="1" l="1"/>
  <c r="F2856" i="1" s="1"/>
  <c r="F2853" i="1"/>
  <c r="F2854" i="1"/>
  <c r="F2861" i="1" l="1"/>
  <c r="F2857" i="1"/>
  <c r="F2858" i="1" s="1"/>
  <c r="F2859" i="1" s="1"/>
  <c r="F2860" i="1" s="1"/>
  <c r="F2862" i="1" l="1"/>
  <c r="F2863" i="1" s="1"/>
  <c r="F2864" i="1" s="1"/>
  <c r="F2865" i="1" l="1"/>
  <c r="F2866" i="1"/>
  <c r="F2867" i="1" s="1"/>
  <c r="F2868" i="1" l="1"/>
  <c r="F2869" i="1"/>
  <c r="F2870" i="1" s="1"/>
  <c r="F2871" i="1" s="1"/>
  <c r="F2873" i="1" l="1"/>
  <c r="F2874" i="1" s="1"/>
  <c r="F2872" i="1"/>
  <c r="F2877" i="1" l="1"/>
  <c r="F2875" i="1"/>
  <c r="F2880" i="1"/>
  <c r="F2881" i="1"/>
  <c r="F2879" i="1"/>
  <c r="F2876" i="1"/>
  <c r="F2878" i="1"/>
  <c r="F2883" i="1"/>
  <c r="F2882" i="1"/>
  <c r="F2884" i="1" l="1"/>
  <c r="F2885" i="1" s="1"/>
  <c r="F2886" i="1" s="1"/>
  <c r="F2887" i="1" s="1"/>
  <c r="F2888" i="1" s="1"/>
  <c r="F2890" i="1" l="1"/>
  <c r="F2889" i="1"/>
  <c r="F2891" i="1" l="1"/>
  <c r="F2892" i="1" l="1"/>
  <c r="F2893" i="1"/>
  <c r="F2894" i="1" s="1"/>
  <c r="F2895" i="1" s="1"/>
  <c r="F2896" i="1" s="1"/>
  <c r="F2897" i="1" s="1"/>
  <c r="F2898" i="1" s="1"/>
  <c r="F2899" i="1" s="1"/>
  <c r="F2900" i="1" s="1"/>
  <c r="F2901" i="1" s="1"/>
  <c r="F2902" i="1" s="1"/>
  <c r="F2903" i="1" s="1"/>
  <c r="F2904" i="1" s="1"/>
  <c r="F2905" i="1" s="1"/>
  <c r="F2906" i="1" s="1"/>
  <c r="F2907" i="1" s="1"/>
  <c r="F2909" i="1" l="1"/>
  <c r="F2908" i="1"/>
  <c r="F2910" i="1"/>
  <c r="F2911" i="1" s="1"/>
  <c r="F2917" i="1" l="1"/>
  <c r="F2916" i="1"/>
  <c r="F2914" i="1"/>
  <c r="F2915" i="1"/>
  <c r="F2913" i="1"/>
  <c r="F2912" i="1"/>
  <c r="F2918" i="1" l="1"/>
  <c r="F2919" i="1" s="1"/>
  <c r="F2920" i="1" s="1"/>
  <c r="F2921" i="1" s="1"/>
  <c r="F2923" i="1" l="1"/>
  <c r="F2922" i="1"/>
  <c r="F2924" i="1"/>
  <c r="F2925" i="1" s="1"/>
  <c r="F2928" i="1" l="1"/>
  <c r="F2929" i="1" s="1"/>
  <c r="F2930" i="1" s="1"/>
  <c r="F2931" i="1" s="1"/>
  <c r="F2926" i="1"/>
  <c r="F2927" i="1"/>
  <c r="F2933" i="1" l="1"/>
  <c r="F2934" i="1" s="1"/>
  <c r="F2935" i="1" s="1"/>
  <c r="F2936" i="1" s="1"/>
  <c r="F2932" i="1"/>
  <c r="F2938" i="1" l="1"/>
  <c r="F2939" i="1"/>
  <c r="F2937" i="1"/>
  <c r="F2940" i="1"/>
  <c r="F2941" i="1" s="1"/>
  <c r="F2942" i="1" s="1"/>
  <c r="F2943" i="1" s="1"/>
  <c r="F2945" i="1" l="1"/>
  <c r="F2946" i="1"/>
  <c r="F2947" i="1" s="1"/>
  <c r="F2944" i="1"/>
  <c r="F2951" i="1" l="1"/>
  <c r="F2949" i="1"/>
  <c r="F2948" i="1"/>
  <c r="F2953" i="1"/>
  <c r="F2952" i="1"/>
  <c r="F2950" i="1"/>
  <c r="F2954" i="1" l="1"/>
  <c r="F2955" i="1" l="1"/>
  <c r="F2957" i="1"/>
  <c r="F2958" i="1" s="1"/>
  <c r="F2959" i="1" s="1"/>
  <c r="F2960" i="1" s="1"/>
  <c r="F2956" i="1"/>
  <c r="F2961" i="1" l="1"/>
  <c r="F2962" i="1"/>
  <c r="F2963" i="1" s="1"/>
  <c r="F2964" i="1" s="1"/>
  <c r="F2965" i="1" s="1"/>
  <c r="F2967" i="1" l="1"/>
  <c r="F2968" i="1" s="1"/>
  <c r="F2969" i="1" s="1"/>
  <c r="F2970" i="1" s="1"/>
  <c r="F2966" i="1"/>
  <c r="F2971" i="1" l="1"/>
  <c r="F2972" i="1"/>
  <c r="F2973" i="1" s="1"/>
  <c r="F2974" i="1" s="1"/>
  <c r="F2975" i="1" l="1"/>
  <c r="F2976" i="1"/>
  <c r="F2977" i="1" s="1"/>
  <c r="F2978" i="1" s="1"/>
  <c r="F2979" i="1" s="1"/>
  <c r="F2981" i="1" l="1"/>
  <c r="F2984" i="1"/>
  <c r="F2982" i="1"/>
  <c r="F2983" i="1"/>
  <c r="F2980" i="1"/>
  <c r="F2985" i="1" l="1"/>
  <c r="F2986" i="1" s="1"/>
  <c r="F2987" i="1" s="1"/>
  <c r="F2988" i="1" s="1"/>
  <c r="F2989" i="1" s="1"/>
  <c r="F2990" i="1" s="1"/>
  <c r="F2991" i="1" s="1"/>
  <c r="F2994" i="1" l="1"/>
  <c r="F2995" i="1" s="1"/>
  <c r="F2996" i="1" s="1"/>
  <c r="F2997" i="1" s="1"/>
  <c r="F2992" i="1"/>
  <c r="F2993" i="1"/>
  <c r="F2999" i="1" l="1"/>
  <c r="F3000" i="1" s="1"/>
  <c r="F2998" i="1"/>
  <c r="F3003" i="1" l="1"/>
  <c r="F3004" i="1" s="1"/>
  <c r="F3005" i="1" s="1"/>
  <c r="F3001" i="1"/>
  <c r="F3002" i="1"/>
  <c r="F3006" i="1" l="1"/>
  <c r="F3007" i="1"/>
  <c r="F3008" i="1" s="1"/>
  <c r="F3009" i="1" l="1"/>
  <c r="F3010" i="1"/>
  <c r="F3011" i="1" s="1"/>
  <c r="F3013" i="1" l="1"/>
  <c r="F3014" i="1" s="1"/>
  <c r="F3015" i="1" s="1"/>
  <c r="F3016" i="1" s="1"/>
  <c r="F3017" i="1" s="1"/>
  <c r="F3018" i="1" s="1"/>
  <c r="F3012" i="1"/>
  <c r="F3021" i="1" l="1"/>
  <c r="F3022" i="1" s="1"/>
  <c r="F3023" i="1" s="1"/>
  <c r="F3024" i="1" s="1"/>
  <c r="F3025" i="1" s="1"/>
  <c r="F3019" i="1"/>
  <c r="F3020" i="1"/>
  <c r="F3027" i="1" l="1"/>
  <c r="F3028" i="1" s="1"/>
  <c r="F3026" i="1"/>
  <c r="F3029" i="1" l="1"/>
  <c r="F3030" i="1"/>
  <c r="F3031" i="1" s="1"/>
  <c r="F3032" i="1" s="1"/>
  <c r="F3033" i="1" s="1"/>
  <c r="F3034" i="1" s="1"/>
  <c r="F3035" i="1" s="1"/>
  <c r="F3036" i="1" s="1"/>
  <c r="F3037" i="1" s="1"/>
  <c r="F3038" i="1" s="1"/>
  <c r="F3039" i="1" s="1"/>
  <c r="F3040" i="1" s="1"/>
  <c r="F3041" i="1" s="1"/>
  <c r="F3042" i="1" s="1"/>
  <c r="F3043" i="1" s="1"/>
  <c r="F3044" i="1" s="1"/>
  <c r="F3045" i="1" s="1"/>
  <c r="F3046" i="1" s="1"/>
  <c r="F3047" i="1" s="1"/>
  <c r="F3048" i="1" s="1"/>
  <c r="F3049" i="1" l="1"/>
  <c r="F3050" i="1"/>
  <c r="F3051" i="1" s="1"/>
  <c r="F3052" i="1" s="1"/>
  <c r="F3053" i="1" s="1"/>
  <c r="F3057" i="1" l="1"/>
  <c r="F3058" i="1" s="1"/>
  <c r="F3059" i="1" s="1"/>
  <c r="F3060" i="1" s="1"/>
  <c r="F3061" i="1" s="1"/>
  <c r="F3062" i="1" s="1"/>
  <c r="F3063" i="1" s="1"/>
  <c r="F3056" i="1"/>
  <c r="F3054" i="1"/>
  <c r="F3055" i="1"/>
  <c r="F3065" i="1" l="1"/>
  <c r="F3066" i="1" s="1"/>
  <c r="F3067" i="1" s="1"/>
  <c r="F3068" i="1" s="1"/>
  <c r="F3069" i="1" s="1"/>
  <c r="F3070" i="1" s="1"/>
  <c r="F3071" i="1" s="1"/>
  <c r="F3072" i="1" s="1"/>
  <c r="F3073" i="1" s="1"/>
  <c r="F3064" i="1"/>
  <c r="F3074" i="1" l="1"/>
  <c r="F3075" i="1"/>
  <c r="F3076" i="1"/>
  <c r="F3077" i="1" s="1"/>
  <c r="F3078" i="1" s="1"/>
  <c r="F3081" i="1" l="1"/>
  <c r="F3080" i="1"/>
  <c r="F3082" i="1"/>
  <c r="F3083" i="1" s="1"/>
  <c r="F3084" i="1" s="1"/>
  <c r="F3085" i="1" s="1"/>
  <c r="F3079" i="1"/>
  <c r="F3090" i="1" l="1"/>
  <c r="F3087" i="1"/>
  <c r="F3089" i="1"/>
  <c r="F3088" i="1"/>
  <c r="F3086" i="1"/>
  <c r="F3091" i="1" l="1"/>
  <c r="F3092" i="1" s="1"/>
  <c r="F3093" i="1" s="1"/>
  <c r="F3094" i="1" s="1"/>
  <c r="F3095" i="1" s="1"/>
  <c r="F3096" i="1" s="1"/>
  <c r="F3097" i="1" s="1"/>
  <c r="F3098" i="1" s="1"/>
  <c r="F3099" i="1" s="1"/>
  <c r="F3100" i="1" s="1"/>
  <c r="F3105" i="1" l="1"/>
  <c r="F3104" i="1"/>
  <c r="F3102" i="1"/>
  <c r="F3103" i="1"/>
  <c r="F3101" i="1"/>
  <c r="F3106" i="1" l="1"/>
  <c r="F3107" i="1" s="1"/>
  <c r="F3108" i="1" s="1"/>
  <c r="F3109" i="1" s="1"/>
  <c r="F3110" i="1" l="1"/>
  <c r="F3111" i="1"/>
  <c r="F3112" i="1" s="1"/>
  <c r="F3113" i="1" s="1"/>
  <c r="F3116" i="1" l="1"/>
  <c r="F3117" i="1" s="1"/>
  <c r="F3118" i="1" s="1"/>
  <c r="F3119" i="1" s="1"/>
  <c r="F3115" i="1"/>
  <c r="F3114" i="1"/>
  <c r="F3120" i="1" l="1"/>
  <c r="F3121" i="1"/>
  <c r="F3122" i="1" s="1"/>
  <c r="F3124" i="1" l="1"/>
  <c r="F3125" i="1" s="1"/>
  <c r="F3126" i="1" s="1"/>
  <c r="F3127" i="1" s="1"/>
  <c r="F3128" i="1" s="1"/>
  <c r="F3123" i="1"/>
  <c r="F3130" i="1" l="1"/>
  <c r="F3129" i="1"/>
  <c r="F3131" i="1"/>
  <c r="F3133" i="1"/>
  <c r="F3132" i="1"/>
  <c r="F3134" i="1"/>
  <c r="F3135" i="1" s="1"/>
  <c r="F3136" i="1" s="1"/>
  <c r="F3137" i="1" s="1"/>
  <c r="F3138" i="1" s="1"/>
  <c r="F3139" i="1" s="1"/>
  <c r="F3140" i="1" s="1"/>
  <c r="F3141" i="1" s="1"/>
  <c r="F3146" i="1" l="1"/>
  <c r="F3144" i="1"/>
  <c r="F3148" i="1"/>
  <c r="F3149" i="1"/>
  <c r="F3143" i="1"/>
  <c r="F3150" i="1"/>
  <c r="F3142" i="1"/>
  <c r="F3147" i="1"/>
  <c r="F3145" i="1"/>
  <c r="F3151" i="1" l="1"/>
  <c r="F3153" i="1" l="1"/>
  <c r="F3154" i="1" s="1"/>
  <c r="F3152" i="1"/>
  <c r="F3156" i="1" l="1"/>
  <c r="F3157" i="1"/>
  <c r="F3155" i="1"/>
  <c r="F3158" i="1"/>
  <c r="F3159" i="1" s="1"/>
  <c r="F3161" i="1" l="1"/>
  <c r="F3160" i="1"/>
  <c r="F3162" i="1" l="1"/>
  <c r="F3163" i="1" s="1"/>
  <c r="F3164" i="1" s="1"/>
  <c r="F3165" i="1" s="1"/>
  <c r="F3166" i="1" s="1"/>
  <c r="F3167" i="1" s="1"/>
  <c r="F3168" i="1" s="1"/>
  <c r="F3169" i="1" s="1"/>
  <c r="F3170" i="1" s="1"/>
  <c r="F3171" i="1" s="1"/>
  <c r="F3172" i="1" s="1"/>
  <c r="F3173" i="1" s="1"/>
  <c r="F3174" i="1" s="1"/>
  <c r="F3175" i="1" s="1"/>
  <c r="F3176" i="1" s="1"/>
  <c r="F3177" i="1" s="1"/>
  <c r="F3178" i="1" s="1"/>
  <c r="F3179" i="1" s="1"/>
  <c r="F3180" i="1" l="1"/>
  <c r="F3181" i="1" s="1"/>
  <c r="F3182" i="1" s="1"/>
  <c r="F3183" i="1" s="1"/>
  <c r="F3184" i="1" s="1"/>
  <c r="F3185" i="1" s="1"/>
  <c r="F3186" i="1" s="1"/>
  <c r="F3187" i="1" s="1"/>
  <c r="F3188" i="1" s="1"/>
  <c r="F3189" i="1" s="1"/>
  <c r="F3190" i="1" s="1"/>
  <c r="F3194" i="1" l="1"/>
  <c r="F3191" i="1"/>
  <c r="F3197" i="1"/>
  <c r="F3193" i="1"/>
  <c r="F3195" i="1"/>
  <c r="F3192" i="1"/>
  <c r="F3198" i="1" s="1"/>
  <c r="F3199" i="1" s="1"/>
  <c r="F3200" i="1" s="1"/>
  <c r="F3201" i="1" s="1"/>
  <c r="F3196" i="1"/>
  <c r="F3202" i="1" l="1"/>
  <c r="F3205" i="1"/>
  <c r="F3206" i="1" s="1"/>
  <c r="F3207" i="1" s="1"/>
  <c r="F3208" i="1" s="1"/>
  <c r="F3209" i="1" s="1"/>
  <c r="F3210" i="1" s="1"/>
  <c r="F3211" i="1" s="1"/>
  <c r="F3212" i="1" s="1"/>
  <c r="F3213" i="1" s="1"/>
  <c r="F3214" i="1" s="1"/>
  <c r="F3215" i="1" s="1"/>
  <c r="F3216" i="1" s="1"/>
  <c r="F3217" i="1" s="1"/>
  <c r="F3218" i="1" s="1"/>
  <c r="F3219" i="1" s="1"/>
  <c r="F3203" i="1"/>
  <c r="F3204" i="1"/>
  <c r="F3220" i="1" l="1"/>
  <c r="F3221" i="1"/>
  <c r="F3222" i="1" s="1"/>
  <c r="F3226" i="1" l="1"/>
  <c r="F3227" i="1" s="1"/>
  <c r="F3228" i="1" s="1"/>
  <c r="F3229" i="1" s="1"/>
  <c r="F3223" i="1"/>
  <c r="F3224" i="1"/>
  <c r="F3225" i="1"/>
  <c r="F3230" i="1" l="1"/>
  <c r="F3231" i="1"/>
  <c r="F3232" i="1" s="1"/>
  <c r="F3233" i="1" s="1"/>
  <c r="F3234" i="1" s="1"/>
  <c r="F3235" i="1" s="1"/>
  <c r="F3236" i="1" l="1"/>
  <c r="F3237" i="1"/>
  <c r="F3238" i="1" s="1"/>
  <c r="F3239" i="1" s="1"/>
  <c r="F3240" i="1" l="1"/>
  <c r="F3241" i="1"/>
  <c r="F3242" i="1" l="1"/>
  <c r="F3244" i="1" l="1"/>
  <c r="F3243" i="1"/>
  <c r="F3245" i="1"/>
  <c r="F3246" i="1" s="1"/>
  <c r="F3247" i="1" s="1"/>
  <c r="F3248" i="1" s="1"/>
  <c r="F3249" i="1" s="1"/>
  <c r="F3250" i="1" s="1"/>
  <c r="F3251" i="1" s="1"/>
  <c r="F3252" i="1" l="1"/>
  <c r="F3253" i="1"/>
  <c r="F3254" i="1" s="1"/>
  <c r="F3256" i="1" l="1"/>
  <c r="F3260" i="1"/>
  <c r="F3255" i="1"/>
  <c r="F3257" i="1"/>
  <c r="F3259" i="1"/>
  <c r="F3258" i="1"/>
  <c r="F3261" i="1" l="1"/>
  <c r="F3262" i="1" s="1"/>
  <c r="F3263" i="1" s="1"/>
  <c r="F3264" i="1" s="1"/>
  <c r="F3265" i="1" s="1"/>
  <c r="F3266" i="1" s="1"/>
  <c r="F3267" i="1" l="1"/>
  <c r="F3268" i="1"/>
  <c r="F3269" i="1" s="1"/>
  <c r="F3270" i="1" s="1"/>
  <c r="F3271" i="1" s="1"/>
  <c r="F3273" i="1" l="1"/>
  <c r="F3274" i="1" s="1"/>
  <c r="F3275" i="1" s="1"/>
  <c r="F3276" i="1" s="1"/>
  <c r="F3277" i="1" s="1"/>
  <c r="F3278" i="1" s="1"/>
  <c r="F3279" i="1" s="1"/>
  <c r="F3280" i="1" s="1"/>
  <c r="F3281" i="1" s="1"/>
  <c r="F3272" i="1"/>
  <c r="F3283" i="1" l="1"/>
  <c r="F3284" i="1" s="1"/>
  <c r="F3285" i="1" s="1"/>
  <c r="F3286" i="1" s="1"/>
  <c r="F3282" i="1"/>
  <c r="F3289" i="1" l="1"/>
  <c r="F3290" i="1" s="1"/>
  <c r="F3291" i="1" s="1"/>
  <c r="F3292" i="1" s="1"/>
  <c r="F3293" i="1" s="1"/>
  <c r="F3287" i="1"/>
  <c r="F3288" i="1"/>
  <c r="F3295" i="1" l="1"/>
  <c r="F3296" i="1" s="1"/>
  <c r="F3297" i="1" s="1"/>
  <c r="F3294" i="1"/>
  <c r="F3299" i="1" l="1"/>
  <c r="F3300" i="1" s="1"/>
  <c r="F3301" i="1" s="1"/>
  <c r="F3302" i="1" s="1"/>
  <c r="F3298" i="1"/>
  <c r="F3304" i="1" l="1"/>
  <c r="F3305" i="1" s="1"/>
  <c r="F3306" i="1" s="1"/>
  <c r="F3307" i="1" s="1"/>
  <c r="F3308" i="1" s="1"/>
  <c r="F3309" i="1" s="1"/>
  <c r="F3310" i="1" s="1"/>
  <c r="F3311" i="1" s="1"/>
  <c r="F3303" i="1"/>
  <c r="F3314" i="1" l="1"/>
  <c r="F3315" i="1" s="1"/>
  <c r="F3316" i="1" s="1"/>
  <c r="F3317" i="1" s="1"/>
  <c r="F3318" i="1" s="1"/>
  <c r="F3319" i="1" s="1"/>
  <c r="F3320" i="1" s="1"/>
  <c r="F3321" i="1" s="1"/>
  <c r="F3322" i="1" s="1"/>
  <c r="F3323" i="1" s="1"/>
  <c r="F3324" i="1" s="1"/>
  <c r="F3325" i="1" s="1"/>
  <c r="F3326" i="1" s="1"/>
  <c r="F3327" i="1" s="1"/>
  <c r="F3328" i="1" s="1"/>
  <c r="F3329" i="1" s="1"/>
  <c r="F3330" i="1" s="1"/>
  <c r="F3331" i="1" s="1"/>
  <c r="F3332" i="1" s="1"/>
  <c r="F3333" i="1" s="1"/>
  <c r="F3334" i="1" s="1"/>
  <c r="F3312" i="1"/>
  <c r="F3313" i="1"/>
  <c r="F3337" i="1" l="1"/>
  <c r="F3338" i="1" s="1"/>
  <c r="F3335" i="1"/>
  <c r="F3336" i="1"/>
  <c r="F3339" i="1" l="1"/>
  <c r="F3340" i="1"/>
  <c r="F3341" i="1" s="1"/>
  <c r="F3342" i="1" s="1"/>
  <c r="F3343" i="1" s="1"/>
  <c r="F3344" i="1" s="1"/>
  <c r="F3345" i="1" s="1"/>
  <c r="F3346" i="1" s="1"/>
  <c r="F3347" i="1" s="1"/>
  <c r="F3348" i="1" s="1"/>
  <c r="F3349" i="1" s="1"/>
  <c r="F3350" i="1" s="1"/>
  <c r="F3351" i="1" s="1"/>
  <c r="F3354" i="1" l="1"/>
  <c r="F3355" i="1"/>
  <c r="F3352" i="1"/>
  <c r="F3353" i="1"/>
  <c r="F3356" i="1" l="1"/>
  <c r="F3357" i="1" s="1"/>
  <c r="F3358" i="1" l="1"/>
  <c r="F3359" i="1"/>
  <c r="F3360" i="1" s="1"/>
  <c r="F3361" i="1" s="1"/>
  <c r="F3362" i="1" s="1"/>
  <c r="F3363" i="1" s="1"/>
  <c r="F3364" i="1" s="1"/>
  <c r="F3365" i="1" s="1"/>
  <c r="F3366" i="1" s="1"/>
  <c r="F3367" i="1" s="1"/>
  <c r="F3368" i="1" s="1"/>
  <c r="F3369" i="1" s="1"/>
  <c r="F3370" i="1" s="1"/>
  <c r="F3371" i="1" s="1"/>
  <c r="F3372" i="1" s="1"/>
  <c r="F3373" i="1" s="1"/>
  <c r="F3374" i="1" s="1"/>
  <c r="F3375" i="1" s="1"/>
  <c r="F3376" i="1" s="1"/>
  <c r="F3377" i="1" l="1"/>
  <c r="F3378" i="1"/>
  <c r="F3379" i="1" s="1"/>
  <c r="F3380" i="1" s="1"/>
  <c r="F3381" i="1" s="1"/>
  <c r="F3382" i="1" s="1"/>
  <c r="F3383" i="1" s="1"/>
  <c r="F3384" i="1" s="1"/>
  <c r="F3385" i="1" s="1"/>
  <c r="F3386" i="1" s="1"/>
  <c r="F3387" i="1" s="1"/>
  <c r="F3388" i="1" s="1"/>
  <c r="F3389" i="1" s="1"/>
  <c r="F3390" i="1" s="1"/>
  <c r="F3391" i="1" s="1"/>
  <c r="F3392" i="1" s="1"/>
  <c r="F3393" i="1" l="1"/>
  <c r="F3395" i="1"/>
  <c r="F3394" i="1"/>
  <c r="F3396" i="1"/>
  <c r="F3397" i="1"/>
  <c r="F3398" i="1" s="1"/>
  <c r="F3400" i="1" l="1"/>
  <c r="F3401" i="1" s="1"/>
  <c r="F3402" i="1" s="1"/>
  <c r="F3403" i="1" s="1"/>
  <c r="F3404" i="1" s="1"/>
  <c r="F3399" i="1"/>
  <c r="F3406" i="1" l="1"/>
  <c r="F3407" i="1" s="1"/>
  <c r="F3405" i="1"/>
  <c r="F3409" i="1" l="1"/>
  <c r="F3410" i="1" s="1"/>
  <c r="F3411" i="1" s="1"/>
  <c r="F3412" i="1" s="1"/>
  <c r="F3413" i="1" s="1"/>
  <c r="F3414" i="1" s="1"/>
  <c r="F3415" i="1" s="1"/>
  <c r="F3416" i="1" s="1"/>
  <c r="F3417" i="1" s="1"/>
  <c r="F3418" i="1" s="1"/>
  <c r="F3419" i="1" s="1"/>
  <c r="F3420" i="1" s="1"/>
  <c r="F3421" i="1" s="1"/>
  <c r="F3408" i="1"/>
  <c r="F3425" i="1" l="1"/>
  <c r="F3426" i="1" s="1"/>
  <c r="F3422" i="1"/>
  <c r="F3423" i="1"/>
  <c r="F3424" i="1"/>
  <c r="F3429" i="1" l="1"/>
  <c r="F3430" i="1" s="1"/>
  <c r="F3431" i="1" s="1"/>
  <c r="F3432" i="1" s="1"/>
  <c r="F3433" i="1" s="1"/>
  <c r="F3427" i="1"/>
  <c r="F3428" i="1"/>
  <c r="F3435" i="1" l="1"/>
  <c r="F3436" i="1"/>
  <c r="F3437" i="1" s="1"/>
  <c r="F3438" i="1" s="1"/>
  <c r="F3439" i="1" s="1"/>
  <c r="F3440" i="1" s="1"/>
  <c r="F3441" i="1" s="1"/>
  <c r="F3442" i="1" s="1"/>
  <c r="F3443" i="1" s="1"/>
  <c r="F3434" i="1"/>
  <c r="F3446" i="1" l="1"/>
  <c r="F3447" i="1" s="1"/>
  <c r="F3444" i="1"/>
  <c r="F3445" i="1"/>
  <c r="F3448" i="1" l="1"/>
  <c r="F3450" i="1"/>
  <c r="F3453" i="1"/>
  <c r="F3452" i="1"/>
  <c r="F3454" i="1"/>
  <c r="F3451" i="1"/>
  <c r="F3449" i="1"/>
  <c r="F3455" i="1"/>
  <c r="F3456" i="1" s="1"/>
  <c r="F3457" i="1" s="1"/>
  <c r="F3458" i="1" s="1"/>
  <c r="F3459" i="1" s="1"/>
  <c r="F3460" i="1" l="1"/>
  <c r="F3462" i="1"/>
  <c r="F3463" i="1"/>
  <c r="F3464" i="1" s="1"/>
  <c r="F3465" i="1" s="1"/>
  <c r="F3466" i="1" s="1"/>
  <c r="F3467" i="1" s="1"/>
  <c r="F3468" i="1" s="1"/>
  <c r="F3469" i="1" s="1"/>
  <c r="F3470" i="1" s="1"/>
  <c r="F3471" i="1" s="1"/>
  <c r="F3461" i="1"/>
  <c r="F3472" i="1" l="1"/>
  <c r="F3473" i="1"/>
  <c r="F3474" i="1"/>
  <c r="F3475" i="1" s="1"/>
  <c r="F3476" i="1" s="1"/>
  <c r="F3477" i="1" s="1"/>
  <c r="F3478" i="1" s="1"/>
  <c r="F3479" i="1" s="1"/>
  <c r="F3480" i="1" l="1"/>
  <c r="F3481" i="1"/>
  <c r="F3482" i="1" s="1"/>
  <c r="F3483" i="1" s="1"/>
  <c r="F3484" i="1" s="1"/>
  <c r="F3485" i="1" s="1"/>
  <c r="F3486" i="1" s="1"/>
  <c r="F3487" i="1" s="1"/>
  <c r="F3488" i="1" s="1"/>
  <c r="F3489" i="1" s="1"/>
  <c r="F3490" i="1" s="1"/>
  <c r="F3491" i="1" s="1"/>
  <c r="F3492" i="1" s="1"/>
  <c r="F3493" i="1" s="1"/>
  <c r="F3494" i="1" s="1"/>
  <c r="F3497" i="1" l="1"/>
  <c r="F3495" i="1"/>
  <c r="F3496" i="1" s="1"/>
  <c r="F3498" i="1" l="1"/>
  <c r="F3499" i="1" s="1"/>
  <c r="F3500" i="1" s="1"/>
  <c r="F3501" i="1" s="1"/>
  <c r="F3502" i="1" s="1"/>
  <c r="F3507" i="1" l="1"/>
  <c r="F3505" i="1"/>
  <c r="F3504" i="1"/>
  <c r="F3503" i="1"/>
  <c r="F3506" i="1"/>
  <c r="F3508" i="1" l="1"/>
  <c r="F3509" i="1" s="1"/>
  <c r="F3510" i="1" s="1"/>
  <c r="F3511" i="1" s="1"/>
  <c r="F3512" i="1" l="1"/>
  <c r="F3513" i="1"/>
  <c r="F3514" i="1"/>
  <c r="F3515" i="1" s="1"/>
  <c r="F3516" i="1" s="1"/>
  <c r="F3517" i="1" s="1"/>
  <c r="F3518" i="1" s="1"/>
  <c r="F3519" i="1" s="1"/>
  <c r="F3520" i="1" l="1"/>
  <c r="F3522" i="1"/>
  <c r="F3523" i="1"/>
  <c r="F3524" i="1" s="1"/>
  <c r="F3525" i="1" s="1"/>
  <c r="F3521" i="1"/>
  <c r="F3528" i="1" l="1"/>
  <c r="F3526" i="1"/>
  <c r="F3527" i="1"/>
  <c r="F3529" i="1"/>
  <c r="F3530" i="1" s="1"/>
  <c r="F3532" i="1" l="1"/>
  <c r="F3533" i="1"/>
  <c r="F3534" i="1" s="1"/>
  <c r="F3535" i="1" s="1"/>
  <c r="F3536" i="1" s="1"/>
  <c r="F3531" i="1"/>
  <c r="F3538" i="1" l="1"/>
  <c r="F3539" i="1"/>
  <c r="F3540" i="1" s="1"/>
  <c r="F3541" i="1" s="1"/>
  <c r="F3542" i="1" s="1"/>
  <c r="F3537" i="1"/>
  <c r="F3545" i="1" l="1"/>
  <c r="F3546" i="1" s="1"/>
  <c r="F3547" i="1" s="1"/>
  <c r="F3548" i="1" s="1"/>
  <c r="F3549" i="1" s="1"/>
  <c r="F3550" i="1" s="1"/>
  <c r="F3543" i="1"/>
  <c r="F3544" i="1"/>
  <c r="F3553" i="1" l="1"/>
  <c r="F3554" i="1"/>
  <c r="F3555" i="1" s="1"/>
  <c r="F3556" i="1" s="1"/>
  <c r="F3557" i="1" s="1"/>
  <c r="F3558" i="1" s="1"/>
  <c r="F3559" i="1" s="1"/>
  <c r="F3551" i="1"/>
  <c r="F3552" i="1"/>
  <c r="F3563" i="1" l="1"/>
  <c r="F3562" i="1"/>
  <c r="F3560" i="1"/>
  <c r="F3564" i="1"/>
  <c r="F3561" i="1"/>
  <c r="F3565" i="1" l="1"/>
  <c r="F3567" i="1" l="1"/>
  <c r="F3568" i="1" s="1"/>
  <c r="F3569" i="1" s="1"/>
  <c r="F3566" i="1"/>
  <c r="F3570" i="1" l="1"/>
  <c r="F3571" i="1"/>
  <c r="F3572" i="1" s="1"/>
  <c r="F3573" i="1" s="1"/>
  <c r="F3576" i="1" l="1"/>
  <c r="F3577" i="1" s="1"/>
  <c r="F3578" i="1" s="1"/>
  <c r="F3575" i="1"/>
  <c r="F3574" i="1"/>
  <c r="F3579" i="1" l="1"/>
  <c r="F3580" i="1"/>
  <c r="F3581" i="1" s="1"/>
  <c r="F3582" i="1" s="1"/>
  <c r="F3583" i="1" s="1"/>
  <c r="F3584" i="1" s="1"/>
  <c r="F3585" i="1" s="1"/>
  <c r="F3586" i="1" s="1"/>
  <c r="F3587" i="1" s="1"/>
  <c r="F3588" i="1" l="1"/>
  <c r="F3589" i="1"/>
  <c r="F3590" i="1" s="1"/>
  <c r="F3591" i="1" l="1"/>
  <c r="F3592" i="1"/>
  <c r="F3593" i="1"/>
  <c r="F3594" i="1"/>
  <c r="F3595" i="1" s="1"/>
  <c r="F3596" i="1" s="1"/>
  <c r="F3597" i="1" s="1"/>
  <c r="F3598" i="1" s="1"/>
  <c r="F3600" i="1" l="1"/>
  <c r="F3601" i="1" s="1"/>
  <c r="F3602" i="1" s="1"/>
  <c r="F3603" i="1" s="1"/>
  <c r="F3599" i="1"/>
  <c r="F3605" i="1" l="1"/>
  <c r="F3606" i="1" s="1"/>
  <c r="F3604" i="1"/>
  <c r="F3607" i="1" l="1"/>
  <c r="F3608" i="1"/>
  <c r="F3609" i="1" s="1"/>
  <c r="F3610" i="1" s="1"/>
  <c r="F3611" i="1" s="1"/>
  <c r="F3612" i="1" s="1"/>
  <c r="F3613" i="1" l="1"/>
  <c r="F3614" i="1"/>
  <c r="F3615" i="1"/>
  <c r="F3616" i="1"/>
  <c r="F3617" i="1" s="1"/>
  <c r="F3618" i="1" s="1"/>
  <c r="F3619" i="1" s="1"/>
  <c r="F3621" i="1" l="1"/>
  <c r="F3620" i="1"/>
  <c r="F3622" i="1" l="1"/>
  <c r="F3623" i="1" s="1"/>
  <c r="F3624" i="1" s="1"/>
  <c r="F3625" i="1" s="1"/>
  <c r="F3628" i="1" l="1"/>
  <c r="F3629" i="1"/>
  <c r="F3626" i="1"/>
  <c r="F3630" i="1"/>
  <c r="F3627" i="1"/>
  <c r="F3631" i="1" s="1"/>
  <c r="F3633" i="1" l="1"/>
  <c r="F3634" i="1" s="1"/>
  <c r="F3635" i="1" s="1"/>
  <c r="F3636" i="1" s="1"/>
  <c r="F3637" i="1" s="1"/>
  <c r="F3638" i="1" s="1"/>
  <c r="F3632" i="1"/>
  <c r="F3639" i="1" l="1"/>
  <c r="F3640" i="1"/>
  <c r="F3641" i="1" s="1"/>
  <c r="F3642" i="1" s="1"/>
  <c r="F3643" i="1" s="1"/>
  <c r="F3644" i="1" s="1"/>
  <c r="F3645" i="1" s="1"/>
  <c r="F3646" i="1" s="1"/>
  <c r="F3647" i="1" l="1"/>
  <c r="F3648" i="1"/>
  <c r="F3649" i="1" s="1"/>
  <c r="F3650" i="1" s="1"/>
  <c r="F3651" i="1" s="1"/>
  <c r="F3652" i="1" s="1"/>
  <c r="F3654" i="1" l="1"/>
  <c r="F3655" i="1"/>
  <c r="F3656" i="1" s="1"/>
  <c r="F3657" i="1" s="1"/>
  <c r="F3653" i="1"/>
  <c r="F3659" i="1" l="1"/>
  <c r="F3660" i="1" s="1"/>
  <c r="F3661" i="1" s="1"/>
  <c r="F3662" i="1" s="1"/>
  <c r="F3663" i="1" s="1"/>
  <c r="F3664" i="1" s="1"/>
  <c r="F3665" i="1" s="1"/>
  <c r="F3666" i="1" s="1"/>
  <c r="F3667" i="1" s="1"/>
  <c r="F3658" i="1"/>
  <c r="F3669" i="1" l="1"/>
  <c r="F3670" i="1" s="1"/>
  <c r="F3668" i="1"/>
  <c r="F3671" i="1" l="1"/>
  <c r="F3672" i="1"/>
  <c r="F3673" i="1"/>
  <c r="F3674" i="1" s="1"/>
  <c r="F3675" i="1" l="1"/>
  <c r="F3676" i="1"/>
  <c r="F3677" i="1" s="1"/>
  <c r="F3678" i="1" s="1"/>
  <c r="F3679" i="1" s="1"/>
  <c r="F3680" i="1" l="1"/>
  <c r="F3681" i="1"/>
  <c r="F3682" i="1"/>
  <c r="F3683" i="1" s="1"/>
  <c r="F3684" i="1" s="1"/>
  <c r="F3685" i="1" s="1"/>
  <c r="F3686" i="1" s="1"/>
  <c r="F3687" i="1" s="1"/>
  <c r="F3688" i="1" s="1"/>
  <c r="F3689" i="1" s="1"/>
  <c r="F3690" i="1" s="1"/>
  <c r="F3691" i="1" s="1"/>
  <c r="F3692" i="1" s="1"/>
  <c r="F3693" i="1" l="1"/>
  <c r="F3694" i="1"/>
  <c r="F3695" i="1" s="1"/>
  <c r="F3696" i="1" s="1"/>
  <c r="F3697" i="1" s="1"/>
  <c r="F3698" i="1" s="1"/>
  <c r="F3699" i="1" l="1"/>
  <c r="F3700" i="1"/>
  <c r="F3701" i="1" s="1"/>
  <c r="F3702" i="1" s="1"/>
  <c r="F3703" i="1" s="1"/>
  <c r="F3706" i="1" l="1"/>
  <c r="F3707" i="1"/>
  <c r="F3708" i="1" s="1"/>
  <c r="F3704" i="1"/>
  <c r="F3705" i="1"/>
  <c r="F3711" i="1" l="1"/>
  <c r="F3712" i="1" s="1"/>
  <c r="F3713" i="1" s="1"/>
  <c r="F3714" i="1" s="1"/>
  <c r="F3709" i="1"/>
  <c r="F3710" i="1"/>
  <c r="F3715" i="1" l="1"/>
  <c r="F3716" i="1"/>
  <c r="F3717" i="1"/>
  <c r="F3718" i="1" s="1"/>
  <c r="F3719" i="1" s="1"/>
  <c r="F3720" i="1" l="1"/>
  <c r="F3722" i="1"/>
  <c r="F3723" i="1" s="1"/>
  <c r="F3724" i="1" s="1"/>
  <c r="F3725" i="1" s="1"/>
  <c r="F3726" i="1" s="1"/>
  <c r="F3727" i="1" s="1"/>
  <c r="F3728" i="1" s="1"/>
  <c r="F3729" i="1" s="1"/>
  <c r="F3730" i="1" s="1"/>
  <c r="F3731" i="1" s="1"/>
  <c r="F3732" i="1" s="1"/>
  <c r="F3733" i="1" s="1"/>
  <c r="F3734" i="1" s="1"/>
  <c r="F3735" i="1" s="1"/>
  <c r="F3721" i="1"/>
  <c r="F3737" i="1" l="1"/>
  <c r="F3739" i="1"/>
  <c r="F3741" i="1"/>
  <c r="F3736" i="1"/>
  <c r="F3740" i="1"/>
  <c r="F3738" i="1"/>
  <c r="F3742" i="1" l="1"/>
  <c r="F3743" i="1" l="1"/>
  <c r="F3744" i="1"/>
  <c r="F3745" i="1"/>
  <c r="F3746" i="1" s="1"/>
  <c r="F3747" i="1" s="1"/>
  <c r="F3748" i="1" s="1"/>
  <c r="F3749" i="1" s="1"/>
  <c r="F3750" i="1" s="1"/>
  <c r="F3751" i="1" s="1"/>
  <c r="F3752" i="1" s="1"/>
  <c r="F3753" i="1" s="1"/>
  <c r="F3754" i="1" s="1"/>
  <c r="F3755" i="1" s="1"/>
  <c r="F3756" i="1" l="1"/>
  <c r="F3757" i="1"/>
  <c r="F3758" i="1"/>
  <c r="F3759" i="1" s="1"/>
  <c r="F3760" i="1" s="1"/>
  <c r="F3761" i="1" s="1"/>
  <c r="F3762" i="1" s="1"/>
  <c r="F3763" i="1" s="1"/>
  <c r="F3764" i="1" s="1"/>
  <c r="F3765" i="1" s="1"/>
  <c r="F3767" i="1" l="1"/>
  <c r="F3768" i="1" s="1"/>
  <c r="F3769" i="1" s="1"/>
  <c r="F3770" i="1" s="1"/>
  <c r="F3771" i="1" s="1"/>
  <c r="F3772" i="1" s="1"/>
  <c r="F3773" i="1" s="1"/>
  <c r="F3774" i="1" s="1"/>
  <c r="F3775" i="1" s="1"/>
  <c r="F3776" i="1" s="1"/>
  <c r="F3777" i="1" s="1"/>
  <c r="F3766" i="1"/>
  <c r="F3778" i="1" l="1"/>
  <c r="F3779" i="1"/>
  <c r="F3780" i="1" s="1"/>
  <c r="F3781" i="1" s="1"/>
  <c r="F3782" i="1" s="1"/>
  <c r="F3783" i="1" s="1"/>
  <c r="F3784" i="1" s="1"/>
  <c r="F3785" i="1" s="1"/>
  <c r="F3787" i="1" l="1"/>
  <c r="F3786" i="1"/>
  <c r="F3788" i="1"/>
  <c r="F3789" i="1"/>
  <c r="F3790" i="1" s="1"/>
  <c r="F3791" i="1" s="1"/>
  <c r="F3792" i="1" l="1"/>
  <c r="F3793" i="1"/>
  <c r="F3794" i="1" s="1"/>
  <c r="F3795" i="1" s="1"/>
  <c r="F3796" i="1" s="1"/>
  <c r="F3797" i="1" s="1"/>
  <c r="F3798" i="1" s="1"/>
  <c r="F3799" i="1" s="1"/>
  <c r="F3800" i="1" s="1"/>
  <c r="F3801" i="1" s="1"/>
  <c r="F3804" i="1" l="1"/>
  <c r="F3805" i="1" s="1"/>
  <c r="F3806" i="1" s="1"/>
  <c r="F3807" i="1" s="1"/>
  <c r="F3802" i="1"/>
  <c r="F3803" i="1"/>
  <c r="F3808" i="1" l="1"/>
  <c r="F3809" i="1"/>
  <c r="F3810" i="1"/>
  <c r="F3811" i="1" s="1"/>
  <c r="F3812" i="1" l="1"/>
  <c r="F3813" i="1"/>
  <c r="F3814" i="1" s="1"/>
  <c r="F3815" i="1" s="1"/>
  <c r="F3816" i="1" s="1"/>
  <c r="F3817" i="1" s="1"/>
  <c r="F3819" i="1" l="1"/>
  <c r="F3820" i="1" s="1"/>
  <c r="F3821" i="1" s="1"/>
  <c r="F3822" i="1" s="1"/>
  <c r="F3823" i="1" s="1"/>
  <c r="F3824" i="1" s="1"/>
  <c r="F3825" i="1" s="1"/>
  <c r="F3826" i="1" s="1"/>
  <c r="F3827" i="1" s="1"/>
  <c r="F3818" i="1"/>
  <c r="F3828" i="1" l="1"/>
  <c r="F3829" i="1"/>
  <c r="F3830" i="1" s="1"/>
  <c r="F3831" i="1" s="1"/>
  <c r="F3832" i="1" s="1"/>
  <c r="F3833" i="1" s="1"/>
  <c r="F3834" i="1" s="1"/>
  <c r="F3835" i="1" s="1"/>
  <c r="F3836" i="1" s="1"/>
  <c r="F3837" i="1" s="1"/>
  <c r="F3839" i="1" l="1"/>
  <c r="F3840" i="1"/>
  <c r="F3841" i="1"/>
  <c r="F3842" i="1" s="1"/>
  <c r="F3838" i="1"/>
  <c r="F3844" i="1" l="1"/>
  <c r="F3845" i="1" s="1"/>
  <c r="F3846" i="1" s="1"/>
  <c r="F3843" i="1"/>
  <c r="F3849" i="1" l="1"/>
  <c r="F3850" i="1" s="1"/>
  <c r="F3851" i="1" s="1"/>
  <c r="F3847" i="1"/>
  <c r="F3848" i="1"/>
  <c r="F3853" i="1" l="1"/>
  <c r="F3854" i="1" s="1"/>
  <c r="F3855" i="1" s="1"/>
  <c r="F3856" i="1" s="1"/>
  <c r="F3857" i="1" s="1"/>
  <c r="F3858" i="1" s="1"/>
  <c r="F3859" i="1" s="1"/>
  <c r="F3860" i="1" s="1"/>
  <c r="F3861" i="1" s="1"/>
  <c r="F3862" i="1" s="1"/>
  <c r="F3863" i="1" s="1"/>
  <c r="F3852" i="1"/>
  <c r="F3864" i="1" l="1"/>
  <c r="F3865" i="1"/>
  <c r="F3866" i="1" s="1"/>
  <c r="F3867" i="1" s="1"/>
  <c r="F3868" i="1" s="1"/>
  <c r="F3869" i="1" s="1"/>
  <c r="F3870" i="1" s="1"/>
  <c r="F3871" i="1" s="1"/>
  <c r="F3872" i="1" s="1"/>
  <c r="F3873" i="1" s="1"/>
  <c r="F3874" i="1" s="1"/>
  <c r="F3875" i="1" l="1"/>
  <c r="F3877" i="1"/>
  <c r="F3878" i="1" s="1"/>
  <c r="F3876" i="1"/>
  <c r="F3880" i="1" l="1"/>
  <c r="F3881" i="1" s="1"/>
  <c r="F3879" i="1"/>
  <c r="F3882" i="1" l="1"/>
  <c r="F3884" i="1"/>
  <c r="F3885" i="1" s="1"/>
  <c r="F3883" i="1"/>
  <c r="F3889" i="1" l="1"/>
  <c r="F3890" i="1" s="1"/>
  <c r="F3891" i="1" s="1"/>
  <c r="F3892" i="1" s="1"/>
  <c r="F3893" i="1" s="1"/>
  <c r="F3894" i="1" s="1"/>
  <c r="F3895" i="1" s="1"/>
  <c r="F3896" i="1" s="1"/>
  <c r="F3897" i="1" s="1"/>
  <c r="F3898" i="1" s="1"/>
  <c r="F3887" i="1"/>
  <c r="F3886" i="1"/>
  <c r="F3888" i="1"/>
  <c r="F3903" i="1" l="1"/>
  <c r="F3899" i="1"/>
  <c r="F3902" i="1"/>
  <c r="F3904" i="1"/>
  <c r="F3901" i="1"/>
  <c r="F3906" i="1"/>
  <c r="F3907" i="1" s="1"/>
  <c r="F3908" i="1" s="1"/>
  <c r="F3909" i="1" s="1"/>
  <c r="F3900" i="1"/>
  <c r="F3905" i="1"/>
  <c r="F3911" i="1" l="1"/>
  <c r="F3912" i="1" s="1"/>
  <c r="F3913" i="1" s="1"/>
  <c r="F3914" i="1" s="1"/>
  <c r="F3915" i="1" s="1"/>
  <c r="F3916" i="1" s="1"/>
  <c r="F3917" i="1" s="1"/>
  <c r="F3910" i="1"/>
  <c r="F3918" i="1" l="1"/>
  <c r="F3919" i="1"/>
  <c r="F3920" i="1" s="1"/>
  <c r="F3921" i="1" s="1"/>
  <c r="F3922" i="1" s="1"/>
  <c r="F3923" i="1" s="1"/>
  <c r="F3924" i="1" s="1"/>
  <c r="F3925" i="1" s="1"/>
  <c r="F3926" i="1" s="1"/>
  <c r="F3927" i="1" s="1"/>
  <c r="F3928" i="1" s="1"/>
  <c r="F3929" i="1" s="1"/>
  <c r="F3930" i="1" l="1"/>
  <c r="F3931" i="1"/>
  <c r="F3932" i="1"/>
  <c r="F3933" i="1" s="1"/>
  <c r="F3934" i="1" s="1"/>
  <c r="F3935" i="1" s="1"/>
  <c r="F3936" i="1" s="1"/>
  <c r="F3937" i="1" s="1"/>
  <c r="F3938" i="1" s="1"/>
  <c r="F3939" i="1" s="1"/>
  <c r="F3940" i="1" s="1"/>
  <c r="F3941" i="1" s="1"/>
  <c r="F3942" i="1" s="1"/>
  <c r="F3943" i="1" s="1"/>
  <c r="F3945" i="1" l="1"/>
  <c r="F3946" i="1"/>
  <c r="F3947" i="1" s="1"/>
  <c r="F3948" i="1" s="1"/>
  <c r="F3944" i="1"/>
  <c r="F3950" i="1" l="1"/>
  <c r="F3951" i="1" s="1"/>
  <c r="F3949" i="1"/>
  <c r="F3954" i="1" l="1"/>
  <c r="F3955" i="1" s="1"/>
  <c r="F3956" i="1" s="1"/>
  <c r="F3957" i="1" s="1"/>
  <c r="F3952" i="1"/>
  <c r="F3953" i="1"/>
  <c r="F3958" i="1" l="1"/>
  <c r="F3959" i="1"/>
  <c r="F3960" i="1"/>
  <c r="F3961" i="1"/>
  <c r="F3962" i="1" s="1"/>
  <c r="F3963" i="1" l="1"/>
  <c r="F3964" i="1"/>
  <c r="F3965" i="1" s="1"/>
  <c r="F3968" i="1" l="1"/>
  <c r="F3969" i="1" s="1"/>
  <c r="F3970" i="1" s="1"/>
  <c r="F3971" i="1" s="1"/>
  <c r="F3972" i="1" s="1"/>
  <c r="F3967" i="1"/>
  <c r="F3966" i="1"/>
  <c r="F3974" i="1" l="1"/>
  <c r="F3975" i="1" s="1"/>
  <c r="F3976" i="1" s="1"/>
  <c r="F3977" i="1" s="1"/>
  <c r="F3978" i="1" s="1"/>
  <c r="F3973" i="1"/>
  <c r="F3979" i="1" l="1"/>
  <c r="F3980" i="1"/>
  <c r="F3981" i="1" s="1"/>
  <c r="F3982" i="1" l="1"/>
  <c r="F3983" i="1"/>
  <c r="F3984" i="1" s="1"/>
  <c r="F3985" i="1" s="1"/>
  <c r="F3986" i="1" l="1"/>
  <c r="F3987" i="1"/>
  <c r="F3988" i="1" s="1"/>
  <c r="F3989" i="1" s="1"/>
  <c r="F3990" i="1" s="1"/>
  <c r="F3991" i="1" s="1"/>
  <c r="F3992" i="1" s="1"/>
  <c r="F3994" i="1" l="1"/>
  <c r="F3995" i="1" s="1"/>
  <c r="F3996" i="1" s="1"/>
  <c r="F3997" i="1" s="1"/>
  <c r="F3998" i="1" s="1"/>
  <c r="F3999" i="1" s="1"/>
  <c r="F4000" i="1" s="1"/>
  <c r="F4001" i="1" s="1"/>
  <c r="F4002" i="1" s="1"/>
  <c r="F4003" i="1" s="1"/>
  <c r="F4004" i="1" s="1"/>
  <c r="F4005" i="1" s="1"/>
  <c r="F4006" i="1" s="1"/>
  <c r="F4007" i="1" s="1"/>
  <c r="F4008" i="1" s="1"/>
  <c r="F3993" i="1"/>
  <c r="F4011" i="1" l="1"/>
  <c r="F4012" i="1" s="1"/>
  <c r="F4013" i="1" s="1"/>
  <c r="F4014" i="1" s="1"/>
  <c r="F4015" i="1" s="1"/>
  <c r="F4016" i="1" s="1"/>
  <c r="F4009" i="1"/>
  <c r="F4010" i="1"/>
  <c r="F4018" i="1" l="1"/>
  <c r="F4019" i="1"/>
  <c r="F4020" i="1"/>
  <c r="F4017" i="1"/>
  <c r="F4021" i="1"/>
  <c r="F4022" i="1" s="1"/>
  <c r="F4023" i="1" l="1"/>
  <c r="F4024" i="1"/>
  <c r="F4025" i="1" s="1"/>
  <c r="F4026" i="1" s="1"/>
  <c r="F4027" i="1" s="1"/>
  <c r="F4028" i="1" l="1"/>
  <c r="F4029" i="1"/>
  <c r="F4030" i="1" s="1"/>
  <c r="F4031" i="1" s="1"/>
  <c r="F4032" i="1" s="1"/>
  <c r="F4033" i="1" s="1"/>
  <c r="F4034" i="1" s="1"/>
  <c r="F4035" i="1" s="1"/>
  <c r="F4036" i="1" s="1"/>
  <c r="F4037" i="1" s="1"/>
  <c r="F4038" i="1" s="1"/>
  <c r="F4041" i="1" l="1"/>
  <c r="F4042" i="1" s="1"/>
  <c r="F4043" i="1" s="1"/>
  <c r="F4039" i="1"/>
  <c r="F4040" i="1"/>
  <c r="F4044" i="1" l="1"/>
  <c r="F4045" i="1"/>
  <c r="F4046" i="1" s="1"/>
  <c r="F4047" i="1" s="1"/>
  <c r="F4048" i="1" s="1"/>
  <c r="F4049" i="1" s="1"/>
  <c r="F4050" i="1" s="1"/>
  <c r="F4051" i="1" s="1"/>
  <c r="F4052" i="1" s="1"/>
  <c r="F4053" i="1" s="1"/>
  <c r="F4054" i="1" s="1"/>
  <c r="F4055" i="1" s="1"/>
  <c r="F4057" i="1" l="1"/>
  <c r="F4058" i="1"/>
  <c r="F4059" i="1" s="1"/>
  <c r="F4060" i="1" s="1"/>
  <c r="F4061" i="1" s="1"/>
  <c r="F4062" i="1" s="1"/>
  <c r="F4063" i="1" s="1"/>
  <c r="F4064" i="1" s="1"/>
  <c r="F4065" i="1" s="1"/>
  <c r="F4066" i="1" s="1"/>
  <c r="F4067" i="1" s="1"/>
  <c r="F4068" i="1" s="1"/>
  <c r="F4069" i="1" s="1"/>
  <c r="F4070" i="1" s="1"/>
  <c r="F4056" i="1"/>
  <c r="F4072" i="1" l="1"/>
  <c r="F4073" i="1"/>
  <c r="F4074" i="1"/>
  <c r="F4075" i="1" s="1"/>
  <c r="F4076" i="1" s="1"/>
  <c r="F4077" i="1" s="1"/>
  <c r="F4078" i="1" s="1"/>
  <c r="F4079" i="1" s="1"/>
  <c r="F4080" i="1" s="1"/>
  <c r="F4071" i="1"/>
  <c r="F4082" i="1" l="1"/>
  <c r="F4083" i="1"/>
  <c r="F4084" i="1"/>
  <c r="F4085" i="1" s="1"/>
  <c r="F4086" i="1" s="1"/>
  <c r="F4087" i="1" s="1"/>
  <c r="F4088" i="1" s="1"/>
  <c r="F4081" i="1"/>
  <c r="F4090" i="1" l="1"/>
  <c r="F4091" i="1"/>
  <c r="F4092" i="1" s="1"/>
  <c r="F4089" i="1"/>
  <c r="F4094" i="1" l="1"/>
  <c r="F4095" i="1" s="1"/>
  <c r="F4096" i="1" s="1"/>
  <c r="F4097" i="1" s="1"/>
  <c r="F4098" i="1" s="1"/>
  <c r="F4099" i="1" s="1"/>
  <c r="F4093" i="1"/>
  <c r="F4100" i="1" l="1"/>
  <c r="F4101" i="1"/>
  <c r="F4102" i="1" s="1"/>
  <c r="F4103" i="1" s="1"/>
  <c r="F4104" i="1" s="1"/>
  <c r="F4105" i="1" s="1"/>
  <c r="F4106" i="1" s="1"/>
  <c r="F4107" i="1" s="1"/>
  <c r="F4108" i="1" l="1"/>
  <c r="F4109" i="1"/>
  <c r="F4110" i="1" l="1"/>
  <c r="F4111" i="1" s="1"/>
  <c r="F4112" i="1" s="1"/>
  <c r="F4113" i="1" s="1"/>
  <c r="F4114" i="1" s="1"/>
  <c r="F4115" i="1" s="1"/>
  <c r="F4116" i="1" s="1"/>
  <c r="F4117" i="1" l="1"/>
  <c r="F4118" i="1" s="1"/>
  <c r="F4119" i="1" s="1"/>
  <c r="F4120" i="1" s="1"/>
  <c r="F4121" i="1" s="1"/>
  <c r="F4122" i="1" s="1"/>
  <c r="F4123" i="1" s="1"/>
  <c r="F4124" i="1" s="1"/>
  <c r="F4126" i="1" s="1"/>
  <c r="F4125" i="1" l="1"/>
  <c r="F4127" i="1" s="1"/>
  <c r="F4128" i="1" s="1"/>
  <c r="F4129" i="1" s="1"/>
  <c r="F4130" i="1" s="1"/>
  <c r="F4131" i="1" l="1"/>
  <c r="F4132" i="1"/>
  <c r="F4133" i="1" s="1"/>
  <c r="F4134" i="1" s="1"/>
  <c r="F4135" i="1" s="1"/>
  <c r="F4136" i="1" l="1"/>
  <c r="F4137" i="1" s="1"/>
  <c r="F4138" i="1" s="1"/>
  <c r="F4139" i="1" s="1"/>
  <c r="F4140" i="1" s="1"/>
  <c r="F4142" i="1" s="1"/>
  <c r="F4141" i="1" l="1"/>
  <c r="F4143" i="1" s="1"/>
  <c r="F4144" i="1" s="1"/>
  <c r="F4145" i="1" s="1"/>
  <c r="F4146" i="1" s="1"/>
  <c r="F4147" i="1" s="1"/>
  <c r="F4148" i="1" l="1"/>
  <c r="F4149" i="1"/>
  <c r="F4150" i="1" s="1"/>
  <c r="F4151" i="1" s="1"/>
  <c r="F4152" i="1" s="1"/>
  <c r="F4153" i="1" s="1"/>
  <c r="F4154" i="1" s="1"/>
  <c r="F4155" i="1" s="1"/>
  <c r="F4156" i="1" s="1"/>
  <c r="F4157" i="1" s="1"/>
  <c r="F4158" i="1" s="1"/>
  <c r="F4159" i="1" s="1"/>
  <c r="F4160" i="1" l="1"/>
  <c r="F4161" i="1" s="1"/>
  <c r="F4162" i="1" s="1"/>
  <c r="F4163" i="1" s="1"/>
  <c r="F4164" i="1" s="1"/>
  <c r="F4165" i="1" s="1"/>
  <c r="F4166" i="1" l="1"/>
  <c r="F4167" i="1"/>
  <c r="F4168" i="1" s="1"/>
  <c r="F4169" i="1" s="1"/>
  <c r="F4170" i="1" s="1"/>
  <c r="F4171" i="1" s="1"/>
  <c r="F4172" i="1" l="1"/>
  <c r="F4173" i="1" s="1"/>
  <c r="F4174" i="1" s="1"/>
  <c r="F4175" i="1" s="1"/>
  <c r="F4176" i="1" s="1"/>
  <c r="F4178" i="1" s="1"/>
  <c r="F4177" i="1" l="1"/>
  <c r="F4179" i="1" s="1"/>
  <c r="F4180" i="1" s="1"/>
  <c r="F4181" i="1" s="1"/>
  <c r="F4182" i="1" s="1"/>
  <c r="F4183" i="1" s="1"/>
  <c r="F4184" i="1" s="1"/>
  <c r="F4185" i="1" s="1"/>
  <c r="F4186" i="1" s="1"/>
  <c r="F4187" i="1" s="1"/>
  <c r="F4188" i="1" s="1"/>
  <c r="F4190" i="1" l="1"/>
  <c r="F4191" i="1" s="1"/>
  <c r="F4192" i="1" s="1"/>
  <c r="F4193" i="1" s="1"/>
  <c r="F4194" i="1" s="1"/>
  <c r="F4195" i="1" s="1"/>
  <c r="F4196" i="1" s="1"/>
  <c r="F4204" i="1" s="1"/>
  <c r="F4189" i="1"/>
  <c r="F4206" i="1" l="1"/>
  <c r="F4200" i="1"/>
  <c r="F4203" i="1"/>
  <c r="F4205" i="1"/>
  <c r="F4197" i="1"/>
  <c r="F4202" i="1"/>
  <c r="F4198" i="1"/>
  <c r="F4201" i="1"/>
  <c r="F4199" i="1"/>
  <c r="F4207" i="1" l="1"/>
  <c r="F4208" i="1" l="1"/>
  <c r="F4209" i="1"/>
  <c r="F4210" i="1"/>
  <c r="F4211" i="1" s="1"/>
  <c r="F4212" i="1" s="1"/>
  <c r="F4213" i="1" s="1"/>
  <c r="F4214" i="1" s="1"/>
  <c r="F4215" i="1" s="1"/>
  <c r="F4216" i="1" s="1"/>
  <c r="F4217" i="1" s="1"/>
  <c r="F4218" i="1" s="1"/>
  <c r="F4219" i="1" s="1"/>
  <c r="F4220" i="1" s="1"/>
  <c r="F4221" i="1" s="1"/>
  <c r="F4222" i="1" s="1"/>
  <c r="F4223" i="1" s="1"/>
  <c r="F4224" i="1" s="1"/>
  <c r="F4227" i="1" l="1"/>
  <c r="F4228" i="1" s="1"/>
  <c r="F4229" i="1" s="1"/>
  <c r="F4230" i="1" s="1"/>
  <c r="F4231" i="1" s="1"/>
  <c r="F4225" i="1"/>
  <c r="F4226" i="1"/>
  <c r="F4234" i="1" l="1"/>
  <c r="F4235" i="1" s="1"/>
  <c r="F4236" i="1" s="1"/>
  <c r="F4237" i="1" s="1"/>
  <c r="F4238" i="1" s="1"/>
  <c r="F4239" i="1" s="1"/>
  <c r="F4240" i="1" s="1"/>
  <c r="F4232" i="1"/>
  <c r="F4233" i="1"/>
  <c r="F4241" i="1" l="1"/>
  <c r="F4242" i="1" s="1"/>
  <c r="F4243" i="1" s="1"/>
  <c r="F4244" i="1"/>
  <c r="F4245" i="1" l="1"/>
  <c r="F4246" i="1" s="1"/>
  <c r="F4247" i="1" l="1"/>
  <c r="F4248" i="1"/>
  <c r="F4249" i="1"/>
  <c r="F4250" i="1" s="1"/>
  <c r="F4252" i="1" l="1"/>
  <c r="F4253" i="1" s="1"/>
  <c r="F4251" i="1"/>
  <c r="F4255" i="1" l="1"/>
  <c r="F4256" i="1" s="1"/>
  <c r="F4257" i="1" s="1"/>
  <c r="F4258" i="1" s="1"/>
  <c r="F4254" i="1"/>
  <c r="F4259" i="1" l="1"/>
  <c r="F4260" i="1"/>
  <c r="F4261" i="1" s="1"/>
  <c r="F4262" i="1" s="1"/>
  <c r="F4263" i="1" s="1"/>
  <c r="F4264" i="1" s="1"/>
  <c r="F4265" i="1" s="1"/>
  <c r="F4266" i="1" s="1"/>
  <c r="F4267" i="1" s="1"/>
  <c r="F4268" i="1" s="1"/>
  <c r="F4271" i="1" l="1"/>
  <c r="F4272" i="1" s="1"/>
  <c r="F4273" i="1" s="1"/>
  <c r="F4269" i="1"/>
  <c r="F4270" i="1"/>
  <c r="F4275" i="1" l="1"/>
  <c r="F4276" i="1" s="1"/>
  <c r="F4277" i="1" s="1"/>
  <c r="F4278" i="1" s="1"/>
  <c r="F4279" i="1" s="1"/>
  <c r="F4274" i="1"/>
  <c r="F4281" i="1" l="1"/>
  <c r="F4282" i="1" s="1"/>
  <c r="F4283" i="1" s="1"/>
  <c r="F4284" i="1" s="1"/>
  <c r="F4280" i="1"/>
  <c r="F4287" i="1" l="1"/>
  <c r="F4288" i="1" s="1"/>
  <c r="F4289" i="1" s="1"/>
  <c r="F4290" i="1" s="1"/>
  <c r="F4291" i="1" s="1"/>
  <c r="F4292" i="1" s="1"/>
  <c r="F4293" i="1" s="1"/>
  <c r="F4294" i="1" s="1"/>
  <c r="F4285" i="1"/>
  <c r="F4286" i="1"/>
  <c r="F4296" i="1" l="1"/>
  <c r="F4297" i="1" s="1"/>
  <c r="F4295" i="1"/>
  <c r="F4300" i="1" l="1"/>
  <c r="F4301" i="1" s="1"/>
  <c r="F4302" i="1" s="1"/>
  <c r="F4303" i="1" s="1"/>
  <c r="F4304" i="1" s="1"/>
  <c r="F4305" i="1" s="1"/>
  <c r="F4306" i="1" s="1"/>
  <c r="F4307" i="1" s="1"/>
  <c r="F4298" i="1"/>
  <c r="F4299" i="1"/>
  <c r="F4308" i="1" l="1"/>
  <c r="F4309" i="1"/>
  <c r="F4310" i="1" s="1"/>
  <c r="F4312" i="1" l="1"/>
  <c r="F4313" i="1" s="1"/>
  <c r="F4314" i="1" s="1"/>
  <c r="F4315" i="1" s="1"/>
  <c r="F4316" i="1" s="1"/>
  <c r="F4311" i="1"/>
  <c r="F4318" i="1" l="1"/>
  <c r="F4319" i="1"/>
  <c r="F4320" i="1" s="1"/>
  <c r="F4321" i="1" s="1"/>
  <c r="F4322" i="1" s="1"/>
  <c r="F4323" i="1" s="1"/>
  <c r="F4324" i="1" s="1"/>
  <c r="F4325" i="1" s="1"/>
  <c r="F4326" i="1" s="1"/>
  <c r="F4327" i="1" s="1"/>
  <c r="F4328" i="1" s="1"/>
  <c r="F4329" i="1" s="1"/>
  <c r="F4330" i="1" s="1"/>
  <c r="F4331" i="1" s="1"/>
  <c r="F4332" i="1" s="1"/>
  <c r="F4333" i="1" s="1"/>
  <c r="F4334" i="1" s="1"/>
  <c r="F4335" i="1" s="1"/>
  <c r="F4317" i="1"/>
  <c r="F4337" i="1" l="1"/>
  <c r="F4338" i="1"/>
  <c r="F4339" i="1" s="1"/>
  <c r="F4340" i="1" s="1"/>
  <c r="F4341" i="1" s="1"/>
  <c r="F4342" i="1" s="1"/>
  <c r="F4336" i="1"/>
  <c r="F4344" i="1" l="1"/>
  <c r="F4345" i="1" s="1"/>
  <c r="F4343" i="1"/>
  <c r="F4346" i="1" l="1"/>
  <c r="F4347" i="1"/>
  <c r="F4348" i="1" s="1"/>
  <c r="F4349" i="1" s="1"/>
  <c r="F4350" i="1" s="1"/>
  <c r="F4351" i="1" l="1"/>
  <c r="F4352" i="1"/>
  <c r="F4357" i="1"/>
  <c r="F4353" i="1"/>
  <c r="F4356" i="1"/>
  <c r="F4355" i="1"/>
  <c r="F4358" i="1"/>
  <c r="F4359" i="1" s="1"/>
  <c r="F4360" i="1" s="1"/>
  <c r="F4361" i="1" s="1"/>
  <c r="F4354" i="1"/>
  <c r="F4362" i="1" l="1"/>
  <c r="F4363" i="1"/>
  <c r="F4364" i="1" s="1"/>
  <c r="F4365" i="1" s="1"/>
  <c r="F4366" i="1" s="1"/>
  <c r="F4367" i="1" s="1"/>
  <c r="F4368" i="1" s="1"/>
  <c r="F4369" i="1" s="1"/>
  <c r="F4370" i="1" s="1"/>
  <c r="F4371" i="1" s="1"/>
  <c r="F4372" i="1" s="1"/>
  <c r="F4373" i="1" s="1"/>
  <c r="F4374" i="1" s="1"/>
  <c r="F4375" i="1" s="1"/>
  <c r="F4376" i="1" s="1"/>
  <c r="F4377" i="1" s="1"/>
  <c r="F4379" i="1" l="1"/>
  <c r="F4380" i="1" s="1"/>
  <c r="F4381" i="1" s="1"/>
  <c r="F4382" i="1" s="1"/>
  <c r="F4383" i="1" s="1"/>
  <c r="F4384" i="1" s="1"/>
  <c r="F4385" i="1" s="1"/>
  <c r="F4386" i="1" s="1"/>
  <c r="F4387" i="1" s="1"/>
  <c r="F4378" i="1"/>
  <c r="F4388" i="1" l="1"/>
  <c r="F4390" i="1"/>
  <c r="F4391" i="1" s="1"/>
  <c r="F4392" i="1" s="1"/>
  <c r="F4393" i="1" s="1"/>
  <c r="F4394" i="1" s="1"/>
  <c r="F4389" i="1"/>
  <c r="F4396" i="1" l="1"/>
  <c r="F4397" i="1" s="1"/>
  <c r="F4398" i="1" s="1"/>
  <c r="F4399" i="1" s="1"/>
  <c r="F4400" i="1" s="1"/>
  <c r="F4401" i="1" s="1"/>
  <c r="F4402" i="1" s="1"/>
  <c r="F4403" i="1" s="1"/>
  <c r="F4404" i="1" s="1"/>
  <c r="F4405" i="1" s="1"/>
  <c r="F4406" i="1" s="1"/>
  <c r="F4407" i="1" s="1"/>
  <c r="F4408" i="1" s="1"/>
  <c r="F4409" i="1" s="1"/>
  <c r="F4410" i="1" s="1"/>
  <c r="F4411" i="1" s="1"/>
  <c r="F4412" i="1" s="1"/>
  <c r="F4395" i="1"/>
  <c r="F4414" i="1" l="1"/>
  <c r="F4415" i="1" s="1"/>
  <c r="F4416" i="1" s="1"/>
  <c r="F4417" i="1" s="1"/>
  <c r="F4418" i="1" s="1"/>
  <c r="F4413" i="1"/>
  <c r="F4419" i="1" l="1"/>
  <c r="F4420" i="1"/>
  <c r="F4421" i="1" s="1"/>
  <c r="F4423" i="1" l="1"/>
  <c r="F4424" i="1"/>
  <c r="F4425" i="1" s="1"/>
  <c r="F4426" i="1" s="1"/>
  <c r="F4427" i="1" s="1"/>
  <c r="F4428" i="1" s="1"/>
  <c r="F4429" i="1" s="1"/>
  <c r="F4430" i="1" s="1"/>
  <c r="F4431" i="1" s="1"/>
  <c r="F4422" i="1"/>
  <c r="F4433" i="1" l="1"/>
  <c r="F4432" i="1"/>
  <c r="F4436" i="1"/>
  <c r="F4434" i="1"/>
  <c r="F4435" i="1"/>
  <c r="F4437" i="1" l="1"/>
  <c r="F4438" i="1" s="1"/>
  <c r="F4439" i="1" s="1"/>
  <c r="F4440" i="1" s="1"/>
  <c r="F4442" i="1" l="1"/>
  <c r="F4443" i="1" s="1"/>
  <c r="F4441" i="1"/>
  <c r="F4445" i="1" l="1"/>
  <c r="F4446" i="1" s="1"/>
  <c r="F4447" i="1" s="1"/>
  <c r="F4448" i="1" s="1"/>
  <c r="F4449" i="1" s="1"/>
  <c r="F4450" i="1" s="1"/>
  <c r="F4451" i="1" s="1"/>
  <c r="F4452" i="1" s="1"/>
  <c r="F4453" i="1" s="1"/>
  <c r="F4454" i="1" s="1"/>
  <c r="F4455" i="1" s="1"/>
  <c r="F4456" i="1" s="1"/>
  <c r="F4444" i="1"/>
  <c r="F4457" i="1" l="1"/>
  <c r="F4458" i="1"/>
  <c r="F4459" i="1" s="1"/>
  <c r="F4460" i="1" s="1"/>
  <c r="F4461" i="1" s="1"/>
  <c r="F4462" i="1" s="1"/>
  <c r="F4463" i="1" s="1"/>
  <c r="F4464" i="1" s="1"/>
  <c r="F4465" i="1" s="1"/>
  <c r="F4466" i="1" s="1"/>
  <c r="F4467" i="1" s="1"/>
  <c r="F4468" i="1" s="1"/>
  <c r="F4469" i="1" s="1"/>
  <c r="F4470" i="1" l="1"/>
  <c r="F4471" i="1"/>
  <c r="F4472" i="1"/>
  <c r="F4473" i="1" s="1"/>
  <c r="F4475" i="1" l="1"/>
  <c r="F4476" i="1" s="1"/>
  <c r="F4474" i="1"/>
  <c r="F4478" i="1" l="1"/>
  <c r="F4479" i="1" s="1"/>
  <c r="F4480" i="1" s="1"/>
  <c r="F4481" i="1" s="1"/>
  <c r="F4482" i="1" s="1"/>
  <c r="F4483" i="1" s="1"/>
  <c r="F4484" i="1" s="1"/>
  <c r="F4477" i="1"/>
  <c r="F4486" i="1" l="1"/>
  <c r="F4487" i="1" s="1"/>
  <c r="F4488" i="1" s="1"/>
  <c r="F4489" i="1" s="1"/>
  <c r="F4490" i="1" s="1"/>
  <c r="F4491" i="1" s="1"/>
  <c r="F4492" i="1" s="1"/>
  <c r="F4493" i="1" s="1"/>
  <c r="F4494" i="1" s="1"/>
  <c r="F4485" i="1"/>
  <c r="F4497" i="1" l="1"/>
  <c r="F4498" i="1" s="1"/>
  <c r="F4499" i="1" s="1"/>
  <c r="F4496" i="1"/>
  <c r="F4495" i="1"/>
  <c r="F4500" i="1" l="1"/>
  <c r="F4501" i="1"/>
  <c r="F4502" i="1" s="1"/>
  <c r="F4503" i="1" s="1"/>
  <c r="F4504" i="1" s="1"/>
  <c r="F4506" i="1" l="1"/>
  <c r="F4507" i="1" s="1"/>
  <c r="F4505" i="1"/>
  <c r="F4509" i="1" l="1"/>
  <c r="F4510" i="1" s="1"/>
  <c r="F4511" i="1" s="1"/>
  <c r="F4512" i="1" s="1"/>
  <c r="F4513" i="1" s="1"/>
  <c r="F4514" i="1" s="1"/>
  <c r="F4515" i="1" s="1"/>
  <c r="F4516" i="1" s="1"/>
  <c r="F4508" i="1"/>
  <c r="F4517" i="1" l="1"/>
  <c r="F4519" i="1"/>
  <c r="F4520" i="1" s="1"/>
  <c r="F4521" i="1" s="1"/>
  <c r="F4522" i="1" s="1"/>
  <c r="F4523" i="1" s="1"/>
  <c r="F4524" i="1" s="1"/>
  <c r="F4525" i="1" s="1"/>
  <c r="F4518" i="1"/>
  <c r="F4526" i="1" l="1"/>
  <c r="F4527" i="1"/>
  <c r="F4528" i="1" s="1"/>
  <c r="F4529" i="1" s="1"/>
  <c r="F4530" i="1" s="1"/>
  <c r="F4531" i="1" s="1"/>
  <c r="F4532" i="1" s="1"/>
  <c r="F4533" i="1" s="1"/>
  <c r="F4534" i="1" s="1"/>
  <c r="F4535" i="1" s="1"/>
  <c r="F4536" i="1" s="1"/>
  <c r="F4537" i="1" s="1"/>
  <c r="F4538" i="1" s="1"/>
  <c r="F4539" i="1" s="1"/>
  <c r="F4540" i="1" s="1"/>
  <c r="F4542" i="1" l="1"/>
  <c r="F4543" i="1" s="1"/>
  <c r="F4544" i="1" s="1"/>
  <c r="F4545" i="1" s="1"/>
  <c r="F4546" i="1" s="1"/>
  <c r="F4547" i="1" s="1"/>
  <c r="F4541" i="1"/>
  <c r="F4550" i="1" l="1"/>
  <c r="F4551" i="1"/>
  <c r="F4549" i="1"/>
  <c r="F4548" i="1"/>
  <c r="F4552" i="1"/>
  <c r="F4553" i="1" s="1"/>
  <c r="F4558" i="1" l="1"/>
  <c r="F4554" i="1"/>
  <c r="F4557" i="1"/>
  <c r="F4556" i="1"/>
  <c r="F4559" i="1"/>
  <c r="F4560" i="1" s="1"/>
  <c r="F4555" i="1"/>
  <c r="F4562" i="1" l="1"/>
  <c r="F4563" i="1" s="1"/>
  <c r="F4564" i="1" s="1"/>
  <c r="F4565" i="1" s="1"/>
  <c r="F4566" i="1" s="1"/>
  <c r="F4561" i="1"/>
  <c r="F4567" i="1" l="1"/>
  <c r="F4571" i="1" s="1"/>
  <c r="F4572" i="1" s="1"/>
  <c r="F4573" i="1" s="1"/>
  <c r="F4574" i="1" s="1"/>
  <c r="F4575" i="1" s="1"/>
  <c r="F4576" i="1" s="1"/>
  <c r="F4577" i="1" s="1"/>
  <c r="F4578" i="1" s="1"/>
  <c r="F4579" i="1" s="1"/>
  <c r="F4569" i="1"/>
  <c r="F4570" i="1"/>
  <c r="F4568" i="1"/>
  <c r="F4580" i="1" l="1"/>
  <c r="F4581" i="1"/>
  <c r="F4582" i="1" s="1"/>
  <c r="F4583" i="1" s="1"/>
  <c r="F4584" i="1" s="1"/>
  <c r="F4585" i="1" s="1"/>
  <c r="F4586" i="1" s="1"/>
  <c r="F4588" i="1" l="1"/>
  <c r="F4589" i="1" s="1"/>
  <c r="F4587" i="1"/>
  <c r="F4590" i="1" l="1"/>
  <c r="F4591" i="1"/>
  <c r="F4592" i="1" s="1"/>
  <c r="F4593" i="1" s="1"/>
  <c r="F4594" i="1" s="1"/>
  <c r="F4595" i="1" s="1"/>
  <c r="F4596" i="1" s="1"/>
  <c r="F4597" i="1" s="1"/>
  <c r="F4598" i="1" s="1"/>
  <c r="F4599" i="1" s="1"/>
  <c r="F4600" i="1" s="1"/>
  <c r="F4601" i="1" s="1"/>
  <c r="F4602" i="1" l="1"/>
  <c r="F4603" i="1"/>
  <c r="F4604" i="1" s="1"/>
  <c r="F4605" i="1" l="1"/>
  <c r="F4606" i="1"/>
  <c r="F4607" i="1" s="1"/>
  <c r="F4608" i="1" s="1"/>
  <c r="F4609" i="1" s="1"/>
  <c r="F4610" i="1" s="1"/>
  <c r="F4611" i="1" s="1"/>
  <c r="F4612" i="1" l="1"/>
  <c r="F4613" i="1"/>
  <c r="F4614" i="1" s="1"/>
  <c r="F4615" i="1" s="1"/>
  <c r="F4616" i="1" l="1"/>
  <c r="F4617" i="1"/>
  <c r="F4618" i="1"/>
  <c r="F4619" i="1" s="1"/>
  <c r="F4620" i="1" l="1"/>
  <c r="F4621" i="1"/>
  <c r="F4622" i="1" s="1"/>
  <c r="F4626" i="1" l="1"/>
  <c r="F4625" i="1"/>
  <c r="F4624" i="1"/>
  <c r="F4627" i="1"/>
  <c r="F4628" i="1" s="1"/>
  <c r="F4629" i="1" s="1"/>
  <c r="F4630" i="1" s="1"/>
  <c r="F4631" i="1" s="1"/>
  <c r="F4632" i="1" s="1"/>
  <c r="F4633" i="1" s="1"/>
  <c r="F4634" i="1" s="1"/>
  <c r="F4635" i="1" s="1"/>
  <c r="F4636" i="1" s="1"/>
  <c r="F4637" i="1" s="1"/>
  <c r="F4638" i="1" s="1"/>
  <c r="F4639" i="1" s="1"/>
  <c r="F4640" i="1" s="1"/>
  <c r="F4623" i="1"/>
  <c r="F4645" i="1" l="1"/>
  <c r="F4642" i="1"/>
  <c r="F4643" i="1" s="1"/>
  <c r="F4644" i="1" s="1"/>
  <c r="F4641" i="1"/>
  <c r="F4646" i="1" s="1"/>
  <c r="F4647" i="1" s="1"/>
  <c r="F4650" i="1" l="1"/>
  <c r="F4651" i="1"/>
  <c r="F4649" i="1"/>
  <c r="F4648" i="1"/>
  <c r="F4652" i="1"/>
  <c r="F4653" i="1" s="1"/>
  <c r="F4654" i="1" s="1"/>
  <c r="F4658" i="1" s="1"/>
  <c r="F4656" i="1" l="1"/>
  <c r="F4657" i="1"/>
  <c r="F4655" i="1"/>
  <c r="F4659" i="1" s="1"/>
  <c r="F4660" i="1" s="1"/>
  <c r="F4661" i="1" s="1"/>
  <c r="F4662" i="1" s="1"/>
  <c r="F4663" i="1" s="1"/>
  <c r="F4664" i="1" s="1"/>
  <c r="F4665" i="1" s="1"/>
  <c r="F4666" i="1" s="1"/>
  <c r="F4667" i="1" s="1"/>
  <c r="F4670" i="1" l="1"/>
  <c r="F4671" i="1"/>
  <c r="F4672" i="1" s="1"/>
  <c r="F4673" i="1" s="1"/>
  <c r="F4674" i="1" s="1"/>
  <c r="F4675" i="1" s="1"/>
  <c r="F4676" i="1" s="1"/>
  <c r="F4677" i="1" s="1"/>
  <c r="F4678" i="1" s="1"/>
  <c r="F4679" i="1" s="1"/>
  <c r="F4680" i="1" s="1"/>
  <c r="F4681" i="1" s="1"/>
  <c r="F4682" i="1" s="1"/>
  <c r="F4683" i="1" s="1"/>
  <c r="F4684" i="1" s="1"/>
  <c r="F4668" i="1"/>
  <c r="F4669" i="1"/>
  <c r="F4690" i="1"/>
  <c r="F4689" i="1"/>
  <c r="F4687" i="1"/>
  <c r="F4686" i="1"/>
  <c r="F4685" i="1"/>
  <c r="F4688" i="1"/>
  <c r="F4691" i="1" l="1"/>
  <c r="F4692" i="1" s="1"/>
  <c r="F4694" i="1" l="1"/>
  <c r="F4695" i="1" s="1"/>
  <c r="F4696" i="1" s="1"/>
  <c r="F4697" i="1" s="1"/>
  <c r="F4698" i="1" s="1"/>
  <c r="F4699" i="1" s="1"/>
  <c r="F4700" i="1" s="1"/>
  <c r="F4701" i="1" s="1"/>
  <c r="F4702" i="1" s="1"/>
  <c r="F4703" i="1" s="1"/>
  <c r="F4704" i="1" s="1"/>
  <c r="F4693" i="1"/>
  <c r="F4705" i="1" l="1"/>
  <c r="F4706" i="1"/>
  <c r="F4707" i="1" s="1"/>
  <c r="F4709" i="1" l="1"/>
  <c r="F4710" i="1"/>
  <c r="F4711" i="1" s="1"/>
  <c r="F4712" i="1" s="1"/>
  <c r="F4713" i="1" s="1"/>
  <c r="F4714" i="1" s="1"/>
  <c r="F4708" i="1"/>
  <c r="F4716" i="1" l="1"/>
  <c r="F4717" i="1"/>
  <c r="F4718" i="1"/>
  <c r="F4719" i="1" s="1"/>
  <c r="F4720" i="1" s="1"/>
  <c r="F4721" i="1" s="1"/>
  <c r="F4722" i="1" s="1"/>
  <c r="F4723" i="1" s="1"/>
  <c r="F4724" i="1" s="1"/>
  <c r="F4725" i="1" s="1"/>
  <c r="F4726" i="1" s="1"/>
  <c r="F4727" i="1" s="1"/>
  <c r="F4728" i="1" s="1"/>
  <c r="F4729" i="1" s="1"/>
  <c r="F4730" i="1" s="1"/>
  <c r="F4731" i="1" s="1"/>
  <c r="F4732" i="1" s="1"/>
  <c r="F4733" i="1" s="1"/>
  <c r="F4734" i="1" s="1"/>
  <c r="F4715" i="1"/>
  <c r="F4738" i="1" l="1"/>
  <c r="F4735" i="1"/>
  <c r="F4736" i="1"/>
  <c r="F4739" i="1"/>
  <c r="F4737" i="1"/>
  <c r="F4740" i="1" l="1"/>
  <c r="F4741" i="1" s="1"/>
  <c r="F4742" i="1" s="1"/>
  <c r="F4743" i="1" s="1"/>
  <c r="F4744" i="1" s="1"/>
  <c r="F4745" i="1" s="1"/>
  <c r="F4746" i="1" l="1"/>
  <c r="F4747" i="1"/>
  <c r="F4748" i="1"/>
  <c r="F4749" i="1" s="1"/>
  <c r="F4750" i="1" s="1"/>
  <c r="F4751" i="1" s="1"/>
  <c r="F4752" i="1" s="1"/>
  <c r="F4754" i="1" l="1"/>
  <c r="F4755" i="1" s="1"/>
  <c r="F4753" i="1"/>
  <c r="F4756" i="1" l="1"/>
  <c r="F4758" i="1"/>
  <c r="F4759" i="1" s="1"/>
  <c r="F4757" i="1"/>
  <c r="F4761" i="1" l="1"/>
  <c r="F4762" i="1"/>
  <c r="F4763" i="1" s="1"/>
  <c r="F4764" i="1" s="1"/>
  <c r="F4765" i="1" s="1"/>
  <c r="F4760" i="1"/>
  <c r="F4766" i="1" l="1"/>
  <c r="F4769" i="1"/>
  <c r="F4767" i="1"/>
  <c r="F4768" i="1"/>
  <c r="F4770" i="1" l="1"/>
  <c r="F4771" i="1" s="1"/>
  <c r="F4772" i="1" s="1"/>
  <c r="F4773" i="1" s="1"/>
  <c r="F4774" i="1" l="1"/>
  <c r="F4775" i="1"/>
  <c r="F4776" i="1" s="1"/>
  <c r="F4778" i="1" l="1"/>
  <c r="F4779" i="1" s="1"/>
  <c r="F4780" i="1" s="1"/>
  <c r="F4781" i="1" s="1"/>
  <c r="F4782" i="1" s="1"/>
  <c r="F4783" i="1" s="1"/>
  <c r="F4777" i="1"/>
  <c r="F4786" i="1" l="1"/>
  <c r="F4787" i="1"/>
  <c r="F4788" i="1" s="1"/>
  <c r="F4789" i="1" s="1"/>
  <c r="F4790" i="1" s="1"/>
  <c r="F4791" i="1" s="1"/>
  <c r="F4792" i="1" s="1"/>
  <c r="F4785" i="1"/>
  <c r="F4784" i="1"/>
  <c r="F4794" i="1" l="1"/>
  <c r="F4795" i="1" s="1"/>
  <c r="F4793" i="1"/>
  <c r="F4798" i="1" l="1"/>
  <c r="F4799" i="1"/>
  <c r="F4800" i="1" s="1"/>
  <c r="F4801" i="1" s="1"/>
  <c r="F4802" i="1" s="1"/>
  <c r="F4796" i="1"/>
  <c r="F4797" i="1"/>
  <c r="F4804" i="1" l="1"/>
  <c r="F4805" i="1" s="1"/>
  <c r="F4806" i="1" s="1"/>
  <c r="F4807" i="1" s="1"/>
  <c r="F4803" i="1"/>
  <c r="F4811" i="1" l="1"/>
  <c r="F4808" i="1"/>
  <c r="F4813" i="1"/>
  <c r="F4810" i="1"/>
  <c r="F4812" i="1"/>
  <c r="F4814" i="1"/>
  <c r="F4815" i="1" s="1"/>
  <c r="F4816" i="1" s="1"/>
  <c r="F4817" i="1" s="1"/>
  <c r="F4818" i="1" s="1"/>
  <c r="F4819" i="1" s="1"/>
  <c r="F4820" i="1" s="1"/>
  <c r="F4809" i="1"/>
  <c r="F4822" i="1" l="1"/>
  <c r="F4823" i="1"/>
  <c r="F4824" i="1" s="1"/>
  <c r="F4825" i="1" s="1"/>
  <c r="F4826" i="1" s="1"/>
  <c r="F4827" i="1" s="1"/>
  <c r="F4821" i="1"/>
  <c r="F4829" i="1" l="1"/>
  <c r="F4830" i="1" s="1"/>
  <c r="F4831" i="1" s="1"/>
  <c r="F4832" i="1" s="1"/>
  <c r="F4828" i="1"/>
  <c r="F4835" i="1" l="1"/>
  <c r="F4836" i="1"/>
  <c r="F4834" i="1"/>
  <c r="F4833" i="1"/>
  <c r="F4838" i="1"/>
  <c r="F4839" i="1" s="1"/>
  <c r="F4837" i="1"/>
  <c r="F4840" i="1" l="1"/>
  <c r="F4842" i="1"/>
  <c r="F4843" i="1" s="1"/>
  <c r="F4844" i="1" s="1"/>
  <c r="F4845" i="1" s="1"/>
  <c r="F4841" i="1"/>
  <c r="F4846" i="1" l="1"/>
  <c r="F4847" i="1"/>
  <c r="F4848" i="1" s="1"/>
  <c r="F4849" i="1" s="1"/>
  <c r="F4850" i="1" s="1"/>
  <c r="F4851" i="1" s="1"/>
  <c r="F4852" i="1" s="1"/>
  <c r="F4853" i="1" s="1"/>
  <c r="F4854" i="1" s="1"/>
  <c r="F4855" i="1" l="1"/>
  <c r="F4857" i="1"/>
  <c r="F4859" i="1"/>
  <c r="F4856" i="1"/>
  <c r="F4858" i="1"/>
  <c r="F4860" i="1"/>
  <c r="F4861" i="1" s="1"/>
  <c r="F4862" i="1" s="1"/>
  <c r="F4863" i="1" s="1"/>
  <c r="F4865" i="1" l="1"/>
  <c r="F4866" i="1" s="1"/>
  <c r="F4867" i="1" s="1"/>
  <c r="F4868" i="1" s="1"/>
  <c r="F4869" i="1" s="1"/>
  <c r="F4870" i="1" s="1"/>
  <c r="F4871" i="1" s="1"/>
  <c r="F4872" i="1" s="1"/>
  <c r="F4873" i="1" s="1"/>
  <c r="F4874" i="1" s="1"/>
  <c r="F4875" i="1" s="1"/>
  <c r="F4876" i="1" s="1"/>
  <c r="F4864" i="1"/>
  <c r="F4878" i="1" l="1"/>
  <c r="F4879" i="1" s="1"/>
  <c r="F4880" i="1" s="1"/>
  <c r="F4877" i="1"/>
  <c r="F4881" i="1" l="1"/>
  <c r="F4882" i="1"/>
  <c r="F4883" i="1" s="1"/>
  <c r="F4884" i="1" s="1"/>
  <c r="F4885" i="1" l="1"/>
  <c r="F4886" i="1"/>
  <c r="F4887" i="1" s="1"/>
  <c r="F4888" i="1" s="1"/>
  <c r="F4889" i="1" s="1"/>
  <c r="F4890" i="1" s="1"/>
  <c r="F4891" i="1" s="1"/>
  <c r="F4894" i="1" l="1"/>
  <c r="F4893" i="1"/>
  <c r="F4895" i="1"/>
  <c r="F4896" i="1" s="1"/>
  <c r="F4897" i="1" s="1"/>
  <c r="F4898" i="1" s="1"/>
  <c r="F4899" i="1" s="1"/>
  <c r="F4900" i="1" s="1"/>
  <c r="F4901" i="1" s="1"/>
  <c r="F4902" i="1" s="1"/>
  <c r="F4903" i="1" s="1"/>
  <c r="F4892" i="1"/>
  <c r="F4904" i="1" l="1"/>
  <c r="F4908" i="1"/>
  <c r="F4906" i="1"/>
  <c r="F4905" i="1"/>
  <c r="F4907" i="1"/>
  <c r="F4909" i="1"/>
  <c r="F4910" i="1" s="1"/>
  <c r="F4911" i="1" s="1"/>
  <c r="F4912" i="1" s="1"/>
  <c r="F4913" i="1" s="1"/>
  <c r="F4916" i="1" l="1"/>
  <c r="F4917" i="1" s="1"/>
  <c r="F4918" i="1" s="1"/>
  <c r="F4919" i="1" s="1"/>
  <c r="F4920" i="1" s="1"/>
  <c r="F4921" i="1" s="1"/>
  <c r="F4922" i="1" s="1"/>
  <c r="F4923" i="1" s="1"/>
  <c r="F4924" i="1" s="1"/>
  <c r="F4925" i="1" s="1"/>
  <c r="F4926" i="1" s="1"/>
  <c r="F4927" i="1" s="1"/>
  <c r="F4915" i="1"/>
  <c r="F4914" i="1"/>
  <c r="F4928" i="1" l="1"/>
  <c r="F4930" i="1"/>
  <c r="F4929" i="1"/>
  <c r="F4931" i="1"/>
  <c r="F4933" i="1"/>
  <c r="F4934" i="1" s="1"/>
  <c r="F4935" i="1" s="1"/>
  <c r="F4936" i="1" s="1"/>
  <c r="F4932" i="1"/>
  <c r="F4938" i="1" l="1"/>
  <c r="F4939" i="1" s="1"/>
  <c r="F4940" i="1" s="1"/>
  <c r="F4941" i="1" s="1"/>
  <c r="F4937" i="1"/>
  <c r="F4942" i="1" l="1"/>
  <c r="F4943" i="1"/>
  <c r="F4944" i="1" s="1"/>
  <c r="F4945" i="1" s="1"/>
  <c r="F4946" i="1" s="1"/>
  <c r="F4947" i="1" l="1"/>
  <c r="F4948" i="1"/>
  <c r="F4949" i="1" s="1"/>
  <c r="F4950" i="1" s="1"/>
  <c r="F4951" i="1" s="1"/>
  <c r="F4952" i="1" s="1"/>
  <c r="F4953" i="1" s="1"/>
  <c r="F4954" i="1" s="1"/>
  <c r="F4955" i="1" l="1"/>
  <c r="F4956" i="1"/>
  <c r="F4957" i="1"/>
  <c r="F4958" i="1" s="1"/>
  <c r="F4960" i="1" l="1"/>
  <c r="F4962" i="1"/>
  <c r="F4963" i="1" s="1"/>
  <c r="F4964" i="1" s="1"/>
  <c r="F4965" i="1" s="1"/>
  <c r="F4966" i="1" s="1"/>
  <c r="F4967" i="1" s="1"/>
  <c r="F4959" i="1"/>
  <c r="F4961" i="1"/>
  <c r="F4968" i="1" l="1"/>
  <c r="F4969" i="1"/>
  <c r="F4970" i="1" s="1"/>
  <c r="F4971" i="1" s="1"/>
  <c r="F4972" i="1" l="1"/>
  <c r="F4974" i="1"/>
  <c r="F4975" i="1"/>
  <c r="F4976" i="1" s="1"/>
  <c r="F4977" i="1" s="1"/>
  <c r="F4973" i="1"/>
  <c r="F4979" i="1" l="1"/>
  <c r="F4978" i="1"/>
  <c r="F4980" i="1"/>
  <c r="F4981" i="1" s="1"/>
  <c r="F4982" i="1" s="1"/>
  <c r="F4983" i="1" s="1"/>
  <c r="F4984" i="1" s="1"/>
  <c r="F4985" i="1" s="1"/>
  <c r="F4986" i="1" l="1"/>
  <c r="F4987" i="1"/>
  <c r="F4988" i="1" s="1"/>
  <c r="F4990" i="1" l="1"/>
  <c r="F4991" i="1" s="1"/>
  <c r="F4992" i="1" s="1"/>
  <c r="F4993" i="1" s="1"/>
  <c r="F4994" i="1" s="1"/>
  <c r="F4995" i="1" s="1"/>
  <c r="F4996" i="1" s="1"/>
  <c r="F4997" i="1" s="1"/>
  <c r="F4998" i="1" s="1"/>
  <c r="F4999" i="1" s="1"/>
  <c r="F5000" i="1" s="1"/>
  <c r="F4989" i="1"/>
  <c r="F5002" i="1" l="1"/>
  <c r="F5003" i="1" s="1"/>
  <c r="F5001" i="1"/>
  <c r="F5004" i="1" l="1"/>
  <c r="F5005" i="1"/>
  <c r="F5006" i="1" s="1"/>
  <c r="F5008" i="1" l="1"/>
  <c r="F5009" i="1" s="1"/>
  <c r="F5010" i="1" s="1"/>
  <c r="F5011" i="1" s="1"/>
  <c r="F5012" i="1" s="1"/>
  <c r="F5013" i="1" s="1"/>
  <c r="F5014" i="1" s="1"/>
  <c r="F5015" i="1" s="1"/>
  <c r="F5016" i="1" s="1"/>
  <c r="F5007" i="1"/>
  <c r="F5018" i="1" l="1"/>
  <c r="F5020" i="1"/>
  <c r="F5021" i="1" s="1"/>
  <c r="F5022" i="1" s="1"/>
  <c r="F5023" i="1" s="1"/>
  <c r="F5024" i="1" s="1"/>
  <c r="F5025" i="1" s="1"/>
  <c r="F5017" i="1"/>
  <c r="F5019" i="1"/>
  <c r="F5026" i="1" l="1"/>
  <c r="F5027" i="1"/>
  <c r="F5028" i="1" s="1"/>
  <c r="F5029" i="1" s="1"/>
  <c r="F5031" i="1" l="1"/>
  <c r="F5032" i="1" s="1"/>
  <c r="F5033" i="1" s="1"/>
  <c r="F5034" i="1" s="1"/>
  <c r="F5035" i="1" s="1"/>
  <c r="F5036" i="1" s="1"/>
  <c r="F5037" i="1" s="1"/>
  <c r="F5038" i="1" s="1"/>
  <c r="F5039" i="1" s="1"/>
  <c r="F5040" i="1" s="1"/>
  <c r="F5041" i="1" s="1"/>
  <c r="F5030" i="1"/>
  <c r="F5044" i="1" l="1"/>
  <c r="F5045" i="1" s="1"/>
  <c r="F5042" i="1"/>
  <c r="F5043" i="1"/>
  <c r="F5046" i="1" l="1"/>
  <c r="F5047" i="1"/>
  <c r="F5048" i="1" s="1"/>
  <c r="F5049" i="1" s="1"/>
  <c r="F5050" i="1" s="1"/>
  <c r="F5051" i="1" l="1"/>
  <c r="F5053" i="1"/>
  <c r="F5054" i="1" s="1"/>
  <c r="F5052" i="1"/>
  <c r="F5055" i="1" l="1"/>
  <c r="F5056" i="1"/>
  <c r="F5057" i="1" s="1"/>
  <c r="F5058" i="1" l="1"/>
  <c r="F5059" i="1"/>
  <c r="F5060" i="1"/>
  <c r="F5061" i="1" s="1"/>
  <c r="F5062" i="1" s="1"/>
  <c r="F5063" i="1" s="1"/>
  <c r="F5064" i="1" s="1"/>
  <c r="F5065" i="1" s="1"/>
  <c r="F5068" i="1" l="1"/>
  <c r="F5069" i="1" s="1"/>
  <c r="F5070" i="1" s="1"/>
  <c r="F5071" i="1" s="1"/>
  <c r="F5072" i="1" s="1"/>
  <c r="F5073" i="1" s="1"/>
  <c r="F5074" i="1" s="1"/>
  <c r="F5075" i="1" s="1"/>
  <c r="F5076" i="1" s="1"/>
  <c r="F5077" i="1" s="1"/>
  <c r="F5078" i="1" s="1"/>
  <c r="F5079" i="1" s="1"/>
  <c r="F5080" i="1" s="1"/>
  <c r="F5081" i="1" s="1"/>
  <c r="F5082" i="1" s="1"/>
  <c r="F5083" i="1" s="1"/>
  <c r="F5084" i="1" s="1"/>
  <c r="F5066" i="1"/>
  <c r="F5067" i="1"/>
  <c r="F5086" i="1" l="1"/>
  <c r="F5089" i="1"/>
  <c r="F5088" i="1"/>
  <c r="F5085" i="1"/>
  <c r="F5087" i="1"/>
  <c r="F5090" i="1" l="1"/>
  <c r="F5091" i="1" s="1"/>
  <c r="F5092" i="1" s="1"/>
  <c r="F5093" i="1" s="1"/>
  <c r="F5094" i="1" s="1"/>
  <c r="F5095" i="1" s="1"/>
  <c r="F5096" i="1" s="1"/>
  <c r="F5097" i="1" s="1"/>
  <c r="F5098" i="1" l="1"/>
  <c r="F5099" i="1"/>
  <c r="F5100" i="1" s="1"/>
  <c r="F5101" i="1" s="1"/>
  <c r="F5102" i="1" s="1"/>
  <c r="F5103" i="1" s="1"/>
  <c r="F5104" i="1" s="1"/>
  <c r="F5105" i="1" s="1"/>
  <c r="F5106" i="1" l="1"/>
  <c r="F5107" i="1"/>
  <c r="F5108" i="1" s="1"/>
  <c r="F5109" i="1" s="1"/>
  <c r="F5111" i="1" l="1"/>
  <c r="F5112" i="1"/>
  <c r="F5110" i="1"/>
  <c r="F5113" i="1"/>
  <c r="F5114" i="1"/>
  <c r="F5115" i="1" s="1"/>
  <c r="F5116" i="1" s="1"/>
  <c r="F5118" i="1" l="1"/>
  <c r="F5119" i="1" s="1"/>
  <c r="F5117" i="1"/>
  <c r="F5123" i="1" l="1"/>
  <c r="F5124" i="1" s="1"/>
  <c r="F5120" i="1"/>
  <c r="F5122" i="1"/>
  <c r="F5121" i="1"/>
  <c r="F5126" i="1" l="1"/>
  <c r="F5125" i="1"/>
  <c r="F5130" i="1"/>
  <c r="F5129" i="1"/>
  <c r="F5127" i="1"/>
  <c r="F5128" i="1"/>
  <c r="F5131" i="1" l="1"/>
  <c r="F5132" i="1" s="1"/>
  <c r="F5136" i="1" l="1"/>
  <c r="F5137" i="1" s="1"/>
  <c r="F5138" i="1" s="1"/>
  <c r="F5139" i="1" s="1"/>
  <c r="F5140" i="1" s="1"/>
  <c r="F5141" i="1" s="1"/>
  <c r="F5134" i="1"/>
  <c r="F5135" i="1"/>
  <c r="F5133" i="1"/>
  <c r="F5142" i="1" l="1"/>
  <c r="F5143" i="1"/>
  <c r="F5144" i="1" s="1"/>
  <c r="F5147" i="1" l="1"/>
  <c r="F5145" i="1"/>
  <c r="F5148" i="1"/>
  <c r="F5146" i="1"/>
  <c r="F5149" i="1"/>
  <c r="F5150" i="1" s="1"/>
  <c r="F5151" i="1" s="1"/>
  <c r="F5152" i="1" s="1"/>
  <c r="F5153" i="1" s="1"/>
  <c r="F5154" i="1" s="1"/>
  <c r="F5157" i="1" l="1"/>
  <c r="F5158" i="1" s="1"/>
  <c r="F5159" i="1" s="1"/>
  <c r="F5160" i="1" s="1"/>
  <c r="F5161" i="1" s="1"/>
  <c r="F5162" i="1" s="1"/>
  <c r="F5163" i="1" s="1"/>
  <c r="F5164" i="1" s="1"/>
  <c r="F5165" i="1" s="1"/>
  <c r="F5155" i="1"/>
  <c r="F5156" i="1"/>
  <c r="F5166" i="1" l="1"/>
  <c r="F5167" i="1"/>
  <c r="F5168" i="1"/>
  <c r="F5169" i="1" s="1"/>
  <c r="F5170" i="1" s="1"/>
  <c r="F5171" i="1" l="1"/>
  <c r="F5172" i="1"/>
  <c r="F5173" i="1"/>
  <c r="F5174" i="1" s="1"/>
  <c r="F5176" i="1" l="1"/>
  <c r="F5177" i="1" s="1"/>
  <c r="F5178" i="1" s="1"/>
  <c r="F5175" i="1"/>
  <c r="F5181" i="1" l="1"/>
  <c r="F5182" i="1"/>
  <c r="F5183" i="1" s="1"/>
  <c r="F5184" i="1" s="1"/>
  <c r="F5185" i="1" s="1"/>
  <c r="F5186" i="1" s="1"/>
  <c r="F5179" i="1"/>
  <c r="F5180" i="1"/>
  <c r="F5187" i="1" l="1"/>
  <c r="F5188" i="1"/>
  <c r="F5189" i="1"/>
  <c r="F5190" i="1" s="1"/>
  <c r="F5191" i="1" s="1"/>
  <c r="F5192" i="1" s="1"/>
  <c r="F5193" i="1" s="1"/>
  <c r="F5194" i="1" s="1"/>
  <c r="F5195" i="1" l="1"/>
  <c r="F5196" i="1"/>
  <c r="F5197" i="1" s="1"/>
  <c r="F5198" i="1" s="1"/>
  <c r="F5199" i="1" s="1"/>
  <c r="F5200" i="1" s="1"/>
  <c r="F5201" i="1" l="1"/>
  <c r="F5202" i="1"/>
  <c r="F5203" i="1"/>
  <c r="F5204" i="1"/>
  <c r="F5205" i="1" s="1"/>
  <c r="F5206" i="1" s="1"/>
  <c r="F5207" i="1" s="1"/>
  <c r="F5208" i="1" s="1"/>
  <c r="F5210" i="1" l="1"/>
  <c r="F5211" i="1" s="1"/>
  <c r="F5212" i="1" s="1"/>
  <c r="F5213" i="1" s="1"/>
  <c r="F5214" i="1" s="1"/>
  <c r="F5215" i="1" s="1"/>
  <c r="F5216" i="1" s="1"/>
  <c r="F5217" i="1" s="1"/>
  <c r="F5218" i="1" s="1"/>
  <c r="F5219" i="1" s="1"/>
  <c r="F5220" i="1" s="1"/>
  <c r="F5221" i="1" s="1"/>
  <c r="F5209" i="1"/>
  <c r="F5223" i="1" l="1"/>
  <c r="F5222" i="1"/>
  <c r="F5224" i="1"/>
  <c r="F5225" i="1" s="1"/>
  <c r="F5226" i="1" s="1"/>
  <c r="F5227" i="1" s="1"/>
  <c r="F5228" i="1" s="1"/>
  <c r="F5229" i="1" s="1"/>
  <c r="F5230" i="1" s="1"/>
  <c r="F5231" i="1" l="1"/>
  <c r="F5232" i="1"/>
  <c r="F5233" i="1" s="1"/>
  <c r="F5234" i="1" s="1"/>
  <c r="F5235" i="1" s="1"/>
  <c r="F5237" i="1" l="1"/>
  <c r="F5238" i="1"/>
  <c r="F5239" i="1" s="1"/>
  <c r="F5240" i="1" s="1"/>
  <c r="F5236" i="1"/>
  <c r="F5241" i="1" l="1"/>
  <c r="F5242" i="1"/>
  <c r="F5243" i="1" s="1"/>
  <c r="F5244" i="1" s="1"/>
  <c r="F5245" i="1" s="1"/>
  <c r="F5246" i="1" s="1"/>
  <c r="F5247" i="1" s="1"/>
  <c r="F5248" i="1" s="1"/>
  <c r="F5249" i="1" s="1"/>
  <c r="F5250" i="1" s="1"/>
  <c r="F5251" i="1" s="1"/>
  <c r="F5253" i="1" l="1"/>
  <c r="F5254" i="1" s="1"/>
  <c r="F5255" i="1" s="1"/>
  <c r="F5252" i="1"/>
  <c r="F5256" i="1" l="1"/>
  <c r="F5257" i="1"/>
  <c r="F5258" i="1" s="1"/>
  <c r="F5259" i="1" s="1"/>
  <c r="F5260" i="1" s="1"/>
  <c r="F5261" i="1" l="1"/>
  <c r="F5262" i="1"/>
  <c r="F5263" i="1" s="1"/>
  <c r="F5264" i="1" s="1"/>
  <c r="F5265" i="1" s="1"/>
  <c r="F5266" i="1" s="1"/>
  <c r="F5267" i="1" s="1"/>
  <c r="F5268" i="1" s="1"/>
  <c r="F5269" i="1" s="1"/>
  <c r="F5270" i="1" s="1"/>
  <c r="F5271" i="1" s="1"/>
  <c r="F5272" i="1" s="1"/>
  <c r="F5273" i="1" s="1"/>
  <c r="F5274" i="1" s="1"/>
  <c r="F5275" i="1" s="1"/>
  <c r="F5276" i="1" s="1"/>
  <c r="F5277" i="1" s="1"/>
  <c r="F5278" i="1" s="1"/>
  <c r="F5279" i="1" s="1"/>
  <c r="F5280" i="1" s="1"/>
  <c r="F5281" i="1" s="1"/>
  <c r="F5282" i="1" s="1"/>
  <c r="F5283" i="1" s="1"/>
  <c r="F5284" i="1" l="1"/>
  <c r="F5285" i="1"/>
  <c r="F5286" i="1" s="1"/>
  <c r="F5287" i="1" s="1"/>
  <c r="F5288" i="1" s="1"/>
  <c r="F5289" i="1" s="1"/>
  <c r="F5290" i="1" s="1"/>
  <c r="F5291" i="1" s="1"/>
  <c r="F5292" i="1" s="1"/>
  <c r="F5295" i="1" l="1"/>
  <c r="F5296" i="1" s="1"/>
  <c r="F5297" i="1" s="1"/>
  <c r="F5298" i="1" s="1"/>
  <c r="F5299" i="1" s="1"/>
  <c r="F5300" i="1" s="1"/>
  <c r="F5301" i="1" s="1"/>
  <c r="F5302" i="1" s="1"/>
  <c r="F5303" i="1" s="1"/>
  <c r="F5304" i="1" s="1"/>
  <c r="F5305" i="1" s="1"/>
  <c r="F5306" i="1" s="1"/>
  <c r="F5294" i="1"/>
  <c r="F5293" i="1"/>
  <c r="F5307" i="1" l="1"/>
  <c r="F5308" i="1"/>
  <c r="F5309" i="1" s="1"/>
  <c r="F5310" i="1" s="1"/>
  <c r="F5311" i="1" s="1"/>
  <c r="F5312" i="1" s="1"/>
  <c r="F5313" i="1" s="1"/>
  <c r="F5316" i="1" l="1"/>
  <c r="F5317" i="1"/>
  <c r="F5315" i="1"/>
  <c r="F5314" i="1"/>
  <c r="F5319" i="1"/>
  <c r="F5320" i="1" s="1"/>
  <c r="F5321" i="1" s="1"/>
  <c r="F5322" i="1" s="1"/>
  <c r="F5318" i="1"/>
  <c r="F5324" i="1" l="1"/>
  <c r="F5325" i="1" s="1"/>
  <c r="F5326" i="1" s="1"/>
  <c r="F5327" i="1" s="1"/>
  <c r="F5328" i="1" s="1"/>
  <c r="F5329" i="1" s="1"/>
  <c r="F5330" i="1" s="1"/>
  <c r="F5323" i="1"/>
  <c r="F5332" i="1" l="1"/>
  <c r="F5333" i="1" s="1"/>
  <c r="F5331" i="1"/>
  <c r="F5336" i="1" l="1"/>
  <c r="F5334" i="1"/>
  <c r="F5337" i="1"/>
  <c r="F5335" i="1"/>
  <c r="F5338" i="1"/>
  <c r="F5339" i="1" s="1"/>
  <c r="F5340" i="1" l="1"/>
  <c r="F5341" i="1"/>
  <c r="F5342" i="1" s="1"/>
  <c r="F5345" i="1" l="1"/>
  <c r="F5346" i="1" s="1"/>
  <c r="F5347" i="1" s="1"/>
  <c r="F5348" i="1" s="1"/>
  <c r="F5349" i="1" s="1"/>
  <c r="F5350" i="1" s="1"/>
  <c r="F5351" i="1" s="1"/>
  <c r="F5352" i="1" s="1"/>
  <c r="F5353" i="1" s="1"/>
  <c r="F5354" i="1" s="1"/>
  <c r="F5355" i="1" s="1"/>
  <c r="F5356" i="1" s="1"/>
  <c r="F5357" i="1" s="1"/>
  <c r="F5358" i="1" s="1"/>
  <c r="F5343" i="1"/>
  <c r="F5344" i="1"/>
  <c r="F5361" i="1" l="1"/>
  <c r="F5362" i="1"/>
  <c r="F5363" i="1" s="1"/>
  <c r="F5364" i="1" s="1"/>
  <c r="F5365" i="1" s="1"/>
  <c r="F5366" i="1" s="1"/>
  <c r="F5359" i="1"/>
  <c r="F5360" i="1"/>
  <c r="F5367" i="1" l="1"/>
  <c r="F5368" i="1"/>
  <c r="F5369" i="1"/>
  <c r="F5370" i="1" s="1"/>
  <c r="F5373" i="1" l="1"/>
  <c r="F5371" i="1"/>
  <c r="F5374" i="1"/>
  <c r="F5375" i="1"/>
  <c r="F5372" i="1"/>
  <c r="F5376" i="1" l="1"/>
  <c r="F5377" i="1" s="1"/>
  <c r="F5378" i="1" s="1"/>
  <c r="F5379" i="1" s="1"/>
  <c r="F5380" i="1" s="1"/>
  <c r="F5381" i="1" s="1"/>
  <c r="F5382" i="1" l="1"/>
  <c r="F5383" i="1"/>
  <c r="F5384" i="1" s="1"/>
  <c r="F5385" i="1" s="1"/>
  <c r="F5387" i="1" l="1"/>
  <c r="F5388" i="1" s="1"/>
  <c r="F5389" i="1" s="1"/>
  <c r="F5390" i="1" s="1"/>
  <c r="F5386" i="1"/>
  <c r="F5392" i="1" l="1"/>
  <c r="F5393" i="1"/>
  <c r="F5394" i="1" s="1"/>
  <c r="F5391" i="1"/>
  <c r="F5397" i="1" l="1"/>
  <c r="F5398" i="1"/>
  <c r="F5395" i="1"/>
  <c r="F5396" i="1"/>
  <c r="F5399" i="1" l="1"/>
  <c r="F5400" i="1" s="1"/>
  <c r="F5401" i="1" s="1"/>
  <c r="F5402" i="1" s="1"/>
  <c r="F5403" i="1" l="1"/>
  <c r="F5404" i="1"/>
  <c r="F5405" i="1"/>
  <c r="F5406" i="1"/>
  <c r="F5407" i="1" s="1"/>
  <c r="F5408" i="1" s="1"/>
  <c r="F5409" i="1" l="1"/>
  <c r="F5410" i="1"/>
  <c r="F5411" i="1" s="1"/>
  <c r="F5412" i="1" l="1"/>
  <c r="F5413" i="1"/>
  <c r="F5414" i="1"/>
  <c r="F5415" i="1" s="1"/>
  <c r="F5419" i="1" l="1"/>
  <c r="F5418" i="1"/>
  <c r="F5416" i="1"/>
  <c r="F5420" i="1"/>
  <c r="F5417" i="1"/>
  <c r="F5421" i="1" l="1"/>
  <c r="F5422" i="1" s="1"/>
  <c r="F5423" i="1" s="1"/>
  <c r="F5424" i="1" s="1"/>
  <c r="F5425" i="1" s="1"/>
  <c r="F5426" i="1" s="1"/>
  <c r="F5427" i="1" s="1"/>
  <c r="F5429" i="1" s="1"/>
  <c r="F5428" i="1" l="1"/>
  <c r="F5430" i="1" s="1"/>
  <c r="F5431" i="1" s="1"/>
  <c r="F5432" i="1" l="1"/>
  <c r="F5436" i="1"/>
  <c r="F5435" i="1"/>
  <c r="F5433" i="1"/>
  <c r="F5434" i="1"/>
  <c r="F5437" i="1" s="1"/>
  <c r="F5438" i="1" s="1"/>
  <c r="F5439" i="1" s="1"/>
  <c r="F5440" i="1" s="1"/>
  <c r="F5441" i="1" s="1"/>
  <c r="F5442" i="1" s="1"/>
  <c r="F5444" i="1" l="1"/>
  <c r="F5443" i="1"/>
  <c r="F5446" i="1"/>
  <c r="F5447" i="1"/>
  <c r="F5445" i="1"/>
  <c r="F5448" i="1" l="1"/>
  <c r="F5449" i="1" s="1"/>
  <c r="F5450" i="1" s="1"/>
  <c r="F5451" i="1" s="1"/>
  <c r="F5452" i="1" s="1"/>
  <c r="F5453" i="1" s="1"/>
  <c r="F5454" i="1" s="1"/>
  <c r="F5455" i="1" s="1"/>
  <c r="F5457" i="1" l="1"/>
  <c r="F5458" i="1"/>
  <c r="F5459" i="1" s="1"/>
  <c r="F5460" i="1" s="1"/>
  <c r="F5461" i="1" s="1"/>
  <c r="F5462" i="1" s="1"/>
  <c r="F5463" i="1" s="1"/>
  <c r="F5456" i="1"/>
  <c r="F5464" i="1" l="1"/>
  <c r="F5465" i="1"/>
  <c r="F5466" i="1" s="1"/>
  <c r="F5467" i="1" l="1"/>
  <c r="F5468" i="1"/>
  <c r="F5469" i="1" s="1"/>
  <c r="F5472" i="1" l="1"/>
  <c r="F5473" i="1" s="1"/>
  <c r="F5474" i="1" s="1"/>
  <c r="F5475" i="1" s="1"/>
  <c r="F5476" i="1" s="1"/>
  <c r="F5477" i="1" s="1"/>
  <c r="F5478" i="1" s="1"/>
  <c r="F5479" i="1" s="1"/>
  <c r="F5480" i="1" s="1"/>
  <c r="F5471" i="1"/>
  <c r="F5470" i="1"/>
  <c r="F5482" i="1" l="1"/>
  <c r="F5483" i="1"/>
  <c r="F5484" i="1"/>
  <c r="F5485" i="1"/>
  <c r="F5481" i="1"/>
  <c r="F5486" i="1" l="1"/>
  <c r="F5487" i="1" s="1"/>
  <c r="F5488" i="1" s="1"/>
  <c r="F5489" i="1" s="1"/>
  <c r="F5490" i="1" s="1"/>
  <c r="F5491" i="1" s="1"/>
  <c r="F5493" i="1" l="1"/>
  <c r="F5492" i="1"/>
  <c r="F5494" i="1"/>
  <c r="F5495" i="1" s="1"/>
  <c r="F5496" i="1" s="1"/>
  <c r="F5497" i="1" s="1"/>
  <c r="F5499" i="1" l="1"/>
  <c r="F5500" i="1" s="1"/>
  <c r="F5498" i="1"/>
  <c r="F5502" i="1" l="1"/>
  <c r="F5503" i="1" s="1"/>
  <c r="F5504" i="1" s="1"/>
  <c r="F5505" i="1" s="1"/>
  <c r="F5506" i="1" s="1"/>
  <c r="F5507" i="1" s="1"/>
  <c r="F5508" i="1" s="1"/>
  <c r="F5501" i="1"/>
  <c r="F5510" i="1" l="1"/>
  <c r="F5511" i="1" s="1"/>
  <c r="F5512" i="1" s="1"/>
  <c r="F5509" i="1"/>
  <c r="F5514" i="1" l="1"/>
  <c r="F5515" i="1"/>
  <c r="F5516" i="1" s="1"/>
  <c r="F5517" i="1" s="1"/>
  <c r="F5518" i="1" s="1"/>
  <c r="F5519" i="1" s="1"/>
  <c r="F5520" i="1" s="1"/>
  <c r="F5521" i="1" s="1"/>
  <c r="F5522" i="1" s="1"/>
  <c r="F5523" i="1" s="1"/>
  <c r="F5524" i="1" s="1"/>
  <c r="F5525" i="1" s="1"/>
  <c r="F5513" i="1"/>
  <c r="F5526" i="1" l="1"/>
  <c r="F5528" i="1"/>
  <c r="F5529" i="1" s="1"/>
  <c r="F5530" i="1" s="1"/>
  <c r="F5531" i="1" s="1"/>
  <c r="F5532" i="1" s="1"/>
  <c r="F5533" i="1" s="1"/>
  <c r="F5534" i="1" s="1"/>
  <c r="F5535" i="1" s="1"/>
  <c r="F5536" i="1" s="1"/>
  <c r="F5537" i="1" s="1"/>
  <c r="F5538" i="1" s="1"/>
  <c r="F5539" i="1" s="1"/>
  <c r="F5540" i="1" s="1"/>
  <c r="F5541" i="1" s="1"/>
  <c r="F5542" i="1" s="1"/>
  <c r="F5543" i="1" s="1"/>
  <c r="F5527" i="1"/>
  <c r="F5544" i="1" l="1"/>
  <c r="F5545" i="1"/>
  <c r="F5546" i="1" s="1"/>
  <c r="F5547" i="1" s="1"/>
  <c r="F5548" i="1" s="1"/>
  <c r="F5549" i="1" s="1"/>
  <c r="F5550" i="1" s="1"/>
  <c r="F5551" i="1" s="1"/>
  <c r="F5552" i="1" s="1"/>
  <c r="F5553" i="1" s="1"/>
  <c r="F5554" i="1" s="1"/>
  <c r="F5555" i="1" s="1"/>
  <c r="F5556" i="1" l="1"/>
  <c r="F5557" i="1"/>
  <c r="F5558" i="1"/>
  <c r="F5559" i="1" s="1"/>
  <c r="F5560" i="1" s="1"/>
  <c r="F5561" i="1" s="1"/>
  <c r="F5562" i="1" s="1"/>
  <c r="F5563" i="1" s="1"/>
  <c r="F5564" i="1" s="1"/>
  <c r="F5565" i="1" s="1"/>
  <c r="F5566" i="1" s="1"/>
  <c r="F5567" i="1" s="1"/>
  <c r="F5568" i="1" s="1"/>
  <c r="F5569" i="1" s="1"/>
  <c r="F5570" i="1" s="1"/>
  <c r="F5571" i="1" s="1"/>
  <c r="F5572" i="1" s="1"/>
  <c r="F5573" i="1" s="1"/>
  <c r="F5575" i="1" l="1"/>
  <c r="F5576" i="1" s="1"/>
  <c r="F5577" i="1" s="1"/>
  <c r="F5574" i="1"/>
  <c r="F5578" i="1" l="1"/>
  <c r="F5579" i="1"/>
  <c r="F5580" i="1"/>
  <c r="F5581" i="1" s="1"/>
  <c r="F5583" i="1" l="1"/>
  <c r="F5584" i="1" s="1"/>
  <c r="F5582" i="1"/>
  <c r="F5587" i="1" l="1"/>
  <c r="F5588" i="1" s="1"/>
  <c r="F5589" i="1" s="1"/>
  <c r="F5590" i="1" s="1"/>
  <c r="F5591" i="1" s="1"/>
  <c r="F5592" i="1" s="1"/>
  <c r="F5585" i="1"/>
  <c r="F5586" i="1"/>
  <c r="F5599" i="1" l="1"/>
  <c r="F5597" i="1"/>
  <c r="F5600" i="1"/>
  <c r="F5594" i="1"/>
  <c r="F5601" i="1"/>
  <c r="F5595" i="1"/>
  <c r="F5593" i="1"/>
  <c r="F5598" i="1"/>
  <c r="F5596" i="1"/>
  <c r="F5602" i="1" l="1"/>
  <c r="F5603" i="1" s="1"/>
  <c r="F5604" i="1" s="1"/>
  <c r="F5605" i="1" s="1"/>
  <c r="F5606" i="1" s="1"/>
  <c r="F5607" i="1" s="1"/>
  <c r="F5608" i="1" s="1"/>
  <c r="F5609" i="1" s="1"/>
  <c r="F5610" i="1" s="1"/>
  <c r="F5611" i="1" s="1"/>
  <c r="F5612" i="1" s="1"/>
  <c r="F5613" i="1" s="1"/>
  <c r="F5614" i="1" s="1"/>
  <c r="F5615" i="1" s="1"/>
  <c r="F5616" i="1" s="1"/>
  <c r="F5618" i="1" l="1"/>
  <c r="F5619" i="1" s="1"/>
  <c r="F5620" i="1" s="1"/>
  <c r="F5621" i="1" s="1"/>
  <c r="F5622" i="1" s="1"/>
  <c r="F5623" i="1" s="1"/>
  <c r="F5624" i="1" s="1"/>
  <c r="F5625" i="1" s="1"/>
  <c r="F5626" i="1" s="1"/>
  <c r="F5627" i="1" s="1"/>
  <c r="F5628" i="1" s="1"/>
  <c r="F5629" i="1" s="1"/>
  <c r="F5630" i="1" s="1"/>
  <c r="F5631" i="1" s="1"/>
  <c r="F5632" i="1" s="1"/>
  <c r="F5617" i="1"/>
  <c r="F5633" i="1" l="1"/>
  <c r="F5634" i="1"/>
  <c r="F5635" i="1" s="1"/>
  <c r="F5637" i="1" l="1"/>
  <c r="F5638" i="1" s="1"/>
  <c r="F5639" i="1" s="1"/>
  <c r="F5640" i="1" s="1"/>
  <c r="F5641" i="1" s="1"/>
  <c r="F5636" i="1"/>
  <c r="F5643" i="1" l="1"/>
  <c r="F5644" i="1" s="1"/>
  <c r="F5645" i="1" s="1"/>
  <c r="F5646" i="1" s="1"/>
  <c r="F5647" i="1" s="1"/>
  <c r="F5642" i="1"/>
  <c r="F5648" i="1" l="1"/>
  <c r="F5649" i="1"/>
  <c r="F5650" i="1"/>
  <c r="F5651" i="1" s="1"/>
  <c r="F5652" i="1" s="1"/>
  <c r="F5653" i="1" s="1"/>
  <c r="F5654" i="1" s="1"/>
  <c r="F5655" i="1" s="1"/>
  <c r="F5656" i="1" s="1"/>
  <c r="F5657" i="1" s="1"/>
  <c r="F5658" i="1" s="1"/>
  <c r="F5659" i="1" s="1"/>
  <c r="F5660" i="1" s="1"/>
  <c r="F5661" i="1" s="1"/>
  <c r="F5665" i="1" l="1"/>
  <c r="F5666" i="1" s="1"/>
  <c r="F5667" i="1" s="1"/>
  <c r="F5668" i="1" s="1"/>
  <c r="F5669" i="1" s="1"/>
  <c r="F5670" i="1" s="1"/>
  <c r="F5671" i="1" s="1"/>
  <c r="F5672" i="1" s="1"/>
  <c r="F5673" i="1" s="1"/>
  <c r="F5674" i="1" s="1"/>
  <c r="F5675" i="1" s="1"/>
  <c r="F5676" i="1" s="1"/>
  <c r="F5677" i="1" s="1"/>
  <c r="F5678" i="1" s="1"/>
  <c r="F5679" i="1" s="1"/>
  <c r="F5680" i="1" s="1"/>
  <c r="F5681" i="1" s="1"/>
  <c r="F5682" i="1" s="1"/>
  <c r="F5683" i="1" s="1"/>
  <c r="F5684" i="1" s="1"/>
  <c r="F5685" i="1" s="1"/>
  <c r="F5686" i="1" s="1"/>
  <c r="F5687" i="1" s="1"/>
  <c r="F5688" i="1" s="1"/>
  <c r="F5689" i="1" s="1"/>
  <c r="F5690" i="1" s="1"/>
  <c r="F5691" i="1" s="1"/>
  <c r="F5692" i="1" s="1"/>
  <c r="F5693" i="1" s="1"/>
  <c r="F5662" i="1"/>
  <c r="F5663" i="1"/>
  <c r="F5664" i="1"/>
  <c r="F5695" i="1" l="1"/>
  <c r="F5696" i="1" s="1"/>
  <c r="F5697" i="1" s="1"/>
  <c r="F5698" i="1" s="1"/>
  <c r="F5699" i="1" s="1"/>
  <c r="F5700" i="1" s="1"/>
  <c r="F5701" i="1" s="1"/>
  <c r="F5702" i="1" s="1"/>
  <c r="F5703" i="1" s="1"/>
  <c r="F5704" i="1" s="1"/>
  <c r="F5705" i="1" s="1"/>
  <c r="F5706" i="1" s="1"/>
  <c r="F5707" i="1" s="1"/>
  <c r="F5708" i="1" s="1"/>
  <c r="F5709" i="1" s="1"/>
  <c r="F5710" i="1" s="1"/>
  <c r="F5711" i="1" s="1"/>
  <c r="F5712" i="1" s="1"/>
  <c r="F5713" i="1" s="1"/>
  <c r="F5714" i="1" s="1"/>
  <c r="F5715" i="1" s="1"/>
  <c r="F5694" i="1"/>
  <c r="F5716" i="1" l="1"/>
  <c r="F5717" i="1"/>
  <c r="F5718" i="1"/>
  <c r="F5719" i="1" s="1"/>
  <c r="F5720" i="1" l="1"/>
  <c r="F5721" i="1"/>
  <c r="F5722" i="1" s="1"/>
  <c r="F5723" i="1" s="1"/>
  <c r="F5728" i="1" l="1"/>
  <c r="F5725" i="1"/>
  <c r="F5727" i="1"/>
  <c r="F5729" i="1"/>
  <c r="F5724" i="1"/>
  <c r="F5726" i="1"/>
  <c r="F5730" i="1" l="1"/>
  <c r="F5731" i="1" s="1"/>
  <c r="F5732" i="1" s="1"/>
  <c r="F5733" i="1" s="1"/>
  <c r="F5735" i="1" l="1"/>
  <c r="F5736" i="1" s="1"/>
  <c r="F5737" i="1" s="1"/>
  <c r="F5734" i="1"/>
  <c r="F5739" i="1" l="1"/>
  <c r="F5738" i="1"/>
  <c r="F5740" i="1"/>
  <c r="F5741" i="1" s="1"/>
  <c r="F5742" i="1" s="1"/>
  <c r="F5743" i="1" s="1"/>
  <c r="F5744" i="1" s="1"/>
  <c r="F5745" i="1" s="1"/>
  <c r="F5746" i="1" s="1"/>
  <c r="F5747" i="1" s="1"/>
  <c r="F5748" i="1" s="1"/>
  <c r="F5749" i="1" s="1"/>
  <c r="F5750" i="1" s="1"/>
  <c r="F5751" i="1" s="1"/>
  <c r="F5752" i="1" s="1"/>
  <c r="F5753" i="1" s="1"/>
  <c r="F5754" i="1" s="1"/>
  <c r="F5755" i="1" s="1"/>
  <c r="F5756" i="1" s="1"/>
  <c r="F5758" i="1" l="1"/>
  <c r="F5759" i="1" s="1"/>
  <c r="F5760" i="1" s="1"/>
  <c r="F5761" i="1" s="1"/>
  <c r="F5762" i="1" s="1"/>
  <c r="F5763" i="1" s="1"/>
  <c r="F5764" i="1" s="1"/>
  <c r="F5765" i="1" s="1"/>
  <c r="F5766" i="1" s="1"/>
  <c r="F5767" i="1" s="1"/>
  <c r="F5768" i="1" s="1"/>
  <c r="F5769" i="1" s="1"/>
  <c r="F5770" i="1" s="1"/>
  <c r="F5771" i="1" s="1"/>
  <c r="F5772" i="1" s="1"/>
  <c r="F5773" i="1" s="1"/>
  <c r="F5774" i="1" s="1"/>
  <c r="F5775" i="1" s="1"/>
  <c r="F5757" i="1"/>
  <c r="F5776" i="1" l="1"/>
  <c r="F5777" i="1"/>
  <c r="F5779" i="1"/>
  <c r="F5778" i="1"/>
  <c r="F5780" i="1" l="1"/>
  <c r="F5781" i="1" s="1"/>
  <c r="F5782" i="1" s="1"/>
  <c r="F5783" i="1" s="1"/>
  <c r="F5786" i="1" l="1"/>
  <c r="F5787" i="1" s="1"/>
  <c r="F5788" i="1" s="1"/>
  <c r="F5784" i="1"/>
  <c r="F5785" i="1"/>
  <c r="F5790" i="1" l="1"/>
  <c r="F5791" i="1" s="1"/>
  <c r="F5792" i="1" s="1"/>
  <c r="F5793" i="1" s="1"/>
  <c r="F5794" i="1" s="1"/>
  <c r="F5795" i="1" s="1"/>
  <c r="F5789" i="1"/>
  <c r="F5796" i="1" l="1"/>
  <c r="F5797" i="1"/>
  <c r="F5798" i="1"/>
  <c r="F5799" i="1" s="1"/>
  <c r="F5800" i="1" s="1"/>
  <c r="F5801" i="1" s="1"/>
  <c r="F5802" i="1" s="1"/>
  <c r="F5803" i="1" s="1"/>
  <c r="F5804" i="1" s="1"/>
  <c r="F5805" i="1" s="1"/>
  <c r="F5806" i="1" s="1"/>
  <c r="F5807" i="1" s="1"/>
  <c r="F5808" i="1" s="1"/>
  <c r="F5809" i="1" s="1"/>
  <c r="F5810" i="1" s="1"/>
  <c r="F5811" i="1" s="1"/>
  <c r="F5812" i="1" s="1"/>
  <c r="F5813" i="1" s="1"/>
  <c r="F5814" i="1" s="1"/>
  <c r="F5815" i="1" s="1"/>
  <c r="F5816" i="1" l="1"/>
  <c r="F5817" i="1"/>
  <c r="F5818" i="1" s="1"/>
  <c r="F5819" i="1" s="1"/>
  <c r="F5820" i="1" s="1"/>
  <c r="F5821" i="1" s="1"/>
  <c r="F5822" i="1" s="1"/>
  <c r="F5823" i="1" l="1"/>
  <c r="F5825" i="1"/>
  <c r="F5827" i="1"/>
  <c r="F5826" i="1"/>
  <c r="F5824" i="1"/>
  <c r="F5828" i="1"/>
  <c r="F5829" i="1" s="1"/>
  <c r="F5830" i="1" s="1"/>
  <c r="F5831" i="1" s="1"/>
  <c r="F5835" i="1" l="1"/>
  <c r="F5836" i="1" s="1"/>
  <c r="F5834" i="1"/>
  <c r="F5832" i="1"/>
  <c r="F5833" i="1"/>
  <c r="F5840" i="1" l="1"/>
  <c r="F5841" i="1" s="1"/>
  <c r="F5842" i="1" s="1"/>
  <c r="F5838" i="1"/>
  <c r="F5839" i="1"/>
  <c r="F5837" i="1"/>
  <c r="F5845" i="1" l="1"/>
  <c r="F5843" i="1"/>
  <c r="F5846" i="1"/>
  <c r="F5847" i="1"/>
  <c r="F5844" i="1"/>
  <c r="F5848" i="1" l="1"/>
  <c r="F5849" i="1" s="1"/>
  <c r="F5850" i="1" s="1"/>
  <c r="F5851" i="1" s="1"/>
  <c r="F5852" i="1" l="1"/>
  <c r="F5854" i="1"/>
  <c r="F5855" i="1" s="1"/>
  <c r="F5853" i="1"/>
  <c r="F5856" i="1" l="1"/>
  <c r="F5860" i="1"/>
  <c r="F5857" i="1"/>
  <c r="F5859" i="1"/>
  <c r="F5858" i="1"/>
  <c r="F5861" i="1" l="1"/>
  <c r="F5862" i="1" l="1"/>
  <c r="F5863" i="1"/>
  <c r="F5864" i="1" s="1"/>
  <c r="F5865" i="1" s="1"/>
  <c r="F5866" i="1" s="1"/>
  <c r="F5867" i="1" s="1"/>
  <c r="F5868" i="1" s="1"/>
  <c r="F5869" i="1" s="1"/>
  <c r="F5870" i="1" s="1"/>
  <c r="F5871" i="1" s="1"/>
  <c r="F5872" i="1" s="1"/>
  <c r="F5873" i="1" s="1"/>
  <c r="F5874" i="1" l="1"/>
  <c r="F5875" i="1"/>
  <c r="F5876" i="1" s="1"/>
  <c r="F5878" i="1" l="1"/>
  <c r="F5879" i="1" s="1"/>
  <c r="F5880" i="1" s="1"/>
  <c r="F5881" i="1" s="1"/>
  <c r="F5882" i="1" s="1"/>
  <c r="F5877" i="1"/>
  <c r="F5884" i="1" l="1"/>
  <c r="F5885" i="1"/>
  <c r="F5886" i="1" s="1"/>
  <c r="F5887" i="1" s="1"/>
  <c r="F5888" i="1" s="1"/>
  <c r="F5889" i="1" s="1"/>
  <c r="F5890" i="1" s="1"/>
  <c r="F5891" i="1" s="1"/>
  <c r="F5892" i="1" s="1"/>
  <c r="F5883" i="1"/>
  <c r="F5893" i="1" l="1"/>
  <c r="F5894" i="1"/>
  <c r="F5895" i="1" s="1"/>
  <c r="F5896" i="1" s="1"/>
  <c r="F5897" i="1" s="1"/>
  <c r="F5899" i="1" l="1"/>
  <c r="F5900" i="1"/>
  <c r="F5901" i="1" s="1"/>
  <c r="F5902" i="1" s="1"/>
  <c r="F5903" i="1" s="1"/>
  <c r="F5904" i="1" s="1"/>
  <c r="F5905" i="1" s="1"/>
  <c r="F5898" i="1"/>
  <c r="F5906" i="1" l="1"/>
  <c r="F5907" i="1"/>
  <c r="F5908" i="1" s="1"/>
  <c r="F5909" i="1" s="1"/>
  <c r="F5910" i="1" s="1"/>
  <c r="F5911" i="1" s="1"/>
  <c r="F5912" i="1" s="1"/>
  <c r="F5913" i="1" s="1"/>
  <c r="F5914" i="1" s="1"/>
  <c r="F5915" i="1" s="1"/>
  <c r="F5916" i="1" s="1"/>
  <c r="F5917" i="1" s="1"/>
  <c r="F5918" i="1" s="1"/>
  <c r="F5919" i="1" s="1"/>
  <c r="F5920" i="1" s="1"/>
  <c r="F5921" i="1" s="1"/>
  <c r="F5922" i="1" s="1"/>
  <c r="F5926" i="1" l="1"/>
  <c r="F5927" i="1"/>
  <c r="F5924" i="1"/>
  <c r="F5925" i="1"/>
  <c r="F5923" i="1"/>
  <c r="F5928" i="1" l="1"/>
  <c r="F5929" i="1" s="1"/>
  <c r="F5930" i="1" s="1"/>
  <c r="F5934" i="1" l="1"/>
  <c r="F5935" i="1" s="1"/>
  <c r="F5936" i="1" s="1"/>
  <c r="F5937" i="1" s="1"/>
  <c r="F5931" i="1"/>
  <c r="F5932" i="1"/>
  <c r="F5933" i="1"/>
  <c r="F5940" i="1" l="1"/>
  <c r="F5941" i="1" s="1"/>
  <c r="F5942" i="1" s="1"/>
  <c r="F5943" i="1" s="1"/>
  <c r="F5944" i="1" s="1"/>
  <c r="F5945" i="1" s="1"/>
  <c r="F5946" i="1" s="1"/>
  <c r="F5947" i="1" s="1"/>
  <c r="F5948" i="1" s="1"/>
  <c r="F5949" i="1" s="1"/>
  <c r="F5950" i="1" s="1"/>
  <c r="F5951" i="1" s="1"/>
  <c r="F5952" i="1" s="1"/>
  <c r="F5953" i="1" s="1"/>
  <c r="F5954" i="1" s="1"/>
  <c r="F5955" i="1" s="1"/>
  <c r="F5956" i="1" s="1"/>
  <c r="F5939" i="1"/>
  <c r="F5938" i="1"/>
  <c r="F5957" i="1" l="1"/>
  <c r="F5959" i="1"/>
  <c r="F5960" i="1" s="1"/>
  <c r="F5961" i="1" s="1"/>
  <c r="F5962" i="1" s="1"/>
  <c r="F5963" i="1" s="1"/>
  <c r="F5964" i="1" s="1"/>
  <c r="F5965" i="1" s="1"/>
  <c r="F5966" i="1" s="1"/>
  <c r="F5967" i="1" s="1"/>
  <c r="F5968" i="1" s="1"/>
  <c r="F5958" i="1"/>
  <c r="F5970" i="1" l="1"/>
  <c r="F5971" i="1"/>
  <c r="F5972" i="1" s="1"/>
  <c r="F5969" i="1"/>
  <c r="F5973" i="1" l="1"/>
  <c r="F5974" i="1"/>
  <c r="F5975" i="1"/>
  <c r="F5976" i="1"/>
  <c r="F5977" i="1" s="1"/>
  <c r="F5980" i="1" l="1"/>
  <c r="F5979" i="1"/>
  <c r="F5978" i="1"/>
  <c r="F5983" i="1"/>
  <c r="F5982" i="1"/>
  <c r="F5981" i="1"/>
  <c r="F5984" i="1" l="1"/>
  <c r="F5985" i="1" s="1"/>
  <c r="F5986" i="1" s="1"/>
  <c r="F5987" i="1" s="1"/>
  <c r="F5988" i="1" s="1"/>
  <c r="F5989" i="1" s="1"/>
  <c r="F5990" i="1" s="1"/>
  <c r="F5991" i="1" s="1"/>
  <c r="F5992" i="1" s="1"/>
  <c r="F5993" i="1" s="1"/>
  <c r="F5996" i="1" l="1"/>
  <c r="F5994" i="1"/>
  <c r="F5997" i="1"/>
  <c r="F5995" i="1"/>
  <c r="F5998" i="1"/>
  <c r="F5999" i="1" s="1"/>
  <c r="F6000" i="1" s="1"/>
  <c r="F6001" i="1" l="1"/>
  <c r="F6002" i="1"/>
  <c r="F6003" i="1" s="1"/>
  <c r="F6004" i="1" l="1"/>
  <c r="F6005" i="1"/>
  <c r="F6006" i="1" s="1"/>
  <c r="F6007" i="1" s="1"/>
  <c r="F6008" i="1" s="1"/>
  <c r="F6009" i="1" s="1"/>
  <c r="F6010" i="1" s="1"/>
  <c r="F6011" i="1" s="1"/>
  <c r="F6012" i="1" l="1"/>
  <c r="F6015" i="1"/>
  <c r="F6013" i="1"/>
  <c r="F6014" i="1"/>
  <c r="F6016" i="1" l="1"/>
  <c r="F6018" i="1" l="1"/>
  <c r="F6019" i="1" s="1"/>
  <c r="F6020" i="1" s="1"/>
  <c r="F6021" i="1" s="1"/>
  <c r="F6022" i="1" s="1"/>
  <c r="F6017" i="1"/>
  <c r="F6023" i="1" l="1"/>
  <c r="F6024" i="1"/>
  <c r="F6025" i="1" s="1"/>
  <c r="F6026" i="1" l="1"/>
  <c r="F6027" i="1"/>
  <c r="F6028" i="1" s="1"/>
  <c r="F6029" i="1" s="1"/>
  <c r="F6030" i="1" s="1"/>
  <c r="F6031" i="1" l="1"/>
  <c r="F6032" i="1"/>
  <c r="F6033" i="1"/>
  <c r="F6034" i="1" s="1"/>
  <c r="F6035" i="1" s="1"/>
  <c r="F6036" i="1" s="1"/>
  <c r="F6038" i="1" l="1"/>
  <c r="F6039" i="1"/>
  <c r="F6040" i="1" s="1"/>
  <c r="F6041" i="1" s="1"/>
  <c r="F6042" i="1" s="1"/>
  <c r="F6043" i="1" s="1"/>
  <c r="F6044" i="1" s="1"/>
  <c r="F6045" i="1" s="1"/>
  <c r="F6037" i="1"/>
  <c r="F6047" i="1" l="1"/>
  <c r="F6046" i="1"/>
  <c r="F6048" i="1"/>
  <c r="F6049" i="1"/>
  <c r="F6050" i="1" s="1"/>
  <c r="F6051" i="1" s="1"/>
  <c r="F6052" i="1" s="1"/>
  <c r="F6053" i="1" s="1"/>
  <c r="F6054" i="1" s="1"/>
  <c r="F6055" i="1" s="1"/>
  <c r="F6056" i="1" s="1"/>
  <c r="F6057" i="1" s="1"/>
  <c r="F6058" i="1" s="1"/>
  <c r="F6059" i="1" s="1"/>
  <c r="F6060" i="1" s="1"/>
  <c r="F6061" i="1" s="1"/>
  <c r="F6062" i="1" s="1"/>
  <c r="F6063" i="1" s="1"/>
  <c r="F6064" i="1" s="1"/>
  <c r="F6067" i="1" l="1"/>
  <c r="F6065" i="1"/>
  <c r="F6070" i="1"/>
  <c r="F6071" i="1"/>
  <c r="F6069" i="1"/>
  <c r="F6072" i="1"/>
  <c r="F6073" i="1" s="1"/>
  <c r="F6074" i="1" s="1"/>
  <c r="F6075" i="1" s="1"/>
  <c r="F6076" i="1" s="1"/>
  <c r="F6077" i="1" s="1"/>
  <c r="F6078" i="1" s="1"/>
  <c r="F6068" i="1"/>
  <c r="F6066" i="1"/>
  <c r="F6083" i="1" l="1"/>
  <c r="F6082" i="1"/>
  <c r="F6080" i="1"/>
  <c r="F6084" i="1"/>
  <c r="F6079" i="1"/>
  <c r="F6081" i="1"/>
  <c r="F6085" i="1" l="1"/>
  <c r="F6086" i="1" s="1"/>
  <c r="F6087" i="1" s="1"/>
  <c r="F6088" i="1" s="1"/>
  <c r="F6089" i="1" s="1"/>
  <c r="F6090" i="1" s="1"/>
  <c r="F6091" i="1" s="1"/>
  <c r="F6092" i="1" s="1"/>
  <c r="F6093" i="1" s="1"/>
  <c r="F6094" i="1" s="1"/>
  <c r="F6095" i="1" s="1"/>
  <c r="F6096" i="1" s="1"/>
  <c r="F6097" i="1" s="1"/>
  <c r="F6098" i="1" s="1"/>
  <c r="F6099" i="1" s="1"/>
  <c r="F6100" i="1" s="1"/>
  <c r="F6104" i="1" l="1"/>
  <c r="F6101" i="1"/>
  <c r="F6105" i="1"/>
  <c r="F6103" i="1"/>
  <c r="F6102" i="1"/>
  <c r="F6106" i="1" l="1"/>
  <c r="F6107" i="1" l="1"/>
  <c r="F6108" i="1"/>
  <c r="F6109" i="1" s="1"/>
  <c r="F6110" i="1" s="1"/>
  <c r="F6111" i="1" s="1"/>
  <c r="F6113" i="1" l="1"/>
  <c r="F6114" i="1" s="1"/>
  <c r="F6112" i="1"/>
  <c r="F6115" i="1" l="1"/>
  <c r="F6118" i="1"/>
  <c r="F6119" i="1" s="1"/>
  <c r="F6116" i="1"/>
  <c r="F6117" i="1"/>
  <c r="F6120" i="1" l="1"/>
  <c r="F6122" i="1"/>
  <c r="F6123" i="1"/>
  <c r="F6124" i="1" s="1"/>
  <c r="F6125" i="1" s="1"/>
  <c r="F6126" i="1" s="1"/>
  <c r="F6127" i="1" s="1"/>
  <c r="F6128" i="1" s="1"/>
  <c r="F6129" i="1" s="1"/>
  <c r="F6130" i="1" s="1"/>
  <c r="F6131" i="1" s="1"/>
  <c r="F6132" i="1" s="1"/>
  <c r="F6121" i="1"/>
  <c r="F6135" i="1" l="1"/>
  <c r="F6136" i="1" s="1"/>
  <c r="F6137" i="1" s="1"/>
  <c r="F6138" i="1" s="1"/>
  <c r="F6139" i="1" s="1"/>
  <c r="F6140" i="1" s="1"/>
  <c r="F6133" i="1"/>
  <c r="F6134" i="1"/>
  <c r="F6142" i="1" l="1"/>
  <c r="F6143" i="1" s="1"/>
  <c r="F6144" i="1" s="1"/>
  <c r="F6145" i="1" s="1"/>
  <c r="F6146" i="1" s="1"/>
  <c r="F6147" i="1" s="1"/>
  <c r="F6141" i="1"/>
  <c r="F6148" i="1" l="1"/>
  <c r="F6149" i="1"/>
  <c r="F6150" i="1" s="1"/>
  <c r="F6151" i="1" s="1"/>
  <c r="F6152" i="1" s="1"/>
  <c r="F6153" i="1" s="1"/>
  <c r="F6154" i="1" s="1"/>
  <c r="F6155" i="1" s="1"/>
  <c r="F6156" i="1" s="1"/>
  <c r="F6157" i="1" s="1"/>
  <c r="F6158" i="1" s="1"/>
  <c r="F6159" i="1" s="1"/>
  <c r="F6160" i="1" s="1"/>
  <c r="F6161" i="1" s="1"/>
  <c r="F6162" i="1" s="1"/>
  <c r="F6163" i="1" s="1"/>
  <c r="F6164" i="1" s="1"/>
  <c r="F6165" i="1" s="1"/>
  <c r="F6166" i="1" s="1"/>
  <c r="F6167" i="1" s="1"/>
  <c r="F6168" i="1" s="1"/>
  <c r="F6171" i="1" l="1"/>
  <c r="F6169" i="1"/>
  <c r="F6170" i="1"/>
  <c r="F6172" i="1" l="1"/>
  <c r="F6173" i="1" s="1"/>
  <c r="F6174" i="1" s="1"/>
  <c r="F6175" i="1" s="1"/>
  <c r="F6176" i="1" s="1"/>
  <c r="F6177" i="1" s="1"/>
  <c r="F6178" i="1" s="1"/>
  <c r="F6179" i="1" s="1"/>
  <c r="F6180" i="1" s="1"/>
  <c r="F6181" i="1" l="1"/>
  <c r="F6182" i="1" s="1"/>
  <c r="F6188" i="1" s="1"/>
  <c r="F6186" i="1"/>
  <c r="F6184" i="1" l="1"/>
  <c r="F6189" i="1"/>
  <c r="F6187" i="1"/>
  <c r="F6185" i="1"/>
  <c r="F6183" i="1"/>
  <c r="F6190" i="1" s="1"/>
  <c r="F6191" i="1" s="1"/>
  <c r="F6192" i="1" s="1"/>
  <c r="F6193" i="1" s="1"/>
  <c r="F6194" i="1" s="1"/>
  <c r="F6195" i="1" s="1"/>
  <c r="F6196" i="1" s="1"/>
  <c r="F6197" i="1" s="1"/>
  <c r="F6198" i="1" s="1"/>
  <c r="F6199" i="1" s="1"/>
  <c r="F6201" i="1" l="1"/>
  <c r="F6200" i="1"/>
  <c r="F6202" i="1"/>
  <c r="F6203" i="1" s="1"/>
  <c r="F6204" i="1" s="1"/>
  <c r="F6205" i="1" l="1"/>
  <c r="F6206" i="1" s="1"/>
  <c r="F6208" i="1" l="1"/>
  <c r="F6209" i="1" s="1"/>
  <c r="F6210" i="1" s="1"/>
  <c r="F6207" i="1"/>
  <c r="F6211" i="1" l="1"/>
  <c r="F6212" i="1" s="1"/>
  <c r="F6213" i="1" s="1"/>
  <c r="F6214" i="1" s="1"/>
  <c r="F6215" i="1" s="1"/>
  <c r="F6217" i="1" s="1"/>
  <c r="F6216" i="1" l="1"/>
  <c r="F6218" i="1" s="1"/>
  <c r="F6219" i="1" s="1"/>
  <c r="F6220" i="1" s="1"/>
  <c r="F6221" i="1" s="1"/>
  <c r="F6222" i="1" s="1"/>
  <c r="F6223" i="1" l="1"/>
  <c r="F6224" i="1"/>
  <c r="F6225" i="1" s="1"/>
  <c r="F6227" i="1" s="1"/>
  <c r="F6226" i="1" l="1"/>
  <c r="F6228" i="1" s="1"/>
  <c r="F6229" i="1" s="1"/>
  <c r="F6230" i="1" s="1"/>
  <c r="F6231" i="1" s="1"/>
  <c r="F6233" i="1" l="1"/>
  <c r="F6234" i="1" s="1"/>
  <c r="F6235" i="1" s="1"/>
  <c r="F6239" i="1" s="1"/>
  <c r="F6232" i="1"/>
  <c r="F6236" i="1" l="1"/>
  <c r="F6240" i="1" s="1"/>
  <c r="F6241" i="1" s="1"/>
  <c r="F6238" i="1"/>
  <c r="F6237" i="1"/>
  <c r="F6242" i="1" l="1"/>
  <c r="F6243" i="1"/>
  <c r="F6244" i="1" s="1"/>
  <c r="F6245" i="1" s="1"/>
  <c r="F6247" i="1" s="1"/>
  <c r="F6246" i="1" l="1"/>
  <c r="F6248" i="1"/>
  <c r="F6249" i="1" s="1"/>
  <c r="F6250" i="1" s="1"/>
  <c r="F6251" i="1" s="1"/>
  <c r="F6252" i="1" s="1"/>
  <c r="F6254" i="1" l="1"/>
  <c r="F6255" i="1"/>
  <c r="F6256" i="1"/>
  <c r="F6257" i="1" s="1"/>
  <c r="F6258" i="1" s="1"/>
  <c r="F6259" i="1" s="1"/>
  <c r="F6260" i="1" s="1"/>
  <c r="F6253" i="1"/>
  <c r="F6261" i="1" l="1"/>
  <c r="F6262" i="1" s="1"/>
  <c r="F6263" i="1" s="1"/>
  <c r="F6264" i="1" s="1"/>
  <c r="F6265" i="1" s="1"/>
  <c r="F6266" i="1" s="1"/>
  <c r="F6267" i="1" s="1"/>
  <c r="F6268" i="1" s="1"/>
  <c r="F6270" i="1" s="1"/>
  <c r="F6269" i="1" l="1"/>
  <c r="F6271" i="1" s="1"/>
  <c r="F6272" i="1" s="1"/>
  <c r="F6273" i="1" s="1"/>
  <c r="F6274" i="1" s="1"/>
  <c r="F6275" i="1" s="1"/>
  <c r="F6277" i="1" l="1"/>
  <c r="F6278" i="1" s="1"/>
  <c r="F6279" i="1" s="1"/>
  <c r="F6276" i="1"/>
  <c r="F6280" i="1" l="1"/>
  <c r="F6281" i="1" s="1"/>
  <c r="F6282" i="1" s="1"/>
  <c r="F6283" i="1" s="1"/>
  <c r="F6286" i="1" s="1"/>
  <c r="F6287" i="1" l="1"/>
  <c r="F6288" i="1" s="1"/>
  <c r="F6289" i="1" s="1"/>
  <c r="F6290" i="1" s="1"/>
  <c r="F6291" i="1" s="1"/>
  <c r="F6292" i="1" s="1"/>
  <c r="F6293" i="1" s="1"/>
  <c r="F6294" i="1" s="1"/>
  <c r="F6295" i="1" s="1"/>
  <c r="F6296" i="1" s="1"/>
  <c r="F6285" i="1"/>
  <c r="F6284" i="1"/>
  <c r="F6298" i="1" l="1"/>
  <c r="F6299" i="1" s="1"/>
  <c r="F6300" i="1" s="1"/>
  <c r="F6301" i="1" s="1"/>
  <c r="F6302" i="1" s="1"/>
  <c r="F6303" i="1" s="1"/>
  <c r="F6304" i="1" s="1"/>
  <c r="F6305" i="1" s="1"/>
  <c r="F6306" i="1" s="1"/>
  <c r="F6307" i="1" s="1"/>
  <c r="F6308" i="1" s="1"/>
  <c r="F6309" i="1" s="1"/>
  <c r="F6312" i="1" s="1"/>
  <c r="F6297" i="1"/>
  <c r="F6313" i="1" l="1"/>
  <c r="F6314" i="1" s="1"/>
  <c r="F6315" i="1" s="1"/>
  <c r="F6317" i="1" s="1"/>
  <c r="F6310" i="1"/>
  <c r="F6311" i="1"/>
  <c r="F6318" i="1" l="1"/>
  <c r="F6319" i="1" s="1"/>
  <c r="F6322" i="1" s="1"/>
  <c r="F6316" i="1"/>
  <c r="F6321" i="1"/>
  <c r="F6320" i="1" l="1"/>
  <c r="F6323" i="1"/>
  <c r="F6324" i="1" s="1"/>
  <c r="F6325" i="1" s="1"/>
  <c r="F6326" i="1" s="1"/>
  <c r="F6327" i="1" s="1"/>
  <c r="F6328" i="1" s="1"/>
  <c r="F6329" i="1" l="1"/>
  <c r="F6330" i="1"/>
  <c r="F6331" i="1" s="1"/>
  <c r="F6332" i="1" s="1"/>
  <c r="F6333" i="1" s="1"/>
  <c r="F6334" i="1" s="1"/>
  <c r="F6335" i="1" s="1"/>
  <c r="F6336" i="1" s="1"/>
  <c r="F6337" i="1" s="1"/>
  <c r="F6338" i="1" s="1"/>
  <c r="F6339" i="1" s="1"/>
  <c r="F6340" i="1" s="1"/>
  <c r="F6341" i="1" s="1"/>
  <c r="F6342" i="1" l="1"/>
  <c r="F6343" i="1" s="1"/>
  <c r="F6346" i="1" s="1"/>
  <c r="F6345" i="1" l="1"/>
  <c r="F6344" i="1"/>
  <c r="F6347" i="1" s="1"/>
  <c r="F6348" i="1" s="1"/>
  <c r="F6349" i="1" s="1"/>
  <c r="F6352" i="1" l="1"/>
  <c r="F6353" i="1" s="1"/>
  <c r="F6354" i="1" s="1"/>
  <c r="F6355" i="1" s="1"/>
  <c r="F6351" i="1"/>
  <c r="F6350" i="1"/>
  <c r="F6356" i="1" l="1"/>
  <c r="F6357" i="1" s="1"/>
  <c r="F6360" i="1" s="1"/>
  <c r="F6359" i="1" l="1"/>
  <c r="F6358" i="1"/>
  <c r="F6361" i="1" s="1"/>
  <c r="F6363" i="1" l="1"/>
  <c r="F6364" i="1" s="1"/>
  <c r="F6366" i="1" s="1"/>
  <c r="F6362" i="1"/>
  <c r="F6365" i="1" l="1"/>
  <c r="F6367" i="1" s="1"/>
  <c r="F6368" i="1" s="1"/>
  <c r="F6369" i="1" s="1"/>
  <c r="F6370" i="1" s="1"/>
  <c r="F6371" i="1" s="1"/>
  <c r="F6373" i="1" l="1"/>
  <c r="F6374" i="1"/>
  <c r="F6372" i="1"/>
  <c r="F6375" i="1"/>
  <c r="F6376" i="1" s="1"/>
  <c r="F6377" i="1" s="1"/>
  <c r="F6378" i="1" s="1"/>
  <c r="F6379" i="1" s="1"/>
  <c r="F6380" i="1" s="1"/>
  <c r="F6381" i="1" s="1"/>
  <c r="F6382" i="1" s="1"/>
  <c r="F6383" i="1" s="1"/>
  <c r="F6385" i="1" s="1"/>
  <c r="F6386" i="1" l="1"/>
  <c r="F6387" i="1" s="1"/>
  <c r="F6392" i="1" s="1"/>
  <c r="F6384" i="1"/>
  <c r="F6390" i="1"/>
  <c r="F6388" i="1"/>
  <c r="F6389" i="1"/>
  <c r="F6391" i="1" l="1"/>
  <c r="F6393" i="1" s="1"/>
  <c r="F6394" i="1" s="1"/>
  <c r="F6395" i="1" s="1"/>
  <c r="F6396" i="1" s="1"/>
  <c r="F6397" i="1" s="1"/>
  <c r="F6399" i="1" l="1"/>
  <c r="F6400" i="1"/>
  <c r="F6401" i="1" s="1"/>
  <c r="F6402" i="1" s="1"/>
  <c r="F6403" i="1" s="1"/>
  <c r="F6404" i="1" s="1"/>
  <c r="F6405" i="1" s="1"/>
  <c r="F6406" i="1" s="1"/>
  <c r="F6407" i="1" s="1"/>
  <c r="F6408" i="1" s="1"/>
  <c r="F6409" i="1" s="1"/>
  <c r="F6398" i="1"/>
  <c r="F6410" i="1" l="1"/>
  <c r="F6411" i="1"/>
  <c r="F6412" i="1" s="1"/>
  <c r="F6413" i="1" s="1"/>
  <c r="F6415" i="1" l="1"/>
  <c r="F6414" i="1"/>
  <c r="F6419" i="1"/>
  <c r="F6416" i="1"/>
  <c r="F6417" i="1"/>
  <c r="F6418" i="1"/>
  <c r="F6420" i="1" l="1"/>
  <c r="F6422" i="1" l="1"/>
  <c r="F6423" i="1" s="1"/>
  <c r="F6421" i="1"/>
  <c r="F6425" i="1" l="1"/>
  <c r="F6426" i="1"/>
  <c r="F6427" i="1"/>
  <c r="F6429" i="1"/>
  <c r="F6428" i="1"/>
  <c r="F6424" i="1"/>
  <c r="F6430" i="1" l="1"/>
  <c r="F6431" i="1" s="1"/>
  <c r="F6432" i="1" s="1"/>
  <c r="F6433" i="1" s="1"/>
  <c r="F6434" i="1" s="1"/>
  <c r="F6435" i="1" l="1"/>
  <c r="F6436" i="1"/>
  <c r="F6437" i="1" s="1"/>
  <c r="F6438" i="1" s="1"/>
  <c r="F6439" i="1" s="1"/>
  <c r="F6440" i="1" l="1"/>
  <c r="F6441" i="1"/>
  <c r="F6442" i="1" s="1"/>
  <c r="F6443" i="1" s="1"/>
  <c r="F6444" i="1" s="1"/>
  <c r="F6445" i="1" s="1"/>
  <c r="F6446" i="1" s="1"/>
  <c r="F6447" i="1" s="1"/>
  <c r="F6448" i="1" s="1"/>
  <c r="F6449" i="1" s="1"/>
  <c r="F6450" i="1" s="1"/>
  <c r="F6451" i="1" s="1"/>
  <c r="F6452" i="1" s="1"/>
  <c r="F6453" i="1" s="1"/>
  <c r="F6455" i="1" l="1"/>
  <c r="F6456" i="1" s="1"/>
  <c r="F6457" i="1" s="1"/>
  <c r="F6454" i="1"/>
  <c r="F6458" i="1" l="1"/>
  <c r="F6459" i="1"/>
  <c r="F6460" i="1" s="1"/>
  <c r="F6461" i="1" s="1"/>
  <c r="F6462" i="1" s="1"/>
  <c r="F6463" i="1" s="1"/>
  <c r="F6464" i="1" s="1"/>
  <c r="F6465" i="1" s="1"/>
  <c r="F6467" i="1" l="1"/>
  <c r="F6466" i="1"/>
  <c r="F6468" i="1"/>
  <c r="F6469" i="1"/>
  <c r="F6470" i="1" s="1"/>
  <c r="F6471" i="1" s="1"/>
  <c r="F6472" i="1" s="1"/>
  <c r="F6473" i="1" s="1"/>
  <c r="F6474" i="1" s="1"/>
  <c r="F6475" i="1" s="1"/>
  <c r="F6476" i="1" s="1"/>
  <c r="F6477" i="1" s="1"/>
  <c r="F6478" i="1" s="1"/>
  <c r="F6479" i="1" l="1"/>
  <c r="F6480" i="1"/>
  <c r="F6481" i="1" s="1"/>
  <c r="F6483" i="1" l="1"/>
  <c r="F6484" i="1" s="1"/>
  <c r="F6485" i="1" s="1"/>
  <c r="F6486" i="1" s="1"/>
  <c r="F6482" i="1"/>
  <c r="F6487" i="1" l="1"/>
  <c r="F6489" i="1"/>
  <c r="F6488" i="1"/>
  <c r="F6490" i="1"/>
  <c r="F6491" i="1" s="1"/>
  <c r="F6492" i="1" s="1"/>
  <c r="F6496" i="1" l="1"/>
  <c r="F6501" i="1"/>
  <c r="F6500" i="1"/>
  <c r="F6494" i="1"/>
  <c r="F6495" i="1"/>
  <c r="F6493" i="1"/>
  <c r="F6498" i="1"/>
  <c r="F6499" i="1"/>
  <c r="F6497" i="1"/>
  <c r="F6502" i="1"/>
  <c r="F6503" i="1" s="1"/>
  <c r="F6504" i="1" s="1"/>
  <c r="F6505" i="1" s="1"/>
  <c r="F6506" i="1" s="1"/>
  <c r="F6507" i="1" l="1"/>
  <c r="F6508" i="1"/>
  <c r="F6509" i="1"/>
  <c r="F6510" i="1" s="1"/>
  <c r="F6511" i="1" s="1"/>
  <c r="F6512" i="1" s="1"/>
  <c r="F6513" i="1" s="1"/>
  <c r="F6514" i="1" s="1"/>
  <c r="F6515" i="1" l="1"/>
  <c r="F6516" i="1"/>
  <c r="F6517" i="1" s="1"/>
  <c r="F6518" i="1" s="1"/>
  <c r="F6519" i="1" s="1"/>
  <c r="F6520" i="1" s="1"/>
  <c r="F6521" i="1" s="1"/>
  <c r="F6522" i="1" s="1"/>
  <c r="F6524" i="1" l="1"/>
  <c r="F6523" i="1"/>
  <c r="F6526" i="1"/>
  <c r="F6527" i="1"/>
  <c r="F6525" i="1"/>
  <c r="F6528" i="1" l="1"/>
  <c r="F6529" i="1" s="1"/>
  <c r="F6530" i="1" s="1"/>
  <c r="F6531" i="1" s="1"/>
  <c r="F6532" i="1" s="1"/>
  <c r="F6533" i="1" s="1"/>
  <c r="F6534" i="1" s="1"/>
  <c r="F6535" i="1" s="1"/>
  <c r="F6536" i="1" s="1"/>
  <c r="F6537" i="1" s="1"/>
  <c r="F6538" i="1" s="1"/>
  <c r="F6539" i="1" s="1"/>
  <c r="F6540" i="1" s="1"/>
  <c r="F6541" i="1" s="1"/>
  <c r="F6542" i="1" s="1"/>
  <c r="F6543" i="1" s="1"/>
  <c r="F6544" i="1" s="1"/>
  <c r="F6545" i="1" s="1"/>
  <c r="F6546" i="1" s="1"/>
  <c r="F6547" i="1" s="1"/>
  <c r="F6548" i="1" s="1"/>
  <c r="F6549" i="1" s="1"/>
  <c r="F6550" i="1" l="1"/>
  <c r="F6551" i="1"/>
  <c r="F6552" i="1" s="1"/>
  <c r="F6553" i="1" s="1"/>
  <c r="F6555" i="1" l="1"/>
  <c r="F6556" i="1" s="1"/>
  <c r="F6557" i="1" s="1"/>
  <c r="F6558" i="1" s="1"/>
  <c r="F6554" i="1"/>
  <c r="F6560" i="1" l="1"/>
  <c r="F6561" i="1" s="1"/>
  <c r="F6559" i="1"/>
  <c r="F6565" i="1" l="1"/>
  <c r="F6564" i="1"/>
  <c r="F6563" i="1"/>
  <c r="F6562" i="1"/>
  <c r="F6567" i="1"/>
  <c r="F6568" i="1" s="1"/>
  <c r="F6569" i="1" s="1"/>
  <c r="F6570" i="1" s="1"/>
  <c r="F6566" i="1"/>
  <c r="F6572" i="1" l="1"/>
  <c r="F6573" i="1" s="1"/>
  <c r="F6574" i="1" s="1"/>
  <c r="F6575" i="1" s="1"/>
  <c r="F6576" i="1" s="1"/>
  <c r="F6577" i="1" s="1"/>
  <c r="F6578" i="1" s="1"/>
  <c r="F6579" i="1" s="1"/>
  <c r="F6580" i="1" s="1"/>
  <c r="F6581" i="1" s="1"/>
  <c r="F6571" i="1"/>
  <c r="F6583" i="1" l="1"/>
  <c r="F6584" i="1" s="1"/>
  <c r="F6585" i="1" s="1"/>
  <c r="F6586" i="1" s="1"/>
  <c r="F6587" i="1" s="1"/>
  <c r="F6588" i="1" s="1"/>
  <c r="F6589" i="1" s="1"/>
  <c r="F6590" i="1" s="1"/>
  <c r="F6591" i="1" s="1"/>
  <c r="F6592" i="1" s="1"/>
  <c r="F6593" i="1" s="1"/>
  <c r="F6594" i="1" s="1"/>
  <c r="F6582" i="1"/>
  <c r="F6600" i="1" l="1"/>
  <c r="F6598" i="1"/>
  <c r="F6599" i="1"/>
  <c r="F6596" i="1"/>
  <c r="F6597" i="1"/>
  <c r="F6595" i="1"/>
  <c r="F6601" i="1" l="1"/>
  <c r="F6602" i="1" s="1"/>
  <c r="F6606" i="1" l="1"/>
  <c r="F6607" i="1" s="1"/>
  <c r="F6608" i="1" s="1"/>
  <c r="F6609" i="1" s="1"/>
  <c r="F6604" i="1"/>
  <c r="F6605" i="1"/>
  <c r="F6603" i="1"/>
  <c r="F6611" i="1" l="1"/>
  <c r="F6610" i="1"/>
  <c r="F6612" i="1" l="1"/>
  <c r="F6613" i="1" s="1"/>
  <c r="F6614" i="1" s="1"/>
  <c r="F6615" i="1" s="1"/>
  <c r="F6616" i="1" s="1"/>
  <c r="F6617" i="1" s="1"/>
  <c r="F6619" i="1" l="1"/>
  <c r="F6620" i="1" s="1"/>
  <c r="F6621" i="1" s="1"/>
  <c r="F6622" i="1" s="1"/>
  <c r="F6618" i="1"/>
  <c r="F6623" i="1" l="1"/>
  <c r="F6624" i="1" s="1"/>
  <c r="F6635" i="1"/>
  <c r="F6625" i="1" l="1"/>
  <c r="F6628" i="1"/>
  <c r="F6629" i="1" s="1"/>
  <c r="F6630" i="1" s="1"/>
  <c r="F6631" i="1" s="1"/>
  <c r="F6626" i="1"/>
  <c r="F6627" i="1"/>
  <c r="F6633" i="1" l="1"/>
  <c r="F6634" i="1"/>
  <c r="F6632" i="1"/>
  <c r="F6636" i="1" s="1"/>
  <c r="F6637" i="1" s="1"/>
  <c r="F6638" i="1" s="1"/>
  <c r="F6639" i="1" s="1"/>
  <c r="F6640" i="1" s="1"/>
  <c r="F6643" i="1" l="1"/>
  <c r="F6641" i="1"/>
  <c r="F6644" i="1"/>
  <c r="F6645" i="1"/>
  <c r="F6642" i="1"/>
  <c r="F6646" i="1" l="1"/>
  <c r="F6647" i="1" s="1"/>
  <c r="F6648" i="1" s="1"/>
  <c r="F6649" i="1" s="1"/>
  <c r="F6650" i="1" s="1"/>
  <c r="F6651" i="1" s="1"/>
  <c r="F6652" i="1" s="1"/>
  <c r="F6653" i="1" s="1"/>
  <c r="F6654" i="1" s="1"/>
  <c r="F6655" i="1" s="1"/>
  <c r="F6656" i="1" s="1"/>
  <c r="F6657" i="1" s="1"/>
  <c r="F6658" i="1" s="1"/>
  <c r="F6659" i="1" s="1"/>
  <c r="F6660" i="1" s="1"/>
  <c r="F6661" i="1" s="1"/>
  <c r="F6662" i="1" s="1"/>
  <c r="F6663" i="1" s="1"/>
  <c r="F6664" i="1" s="1"/>
  <c r="F6665" i="1" s="1"/>
  <c r="F6666" i="1" s="1"/>
  <c r="F6667" i="1" s="1"/>
  <c r="F6668" i="1" s="1"/>
  <c r="F6669" i="1" s="1"/>
  <c r="F6670" i="1" s="1"/>
  <c r="F6671" i="1" s="1"/>
  <c r="F6672" i="1" s="1"/>
  <c r="F6673" i="1" s="1"/>
  <c r="F6674" i="1" s="1"/>
  <c r="F6675" i="1" s="1"/>
  <c r="F6676" i="1" s="1"/>
  <c r="F6677" i="1" s="1"/>
  <c r="F6678" i="1" s="1"/>
  <c r="F6679" i="1" s="1"/>
  <c r="F6680" i="1" s="1"/>
  <c r="F6681" i="1" s="1"/>
  <c r="F6682" i="1" s="1"/>
  <c r="F6683" i="1" s="1"/>
  <c r="F6684" i="1" s="1"/>
  <c r="F6685" i="1" s="1"/>
  <c r="F6686" i="1" s="1"/>
  <c r="F6687" i="1" s="1"/>
  <c r="F6688" i="1" l="1"/>
  <c r="F6689" i="1"/>
  <c r="F6692" i="1"/>
  <c r="F6691" i="1"/>
  <c r="F6690" i="1"/>
  <c r="F6693" i="1" l="1"/>
  <c r="F6694" i="1" l="1"/>
  <c r="F6695" i="1"/>
  <c r="F6696" i="1" s="1"/>
  <c r="F6698" i="1" l="1"/>
  <c r="F6697" i="1"/>
  <c r="F6699" i="1"/>
  <c r="F6700" i="1" s="1"/>
  <c r="F6701" i="1" s="1"/>
  <c r="F6702" i="1" s="1"/>
  <c r="F6703" i="1" s="1"/>
  <c r="F6704" i="1" s="1"/>
  <c r="F6705" i="1" s="1"/>
  <c r="F6706" i="1" s="1"/>
  <c r="F6707" i="1" s="1"/>
  <c r="F6710" i="1" l="1"/>
  <c r="F6711" i="1" s="1"/>
  <c r="F6712" i="1" s="1"/>
  <c r="F6713" i="1" s="1"/>
  <c r="F6714" i="1" s="1"/>
  <c r="F6715" i="1" s="1"/>
  <c r="F6716" i="1" s="1"/>
  <c r="F6717" i="1" s="1"/>
  <c r="F6708" i="1"/>
  <c r="F6709" i="1"/>
  <c r="F6720" i="1" l="1"/>
  <c r="F6721" i="1" s="1"/>
  <c r="F6722" i="1" s="1"/>
  <c r="F6723" i="1" s="1"/>
  <c r="F6724" i="1" s="1"/>
  <c r="F6725" i="1" s="1"/>
  <c r="F6718" i="1"/>
  <c r="F6719" i="1"/>
  <c r="F6726" i="1" l="1"/>
  <c r="F6728" i="1"/>
  <c r="F6729" i="1"/>
  <c r="F6730" i="1" s="1"/>
  <c r="F6731" i="1" s="1"/>
  <c r="F6727" i="1"/>
  <c r="F6734" i="1" l="1"/>
  <c r="F6732" i="1"/>
  <c r="F6736" i="1"/>
  <c r="F6735" i="1"/>
  <c r="F6733" i="1"/>
  <c r="F6738" i="1"/>
  <c r="F6739" i="1" s="1"/>
  <c r="F6740" i="1" s="1"/>
  <c r="F6741" i="1" s="1"/>
  <c r="F6742" i="1" s="1"/>
  <c r="F6743" i="1" s="1"/>
  <c r="F6737" i="1"/>
  <c r="F6746" i="1" l="1"/>
  <c r="F6747" i="1" s="1"/>
  <c r="F6748" i="1" s="1"/>
  <c r="F6749" i="1" s="1"/>
  <c r="F6744" i="1"/>
  <c r="F6745" i="1"/>
  <c r="F6750" i="1" l="1"/>
  <c r="F6751" i="1"/>
  <c r="F6752" i="1" s="1"/>
  <c r="F6753" i="1" s="1"/>
  <c r="F6756" i="1" l="1"/>
  <c r="F6757" i="1" s="1"/>
  <c r="F6755" i="1"/>
  <c r="F6754" i="1"/>
  <c r="F6759" i="1" l="1"/>
  <c r="F6760" i="1"/>
  <c r="F6761" i="1" s="1"/>
  <c r="F6762" i="1" s="1"/>
  <c r="F6763" i="1" s="1"/>
  <c r="F6764" i="1" s="1"/>
  <c r="F6765" i="1" s="1"/>
  <c r="F6766" i="1" s="1"/>
  <c r="F6767" i="1" s="1"/>
  <c r="F6758" i="1"/>
  <c r="F6771" i="1" l="1"/>
  <c r="F6768" i="1"/>
  <c r="F6769" i="1"/>
  <c r="F6770" i="1"/>
  <c r="F6772" i="1"/>
  <c r="F6773" i="1" s="1"/>
  <c r="F6774" i="1" s="1"/>
  <c r="F6775" i="1" s="1"/>
  <c r="F6777" i="1" l="1"/>
  <c r="F6778" i="1"/>
  <c r="F6776" i="1"/>
  <c r="F6779" i="1"/>
  <c r="F6780" i="1" s="1"/>
  <c r="F6781" i="1" s="1"/>
  <c r="F6783" i="1" l="1"/>
  <c r="F6784" i="1"/>
  <c r="F6785" i="1" s="1"/>
  <c r="F6786" i="1" s="1"/>
  <c r="F6787" i="1" s="1"/>
  <c r="F6788" i="1" s="1"/>
  <c r="F6782" i="1"/>
  <c r="F6791" i="1" l="1"/>
  <c r="F6792" i="1" s="1"/>
  <c r="F6793" i="1" s="1"/>
  <c r="F6794" i="1" s="1"/>
  <c r="F6795" i="1" s="1"/>
  <c r="F6790" i="1"/>
  <c r="F6789" i="1"/>
  <c r="F6796" i="1" l="1"/>
  <c r="F6797" i="1"/>
  <c r="F6798" i="1" s="1"/>
  <c r="F6799" i="1" s="1"/>
  <c r="F6800" i="1" s="1"/>
  <c r="F6801" i="1" s="1"/>
  <c r="F6802" i="1" s="1"/>
  <c r="F6803" i="1" s="1"/>
  <c r="F6804" i="1" s="1"/>
  <c r="F6806" i="1" l="1"/>
  <c r="F6807" i="1" s="1"/>
  <c r="F6808" i="1" s="1"/>
  <c r="F6809" i="1" s="1"/>
  <c r="F6810" i="1" s="1"/>
  <c r="F6811" i="1" s="1"/>
  <c r="F6812" i="1" s="1"/>
  <c r="F6813" i="1" s="1"/>
  <c r="F6805" i="1"/>
  <c r="F6815" i="1" l="1"/>
  <c r="F6816" i="1" s="1"/>
  <c r="F6817" i="1" s="1"/>
  <c r="F6818" i="1" s="1"/>
  <c r="F6814" i="1"/>
  <c r="F6820" i="1" l="1"/>
  <c r="F6821" i="1"/>
  <c r="F6822" i="1" s="1"/>
  <c r="F6819" i="1"/>
  <c r="F6823" i="1" l="1"/>
  <c r="F6825" i="1"/>
  <c r="F6827" i="1"/>
  <c r="F6826" i="1"/>
  <c r="F6824" i="1"/>
  <c r="F6828" i="1" l="1"/>
  <c r="F6829" i="1" s="1"/>
  <c r="F6830" i="1" l="1"/>
  <c r="F6831" i="1"/>
  <c r="F6832" i="1" s="1"/>
  <c r="F6833" i="1" s="1"/>
  <c r="F6834" i="1" l="1"/>
  <c r="F6836" i="1"/>
  <c r="F6837" i="1" s="1"/>
  <c r="F6838" i="1" s="1"/>
  <c r="F6835" i="1"/>
  <c r="F6840" i="1" l="1"/>
  <c r="F6841" i="1" s="1"/>
  <c r="F6839" i="1"/>
  <c r="F6842" i="1" l="1"/>
  <c r="F6843" i="1"/>
  <c r="F6844" i="1" s="1"/>
  <c r="F6845" i="1" l="1"/>
  <c r="F6846" i="1"/>
  <c r="F6847" i="1" s="1"/>
  <c r="F6848" i="1" s="1"/>
  <c r="F6849" i="1" s="1"/>
  <c r="F6850" i="1" s="1"/>
  <c r="F6851" i="1" s="1"/>
  <c r="F6852" i="1" l="1"/>
  <c r="F6853" i="1"/>
  <c r="F6854" i="1"/>
  <c r="F6855" i="1" s="1"/>
  <c r="F6856" i="1" s="1"/>
  <c r="F6857" i="1" s="1"/>
  <c r="F6858" i="1" s="1"/>
  <c r="F6859" i="1" s="1"/>
  <c r="F6860" i="1" s="1"/>
  <c r="F6861" i="1" s="1"/>
  <c r="F6862" i="1" s="1"/>
  <c r="F6863" i="1" s="1"/>
  <c r="F6864" i="1" s="1"/>
  <c r="F6865" i="1" s="1"/>
  <c r="F6866" i="1" l="1"/>
  <c r="F6867" i="1"/>
  <c r="F6868" i="1"/>
  <c r="F6869" i="1" s="1"/>
  <c r="F6870" i="1" s="1"/>
  <c r="F6871" i="1" s="1"/>
  <c r="F6872" i="1" s="1"/>
  <c r="F6873" i="1" s="1"/>
  <c r="F6874" i="1" s="1"/>
  <c r="F6875" i="1" s="1"/>
  <c r="F6876" i="1" s="1"/>
  <c r="F6877" i="1" s="1"/>
  <c r="F6878" i="1" s="1"/>
  <c r="F6879" i="1" l="1"/>
  <c r="F6880" i="1"/>
  <c r="F6881" i="1" s="1"/>
  <c r="F6882" i="1" s="1"/>
  <c r="F6883" i="1" s="1"/>
  <c r="F6884" i="1" s="1"/>
  <c r="F6885" i="1" s="1"/>
  <c r="F6886" i="1" s="1"/>
  <c r="F6887" i="1" s="1"/>
  <c r="F6888" i="1" s="1"/>
  <c r="F6892" i="1" l="1"/>
  <c r="F6893" i="1" s="1"/>
  <c r="F6894" i="1" s="1"/>
  <c r="F6895" i="1" s="1"/>
  <c r="F6896" i="1" s="1"/>
  <c r="F6897" i="1" s="1"/>
  <c r="F6898" i="1" s="1"/>
  <c r="F6889" i="1"/>
  <c r="F6891" i="1"/>
  <c r="F6890" i="1"/>
  <c r="F6900" i="1" l="1"/>
  <c r="F6901" i="1" s="1"/>
  <c r="F6899" i="1"/>
  <c r="F6905" i="1" l="1"/>
  <c r="F6906" i="1" s="1"/>
  <c r="F6904" i="1"/>
  <c r="F6903" i="1"/>
  <c r="F6902" i="1"/>
  <c r="F6908" i="1" l="1"/>
  <c r="F6909" i="1" s="1"/>
  <c r="F6910" i="1" s="1"/>
  <c r="F6911" i="1" s="1"/>
  <c r="F6912" i="1" s="1"/>
  <c r="F6913" i="1" s="1"/>
  <c r="F6914" i="1" s="1"/>
  <c r="F6915" i="1" s="1"/>
  <c r="F6916" i="1" s="1"/>
  <c r="F6917" i="1" s="1"/>
  <c r="F6918" i="1" s="1"/>
  <c r="F6907" i="1"/>
  <c r="F6921" i="1" l="1"/>
  <c r="F6922" i="1"/>
  <c r="F6920" i="1"/>
  <c r="F6919" i="1"/>
  <c r="F6923" i="1"/>
  <c r="F6924" i="1" l="1"/>
  <c r="F6925" i="1" s="1"/>
  <c r="F6926" i="1" s="1"/>
  <c r="F6927" i="1" s="1"/>
  <c r="F6928" i="1" s="1"/>
  <c r="F6929" i="1" s="1"/>
  <c r="F6930" i="1" s="1"/>
  <c r="F6931" i="1" s="1"/>
  <c r="F6932" i="1" s="1"/>
  <c r="F6933" i="1" s="1"/>
  <c r="F6934" i="1" s="1"/>
  <c r="F6936" i="1" s="1"/>
  <c r="F6938" i="1" l="1"/>
  <c r="F6939" i="1" s="1"/>
  <c r="F6940" i="1" s="1"/>
  <c r="F6942" i="1" s="1"/>
  <c r="F6935" i="1"/>
  <c r="F6937" i="1"/>
  <c r="F6941" i="1" l="1"/>
  <c r="F6943" i="1" s="1"/>
  <c r="F6944" i="1" s="1"/>
  <c r="F6945" i="1" s="1"/>
  <c r="F6946" i="1" s="1"/>
  <c r="F6947" i="1" s="1"/>
  <c r="F6948" i="1" s="1"/>
  <c r="F6949" i="1" s="1"/>
  <c r="F6952" i="1" l="1"/>
  <c r="F6953" i="1" s="1"/>
  <c r="F6954" i="1" s="1"/>
  <c r="F6955" i="1" s="1"/>
  <c r="F6956" i="1" s="1"/>
  <c r="F6957" i="1" s="1"/>
  <c r="F6958" i="1" s="1"/>
  <c r="F6959" i="1" s="1"/>
  <c r="F6960" i="1" s="1"/>
  <c r="F6961" i="1" s="1"/>
  <c r="F6962" i="1" s="1"/>
  <c r="F6963" i="1" s="1"/>
  <c r="F6964" i="1" s="1"/>
  <c r="F6965" i="1" s="1"/>
  <c r="F6966" i="1" s="1"/>
  <c r="F6967" i="1" s="1"/>
  <c r="F6951" i="1"/>
  <c r="F6950" i="1"/>
  <c r="F6968" i="1" l="1"/>
  <c r="F6969" i="1" s="1"/>
  <c r="F6970" i="1" s="1"/>
  <c r="F6973" i="1" s="1"/>
  <c r="F6972" i="1" l="1"/>
  <c r="F6971" i="1"/>
  <c r="F6974" i="1" s="1"/>
  <c r="F6975" i="1" l="1"/>
  <c r="F6976" i="1"/>
  <c r="F6977" i="1"/>
  <c r="F6978" i="1" s="1"/>
  <c r="F6979" i="1" s="1"/>
  <c r="F6980" i="1" s="1"/>
  <c r="F6981" i="1" s="1"/>
  <c r="F6982" i="1" s="1"/>
  <c r="F6985" i="1" s="1"/>
  <c r="F6984" i="1" l="1"/>
  <c r="F6983" i="1"/>
  <c r="F6986" i="1" s="1"/>
  <c r="F6987" i="1" s="1"/>
  <c r="F6988" i="1" s="1"/>
  <c r="F6989" i="1" s="1"/>
  <c r="F6990" i="1" s="1"/>
  <c r="F6991" i="1" s="1"/>
  <c r="F6992" i="1" s="1"/>
  <c r="F6993" i="1" s="1"/>
  <c r="F6994" i="1" s="1"/>
  <c r="F6995" i="1" s="1"/>
  <c r="F6996" i="1" s="1"/>
  <c r="F6997" i="1" s="1"/>
  <c r="F6998" i="1" s="1"/>
  <c r="F7000" i="1" l="1"/>
  <c r="F6999" i="1"/>
  <c r="F7001" i="1"/>
  <c r="F7002" i="1" s="1"/>
  <c r="F7003" i="1" s="1"/>
  <c r="F7004" i="1" s="1"/>
  <c r="F7005" i="1" s="1"/>
  <c r="F7006" i="1" s="1"/>
  <c r="F7007" i="1" s="1"/>
  <c r="F7008" i="1" s="1"/>
  <c r="F7010" i="1" s="1"/>
  <c r="F7011" i="1" l="1"/>
  <c r="F7012" i="1" s="1"/>
  <c r="F7013" i="1" s="1"/>
  <c r="F7014" i="1" s="1"/>
  <c r="F7015" i="1" s="1"/>
  <c r="F7016" i="1" s="1"/>
  <c r="F7017" i="1" s="1"/>
  <c r="F7018" i="1" s="1"/>
  <c r="F7021" i="1" s="1"/>
  <c r="F7009" i="1"/>
  <c r="F7022" i="1" l="1"/>
  <c r="F7023" i="1" s="1"/>
  <c r="F7024" i="1" s="1"/>
  <c r="F7028" i="1" s="1"/>
  <c r="F7020" i="1"/>
  <c r="F7019" i="1"/>
  <c r="F7026" i="1"/>
  <c r="F7029" i="1" l="1"/>
  <c r="F7027" i="1"/>
  <c r="F7025" i="1"/>
  <c r="F7031" i="1" s="1"/>
  <c r="F7030" i="1"/>
  <c r="F7032" i="1"/>
  <c r="F7033" i="1"/>
  <c r="F7034" i="1" s="1"/>
  <c r="F7035" i="1" s="1"/>
  <c r="F7036" i="1" s="1"/>
  <c r="F7037" i="1" s="1"/>
  <c r="F7038" i="1" s="1"/>
  <c r="F7039" i="1" s="1"/>
  <c r="F7040" i="1" l="1"/>
  <c r="F7041" i="1" s="1"/>
  <c r="F7042" i="1" s="1"/>
  <c r="F7045" i="1" s="1"/>
  <c r="F7046" i="1" l="1"/>
  <c r="F7047" i="1" s="1"/>
  <c r="F7048" i="1" s="1"/>
  <c r="F7044" i="1"/>
  <c r="F7043" i="1"/>
  <c r="F7049" i="1"/>
  <c r="F7050" i="1" l="1"/>
  <c r="F7051" i="1" s="1"/>
  <c r="F7052" i="1" s="1"/>
  <c r="F7053" i="1" l="1"/>
  <c r="F7056" i="1"/>
  <c r="F7058" i="1"/>
  <c r="F7055" i="1"/>
  <c r="F7060" i="1"/>
  <c r="F7054" i="1"/>
  <c r="F7059" i="1"/>
  <c r="F7057" i="1"/>
  <c r="F7061" i="1" s="1"/>
  <c r="F7062" i="1" s="1"/>
  <c r="F7063" i="1" s="1"/>
  <c r="F7064" i="1" s="1"/>
  <c r="F7066" i="1" l="1"/>
  <c r="F7067" i="1"/>
  <c r="F7068" i="1" s="1"/>
  <c r="F7069" i="1" s="1"/>
  <c r="F7070" i="1" s="1"/>
  <c r="F7071" i="1" s="1"/>
  <c r="F7072" i="1" s="1"/>
  <c r="F7073" i="1" s="1"/>
  <c r="F7074" i="1" s="1"/>
  <c r="F7075" i="1" s="1"/>
  <c r="F7076" i="1" s="1"/>
  <c r="F7065" i="1"/>
  <c r="F7078" i="1" l="1"/>
  <c r="F7079" i="1" s="1"/>
  <c r="F7080" i="1" s="1"/>
  <c r="F7077" i="1"/>
  <c r="F7082" i="1" l="1"/>
  <c r="F7081" i="1"/>
  <c r="F7083" i="1" s="1"/>
  <c r="F7084" i="1" s="1"/>
  <c r="F7085" i="1" s="1"/>
  <c r="F7086" i="1" s="1"/>
  <c r="F7087" i="1" s="1"/>
  <c r="F7088" i="1" s="1"/>
  <c r="F7089" i="1" s="1"/>
  <c r="F7090" i="1" s="1"/>
  <c r="F7091" i="1" s="1"/>
  <c r="F7092" i="1" s="1"/>
  <c r="F7093" i="1" s="1"/>
  <c r="F7094" i="1" s="1"/>
  <c r="F7095" i="1" l="1"/>
  <c r="F7096" i="1"/>
  <c r="F7097" i="1" s="1"/>
  <c r="F7098" i="1" s="1"/>
  <c r="F7099" i="1" s="1"/>
  <c r="F7100" i="1" s="1"/>
  <c r="F7102" i="1" l="1"/>
  <c r="F7103" i="1" s="1"/>
  <c r="F7104" i="1" s="1"/>
  <c r="F7105" i="1" s="1"/>
  <c r="F7106" i="1" s="1"/>
  <c r="F7107" i="1" s="1"/>
  <c r="F7108" i="1" s="1"/>
  <c r="F7109" i="1" s="1"/>
  <c r="F7101" i="1"/>
  <c r="F7110" i="1" l="1"/>
  <c r="F7111" i="1" s="1"/>
  <c r="F7112" i="1" s="1"/>
  <c r="F7113" i="1" s="1"/>
  <c r="F7115" i="1" s="1"/>
  <c r="F7114" i="1" l="1"/>
  <c r="F7116" i="1" s="1"/>
  <c r="F7117" i="1" s="1"/>
  <c r="F7118" i="1" s="1"/>
  <c r="F7119" i="1" s="1"/>
  <c r="F7121" i="1" l="1"/>
  <c r="F7123" i="1"/>
  <c r="F7120" i="1"/>
  <c r="F7122" i="1"/>
  <c r="F7124" i="1" l="1"/>
  <c r="F7126" i="1" l="1"/>
  <c r="F7127" i="1" s="1"/>
  <c r="F7128" i="1" s="1"/>
  <c r="F7129" i="1" s="1"/>
  <c r="F7130" i="1" s="1"/>
  <c r="F7131" i="1" s="1"/>
  <c r="F7132" i="1" s="1"/>
  <c r="F7133" i="1" s="1"/>
  <c r="F7134" i="1" s="1"/>
  <c r="F7135" i="1" s="1"/>
  <c r="F7136" i="1" s="1"/>
  <c r="F7125" i="1"/>
  <c r="F7138" i="1" l="1"/>
  <c r="F7140" i="1"/>
  <c r="F7141" i="1" s="1"/>
  <c r="F7142" i="1" s="1"/>
  <c r="F7139" i="1"/>
  <c r="F7137" i="1"/>
  <c r="F7144" i="1" l="1"/>
  <c r="F7145" i="1" s="1"/>
  <c r="F7143" i="1"/>
  <c r="F7146" i="1" l="1"/>
  <c r="F7150" i="1"/>
  <c r="F7147" i="1"/>
  <c r="F7149" i="1"/>
  <c r="F7148" i="1"/>
  <c r="F7151" i="1"/>
  <c r="F7154" i="1"/>
  <c r="F7155" i="1" s="1"/>
  <c r="F7156" i="1" s="1"/>
  <c r="F7153" i="1"/>
  <c r="F7152" i="1"/>
  <c r="F7162" i="1" l="1"/>
  <c r="F7157" i="1"/>
  <c r="F7161" i="1"/>
  <c r="F7160" i="1"/>
  <c r="F7158" i="1"/>
  <c r="F7159" i="1"/>
  <c r="F7163" i="1" l="1"/>
  <c r="F7164" i="1" s="1"/>
  <c r="F7165" i="1" s="1"/>
  <c r="F7166" i="1" s="1"/>
  <c r="F7167" i="1" s="1"/>
  <c r="F7168" i="1" s="1"/>
  <c r="F7169" i="1" s="1"/>
  <c r="F7170" i="1" s="1"/>
  <c r="F7171" i="1" s="1"/>
  <c r="F7172" i="1" l="1"/>
  <c r="F7173" i="1"/>
  <c r="F7174" i="1" s="1"/>
  <c r="F7175" i="1" s="1"/>
  <c r="F7176" i="1" s="1"/>
  <c r="F7177" i="1" s="1"/>
  <c r="F7178" i="1" s="1"/>
  <c r="F7180" i="1" l="1"/>
  <c r="F7181" i="1" s="1"/>
  <c r="F7182" i="1" s="1"/>
  <c r="F7183" i="1" s="1"/>
  <c r="F7184" i="1" s="1"/>
  <c r="F7185" i="1" s="1"/>
  <c r="F7186" i="1" s="1"/>
  <c r="F7187" i="1" s="1"/>
  <c r="F7188" i="1" s="1"/>
  <c r="F7189" i="1" s="1"/>
  <c r="F7190" i="1" s="1"/>
  <c r="F7179" i="1"/>
  <c r="F7192" i="1" l="1"/>
  <c r="F7193" i="1"/>
  <c r="F7194" i="1" s="1"/>
  <c r="F7195" i="1" s="1"/>
  <c r="F7196" i="1" s="1"/>
  <c r="F7197" i="1" s="1"/>
  <c r="F7198" i="1" s="1"/>
  <c r="F7199" i="1" s="1"/>
  <c r="F7200" i="1" s="1"/>
  <c r="F7201" i="1" s="1"/>
  <c r="F7202" i="1" s="1"/>
  <c r="F7203" i="1" s="1"/>
  <c r="F7191" i="1"/>
  <c r="F7205" i="1" l="1"/>
  <c r="F7206" i="1" s="1"/>
  <c r="F7207" i="1" s="1"/>
  <c r="F7208" i="1" s="1"/>
  <c r="F7209" i="1" s="1"/>
  <c r="F7210" i="1" s="1"/>
  <c r="F7204" i="1"/>
  <c r="F7211" i="1" l="1"/>
  <c r="F7212" i="1"/>
  <c r="F7213" i="1"/>
  <c r="F7214" i="1"/>
  <c r="F7215" i="1" s="1"/>
  <c r="F7216" i="1" s="1"/>
  <c r="F7217" i="1" s="1"/>
  <c r="F7218" i="1" s="1"/>
  <c r="F7219" i="1" s="1"/>
  <c r="F7220" i="1" s="1"/>
  <c r="F7221" i="1" s="1"/>
  <c r="F7222" i="1" s="1"/>
  <c r="F7223" i="1" s="1"/>
  <c r="F7224" i="1" s="1"/>
  <c r="F7225" i="1" s="1"/>
  <c r="F7227" i="1" l="1"/>
  <c r="F7229" i="1"/>
  <c r="F7228" i="1"/>
  <c r="F7226" i="1"/>
  <c r="F7230" i="1"/>
  <c r="F7231" i="1" s="1"/>
  <c r="F7232" i="1" l="1"/>
  <c r="F7233" i="1"/>
  <c r="F7234" i="1" s="1"/>
  <c r="F7235" i="1" s="1"/>
  <c r="F7236" i="1" s="1"/>
  <c r="F7237" i="1" s="1"/>
  <c r="F7238" i="1" s="1"/>
  <c r="F7239" i="1" s="1"/>
  <c r="F7240" i="1" s="1"/>
  <c r="F7241" i="1" s="1"/>
  <c r="F7242" i="1" s="1"/>
  <c r="F7243" i="1" s="1"/>
  <c r="F7244" i="1" s="1"/>
  <c r="F7245" i="1" s="1"/>
  <c r="F7246" i="1" s="1"/>
  <c r="F7247" i="1" s="1"/>
  <c r="F7248" i="1" s="1"/>
  <c r="F7249" i="1" s="1"/>
  <c r="F7250" i="1" s="1"/>
  <c r="F7251" i="1" s="1"/>
  <c r="F7252" i="1" s="1"/>
  <c r="F7253" i="1" s="1"/>
  <c r="F7254" i="1" s="1"/>
  <c r="F7255" i="1" s="1"/>
  <c r="F7256" i="1" s="1"/>
  <c r="F7257" i="1" s="1"/>
  <c r="F7258" i="1" s="1"/>
  <c r="F7259" i="1" s="1"/>
  <c r="F7260" i="1" s="1"/>
  <c r="F7262" i="1" l="1"/>
  <c r="F7263" i="1" s="1"/>
  <c r="F7264" i="1" s="1"/>
  <c r="F7265" i="1" s="1"/>
  <c r="F7266" i="1" s="1"/>
  <c r="F7267" i="1" s="1"/>
  <c r="F7268" i="1" s="1"/>
  <c r="F7269" i="1" s="1"/>
  <c r="F7270" i="1" s="1"/>
  <c r="F7271" i="1" s="1"/>
  <c r="F7272" i="1" s="1"/>
  <c r="F7273" i="1" s="1"/>
  <c r="F7274" i="1" s="1"/>
  <c r="F7275" i="1" s="1"/>
  <c r="F7276" i="1" s="1"/>
  <c r="F7277" i="1" s="1"/>
  <c r="F7278" i="1" s="1"/>
  <c r="F7279" i="1" s="1"/>
  <c r="F7280" i="1" s="1"/>
  <c r="F7261" i="1"/>
  <c r="F7281" i="1" l="1"/>
  <c r="F7282" i="1"/>
  <c r="F7283" i="1" s="1"/>
  <c r="F7284" i="1" s="1"/>
  <c r="F7285" i="1" l="1"/>
  <c r="F7287" i="1"/>
  <c r="F7286" i="1"/>
  <c r="F7288" i="1"/>
  <c r="F7289" i="1" s="1"/>
  <c r="F7290" i="1" s="1"/>
  <c r="F7293" i="1" l="1"/>
  <c r="F7292" i="1"/>
  <c r="F7294" i="1"/>
  <c r="F7291" i="1"/>
  <c r="F7295" i="1"/>
  <c r="F7296" i="1" s="1"/>
  <c r="F7297" i="1" s="1"/>
  <c r="F7298" i="1" s="1"/>
  <c r="F7299" i="1" l="1"/>
  <c r="F7301" i="1"/>
  <c r="F7302" i="1" s="1"/>
  <c r="F7300" i="1"/>
  <c r="F7304" i="1" l="1"/>
  <c r="F7305" i="1" s="1"/>
  <c r="F7306" i="1" s="1"/>
  <c r="F7307" i="1" s="1"/>
  <c r="F7303" i="1"/>
  <c r="F7308" i="1" l="1"/>
  <c r="F7309" i="1"/>
  <c r="F7310" i="1" s="1"/>
  <c r="F7311" i="1" s="1"/>
  <c r="F7312" i="1" s="1"/>
  <c r="F7313" i="1" s="1"/>
  <c r="F7314" i="1" s="1"/>
  <c r="F7315" i="1" s="1"/>
  <c r="F7316" i="1" s="1"/>
  <c r="F7317" i="1" s="1"/>
  <c r="F7318" i="1" s="1"/>
  <c r="F7319" i="1" s="1"/>
  <c r="F7320" i="1" s="1"/>
  <c r="F7321" i="1" s="1"/>
  <c r="F7322" i="1" s="1"/>
  <c r="F7323" i="1" s="1"/>
  <c r="F7324" i="1" s="1"/>
  <c r="F7325" i="1" s="1"/>
  <c r="F7326" i="1" s="1"/>
  <c r="F7327" i="1" s="1"/>
  <c r="F7329" i="1" l="1"/>
  <c r="F7330" i="1" s="1"/>
  <c r="F7328" i="1"/>
  <c r="F7333" i="1" l="1"/>
  <c r="F7334" i="1" s="1"/>
  <c r="F7335" i="1" s="1"/>
  <c r="F7336" i="1" s="1"/>
  <c r="F7331" i="1"/>
  <c r="F7332" i="1"/>
  <c r="F7337" i="1" l="1"/>
  <c r="F7338" i="1"/>
  <c r="F7339" i="1" s="1"/>
  <c r="F7340" i="1" s="1"/>
  <c r="F7341" i="1" s="1"/>
  <c r="F7342" i="1" s="1"/>
  <c r="F7343" i="1" s="1"/>
  <c r="F7344" i="1" s="1"/>
  <c r="F7345" i="1" s="1"/>
  <c r="F7346" i="1" s="1"/>
  <c r="F7347" i="1" s="1"/>
  <c r="F7348" i="1" s="1"/>
  <c r="F7349" i="1" s="1"/>
  <c r="F7350" i="1" s="1"/>
  <c r="F7351" i="1" s="1"/>
  <c r="F7352" i="1" s="1"/>
  <c r="F7353" i="1" s="1"/>
  <c r="F7354" i="1" s="1"/>
  <c r="F7355" i="1" s="1"/>
  <c r="F7356" i="1" s="1"/>
  <c r="F7357" i="1" s="1"/>
  <c r="F7358" i="1" s="1"/>
  <c r="F7359" i="1" l="1"/>
  <c r="F7360" i="1"/>
  <c r="F7361" i="1" s="1"/>
  <c r="F7362" i="1" s="1"/>
  <c r="F7363" i="1" s="1"/>
  <c r="F7364" i="1" s="1"/>
  <c r="F7365" i="1" s="1"/>
  <c r="F7366" i="1" s="1"/>
  <c r="F7367" i="1" s="1"/>
  <c r="F7368" i="1" s="1"/>
  <c r="F7369" i="1" s="1"/>
  <c r="F7370" i="1" s="1"/>
  <c r="F7371" i="1" s="1"/>
  <c r="F7373" i="1" l="1"/>
  <c r="F7374" i="1" s="1"/>
  <c r="F7375" i="1" s="1"/>
  <c r="F7376" i="1" s="1"/>
  <c r="F7377" i="1" s="1"/>
  <c r="F7378" i="1" s="1"/>
  <c r="F7379" i="1" s="1"/>
  <c r="F7380" i="1" s="1"/>
  <c r="F7381" i="1" s="1"/>
  <c r="F7382" i="1" s="1"/>
  <c r="F7383" i="1" s="1"/>
  <c r="F7384" i="1" s="1"/>
  <c r="F7385" i="1" s="1"/>
  <c r="F7386" i="1" s="1"/>
  <c r="F7387" i="1" s="1"/>
  <c r="F7372" i="1"/>
  <c r="F7389" i="1" l="1"/>
  <c r="F7390" i="1" s="1"/>
  <c r="F7391" i="1" s="1"/>
  <c r="F7392" i="1" s="1"/>
  <c r="F7393" i="1" s="1"/>
  <c r="F7394" i="1" s="1"/>
  <c r="F7388" i="1"/>
  <c r="F7395" i="1" l="1"/>
  <c r="F7396" i="1"/>
  <c r="F7397" i="1" s="1"/>
  <c r="F7398" i="1" s="1"/>
  <c r="F7399" i="1" s="1"/>
  <c r="F7400" i="1" s="1"/>
  <c r="F7401" i="1" s="1"/>
  <c r="F7403" i="1" l="1"/>
  <c r="F7405" i="1"/>
  <c r="F7406" i="1" s="1"/>
  <c r="F7404" i="1"/>
  <c r="F7402" i="1"/>
  <c r="F7407" i="1" l="1"/>
  <c r="F7408" i="1"/>
  <c r="F7409" i="1" s="1"/>
  <c r="F7410" i="1" l="1"/>
  <c r="F7412" i="1"/>
  <c r="F7413" i="1" s="1"/>
  <c r="F7414" i="1" s="1"/>
  <c r="F7415" i="1" s="1"/>
  <c r="F7416" i="1" s="1"/>
  <c r="F7417" i="1" s="1"/>
  <c r="F7418" i="1" s="1"/>
  <c r="F7411" i="1"/>
  <c r="F7419" i="1" l="1"/>
  <c r="F7420" i="1"/>
  <c r="F7421" i="1" s="1"/>
  <c r="F7422" i="1" s="1"/>
  <c r="F7423" i="1" s="1"/>
  <c r="F7424" i="1" s="1"/>
  <c r="F7425" i="1" s="1"/>
  <c r="F7426" i="1" s="1"/>
  <c r="F7427" i="1" s="1"/>
  <c r="F7429" i="1" l="1"/>
  <c r="F7430" i="1" s="1"/>
  <c r="F7428" i="1"/>
  <c r="F7431" i="1" l="1"/>
  <c r="F7432" i="1"/>
  <c r="F7433" i="1" l="1"/>
  <c r="F7434" i="1" s="1"/>
  <c r="F7435" i="1" s="1"/>
  <c r="F7436" i="1" s="1"/>
  <c r="F7439" i="1" s="1"/>
  <c r="F7438" i="1" l="1"/>
  <c r="F7437" i="1"/>
  <c r="F7440" i="1" s="1"/>
  <c r="F7441" i="1" s="1"/>
  <c r="F7442" i="1" s="1"/>
  <c r="F7443" i="1" s="1"/>
  <c r="F7444" i="1" s="1"/>
  <c r="F7445" i="1" s="1"/>
  <c r="F7446" i="1" s="1"/>
  <c r="F7447" i="1" s="1"/>
  <c r="F7448" i="1" s="1"/>
  <c r="F7449" i="1" s="1"/>
  <c r="F7452" i="1" l="1"/>
  <c r="F7450" i="1"/>
  <c r="F7451" i="1"/>
  <c r="F7453" i="1"/>
  <c r="F7454" i="1" s="1"/>
  <c r="F7455" i="1"/>
  <c r="F7456" i="1"/>
  <c r="F7457" i="1" s="1"/>
  <c r="F7460" i="1" l="1"/>
  <c r="F7461" i="1" s="1"/>
  <c r="F7462" i="1" s="1"/>
  <c r="F7463" i="1" s="1"/>
  <c r="F7464" i="1" s="1"/>
  <c r="F7465" i="1" s="1"/>
  <c r="F7466" i="1" s="1"/>
  <c r="F7467" i="1" s="1"/>
  <c r="F7458" i="1"/>
  <c r="F7459" i="1"/>
  <c r="F7469" i="1" l="1"/>
  <c r="F7470" i="1"/>
  <c r="F7471" i="1" s="1"/>
  <c r="F7472" i="1" s="1"/>
  <c r="F7468" i="1"/>
  <c r="F7475" i="1" l="1"/>
  <c r="F7476" i="1" s="1"/>
  <c r="F7477" i="1" s="1"/>
  <c r="F7473" i="1"/>
  <c r="F7474" i="1"/>
  <c r="F7481" i="1" l="1"/>
  <c r="F7482" i="1" s="1"/>
  <c r="F7483" i="1" s="1"/>
  <c r="F7484" i="1" s="1"/>
  <c r="F7485" i="1" s="1"/>
  <c r="F7486" i="1" s="1"/>
  <c r="F7487" i="1" s="1"/>
  <c r="F7488" i="1" s="1"/>
  <c r="F7489" i="1" s="1"/>
  <c r="F7490" i="1" s="1"/>
  <c r="F7491" i="1" s="1"/>
  <c r="F7492" i="1" s="1"/>
  <c r="F7478" i="1"/>
  <c r="F7479" i="1"/>
  <c r="F7480" i="1"/>
  <c r="F7495" i="1" l="1"/>
  <c r="F7493" i="1"/>
  <c r="F7494" i="1"/>
  <c r="F7496" i="1"/>
  <c r="F7497" i="1" s="1"/>
  <c r="F7502" i="1" l="1"/>
  <c r="F7499" i="1"/>
  <c r="F7501" i="1"/>
  <c r="F7500" i="1"/>
  <c r="F7498" i="1"/>
  <c r="F7503" i="1" l="1"/>
  <c r="F7505" i="1" l="1"/>
  <c r="F7506" i="1" s="1"/>
  <c r="F7504" i="1"/>
  <c r="F7508" i="1" l="1"/>
  <c r="F7509" i="1" s="1"/>
  <c r="F7507" i="1"/>
  <c r="F7510" i="1" l="1"/>
  <c r="F7511" i="1"/>
  <c r="F7512" i="1" s="1"/>
  <c r="F7513" i="1" s="1"/>
  <c r="F7514" i="1" s="1"/>
  <c r="F7515" i="1" s="1"/>
  <c r="F7516" i="1" s="1"/>
  <c r="F7517" i="1" s="1"/>
  <c r="F7518" i="1" s="1"/>
  <c r="F7519" i="1" l="1"/>
  <c r="F7520" i="1"/>
  <c r="F7521" i="1" s="1"/>
  <c r="F7524" i="1" l="1"/>
  <c r="F7525" i="1"/>
  <c r="F7526" i="1" s="1"/>
  <c r="F7527" i="1" s="1"/>
  <c r="F7522" i="1"/>
  <c r="F7523" i="1"/>
  <c r="F7529" i="1" l="1"/>
  <c r="F7530" i="1" s="1"/>
  <c r="F7531" i="1" s="1"/>
  <c r="F7532" i="1" s="1"/>
  <c r="F7533" i="1" s="1"/>
  <c r="F7528" i="1"/>
  <c r="F7534" i="1" l="1"/>
  <c r="F7535" i="1"/>
  <c r="F7536" i="1" s="1"/>
  <c r="F7537" i="1" l="1"/>
  <c r="F7538" i="1"/>
  <c r="F7539" i="1"/>
  <c r="F7540" i="1" s="1"/>
  <c r="F7543" i="1" l="1"/>
  <c r="F7544" i="1" s="1"/>
  <c r="F7545" i="1" s="1"/>
  <c r="F7546" i="1" s="1"/>
  <c r="F7547" i="1" s="1"/>
  <c r="F7548" i="1" s="1"/>
  <c r="F7549" i="1" s="1"/>
  <c r="F7550" i="1" s="1"/>
  <c r="F7551" i="1" s="1"/>
  <c r="F7552" i="1" s="1"/>
  <c r="F7541" i="1"/>
  <c r="F7542" i="1"/>
  <c r="F7553" i="1" l="1"/>
  <c r="F7554" i="1"/>
  <c r="F7555" i="1"/>
  <c r="F7556" i="1"/>
  <c r="F7557" i="1" s="1"/>
  <c r="F7558" i="1" l="1"/>
  <c r="F7559" i="1"/>
  <c r="F7560" i="1" s="1"/>
  <c r="F7561" i="1" s="1"/>
  <c r="F7562" i="1" l="1"/>
  <c r="F7563" i="1"/>
  <c r="F7564" i="1" s="1"/>
  <c r="F7565" i="1" s="1"/>
  <c r="F7566" i="1" s="1"/>
  <c r="F7568" i="1" l="1"/>
  <c r="F7569" i="1" s="1"/>
  <c r="F7570" i="1" s="1"/>
  <c r="F7571" i="1" s="1"/>
  <c r="F7572" i="1" s="1"/>
  <c r="F7573" i="1" s="1"/>
  <c r="F7574" i="1" s="1"/>
  <c r="F7567" i="1"/>
  <c r="F7576" i="1" l="1"/>
  <c r="F7577" i="1"/>
  <c r="F7578" i="1" s="1"/>
  <c r="F7579" i="1" s="1"/>
  <c r="F7575" i="1"/>
  <c r="F7581" i="1" l="1"/>
  <c r="F7582" i="1"/>
  <c r="F7583" i="1" s="1"/>
  <c r="F7584" i="1" s="1"/>
  <c r="F7585" i="1" s="1"/>
  <c r="F7586" i="1" s="1"/>
  <c r="F7587" i="1" s="1"/>
  <c r="F7588" i="1" s="1"/>
  <c r="F7589" i="1" s="1"/>
  <c r="F7590" i="1" s="1"/>
  <c r="F7591" i="1" s="1"/>
  <c r="F7592" i="1" s="1"/>
  <c r="F7593" i="1" s="1"/>
  <c r="F7580" i="1"/>
  <c r="F7594" i="1" l="1"/>
  <c r="F7595" i="1"/>
  <c r="F7596" i="1" s="1"/>
  <c r="F7597" i="1" s="1"/>
  <c r="F7598" i="1" s="1"/>
  <c r="F7599" i="1" s="1"/>
  <c r="F7600" i="1" s="1"/>
  <c r="F7601" i="1" s="1"/>
  <c r="F7602" i="1" s="1"/>
  <c r="F7603" i="1" s="1"/>
  <c r="F7604" i="1" s="1"/>
  <c r="F7605" i="1" l="1"/>
  <c r="F7606" i="1"/>
  <c r="F7607" i="1" s="1"/>
  <c r="F7608" i="1" s="1"/>
  <c r="F7609" i="1" s="1"/>
  <c r="F7610" i="1" s="1"/>
  <c r="F7611" i="1" s="1"/>
  <c r="F7612" i="1" s="1"/>
  <c r="F7613" i="1" s="1"/>
  <c r="F7614" i="1" s="1"/>
  <c r="F7615" i="1" s="1"/>
  <c r="F7616" i="1" l="1"/>
  <c r="F7617" i="1"/>
  <c r="F7618" i="1"/>
  <c r="F7619" i="1" s="1"/>
  <c r="F7621" i="1" l="1"/>
  <c r="F7620" i="1"/>
  <c r="F7622" i="1" l="1"/>
  <c r="F7624" i="1" s="1"/>
  <c r="F7625" i="1" s="1"/>
  <c r="F7626" i="1" s="1"/>
  <c r="F7627" i="1" s="1"/>
  <c r="F7628" i="1" s="1"/>
  <c r="F7629" i="1" s="1"/>
  <c r="F7623" i="1"/>
  <c r="F7630" i="1" l="1"/>
  <c r="F7631" i="1"/>
  <c r="F7632" i="1" s="1"/>
  <c r="F7633" i="1" s="1"/>
  <c r="F7634" i="1" s="1"/>
  <c r="F7635" i="1" l="1"/>
  <c r="F7637" i="1"/>
  <c r="F7638" i="1"/>
  <c r="F7636" i="1"/>
  <c r="F7639" i="1" l="1"/>
  <c r="F7640" i="1" s="1"/>
  <c r="F7641" i="1" s="1"/>
  <c r="F7642" i="1" s="1"/>
  <c r="F7643" i="1" s="1"/>
  <c r="F7644" i="1" s="1"/>
  <c r="F7645" i="1" s="1"/>
  <c r="F7646" i="1" s="1"/>
  <c r="F7647" i="1" s="1"/>
  <c r="F7649" i="1" l="1"/>
  <c r="F7650" i="1" s="1"/>
  <c r="F7648" i="1"/>
  <c r="F7654" i="1" l="1"/>
  <c r="F7651" i="1"/>
  <c r="F7656" i="1"/>
  <c r="F7653" i="1"/>
  <c r="F7655" i="1"/>
  <c r="F7657" i="1"/>
  <c r="F7658" i="1" s="1"/>
  <c r="F7652" i="1"/>
  <c r="F7660" i="1" l="1"/>
  <c r="F7661" i="1" s="1"/>
  <c r="F7662" i="1" s="1"/>
  <c r="F7663" i="1" s="1"/>
  <c r="F7664" i="1" s="1"/>
  <c r="F7665" i="1" s="1"/>
  <c r="F7666" i="1" s="1"/>
  <c r="F7667" i="1" s="1"/>
  <c r="F7668" i="1" s="1"/>
  <c r="F7669" i="1" s="1"/>
  <c r="F7670" i="1" s="1"/>
  <c r="F7671" i="1" s="1"/>
  <c r="F7672" i="1" s="1"/>
  <c r="F7673" i="1" s="1"/>
  <c r="F7674" i="1" s="1"/>
  <c r="F7675" i="1" s="1"/>
  <c r="F7659" i="1"/>
  <c r="F7677" i="1" l="1"/>
  <c r="F7678" i="1" s="1"/>
  <c r="F7679" i="1" s="1"/>
  <c r="F7680" i="1" s="1"/>
  <c r="F7681" i="1" s="1"/>
  <c r="F7682" i="1" s="1"/>
  <c r="F7676" i="1"/>
  <c r="F7683" i="1" l="1"/>
  <c r="F7684" i="1"/>
  <c r="F7685" i="1" s="1"/>
  <c r="F7686" i="1" l="1"/>
  <c r="F7687" i="1"/>
  <c r="F7688" i="1" s="1"/>
  <c r="F7689" i="1" s="1"/>
  <c r="F7690" i="1" s="1"/>
  <c r="F7692" i="1" l="1"/>
  <c r="F7693" i="1" s="1"/>
  <c r="F7694" i="1" s="1"/>
  <c r="F7695" i="1" s="1"/>
  <c r="F7696" i="1" s="1"/>
  <c r="F7697" i="1" s="1"/>
  <c r="F7698" i="1" s="1"/>
  <c r="F7691" i="1"/>
  <c r="F7699" i="1" l="1"/>
  <c r="F7700" i="1"/>
  <c r="F7701" i="1" s="1"/>
  <c r="F7702" i="1" s="1"/>
  <c r="F7703" i="1" s="1"/>
  <c r="F7704" i="1" s="1"/>
  <c r="F7708" i="1" l="1"/>
  <c r="F7709" i="1" s="1"/>
  <c r="F7710" i="1" s="1"/>
  <c r="F7705" i="1"/>
  <c r="F7706" i="1"/>
  <c r="F7707" i="1"/>
  <c r="F7713" i="1" l="1"/>
  <c r="F7712" i="1"/>
  <c r="F7714" i="1"/>
  <c r="F7715" i="1" s="1"/>
  <c r="F7716" i="1" s="1"/>
  <c r="F7717" i="1" s="1"/>
  <c r="F7718" i="1" s="1"/>
  <c r="F7719" i="1" s="1"/>
  <c r="F7711" i="1"/>
  <c r="F7721" i="1" l="1"/>
  <c r="F7722" i="1"/>
  <c r="F7723" i="1" s="1"/>
  <c r="F7724" i="1" s="1"/>
  <c r="F7725" i="1" s="1"/>
  <c r="F7726" i="1" s="1"/>
  <c r="F7727" i="1" s="1"/>
  <c r="F7728" i="1" s="1"/>
  <c r="F7720" i="1"/>
  <c r="F7729" i="1" l="1"/>
  <c r="F7730" i="1"/>
  <c r="F7731" i="1" s="1"/>
  <c r="F7732" i="1" s="1"/>
  <c r="F7733" i="1" s="1"/>
  <c r="F7734" i="1" s="1"/>
  <c r="F7735" i="1" s="1"/>
  <c r="F7736" i="1" s="1"/>
  <c r="F7737" i="1" l="1"/>
  <c r="F7738" i="1"/>
  <c r="F7739" i="1" s="1"/>
  <c r="F7740" i="1" s="1"/>
  <c r="F7745" i="1" l="1"/>
  <c r="F7744" i="1"/>
  <c r="F7742" i="1"/>
  <c r="F7743" i="1"/>
  <c r="F7746" i="1"/>
  <c r="F7747" i="1" s="1"/>
  <c r="F7748" i="1" s="1"/>
  <c r="F7749" i="1" s="1"/>
  <c r="F7750" i="1" s="1"/>
  <c r="F7741" i="1"/>
  <c r="F7753" i="1" l="1"/>
  <c r="F7754" i="1" s="1"/>
  <c r="F7755" i="1" s="1"/>
  <c r="F7756" i="1" s="1"/>
  <c r="F7751" i="1"/>
  <c r="F7752" i="1"/>
  <c r="F7758" i="1" l="1"/>
  <c r="F7759" i="1" s="1"/>
  <c r="F7760" i="1" s="1"/>
  <c r="F7761" i="1" s="1"/>
  <c r="F7762" i="1" s="1"/>
  <c r="F7763" i="1" s="1"/>
  <c r="F7764" i="1" s="1"/>
  <c r="F7765" i="1" s="1"/>
  <c r="F7757" i="1"/>
  <c r="F7767" i="1" l="1"/>
  <c r="F7768" i="1" s="1"/>
  <c r="F7769" i="1" s="1"/>
  <c r="F7770" i="1" s="1"/>
  <c r="F7771" i="1" s="1"/>
  <c r="F7772" i="1" s="1"/>
  <c r="F7773" i="1" s="1"/>
  <c r="F7774" i="1" s="1"/>
  <c r="F7775" i="1" s="1"/>
  <c r="F7776" i="1" s="1"/>
  <c r="F7777" i="1" s="1"/>
  <c r="F7778" i="1" s="1"/>
  <c r="F7766" i="1"/>
  <c r="F7779" i="1" l="1"/>
  <c r="F7780" i="1"/>
  <c r="F7781" i="1" s="1"/>
  <c r="F7782" i="1" l="1"/>
  <c r="F7783" i="1"/>
  <c r="F7784" i="1" s="1"/>
  <c r="F7785" i="1" s="1"/>
  <c r="F7786" i="1" s="1"/>
  <c r="F7787" i="1" s="1"/>
  <c r="F7788" i="1" s="1"/>
  <c r="F7789" i="1" s="1"/>
  <c r="F7790" i="1" s="1"/>
  <c r="F7791" i="1" s="1"/>
  <c r="F7792" i="1" s="1"/>
  <c r="F7793" i="1" s="1"/>
  <c r="F7794" i="1" s="1"/>
  <c r="F7795" i="1" s="1"/>
  <c r="F7796" i="1" s="1"/>
  <c r="F7797" i="1" s="1"/>
  <c r="F7798" i="1" s="1"/>
  <c r="F7799" i="1" s="1"/>
  <c r="F7800" i="1" s="1"/>
  <c r="F7801" i="1" s="1"/>
  <c r="F7802" i="1" l="1"/>
  <c r="F7803" i="1"/>
  <c r="F7804" i="1" s="1"/>
  <c r="F7805" i="1" s="1"/>
  <c r="F7806" i="1" l="1"/>
  <c r="F7807" i="1"/>
  <c r="F7808" i="1" s="1"/>
  <c r="F7809" i="1" s="1"/>
  <c r="F7810" i="1" s="1"/>
  <c r="F7811" i="1" s="1"/>
  <c r="F7812" i="1" s="1"/>
  <c r="F7813" i="1" s="1"/>
  <c r="F7814" i="1" s="1"/>
  <c r="F7815" i="1" s="1"/>
  <c r="F7816" i="1" s="1"/>
  <c r="F7817" i="1" s="1"/>
  <c r="F7818" i="1" s="1"/>
  <c r="F7819" i="1" s="1"/>
  <c r="F7820" i="1" s="1"/>
  <c r="F7821" i="1" l="1"/>
  <c r="F7822" i="1"/>
  <c r="F7823" i="1" s="1"/>
  <c r="F7824" i="1" s="1"/>
  <c r="F7825" i="1" s="1"/>
  <c r="F7826" i="1" s="1"/>
  <c r="F7827" i="1" s="1"/>
  <c r="F7829" i="1" l="1"/>
  <c r="F7830" i="1" s="1"/>
  <c r="F7831" i="1" s="1"/>
  <c r="F7832" i="1" s="1"/>
  <c r="F7833" i="1" s="1"/>
  <c r="F7834" i="1" s="1"/>
  <c r="F7835" i="1" s="1"/>
  <c r="F7836" i="1" s="1"/>
  <c r="F7837" i="1" s="1"/>
  <c r="F7838" i="1" s="1"/>
  <c r="F7828" i="1"/>
  <c r="F7840" i="1" l="1"/>
  <c r="F7841" i="1"/>
  <c r="F7842" i="1" s="1"/>
  <c r="F7843" i="1" s="1"/>
  <c r="F7844" i="1" s="1"/>
  <c r="F7839" i="1"/>
  <c r="F7845" i="1" l="1"/>
  <c r="F7846" i="1"/>
  <c r="F7847" i="1" s="1"/>
  <c r="F7848" i="1" s="1"/>
  <c r="F7849" i="1" s="1"/>
  <c r="F7850" i="1" s="1"/>
  <c r="F7851" i="1" s="1"/>
  <c r="F7852" i="1" s="1"/>
  <c r="F7853" i="1" l="1"/>
  <c r="F7854" i="1"/>
  <c r="F7855" i="1"/>
  <c r="F7856" i="1" s="1"/>
  <c r="F7857" i="1" l="1"/>
  <c r="F7858" i="1"/>
  <c r="F7859" i="1" s="1"/>
  <c r="F7860" i="1" l="1"/>
  <c r="F7861" i="1"/>
  <c r="F7862" i="1" s="1"/>
  <c r="F7863" i="1" s="1"/>
  <c r="F7864" i="1" s="1"/>
  <c r="F7865" i="1" s="1"/>
  <c r="F7866" i="1" s="1"/>
  <c r="F7867" i="1" l="1"/>
  <c r="F7868" i="1"/>
  <c r="F7869" i="1" s="1"/>
  <c r="F7870" i="1" s="1"/>
  <c r="F7871" i="1" s="1"/>
  <c r="F7872" i="1" s="1"/>
  <c r="F7873" i="1" s="1"/>
  <c r="F7874" i="1" l="1"/>
  <c r="F7875" i="1"/>
  <c r="F7876" i="1" s="1"/>
  <c r="F7877" i="1" s="1"/>
  <c r="F7878" i="1" s="1"/>
  <c r="F7879" i="1" s="1"/>
  <c r="F7880" i="1" s="1"/>
  <c r="F7881" i="1" s="1"/>
  <c r="F7895" i="1" s="1"/>
  <c r="F7882" i="1" l="1"/>
  <c r="F7883" i="1" s="1"/>
  <c r="F7884" i="1" s="1"/>
  <c r="F7885" i="1" s="1"/>
  <c r="F7886" i="1" l="1"/>
  <c r="F7887" i="1"/>
  <c r="F7888" i="1" s="1"/>
  <c r="F7891" i="1" l="1"/>
  <c r="F7892" i="1" s="1"/>
  <c r="F7893" i="1" s="1"/>
  <c r="F7894" i="1" s="1"/>
  <c r="F7896" i="1" s="1"/>
  <c r="F7897" i="1" s="1"/>
  <c r="F7898" i="1" s="1"/>
  <c r="F7890" i="1"/>
  <c r="F7889" i="1"/>
  <c r="F7901" i="1" l="1"/>
  <c r="F7899" i="1"/>
  <c r="F7902" i="1"/>
  <c r="F7903" i="1" s="1"/>
  <c r="F7904" i="1" s="1"/>
  <c r="F7905" i="1" s="1"/>
  <c r="F7906" i="1" s="1"/>
  <c r="F7907" i="1" s="1"/>
  <c r="F7908" i="1" s="1"/>
  <c r="F7909" i="1" s="1"/>
  <c r="F7910" i="1" s="1"/>
  <c r="F7900" i="1"/>
  <c r="F7914" i="1" l="1"/>
  <c r="F7913" i="1"/>
  <c r="F7915" i="1"/>
  <c r="F7911" i="1"/>
  <c r="F7912" i="1"/>
  <c r="F7916" i="1" s="1"/>
  <c r="F7917" i="1" s="1"/>
  <c r="F7918" i="1" l="1"/>
  <c r="F7919" i="1"/>
  <c r="F7920" i="1" s="1"/>
  <c r="F7921" i="1" s="1"/>
  <c r="F7923" i="1" l="1"/>
  <c r="F7922" i="1"/>
  <c r="F7924" i="1"/>
  <c r="F7925" i="1" s="1"/>
  <c r="F7926" i="1" s="1"/>
  <c r="F7928" i="1" l="1"/>
  <c r="F7929" i="1"/>
  <c r="F7930" i="1" s="1"/>
  <c r="F7927" i="1"/>
  <c r="F7931" i="1" l="1"/>
  <c r="F7933" i="1"/>
  <c r="F7934" i="1"/>
  <c r="F7935" i="1" s="1"/>
  <c r="F7936" i="1" s="1"/>
  <c r="F7937" i="1" s="1"/>
  <c r="F7938" i="1" s="1"/>
  <c r="F7939" i="1" s="1"/>
  <c r="F7940" i="1" s="1"/>
  <c r="F7941" i="1" s="1"/>
  <c r="F7932" i="1"/>
  <c r="F7943" i="1" l="1"/>
  <c r="F7944" i="1"/>
  <c r="F7945" i="1" s="1"/>
  <c r="F7946" i="1" s="1"/>
  <c r="F7947" i="1" s="1"/>
  <c r="F7948" i="1" s="1"/>
  <c r="F7949" i="1" s="1"/>
  <c r="F7950" i="1" s="1"/>
  <c r="F7951" i="1" s="1"/>
  <c r="F7952" i="1" s="1"/>
  <c r="F7953" i="1" s="1"/>
  <c r="F7954" i="1" s="1"/>
  <c r="F7955" i="1" s="1"/>
  <c r="F7956" i="1" s="1"/>
  <c r="F7957" i="1" s="1"/>
  <c r="F7958" i="1" s="1"/>
  <c r="F7959" i="1" s="1"/>
  <c r="F7960" i="1" s="1"/>
  <c r="F7942" i="1"/>
  <c r="F7965" i="1" l="1"/>
  <c r="F7962" i="1"/>
  <c r="F7966" i="1"/>
  <c r="F7963" i="1"/>
  <c r="F7961" i="1"/>
  <c r="F7967" i="1" s="1"/>
  <c r="F7964" i="1"/>
  <c r="F7969" i="1" l="1"/>
  <c r="F7970" i="1"/>
  <c r="F7972" i="1"/>
  <c r="F7968" i="1"/>
  <c r="F7971" i="1"/>
  <c r="F7973" i="1" s="1"/>
  <c r="F7974" i="1" s="1"/>
  <c r="F7975" i="1" s="1"/>
  <c r="F7979" i="1" l="1"/>
  <c r="F7980" i="1" s="1"/>
  <c r="F7977" i="1"/>
  <c r="F7976" i="1"/>
  <c r="F7978" i="1"/>
  <c r="F7981" i="1"/>
  <c r="F7982" i="1"/>
  <c r="F7983" i="1" s="1"/>
  <c r="F7984" i="1" s="1"/>
  <c r="F7985" i="1" s="1"/>
  <c r="F7986" i="1" s="1"/>
  <c r="F7987" i="1" s="1"/>
  <c r="F7988" i="1" l="1"/>
  <c r="F7989" i="1"/>
  <c r="F7990" i="1" s="1"/>
  <c r="F7991" i="1" s="1"/>
  <c r="F7992" i="1" l="1"/>
  <c r="F7993" i="1"/>
  <c r="F7994" i="1"/>
  <c r="F7995" i="1" s="1"/>
  <c r="F7999" i="1" l="1"/>
  <c r="F8000" i="1" s="1"/>
  <c r="F7996" i="1"/>
  <c r="F7997" i="1"/>
  <c r="F7998" i="1"/>
  <c r="F8001" i="1" l="1"/>
  <c r="F8002" i="1"/>
  <c r="F8003" i="1" s="1"/>
  <c r="F8004" i="1" s="1"/>
  <c r="F8005" i="1" s="1"/>
  <c r="F8007" i="1" l="1"/>
  <c r="F8008" i="1"/>
  <c r="F8009" i="1"/>
  <c r="F8006" i="1"/>
  <c r="F8010" i="1"/>
  <c r="F8011" i="1" s="1"/>
  <c r="F8012" i="1" s="1"/>
  <c r="F8013" i="1" l="1"/>
  <c r="F8014" i="1"/>
  <c r="F8015" i="1" s="1"/>
  <c r="F8016" i="1" s="1"/>
  <c r="F8017" i="1" s="1"/>
  <c r="F8018" i="1" s="1"/>
  <c r="F8019" i="1" l="1"/>
  <c r="F8020" i="1"/>
  <c r="F8021" i="1" s="1"/>
  <c r="F8023" i="1" l="1"/>
  <c r="F8027" i="1"/>
  <c r="F8024" i="1"/>
  <c r="F8025" i="1"/>
  <c r="F8022" i="1"/>
  <c r="F8026" i="1"/>
  <c r="F8028" i="1" l="1"/>
  <c r="F8029" i="1" l="1"/>
  <c r="F8030" i="1"/>
  <c r="F8031" i="1" s="1"/>
  <c r="F8032" i="1" s="1"/>
  <c r="F8033" i="1" s="1"/>
  <c r="F8034" i="1" s="1"/>
  <c r="F8035" i="1" s="1"/>
  <c r="F8036" i="1" s="1"/>
  <c r="F8037" i="1" s="1"/>
  <c r="F8038" i="1" s="1"/>
  <c r="F8039" i="1" s="1"/>
  <c r="F8040" i="1" s="1"/>
  <c r="F8041" i="1" s="1"/>
  <c r="F8042" i="1" s="1"/>
  <c r="F8043" i="1" s="1"/>
  <c r="F8044" i="1" s="1"/>
  <c r="F8045" i="1" s="1"/>
  <c r="F8046" i="1" s="1"/>
  <c r="F8047" i="1" s="1"/>
  <c r="F8048" i="1" s="1"/>
  <c r="F8049" i="1" s="1"/>
  <c r="F8050" i="1" s="1"/>
  <c r="F8051" i="1" s="1"/>
  <c r="F8052" i="1" s="1"/>
  <c r="F8053" i="1" s="1"/>
  <c r="F8055" i="1" l="1"/>
  <c r="F8056" i="1"/>
  <c r="F8057" i="1"/>
  <c r="F8058" i="1" s="1"/>
  <c r="F8059" i="1" s="1"/>
  <c r="F8060" i="1" s="1"/>
  <c r="F8061" i="1" s="1"/>
  <c r="F8062" i="1" s="1"/>
  <c r="F8063" i="1" s="1"/>
  <c r="F8064" i="1" s="1"/>
  <c r="F8054" i="1"/>
  <c r="F8067" i="1" l="1"/>
  <c r="F8068" i="1" s="1"/>
  <c r="F8069" i="1" s="1"/>
  <c r="F8065" i="1"/>
  <c r="F8066" i="1"/>
  <c r="F8071" i="1" l="1"/>
  <c r="F8072" i="1" s="1"/>
  <c r="F8070" i="1"/>
  <c r="F8073" i="1" l="1"/>
  <c r="F8074" i="1"/>
  <c r="F8075" i="1" s="1"/>
  <c r="F8076" i="1" s="1"/>
  <c r="F8077" i="1" s="1"/>
  <c r="F8078" i="1" s="1"/>
  <c r="F8079" i="1" s="1"/>
  <c r="F8080" i="1" l="1"/>
  <c r="F8081" i="1"/>
  <c r="F8082" i="1"/>
  <c r="F8083" i="1" s="1"/>
  <c r="F8084" i="1" s="1"/>
  <c r="F8085" i="1" s="1"/>
  <c r="F8086" i="1" s="1"/>
  <c r="F8087" i="1" s="1"/>
  <c r="F8088" i="1" s="1"/>
  <c r="F8089" i="1" s="1"/>
  <c r="F8090" i="1" s="1"/>
  <c r="F8091" i="1" s="1"/>
  <c r="F8092" i="1" s="1"/>
  <c r="F8093" i="1" s="1"/>
  <c r="F8094" i="1" s="1"/>
  <c r="F8095" i="1" s="1"/>
  <c r="F8096" i="1" s="1"/>
  <c r="F8097" i="1" l="1"/>
  <c r="F8098" i="1"/>
  <c r="F8099" i="1" s="1"/>
  <c r="F8100" i="1" s="1"/>
  <c r="F8101" i="1" s="1"/>
  <c r="F8102" i="1" s="1"/>
  <c r="F8103" i="1" s="1"/>
  <c r="F8104" i="1" s="1"/>
  <c r="F8105" i="1" s="1"/>
  <c r="F8106" i="1" s="1"/>
  <c r="F8107" i="1" s="1"/>
  <c r="F8108" i="1" s="1"/>
  <c r="F8109" i="1" s="1"/>
  <c r="F8110" i="1" s="1"/>
  <c r="F8111" i="1" s="1"/>
  <c r="F8112" i="1" s="1"/>
  <c r="F8113" i="1" l="1"/>
  <c r="F8114" i="1"/>
  <c r="F8115" i="1" s="1"/>
  <c r="F8116" i="1" s="1"/>
  <c r="F8117" i="1" s="1"/>
  <c r="F8119" i="1" l="1"/>
  <c r="F8120" i="1" s="1"/>
  <c r="F8121" i="1" s="1"/>
  <c r="F8122" i="1" s="1"/>
  <c r="F8123" i="1" s="1"/>
  <c r="F8118" i="1"/>
  <c r="F8124" i="1" l="1"/>
  <c r="F8125" i="1"/>
  <c r="F8126" i="1" s="1"/>
  <c r="F8127" i="1" s="1"/>
  <c r="F8128" i="1" s="1"/>
  <c r="F8129" i="1" s="1"/>
  <c r="F8130" i="1" s="1"/>
  <c r="F8131" i="1" s="1"/>
  <c r="F8132" i="1" s="1"/>
  <c r="F8133" i="1" s="1"/>
  <c r="F8134" i="1" s="1"/>
  <c r="F8135" i="1" s="1"/>
  <c r="F8136" i="1" s="1"/>
  <c r="F8139" i="1" l="1"/>
  <c r="F8143" i="1"/>
  <c r="F8140" i="1"/>
  <c r="F8137" i="1"/>
  <c r="F8141" i="1"/>
  <c r="F8138" i="1"/>
  <c r="F8142" i="1"/>
  <c r="F8144" i="1" l="1"/>
  <c r="F8145" i="1" l="1"/>
  <c r="F8146" i="1"/>
  <c r="F8147" i="1" s="1"/>
  <c r="F8148" i="1" s="1"/>
  <c r="F8151" i="1" l="1"/>
  <c r="F8152" i="1" s="1"/>
  <c r="F8153" i="1" s="1"/>
  <c r="F8154" i="1" s="1"/>
  <c r="F8155" i="1" s="1"/>
  <c r="F8156" i="1" s="1"/>
  <c r="F8157" i="1" s="1"/>
  <c r="F8149" i="1"/>
  <c r="F8150" i="1"/>
  <c r="F8159" i="1" l="1"/>
  <c r="F8160" i="1" s="1"/>
  <c r="F8158" i="1"/>
  <c r="F8163" i="1" l="1"/>
  <c r="F8164" i="1"/>
  <c r="F8161" i="1"/>
  <c r="F8165" i="1"/>
  <c r="F8162" i="1"/>
  <c r="F8166" i="1" l="1"/>
  <c r="F8167" i="1" l="1"/>
  <c r="F8168" i="1"/>
  <c r="F8169" i="1"/>
  <c r="F8170" i="1" s="1"/>
  <c r="F8171" i="1" s="1"/>
  <c r="F8172" i="1" s="1"/>
  <c r="F8175" i="1" l="1"/>
  <c r="F8176" i="1"/>
  <c r="F8173" i="1"/>
  <c r="F8177" i="1"/>
  <c r="F8174" i="1"/>
  <c r="F8178" i="1"/>
  <c r="F8179" i="1" s="1"/>
  <c r="F8180" i="1" s="1"/>
  <c r="F8181" i="1" s="1"/>
  <c r="F8182" i="1" s="1"/>
  <c r="F8183" i="1" s="1"/>
  <c r="F8184" i="1" s="1"/>
  <c r="F8185" i="1" s="1"/>
  <c r="F8186" i="1" s="1"/>
  <c r="F8187" i="1" s="1"/>
  <c r="F8188" i="1" s="1"/>
  <c r="F8189" i="1" s="1"/>
  <c r="F8190" i="1" s="1"/>
  <c r="F8191" i="1" s="1"/>
  <c r="F8195" i="1" l="1"/>
  <c r="F8196" i="1" s="1"/>
  <c r="F8197" i="1" s="1"/>
  <c r="F8192" i="1"/>
  <c r="F8193" i="1"/>
  <c r="F8194" i="1"/>
  <c r="F8199" i="1" l="1"/>
  <c r="F8203" i="1"/>
  <c r="F8200" i="1"/>
  <c r="F8201" i="1"/>
  <c r="F8198" i="1"/>
  <c r="F8202" i="1"/>
  <c r="F8204" i="1" l="1"/>
  <c r="F8207" i="1" l="1"/>
  <c r="F8208" i="1"/>
  <c r="F8209" i="1" s="1"/>
  <c r="F8205" i="1"/>
  <c r="F8206" i="1"/>
  <c r="F8211" i="1" l="1"/>
  <c r="F8212" i="1" s="1"/>
  <c r="F8213" i="1" s="1"/>
  <c r="F8214" i="1" s="1"/>
  <c r="F8215" i="1" s="1"/>
  <c r="F8210" i="1"/>
  <c r="F8216" i="1" l="1"/>
  <c r="F8217" i="1"/>
  <c r="F8218" i="1" s="1"/>
  <c r="F8219" i="1" s="1"/>
  <c r="F8220" i="1" s="1"/>
  <c r="F8221" i="1" s="1"/>
  <c r="F8222" i="1" s="1"/>
  <c r="F8223" i="1" s="1"/>
  <c r="F8224" i="1" s="1"/>
  <c r="F8225" i="1" s="1"/>
  <c r="F8226" i="1" s="1"/>
  <c r="F8227" i="1" s="1"/>
  <c r="F8228" i="1" l="1"/>
  <c r="F8229" i="1"/>
  <c r="F8230" i="1" s="1"/>
  <c r="F8231" i="1" s="1"/>
  <c r="F8232" i="1" s="1"/>
  <c r="F8233" i="1" s="1"/>
  <c r="F8235" i="1" l="1"/>
  <c r="F8236" i="1" s="1"/>
  <c r="F8234" i="1"/>
  <c r="F8239" i="1" l="1"/>
  <c r="F8240" i="1"/>
  <c r="F8237" i="1"/>
  <c r="F8241" i="1"/>
  <c r="F8238" i="1"/>
  <c r="F8242" i="1"/>
  <c r="F8243" i="1" s="1"/>
  <c r="F8244" i="1" l="1"/>
  <c r="F8245" i="1"/>
  <c r="F8246" i="1" s="1"/>
  <c r="F8247" i="1" s="1"/>
  <c r="F8248" i="1" l="1"/>
  <c r="F8249" i="1"/>
  <c r="F8250" i="1" s="1"/>
  <c r="F8251" i="1" s="1"/>
  <c r="F8252" i="1" s="1"/>
  <c r="F8253" i="1" l="1"/>
  <c r="F8254" i="1"/>
  <c r="F8255" i="1" s="1"/>
  <c r="F8256" i="1" s="1"/>
  <c r="F8257" i="1" s="1"/>
  <c r="F8259" i="1" l="1"/>
  <c r="F8260" i="1"/>
  <c r="F8261" i="1"/>
  <c r="F8262" i="1" s="1"/>
  <c r="F8263" i="1" s="1"/>
  <c r="F8264" i="1" s="1"/>
  <c r="F8265" i="1" s="1"/>
  <c r="F8266" i="1" s="1"/>
  <c r="F8267" i="1" s="1"/>
  <c r="F8268" i="1" s="1"/>
  <c r="F8269" i="1" s="1"/>
  <c r="F8270" i="1" s="1"/>
  <c r="F8271" i="1" s="1"/>
  <c r="F8272" i="1" s="1"/>
  <c r="F8273" i="1" s="1"/>
  <c r="F8274" i="1" s="1"/>
  <c r="F8275" i="1" s="1"/>
  <c r="F8258" i="1"/>
  <c r="F8276" i="1" l="1"/>
  <c r="F8277" i="1"/>
  <c r="F8278" i="1" s="1"/>
  <c r="F8279" i="1" s="1"/>
  <c r="F8280" i="1" s="1"/>
  <c r="F8283" i="1" l="1"/>
  <c r="F8287" i="1"/>
  <c r="F8284" i="1"/>
  <c r="F8281" i="1"/>
  <c r="F8285" i="1"/>
  <c r="F8282" i="1"/>
  <c r="F8286" i="1"/>
  <c r="F8288" i="1" l="1"/>
  <c r="F8289" i="1" s="1"/>
  <c r="F8290" i="1" s="1"/>
  <c r="F8291" i="1" s="1"/>
  <c r="F8292" i="1" s="1"/>
  <c r="F8293" i="1" s="1"/>
  <c r="F8295" i="1" l="1"/>
  <c r="F8296" i="1"/>
  <c r="F8297" i="1" s="1"/>
  <c r="F8298" i="1" s="1"/>
  <c r="F8299" i="1" s="1"/>
  <c r="F8300" i="1" s="1"/>
  <c r="F8301" i="1" s="1"/>
  <c r="F8294" i="1"/>
  <c r="F8303" i="1" l="1"/>
  <c r="F8304" i="1" s="1"/>
  <c r="F8305" i="1" s="1"/>
  <c r="F8306" i="1" s="1"/>
  <c r="F8307" i="1" s="1"/>
  <c r="F8308" i="1" s="1"/>
  <c r="F8309" i="1" s="1"/>
  <c r="F8310" i="1" s="1"/>
  <c r="F8311" i="1" s="1"/>
  <c r="F8312" i="1" s="1"/>
  <c r="F8313" i="1" s="1"/>
  <c r="F8314" i="1" s="1"/>
  <c r="F8315" i="1" s="1"/>
  <c r="F8316" i="1" s="1"/>
  <c r="F8317" i="1" s="1"/>
  <c r="F8318" i="1" s="1"/>
  <c r="F8319" i="1" s="1"/>
  <c r="F8320" i="1" s="1"/>
  <c r="F8321" i="1" s="1"/>
  <c r="F8322" i="1" s="1"/>
  <c r="F8323" i="1" s="1"/>
  <c r="F8324" i="1" s="1"/>
  <c r="F8325" i="1" s="1"/>
  <c r="F8302" i="1"/>
  <c r="F8327" i="1" l="1"/>
  <c r="F8328" i="1" s="1"/>
  <c r="F8329" i="1" s="1"/>
  <c r="F8330" i="1" s="1"/>
  <c r="F8326" i="1"/>
  <c r="F8331" i="1" l="1"/>
  <c r="F8335" i="1"/>
  <c r="F8339" i="1"/>
  <c r="F8332" i="1"/>
  <c r="F8336" i="1"/>
  <c r="F8340" i="1"/>
  <c r="F8333" i="1"/>
  <c r="F8337" i="1"/>
  <c r="F8341" i="1"/>
  <c r="F8334" i="1"/>
  <c r="F8338" i="1"/>
  <c r="F8342" i="1" l="1"/>
  <c r="F8344" i="1" s="1"/>
  <c r="F8345" i="1" s="1"/>
  <c r="F8343" i="1"/>
  <c r="F8347" i="1" l="1"/>
  <c r="F8348" i="1" s="1"/>
  <c r="F8346" i="1"/>
  <c r="F8349" i="1" l="1"/>
  <c r="F8350" i="1"/>
  <c r="F8351" i="1" s="1"/>
  <c r="F8352" i="1" s="1"/>
  <c r="F8353" i="1" s="1"/>
  <c r="F8354" i="1" s="1"/>
  <c r="F8355" i="1" s="1"/>
  <c r="F8356" i="1" s="1"/>
  <c r="F8357" i="1" s="1"/>
  <c r="F8359" i="1" l="1"/>
  <c r="F8360" i="1" s="1"/>
  <c r="F8361" i="1" s="1"/>
  <c r="F8362" i="1" s="1"/>
  <c r="F8363" i="1" s="1"/>
  <c r="F8364" i="1" s="1"/>
  <c r="F8365" i="1" s="1"/>
  <c r="F8358" i="1"/>
  <c r="F8367" i="1" l="1"/>
  <c r="F8368" i="1"/>
  <c r="F8369" i="1" s="1"/>
  <c r="F8370" i="1" s="1"/>
  <c r="F8371" i="1" s="1"/>
  <c r="F8372" i="1" s="1"/>
  <c r="F8373" i="1" s="1"/>
  <c r="F8366" i="1"/>
  <c r="F8375" i="1" l="1"/>
  <c r="F8376" i="1" s="1"/>
  <c r="F8377" i="1" s="1"/>
  <c r="F8378" i="1" s="1"/>
  <c r="F8379" i="1" s="1"/>
  <c r="F8380" i="1" s="1"/>
  <c r="F8374" i="1"/>
  <c r="F8381" i="1" l="1"/>
  <c r="F8382" i="1"/>
  <c r="F8383" i="1" s="1"/>
  <c r="F8384" i="1" l="1"/>
  <c r="F8385" i="1"/>
  <c r="F8386" i="1"/>
  <c r="F8387" i="1" s="1"/>
  <c r="F8388" i="1" l="1"/>
  <c r="F8389" i="1"/>
  <c r="F8390" i="1" s="1"/>
  <c r="F8391" i="1" s="1"/>
  <c r="F8392" i="1" s="1"/>
  <c r="F8393" i="1" s="1"/>
  <c r="F8394" i="1" s="1"/>
  <c r="F8395" i="1" s="1"/>
  <c r="F8396" i="1" s="1"/>
  <c r="F8397" i="1" s="1"/>
  <c r="F8398" i="1" s="1"/>
  <c r="F8399" i="1" s="1"/>
  <c r="F8400" i="1" s="1"/>
  <c r="F8401" i="1" s="1"/>
  <c r="F8402" i="1" s="1"/>
  <c r="F8403" i="1" s="1"/>
  <c r="F8404" i="1" l="1"/>
  <c r="F8405" i="1"/>
  <c r="F8406" i="1" s="1"/>
  <c r="F8407" i="1" s="1"/>
  <c r="F8408" i="1" s="1"/>
  <c r="F8409" i="1" s="1"/>
  <c r="F8410" i="1" s="1"/>
  <c r="F8411" i="1" s="1"/>
  <c r="F8412" i="1" s="1"/>
  <c r="F8413" i="1" s="1"/>
  <c r="F8415" i="1" l="1"/>
  <c r="F8416" i="1" s="1"/>
  <c r="F8417" i="1" s="1"/>
  <c r="F8418" i="1" s="1"/>
  <c r="F8419" i="1" s="1"/>
  <c r="F8420" i="1" s="1"/>
  <c r="F8421" i="1" s="1"/>
  <c r="F8422" i="1" s="1"/>
  <c r="F8423" i="1" s="1"/>
  <c r="F8424" i="1" s="1"/>
  <c r="F8414" i="1"/>
  <c r="F8425" i="1" l="1"/>
  <c r="F8426" i="1"/>
  <c r="F8427" i="1" s="1"/>
  <c r="F8428" i="1" s="1"/>
  <c r="F8429" i="1" s="1"/>
  <c r="F8430" i="1" s="1"/>
  <c r="F8431" i="1" s="1"/>
  <c r="F8432" i="1" s="1"/>
  <c r="F8433" i="1" s="1"/>
  <c r="F8434" i="1" s="1"/>
  <c r="F8435" i="1" l="1"/>
  <c r="F8439" i="1"/>
  <c r="F8436" i="1"/>
  <c r="F8437" i="1"/>
  <c r="F8438" i="1"/>
  <c r="F8440" i="1" l="1"/>
  <c r="F8441" i="1" s="1"/>
  <c r="F8442" i="1" s="1"/>
  <c r="F8443" i="1" s="1"/>
  <c r="F8447" i="1" l="1"/>
  <c r="F8444" i="1"/>
  <c r="F8448" i="1"/>
  <c r="F8445" i="1"/>
  <c r="F8449" i="1"/>
  <c r="F8446" i="1"/>
  <c r="F8450" i="1"/>
  <c r="F8451" i="1" s="1"/>
  <c r="F8452" i="1" s="1"/>
  <c r="F8453" i="1" s="1"/>
  <c r="F8455" i="1" l="1"/>
  <c r="F8456" i="1"/>
  <c r="F8457" i="1" s="1"/>
  <c r="F8458" i="1" s="1"/>
  <c r="F8459" i="1" s="1"/>
  <c r="F8454" i="1"/>
  <c r="F8460" i="1" l="1"/>
  <c r="F8461" i="1"/>
  <c r="F8462" i="1" s="1"/>
  <c r="F8463" i="1" s="1"/>
  <c r="F8464" i="1" s="1"/>
  <c r="F8465" i="1" s="1"/>
  <c r="F8466" i="1" s="1"/>
  <c r="F8467" i="1" s="1"/>
  <c r="F8468" i="1" s="1"/>
  <c r="F8469" i="1" s="1"/>
  <c r="F8471" i="1" l="1"/>
  <c r="F8472" i="1" s="1"/>
  <c r="F8473" i="1" s="1"/>
  <c r="F8474" i="1" s="1"/>
  <c r="F8475" i="1" s="1"/>
  <c r="F8470" i="1"/>
  <c r="F8479" i="1" l="1"/>
  <c r="F8476" i="1"/>
  <c r="F8480" i="1"/>
  <c r="F8477" i="1"/>
  <c r="F8481" i="1"/>
  <c r="F8478" i="1"/>
  <c r="F8482" i="1"/>
  <c r="F8483" i="1" s="1"/>
  <c r="F8484" i="1" s="1"/>
  <c r="F8485" i="1" s="1"/>
  <c r="F8486" i="1" s="1"/>
  <c r="F8487" i="1" s="1"/>
  <c r="F8488" i="1" s="1"/>
  <c r="F8489" i="1" s="1"/>
  <c r="F8490" i="1" s="1"/>
  <c r="F8491" i="1" s="1"/>
  <c r="F8492" i="1" s="1"/>
  <c r="F8493" i="1" l="1"/>
  <c r="F8494" i="1"/>
  <c r="F8495" i="1" s="1"/>
  <c r="F8496" i="1" s="1"/>
  <c r="F8497" i="1" s="1"/>
  <c r="F8509" i="1" l="1"/>
  <c r="F8498" i="1"/>
  <c r="F8499" i="1" s="1"/>
  <c r="F8503" i="1" l="1"/>
  <c r="F8504" i="1" s="1"/>
  <c r="F8500" i="1"/>
  <c r="F8501" i="1"/>
  <c r="F8502" i="1"/>
  <c r="F8505" i="1" l="1"/>
  <c r="F8506" i="1"/>
  <c r="F8507" i="1" s="1"/>
  <c r="F8508" i="1" s="1"/>
  <c r="F8510" i="1" l="1"/>
  <c r="F8511" i="1" s="1"/>
  <c r="F8512" i="1" s="1"/>
  <c r="F8513" i="1" s="1"/>
  <c r="F8515" i="1" s="1"/>
  <c r="F8514" i="1" l="1"/>
  <c r="F8516" i="1" s="1"/>
  <c r="F8517" i="1" s="1"/>
  <c r="F8518" i="1" s="1"/>
  <c r="F8519" i="1" s="1"/>
  <c r="F8520" i="1" s="1"/>
  <c r="F8521" i="1" s="1"/>
  <c r="F8522" i="1" s="1"/>
  <c r="F8523" i="1" s="1"/>
  <c r="F8528" i="1" l="1"/>
  <c r="F8525" i="1"/>
  <c r="F8527" i="1"/>
  <c r="F8526" i="1"/>
  <c r="F8524" i="1"/>
  <c r="F8529" i="1" s="1"/>
  <c r="F8530" i="1" s="1"/>
  <c r="F8531" i="1" s="1"/>
  <c r="F8532" i="1" l="1"/>
  <c r="F8533" i="1"/>
  <c r="F8534" i="1"/>
  <c r="F8535" i="1" s="1"/>
  <c r="F8536" i="1" s="1"/>
  <c r="F8537" i="1" s="1"/>
  <c r="F8538" i="1" s="1"/>
  <c r="F8539" i="1" s="1"/>
  <c r="F8540" i="1" s="1"/>
  <c r="F8541" i="1" s="1"/>
  <c r="F8543" i="1" l="1"/>
  <c r="F8544" i="1"/>
  <c r="F8545" i="1" s="1"/>
  <c r="F8542" i="1"/>
  <c r="F8547" i="1" l="1"/>
  <c r="F8548" i="1" s="1"/>
  <c r="F8549" i="1" s="1"/>
  <c r="F8546" i="1"/>
  <c r="F8551" i="1" l="1"/>
  <c r="F8552" i="1"/>
  <c r="F8553" i="1"/>
  <c r="F8554" i="1" s="1"/>
  <c r="F8550" i="1"/>
  <c r="F8555" i="1" l="1"/>
  <c r="F8556" i="1"/>
  <c r="F8557" i="1"/>
  <c r="F8558" i="1" s="1"/>
  <c r="F8559" i="1" s="1"/>
  <c r="F8560" i="1" s="1"/>
  <c r="F8561" i="1" s="1"/>
  <c r="F8562" i="1" s="1"/>
  <c r="F8563" i="1" s="1"/>
  <c r="F8564" i="1" s="1"/>
  <c r="F8565" i="1" s="1"/>
  <c r="F8566" i="1" s="1"/>
  <c r="F8567" i="1" s="1"/>
  <c r="F8568" i="1" s="1"/>
  <c r="F8569" i="1" s="1"/>
  <c r="F8571" i="1" l="1"/>
  <c r="F8572" i="1"/>
  <c r="F8573" i="1"/>
  <c r="F8574" i="1" s="1"/>
  <c r="F8575" i="1" s="1"/>
  <c r="F8576" i="1" s="1"/>
  <c r="F8577" i="1" s="1"/>
  <c r="F8578" i="1" s="1"/>
  <c r="F8579" i="1" s="1"/>
  <c r="F8580" i="1" s="1"/>
  <c r="F8570" i="1"/>
  <c r="F8583" i="1" l="1"/>
  <c r="F8584" i="1"/>
  <c r="F8581" i="1"/>
  <c r="F8585" i="1"/>
  <c r="F8582" i="1"/>
  <c r="F8586" i="1"/>
  <c r="F8587" i="1" s="1"/>
  <c r="F8588" i="1" l="1"/>
  <c r="F8589" i="1"/>
  <c r="F8590" i="1"/>
  <c r="F8591" i="1" s="1"/>
  <c r="F8592" i="1" s="1"/>
  <c r="F8593" i="1" s="1"/>
  <c r="F8594" i="1" s="1"/>
  <c r="F8595" i="1" l="1"/>
  <c r="F8596" i="1"/>
  <c r="F8597" i="1" s="1"/>
  <c r="F8598" i="1" s="1"/>
  <c r="F8599" i="1" s="1"/>
  <c r="F8600" i="1" s="1"/>
  <c r="F8601" i="1" s="1"/>
  <c r="F8602" i="1" s="1"/>
  <c r="F8603" i="1" s="1"/>
  <c r="F8604" i="1" s="1"/>
  <c r="F8605" i="1" s="1"/>
  <c r="F8607" i="1" l="1"/>
  <c r="F8611" i="1"/>
  <c r="F8608" i="1"/>
  <c r="F8612" i="1"/>
  <c r="F8609" i="1"/>
  <c r="F8606" i="1"/>
  <c r="F8610" i="1"/>
  <c r="F8613" i="1" l="1"/>
  <c r="F8614" i="1" s="1"/>
  <c r="F8615" i="1" s="1"/>
  <c r="F8616" i="1" l="1"/>
  <c r="F8617" i="1"/>
  <c r="F8618" i="1"/>
  <c r="F8619" i="1" s="1"/>
  <c r="F8620" i="1" s="1"/>
  <c r="F8621" i="1" l="1"/>
  <c r="F8622" i="1"/>
  <c r="F8623" i="1" s="1"/>
  <c r="F8624" i="1" s="1"/>
  <c r="F8627" i="1" l="1"/>
  <c r="F8628" i="1" s="1"/>
  <c r="F8629" i="1" s="1"/>
  <c r="F8625" i="1"/>
  <c r="F8626" i="1"/>
  <c r="F8631" i="1" l="1"/>
  <c r="F8635" i="1"/>
  <c r="F8639" i="1"/>
  <c r="F8632" i="1"/>
  <c r="F8636" i="1"/>
  <c r="F8640" i="1"/>
  <c r="F8633" i="1"/>
  <c r="F8637" i="1"/>
  <c r="F8641" i="1"/>
  <c r="F8630" i="1"/>
  <c r="F8634" i="1"/>
  <c r="F8638" i="1"/>
  <c r="F8642" i="1"/>
  <c r="F8643" i="1" s="1"/>
  <c r="F8644" i="1" s="1"/>
  <c r="F8645" i="1" s="1"/>
  <c r="F8646" i="1" s="1"/>
  <c r="F8647" i="1" s="1"/>
  <c r="F8648" i="1" s="1"/>
  <c r="F8649" i="1" s="1"/>
  <c r="F8650" i="1" s="1"/>
  <c r="F8651" i="1" s="1"/>
  <c r="F8652" i="1" l="1"/>
  <c r="F8653" i="1"/>
  <c r="F8654" i="1"/>
  <c r="F8655" i="1" s="1"/>
  <c r="F8656" i="1" l="1"/>
  <c r="F8657" i="1"/>
  <c r="F8658" i="1" s="1"/>
  <c r="F8659" i="1" s="1"/>
  <c r="F8660" i="1" s="1"/>
  <c r="F8661" i="1" s="1"/>
  <c r="F8662" i="1" s="1"/>
  <c r="F8663" i="1" s="1"/>
  <c r="F8664" i="1" s="1"/>
  <c r="F8665" i="1" s="1"/>
  <c r="F8666" i="1" s="1"/>
  <c r="F8667" i="1" s="1"/>
  <c r="F8668" i="1" s="1"/>
  <c r="F8669" i="1" s="1"/>
  <c r="F8670" i="1" s="1"/>
  <c r="F8671" i="1" s="1"/>
  <c r="F8672" i="1" s="1"/>
  <c r="F8673" i="1" s="1"/>
  <c r="F8675" i="1" l="1"/>
  <c r="F8676" i="1" s="1"/>
  <c r="F8677" i="1" s="1"/>
  <c r="F8678" i="1" s="1"/>
  <c r="F8679" i="1" s="1"/>
  <c r="F8680" i="1" s="1"/>
  <c r="F8681" i="1" s="1"/>
  <c r="F8682" i="1" s="1"/>
  <c r="F8683" i="1" s="1"/>
  <c r="F8684" i="1" s="1"/>
  <c r="F8674" i="1"/>
  <c r="F8685" i="1" l="1"/>
  <c r="F8686" i="1"/>
  <c r="F8687" i="1" s="1"/>
  <c r="F8688" i="1" s="1"/>
  <c r="F8689" i="1" s="1"/>
  <c r="F8691" i="1" l="1"/>
  <c r="F8692" i="1" s="1"/>
  <c r="F8693" i="1" s="1"/>
  <c r="F8694" i="1" s="1"/>
  <c r="F8695" i="1" s="1"/>
  <c r="F8696" i="1" s="1"/>
  <c r="F8690" i="1"/>
  <c r="F8697" i="1" l="1"/>
  <c r="F8698" i="1"/>
  <c r="F8699" i="1" s="1"/>
  <c r="F8700" i="1" s="1"/>
  <c r="F8701" i="1" s="1"/>
  <c r="F8702" i="1" s="1"/>
  <c r="F8703" i="1" s="1"/>
  <c r="F8704" i="1" s="1"/>
  <c r="F8705" i="1" s="1"/>
  <c r="F8706" i="1" s="1"/>
  <c r="F8707" i="1" s="1"/>
  <c r="F8708" i="1" s="1"/>
  <c r="F8709" i="1" s="1"/>
  <c r="F8711" i="1" l="1"/>
  <c r="F8712" i="1"/>
  <c r="F8713" i="1"/>
  <c r="F8714" i="1" s="1"/>
  <c r="F8715" i="1" s="1"/>
  <c r="F8716" i="1" s="1"/>
  <c r="F8717" i="1" s="1"/>
  <c r="F8718" i="1" s="1"/>
  <c r="F8710" i="1"/>
  <c r="F8719" i="1" l="1"/>
  <c r="F8720" i="1"/>
  <c r="F8721" i="1"/>
  <c r="F8722" i="1" s="1"/>
  <c r="F8723" i="1" s="1"/>
  <c r="F8724" i="1" s="1"/>
  <c r="F8725" i="1" s="1"/>
  <c r="F8726" i="1" s="1"/>
  <c r="F8727" i="1" s="1"/>
  <c r="F8728" i="1" s="1"/>
  <c r="F8729" i="1" s="1"/>
  <c r="F8730" i="1" s="1"/>
  <c r="F8731" i="1" s="1"/>
  <c r="F8732" i="1" s="1"/>
  <c r="F8735" i="1" l="1"/>
  <c r="F8736" i="1"/>
  <c r="F8737" i="1" s="1"/>
  <c r="F8738" i="1" s="1"/>
  <c r="F8739" i="1" s="1"/>
  <c r="F8733" i="1"/>
  <c r="F8734" i="1"/>
  <c r="F8743" i="1" l="1"/>
  <c r="F8740" i="1"/>
  <c r="F8744" i="1"/>
  <c r="F8741" i="1"/>
  <c r="F8742" i="1"/>
  <c r="F8745" i="1" l="1"/>
  <c r="F8746" i="1" s="1"/>
  <c r="F8747" i="1" s="1"/>
  <c r="F8748" i="1" s="1"/>
  <c r="F8749" i="1" l="1"/>
  <c r="F8750" i="1"/>
  <c r="F8751" i="1" s="1"/>
  <c r="F8755" i="1" l="1"/>
  <c r="F8752" i="1"/>
  <c r="F8756" i="1"/>
  <c r="F8753" i="1"/>
  <c r="F8754" i="1"/>
  <c r="F8757" i="1" l="1"/>
  <c r="F8758" i="1" s="1"/>
  <c r="F8759" i="1" s="1"/>
  <c r="F8760" i="1" s="1"/>
  <c r="F8763" i="1" s="1"/>
  <c r="F8761" i="1" l="1"/>
  <c r="F8764" i="1"/>
  <c r="F8765" i="1" s="1"/>
  <c r="F8766" i="1" s="1"/>
  <c r="F8767" i="1" s="1"/>
  <c r="F8768" i="1" s="1"/>
  <c r="F8769" i="1" s="1"/>
  <c r="F8770" i="1" s="1"/>
  <c r="F8762" i="1"/>
  <c r="F8771" i="1" l="1"/>
  <c r="F8772" i="1" s="1"/>
  <c r="F8773" i="1" s="1"/>
  <c r="F8774" i="1" s="1"/>
  <c r="F8775" i="1" s="1"/>
  <c r="F8776" i="1" s="1"/>
  <c r="F8777" i="1" s="1"/>
  <c r="F8779" i="1" s="1"/>
  <c r="F8778" i="1" l="1"/>
  <c r="F8780" i="1"/>
  <c r="F8781" i="1" s="1"/>
  <c r="F8783" i="1" s="1"/>
  <c r="F8782" i="1" l="1"/>
  <c r="F8784" i="1"/>
  <c r="F8785" i="1" s="1"/>
  <c r="F8786" i="1" s="1"/>
  <c r="F8787" i="1" s="1"/>
  <c r="F8788" i="1" s="1"/>
  <c r="F8791" i="1" s="1"/>
  <c r="F8790" i="1" l="1"/>
  <c r="F8789" i="1"/>
  <c r="F8792" i="1" s="1"/>
  <c r="F8793" i="1" s="1"/>
  <c r="F8794" i="1" s="1"/>
  <c r="F8795" i="1" s="1"/>
  <c r="F8796" i="1" s="1"/>
  <c r="F8797" i="1" s="1"/>
  <c r="F8798" i="1" s="1"/>
  <c r="F8803" i="1" l="1"/>
  <c r="F8802" i="1"/>
  <c r="F8800" i="1"/>
  <c r="F8804" i="1"/>
  <c r="F8799" i="1"/>
  <c r="F8805" i="1" s="1"/>
  <c r="F8806" i="1" s="1"/>
  <c r="F8801" i="1"/>
  <c r="F8807" i="1" l="1"/>
  <c r="F8808" i="1"/>
  <c r="F8809" i="1"/>
  <c r="F8810" i="1" s="1"/>
  <c r="F8811" i="1" s="1"/>
  <c r="F8812" i="1" s="1"/>
  <c r="F8813" i="1" s="1"/>
  <c r="F8814" i="1" s="1"/>
  <c r="F8815" i="1" s="1"/>
  <c r="F8816" i="1" s="1"/>
  <c r="F8817" i="1" s="1"/>
  <c r="F8818" i="1" s="1"/>
  <c r="F8819" i="1" s="1"/>
  <c r="F8820" i="1" l="1"/>
  <c r="F8821" i="1"/>
  <c r="F8822" i="1" s="1"/>
  <c r="F8823" i="1" s="1"/>
  <c r="F8824" i="1" s="1"/>
  <c r="F8825" i="1" s="1"/>
  <c r="F8826" i="1" s="1"/>
  <c r="F8827" i="1" l="1"/>
  <c r="F8828" i="1"/>
  <c r="F8829" i="1" s="1"/>
  <c r="F8831" i="1" l="1"/>
  <c r="F8832" i="1" s="1"/>
  <c r="F8833" i="1" s="1"/>
  <c r="F8830" i="1"/>
  <c r="F8835" i="1" l="1"/>
  <c r="F8836" i="1"/>
  <c r="F8837" i="1"/>
  <c r="F8834" i="1"/>
  <c r="F8838" i="1"/>
  <c r="F8839" i="1" l="1"/>
  <c r="F8840" i="1"/>
  <c r="F8841" i="1"/>
  <c r="F8842" i="1" s="1"/>
  <c r="F8843" i="1" l="1"/>
  <c r="F8844" i="1"/>
  <c r="F8845" i="1" l="1"/>
  <c r="F8846" i="1" s="1"/>
  <c r="F8847" i="1" s="1"/>
  <c r="F8848" i="1" s="1"/>
  <c r="F8849" i="1" s="1"/>
  <c r="F8850" i="1" s="1"/>
  <c r="F8851" i="1" s="1"/>
  <c r="F8852" i="1" s="1"/>
  <c r="F8853" i="1" s="1"/>
  <c r="F8854" i="1" l="1"/>
  <c r="F8855" i="1" s="1"/>
  <c r="F8859" i="1" s="1"/>
  <c r="F8860" i="1" s="1"/>
  <c r="F8861" i="1" s="1"/>
  <c r="F8862" i="1" s="1"/>
  <c r="F8856" i="1"/>
  <c r="F8857" i="1"/>
  <c r="F8858" i="1"/>
  <c r="F8863" i="1" l="1"/>
  <c r="F8864" i="1"/>
  <c r="F8865" i="1"/>
  <c r="F8866" i="1" s="1"/>
  <c r="F8867" i="1" s="1"/>
  <c r="F8868" i="1" s="1"/>
  <c r="F8869" i="1" s="1"/>
  <c r="F8870" i="1" s="1"/>
  <c r="F8871" i="1" s="1"/>
  <c r="F8872" i="1" s="1"/>
  <c r="F8875" i="1" l="1"/>
  <c r="F8876" i="1" s="1"/>
  <c r="F8877" i="1" s="1"/>
  <c r="F8878" i="1" s="1"/>
  <c r="F8879" i="1" s="1"/>
  <c r="F8880" i="1" s="1"/>
  <c r="F8881" i="1" s="1"/>
  <c r="F8882" i="1" s="1"/>
  <c r="F8883" i="1" s="1"/>
  <c r="F8884" i="1" s="1"/>
  <c r="F8885" i="1" s="1"/>
  <c r="F8886" i="1" s="1"/>
  <c r="F8887" i="1" s="1"/>
  <c r="F8888" i="1" s="1"/>
  <c r="F8889" i="1" s="1"/>
  <c r="F8873" i="1"/>
  <c r="F8874" i="1"/>
  <c r="F8891" i="1" l="1"/>
  <c r="F8892" i="1"/>
  <c r="F8893" i="1" s="1"/>
  <c r="F8890" i="1"/>
  <c r="F8895" i="1" l="1"/>
  <c r="F8896" i="1" s="1"/>
  <c r="F8897" i="1" s="1"/>
  <c r="F8898" i="1" s="1"/>
  <c r="F8894" i="1"/>
  <c r="F8899" i="1" l="1"/>
  <c r="F8900" i="1"/>
  <c r="F8901" i="1"/>
  <c r="F8902" i="1" s="1"/>
  <c r="F8903" i="1" s="1"/>
  <c r="F8904" i="1" l="1"/>
  <c r="F8905" i="1"/>
  <c r="F8906" i="1" s="1"/>
  <c r="F8907" i="1" l="1"/>
  <c r="F8908" i="1"/>
  <c r="F8909" i="1" s="1"/>
  <c r="F8910" i="1" s="1"/>
  <c r="F8911" i="1" l="1"/>
  <c r="F8912" i="1"/>
  <c r="F8913" i="1" s="1"/>
  <c r="F8914" i="1" s="1"/>
  <c r="F8915" i="1" s="1"/>
  <c r="F8916" i="1" s="1"/>
  <c r="F8917" i="1" s="1"/>
  <c r="F8918" i="1" s="1"/>
  <c r="F8919" i="1" s="1"/>
  <c r="F8920" i="1" s="1"/>
  <c r="F8921" i="1" s="1"/>
  <c r="F8922" i="1" s="1"/>
  <c r="F8923" i="1" s="1"/>
  <c r="F8924" i="1" s="1"/>
  <c r="F8925" i="1" s="1"/>
  <c r="F8926" i="1" s="1"/>
  <c r="F8927" i="1" s="1"/>
  <c r="F8928" i="1" s="1"/>
  <c r="F8929" i="1" s="1"/>
  <c r="F8930" i="1" s="1"/>
  <c r="F8931" i="1" s="1"/>
  <c r="F8932" i="1" s="1"/>
  <c r="F8933" i="1" s="1"/>
  <c r="F8934" i="1" s="1"/>
  <c r="F8935" i="1" s="1"/>
  <c r="F8936" i="1" s="1"/>
  <c r="F8937" i="1" s="1"/>
  <c r="F8938" i="1" s="1"/>
  <c r="F8939" i="1" s="1"/>
  <c r="F8940" i="1" l="1"/>
  <c r="F8941" i="1"/>
  <c r="F8942" i="1" s="1"/>
  <c r="F8943" i="1" s="1"/>
  <c r="F8944" i="1" s="1"/>
  <c r="F8947" i="1" l="1"/>
  <c r="F8948" i="1" s="1"/>
  <c r="F8949" i="1" s="1"/>
  <c r="F8950" i="1" s="1"/>
  <c r="F8951" i="1" s="1"/>
  <c r="F8952" i="1" s="1"/>
  <c r="F8953" i="1" s="1"/>
  <c r="F8954" i="1" s="1"/>
  <c r="F8945" i="1"/>
  <c r="F8946" i="1"/>
  <c r="F8955" i="1" l="1"/>
  <c r="F8956" i="1"/>
  <c r="F8957" i="1" s="1"/>
  <c r="F8958" i="1" s="1"/>
  <c r="F8959" i="1" s="1"/>
  <c r="F8960" i="1" s="1"/>
  <c r="F8961" i="1" s="1"/>
  <c r="F8963" i="1" l="1"/>
  <c r="F8964" i="1"/>
  <c r="F8965" i="1" s="1"/>
  <c r="F8966" i="1" s="1"/>
  <c r="F8967" i="1" s="1"/>
  <c r="F8968" i="1" s="1"/>
  <c r="F8969" i="1" s="1"/>
  <c r="F8970" i="1" s="1"/>
  <c r="F8971" i="1" s="1"/>
  <c r="F8962" i="1"/>
  <c r="F8972" i="1" l="1"/>
  <c r="F8973" i="1"/>
  <c r="F8974" i="1" s="1"/>
  <c r="F8975" i="1" s="1"/>
  <c r="F8976" i="1" s="1"/>
  <c r="F8977" i="1" s="1"/>
  <c r="F8978" i="1" s="1"/>
  <c r="F8979" i="1" l="1"/>
  <c r="F8980" i="1"/>
  <c r="F8981" i="1" s="1"/>
  <c r="F8982" i="1" s="1"/>
  <c r="F8983" i="1" s="1"/>
  <c r="F8984" i="1" s="1"/>
  <c r="F8985" i="1" s="1"/>
  <c r="F8987" i="1" l="1"/>
  <c r="F8988" i="1"/>
  <c r="F8989" i="1" s="1"/>
  <c r="F8990" i="1" s="1"/>
  <c r="F8991" i="1" s="1"/>
  <c r="F8992" i="1" s="1"/>
  <c r="F8993" i="1" s="1"/>
  <c r="F8994" i="1" s="1"/>
  <c r="F8995" i="1" s="1"/>
  <c r="F8996" i="1" s="1"/>
  <c r="F8997" i="1" s="1"/>
  <c r="F8998" i="1" s="1"/>
  <c r="F8986" i="1"/>
  <c r="F8999" i="1" l="1"/>
  <c r="F9000" i="1"/>
  <c r="F9001" i="1"/>
  <c r="F9002" i="1" s="1"/>
  <c r="F9003" i="1" l="1"/>
  <c r="F9004" i="1"/>
  <c r="F9005" i="1" s="1"/>
  <c r="F9007" i="1" l="1"/>
  <c r="F9008" i="1"/>
  <c r="F9009" i="1" s="1"/>
  <c r="F9006" i="1"/>
  <c r="F9011" i="1" l="1"/>
  <c r="F9012" i="1"/>
  <c r="F9013" i="1"/>
  <c r="F9010" i="1"/>
  <c r="F9014" i="1"/>
  <c r="F9015" i="1" s="1"/>
  <c r="F9016" i="1" s="1"/>
  <c r="F9017" i="1" s="1"/>
  <c r="F9018" i="1" s="1"/>
  <c r="F9019" i="1" s="1"/>
  <c r="F9020" i="1" s="1"/>
  <c r="F9021" i="1" s="1"/>
  <c r="F9022" i="1" s="1"/>
  <c r="F9023" i="1" s="1"/>
  <c r="F9024" i="1" l="1"/>
  <c r="F9025" i="1"/>
  <c r="F9026" i="1" s="1"/>
  <c r="F9027" i="1" s="1"/>
  <c r="F9028" i="1" s="1"/>
  <c r="F9029" i="1" s="1"/>
  <c r="F9030" i="1" s="1"/>
  <c r="F9031" i="1" s="1"/>
  <c r="F9032" i="1" s="1"/>
  <c r="F9033" i="1" s="1"/>
  <c r="F9034" i="1" s="1"/>
  <c r="F9035" i="1" s="1"/>
  <c r="F9036" i="1" s="1"/>
  <c r="F9037" i="1" l="1"/>
  <c r="F9038" i="1"/>
  <c r="F9039" i="1" s="1"/>
  <c r="F9040" i="1" s="1"/>
  <c r="F9041" i="1" l="1"/>
  <c r="F9042" i="1"/>
  <c r="F9043" i="1" s="1"/>
  <c r="F9044" i="1" l="1"/>
  <c r="F9045" i="1"/>
  <c r="F9046" i="1" s="1"/>
  <c r="F9047" i="1" s="1"/>
  <c r="F9048" i="1" s="1"/>
  <c r="F9049" i="1" s="1"/>
  <c r="F9050" i="1" s="1"/>
  <c r="F9051" i="1" s="1"/>
  <c r="F9055" i="1" l="1"/>
  <c r="F9052" i="1"/>
  <c r="F9056" i="1"/>
  <c r="F9053" i="1"/>
  <c r="F9054" i="1"/>
  <c r="F9057" i="1" l="1"/>
  <c r="F9059" i="1" l="1"/>
  <c r="F9060" i="1"/>
  <c r="F9061" i="1" s="1"/>
  <c r="F9058" i="1"/>
  <c r="F9063" i="1" l="1"/>
  <c r="F9064" i="1" s="1"/>
  <c r="F9062" i="1"/>
  <c r="F9065" i="1" l="1"/>
  <c r="F9066" i="1"/>
  <c r="F9067" i="1" s="1"/>
  <c r="F9068" i="1" l="1"/>
  <c r="F9069" i="1"/>
  <c r="F9070" i="1"/>
  <c r="F9071" i="1" s="1"/>
  <c r="F9072" i="1" s="1"/>
  <c r="F9073" i="1" s="1"/>
  <c r="F9074" i="1" s="1"/>
  <c r="F9075" i="1" s="1"/>
  <c r="F9076" i="1" s="1"/>
  <c r="F9077" i="1" s="1"/>
  <c r="F9078" i="1" s="1"/>
  <c r="F9079" i="1" s="1"/>
  <c r="F9080" i="1" s="1"/>
  <c r="F9081" i="1" s="1"/>
  <c r="F9083" i="1" l="1"/>
  <c r="F9084" i="1"/>
  <c r="F9085" i="1"/>
  <c r="F9082" i="1"/>
  <c r="F9086" i="1"/>
  <c r="F9087" i="1" s="1"/>
  <c r="F9088" i="1" l="1"/>
  <c r="F9089" i="1"/>
  <c r="F9090" i="1"/>
  <c r="F9091" i="1" s="1"/>
  <c r="F9092" i="1" l="1"/>
  <c r="F9093" i="1"/>
  <c r="F9094" i="1"/>
  <c r="F9095" i="1" s="1"/>
  <c r="F9096" i="1" s="1"/>
  <c r="F9097" i="1" s="1"/>
  <c r="F9098" i="1" s="1"/>
  <c r="F9099" i="1" s="1"/>
  <c r="F9100" i="1" s="1"/>
  <c r="F9101" i="1" s="1"/>
  <c r="F9102" i="1" s="1"/>
  <c r="F9103" i="1" s="1"/>
  <c r="F9104" i="1" s="1"/>
  <c r="F9105" i="1" s="1"/>
  <c r="F9106" i="1" s="1"/>
  <c r="F9107" i="1" s="1"/>
  <c r="F9108" i="1" s="1"/>
  <c r="F9109" i="1" l="1"/>
  <c r="F9110" i="1"/>
  <c r="F9111" i="1" s="1"/>
  <c r="F9112" i="1" s="1"/>
  <c r="F9113" i="1" s="1"/>
  <c r="F9114" i="1" s="1"/>
  <c r="F9115" i="1" s="1"/>
  <c r="F9116" i="1" s="1"/>
  <c r="F9117" i="1" s="1"/>
  <c r="F9118" i="1" s="1"/>
  <c r="F9119" i="1" s="1"/>
  <c r="F9120" i="1" s="1"/>
  <c r="F9121" i="1" s="1"/>
  <c r="F9122" i="1" s="1"/>
  <c r="F9123" i="1" l="1"/>
  <c r="F9124" i="1"/>
  <c r="F9125" i="1"/>
  <c r="F9126" i="1" s="1"/>
  <c r="F9127" i="1" s="1"/>
  <c r="F9128" i="1" s="1"/>
  <c r="F9129" i="1" s="1"/>
  <c r="F9130" i="1" s="1"/>
  <c r="F9131" i="1" s="1"/>
  <c r="F9132" i="1" s="1"/>
  <c r="F9135" i="1" l="1"/>
  <c r="F9136" i="1" s="1"/>
  <c r="F9133" i="1"/>
  <c r="F9134" i="1"/>
  <c r="F9139" i="1" l="1"/>
  <c r="F9140" i="1" s="1"/>
  <c r="F9141" i="1" s="1"/>
  <c r="F9142" i="1" s="1"/>
  <c r="F9143" i="1" s="1"/>
  <c r="F9144" i="1" s="1"/>
  <c r="F9145" i="1" s="1"/>
  <c r="F9146" i="1" s="1"/>
  <c r="F9147" i="1" s="1"/>
  <c r="F9148" i="1" s="1"/>
  <c r="F9149" i="1" s="1"/>
  <c r="F9150" i="1" s="1"/>
  <c r="F9137" i="1"/>
  <c r="F9138" i="1"/>
  <c r="F9151" i="1" l="1"/>
  <c r="F9155" i="1"/>
  <c r="F9152" i="1"/>
  <c r="F9156" i="1"/>
  <c r="F9153" i="1"/>
  <c r="F9157" i="1"/>
  <c r="F9158" i="1" s="1"/>
  <c r="F9154" i="1"/>
  <c r="F9159" i="1" l="1"/>
  <c r="F9160" i="1"/>
  <c r="F9161" i="1" s="1"/>
  <c r="F9162" i="1" s="1"/>
  <c r="F9163" i="1" s="1"/>
  <c r="F9164" i="1" s="1"/>
  <c r="F9165" i="1" l="1"/>
  <c r="F9166" i="1"/>
  <c r="F9167" i="1" s="1"/>
  <c r="F9171" i="1" l="1"/>
  <c r="F9172" i="1" s="1"/>
  <c r="F9173" i="1" s="1"/>
  <c r="F9174" i="1" s="1"/>
  <c r="F9175" i="1" s="1"/>
  <c r="F9176" i="1" s="1"/>
  <c r="F9168" i="1"/>
  <c r="F9169" i="1"/>
  <c r="F9170" i="1"/>
  <c r="F9179" i="1" l="1"/>
  <c r="F9180" i="1"/>
  <c r="F9181" i="1" s="1"/>
  <c r="F9182" i="1" s="1"/>
  <c r="F9177" i="1"/>
  <c r="F9178" i="1"/>
  <c r="F9183" i="1" l="1"/>
  <c r="F9184" i="1"/>
  <c r="F9185" i="1" s="1"/>
  <c r="F9186" i="1" s="1"/>
  <c r="F9187" i="1" s="1"/>
  <c r="F9188" i="1" s="1"/>
  <c r="F9189" i="1" s="1"/>
  <c r="F9190" i="1" s="1"/>
  <c r="F9191" i="1" s="1"/>
  <c r="F9192" i="1" s="1"/>
  <c r="F9193" i="1" s="1"/>
  <c r="F9194" i="1" s="1"/>
  <c r="F9195" i="1" s="1"/>
  <c r="F9196" i="1" s="1"/>
  <c r="F9197" i="1" s="1"/>
  <c r="F9198" i="1" s="1"/>
  <c r="F9199" i="1" s="1"/>
  <c r="F9200" i="1" s="1"/>
  <c r="F9201" i="1" s="1"/>
  <c r="F9202" i="1" s="1"/>
  <c r="F9203" i="1" s="1"/>
  <c r="F9204" i="1" s="1"/>
  <c r="F9207" i="1" l="1"/>
  <c r="F9208" i="1" s="1"/>
  <c r="F9209" i="1" s="1"/>
  <c r="F9210" i="1" s="1"/>
  <c r="F9211" i="1" s="1"/>
  <c r="F9212" i="1" s="1"/>
  <c r="F9205" i="1"/>
  <c r="F9206" i="1"/>
  <c r="F9215" i="1" l="1"/>
  <c r="F9216" i="1"/>
  <c r="F9213" i="1"/>
  <c r="F9214" i="1"/>
  <c r="F9217" i="1" l="1"/>
  <c r="F9218" i="1" s="1"/>
  <c r="F9219" i="1" s="1"/>
  <c r="F9220" i="1" s="1"/>
  <c r="F9221" i="1" s="1"/>
  <c r="F9222" i="1" s="1"/>
  <c r="F9223" i="1" s="1"/>
  <c r="F9224" i="1" s="1"/>
  <c r="F9225" i="1" s="1"/>
  <c r="F9226" i="1" s="1"/>
  <c r="F9227" i="1" s="1"/>
  <c r="F9228" i="1" s="1"/>
  <c r="F9229" i="1" s="1"/>
  <c r="F9230" i="1" s="1"/>
  <c r="F9231" i="1" l="1"/>
  <c r="F9232" i="1"/>
  <c r="F9233" i="1" s="1"/>
  <c r="F9234" i="1" s="1"/>
  <c r="F9235" i="1" s="1"/>
  <c r="F9236" i="1" s="1"/>
  <c r="F9237" i="1" s="1"/>
  <c r="F9238" i="1" s="1"/>
  <c r="F9239" i="1" s="1"/>
  <c r="F9240" i="1" s="1"/>
  <c r="F9241" i="1" s="1"/>
  <c r="F9242" i="1" s="1"/>
  <c r="F9243" i="1" s="1"/>
  <c r="F9244" i="1" s="1"/>
  <c r="F9245" i="1" l="1"/>
  <c r="F9246" i="1"/>
  <c r="F9247" i="1" s="1"/>
  <c r="F9248" i="1" s="1"/>
  <c r="F9251" i="1" l="1"/>
  <c r="F9252" i="1"/>
  <c r="F9249" i="1"/>
  <c r="F9253" i="1"/>
  <c r="F9250" i="1"/>
  <c r="F9254" i="1" l="1"/>
  <c r="F9255" i="1" l="1"/>
  <c r="F9259" i="1"/>
  <c r="F9256" i="1"/>
  <c r="F9257" i="1"/>
  <c r="F9258" i="1"/>
  <c r="F9260" i="1" l="1"/>
  <c r="F9261" i="1" s="1"/>
  <c r="F9262" i="1" s="1"/>
  <c r="F9263" i="1" l="1"/>
  <c r="F9264" i="1"/>
  <c r="F9265" i="1" s="1"/>
  <c r="F9266" i="1" s="1"/>
  <c r="F9267" i="1" s="1"/>
  <c r="F9268" i="1" s="1"/>
  <c r="F9269" i="1" s="1"/>
  <c r="F9270" i="1" s="1"/>
  <c r="F9271" i="1" s="1"/>
  <c r="F9272" i="1" s="1"/>
  <c r="F9273" i="1" s="1"/>
  <c r="F9274" i="1" s="1"/>
  <c r="F9275" i="1" l="1"/>
  <c r="F9276" i="1"/>
  <c r="F9277" i="1" s="1"/>
  <c r="F9278" i="1" s="1"/>
  <c r="F9279" i="1" s="1"/>
  <c r="F9280" i="1" s="1"/>
  <c r="F9283" i="1" l="1"/>
  <c r="F9284" i="1" s="1"/>
  <c r="F9285" i="1" s="1"/>
  <c r="F9286" i="1" s="1"/>
  <c r="F9287" i="1" s="1"/>
  <c r="F9288" i="1" s="1"/>
  <c r="F9289" i="1" s="1"/>
  <c r="F9290" i="1" s="1"/>
  <c r="F9291" i="1" s="1"/>
  <c r="F9292" i="1" s="1"/>
  <c r="F9293" i="1" s="1"/>
  <c r="F9294" i="1" s="1"/>
  <c r="F9295" i="1" s="1"/>
  <c r="F9296" i="1" s="1"/>
  <c r="F9297" i="1" s="1"/>
  <c r="F9298" i="1" s="1"/>
  <c r="F9299" i="1" s="1"/>
  <c r="F9300" i="1" s="1"/>
  <c r="F9301" i="1" s="1"/>
  <c r="F9302" i="1" s="1"/>
  <c r="F9303" i="1" s="1"/>
  <c r="F9304" i="1" s="1"/>
  <c r="F9305" i="1" s="1"/>
  <c r="F9306" i="1" s="1"/>
  <c r="F9307" i="1" s="1"/>
  <c r="F9308" i="1" s="1"/>
  <c r="F9309" i="1" s="1"/>
  <c r="F9310" i="1" s="1"/>
  <c r="F9311" i="1" s="1"/>
  <c r="F9312" i="1" s="1"/>
  <c r="F9281" i="1"/>
  <c r="F9282" i="1"/>
  <c r="F9315" i="1" l="1"/>
  <c r="F9316" i="1" s="1"/>
  <c r="F9317" i="1" s="1"/>
  <c r="F9318" i="1" s="1"/>
  <c r="F9319" i="1" s="1"/>
  <c r="F9313" i="1"/>
  <c r="F9314" i="1"/>
  <c r="F9320" i="1" l="1"/>
  <c r="F9321" i="1"/>
  <c r="F9322" i="1" s="1"/>
  <c r="F9323" i="1" s="1"/>
  <c r="F9324" i="1" s="1"/>
  <c r="F9325" i="1" s="1"/>
  <c r="F9326" i="1" s="1"/>
  <c r="F9327" i="1" s="1"/>
  <c r="F9328" i="1" s="1"/>
  <c r="F9329" i="1" s="1"/>
  <c r="F9330" i="1" s="1"/>
  <c r="F9331" i="1" s="1"/>
  <c r="F9332" i="1" s="1"/>
  <c r="F9333" i="1" s="1"/>
  <c r="F9334" i="1" s="1"/>
  <c r="F9335" i="1" s="1"/>
  <c r="F9336" i="1" s="1"/>
  <c r="F9337" i="1" s="1"/>
  <c r="F9338" i="1" s="1"/>
  <c r="F9339" i="1" s="1"/>
  <c r="F9340" i="1" s="1"/>
  <c r="F9343" i="1" l="1"/>
  <c r="F9344" i="1"/>
  <c r="F9345" i="1" s="1"/>
  <c r="F9346" i="1" s="1"/>
  <c r="F9347" i="1" s="1"/>
  <c r="F9348" i="1" s="1"/>
  <c r="F9349" i="1" s="1"/>
  <c r="F9350" i="1" s="1"/>
  <c r="F9341" i="1"/>
  <c r="F9342" i="1"/>
  <c r="F9351" i="1" l="1"/>
  <c r="F9352" i="1"/>
  <c r="F9354" i="1"/>
  <c r="F9355" i="1" s="1"/>
  <c r="F9356" i="1" s="1"/>
  <c r="F9357" i="1" s="1"/>
  <c r="F9353" i="1"/>
  <c r="F9359" i="1" l="1"/>
  <c r="F9360" i="1"/>
  <c r="F9361" i="1" s="1"/>
  <c r="F9362" i="1" s="1"/>
  <c r="F9363" i="1" s="1"/>
  <c r="F9364" i="1" s="1"/>
  <c r="F9365" i="1" s="1"/>
  <c r="F9358" i="1"/>
  <c r="F9367" i="1" l="1"/>
  <c r="F9368" i="1"/>
  <c r="F9369" i="1" s="1"/>
  <c r="F9370" i="1" s="1"/>
  <c r="F9371" i="1" s="1"/>
  <c r="F9372" i="1" s="1"/>
  <c r="F9373" i="1" s="1"/>
  <c r="F9374" i="1" s="1"/>
  <c r="F9375" i="1" s="1"/>
  <c r="F9376" i="1" s="1"/>
  <c r="F9377" i="1" s="1"/>
  <c r="F9378" i="1" s="1"/>
  <c r="F9379" i="1" s="1"/>
  <c r="F9380" i="1" s="1"/>
  <c r="F9366" i="1"/>
  <c r="F9381" i="1" l="1"/>
  <c r="F9382" i="1"/>
  <c r="F9383" i="1" s="1"/>
  <c r="F9384" i="1" s="1"/>
  <c r="F9385" i="1" s="1"/>
  <c r="F9386" i="1" s="1"/>
  <c r="F9387" i="1" s="1"/>
  <c r="F9388" i="1" s="1"/>
  <c r="F9389" i="1" s="1"/>
  <c r="F9390" i="1" s="1"/>
  <c r="F9391" i="1" s="1"/>
  <c r="F9392" i="1" s="1"/>
  <c r="F9393" i="1" s="1"/>
  <c r="F9394" i="1" s="1"/>
  <c r="F9395" i="1" s="1"/>
  <c r="F9396" i="1" l="1"/>
  <c r="F9397" i="1"/>
  <c r="F9398" i="1"/>
  <c r="F9399" i="1" s="1"/>
  <c r="F9400" i="1" s="1"/>
  <c r="F9401" i="1" s="1"/>
  <c r="F9402" i="1" l="1"/>
  <c r="F9403" i="1"/>
  <c r="F9404" i="1" s="1"/>
  <c r="F9405" i="1" s="1"/>
  <c r="F9406" i="1" s="1"/>
  <c r="F9408" i="1" l="1"/>
  <c r="F9409" i="1"/>
  <c r="F9410" i="1"/>
  <c r="F9411" i="1" s="1"/>
  <c r="F9412" i="1" s="1"/>
  <c r="F9413" i="1" s="1"/>
  <c r="F9414" i="1" s="1"/>
  <c r="F9415" i="1" s="1"/>
  <c r="F9407" i="1"/>
  <c r="F9416" i="1" l="1"/>
  <c r="F9417" i="1"/>
  <c r="F9418" i="1" s="1"/>
  <c r="F9419" i="1" s="1"/>
  <c r="F9420" i="1" s="1"/>
  <c r="F9421" i="1" l="1"/>
  <c r="F9422" i="1"/>
  <c r="F9423" i="1" s="1"/>
  <c r="F9424" i="1" s="1"/>
  <c r="F9425" i="1" s="1"/>
  <c r="F9426" i="1" s="1"/>
  <c r="F9427" i="1" s="1"/>
  <c r="F9428" i="1" l="1"/>
  <c r="F9429" i="1"/>
  <c r="F9430" i="1" s="1"/>
  <c r="F9431" i="1" s="1"/>
  <c r="F9432" i="1" s="1"/>
  <c r="F9433" i="1" s="1"/>
  <c r="F9436" i="1" l="1"/>
  <c r="F9437" i="1" s="1"/>
  <c r="F9438" i="1" s="1"/>
  <c r="F9439" i="1" s="1"/>
  <c r="F9440" i="1" s="1"/>
  <c r="F9441" i="1" s="1"/>
  <c r="F9442" i="1" s="1"/>
  <c r="F9443" i="1" s="1"/>
  <c r="F9444" i="1" s="1"/>
  <c r="F9445" i="1" s="1"/>
  <c r="F9446" i="1" s="1"/>
  <c r="F9447" i="1" s="1"/>
  <c r="F9434" i="1"/>
  <c r="F9435" i="1"/>
  <c r="F9448" i="1" l="1"/>
  <c r="F9449" i="1"/>
  <c r="F9450" i="1"/>
  <c r="F9451" i="1" s="1"/>
  <c r="F9452" i="1" s="1"/>
  <c r="F9453" i="1" s="1"/>
  <c r="F9454" i="1" s="1"/>
  <c r="F9455" i="1" s="1"/>
  <c r="F9456" i="1" s="1"/>
  <c r="F9457" i="1" s="1"/>
  <c r="F9458" i="1" s="1"/>
  <c r="F9459" i="1" s="1"/>
  <c r="F9460" i="1" s="1"/>
  <c r="F9461" i="1" s="1"/>
  <c r="F9462" i="1" s="1"/>
  <c r="F9463" i="1" s="1"/>
  <c r="F9464" i="1" s="1"/>
  <c r="F9465" i="1" s="1"/>
  <c r="F9466" i="1" s="1"/>
  <c r="F9467" i="1" s="1"/>
  <c r="F9468" i="1" s="1"/>
  <c r="F9469" i="1" s="1"/>
  <c r="F9470" i="1" s="1"/>
  <c r="F9472" i="1" l="1"/>
  <c r="F9473" i="1"/>
  <c r="F9474" i="1" s="1"/>
  <c r="F9475" i="1" s="1"/>
  <c r="F9476" i="1" s="1"/>
  <c r="F9477" i="1" s="1"/>
  <c r="F9478" i="1" s="1"/>
  <c r="F9479" i="1" s="1"/>
  <c r="F9480" i="1" s="1"/>
  <c r="F9481" i="1" s="1"/>
  <c r="F9482" i="1" s="1"/>
  <c r="F9483" i="1" s="1"/>
  <c r="F9484" i="1" s="1"/>
  <c r="F9471" i="1"/>
  <c r="F9488" i="1" l="1"/>
  <c r="F9489" i="1" s="1"/>
  <c r="F9490" i="1" s="1"/>
  <c r="F9491" i="1" s="1"/>
  <c r="F9492" i="1" s="1"/>
  <c r="F9493" i="1" s="1"/>
  <c r="F9494" i="1" s="1"/>
  <c r="F9495" i="1" s="1"/>
  <c r="F9496" i="1" s="1"/>
  <c r="F9497" i="1" s="1"/>
  <c r="F9498" i="1" s="1"/>
  <c r="F9499" i="1" s="1"/>
  <c r="F9500" i="1" s="1"/>
  <c r="F9501" i="1" s="1"/>
  <c r="F9502" i="1" s="1"/>
  <c r="F9503" i="1" s="1"/>
  <c r="F9504" i="1" s="1"/>
  <c r="F9485" i="1"/>
  <c r="F9486" i="1"/>
  <c r="F9487" i="1"/>
  <c r="F9508" i="1" l="1"/>
  <c r="F9505" i="1"/>
  <c r="F9506" i="1"/>
  <c r="F9507" i="1"/>
  <c r="F9509" i="1" l="1"/>
  <c r="F9510" i="1" s="1"/>
  <c r="F9511" i="1" s="1"/>
  <c r="F9512" i="1" s="1"/>
  <c r="F9513" i="1" s="1"/>
  <c r="F9514" i="1" l="1"/>
  <c r="F9515" i="1" s="1"/>
  <c r="F9516" i="1" s="1"/>
  <c r="F9517" i="1" s="1"/>
  <c r="F9518" i="1" s="1"/>
  <c r="F9519" i="1" s="1"/>
  <c r="F9520" i="1" s="1"/>
  <c r="F9521" i="1" s="1"/>
  <c r="F9522" i="1" s="1"/>
  <c r="F9523" i="1" s="1"/>
  <c r="F9524" i="1" s="1"/>
  <c r="F9525" i="1" s="1"/>
  <c r="F9526" i="1" s="1"/>
  <c r="F9527" i="1" s="1"/>
  <c r="F9528" i="1" s="1"/>
  <c r="F9529" i="1" l="1"/>
  <c r="F9530" i="1" s="1"/>
  <c r="F9531" i="1" s="1"/>
  <c r="F9532" i="1" s="1"/>
  <c r="F9533" i="1" s="1"/>
  <c r="F9536" i="1" s="1"/>
  <c r="F9534" i="1" l="1"/>
  <c r="F9535" i="1"/>
  <c r="F9537" i="1"/>
  <c r="F9538" i="1" s="1"/>
  <c r="F9540" i="1" s="1"/>
  <c r="F9541" i="1" s="1"/>
  <c r="F9539" i="1"/>
  <c r="F9544" i="1" l="1"/>
  <c r="F9545" i="1"/>
  <c r="F9546" i="1" s="1"/>
  <c r="F9547" i="1" s="1"/>
  <c r="F9548" i="1" s="1"/>
  <c r="F9549" i="1" s="1"/>
  <c r="F9550" i="1" s="1"/>
  <c r="F9551" i="1" s="1"/>
  <c r="F9552" i="1" s="1"/>
  <c r="F9553" i="1" s="1"/>
  <c r="F9554" i="1" s="1"/>
  <c r="F9555" i="1" s="1"/>
  <c r="F9556" i="1" s="1"/>
  <c r="F9557" i="1" s="1"/>
  <c r="F9558" i="1" s="1"/>
  <c r="F9559" i="1" s="1"/>
  <c r="F9560" i="1" s="1"/>
  <c r="F9542" i="1"/>
  <c r="F9543" i="1"/>
  <c r="F9561" i="1" l="1"/>
  <c r="F9562" i="1"/>
  <c r="F9563" i="1" s="1"/>
  <c r="F9564" i="1" s="1"/>
  <c r="F9565" i="1" l="1"/>
  <c r="F9566" i="1"/>
  <c r="F9567" i="1" s="1"/>
  <c r="F9568" i="1" l="1"/>
  <c r="F9569" i="1"/>
  <c r="F9570" i="1" s="1"/>
  <c r="F9571" i="1" s="1"/>
  <c r="F9572" i="1" s="1"/>
  <c r="F9573" i="1" s="1"/>
  <c r="F9574" i="1" s="1"/>
  <c r="F9576" i="1" l="1"/>
  <c r="F9577" i="1"/>
  <c r="F9578" i="1"/>
  <c r="F9579" i="1" s="1"/>
  <c r="F9580" i="1" s="1"/>
  <c r="F9581" i="1" s="1"/>
  <c r="F9582" i="1" s="1"/>
  <c r="F9575" i="1"/>
  <c r="F9584" i="1" l="1"/>
  <c r="F9585" i="1" s="1"/>
  <c r="F9586" i="1" s="1"/>
  <c r="F9587" i="1" s="1"/>
  <c r="F9588" i="1" s="1"/>
  <c r="F9583" i="1"/>
  <c r="F9592" i="1" l="1"/>
  <c r="F9589" i="1"/>
  <c r="F9593" i="1"/>
  <c r="F9590" i="1"/>
  <c r="F9594" i="1"/>
  <c r="F9595" i="1" s="1"/>
  <c r="F9596" i="1" s="1"/>
  <c r="F9597" i="1" s="1"/>
  <c r="F9598" i="1" s="1"/>
  <c r="F9591" i="1"/>
  <c r="F9600" i="1" l="1"/>
  <c r="F9601" i="1" s="1"/>
  <c r="F9599" i="1"/>
  <c r="F9604" i="1" l="1"/>
  <c r="F9605" i="1" s="1"/>
  <c r="F9606" i="1" s="1"/>
  <c r="F9607" i="1" s="1"/>
  <c r="F9602" i="1"/>
  <c r="F9603" i="1"/>
  <c r="F9608" i="1" l="1"/>
  <c r="F9609" i="1"/>
  <c r="F9610" i="1" s="1"/>
  <c r="F9611" i="1" s="1"/>
  <c r="F9612" i="1" s="1"/>
  <c r="F9613" i="1" s="1"/>
  <c r="F9616" i="1" l="1"/>
  <c r="F9620" i="1"/>
  <c r="F9617" i="1"/>
  <c r="F9614" i="1"/>
  <c r="F9618" i="1"/>
  <c r="F9615" i="1"/>
  <c r="F9619" i="1"/>
  <c r="F9621" i="1" l="1"/>
  <c r="F9622" i="1" s="1"/>
  <c r="F9623" i="1" s="1"/>
  <c r="F9624" i="1" l="1"/>
  <c r="F9625" i="1"/>
  <c r="F9626" i="1"/>
  <c r="F9627" i="1"/>
  <c r="F9628" i="1" s="1"/>
  <c r="F9629" i="1" s="1"/>
  <c r="F9630" i="1" l="1"/>
  <c r="F9631" i="1"/>
  <c r="F9632" i="1" s="1"/>
  <c r="F9633" i="1" s="1"/>
  <c r="F9634" i="1" s="1"/>
  <c r="F9635" i="1" s="1"/>
  <c r="F9636" i="1" l="1"/>
  <c r="F9637" i="1"/>
  <c r="F9638" i="1" s="1"/>
  <c r="F9639" i="1" s="1"/>
  <c r="F9640" i="1" l="1"/>
  <c r="F9641" i="1"/>
  <c r="F9642" i="1" s="1"/>
  <c r="F9643" i="1" s="1"/>
  <c r="F9644" i="1" s="1"/>
  <c r="F9645" i="1" l="1"/>
  <c r="F9646" i="1"/>
  <c r="F9647" i="1" s="1"/>
  <c r="F9648" i="1" s="1"/>
  <c r="F9649" i="1" s="1"/>
  <c r="F9650" i="1" s="1"/>
  <c r="F9651" i="1" s="1"/>
  <c r="F9652" i="1" l="1"/>
  <c r="F9653" i="1"/>
  <c r="F9654" i="1"/>
  <c r="F9655" i="1"/>
  <c r="F9656" i="1" s="1"/>
  <c r="F9657" i="1" s="1"/>
  <c r="F9658" i="1" s="1"/>
  <c r="F9659" i="1" s="1"/>
  <c r="F9660" i="1" s="1"/>
  <c r="F9661" i="1" s="1"/>
  <c r="F9662" i="1" s="1"/>
  <c r="F9663" i="1" s="1"/>
  <c r="F9664" i="1" s="1"/>
  <c r="F9665" i="1" s="1"/>
  <c r="F9666" i="1" s="1"/>
  <c r="F9667" i="1" s="1"/>
  <c r="F9668" i="1" s="1"/>
  <c r="F9672" i="1" l="1"/>
  <c r="F9676" i="1"/>
  <c r="F9669" i="1"/>
  <c r="F9673" i="1"/>
  <c r="F9670" i="1"/>
  <c r="F9674" i="1"/>
  <c r="F9671" i="1"/>
  <c r="F9675" i="1"/>
  <c r="F9677" i="1" l="1"/>
  <c r="F9680" i="1" l="1"/>
  <c r="F9681" i="1" s="1"/>
  <c r="F9678" i="1"/>
  <c r="F9679" i="1"/>
  <c r="F9682" i="1" l="1"/>
  <c r="F9683" i="1"/>
  <c r="F9684" i="1" s="1"/>
  <c r="F9685" i="1" s="1"/>
  <c r="F9688" i="1" l="1"/>
  <c r="F9689" i="1" s="1"/>
  <c r="F9686" i="1"/>
  <c r="F9687" i="1"/>
  <c r="F9692" i="1" l="1"/>
  <c r="F9693" i="1"/>
  <c r="F9694" i="1" s="1"/>
  <c r="F9695" i="1" s="1"/>
  <c r="F9696" i="1" s="1"/>
  <c r="F9697" i="1" s="1"/>
  <c r="F9698" i="1" s="1"/>
  <c r="F9690" i="1"/>
  <c r="F9691" i="1"/>
  <c r="F9700" i="1" l="1"/>
  <c r="F9701" i="1" s="1"/>
  <c r="F9702" i="1" s="1"/>
  <c r="F9703" i="1" s="1"/>
  <c r="F9704" i="1" s="1"/>
  <c r="F9699" i="1"/>
  <c r="F9705" i="1" l="1"/>
  <c r="F9706" i="1"/>
  <c r="F9707" i="1" s="1"/>
  <c r="F9708" i="1" s="1"/>
  <c r="F9709" i="1" s="1"/>
  <c r="F9710" i="1" s="1"/>
  <c r="F9712" i="1" l="1"/>
  <c r="F9713" i="1"/>
  <c r="F9714" i="1" s="1"/>
  <c r="F9715" i="1" s="1"/>
  <c r="F9711" i="1"/>
  <c r="F9716" i="1" l="1"/>
  <c r="F9717" i="1"/>
  <c r="F9718" i="1" s="1"/>
  <c r="F9719" i="1" s="1"/>
  <c r="F9720" i="1" s="1"/>
  <c r="F9721" i="1" s="1"/>
  <c r="F9722" i="1" s="1"/>
  <c r="F9724" i="1" l="1"/>
  <c r="F9728" i="1"/>
  <c r="F9725" i="1"/>
  <c r="F9726" i="1"/>
  <c r="F9723" i="1"/>
  <c r="F9727" i="1"/>
  <c r="F9729" i="1" l="1"/>
  <c r="F9730" i="1" s="1"/>
  <c r="F9731" i="1" s="1"/>
  <c r="F9732" i="1" l="1"/>
  <c r="F9733" i="1" s="1"/>
  <c r="F9734" i="1" s="1"/>
  <c r="F9735" i="1" s="1"/>
  <c r="F9736" i="1" s="1"/>
  <c r="F9737" i="1" s="1"/>
  <c r="F9738" i="1" s="1"/>
  <c r="F9739" i="1" s="1"/>
  <c r="F9740" i="1" s="1"/>
  <c r="F9741" i="1"/>
  <c r="F9742" i="1"/>
  <c r="F9743" i="1"/>
  <c r="F9744" i="1" l="1"/>
  <c r="F9745" i="1" l="1"/>
  <c r="F9746" i="1"/>
  <c r="F9747" i="1" s="1"/>
  <c r="F9748" i="1" s="1"/>
  <c r="F9749" i="1" s="1"/>
  <c r="F9750" i="1" s="1"/>
  <c r="F9751" i="1" s="1"/>
  <c r="F9752" i="1" s="1"/>
  <c r="F9753" i="1" s="1"/>
  <c r="F9754" i="1" s="1"/>
  <c r="F9755" i="1" s="1"/>
  <c r="F9756" i="1" l="1"/>
  <c r="F9757" i="1"/>
  <c r="F9758" i="1" s="1"/>
  <c r="F9759" i="1" s="1"/>
  <c r="F9760" i="1" s="1"/>
  <c r="F9761" i="1" l="1"/>
  <c r="F9762" i="1"/>
  <c r="F9763" i="1" s="1"/>
  <c r="F9764" i="1" s="1"/>
  <c r="F9765" i="1" l="1"/>
  <c r="F9766" i="1"/>
  <c r="F9767" i="1"/>
  <c r="F9768" i="1" s="1"/>
  <c r="F9769" i="1" s="1"/>
  <c r="F9770" i="1" s="1"/>
  <c r="F9771" i="1" s="1"/>
  <c r="F9772" i="1" l="1"/>
  <c r="F9773" i="1"/>
  <c r="F9774" i="1" s="1"/>
  <c r="F9775" i="1" s="1"/>
  <c r="F9776" i="1" s="1"/>
  <c r="F9777" i="1" l="1"/>
  <c r="F9778" i="1"/>
  <c r="F9779" i="1"/>
  <c r="F9780" i="1" s="1"/>
  <c r="F9781" i="1" l="1"/>
  <c r="F9782" i="1"/>
  <c r="F9783" i="1" l="1"/>
  <c r="F9785" i="1" s="1"/>
  <c r="F9786" i="1" s="1"/>
  <c r="F9787" i="1" s="1"/>
  <c r="F9788" i="1" s="1"/>
  <c r="F9789" i="1" s="1"/>
  <c r="F9784" i="1"/>
  <c r="F9792" i="1" l="1"/>
  <c r="F9793" i="1" s="1"/>
  <c r="F9790" i="1"/>
  <c r="F9791" i="1"/>
  <c r="F9796" i="1" l="1"/>
  <c r="F9797" i="1"/>
  <c r="F9798" i="1" s="1"/>
  <c r="F9799" i="1" s="1"/>
  <c r="F9800" i="1" s="1"/>
  <c r="F9794" i="1"/>
  <c r="F9795" i="1"/>
  <c r="F9801" i="1" l="1"/>
  <c r="F9802" i="1"/>
  <c r="F9803" i="1" s="1"/>
  <c r="F9804" i="1" l="1"/>
  <c r="F9805" i="1"/>
  <c r="F9806" i="1"/>
  <c r="F9807" i="1" s="1"/>
  <c r="F9808" i="1" s="1"/>
  <c r="F9809" i="1" s="1"/>
  <c r="F9810" i="1" s="1"/>
  <c r="F9811" i="1" s="1"/>
  <c r="F9812" i="1" l="1"/>
  <c r="F9813" i="1"/>
  <c r="F9814" i="1"/>
  <c r="F9815" i="1"/>
  <c r="F9816" i="1" s="1"/>
  <c r="F9817" i="1" l="1"/>
  <c r="F9818" i="1"/>
  <c r="F9819" i="1" s="1"/>
  <c r="F9820" i="1" s="1"/>
  <c r="F9821" i="1" s="1"/>
  <c r="F9822" i="1" s="1"/>
  <c r="F9823" i="1" s="1"/>
  <c r="F9824" i="1" s="1"/>
  <c r="F9825" i="1" s="1"/>
  <c r="F9826" i="1" l="1"/>
  <c r="F9827" i="1"/>
  <c r="F9828" i="1" s="1"/>
  <c r="F9829" i="1" s="1"/>
  <c r="F9830" i="1" l="1"/>
  <c r="F9831" i="1"/>
  <c r="F9832" i="1" s="1"/>
  <c r="F9833" i="1" l="1"/>
  <c r="F9834" i="1"/>
  <c r="F9835" i="1"/>
  <c r="F9836" i="1" s="1"/>
  <c r="F9837" i="1" s="1"/>
  <c r="F9838" i="1" l="1"/>
  <c r="F9839" i="1"/>
  <c r="F9840" i="1" s="1"/>
  <c r="F9841" i="1" s="1"/>
  <c r="F9842" i="1" s="1"/>
  <c r="F9843" i="1" s="1"/>
  <c r="F9844" i="1" l="1"/>
  <c r="F9845" i="1"/>
  <c r="F9846" i="1"/>
  <c r="F9847" i="1" s="1"/>
  <c r="F9848" i="1" s="1"/>
  <c r="F9849" i="1" s="1"/>
  <c r="F9850" i="1" s="1"/>
  <c r="F9851" i="1" s="1"/>
  <c r="F9852" i="1" l="1"/>
  <c r="F9853" i="1"/>
  <c r="F9854" i="1" s="1"/>
  <c r="F9855" i="1" s="1"/>
  <c r="F9856" i="1" s="1"/>
  <c r="F9857" i="1" l="1"/>
  <c r="F9858" i="1"/>
  <c r="F9859" i="1" s="1"/>
  <c r="F9860" i="1" s="1"/>
  <c r="F9861" i="1" s="1"/>
  <c r="F9862" i="1" s="1"/>
  <c r="F9864" i="1" l="1"/>
  <c r="F9865" i="1" s="1"/>
  <c r="F9866" i="1" s="1"/>
  <c r="F9867" i="1" s="1"/>
  <c r="F9868" i="1" s="1"/>
  <c r="F9869" i="1" s="1"/>
  <c r="F9870" i="1" s="1"/>
  <c r="F9871" i="1" s="1"/>
  <c r="F9872" i="1" s="1"/>
  <c r="F9863" i="1"/>
  <c r="F9873" i="1" l="1"/>
  <c r="F9874" i="1"/>
  <c r="F9875" i="1"/>
  <c r="F9876" i="1" s="1"/>
  <c r="F9877" i="1" l="1"/>
  <c r="F9878" i="1"/>
  <c r="F9879" i="1"/>
  <c r="F9880" i="1" s="1"/>
  <c r="F9881" i="1" s="1"/>
  <c r="F9882" i="1" s="1"/>
  <c r="F9883" i="1" s="1"/>
  <c r="F9884" i="1" s="1"/>
  <c r="F9888" i="1" l="1"/>
  <c r="F9885" i="1"/>
  <c r="F9886" i="1"/>
  <c r="F9887" i="1" s="1"/>
  <c r="F9889" i="1" l="1"/>
  <c r="F9890" i="1" s="1"/>
  <c r="F9891" i="1" s="1"/>
  <c r="F9892" i="1" s="1"/>
  <c r="F9896" i="1" s="1"/>
  <c r="F9894" i="1" l="1"/>
  <c r="F9893" i="1"/>
  <c r="F9897" i="1" s="1"/>
  <c r="F9898" i="1" s="1"/>
  <c r="F9899" i="1" s="1"/>
  <c r="F9900" i="1" s="1"/>
  <c r="F9901" i="1" s="1"/>
  <c r="F9895" i="1"/>
  <c r="F9902" i="1" l="1"/>
  <c r="F9903" i="1"/>
  <c r="F9904" i="1" s="1"/>
  <c r="F9908" i="1" s="1"/>
  <c r="F9906" i="1"/>
  <c r="F9907" i="1" l="1"/>
  <c r="F9905" i="1"/>
  <c r="F9909" i="1" s="1"/>
  <c r="F9910" i="1" s="1"/>
  <c r="F9911" i="1" s="1"/>
  <c r="F9912" i="1" s="1"/>
  <c r="F9913" i="1" s="1"/>
  <c r="F9914" i="1" s="1"/>
  <c r="F9915" i="1" s="1"/>
  <c r="F9916" i="1" s="1"/>
  <c r="F9917" i="1" s="1"/>
  <c r="F9918" i="1" s="1"/>
  <c r="F9919" i="1" s="1"/>
  <c r="F9920" i="1" s="1"/>
  <c r="F9921" i="1" s="1"/>
  <c r="F9922" i="1" s="1"/>
  <c r="F9923" i="1" s="1"/>
  <c r="F9924" i="1" s="1"/>
  <c r="F9925" i="1" s="1"/>
  <c r="F9926" i="1" s="1"/>
  <c r="F9927" i="1" s="1"/>
  <c r="F9928" i="1" s="1"/>
  <c r="F9929" i="1" s="1"/>
  <c r="F9930" i="1" s="1"/>
  <c r="F9931" i="1" s="1"/>
  <c r="F9932" i="1" s="1"/>
  <c r="F9934" i="1" l="1"/>
  <c r="F9935" i="1"/>
  <c r="F9936" i="1" s="1"/>
  <c r="F9938" i="1" s="1"/>
  <c r="F9933" i="1"/>
  <c r="F9939" i="1"/>
  <c r="F9937" i="1" l="1"/>
  <c r="F9940" i="1" s="1"/>
  <c r="F9941" i="1" s="1"/>
  <c r="F9942" i="1" s="1"/>
  <c r="F9943" i="1" s="1"/>
  <c r="F9946" i="1" l="1"/>
  <c r="F9947" i="1"/>
  <c r="F9948" i="1" s="1"/>
  <c r="F9949" i="1" s="1"/>
  <c r="F9950" i="1" s="1"/>
  <c r="F9951" i="1" s="1"/>
  <c r="F9952" i="1" s="1"/>
  <c r="F9953" i="1" s="1"/>
  <c r="F9954" i="1" s="1"/>
  <c r="F9955" i="1" s="1"/>
  <c r="F9956" i="1" s="1"/>
  <c r="F9957" i="1" s="1"/>
  <c r="F9958" i="1" s="1"/>
  <c r="F9960" i="1" s="1"/>
  <c r="F9944" i="1"/>
  <c r="F9945" i="1"/>
  <c r="F9961" i="1" l="1"/>
  <c r="F9962" i="1" s="1"/>
  <c r="F9963" i="1" s="1"/>
  <c r="F9964" i="1" s="1"/>
  <c r="F9965" i="1" s="1"/>
  <c r="F9966" i="1" s="1"/>
  <c r="F9967" i="1" s="1"/>
  <c r="F9968" i="1" s="1"/>
  <c r="F9971" i="1" s="1"/>
  <c r="F9959" i="1"/>
  <c r="F9970" i="1" l="1"/>
  <c r="F9969" i="1"/>
  <c r="F9972" i="1" s="1"/>
  <c r="F9973" i="1" s="1"/>
  <c r="F9974" i="1" s="1"/>
  <c r="F9975" i="1" s="1"/>
  <c r="F9976" i="1" s="1"/>
  <c r="F9977" i="1" s="1"/>
  <c r="F9978" i="1" s="1"/>
  <c r="F9979" i="1" s="1"/>
  <c r="F9980" i="1" s="1"/>
  <c r="F9981" i="1" s="1"/>
  <c r="F9982" i="1" s="1"/>
  <c r="F9983" i="1" s="1"/>
  <c r="F9985" i="1" l="1"/>
  <c r="F9987" i="1"/>
  <c r="F9988" i="1" s="1"/>
  <c r="F9989" i="1" s="1"/>
  <c r="F9990" i="1" s="1"/>
  <c r="F9984" i="1"/>
  <c r="F9986" i="1"/>
  <c r="F9991" i="1" l="1"/>
  <c r="F9992" i="1" s="1"/>
  <c r="F9993" i="1" s="1"/>
  <c r="Q7" i="1" s="1"/>
</calcChain>
</file>

<file path=xl/sharedStrings.xml><?xml version="1.0" encoding="utf-8"?>
<sst xmlns="http://schemas.openxmlformats.org/spreadsheetml/2006/main" count="52603" uniqueCount="2757">
  <si>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</si>
  <si>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</si>
  <si>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</si>
  <si>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</si>
  <si>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</si>
  <si>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</si>
  <si>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</si>
  <si>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</si>
  <si>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</si>
  <si>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</si>
  <si>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</si>
  <si>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</si>
  <si>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</si>
  <si>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</si>
  <si>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</si>
  <si>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</si>
  <si>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</si>
  <si>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</si>
  <si>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</si>
  <si>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</si>
  <si>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</si>
  <si>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</si>
  <si>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</si>
  <si>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</si>
  <si>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</si>
  <si>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</si>
  <si>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</si>
  <si>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</si>
  <si>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</si>
  <si>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</si>
  <si>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</si>
  <si>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</si>
  <si>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</si>
  <si>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</si>
  <si>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</si>
  <si>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</si>
  <si>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</si>
  <si>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</si>
  <si>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</si>
  <si>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</si>
  <si>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</si>
  <si>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</si>
  <si>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</si>
  <si>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</si>
  <si>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</si>
  <si>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</si>
  <si>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</si>
  <si>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</si>
  <si>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</si>
  <si>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</si>
  <si>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</si>
  <si>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</si>
  <si>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</si>
  <si>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</si>
  <si>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</si>
  <si>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</si>
  <si>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</si>
  <si>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</si>
  <si>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</si>
  <si>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</si>
  <si>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</si>
  <si>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</si>
  <si>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</si>
  <si>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</si>
  <si>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</si>
  <si>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</si>
  <si>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</si>
  <si>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</si>
  <si>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</si>
  <si>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</si>
  <si>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</si>
  <si>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</si>
  <si>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</si>
  <si>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</si>
  <si>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</si>
  <si>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</si>
  <si>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</si>
  <si>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</si>
  <si>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</si>
  <si>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</si>
  <si>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</si>
  <si>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</si>
  <si>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</si>
  <si>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</si>
  <si>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</si>
  <si>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</si>
  <si>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</si>
  <si>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</si>
  <si>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</si>
  <si>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</si>
  <si>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</si>
  <si>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</si>
  <si>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</si>
  <si>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</si>
  <si>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</si>
  <si>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</si>
  <si>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</si>
  <si>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</si>
  <si>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</si>
  <si>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</si>
  <si>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</si>
  <si>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</si>
  <si>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</si>
  <si>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</si>
  <si>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</si>
  <si>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</si>
  <si>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</si>
  <si>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</si>
  <si>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</si>
  <si>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</si>
  <si>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</si>
  <si>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</si>
  <si>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</si>
  <si>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</si>
  <si>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</si>
  <si>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</si>
  <si>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</si>
  <si>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</si>
  <si>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</si>
  <si>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</si>
  <si>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</si>
  <si>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</si>
  <si>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</si>
  <si>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</si>
  <si>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</si>
  <si>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</si>
  <si>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</si>
  <si>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</si>
  <si>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</si>
  <si>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</si>
  <si>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</si>
  <si>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</si>
  <si>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</si>
  <si>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</si>
  <si>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</si>
  <si>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</si>
  <si>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</si>
  <si>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</si>
  <si>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</si>
  <si>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</si>
  <si>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</si>
  <si>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</si>
  <si>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</si>
  <si>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</si>
  <si>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</si>
  <si>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</si>
  <si>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</si>
  <si>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</si>
  <si>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</si>
  <si>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</si>
  <si>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</si>
  <si>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</si>
  <si>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</si>
  <si>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</si>
  <si>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</si>
  <si>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</si>
  <si>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</si>
  <si>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</si>
  <si>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</si>
  <si>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</si>
  <si>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</si>
  <si>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</si>
  <si>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</si>
  <si>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</si>
  <si>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</si>
  <si>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</si>
  <si>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</si>
  <si>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</si>
  <si>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</si>
  <si>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</si>
  <si>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</si>
  <si>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</si>
  <si>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</si>
  <si>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</si>
  <si>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</si>
  <si>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</si>
  <si>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</si>
  <si>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</si>
  <si>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</si>
  <si>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</si>
  <si>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</si>
  <si>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</si>
  <si>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</si>
  <si>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</si>
  <si>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</si>
  <si>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</si>
  <si>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</si>
  <si>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</si>
  <si>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</si>
  <si>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</si>
  <si>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</si>
  <si>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</si>
  <si>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</si>
  <si>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</si>
  <si>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</si>
  <si>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</si>
  <si>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</si>
  <si>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</si>
  <si>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</si>
  <si>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</si>
  <si>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</si>
  <si>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</si>
  <si>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</si>
  <si>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</si>
  <si>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</si>
  <si>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</si>
  <si>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</si>
  <si>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</si>
  <si>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</si>
  <si>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</si>
  <si>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</si>
  <si>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</si>
  <si>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</si>
  <si>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</si>
  <si>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</si>
  <si>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</si>
  <si>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</si>
  <si>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</si>
  <si>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</si>
  <si>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</si>
  <si>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</si>
  <si>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</si>
  <si>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</si>
  <si>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</si>
  <si>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</si>
  <si>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</si>
  <si>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</si>
  <si>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</si>
  <si>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</si>
  <si>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</si>
  <si>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</si>
  <si>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</si>
  <si>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</si>
  <si>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</si>
  <si>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</si>
  <si>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</si>
  <si>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</si>
  <si>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</si>
  <si>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</si>
  <si>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</si>
  <si>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</si>
  <si>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</si>
  <si>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</si>
  <si>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</si>
  <si>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</si>
  <si>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</si>
  <si>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</si>
  <si>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</si>
  <si>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</si>
  <si>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</si>
  <si>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</si>
  <si>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</si>
  <si>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</si>
  <si>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</si>
  <si>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</si>
  <si>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</si>
  <si>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</si>
  <si>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</si>
  <si>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</si>
  <si>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</si>
  <si>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</si>
  <si>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</si>
  <si>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</si>
  <si>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</si>
  <si>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</si>
  <si>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</si>
  <si>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</si>
  <si>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</si>
  <si>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</si>
  <si>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</si>
  <si>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</si>
  <si>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</si>
  <si>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</si>
  <si>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</si>
  <si>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</si>
  <si>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</si>
  <si>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</si>
  <si>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</si>
  <si>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</si>
  <si>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</si>
  <si>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</si>
  <si>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</si>
  <si>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</si>
  <si>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</si>
  <si>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</si>
  <si>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</si>
  <si>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</si>
  <si>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</si>
  <si>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</si>
  <si>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</si>
  <si>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</si>
  <si>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</si>
  <si>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</si>
  <si>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</si>
  <si>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</si>
  <si>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</si>
  <si>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</si>
  <si>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</si>
  <si>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</si>
  <si>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</si>
  <si>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</si>
  <si>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</si>
  <si>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</si>
  <si>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</si>
  <si>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</si>
  <si>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</si>
  <si>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</si>
  <si>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</si>
  <si>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</si>
  <si>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</si>
  <si>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</si>
  <si>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</si>
  <si>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</si>
  <si>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</si>
  <si>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</si>
  <si>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</si>
  <si>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</si>
  <si>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</si>
  <si>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</si>
  <si>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</si>
  <si>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</si>
  <si>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</si>
  <si>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</si>
  <si>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</si>
  <si>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</si>
  <si>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</si>
  <si>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</si>
  <si>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</si>
  <si>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</si>
  <si>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</si>
  <si>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</si>
  <si>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</si>
  <si>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</si>
  <si>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</si>
  <si>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</si>
  <si>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</si>
  <si>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</si>
  <si>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</si>
  <si>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</si>
  <si>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</si>
  <si>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</si>
  <si>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</si>
  <si>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</si>
  <si>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</si>
  <si>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</si>
  <si>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</si>
  <si>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</si>
  <si>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</si>
  <si>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</si>
  <si>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</si>
  <si>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</si>
  <si>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</si>
  <si>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</si>
  <si>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</si>
  <si>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</si>
  <si>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</si>
  <si>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</si>
  <si>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</si>
  <si>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</si>
  <si>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</si>
  <si>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</si>
  <si>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</si>
  <si>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</si>
  <si>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</si>
  <si>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</si>
  <si>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</si>
  <si>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</si>
  <si>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</si>
  <si>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</si>
  <si>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</si>
  <si>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</si>
  <si>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</si>
  <si>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</si>
  <si>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</si>
  <si>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</si>
  <si>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</si>
  <si>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</si>
  <si>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</si>
  <si>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</si>
  <si>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</si>
  <si>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</si>
  <si>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</si>
  <si>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</si>
  <si>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</si>
  <si>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</si>
  <si>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</si>
  <si>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</si>
  <si>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</si>
  <si>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</si>
  <si>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</si>
  <si>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</si>
  <si>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</si>
  <si>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</si>
  <si>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</si>
  <si>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</si>
  <si>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</si>
  <si>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</si>
  <si>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</si>
  <si>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</si>
  <si>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</si>
  <si>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</si>
  <si>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</si>
  <si>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</si>
  <si>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</si>
  <si>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</si>
  <si>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</si>
  <si>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</si>
  <si>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</si>
  <si>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</si>
  <si>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</si>
  <si>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</si>
  <si>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</si>
  <si>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</si>
  <si>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</si>
  <si>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</si>
  <si>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</si>
  <si>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</si>
  <si>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</si>
  <si>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</si>
  <si>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</si>
  <si>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</si>
  <si>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</si>
  <si>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</si>
  <si>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</si>
  <si>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</si>
  <si>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</si>
  <si>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</si>
  <si>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</si>
  <si>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</si>
  <si>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</si>
  <si>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</si>
  <si>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</si>
  <si>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</si>
  <si>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</si>
  <si>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</si>
  <si>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</si>
  <si>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</si>
  <si>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</si>
  <si>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</si>
  <si>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</si>
  <si>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</si>
  <si>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</si>
  <si>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</si>
  <si>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</si>
  <si>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</si>
  <si>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</si>
  <si>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</si>
  <si>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</si>
  <si>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</si>
  <si>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</si>
  <si>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</si>
  <si>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</si>
  <si>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</si>
  <si>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</si>
  <si>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</si>
  <si>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</si>
  <si>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</si>
  <si>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</si>
  <si>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</si>
  <si>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</si>
  <si>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</si>
  <si>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</si>
  <si>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</si>
  <si>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</si>
  <si>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</si>
  <si>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</si>
  <si>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</si>
  <si>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</si>
  <si>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</si>
  <si>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</si>
  <si>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</si>
  <si>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</si>
  <si>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</si>
  <si>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</si>
  <si>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</si>
  <si>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</si>
  <si>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</si>
  <si>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</si>
  <si>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</si>
  <si>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</si>
  <si>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</si>
  <si>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</si>
  <si>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</si>
  <si>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</si>
  <si>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</si>
  <si>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</si>
  <si>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</si>
  <si>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</si>
  <si>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</si>
  <si>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</si>
  <si>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</si>
  <si>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</si>
  <si>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</si>
  <si>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</si>
  <si>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</si>
  <si>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</si>
  <si>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</si>
  <si>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</si>
  <si>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</si>
  <si>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</si>
  <si>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</si>
  <si>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</si>
  <si>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</si>
  <si>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</si>
  <si>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</si>
  <si>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</si>
  <si>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</si>
  <si>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</si>
  <si>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</si>
  <si>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</si>
  <si>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</si>
  <si>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</si>
  <si>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</si>
  <si>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</si>
  <si>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</si>
  <si>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</si>
  <si>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</si>
  <si>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</si>
  <si>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</si>
  <si>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</si>
  <si>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</si>
  <si>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</si>
  <si>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</si>
  <si>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</si>
  <si>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</si>
  <si>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</si>
  <si>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</si>
  <si>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</si>
  <si>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</si>
  <si>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</si>
  <si>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</si>
  <si>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</si>
  <si>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</si>
  <si>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</si>
  <si>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</si>
  <si>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</si>
  <si>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</si>
  <si>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</si>
  <si>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</si>
  <si>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</si>
  <si>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</si>
  <si>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</si>
  <si>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</si>
  <si>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</si>
  <si>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</si>
  <si>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</si>
  <si>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</si>
  <si>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</si>
  <si>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</si>
  <si>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</si>
  <si>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</si>
  <si>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</si>
  <si>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</si>
  <si>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</si>
  <si>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</si>
  <si>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</si>
  <si>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</si>
  <si>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</si>
  <si>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</si>
  <si>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</si>
  <si>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</si>
  <si>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</si>
  <si>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</si>
  <si>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</si>
  <si>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</si>
  <si>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</si>
  <si>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</si>
  <si>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</si>
  <si>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</si>
  <si>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</si>
  <si>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</si>
  <si>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</si>
  <si>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</si>
  <si>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</si>
  <si>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</si>
  <si>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</si>
  <si>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</si>
  <si>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</si>
  <si>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</si>
  <si>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</si>
  <si>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</si>
  <si>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</si>
  <si>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</si>
  <si>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</si>
  <si>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</si>
  <si>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</si>
  <si>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</si>
  <si>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</si>
  <si>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</si>
  <si>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</si>
  <si>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</si>
  <si>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</si>
  <si>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</si>
  <si>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</si>
  <si>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</si>
  <si>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</si>
  <si>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</si>
  <si>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</si>
  <si>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</si>
  <si>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</si>
  <si>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</si>
  <si>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</si>
  <si>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</si>
  <si>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</si>
  <si>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</si>
  <si>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</si>
  <si>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</si>
  <si>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</si>
  <si>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</si>
  <si>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</si>
  <si>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</si>
  <si>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</si>
  <si>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</si>
  <si>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</si>
  <si>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</si>
  <si>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</si>
  <si>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</si>
  <si>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</si>
  <si>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</si>
  <si>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</si>
  <si>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</si>
  <si>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</si>
  <si>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</si>
  <si>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</si>
  <si>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</si>
  <si>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</si>
  <si>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</si>
  <si>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</si>
  <si>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</si>
  <si>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</si>
  <si>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</si>
  <si>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</si>
  <si>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</si>
  <si>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</si>
  <si>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</si>
  <si>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</si>
  <si>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</si>
  <si>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</si>
  <si>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</si>
  <si>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</si>
  <si>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</si>
  <si>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</si>
  <si>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</si>
  <si>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</si>
  <si>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</si>
  <si>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</si>
  <si>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</si>
  <si>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</si>
  <si>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</si>
  <si>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</si>
  <si>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</si>
  <si>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</si>
  <si>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</si>
  <si>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</si>
  <si>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</si>
  <si>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</si>
  <si>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</si>
  <si>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</si>
  <si>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</si>
  <si>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</si>
  <si>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</si>
  <si>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</si>
  <si>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</si>
  <si>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</si>
  <si>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</si>
  <si>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</si>
  <si>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</si>
  <si>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</si>
  <si>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</si>
  <si>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</si>
  <si>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</si>
  <si>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</si>
  <si>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</si>
  <si>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</si>
  <si>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</si>
  <si>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</si>
  <si>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</si>
  <si>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</si>
  <si>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</si>
  <si>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</si>
  <si>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</si>
  <si>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</si>
  <si>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</si>
  <si>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</si>
  <si>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</si>
  <si>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</si>
  <si>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</si>
  <si>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</si>
  <si>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</si>
  <si>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</si>
  <si>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</si>
  <si>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</si>
  <si>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</si>
  <si>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</si>
  <si>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</si>
  <si>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</si>
  <si>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</si>
  <si>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</si>
  <si>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</si>
  <si>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</si>
  <si>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</si>
  <si>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</si>
  <si>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</si>
  <si>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</si>
  <si>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</si>
  <si>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</si>
  <si>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</si>
  <si>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</si>
  <si>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</si>
  <si>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</si>
  <si>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</si>
  <si>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</si>
  <si>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</si>
  <si>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</si>
  <si>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</si>
  <si>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</si>
  <si>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</si>
  <si>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</si>
  <si>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</si>
  <si>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</si>
  <si>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</si>
  <si>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</si>
  <si>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</si>
  <si>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</si>
  <si>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</si>
  <si>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</si>
  <si>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</si>
  <si>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</si>
  <si>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</si>
  <si>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</si>
  <si>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</si>
  <si>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</si>
  <si>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</si>
  <si>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</si>
  <si>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</si>
  <si>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</si>
  <si>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</si>
  <si>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</si>
  <si>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</si>
  <si>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</si>
  <si>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</si>
  <si>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</si>
  <si>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</si>
  <si>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</si>
  <si>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</si>
  <si>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</si>
  <si>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</si>
  <si>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</si>
  <si>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</si>
  <si>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</si>
  <si>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</si>
  <si>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</si>
  <si>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</si>
  <si>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</si>
  <si>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</si>
  <si>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</si>
  <si>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</si>
  <si>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</si>
  <si>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</si>
  <si>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</si>
  <si>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</si>
  <si>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</si>
  <si>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</si>
  <si>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</si>
  <si>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</si>
  <si>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</si>
  <si>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</si>
  <si>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</si>
  <si>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</si>
  <si>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</si>
  <si>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</si>
  <si>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</si>
  <si>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</si>
  <si>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</si>
  <si>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</si>
  <si>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</si>
  <si>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</si>
  <si>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</si>
  <si>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</si>
  <si>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</si>
  <si>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</si>
  <si>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</si>
  <si>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</si>
  <si>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</si>
  <si>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</si>
  <si>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</si>
  <si>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</si>
  <si>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</si>
  <si>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</si>
  <si>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</si>
  <si>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</si>
  <si>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</si>
  <si>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</si>
  <si>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</si>
  <si>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</si>
  <si>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</si>
  <si>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</si>
  <si>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</si>
  <si>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</si>
  <si>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</si>
  <si>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</si>
  <si>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</si>
  <si>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</si>
  <si>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</si>
  <si>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</si>
  <si>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</si>
  <si>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</si>
  <si>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</si>
  <si>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</si>
  <si>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</si>
  <si>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</si>
  <si>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</si>
  <si>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</si>
  <si>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</si>
  <si>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</si>
  <si>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</si>
  <si>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</si>
  <si>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</si>
  <si>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</si>
  <si>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</si>
  <si>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</si>
  <si>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</si>
  <si>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</si>
  <si>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</si>
  <si>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</si>
  <si>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</si>
  <si>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</si>
  <si>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</si>
  <si>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</si>
  <si>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</si>
  <si>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</si>
  <si>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</si>
  <si>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</si>
  <si>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</si>
  <si>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</si>
  <si>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</si>
  <si>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</si>
  <si>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</si>
  <si>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</si>
  <si>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</si>
  <si>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</si>
  <si>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</si>
  <si>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</si>
  <si>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</si>
  <si>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</si>
  <si>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</si>
  <si>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</si>
  <si>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</si>
  <si>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</si>
  <si>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</si>
  <si>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</si>
  <si>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</si>
  <si>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</si>
  <si>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</si>
  <si>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</si>
  <si>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</si>
  <si>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</si>
  <si>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</si>
  <si>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</si>
  <si>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</si>
  <si>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</si>
  <si>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</si>
  <si>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</si>
  <si>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</si>
  <si>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</si>
  <si>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</si>
  <si>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</si>
  <si>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</si>
  <si>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</si>
  <si>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</si>
  <si>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</si>
  <si>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</si>
  <si>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</si>
  <si>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</si>
  <si>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</si>
  <si>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</si>
  <si>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</si>
  <si>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</si>
  <si>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</si>
  <si>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</si>
  <si>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</si>
  <si>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</si>
  <si>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</si>
  <si>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</si>
  <si>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</si>
  <si>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</si>
  <si>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</si>
  <si>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</si>
  <si>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</si>
  <si>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</si>
  <si>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</si>
  <si>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</si>
  <si>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</si>
  <si>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</si>
  <si>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</si>
  <si>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</si>
  <si>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</si>
  <si>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</si>
  <si>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</si>
  <si>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</si>
  <si>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</si>
  <si>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</si>
  <si>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</si>
  <si>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</si>
  <si>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</si>
  <si>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</si>
  <si>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</si>
  <si>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</si>
  <si>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</si>
  <si>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</si>
  <si>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</si>
  <si>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</si>
  <si>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</si>
  <si>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</si>
  <si>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</si>
  <si>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</si>
  <si>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</si>
  <si>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</si>
  <si>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</si>
  <si>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</si>
  <si>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</si>
  <si>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</si>
  <si>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</si>
  <si>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</si>
  <si>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</si>
  <si>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</si>
  <si>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</si>
  <si>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</si>
  <si>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</si>
  <si>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</si>
  <si>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</si>
  <si>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</si>
  <si>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</si>
  <si>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</si>
  <si>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</si>
  <si>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</si>
  <si>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</si>
  <si>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</si>
  <si>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</si>
  <si>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</si>
  <si>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</si>
  <si>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</si>
  <si>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</si>
  <si>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</si>
  <si>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</si>
  <si>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</si>
  <si>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</si>
  <si>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</si>
  <si>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</si>
  <si>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</si>
  <si>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</si>
  <si>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</si>
  <si>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</si>
  <si>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</si>
  <si>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</si>
  <si>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</si>
  <si>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</si>
  <si>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</si>
  <si>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</si>
  <si>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</si>
  <si>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</si>
  <si>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</si>
  <si>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</si>
  <si>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</si>
  <si>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</si>
  <si>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</si>
  <si>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</si>
  <si>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</si>
  <si>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</si>
  <si>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</si>
  <si>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</si>
  <si>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</si>
  <si>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</si>
  <si>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</si>
  <si>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</si>
  <si>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</si>
  <si>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</si>
  <si>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</si>
  <si>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</si>
  <si>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</si>
  <si>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</si>
  <si>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</si>
  <si>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</si>
  <si>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</si>
  <si>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</si>
  <si>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</si>
  <si>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</si>
  <si>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</si>
  <si>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</si>
  <si>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</si>
  <si>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</si>
  <si>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</si>
  <si>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</si>
  <si>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</si>
  <si>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</si>
  <si>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</si>
  <si>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</si>
  <si>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</si>
  <si>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</si>
  <si>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</si>
  <si>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</si>
  <si>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</si>
  <si>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</si>
  <si>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</si>
  <si>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</si>
  <si>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</si>
  <si>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</si>
  <si>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</si>
  <si>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</si>
  <si>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</si>
  <si>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</si>
  <si>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</si>
  <si>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</si>
  <si>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</si>
  <si>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</si>
  <si>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</si>
  <si>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</si>
  <si>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</si>
  <si>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</si>
  <si>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</si>
  <si>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</si>
  <si>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</si>
  <si>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</si>
  <si>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</si>
  <si>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</si>
  <si>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</si>
  <si>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</si>
  <si>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</si>
  <si>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</si>
  <si>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</si>
  <si>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</si>
  <si>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</si>
  <si>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</si>
  <si>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</si>
  <si>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</si>
  <si>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</si>
  <si>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</si>
  <si>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</si>
  <si>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</si>
  <si>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</si>
  <si>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</si>
  <si>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</si>
  <si>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</si>
  <si>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</si>
  <si>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</si>
  <si>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</si>
  <si>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</si>
  <si>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</si>
  <si>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</si>
  <si>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</si>
  <si>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</si>
  <si>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</si>
  <si>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</si>
  <si>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</si>
  <si>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</si>
  <si>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</si>
  <si>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</si>
  <si>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</si>
  <si>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</si>
  <si>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</si>
  <si>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</si>
  <si>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</si>
  <si>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</si>
  <si>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</si>
  <si>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</si>
  <si>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</si>
  <si>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</si>
  <si>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</si>
  <si>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</si>
  <si>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</si>
  <si>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</si>
  <si>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</si>
  <si>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</si>
  <si>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</si>
  <si>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</si>
  <si>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</si>
  <si>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</si>
  <si>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</si>
  <si>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</si>
  <si>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</si>
  <si>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</si>
  <si>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</si>
  <si>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</si>
  <si>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</si>
  <si>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</si>
  <si>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</si>
  <si>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</si>
  <si>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</si>
  <si>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</si>
  <si>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</si>
  <si>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</si>
  <si>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</si>
  <si>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</si>
  <si>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</si>
  <si>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</si>
  <si>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</si>
  <si>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</si>
  <si>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</si>
  <si>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</si>
  <si>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</si>
  <si>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</si>
  <si>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</si>
  <si>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</si>
  <si>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</si>
  <si>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</si>
  <si>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</si>
  <si>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</si>
  <si>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</si>
  <si>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</si>
  <si>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</si>
  <si>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</si>
  <si>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</si>
  <si>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</si>
  <si>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</si>
  <si>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</si>
  <si>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</si>
  <si>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</si>
  <si>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</si>
  <si>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</si>
  <si>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</si>
  <si>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</si>
  <si>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</si>
  <si>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</si>
  <si>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</si>
  <si>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</si>
  <si>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</si>
  <si>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</si>
  <si>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</si>
  <si>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</si>
  <si>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</si>
  <si>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</si>
  <si>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</si>
  <si>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</si>
  <si>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</si>
  <si>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</si>
  <si>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</si>
  <si>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</si>
  <si>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</si>
  <si>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</si>
  <si>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</si>
  <si>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</si>
  <si>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</si>
  <si>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</si>
  <si>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</si>
  <si>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</si>
  <si>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</si>
  <si>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</si>
  <si>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</si>
  <si>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</si>
  <si>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</si>
  <si>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</si>
  <si>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</si>
  <si>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</si>
  <si>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</si>
  <si>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</si>
  <si>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</si>
  <si>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</si>
  <si>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</si>
  <si>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</si>
  <si>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</si>
  <si>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</si>
  <si>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</si>
  <si>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</si>
  <si>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</si>
  <si>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</si>
  <si>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</si>
  <si>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</si>
  <si>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</si>
  <si>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</si>
  <si>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</si>
  <si>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</si>
  <si>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</si>
  <si>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</si>
  <si>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</si>
  <si>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</si>
  <si>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</si>
  <si>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</si>
  <si>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</si>
  <si>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</si>
  <si>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</si>
  <si>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</si>
  <si>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</si>
  <si>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</si>
  <si>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</si>
  <si>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</si>
  <si>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</si>
  <si>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</si>
  <si>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</si>
  <si>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</si>
  <si>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</si>
  <si>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</si>
  <si>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</si>
  <si>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</si>
  <si>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</si>
  <si>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</si>
  <si>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</si>
  <si>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</si>
  <si>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</si>
  <si>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</si>
  <si>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</si>
  <si>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</si>
  <si>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</si>
  <si>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</si>
  <si>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</si>
  <si>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</si>
  <si>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</si>
  <si>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</si>
  <si>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</si>
  <si>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</si>
  <si>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</si>
  <si>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</si>
  <si>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</si>
  <si>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</si>
  <si>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</si>
  <si>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</si>
  <si>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</si>
  <si>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</si>
  <si>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</si>
  <si>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</si>
  <si>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</si>
  <si>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</si>
  <si>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</si>
  <si>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</si>
  <si>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</si>
  <si>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</si>
  <si>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</si>
  <si>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</si>
  <si>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</si>
  <si>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</si>
  <si>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</si>
  <si>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</si>
  <si>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</si>
  <si>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</si>
  <si>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</si>
  <si>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</si>
  <si>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</si>
  <si>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</si>
  <si>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</si>
  <si>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</si>
  <si>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</si>
  <si>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</si>
  <si>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</si>
  <si>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</si>
  <si>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</si>
  <si>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</si>
  <si>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</si>
  <si>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</si>
  <si>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</si>
  <si>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</si>
  <si>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</si>
  <si>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</si>
  <si>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</si>
  <si>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</si>
  <si>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</si>
  <si>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</si>
  <si>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</si>
  <si>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</si>
  <si>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</si>
  <si>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</si>
  <si>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</si>
  <si>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</si>
  <si>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</si>
  <si>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</si>
  <si>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</si>
  <si>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</si>
  <si>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</si>
  <si>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</si>
  <si>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</si>
  <si>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</si>
  <si>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</si>
  <si>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</si>
  <si>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</si>
  <si>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</si>
  <si>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</si>
  <si>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</si>
  <si>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</si>
  <si>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</si>
  <si>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</si>
  <si>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</si>
  <si>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</si>
  <si>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</si>
  <si>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</si>
  <si>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</si>
  <si>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</si>
  <si>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</si>
  <si>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</si>
  <si>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</si>
  <si>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</si>
  <si>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</si>
  <si>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</si>
  <si>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</si>
  <si>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</si>
  <si>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</si>
  <si>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</si>
  <si>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</si>
  <si>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</si>
  <si>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</si>
  <si>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</si>
  <si>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</si>
  <si>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</si>
  <si>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</si>
  <si>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</si>
  <si>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</si>
  <si>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</si>
  <si>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</si>
  <si>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</si>
  <si>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</si>
  <si>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</si>
  <si>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</si>
  <si>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</si>
  <si>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</si>
  <si>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</si>
  <si>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</si>
  <si>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</si>
  <si>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</si>
  <si>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</si>
  <si>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</si>
  <si>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</si>
  <si>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</si>
  <si>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</si>
  <si>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</si>
  <si>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</si>
  <si>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</si>
  <si>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</si>
  <si>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</si>
  <si>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</si>
  <si>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</si>
  <si>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</si>
  <si>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</si>
  <si>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</si>
  <si>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</si>
  <si>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</si>
  <si>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</si>
  <si>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</si>
  <si>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</si>
  <si>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</si>
  <si>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</si>
  <si>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</si>
  <si>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</si>
  <si>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</si>
  <si>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</si>
  <si>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</si>
  <si>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</si>
  <si>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</si>
  <si>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</si>
  <si>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</si>
  <si>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</si>
  <si>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</si>
  <si>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</si>
  <si>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</si>
  <si>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</si>
  <si>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</si>
  <si>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</si>
  <si>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</si>
  <si>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</si>
  <si>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</si>
  <si>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</si>
  <si>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</si>
  <si>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</si>
  <si>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</si>
  <si>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</si>
  <si>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</si>
  <si>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</si>
  <si>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</si>
  <si>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</si>
  <si>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</si>
  <si>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</si>
  <si>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</si>
  <si>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</si>
  <si>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</si>
  <si>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</si>
  <si>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</si>
  <si>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</si>
  <si>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</si>
  <si>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</si>
  <si>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</si>
  <si>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</si>
  <si>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</si>
  <si>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</si>
  <si>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</si>
  <si>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</si>
  <si>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</si>
  <si>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</si>
  <si>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</si>
  <si>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</si>
  <si>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</si>
  <si>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</si>
  <si>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</si>
  <si>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</si>
  <si>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</si>
  <si>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</si>
  <si>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</si>
  <si>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</si>
  <si>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</si>
  <si>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</si>
  <si>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</si>
  <si>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</si>
  <si>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</si>
  <si>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</si>
  <si>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</si>
  <si>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</si>
  <si>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</si>
  <si>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</si>
  <si>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</si>
  <si>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</si>
  <si>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</si>
  <si>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</si>
  <si>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</si>
  <si>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</si>
  <si>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</si>
  <si>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</si>
  <si>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</si>
  <si>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</si>
  <si>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</si>
  <si>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</si>
  <si>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</si>
  <si>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</si>
  <si>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</si>
  <si>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</si>
  <si>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</si>
  <si>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</si>
  <si>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</si>
  <si>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</si>
  <si>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</si>
  <si>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</si>
  <si>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</si>
  <si>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</si>
  <si>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</si>
  <si>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</si>
  <si>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</si>
  <si>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</si>
  <si>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</si>
  <si>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</si>
  <si>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</si>
  <si>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</si>
  <si>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</si>
  <si>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</si>
  <si>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</si>
  <si>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</si>
  <si>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</si>
  <si>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</si>
  <si>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</si>
  <si>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</si>
  <si>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</si>
  <si>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</si>
  <si>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</si>
  <si>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</si>
  <si>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</si>
  <si>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</si>
  <si>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</si>
  <si>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</si>
  <si>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</si>
  <si>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</si>
  <si>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</si>
  <si>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</si>
  <si>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</si>
  <si>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</si>
  <si>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</si>
  <si>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</si>
  <si>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</si>
  <si>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</si>
  <si>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</si>
  <si>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</si>
  <si>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</si>
  <si>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</si>
  <si>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</si>
  <si>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</si>
  <si>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</si>
  <si>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</si>
  <si>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</si>
  <si>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</si>
  <si>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</si>
  <si>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</si>
  <si>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</si>
  <si>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</si>
  <si>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</si>
  <si>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</si>
  <si>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</si>
  <si>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</si>
  <si>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</si>
  <si>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</si>
  <si>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</si>
  <si>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</si>
  <si>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</si>
  <si>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</si>
  <si>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</si>
  <si>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</si>
  <si>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</si>
  <si>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</si>
  <si>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</si>
  <si>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</si>
  <si>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</si>
  <si>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</si>
  <si>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</si>
  <si>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</si>
  <si>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</si>
  <si>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</si>
  <si>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</si>
  <si>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</si>
  <si>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</si>
  <si>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</si>
  <si>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</si>
  <si>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</si>
  <si>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</si>
  <si>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</si>
  <si>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</si>
  <si>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</si>
  <si>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</si>
  <si>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</si>
  <si>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</si>
  <si>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</si>
  <si>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</si>
  <si>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</si>
  <si>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</si>
  <si>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</si>
  <si>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</si>
  <si>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</si>
  <si>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</si>
  <si>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</si>
  <si>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</si>
  <si>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</si>
  <si>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</si>
  <si>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</si>
  <si>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</si>
  <si>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</si>
  <si>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</si>
  <si>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</si>
  <si>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</si>
  <si>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</si>
  <si>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</si>
  <si>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</si>
  <si>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</si>
  <si>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</si>
  <si>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</si>
  <si>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</si>
  <si>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</si>
  <si>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</si>
  <si>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</si>
  <si>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</si>
  <si>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</si>
  <si>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</si>
  <si>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</si>
  <si>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</si>
  <si>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</si>
  <si>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</si>
  <si>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</si>
  <si>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</si>
  <si>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</si>
  <si>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</si>
  <si>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</si>
  <si>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</si>
  <si>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</si>
  <si>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</si>
  <si>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</si>
  <si>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</si>
  <si>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</si>
  <si>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</si>
  <si>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</si>
  <si>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</si>
  <si>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</si>
  <si>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</si>
  <si>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</si>
  <si>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</si>
  <si>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</si>
  <si>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</si>
  <si>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</si>
  <si>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</si>
  <si>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</si>
  <si>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</si>
  <si>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</si>
  <si>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</si>
  <si>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</si>
  <si>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</si>
  <si>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</si>
  <si>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</si>
  <si>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</si>
  <si>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</si>
  <si>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</si>
  <si>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</si>
  <si>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</si>
  <si>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</si>
  <si>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</si>
  <si>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</si>
  <si>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</si>
  <si>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</si>
  <si>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</si>
  <si>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</si>
  <si>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</si>
  <si>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</si>
  <si>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</si>
  <si>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</si>
  <si>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</si>
  <si>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</si>
  <si>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</si>
  <si>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</si>
  <si>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</si>
  <si>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</si>
  <si>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</si>
  <si>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</si>
  <si>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</si>
  <si>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</si>
  <si>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</si>
  <si>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</si>
  <si>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</si>
  <si>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</si>
  <si>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</si>
  <si>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</si>
  <si>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</si>
  <si>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</si>
  <si>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</si>
  <si>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</si>
  <si>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</si>
  <si>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</si>
  <si>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</si>
  <si>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</si>
  <si>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</si>
  <si>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</si>
  <si>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</si>
  <si>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</si>
  <si>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</si>
  <si>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</si>
  <si>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</si>
  <si>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</si>
  <si>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</si>
  <si>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</si>
  <si>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</si>
  <si>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</si>
  <si>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</si>
  <si>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</si>
  <si>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</si>
  <si>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</si>
  <si>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</si>
  <si>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</si>
  <si>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</si>
  <si>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</si>
  <si>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</si>
  <si>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</si>
  <si>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</si>
  <si>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</si>
  <si>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</si>
  <si>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</si>
  <si>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</si>
  <si>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</si>
  <si>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</si>
  <si>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</si>
  <si>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</si>
  <si>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</si>
  <si>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</si>
  <si>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</si>
  <si>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</si>
  <si>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</si>
  <si>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</si>
  <si>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</si>
  <si>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</si>
  <si>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</si>
  <si>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</si>
  <si>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</si>
  <si>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</si>
  <si>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</si>
  <si>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</si>
  <si>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</si>
  <si>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</si>
  <si>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</si>
  <si>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</si>
  <si>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</si>
  <si>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</si>
  <si>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</si>
  <si>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</si>
  <si>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</si>
  <si>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</si>
  <si>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</si>
  <si>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</si>
  <si>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</si>
  <si>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</si>
  <si>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</si>
  <si>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</si>
  <si>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</si>
  <si>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</si>
  <si>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</si>
  <si>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</si>
  <si>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</si>
  <si>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</si>
  <si>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</si>
  <si>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</si>
  <si>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</si>
  <si>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</si>
  <si>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</si>
  <si>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</si>
  <si>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</si>
  <si>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</si>
  <si>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</si>
  <si>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</si>
  <si>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</si>
  <si>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</si>
  <si>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</si>
  <si>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</si>
  <si>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</si>
  <si>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</si>
  <si>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</si>
  <si>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</si>
  <si>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</si>
  <si>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</si>
  <si>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</si>
  <si>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</si>
  <si>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</si>
  <si>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</si>
  <si>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</si>
  <si>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</si>
  <si>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</si>
  <si>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</si>
  <si>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</si>
  <si>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</si>
  <si>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</si>
  <si>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</si>
  <si>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</si>
  <si>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</si>
  <si>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</si>
  <si>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</si>
  <si>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</si>
  <si>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</si>
  <si>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</si>
  <si>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</si>
  <si>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</si>
  <si>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</si>
  <si>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</si>
  <si>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</si>
  <si>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</si>
  <si>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</si>
  <si>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</si>
  <si>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</si>
  <si>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</si>
  <si>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</si>
  <si>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</si>
  <si>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</si>
  <si>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</si>
  <si>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</si>
  <si>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</si>
  <si>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</si>
  <si>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</si>
  <si>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</si>
  <si>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</si>
  <si>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</si>
  <si>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</si>
  <si>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</si>
  <si>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</si>
  <si>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</si>
  <si>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</si>
  <si>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</si>
  <si>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</si>
  <si>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</si>
  <si>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</si>
  <si>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</si>
  <si>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</si>
  <si>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</si>
  <si>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</si>
  <si>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</si>
  <si>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</si>
  <si>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</si>
  <si>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</si>
  <si>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</si>
  <si>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</si>
  <si>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</si>
  <si>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</si>
  <si>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</si>
  <si>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</si>
  <si>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</si>
  <si>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</si>
  <si>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</si>
  <si>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</si>
  <si>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</si>
  <si>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</si>
  <si>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</si>
  <si>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</si>
  <si>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</si>
  <si>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</si>
  <si>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</si>
  <si>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</si>
  <si>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</si>
  <si>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</si>
  <si>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</si>
  <si>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</si>
  <si>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</si>
  <si>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</si>
  <si>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</si>
  <si>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</si>
  <si>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</si>
  <si>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</si>
  <si>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</si>
  <si>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</si>
  <si>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</si>
  <si>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</si>
  <si>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</si>
  <si>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</si>
  <si>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</si>
  <si>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</si>
  <si>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</si>
  <si>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</si>
  <si>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</si>
  <si>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</si>
  <si>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</si>
  <si>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</si>
  <si>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</si>
  <si>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</si>
  <si>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</si>
  <si>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</si>
  <si>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</si>
  <si>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</si>
  <si>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</si>
  <si>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</si>
  <si>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</si>
  <si>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</si>
  <si>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</si>
  <si>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</si>
  <si>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</si>
  <si>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</si>
  <si>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</si>
  <si>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</si>
  <si>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</si>
  <si>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</si>
  <si>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</si>
  <si>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</si>
  <si>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</si>
  <si>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</si>
  <si>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</si>
  <si>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</si>
  <si>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</si>
  <si>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</si>
  <si>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</si>
  <si>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</si>
  <si>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</si>
  <si>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</si>
  <si>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</si>
  <si>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</si>
  <si>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</si>
  <si>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</si>
  <si>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</si>
  <si>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</si>
  <si>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</si>
  <si>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</si>
  <si>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</si>
  <si>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</si>
  <si>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</si>
  <si>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</si>
  <si>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</si>
  <si>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</si>
  <si>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</si>
  <si>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</si>
  <si>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</si>
  <si>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</si>
  <si>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</si>
  <si>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</si>
  <si>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</si>
  <si>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</si>
  <si>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</si>
  <si>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</si>
  <si>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</si>
  <si>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</si>
  <si>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</si>
  <si>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</si>
  <si>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</si>
  <si>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</si>
  <si>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</si>
  <si>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</si>
  <si>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</si>
  <si>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</si>
  <si>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</si>
  <si>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</si>
  <si>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</si>
  <si>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</si>
  <si>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</si>
  <si>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</si>
  <si>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</si>
  <si>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</si>
  <si>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</si>
  <si>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</si>
  <si>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</si>
  <si>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</si>
  <si>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</si>
  <si>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</si>
  <si>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</si>
  <si>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</si>
  <si>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</si>
  <si>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</si>
  <si>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</si>
  <si>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</si>
  <si>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</si>
  <si>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</si>
  <si>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</si>
  <si>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</si>
  <si>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</si>
  <si>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</si>
  <si>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</si>
  <si>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</si>
  <si>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</si>
  <si>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</si>
  <si>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</si>
  <si>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</si>
  <si>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</si>
  <si>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</si>
  <si>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</si>
  <si>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</si>
  <si>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</si>
  <si>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</si>
  <si>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</si>
  <si>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</si>
  <si>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</si>
  <si>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</si>
  <si>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</si>
  <si>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</si>
  <si>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</si>
  <si>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</si>
  <si>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</si>
  <si>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</si>
  <si>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</si>
  <si>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</si>
  <si>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</si>
  <si>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</si>
  <si>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</si>
  <si>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</si>
  <si>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</si>
  <si>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</si>
  <si>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</si>
  <si>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</si>
  <si>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</si>
  <si>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</si>
  <si>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</si>
  <si>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</si>
  <si>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</si>
  <si>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</si>
  <si>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</si>
  <si>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</si>
  <si>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</si>
  <si>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</si>
  <si>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</si>
  <si>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</si>
  <si>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</si>
  <si>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</si>
  <si>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</si>
  <si>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</si>
  <si>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</si>
  <si>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</si>
  <si>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</si>
  <si>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</si>
  <si>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</si>
  <si>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</si>
  <si>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</si>
  <si>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</si>
  <si>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</si>
  <si>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</si>
  <si>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</si>
  <si>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</si>
  <si>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</si>
  <si>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</si>
  <si>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</si>
  <si>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</si>
  <si>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</si>
  <si>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</si>
  <si>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</si>
  <si>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</si>
  <si>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</si>
  <si>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</si>
  <si>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</si>
  <si>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</si>
  <si>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</si>
  <si>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</si>
  <si>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</si>
  <si>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</si>
  <si>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</si>
  <si>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</si>
  <si>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</si>
  <si>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</si>
  <si>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</si>
  <si>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</si>
  <si>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</si>
  <si>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</si>
  <si>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</si>
  <si>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</si>
  <si>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</si>
  <si>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</si>
  <si>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</si>
  <si>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</si>
  <si>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</si>
  <si>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</si>
  <si>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</si>
  <si>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</si>
  <si>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</si>
  <si>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</si>
  <si>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</si>
  <si>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</si>
  <si>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</si>
  <si>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</si>
  <si>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</si>
  <si>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</si>
  <si>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</si>
  <si>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</si>
  <si>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</si>
  <si>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</si>
  <si>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</si>
  <si>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</si>
  <si>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</si>
  <si>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</si>
  <si>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</si>
  <si>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</si>
  <si>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</si>
  <si>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</si>
  <si>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</si>
  <si>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</si>
  <si>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</si>
  <si>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</si>
  <si>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</si>
  <si>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</si>
  <si>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</si>
  <si>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</si>
  <si>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</si>
  <si>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</si>
  <si>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</si>
  <si>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</si>
  <si>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</si>
  <si>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</si>
  <si>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</si>
  <si>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</si>
  <si>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</si>
  <si>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</si>
  <si>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</si>
  <si>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</si>
  <si>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</si>
  <si>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</si>
  <si>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</si>
  <si>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</si>
  <si>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</si>
  <si>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</si>
  <si>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</si>
  <si>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</si>
  <si>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</si>
  <si>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</si>
  <si>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</si>
  <si>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</si>
  <si>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</si>
  <si>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</si>
  <si>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</si>
  <si>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</si>
  <si>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</si>
  <si>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</si>
  <si>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</si>
  <si>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</si>
  <si>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</si>
  <si>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</si>
  <si>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</si>
  <si>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</si>
  <si>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</si>
  <si>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</si>
  <si>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</si>
  <si>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</si>
  <si>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</si>
  <si>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</si>
  <si>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</si>
  <si>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</si>
  <si>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</si>
  <si>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</si>
  <si>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</si>
  <si>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</si>
  <si>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</si>
  <si>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</si>
  <si>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</si>
  <si>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</si>
  <si>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</si>
  <si>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</si>
  <si>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</si>
  <si>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</si>
  <si>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</si>
  <si>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</si>
  <si>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</si>
  <si>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</si>
  <si>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</si>
  <si>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</si>
  <si>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</si>
  <si>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</si>
  <si>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</si>
  <si>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</si>
  <si>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</si>
  <si>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</si>
  <si>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</si>
  <si>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</si>
  <si>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</si>
  <si>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</si>
  <si>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</si>
  <si>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</si>
  <si>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</si>
  <si>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</si>
  <si>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</si>
  <si>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</si>
  <si>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</si>
  <si>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</si>
  <si>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</si>
  <si>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</si>
  <si>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</si>
  <si>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</si>
  <si>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</si>
  <si>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</si>
  <si>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</si>
  <si>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</si>
  <si>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</si>
  <si>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</si>
  <si>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</si>
  <si>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</si>
  <si>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</si>
  <si>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</si>
  <si>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</si>
  <si>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</si>
  <si>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</si>
  <si>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</si>
  <si>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</si>
  <si>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</si>
  <si>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</si>
  <si>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</si>
  <si>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</si>
  <si>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</si>
  <si>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</si>
  <si>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</si>
  <si>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</si>
  <si>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</si>
  <si>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</si>
  <si>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</si>
  <si>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</si>
  <si>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</si>
  <si>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</si>
  <si>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</si>
  <si>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</si>
  <si>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</si>
  <si>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</si>
  <si>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</si>
  <si>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</si>
  <si>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</si>
  <si>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</si>
  <si>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</si>
  <si>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</si>
  <si>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</si>
  <si>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</si>
  <si>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</si>
  <si>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</si>
  <si>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</si>
  <si>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</si>
  <si>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</si>
  <si>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</si>
  <si>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</si>
  <si>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</si>
  <si>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</si>
  <si>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</si>
  <si>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</si>
  <si>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</si>
  <si>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</si>
  <si>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</si>
  <si>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</si>
  <si>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</si>
  <si>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</si>
  <si>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</si>
  <si>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</si>
  <si>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</si>
  <si>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</si>
  <si>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</si>
  <si>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</si>
  <si>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</si>
  <si>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</si>
  <si>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</si>
  <si>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</si>
  <si>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</si>
  <si>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</si>
  <si>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</si>
  <si>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</si>
  <si>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</si>
  <si>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</si>
  <si>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</si>
  <si>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</si>
  <si>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</si>
  <si>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</si>
  <si>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</si>
  <si>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</si>
  <si>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</si>
  <si>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</si>
  <si>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</si>
  <si>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</si>
  <si>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</si>
  <si>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</si>
  <si>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</si>
  <si>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</si>
  <si>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</si>
  <si>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</si>
  <si>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</si>
  <si>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</si>
  <si>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</si>
  <si>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</si>
  <si>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</si>
  <si>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</si>
  <si>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</si>
  <si>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</si>
  <si>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</si>
  <si>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</si>
  <si>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</si>
  <si>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</si>
  <si>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</si>
  <si>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</si>
  <si>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</si>
  <si>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</si>
  <si>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</si>
  <si>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</si>
  <si>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</si>
  <si>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</si>
  <si>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</si>
  <si>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</si>
  <si>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</si>
  <si>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</si>
  <si>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</si>
  <si>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</si>
  <si>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</si>
  <si>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</si>
  <si>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</si>
  <si>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</si>
  <si>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</si>
  <si>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</si>
  <si>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</si>
  <si>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</si>
  <si>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</si>
  <si>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</si>
  <si>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</si>
  <si>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</si>
  <si>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</si>
  <si>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</si>
  <si>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</si>
  <si>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</si>
  <si>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</si>
  <si>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</si>
  <si>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</si>
  <si>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</si>
  <si>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</si>
  <si>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</si>
  <si>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</si>
  <si>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</si>
  <si>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</si>
  <si>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</si>
  <si>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</si>
  <si>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</si>
  <si>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</si>
  <si>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</si>
  <si>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</si>
  <si>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</si>
  <si>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</si>
  <si>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</si>
  <si>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</si>
  <si>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</si>
  <si>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</si>
  <si>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</si>
  <si>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</si>
  <si>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</si>
  <si>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</si>
  <si>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</si>
  <si>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</si>
  <si>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</si>
  <si>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</si>
  <si>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</si>
  <si>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</si>
  <si>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</si>
  <si>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</si>
  <si>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</si>
  <si>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</si>
  <si>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</si>
  <si>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</si>
  <si>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</si>
  <si>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</si>
  <si>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</si>
  <si>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</si>
  <si>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</si>
  <si>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</si>
  <si>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</si>
  <si>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</si>
  <si>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</si>
  <si>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</si>
  <si>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</si>
  <si>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</si>
  <si>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</si>
  <si>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</si>
  <si>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</si>
  <si>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</si>
  <si>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</si>
  <si>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</si>
  <si>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</si>
  <si>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</si>
  <si>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</si>
  <si>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</si>
  <si>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</si>
  <si>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</si>
  <si>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</si>
  <si>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</si>
  <si>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</si>
  <si>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</si>
  <si>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</si>
  <si>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</si>
  <si>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</si>
  <si>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</si>
  <si>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</si>
  <si>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</si>
  <si>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</si>
  <si>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</si>
  <si>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</si>
  <si>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</si>
  <si>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</si>
  <si>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</si>
  <si>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</si>
  <si>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</si>
  <si>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</si>
  <si>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</si>
  <si>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</si>
  <si>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</si>
  <si>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</si>
  <si>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</si>
  <si>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</si>
  <si>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</si>
  <si>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</si>
  <si>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</si>
  <si>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</si>
  <si>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</si>
  <si>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</si>
  <si>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</si>
  <si>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</si>
  <si>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</si>
  <si>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</si>
  <si>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</si>
  <si>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</si>
  <si>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</si>
  <si>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</si>
  <si>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</si>
  <si>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</si>
  <si>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</si>
  <si>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</si>
  <si>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</si>
  <si>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</si>
  <si>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</si>
  <si>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</si>
  <si>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</si>
  <si>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</si>
  <si>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</si>
  <si>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</si>
  <si>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</si>
  <si>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</si>
  <si>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</si>
  <si>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</si>
  <si>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</si>
  <si>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</si>
  <si>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</si>
  <si>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</si>
  <si>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</si>
  <si>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</si>
  <si>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</si>
  <si>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</si>
  <si>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</si>
  <si>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</si>
  <si>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</si>
  <si>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</si>
  <si>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</si>
  <si>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</si>
  <si>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</si>
  <si>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</si>
  <si>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</si>
  <si>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</si>
  <si>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</si>
  <si>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</si>
  <si>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</si>
  <si>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</si>
  <si>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</si>
  <si>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</si>
  <si>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</si>
  <si>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</si>
  <si>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</si>
  <si>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</si>
  <si>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</si>
  <si>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</si>
  <si>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</si>
  <si>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</si>
  <si>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</si>
  <si>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</si>
  <si>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</si>
  <si>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</si>
  <si>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</si>
  <si>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</si>
  <si>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</si>
  <si>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</si>
  <si>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</si>
  <si>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</si>
  <si>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</si>
  <si>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</si>
  <si>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</si>
  <si>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</si>
  <si>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</si>
  <si>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</si>
  <si>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</si>
  <si>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</si>
  <si>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</si>
  <si>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</si>
  <si>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</si>
  <si>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</si>
  <si>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</si>
  <si>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</si>
  <si>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</si>
  <si>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</si>
  <si>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</si>
  <si>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</si>
  <si>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</si>
  <si>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</si>
  <si>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</si>
  <si>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</si>
  <si>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</si>
  <si>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</si>
  <si>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</si>
  <si>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</si>
  <si>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</si>
  <si>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</si>
  <si>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</si>
  <si>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</si>
  <si>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</si>
  <si>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</si>
  <si>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</si>
  <si>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</si>
  <si>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</si>
  <si>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</si>
  <si>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</si>
  <si>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</si>
  <si>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</si>
  <si>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</si>
  <si>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</si>
  <si>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</si>
  <si>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</si>
  <si>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</si>
  <si>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</si>
  <si>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</si>
  <si>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</si>
  <si>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</si>
  <si>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</si>
  <si>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</si>
  <si>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</si>
  <si>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</si>
  <si>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</si>
  <si>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</si>
  <si>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</si>
  <si>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</si>
  <si>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</si>
  <si>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</si>
  <si>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</si>
  <si>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</si>
  <si>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</si>
  <si>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</si>
  <si>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</si>
  <si>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</si>
  <si>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</si>
  <si>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</si>
  <si>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</si>
  <si>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</si>
  <si>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</si>
  <si>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</si>
  <si>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</si>
  <si>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</si>
  <si>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</si>
  <si>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</si>
  <si>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</si>
  <si>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</si>
  <si>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</si>
  <si>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</si>
  <si>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</si>
  <si>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</si>
  <si>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</si>
  <si>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</si>
  <si>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</si>
  <si>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</si>
  <si>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</si>
  <si>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</si>
  <si>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</si>
  <si>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</si>
  <si>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</si>
  <si>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</si>
  <si>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</si>
  <si>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</si>
  <si>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</si>
  <si>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</si>
  <si>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</si>
  <si>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</si>
  <si>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</si>
  <si>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</si>
  <si>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</si>
  <si>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</si>
  <si>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</si>
  <si>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</si>
  <si>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</si>
  <si>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</si>
  <si>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</si>
  <si>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</si>
  <si>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</si>
  <si>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</si>
  <si>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</si>
  <si>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</si>
  <si>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</si>
  <si>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</si>
  <si>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</si>
  <si>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</si>
  <si>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</si>
  <si>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</si>
  <si>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</si>
  <si>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</si>
  <si>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</si>
  <si>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</si>
  <si>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</si>
  <si>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</si>
  <si>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</si>
  <si>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</si>
  <si>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</si>
  <si>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</si>
  <si>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</si>
  <si>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</si>
  <si>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</si>
  <si>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</si>
  <si>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</si>
  <si>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</si>
  <si>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</si>
  <si>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</si>
  <si>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</si>
  <si>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</si>
  <si>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</si>
  <si>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</si>
  <si>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</si>
  <si>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</si>
  <si>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</si>
  <si>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</si>
  <si>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</si>
  <si>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</si>
  <si>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</si>
  <si>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</si>
  <si>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</si>
  <si>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</si>
  <si>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</si>
  <si>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</si>
  <si>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</si>
  <si>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</si>
  <si>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</si>
  <si>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</si>
  <si>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</si>
  <si>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</si>
  <si>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</si>
  <si>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</si>
  <si>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</si>
  <si>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</si>
  <si>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</si>
  <si>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</si>
  <si>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</si>
  <si>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</si>
  <si>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</si>
  <si>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</si>
  <si>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</si>
  <si>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</si>
  <si>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</si>
  <si>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</si>
  <si>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</si>
  <si>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</si>
  <si>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</si>
  <si>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</si>
  <si>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</si>
  <si>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</si>
  <si>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</si>
  <si>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</si>
  <si>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</si>
  <si>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</si>
  <si>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</si>
  <si>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</si>
  <si>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</si>
  <si>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</si>
  <si>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</si>
  <si>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</si>
  <si>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</si>
  <si>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</si>
  <si>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</si>
  <si>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</si>
  <si>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</si>
  <si>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</si>
  <si>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</si>
  <si>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</si>
  <si>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</si>
  <si>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</si>
  <si>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</si>
  <si>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</si>
  <si>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</si>
  <si>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</si>
  <si>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</si>
  <si>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</si>
  <si>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</si>
  <si>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</si>
  <si>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</si>
  <si>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</si>
  <si>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</si>
  <si>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</si>
  <si>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</si>
  <si>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</si>
  <si>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</si>
  <si>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</si>
  <si>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</si>
  <si>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</si>
  <si>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</si>
  <si>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</si>
  <si>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</si>
  <si>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</si>
  <si>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</si>
  <si>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</si>
  <si>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</si>
  <si>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</si>
  <si>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</si>
  <si>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</si>
  <si>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</si>
  <si>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</si>
  <si>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</si>
  <si>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</si>
  <si>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</si>
  <si>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</si>
  <si>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</si>
  <si>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</si>
  <si>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</si>
  <si>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</si>
  <si>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</si>
  <si>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</si>
  <si>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</si>
  <si>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</si>
  <si>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</si>
  <si>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</si>
  <si>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</si>
  <si>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</si>
  <si>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</si>
  <si>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</si>
  <si>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</si>
  <si>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</si>
  <si>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</si>
  <si>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</si>
  <si>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</si>
  <si>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</si>
  <si>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</si>
  <si>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</si>
  <si>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</si>
  <si>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</si>
  <si>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</si>
  <si>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</si>
  <si>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</si>
  <si>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</si>
  <si>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</si>
  <si>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</si>
  <si>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</si>
  <si>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</si>
  <si>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</si>
  <si>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</si>
  <si>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</si>
  <si>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</si>
  <si>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</si>
  <si>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</si>
  <si>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</si>
  <si>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</si>
  <si>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</si>
  <si>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</si>
  <si>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</si>
  <si>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</si>
  <si>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</si>
  <si>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</si>
  <si>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</si>
  <si>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</si>
  <si>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</si>
  <si>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</si>
  <si>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</si>
  <si>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</si>
  <si>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</si>
  <si>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</si>
  <si>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</si>
  <si>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</si>
  <si>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</si>
  <si>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</si>
  <si>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</si>
  <si>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</si>
  <si>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</si>
  <si>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</si>
  <si>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</si>
  <si>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</si>
  <si>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</si>
  <si>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</si>
  <si>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</si>
  <si>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</si>
  <si>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</si>
  <si>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</si>
  <si>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</si>
  <si>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</si>
  <si>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</si>
  <si>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</si>
  <si>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</si>
  <si>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</si>
  <si>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</si>
  <si>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</si>
  <si>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</si>
  <si>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</si>
  <si>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</si>
  <si>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</si>
  <si>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</si>
  <si>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</si>
  <si>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</si>
  <si>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</si>
  <si>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</si>
  <si>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</si>
  <si>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</si>
  <si>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</si>
  <si>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</si>
  <si>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</si>
  <si>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</si>
  <si>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</si>
  <si>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</si>
  <si>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</si>
  <si>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</si>
  <si>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</si>
  <si>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</si>
  <si>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</si>
  <si>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</si>
  <si>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</si>
  <si>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</si>
  <si>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</si>
  <si>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Null Values </t>
  </si>
  <si>
    <t>Row Labels</t>
  </si>
  <si>
    <t>Grand Total</t>
  </si>
  <si>
    <t>Column Labels</t>
  </si>
  <si>
    <t>Sum of Sales</t>
  </si>
  <si>
    <t>Sum of Profit</t>
  </si>
  <si>
    <t>Year</t>
  </si>
  <si>
    <t>Month</t>
  </si>
  <si>
    <t>(All)</t>
  </si>
  <si>
    <t>Count of Customer Name</t>
  </si>
  <si>
    <t>Sum of Quantity</t>
  </si>
  <si>
    <t>TOP 5</t>
  </si>
  <si>
    <t>BOTTOM 5</t>
  </si>
  <si>
    <t>Top 5 Customers</t>
  </si>
  <si>
    <t>Total Sales</t>
  </si>
  <si>
    <t>(Multiple Items)</t>
  </si>
  <si>
    <t xml:space="preserve">profit % </t>
  </si>
  <si>
    <t>Bottom 5 Customers</t>
  </si>
  <si>
    <t>Profit or Loss</t>
  </si>
  <si>
    <t xml:space="preserve"> Profit %</t>
  </si>
  <si>
    <t>Sub-category</t>
  </si>
  <si>
    <t>Order ID</t>
  </si>
  <si>
    <t>Helper</t>
  </si>
  <si>
    <t>Total Orders</t>
  </si>
  <si>
    <t>Average Orders Value</t>
  </si>
  <si>
    <t>Total Profit</t>
  </si>
  <si>
    <t>Total Quantity</t>
  </si>
  <si>
    <t>Average Order Value</t>
  </si>
  <si>
    <t xml:space="preserve">Total Customer </t>
  </si>
  <si>
    <t>Sales &amp; Profit by Category</t>
  </si>
  <si>
    <t>Sales &amp; Profit by Sub-category</t>
  </si>
  <si>
    <t>Sub-Category in Losses</t>
  </si>
  <si>
    <t>Monthly Trend</t>
  </si>
  <si>
    <t>Yearly Trend</t>
  </si>
  <si>
    <t>Top 5 State by Sales</t>
  </si>
  <si>
    <t>Top 5 Customers by 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</si>
</sst>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409]* #,##0.00_ ;_-[$$-409]* \-#,##0.00\ ;_-[$$-409]* &quot;-&quot;??_ ;_-@_ "/>
    <numFmt numFmtId="165" formatCode="0.0"/>
  </numFmts>
  <fonts count="23" x14ac:knownFonts="1">
    <font>
      <sz val="11"/>
      <color theme="1"/>
      <name val="Calibri"/>
      <family val="2"/>
      <charset val="1"/>
      <scheme val="minor"/>
    </font>
    <font>
      <sz val="11"/>
      <color theme="1"/>
      <name val="Calibri"/>
      <family val="2"/>
      <charset val="1"/>
      <scheme val="minor"/>
    </font>
    <font>
      <b/>
      <sz val="18"/>
      <color theme="3"/>
      <name val="Cambria"/>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sz val="11"/>
      <color theme="1"/>
      <name val="Calibri"/>
      <family val="2"/>
      <scheme val="minor"/>
    </font>
    <font>
      <b/>
      <sz val="11"/>
      <color theme="1"/>
      <name val="Calibri"/>
      <family val="2"/>
      <scheme val="minor"/>
    </font>
    <font>
      <b/>
      <sz val="12"/>
      <color rgb="FF0070C0"/>
      <name val="Calibri"/>
      <family val="2"/>
      <scheme val="minor"/>
    </font>
    <font>
      <b/>
      <sz val="11"/>
      <color theme="0"/>
      <name val="Calibri"/>
      <family val="2"/>
      <scheme val="minor"/>
    </font>
    <font>
      <b/>
      <sz val="14"/>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6" tint="0.79998168889431442"/>
        <bgColor theme="6" tint="0.79998168889431442"/>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7" tint="-0.249977111117893"/>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6" tint="0.39997558519241921"/>
      </top>
      <bottom style="thin">
        <color theme="6" tint="0.39997558519241921"/>
      </bottom>
      <diagonal/>
    </border>
    <border>
      <left/>
      <right/>
      <top/>
      <bottom style="thin">
        <color theme="4" tint="0.39997558519241921"/>
      </bottom>
      <diagonal/>
    </border>
    <border>
      <left/>
      <right/>
      <top style="thin">
        <color theme="4" tint="0.39997558519241921"/>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3">
    <xf numFmtId="0" fontId="0" fillId="0" borderId="0" xfId="0"/>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18" fillId="33" borderId="0" xfId="0" applyFont="1" applyFill="1"/>
    <xf numFmtId="164" fontId="18" fillId="33" borderId="0" xfId="0" applyNumberFormat="1" applyFont="1" applyFill="1"/>
    <xf numFmtId="1" fontId="18" fillId="33" borderId="0" xfId="0" applyNumberFormat="1" applyFont="1" applyFill="1"/>
    <xf numFmtId="1" fontId="0" fillId="0" borderId="0" xfId="0" applyNumberFormat="1" applyAlignment="1">
      <alignment horizontal="left"/>
    </xf>
    <xf numFmtId="1" fontId="0" fillId="34" borderId="10" xfId="0" applyNumberFormat="1" applyFont="1" applyFill="1" applyBorder="1"/>
    <xf numFmtId="0" fontId="0" fillId="34" borderId="10" xfId="0" applyFont="1" applyFill="1" applyBorder="1"/>
    <xf numFmtId="1" fontId="0" fillId="0" borderId="10" xfId="0" applyNumberFormat="1" applyFont="1" applyBorder="1"/>
    <xf numFmtId="0" fontId="0" fillId="0" borderId="10" xfId="0" applyFont="1" applyBorder="1"/>
    <xf numFmtId="0" fontId="16" fillId="35" borderId="11" xfId="0" applyFont="1" applyFill="1" applyBorder="1"/>
    <xf numFmtId="0" fontId="16" fillId="35" borderId="12" xfId="0" applyNumberFormat="1" applyFont="1" applyFill="1" applyBorder="1"/>
    <xf numFmtId="2" fontId="0" fillId="0" borderId="0" xfId="0" applyNumberFormat="1"/>
    <xf numFmtId="165" fontId="0" fillId="0" borderId="0" xfId="0" applyNumberFormat="1"/>
    <xf numFmtId="0" fontId="0" fillId="36" borderId="0" xfId="0" applyFill="1"/>
    <xf numFmtId="0" fontId="0" fillId="0" borderId="0" xfId="0" applyAlignment="1">
      <alignment horizontal="center"/>
    </xf>
    <xf numFmtId="0" fontId="0" fillId="0" borderId="0" xfId="0" applyNumberFormat="1" applyAlignment="1">
      <alignment horizontal="center"/>
    </xf>
    <xf numFmtId="165" fontId="19" fillId="37" borderId="0" xfId="0" applyNumberFormat="1" applyFont="1" applyFill="1"/>
    <xf numFmtId="0" fontId="0" fillId="37" borderId="0" xfId="0" applyFill="1" applyAlignment="1">
      <alignment horizontal="left"/>
    </xf>
    <xf numFmtId="0" fontId="0" fillId="0" borderId="0" xfId="0" applyFont="1"/>
    <xf numFmtId="0" fontId="16" fillId="35" borderId="11" xfId="0" applyFont="1" applyFill="1" applyBorder="1" applyAlignment="1">
      <alignment horizontal="center"/>
    </xf>
    <xf numFmtId="0" fontId="16" fillId="35" borderId="12" xfId="0" applyFont="1" applyFill="1" applyBorder="1" applyAlignment="1">
      <alignment horizontal="center"/>
    </xf>
    <xf numFmtId="2" fontId="0" fillId="0" borderId="0" xfId="0" applyNumberFormat="1" applyAlignment="1">
      <alignment horizontal="center"/>
    </xf>
    <xf numFmtId="0" fontId="0" fillId="0" borderId="0" xfId="0" pivotButton="1" applyAlignment="1">
      <alignment horizontal="center"/>
    </xf>
    <xf numFmtId="0" fontId="0" fillId="38" borderId="14" xfId="0" applyFill="1" applyBorder="1"/>
    <xf numFmtId="0" fontId="0" fillId="38" borderId="15" xfId="0" applyFill="1" applyBorder="1"/>
    <xf numFmtId="0" fontId="0" fillId="38" borderId="16" xfId="0" applyFill="1" applyBorder="1"/>
    <xf numFmtId="0" fontId="0" fillId="38" borderId="17" xfId="0" applyFill="1" applyBorder="1"/>
    <xf numFmtId="0" fontId="0" fillId="38" borderId="0" xfId="0" applyFill="1" applyBorder="1"/>
    <xf numFmtId="0" fontId="0" fillId="38" borderId="13" xfId="0" applyFill="1" applyBorder="1"/>
    <xf numFmtId="0" fontId="0" fillId="38" borderId="18" xfId="0" applyFill="1" applyBorder="1"/>
    <xf numFmtId="0" fontId="0" fillId="38" borderId="19" xfId="0" applyFill="1" applyBorder="1"/>
    <xf numFmtId="0" fontId="0" fillId="38" borderId="20" xfId="0" applyFill="1" applyBorder="1"/>
    <xf numFmtId="1" fontId="20" fillId="38" borderId="0" xfId="0" applyNumberFormat="1" applyFont="1" applyFill="1" applyBorder="1" applyAlignment="1">
      <alignment vertical="center"/>
    </xf>
    <xf numFmtId="0" fontId="22" fillId="38" borderId="0" xfId="0" applyFont="1" applyFill="1" applyBorder="1" applyAlignment="1"/>
    <xf numFmtId="0" fontId="0" fillId="36" borderId="0" xfId="0" applyFill="1" applyAlignment="1">
      <alignment horizontal="center"/>
    </xf>
    <xf numFmtId="0" fontId="21" fillId="39" borderId="17" xfId="0" applyFont="1" applyFill="1" applyBorder="1" applyAlignment="1">
      <alignment horizontal="center" vertical="center"/>
    </xf>
    <xf numFmtId="0" fontId="21" fillId="39" borderId="0" xfId="0" applyFont="1" applyFill="1" applyBorder="1" applyAlignment="1">
      <alignment horizontal="center" vertical="center"/>
    </xf>
    <xf numFmtId="0" fontId="21" fillId="39" borderId="13" xfId="0" applyFont="1" applyFill="1" applyBorder="1" applyAlignment="1">
      <alignment horizontal="center" vertical="center"/>
    </xf>
    <xf numFmtId="0" fontId="21" fillId="39" borderId="14" xfId="0" applyFont="1" applyFill="1" applyBorder="1" applyAlignment="1">
      <alignment horizontal="center" vertical="center"/>
    </xf>
    <xf numFmtId="0" fontId="21" fillId="39" borderId="15" xfId="0" applyFont="1" applyFill="1" applyBorder="1" applyAlignment="1">
      <alignment horizontal="center" vertical="center"/>
    </xf>
    <xf numFmtId="0" fontId="21" fillId="39" borderId="16" xfId="0" applyFont="1" applyFill="1" applyBorder="1" applyAlignment="1">
      <alignment horizontal="center" vertical="center"/>
    </xf>
    <xf numFmtId="1" fontId="20" fillId="38" borderId="18" xfId="0" applyNumberFormat="1" applyFont="1" applyFill="1" applyBorder="1" applyAlignment="1">
      <alignment horizontal="center" vertical="center"/>
    </xf>
    <xf numFmtId="1" fontId="20" fillId="38" borderId="19" xfId="0" applyNumberFormat="1" applyFont="1" applyFill="1" applyBorder="1" applyAlignment="1">
      <alignment horizontal="center" vertical="center"/>
    </xf>
    <xf numFmtId="1" fontId="20" fillId="38" borderId="20" xfId="0" applyNumberFormat="1" applyFont="1" applyFill="1" applyBorder="1" applyAlignment="1">
      <alignment horizontal="center" vertical="center"/>
    </xf>
    <xf numFmtId="0" fontId="22" fillId="38" borderId="14" xfId="0" applyFont="1" applyFill="1" applyBorder="1" applyAlignment="1">
      <alignment horizontal="center"/>
    </xf>
    <xf numFmtId="0" fontId="22" fillId="38" borderId="16" xfId="0" applyFont="1" applyFill="1" applyBorder="1" applyAlignment="1">
      <alignment horizontal="center"/>
    </xf>
    <xf numFmtId="0" fontId="22" fillId="38" borderId="15"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1" formatCode="0"/>
    </dxf>
    <dxf>
      <numFmt numFmtId="1" formatCode="0"/>
    </dxf>
    <dxf>
      <numFmt numFmtId="1" formatCode="0"/>
    </dxf>
    <dxf>
      <numFmt numFmtId="1" formatCode="0"/>
    </dxf>
    <dxf>
      <numFmt numFmtId="19" formatCode="dd/mm/yyyy"/>
    </dxf>
    <dxf>
      <numFmt numFmtId="19" formatCode="dd/mm/yyyy"/>
    </dxf>
    <dxf>
      <font>
        <b val="0"/>
      </font>
    </dxf>
    <dxf>
      <font>
        <color rgb="FF9C0006"/>
      </font>
      <fill>
        <patternFill>
          <bgColor rgb="FFFFC7CE"/>
        </patternFill>
      </fill>
    </dxf>
    <dxf>
      <alignment horizontal="center" readingOrder="0"/>
    </dxf>
    <dxf>
      <numFmt numFmtId="0" formatCode="General"/>
    </dxf>
    <dxf>
      <alignment horizontal="center"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scheme val="minor"/>
      </font>
      <fill>
        <patternFill patternType="solid">
          <fgColor theme="6" tint="0.79998168889431442"/>
          <bgColor theme="6" tint="0.79998168889431442"/>
        </patternFill>
      </fill>
      <border diagonalUp="0" diagonalDown="0">
        <left/>
        <right/>
        <top style="thin">
          <color theme="6" tint="0.39997558519241921"/>
        </top>
        <bottom style="thin">
          <color theme="6"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79998168889431442"/>
          <bgColor theme="6" tint="0.79998168889431442"/>
        </patternFill>
      </fill>
      <border diagonalUp="0" diagonalDown="0">
        <left/>
        <right/>
        <top style="thin">
          <color theme="6" tint="0.39997558519241921"/>
        </top>
        <bottom style="thin">
          <color theme="6" tint="0.39997558519241921"/>
        </bottom>
        <vertical/>
        <horizontal/>
      </border>
    </dxf>
    <dxf>
      <border outline="0">
        <bottom style="thin">
          <color theme="6" tint="0.39997558519241921"/>
        </bottom>
      </border>
    </dxf>
    <dxf>
      <numFmt numFmtId="2" formatCode="0.00"/>
    </dxf>
    <dxf>
      <numFmt numFmtId="2" formatCode="0.00"/>
    </dxf>
    <dxf>
      <numFmt numFmtId="2" formatCode="0.00"/>
    </dxf>
    <dxf>
      <numFmt numFmtId="2" formatCode="0.00"/>
    </dxf>
    <dxf>
      <font>
        <color rgb="FF9C0006"/>
      </font>
      <fill>
        <patternFill>
          <bgColor rgb="FFFFC7CE"/>
        </patternFill>
      </fill>
    </dxf>
    <dxf>
      <numFmt numFmtId="2" formatCode="0.00"/>
    </dxf>
    <dxf>
      <numFmt numFmtId="0" formatCode="Genera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rgb="FF9C0006"/>
      </font>
      <fill>
        <patternFill>
          <bgColor rgb="FFFFC7CE"/>
        </patternFill>
      </fill>
    </dxf>
    <dxf>
      <font>
        <color rgb="FF9C0006"/>
      </font>
      <fill>
        <patternFill>
          <bgColor rgb="FFFFC7CE"/>
        </patternFill>
      </fill>
    </dxf>
    <dxf>
      <numFmt numFmtId="2" formatCode="0.00"/>
    </dxf>
  </dxfs>
  <tableStyles count="2" defaultTableStyle="TableStyleMedium2" defaultPivotStyle="PivotStyleLight16">
    <tableStyle name="Slicer Style 1" pivot="0" table="0" count="0"/>
    <tableStyle name="Slicer Style 2" pivot="0" table="0" count="0"/>
  </tableStyles>
  <extLst>
    <ext xmlns:x14="http://schemas.microsoft.com/office/spreadsheetml/2009/9/main" uri="{EB79DEF2-80B8-43e5-95BD-54CBDDF9020C}">
      <x14:slicerStyles defaultSlicerStyle="SlicerStyleLight1">
        <x14:slicerStyle name="Slicer Style 1"/>
        <x14:slicerStyle name="Slicer Style 2"/>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Project.xlsx]Category!PivotTable1</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Category!$B$3</c:f>
              <c:strCache>
                <c:ptCount val="1"/>
                <c:pt idx="0">
                  <c:v>Sum of Sales</c:v>
                </c:pt>
              </c:strCache>
            </c:strRef>
          </c:tx>
          <c:invertIfNegative val="0"/>
          <c:cat>
            <c:strRef>
              <c:f>Category!$A$4:$A$7</c:f>
              <c:strCache>
                <c:ptCount val="3"/>
                <c:pt idx="0">
                  <c:v>Technology</c:v>
                </c:pt>
                <c:pt idx="1">
                  <c:v>Furniture</c:v>
                </c:pt>
                <c:pt idx="2">
                  <c:v>Office Supplies</c:v>
                </c:pt>
              </c:strCache>
            </c:strRef>
          </c:cat>
          <c:val>
            <c:numRef>
              <c:f>Category!$B$4:$B$7</c:f>
              <c:numCache>
                <c:formatCode>General</c:formatCode>
                <c:ptCount val="3"/>
                <c:pt idx="0">
                  <c:v>836154.09999999264</c:v>
                </c:pt>
                <c:pt idx="1">
                  <c:v>741718.60999999917</c:v>
                </c:pt>
                <c:pt idx="2">
                  <c:v>719043.97000000288</c:v>
                </c:pt>
              </c:numCache>
            </c:numRef>
          </c:val>
        </c:ser>
        <c:ser>
          <c:idx val="1"/>
          <c:order val="1"/>
          <c:tx>
            <c:strRef>
              <c:f>Category!$C$3</c:f>
              <c:strCache>
                <c:ptCount val="1"/>
                <c:pt idx="0">
                  <c:v>Sum of Profit</c:v>
                </c:pt>
              </c:strCache>
            </c:strRef>
          </c:tx>
          <c:invertIfNegative val="0"/>
          <c:cat>
            <c:strRef>
              <c:f>Category!$A$4:$A$7</c:f>
              <c:strCache>
                <c:ptCount val="3"/>
                <c:pt idx="0">
                  <c:v>Technology</c:v>
                </c:pt>
                <c:pt idx="1">
                  <c:v>Furniture</c:v>
                </c:pt>
                <c:pt idx="2">
                  <c:v>Office Supplies</c:v>
                </c:pt>
              </c:strCache>
            </c:strRef>
          </c:cat>
          <c:val>
            <c:numRef>
              <c:f>Category!$C$4:$C$7</c:f>
              <c:numCache>
                <c:formatCode>General</c:formatCode>
                <c:ptCount val="3"/>
                <c:pt idx="0">
                  <c:v>145455.66000000009</c:v>
                </c:pt>
                <c:pt idx="1">
                  <c:v>18463.310000000009</c:v>
                </c:pt>
                <c:pt idx="2">
                  <c:v>122491.4800000003</c:v>
                </c:pt>
              </c:numCache>
            </c:numRef>
          </c:val>
        </c:ser>
        <c:dLbls>
          <c:showLegendKey val="0"/>
          <c:showVal val="0"/>
          <c:showCatName val="0"/>
          <c:showSerName val="0"/>
          <c:showPercent val="0"/>
          <c:showBubbleSize val="0"/>
        </c:dLbls>
        <c:gapWidth val="150"/>
        <c:axId val="262955008"/>
        <c:axId val="262956544"/>
      </c:barChart>
      <c:catAx>
        <c:axId val="262955008"/>
        <c:scaling>
          <c:orientation val="minMax"/>
        </c:scaling>
        <c:delete val="0"/>
        <c:axPos val="b"/>
        <c:majorTickMark val="out"/>
        <c:minorTickMark val="none"/>
        <c:tickLblPos val="nextTo"/>
        <c:crossAx val="262956544"/>
        <c:crosses val="autoZero"/>
        <c:auto val="1"/>
        <c:lblAlgn val="ctr"/>
        <c:lblOffset val="100"/>
        <c:noMultiLvlLbl val="0"/>
      </c:catAx>
      <c:valAx>
        <c:axId val="262956544"/>
        <c:scaling>
          <c:orientation val="minMax"/>
        </c:scaling>
        <c:delete val="0"/>
        <c:axPos val="l"/>
        <c:majorGridlines>
          <c:spPr>
            <a:ln>
              <a:noFill/>
            </a:ln>
          </c:spPr>
        </c:majorGridlines>
        <c:numFmt formatCode="General" sourceLinked="1"/>
        <c:majorTickMark val="out"/>
        <c:minorTickMark val="none"/>
        <c:tickLblPos val="nextTo"/>
        <c:crossAx val="262955008"/>
        <c:crosses val="autoZero"/>
        <c:crossBetween val="between"/>
      </c:valAx>
      <c:spPr>
        <a:noFill/>
      </c:spPr>
    </c:plotArea>
    <c:legend>
      <c:legendPos val="t"/>
      <c:layout>
        <c:manualLayout>
          <c:xMode val="edge"/>
          <c:yMode val="edge"/>
          <c:x val="0.12801465441819773"/>
          <c:y val="2.7777777777777776E-2"/>
          <c:w val="0.58285936132983374"/>
          <c:h val="8.3717191601049873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Category!$L$2</c:f>
              <c:strCache>
                <c:ptCount val="1"/>
                <c:pt idx="0">
                  <c:v> Profit %</c:v>
                </c:pt>
              </c:strCache>
            </c:strRef>
          </c:tx>
          <c:dLbls>
            <c:showLegendKey val="0"/>
            <c:showVal val="0"/>
            <c:showCatName val="0"/>
            <c:showSerName val="0"/>
            <c:showPercent val="1"/>
            <c:showBubbleSize val="0"/>
            <c:showLeaderLines val="1"/>
          </c:dLbls>
          <c:cat>
            <c:strRef>
              <c:f>Category!$K$3:$K$5</c:f>
              <c:strCache>
                <c:ptCount val="3"/>
                <c:pt idx="0">
                  <c:v>Technology</c:v>
                </c:pt>
                <c:pt idx="1">
                  <c:v>Furniture</c:v>
                </c:pt>
                <c:pt idx="2">
                  <c:v>Office Supplies</c:v>
                </c:pt>
              </c:strCache>
            </c:strRef>
          </c:cat>
          <c:val>
            <c:numRef>
              <c:f>Category!$L$3:$L$5</c:f>
              <c:numCache>
                <c:formatCode>0.00</c:formatCode>
                <c:ptCount val="3"/>
                <c:pt idx="0">
                  <c:v>50.785737741063528</c:v>
                </c:pt>
                <c:pt idx="1">
                  <c:v>6.4464512380745829</c:v>
                </c:pt>
                <c:pt idx="2">
                  <c:v>42.767811020861885</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Project.xlsx]Sub-Cat!PivotTable6</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'Sub-Cat'!$B$3</c:f>
              <c:strCache>
                <c:ptCount val="1"/>
                <c:pt idx="0">
                  <c:v>Sum of Sales</c:v>
                </c:pt>
              </c:strCache>
            </c:strRef>
          </c:tx>
          <c:invertIfNegative val="0"/>
          <c:cat>
            <c:strRef>
              <c:f>'Sub-Cat'!$A$4:$A$21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'Sub-Cat'!$B$4:$B$21</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3021.2300000000009</c:v>
                </c:pt>
              </c:numCache>
            </c:numRef>
          </c:val>
        </c:ser>
        <c:ser>
          <c:idx val="1"/>
          <c:order val="1"/>
          <c:tx>
            <c:strRef>
              <c:f>'Sub-Cat'!$C$3</c:f>
              <c:strCache>
                <c:ptCount val="1"/>
                <c:pt idx="0">
                  <c:v>Sum of Profit</c:v>
                </c:pt>
              </c:strCache>
            </c:strRef>
          </c:tx>
          <c:invertIfNegative val="0"/>
          <c:cat>
            <c:strRef>
              <c:f>'Sub-Cat'!$A$4:$A$21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'Sub-Cat'!$C$4:$C$21</c:f>
              <c:numCache>
                <c:formatCode>General</c:formatCode>
                <c:ptCount val="17"/>
                <c:pt idx="0">
                  <c:v>44516.25</c:v>
                </c:pt>
                <c:pt idx="1">
                  <c:v>26602.209999999992</c:v>
                </c:pt>
                <c:pt idx="2">
                  <c:v>21279.049999999996</c:v>
                </c:pt>
                <c:pt idx="3">
                  <c:v>-17725.589999999997</c:v>
                </c:pt>
                <c:pt idx="4">
                  <c:v>30221.639999999996</c:v>
                </c:pt>
                <c:pt idx="5">
                  <c:v>3384.7299999999968</c:v>
                </c:pt>
                <c:pt idx="6">
                  <c:v>41936.779999999992</c:v>
                </c:pt>
                <c:pt idx="7">
                  <c:v>55617.899999999987</c:v>
                </c:pt>
                <c:pt idx="8">
                  <c:v>-3472.5600000000018</c:v>
                </c:pt>
                <c:pt idx="9">
                  <c:v>18138.070000000018</c:v>
                </c:pt>
                <c:pt idx="10">
                  <c:v>13059.250000000002</c:v>
                </c:pt>
                <c:pt idx="11">
                  <c:v>34053.339999999989</c:v>
                </c:pt>
                <c:pt idx="12">
                  <c:v>-1188.9899999999996</c:v>
                </c:pt>
                <c:pt idx="13">
                  <c:v>6527.9599999999955</c:v>
                </c:pt>
                <c:pt idx="14">
                  <c:v>6964.0999999999967</c:v>
                </c:pt>
                <c:pt idx="15">
                  <c:v>5546.1799999999967</c:v>
                </c:pt>
                <c:pt idx="16">
                  <c:v>950.12999999999988</c:v>
                </c:pt>
              </c:numCache>
            </c:numRef>
          </c:val>
        </c:ser>
        <c:dLbls>
          <c:showLegendKey val="0"/>
          <c:showVal val="0"/>
          <c:showCatName val="0"/>
          <c:showSerName val="0"/>
          <c:showPercent val="0"/>
          <c:showBubbleSize val="0"/>
        </c:dLbls>
        <c:gapWidth val="150"/>
        <c:axId val="267912704"/>
        <c:axId val="267914240"/>
      </c:barChart>
      <c:catAx>
        <c:axId val="267912704"/>
        <c:scaling>
          <c:orientation val="minMax"/>
        </c:scaling>
        <c:delete val="0"/>
        <c:axPos val="b"/>
        <c:majorTickMark val="out"/>
        <c:minorTickMark val="none"/>
        <c:tickLblPos val="nextTo"/>
        <c:crossAx val="267914240"/>
        <c:crosses val="autoZero"/>
        <c:auto val="1"/>
        <c:lblAlgn val="ctr"/>
        <c:lblOffset val="100"/>
        <c:noMultiLvlLbl val="0"/>
      </c:catAx>
      <c:valAx>
        <c:axId val="267914240"/>
        <c:scaling>
          <c:orientation val="minMax"/>
        </c:scaling>
        <c:delete val="0"/>
        <c:axPos val="l"/>
        <c:majorGridlines>
          <c:spPr>
            <a:ln>
              <a:noFill/>
            </a:ln>
          </c:spPr>
        </c:majorGridlines>
        <c:numFmt formatCode="General" sourceLinked="1"/>
        <c:majorTickMark val="out"/>
        <c:minorTickMark val="none"/>
        <c:tickLblPos val="nextTo"/>
        <c:crossAx val="267912704"/>
        <c:crosses val="autoZero"/>
        <c:crossBetween val="between"/>
      </c:valAx>
    </c:plotArea>
    <c:legend>
      <c:legendPos val="t"/>
      <c:layout>
        <c:manualLayout>
          <c:xMode val="edge"/>
          <c:yMode val="edge"/>
          <c:x val="5.3014654418197714E-2"/>
          <c:y val="2.7777777777777776E-2"/>
          <c:w val="0.4217482502187227"/>
          <c:h val="8.3717191601049873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Project.xlsx]Year!PivotTable4</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lineChart>
        <c:grouping val="standard"/>
        <c:varyColors val="0"/>
        <c:ser>
          <c:idx val="0"/>
          <c:order val="0"/>
          <c:tx>
            <c:strRef>
              <c:f>Year!$B$3:$B$4</c:f>
              <c:strCache>
                <c:ptCount val="1"/>
                <c:pt idx="0">
                  <c:v>Furniture</c:v>
                </c:pt>
              </c:strCache>
            </c:strRef>
          </c:tx>
          <c:marker>
            <c:symbol val="none"/>
          </c:marker>
          <c:cat>
            <c:strRef>
              <c:f>Year!$A$5:$A$8</c:f>
              <c:strCache>
                <c:ptCount val="4"/>
                <c:pt idx="0">
                  <c:v>2014</c:v>
                </c:pt>
                <c:pt idx="1">
                  <c:v>2015</c:v>
                </c:pt>
                <c:pt idx="2">
                  <c:v>2016</c:v>
                </c:pt>
                <c:pt idx="3">
                  <c:v>2017</c:v>
                </c:pt>
              </c:strCache>
            </c:strRef>
          </c:cat>
          <c:val>
            <c:numRef>
              <c:f>Year!$B$5:$B$8</c:f>
              <c:numCache>
                <c:formatCode>General</c:formatCode>
                <c:ptCount val="4"/>
                <c:pt idx="0">
                  <c:v>156911.51999999996</c:v>
                </c:pt>
                <c:pt idx="1">
                  <c:v>170518.26000000013</c:v>
                </c:pt>
                <c:pt idx="2">
                  <c:v>198901.55000000005</c:v>
                </c:pt>
                <c:pt idx="3">
                  <c:v>215387.28000000009</c:v>
                </c:pt>
              </c:numCache>
            </c:numRef>
          </c:val>
          <c:smooth val="0"/>
        </c:ser>
        <c:ser>
          <c:idx val="1"/>
          <c:order val="1"/>
          <c:tx>
            <c:strRef>
              <c:f>Year!$C$3:$C$4</c:f>
              <c:strCache>
                <c:ptCount val="1"/>
                <c:pt idx="0">
                  <c:v>Office Supplies</c:v>
                </c:pt>
              </c:strCache>
            </c:strRef>
          </c:tx>
          <c:marker>
            <c:symbol val="none"/>
          </c:marker>
          <c:cat>
            <c:strRef>
              <c:f>Year!$A$5:$A$8</c:f>
              <c:strCache>
                <c:ptCount val="4"/>
                <c:pt idx="0">
                  <c:v>2014</c:v>
                </c:pt>
                <c:pt idx="1">
                  <c:v>2015</c:v>
                </c:pt>
                <c:pt idx="2">
                  <c:v>2016</c:v>
                </c:pt>
                <c:pt idx="3">
                  <c:v>2017</c:v>
                </c:pt>
              </c:strCache>
            </c:strRef>
          </c:cat>
          <c:val>
            <c:numRef>
              <c:f>Year!$C$5:$C$8</c:f>
              <c:numCache>
                <c:formatCode>General</c:formatCode>
                <c:ptCount val="4"/>
                <c:pt idx="0">
                  <c:v>151776.41000000006</c:v>
                </c:pt>
                <c:pt idx="1">
                  <c:v>137233.4200000001</c:v>
                </c:pt>
                <c:pt idx="2">
                  <c:v>183940.06999999977</c:v>
                </c:pt>
                <c:pt idx="3">
                  <c:v>246094.06999999969</c:v>
                </c:pt>
              </c:numCache>
            </c:numRef>
          </c:val>
          <c:smooth val="0"/>
        </c:ser>
        <c:ser>
          <c:idx val="2"/>
          <c:order val="2"/>
          <c:tx>
            <c:strRef>
              <c:f>Year!$D$3:$D$4</c:f>
              <c:strCache>
                <c:ptCount val="1"/>
                <c:pt idx="0">
                  <c:v>Technology</c:v>
                </c:pt>
              </c:strCache>
            </c:strRef>
          </c:tx>
          <c:marker>
            <c:symbol val="none"/>
          </c:marker>
          <c:cat>
            <c:strRef>
              <c:f>Year!$A$5:$A$8</c:f>
              <c:strCache>
                <c:ptCount val="4"/>
                <c:pt idx="0">
                  <c:v>2014</c:v>
                </c:pt>
                <c:pt idx="1">
                  <c:v>2015</c:v>
                </c:pt>
                <c:pt idx="2">
                  <c:v>2016</c:v>
                </c:pt>
                <c:pt idx="3">
                  <c:v>2017</c:v>
                </c:pt>
              </c:strCache>
            </c:strRef>
          </c:cat>
          <c:val>
            <c:numRef>
              <c:f>Year!$D$5:$D$8</c:f>
              <c:numCache>
                <c:formatCode>General</c:formatCode>
                <c:ptCount val="4"/>
                <c:pt idx="0">
                  <c:v>175278.26000000015</c:v>
                </c:pt>
                <c:pt idx="1">
                  <c:v>162780.78000000003</c:v>
                </c:pt>
                <c:pt idx="2">
                  <c:v>226364.24000000014</c:v>
                </c:pt>
                <c:pt idx="3">
                  <c:v>271730.82000000012</c:v>
                </c:pt>
              </c:numCache>
            </c:numRef>
          </c:val>
          <c:smooth val="0"/>
        </c:ser>
        <c:dLbls>
          <c:showLegendKey val="0"/>
          <c:showVal val="0"/>
          <c:showCatName val="0"/>
          <c:showSerName val="0"/>
          <c:showPercent val="0"/>
          <c:showBubbleSize val="0"/>
        </c:dLbls>
        <c:marker val="1"/>
        <c:smooth val="0"/>
        <c:axId val="268204672"/>
        <c:axId val="268210560"/>
      </c:lineChart>
      <c:catAx>
        <c:axId val="268204672"/>
        <c:scaling>
          <c:orientation val="minMax"/>
        </c:scaling>
        <c:delete val="0"/>
        <c:axPos val="b"/>
        <c:majorTickMark val="out"/>
        <c:minorTickMark val="none"/>
        <c:tickLblPos val="nextTo"/>
        <c:crossAx val="268210560"/>
        <c:crosses val="autoZero"/>
        <c:auto val="1"/>
        <c:lblAlgn val="ctr"/>
        <c:lblOffset val="100"/>
        <c:noMultiLvlLbl val="0"/>
      </c:catAx>
      <c:valAx>
        <c:axId val="268210560"/>
        <c:scaling>
          <c:orientation val="minMax"/>
        </c:scaling>
        <c:delete val="0"/>
        <c:axPos val="l"/>
        <c:majorGridlines>
          <c:spPr>
            <a:ln>
              <a:noFill/>
            </a:ln>
          </c:spPr>
        </c:majorGridlines>
        <c:numFmt formatCode="General" sourceLinked="1"/>
        <c:majorTickMark val="out"/>
        <c:minorTickMark val="none"/>
        <c:tickLblPos val="nextTo"/>
        <c:crossAx val="268204672"/>
        <c:crosses val="autoZero"/>
        <c:crossBetween val="between"/>
      </c:valAx>
    </c:plotArea>
    <c:legend>
      <c:legendPos val="t"/>
      <c:layout>
        <c:manualLayout>
          <c:xMode val="edge"/>
          <c:yMode val="edge"/>
          <c:x val="4.0893759247835955E-2"/>
          <c:y val="2.7777777777777776E-2"/>
          <c:w val="0.53316367712100499"/>
          <c:h val="8.3717191601049873E-2"/>
        </c:manualLayout>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Project.xlsx]Monthly Sales!PivotTable8</c:name>
    <c:fmtId val="0"/>
  </c:pivotSource>
  <c:chart>
    <c:autoTitleDeleted val="1"/>
    <c:pivotFmts>
      <c:pivotFmt>
        <c:idx val="0"/>
        <c:marker>
          <c:symbol val="none"/>
        </c:marker>
      </c:pivotFmt>
      <c:pivotFmt>
        <c:idx val="1"/>
        <c:marker>
          <c:symbol val="none"/>
        </c:marker>
      </c:pivotFmt>
      <c:pivotFmt>
        <c:idx val="2"/>
        <c:marker>
          <c:symbol val="none"/>
        </c:marker>
      </c:pivotFmt>
    </c:pivotFmts>
    <c:plotArea>
      <c:layout/>
      <c:areaChart>
        <c:grouping val="stacked"/>
        <c:varyColors val="0"/>
        <c:ser>
          <c:idx val="0"/>
          <c:order val="0"/>
          <c:tx>
            <c:strRef>
              <c:f>'Monthly Sales'!$B$3</c:f>
              <c:strCache>
                <c:ptCount val="1"/>
                <c:pt idx="0">
                  <c:v>Total</c:v>
                </c:pt>
              </c:strCache>
            </c:strRef>
          </c:tx>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325290.52000000031</c:v>
                </c:pt>
              </c:numCache>
            </c:numRef>
          </c:val>
        </c:ser>
        <c:dLbls>
          <c:showLegendKey val="0"/>
          <c:showVal val="0"/>
          <c:showCatName val="0"/>
          <c:showSerName val="0"/>
          <c:showPercent val="0"/>
          <c:showBubbleSize val="0"/>
        </c:dLbls>
        <c:axId val="268670080"/>
        <c:axId val="268671616"/>
      </c:areaChart>
      <c:catAx>
        <c:axId val="268670080"/>
        <c:scaling>
          <c:orientation val="minMax"/>
        </c:scaling>
        <c:delete val="0"/>
        <c:axPos val="b"/>
        <c:majorTickMark val="out"/>
        <c:minorTickMark val="none"/>
        <c:tickLblPos val="nextTo"/>
        <c:crossAx val="268671616"/>
        <c:crosses val="autoZero"/>
        <c:auto val="1"/>
        <c:lblAlgn val="ctr"/>
        <c:lblOffset val="100"/>
        <c:noMultiLvlLbl val="0"/>
      </c:catAx>
      <c:valAx>
        <c:axId val="268671616"/>
        <c:scaling>
          <c:orientation val="minMax"/>
        </c:scaling>
        <c:delete val="0"/>
        <c:axPos val="l"/>
        <c:majorGridlines>
          <c:spPr>
            <a:ln>
              <a:noFill/>
            </a:ln>
          </c:spPr>
        </c:majorGridlines>
        <c:numFmt formatCode="General" sourceLinked="1"/>
        <c:majorTickMark val="out"/>
        <c:minorTickMark val="none"/>
        <c:tickLblPos val="nextTo"/>
        <c:crossAx val="268670080"/>
        <c:crosses val="autoZero"/>
        <c:crossBetween val="midCat"/>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Project.xlsx]States!PivotTable5</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stacked"/>
        <c:varyColors val="0"/>
        <c:ser>
          <c:idx val="0"/>
          <c:order val="0"/>
          <c:tx>
            <c:strRef>
              <c:f>States!$B$3</c:f>
              <c:strCache>
                <c:ptCount val="1"/>
                <c:pt idx="0">
                  <c:v>Sum of Sales</c:v>
                </c:pt>
              </c:strCache>
            </c:strRef>
          </c:tx>
          <c:invertIfNegative val="0"/>
          <c:cat>
            <c:strRef>
              <c:f>States!$A$4:$A$9</c:f>
              <c:strCache>
                <c:ptCount val="5"/>
                <c:pt idx="0">
                  <c:v>California</c:v>
                </c:pt>
                <c:pt idx="1">
                  <c:v>New York</c:v>
                </c:pt>
                <c:pt idx="2">
                  <c:v>Texas</c:v>
                </c:pt>
                <c:pt idx="3">
                  <c:v>Washington</c:v>
                </c:pt>
                <c:pt idx="4">
                  <c:v>Pennsylvania</c:v>
                </c:pt>
              </c:strCache>
            </c:strRef>
          </c:cat>
          <c:val>
            <c:numRef>
              <c:f>States!$B$4:$B$9</c:f>
              <c:numCache>
                <c:formatCode>0.00</c:formatCode>
                <c:ptCount val="5"/>
                <c:pt idx="0">
                  <c:v>457687.68000000098</c:v>
                </c:pt>
                <c:pt idx="1">
                  <c:v>310876.20000000036</c:v>
                </c:pt>
                <c:pt idx="2">
                  <c:v>170187.98</c:v>
                </c:pt>
                <c:pt idx="3">
                  <c:v>138641.28999999998</c:v>
                </c:pt>
                <c:pt idx="4">
                  <c:v>116512.01999999995</c:v>
                </c:pt>
              </c:numCache>
            </c:numRef>
          </c:val>
        </c:ser>
        <c:ser>
          <c:idx val="1"/>
          <c:order val="1"/>
          <c:tx>
            <c:strRef>
              <c:f>States!$C$3</c:f>
              <c:strCache>
                <c:ptCount val="1"/>
                <c:pt idx="0">
                  <c:v>Sum of Profit</c:v>
                </c:pt>
              </c:strCache>
            </c:strRef>
          </c:tx>
          <c:invertIfNegative val="0"/>
          <c:cat>
            <c:strRef>
              <c:f>States!$A$4:$A$9</c:f>
              <c:strCache>
                <c:ptCount val="5"/>
                <c:pt idx="0">
                  <c:v>California</c:v>
                </c:pt>
                <c:pt idx="1">
                  <c:v>New York</c:v>
                </c:pt>
                <c:pt idx="2">
                  <c:v>Texas</c:v>
                </c:pt>
                <c:pt idx="3">
                  <c:v>Washington</c:v>
                </c:pt>
                <c:pt idx="4">
                  <c:v>Pennsylvania</c:v>
                </c:pt>
              </c:strCache>
            </c:strRef>
          </c:cat>
          <c:val>
            <c:numRef>
              <c:f>States!$C$4:$C$9</c:f>
              <c:numCache>
                <c:formatCode>0.00</c:formatCode>
                <c:ptCount val="5"/>
                <c:pt idx="0">
                  <c:v>76381.60000000018</c:v>
                </c:pt>
                <c:pt idx="1">
                  <c:v>74038.639999999912</c:v>
                </c:pt>
                <c:pt idx="2">
                  <c:v>-25729.28999999999</c:v>
                </c:pt>
                <c:pt idx="3">
                  <c:v>33402.699999999983</c:v>
                </c:pt>
                <c:pt idx="4">
                  <c:v>-15560.03999999999</c:v>
                </c:pt>
              </c:numCache>
            </c:numRef>
          </c:val>
        </c:ser>
        <c:dLbls>
          <c:showLegendKey val="0"/>
          <c:showVal val="0"/>
          <c:showCatName val="0"/>
          <c:showSerName val="0"/>
          <c:showPercent val="0"/>
          <c:showBubbleSize val="0"/>
        </c:dLbls>
        <c:gapWidth val="150"/>
        <c:overlap val="100"/>
        <c:axId val="268377472"/>
        <c:axId val="268412032"/>
      </c:barChart>
      <c:catAx>
        <c:axId val="268377472"/>
        <c:scaling>
          <c:orientation val="minMax"/>
        </c:scaling>
        <c:delete val="0"/>
        <c:axPos val="b"/>
        <c:majorTickMark val="out"/>
        <c:minorTickMark val="none"/>
        <c:tickLblPos val="nextTo"/>
        <c:crossAx val="268412032"/>
        <c:crosses val="autoZero"/>
        <c:auto val="1"/>
        <c:lblAlgn val="ctr"/>
        <c:lblOffset val="100"/>
        <c:noMultiLvlLbl val="0"/>
      </c:catAx>
      <c:valAx>
        <c:axId val="268412032"/>
        <c:scaling>
          <c:orientation val="minMax"/>
        </c:scaling>
        <c:delete val="0"/>
        <c:axPos val="l"/>
        <c:majorGridlines>
          <c:spPr>
            <a:ln>
              <a:noFill/>
            </a:ln>
          </c:spPr>
        </c:majorGridlines>
        <c:numFmt formatCode="0.00" sourceLinked="1"/>
        <c:majorTickMark val="out"/>
        <c:minorTickMark val="none"/>
        <c:tickLblPos val="nextTo"/>
        <c:crossAx val="268377472"/>
        <c:crosses val="autoZero"/>
        <c:crossBetween val="between"/>
      </c:valAx>
    </c:plotArea>
    <c:legend>
      <c:legendPos val="t"/>
      <c:layout>
        <c:manualLayout>
          <c:xMode val="edge"/>
          <c:yMode val="edge"/>
          <c:x val="3.6486253171841926E-2"/>
          <c:y val="2.056555269922879E-2"/>
          <c:w val="0.45288402708050762"/>
          <c:h val="0.13777449552336227"/>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Project.xlsx]States!PivotTable2</c:name>
    <c:fmtId val="3"/>
  </c:pivotSource>
  <c:chart>
    <c:autoTitleDeleted val="0"/>
    <c:pivotFmts>
      <c:pivotFmt>
        <c:idx val="0"/>
        <c:marker>
          <c:symbol val="none"/>
        </c:marker>
      </c:pivotFmt>
      <c:pivotFmt>
        <c:idx val="1"/>
        <c:marker>
          <c:symbol val="none"/>
        </c:marker>
      </c:pivotFmt>
    </c:pivotFmts>
    <c:plotArea>
      <c:layout/>
      <c:barChart>
        <c:barDir val="col"/>
        <c:grouping val="stacked"/>
        <c:varyColors val="0"/>
        <c:ser>
          <c:idx val="0"/>
          <c:order val="0"/>
          <c:tx>
            <c:strRef>
              <c:f>States!$H$3</c:f>
              <c:strCache>
                <c:ptCount val="1"/>
                <c:pt idx="0">
                  <c:v>Sum of Sales</c:v>
                </c:pt>
              </c:strCache>
            </c:strRef>
          </c:tx>
          <c:invertIfNegative val="0"/>
          <c:cat>
            <c:strRef>
              <c:f>States!$G$4:$G$9</c:f>
              <c:strCache>
                <c:ptCount val="5"/>
                <c:pt idx="0">
                  <c:v>North Dakota</c:v>
                </c:pt>
                <c:pt idx="1">
                  <c:v>West Virginia</c:v>
                </c:pt>
                <c:pt idx="2">
                  <c:v>Maine</c:v>
                </c:pt>
                <c:pt idx="3">
                  <c:v>South Dakota</c:v>
                </c:pt>
                <c:pt idx="4">
                  <c:v>Wyoming</c:v>
                </c:pt>
              </c:strCache>
            </c:strRef>
          </c:cat>
          <c:val>
            <c:numRef>
              <c:f>States!$H$4:$H$9</c:f>
              <c:numCache>
                <c:formatCode>0.00</c:formatCode>
                <c:ptCount val="5"/>
                <c:pt idx="0">
                  <c:v>919.91</c:v>
                </c:pt>
                <c:pt idx="1">
                  <c:v>1209.8200000000002</c:v>
                </c:pt>
                <c:pt idx="2">
                  <c:v>1270.5300000000002</c:v>
                </c:pt>
                <c:pt idx="3">
                  <c:v>1315.56</c:v>
                </c:pt>
                <c:pt idx="4">
                  <c:v>1603.14</c:v>
                </c:pt>
              </c:numCache>
            </c:numRef>
          </c:val>
        </c:ser>
        <c:ser>
          <c:idx val="1"/>
          <c:order val="1"/>
          <c:tx>
            <c:strRef>
              <c:f>States!$I$3</c:f>
              <c:strCache>
                <c:ptCount val="1"/>
                <c:pt idx="0">
                  <c:v>Sum of Profit</c:v>
                </c:pt>
              </c:strCache>
            </c:strRef>
          </c:tx>
          <c:invertIfNegative val="0"/>
          <c:cat>
            <c:strRef>
              <c:f>States!$G$4:$G$9</c:f>
              <c:strCache>
                <c:ptCount val="5"/>
                <c:pt idx="0">
                  <c:v>North Dakota</c:v>
                </c:pt>
                <c:pt idx="1">
                  <c:v>West Virginia</c:v>
                </c:pt>
                <c:pt idx="2">
                  <c:v>Maine</c:v>
                </c:pt>
                <c:pt idx="3">
                  <c:v>South Dakota</c:v>
                </c:pt>
                <c:pt idx="4">
                  <c:v>Wyoming</c:v>
                </c:pt>
              </c:strCache>
            </c:strRef>
          </c:cat>
          <c:val>
            <c:numRef>
              <c:f>States!$I$4:$I$9</c:f>
              <c:numCache>
                <c:formatCode>0.00</c:formatCode>
                <c:ptCount val="5"/>
                <c:pt idx="0">
                  <c:v>230.14</c:v>
                </c:pt>
                <c:pt idx="1">
                  <c:v>185.93</c:v>
                </c:pt>
                <c:pt idx="2">
                  <c:v>454.5</c:v>
                </c:pt>
                <c:pt idx="3">
                  <c:v>394.84000000000003</c:v>
                </c:pt>
                <c:pt idx="4">
                  <c:v>100.2</c:v>
                </c:pt>
              </c:numCache>
            </c:numRef>
          </c:val>
        </c:ser>
        <c:dLbls>
          <c:showLegendKey val="0"/>
          <c:showVal val="0"/>
          <c:showCatName val="0"/>
          <c:showSerName val="0"/>
          <c:showPercent val="0"/>
          <c:showBubbleSize val="0"/>
        </c:dLbls>
        <c:gapWidth val="150"/>
        <c:overlap val="100"/>
        <c:axId val="269291520"/>
        <c:axId val="269293056"/>
      </c:barChart>
      <c:catAx>
        <c:axId val="269291520"/>
        <c:scaling>
          <c:orientation val="minMax"/>
        </c:scaling>
        <c:delete val="0"/>
        <c:axPos val="b"/>
        <c:majorTickMark val="out"/>
        <c:minorTickMark val="none"/>
        <c:tickLblPos val="nextTo"/>
        <c:crossAx val="269293056"/>
        <c:crosses val="autoZero"/>
        <c:auto val="1"/>
        <c:lblAlgn val="ctr"/>
        <c:lblOffset val="100"/>
        <c:noMultiLvlLbl val="0"/>
      </c:catAx>
      <c:valAx>
        <c:axId val="269293056"/>
        <c:scaling>
          <c:orientation val="minMax"/>
        </c:scaling>
        <c:delete val="0"/>
        <c:axPos val="l"/>
        <c:majorGridlines>
          <c:spPr>
            <a:ln>
              <a:noFill/>
            </a:ln>
          </c:spPr>
        </c:majorGridlines>
        <c:numFmt formatCode="0.00" sourceLinked="1"/>
        <c:majorTickMark val="out"/>
        <c:minorTickMark val="none"/>
        <c:tickLblPos val="nextTo"/>
        <c:crossAx val="269291520"/>
        <c:crosses val="autoZero"/>
        <c:crossBetween val="between"/>
      </c:valAx>
      <c:spPr>
        <a:noFill/>
      </c:spPr>
    </c:plotArea>
    <c:legend>
      <c:legendPos val="t"/>
      <c:layout>
        <c:manualLayout>
          <c:xMode val="edge"/>
          <c:yMode val="edge"/>
          <c:x val="9.745909886264216E-2"/>
          <c:y val="2.7777777777777776E-2"/>
          <c:w val="0.37839095346726526"/>
          <c:h val="0.10130483689538808"/>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Project.xlsx]Customers!PivotTable7</c:name>
    <c:fmtId val="0"/>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Customers!$B$3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Customers!$A$4:$A$9</c:f>
              <c:strCache>
                <c:ptCount val="5"/>
                <c:pt idx="0">
                  <c:v>Tamara Chand</c:v>
                </c:pt>
                <c:pt idx="1">
                  <c:v>Raymond Buch</c:v>
                </c:pt>
                <c:pt idx="2">
                  <c:v>Sanjit Chand</c:v>
                </c:pt>
                <c:pt idx="3">
                  <c:v>Hunter Lopez</c:v>
                </c:pt>
                <c:pt idx="4">
                  <c:v>Adrian Barton</c:v>
                </c:pt>
              </c:strCache>
            </c:strRef>
          </c:cat>
          <c:val>
            <c:numRef>
              <c:f>Customers!$B$4:$B$9</c:f>
              <c:numCache>
                <c:formatCode>General</c:formatCode>
                <c:ptCount val="5"/>
                <c:pt idx="0">
                  <c:v>8981.32</c:v>
                </c:pt>
                <c:pt idx="1">
                  <c:v>6976.09</c:v>
                </c:pt>
                <c:pt idx="2">
                  <c:v>5757.42</c:v>
                </c:pt>
                <c:pt idx="3">
                  <c:v>5622.43</c:v>
                </c:pt>
                <c:pt idx="4">
                  <c:v>5444.8099999999995</c:v>
                </c:pt>
              </c:numCache>
            </c:numRef>
          </c:val>
        </c:ser>
        <c:ser>
          <c:idx val="1"/>
          <c:order val="1"/>
          <c:tx>
            <c:strRef>
              <c:f>Customers!$C$3</c:f>
              <c:strCache>
                <c:ptCount val="1"/>
                <c:pt idx="0">
                  <c:v>Sum of Quantity</c:v>
                </c:pt>
              </c:strCache>
            </c:strRef>
          </c:tx>
          <c:dLbls>
            <c:spPr/>
            <c:txPr>
              <a:bodyPr/>
              <a:lstStyle/>
              <a:p>
                <a:pPr>
                  <a:defRPr/>
                </a:pPr>
                <a:endParaRPr lang="en-US"/>
              </a:p>
            </c:txPr>
            <c:showLegendKey val="0"/>
            <c:showVal val="0"/>
            <c:showCatName val="0"/>
            <c:showSerName val="0"/>
            <c:showPercent val="1"/>
            <c:showBubbleSize val="0"/>
            <c:showLeaderLines val="1"/>
          </c:dLbls>
          <c:cat>
            <c:strRef>
              <c:f>Customers!$A$4:$A$9</c:f>
              <c:strCache>
                <c:ptCount val="5"/>
                <c:pt idx="0">
                  <c:v>Tamara Chand</c:v>
                </c:pt>
                <c:pt idx="1">
                  <c:v>Raymond Buch</c:v>
                </c:pt>
                <c:pt idx="2">
                  <c:v>Sanjit Chand</c:v>
                </c:pt>
                <c:pt idx="3">
                  <c:v>Hunter Lopez</c:v>
                </c:pt>
                <c:pt idx="4">
                  <c:v>Adrian Barton</c:v>
                </c:pt>
              </c:strCache>
            </c:strRef>
          </c:cat>
          <c:val>
            <c:numRef>
              <c:f>Customers!$C$4:$C$9</c:f>
              <c:numCache>
                <c:formatCode>General</c:formatCode>
                <c:ptCount val="5"/>
                <c:pt idx="0">
                  <c:v>42</c:v>
                </c:pt>
                <c:pt idx="1">
                  <c:v>71</c:v>
                </c:pt>
                <c:pt idx="2">
                  <c:v>87</c:v>
                </c:pt>
                <c:pt idx="3">
                  <c:v>50</c:v>
                </c:pt>
                <c:pt idx="4">
                  <c:v>73</c:v>
                </c:pt>
              </c:numCache>
            </c:numRef>
          </c:val>
        </c:ser>
        <c:ser>
          <c:idx val="2"/>
          <c:order val="2"/>
          <c:tx>
            <c:strRef>
              <c:f>Customers!$D$3</c:f>
              <c:strCache>
                <c:ptCount val="1"/>
                <c:pt idx="0">
                  <c:v>Sum of Sales</c:v>
                </c:pt>
              </c:strCache>
            </c:strRef>
          </c:tx>
          <c:dLbls>
            <c:spPr/>
            <c:txPr>
              <a:bodyPr/>
              <a:lstStyle/>
              <a:p>
                <a:pPr>
                  <a:defRPr/>
                </a:pPr>
                <a:endParaRPr lang="en-US"/>
              </a:p>
            </c:txPr>
            <c:showLegendKey val="0"/>
            <c:showVal val="0"/>
            <c:showCatName val="0"/>
            <c:showSerName val="0"/>
            <c:showPercent val="1"/>
            <c:showBubbleSize val="0"/>
            <c:showLeaderLines val="1"/>
          </c:dLbls>
          <c:cat>
            <c:strRef>
              <c:f>Customers!$A$4:$A$9</c:f>
              <c:strCache>
                <c:ptCount val="5"/>
                <c:pt idx="0">
                  <c:v>Tamara Chand</c:v>
                </c:pt>
                <c:pt idx="1">
                  <c:v>Raymond Buch</c:v>
                </c:pt>
                <c:pt idx="2">
                  <c:v>Sanjit Chand</c:v>
                </c:pt>
                <c:pt idx="3">
                  <c:v>Hunter Lopez</c:v>
                </c:pt>
                <c:pt idx="4">
                  <c:v>Adrian Barton</c:v>
                </c:pt>
              </c:strCache>
            </c:strRef>
          </c:cat>
          <c:val>
            <c:numRef>
              <c:f>Customers!$D$4:$D$9</c:f>
              <c:numCache>
                <c:formatCode>General</c:formatCode>
                <c:ptCount val="5"/>
                <c:pt idx="0">
                  <c:v>19052.22</c:v>
                </c:pt>
                <c:pt idx="1">
                  <c:v>15117.349999999999</c:v>
                </c:pt>
                <c:pt idx="2">
                  <c:v>14142.340000000004</c:v>
                </c:pt>
                <c:pt idx="3">
                  <c:v>12873.3</c:v>
                </c:pt>
                <c:pt idx="4">
                  <c:v>14473.57</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Project.xlsx]Customers!PivotTable3</c:name>
    <c:fmtId val="3"/>
  </c:pivotSource>
  <c:chart>
    <c:autoTitleDeleted val="1"/>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Customers!$H$3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Customers!$G$4:$G$9</c:f>
              <c:strCache>
                <c:ptCount val="5"/>
                <c:pt idx="0">
                  <c:v>Cindy Stewart</c:v>
                </c:pt>
                <c:pt idx="1">
                  <c:v>Grant Thornton</c:v>
                </c:pt>
                <c:pt idx="2">
                  <c:v>Henry Goldwyn</c:v>
                </c:pt>
                <c:pt idx="3">
                  <c:v>Luke Foster</c:v>
                </c:pt>
                <c:pt idx="4">
                  <c:v>Sharelle Roach</c:v>
                </c:pt>
              </c:strCache>
            </c:strRef>
          </c:cat>
          <c:val>
            <c:numRef>
              <c:f>Customers!$H$4:$H$9</c:f>
              <c:numCache>
                <c:formatCode>General</c:formatCode>
                <c:ptCount val="5"/>
                <c:pt idx="0">
                  <c:v>-6626.37</c:v>
                </c:pt>
                <c:pt idx="1">
                  <c:v>-4108.66</c:v>
                </c:pt>
                <c:pt idx="2">
                  <c:v>-2797.95</c:v>
                </c:pt>
                <c:pt idx="3">
                  <c:v>-3583.9700000000003</c:v>
                </c:pt>
                <c:pt idx="4">
                  <c:v>-3333.9100000000008</c:v>
                </c:pt>
              </c:numCache>
            </c:numRef>
          </c:val>
        </c:ser>
        <c:ser>
          <c:idx val="1"/>
          <c:order val="1"/>
          <c:tx>
            <c:strRef>
              <c:f>Customers!$I$3</c:f>
              <c:strCache>
                <c:ptCount val="1"/>
                <c:pt idx="0">
                  <c:v>Sum of Sales</c:v>
                </c:pt>
              </c:strCache>
            </c:strRef>
          </c:tx>
          <c:dLbls>
            <c:spPr/>
            <c:txPr>
              <a:bodyPr/>
              <a:lstStyle/>
              <a:p>
                <a:pPr>
                  <a:defRPr/>
                </a:pPr>
                <a:endParaRPr lang="en-US"/>
              </a:p>
            </c:txPr>
            <c:showLegendKey val="0"/>
            <c:showVal val="0"/>
            <c:showCatName val="0"/>
            <c:showSerName val="0"/>
            <c:showPercent val="1"/>
            <c:showBubbleSize val="0"/>
            <c:showLeaderLines val="1"/>
          </c:dLbls>
          <c:cat>
            <c:strRef>
              <c:f>Customers!$G$4:$G$9</c:f>
              <c:strCache>
                <c:ptCount val="5"/>
                <c:pt idx="0">
                  <c:v>Cindy Stewart</c:v>
                </c:pt>
                <c:pt idx="1">
                  <c:v>Grant Thornton</c:v>
                </c:pt>
                <c:pt idx="2">
                  <c:v>Henry Goldwyn</c:v>
                </c:pt>
                <c:pt idx="3">
                  <c:v>Luke Foster</c:v>
                </c:pt>
                <c:pt idx="4">
                  <c:v>Sharelle Roach</c:v>
                </c:pt>
              </c:strCache>
            </c:strRef>
          </c:cat>
          <c:val>
            <c:numRef>
              <c:f>Customers!$I$4:$I$9</c:f>
              <c:numCache>
                <c:formatCode>General</c:formatCode>
                <c:ptCount val="5"/>
                <c:pt idx="0">
                  <c:v>5690.07</c:v>
                </c:pt>
                <c:pt idx="1">
                  <c:v>9351.2000000000007</c:v>
                </c:pt>
                <c:pt idx="2">
                  <c:v>3247.6499999999996</c:v>
                </c:pt>
                <c:pt idx="3">
                  <c:v>3930.5200000000009</c:v>
                </c:pt>
                <c:pt idx="4">
                  <c:v>3233.4799999999996</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Project.xlsx]Customer count!PivotTable4</c:name>
    <c:fmtId val="1"/>
  </c:pivotSource>
  <c:chart>
    <c:autoTitleDeleted val="1"/>
    <c:pivotFmts>
      <c:pivotFmt>
        <c:idx val="0"/>
        <c:marker>
          <c:symbol val="none"/>
        </c:marker>
      </c:pivotFmt>
    </c:pivotFmts>
    <c:plotArea>
      <c:layout/>
      <c:barChart>
        <c:barDir val="bar"/>
        <c:grouping val="stacked"/>
        <c:varyColors val="0"/>
        <c:ser>
          <c:idx val="0"/>
          <c:order val="0"/>
          <c:tx>
            <c:strRef>
              <c:f>'Customer count'!$E$9</c:f>
              <c:strCache>
                <c:ptCount val="1"/>
                <c:pt idx="0">
                  <c:v>Total</c:v>
                </c:pt>
              </c:strCache>
            </c:strRef>
          </c:tx>
          <c:invertIfNegative val="0"/>
          <c:cat>
            <c:strRef>
              <c:f>'Customer count'!$D$10:$D$14</c:f>
              <c:strCache>
                <c:ptCount val="4"/>
                <c:pt idx="0">
                  <c:v>2014</c:v>
                </c:pt>
                <c:pt idx="1">
                  <c:v>2015</c:v>
                </c:pt>
                <c:pt idx="2">
                  <c:v>2016</c:v>
                </c:pt>
                <c:pt idx="3">
                  <c:v>2017</c:v>
                </c:pt>
              </c:strCache>
            </c:strRef>
          </c:cat>
          <c:val>
            <c:numRef>
              <c:f>'Customer count'!$E$10:$E$14</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50"/>
        <c:overlap val="100"/>
        <c:axId val="270521472"/>
        <c:axId val="270523008"/>
      </c:barChart>
      <c:catAx>
        <c:axId val="270521472"/>
        <c:scaling>
          <c:orientation val="minMax"/>
        </c:scaling>
        <c:delete val="0"/>
        <c:axPos val="l"/>
        <c:majorTickMark val="out"/>
        <c:minorTickMark val="none"/>
        <c:tickLblPos val="nextTo"/>
        <c:crossAx val="270523008"/>
        <c:crosses val="autoZero"/>
        <c:auto val="1"/>
        <c:lblAlgn val="ctr"/>
        <c:lblOffset val="100"/>
        <c:noMultiLvlLbl val="0"/>
      </c:catAx>
      <c:valAx>
        <c:axId val="270523008"/>
        <c:scaling>
          <c:orientation val="minMax"/>
        </c:scaling>
        <c:delete val="0"/>
        <c:axPos val="b"/>
        <c:majorGridlines>
          <c:spPr>
            <a:ln>
              <a:noFill/>
            </a:ln>
          </c:spPr>
        </c:majorGridlines>
        <c:numFmt formatCode="General" sourceLinked="1"/>
        <c:majorTickMark val="out"/>
        <c:minorTickMark val="none"/>
        <c:tickLblPos val="nextTo"/>
        <c:crossAx val="27052147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Project.xlsx]Sub-cat in loss!PivotTable5</c:name>
    <c:fmtId val="0"/>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'Sub-cat in loss'!$B$3</c:f>
              <c:strCache>
                <c:ptCount val="1"/>
                <c:pt idx="0">
                  <c:v>Sum of Sales</c:v>
                </c:pt>
              </c:strCache>
            </c:strRef>
          </c:tx>
          <c:invertIfNegative val="0"/>
          <c:cat>
            <c:strRef>
              <c:f>'Sub-cat in loss'!$A$4:$A$7</c:f>
              <c:strCache>
                <c:ptCount val="3"/>
                <c:pt idx="0">
                  <c:v>Tables</c:v>
                </c:pt>
                <c:pt idx="1">
                  <c:v>Bookcases</c:v>
                </c:pt>
                <c:pt idx="2">
                  <c:v>Supplies</c:v>
                </c:pt>
              </c:strCache>
            </c:strRef>
          </c:cat>
          <c:val>
            <c:numRef>
              <c:f>'Sub-cat in loss'!$B$4:$B$7</c:f>
              <c:numCache>
                <c:formatCode>General</c:formatCode>
                <c:ptCount val="3"/>
                <c:pt idx="0">
                  <c:v>206965.68</c:v>
                </c:pt>
                <c:pt idx="1">
                  <c:v>114880.05000000002</c:v>
                </c:pt>
                <c:pt idx="2">
                  <c:v>46673.52</c:v>
                </c:pt>
              </c:numCache>
            </c:numRef>
          </c:val>
        </c:ser>
        <c:ser>
          <c:idx val="1"/>
          <c:order val="1"/>
          <c:tx>
            <c:strRef>
              <c:f>'Sub-cat in loss'!$C$3</c:f>
              <c:strCache>
                <c:ptCount val="1"/>
                <c:pt idx="0">
                  <c:v>Sum of Profit</c:v>
                </c:pt>
              </c:strCache>
            </c:strRef>
          </c:tx>
          <c:invertIfNegative val="0"/>
          <c:cat>
            <c:strRef>
              <c:f>'Sub-cat in loss'!$A$4:$A$7</c:f>
              <c:strCache>
                <c:ptCount val="3"/>
                <c:pt idx="0">
                  <c:v>Tables</c:v>
                </c:pt>
                <c:pt idx="1">
                  <c:v>Bookcases</c:v>
                </c:pt>
                <c:pt idx="2">
                  <c:v>Supplies</c:v>
                </c:pt>
              </c:strCache>
            </c:strRef>
          </c:cat>
          <c:val>
            <c:numRef>
              <c:f>'Sub-cat in loss'!$C$4:$C$7</c:f>
              <c:numCache>
                <c:formatCode>General</c:formatCode>
                <c:ptCount val="3"/>
                <c:pt idx="0">
                  <c:v>-17725.590000000004</c:v>
                </c:pt>
                <c:pt idx="1">
                  <c:v>-3472.5600000000004</c:v>
                </c:pt>
                <c:pt idx="2">
                  <c:v>-1188.99</c:v>
                </c:pt>
              </c:numCache>
            </c:numRef>
          </c:val>
        </c:ser>
        <c:dLbls>
          <c:showLegendKey val="0"/>
          <c:showVal val="0"/>
          <c:showCatName val="0"/>
          <c:showSerName val="0"/>
          <c:showPercent val="0"/>
          <c:showBubbleSize val="0"/>
        </c:dLbls>
        <c:gapWidth val="150"/>
        <c:axId val="271200256"/>
        <c:axId val="271201792"/>
      </c:barChart>
      <c:catAx>
        <c:axId val="271200256"/>
        <c:scaling>
          <c:orientation val="minMax"/>
        </c:scaling>
        <c:delete val="0"/>
        <c:axPos val="b"/>
        <c:majorTickMark val="out"/>
        <c:minorTickMark val="none"/>
        <c:tickLblPos val="nextTo"/>
        <c:crossAx val="271201792"/>
        <c:crosses val="autoZero"/>
        <c:auto val="1"/>
        <c:lblAlgn val="ctr"/>
        <c:lblOffset val="100"/>
        <c:noMultiLvlLbl val="0"/>
      </c:catAx>
      <c:valAx>
        <c:axId val="271201792"/>
        <c:scaling>
          <c:orientation val="minMax"/>
        </c:scaling>
        <c:delete val="0"/>
        <c:axPos val="l"/>
        <c:majorGridlines>
          <c:spPr>
            <a:ln>
              <a:noFill/>
            </a:ln>
          </c:spPr>
        </c:majorGridlines>
        <c:numFmt formatCode="General" sourceLinked="1"/>
        <c:majorTickMark val="out"/>
        <c:minorTickMark val="none"/>
        <c:tickLblPos val="nextTo"/>
        <c:crossAx val="2712002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Project.xlsx]Category!PivotTable1</c:name>
    <c:fmtId val="6"/>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s>
    <c:plotArea>
      <c:layout/>
      <c:barChart>
        <c:barDir val="col"/>
        <c:grouping val="clustered"/>
        <c:varyColors val="0"/>
        <c:ser>
          <c:idx val="0"/>
          <c:order val="0"/>
          <c:tx>
            <c:strRef>
              <c:f>Category!$B$3</c:f>
              <c:strCache>
                <c:ptCount val="1"/>
                <c:pt idx="0">
                  <c:v>Sum of Sales</c:v>
                </c:pt>
              </c:strCache>
            </c:strRef>
          </c:tx>
          <c:invertIfNegative val="0"/>
          <c:cat>
            <c:strRef>
              <c:f>Category!$A$4:$A$7</c:f>
              <c:strCache>
                <c:ptCount val="3"/>
                <c:pt idx="0">
                  <c:v>Technology</c:v>
                </c:pt>
                <c:pt idx="1">
                  <c:v>Furniture</c:v>
                </c:pt>
                <c:pt idx="2">
                  <c:v>Office Supplies</c:v>
                </c:pt>
              </c:strCache>
            </c:strRef>
          </c:cat>
          <c:val>
            <c:numRef>
              <c:f>Category!$B$4:$B$7</c:f>
              <c:numCache>
                <c:formatCode>General</c:formatCode>
                <c:ptCount val="3"/>
                <c:pt idx="0">
                  <c:v>836154.09999999264</c:v>
                </c:pt>
                <c:pt idx="1">
                  <c:v>741718.60999999917</c:v>
                </c:pt>
                <c:pt idx="2">
                  <c:v>719043.97000000288</c:v>
                </c:pt>
              </c:numCache>
            </c:numRef>
          </c:val>
        </c:ser>
        <c:ser>
          <c:idx val="1"/>
          <c:order val="1"/>
          <c:tx>
            <c:strRef>
              <c:f>Category!$C$3</c:f>
              <c:strCache>
                <c:ptCount val="1"/>
                <c:pt idx="0">
                  <c:v>Sum of Profit</c:v>
                </c:pt>
              </c:strCache>
            </c:strRef>
          </c:tx>
          <c:invertIfNegative val="0"/>
          <c:cat>
            <c:strRef>
              <c:f>Category!$A$4:$A$7</c:f>
              <c:strCache>
                <c:ptCount val="3"/>
                <c:pt idx="0">
                  <c:v>Technology</c:v>
                </c:pt>
                <c:pt idx="1">
                  <c:v>Furniture</c:v>
                </c:pt>
                <c:pt idx="2">
                  <c:v>Office Supplies</c:v>
                </c:pt>
              </c:strCache>
            </c:strRef>
          </c:cat>
          <c:val>
            <c:numRef>
              <c:f>Category!$C$4:$C$7</c:f>
              <c:numCache>
                <c:formatCode>General</c:formatCode>
                <c:ptCount val="3"/>
                <c:pt idx="0">
                  <c:v>145455.66000000009</c:v>
                </c:pt>
                <c:pt idx="1">
                  <c:v>18463.310000000009</c:v>
                </c:pt>
                <c:pt idx="2">
                  <c:v>122491.4800000003</c:v>
                </c:pt>
              </c:numCache>
            </c:numRef>
          </c:val>
        </c:ser>
        <c:dLbls>
          <c:showLegendKey val="0"/>
          <c:showVal val="0"/>
          <c:showCatName val="0"/>
          <c:showSerName val="0"/>
          <c:showPercent val="0"/>
          <c:showBubbleSize val="0"/>
        </c:dLbls>
        <c:gapWidth val="150"/>
        <c:axId val="284523520"/>
        <c:axId val="284525312"/>
      </c:barChart>
      <c:catAx>
        <c:axId val="284523520"/>
        <c:scaling>
          <c:orientation val="minMax"/>
        </c:scaling>
        <c:delete val="0"/>
        <c:axPos val="b"/>
        <c:majorTickMark val="out"/>
        <c:minorTickMark val="none"/>
        <c:tickLblPos val="nextTo"/>
        <c:crossAx val="284525312"/>
        <c:crosses val="autoZero"/>
        <c:auto val="1"/>
        <c:lblAlgn val="ctr"/>
        <c:lblOffset val="100"/>
        <c:noMultiLvlLbl val="0"/>
      </c:catAx>
      <c:valAx>
        <c:axId val="284525312"/>
        <c:scaling>
          <c:orientation val="minMax"/>
        </c:scaling>
        <c:delete val="0"/>
        <c:axPos val="l"/>
        <c:majorGridlines>
          <c:spPr>
            <a:ln>
              <a:noFill/>
            </a:ln>
          </c:spPr>
        </c:majorGridlines>
        <c:numFmt formatCode="General" sourceLinked="1"/>
        <c:majorTickMark val="out"/>
        <c:minorTickMark val="none"/>
        <c:tickLblPos val="nextTo"/>
        <c:crossAx val="28452352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Project.xlsx]Sub-Cat!PivotTable6</c:name>
    <c:fmtId val="7"/>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s>
    <c:plotArea>
      <c:layout/>
      <c:barChart>
        <c:barDir val="col"/>
        <c:grouping val="clustered"/>
        <c:varyColors val="0"/>
        <c:ser>
          <c:idx val="0"/>
          <c:order val="0"/>
          <c:tx>
            <c:strRef>
              <c:f>'Sub-Cat'!$B$3</c:f>
              <c:strCache>
                <c:ptCount val="1"/>
                <c:pt idx="0">
                  <c:v>Sum of Sales</c:v>
                </c:pt>
              </c:strCache>
            </c:strRef>
          </c:tx>
          <c:invertIfNegative val="0"/>
          <c:cat>
            <c:strRef>
              <c:f>'Sub-Cat'!$A$4:$A$21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'Sub-Cat'!$B$4:$B$21</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3021.2300000000009</c:v>
                </c:pt>
              </c:numCache>
            </c:numRef>
          </c:val>
        </c:ser>
        <c:ser>
          <c:idx val="1"/>
          <c:order val="1"/>
          <c:tx>
            <c:strRef>
              <c:f>'Sub-Cat'!$C$3</c:f>
              <c:strCache>
                <c:ptCount val="1"/>
                <c:pt idx="0">
                  <c:v>Sum of Profit</c:v>
                </c:pt>
              </c:strCache>
            </c:strRef>
          </c:tx>
          <c:invertIfNegative val="0"/>
          <c:cat>
            <c:strRef>
              <c:f>'Sub-Cat'!$A$4:$A$21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'Sub-Cat'!$C$4:$C$21</c:f>
              <c:numCache>
                <c:formatCode>General</c:formatCode>
                <c:ptCount val="17"/>
                <c:pt idx="0">
                  <c:v>44516.25</c:v>
                </c:pt>
                <c:pt idx="1">
                  <c:v>26602.209999999992</c:v>
                </c:pt>
                <c:pt idx="2">
                  <c:v>21279.049999999996</c:v>
                </c:pt>
                <c:pt idx="3">
                  <c:v>-17725.589999999997</c:v>
                </c:pt>
                <c:pt idx="4">
                  <c:v>30221.639999999996</c:v>
                </c:pt>
                <c:pt idx="5">
                  <c:v>3384.7299999999968</c:v>
                </c:pt>
                <c:pt idx="6">
                  <c:v>41936.779999999992</c:v>
                </c:pt>
                <c:pt idx="7">
                  <c:v>55617.899999999987</c:v>
                </c:pt>
                <c:pt idx="8">
                  <c:v>-3472.5600000000018</c:v>
                </c:pt>
                <c:pt idx="9">
                  <c:v>18138.070000000018</c:v>
                </c:pt>
                <c:pt idx="10">
                  <c:v>13059.250000000002</c:v>
                </c:pt>
                <c:pt idx="11">
                  <c:v>34053.339999999989</c:v>
                </c:pt>
                <c:pt idx="12">
                  <c:v>-1188.9899999999996</c:v>
                </c:pt>
                <c:pt idx="13">
                  <c:v>6527.9599999999955</c:v>
                </c:pt>
                <c:pt idx="14">
                  <c:v>6964.0999999999967</c:v>
                </c:pt>
                <c:pt idx="15">
                  <c:v>5546.1799999999967</c:v>
                </c:pt>
                <c:pt idx="16">
                  <c:v>950.12999999999988</c:v>
                </c:pt>
              </c:numCache>
            </c:numRef>
          </c:val>
        </c:ser>
        <c:dLbls>
          <c:showLegendKey val="0"/>
          <c:showVal val="0"/>
          <c:showCatName val="0"/>
          <c:showSerName val="0"/>
          <c:showPercent val="0"/>
          <c:showBubbleSize val="0"/>
        </c:dLbls>
        <c:gapWidth val="150"/>
        <c:axId val="285352704"/>
        <c:axId val="285354240"/>
      </c:barChart>
      <c:catAx>
        <c:axId val="285352704"/>
        <c:scaling>
          <c:orientation val="minMax"/>
        </c:scaling>
        <c:delete val="0"/>
        <c:axPos val="b"/>
        <c:majorTickMark val="out"/>
        <c:minorTickMark val="none"/>
        <c:tickLblPos val="nextTo"/>
        <c:crossAx val="285354240"/>
        <c:crosses val="autoZero"/>
        <c:auto val="1"/>
        <c:lblAlgn val="ctr"/>
        <c:lblOffset val="100"/>
        <c:noMultiLvlLbl val="0"/>
      </c:catAx>
      <c:valAx>
        <c:axId val="285354240"/>
        <c:scaling>
          <c:orientation val="minMax"/>
        </c:scaling>
        <c:delete val="0"/>
        <c:axPos val="l"/>
        <c:majorGridlines>
          <c:spPr>
            <a:ln>
              <a:noFill/>
            </a:ln>
          </c:spPr>
        </c:majorGridlines>
        <c:numFmt formatCode="General" sourceLinked="1"/>
        <c:majorTickMark val="out"/>
        <c:minorTickMark val="none"/>
        <c:tickLblPos val="nextTo"/>
        <c:crossAx val="285352704"/>
        <c:crosses val="autoZero"/>
        <c:crossBetween val="between"/>
      </c:valAx>
      <c:spPr>
        <a:noFill/>
        <a:ln>
          <a:noFill/>
        </a:ln>
      </c:spPr>
    </c:plotArea>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Project.xlsx]Year!PivotTable4</c:name>
    <c:fmtId val="6"/>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s>
    <c:plotArea>
      <c:layout/>
      <c:lineChart>
        <c:grouping val="standard"/>
        <c:varyColors val="0"/>
        <c:ser>
          <c:idx val="0"/>
          <c:order val="0"/>
          <c:tx>
            <c:strRef>
              <c:f>Year!$B$3:$B$4</c:f>
              <c:strCache>
                <c:ptCount val="1"/>
                <c:pt idx="0">
                  <c:v>Furniture</c:v>
                </c:pt>
              </c:strCache>
            </c:strRef>
          </c:tx>
          <c:marker>
            <c:symbol val="none"/>
          </c:marker>
          <c:cat>
            <c:strRef>
              <c:f>Year!$A$5:$A$8</c:f>
              <c:strCache>
                <c:ptCount val="4"/>
                <c:pt idx="0">
                  <c:v>2014</c:v>
                </c:pt>
                <c:pt idx="1">
                  <c:v>2015</c:v>
                </c:pt>
                <c:pt idx="2">
                  <c:v>2016</c:v>
                </c:pt>
                <c:pt idx="3">
                  <c:v>2017</c:v>
                </c:pt>
              </c:strCache>
            </c:strRef>
          </c:cat>
          <c:val>
            <c:numRef>
              <c:f>Year!$B$5:$B$8</c:f>
              <c:numCache>
                <c:formatCode>General</c:formatCode>
                <c:ptCount val="4"/>
                <c:pt idx="0">
                  <c:v>156911.51999999996</c:v>
                </c:pt>
                <c:pt idx="1">
                  <c:v>170518.26000000013</c:v>
                </c:pt>
                <c:pt idx="2">
                  <c:v>198901.55000000005</c:v>
                </c:pt>
                <c:pt idx="3">
                  <c:v>215387.28000000009</c:v>
                </c:pt>
              </c:numCache>
            </c:numRef>
          </c:val>
          <c:smooth val="0"/>
        </c:ser>
        <c:ser>
          <c:idx val="1"/>
          <c:order val="1"/>
          <c:tx>
            <c:strRef>
              <c:f>Year!$C$3:$C$4</c:f>
              <c:strCache>
                <c:ptCount val="1"/>
                <c:pt idx="0">
                  <c:v>Office Supplies</c:v>
                </c:pt>
              </c:strCache>
            </c:strRef>
          </c:tx>
          <c:marker>
            <c:symbol val="none"/>
          </c:marker>
          <c:cat>
            <c:strRef>
              <c:f>Year!$A$5:$A$8</c:f>
              <c:strCache>
                <c:ptCount val="4"/>
                <c:pt idx="0">
                  <c:v>2014</c:v>
                </c:pt>
                <c:pt idx="1">
                  <c:v>2015</c:v>
                </c:pt>
                <c:pt idx="2">
                  <c:v>2016</c:v>
                </c:pt>
                <c:pt idx="3">
                  <c:v>2017</c:v>
                </c:pt>
              </c:strCache>
            </c:strRef>
          </c:cat>
          <c:val>
            <c:numRef>
              <c:f>Year!$C$5:$C$8</c:f>
              <c:numCache>
                <c:formatCode>General</c:formatCode>
                <c:ptCount val="4"/>
                <c:pt idx="0">
                  <c:v>151776.41000000006</c:v>
                </c:pt>
                <c:pt idx="1">
                  <c:v>137233.4200000001</c:v>
                </c:pt>
                <c:pt idx="2">
                  <c:v>183940.06999999977</c:v>
                </c:pt>
                <c:pt idx="3">
                  <c:v>246094.06999999969</c:v>
                </c:pt>
              </c:numCache>
            </c:numRef>
          </c:val>
          <c:smooth val="0"/>
        </c:ser>
        <c:ser>
          <c:idx val="2"/>
          <c:order val="2"/>
          <c:tx>
            <c:strRef>
              <c:f>Year!$D$3:$D$4</c:f>
              <c:strCache>
                <c:ptCount val="1"/>
                <c:pt idx="0">
                  <c:v>Technology</c:v>
                </c:pt>
              </c:strCache>
            </c:strRef>
          </c:tx>
          <c:marker>
            <c:symbol val="none"/>
          </c:marker>
          <c:cat>
            <c:strRef>
              <c:f>Year!$A$5:$A$8</c:f>
              <c:strCache>
                <c:ptCount val="4"/>
                <c:pt idx="0">
                  <c:v>2014</c:v>
                </c:pt>
                <c:pt idx="1">
                  <c:v>2015</c:v>
                </c:pt>
                <c:pt idx="2">
                  <c:v>2016</c:v>
                </c:pt>
                <c:pt idx="3">
                  <c:v>2017</c:v>
                </c:pt>
              </c:strCache>
            </c:strRef>
          </c:cat>
          <c:val>
            <c:numRef>
              <c:f>Year!$D$5:$D$8</c:f>
              <c:numCache>
                <c:formatCode>General</c:formatCode>
                <c:ptCount val="4"/>
                <c:pt idx="0">
                  <c:v>175278.26000000015</c:v>
                </c:pt>
                <c:pt idx="1">
                  <c:v>162780.78000000003</c:v>
                </c:pt>
                <c:pt idx="2">
                  <c:v>226364.24000000014</c:v>
                </c:pt>
                <c:pt idx="3">
                  <c:v>271730.82000000012</c:v>
                </c:pt>
              </c:numCache>
            </c:numRef>
          </c:val>
          <c:smooth val="0"/>
        </c:ser>
        <c:dLbls>
          <c:showLegendKey val="0"/>
          <c:showVal val="0"/>
          <c:showCatName val="0"/>
          <c:showSerName val="0"/>
          <c:showPercent val="0"/>
          <c:showBubbleSize val="0"/>
        </c:dLbls>
        <c:marker val="1"/>
        <c:smooth val="0"/>
        <c:axId val="285383680"/>
        <c:axId val="285397760"/>
      </c:lineChart>
      <c:catAx>
        <c:axId val="285383680"/>
        <c:scaling>
          <c:orientation val="minMax"/>
        </c:scaling>
        <c:delete val="0"/>
        <c:axPos val="b"/>
        <c:majorTickMark val="out"/>
        <c:minorTickMark val="none"/>
        <c:tickLblPos val="nextTo"/>
        <c:crossAx val="285397760"/>
        <c:crosses val="autoZero"/>
        <c:auto val="1"/>
        <c:lblAlgn val="ctr"/>
        <c:lblOffset val="100"/>
        <c:noMultiLvlLbl val="0"/>
      </c:catAx>
      <c:valAx>
        <c:axId val="285397760"/>
        <c:scaling>
          <c:orientation val="minMax"/>
        </c:scaling>
        <c:delete val="0"/>
        <c:axPos val="l"/>
        <c:majorGridlines>
          <c:spPr>
            <a:ln>
              <a:noFill/>
            </a:ln>
          </c:spPr>
        </c:majorGridlines>
        <c:numFmt formatCode="General" sourceLinked="1"/>
        <c:majorTickMark val="out"/>
        <c:minorTickMark val="none"/>
        <c:tickLblPos val="nextTo"/>
        <c:crossAx val="285383680"/>
        <c:crosses val="autoZero"/>
        <c:crossBetween val="between"/>
      </c:valAx>
      <c:spPr>
        <a:noFill/>
      </c:spPr>
    </c:plotArea>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Project.xlsx]Monthly Sales!PivotTable8</c:name>
    <c:fmtId val="4"/>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areaChart>
        <c:grouping val="stacked"/>
        <c:varyColors val="0"/>
        <c:ser>
          <c:idx val="0"/>
          <c:order val="0"/>
          <c:tx>
            <c:strRef>
              <c:f>'Monthly Sales'!$B$3</c:f>
              <c:strCache>
                <c:ptCount val="1"/>
                <c:pt idx="0">
                  <c:v>Total</c:v>
                </c:pt>
              </c:strCache>
            </c:strRef>
          </c:tx>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325290.52000000031</c:v>
                </c:pt>
              </c:numCache>
            </c:numRef>
          </c:val>
        </c:ser>
        <c:dLbls>
          <c:showLegendKey val="0"/>
          <c:showVal val="0"/>
          <c:showCatName val="0"/>
          <c:showSerName val="0"/>
          <c:showPercent val="0"/>
          <c:showBubbleSize val="0"/>
        </c:dLbls>
        <c:axId val="285691904"/>
        <c:axId val="285693440"/>
      </c:areaChart>
      <c:catAx>
        <c:axId val="285691904"/>
        <c:scaling>
          <c:orientation val="minMax"/>
        </c:scaling>
        <c:delete val="0"/>
        <c:axPos val="b"/>
        <c:majorTickMark val="out"/>
        <c:minorTickMark val="none"/>
        <c:tickLblPos val="nextTo"/>
        <c:crossAx val="285693440"/>
        <c:crosses val="autoZero"/>
        <c:auto val="1"/>
        <c:lblAlgn val="ctr"/>
        <c:lblOffset val="100"/>
        <c:noMultiLvlLbl val="0"/>
      </c:catAx>
      <c:valAx>
        <c:axId val="285693440"/>
        <c:scaling>
          <c:orientation val="minMax"/>
        </c:scaling>
        <c:delete val="0"/>
        <c:axPos val="l"/>
        <c:majorGridlines>
          <c:spPr>
            <a:ln>
              <a:noFill/>
            </a:ln>
          </c:spPr>
        </c:majorGridlines>
        <c:numFmt formatCode="General" sourceLinked="1"/>
        <c:majorTickMark val="out"/>
        <c:minorTickMark val="none"/>
        <c:tickLblPos val="nextTo"/>
        <c:crossAx val="285691904"/>
        <c:crosses val="autoZero"/>
        <c:crossBetween val="midCat"/>
      </c:valAx>
      <c:spPr>
        <a:noFill/>
        <a:ln>
          <a:noFill/>
        </a:ln>
      </c:spPr>
    </c:plotArea>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Project.xlsx]States!PivotTable5</c:name>
    <c:fmtId val="4"/>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s>
    <c:plotArea>
      <c:layout/>
      <c:barChart>
        <c:barDir val="col"/>
        <c:grouping val="stacked"/>
        <c:varyColors val="0"/>
        <c:ser>
          <c:idx val="0"/>
          <c:order val="0"/>
          <c:tx>
            <c:strRef>
              <c:f>States!$B$3</c:f>
              <c:strCache>
                <c:ptCount val="1"/>
                <c:pt idx="0">
                  <c:v>Sum of Sales</c:v>
                </c:pt>
              </c:strCache>
            </c:strRef>
          </c:tx>
          <c:invertIfNegative val="0"/>
          <c:cat>
            <c:strRef>
              <c:f>States!$A$4:$A$9</c:f>
              <c:strCache>
                <c:ptCount val="5"/>
                <c:pt idx="0">
                  <c:v>California</c:v>
                </c:pt>
                <c:pt idx="1">
                  <c:v>New York</c:v>
                </c:pt>
                <c:pt idx="2">
                  <c:v>Texas</c:v>
                </c:pt>
                <c:pt idx="3">
                  <c:v>Washington</c:v>
                </c:pt>
                <c:pt idx="4">
                  <c:v>Pennsylvania</c:v>
                </c:pt>
              </c:strCache>
            </c:strRef>
          </c:cat>
          <c:val>
            <c:numRef>
              <c:f>States!$B$4:$B$9</c:f>
              <c:numCache>
                <c:formatCode>0.00</c:formatCode>
                <c:ptCount val="5"/>
                <c:pt idx="0">
                  <c:v>457687.68000000098</c:v>
                </c:pt>
                <c:pt idx="1">
                  <c:v>310876.20000000036</c:v>
                </c:pt>
                <c:pt idx="2">
                  <c:v>170187.98</c:v>
                </c:pt>
                <c:pt idx="3">
                  <c:v>138641.28999999998</c:v>
                </c:pt>
                <c:pt idx="4">
                  <c:v>116512.01999999995</c:v>
                </c:pt>
              </c:numCache>
            </c:numRef>
          </c:val>
        </c:ser>
        <c:ser>
          <c:idx val="1"/>
          <c:order val="1"/>
          <c:tx>
            <c:strRef>
              <c:f>States!$C$3</c:f>
              <c:strCache>
                <c:ptCount val="1"/>
                <c:pt idx="0">
                  <c:v>Sum of Profit</c:v>
                </c:pt>
              </c:strCache>
            </c:strRef>
          </c:tx>
          <c:invertIfNegative val="0"/>
          <c:cat>
            <c:strRef>
              <c:f>States!$A$4:$A$9</c:f>
              <c:strCache>
                <c:ptCount val="5"/>
                <c:pt idx="0">
                  <c:v>California</c:v>
                </c:pt>
                <c:pt idx="1">
                  <c:v>New York</c:v>
                </c:pt>
                <c:pt idx="2">
                  <c:v>Texas</c:v>
                </c:pt>
                <c:pt idx="3">
                  <c:v>Washington</c:v>
                </c:pt>
                <c:pt idx="4">
                  <c:v>Pennsylvania</c:v>
                </c:pt>
              </c:strCache>
            </c:strRef>
          </c:cat>
          <c:val>
            <c:numRef>
              <c:f>States!$C$4:$C$9</c:f>
              <c:numCache>
                <c:formatCode>0.00</c:formatCode>
                <c:ptCount val="5"/>
                <c:pt idx="0">
                  <c:v>76381.60000000018</c:v>
                </c:pt>
                <c:pt idx="1">
                  <c:v>74038.639999999912</c:v>
                </c:pt>
                <c:pt idx="2">
                  <c:v>-25729.28999999999</c:v>
                </c:pt>
                <c:pt idx="3">
                  <c:v>33402.699999999983</c:v>
                </c:pt>
                <c:pt idx="4">
                  <c:v>-15560.03999999999</c:v>
                </c:pt>
              </c:numCache>
            </c:numRef>
          </c:val>
        </c:ser>
        <c:dLbls>
          <c:showLegendKey val="0"/>
          <c:showVal val="0"/>
          <c:showCatName val="0"/>
          <c:showSerName val="0"/>
          <c:showPercent val="0"/>
          <c:showBubbleSize val="0"/>
        </c:dLbls>
        <c:gapWidth val="150"/>
        <c:overlap val="100"/>
        <c:axId val="285709824"/>
        <c:axId val="285711360"/>
      </c:barChart>
      <c:catAx>
        <c:axId val="285709824"/>
        <c:scaling>
          <c:orientation val="minMax"/>
        </c:scaling>
        <c:delete val="0"/>
        <c:axPos val="b"/>
        <c:majorTickMark val="out"/>
        <c:minorTickMark val="none"/>
        <c:tickLblPos val="nextTo"/>
        <c:crossAx val="285711360"/>
        <c:crosses val="autoZero"/>
        <c:auto val="1"/>
        <c:lblAlgn val="ctr"/>
        <c:lblOffset val="100"/>
        <c:noMultiLvlLbl val="0"/>
      </c:catAx>
      <c:valAx>
        <c:axId val="285711360"/>
        <c:scaling>
          <c:orientation val="minMax"/>
        </c:scaling>
        <c:delete val="0"/>
        <c:axPos val="l"/>
        <c:majorGridlines>
          <c:spPr>
            <a:ln>
              <a:noFill/>
            </a:ln>
          </c:spPr>
        </c:majorGridlines>
        <c:numFmt formatCode="0.00" sourceLinked="1"/>
        <c:majorTickMark val="out"/>
        <c:minorTickMark val="none"/>
        <c:tickLblPos val="nextTo"/>
        <c:crossAx val="2857098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Project.xlsx]Customers!PivotTable7</c:name>
    <c:fmtId val="4"/>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spPr/>
          <c:txPr>
            <a:bodyPr/>
            <a:lstStyle/>
            <a:p>
              <a:pPr>
                <a:defRPr/>
              </a:pPr>
              <a:endParaRPr lang="en-US"/>
            </a:p>
          </c:txPr>
          <c:showLegendKey val="0"/>
          <c:showVal val="0"/>
          <c:showCatName val="0"/>
          <c:showSerName val="0"/>
          <c:showPercent val="1"/>
          <c:showBubbleSize val="0"/>
        </c:dLbl>
      </c:pivotFmt>
      <c:pivotFmt>
        <c:idx val="5"/>
        <c:marker>
          <c:symbol val="none"/>
        </c:marker>
        <c:dLbl>
          <c:idx val="0"/>
          <c:spPr/>
          <c:txPr>
            <a:bodyPr/>
            <a:lstStyle/>
            <a:p>
              <a:pPr>
                <a:defRPr/>
              </a:pPr>
              <a:endParaRPr lang="en-US"/>
            </a:p>
          </c:txPr>
          <c:showLegendKey val="0"/>
          <c:showVal val="0"/>
          <c:showCatName val="0"/>
          <c:showSerName val="0"/>
          <c:showPercent val="1"/>
          <c:showBubbleSize val="0"/>
        </c:dLbl>
      </c:pivotFmt>
      <c:pivotFmt>
        <c:idx val="6"/>
        <c:marker>
          <c:symbol val="none"/>
        </c:marker>
        <c:dLbl>
          <c:idx val="0"/>
          <c:spPr/>
          <c:txPr>
            <a:bodyPr/>
            <a:lstStyle/>
            <a:p>
              <a:pPr>
                <a:defRPr/>
              </a:pPr>
              <a:endParaRPr lang="en-US"/>
            </a:p>
          </c:txPr>
          <c:showLegendKey val="0"/>
          <c:showVal val="0"/>
          <c:showCatName val="0"/>
          <c:showSerName val="0"/>
          <c:showPercent val="1"/>
          <c:showBubbleSize val="0"/>
        </c:dLbl>
      </c:pivotFmt>
      <c:pivotFmt>
        <c:idx val="7"/>
        <c:marker>
          <c:symbol val="none"/>
        </c:marker>
        <c:dLbl>
          <c:idx val="0"/>
          <c:spPr/>
          <c:txPr>
            <a:bodyPr/>
            <a:lstStyle/>
            <a:p>
              <a:pPr>
                <a:defRPr/>
              </a:pPr>
              <a:endParaRPr lang="en-US"/>
            </a:p>
          </c:txPr>
          <c:showLegendKey val="0"/>
          <c:showVal val="0"/>
          <c:showCatName val="0"/>
          <c:showSerName val="0"/>
          <c:showPercent val="1"/>
          <c:showBubbleSize val="0"/>
        </c:dLbl>
      </c:pivotFmt>
      <c:pivotFmt>
        <c:idx val="8"/>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9"/>
        <c:marker>
          <c:symbol val="none"/>
        </c:marker>
        <c:dLbl>
          <c:idx val="0"/>
          <c:spPr/>
          <c:txPr>
            <a:bodyPr/>
            <a:lstStyle/>
            <a:p>
              <a:pPr>
                <a:defRPr/>
              </a:pPr>
              <a:endParaRPr lang="en-US"/>
            </a:p>
          </c:txPr>
          <c:showLegendKey val="0"/>
          <c:showVal val="0"/>
          <c:showCatName val="0"/>
          <c:showSerName val="0"/>
          <c:showPercent val="1"/>
          <c:showBubbleSize val="0"/>
        </c:dLbl>
      </c:pivotFmt>
      <c:pivotFmt>
        <c:idx val="10"/>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Customers!$B$3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Customers!$A$4:$A$9</c:f>
              <c:strCache>
                <c:ptCount val="5"/>
                <c:pt idx="0">
                  <c:v>Tamara Chand</c:v>
                </c:pt>
                <c:pt idx="1">
                  <c:v>Raymond Buch</c:v>
                </c:pt>
                <c:pt idx="2">
                  <c:v>Sanjit Chand</c:v>
                </c:pt>
                <c:pt idx="3">
                  <c:v>Hunter Lopez</c:v>
                </c:pt>
                <c:pt idx="4">
                  <c:v>Adrian Barton</c:v>
                </c:pt>
              </c:strCache>
            </c:strRef>
          </c:cat>
          <c:val>
            <c:numRef>
              <c:f>Customers!$B$4:$B$9</c:f>
              <c:numCache>
                <c:formatCode>General</c:formatCode>
                <c:ptCount val="5"/>
                <c:pt idx="0">
                  <c:v>8981.32</c:v>
                </c:pt>
                <c:pt idx="1">
                  <c:v>6976.09</c:v>
                </c:pt>
                <c:pt idx="2">
                  <c:v>5757.42</c:v>
                </c:pt>
                <c:pt idx="3">
                  <c:v>5622.43</c:v>
                </c:pt>
                <c:pt idx="4">
                  <c:v>5444.8099999999995</c:v>
                </c:pt>
              </c:numCache>
            </c:numRef>
          </c:val>
        </c:ser>
        <c:ser>
          <c:idx val="1"/>
          <c:order val="1"/>
          <c:tx>
            <c:strRef>
              <c:f>Customers!$C$3</c:f>
              <c:strCache>
                <c:ptCount val="1"/>
                <c:pt idx="0">
                  <c:v>Sum of Quantity</c:v>
                </c:pt>
              </c:strCache>
            </c:strRef>
          </c:tx>
          <c:dLbls>
            <c:spPr/>
            <c:txPr>
              <a:bodyPr/>
              <a:lstStyle/>
              <a:p>
                <a:pPr>
                  <a:defRPr/>
                </a:pPr>
                <a:endParaRPr lang="en-US"/>
              </a:p>
            </c:txPr>
            <c:showLegendKey val="0"/>
            <c:showVal val="0"/>
            <c:showCatName val="0"/>
            <c:showSerName val="0"/>
            <c:showPercent val="1"/>
            <c:showBubbleSize val="0"/>
            <c:showLeaderLines val="1"/>
          </c:dLbls>
          <c:cat>
            <c:strRef>
              <c:f>Customers!$A$4:$A$9</c:f>
              <c:strCache>
                <c:ptCount val="5"/>
                <c:pt idx="0">
                  <c:v>Tamara Chand</c:v>
                </c:pt>
                <c:pt idx="1">
                  <c:v>Raymond Buch</c:v>
                </c:pt>
                <c:pt idx="2">
                  <c:v>Sanjit Chand</c:v>
                </c:pt>
                <c:pt idx="3">
                  <c:v>Hunter Lopez</c:v>
                </c:pt>
                <c:pt idx="4">
                  <c:v>Adrian Barton</c:v>
                </c:pt>
              </c:strCache>
            </c:strRef>
          </c:cat>
          <c:val>
            <c:numRef>
              <c:f>Customers!$C$4:$C$9</c:f>
              <c:numCache>
                <c:formatCode>General</c:formatCode>
                <c:ptCount val="5"/>
                <c:pt idx="0">
                  <c:v>42</c:v>
                </c:pt>
                <c:pt idx="1">
                  <c:v>71</c:v>
                </c:pt>
                <c:pt idx="2">
                  <c:v>87</c:v>
                </c:pt>
                <c:pt idx="3">
                  <c:v>50</c:v>
                </c:pt>
                <c:pt idx="4">
                  <c:v>73</c:v>
                </c:pt>
              </c:numCache>
            </c:numRef>
          </c:val>
        </c:ser>
        <c:ser>
          <c:idx val="2"/>
          <c:order val="2"/>
          <c:tx>
            <c:strRef>
              <c:f>Customers!$D$3</c:f>
              <c:strCache>
                <c:ptCount val="1"/>
                <c:pt idx="0">
                  <c:v>Sum of Sales</c:v>
                </c:pt>
              </c:strCache>
            </c:strRef>
          </c:tx>
          <c:dLbls>
            <c:spPr/>
            <c:txPr>
              <a:bodyPr/>
              <a:lstStyle/>
              <a:p>
                <a:pPr>
                  <a:defRPr/>
                </a:pPr>
                <a:endParaRPr lang="en-US"/>
              </a:p>
            </c:txPr>
            <c:showLegendKey val="0"/>
            <c:showVal val="0"/>
            <c:showCatName val="0"/>
            <c:showSerName val="0"/>
            <c:showPercent val="1"/>
            <c:showBubbleSize val="0"/>
            <c:showLeaderLines val="1"/>
          </c:dLbls>
          <c:cat>
            <c:strRef>
              <c:f>Customers!$A$4:$A$9</c:f>
              <c:strCache>
                <c:ptCount val="5"/>
                <c:pt idx="0">
                  <c:v>Tamara Chand</c:v>
                </c:pt>
                <c:pt idx="1">
                  <c:v>Raymond Buch</c:v>
                </c:pt>
                <c:pt idx="2">
                  <c:v>Sanjit Chand</c:v>
                </c:pt>
                <c:pt idx="3">
                  <c:v>Hunter Lopez</c:v>
                </c:pt>
                <c:pt idx="4">
                  <c:v>Adrian Barton</c:v>
                </c:pt>
              </c:strCache>
            </c:strRef>
          </c:cat>
          <c:val>
            <c:numRef>
              <c:f>Customers!$D$4:$D$9</c:f>
              <c:numCache>
                <c:formatCode>General</c:formatCode>
                <c:ptCount val="5"/>
                <c:pt idx="0">
                  <c:v>19052.22</c:v>
                </c:pt>
                <c:pt idx="1">
                  <c:v>15117.349999999999</c:v>
                </c:pt>
                <c:pt idx="2">
                  <c:v>14142.340000000004</c:v>
                </c:pt>
                <c:pt idx="3">
                  <c:v>12873.3</c:v>
                </c:pt>
                <c:pt idx="4">
                  <c:v>14473.57</c:v>
                </c:pt>
              </c:numCache>
            </c:numRef>
          </c:val>
        </c:ser>
        <c:dLbls>
          <c:showLegendKey val="0"/>
          <c:showVal val="0"/>
          <c:showCatName val="0"/>
          <c:showSerName val="0"/>
          <c:showPercent val="1"/>
          <c:showBubbleSize val="0"/>
          <c:showLeaderLines val="1"/>
        </c:dLbls>
        <c:firstSliceAng val="0"/>
      </c:pieChart>
    </c:plotArea>
    <c:legend>
      <c:legendPos val="r"/>
      <c:layout>
        <c:manualLayout>
          <c:xMode val="edge"/>
          <c:yMode val="edge"/>
          <c:x val="0.59431524547803616"/>
          <c:y val="7.5129200399245866E-2"/>
          <c:w val="0.4005167958656331"/>
          <c:h val="0.92485897009352702"/>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Project.xlsx]Sub-cat in loss!PivotTable5</c:name>
    <c:fmtId val="4"/>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'Sub-cat in loss'!$B$3</c:f>
              <c:strCache>
                <c:ptCount val="1"/>
                <c:pt idx="0">
                  <c:v>Sum of Sales</c:v>
                </c:pt>
              </c:strCache>
            </c:strRef>
          </c:tx>
          <c:invertIfNegative val="0"/>
          <c:cat>
            <c:strRef>
              <c:f>'Sub-cat in loss'!$A$4:$A$7</c:f>
              <c:strCache>
                <c:ptCount val="3"/>
                <c:pt idx="0">
                  <c:v>Tables</c:v>
                </c:pt>
                <c:pt idx="1">
                  <c:v>Bookcases</c:v>
                </c:pt>
                <c:pt idx="2">
                  <c:v>Supplies</c:v>
                </c:pt>
              </c:strCache>
            </c:strRef>
          </c:cat>
          <c:val>
            <c:numRef>
              <c:f>'Sub-cat in loss'!$B$4:$B$7</c:f>
              <c:numCache>
                <c:formatCode>General</c:formatCode>
                <c:ptCount val="3"/>
                <c:pt idx="0">
                  <c:v>206965.68</c:v>
                </c:pt>
                <c:pt idx="1">
                  <c:v>114880.05000000002</c:v>
                </c:pt>
                <c:pt idx="2">
                  <c:v>46673.52</c:v>
                </c:pt>
              </c:numCache>
            </c:numRef>
          </c:val>
        </c:ser>
        <c:ser>
          <c:idx val="1"/>
          <c:order val="1"/>
          <c:tx>
            <c:strRef>
              <c:f>'Sub-cat in loss'!$C$3</c:f>
              <c:strCache>
                <c:ptCount val="1"/>
                <c:pt idx="0">
                  <c:v>Sum of Profit</c:v>
                </c:pt>
              </c:strCache>
            </c:strRef>
          </c:tx>
          <c:invertIfNegative val="0"/>
          <c:cat>
            <c:strRef>
              <c:f>'Sub-cat in loss'!$A$4:$A$7</c:f>
              <c:strCache>
                <c:ptCount val="3"/>
                <c:pt idx="0">
                  <c:v>Tables</c:v>
                </c:pt>
                <c:pt idx="1">
                  <c:v>Bookcases</c:v>
                </c:pt>
                <c:pt idx="2">
                  <c:v>Supplies</c:v>
                </c:pt>
              </c:strCache>
            </c:strRef>
          </c:cat>
          <c:val>
            <c:numRef>
              <c:f>'Sub-cat in loss'!$C$4:$C$7</c:f>
              <c:numCache>
                <c:formatCode>General</c:formatCode>
                <c:ptCount val="3"/>
                <c:pt idx="0">
                  <c:v>-17725.590000000004</c:v>
                </c:pt>
                <c:pt idx="1">
                  <c:v>-3472.5600000000004</c:v>
                </c:pt>
                <c:pt idx="2">
                  <c:v>-1188.99</c:v>
                </c:pt>
              </c:numCache>
            </c:numRef>
          </c:val>
        </c:ser>
        <c:dLbls>
          <c:showLegendKey val="0"/>
          <c:showVal val="0"/>
          <c:showCatName val="0"/>
          <c:showSerName val="0"/>
          <c:showPercent val="0"/>
          <c:showBubbleSize val="0"/>
        </c:dLbls>
        <c:gapWidth val="150"/>
        <c:axId val="286997888"/>
        <c:axId val="287003776"/>
      </c:barChart>
      <c:catAx>
        <c:axId val="286997888"/>
        <c:scaling>
          <c:orientation val="minMax"/>
        </c:scaling>
        <c:delete val="0"/>
        <c:axPos val="b"/>
        <c:majorTickMark val="out"/>
        <c:minorTickMark val="none"/>
        <c:tickLblPos val="nextTo"/>
        <c:crossAx val="287003776"/>
        <c:crosses val="autoZero"/>
        <c:auto val="1"/>
        <c:lblAlgn val="ctr"/>
        <c:lblOffset val="100"/>
        <c:noMultiLvlLbl val="0"/>
      </c:catAx>
      <c:valAx>
        <c:axId val="287003776"/>
        <c:scaling>
          <c:orientation val="minMax"/>
        </c:scaling>
        <c:delete val="0"/>
        <c:axPos val="l"/>
        <c:majorGridlines>
          <c:spPr>
            <a:ln>
              <a:noFill/>
            </a:ln>
          </c:spPr>
        </c:majorGridlines>
        <c:numFmt formatCode="General" sourceLinked="1"/>
        <c:majorTickMark val="out"/>
        <c:minorTickMark val="none"/>
        <c:tickLblPos val="nextTo"/>
        <c:crossAx val="28699788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14</xdr:col>
      <xdr:colOff>466725</xdr:colOff>
      <xdr:row>0</xdr:row>
      <xdr:rowOff>104777</xdr:rowOff>
    </xdr:from>
    <xdr:to>
      <xdr:col>17</xdr:col>
      <xdr:colOff>142875</xdr:colOff>
      <xdr:row>8</xdr:row>
      <xdr:rowOff>0</xdr:rowOff>
    </xdr:to>
    <mc:AlternateContent xmlns:mc="http://schemas.openxmlformats.org/markup-compatibility/2006" xmlns:a14="http://schemas.microsoft.com/office/drawing/2010/main">
      <mc:Choice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39400" y="104777"/>
              <a:ext cx="1828800" cy="141922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180975</xdr:colOff>
      <xdr:row>8</xdr:row>
      <xdr:rowOff>9525</xdr:rowOff>
    </xdr:from>
    <xdr:to>
      <xdr:col>6</xdr:col>
      <xdr:colOff>304800</xdr:colOff>
      <xdr:row>22</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581025</xdr:colOff>
      <xdr:row>7</xdr:row>
      <xdr:rowOff>171450</xdr:rowOff>
    </xdr:from>
    <xdr:to>
      <xdr:col>14</xdr:col>
      <xdr:colOff>428625</xdr:colOff>
      <xdr:row>22</xdr:row>
      <xdr:rowOff>57150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114301</xdr:colOff>
      <xdr:row>11</xdr:row>
      <xdr:rowOff>133350</xdr:rowOff>
    </xdr:from>
    <xdr:to>
      <xdr:col>11</xdr:col>
      <xdr:colOff>371475</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171450</xdr:colOff>
      <xdr:row>10</xdr:row>
      <xdr:rowOff>66675</xdr:rowOff>
    </xdr:from>
    <xdr:to>
      <xdr:col>10</xdr:col>
      <xdr:colOff>200025</xdr:colOff>
      <xdr:row>24</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323850</xdr:colOff>
      <xdr:row>3</xdr:row>
      <xdr:rowOff>114300</xdr:rowOff>
    </xdr:from>
    <xdr:to>
      <xdr:col>12</xdr:col>
      <xdr:colOff>19050</xdr:colOff>
      <xdr:row>18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9</xdr:row>
      <xdr:rowOff>171450</xdr:rowOff>
    </xdr:from>
    <xdr:to>
      <xdr:col>5</xdr:col>
      <xdr:colOff>0</xdr:colOff>
      <xdr:row>21</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790576</xdr:colOff>
      <xdr:row>9</xdr:row>
      <xdr:rowOff>171450</xdr:rowOff>
    </xdr:from>
    <xdr:to>
      <xdr:col>13</xdr:col>
      <xdr:colOff>114301</xdr:colOff>
      <xdr:row>21</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10</xdr:row>
      <xdr:rowOff>0</xdr:rowOff>
    </xdr:from>
    <xdr:to>
      <xdr:col>5</xdr:col>
      <xdr:colOff>0</xdr:colOff>
      <xdr:row>22</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10</xdr:row>
      <xdr:rowOff>9525</xdr:rowOff>
    </xdr:from>
    <xdr:to>
      <xdr:col>12</xdr:col>
      <xdr:colOff>323850</xdr:colOff>
      <xdr:row>22</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171450</xdr:colOff>
      <xdr:row>8</xdr:row>
      <xdr:rowOff>9525</xdr:rowOff>
    </xdr:from>
    <xdr:to>
      <xdr:col>12</xdr:col>
      <xdr:colOff>476250</xdr:colOff>
      <xdr:row>22</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504825</xdr:colOff>
      <xdr:row>5</xdr:row>
      <xdr:rowOff>180975</xdr:rowOff>
    </xdr:from>
    <xdr:to>
      <xdr:col>8</xdr:col>
      <xdr:colOff>533400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xdr:colOff>
      <xdr:row>0</xdr:row>
      <xdr:rowOff>9524</xdr:rowOff>
    </xdr:from>
    <xdr:to>
      <xdr:col>15</xdr:col>
      <xdr:colOff>590550</xdr:colOff>
      <xdr:row>3</xdr:row>
      <xdr:rowOff>190499</xdr:rowOff>
    </xdr:to>
    <xdr:sp macro="" textlink="">
      <xdr:nvSpPr>
        <xdr:cNvPr id="2" name="TextBox 1"/>
        <xdr:cNvSpPr txBox="1"/>
      </xdr:nvSpPr>
      <xdr:spPr>
        <a:xfrm>
          <a:off x="9525" y="9524"/>
          <a:ext cx="9725025" cy="7620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0">
              <a:latin typeface="Arial Rounded MT Bold" pitchFamily="34" charset="0"/>
            </a:rPr>
            <a:t>Sales Analysis</a:t>
          </a:r>
        </a:p>
        <a:p>
          <a:pPr algn="ctr"/>
          <a:r>
            <a:rPr lang="en-US" sz="1400" b="0">
              <a:latin typeface="Arial Rounded MT Bold" pitchFamily="34" charset="0"/>
            </a:rPr>
            <a:t>2014-2017</a:t>
          </a:r>
          <a:endParaRPr lang="en-US" sz="1600" b="0">
            <a:latin typeface="Arial Rounded MT Bold" pitchFamily="34" charset="0"/>
          </a:endParaRPr>
        </a:p>
      </xdr:txBody>
    </xdr:sp>
    <xdr:clientData/>
  </xdr:twoCellAnchor>
  <xdr:twoCellAnchor editAs="oneCell">
    <xdr:from>
      <xdr:col>3</xdr:col>
      <xdr:colOff>571499</xdr:colOff>
      <xdr:row>0</xdr:row>
      <xdr:rowOff>57151</xdr:rowOff>
    </xdr:from>
    <xdr:to>
      <xdr:col>5</xdr:col>
      <xdr:colOff>152400</xdr:colOff>
      <xdr:row>3</xdr:row>
      <xdr:rowOff>180974</xdr:rowOff>
    </xdr:to>
    <xdr:pic>
      <xdr:nvPicPr>
        <xdr:cNvPr id="5" name="Picture 4"/>
        <xdr:cNvPicPr>
          <a:picLocks noChangeAspect="1"/>
        </xdr:cNvPicPr>
      </xdr:nvPicPr>
      <xdr:blipFill>
        <a:blip xmlns:r="http://schemas.openxmlformats.org/officeDocument/2006/relationships" r:embed="rId1" cstate="print">
          <a:biLevel thresh="75000"/>
          <a:extLst>
            <a:ext uri="{28A0092B-C50C-407E-A947-70E740481C1C}">
              <a14:useLocalDpi xmlns:a14="http://schemas.microsoft.com/office/drawing/2010/main" val="0"/>
            </a:ext>
          </a:extLst>
        </a:blip>
        <a:stretch>
          <a:fillRect/>
        </a:stretch>
      </xdr:blipFill>
      <xdr:spPr>
        <a:xfrm>
          <a:off x="2400299" y="57151"/>
          <a:ext cx="800101" cy="695323"/>
        </a:xfrm>
        <a:prstGeom prst="rect">
          <a:avLst/>
        </a:prstGeom>
      </xdr:spPr>
    </xdr:pic>
    <xdr:clientData/>
  </xdr:twoCellAnchor>
  <xdr:twoCellAnchor>
    <xdr:from>
      <xdr:col>0</xdr:col>
      <xdr:colOff>9525</xdr:colOff>
      <xdr:row>8</xdr:row>
      <xdr:rowOff>0</xdr:rowOff>
    </xdr:from>
    <xdr:to>
      <xdr:col>3</xdr:col>
      <xdr:colOff>581025</xdr:colOff>
      <xdr:row>14</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8</xdr:row>
      <xdr:rowOff>9526</xdr:rowOff>
    </xdr:from>
    <xdr:to>
      <xdr:col>12</xdr:col>
      <xdr:colOff>9525</xdr:colOff>
      <xdr:row>14</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16</xdr:row>
      <xdr:rowOff>9524</xdr:rowOff>
    </xdr:from>
    <xdr:to>
      <xdr:col>4</xdr:col>
      <xdr:colOff>0</xdr:colOff>
      <xdr:row>23</xdr:row>
      <xdr:rowOff>190499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600075</xdr:colOff>
      <xdr:row>16</xdr:row>
      <xdr:rowOff>0</xdr:rowOff>
    </xdr:from>
    <xdr:to>
      <xdr:col>7</xdr:col>
      <xdr:colOff>590550</xdr:colOff>
      <xdr:row>23</xdr:row>
      <xdr:rowOff>180975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16</xdr:row>
      <xdr:rowOff>9524</xdr:rowOff>
    </xdr:from>
    <xdr:to>
      <xdr:col>12</xdr:col>
      <xdr:colOff>0</xdr:colOff>
      <xdr:row>24</xdr:row>
      <xdr:rowOff>47624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xdr:colOff>
      <xdr:row>15</xdr:row>
      <xdr:rowOff>200023</xdr:rowOff>
    </xdr:from>
    <xdr:to>
      <xdr:col>16</xdr:col>
      <xdr:colOff>19051</xdr:colOff>
      <xdr:row>24</xdr:row>
      <xdr:rowOff>9524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600075</xdr:colOff>
      <xdr:row>8</xdr:row>
      <xdr:rowOff>0</xdr:rowOff>
    </xdr:from>
    <xdr:to>
      <xdr:col>16</xdr:col>
      <xdr:colOff>9525</xdr:colOff>
      <xdr:row>14</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28575</xdr:colOff>
      <xdr:row>0</xdr:row>
      <xdr:rowOff>1</xdr:rowOff>
    </xdr:from>
    <xdr:to>
      <xdr:col>15</xdr:col>
      <xdr:colOff>593401</xdr:colOff>
      <xdr:row>6</xdr:row>
      <xdr:rowOff>152400</xdr:rowOff>
    </xdr:to>
    <mc:AlternateContent xmlns:mc="http://schemas.openxmlformats.org/markup-compatibility/2006" xmlns:a14="http://schemas.microsoft.com/office/drawing/2010/main">
      <mc:Choice Requires="a14">
        <xdr:graphicFrame macro="">
          <xdr:nvGraphicFramePr>
            <xdr:cNvPr id="3" name="Year 6"/>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7953375" y="1"/>
              <a:ext cx="1784026" cy="132397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142876</xdr:colOff>
      <xdr:row>0</xdr:row>
      <xdr:rowOff>9526</xdr:rowOff>
    </xdr:from>
    <xdr:to>
      <xdr:col>20</xdr:col>
      <xdr:colOff>523876</xdr:colOff>
      <xdr:row>6</xdr:row>
      <xdr:rowOff>142874</xdr:rowOff>
    </xdr:to>
    <mc:AlternateContent xmlns:mc="http://schemas.openxmlformats.org/markup-compatibility/2006" xmlns:a14="http://schemas.microsoft.com/office/drawing/2010/main">
      <mc:Choice Requires="a14">
        <xdr:graphicFrame macro="">
          <xdr:nvGraphicFramePr>
            <xdr:cNvPr id="12" name="Month 2"/>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9772650" y="9526"/>
              <a:ext cx="2943225" cy="130492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10</xdr:row>
      <xdr:rowOff>133350</xdr:rowOff>
    </xdr:from>
    <xdr:to>
      <xdr:col>20</xdr:col>
      <xdr:colOff>504824</xdr:colOff>
      <xdr:row>16</xdr:row>
      <xdr:rowOff>133349</xdr:rowOff>
    </xdr:to>
    <mc:AlternateContent xmlns:mc="http://schemas.openxmlformats.org/markup-compatibility/2006" xmlns:a14="http://schemas.microsoft.com/office/drawing/2010/main">
      <mc:Choice Requires="a14">
        <xdr:graphicFrame macro="">
          <xdr:nvGraphicFramePr>
            <xdr:cNvPr id="13"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906000" y="2047875"/>
              <a:ext cx="2790824"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142875</xdr:colOff>
      <xdr:row>7</xdr:row>
      <xdr:rowOff>1</xdr:rowOff>
    </xdr:from>
    <xdr:to>
      <xdr:col>20</xdr:col>
      <xdr:colOff>514351</xdr:colOff>
      <xdr:row>10</xdr:row>
      <xdr:rowOff>95251</xdr:rowOff>
    </xdr:to>
    <mc:AlternateContent xmlns:mc="http://schemas.openxmlformats.org/markup-compatibility/2006" xmlns:a14="http://schemas.microsoft.com/office/drawing/2010/main">
      <mc:Choice Requires="a14">
        <xdr:graphicFrame macro="">
          <xdr:nvGraphicFramePr>
            <xdr:cNvPr id="14"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896475" y="1343026"/>
              <a:ext cx="2809876"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16</xdr:row>
      <xdr:rowOff>180977</xdr:rowOff>
    </xdr:from>
    <xdr:to>
      <xdr:col>20</xdr:col>
      <xdr:colOff>495300</xdr:colOff>
      <xdr:row>23</xdr:row>
      <xdr:rowOff>190501</xdr:rowOff>
    </xdr:to>
    <mc:AlternateContent xmlns:mc="http://schemas.openxmlformats.org/markup-compatibility/2006" xmlns:a14="http://schemas.microsoft.com/office/drawing/2010/main">
      <mc:Choice Requires="a14">
        <xdr:graphicFrame macro="">
          <xdr:nvGraphicFramePr>
            <xdr:cNvPr id="15" name="Sub-Category 3"/>
            <xdr:cNvGraphicFramePr/>
          </xdr:nvGraphicFramePr>
          <xdr:xfrm>
            <a:off x="0" y="0"/>
            <a:ext cx="0" cy="0"/>
          </xdr:xfrm>
          <a:graphic>
            <a:graphicData uri="http://schemas.microsoft.com/office/drawing/2010/slicer">
              <sle:slicer xmlns:sle="http://schemas.microsoft.com/office/drawing/2010/slicer" name="Sub-Category 3"/>
            </a:graphicData>
          </a:graphic>
        </xdr:graphicFrame>
      </mc:Choice>
      <mc:Fallback xmlns="">
        <xdr:sp macro="" textlink="">
          <xdr:nvSpPr>
            <xdr:cNvPr id="0" name=""/>
            <xdr:cNvSpPr>
              <a:spLocks noTextEdit="1"/>
            </xdr:cNvSpPr>
          </xdr:nvSpPr>
          <xdr:spPr>
            <a:xfrm>
              <a:off x="9906000" y="3257552"/>
              <a:ext cx="2781300" cy="13430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564.591337962964" createdVersion="4" refreshedVersion="4"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564.591338773149" createdVersion="4" refreshedVersion="4" minRefreshableVersion="3" recordCount="9992">
  <cacheSource type="worksheet">
    <worksheetSource name="SalesData"/>
  </cacheSource>
  <cacheFields count="14">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Helper" numFmtId="0">
      <sharedItems/>
    </cacheField>
    <cacheField name="Order ID" numFmtId="0">
      <sharedItems containsMixedTypes="1" containsNumber="1" containsInteger="1" minValue="1" maxValue="4991" count="578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s v="ORD1042" u="1"/>
        <s v="ORD1043" u="1"/>
        <s v="ORD1285" u="1"/>
        <s v="ORD1165" u="1"/>
        <s v="ORD1286" u="1"/>
        <s v="ORD1166" u="1"/>
        <s v="ORD134" u="1"/>
        <s v="ORD1047" u="1"/>
        <s v="ORD1168" u="1"/>
        <s v="ORD110" u="1"/>
        <s v="ORD202" u="1"/>
        <s v="ORD1261" u="1"/>
        <s v="ORD2061" u="1"/>
        <s v="ORD1142" u="1"/>
        <s v="ORD1263" u="1"/>
        <s v="ORD2183" u="1"/>
        <s v="ORD1023" u="1"/>
        <s v="ORD1144" u="1"/>
        <s v="ORD2064" u="1"/>
        <s v="ORD1024" u="1"/>
        <s v="ORD088" u="1"/>
        <s v="ORD1266" u="1"/>
        <s v="ORD076" u="1"/>
        <s v="ORD1387" u="1"/>
        <s v="ORD064" u="1"/>
        <s v="ORD248" u="1"/>
        <s v="ORD052" u="1"/>
        <s v="ORD144" u="1"/>
        <s v="ORD040" u="1"/>
        <s v="ORD316" u="1"/>
        <s v="ORD408" u="1"/>
        <s v="ORD2160" u="1"/>
        <s v="ORD120" u="1"/>
        <s v="ORD304" u="1"/>
        <s v="ORD1000" u="1"/>
        <s v="ORD1365" u="1"/>
        <s v="ORD086" u="1"/>
        <s v="ORD178" u="1"/>
        <s v="ORD1246" u="1"/>
        <s v="ORD1487" u="1"/>
        <s v="ORD1126" u="1"/>
        <s v="ORD1367" u="1"/>
        <s v="ORD062" u="1"/>
        <s v="ORD338" u="1"/>
        <s v="ORD1247" u="1"/>
        <s v="ORD050" u="1"/>
        <s v="ORD418" u="1"/>
        <s v="ORD130" u="1"/>
        <s v="ORD222" u="1"/>
        <s v="ORD406" u="1"/>
        <s v="ORD210" u="1"/>
        <s v="ORD1369" u="1"/>
        <s v="ORD2382" u="1"/>
        <s v="ORD1342" u="1"/>
        <s v="ORD1583" u="1"/>
        <s v="ORD2021" u="1"/>
        <s v="ORD1009" u="1"/>
        <s v="ORD2022" u="1"/>
        <s v="ORD1464" u="1"/>
        <s v="ORD1344" u="1"/>
        <s v="ORD1466" u="1"/>
        <s v="ORD096" u="1"/>
        <s v="ORD1346" u="1"/>
        <s v="ORD1587" u="1"/>
        <s v="ORD268" u="1"/>
        <s v="ORD1226" u="1"/>
        <s v="ORD3066" u="1"/>
        <s v="ORD164" u="1"/>
        <s v="ORD256" u="1"/>
        <s v="ORD348" u="1"/>
        <s v="ORD1106" u="1"/>
        <s v="ORD1560" u="1"/>
        <s v="ORD060" u="1"/>
        <s v="ORD244" u="1"/>
        <s v="ORD428" u="1"/>
        <s v="ORD2147" u="1"/>
        <s v="ORD140" u="1"/>
        <s v="ORD232" u="1"/>
        <s v="ORD1320" u="1"/>
        <s v="ORD312" u="1"/>
        <s v="ORD1441" u="1"/>
        <s v="ORD300" u="1"/>
        <s v="ORD3161" u="1"/>
        <s v="ORD2121" u="1"/>
        <s v="ORD1322" u="1"/>
        <s v="ORD3162" u="1"/>
        <s v="ORD2122" u="1"/>
        <s v="ORD1564" u="1"/>
        <s v="ORD2002" u="1"/>
        <s v="ORD3163" u="1"/>
        <s v="ORD1324" u="1"/>
        <s v="ORD186" u="1"/>
        <s v="ORD2246" u="1"/>
        <s v="ORD082" u="1"/>
        <s v="ORD174" u="1"/>
        <s v="ORD266" u="1"/>
        <s v="ORD1660" u="1"/>
        <s v="ORD346" u="1"/>
        <s v="ORD438" u="1"/>
        <s v="ORD1327" u="1"/>
        <s v="ORD242" u="1"/>
        <s v="ORD426" u="1"/>
        <s v="ORD1207" u="1"/>
        <s v="ORD2368" u="1"/>
        <s v="ORD506" u="1"/>
        <s v="ORD2007" u="1"/>
        <s v="ORD1541" u="1"/>
        <s v="ORD310" u="1"/>
        <s v="ORD1449" u="1"/>
        <s v="ORD2369" u="1"/>
        <s v="ORD1542" u="1"/>
        <s v="ORD2462" u="1"/>
        <s v="ORD1209" u="1"/>
        <s v="ORD3262" u="1"/>
        <s v="ORD1423" u="1"/>
        <s v="ORD1424" u="1"/>
        <s v="ORD1304" u="1"/>
        <s v="ORD1545" u="1"/>
        <s v="ORD1786" u="1"/>
        <s v="ORD2104" u="1"/>
        <s v="ORD2225" u="1"/>
        <s v="ORD1426" u="1"/>
        <s v="ORD276" u="1"/>
        <s v="ORD080" u="1"/>
        <s v="ORD264" u="1"/>
        <s v="ORD356" u="1"/>
        <s v="ORD160" u="1"/>
        <s v="ORD436" u="1"/>
        <s v="ORD528" u="1"/>
        <s v="ORD1548" u="1"/>
        <s v="ORD2227" u="1"/>
        <s v="ORD240" u="1"/>
        <s v="ORD516" u="1"/>
        <s v="ORD608" u="1"/>
        <s v="ORD3027" u="1"/>
        <s v="ORD1401" u="1"/>
        <s v="ORD1642" u="1"/>
        <s v="ORD2321" u="1"/>
        <s v="ORD4161" u="1"/>
        <s v="ORD1309" u="1"/>
        <s v="ORD1644" u="1"/>
        <s v="ORD2565" u="1"/>
        <s v="ORD3124" u="1"/>
        <s v="ORD1887" u="1"/>
        <s v="ORD1526" u="1"/>
        <s v="ORD2205" u="1"/>
        <s v="ORD274" u="1"/>
        <s v="ORD3367" u="1"/>
        <s v="ORD170" u="1"/>
        <s v="ORD262" u="1"/>
        <s v="ORD1620" u="1"/>
        <s v="ORD342" u="1"/>
        <s v="ORD526" u="1"/>
        <s v="ORD1500" u="1"/>
        <s v="ORD330" u="1"/>
        <s v="ORD422" u="1"/>
        <s v="ORD1408" u="1"/>
        <s v="ORD3489" u="1"/>
        <s v="ORD2541" u="1"/>
        <s v="ORD2208" u="1"/>
        <s v="ORD1501" u="1"/>
        <s v="ORD2662" u="1"/>
        <s v="ORD1743" u="1"/>
        <s v="ORD2422" u="1"/>
        <s v="ORD1864" u="1"/>
        <s v="ORD4383" u="1"/>
        <s v="ORD1504" u="1"/>
        <s v="ORD4264" u="1"/>
        <s v="ORD2786" u="1"/>
        <s v="ORD1746" u="1"/>
        <s v="ORD4024" u="1"/>
        <s v="ORD2305" u="1"/>
        <s v="ORD296" u="1"/>
        <s v="ORD192" u="1"/>
        <s v="ORD468" u="1"/>
        <s v="ORD1627" u="1"/>
        <s v="ORD1840" u="1"/>
        <s v="ORD364" u="1"/>
        <s v="ORD1748" u="1"/>
        <s v="ORD3347" u="1"/>
        <s v="ORD260" u="1"/>
        <s v="ORD536" u="1"/>
        <s v="ORD1628" u="1"/>
        <s v="ORD3468" u="1"/>
        <s v="ORD1600" u="1"/>
        <s v="ORD1749" u="1"/>
        <s v="ORD1962" u="1"/>
        <s v="ORD3320" u="1"/>
        <s v="ORD420" u="1"/>
        <s v="ORD512" u="1"/>
        <s v="ORD2308" u="1"/>
        <s v="ORD2549" u="1"/>
        <s v="ORD2521" u="1"/>
        <s v="ORD3200" u="1"/>
        <s v="ORD500" u="1"/>
        <s v="ORD2309" u="1"/>
        <s v="ORD1843" u="1"/>
        <s v="ORD4122" u="1"/>
        <s v="ORD1965" u="1"/>
        <s v="ORD4002" u="1"/>
        <s v="ORD1604" u="1"/>
        <s v="ORD1966" u="1"/>
        <s v="ORD1846" u="1"/>
        <s v="ORD1847" u="1"/>
        <s v="ORD2767" u="1"/>
        <s v="ORD3446" u="1"/>
        <s v="ORD478" u="1"/>
        <s v="ORD1727" u="1"/>
        <s v="ORD4487" u="1"/>
        <s v="ORD374" u="1"/>
        <s v="ORD1820" u="1"/>
        <s v="ORD270" u="1"/>
        <s v="ORD362" u="1"/>
        <s v="ORD546" u="1"/>
        <s v="ORD2861" u="1"/>
        <s v="ORD718" u="1"/>
        <s v="ORD1608" u="1"/>
        <s v="ORD1849" u="1"/>
        <s v="ORD2408" u="1"/>
        <s v="ORD2621" u="1"/>
        <s v="ORD510" u="1"/>
        <s v="ORD602" u="1"/>
        <s v="ORD3329" u="1"/>
        <s v="ORD3301" u="1"/>
        <s v="ORD4101" u="1"/>
        <s v="ORD1824" u="1"/>
        <s v="ORD1704" u="1"/>
        <s v="ORD4103" u="1"/>
        <s v="ORD4585" u="1"/>
        <s v="ORD1705" u="1"/>
        <s v="ORD2866" u="1"/>
        <s v="ORD2505" u="1"/>
        <s v="ORD292" u="1"/>
        <s v="ORD384" u="1"/>
        <s v="ORD476" u="1"/>
        <s v="ORD1707" u="1"/>
        <s v="ORD1920" u="1"/>
        <s v="ORD280" u="1"/>
        <s v="ORD556" u="1"/>
        <s v="ORD648" u="1"/>
        <s v="ORD1828" u="1"/>
        <s v="ORD2720" u="1"/>
        <s v="ORD544" u="1"/>
        <s v="ORD636" u="1"/>
        <s v="ORD1708" u="1"/>
        <s v="ORD2841" u="1"/>
        <s v="ORD532" u="1"/>
        <s v="ORD716" u="1"/>
        <s v="ORD4320" u="1"/>
        <s v="ORD612" u="1"/>
        <s v="ORD1922" u="1"/>
        <s v="ORD3644" u="1"/>
        <s v="ORD1805" u="1"/>
        <s v="ORD2725" u="1"/>
        <s v="ORD3645" u="1"/>
        <s v="ORD1806" u="1"/>
        <s v="ORD486" u="1"/>
        <s v="ORD578" u="1"/>
        <s v="ORD2940" u="1"/>
        <s v="ORD382" u="1"/>
        <s v="ORD474" u="1"/>
        <s v="ORD566" u="1"/>
        <s v="ORD658" u="1"/>
        <s v="ORD2607" u="1"/>
        <s v="ORD462" u="1"/>
        <s v="ORD2941" u="1"/>
        <s v="ORD3500" u="1"/>
        <s v="ORD4420" u="1"/>
        <s v="ORD530" u="1"/>
        <s v="ORD702" u="1"/>
        <s v="ORD5008" u="1"/>
        <s v="ORD3622" u="1"/>
        <s v="ORD3984" u="1"/>
        <s v="ORD6142" u="1"/>
        <s v="ORD2946" u="1"/>
        <s v="ORD3866" u="1"/>
        <s v="ORD3746" u="1"/>
        <s v="ORD4666" u="1"/>
        <s v="ORD392" u="1"/>
        <s v="ORD576" u="1"/>
        <s v="ORD668" u="1"/>
        <s v="ORD380" u="1"/>
        <s v="ORD460" u="1"/>
        <s v="ORD828" u="1"/>
        <s v="ORD816" u="1"/>
        <s v="ORD3508" u="1"/>
        <s v="ORD620" u="1"/>
        <s v="ORD804" u="1"/>
        <s v="ORD700" u="1"/>
        <s v="ORD7163" u="1"/>
        <s v="ORD4887" u="1"/>
        <s v="ORD598" u="1"/>
        <s v="ORD482" u="1"/>
        <s v="ORD574" u="1"/>
        <s v="ORD666" u="1"/>
        <s v="ORD470" u="1"/>
        <s v="ORD734" u="1"/>
        <s v="ORD918" u="1"/>
        <s v="ORD3821" u="1"/>
        <s v="ORD630" u="1"/>
        <s v="ORD4621" u="1"/>
        <s v="ORD6128" u="1"/>
        <s v="ORD5329" u="1"/>
        <s v="ORD2903" u="1"/>
        <s v="ORD3824" u="1"/>
        <s v="ORD4744" u="1"/>
        <s v="ORD4865" u="1"/>
        <s v="ORD596" u="1"/>
        <s v="ORD688" u="1"/>
        <s v="ORD492" u="1"/>
        <s v="ORD768" u="1"/>
        <s v="ORD480" u="1"/>
        <s v="ORD664" u="1"/>
        <s v="ORD652" u="1"/>
        <s v="ORD744" u="1"/>
        <s v="ORD640" u="1"/>
        <s v="ORD732" u="1"/>
        <s v="ORD7240" u="1"/>
        <s v="ORD812" u="1"/>
        <s v="ORD6109" u="1"/>
        <s v="ORD4603" u="1"/>
        <s v="ORD3805" u="1"/>
        <s v="ORD698" u="1"/>
        <s v="ORD686" u="1"/>
        <s v="ORD5888" u="1"/>
        <s v="ORD490" u="1"/>
        <s v="ORD650" u="1"/>
        <s v="ORD822" u="1"/>
        <s v="ORD914" u="1"/>
        <s v="ORD592" u="1"/>
        <s v="ORD868" u="1"/>
        <s v="ORD580" u="1"/>
        <s v="ORD844" u="1"/>
        <s v="ORD740" u="1"/>
        <s v="ORD832" u="1"/>
        <s v="ORD924" u="1"/>
        <s v="ORD4926" u="1"/>
        <s v="ORD694" u="1"/>
        <s v="ORD786" u="1"/>
        <s v="ORD590" u="1"/>
        <s v="ORD958" u="1"/>
        <s v="ORD854" u="1"/>
        <s v="ORD750" u="1"/>
        <s v="ORD934" u="1"/>
        <s v="ORD910" u="1"/>
        <s v="ORD852" u="1"/>
        <s v="ORD944" u="1"/>
        <s v="ORD932" u="1"/>
        <s v="ORD9149" u="1"/>
        <s v="ORD978" u="1"/>
        <s v="ORD690" u="1"/>
        <s v="ORD874" u="1"/>
        <s v="ORD862" u="1"/>
        <s v="ORD988" u="1"/>
        <s v="ORD884" u="1"/>
        <s v="ORD780" u="1"/>
        <s v="ORD964" u="1"/>
        <s v="ORD986" u="1"/>
        <s v="ORD790" u="1"/>
        <s v="ORD882" u="1"/>
        <s v="ORD870" u="1"/>
        <s v="ORD962" u="1"/>
        <s v="ORD950" u="1"/>
        <s v="ORD892" u="1"/>
        <s v="ORD7920" u="1"/>
        <s v="ORD8966" u="1"/>
        <s v="ORD970" u="1"/>
        <s v="ORD019" u="1"/>
        <s v="ORD007" u="1"/>
        <s v="ORD017" u="1"/>
        <s v="ORD005" u="1"/>
        <s v="ORD039" u="1"/>
        <s v="ORD027" u="1"/>
        <s v="ORD119" u="1"/>
        <s v="ORD015" u="1"/>
        <s v="ORD107" u="1"/>
        <s v="ORD105" u="1"/>
        <s v="ORD001" u="1"/>
        <s v="ORD1093" u="1"/>
        <s v="ORD1095" u="1"/>
        <s v="ORD035" u="1"/>
        <s v="ORD127" u="1"/>
        <s v="ORD219" u="1"/>
        <s v="ORD115" u="1"/>
        <s v="ORD1071" u="1"/>
        <s v="ORD1192" u="1"/>
        <s v="ORD1072" u="1"/>
        <s v="ORD1073" u="1"/>
        <s v="ORD1195" u="1"/>
        <s v="ORD1196" u="1"/>
        <s v="ORD1076" u="1"/>
        <s v="ORD149" u="1"/>
        <s v="ORD1197" u="1"/>
        <s v="ORD229" u="1"/>
        <s v="ORD1290" u="1"/>
        <s v="ORD033" u="1"/>
        <s v="ORD125" u="1"/>
        <s v="ORD021" u="1"/>
        <s v="ORD1171" u="1"/>
        <s v="ORD1051" u="1"/>
        <s v="ORD1054" u="1"/>
        <s v="ORD079" u="1"/>
        <s v="ORD159" u="1"/>
        <s v="ORD1297" u="1"/>
        <s v="ORD147" u="1"/>
        <s v="ORD2097" u="1"/>
        <s v="ORD1298" u="1"/>
        <s v="ORD031" u="1"/>
        <s v="ORD123" u="1"/>
        <s v="ORD111" u="1"/>
        <s v="ORD1058" u="1"/>
        <s v="ORD1151" u="1"/>
        <s v="ORD1031" u="1"/>
        <s v="ORD1032" u="1"/>
        <s v="ORD1394" u="1"/>
        <s v="ORD2194" u="1"/>
        <s v="ORD1396" u="1"/>
        <s v="ORD2075" u="1"/>
        <s v="ORD089" u="1"/>
        <s v="ORD1276" u="1"/>
        <s v="ORD2196" u="1"/>
        <s v="ORD077" u="1"/>
        <s v="ORD169" u="1"/>
        <s v="ORD249" u="1"/>
        <s v="ORD1036" u="1"/>
        <s v="ORD237" u="1"/>
        <s v="ORD317" u="1"/>
        <s v="ORD409" u="1"/>
        <s v="ORD121" u="1"/>
        <s v="ORD305" u="1"/>
        <s v="ORD1130" u="1"/>
        <s v="ORD1251" u="1"/>
        <s v="ORD2171" u="1"/>
        <s v="ORD1131" u="1"/>
        <s v="ORD1133" u="1"/>
        <s v="ORD1374" u="1"/>
        <s v="ORD2053" u="1"/>
        <s v="ORD1254" u="1"/>
        <s v="ORD1134" u="1"/>
        <s v="ORD2175" u="1"/>
        <s v="ORD099" u="1"/>
        <s v="ORD1376" u="1"/>
        <s v="ORD1015" u="1"/>
        <s v="ORD167" u="1"/>
        <s v="ORD259" u="1"/>
        <s v="ORD063" u="1"/>
        <s v="ORD247" u="1"/>
        <s v="ORD327" u="1"/>
        <s v="ORD419" u="1"/>
        <s v="ORD1137" u="1"/>
        <s v="ORD1378" u="1"/>
        <s v="ORD407" u="1"/>
        <s v="ORD1230" u="1"/>
        <s v="ORD211" u="1"/>
        <s v="ORD1110" u="1"/>
        <s v="ORD1592" u="1"/>
        <s v="ORD2030" u="1"/>
        <s v="ORD1259" u="1"/>
        <s v="ORD3099" u="1"/>
        <s v="ORD1139" u="1"/>
        <s v="ORD1593" u="1"/>
        <s v="ORD1353" u="1"/>
        <s v="ORD1234" u="1"/>
        <s v="ORD1235" u="1"/>
        <s v="ORD177" u="1"/>
        <s v="ORD073" u="1"/>
        <s v="ORD165" u="1"/>
        <s v="ORD1357" u="1"/>
        <s v="ORD1570" u="1"/>
        <s v="ORD061" u="1"/>
        <s v="ORD245" u="1"/>
        <s v="ORD337" u="1"/>
        <s v="ORD1237" u="1"/>
        <s v="ORD2157" u="1"/>
        <s v="ORD1450" u="1"/>
        <s v="ORD141" u="1"/>
        <s v="ORD417" u="1"/>
        <s v="ORD509" u="1"/>
        <s v="ORD1599" u="1"/>
        <s v="ORD1210" u="1"/>
        <s v="ORD1118" u="1"/>
        <s v="ORD1359" u="1"/>
        <s v="ORD2038" u="1"/>
        <s v="ORD1239" u="1"/>
        <s v="ORD1693" u="1"/>
        <s v="ORD3292" u="1"/>
        <s v="ORD1694" u="1"/>
        <s v="ORD1333" u="1"/>
        <s v="ORD2253" u="1"/>
        <s v="ORD2133" u="1"/>
        <s v="ORD1334" u="1"/>
        <s v="ORD1576" u="1"/>
        <s v="ORD1456" u="1"/>
        <s v="ORD095" u="1"/>
        <s v="ORD279" u="1"/>
        <s v="ORD1336" u="1"/>
        <s v="ORD175" u="1"/>
        <s v="ORD2136" u="1"/>
        <s v="ORD1670" u="1"/>
        <s v="ORD071" u="1"/>
        <s v="ORD255" u="1"/>
        <s v="ORD347" u="1"/>
        <s v="ORD1337" u="1"/>
        <s v="ORD2257" u="1"/>
        <s v="ORD151" u="1"/>
        <s v="ORD335" u="1"/>
        <s v="ORD3057" u="1"/>
        <s v="ORD2591" u="1"/>
        <s v="ORD231" u="1"/>
        <s v="ORD323" u="1"/>
        <s v="ORD415" u="1"/>
        <s v="ORD3391" u="1"/>
        <s v="ORD403" u="1"/>
        <s v="ORD1218" u="1"/>
        <s v="ORD1459" u="1"/>
        <s v="ORD1311" u="1"/>
        <s v="ORD1553" u="1"/>
        <s v="ORD2112" u="1"/>
        <s v="ORD2353" u="1"/>
        <s v="ORD3273" u="1"/>
        <s v="ORD197" u="1"/>
        <s v="ORD093" u="1"/>
        <s v="ORD185" u="1"/>
        <s v="ORD277" u="1"/>
        <s v="ORD1316" u="1"/>
        <s v="ORD1798" u="1"/>
        <s v="ORD081" u="1"/>
        <s v="ORD265" u="1"/>
        <s v="ORD3036" u="1"/>
        <s v="ORD2570" u="1"/>
        <s v="ORD529" u="1"/>
        <s v="ORD1558" u="1"/>
        <s v="ORD1530" u="1"/>
        <s v="ORD333" u="1"/>
        <s v="ORD517" u="1"/>
        <s v="ORD1892" u="1"/>
        <s v="ORD3491" u="1"/>
        <s v="ORD321" u="1"/>
        <s v="ORD413" u="1"/>
        <s v="ORD1559" u="1"/>
        <s v="ORD1772" u="1"/>
        <s v="ORD1439" u="1"/>
        <s v="ORD1652" u="1"/>
        <s v="ORD1893" u="1"/>
        <s v="ORD2573" u="1"/>
        <s v="ORD1413" u="1"/>
        <s v="ORD2574" u="1"/>
        <s v="ORD1775" u="1"/>
        <s v="ORD1655" u="1"/>
        <s v="ORD4174" u="1"/>
        <s v="ORD5094" u="1"/>
        <s v="ORD1776" u="1"/>
        <s v="ORD3134" u="1"/>
        <s v="ORD1897" u="1"/>
        <s v="ORD299" u="1"/>
        <s v="ORD2215" u="1"/>
        <s v="ORD1990" u="1"/>
        <s v="ORD287" u="1"/>
        <s v="ORD379" u="1"/>
        <s v="ORD183" u="1"/>
        <s v="ORD1537" u="1"/>
        <s v="ORD2698" u="1"/>
        <s v="ORD2670" u="1"/>
        <s v="ORD263" u="1"/>
        <s v="ORD355" u="1"/>
        <s v="ORD539" u="1"/>
        <s v="ORD2550" u="1"/>
        <s v="ORD251" u="1"/>
        <s v="ORD435" u="1"/>
        <s v="ORD2430" u="1"/>
        <s v="ORD5190" u="1"/>
        <s v="ORD331" u="1"/>
        <s v="ORD423" u="1"/>
        <s v="ORD607" u="1"/>
        <s v="ORD1872" u="1"/>
        <s v="ORD411" u="1"/>
        <s v="ORD1539" u="1"/>
        <s v="ORD1419" u="1"/>
        <s v="ORD2793" u="1"/>
        <s v="ORD4059" u="1"/>
        <s v="ORD2794" u="1"/>
        <s v="ORD3233" u="1"/>
        <s v="ORD1635" u="1"/>
        <s v="ORD1756" u="1"/>
        <s v="ORD4275" u="1"/>
        <s v="ORD2315" u="1"/>
        <s v="ORD389" u="1"/>
        <s v="ORD1998" u="1"/>
        <s v="ORD285" u="1"/>
        <s v="ORD3477" u="1"/>
        <s v="ORD273" u="1"/>
        <s v="ORD365" u="1"/>
        <s v="ORD457" u="1"/>
        <s v="ORD1730" u="1"/>
        <s v="ORD445" u="1"/>
        <s v="ORD537" u="1"/>
        <s v="ORD1638" u="1"/>
        <s v="ORD341" u="1"/>
        <s v="ORD433" u="1"/>
        <s v="ORD525" u="1"/>
        <s v="ORD1759" u="1"/>
        <s v="ORD2438" u="1"/>
        <s v="ORD4037" u="1"/>
        <s v="ORD1972" u="1"/>
        <s v="ORD1639" u="1"/>
        <s v="ORD2439" u="1"/>
        <s v="ORD3118" u="1"/>
        <s v="ORD1733" u="1"/>
        <s v="ORD1974" u="1"/>
        <s v="ORD1613" u="1"/>
        <s v="ORD1734" u="1"/>
        <s v="ORD2895" u="1"/>
        <s v="ORD2414" u="1"/>
        <s v="ORD2655" u="1"/>
        <s v="ORD399" u="1"/>
        <s v="ORD5296" u="1"/>
        <s v="ORD1950" u="1"/>
        <s v="ORD467" u="1"/>
        <s v="ORD4136" u="1"/>
        <s v="ORD1979" u="1"/>
        <s v="ORD351" u="1"/>
        <s v="ORD443" u="1"/>
        <s v="ORD719" u="1"/>
        <s v="ORD1618" u="1"/>
        <s v="ORD1859" u="1"/>
        <s v="ORD2538" u="1"/>
        <s v="ORD3217" u="1"/>
        <s v="ORD1831" u="1"/>
        <s v="ORD431" u="1"/>
        <s v="ORD1739" u="1"/>
        <s v="ORD603" u="1"/>
        <s v="ORD2635" u="1"/>
        <s v="ORD4596" u="1"/>
        <s v="ORD397" u="1"/>
        <s v="ORD293" u="1"/>
        <s v="ORD385" u="1"/>
        <s v="ORD477" u="1"/>
        <s v="ORD569" u="1"/>
        <s v="ORD1717" u="1"/>
        <s v="ORD373" u="1"/>
        <s v="ORD557" u="1"/>
        <s v="ORD4570" u="1"/>
        <s v="ORD361" u="1"/>
        <s v="ORD453" u="1"/>
        <s v="ORD2610" u="1"/>
        <s v="ORD1839" u="1"/>
        <s v="ORD1811" u="1"/>
        <s v="ORD521" u="1"/>
        <s v="ORD705" u="1"/>
        <s v="ORD4359" u="1"/>
        <s v="ORD1933" u="1"/>
        <s v="ORD3894" u="1"/>
        <s v="ORD4213" u="1"/>
        <s v="ORD1815" u="1"/>
        <s v="ORD2856" u="1"/>
        <s v="ORD395" u="1"/>
        <s v="ORD475" u="1"/>
        <s v="ORD463" u="1"/>
        <s v="ORD555" u="1"/>
        <s v="ORD647" u="1"/>
        <s v="ORD739" u="1"/>
        <s v="ORD3417" u="1"/>
        <s v="ORD2710" u="1"/>
        <s v="ORD451" u="1"/>
        <s v="ORD727" u="1"/>
        <s v="ORD4430" u="1"/>
        <s v="ORD531" u="1"/>
        <s v="ORD611" u="1"/>
        <s v="ORD5232" u="1"/>
        <s v="ORD3996" u="1"/>
        <s v="ORD5234" u="1"/>
        <s v="ORD6396" u="1"/>
        <s v="ORD669" u="1"/>
        <s v="ORD381" u="1"/>
        <s v="ORD473" u="1"/>
        <s v="ORD565" u="1"/>
        <s v="ORD749" u="1"/>
        <s v="ORD461" u="1"/>
        <s v="ORD2959" u="1"/>
        <s v="ORD4799" u="1"/>
        <s v="ORD725" u="1"/>
        <s v="ORD6250" u="1"/>
        <s v="ORD4319" u="1"/>
        <s v="ORD3853" u="1"/>
        <s v="ORD4535" u="1"/>
        <s v="ORD599" u="1"/>
        <s v="ORD587" u="1"/>
        <s v="ORD6256" u="1"/>
        <s v="ORD4870" u="1"/>
        <s v="ORD391" u="1"/>
        <s v="ORD483" u="1"/>
        <s v="ORD575" u="1"/>
        <s v="ORD667" u="1"/>
        <s v="ORD759" u="1"/>
        <s v="ORD655" u="1"/>
        <s v="ORD643" u="1"/>
        <s v="ORD919" u="1"/>
        <s v="ORD4514" u="1"/>
        <s v="ORD4635" u="1"/>
        <s v="ORD2917" u="1"/>
        <s v="ORD4998" u="1"/>
        <s v="ORD493" u="1"/>
        <s v="ORD677" u="1"/>
        <s v="ORD481" u="1"/>
        <s v="ORD4730" u="1"/>
        <s v="ORD561" u="1"/>
        <s v="ORD745" u="1"/>
        <s v="ORD641" u="1"/>
        <s v="ORD2919" u="1"/>
        <s v="ORD4852" u="1"/>
        <s v="ORD801" u="1"/>
        <s v="ORD7132" u="1"/>
        <s v="ORD3935" u="1"/>
        <s v="ORD779" u="1"/>
        <s v="ORD859" u="1"/>
        <s v="ORD571" u="1"/>
        <s v="ORD663" u="1"/>
        <s v="ORD755" u="1"/>
        <s v="ORD847" u="1"/>
        <s v="ORD939" u="1"/>
        <s v="ORD651" u="1"/>
        <s v="ORD743" u="1"/>
        <s v="ORD823" u="1"/>
        <s v="ORD811" u="1"/>
        <s v="ORD903" u="1"/>
        <s v="ORD6673" u="1"/>
        <s v="ORD6312" u="1"/>
        <s v="ORD697" u="1"/>
        <s v="ORD673" u="1"/>
        <s v="ORD765" u="1"/>
        <s v="ORD949" u="1"/>
        <s v="ORD753" u="1"/>
        <s v="ORD821" u="1"/>
        <s v="ORD901" u="1"/>
        <s v="ORD683" u="1"/>
        <s v="ORD867" u="1"/>
        <s v="ORD855" u="1"/>
        <s v="ORD935" u="1"/>
        <s v="ORD923" u="1"/>
        <s v="ORD693" u="1"/>
        <s v="ORD969" u="1"/>
        <s v="ORD681" u="1"/>
        <s v="ORD773" u="1"/>
        <s v="ORD4918" u="1"/>
        <s v="ORD853" u="1"/>
        <s v="ORD841" u="1"/>
        <s v="ORD921" u="1"/>
        <s v="ORD6977" u="1"/>
        <s v="ORD795" u="1"/>
        <s v="ORD967" u="1"/>
        <s v="ORD955" u="1"/>
        <s v="ORD943" u="1"/>
        <s v="ORD8553" u="1"/>
        <s v="ORD7877" u="1"/>
        <s v="ORD781" u="1"/>
        <s v="ORD873" u="1"/>
        <s v="ORD953" u="1"/>
        <s v="ORD7732" u="1"/>
        <s v="ORD999" u="1"/>
        <s v="ORD987" u="1"/>
        <s v="ORD871" u="1"/>
        <s v="ORD8996" u="1"/>
        <s v="ORD893" u="1"/>
        <s v="ORD985" u="1"/>
        <s v="ORD881" u="1"/>
        <s v="ORD008" u="1"/>
        <s v="ORD006" u="1"/>
        <s v="ORD028" u="1"/>
        <s v="ORD118" u="1"/>
        <s v="ORD106" u="1"/>
        <s v="ORD002" u="1"/>
        <s v="ORD128" u="1"/>
        <s v="ORD116" u="1"/>
        <s v="ORD138" u="1"/>
        <s v="ORD1087" u="1"/>
        <s v="ORD034" u="1"/>
        <s v="ORD126" u="1"/>
        <s v="ORD218" u="1"/>
        <s v="ORD022" u="1"/>
        <s v="ORD114" u="1"/>
        <s v="ORD1060" u="1"/>
        <s v="ORD1089" u="1"/>
        <s v="ORD1062" u="1"/>
        <s v="ORD1183" u="1"/>
        <s v="ORD1184" u="1"/>
        <s v="ORD1185" u="1"/>
        <s v="ORD1065" u="1"/>
        <s v="ORD148" u="1"/>
        <s v="ORD1187" u="1"/>
        <s v="ORD044" u="1"/>
        <s v="ORD136" u="1"/>
        <s v="ORD1067" u="1"/>
        <s v="ORD1188" u="1"/>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 name="Profit or Loss" numFmtId="2">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count="9992">
  <r>
    <d v="2014-01-03T00:00:00"/>
    <x v="0"/>
    <x v="0"/>
    <x v="0"/>
    <s v="Darren Powers20140103"/>
    <x v="0"/>
    <x v="0"/>
    <x v="0"/>
    <x v="0"/>
    <s v="Message Book, Wirebound, Four 5 1/2&quot; X 4&quot; Forms/Pg., 200 Dupl. Sets/Book"/>
    <n v="16.45"/>
    <n v="2"/>
    <n v="5.55"/>
    <s v="Profit"/>
  </r>
  <r>
    <d v="2014-01-04T00:00:00"/>
    <x v="0"/>
    <x v="0"/>
    <x v="1"/>
    <s v="Phillina Ober20140104"/>
    <x v="1"/>
    <x v="1"/>
    <x v="0"/>
    <x v="1"/>
    <s v="Avery 508"/>
    <n v="11.78"/>
    <n v="3"/>
    <n v="4.2699999999999996"/>
    <s v="Profit"/>
  </r>
  <r>
    <d v="2014-01-04T00:00:00"/>
    <x v="0"/>
    <x v="0"/>
    <x v="1"/>
    <s v="Phillina Ober20140104"/>
    <x v="1"/>
    <x v="1"/>
    <x v="0"/>
    <x v="2"/>
    <s v="SAFCO Boltless Steel Shelving"/>
    <n v="272.74"/>
    <n v="3"/>
    <n v="-64.77"/>
    <s v="Loss"/>
  </r>
  <r>
    <d v="2014-01-04T00:00:00"/>
    <x v="0"/>
    <x v="0"/>
    <x v="1"/>
    <s v="Phillina Ober20140104"/>
    <x v="1"/>
    <x v="1"/>
    <x v="0"/>
    <x v="3"/>
    <s v="GBC Standard Plastic Binding Systems Combs"/>
    <n v="3.54"/>
    <n v="2"/>
    <n v="-5.49"/>
    <s v="Loss"/>
  </r>
  <r>
    <d v="2014-01-05T00:00:00"/>
    <x v="0"/>
    <x v="0"/>
    <x v="2"/>
    <s v="Mick Brown20140105"/>
    <x v="2"/>
    <x v="2"/>
    <x v="0"/>
    <x v="4"/>
    <s v="Avery Hi-Liter EverBold Pen Style Fluorescent Highlighters, 4/Pack"/>
    <n v="19.54"/>
    <n v="3"/>
    <n v="4.88"/>
    <s v="Profit"/>
  </r>
  <r>
    <d v="2014-01-06T00:00:00"/>
    <x v="0"/>
    <x v="0"/>
    <x v="3"/>
    <s v="Lycoris Saunders20140106"/>
    <x v="3"/>
    <x v="3"/>
    <x v="0"/>
    <x v="0"/>
    <s v="Xerox 225"/>
    <n v="19.440000000000001"/>
    <n v="3"/>
    <n v="9.33"/>
    <s v="Profit"/>
  </r>
  <r>
    <d v="2014-01-06T00:00:00"/>
    <x v="0"/>
    <x v="0"/>
    <x v="4"/>
    <s v="Jack O'Briant20140106"/>
    <x v="4"/>
    <x v="4"/>
    <x v="0"/>
    <x v="4"/>
    <s v="Dixon Prang Watercolor Pencils, 10-Color Set with Brush"/>
    <n v="12.78"/>
    <n v="3"/>
    <n v="5.24"/>
    <s v="Profit"/>
  </r>
  <r>
    <d v="2014-01-06T00:00:00"/>
    <x v="0"/>
    <x v="0"/>
    <x v="5"/>
    <s v="Maria Etezadi20140106"/>
    <x v="5"/>
    <x v="5"/>
    <x v="1"/>
    <x v="5"/>
    <s v="Global Deluxe High-Back Manager's Chair"/>
    <n v="2573.8200000000002"/>
    <n v="9"/>
    <n v="746.41"/>
    <s v="Profit"/>
  </r>
  <r>
    <d v="2014-01-06T00:00:00"/>
    <x v="0"/>
    <x v="0"/>
    <x v="5"/>
    <s v="Maria Etezadi20140106"/>
    <x v="5"/>
    <x v="5"/>
    <x v="0"/>
    <x v="3"/>
    <s v="Ibico Hi-Tech Manual Binding System"/>
    <n v="609.98"/>
    <n v="2"/>
    <n v="274.49"/>
    <s v="Profit"/>
  </r>
  <r>
    <d v="2014-01-06T00:00:00"/>
    <x v="0"/>
    <x v="0"/>
    <x v="5"/>
    <s v="Maria Etezadi20140106"/>
    <x v="5"/>
    <x v="5"/>
    <x v="0"/>
    <x v="4"/>
    <s v="Rogers Handheld Barrel Pencil Sharpener"/>
    <n v="5.48"/>
    <n v="2"/>
    <n v="1.48"/>
    <s v="Profit"/>
  </r>
  <r>
    <d v="2014-01-06T00:00:00"/>
    <x v="0"/>
    <x v="0"/>
    <x v="5"/>
    <s v="Maria Etezadi20140106"/>
    <x v="5"/>
    <x v="5"/>
    <x v="2"/>
    <x v="6"/>
    <s v="GE 30524EE4"/>
    <n v="391.98"/>
    <n v="2"/>
    <n v="113.67"/>
    <s v="Profit"/>
  </r>
  <r>
    <d v="2014-01-06T00:00:00"/>
    <x v="0"/>
    <x v="0"/>
    <x v="5"/>
    <s v="Maria Etezadi20140106"/>
    <x v="5"/>
    <x v="5"/>
    <x v="2"/>
    <x v="6"/>
    <s v="Wireless Extenders zBoost YX545 SOHO Signal Booster"/>
    <n v="755.96"/>
    <n v="4"/>
    <n v="204.11"/>
    <s v="Profit"/>
  </r>
  <r>
    <d v="2014-01-06T00:00:00"/>
    <x v="0"/>
    <x v="0"/>
    <x v="5"/>
    <s v="Maria Etezadi20140106"/>
    <x v="5"/>
    <x v="5"/>
    <x v="0"/>
    <x v="7"/>
    <s v="Alliance Super-Size Bands, Assorted Sizes"/>
    <n v="31.12"/>
    <n v="4"/>
    <n v="0.31"/>
    <s v="Profit"/>
  </r>
  <r>
    <d v="2014-01-06T00:00:00"/>
    <x v="0"/>
    <x v="0"/>
    <x v="5"/>
    <s v="Maria Etezadi20140106"/>
    <x v="5"/>
    <x v="5"/>
    <x v="0"/>
    <x v="0"/>
    <s v="Southworth 25% Cotton Granite Paper &amp; Envelopes"/>
    <n v="6.54"/>
    <n v="1"/>
    <n v="3.01"/>
    <s v="Profit"/>
  </r>
  <r>
    <d v="2014-01-07T00:00:00"/>
    <x v="0"/>
    <x v="0"/>
    <x v="6"/>
    <s v="Vivek Sundaresam20140107"/>
    <x v="6"/>
    <x v="0"/>
    <x v="1"/>
    <x v="8"/>
    <s v="Howard Miller 14-1/2&quot; Diameter Chrome Round Wall Clock"/>
    <n v="76.73"/>
    <n v="3"/>
    <n v="-53.71"/>
    <s v="Loss"/>
  </r>
  <r>
    <d v="2014-01-07T00:00:00"/>
    <x v="0"/>
    <x v="0"/>
    <x v="6"/>
    <s v="Vivek Sundaresam20140107"/>
    <x v="6"/>
    <x v="0"/>
    <x v="0"/>
    <x v="3"/>
    <s v="Acco Four Pocket Poly Ring Binder with Label Holder, Smoke, 1&quot;"/>
    <n v="10.43"/>
    <n v="7"/>
    <n v="-18.25"/>
    <s v="Loss"/>
  </r>
  <r>
    <d v="2014-01-09T00:00:00"/>
    <x v="0"/>
    <x v="0"/>
    <x v="7"/>
    <s v="Melanie Seite20140109"/>
    <x v="7"/>
    <x v="0"/>
    <x v="0"/>
    <x v="4"/>
    <s v="Newell 312"/>
    <n v="9.34"/>
    <n v="2"/>
    <n v="1.17"/>
    <s v="Profit"/>
  </r>
  <r>
    <d v="2014-01-09T00:00:00"/>
    <x v="0"/>
    <x v="0"/>
    <x v="7"/>
    <s v="Melanie Seite20140109"/>
    <x v="7"/>
    <x v="0"/>
    <x v="2"/>
    <x v="9"/>
    <s v="Memorex Micro Travel Drive 8 GB"/>
    <n v="31.2"/>
    <n v="3"/>
    <n v="9.75"/>
    <s v="Profit"/>
  </r>
  <r>
    <d v="2014-01-10T00:00:00"/>
    <x v="0"/>
    <x v="0"/>
    <x v="8"/>
    <s v="Anthony Jacobs20140110"/>
    <x v="8"/>
    <x v="6"/>
    <x v="0"/>
    <x v="1"/>
    <s v="Avery 482"/>
    <n v="2.89"/>
    <n v="1"/>
    <n v="1.36"/>
    <s v="Profit"/>
  </r>
  <r>
    <d v="2014-01-10T00:00:00"/>
    <x v="0"/>
    <x v="0"/>
    <x v="8"/>
    <s v="Anthony Jacobs20140110"/>
    <x v="8"/>
    <x v="6"/>
    <x v="1"/>
    <x v="8"/>
    <s v="Howard Miller 11-1/2&quot; Diameter Ridgewood Wall Clock"/>
    <n v="51.94"/>
    <n v="1"/>
    <n v="21.3"/>
    <s v="Profit"/>
  </r>
  <r>
    <d v="2014-01-11T00:00:00"/>
    <x v="0"/>
    <x v="0"/>
    <x v="9"/>
    <s v="Seth Vernon20140111"/>
    <x v="9"/>
    <x v="7"/>
    <x v="1"/>
    <x v="8"/>
    <s v="DAX Value U-Channel Document Frames, Easel Back"/>
    <n v="9.94"/>
    <n v="2"/>
    <n v="3.08"/>
    <s v="Profit"/>
  </r>
  <r>
    <d v="2014-01-13T00:00:00"/>
    <x v="0"/>
    <x v="0"/>
    <x v="10"/>
    <s v="Chris Selesnick20140113"/>
    <x v="10"/>
    <x v="8"/>
    <x v="0"/>
    <x v="10"/>
    <s v="Staple envelope"/>
    <n v="11.36"/>
    <n v="2"/>
    <n v="5.34"/>
    <s v="Profit"/>
  </r>
  <r>
    <d v="2014-01-13T00:00:00"/>
    <x v="0"/>
    <x v="0"/>
    <x v="10"/>
    <s v="Chris Selesnick20140113"/>
    <x v="10"/>
    <x v="8"/>
    <x v="0"/>
    <x v="10"/>
    <s v="Brown Kraft Recycled Envelopes"/>
    <n v="50.94"/>
    <n v="3"/>
    <n v="25.47"/>
    <s v="Profit"/>
  </r>
  <r>
    <d v="2014-01-13T00:00:00"/>
    <x v="0"/>
    <x v="0"/>
    <x v="10"/>
    <s v="Chris Selesnick20140113"/>
    <x v="10"/>
    <x v="8"/>
    <x v="2"/>
    <x v="9"/>
    <s v="Plantronics S12 Corded Telephone Headset System"/>
    <n v="646.74"/>
    <n v="6"/>
    <n v="258.7"/>
    <s v="Profit"/>
  </r>
  <r>
    <d v="2014-01-13T00:00:00"/>
    <x v="0"/>
    <x v="0"/>
    <x v="10"/>
    <s v="Chris Selesnick20140113"/>
    <x v="10"/>
    <x v="8"/>
    <x v="0"/>
    <x v="3"/>
    <s v="3-ring staple pack"/>
    <n v="5.64"/>
    <n v="3"/>
    <n v="2.71"/>
    <s v="Profit"/>
  </r>
  <r>
    <d v="2014-01-13T00:00:00"/>
    <x v="0"/>
    <x v="0"/>
    <x v="10"/>
    <s v="Chris Selesnick20140113"/>
    <x v="10"/>
    <x v="8"/>
    <x v="0"/>
    <x v="2"/>
    <s v="Fellowes Stor/Drawer Steel Plus Storage Drawers"/>
    <n v="572.58000000000004"/>
    <n v="6"/>
    <n v="34.35"/>
    <s v="Profit"/>
  </r>
  <r>
    <d v="2014-01-13T00:00:00"/>
    <x v="0"/>
    <x v="0"/>
    <x v="11"/>
    <s v="Natalie DeCherney20140113"/>
    <x v="11"/>
    <x v="9"/>
    <x v="1"/>
    <x v="5"/>
    <s v="Global Highback Leather Tilter in Burgundy"/>
    <n v="545.94000000000005"/>
    <n v="6"/>
    <n v="87.35"/>
    <s v="Profit"/>
  </r>
  <r>
    <d v="2014-01-13T00:00:00"/>
    <x v="0"/>
    <x v="0"/>
    <x v="12"/>
    <s v="Brian Dahlen20140113"/>
    <x v="12"/>
    <x v="3"/>
    <x v="0"/>
    <x v="2"/>
    <s v="Tennsco 6- and 18-Compartment Lockers"/>
    <n v="1325.85"/>
    <n v="5"/>
    <n v="238.65"/>
    <s v="Profit"/>
  </r>
  <r>
    <d v="2014-01-13T00:00:00"/>
    <x v="0"/>
    <x v="0"/>
    <x v="12"/>
    <s v="Brian Dahlen20140113"/>
    <x v="12"/>
    <x v="3"/>
    <x v="1"/>
    <x v="11"/>
    <s v="O'Sullivan Elevations Bookcase, Cherry Finish"/>
    <n v="334"/>
    <n v="3"/>
    <n v="3.93"/>
    <s v="Profit"/>
  </r>
  <r>
    <d v="2014-01-13T00:00:00"/>
    <x v="0"/>
    <x v="0"/>
    <x v="12"/>
    <s v="Brian Dahlen20140113"/>
    <x v="12"/>
    <x v="3"/>
    <x v="0"/>
    <x v="4"/>
    <s v="4009 Highlighters by Sanford"/>
    <n v="19.899999999999999"/>
    <n v="5"/>
    <n v="6.57"/>
    <s v="Profit"/>
  </r>
  <r>
    <d v="2014-01-13T00:00:00"/>
    <x v="0"/>
    <x v="0"/>
    <x v="13"/>
    <s v="Michael Moore20140113"/>
    <x v="13"/>
    <x v="10"/>
    <x v="0"/>
    <x v="0"/>
    <s v="Xerox 1923"/>
    <n v="37.409999999999997"/>
    <n v="7"/>
    <n v="13.09"/>
    <s v="Profit"/>
  </r>
  <r>
    <d v="2014-01-13T00:00:00"/>
    <x v="0"/>
    <x v="0"/>
    <x v="13"/>
    <s v="Michael Moore20140113"/>
    <x v="13"/>
    <x v="10"/>
    <x v="0"/>
    <x v="3"/>
    <s v="Avery Metallic Poly Binders"/>
    <n v="3.44"/>
    <n v="2"/>
    <n v="-2.52"/>
    <s v="Loss"/>
  </r>
  <r>
    <d v="2014-01-14T00:00:00"/>
    <x v="0"/>
    <x v="0"/>
    <x v="14"/>
    <s v="Brendan Sweed20140114"/>
    <x v="14"/>
    <x v="2"/>
    <x v="1"/>
    <x v="11"/>
    <s v="Sauder Cornerstone Collection Library"/>
    <n v="61.96"/>
    <n v="4"/>
    <n v="-53.29"/>
    <s v="Loss"/>
  </r>
  <r>
    <d v="2014-01-15T00:00:00"/>
    <x v="0"/>
    <x v="0"/>
    <x v="15"/>
    <s v="Erica Hackney20140115"/>
    <x v="15"/>
    <x v="4"/>
    <x v="2"/>
    <x v="9"/>
    <s v="Logitech 910-002974 M325 Wireless Mouse for Web Scrolling"/>
    <n v="149.94999999999999"/>
    <n v="5"/>
    <n v="65.98"/>
    <s v="Profit"/>
  </r>
  <r>
    <d v="2014-01-16T00:00:00"/>
    <x v="0"/>
    <x v="0"/>
    <x v="16"/>
    <s v="Delfina Latchford20140116"/>
    <x v="16"/>
    <x v="2"/>
    <x v="1"/>
    <x v="8"/>
    <s v="DAX Black Cherry Wood-Tone Poster Frame"/>
    <n v="127.1"/>
    <n v="6"/>
    <n v="28.6"/>
    <s v="Profit"/>
  </r>
  <r>
    <d v="2014-01-16T00:00:00"/>
    <x v="0"/>
    <x v="0"/>
    <x v="16"/>
    <s v="Delfina Latchford20140116"/>
    <x v="16"/>
    <x v="2"/>
    <x v="2"/>
    <x v="6"/>
    <s v="AT&amp;T 841000 Phone"/>
    <n v="124.2"/>
    <n v="3"/>
    <n v="-31.05"/>
    <s v="Loss"/>
  </r>
  <r>
    <d v="2014-01-16T00:00:00"/>
    <x v="0"/>
    <x v="0"/>
    <x v="16"/>
    <s v="Delfina Latchford20140116"/>
    <x v="16"/>
    <x v="2"/>
    <x v="0"/>
    <x v="3"/>
    <s v="GBC Linen Binding Covers"/>
    <n v="18.59"/>
    <n v="2"/>
    <n v="-13.63"/>
    <s v="Loss"/>
  </r>
  <r>
    <d v="2014-01-16T00:00:00"/>
    <x v="0"/>
    <x v="0"/>
    <x v="16"/>
    <s v="Delfina Latchford20140116"/>
    <x v="16"/>
    <x v="2"/>
    <x v="0"/>
    <x v="1"/>
    <s v="Round Specialty Laser Printer Labels"/>
    <n v="30.07"/>
    <n v="3"/>
    <n v="10.15"/>
    <s v="Profit"/>
  </r>
  <r>
    <d v="2014-01-18T00:00:00"/>
    <x v="0"/>
    <x v="0"/>
    <x v="17"/>
    <s v="David Wiener20140118"/>
    <x v="17"/>
    <x v="11"/>
    <x v="0"/>
    <x v="12"/>
    <s v="Fellowes Mighty 8 Compact Surge Protector"/>
    <n v="64.86"/>
    <n v="4"/>
    <n v="6.49"/>
    <s v="Profit"/>
  </r>
  <r>
    <d v="2014-01-19T00:00:00"/>
    <x v="0"/>
    <x v="0"/>
    <x v="18"/>
    <s v="Toby Swindell20140119"/>
    <x v="18"/>
    <x v="12"/>
    <x v="0"/>
    <x v="3"/>
    <s v="GBC Standard Recycled Report Covers, Clear Plastic Sheets"/>
    <n v="32.340000000000003"/>
    <n v="10"/>
    <n v="-23.72"/>
    <s v="Loss"/>
  </r>
  <r>
    <d v="2014-01-19T00:00:00"/>
    <x v="0"/>
    <x v="0"/>
    <x v="18"/>
    <s v="Toby Swindell20140119"/>
    <x v="18"/>
    <x v="12"/>
    <x v="0"/>
    <x v="0"/>
    <s v="TOPS Carbonless Receipt Book, Four 2-3/4 x 7-1/4 Money Receipts per Page"/>
    <n v="56.06"/>
    <n v="4"/>
    <n v="19.62"/>
    <s v="Profit"/>
  </r>
  <r>
    <d v="2014-01-19T00:00:00"/>
    <x v="0"/>
    <x v="0"/>
    <x v="18"/>
    <s v="Toby Swindell20140119"/>
    <x v="18"/>
    <x v="12"/>
    <x v="0"/>
    <x v="10"/>
    <s v="Tyvek  Top-Opening Peel &amp; Seel Envelopes, Plain White"/>
    <n v="108.72"/>
    <n v="5"/>
    <n v="36.69"/>
    <s v="Profit"/>
  </r>
  <r>
    <d v="2014-01-19T00:00:00"/>
    <x v="0"/>
    <x v="0"/>
    <x v="18"/>
    <s v="Toby Swindell20140119"/>
    <x v="18"/>
    <x v="12"/>
    <x v="1"/>
    <x v="11"/>
    <s v="O'Sullivan 4-Shelf Bookcase in Odessa Pine"/>
    <n v="181.47"/>
    <n v="5"/>
    <n v="-320.60000000000002"/>
    <s v="Loss"/>
  </r>
  <r>
    <d v="2014-01-20T00:00:00"/>
    <x v="0"/>
    <x v="0"/>
    <x v="19"/>
    <s v="Hunter Lopez20140120"/>
    <x v="19"/>
    <x v="13"/>
    <x v="2"/>
    <x v="6"/>
    <s v="Apple iPhone 5C"/>
    <n v="699.93"/>
    <n v="7"/>
    <n v="181.98"/>
    <s v="Profit"/>
  </r>
  <r>
    <d v="2014-01-20T00:00:00"/>
    <x v="0"/>
    <x v="0"/>
    <x v="19"/>
    <s v="Hunter Lopez20140120"/>
    <x v="19"/>
    <x v="13"/>
    <x v="0"/>
    <x v="4"/>
    <s v="Newell 351"/>
    <n v="22.96"/>
    <n v="7"/>
    <n v="6.66"/>
    <s v="Profit"/>
  </r>
  <r>
    <d v="2014-01-20T00:00:00"/>
    <x v="0"/>
    <x v="0"/>
    <x v="19"/>
    <s v="Hunter Lopez20140120"/>
    <x v="19"/>
    <x v="13"/>
    <x v="1"/>
    <x v="8"/>
    <s v="Eldon Expressions Desk Accessory, Wood Pencil Holder, Oak"/>
    <n v="38.6"/>
    <n v="4"/>
    <n v="11.58"/>
    <s v="Profit"/>
  </r>
  <r>
    <d v="2014-01-20T00:00:00"/>
    <x v="0"/>
    <x v="0"/>
    <x v="19"/>
    <s v="Hunter Lopez20140120"/>
    <x v="19"/>
    <x v="13"/>
    <x v="0"/>
    <x v="4"/>
    <s v="Newell 327"/>
    <n v="6.63"/>
    <n v="3"/>
    <n v="1.79"/>
    <s v="Profit"/>
  </r>
  <r>
    <d v="2014-01-20T00:00:00"/>
    <x v="0"/>
    <x v="0"/>
    <x v="19"/>
    <s v="Hunter Lopez20140120"/>
    <x v="19"/>
    <x v="13"/>
    <x v="0"/>
    <x v="10"/>
    <s v="Staple envelope"/>
    <n v="23.34"/>
    <n v="3"/>
    <n v="10.97"/>
    <s v="Profit"/>
  </r>
  <r>
    <d v="2014-01-20T00:00:00"/>
    <x v="0"/>
    <x v="0"/>
    <x v="19"/>
    <s v="Hunter Lopez20140120"/>
    <x v="19"/>
    <x v="13"/>
    <x v="1"/>
    <x v="5"/>
    <s v="Hon 4700 Series Mobuis Mid-Back Task Chairs with Adjustable Arms"/>
    <n v="1067.94"/>
    <n v="3"/>
    <n v="224.27"/>
    <s v="Profit"/>
  </r>
  <r>
    <d v="2014-01-20T00:00:00"/>
    <x v="0"/>
    <x v="0"/>
    <x v="20"/>
    <s v="Mark Van Huff20140120"/>
    <x v="20"/>
    <x v="3"/>
    <x v="0"/>
    <x v="0"/>
    <s v="Wirebound Service Call Books, 5 1/2&quot; x 4&quot;"/>
    <n v="19.36"/>
    <n v="2"/>
    <n v="9.2899999999999991"/>
    <s v="Profit"/>
  </r>
  <r>
    <d v="2014-01-20T00:00:00"/>
    <x v="0"/>
    <x v="0"/>
    <x v="20"/>
    <s v="Mark Van Huff20140120"/>
    <x v="20"/>
    <x v="3"/>
    <x v="1"/>
    <x v="8"/>
    <s v="Eldon Expressions Desk Accessory, Wood Pencil Holder, Oak"/>
    <n v="19.3"/>
    <n v="2"/>
    <n v="5.79"/>
    <s v="Profit"/>
  </r>
  <r>
    <d v="2014-01-20T00:00:00"/>
    <x v="0"/>
    <x v="0"/>
    <x v="21"/>
    <s v="Xylona Preis20140120"/>
    <x v="21"/>
    <x v="14"/>
    <x v="0"/>
    <x v="2"/>
    <s v="Eldon Fold 'N Roll Cart System"/>
    <n v="13.98"/>
    <n v="1"/>
    <n v="4.05"/>
    <s v="Profit"/>
  </r>
  <r>
    <d v="2014-01-20T00:00:00"/>
    <x v="0"/>
    <x v="0"/>
    <x v="21"/>
    <s v="Xylona Preis20140120"/>
    <x v="21"/>
    <x v="14"/>
    <x v="1"/>
    <x v="8"/>
    <s v="Eldon ClusterMat Chair Mat with Cordless Antistatic Protection"/>
    <n v="272.94"/>
    <n v="3"/>
    <n v="30.02"/>
    <s v="Profit"/>
  </r>
  <r>
    <d v="2014-01-20T00:00:00"/>
    <x v="0"/>
    <x v="0"/>
    <x v="21"/>
    <s v="Xylona Preis20140120"/>
    <x v="21"/>
    <x v="14"/>
    <x v="0"/>
    <x v="3"/>
    <s v="Acco Pressboard Covers with Storage Hooks, 9 1/2&quot; x 11&quot;, Executive Red"/>
    <n v="19.05"/>
    <n v="5"/>
    <n v="8.9499999999999993"/>
    <s v="Profit"/>
  </r>
  <r>
    <d v="2014-01-20T00:00:00"/>
    <x v="0"/>
    <x v="0"/>
    <x v="21"/>
    <s v="Xylona Preis20140120"/>
    <x v="21"/>
    <x v="14"/>
    <x v="0"/>
    <x v="12"/>
    <s v="Holmes Replacement Filter for HEPA Air Cleaner, Very Large Room, HEPA Filter"/>
    <n v="247.72"/>
    <n v="4"/>
    <n v="93.58"/>
    <s v="Profit"/>
  </r>
  <r>
    <d v="2014-01-20T00:00:00"/>
    <x v="0"/>
    <x v="0"/>
    <x v="21"/>
    <s v="Xylona Preis20140120"/>
    <x v="21"/>
    <x v="14"/>
    <x v="0"/>
    <x v="2"/>
    <s v="Fellowes Bases and Tops For Staxonsteel/High-Stak Systems"/>
    <n v="66.58"/>
    <n v="2"/>
    <n v="15.98"/>
    <s v="Profit"/>
  </r>
  <r>
    <d v="2014-01-20T00:00:00"/>
    <x v="0"/>
    <x v="0"/>
    <x v="21"/>
    <s v="Xylona Preis20140120"/>
    <x v="21"/>
    <x v="14"/>
    <x v="0"/>
    <x v="4"/>
    <s v="Panasonic KP-4ABK Battery-Operated Pencil Sharpener"/>
    <n v="43.92"/>
    <n v="3"/>
    <n v="12.74"/>
    <s v="Profit"/>
  </r>
  <r>
    <d v="2014-01-20T00:00:00"/>
    <x v="0"/>
    <x v="0"/>
    <x v="21"/>
    <s v="Xylona Preis20140120"/>
    <x v="21"/>
    <x v="14"/>
    <x v="1"/>
    <x v="8"/>
    <s v="Ultra Door Push Plate"/>
    <n v="14.73"/>
    <n v="3"/>
    <n v="4.8600000000000003"/>
    <s v="Profit"/>
  </r>
  <r>
    <d v="2014-01-20T00:00:00"/>
    <x v="0"/>
    <x v="0"/>
    <x v="21"/>
    <s v="Xylona Preis20140120"/>
    <x v="21"/>
    <x v="14"/>
    <x v="0"/>
    <x v="3"/>
    <s v="Storex Dura Pro Binders"/>
    <n v="29.7"/>
    <n v="5"/>
    <n v="13.37"/>
    <s v="Profit"/>
  </r>
  <r>
    <d v="2014-01-20T00:00:00"/>
    <x v="0"/>
    <x v="0"/>
    <x v="22"/>
    <s v="Muhammed MacIntyre20140120"/>
    <x v="22"/>
    <x v="15"/>
    <x v="0"/>
    <x v="3"/>
    <s v="GBC DocuBind TL200 Manual Binding Machine"/>
    <n v="67.19"/>
    <n v="1"/>
    <n v="-51.52"/>
    <s v="Loss"/>
  </r>
  <r>
    <d v="2014-01-21T00:00:00"/>
    <x v="0"/>
    <x v="0"/>
    <x v="23"/>
    <s v="Tom Boeckenhauer20140121"/>
    <x v="23"/>
    <x v="16"/>
    <x v="1"/>
    <x v="8"/>
    <s v="Ultra Door Pull Handle"/>
    <n v="25.25"/>
    <n v="3"/>
    <n v="4.0999999999999996"/>
    <s v="Profit"/>
  </r>
  <r>
    <d v="2014-01-23T00:00:00"/>
    <x v="0"/>
    <x v="0"/>
    <x v="24"/>
    <s v="Ionia McGrath20140123"/>
    <x v="24"/>
    <x v="17"/>
    <x v="0"/>
    <x v="0"/>
    <s v="Xerox 195"/>
    <n v="40.08"/>
    <n v="6"/>
    <n v="19.239999999999998"/>
    <s v="Profit"/>
  </r>
  <r>
    <d v="2014-01-23T00:00:00"/>
    <x v="0"/>
    <x v="0"/>
    <x v="25"/>
    <s v="Speros Goranitis20140123"/>
    <x v="25"/>
    <x v="18"/>
    <x v="0"/>
    <x v="7"/>
    <s v="Alliance Big Bands Rubber Bands, 12/Pack"/>
    <n v="5.94"/>
    <n v="3"/>
    <n v="0"/>
    <s v="Loss"/>
  </r>
  <r>
    <d v="2014-01-26T00:00:00"/>
    <x v="0"/>
    <x v="0"/>
    <x v="26"/>
    <s v="Shirley Daniels20140126"/>
    <x v="26"/>
    <x v="6"/>
    <x v="1"/>
    <x v="8"/>
    <s v="GE General Use Halogen Bulbs, 100 Watts, 1 Bulb per Pack"/>
    <n v="62.82"/>
    <n v="3"/>
    <n v="30.78"/>
    <s v="Profit"/>
  </r>
  <r>
    <d v="2014-01-26T00:00:00"/>
    <x v="0"/>
    <x v="0"/>
    <x v="26"/>
    <s v="Shirley Daniels20140126"/>
    <x v="26"/>
    <x v="6"/>
    <x v="0"/>
    <x v="2"/>
    <s v="SAFCO Commercial Wire Shelving, 72h"/>
    <n v="489.92"/>
    <n v="8"/>
    <n v="0"/>
    <s v="Loss"/>
  </r>
  <r>
    <d v="2014-01-26T00:00:00"/>
    <x v="0"/>
    <x v="0"/>
    <x v="26"/>
    <s v="Shirley Daniels20140126"/>
    <x v="26"/>
    <x v="6"/>
    <x v="0"/>
    <x v="0"/>
    <s v="Eureka Recycled Copy Paper 8 1/2&quot; x 11&quot;, Ream"/>
    <n v="19.440000000000001"/>
    <n v="3"/>
    <n v="9.33"/>
    <s v="Profit"/>
  </r>
  <r>
    <d v="2014-01-26T00:00:00"/>
    <x v="0"/>
    <x v="0"/>
    <x v="26"/>
    <s v="Shirley Daniels20140126"/>
    <x v="26"/>
    <x v="6"/>
    <x v="0"/>
    <x v="0"/>
    <s v="REDIFORM Incoming/Outgoing Call Register, 11&quot; X 8 1/2&quot;, 100 Messages"/>
    <n v="16.68"/>
    <n v="2"/>
    <n v="8.34"/>
    <s v="Profit"/>
  </r>
  <r>
    <d v="2014-01-26T00:00:00"/>
    <x v="0"/>
    <x v="0"/>
    <x v="26"/>
    <s v="Shirley Daniels20140126"/>
    <x v="26"/>
    <x v="6"/>
    <x v="2"/>
    <x v="6"/>
    <s v="Macally Suction Cup Mount"/>
    <n v="155.35"/>
    <n v="13"/>
    <n v="0"/>
    <s v="Loss"/>
  </r>
  <r>
    <d v="2014-01-26T00:00:00"/>
    <x v="0"/>
    <x v="0"/>
    <x v="26"/>
    <s v="Shirley Daniels20140126"/>
    <x v="26"/>
    <x v="6"/>
    <x v="1"/>
    <x v="8"/>
    <s v="Eldon Image Series Black Desk Accessories"/>
    <n v="12.42"/>
    <n v="3"/>
    <n v="4.47"/>
    <s v="Profit"/>
  </r>
  <r>
    <d v="2014-01-26T00:00:00"/>
    <x v="0"/>
    <x v="0"/>
    <x v="26"/>
    <s v="Shirley Daniels20140126"/>
    <x v="26"/>
    <x v="6"/>
    <x v="2"/>
    <x v="6"/>
    <s v="Jabra SPEAK 410"/>
    <n v="187.98"/>
    <n v="2"/>
    <n v="52.63"/>
    <s v="Profit"/>
  </r>
  <r>
    <d v="2014-01-26T00:00:00"/>
    <x v="0"/>
    <x v="0"/>
    <x v="27"/>
    <s v="Carol Adams20140126"/>
    <x v="27"/>
    <x v="19"/>
    <x v="0"/>
    <x v="3"/>
    <s v="Wilson Jones 14 Line Acrylic Coated Pressboard Data Binders"/>
    <n v="10.68"/>
    <n v="2"/>
    <n v="5.0199999999999996"/>
    <s v="Profit"/>
  </r>
  <r>
    <d v="2014-01-26T00:00:00"/>
    <x v="0"/>
    <x v="0"/>
    <x v="27"/>
    <s v="Carol Adams20140126"/>
    <x v="27"/>
    <x v="19"/>
    <x v="1"/>
    <x v="11"/>
    <s v="Safco Value Mate Series Steel Bookcases, Baked Enamel Finish on Steel, Gray"/>
    <n v="141.96"/>
    <n v="2"/>
    <n v="39.75"/>
    <s v="Profit"/>
  </r>
  <r>
    <d v="2014-01-27T00:00:00"/>
    <x v="0"/>
    <x v="0"/>
    <x v="28"/>
    <s v="Ed Jacobs20140127"/>
    <x v="28"/>
    <x v="3"/>
    <x v="0"/>
    <x v="2"/>
    <s v="Recycled Steel Personal File for Hanging File Folders"/>
    <n v="57.23"/>
    <n v="1"/>
    <n v="14.31"/>
    <s v="Profit"/>
  </r>
  <r>
    <d v="2014-01-27T00:00:00"/>
    <x v="0"/>
    <x v="0"/>
    <x v="28"/>
    <s v="Ed Jacobs20140127"/>
    <x v="28"/>
    <x v="3"/>
    <x v="1"/>
    <x v="13"/>
    <s v="Balt Split Level Computer Training Table"/>
    <n v="333"/>
    <n v="3"/>
    <n v="-16.649999999999999"/>
    <s v="Loss"/>
  </r>
  <r>
    <d v="2014-01-27T00:00:00"/>
    <x v="0"/>
    <x v="0"/>
    <x v="28"/>
    <s v="Ed Jacobs20140127"/>
    <x v="28"/>
    <x v="3"/>
    <x v="0"/>
    <x v="4"/>
    <s v="Dixon Ticonderoga Core-Lock Colored Pencils"/>
    <n v="36.44"/>
    <n v="4"/>
    <n v="12.03"/>
    <s v="Profit"/>
  </r>
  <r>
    <d v="2014-01-28T00:00:00"/>
    <x v="0"/>
    <x v="0"/>
    <x v="29"/>
    <s v="Jasper Cacioppo20140128"/>
    <x v="29"/>
    <x v="20"/>
    <x v="0"/>
    <x v="3"/>
    <s v="Pressboard Covers with Storage Hooks, 9 1/2&quot; x 11&quot;, Light Blue"/>
    <n v="3.93"/>
    <n v="1"/>
    <n v="1.33"/>
    <s v="Profit"/>
  </r>
  <r>
    <d v="2014-01-30T00:00:00"/>
    <x v="0"/>
    <x v="0"/>
    <x v="30"/>
    <s v="Mike Vittorini20140130"/>
    <x v="30"/>
    <x v="14"/>
    <x v="0"/>
    <x v="0"/>
    <s v="Xerox 1972"/>
    <n v="10.56"/>
    <n v="2"/>
    <n v="4.75"/>
    <s v="Profit"/>
  </r>
  <r>
    <d v="2014-01-30T00:00:00"/>
    <x v="0"/>
    <x v="0"/>
    <x v="30"/>
    <s v="Mike Vittorini20140130"/>
    <x v="30"/>
    <x v="14"/>
    <x v="0"/>
    <x v="2"/>
    <s v="Space Solutions HD Industrial Steel Shelving."/>
    <n v="229.94"/>
    <n v="2"/>
    <n v="6.9"/>
    <s v="Profit"/>
  </r>
  <r>
    <d v="2014-01-31T00:00:00"/>
    <x v="0"/>
    <x v="0"/>
    <x v="31"/>
    <s v="Liz Carlisle20140131"/>
    <x v="31"/>
    <x v="3"/>
    <x v="1"/>
    <x v="11"/>
    <s v="Sauder Facets Collection Library, Sky Alder Finish"/>
    <n v="290.67"/>
    <n v="2"/>
    <n v="3.42"/>
    <s v="Profit"/>
  </r>
  <r>
    <d v="2014-02-01T00:00:00"/>
    <x v="0"/>
    <x v="1"/>
    <x v="32"/>
    <s v="Bradley Drucker20140201"/>
    <x v="32"/>
    <x v="21"/>
    <x v="2"/>
    <x v="9"/>
    <s v="Enermax Aurora Lite Keyboard"/>
    <n v="468.9"/>
    <n v="6"/>
    <n v="206.32"/>
    <s v="Profit"/>
  </r>
  <r>
    <d v="2014-02-02T00:00:00"/>
    <x v="0"/>
    <x v="1"/>
    <x v="33"/>
    <s v="Cynthia Delaney20140202"/>
    <x v="33"/>
    <x v="3"/>
    <x v="0"/>
    <x v="7"/>
    <s v="Staples"/>
    <n v="12.35"/>
    <n v="5"/>
    <n v="5.8"/>
    <s v="Profit"/>
  </r>
  <r>
    <d v="2014-02-02T00:00:00"/>
    <x v="0"/>
    <x v="1"/>
    <x v="34"/>
    <s v="Eric Barreto20140202"/>
    <x v="34"/>
    <x v="16"/>
    <x v="0"/>
    <x v="3"/>
    <s v="Surelock Post Binders"/>
    <n v="18.34"/>
    <n v="2"/>
    <n v="-12.22"/>
    <s v="Loss"/>
  </r>
  <r>
    <d v="2014-02-02T00:00:00"/>
    <x v="0"/>
    <x v="1"/>
    <x v="34"/>
    <s v="Eric Barreto20140202"/>
    <x v="34"/>
    <x v="16"/>
    <x v="2"/>
    <x v="6"/>
    <s v="AT&amp;T 17929 Lendline Telephone"/>
    <n v="180.96"/>
    <n v="5"/>
    <n v="13.57"/>
    <s v="Profit"/>
  </r>
  <r>
    <d v="2014-02-03T00:00:00"/>
    <x v="0"/>
    <x v="1"/>
    <x v="23"/>
    <s v="Tom Boeckenhauer20140203"/>
    <x v="35"/>
    <x v="22"/>
    <x v="0"/>
    <x v="3"/>
    <s v="Ibico Laser Imprintable Binding System Covers"/>
    <n v="83.84"/>
    <n v="2"/>
    <n v="27.25"/>
    <s v="Profit"/>
  </r>
  <r>
    <d v="2014-02-03T00:00:00"/>
    <x v="0"/>
    <x v="1"/>
    <x v="23"/>
    <s v="Tom Boeckenhauer20140203"/>
    <x v="35"/>
    <x v="22"/>
    <x v="0"/>
    <x v="3"/>
    <s v="Avery Durable Poly Binders"/>
    <n v="13.27"/>
    <n v="3"/>
    <n v="4.3099999999999996"/>
    <s v="Profit"/>
  </r>
  <r>
    <d v="2014-02-04T00:00:00"/>
    <x v="0"/>
    <x v="1"/>
    <x v="35"/>
    <s v="Deborah Brumfield20140204"/>
    <x v="36"/>
    <x v="3"/>
    <x v="0"/>
    <x v="3"/>
    <s v="GBC Recycled Grain Textured Covers"/>
    <n v="82.9"/>
    <n v="3"/>
    <n v="29.01"/>
    <s v="Profit"/>
  </r>
  <r>
    <d v="2014-02-04T00:00:00"/>
    <x v="0"/>
    <x v="1"/>
    <x v="35"/>
    <s v="Deborah Brumfield20140204"/>
    <x v="36"/>
    <x v="3"/>
    <x v="0"/>
    <x v="0"/>
    <s v="Message Book, Standard Line &quot;While You Were Out&quot;, 5 1/2&quot; X 4&quot;, 200 Sets/Book"/>
    <n v="34.24"/>
    <n v="4"/>
    <n v="16.09"/>
    <s v="Profit"/>
  </r>
  <r>
    <d v="2014-02-04T00:00:00"/>
    <x v="0"/>
    <x v="1"/>
    <x v="36"/>
    <s v="Mark Haberlin20140204"/>
    <x v="37"/>
    <x v="3"/>
    <x v="0"/>
    <x v="3"/>
    <s v="GBC Standard Recycled Report Covers, Clear Plastic Sheets"/>
    <n v="17.25"/>
    <n v="2"/>
    <n v="6.04"/>
    <s v="Profit"/>
  </r>
  <r>
    <d v="2014-02-06T00:00:00"/>
    <x v="0"/>
    <x v="1"/>
    <x v="37"/>
    <s v="Neil Ducich20140206"/>
    <x v="38"/>
    <x v="6"/>
    <x v="0"/>
    <x v="1"/>
    <s v="Avery 480"/>
    <n v="15"/>
    <n v="4"/>
    <n v="7.2"/>
    <s v="Profit"/>
  </r>
  <r>
    <d v="2014-02-06T00:00:00"/>
    <x v="0"/>
    <x v="1"/>
    <x v="37"/>
    <s v="Neil Ducich20140206"/>
    <x v="38"/>
    <x v="6"/>
    <x v="2"/>
    <x v="6"/>
    <s v="Aastra 57i VoIP phone"/>
    <n v="161.61000000000001"/>
    <n v="1"/>
    <n v="42.02"/>
    <s v="Profit"/>
  </r>
  <r>
    <d v="2014-02-06T00:00:00"/>
    <x v="0"/>
    <x v="1"/>
    <x v="37"/>
    <s v="Neil Ducich20140206"/>
    <x v="38"/>
    <x v="6"/>
    <x v="2"/>
    <x v="6"/>
    <s v="AT&amp;T CL82213"/>
    <n v="144.94999999999999"/>
    <n v="5"/>
    <n v="42.04"/>
    <s v="Profit"/>
  </r>
  <r>
    <d v="2014-02-06T00:00:00"/>
    <x v="0"/>
    <x v="1"/>
    <x v="16"/>
    <s v="Delfina Latchford20140206"/>
    <x v="39"/>
    <x v="1"/>
    <x v="0"/>
    <x v="3"/>
    <s v="Avery Flip-Chart Easel Binder, Black"/>
    <n v="8.9499999999999993"/>
    <n v="2"/>
    <n v="-14.77"/>
    <s v="Loss"/>
  </r>
  <r>
    <d v="2014-02-07T00:00:00"/>
    <x v="0"/>
    <x v="1"/>
    <x v="38"/>
    <s v="Cyma Kinney20140207"/>
    <x v="40"/>
    <x v="23"/>
    <x v="2"/>
    <x v="9"/>
    <s v="Maxell DVD-RAM Discs"/>
    <n v="115.36"/>
    <n v="7"/>
    <n v="49.6"/>
    <s v="Profit"/>
  </r>
  <r>
    <d v="2014-02-07T00:00:00"/>
    <x v="0"/>
    <x v="1"/>
    <x v="10"/>
    <s v="Chris Selesnick20140207"/>
    <x v="41"/>
    <x v="20"/>
    <x v="0"/>
    <x v="2"/>
    <s v="Acco Perma 4000 Stacking Storage Drawers"/>
    <n v="64.959999999999994"/>
    <n v="4"/>
    <n v="9.74"/>
    <s v="Profit"/>
  </r>
  <r>
    <d v="2014-02-08T00:00:00"/>
    <x v="0"/>
    <x v="1"/>
    <x v="39"/>
    <s v="Nathan Mautz20140208"/>
    <x v="42"/>
    <x v="17"/>
    <x v="1"/>
    <x v="8"/>
    <s v="Master Caster Door Stop, Large Brown"/>
    <n v="14.56"/>
    <n v="2"/>
    <n v="5.53"/>
    <s v="Profit"/>
  </r>
  <r>
    <d v="2014-02-11T00:00:00"/>
    <x v="0"/>
    <x v="1"/>
    <x v="40"/>
    <s v="Natalie Fritzler20140211"/>
    <x v="43"/>
    <x v="6"/>
    <x v="2"/>
    <x v="9"/>
    <s v="Enermax Aurora Lite Keyboard"/>
    <n v="234.45"/>
    <n v="3"/>
    <n v="103.16"/>
    <s v="Profit"/>
  </r>
  <r>
    <d v="2014-02-11T00:00:00"/>
    <x v="0"/>
    <x v="1"/>
    <x v="40"/>
    <s v="Natalie Fritzler20140211"/>
    <x v="43"/>
    <x v="6"/>
    <x v="1"/>
    <x v="13"/>
    <s v="Hon 2111 Invitation Series Corner Table"/>
    <n v="1256.22"/>
    <n v="6"/>
    <n v="75.37"/>
    <s v="Profit"/>
  </r>
  <r>
    <d v="2014-02-11T00:00:00"/>
    <x v="0"/>
    <x v="1"/>
    <x v="40"/>
    <s v="Natalie Fritzler20140211"/>
    <x v="43"/>
    <x v="6"/>
    <x v="0"/>
    <x v="3"/>
    <s v="Wilson Jones Leather-Like Binders with DublLock Round Rings"/>
    <n v="17.46"/>
    <n v="2"/>
    <n v="8.2100000000000009"/>
    <s v="Profit"/>
  </r>
  <r>
    <d v="2014-02-11T00:00:00"/>
    <x v="0"/>
    <x v="1"/>
    <x v="41"/>
    <s v="Guy Armstrong20140211"/>
    <x v="44"/>
    <x v="24"/>
    <x v="1"/>
    <x v="5"/>
    <s v="Global Value Mid-Back Manager's Chair, Gray"/>
    <n v="60.89"/>
    <n v="1"/>
    <n v="15.22"/>
    <s v="Profit"/>
  </r>
  <r>
    <d v="2014-02-11T00:00:00"/>
    <x v="0"/>
    <x v="1"/>
    <x v="41"/>
    <s v="Guy Armstrong20140211"/>
    <x v="44"/>
    <x v="24"/>
    <x v="0"/>
    <x v="1"/>
    <s v="Avery 483"/>
    <n v="14.94"/>
    <n v="3"/>
    <n v="6.87"/>
    <s v="Profit"/>
  </r>
  <r>
    <d v="2014-02-11T00:00:00"/>
    <x v="0"/>
    <x v="1"/>
    <x v="41"/>
    <s v="Guy Armstrong20140211"/>
    <x v="44"/>
    <x v="24"/>
    <x v="0"/>
    <x v="3"/>
    <s v="Wilson Jones Turn Tabs Binder Tool for Ring Binders"/>
    <n v="9.64"/>
    <n v="2"/>
    <n v="4.43"/>
    <s v="Profit"/>
  </r>
  <r>
    <d v="2014-02-11T00:00:00"/>
    <x v="0"/>
    <x v="1"/>
    <x v="41"/>
    <s v="Guy Armstrong20140211"/>
    <x v="44"/>
    <x v="24"/>
    <x v="1"/>
    <x v="8"/>
    <s v="Rubbermaid ClusterMat Chairmats, Mat Size- 66&quot; x 60&quot;, Lip 20&quot; x 11&quot; -90 Degree Angle"/>
    <n v="332.94"/>
    <n v="3"/>
    <n v="53.27"/>
    <s v="Profit"/>
  </r>
  <r>
    <d v="2014-02-11T00:00:00"/>
    <x v="0"/>
    <x v="1"/>
    <x v="41"/>
    <s v="Guy Armstrong20140211"/>
    <x v="44"/>
    <x v="24"/>
    <x v="0"/>
    <x v="3"/>
    <s v="VariCap6 Expandable Binder"/>
    <n v="51.9"/>
    <n v="3"/>
    <n v="24.39"/>
    <s v="Profit"/>
  </r>
  <r>
    <d v="2014-02-11T00:00:00"/>
    <x v="0"/>
    <x v="1"/>
    <x v="41"/>
    <s v="Guy Armstrong20140211"/>
    <x v="44"/>
    <x v="24"/>
    <x v="0"/>
    <x v="2"/>
    <s v="Fellowes Neat Ideas Storage Cubes"/>
    <n v="64.959999999999994"/>
    <n v="2"/>
    <n v="2.6"/>
    <s v="Profit"/>
  </r>
  <r>
    <d v="2014-02-12T00:00:00"/>
    <x v="0"/>
    <x v="1"/>
    <x v="42"/>
    <s v="Sanjit Chand20140212"/>
    <x v="45"/>
    <x v="3"/>
    <x v="1"/>
    <x v="5"/>
    <s v="Global Geo Office Task Chair, Gray"/>
    <n v="129.57"/>
    <n v="2"/>
    <n v="-24.29"/>
    <s v="Loss"/>
  </r>
  <r>
    <d v="2014-02-14T00:00:00"/>
    <x v="0"/>
    <x v="1"/>
    <x v="43"/>
    <s v="Shui Tom20140214"/>
    <x v="46"/>
    <x v="0"/>
    <x v="0"/>
    <x v="0"/>
    <s v="Memo Book, 100 Message Capacity, 5 3/8Â” x 11Â”"/>
    <n v="16.18"/>
    <n v="3"/>
    <n v="6.07"/>
    <s v="Profit"/>
  </r>
  <r>
    <d v="2014-02-14T00:00:00"/>
    <x v="0"/>
    <x v="1"/>
    <x v="44"/>
    <s v="Marina Lichtenstein20140214"/>
    <x v="47"/>
    <x v="22"/>
    <x v="2"/>
    <x v="9"/>
    <s v="Logitech G600 MMO Gaming Mouse"/>
    <n v="239.97"/>
    <n v="3"/>
    <n v="86.39"/>
    <s v="Profit"/>
  </r>
  <r>
    <d v="2014-02-14T00:00:00"/>
    <x v="0"/>
    <x v="1"/>
    <x v="44"/>
    <s v="Marina Lichtenstein20140214"/>
    <x v="47"/>
    <x v="22"/>
    <x v="0"/>
    <x v="12"/>
    <s v="Belkin 8 Outlet Surge Protector"/>
    <n v="81.96"/>
    <n v="2"/>
    <n v="22.95"/>
    <s v="Profit"/>
  </r>
  <r>
    <d v="2014-02-14T00:00:00"/>
    <x v="0"/>
    <x v="1"/>
    <x v="44"/>
    <s v="Marina Lichtenstein20140214"/>
    <x v="47"/>
    <x v="22"/>
    <x v="0"/>
    <x v="14"/>
    <s v="Compact Automatic Electric Letter Opener"/>
    <n v="238.62"/>
    <n v="2"/>
    <n v="4.7699999999999996"/>
    <s v="Profit"/>
  </r>
  <r>
    <d v="2014-02-15T00:00:00"/>
    <x v="0"/>
    <x v="1"/>
    <x v="45"/>
    <s v="Barry FranzÃ¶sisch20140215"/>
    <x v="48"/>
    <x v="22"/>
    <x v="0"/>
    <x v="3"/>
    <s v="Pressboard Data Binders by Wilson Jones"/>
    <n v="21.36"/>
    <n v="5"/>
    <n v="7.21"/>
    <s v="Profit"/>
  </r>
  <r>
    <d v="2014-02-16T00:00:00"/>
    <x v="0"/>
    <x v="1"/>
    <x v="46"/>
    <s v="Michael Nguyen20140216"/>
    <x v="49"/>
    <x v="0"/>
    <x v="0"/>
    <x v="3"/>
    <s v="Wilson Jones Easy Flow II Sheet Lifters"/>
    <n v="1.08"/>
    <n v="3"/>
    <n v="-1.73"/>
    <s v="Loss"/>
  </r>
  <r>
    <d v="2014-02-16T00:00:00"/>
    <x v="0"/>
    <x v="1"/>
    <x v="46"/>
    <s v="Michael Nguyen20140216"/>
    <x v="49"/>
    <x v="0"/>
    <x v="0"/>
    <x v="12"/>
    <s v="Holmes Cool Mist Humidifier for the Whole House with 8-Gallon Output per Day, Extended Life Filter"/>
    <n v="7.96"/>
    <n v="2"/>
    <n v="-13.93"/>
    <s v="Loss"/>
  </r>
  <r>
    <d v="2014-02-17T00:00:00"/>
    <x v="0"/>
    <x v="1"/>
    <x v="16"/>
    <s v="Delfina Latchford20140217"/>
    <x v="50"/>
    <x v="1"/>
    <x v="0"/>
    <x v="4"/>
    <s v="Staples in misc. colors"/>
    <n v="54.21"/>
    <n v="14"/>
    <n v="8.81"/>
    <s v="Profit"/>
  </r>
  <r>
    <d v="2014-02-18T00:00:00"/>
    <x v="0"/>
    <x v="1"/>
    <x v="47"/>
    <s v="Troy Blackwell20140218"/>
    <x v="51"/>
    <x v="0"/>
    <x v="1"/>
    <x v="8"/>
    <s v="DAX Copper Panel Document Frame, 5 x 7 Size"/>
    <n v="25.16"/>
    <n v="5"/>
    <n v="-11.32"/>
    <s v="Loss"/>
  </r>
  <r>
    <d v="2014-02-18T00:00:00"/>
    <x v="0"/>
    <x v="1"/>
    <x v="48"/>
    <s v="Aaron Bergman20140218"/>
    <x v="52"/>
    <x v="0"/>
    <x v="0"/>
    <x v="2"/>
    <s v="Akro Stacking Bins"/>
    <n v="12.62"/>
    <n v="2"/>
    <n v="-2.52"/>
    <s v="Loss"/>
  </r>
  <r>
    <d v="2014-02-20T00:00:00"/>
    <x v="0"/>
    <x v="1"/>
    <x v="49"/>
    <s v="Linda Cazamias20140220"/>
    <x v="53"/>
    <x v="18"/>
    <x v="2"/>
    <x v="9"/>
    <s v="Enermax Briskie RF Wireless Keyboard and Mouse Combo"/>
    <n v="62.31"/>
    <n v="3"/>
    <n v="22.43"/>
    <s v="Profit"/>
  </r>
  <r>
    <d v="2014-02-20T00:00:00"/>
    <x v="0"/>
    <x v="1"/>
    <x v="49"/>
    <s v="Linda Cazamias20140220"/>
    <x v="53"/>
    <x v="18"/>
    <x v="1"/>
    <x v="8"/>
    <s v="Master Caster Door Stop, Brown"/>
    <n v="20.32"/>
    <n v="4"/>
    <n v="6.91"/>
    <s v="Profit"/>
  </r>
  <r>
    <d v="2014-02-20T00:00:00"/>
    <x v="0"/>
    <x v="1"/>
    <x v="50"/>
    <s v="Steven Roelle20140220"/>
    <x v="54"/>
    <x v="3"/>
    <x v="0"/>
    <x v="0"/>
    <s v="Xerox 204"/>
    <n v="12.96"/>
    <n v="2"/>
    <n v="6.22"/>
    <s v="Profit"/>
  </r>
  <r>
    <d v="2014-02-21T00:00:00"/>
    <x v="0"/>
    <x v="1"/>
    <x v="51"/>
    <s v="Tamara Manning20140221"/>
    <x v="55"/>
    <x v="1"/>
    <x v="0"/>
    <x v="3"/>
    <s v="GBC Standard Plastic Binding Systems Combs"/>
    <n v="8.85"/>
    <n v="5"/>
    <n v="-13.72"/>
    <s v="Loss"/>
  </r>
  <r>
    <d v="2014-02-22T00:00:00"/>
    <x v="0"/>
    <x v="1"/>
    <x v="52"/>
    <s v="Sue Ann Reed20140222"/>
    <x v="56"/>
    <x v="3"/>
    <x v="0"/>
    <x v="0"/>
    <s v="Xerox 220"/>
    <n v="19.440000000000001"/>
    <n v="3"/>
    <n v="9.33"/>
    <s v="Profit"/>
  </r>
  <r>
    <d v="2014-02-23T00:00:00"/>
    <x v="0"/>
    <x v="1"/>
    <x v="53"/>
    <s v="Michael Grace20140223"/>
    <x v="57"/>
    <x v="0"/>
    <x v="0"/>
    <x v="1"/>
    <s v="Staple-on labels"/>
    <n v="6.94"/>
    <n v="3"/>
    <n v="2.34"/>
    <s v="Profit"/>
  </r>
  <r>
    <d v="2014-02-23T00:00:00"/>
    <x v="0"/>
    <x v="1"/>
    <x v="53"/>
    <s v="Michael Grace20140223"/>
    <x v="57"/>
    <x v="0"/>
    <x v="0"/>
    <x v="3"/>
    <s v="GBC Plastic Binding Combs"/>
    <n v="4.43"/>
    <n v="3"/>
    <n v="-6.86"/>
    <s v="Loss"/>
  </r>
  <r>
    <d v="2014-02-24T00:00:00"/>
    <x v="0"/>
    <x v="1"/>
    <x v="54"/>
    <s v="Jennifer Halladay20140224"/>
    <x v="58"/>
    <x v="11"/>
    <x v="0"/>
    <x v="0"/>
    <s v="Message Book, Wirebound, Four 5 1/2&quot; X 4&quot; Forms/Pg., 200 Dupl. Sets/Book"/>
    <n v="32.9"/>
    <n v="4"/>
    <n v="11.1"/>
    <s v="Profit"/>
  </r>
  <r>
    <d v="2014-02-24T00:00:00"/>
    <x v="0"/>
    <x v="1"/>
    <x v="54"/>
    <s v="Jennifer Halladay20140224"/>
    <x v="58"/>
    <x v="11"/>
    <x v="0"/>
    <x v="0"/>
    <s v="TOPS 4 x 6 Fluorescent Color Memo Sheets, 500 Sheets per Pack"/>
    <n v="22.78"/>
    <n v="3"/>
    <n v="7.69"/>
    <s v="Profit"/>
  </r>
  <r>
    <d v="2014-02-27T00:00:00"/>
    <x v="0"/>
    <x v="1"/>
    <x v="55"/>
    <s v="Joy Smith20140227"/>
    <x v="59"/>
    <x v="10"/>
    <x v="0"/>
    <x v="4"/>
    <s v="Zebra Zazzle Fluorescent Highlighters"/>
    <n v="19.46"/>
    <n v="4"/>
    <n v="3.4"/>
    <s v="Profit"/>
  </r>
  <r>
    <d v="2014-03-01T00:00:00"/>
    <x v="0"/>
    <x v="2"/>
    <x v="56"/>
    <s v="Dave Brooks20140301"/>
    <x v="60"/>
    <x v="22"/>
    <x v="1"/>
    <x v="5"/>
    <s v="Global Deluxe High-Back Manager's Chair"/>
    <n v="457.57"/>
    <n v="2"/>
    <n v="51.48"/>
    <s v="Profit"/>
  </r>
  <r>
    <d v="2014-03-01T00:00:00"/>
    <x v="0"/>
    <x v="2"/>
    <x v="57"/>
    <s v="Hallie Redmond20140301"/>
    <x v="61"/>
    <x v="20"/>
    <x v="2"/>
    <x v="6"/>
    <s v="Sannysis Cute Owl Design Soft Skin Case Cover for Samsung Galaxy S4"/>
    <n v="5.94"/>
    <n v="3"/>
    <n v="1.6"/>
    <s v="Profit"/>
  </r>
  <r>
    <d v="2014-03-01T00:00:00"/>
    <x v="0"/>
    <x v="2"/>
    <x v="58"/>
    <s v="Vicky Freymann20140301"/>
    <x v="62"/>
    <x v="1"/>
    <x v="1"/>
    <x v="5"/>
    <s v="Novimex Swivel Fabric Task Chair"/>
    <n v="634.12"/>
    <n v="6"/>
    <n v="-172.12"/>
    <s v="Loss"/>
  </r>
  <r>
    <d v="2014-03-01T00:00:00"/>
    <x v="0"/>
    <x v="2"/>
    <x v="58"/>
    <s v="Vicky Freymann20140301"/>
    <x v="62"/>
    <x v="1"/>
    <x v="0"/>
    <x v="0"/>
    <s v="Black Print Carbonless 8 1/2&quot; x 8 1/4&quot; Rapid Memo Book"/>
    <n v="17.47"/>
    <n v="3"/>
    <n v="5.68"/>
    <s v="Profit"/>
  </r>
  <r>
    <d v="2014-03-01T00:00:00"/>
    <x v="0"/>
    <x v="2"/>
    <x v="59"/>
    <s v="Shahid Collister20140301"/>
    <x v="63"/>
    <x v="0"/>
    <x v="0"/>
    <x v="7"/>
    <s v="Plymouth Boxed Rubber Bands by Plymouth"/>
    <n v="18.84"/>
    <n v="5"/>
    <n v="-3.53"/>
    <s v="Loss"/>
  </r>
  <r>
    <d v="2014-03-01T00:00:00"/>
    <x v="0"/>
    <x v="2"/>
    <x v="59"/>
    <s v="Shahid Collister20140301"/>
    <x v="63"/>
    <x v="0"/>
    <x v="1"/>
    <x v="5"/>
    <s v="Harbour Creations Steel Folding Chair"/>
    <n v="362.25"/>
    <n v="6"/>
    <n v="0"/>
    <s v="Loss"/>
  </r>
  <r>
    <d v="2014-03-01T00:00:00"/>
    <x v="0"/>
    <x v="2"/>
    <x v="59"/>
    <s v="Shahid Collister20140301"/>
    <x v="63"/>
    <x v="0"/>
    <x v="1"/>
    <x v="8"/>
    <s v="DAX Black Cherry Wood-Tone Poster Frame"/>
    <n v="63.55"/>
    <n v="6"/>
    <n v="-34.950000000000003"/>
    <s v="Loss"/>
  </r>
  <r>
    <d v="2014-03-01T00:00:00"/>
    <x v="0"/>
    <x v="2"/>
    <x v="59"/>
    <s v="Shahid Collister20140301"/>
    <x v="63"/>
    <x v="0"/>
    <x v="0"/>
    <x v="2"/>
    <s v="Fellowes Bankers Box Recycled Super Stor/Drawer"/>
    <n v="129.55000000000001"/>
    <n v="3"/>
    <n v="-22.67"/>
    <s v="Loss"/>
  </r>
  <r>
    <d v="2014-03-01T00:00:00"/>
    <x v="0"/>
    <x v="2"/>
    <x v="60"/>
    <s v="Giulietta Weimer20140301"/>
    <x v="64"/>
    <x v="0"/>
    <x v="0"/>
    <x v="2"/>
    <s v="Recycled Steel Personal File for Hanging File Folders"/>
    <n v="137.35"/>
    <n v="3"/>
    <n v="8.58"/>
    <s v="Profit"/>
  </r>
  <r>
    <d v="2014-03-01T00:00:00"/>
    <x v="0"/>
    <x v="2"/>
    <x v="60"/>
    <s v="Giulietta Weimer20140301"/>
    <x v="64"/>
    <x v="0"/>
    <x v="1"/>
    <x v="13"/>
    <s v="Bevis Round Conference Room Tables and Bases"/>
    <n v="376.51"/>
    <n v="3"/>
    <n v="-43.03"/>
    <s v="Loss"/>
  </r>
  <r>
    <d v="2014-03-02T00:00:00"/>
    <x v="0"/>
    <x v="2"/>
    <x v="61"/>
    <s v="Kristina Nunn20140302"/>
    <x v="65"/>
    <x v="20"/>
    <x v="0"/>
    <x v="10"/>
    <s v="Staple envelope"/>
    <n v="11.36"/>
    <n v="2"/>
    <n v="5.34"/>
    <s v="Profit"/>
  </r>
  <r>
    <d v="2014-03-02T00:00:00"/>
    <x v="0"/>
    <x v="2"/>
    <x v="61"/>
    <s v="Kristina Nunn20140302"/>
    <x v="65"/>
    <x v="20"/>
    <x v="0"/>
    <x v="0"/>
    <s v="Array Parchment Paper, Assorted Colors"/>
    <n v="36.4"/>
    <n v="5"/>
    <n v="17.47"/>
    <s v="Profit"/>
  </r>
  <r>
    <d v="2014-03-02T00:00:00"/>
    <x v="0"/>
    <x v="2"/>
    <x v="62"/>
    <s v="Nicole Hansen20140302"/>
    <x v="66"/>
    <x v="2"/>
    <x v="0"/>
    <x v="0"/>
    <s v="Xerox 1971"/>
    <n v="3.42"/>
    <n v="1"/>
    <n v="1.07"/>
    <s v="Profit"/>
  </r>
  <r>
    <d v="2014-03-02T00:00:00"/>
    <x v="0"/>
    <x v="2"/>
    <x v="62"/>
    <s v="Nicole Hansen20140302"/>
    <x v="66"/>
    <x v="2"/>
    <x v="2"/>
    <x v="9"/>
    <s v="Hypercom P1300 Pinpad"/>
    <n v="151.19999999999999"/>
    <n v="3"/>
    <n v="32.130000000000003"/>
    <s v="Profit"/>
  </r>
  <r>
    <d v="2014-03-03T00:00:00"/>
    <x v="0"/>
    <x v="2"/>
    <x v="63"/>
    <s v="Ashley Jarboe20140303"/>
    <x v="67"/>
    <x v="25"/>
    <x v="0"/>
    <x v="4"/>
    <s v="Zebra Zazzle Fluorescent Highlighters"/>
    <n v="19.46"/>
    <n v="4"/>
    <n v="3.4"/>
    <s v="Profit"/>
  </r>
  <r>
    <d v="2014-03-03T00:00:00"/>
    <x v="0"/>
    <x v="2"/>
    <x v="64"/>
    <s v="Anne Pryor20140303"/>
    <x v="68"/>
    <x v="20"/>
    <x v="2"/>
    <x v="6"/>
    <s v="PowerGen Dual USB Car Charger"/>
    <n v="9.99"/>
    <n v="1"/>
    <n v="4.5999999999999996"/>
    <s v="Profit"/>
  </r>
  <r>
    <d v="2014-03-03T00:00:00"/>
    <x v="0"/>
    <x v="2"/>
    <x v="64"/>
    <s v="Anne Pryor20140303"/>
    <x v="68"/>
    <x v="20"/>
    <x v="0"/>
    <x v="3"/>
    <s v="Ibico Laser Imprintable Binding System Covers"/>
    <n v="125.76"/>
    <n v="3"/>
    <n v="40.869999999999997"/>
    <s v="Profit"/>
  </r>
  <r>
    <d v="2014-03-03T00:00:00"/>
    <x v="0"/>
    <x v="2"/>
    <x v="64"/>
    <s v="Anne Pryor20140303"/>
    <x v="68"/>
    <x v="20"/>
    <x v="0"/>
    <x v="3"/>
    <s v="Cardinal HOLDit! Binder Insert Strips,Extra Strips"/>
    <n v="25.32"/>
    <n v="5"/>
    <n v="9.18"/>
    <s v="Profit"/>
  </r>
  <r>
    <d v="2014-03-03T00:00:00"/>
    <x v="0"/>
    <x v="2"/>
    <x v="65"/>
    <s v="Jill Stevenson20140303"/>
    <x v="69"/>
    <x v="10"/>
    <x v="0"/>
    <x v="1"/>
    <s v="Avery 495"/>
    <n v="15.12"/>
    <n v="3"/>
    <n v="4.91"/>
    <s v="Profit"/>
  </r>
  <r>
    <d v="2014-03-03T00:00:00"/>
    <x v="0"/>
    <x v="2"/>
    <x v="65"/>
    <s v="Jill Stevenson20140303"/>
    <x v="69"/>
    <x v="10"/>
    <x v="1"/>
    <x v="11"/>
    <s v="O'Sullivan 4-Shelf Bookcase in Odessa Pine"/>
    <n v="302.45"/>
    <n v="5"/>
    <n v="-199.62"/>
    <s v="Loss"/>
  </r>
  <r>
    <d v="2014-03-03T00:00:00"/>
    <x v="0"/>
    <x v="2"/>
    <x v="65"/>
    <s v="Jill Stevenson20140303"/>
    <x v="69"/>
    <x v="10"/>
    <x v="0"/>
    <x v="2"/>
    <s v="Eldon Shelf Savers Cubes and Bins"/>
    <n v="44.67"/>
    <n v="8"/>
    <n v="-10.050000000000001"/>
    <s v="Loss"/>
  </r>
  <r>
    <d v="2014-03-03T00:00:00"/>
    <x v="0"/>
    <x v="2"/>
    <x v="66"/>
    <s v="Sam Craven20140303"/>
    <x v="70"/>
    <x v="0"/>
    <x v="0"/>
    <x v="12"/>
    <s v="3.6 Cubic Foot Counter Height Office Refrigerator"/>
    <n v="176.77"/>
    <n v="3"/>
    <n v="-459.61"/>
    <s v="Loss"/>
  </r>
  <r>
    <d v="2014-03-03T00:00:00"/>
    <x v="0"/>
    <x v="2"/>
    <x v="67"/>
    <s v="Eva Jacobs20140303"/>
    <x v="71"/>
    <x v="3"/>
    <x v="1"/>
    <x v="13"/>
    <s v="Bevis Oval Conference Table, Walnut"/>
    <n v="626.35"/>
    <n v="3"/>
    <n v="-23.49"/>
    <s v="Loss"/>
  </r>
  <r>
    <d v="2014-03-04T00:00:00"/>
    <x v="0"/>
    <x v="2"/>
    <x v="68"/>
    <s v="Clay Ludtke20140304"/>
    <x v="72"/>
    <x v="9"/>
    <x v="0"/>
    <x v="2"/>
    <s v="Sensible Storage WireTech Storage Systems"/>
    <n v="354.9"/>
    <n v="5"/>
    <n v="17.75"/>
    <s v="Profit"/>
  </r>
  <r>
    <d v="2014-03-04T00:00:00"/>
    <x v="0"/>
    <x v="2"/>
    <x v="42"/>
    <s v="Sanjit Chand20140304"/>
    <x v="73"/>
    <x v="16"/>
    <x v="0"/>
    <x v="4"/>
    <s v="BIC Brite Liner Highlighters, Chisel Tip"/>
    <n v="15.55"/>
    <n v="3"/>
    <n v="2.33"/>
    <s v="Profit"/>
  </r>
  <r>
    <d v="2014-03-05T00:00:00"/>
    <x v="0"/>
    <x v="2"/>
    <x v="69"/>
    <s v="Aimee Bixby20140305"/>
    <x v="74"/>
    <x v="20"/>
    <x v="0"/>
    <x v="4"/>
    <s v="Newell 345"/>
    <n v="59.52"/>
    <n v="3"/>
    <n v="15.48"/>
    <s v="Profit"/>
  </r>
  <r>
    <d v="2014-03-05T00:00:00"/>
    <x v="0"/>
    <x v="2"/>
    <x v="69"/>
    <s v="Aimee Bixby20140305"/>
    <x v="74"/>
    <x v="20"/>
    <x v="2"/>
    <x v="9"/>
    <s v="Logitech Wireless Gaming Headset G930"/>
    <n v="479.97"/>
    <n v="3"/>
    <n v="177.59"/>
    <s v="Profit"/>
  </r>
  <r>
    <d v="2014-03-05T00:00:00"/>
    <x v="0"/>
    <x v="2"/>
    <x v="69"/>
    <s v="Aimee Bixby20140305"/>
    <x v="74"/>
    <x v="20"/>
    <x v="0"/>
    <x v="14"/>
    <s v="Acme Forged Steel Scissors with Black Enamel Handles"/>
    <n v="18.62"/>
    <n v="2"/>
    <n v="5.4"/>
    <s v="Profit"/>
  </r>
  <r>
    <d v="2014-03-05T00:00:00"/>
    <x v="0"/>
    <x v="2"/>
    <x v="69"/>
    <s v="Aimee Bixby20140305"/>
    <x v="74"/>
    <x v="20"/>
    <x v="0"/>
    <x v="3"/>
    <s v="GBC Wire Binding Combs"/>
    <n v="49.63"/>
    <n v="6"/>
    <n v="16.75"/>
    <s v="Profit"/>
  </r>
  <r>
    <d v="2014-03-05T00:00:00"/>
    <x v="0"/>
    <x v="2"/>
    <x v="69"/>
    <s v="Aimee Bixby20140305"/>
    <x v="74"/>
    <x v="20"/>
    <x v="0"/>
    <x v="0"/>
    <s v="Xerox 1891"/>
    <n v="97.82"/>
    <n v="2"/>
    <n v="45.98"/>
    <s v="Profit"/>
  </r>
  <r>
    <d v="2014-03-07T00:00:00"/>
    <x v="0"/>
    <x v="2"/>
    <x v="48"/>
    <s v="Aaron Bergman20140307"/>
    <x v="75"/>
    <x v="22"/>
    <x v="1"/>
    <x v="5"/>
    <s v="Global Push Button Manager's Chair, Indigo"/>
    <n v="48.71"/>
    <n v="1"/>
    <n v="5.48"/>
    <s v="Profit"/>
  </r>
  <r>
    <d v="2014-03-07T00:00:00"/>
    <x v="0"/>
    <x v="2"/>
    <x v="48"/>
    <s v="Aaron Bergman20140307"/>
    <x v="75"/>
    <x v="22"/>
    <x v="0"/>
    <x v="4"/>
    <s v="Newell 330"/>
    <n v="17.940000000000001"/>
    <n v="3"/>
    <n v="4.66"/>
    <s v="Profit"/>
  </r>
  <r>
    <d v="2014-03-07T00:00:00"/>
    <x v="0"/>
    <x v="2"/>
    <x v="48"/>
    <s v="Aaron Bergman20140307"/>
    <x v="75"/>
    <x v="22"/>
    <x v="0"/>
    <x v="2"/>
    <s v="Carina 42&quot;Hx23 3/4&quot;W Media Storage Unit"/>
    <n v="242.94"/>
    <n v="3"/>
    <n v="4.8600000000000003"/>
    <s v="Profit"/>
  </r>
  <r>
    <d v="2014-03-07T00:00:00"/>
    <x v="0"/>
    <x v="2"/>
    <x v="70"/>
    <s v="Nora Pelletier20140307"/>
    <x v="76"/>
    <x v="22"/>
    <x v="0"/>
    <x v="3"/>
    <s v="Catalog Binders with Expanding Posts"/>
    <n v="107.65"/>
    <n v="2"/>
    <n v="33.64"/>
    <s v="Profit"/>
  </r>
  <r>
    <d v="2014-03-07T00:00:00"/>
    <x v="0"/>
    <x v="2"/>
    <x v="71"/>
    <s v="Craig Molinari20140307"/>
    <x v="77"/>
    <x v="22"/>
    <x v="0"/>
    <x v="4"/>
    <s v="Newell Chalk Holder"/>
    <n v="20.65"/>
    <n v="5"/>
    <n v="9.5"/>
    <s v="Profit"/>
  </r>
  <r>
    <d v="2014-03-07T00:00:00"/>
    <x v="0"/>
    <x v="2"/>
    <x v="71"/>
    <s v="Craig Molinari20140307"/>
    <x v="77"/>
    <x v="22"/>
    <x v="0"/>
    <x v="2"/>
    <s v="Contico 72&quot;H Heavy-Duty Storage System"/>
    <n v="204.9"/>
    <n v="5"/>
    <n v="0"/>
    <s v="Loss"/>
  </r>
  <r>
    <d v="2014-03-07T00:00:00"/>
    <x v="0"/>
    <x v="2"/>
    <x v="71"/>
    <s v="Craig Molinari20140307"/>
    <x v="77"/>
    <x v="22"/>
    <x v="1"/>
    <x v="5"/>
    <s v="Office Star - Task Chair with Contemporary Loop Arms"/>
    <n v="436.7"/>
    <n v="6"/>
    <n v="21.84"/>
    <s v="Profit"/>
  </r>
  <r>
    <d v="2014-03-07T00:00:00"/>
    <x v="0"/>
    <x v="2"/>
    <x v="71"/>
    <s v="Craig Molinari20140307"/>
    <x v="77"/>
    <x v="22"/>
    <x v="1"/>
    <x v="5"/>
    <s v="Global Leather and Oak Executive Chair, Black"/>
    <n v="481.57"/>
    <n v="2"/>
    <n v="54.18"/>
    <s v="Profit"/>
  </r>
  <r>
    <d v="2014-03-10T00:00:00"/>
    <x v="0"/>
    <x v="2"/>
    <x v="72"/>
    <s v="Scott Williamson20140310"/>
    <x v="78"/>
    <x v="14"/>
    <x v="0"/>
    <x v="0"/>
    <s v="Geographics Note Cards, Blank, White, 8 1/2&quot; x 11&quot;"/>
    <n v="22.38"/>
    <n v="2"/>
    <n v="10.74"/>
    <s v="Profit"/>
  </r>
  <r>
    <d v="2014-03-10T00:00:00"/>
    <x v="0"/>
    <x v="2"/>
    <x v="73"/>
    <s v="Kean Thornton20140310"/>
    <x v="79"/>
    <x v="26"/>
    <x v="0"/>
    <x v="2"/>
    <s v="Tennsco 6- and 18-Compartment Lockers"/>
    <n v="636.41"/>
    <n v="3"/>
    <n v="-15.91"/>
    <s v="Loss"/>
  </r>
  <r>
    <d v="2014-03-10T00:00:00"/>
    <x v="0"/>
    <x v="2"/>
    <x v="73"/>
    <s v="Kean Thornton20140310"/>
    <x v="79"/>
    <x v="26"/>
    <x v="0"/>
    <x v="4"/>
    <s v="BOSTON Ranger #55 Pencil Sharpener, Black"/>
    <n v="83.17"/>
    <n v="4"/>
    <n v="9.36"/>
    <s v="Profit"/>
  </r>
  <r>
    <d v="2014-03-11T00:00:00"/>
    <x v="0"/>
    <x v="2"/>
    <x v="74"/>
    <s v="Chloris Kastensmidt20140311"/>
    <x v="80"/>
    <x v="10"/>
    <x v="1"/>
    <x v="8"/>
    <s v="Eldon Wave Desk Accessories"/>
    <n v="8.32"/>
    <n v="5"/>
    <n v="2.29"/>
    <s v="Profit"/>
  </r>
  <r>
    <d v="2014-03-11T00:00:00"/>
    <x v="0"/>
    <x v="2"/>
    <x v="74"/>
    <s v="Chloris Kastensmidt20140311"/>
    <x v="80"/>
    <x v="10"/>
    <x v="0"/>
    <x v="7"/>
    <s v="Stockwell Push Pins"/>
    <n v="10.46"/>
    <n v="6"/>
    <n v="1.7"/>
    <s v="Profit"/>
  </r>
  <r>
    <d v="2014-03-11T00:00:00"/>
    <x v="0"/>
    <x v="2"/>
    <x v="75"/>
    <s v="Kelly Andreada20140311"/>
    <x v="81"/>
    <x v="20"/>
    <x v="0"/>
    <x v="0"/>
    <s v="Southworth 100% RÃ©sumÃ© Paper, 24lb."/>
    <n v="108.92"/>
    <n v="14"/>
    <n v="49.01"/>
    <s v="Profit"/>
  </r>
  <r>
    <d v="2014-03-11T00:00:00"/>
    <x v="0"/>
    <x v="2"/>
    <x v="76"/>
    <s v="Filia McAdams20140311"/>
    <x v="82"/>
    <x v="5"/>
    <x v="0"/>
    <x v="12"/>
    <s v="Fellowes Premier Superior Surge Suppressor, 10-Outlet, With Phone and Remote"/>
    <n v="146.76"/>
    <n v="3"/>
    <n v="38.159999999999997"/>
    <s v="Profit"/>
  </r>
  <r>
    <d v="2014-03-11T00:00:00"/>
    <x v="0"/>
    <x v="2"/>
    <x v="76"/>
    <s v="Filia McAdams20140311"/>
    <x v="82"/>
    <x v="5"/>
    <x v="2"/>
    <x v="9"/>
    <s v="Maxell DVD-RAM Discs"/>
    <n v="32.96"/>
    <n v="2"/>
    <n v="14.17"/>
    <s v="Profit"/>
  </r>
  <r>
    <d v="2014-03-11T00:00:00"/>
    <x v="0"/>
    <x v="2"/>
    <x v="76"/>
    <s v="Filia McAdams20140311"/>
    <x v="82"/>
    <x v="5"/>
    <x v="2"/>
    <x v="6"/>
    <s v="Panasonic KX-TG9471B"/>
    <n v="587.97"/>
    <n v="3"/>
    <n v="164.63"/>
    <s v="Profit"/>
  </r>
  <r>
    <d v="2014-03-11T00:00:00"/>
    <x v="0"/>
    <x v="2"/>
    <x v="76"/>
    <s v="Filia McAdams20140311"/>
    <x v="82"/>
    <x v="5"/>
    <x v="0"/>
    <x v="0"/>
    <s v="Xerox 198"/>
    <n v="14.94"/>
    <n v="3"/>
    <n v="7.02"/>
    <s v="Profit"/>
  </r>
  <r>
    <d v="2014-03-11T00:00:00"/>
    <x v="0"/>
    <x v="2"/>
    <x v="77"/>
    <s v="Richard Bierner20140311"/>
    <x v="83"/>
    <x v="3"/>
    <x v="0"/>
    <x v="4"/>
    <s v="Economy #2 Pencils"/>
    <n v="7.98"/>
    <n v="3"/>
    <n v="2.0699999999999998"/>
    <s v="Profit"/>
  </r>
  <r>
    <d v="2014-03-14T00:00:00"/>
    <x v="0"/>
    <x v="2"/>
    <x v="78"/>
    <s v="Dean Katz20140314"/>
    <x v="84"/>
    <x v="3"/>
    <x v="0"/>
    <x v="0"/>
    <s v="Xerox 1972"/>
    <n v="10.56"/>
    <n v="2"/>
    <n v="4.75"/>
    <s v="Profit"/>
  </r>
  <r>
    <d v="2014-03-14T00:00:00"/>
    <x v="0"/>
    <x v="2"/>
    <x v="78"/>
    <s v="Dean Katz20140314"/>
    <x v="84"/>
    <x v="3"/>
    <x v="0"/>
    <x v="4"/>
    <s v="Avery Hi-Liter Fluorescent Desk Style Markers"/>
    <n v="3.38"/>
    <n v="1"/>
    <n v="1.25"/>
    <s v="Profit"/>
  </r>
  <r>
    <d v="2014-03-14T00:00:00"/>
    <x v="0"/>
    <x v="2"/>
    <x v="79"/>
    <s v="Christine Kargatis20140314"/>
    <x v="85"/>
    <x v="6"/>
    <x v="1"/>
    <x v="5"/>
    <s v="Global Commerce Series High-Back Swivel/Tilt Chairs"/>
    <n v="1139.92"/>
    <n v="4"/>
    <n v="284.98"/>
    <s v="Profit"/>
  </r>
  <r>
    <d v="2014-03-14T00:00:00"/>
    <x v="0"/>
    <x v="2"/>
    <x v="80"/>
    <s v="Jason Fortune-20140314"/>
    <x v="86"/>
    <x v="27"/>
    <x v="0"/>
    <x v="3"/>
    <s v="GBC Wire Binding Combs"/>
    <n v="33.090000000000003"/>
    <n v="4"/>
    <n v="11.17"/>
    <s v="Profit"/>
  </r>
  <r>
    <d v="2014-03-14T00:00:00"/>
    <x v="0"/>
    <x v="2"/>
    <x v="80"/>
    <s v="Jason Fortune-20140314"/>
    <x v="86"/>
    <x v="27"/>
    <x v="0"/>
    <x v="2"/>
    <s v="Carina Double Wide Media Storage Towers in Natural &amp; Black"/>
    <n v="80.98"/>
    <n v="1"/>
    <n v="3.24"/>
    <s v="Profit"/>
  </r>
  <r>
    <d v="2014-03-14T00:00:00"/>
    <x v="0"/>
    <x v="2"/>
    <x v="80"/>
    <s v="Jason Fortune-20140314"/>
    <x v="86"/>
    <x v="27"/>
    <x v="2"/>
    <x v="9"/>
    <s v="ImationÂ 30456 USBÂ Flash DriveÂ 8GB"/>
    <n v="82.8"/>
    <n v="12"/>
    <n v="6.62"/>
    <s v="Profit"/>
  </r>
  <r>
    <d v="2014-03-14T00:00:00"/>
    <x v="0"/>
    <x v="2"/>
    <x v="80"/>
    <s v="Jason Fortune-20140314"/>
    <x v="86"/>
    <x v="27"/>
    <x v="0"/>
    <x v="2"/>
    <s v="Staple magnet"/>
    <n v="21.36"/>
    <n v="2"/>
    <n v="5.77"/>
    <s v="Profit"/>
  </r>
  <r>
    <d v="2014-03-14T00:00:00"/>
    <x v="0"/>
    <x v="2"/>
    <x v="80"/>
    <s v="Jason Fortune-20140314"/>
    <x v="86"/>
    <x v="27"/>
    <x v="0"/>
    <x v="3"/>
    <s v="Premium Transparent Presentation Covers, No Pattern/Clear, 8 1/2&quot; x 11&quot;"/>
    <n v="62.05"/>
    <n v="2"/>
    <n v="20.170000000000002"/>
    <s v="Profit"/>
  </r>
  <r>
    <d v="2014-03-14T00:00:00"/>
    <x v="0"/>
    <x v="2"/>
    <x v="81"/>
    <s v="Rick Bensley20140314"/>
    <x v="87"/>
    <x v="1"/>
    <x v="2"/>
    <x v="15"/>
    <s v="Hewlett-Packard Deskjet 6540 Color Inkjet Printer"/>
    <n v="574.91"/>
    <n v="2"/>
    <n v="156.05000000000001"/>
    <s v="Profit"/>
  </r>
  <r>
    <d v="2014-03-14T00:00:00"/>
    <x v="0"/>
    <x v="2"/>
    <x v="81"/>
    <s v="Rick Bensley20140314"/>
    <x v="87"/>
    <x v="1"/>
    <x v="0"/>
    <x v="0"/>
    <s v="Xerox 1963"/>
    <n v="8.4499999999999993"/>
    <n v="2"/>
    <n v="2.64"/>
    <s v="Profit"/>
  </r>
  <r>
    <d v="2014-03-14T00:00:00"/>
    <x v="0"/>
    <x v="2"/>
    <x v="82"/>
    <s v="Neil FranzÃ¶sisch20140314"/>
    <x v="88"/>
    <x v="16"/>
    <x v="0"/>
    <x v="0"/>
    <s v="Xerox 1887"/>
    <n v="91.06"/>
    <n v="6"/>
    <n v="31.87"/>
    <s v="Profit"/>
  </r>
  <r>
    <d v="2014-03-15T00:00:00"/>
    <x v="0"/>
    <x v="2"/>
    <x v="83"/>
    <s v="Alan Shonely20140315"/>
    <x v="89"/>
    <x v="16"/>
    <x v="0"/>
    <x v="2"/>
    <s v="Hot File 7-Pocket, Floor Stand"/>
    <n v="142.78"/>
    <n v="1"/>
    <n v="17.850000000000001"/>
    <s v="Profit"/>
  </r>
  <r>
    <d v="2014-03-15T00:00:00"/>
    <x v="0"/>
    <x v="2"/>
    <x v="83"/>
    <s v="Alan Shonely20140315"/>
    <x v="89"/>
    <x v="16"/>
    <x v="1"/>
    <x v="8"/>
    <s v="Eldon Expressions Desk Accessory, Wood Photo Frame, Mahogany"/>
    <n v="45.7"/>
    <n v="3"/>
    <n v="5.14"/>
    <s v="Profit"/>
  </r>
  <r>
    <d v="2014-03-15T00:00:00"/>
    <x v="0"/>
    <x v="2"/>
    <x v="83"/>
    <s v="Alan Shonely20140315"/>
    <x v="89"/>
    <x v="16"/>
    <x v="0"/>
    <x v="3"/>
    <s v="Insertable Tab Post Binder Dividers"/>
    <n v="7.22"/>
    <n v="3"/>
    <n v="-5.53"/>
    <s v="Loss"/>
  </r>
  <r>
    <d v="2014-03-15T00:00:00"/>
    <x v="0"/>
    <x v="2"/>
    <x v="83"/>
    <s v="Alan Shonely20140315"/>
    <x v="89"/>
    <x v="16"/>
    <x v="0"/>
    <x v="3"/>
    <s v="GBC VeloBinder Manual Binding System"/>
    <n v="43.19"/>
    <n v="4"/>
    <n v="-31.67"/>
    <s v="Loss"/>
  </r>
  <r>
    <d v="2014-03-15T00:00:00"/>
    <x v="0"/>
    <x v="2"/>
    <x v="83"/>
    <s v="Alan Shonely20140315"/>
    <x v="89"/>
    <x v="16"/>
    <x v="0"/>
    <x v="0"/>
    <s v="Xerox 1889"/>
    <n v="131.9"/>
    <n v="3"/>
    <n v="47.82"/>
    <s v="Profit"/>
  </r>
  <r>
    <d v="2014-03-16T00:00:00"/>
    <x v="0"/>
    <x v="2"/>
    <x v="61"/>
    <s v="Kristina Nunn20140316"/>
    <x v="90"/>
    <x v="25"/>
    <x v="2"/>
    <x v="6"/>
    <s v="Polycom VoiceStation 500 ConferenceÂ phone"/>
    <n v="471.92"/>
    <n v="2"/>
    <n v="29.5"/>
    <s v="Profit"/>
  </r>
  <r>
    <d v="2014-03-17T00:00:00"/>
    <x v="0"/>
    <x v="2"/>
    <x v="84"/>
    <s v="Bradley Nguyen20140317"/>
    <x v="91"/>
    <x v="28"/>
    <x v="0"/>
    <x v="12"/>
    <s v="Bionaire Personal Warm Mist Humidifier/Vaporizer"/>
    <n v="93.78"/>
    <n v="2"/>
    <n v="36.57"/>
    <s v="Profit"/>
  </r>
  <r>
    <d v="2014-03-17T00:00:00"/>
    <x v="0"/>
    <x v="2"/>
    <x v="84"/>
    <s v="Bradley Nguyen20140317"/>
    <x v="91"/>
    <x v="28"/>
    <x v="0"/>
    <x v="0"/>
    <s v="Memo Book, 100 Message Capacity, 5 3/8Â” x 11Â”"/>
    <n v="47.18"/>
    <n v="7"/>
    <n v="23.59"/>
    <s v="Profit"/>
  </r>
  <r>
    <d v="2014-03-17T00:00:00"/>
    <x v="0"/>
    <x v="2"/>
    <x v="84"/>
    <s v="Bradley Nguyen20140317"/>
    <x v="91"/>
    <x v="28"/>
    <x v="0"/>
    <x v="4"/>
    <s v="Newell 35"/>
    <n v="19.68"/>
    <n v="6"/>
    <n v="5.71"/>
    <s v="Profit"/>
  </r>
  <r>
    <d v="2014-03-17T00:00:00"/>
    <x v="0"/>
    <x v="2"/>
    <x v="84"/>
    <s v="Bradley Nguyen20140317"/>
    <x v="91"/>
    <x v="28"/>
    <x v="0"/>
    <x v="3"/>
    <s v="Wilson Jones 14 Line Acrylic Coated Pressboard Data Binders"/>
    <n v="53.4"/>
    <n v="10"/>
    <n v="25.1"/>
    <s v="Profit"/>
  </r>
  <r>
    <d v="2014-03-17T00:00:00"/>
    <x v="0"/>
    <x v="2"/>
    <x v="84"/>
    <s v="Bradley Nguyen20140317"/>
    <x v="91"/>
    <x v="28"/>
    <x v="0"/>
    <x v="3"/>
    <s v="Avery Non-Stick Heavy Duty View Round Locking Ring Binders"/>
    <n v="35.880000000000003"/>
    <n v="6"/>
    <n v="17.22"/>
    <s v="Profit"/>
  </r>
  <r>
    <d v="2014-03-17T00:00:00"/>
    <x v="0"/>
    <x v="2"/>
    <x v="85"/>
    <s v="Christine Phan20140317"/>
    <x v="92"/>
    <x v="20"/>
    <x v="1"/>
    <x v="13"/>
    <s v="Bretford Rectangular Conference Table Tops"/>
    <n v="1579.75"/>
    <n v="7"/>
    <n v="-447.59"/>
    <s v="Loss"/>
  </r>
  <r>
    <d v="2014-03-17T00:00:00"/>
    <x v="0"/>
    <x v="2"/>
    <x v="85"/>
    <s v="Christine Phan20140317"/>
    <x v="92"/>
    <x v="20"/>
    <x v="1"/>
    <x v="13"/>
    <s v="Balt Solid Wood Round Tables"/>
    <n v="1071.58"/>
    <n v="4"/>
    <n v="-553.65"/>
    <s v="Loss"/>
  </r>
  <r>
    <d v="2014-03-17T00:00:00"/>
    <x v="0"/>
    <x v="2"/>
    <x v="85"/>
    <s v="Christine Phan20140317"/>
    <x v="92"/>
    <x v="20"/>
    <x v="1"/>
    <x v="13"/>
    <s v="Hon 30&quot; x 60&quot; Table with Locking Drawer"/>
    <n v="613.91"/>
    <n v="3"/>
    <n v="-122.78"/>
    <s v="Loss"/>
  </r>
  <r>
    <d v="2014-03-17T00:00:00"/>
    <x v="0"/>
    <x v="2"/>
    <x v="85"/>
    <s v="Christine Phan20140317"/>
    <x v="92"/>
    <x v="20"/>
    <x v="0"/>
    <x v="0"/>
    <s v="Xerox 1926"/>
    <n v="34.86"/>
    <n v="7"/>
    <n v="16.38"/>
    <s v="Profit"/>
  </r>
  <r>
    <d v="2014-03-17T00:00:00"/>
    <x v="0"/>
    <x v="2"/>
    <x v="85"/>
    <s v="Christine Phan20140317"/>
    <x v="92"/>
    <x v="20"/>
    <x v="0"/>
    <x v="0"/>
    <s v="Xerox 1918"/>
    <n v="155.04"/>
    <n v="4"/>
    <n v="75.97"/>
    <s v="Profit"/>
  </r>
  <r>
    <d v="2014-03-17T00:00:00"/>
    <x v="0"/>
    <x v="2"/>
    <x v="86"/>
    <s v="Annie Zypern20140317"/>
    <x v="93"/>
    <x v="0"/>
    <x v="0"/>
    <x v="4"/>
    <s v="Newell 333"/>
    <n v="4.45"/>
    <n v="2"/>
    <n v="0.33"/>
    <s v="Profit"/>
  </r>
  <r>
    <d v="2014-03-17T00:00:00"/>
    <x v="0"/>
    <x v="2"/>
    <x v="86"/>
    <s v="Annie Zypern20140317"/>
    <x v="93"/>
    <x v="0"/>
    <x v="0"/>
    <x v="0"/>
    <s v="Xerox 1966"/>
    <n v="5.18"/>
    <n v="1"/>
    <n v="1.88"/>
    <s v="Profit"/>
  </r>
  <r>
    <d v="2014-03-17T00:00:00"/>
    <x v="0"/>
    <x v="2"/>
    <x v="86"/>
    <s v="Annie Zypern20140317"/>
    <x v="93"/>
    <x v="0"/>
    <x v="0"/>
    <x v="0"/>
    <s v="Xerox 1967"/>
    <n v="15.55"/>
    <n v="3"/>
    <n v="5.44"/>
    <s v="Profit"/>
  </r>
  <r>
    <d v="2014-03-17T00:00:00"/>
    <x v="0"/>
    <x v="2"/>
    <x v="36"/>
    <s v="Mark Haberlin20140317"/>
    <x v="94"/>
    <x v="29"/>
    <x v="0"/>
    <x v="3"/>
    <s v="Acco Pressboard Covers with Storage Hooks, 9 1/2&quot; x 11&quot;, Executive Red"/>
    <n v="11.43"/>
    <n v="3"/>
    <n v="5.37"/>
    <s v="Profit"/>
  </r>
  <r>
    <d v="2014-03-17T00:00:00"/>
    <x v="0"/>
    <x v="2"/>
    <x v="36"/>
    <s v="Mark Haberlin20140317"/>
    <x v="94"/>
    <x v="29"/>
    <x v="0"/>
    <x v="3"/>
    <s v="GBC Twin Loop Wire Binding Elements, 9/16&quot; Spine, Black"/>
    <n v="30.44"/>
    <n v="2"/>
    <n v="14.92"/>
    <s v="Profit"/>
  </r>
  <r>
    <d v="2014-03-17T00:00:00"/>
    <x v="0"/>
    <x v="2"/>
    <x v="36"/>
    <s v="Mark Haberlin20140317"/>
    <x v="94"/>
    <x v="29"/>
    <x v="0"/>
    <x v="0"/>
    <s v="Xerox 1957"/>
    <n v="12.96"/>
    <n v="2"/>
    <n v="6.35"/>
    <s v="Profit"/>
  </r>
  <r>
    <d v="2014-03-17T00:00:00"/>
    <x v="0"/>
    <x v="2"/>
    <x v="36"/>
    <s v="Mark Haberlin20140317"/>
    <x v="94"/>
    <x v="29"/>
    <x v="0"/>
    <x v="0"/>
    <s v="EcoTones Memo Sheets"/>
    <n v="16"/>
    <n v="4"/>
    <n v="7.68"/>
    <s v="Profit"/>
  </r>
  <r>
    <d v="2014-03-17T00:00:00"/>
    <x v="0"/>
    <x v="2"/>
    <x v="36"/>
    <s v="Mark Haberlin20140317"/>
    <x v="94"/>
    <x v="29"/>
    <x v="0"/>
    <x v="12"/>
    <s v="Belkin 6 Outlet Metallic Surge Strip"/>
    <n v="32.67"/>
    <n v="3"/>
    <n v="8.49"/>
    <s v="Profit"/>
  </r>
  <r>
    <d v="2014-03-17T00:00:00"/>
    <x v="0"/>
    <x v="2"/>
    <x v="87"/>
    <s v="Quincy Jones20140317"/>
    <x v="95"/>
    <x v="2"/>
    <x v="0"/>
    <x v="0"/>
    <s v="Xerox 1909"/>
    <n v="126.62"/>
    <n v="6"/>
    <n v="41.15"/>
    <s v="Profit"/>
  </r>
  <r>
    <d v="2014-03-18T00:00:00"/>
    <x v="0"/>
    <x v="2"/>
    <x v="88"/>
    <s v="Sean Miller20140318"/>
    <x v="96"/>
    <x v="16"/>
    <x v="2"/>
    <x v="15"/>
    <s v="Hewlett-Packard Deskjet 6540 Color Inkjet Printer"/>
    <n v="821.3"/>
    <n v="4"/>
    <n v="-16.43"/>
    <s v="Loss"/>
  </r>
  <r>
    <d v="2014-03-18T00:00:00"/>
    <x v="0"/>
    <x v="2"/>
    <x v="88"/>
    <s v="Sean Miller20140318"/>
    <x v="96"/>
    <x v="16"/>
    <x v="2"/>
    <x v="15"/>
    <s v="Cisco TelePresence System EX90 Videoconferencing Unit"/>
    <n v="22638.48"/>
    <n v="6"/>
    <n v="-1811.08"/>
    <s v="Loss"/>
  </r>
  <r>
    <d v="2014-03-18T00:00:00"/>
    <x v="0"/>
    <x v="2"/>
    <x v="88"/>
    <s v="Sean Miller20140318"/>
    <x v="96"/>
    <x v="16"/>
    <x v="0"/>
    <x v="0"/>
    <s v="Xerox 195"/>
    <n v="21.38"/>
    <n v="4"/>
    <n v="7.48"/>
    <s v="Profit"/>
  </r>
  <r>
    <d v="2014-03-18T00:00:00"/>
    <x v="0"/>
    <x v="2"/>
    <x v="88"/>
    <s v="Sean Miller20140318"/>
    <x v="96"/>
    <x v="16"/>
    <x v="0"/>
    <x v="4"/>
    <s v="Avery Fluorescent Highlighter Four-Color Set"/>
    <n v="8.02"/>
    <n v="3"/>
    <n v="1"/>
    <s v="Profit"/>
  </r>
  <r>
    <d v="2014-03-18T00:00:00"/>
    <x v="0"/>
    <x v="2"/>
    <x v="88"/>
    <s v="Sean Miller20140318"/>
    <x v="96"/>
    <x v="16"/>
    <x v="1"/>
    <x v="8"/>
    <s v="Executive Impressions 13&quot; Clairmont Wall Clock"/>
    <n v="30.77"/>
    <n v="2"/>
    <n v="8.08"/>
    <s v="Profit"/>
  </r>
  <r>
    <d v="2014-03-18T00:00:00"/>
    <x v="0"/>
    <x v="2"/>
    <x v="88"/>
    <s v="Sean Miller20140318"/>
    <x v="96"/>
    <x v="16"/>
    <x v="0"/>
    <x v="7"/>
    <s v="Staples"/>
    <n v="18.940000000000001"/>
    <n v="3"/>
    <n v="5.92"/>
    <s v="Profit"/>
  </r>
  <r>
    <d v="2014-03-18T00:00:00"/>
    <x v="0"/>
    <x v="2"/>
    <x v="88"/>
    <s v="Sean Miller20140318"/>
    <x v="96"/>
    <x v="16"/>
    <x v="1"/>
    <x v="8"/>
    <s v="Dana Fluorescent Magnifying Lamp, White, 36&quot;"/>
    <n v="122.35"/>
    <n v="3"/>
    <n v="15.29"/>
    <s v="Profit"/>
  </r>
  <r>
    <d v="2014-03-18T00:00:00"/>
    <x v="0"/>
    <x v="2"/>
    <x v="89"/>
    <s v="Eileen Kiefer20140318"/>
    <x v="97"/>
    <x v="3"/>
    <x v="1"/>
    <x v="11"/>
    <s v="Bush Heritage Pine Collection 5-Shelf Bookcase, Albany Pine Finish, *Special Order"/>
    <n v="1198.33"/>
    <n v="10"/>
    <n v="70.489999999999995"/>
    <s v="Profit"/>
  </r>
  <r>
    <d v="2014-03-18T00:00:00"/>
    <x v="0"/>
    <x v="2"/>
    <x v="90"/>
    <s v="Sample Company A20140318"/>
    <x v="98"/>
    <x v="3"/>
    <x v="1"/>
    <x v="8"/>
    <s v="Eldon Cleatmat Chair Mats for Medium Pile Carpets"/>
    <n v="111"/>
    <n v="2"/>
    <n v="14.43"/>
    <s v="Profit"/>
  </r>
  <r>
    <d v="2014-03-18T00:00:00"/>
    <x v="0"/>
    <x v="2"/>
    <x v="90"/>
    <s v="Sample Company A20140318"/>
    <x v="98"/>
    <x v="3"/>
    <x v="2"/>
    <x v="15"/>
    <s v="Swingline SM12-08 MicroCut Jam Free Shredder"/>
    <n v="1279.97"/>
    <n v="4"/>
    <n v="415.99"/>
    <s v="Profit"/>
  </r>
  <r>
    <d v="2014-03-18T00:00:00"/>
    <x v="0"/>
    <x v="2"/>
    <x v="90"/>
    <s v="Sample Company A20140318"/>
    <x v="98"/>
    <x v="3"/>
    <x v="0"/>
    <x v="2"/>
    <s v="Tennsco 6- and 18-Compartment Lockers"/>
    <n v="1856.19"/>
    <n v="7"/>
    <n v="334.11"/>
    <s v="Profit"/>
  </r>
  <r>
    <d v="2014-03-19T00:00:00"/>
    <x v="0"/>
    <x v="2"/>
    <x v="91"/>
    <s v="Matt Connell20140319"/>
    <x v="99"/>
    <x v="16"/>
    <x v="2"/>
    <x v="6"/>
    <s v="Cisco 8x8 Inc. 6753i IP Business Phone System"/>
    <n v="323.98"/>
    <n v="3"/>
    <n v="28.35"/>
    <s v="Profit"/>
  </r>
  <r>
    <d v="2014-03-19T00:00:00"/>
    <x v="0"/>
    <x v="2"/>
    <x v="91"/>
    <s v="Matt Connell20140319"/>
    <x v="99"/>
    <x v="16"/>
    <x v="0"/>
    <x v="1"/>
    <s v="Avery 501"/>
    <n v="11.81"/>
    <n v="4"/>
    <n v="3.99"/>
    <s v="Profit"/>
  </r>
  <r>
    <d v="2014-03-19T00:00:00"/>
    <x v="0"/>
    <x v="2"/>
    <x v="91"/>
    <s v="Matt Connell20140319"/>
    <x v="99"/>
    <x v="16"/>
    <x v="0"/>
    <x v="2"/>
    <s v="Crate-A-Files"/>
    <n v="26.16"/>
    <n v="3"/>
    <n v="1.96"/>
    <s v="Profit"/>
  </r>
  <r>
    <d v="2014-03-19T00:00:00"/>
    <x v="0"/>
    <x v="2"/>
    <x v="91"/>
    <s v="Matt Connell20140319"/>
    <x v="99"/>
    <x v="16"/>
    <x v="0"/>
    <x v="3"/>
    <s v="Avery Flip-Chart Easel Binder, Black"/>
    <n v="33.57"/>
    <n v="5"/>
    <n v="-25.74"/>
    <s v="Loss"/>
  </r>
  <r>
    <d v="2014-03-19T00:00:00"/>
    <x v="0"/>
    <x v="2"/>
    <x v="91"/>
    <s v="Matt Connell20140319"/>
    <x v="99"/>
    <x v="16"/>
    <x v="1"/>
    <x v="8"/>
    <s v="Eldon Wave Desk Accessories"/>
    <n v="4.99"/>
    <n v="3"/>
    <n v="1.37"/>
    <s v="Profit"/>
  </r>
  <r>
    <d v="2014-03-19T00:00:00"/>
    <x v="0"/>
    <x v="2"/>
    <x v="91"/>
    <s v="Matt Connell20140319"/>
    <x v="99"/>
    <x v="16"/>
    <x v="1"/>
    <x v="8"/>
    <s v="Document Clip Frames"/>
    <n v="20.02"/>
    <n v="3"/>
    <n v="5.5"/>
    <s v="Profit"/>
  </r>
  <r>
    <d v="2014-03-19T00:00:00"/>
    <x v="0"/>
    <x v="2"/>
    <x v="91"/>
    <s v="Matt Connell20140319"/>
    <x v="99"/>
    <x v="16"/>
    <x v="2"/>
    <x v="9"/>
    <s v="LogitechÂ Wireless Boombox Speaker - portable - wireless, wired"/>
    <n v="170.24"/>
    <n v="2"/>
    <n v="53.2"/>
    <s v="Profit"/>
  </r>
  <r>
    <d v="2014-03-21T00:00:00"/>
    <x v="0"/>
    <x v="2"/>
    <x v="92"/>
    <s v="Cassandra Brandow20140321"/>
    <x v="100"/>
    <x v="10"/>
    <x v="0"/>
    <x v="4"/>
    <s v="Binney &amp; Smith Crayola Metallic Colored Pencils, 8-Color Set"/>
    <n v="7.41"/>
    <n v="2"/>
    <n v="1.2"/>
    <s v="Profit"/>
  </r>
  <r>
    <d v="2014-03-21T00:00:00"/>
    <x v="0"/>
    <x v="2"/>
    <x v="92"/>
    <s v="Cassandra Brandow20140321"/>
    <x v="100"/>
    <x v="10"/>
    <x v="0"/>
    <x v="4"/>
    <s v="Binney &amp; Smith inkTank Erasable Desk Highlighter, Chisel Tip, Yellow, 12/Box"/>
    <n v="6.05"/>
    <n v="3"/>
    <n v="1.59"/>
    <s v="Profit"/>
  </r>
  <r>
    <d v="2014-03-21T00:00:00"/>
    <x v="0"/>
    <x v="2"/>
    <x v="93"/>
    <s v="Thomas Seio20140321"/>
    <x v="101"/>
    <x v="25"/>
    <x v="0"/>
    <x v="2"/>
    <s v="Tennsco Commercial Shelving"/>
    <n v="16.27"/>
    <n v="1"/>
    <n v="-3.86"/>
    <s v="Loss"/>
  </r>
  <r>
    <d v="2014-03-21T00:00:00"/>
    <x v="0"/>
    <x v="2"/>
    <x v="94"/>
    <s v="Kristen Hastings20140321"/>
    <x v="102"/>
    <x v="6"/>
    <x v="2"/>
    <x v="6"/>
    <s v="Samsung Galaxy S4 Active"/>
    <n v="3499.93"/>
    <n v="7"/>
    <n v="909.98"/>
    <s v="Profit"/>
  </r>
  <r>
    <d v="2014-03-21T00:00:00"/>
    <x v="0"/>
    <x v="2"/>
    <x v="94"/>
    <s v="Kristen Hastings20140321"/>
    <x v="102"/>
    <x v="6"/>
    <x v="0"/>
    <x v="1"/>
    <s v="Avery 492"/>
    <n v="14.4"/>
    <n v="5"/>
    <n v="6.62"/>
    <s v="Profit"/>
  </r>
  <r>
    <d v="2014-03-21T00:00:00"/>
    <x v="0"/>
    <x v="2"/>
    <x v="94"/>
    <s v="Kristen Hastings20140321"/>
    <x v="102"/>
    <x v="6"/>
    <x v="0"/>
    <x v="0"/>
    <s v="Xerox 1919"/>
    <n v="122.97"/>
    <n v="3"/>
    <n v="60.26"/>
    <s v="Profit"/>
  </r>
  <r>
    <d v="2014-03-21T00:00:00"/>
    <x v="0"/>
    <x v="2"/>
    <x v="94"/>
    <s v="Kristen Hastings20140321"/>
    <x v="102"/>
    <x v="6"/>
    <x v="0"/>
    <x v="4"/>
    <s v="American Pencil"/>
    <n v="9.32"/>
    <n v="4"/>
    <n v="2.7"/>
    <s v="Profit"/>
  </r>
  <r>
    <d v="2014-03-21T00:00:00"/>
    <x v="0"/>
    <x v="2"/>
    <x v="94"/>
    <s v="Kristen Hastings20140321"/>
    <x v="102"/>
    <x v="6"/>
    <x v="0"/>
    <x v="3"/>
    <s v="Wilson Jones Ledger-Size, Piano-Hinge Binder, 2&quot;, Blue"/>
    <n v="122.94"/>
    <n v="3"/>
    <n v="59.01"/>
    <s v="Profit"/>
  </r>
  <r>
    <d v="2014-03-21T00:00:00"/>
    <x v="0"/>
    <x v="2"/>
    <x v="95"/>
    <s v="Gary McGarr20140321"/>
    <x v="103"/>
    <x v="15"/>
    <x v="0"/>
    <x v="1"/>
    <s v="Avery 505"/>
    <n v="59.2"/>
    <n v="5"/>
    <n v="22.2"/>
    <s v="Profit"/>
  </r>
  <r>
    <d v="2014-03-21T00:00:00"/>
    <x v="0"/>
    <x v="2"/>
    <x v="95"/>
    <s v="Gary McGarr20140321"/>
    <x v="103"/>
    <x v="15"/>
    <x v="1"/>
    <x v="8"/>
    <s v="DAX Wood Document Frame"/>
    <n v="32.950000000000003"/>
    <n v="3"/>
    <n v="6.59"/>
    <s v="Profit"/>
  </r>
  <r>
    <d v="2014-03-21T00:00:00"/>
    <x v="0"/>
    <x v="2"/>
    <x v="95"/>
    <s v="Gary McGarr20140321"/>
    <x v="103"/>
    <x v="15"/>
    <x v="1"/>
    <x v="5"/>
    <s v="Global Highback Leather Tilter in Burgundy"/>
    <n v="218.38"/>
    <n v="3"/>
    <n v="-10.92"/>
    <s v="Loss"/>
  </r>
  <r>
    <d v="2014-03-22T00:00:00"/>
    <x v="0"/>
    <x v="2"/>
    <x v="96"/>
    <s v="Craig Carroll20140322"/>
    <x v="104"/>
    <x v="25"/>
    <x v="0"/>
    <x v="3"/>
    <s v="C-Line Peel &amp; Stick Add-On Filing Pockets, 8-3/4 x 5-1/8, 10/Pack"/>
    <n v="7.64"/>
    <n v="4"/>
    <n v="-5.86"/>
    <s v="Loss"/>
  </r>
  <r>
    <d v="2014-03-22T00:00:00"/>
    <x v="0"/>
    <x v="2"/>
    <x v="96"/>
    <s v="Craig Carroll20140322"/>
    <x v="104"/>
    <x v="25"/>
    <x v="0"/>
    <x v="3"/>
    <s v="GBC Prestige Therm-A-Bind Covers"/>
    <n v="51.47"/>
    <n v="5"/>
    <n v="-39.46"/>
    <s v="Loss"/>
  </r>
  <r>
    <d v="2014-03-22T00:00:00"/>
    <x v="0"/>
    <x v="2"/>
    <x v="97"/>
    <s v="Beth Fritzler20140322"/>
    <x v="105"/>
    <x v="12"/>
    <x v="0"/>
    <x v="0"/>
    <s v="Xerox 1951"/>
    <n v="74.349999999999994"/>
    <n v="3"/>
    <n v="23.24"/>
    <s v="Profit"/>
  </r>
  <r>
    <d v="2014-03-22T00:00:00"/>
    <x v="0"/>
    <x v="2"/>
    <x v="97"/>
    <s v="Beth Fritzler20140322"/>
    <x v="105"/>
    <x v="12"/>
    <x v="1"/>
    <x v="5"/>
    <s v="Office Star - Mesh Screen back chair with Vinyl seat"/>
    <n v="314.35000000000002"/>
    <n v="3"/>
    <n v="-35.36"/>
    <s v="Loss"/>
  </r>
  <r>
    <d v="2014-03-22T00:00:00"/>
    <x v="0"/>
    <x v="2"/>
    <x v="98"/>
    <s v="Vivian Mathis20140322"/>
    <x v="106"/>
    <x v="18"/>
    <x v="0"/>
    <x v="4"/>
    <s v="Avery Hi-Liter EverBold Pen Style Fluorescent Highlighters, 4/Pack"/>
    <n v="16.28"/>
    <n v="2"/>
    <n v="6.51"/>
    <s v="Profit"/>
  </r>
  <r>
    <d v="2014-03-23T00:00:00"/>
    <x v="0"/>
    <x v="2"/>
    <x v="99"/>
    <s v="Patrick O'Donnell20140323"/>
    <x v="107"/>
    <x v="3"/>
    <x v="0"/>
    <x v="2"/>
    <s v="Economy Rollaway Files"/>
    <n v="330.4"/>
    <n v="2"/>
    <n v="85.9"/>
    <s v="Profit"/>
  </r>
  <r>
    <d v="2014-03-23T00:00:00"/>
    <x v="0"/>
    <x v="2"/>
    <x v="99"/>
    <s v="Patrick O'Donnell20140323"/>
    <x v="107"/>
    <x v="3"/>
    <x v="2"/>
    <x v="6"/>
    <s v="Ooma Telo VoIP Home Phone System"/>
    <n v="604.75"/>
    <n v="6"/>
    <n v="37.799999999999997"/>
    <s v="Profit"/>
  </r>
  <r>
    <d v="2014-03-23T00:00:00"/>
    <x v="0"/>
    <x v="2"/>
    <x v="100"/>
    <s v="Bruce Geld20140323"/>
    <x v="108"/>
    <x v="16"/>
    <x v="0"/>
    <x v="1"/>
    <s v="Avery 476"/>
    <n v="9.91"/>
    <n v="3"/>
    <n v="3.22"/>
    <s v="Profit"/>
  </r>
  <r>
    <d v="2014-03-24T00:00:00"/>
    <x v="0"/>
    <x v="2"/>
    <x v="101"/>
    <s v="Carlos Daly20140324"/>
    <x v="109"/>
    <x v="20"/>
    <x v="0"/>
    <x v="0"/>
    <s v="Xerox 190"/>
    <n v="24.9"/>
    <n v="5"/>
    <n v="11.7"/>
    <s v="Profit"/>
  </r>
  <r>
    <d v="2014-03-24T00:00:00"/>
    <x v="0"/>
    <x v="2"/>
    <x v="102"/>
    <s v="Maurice Satty20140324"/>
    <x v="110"/>
    <x v="3"/>
    <x v="1"/>
    <x v="8"/>
    <s v="DAX Contemporary Wood Frame with Silver Metal Mat, Desktop, 11 x 14 Size"/>
    <n v="40.479999999999997"/>
    <n v="2"/>
    <n v="14.57"/>
    <s v="Profit"/>
  </r>
  <r>
    <d v="2014-03-25T00:00:00"/>
    <x v="0"/>
    <x v="2"/>
    <x v="86"/>
    <s v="Annie Zypern20140325"/>
    <x v="111"/>
    <x v="20"/>
    <x v="1"/>
    <x v="5"/>
    <s v="Iceberg Nesting Folding Chair, 19w x 6d x 43h"/>
    <n v="366.79"/>
    <n v="7"/>
    <n v="65.209999999999994"/>
    <s v="Profit"/>
  </r>
  <r>
    <d v="2014-03-25T00:00:00"/>
    <x v="0"/>
    <x v="2"/>
    <x v="103"/>
    <s v="Christina Anderson20140325"/>
    <x v="112"/>
    <x v="3"/>
    <x v="0"/>
    <x v="4"/>
    <s v="Newell 35"/>
    <n v="6.56"/>
    <n v="2"/>
    <n v="1.9"/>
    <s v="Profit"/>
  </r>
  <r>
    <d v="2014-03-25T00:00:00"/>
    <x v="0"/>
    <x v="2"/>
    <x v="103"/>
    <s v="Christina Anderson20140325"/>
    <x v="112"/>
    <x v="3"/>
    <x v="0"/>
    <x v="4"/>
    <s v="Eberhard Faber 3 1/2&quot; Golf Pencils"/>
    <n v="14.88"/>
    <n v="2"/>
    <n v="3.72"/>
    <s v="Profit"/>
  </r>
  <r>
    <d v="2014-03-25T00:00:00"/>
    <x v="0"/>
    <x v="2"/>
    <x v="103"/>
    <s v="Christina Anderson20140325"/>
    <x v="112"/>
    <x v="3"/>
    <x v="2"/>
    <x v="9"/>
    <s v="ImationÂ SwivelÂ Flash DriveÂ USBÂ flash driveÂ - 8 GB"/>
    <n v="45.48"/>
    <n v="4"/>
    <n v="15.92"/>
    <s v="Profit"/>
  </r>
  <r>
    <d v="2014-03-25T00:00:00"/>
    <x v="0"/>
    <x v="2"/>
    <x v="103"/>
    <s v="Christina Anderson20140325"/>
    <x v="112"/>
    <x v="3"/>
    <x v="0"/>
    <x v="4"/>
    <s v="BIC Brite Liner Grip Highlighters, Assorted, 5/Pack"/>
    <n v="25.44"/>
    <n v="6"/>
    <n v="9.92"/>
    <s v="Profit"/>
  </r>
  <r>
    <d v="2014-03-26T00:00:00"/>
    <x v="0"/>
    <x v="2"/>
    <x v="104"/>
    <s v="Jonathan Doherty20140326"/>
    <x v="113"/>
    <x v="3"/>
    <x v="2"/>
    <x v="9"/>
    <s v="SanDisk Ultra 32 GB MicroSDHC Class 10 Memory Card"/>
    <n v="66.3"/>
    <n v="3"/>
    <n v="8.6199999999999992"/>
    <s v="Profit"/>
  </r>
  <r>
    <d v="2014-03-26T00:00:00"/>
    <x v="0"/>
    <x v="2"/>
    <x v="105"/>
    <s v="Damala Kotsonis20140326"/>
    <x v="114"/>
    <x v="3"/>
    <x v="0"/>
    <x v="4"/>
    <s v="Newell 308"/>
    <n v="3.36"/>
    <n v="2"/>
    <n v="0.84"/>
    <s v="Profit"/>
  </r>
  <r>
    <d v="2014-03-26T00:00:00"/>
    <x v="0"/>
    <x v="2"/>
    <x v="105"/>
    <s v="Damala Kotsonis20140326"/>
    <x v="114"/>
    <x v="3"/>
    <x v="0"/>
    <x v="3"/>
    <s v="Wilson Jones Leather-Like Binders with DublLock Round Rings"/>
    <n v="27.94"/>
    <n v="4"/>
    <n v="9.43"/>
    <s v="Profit"/>
  </r>
  <r>
    <d v="2014-03-26T00:00:00"/>
    <x v="0"/>
    <x v="2"/>
    <x v="105"/>
    <s v="Damala Kotsonis20140326"/>
    <x v="114"/>
    <x v="3"/>
    <x v="2"/>
    <x v="6"/>
    <s v="Griffin GC17055 Auxiliary Audio Cable"/>
    <n v="28.78"/>
    <n v="2"/>
    <n v="2.88"/>
    <s v="Profit"/>
  </r>
  <r>
    <d v="2014-03-26T00:00:00"/>
    <x v="0"/>
    <x v="2"/>
    <x v="106"/>
    <s v="Cindy Stewart20140326"/>
    <x v="115"/>
    <x v="3"/>
    <x v="0"/>
    <x v="1"/>
    <s v="Smead Alpha-Z Color-Coded Name Labels First Letter Starter Set"/>
    <n v="18.75"/>
    <n v="5"/>
    <n v="9"/>
    <s v="Profit"/>
  </r>
  <r>
    <d v="2014-03-28T00:00:00"/>
    <x v="0"/>
    <x v="2"/>
    <x v="107"/>
    <s v="Christina VanderZanden20140328"/>
    <x v="116"/>
    <x v="30"/>
    <x v="0"/>
    <x v="10"/>
    <s v="Poly String Tie Envelopes"/>
    <n v="6.12"/>
    <n v="3"/>
    <n v="2.88"/>
    <s v="Profit"/>
  </r>
  <r>
    <d v="2014-03-28T00:00:00"/>
    <x v="0"/>
    <x v="2"/>
    <x v="107"/>
    <s v="Christina VanderZanden20140328"/>
    <x v="116"/>
    <x v="30"/>
    <x v="1"/>
    <x v="13"/>
    <s v="Hon 94000 Series Round Tables"/>
    <n v="1184.72"/>
    <n v="4"/>
    <n v="106.62"/>
    <s v="Profit"/>
  </r>
  <r>
    <d v="2014-03-28T00:00:00"/>
    <x v="0"/>
    <x v="2"/>
    <x v="108"/>
    <s v="Daniel Raglin20140328"/>
    <x v="117"/>
    <x v="31"/>
    <x v="2"/>
    <x v="6"/>
    <s v="AT&amp;T TR1909W"/>
    <n v="302.38"/>
    <n v="3"/>
    <n v="22.68"/>
    <s v="Profit"/>
  </r>
  <r>
    <d v="2014-03-28T00:00:00"/>
    <x v="0"/>
    <x v="2"/>
    <x v="109"/>
    <s v="Mike Pelletier20140328"/>
    <x v="118"/>
    <x v="10"/>
    <x v="1"/>
    <x v="13"/>
    <s v="Chromcraft Bull-Nose Wood Oval Conference Tables &amp; Bases"/>
    <n v="330.59"/>
    <n v="1"/>
    <n v="-143.25"/>
    <s v="Loss"/>
  </r>
  <r>
    <d v="2014-03-29T00:00:00"/>
    <x v="0"/>
    <x v="2"/>
    <x v="110"/>
    <s v="Mike Gockenbach20140329"/>
    <x v="119"/>
    <x v="0"/>
    <x v="1"/>
    <x v="13"/>
    <s v="Bush Advantage Collection Racetrack Conference Table"/>
    <n v="890.84"/>
    <n v="3"/>
    <n v="-152.72"/>
    <s v="Loss"/>
  </r>
  <r>
    <d v="2014-03-30T00:00:00"/>
    <x v="0"/>
    <x v="2"/>
    <x v="111"/>
    <s v="Kunst Miller20140330"/>
    <x v="120"/>
    <x v="20"/>
    <x v="0"/>
    <x v="4"/>
    <s v="Peel-Off China Markers"/>
    <n v="49.65"/>
    <n v="5"/>
    <n v="20.85"/>
    <s v="Profit"/>
  </r>
  <r>
    <d v="2014-03-30T00:00:00"/>
    <x v="0"/>
    <x v="2"/>
    <x v="112"/>
    <s v="Dorris liebe20140330"/>
    <x v="121"/>
    <x v="22"/>
    <x v="0"/>
    <x v="2"/>
    <s v="Sterilite Show Offs Storage Containers"/>
    <n v="15.84"/>
    <n v="3"/>
    <n v="0"/>
    <s v="Loss"/>
  </r>
  <r>
    <d v="2014-03-30T00:00:00"/>
    <x v="0"/>
    <x v="2"/>
    <x v="112"/>
    <s v="Dorris liebe20140330"/>
    <x v="121"/>
    <x v="22"/>
    <x v="0"/>
    <x v="1"/>
    <s v="Avery 490"/>
    <n v="44.4"/>
    <n v="3"/>
    <n v="22.2"/>
    <s v="Profit"/>
  </r>
  <r>
    <d v="2014-03-30T00:00:00"/>
    <x v="0"/>
    <x v="2"/>
    <x v="113"/>
    <s v="Susan Gilcrest20140330"/>
    <x v="122"/>
    <x v="20"/>
    <x v="0"/>
    <x v="4"/>
    <s v="Sanford EarthWrite Recycled Pencils, Medium Soft, #2"/>
    <n v="10.5"/>
    <n v="5"/>
    <n v="2.94"/>
    <s v="Profit"/>
  </r>
  <r>
    <d v="2014-03-30T00:00:00"/>
    <x v="0"/>
    <x v="2"/>
    <x v="41"/>
    <s v="Guy Armstrong20140330"/>
    <x v="123"/>
    <x v="3"/>
    <x v="1"/>
    <x v="11"/>
    <s v="O'Sullivan Living Dimensions 2-Shelf Bookcases"/>
    <n v="205.67"/>
    <n v="2"/>
    <n v="-12.1"/>
    <s v="Loss"/>
  </r>
  <r>
    <d v="2014-03-30T00:00:00"/>
    <x v="0"/>
    <x v="2"/>
    <x v="114"/>
    <s v="Mark Packer20140330"/>
    <x v="124"/>
    <x v="0"/>
    <x v="0"/>
    <x v="10"/>
    <s v="Airmail Envelopes"/>
    <n v="335.72"/>
    <n v="5"/>
    <n v="113.31"/>
    <s v="Profit"/>
  </r>
  <r>
    <d v="2014-03-30T00:00:00"/>
    <x v="0"/>
    <x v="2"/>
    <x v="114"/>
    <s v="Mark Packer20140330"/>
    <x v="124"/>
    <x v="0"/>
    <x v="2"/>
    <x v="6"/>
    <s v="Innergie mMini Combo Duo USB Travel Charging Kit"/>
    <n v="251.94"/>
    <n v="7"/>
    <n v="88.18"/>
    <s v="Profit"/>
  </r>
  <r>
    <d v="2014-03-30T00:00:00"/>
    <x v="0"/>
    <x v="2"/>
    <x v="114"/>
    <s v="Mark Packer20140330"/>
    <x v="124"/>
    <x v="0"/>
    <x v="1"/>
    <x v="5"/>
    <s v="Global Stack Chair without Arms, Black"/>
    <n v="127.3"/>
    <n v="7"/>
    <n v="-9.09"/>
    <s v="Loss"/>
  </r>
  <r>
    <d v="2014-03-30T00:00:00"/>
    <x v="0"/>
    <x v="2"/>
    <x v="115"/>
    <s v="Nat Carroll20140330"/>
    <x v="125"/>
    <x v="28"/>
    <x v="0"/>
    <x v="2"/>
    <s v="Space Solutions Commercial Steel Shelving"/>
    <n v="129.30000000000001"/>
    <n v="2"/>
    <n v="6.47"/>
    <s v="Profit"/>
  </r>
  <r>
    <d v="2014-03-31T00:00:00"/>
    <x v="0"/>
    <x v="2"/>
    <x v="116"/>
    <s v="Alex Avila20140331"/>
    <x v="126"/>
    <x v="3"/>
    <x v="0"/>
    <x v="3"/>
    <s v="GBC DocuBind 200 Manual Binding Machine"/>
    <n v="673.57"/>
    <n v="2"/>
    <n v="252.59"/>
    <s v="Profit"/>
  </r>
  <r>
    <d v="2014-03-31T00:00:00"/>
    <x v="0"/>
    <x v="2"/>
    <x v="116"/>
    <s v="Alex Avila20140331"/>
    <x v="126"/>
    <x v="3"/>
    <x v="0"/>
    <x v="12"/>
    <s v="Fellowes Advanced Computer Series Surge Protectors"/>
    <n v="52.98"/>
    <n v="2"/>
    <n v="14.83"/>
    <s v="Profit"/>
  </r>
  <r>
    <d v="2014-03-31T00:00:00"/>
    <x v="0"/>
    <x v="2"/>
    <x v="117"/>
    <s v="Jas O'Carroll20140331"/>
    <x v="127"/>
    <x v="2"/>
    <x v="0"/>
    <x v="3"/>
    <s v="Avery Round Ring Poly Binders"/>
    <n v="0.85"/>
    <n v="1"/>
    <n v="-0.6"/>
    <s v="Loss"/>
  </r>
  <r>
    <d v="2014-03-31T00:00:00"/>
    <x v="0"/>
    <x v="2"/>
    <x v="118"/>
    <s v="Dorothy Dickinson20140331"/>
    <x v="128"/>
    <x v="1"/>
    <x v="0"/>
    <x v="3"/>
    <s v="Fellowes Black Plastic Comb Bindings"/>
    <n v="8.1300000000000008"/>
    <n v="7"/>
    <n v="-13.83"/>
    <s v="Loss"/>
  </r>
  <r>
    <d v="2014-03-31T00:00:00"/>
    <x v="0"/>
    <x v="2"/>
    <x v="118"/>
    <s v="Dorothy Dickinson20140331"/>
    <x v="128"/>
    <x v="1"/>
    <x v="2"/>
    <x v="9"/>
    <s v="Kensington SlimBlade Notebook Wireless Mouse with Nano Receiver"/>
    <n v="79.98"/>
    <n v="2"/>
    <n v="14"/>
    <s v="Profit"/>
  </r>
  <r>
    <d v="2014-03-31T00:00:00"/>
    <x v="0"/>
    <x v="2"/>
    <x v="119"/>
    <s v="Karen Bern20140331"/>
    <x v="129"/>
    <x v="16"/>
    <x v="0"/>
    <x v="3"/>
    <s v="Avery Hole Reinforcements"/>
    <n v="1.87"/>
    <n v="1"/>
    <n v="-1.31"/>
    <s v="Loss"/>
  </r>
  <r>
    <d v="2014-03-31T00:00:00"/>
    <x v="0"/>
    <x v="2"/>
    <x v="120"/>
    <s v="Trudy Glocke20140331"/>
    <x v="130"/>
    <x v="16"/>
    <x v="1"/>
    <x v="5"/>
    <s v="Global Leather Highback Executive Chair with Pneumatic Height Adjustment, Black"/>
    <n v="1125.49"/>
    <n v="7"/>
    <n v="98.48"/>
    <s v="Profit"/>
  </r>
  <r>
    <d v="2014-03-31T00:00:00"/>
    <x v="0"/>
    <x v="2"/>
    <x v="120"/>
    <s v="Trudy Glocke20140331"/>
    <x v="130"/>
    <x v="16"/>
    <x v="0"/>
    <x v="3"/>
    <s v="Ibico Plastic and Wire Spiral Binding Combs"/>
    <n v="12.65"/>
    <n v="5"/>
    <n v="-10.119999999999999"/>
    <s v="Loss"/>
  </r>
  <r>
    <d v="2014-03-31T00:00:00"/>
    <x v="0"/>
    <x v="2"/>
    <x v="120"/>
    <s v="Trudy Glocke20140331"/>
    <x v="130"/>
    <x v="16"/>
    <x v="0"/>
    <x v="4"/>
    <s v="Binney &amp; Smith inkTank Erasable Desk Highlighter, Chisel Tip, Yellow, 12/Box"/>
    <n v="4.03"/>
    <n v="2"/>
    <n v="1.06"/>
    <s v="Profit"/>
  </r>
  <r>
    <d v="2014-04-01T00:00:00"/>
    <x v="0"/>
    <x v="3"/>
    <x v="111"/>
    <s v="Kunst Miller20140401"/>
    <x v="131"/>
    <x v="3"/>
    <x v="0"/>
    <x v="1"/>
    <s v="Avery 490"/>
    <n v="29.6"/>
    <n v="2"/>
    <n v="14.8"/>
    <s v="Profit"/>
  </r>
  <r>
    <d v="2014-04-01T00:00:00"/>
    <x v="0"/>
    <x v="3"/>
    <x v="111"/>
    <s v="Kunst Miller20140401"/>
    <x v="131"/>
    <x v="3"/>
    <x v="0"/>
    <x v="3"/>
    <s v="Pressboard Data Binder, Crimson, 12&quot; X 8 1/2&quot;"/>
    <n v="17.09"/>
    <n v="4"/>
    <n v="5.55"/>
    <s v="Profit"/>
  </r>
  <r>
    <d v="2014-04-01T00:00:00"/>
    <x v="0"/>
    <x v="3"/>
    <x v="121"/>
    <s v="Katharine Harms20140401"/>
    <x v="132"/>
    <x v="32"/>
    <x v="0"/>
    <x v="2"/>
    <s v="Rogers Profile Extra Capacity Storage Tub"/>
    <n v="66.959999999999994"/>
    <n v="4"/>
    <n v="2.68"/>
    <s v="Profit"/>
  </r>
  <r>
    <d v="2014-04-01T00:00:00"/>
    <x v="0"/>
    <x v="3"/>
    <x v="121"/>
    <s v="Katharine Harms20140401"/>
    <x v="132"/>
    <x v="32"/>
    <x v="0"/>
    <x v="3"/>
    <s v="Zipper Ring Binder Pockets"/>
    <n v="6.24"/>
    <n v="2"/>
    <n v="3.06"/>
    <s v="Profit"/>
  </r>
  <r>
    <d v="2014-04-02T00:00:00"/>
    <x v="0"/>
    <x v="3"/>
    <x v="122"/>
    <s v="Rob Dowd20140402"/>
    <x v="133"/>
    <x v="4"/>
    <x v="0"/>
    <x v="0"/>
    <s v="Xerox 1990"/>
    <n v="15.84"/>
    <n v="3"/>
    <n v="7.13"/>
    <s v="Profit"/>
  </r>
  <r>
    <d v="2014-04-02T00:00:00"/>
    <x v="0"/>
    <x v="3"/>
    <x v="122"/>
    <s v="Rob Dowd20140402"/>
    <x v="133"/>
    <x v="4"/>
    <x v="2"/>
    <x v="6"/>
    <s v="Motorola Droid Maxx"/>
    <n v="1049.93"/>
    <n v="7"/>
    <n v="293.98"/>
    <s v="Profit"/>
  </r>
  <r>
    <d v="2014-04-02T00:00:00"/>
    <x v="0"/>
    <x v="3"/>
    <x v="122"/>
    <s v="Rob Dowd20140402"/>
    <x v="133"/>
    <x v="4"/>
    <x v="0"/>
    <x v="12"/>
    <s v="Euro-Pro Shark Turbo Vacuum"/>
    <n v="154.9"/>
    <n v="5"/>
    <n v="40.270000000000003"/>
    <s v="Profit"/>
  </r>
  <r>
    <d v="2014-04-02T00:00:00"/>
    <x v="0"/>
    <x v="3"/>
    <x v="66"/>
    <s v="Sam Craven20140402"/>
    <x v="134"/>
    <x v="0"/>
    <x v="0"/>
    <x v="0"/>
    <s v="Xerox 1898"/>
    <n v="26.72"/>
    <n v="5"/>
    <n v="9.35"/>
    <s v="Profit"/>
  </r>
  <r>
    <d v="2014-04-02T00:00:00"/>
    <x v="0"/>
    <x v="3"/>
    <x v="66"/>
    <s v="Sam Craven20140402"/>
    <x v="134"/>
    <x v="0"/>
    <x v="0"/>
    <x v="0"/>
    <s v="Xerox 1947"/>
    <n v="33.49"/>
    <n v="7"/>
    <n v="10.47"/>
    <s v="Profit"/>
  </r>
  <r>
    <d v="2014-04-02T00:00:00"/>
    <x v="0"/>
    <x v="3"/>
    <x v="123"/>
    <s v="Anna HÃ¤berlin20140402"/>
    <x v="135"/>
    <x v="6"/>
    <x v="1"/>
    <x v="8"/>
    <s v="Luxo Adjustable Task Clamp Lamp"/>
    <n v="177.68"/>
    <n v="2"/>
    <n v="46.2"/>
    <s v="Profit"/>
  </r>
  <r>
    <d v="2014-04-03T00:00:00"/>
    <x v="0"/>
    <x v="3"/>
    <x v="124"/>
    <s v="Katrina Edelman20140403"/>
    <x v="136"/>
    <x v="3"/>
    <x v="0"/>
    <x v="10"/>
    <s v="Staple envelope"/>
    <n v="11.16"/>
    <n v="2"/>
    <n v="5.58"/>
    <s v="Profit"/>
  </r>
  <r>
    <d v="2014-04-03T00:00:00"/>
    <x v="0"/>
    <x v="3"/>
    <x v="124"/>
    <s v="Katrina Edelman20140403"/>
    <x v="136"/>
    <x v="3"/>
    <x v="2"/>
    <x v="9"/>
    <s v="Enermax Briskie RF Wireless Keyboard and Mouse Combo"/>
    <n v="62.31"/>
    <n v="3"/>
    <n v="22.43"/>
    <s v="Profit"/>
  </r>
  <r>
    <d v="2014-04-03T00:00:00"/>
    <x v="0"/>
    <x v="3"/>
    <x v="124"/>
    <s v="Katrina Edelman20140403"/>
    <x v="136"/>
    <x v="3"/>
    <x v="2"/>
    <x v="9"/>
    <s v="Logitech G600 MMO Gaming Mouse"/>
    <n v="159.97999999999999"/>
    <n v="2"/>
    <n v="57.59"/>
    <s v="Profit"/>
  </r>
  <r>
    <d v="2014-04-04T00:00:00"/>
    <x v="0"/>
    <x v="3"/>
    <x v="125"/>
    <s v="Paul Knutson20140404"/>
    <x v="137"/>
    <x v="3"/>
    <x v="0"/>
    <x v="1"/>
    <s v="Avery 518"/>
    <n v="18.899999999999999"/>
    <n v="6"/>
    <n v="9.07"/>
    <s v="Profit"/>
  </r>
  <r>
    <d v="2014-04-04T00:00:00"/>
    <x v="0"/>
    <x v="3"/>
    <x v="102"/>
    <s v="Maurice Satty20140404"/>
    <x v="138"/>
    <x v="14"/>
    <x v="1"/>
    <x v="8"/>
    <s v="Advantus Panel Wall Acrylic Frame"/>
    <n v="5.47"/>
    <n v="1"/>
    <n v="2.35"/>
    <s v="Profit"/>
  </r>
  <r>
    <d v="2014-04-04T00:00:00"/>
    <x v="0"/>
    <x v="3"/>
    <x v="102"/>
    <s v="Maurice Satty20140404"/>
    <x v="138"/>
    <x v="14"/>
    <x v="0"/>
    <x v="4"/>
    <s v="Newell 319"/>
    <n v="79.36"/>
    <n v="4"/>
    <n v="23.81"/>
    <s v="Profit"/>
  </r>
  <r>
    <d v="2014-04-04T00:00:00"/>
    <x v="0"/>
    <x v="3"/>
    <x v="126"/>
    <s v="Mary Zewe20140404"/>
    <x v="139"/>
    <x v="3"/>
    <x v="0"/>
    <x v="3"/>
    <s v="Avery Non-Stick Binders"/>
    <n v="7.18"/>
    <n v="2"/>
    <n v="2.25"/>
    <s v="Profit"/>
  </r>
  <r>
    <d v="2014-04-04T00:00:00"/>
    <x v="0"/>
    <x v="3"/>
    <x v="127"/>
    <s v="Ken Black20140404"/>
    <x v="140"/>
    <x v="8"/>
    <x v="0"/>
    <x v="2"/>
    <s v="Safco Commercial Shelving"/>
    <n v="232.55"/>
    <n v="5"/>
    <n v="9.3000000000000007"/>
    <s v="Profit"/>
  </r>
  <r>
    <d v="2014-04-04T00:00:00"/>
    <x v="0"/>
    <x v="3"/>
    <x v="127"/>
    <s v="Ken Black20140404"/>
    <x v="140"/>
    <x v="8"/>
    <x v="2"/>
    <x v="9"/>
    <s v="Logitech Wireless Marathon Mouse M705"/>
    <n v="99.98"/>
    <n v="2"/>
    <n v="42.99"/>
    <s v="Profit"/>
  </r>
  <r>
    <d v="2014-04-04T00:00:00"/>
    <x v="0"/>
    <x v="3"/>
    <x v="127"/>
    <s v="Ken Black20140404"/>
    <x v="140"/>
    <x v="8"/>
    <x v="0"/>
    <x v="0"/>
    <s v="Xerox 209"/>
    <n v="19.440000000000001"/>
    <n v="3"/>
    <n v="9.33"/>
    <s v="Profit"/>
  </r>
  <r>
    <d v="2014-04-04T00:00:00"/>
    <x v="0"/>
    <x v="3"/>
    <x v="127"/>
    <s v="Ken Black20140404"/>
    <x v="140"/>
    <x v="8"/>
    <x v="0"/>
    <x v="0"/>
    <s v="Xerox 1966"/>
    <n v="12.96"/>
    <n v="2"/>
    <n v="6.35"/>
    <s v="Profit"/>
  </r>
  <r>
    <d v="2014-04-05T00:00:00"/>
    <x v="0"/>
    <x v="3"/>
    <x v="128"/>
    <s v="Tracy Hopkins20140405"/>
    <x v="141"/>
    <x v="20"/>
    <x v="0"/>
    <x v="0"/>
    <s v="Eaton Premium Continuous-Feed Paper, 25% Cotton, Letter Size, White, 1000 Shts/Box"/>
    <n v="55.48"/>
    <n v="1"/>
    <n v="26.63"/>
    <s v="Profit"/>
  </r>
  <r>
    <d v="2014-04-05T00:00:00"/>
    <x v="0"/>
    <x v="3"/>
    <x v="129"/>
    <s v="Greg Maxwell20140405"/>
    <x v="142"/>
    <x v="6"/>
    <x v="0"/>
    <x v="4"/>
    <s v="Crayola Colored Pencils"/>
    <n v="22.96"/>
    <n v="7"/>
    <n v="7.58"/>
    <s v="Profit"/>
  </r>
  <r>
    <d v="2014-04-05T00:00:00"/>
    <x v="0"/>
    <x v="3"/>
    <x v="129"/>
    <s v="Greg Maxwell20140405"/>
    <x v="142"/>
    <x v="6"/>
    <x v="2"/>
    <x v="6"/>
    <s v="AT&amp;T CL82213"/>
    <n v="28.99"/>
    <n v="1"/>
    <n v="8.41"/>
    <s v="Profit"/>
  </r>
  <r>
    <d v="2014-04-05T00:00:00"/>
    <x v="0"/>
    <x v="3"/>
    <x v="129"/>
    <s v="Greg Maxwell20140405"/>
    <x v="142"/>
    <x v="6"/>
    <x v="0"/>
    <x v="0"/>
    <s v="Xerox 1957"/>
    <n v="12.96"/>
    <n v="2"/>
    <n v="6.35"/>
    <s v="Profit"/>
  </r>
  <r>
    <d v="2014-04-05T00:00:00"/>
    <x v="0"/>
    <x v="3"/>
    <x v="129"/>
    <s v="Greg Maxwell20140405"/>
    <x v="142"/>
    <x v="6"/>
    <x v="0"/>
    <x v="4"/>
    <s v="Newell 321"/>
    <n v="22.96"/>
    <n v="7"/>
    <n v="6.66"/>
    <s v="Profit"/>
  </r>
  <r>
    <d v="2014-04-05T00:00:00"/>
    <x v="0"/>
    <x v="3"/>
    <x v="129"/>
    <s v="Greg Maxwell20140405"/>
    <x v="142"/>
    <x v="6"/>
    <x v="0"/>
    <x v="14"/>
    <s v="Martin Yale Chadless Opener Electric Letter Opener"/>
    <n v="4164.05"/>
    <n v="5"/>
    <n v="83.28"/>
    <s v="Profit"/>
  </r>
  <r>
    <d v="2014-04-05T00:00:00"/>
    <x v="0"/>
    <x v="3"/>
    <x v="130"/>
    <s v="John Grady20140405"/>
    <x v="143"/>
    <x v="1"/>
    <x v="0"/>
    <x v="2"/>
    <s v="Tenex File Box, Personal Filing Tote with Lid, Black"/>
    <n v="49.63"/>
    <n v="4"/>
    <n v="3.72"/>
    <s v="Profit"/>
  </r>
  <r>
    <d v="2014-04-05T00:00:00"/>
    <x v="0"/>
    <x v="3"/>
    <x v="130"/>
    <s v="John Grady20140405"/>
    <x v="143"/>
    <x v="1"/>
    <x v="0"/>
    <x v="2"/>
    <s v="Adjustable Personal File Tote"/>
    <n v="52.1"/>
    <n v="4"/>
    <n v="3.91"/>
    <s v="Profit"/>
  </r>
  <r>
    <d v="2014-04-05T00:00:00"/>
    <x v="0"/>
    <x v="3"/>
    <x v="131"/>
    <s v="Ruben Dartt20140405"/>
    <x v="144"/>
    <x v="14"/>
    <x v="0"/>
    <x v="4"/>
    <s v="Stanley Contemporary Battery Pencil Sharpeners"/>
    <n v="26.7"/>
    <n v="2"/>
    <n v="7.48"/>
    <s v="Profit"/>
  </r>
  <r>
    <d v="2014-04-05T00:00:00"/>
    <x v="0"/>
    <x v="3"/>
    <x v="131"/>
    <s v="Ruben Dartt20140405"/>
    <x v="144"/>
    <x v="14"/>
    <x v="0"/>
    <x v="3"/>
    <s v="Fellowes Twister Kit, Gray/Clear, 3/pkg"/>
    <n v="40.200000000000003"/>
    <n v="5"/>
    <n v="18.09"/>
    <s v="Profit"/>
  </r>
  <r>
    <d v="2014-04-05T00:00:00"/>
    <x v="0"/>
    <x v="3"/>
    <x v="131"/>
    <s v="Ruben Dartt20140405"/>
    <x v="144"/>
    <x v="14"/>
    <x v="0"/>
    <x v="4"/>
    <s v="Binney &amp; Smith Crayola Metallic Colored Pencils, 8-Color Set"/>
    <n v="13.89"/>
    <n v="3"/>
    <n v="4.58"/>
    <s v="Profit"/>
  </r>
  <r>
    <d v="2014-04-05T00:00:00"/>
    <x v="0"/>
    <x v="3"/>
    <x v="131"/>
    <s v="Ruben Dartt20140405"/>
    <x v="144"/>
    <x v="14"/>
    <x v="0"/>
    <x v="2"/>
    <s v="Space Solutions HD Industrial Steel Shelving."/>
    <n v="689.82"/>
    <n v="6"/>
    <n v="20.69"/>
    <s v="Profit"/>
  </r>
  <r>
    <d v="2014-04-05T00:00:00"/>
    <x v="0"/>
    <x v="3"/>
    <x v="132"/>
    <s v="Roy Phan20140405"/>
    <x v="145"/>
    <x v="5"/>
    <x v="0"/>
    <x v="3"/>
    <s v="Ibico Standard Transparent Covers"/>
    <n v="115.36"/>
    <n v="7"/>
    <n v="56.53"/>
    <s v="Profit"/>
  </r>
  <r>
    <d v="2014-04-06T00:00:00"/>
    <x v="0"/>
    <x v="3"/>
    <x v="133"/>
    <s v="Guy Phonely20140406"/>
    <x v="146"/>
    <x v="2"/>
    <x v="0"/>
    <x v="3"/>
    <s v="Large Capacity Hanging Post Binders"/>
    <n v="44.91"/>
    <n v="6"/>
    <n v="-35.93"/>
    <s v="Loss"/>
  </r>
  <r>
    <d v="2014-04-06T00:00:00"/>
    <x v="0"/>
    <x v="3"/>
    <x v="26"/>
    <s v="Shirley Daniels20140406"/>
    <x v="147"/>
    <x v="2"/>
    <x v="0"/>
    <x v="14"/>
    <s v="Martin-Yale Premier Letter Opener"/>
    <n v="10.3"/>
    <n v="1"/>
    <n v="-2.19"/>
    <s v="Loss"/>
  </r>
  <r>
    <d v="2014-04-06T00:00:00"/>
    <x v="0"/>
    <x v="3"/>
    <x v="26"/>
    <s v="Shirley Daniels20140406"/>
    <x v="147"/>
    <x v="2"/>
    <x v="1"/>
    <x v="13"/>
    <s v="KI Adjustable-Height Table"/>
    <n v="154.76"/>
    <n v="3"/>
    <n v="-36.11"/>
    <s v="Loss"/>
  </r>
  <r>
    <d v="2014-04-06T00:00:00"/>
    <x v="0"/>
    <x v="3"/>
    <x v="26"/>
    <s v="Shirley Daniels20140406"/>
    <x v="147"/>
    <x v="2"/>
    <x v="2"/>
    <x v="9"/>
    <s v="ImationÂ Secure+ Hardware Encrypted USB 2.0Â Flash Drive; 16GB"/>
    <n v="116.78"/>
    <n v="2"/>
    <n v="21.9"/>
    <s v="Profit"/>
  </r>
  <r>
    <d v="2014-04-06T00:00:00"/>
    <x v="0"/>
    <x v="3"/>
    <x v="134"/>
    <s v="Scott Cohen20140406"/>
    <x v="148"/>
    <x v="22"/>
    <x v="1"/>
    <x v="13"/>
    <s v="Chromcraft Bull-Nose Wood Round Conference Table Top, Wood Base"/>
    <n v="653.54999999999995"/>
    <n v="3"/>
    <n v="111.1"/>
    <s v="Profit"/>
  </r>
  <r>
    <d v="2014-04-06T00:00:00"/>
    <x v="0"/>
    <x v="3"/>
    <x v="134"/>
    <s v="Scott Cohen20140406"/>
    <x v="148"/>
    <x v="22"/>
    <x v="2"/>
    <x v="9"/>
    <s v="Kingston Digital DataTraveler 32GB USB 2.0"/>
    <n v="33.9"/>
    <n v="2"/>
    <n v="2.0299999999999998"/>
    <s v="Profit"/>
  </r>
  <r>
    <d v="2014-04-06T00:00:00"/>
    <x v="0"/>
    <x v="3"/>
    <x v="135"/>
    <s v="Andy Yotov20140406"/>
    <x v="149"/>
    <x v="3"/>
    <x v="1"/>
    <x v="8"/>
    <s v="Tenex B1-RE Series Chair Mats for Low Pile Carpets"/>
    <n v="91.96"/>
    <n v="2"/>
    <n v="15.63"/>
    <s v="Profit"/>
  </r>
  <r>
    <d v="2014-04-06T00:00:00"/>
    <x v="0"/>
    <x v="3"/>
    <x v="135"/>
    <s v="Andy Yotov20140406"/>
    <x v="149"/>
    <x v="3"/>
    <x v="1"/>
    <x v="8"/>
    <s v="C-Line Cubicle Keepers Polyproplyene Holder With Velcro Backings"/>
    <n v="33.11"/>
    <n v="7"/>
    <n v="12.91"/>
    <s v="Profit"/>
  </r>
  <r>
    <d v="2014-04-06T00:00:00"/>
    <x v="0"/>
    <x v="3"/>
    <x v="135"/>
    <s v="Andy Yotov20140406"/>
    <x v="149"/>
    <x v="3"/>
    <x v="0"/>
    <x v="0"/>
    <s v="Xerox 211"/>
    <n v="19.440000000000001"/>
    <n v="3"/>
    <n v="9.33"/>
    <s v="Profit"/>
  </r>
  <r>
    <d v="2014-04-06T00:00:00"/>
    <x v="0"/>
    <x v="3"/>
    <x v="135"/>
    <s v="Andy Yotov20140406"/>
    <x v="149"/>
    <x v="3"/>
    <x v="0"/>
    <x v="0"/>
    <s v="Xerox 194"/>
    <n v="55.48"/>
    <n v="1"/>
    <n v="26.63"/>
    <s v="Profit"/>
  </r>
  <r>
    <d v="2014-04-06T00:00:00"/>
    <x v="0"/>
    <x v="3"/>
    <x v="136"/>
    <s v="Frank Hawley20140406"/>
    <x v="150"/>
    <x v="3"/>
    <x v="0"/>
    <x v="4"/>
    <s v="Boston Home &amp; Office Model 2000 Electric Pencil Sharpeners"/>
    <n v="70.95"/>
    <n v="3"/>
    <n v="18.45"/>
    <s v="Profit"/>
  </r>
  <r>
    <d v="2014-04-06T00:00:00"/>
    <x v="0"/>
    <x v="3"/>
    <x v="136"/>
    <s v="Frank Hawley20140406"/>
    <x v="150"/>
    <x v="3"/>
    <x v="0"/>
    <x v="3"/>
    <s v="Avery Trapezoid Ring Binder, 3&quot; Capacity, Black, 1040 sheets"/>
    <n v="65.569999999999993"/>
    <n v="2"/>
    <n v="23.77"/>
    <s v="Profit"/>
  </r>
  <r>
    <d v="2014-04-06T00:00:00"/>
    <x v="0"/>
    <x v="3"/>
    <x v="136"/>
    <s v="Frank Hawley20140406"/>
    <x v="150"/>
    <x v="3"/>
    <x v="2"/>
    <x v="9"/>
    <s v="Razer Kraken 7.1 Surround Sound Over Ear USB Gaming Headset"/>
    <n v="299.97000000000003"/>
    <n v="3"/>
    <n v="131.99"/>
    <s v="Profit"/>
  </r>
  <r>
    <d v="2014-04-07T00:00:00"/>
    <x v="0"/>
    <x v="3"/>
    <x v="137"/>
    <s v="Pauline Johnson20140407"/>
    <x v="151"/>
    <x v="33"/>
    <x v="1"/>
    <x v="8"/>
    <s v="Stacking Tray, Side-Loading, Legal, Smoke"/>
    <n v="8.9600000000000009"/>
    <n v="2"/>
    <n v="2.78"/>
    <s v="Profit"/>
  </r>
  <r>
    <d v="2014-04-07T00:00:00"/>
    <x v="0"/>
    <x v="3"/>
    <x v="138"/>
    <s v="Roland Schwarz20140407"/>
    <x v="152"/>
    <x v="9"/>
    <x v="2"/>
    <x v="6"/>
    <s v="AT&amp;T TR1909W"/>
    <n v="629.95000000000005"/>
    <n v="5"/>
    <n v="163.79"/>
    <s v="Profit"/>
  </r>
  <r>
    <d v="2014-04-07T00:00:00"/>
    <x v="0"/>
    <x v="3"/>
    <x v="138"/>
    <s v="Roland Schwarz20140407"/>
    <x v="152"/>
    <x v="9"/>
    <x v="0"/>
    <x v="0"/>
    <s v="Xerox 1945"/>
    <n v="122.97"/>
    <n v="3"/>
    <n v="60.26"/>
    <s v="Profit"/>
  </r>
  <r>
    <d v="2014-04-07T00:00:00"/>
    <x v="0"/>
    <x v="3"/>
    <x v="139"/>
    <s v="Valerie Mitchum20140407"/>
    <x v="153"/>
    <x v="4"/>
    <x v="0"/>
    <x v="0"/>
    <s v="Xerox 226"/>
    <n v="58.32"/>
    <n v="9"/>
    <n v="27.99"/>
    <s v="Profit"/>
  </r>
  <r>
    <d v="2014-04-07T00:00:00"/>
    <x v="0"/>
    <x v="3"/>
    <x v="139"/>
    <s v="Valerie Mitchum20140407"/>
    <x v="153"/>
    <x v="4"/>
    <x v="2"/>
    <x v="6"/>
    <s v="RCA Visys Integrated PBX 8-Line Router"/>
    <n v="200.97"/>
    <n v="3"/>
    <n v="50.24"/>
    <s v="Profit"/>
  </r>
  <r>
    <d v="2014-04-08T00:00:00"/>
    <x v="0"/>
    <x v="3"/>
    <x v="140"/>
    <s v="Jim Mitchum20140408"/>
    <x v="154"/>
    <x v="12"/>
    <x v="0"/>
    <x v="7"/>
    <s v="Binder Clips by OIC"/>
    <n v="2.37"/>
    <n v="2"/>
    <n v="0.83"/>
    <s v="Profit"/>
  </r>
  <r>
    <d v="2014-04-08T00:00:00"/>
    <x v="0"/>
    <x v="3"/>
    <x v="140"/>
    <s v="Jim Mitchum20140408"/>
    <x v="154"/>
    <x v="12"/>
    <x v="0"/>
    <x v="0"/>
    <s v="Things To Do Today Spiral Book"/>
    <n v="19.010000000000002"/>
    <n v="3"/>
    <n v="6.89"/>
    <s v="Profit"/>
  </r>
  <r>
    <d v="2014-04-08T00:00:00"/>
    <x v="0"/>
    <x v="3"/>
    <x v="141"/>
    <s v="Ruben Ausman20140408"/>
    <x v="155"/>
    <x v="33"/>
    <x v="1"/>
    <x v="13"/>
    <s v="SAFCO PlanMaster Boards, 60w x 37-1/2d, White Melamine"/>
    <n v="1215.92"/>
    <n v="8"/>
    <n v="316.14"/>
    <s v="Profit"/>
  </r>
  <r>
    <d v="2014-04-08T00:00:00"/>
    <x v="0"/>
    <x v="3"/>
    <x v="142"/>
    <s v="Pauline Chand20140408"/>
    <x v="156"/>
    <x v="12"/>
    <x v="0"/>
    <x v="7"/>
    <s v="Alliance Super-Size Bands, Assorted Sizes"/>
    <n v="49.79"/>
    <n v="8"/>
    <n v="-11.83"/>
    <s v="Loss"/>
  </r>
  <r>
    <d v="2014-04-08T00:00:00"/>
    <x v="0"/>
    <x v="3"/>
    <x v="39"/>
    <s v="Nathan Mautz20140408"/>
    <x v="157"/>
    <x v="3"/>
    <x v="1"/>
    <x v="13"/>
    <s v="Bevis 36 x 72 Conference Tables"/>
    <n v="99.59"/>
    <n v="1"/>
    <n v="2.4900000000000002"/>
    <s v="Profit"/>
  </r>
  <r>
    <d v="2014-04-08T00:00:00"/>
    <x v="0"/>
    <x v="3"/>
    <x v="39"/>
    <s v="Nathan Mautz20140408"/>
    <x v="157"/>
    <x v="3"/>
    <x v="2"/>
    <x v="9"/>
    <s v="Logitech Wireless Headset h800"/>
    <n v="399.96"/>
    <n v="4"/>
    <n v="139.99"/>
    <s v="Profit"/>
  </r>
  <r>
    <d v="2014-04-08T00:00:00"/>
    <x v="0"/>
    <x v="3"/>
    <x v="143"/>
    <s v="John Stevenson20140408"/>
    <x v="158"/>
    <x v="10"/>
    <x v="1"/>
    <x v="13"/>
    <s v="Riverside Furniture Stanwyck Manor Table Series"/>
    <n v="172.11"/>
    <n v="1"/>
    <n v="-94.66"/>
    <s v="Loss"/>
  </r>
  <r>
    <d v="2014-04-11T00:00:00"/>
    <x v="0"/>
    <x v="3"/>
    <x v="144"/>
    <s v="Jay Kimmel20140411"/>
    <x v="159"/>
    <x v="16"/>
    <x v="0"/>
    <x v="7"/>
    <s v="Acco Banker's Clasps, 5 3/4&quot;-Long"/>
    <n v="6.91"/>
    <n v="3"/>
    <n v="2.33"/>
    <s v="Profit"/>
  </r>
  <r>
    <d v="2014-04-11T00:00:00"/>
    <x v="0"/>
    <x v="3"/>
    <x v="144"/>
    <s v="Jay Kimmel20140411"/>
    <x v="159"/>
    <x v="16"/>
    <x v="2"/>
    <x v="9"/>
    <s v="Logitech Wireless Gaming Headset G930"/>
    <n v="383.98"/>
    <n v="3"/>
    <n v="81.59"/>
    <s v="Profit"/>
  </r>
  <r>
    <d v="2014-04-11T00:00:00"/>
    <x v="0"/>
    <x v="3"/>
    <x v="144"/>
    <s v="Jay Kimmel20140411"/>
    <x v="159"/>
    <x v="16"/>
    <x v="0"/>
    <x v="0"/>
    <s v="Xerox 224"/>
    <n v="10.37"/>
    <n v="2"/>
    <n v="3.63"/>
    <s v="Profit"/>
  </r>
  <r>
    <d v="2014-04-11T00:00:00"/>
    <x v="0"/>
    <x v="3"/>
    <x v="144"/>
    <s v="Jay Kimmel20140411"/>
    <x v="159"/>
    <x v="16"/>
    <x v="2"/>
    <x v="9"/>
    <s v="Logitech Wireless Anywhere Mouse MX for PC and Mac"/>
    <n v="335.94"/>
    <n v="7"/>
    <n v="41.99"/>
    <s v="Profit"/>
  </r>
  <r>
    <d v="2014-04-11T00:00:00"/>
    <x v="0"/>
    <x v="3"/>
    <x v="145"/>
    <s v="Sanjit Engle20140411"/>
    <x v="160"/>
    <x v="34"/>
    <x v="0"/>
    <x v="3"/>
    <s v="GBC Personal VeloBind Strips"/>
    <n v="9.58"/>
    <n v="1"/>
    <n v="3.35"/>
    <s v="Profit"/>
  </r>
  <r>
    <d v="2014-04-11T00:00:00"/>
    <x v="0"/>
    <x v="3"/>
    <x v="146"/>
    <s v="Gary Mitchum20140411"/>
    <x v="161"/>
    <x v="0"/>
    <x v="2"/>
    <x v="6"/>
    <s v="Jawbone JAMBOX Wireless Bluetooth Speaker"/>
    <n v="758.35"/>
    <n v="6"/>
    <n v="265.42"/>
    <s v="Profit"/>
  </r>
  <r>
    <d v="2014-04-11T00:00:00"/>
    <x v="0"/>
    <x v="3"/>
    <x v="147"/>
    <s v="Michelle Moray20140411"/>
    <x v="162"/>
    <x v="35"/>
    <x v="0"/>
    <x v="2"/>
    <s v="Eldon Simplefile Box Office"/>
    <n v="87.08"/>
    <n v="7"/>
    <n v="24.38"/>
    <s v="Profit"/>
  </r>
  <r>
    <d v="2014-04-11T00:00:00"/>
    <x v="0"/>
    <x v="3"/>
    <x v="147"/>
    <s v="Michelle Moray20140411"/>
    <x v="162"/>
    <x v="35"/>
    <x v="2"/>
    <x v="6"/>
    <s v="AT&amp;T SB67148 SynJ"/>
    <n v="105.58"/>
    <n v="2"/>
    <n v="9.24"/>
    <s v="Profit"/>
  </r>
  <r>
    <d v="2014-04-11T00:00:00"/>
    <x v="0"/>
    <x v="3"/>
    <x v="147"/>
    <s v="Michelle Moray20140411"/>
    <x v="162"/>
    <x v="35"/>
    <x v="2"/>
    <x v="9"/>
    <s v="Memorex Mini Travel Drive 64 GB USB 2.0 Flash Drive"/>
    <n v="217.44"/>
    <n v="6"/>
    <n v="91.32"/>
    <s v="Profit"/>
  </r>
  <r>
    <d v="2014-04-12T00:00:00"/>
    <x v="0"/>
    <x v="3"/>
    <x v="148"/>
    <s v="Kean Nguyen20140412"/>
    <x v="163"/>
    <x v="3"/>
    <x v="2"/>
    <x v="6"/>
    <s v="Pyle PMP37LED"/>
    <n v="1075.0899999999999"/>
    <n v="14"/>
    <n v="94.07"/>
    <s v="Profit"/>
  </r>
  <r>
    <d v="2014-04-12T00:00:00"/>
    <x v="0"/>
    <x v="3"/>
    <x v="148"/>
    <s v="Kean Nguyen20140412"/>
    <x v="163"/>
    <x v="3"/>
    <x v="2"/>
    <x v="6"/>
    <s v="AT&amp;T 1080 Corded phone"/>
    <n v="438.37"/>
    <n v="4"/>
    <n v="38.36"/>
    <s v="Profit"/>
  </r>
  <r>
    <d v="2014-04-12T00:00:00"/>
    <x v="0"/>
    <x v="3"/>
    <x v="148"/>
    <s v="Kean Nguyen20140412"/>
    <x v="163"/>
    <x v="3"/>
    <x v="0"/>
    <x v="3"/>
    <s v="Recycled Pressboard Report Cover with Reinforced Top Hinge"/>
    <n v="18.09"/>
    <n v="7"/>
    <n v="6.56"/>
    <s v="Profit"/>
  </r>
  <r>
    <d v="2014-04-12T00:00:00"/>
    <x v="0"/>
    <x v="3"/>
    <x v="148"/>
    <s v="Kean Nguyen20140412"/>
    <x v="163"/>
    <x v="3"/>
    <x v="1"/>
    <x v="11"/>
    <s v="O'Sullivan Living Dimensions 2-Shelf Bookcases"/>
    <n v="308.5"/>
    <n v="3"/>
    <n v="-18.149999999999999"/>
    <s v="Loss"/>
  </r>
  <r>
    <d v="2014-04-12T00:00:00"/>
    <x v="0"/>
    <x v="3"/>
    <x v="149"/>
    <s v="Stewart Visinsky20140412"/>
    <x v="164"/>
    <x v="18"/>
    <x v="0"/>
    <x v="0"/>
    <s v="Xerox 213"/>
    <n v="32.4"/>
    <n v="5"/>
    <n v="15.55"/>
    <s v="Profit"/>
  </r>
  <r>
    <d v="2014-04-12T00:00:00"/>
    <x v="0"/>
    <x v="3"/>
    <x v="150"/>
    <s v="Edward Hooks20140412"/>
    <x v="165"/>
    <x v="3"/>
    <x v="0"/>
    <x v="4"/>
    <s v="Prismacolor Color Pencil Set"/>
    <n v="39.68"/>
    <n v="2"/>
    <n v="16.27"/>
    <s v="Profit"/>
  </r>
  <r>
    <d v="2014-04-13T00:00:00"/>
    <x v="0"/>
    <x v="3"/>
    <x v="104"/>
    <s v="Jonathan Doherty20140413"/>
    <x v="166"/>
    <x v="2"/>
    <x v="0"/>
    <x v="4"/>
    <s v="Newell 314"/>
    <n v="17.86"/>
    <n v="4"/>
    <n v="1.1200000000000001"/>
    <s v="Profit"/>
  </r>
  <r>
    <d v="2014-04-13T00:00:00"/>
    <x v="0"/>
    <x v="3"/>
    <x v="104"/>
    <s v="Jonathan Doherty20140413"/>
    <x v="166"/>
    <x v="2"/>
    <x v="0"/>
    <x v="3"/>
    <s v="Fellowes PB200 Plastic Comb Binding Machine"/>
    <n v="509.97"/>
    <n v="10"/>
    <n v="-407.98"/>
    <s v="Loss"/>
  </r>
  <r>
    <d v="2014-04-13T00:00:00"/>
    <x v="0"/>
    <x v="3"/>
    <x v="104"/>
    <s v="Jonathan Doherty20140413"/>
    <x v="166"/>
    <x v="2"/>
    <x v="0"/>
    <x v="7"/>
    <s v="Staples"/>
    <n v="30.99"/>
    <n v="13"/>
    <n v="10.07"/>
    <s v="Profit"/>
  </r>
  <r>
    <d v="2014-04-13T00:00:00"/>
    <x v="0"/>
    <x v="3"/>
    <x v="104"/>
    <s v="Jonathan Doherty20140413"/>
    <x v="166"/>
    <x v="2"/>
    <x v="2"/>
    <x v="6"/>
    <s v="Square Credit Card Reader, 4 1/2&quot; x 4 1/2&quot; x 1&quot;, White"/>
    <n v="71.930000000000007"/>
    <n v="12"/>
    <n v="8.39"/>
    <s v="Profit"/>
  </r>
  <r>
    <d v="2014-04-13T00:00:00"/>
    <x v="0"/>
    <x v="3"/>
    <x v="151"/>
    <s v="Ben Ferrer20140413"/>
    <x v="167"/>
    <x v="36"/>
    <x v="0"/>
    <x v="1"/>
    <s v="Avery 479"/>
    <n v="7.83"/>
    <n v="3"/>
    <n v="3.6"/>
    <s v="Profit"/>
  </r>
  <r>
    <d v="2014-04-15T00:00:00"/>
    <x v="0"/>
    <x v="3"/>
    <x v="152"/>
    <s v="Paul Stevenson20140415"/>
    <x v="168"/>
    <x v="3"/>
    <x v="0"/>
    <x v="12"/>
    <s v="Belkin F9G930V10-GRY 9 Outlet Surge"/>
    <n v="106.96"/>
    <n v="2"/>
    <n v="31.02"/>
    <s v="Profit"/>
  </r>
  <r>
    <d v="2014-04-15T00:00:00"/>
    <x v="0"/>
    <x v="3"/>
    <x v="152"/>
    <s v="Paul Stevenson20140415"/>
    <x v="168"/>
    <x v="3"/>
    <x v="1"/>
    <x v="8"/>
    <s v="Howard Miller 13&quot; Diameter Goldtone Round Wall Clock"/>
    <n v="187.76"/>
    <n v="4"/>
    <n v="76.98"/>
    <s v="Profit"/>
  </r>
  <r>
    <d v="2014-04-16T00:00:00"/>
    <x v="0"/>
    <x v="3"/>
    <x v="153"/>
    <s v="Stephanie Phelps20140416"/>
    <x v="169"/>
    <x v="25"/>
    <x v="0"/>
    <x v="4"/>
    <s v="Avery Hi-Liter EverBold Pen Style Fluorescent Highlighters, 4/Pack"/>
    <n v="39.07"/>
    <n v="6"/>
    <n v="9.77"/>
    <s v="Profit"/>
  </r>
  <r>
    <d v="2014-04-18T00:00:00"/>
    <x v="0"/>
    <x v="3"/>
    <x v="154"/>
    <s v="John Lee20140418"/>
    <x v="170"/>
    <x v="3"/>
    <x v="2"/>
    <x v="15"/>
    <s v="Ativa MDM8000 8-Sheet Micro-Cut Shredder"/>
    <n v="287.97000000000003"/>
    <n v="4"/>
    <n v="97.19"/>
    <s v="Profit"/>
  </r>
  <r>
    <d v="2014-04-18T00:00:00"/>
    <x v="0"/>
    <x v="3"/>
    <x v="154"/>
    <s v="John Lee20140418"/>
    <x v="170"/>
    <x v="3"/>
    <x v="0"/>
    <x v="4"/>
    <s v="Newell 351"/>
    <n v="13.12"/>
    <n v="4"/>
    <n v="3.8"/>
    <s v="Profit"/>
  </r>
  <r>
    <d v="2014-04-18T00:00:00"/>
    <x v="0"/>
    <x v="3"/>
    <x v="154"/>
    <s v="John Lee20140418"/>
    <x v="170"/>
    <x v="3"/>
    <x v="0"/>
    <x v="4"/>
    <s v="Binney &amp; Smith inkTank Desk Highlighter, Chisel Tip, Yellow, 12/Box"/>
    <n v="10.75"/>
    <n v="5"/>
    <n v="3.55"/>
    <s v="Profit"/>
  </r>
  <r>
    <d v="2014-04-18T00:00:00"/>
    <x v="0"/>
    <x v="3"/>
    <x v="154"/>
    <s v="John Lee20140418"/>
    <x v="170"/>
    <x v="3"/>
    <x v="0"/>
    <x v="7"/>
    <s v="Advantus Push Pins, Aluminum Head"/>
    <n v="11.62"/>
    <n v="2"/>
    <n v="3.6"/>
    <s v="Profit"/>
  </r>
  <r>
    <d v="2014-04-18T00:00:00"/>
    <x v="0"/>
    <x v="3"/>
    <x v="111"/>
    <s v="Kunst Miller20140418"/>
    <x v="171"/>
    <x v="0"/>
    <x v="0"/>
    <x v="4"/>
    <s v="Prang Dustless Chalk Sticks"/>
    <n v="2.69"/>
    <n v="2"/>
    <n v="1.01"/>
    <s v="Profit"/>
  </r>
  <r>
    <d v="2014-04-18T00:00:00"/>
    <x v="0"/>
    <x v="3"/>
    <x v="111"/>
    <s v="Kunst Miller20140418"/>
    <x v="171"/>
    <x v="0"/>
    <x v="1"/>
    <x v="5"/>
    <s v="DMI Arturo Collection Mission-style Design Wood Chair"/>
    <n v="317.06"/>
    <n v="3"/>
    <n v="-18.12"/>
    <s v="Loss"/>
  </r>
  <r>
    <d v="2014-04-18T00:00:00"/>
    <x v="0"/>
    <x v="3"/>
    <x v="111"/>
    <s v="Kunst Miller20140418"/>
    <x v="171"/>
    <x v="0"/>
    <x v="0"/>
    <x v="10"/>
    <s v="Cameo Buff Policy Envelopes"/>
    <n v="149.35"/>
    <n v="3"/>
    <n v="50.41"/>
    <s v="Profit"/>
  </r>
  <r>
    <d v="2014-04-18T00:00:00"/>
    <x v="0"/>
    <x v="3"/>
    <x v="111"/>
    <s v="Kunst Miller20140418"/>
    <x v="171"/>
    <x v="0"/>
    <x v="2"/>
    <x v="9"/>
    <s v="Kensington Expert Mouse Optical USB Trackball for PC or Mac"/>
    <n v="227.98"/>
    <n v="3"/>
    <n v="28.5"/>
    <s v="Profit"/>
  </r>
  <r>
    <d v="2014-04-19T00:00:00"/>
    <x v="0"/>
    <x v="3"/>
    <x v="155"/>
    <s v="Nicole Fjeld20140419"/>
    <x v="172"/>
    <x v="3"/>
    <x v="1"/>
    <x v="8"/>
    <s v="Executive Impressions 13&quot; Chairman Wall Clock"/>
    <n v="76.14"/>
    <n v="3"/>
    <n v="26.65"/>
    <s v="Profit"/>
  </r>
  <r>
    <d v="2014-04-19T00:00:00"/>
    <x v="0"/>
    <x v="3"/>
    <x v="156"/>
    <s v="Allen Goldenen20140419"/>
    <x v="173"/>
    <x v="6"/>
    <x v="0"/>
    <x v="3"/>
    <s v="GBC Durable Plastic Covers"/>
    <n v="58.05"/>
    <n v="3"/>
    <n v="26.7"/>
    <s v="Profit"/>
  </r>
  <r>
    <d v="2014-04-19T00:00:00"/>
    <x v="0"/>
    <x v="3"/>
    <x v="156"/>
    <s v="Allen Goldenen20140419"/>
    <x v="173"/>
    <x v="6"/>
    <x v="0"/>
    <x v="0"/>
    <s v="Xerox 232"/>
    <n v="71.28"/>
    <n v="11"/>
    <n v="34.21"/>
    <s v="Profit"/>
  </r>
  <r>
    <d v="2014-04-20T00:00:00"/>
    <x v="0"/>
    <x v="3"/>
    <x v="9"/>
    <s v="Seth Vernon20140420"/>
    <x v="174"/>
    <x v="0"/>
    <x v="1"/>
    <x v="13"/>
    <s v="Bush Advantage Collection Round Conference Table"/>
    <n v="744.1"/>
    <n v="5"/>
    <n v="-95.67"/>
    <s v="Loss"/>
  </r>
  <r>
    <d v="2014-04-20T00:00:00"/>
    <x v="0"/>
    <x v="3"/>
    <x v="9"/>
    <s v="Seth Vernon20140420"/>
    <x v="174"/>
    <x v="0"/>
    <x v="0"/>
    <x v="2"/>
    <s v="Personal Folder Holder, Ebony"/>
    <n v="44.84"/>
    <n v="5"/>
    <n v="5.61"/>
    <s v="Profit"/>
  </r>
  <r>
    <d v="2014-04-20T00:00:00"/>
    <x v="0"/>
    <x v="3"/>
    <x v="9"/>
    <s v="Seth Vernon20140420"/>
    <x v="174"/>
    <x v="0"/>
    <x v="1"/>
    <x v="13"/>
    <s v="Riverside Furniture Stanwyck Manor Table Series"/>
    <n v="401.59"/>
    <n v="2"/>
    <n v="-131.94999999999999"/>
    <s v="Loss"/>
  </r>
  <r>
    <d v="2014-04-20T00:00:00"/>
    <x v="0"/>
    <x v="3"/>
    <x v="157"/>
    <s v="Benjamin Patterson20140420"/>
    <x v="175"/>
    <x v="3"/>
    <x v="1"/>
    <x v="8"/>
    <s v="GE 4 Foot Flourescent Tube, 40 Watt"/>
    <n v="59.92"/>
    <n v="4"/>
    <n v="27.56"/>
    <s v="Profit"/>
  </r>
  <r>
    <d v="2014-04-21T00:00:00"/>
    <x v="0"/>
    <x v="3"/>
    <x v="158"/>
    <s v="Allen Armold20140421"/>
    <x v="176"/>
    <x v="3"/>
    <x v="0"/>
    <x v="3"/>
    <s v="ACCOHIDE Binder by Acco"/>
    <n v="16.52"/>
    <n v="5"/>
    <n v="5.58"/>
    <s v="Profit"/>
  </r>
  <r>
    <d v="2014-04-21T00:00:00"/>
    <x v="0"/>
    <x v="3"/>
    <x v="159"/>
    <s v="Dorothy Badders20140421"/>
    <x v="177"/>
    <x v="5"/>
    <x v="0"/>
    <x v="2"/>
    <s v="SAFCO Commercial Wire Shelving, Black"/>
    <n v="828.84"/>
    <n v="6"/>
    <n v="0"/>
    <s v="Loss"/>
  </r>
  <r>
    <d v="2014-04-22T00:00:00"/>
    <x v="0"/>
    <x v="3"/>
    <x v="160"/>
    <s v="Aaron Hawkins20140422"/>
    <x v="178"/>
    <x v="20"/>
    <x v="0"/>
    <x v="10"/>
    <s v="Staple envelope"/>
    <n v="247.84"/>
    <n v="8"/>
    <n v="121.44"/>
    <s v="Profit"/>
  </r>
  <r>
    <d v="2014-04-22T00:00:00"/>
    <x v="0"/>
    <x v="3"/>
    <x v="160"/>
    <s v="Aaron Hawkins20140422"/>
    <x v="178"/>
    <x v="20"/>
    <x v="0"/>
    <x v="3"/>
    <s v="ACCOHIDE 3-Ring Binder, Blue, 1&quot;"/>
    <n v="9.91"/>
    <n v="3"/>
    <n v="3.35"/>
    <s v="Profit"/>
  </r>
  <r>
    <d v="2014-04-23T00:00:00"/>
    <x v="0"/>
    <x v="3"/>
    <x v="161"/>
    <s v="Theresa Swint20140423"/>
    <x v="179"/>
    <x v="2"/>
    <x v="0"/>
    <x v="3"/>
    <s v="Wilson Jones Suede Grain Vinyl Binders"/>
    <n v="2.5"/>
    <n v="3"/>
    <n v="-1.75"/>
    <s v="Loss"/>
  </r>
  <r>
    <d v="2014-04-23T00:00:00"/>
    <x v="0"/>
    <x v="3"/>
    <x v="162"/>
    <s v="Laurel Beltran20140423"/>
    <x v="180"/>
    <x v="10"/>
    <x v="1"/>
    <x v="5"/>
    <s v="Global Leather Highback Executive Chair with Pneumatic Height Adjustment, Black"/>
    <n v="281.37"/>
    <n v="2"/>
    <n v="-12.06"/>
    <s v="Loss"/>
  </r>
  <r>
    <d v="2014-04-23T00:00:00"/>
    <x v="0"/>
    <x v="3"/>
    <x v="162"/>
    <s v="Laurel Beltran20140423"/>
    <x v="180"/>
    <x v="10"/>
    <x v="0"/>
    <x v="3"/>
    <s v="Zipper Ring Binder Pockets"/>
    <n v="7.49"/>
    <n v="8"/>
    <n v="-5.24"/>
    <s v="Loss"/>
  </r>
  <r>
    <d v="2014-04-23T00:00:00"/>
    <x v="0"/>
    <x v="3"/>
    <x v="162"/>
    <s v="Laurel Beltran20140423"/>
    <x v="180"/>
    <x v="10"/>
    <x v="1"/>
    <x v="8"/>
    <s v="G.E. Halogen Desk Lamp Bulbs"/>
    <n v="22.34"/>
    <n v="4"/>
    <n v="7.82"/>
    <s v="Profit"/>
  </r>
  <r>
    <d v="2014-04-23T00:00:00"/>
    <x v="0"/>
    <x v="3"/>
    <x v="39"/>
    <s v="Nathan Mautz20140423"/>
    <x v="181"/>
    <x v="3"/>
    <x v="0"/>
    <x v="0"/>
    <s v="Xerox 1891"/>
    <n v="48.91"/>
    <n v="1"/>
    <n v="22.99"/>
    <s v="Profit"/>
  </r>
  <r>
    <d v="2014-04-25T00:00:00"/>
    <x v="0"/>
    <x v="3"/>
    <x v="163"/>
    <s v="Dianna Arnett20140425"/>
    <x v="182"/>
    <x v="0"/>
    <x v="0"/>
    <x v="0"/>
    <s v="Xerox 1985"/>
    <n v="10.37"/>
    <n v="2"/>
    <n v="3.63"/>
    <s v="Profit"/>
  </r>
  <r>
    <d v="2014-04-25T00:00:00"/>
    <x v="0"/>
    <x v="3"/>
    <x v="163"/>
    <s v="Dianna Arnett20140425"/>
    <x v="182"/>
    <x v="0"/>
    <x v="0"/>
    <x v="4"/>
    <s v="12 Colored Short Pencils"/>
    <n v="6.24"/>
    <n v="3"/>
    <n v="0.55000000000000004"/>
    <s v="Profit"/>
  </r>
  <r>
    <d v="2014-04-25T00:00:00"/>
    <x v="0"/>
    <x v="3"/>
    <x v="164"/>
    <s v="Lena Creighton20140425"/>
    <x v="183"/>
    <x v="25"/>
    <x v="2"/>
    <x v="6"/>
    <s v="AT&amp;T CL2909"/>
    <n v="302.38"/>
    <n v="3"/>
    <n v="37.799999999999997"/>
    <s v="Profit"/>
  </r>
  <r>
    <d v="2014-04-25T00:00:00"/>
    <x v="0"/>
    <x v="3"/>
    <x v="165"/>
    <s v="Beth Thompson20140425"/>
    <x v="184"/>
    <x v="3"/>
    <x v="1"/>
    <x v="8"/>
    <s v="Tenex Traditional Chairmats for Medium Pile Carpet, Standard Lip, 36&quot; x 48&quot;"/>
    <n v="303.25"/>
    <n v="5"/>
    <n v="63.68"/>
    <s v="Profit"/>
  </r>
  <r>
    <d v="2014-04-25T00:00:00"/>
    <x v="0"/>
    <x v="3"/>
    <x v="165"/>
    <s v="Beth Thompson20140425"/>
    <x v="184"/>
    <x v="3"/>
    <x v="0"/>
    <x v="12"/>
    <s v="Kensington 6 Outlet MasterPiece HOMEOFFICE Power Control Center"/>
    <n v="270.72000000000003"/>
    <n v="3"/>
    <n v="78.510000000000005"/>
    <s v="Profit"/>
  </r>
  <r>
    <d v="2014-04-25T00:00:00"/>
    <x v="0"/>
    <x v="3"/>
    <x v="165"/>
    <s v="Beth Thompson20140425"/>
    <x v="184"/>
    <x v="3"/>
    <x v="1"/>
    <x v="5"/>
    <s v="GuestStacker Chair with Chrome Finish Legs"/>
    <n v="1487.04"/>
    <n v="5"/>
    <n v="148.69999999999999"/>
    <s v="Profit"/>
  </r>
  <r>
    <d v="2014-04-26T00:00:00"/>
    <x v="0"/>
    <x v="3"/>
    <x v="166"/>
    <s v="Aleksandra Gannaway20140426"/>
    <x v="185"/>
    <x v="3"/>
    <x v="1"/>
    <x v="5"/>
    <s v="Bevis Steel Folding Chairs"/>
    <n v="230.28"/>
    <n v="3"/>
    <n v="23.03"/>
    <s v="Profit"/>
  </r>
  <r>
    <d v="2014-04-26T00:00:00"/>
    <x v="0"/>
    <x v="3"/>
    <x v="166"/>
    <s v="Aleksandra Gannaway20140426"/>
    <x v="185"/>
    <x v="3"/>
    <x v="0"/>
    <x v="3"/>
    <s v="Acco Pressboard Covers with Storage Hooks, 14 7/8&quot; x 11&quot;, Executive Red"/>
    <n v="18.29"/>
    <n v="6"/>
    <n v="5.72"/>
    <s v="Profit"/>
  </r>
  <r>
    <d v="2014-04-26T00:00:00"/>
    <x v="0"/>
    <x v="3"/>
    <x v="167"/>
    <s v="Marc Harrigan20140426"/>
    <x v="186"/>
    <x v="3"/>
    <x v="0"/>
    <x v="4"/>
    <s v="Newell 347"/>
    <n v="21.4"/>
    <n v="5"/>
    <n v="6.21"/>
    <s v="Profit"/>
  </r>
  <r>
    <d v="2014-04-26T00:00:00"/>
    <x v="0"/>
    <x v="3"/>
    <x v="167"/>
    <s v="Marc Harrigan20140426"/>
    <x v="186"/>
    <x v="3"/>
    <x v="0"/>
    <x v="1"/>
    <s v="Avery 495"/>
    <n v="12.6"/>
    <n v="2"/>
    <n v="5.8"/>
    <s v="Profit"/>
  </r>
  <r>
    <d v="2014-04-28T00:00:00"/>
    <x v="0"/>
    <x v="3"/>
    <x v="168"/>
    <s v="Muhammed Yedwab20140428"/>
    <x v="187"/>
    <x v="36"/>
    <x v="0"/>
    <x v="3"/>
    <s v="Acco Data Flex Cable Posts For Top &amp; Bottom Load Binders, 6&quot; Capacity"/>
    <n v="20.86"/>
    <n v="2"/>
    <n v="9.39"/>
    <s v="Profit"/>
  </r>
  <r>
    <d v="2014-04-28T00:00:00"/>
    <x v="0"/>
    <x v="3"/>
    <x v="168"/>
    <s v="Muhammed Yedwab20140428"/>
    <x v="187"/>
    <x v="36"/>
    <x v="0"/>
    <x v="2"/>
    <s v="Recycled Steel Personal File for Standard File Folders"/>
    <n v="497.61"/>
    <n v="9"/>
    <n v="129.38"/>
    <s v="Profit"/>
  </r>
  <r>
    <d v="2014-04-28T00:00:00"/>
    <x v="0"/>
    <x v="3"/>
    <x v="168"/>
    <s v="Muhammed Yedwab20140428"/>
    <x v="187"/>
    <x v="36"/>
    <x v="0"/>
    <x v="4"/>
    <s v="Blackstonian Pencils"/>
    <n v="5.34"/>
    <n v="2"/>
    <n v="1.5"/>
    <s v="Profit"/>
  </r>
  <r>
    <d v="2014-04-28T00:00:00"/>
    <x v="0"/>
    <x v="3"/>
    <x v="168"/>
    <s v="Muhammed Yedwab20140428"/>
    <x v="187"/>
    <x v="36"/>
    <x v="0"/>
    <x v="1"/>
    <s v="Avery 488"/>
    <n v="3.15"/>
    <n v="1"/>
    <n v="1.51"/>
    <s v="Profit"/>
  </r>
  <r>
    <d v="2014-04-28T00:00:00"/>
    <x v="0"/>
    <x v="3"/>
    <x v="169"/>
    <s v="George Bell20140428"/>
    <x v="188"/>
    <x v="10"/>
    <x v="0"/>
    <x v="1"/>
    <s v="Avery File Folder Labels"/>
    <n v="6.91"/>
    <n v="3"/>
    <n v="2.5099999999999998"/>
    <s v="Profit"/>
  </r>
  <r>
    <d v="2014-04-28T00:00:00"/>
    <x v="0"/>
    <x v="3"/>
    <x v="169"/>
    <s v="George Bell20140428"/>
    <x v="188"/>
    <x v="10"/>
    <x v="0"/>
    <x v="2"/>
    <s v="X-Rack File for Hanging Folders"/>
    <n v="27.1"/>
    <n v="3"/>
    <n v="2.0299999999999998"/>
    <s v="Profit"/>
  </r>
  <r>
    <d v="2014-04-28T00:00:00"/>
    <x v="0"/>
    <x v="3"/>
    <x v="169"/>
    <s v="George Bell20140428"/>
    <x v="188"/>
    <x v="10"/>
    <x v="0"/>
    <x v="2"/>
    <s v="Carina Mini System Audio Rack, Model AR050B"/>
    <n v="177.57"/>
    <n v="2"/>
    <n v="-37.729999999999997"/>
    <s v="Loss"/>
  </r>
  <r>
    <d v="2014-04-28T00:00:00"/>
    <x v="0"/>
    <x v="3"/>
    <x v="170"/>
    <s v="Arianne Irving20140428"/>
    <x v="189"/>
    <x v="3"/>
    <x v="2"/>
    <x v="6"/>
    <s v="Samsung Galaxy Mega 6.3"/>
    <n v="1679.96"/>
    <n v="5"/>
    <n v="126"/>
    <s v="Profit"/>
  </r>
  <r>
    <d v="2014-04-28T00:00:00"/>
    <x v="0"/>
    <x v="3"/>
    <x v="171"/>
    <s v="David Smith20140428"/>
    <x v="190"/>
    <x v="20"/>
    <x v="2"/>
    <x v="9"/>
    <s v="Logitech G600 MMO Gaming Mouse"/>
    <n v="159.97999999999999"/>
    <n v="2"/>
    <n v="57.59"/>
    <s v="Profit"/>
  </r>
  <r>
    <d v="2014-04-29T00:00:00"/>
    <x v="0"/>
    <x v="3"/>
    <x v="172"/>
    <s v="Lauren Leatherbury20140429"/>
    <x v="191"/>
    <x v="20"/>
    <x v="1"/>
    <x v="8"/>
    <s v="Dax Clear Box Frame"/>
    <n v="17.46"/>
    <n v="2"/>
    <n v="5.94"/>
    <s v="Profit"/>
  </r>
  <r>
    <d v="2014-04-29T00:00:00"/>
    <x v="0"/>
    <x v="3"/>
    <x v="173"/>
    <s v="Harry Greene20140429"/>
    <x v="192"/>
    <x v="8"/>
    <x v="1"/>
    <x v="5"/>
    <s v="Global Stack Chair without Arms, Black"/>
    <n v="51.96"/>
    <n v="2"/>
    <n v="12.99"/>
    <s v="Profit"/>
  </r>
  <r>
    <d v="2014-04-29T00:00:00"/>
    <x v="0"/>
    <x v="3"/>
    <x v="173"/>
    <s v="Harry Greene20140429"/>
    <x v="192"/>
    <x v="8"/>
    <x v="0"/>
    <x v="3"/>
    <s v="Avery Non-Stick Heavy Duty View Round Locking Ring Binders"/>
    <n v="17.940000000000001"/>
    <n v="3"/>
    <n v="8.61"/>
    <s v="Profit"/>
  </r>
  <r>
    <d v="2014-04-29T00:00:00"/>
    <x v="0"/>
    <x v="3"/>
    <x v="174"/>
    <s v="Laura Armstrong20140429"/>
    <x v="193"/>
    <x v="15"/>
    <x v="1"/>
    <x v="5"/>
    <s v="Global Leather Executive Chair"/>
    <n v="561.58000000000004"/>
    <n v="2"/>
    <n v="70.2"/>
    <s v="Profit"/>
  </r>
  <r>
    <d v="2014-04-29T00:00:00"/>
    <x v="0"/>
    <x v="3"/>
    <x v="174"/>
    <s v="Laura Armstrong20140429"/>
    <x v="193"/>
    <x v="15"/>
    <x v="0"/>
    <x v="2"/>
    <s v="2300 Heavy-Duty Transfer File Systems by Perma"/>
    <n v="99.92"/>
    <n v="5"/>
    <n v="-1.25"/>
    <s v="Loss"/>
  </r>
  <r>
    <d v="2014-04-29T00:00:00"/>
    <x v="0"/>
    <x v="3"/>
    <x v="175"/>
    <s v="Katherine Hughes20140429"/>
    <x v="194"/>
    <x v="7"/>
    <x v="2"/>
    <x v="6"/>
    <s v="Square Credit Card Reader"/>
    <n v="19.98"/>
    <n v="2"/>
    <n v="5.19"/>
    <s v="Profit"/>
  </r>
  <r>
    <d v="2014-04-30T00:00:00"/>
    <x v="0"/>
    <x v="3"/>
    <x v="51"/>
    <s v="Tamara Manning20140430"/>
    <x v="195"/>
    <x v="29"/>
    <x v="2"/>
    <x v="9"/>
    <s v="Maxell 4.7GB DVD-RW 3/Pack"/>
    <n v="47.79"/>
    <n v="3"/>
    <n v="16.25"/>
    <s v="Profit"/>
  </r>
  <r>
    <d v="2014-04-30T00:00:00"/>
    <x v="0"/>
    <x v="3"/>
    <x v="176"/>
    <s v="Justin MacKendrick20140430"/>
    <x v="196"/>
    <x v="5"/>
    <x v="0"/>
    <x v="4"/>
    <s v="Hunt Boston Vacuum Mount KS Pencil Sharpener"/>
    <n v="174.95"/>
    <n v="5"/>
    <n v="45.49"/>
    <s v="Profit"/>
  </r>
  <r>
    <d v="2014-04-30T00:00:00"/>
    <x v="0"/>
    <x v="3"/>
    <x v="176"/>
    <s v="Justin MacKendrick20140430"/>
    <x v="196"/>
    <x v="5"/>
    <x v="0"/>
    <x v="2"/>
    <s v="Economy Rollaway Files"/>
    <n v="826"/>
    <n v="5"/>
    <n v="214.76"/>
    <s v="Profit"/>
  </r>
  <r>
    <d v="2014-05-02T00:00:00"/>
    <x v="0"/>
    <x v="4"/>
    <x v="177"/>
    <s v="Andrew Roberts20140502"/>
    <x v="197"/>
    <x v="10"/>
    <x v="0"/>
    <x v="12"/>
    <s v="Belkin 6 Outlet Metallic Surge Strip"/>
    <n v="26.14"/>
    <n v="3"/>
    <n v="1.96"/>
    <s v="Profit"/>
  </r>
  <r>
    <d v="2014-05-02T00:00:00"/>
    <x v="0"/>
    <x v="4"/>
    <x v="178"/>
    <s v="Cari Schnelling20140502"/>
    <x v="198"/>
    <x v="16"/>
    <x v="2"/>
    <x v="16"/>
    <s v="Brother DCP1000 Digital 3 in 1 Multifunction Machine"/>
    <n v="479.98"/>
    <n v="2"/>
    <n v="90"/>
    <s v="Profit"/>
  </r>
  <r>
    <d v="2014-05-03T00:00:00"/>
    <x v="0"/>
    <x v="4"/>
    <x v="179"/>
    <s v="Joni Sundaresam20140503"/>
    <x v="199"/>
    <x v="21"/>
    <x v="0"/>
    <x v="1"/>
    <s v="Avery 481"/>
    <n v="21.56"/>
    <n v="7"/>
    <n v="10.35"/>
    <s v="Profit"/>
  </r>
  <r>
    <d v="2014-05-03T00:00:00"/>
    <x v="0"/>
    <x v="4"/>
    <x v="180"/>
    <s v="Nathan Cano20140503"/>
    <x v="200"/>
    <x v="20"/>
    <x v="0"/>
    <x v="3"/>
    <s v="GBC Poly Designer Binding Covers"/>
    <n v="40.18"/>
    <n v="3"/>
    <n v="14.56"/>
    <s v="Profit"/>
  </r>
  <r>
    <d v="2014-05-03T00:00:00"/>
    <x v="0"/>
    <x v="4"/>
    <x v="180"/>
    <s v="Nathan Cano20140503"/>
    <x v="200"/>
    <x v="20"/>
    <x v="0"/>
    <x v="3"/>
    <s v="Avery Durable Plastic 1&quot; Binders"/>
    <n v="10.9"/>
    <n v="3"/>
    <n v="3.95"/>
    <s v="Profit"/>
  </r>
  <r>
    <d v="2014-05-04T00:00:00"/>
    <x v="0"/>
    <x v="4"/>
    <x v="181"/>
    <s v="Paul MacIntyre20140504"/>
    <x v="201"/>
    <x v="14"/>
    <x v="0"/>
    <x v="3"/>
    <s v="Fellowes Binding Cases"/>
    <n v="46.8"/>
    <n v="4"/>
    <n v="21.06"/>
    <s v="Profit"/>
  </r>
  <r>
    <d v="2014-05-04T00:00:00"/>
    <x v="0"/>
    <x v="4"/>
    <x v="182"/>
    <s v="Andrew Allen20140504"/>
    <x v="202"/>
    <x v="37"/>
    <x v="1"/>
    <x v="8"/>
    <s v="DAX Wood Document Frame"/>
    <n v="27.46"/>
    <n v="2"/>
    <n v="9.89"/>
    <s v="Profit"/>
  </r>
  <r>
    <d v="2014-05-04T00:00:00"/>
    <x v="0"/>
    <x v="4"/>
    <x v="115"/>
    <s v="Nat Carroll20140504"/>
    <x v="203"/>
    <x v="0"/>
    <x v="0"/>
    <x v="4"/>
    <s v="Boston Home &amp; Office Model 2000 Electric Pencil Sharpeners"/>
    <n v="37.840000000000003"/>
    <n v="2"/>
    <n v="2.84"/>
    <s v="Profit"/>
  </r>
  <r>
    <d v="2014-05-04T00:00:00"/>
    <x v="0"/>
    <x v="4"/>
    <x v="115"/>
    <s v="Nat Carroll20140504"/>
    <x v="203"/>
    <x v="0"/>
    <x v="0"/>
    <x v="7"/>
    <s v="OIC Thumb-Tacks"/>
    <n v="5.47"/>
    <n v="6"/>
    <n v="1.85"/>
    <s v="Profit"/>
  </r>
  <r>
    <d v="2014-05-04T00:00:00"/>
    <x v="0"/>
    <x v="4"/>
    <x v="183"/>
    <s v="Bill Shonely20140504"/>
    <x v="204"/>
    <x v="22"/>
    <x v="1"/>
    <x v="8"/>
    <s v="Eldon Regeneration Recycled Desk Accessories, Smoke"/>
    <n v="12.18"/>
    <n v="7"/>
    <n v="3.9"/>
    <s v="Profit"/>
  </r>
  <r>
    <d v="2014-05-04T00:00:00"/>
    <x v="0"/>
    <x v="4"/>
    <x v="183"/>
    <s v="Bill Shonely20140504"/>
    <x v="204"/>
    <x v="22"/>
    <x v="0"/>
    <x v="12"/>
    <s v="Holmes Odor Grabber"/>
    <n v="57.68"/>
    <n v="4"/>
    <n v="19.03"/>
    <s v="Profit"/>
  </r>
  <r>
    <d v="2014-05-05T00:00:00"/>
    <x v="0"/>
    <x v="4"/>
    <x v="184"/>
    <s v="Peter Fuller20140505"/>
    <x v="205"/>
    <x v="5"/>
    <x v="0"/>
    <x v="0"/>
    <s v="Adams &quot;While You Were Out&quot; Message Pads"/>
    <n v="9.42"/>
    <n v="3"/>
    <n v="4.24"/>
    <s v="Profit"/>
  </r>
  <r>
    <d v="2014-05-05T00:00:00"/>
    <x v="0"/>
    <x v="4"/>
    <x v="184"/>
    <s v="Peter Fuller20140505"/>
    <x v="205"/>
    <x v="5"/>
    <x v="0"/>
    <x v="4"/>
    <s v="Newell 350"/>
    <n v="6.56"/>
    <n v="2"/>
    <n v="1.9"/>
    <s v="Profit"/>
  </r>
  <r>
    <d v="2014-05-05T00:00:00"/>
    <x v="0"/>
    <x v="4"/>
    <x v="184"/>
    <s v="Peter Fuller20140505"/>
    <x v="205"/>
    <x v="5"/>
    <x v="0"/>
    <x v="0"/>
    <s v="Xerox 1933"/>
    <n v="24.56"/>
    <n v="2"/>
    <n v="11.54"/>
    <s v="Profit"/>
  </r>
  <r>
    <d v="2014-05-05T00:00:00"/>
    <x v="0"/>
    <x v="4"/>
    <x v="185"/>
    <s v="Emily Burns20140505"/>
    <x v="206"/>
    <x v="0"/>
    <x v="1"/>
    <x v="5"/>
    <s v="Global Value Mid-Back Manager's Chair, Gray"/>
    <n v="127.87"/>
    <n v="3"/>
    <n v="-9.1300000000000008"/>
    <s v="Loss"/>
  </r>
  <r>
    <d v="2014-05-05T00:00:00"/>
    <x v="0"/>
    <x v="4"/>
    <x v="121"/>
    <s v="Katharine Harms20140505"/>
    <x v="207"/>
    <x v="1"/>
    <x v="0"/>
    <x v="2"/>
    <s v="Eldon Portable Mobile Manager"/>
    <n v="45.25"/>
    <n v="2"/>
    <n v="3.96"/>
    <s v="Profit"/>
  </r>
  <r>
    <d v="2014-05-05T00:00:00"/>
    <x v="0"/>
    <x v="4"/>
    <x v="186"/>
    <s v="Giulietta Dortch20140505"/>
    <x v="208"/>
    <x v="6"/>
    <x v="0"/>
    <x v="3"/>
    <s v="Storex Dura Pro Binders"/>
    <n v="11.88"/>
    <n v="2"/>
    <n v="5.35"/>
    <s v="Profit"/>
  </r>
  <r>
    <d v="2014-05-05T00:00:00"/>
    <x v="0"/>
    <x v="4"/>
    <x v="186"/>
    <s v="Giulietta Dortch20140505"/>
    <x v="208"/>
    <x v="6"/>
    <x v="0"/>
    <x v="0"/>
    <s v="Easy-staple paper"/>
    <n v="35.44"/>
    <n v="1"/>
    <n v="16.66"/>
    <s v="Profit"/>
  </r>
  <r>
    <d v="2014-05-06T00:00:00"/>
    <x v="0"/>
    <x v="4"/>
    <x v="187"/>
    <s v="Harold Pawlan20140506"/>
    <x v="209"/>
    <x v="3"/>
    <x v="0"/>
    <x v="3"/>
    <s v="Wilson Jones Legal Size Ring Binders"/>
    <n v="140.74"/>
    <n v="8"/>
    <n v="52.78"/>
    <s v="Profit"/>
  </r>
  <r>
    <d v="2014-05-06T00:00:00"/>
    <x v="0"/>
    <x v="4"/>
    <x v="188"/>
    <s v="Steve Nguyen20140506"/>
    <x v="210"/>
    <x v="3"/>
    <x v="0"/>
    <x v="1"/>
    <s v="Staple-on labels"/>
    <n v="5.78"/>
    <n v="2"/>
    <n v="2.72"/>
    <s v="Profit"/>
  </r>
  <r>
    <d v="2014-05-06T00:00:00"/>
    <x v="0"/>
    <x v="4"/>
    <x v="188"/>
    <s v="Steve Nguyen20140506"/>
    <x v="210"/>
    <x v="3"/>
    <x v="0"/>
    <x v="4"/>
    <s v="Model L Table or Wall-Mount Pencil Sharpener"/>
    <n v="107.94"/>
    <n v="6"/>
    <n v="30.22"/>
    <s v="Profit"/>
  </r>
  <r>
    <d v="2014-05-07T00:00:00"/>
    <x v="0"/>
    <x v="4"/>
    <x v="189"/>
    <s v="Carol Triggs20140507"/>
    <x v="211"/>
    <x v="32"/>
    <x v="0"/>
    <x v="3"/>
    <s v="Acco PRESSTEX Data Binder with Storage Hooks, Dark Blue, 14 7/8&quot; X 11&quot;"/>
    <n v="16.14"/>
    <n v="3"/>
    <n v="7.91"/>
    <s v="Profit"/>
  </r>
  <r>
    <d v="2014-05-07T00:00:00"/>
    <x v="0"/>
    <x v="4"/>
    <x v="189"/>
    <s v="Carol Triggs20140507"/>
    <x v="211"/>
    <x v="32"/>
    <x v="1"/>
    <x v="13"/>
    <s v="Balt Split Level Computer Training Table"/>
    <n v="194.25"/>
    <n v="2"/>
    <n v="-38.85"/>
    <s v="Loss"/>
  </r>
  <r>
    <d v="2014-05-07T00:00:00"/>
    <x v="0"/>
    <x v="4"/>
    <x v="189"/>
    <s v="Carol Triggs20140507"/>
    <x v="211"/>
    <x v="32"/>
    <x v="0"/>
    <x v="4"/>
    <s v="Newell 335"/>
    <n v="8.64"/>
    <n v="3"/>
    <n v="2.5099999999999998"/>
    <s v="Profit"/>
  </r>
  <r>
    <d v="2014-05-07T00:00:00"/>
    <x v="0"/>
    <x v="4"/>
    <x v="189"/>
    <s v="Carol Triggs20140507"/>
    <x v="211"/>
    <x v="32"/>
    <x v="1"/>
    <x v="5"/>
    <s v="Lifetime Advantage Folding Chairs, 4/Carton"/>
    <n v="872.32"/>
    <n v="4"/>
    <n v="244.25"/>
    <s v="Profit"/>
  </r>
  <r>
    <d v="2014-05-08T00:00:00"/>
    <x v="0"/>
    <x v="4"/>
    <x v="73"/>
    <s v="Kean Thornton20140508"/>
    <x v="212"/>
    <x v="2"/>
    <x v="2"/>
    <x v="16"/>
    <s v="Hewlett Packard LaserJet 3310 Copier"/>
    <n v="1799.97"/>
    <n v="5"/>
    <n v="240"/>
    <s v="Profit"/>
  </r>
  <r>
    <d v="2014-05-09T00:00:00"/>
    <x v="0"/>
    <x v="4"/>
    <x v="190"/>
    <s v="Patrick Gardner20140509"/>
    <x v="213"/>
    <x v="3"/>
    <x v="2"/>
    <x v="9"/>
    <s v="Kingston Digital DataTraveler 32GB USB 2.0"/>
    <n v="67.8"/>
    <n v="4"/>
    <n v="4.07"/>
    <s v="Profit"/>
  </r>
  <r>
    <d v="2014-05-09T00:00:00"/>
    <x v="0"/>
    <x v="4"/>
    <x v="190"/>
    <s v="Patrick Gardner20140509"/>
    <x v="213"/>
    <x v="3"/>
    <x v="2"/>
    <x v="9"/>
    <s v="Sony Micro Vault Click 16 GB USB 2.0 Flash Drive"/>
    <n v="167.97"/>
    <n v="3"/>
    <n v="40.31"/>
    <s v="Profit"/>
  </r>
  <r>
    <d v="2014-05-09T00:00:00"/>
    <x v="0"/>
    <x v="4"/>
    <x v="191"/>
    <s v="Sean Braxton20140509"/>
    <x v="214"/>
    <x v="5"/>
    <x v="0"/>
    <x v="2"/>
    <s v="Fellowes Super Stor/Drawer"/>
    <n v="83.25"/>
    <n v="3"/>
    <n v="14.99"/>
    <s v="Profit"/>
  </r>
  <r>
    <d v="2014-05-09T00:00:00"/>
    <x v="0"/>
    <x v="4"/>
    <x v="191"/>
    <s v="Sean Braxton20140509"/>
    <x v="214"/>
    <x v="5"/>
    <x v="0"/>
    <x v="1"/>
    <s v="Avery 518"/>
    <n v="9.4499999999999993"/>
    <n v="3"/>
    <n v="4.54"/>
    <s v="Profit"/>
  </r>
  <r>
    <d v="2014-05-09T00:00:00"/>
    <x v="0"/>
    <x v="4"/>
    <x v="191"/>
    <s v="Sean Braxton20140509"/>
    <x v="214"/>
    <x v="5"/>
    <x v="0"/>
    <x v="1"/>
    <s v="Avery 506"/>
    <n v="20.65"/>
    <n v="5"/>
    <n v="9.5"/>
    <s v="Profit"/>
  </r>
  <r>
    <d v="2014-05-09T00:00:00"/>
    <x v="0"/>
    <x v="4"/>
    <x v="191"/>
    <s v="Sean Braxton20140509"/>
    <x v="214"/>
    <x v="5"/>
    <x v="0"/>
    <x v="0"/>
    <s v="Weyerhaeuser First Choice Laser/Copy Paper (20Lb. and 88 Bright)"/>
    <n v="45.36"/>
    <n v="7"/>
    <n v="21.77"/>
    <s v="Profit"/>
  </r>
  <r>
    <d v="2014-05-10T00:00:00"/>
    <x v="0"/>
    <x v="4"/>
    <x v="170"/>
    <s v="Arianne Irving20140510"/>
    <x v="215"/>
    <x v="22"/>
    <x v="0"/>
    <x v="10"/>
    <s v="Strathmore #10 Envelopes, Ultimate White"/>
    <n v="158.13"/>
    <n v="3"/>
    <n v="77.48"/>
    <s v="Profit"/>
  </r>
  <r>
    <d v="2014-05-10T00:00:00"/>
    <x v="0"/>
    <x v="4"/>
    <x v="170"/>
    <s v="Arianne Irving20140510"/>
    <x v="215"/>
    <x v="22"/>
    <x v="2"/>
    <x v="6"/>
    <s v="LF Elite 3D Dazzle Designer Hard Case Cover, Lf Stylus Pen and Wiper For Apple Iphone 5c Mini Lite"/>
    <n v="43.6"/>
    <n v="5"/>
    <n v="4.3600000000000003"/>
    <s v="Profit"/>
  </r>
  <r>
    <d v="2014-05-10T00:00:00"/>
    <x v="0"/>
    <x v="4"/>
    <x v="192"/>
    <s v="Art Foster20140510"/>
    <x v="216"/>
    <x v="2"/>
    <x v="1"/>
    <x v="11"/>
    <s v="Bestar Classic Bookcase"/>
    <n v="349.97"/>
    <n v="7"/>
    <n v="-216.98"/>
    <s v="Loss"/>
  </r>
  <r>
    <d v="2014-05-10T00:00:00"/>
    <x v="0"/>
    <x v="4"/>
    <x v="192"/>
    <s v="Art Foster20140510"/>
    <x v="216"/>
    <x v="2"/>
    <x v="0"/>
    <x v="4"/>
    <s v="DIXON Ticonderoga Erasable Checking Pencils"/>
    <n v="22.32"/>
    <n v="5"/>
    <n v="5.3"/>
    <s v="Profit"/>
  </r>
  <r>
    <d v="2014-05-10T00:00:00"/>
    <x v="0"/>
    <x v="4"/>
    <x v="193"/>
    <s v="Greg Matthias20140510"/>
    <x v="217"/>
    <x v="3"/>
    <x v="0"/>
    <x v="0"/>
    <s v="Southworth 25% Cotton Premium Laser Paper and Envelopes"/>
    <n v="39.96"/>
    <n v="2"/>
    <n v="19.18"/>
    <s v="Profit"/>
  </r>
  <r>
    <d v="2014-05-10T00:00:00"/>
    <x v="0"/>
    <x v="4"/>
    <x v="193"/>
    <s v="Greg Matthias20140510"/>
    <x v="217"/>
    <x v="3"/>
    <x v="2"/>
    <x v="6"/>
    <s v="Wilson Electronics DB Pro Signal Booster"/>
    <n v="1432"/>
    <n v="5"/>
    <n v="125.3"/>
    <s v="Profit"/>
  </r>
  <r>
    <d v="2014-05-10T00:00:00"/>
    <x v="0"/>
    <x v="4"/>
    <x v="193"/>
    <s v="Greg Matthias20140510"/>
    <x v="217"/>
    <x v="3"/>
    <x v="0"/>
    <x v="14"/>
    <s v="Acme Design Stainless Steel Bent Scissors"/>
    <n v="41.04"/>
    <n v="6"/>
    <n v="11.08"/>
    <s v="Profit"/>
  </r>
  <r>
    <d v="2014-05-10T00:00:00"/>
    <x v="0"/>
    <x v="4"/>
    <x v="193"/>
    <s v="Greg Matthias20140510"/>
    <x v="217"/>
    <x v="3"/>
    <x v="1"/>
    <x v="5"/>
    <s v="Hon Pagoda Stacking Chairs"/>
    <n v="256.77999999999997"/>
    <n v="1"/>
    <n v="32.1"/>
    <s v="Profit"/>
  </r>
  <r>
    <d v="2014-05-11T00:00:00"/>
    <x v="0"/>
    <x v="4"/>
    <x v="194"/>
    <s v="Paul Gonzalez20140511"/>
    <x v="218"/>
    <x v="0"/>
    <x v="2"/>
    <x v="9"/>
    <s v="SanDisk Cruzer 64 GB USB Flash Drive"/>
    <n v="58.11"/>
    <n v="2"/>
    <n v="7.26"/>
    <s v="Profit"/>
  </r>
  <r>
    <d v="2014-05-11T00:00:00"/>
    <x v="0"/>
    <x v="4"/>
    <x v="194"/>
    <s v="Paul Gonzalez20140511"/>
    <x v="218"/>
    <x v="0"/>
    <x v="2"/>
    <x v="6"/>
    <s v="Xblue XB-1670-86 X16 SmallÂ Office TelephoneÂ - Titanium"/>
    <n v="100.79"/>
    <n v="1"/>
    <n v="6.3"/>
    <s v="Profit"/>
  </r>
  <r>
    <d v="2014-05-11T00:00:00"/>
    <x v="0"/>
    <x v="4"/>
    <x v="194"/>
    <s v="Paul Gonzalez20140511"/>
    <x v="218"/>
    <x v="0"/>
    <x v="1"/>
    <x v="8"/>
    <s v="Deflect-o EconoMat Studded, No Bevel Mat for Low Pile Carpeting"/>
    <n v="66.11"/>
    <n v="4"/>
    <n v="-84.29"/>
    <s v="Loss"/>
  </r>
  <r>
    <d v="2014-05-11T00:00:00"/>
    <x v="0"/>
    <x v="4"/>
    <x v="195"/>
    <s v="Raymond Messe20140511"/>
    <x v="219"/>
    <x v="0"/>
    <x v="2"/>
    <x v="9"/>
    <s v="Logitech ClearChat Comfort/USB Headset H390"/>
    <n v="46.86"/>
    <n v="2"/>
    <n v="7.62"/>
    <s v="Profit"/>
  </r>
  <r>
    <d v="2014-05-11T00:00:00"/>
    <x v="0"/>
    <x v="4"/>
    <x v="196"/>
    <s v="Brooke Gillingham20140511"/>
    <x v="220"/>
    <x v="20"/>
    <x v="0"/>
    <x v="12"/>
    <s v="Staple holder"/>
    <n v="35.909999999999997"/>
    <n v="3"/>
    <n v="9.6999999999999993"/>
    <s v="Profit"/>
  </r>
  <r>
    <d v="2014-05-11T00:00:00"/>
    <x v="0"/>
    <x v="4"/>
    <x v="197"/>
    <s v="Victoria Wilson20140511"/>
    <x v="221"/>
    <x v="0"/>
    <x v="1"/>
    <x v="5"/>
    <s v="Hon Multipurpose Stacking Arm Chairs"/>
    <n v="1212.96"/>
    <n v="8"/>
    <n v="-69.31"/>
    <s v="Loss"/>
  </r>
  <r>
    <d v="2014-05-11T00:00:00"/>
    <x v="0"/>
    <x v="4"/>
    <x v="198"/>
    <s v="Harold Dahlen20140511"/>
    <x v="222"/>
    <x v="1"/>
    <x v="0"/>
    <x v="0"/>
    <s v="Black Print Carbonless 8 1/2&quot; x 8 1/4&quot; Rapid Memo Book"/>
    <n v="17.47"/>
    <n v="3"/>
    <n v="5.68"/>
    <s v="Profit"/>
  </r>
  <r>
    <d v="2014-05-11T00:00:00"/>
    <x v="0"/>
    <x v="4"/>
    <x v="198"/>
    <s v="Harold Dahlen20140511"/>
    <x v="222"/>
    <x v="1"/>
    <x v="0"/>
    <x v="3"/>
    <s v="Avery Arch Ring Binders"/>
    <n v="104.58"/>
    <n v="9"/>
    <n v="-172.56"/>
    <s v="Loss"/>
  </r>
  <r>
    <d v="2014-05-12T00:00:00"/>
    <x v="0"/>
    <x v="4"/>
    <x v="19"/>
    <s v="Hunter Lopez20140512"/>
    <x v="223"/>
    <x v="21"/>
    <x v="1"/>
    <x v="8"/>
    <s v="DAX Value U-Channel Document Frames, Easel Back"/>
    <n v="34.79"/>
    <n v="7"/>
    <n v="10.78"/>
    <s v="Profit"/>
  </r>
  <r>
    <d v="2014-05-12T00:00:00"/>
    <x v="0"/>
    <x v="4"/>
    <x v="73"/>
    <s v="Kean Thornton20140512"/>
    <x v="224"/>
    <x v="32"/>
    <x v="1"/>
    <x v="13"/>
    <s v="Bevis Traditional Conference Table Top, Plinth Base"/>
    <n v="700.06"/>
    <n v="3"/>
    <n v="-130.01"/>
    <s v="Loss"/>
  </r>
  <r>
    <d v="2014-05-13T00:00:00"/>
    <x v="0"/>
    <x v="4"/>
    <x v="199"/>
    <s v="Alejandro Grove20140513"/>
    <x v="225"/>
    <x v="27"/>
    <x v="0"/>
    <x v="2"/>
    <s v="Fellowes Super Stor/Drawer"/>
    <n v="55.5"/>
    <n v="2"/>
    <n v="9.99"/>
    <s v="Profit"/>
  </r>
  <r>
    <d v="2014-05-13T00:00:00"/>
    <x v="0"/>
    <x v="4"/>
    <x v="200"/>
    <s v="Erica Hernandez20140513"/>
    <x v="226"/>
    <x v="16"/>
    <x v="0"/>
    <x v="7"/>
    <s v="Staples"/>
    <n v="7.1"/>
    <n v="2"/>
    <n v="2.4"/>
    <s v="Profit"/>
  </r>
  <r>
    <d v="2014-05-13T00:00:00"/>
    <x v="0"/>
    <x v="4"/>
    <x v="200"/>
    <s v="Erica Hernandez20140513"/>
    <x v="226"/>
    <x v="16"/>
    <x v="0"/>
    <x v="3"/>
    <s v="GBC DocuBind P100 Manual Binding Machine"/>
    <n v="398.35"/>
    <n v="8"/>
    <n v="-331.96"/>
    <s v="Loss"/>
  </r>
  <r>
    <d v="2014-05-13T00:00:00"/>
    <x v="0"/>
    <x v="4"/>
    <x v="201"/>
    <s v="Naresj Patel20140513"/>
    <x v="227"/>
    <x v="3"/>
    <x v="2"/>
    <x v="9"/>
    <s v="Plantronics Audio 478 Stereo USB Headset"/>
    <n v="149.97"/>
    <n v="3"/>
    <n v="52.49"/>
    <s v="Profit"/>
  </r>
  <r>
    <d v="2014-05-13T00:00:00"/>
    <x v="0"/>
    <x v="4"/>
    <x v="160"/>
    <s v="Aaron Hawkins20140513"/>
    <x v="228"/>
    <x v="3"/>
    <x v="1"/>
    <x v="5"/>
    <s v="Iceberg Nesting Folding Chair, 19w x 6d x 43h"/>
    <n v="279.45999999999998"/>
    <n v="6"/>
    <n v="20.96"/>
    <s v="Profit"/>
  </r>
  <r>
    <d v="2014-05-13T00:00:00"/>
    <x v="0"/>
    <x v="4"/>
    <x v="160"/>
    <s v="Aaron Hawkins20140513"/>
    <x v="228"/>
    <x v="3"/>
    <x v="0"/>
    <x v="0"/>
    <s v="EcoTones Memo Sheets"/>
    <n v="8"/>
    <n v="2"/>
    <n v="3.84"/>
    <s v="Profit"/>
  </r>
  <r>
    <d v="2014-05-14T00:00:00"/>
    <x v="0"/>
    <x v="4"/>
    <x v="202"/>
    <s v="Anthony Johnson20140514"/>
    <x v="229"/>
    <x v="16"/>
    <x v="1"/>
    <x v="8"/>
    <s v="Electrix Halogen Magnifier Lamp"/>
    <n v="310.88"/>
    <n v="2"/>
    <n v="23.32"/>
    <s v="Profit"/>
  </r>
  <r>
    <d v="2014-05-16T00:00:00"/>
    <x v="0"/>
    <x v="4"/>
    <x v="203"/>
    <s v="Pauline Webber20140516"/>
    <x v="230"/>
    <x v="3"/>
    <x v="1"/>
    <x v="5"/>
    <s v="Iceberg Nesting Folding Chair, 19w x 6d x 43h"/>
    <n v="232.88"/>
    <n v="5"/>
    <n v="17.47"/>
    <s v="Profit"/>
  </r>
  <r>
    <d v="2014-05-16T00:00:00"/>
    <x v="0"/>
    <x v="4"/>
    <x v="204"/>
    <s v="Cindy Chapman20140516"/>
    <x v="231"/>
    <x v="3"/>
    <x v="2"/>
    <x v="9"/>
    <s v="ImationÂ Clip USBÂ flash driveÂ - 8 GB"/>
    <n v="56.4"/>
    <n v="3"/>
    <n v="3.38"/>
    <s v="Profit"/>
  </r>
  <r>
    <d v="2014-05-17T00:00:00"/>
    <x v="0"/>
    <x v="4"/>
    <x v="205"/>
    <s v="Pete Armstrong20140517"/>
    <x v="232"/>
    <x v="21"/>
    <x v="0"/>
    <x v="3"/>
    <s v="Surelock Post Binders"/>
    <n v="91.68"/>
    <n v="3"/>
    <n v="45.84"/>
    <s v="Profit"/>
  </r>
  <r>
    <d v="2014-05-18T00:00:00"/>
    <x v="0"/>
    <x v="4"/>
    <x v="206"/>
    <s v="Bruce Stewart20140518"/>
    <x v="233"/>
    <x v="10"/>
    <x v="2"/>
    <x v="6"/>
    <s v="Apple iPhone 5"/>
    <n v="779.8"/>
    <n v="2"/>
    <n v="-168.96"/>
    <s v="Loss"/>
  </r>
  <r>
    <d v="2014-05-18T00:00:00"/>
    <x v="0"/>
    <x v="4"/>
    <x v="207"/>
    <s v="Ted Trevino20140518"/>
    <x v="234"/>
    <x v="10"/>
    <x v="1"/>
    <x v="8"/>
    <s v="Deflect-o Glass Clear Studded Chair Mats"/>
    <n v="149.22999999999999"/>
    <n v="3"/>
    <n v="3.73"/>
    <s v="Profit"/>
  </r>
  <r>
    <d v="2014-05-18T00:00:00"/>
    <x v="0"/>
    <x v="4"/>
    <x v="207"/>
    <s v="Ted Trevino20140518"/>
    <x v="234"/>
    <x v="10"/>
    <x v="0"/>
    <x v="0"/>
    <s v="Xerox 1949"/>
    <n v="15.94"/>
    <n v="4"/>
    <n v="5.78"/>
    <s v="Profit"/>
  </r>
  <r>
    <d v="2014-05-18T00:00:00"/>
    <x v="0"/>
    <x v="4"/>
    <x v="208"/>
    <s v="George Ashbrook20140518"/>
    <x v="235"/>
    <x v="0"/>
    <x v="0"/>
    <x v="0"/>
    <s v="Xerox 1949"/>
    <n v="3.98"/>
    <n v="1"/>
    <n v="1.44"/>
    <s v="Profit"/>
  </r>
  <r>
    <d v="2014-05-19T00:00:00"/>
    <x v="0"/>
    <x v="4"/>
    <x v="209"/>
    <s v="John Huston20140519"/>
    <x v="236"/>
    <x v="14"/>
    <x v="0"/>
    <x v="3"/>
    <s v="Avery Heavy-Duty EZD View Binder with Locking Rings"/>
    <n v="57.42"/>
    <n v="9"/>
    <n v="26.41"/>
    <s v="Profit"/>
  </r>
  <r>
    <d v="2014-05-19T00:00:00"/>
    <x v="0"/>
    <x v="4"/>
    <x v="210"/>
    <s v="Tamara Dahlen20140519"/>
    <x v="237"/>
    <x v="6"/>
    <x v="0"/>
    <x v="14"/>
    <s v="Acme Design Stainless Steel Bent Scissors"/>
    <n v="34.200000000000003"/>
    <n v="5"/>
    <n v="9.23"/>
    <s v="Profit"/>
  </r>
  <r>
    <d v="2014-05-20T00:00:00"/>
    <x v="0"/>
    <x v="4"/>
    <x v="211"/>
    <s v="Randy Ferguson20140520"/>
    <x v="238"/>
    <x v="38"/>
    <x v="0"/>
    <x v="12"/>
    <s v="Acco 6 Outlet Guardian Basic Surge Suppressor"/>
    <n v="33.28"/>
    <n v="4"/>
    <n v="9.32"/>
    <s v="Profit"/>
  </r>
  <r>
    <d v="2014-05-20T00:00:00"/>
    <x v="0"/>
    <x v="4"/>
    <x v="211"/>
    <s v="Randy Ferguson20140520"/>
    <x v="238"/>
    <x v="38"/>
    <x v="0"/>
    <x v="4"/>
    <s v="Sanford Colorific Scented Colored Pencils, 12/Pack"/>
    <n v="38.520000000000003"/>
    <n v="9"/>
    <n v="11.94"/>
    <s v="Profit"/>
  </r>
  <r>
    <d v="2014-05-20T00:00:00"/>
    <x v="0"/>
    <x v="4"/>
    <x v="211"/>
    <s v="Randy Ferguson20140520"/>
    <x v="238"/>
    <x v="38"/>
    <x v="1"/>
    <x v="8"/>
    <s v="24-Hour Round Wall Clock"/>
    <n v="139.86000000000001"/>
    <n v="7"/>
    <n v="60.14"/>
    <s v="Profit"/>
  </r>
  <r>
    <d v="2014-05-20T00:00:00"/>
    <x v="0"/>
    <x v="4"/>
    <x v="212"/>
    <s v="Matt Collister20140520"/>
    <x v="239"/>
    <x v="0"/>
    <x v="1"/>
    <x v="8"/>
    <s v="Contemporary Borderless Frame"/>
    <n v="10.33"/>
    <n v="3"/>
    <n v="-5.94"/>
    <s v="Loss"/>
  </r>
  <r>
    <d v="2014-05-20T00:00:00"/>
    <x v="0"/>
    <x v="4"/>
    <x v="212"/>
    <s v="Matt Collister20140520"/>
    <x v="239"/>
    <x v="0"/>
    <x v="0"/>
    <x v="0"/>
    <s v="Xerox 213"/>
    <n v="10.37"/>
    <n v="2"/>
    <n v="3.63"/>
    <s v="Profit"/>
  </r>
  <r>
    <d v="2014-05-20T00:00:00"/>
    <x v="0"/>
    <x v="4"/>
    <x v="212"/>
    <s v="Matt Collister20140520"/>
    <x v="239"/>
    <x v="0"/>
    <x v="2"/>
    <x v="9"/>
    <s v="SanDisk Ultra 16 GB MicroSDHC Class 10 Memory Card"/>
    <n v="20.78"/>
    <n v="2"/>
    <n v="-3.64"/>
    <s v="Loss"/>
  </r>
  <r>
    <d v="2014-05-20T00:00:00"/>
    <x v="0"/>
    <x v="4"/>
    <x v="212"/>
    <s v="Matt Collister20140520"/>
    <x v="239"/>
    <x v="0"/>
    <x v="0"/>
    <x v="2"/>
    <s v="Rogers Profile Extra Capacity Storage Tub"/>
    <n v="66.959999999999994"/>
    <n v="5"/>
    <n v="-13.39"/>
    <s v="Loss"/>
  </r>
  <r>
    <d v="2014-05-21T00:00:00"/>
    <x v="0"/>
    <x v="4"/>
    <x v="213"/>
    <s v="Mitch Willingham20140521"/>
    <x v="240"/>
    <x v="6"/>
    <x v="0"/>
    <x v="3"/>
    <s v="Fellowes PB300 Plastic Comb Binding Machine"/>
    <n v="2715.93"/>
    <n v="7"/>
    <n v="1276.49"/>
    <s v="Profit"/>
  </r>
  <r>
    <d v="2014-05-21T00:00:00"/>
    <x v="0"/>
    <x v="4"/>
    <x v="213"/>
    <s v="Mitch Willingham20140521"/>
    <x v="240"/>
    <x v="6"/>
    <x v="2"/>
    <x v="6"/>
    <s v="Plantronics Voyager Pro Legend"/>
    <n v="617.97"/>
    <n v="3"/>
    <n v="173.03"/>
    <s v="Profit"/>
  </r>
  <r>
    <d v="2014-05-21T00:00:00"/>
    <x v="0"/>
    <x v="4"/>
    <x v="214"/>
    <s v="Bradley Talbott20140521"/>
    <x v="241"/>
    <x v="3"/>
    <x v="0"/>
    <x v="4"/>
    <s v="4009 Highlighters by Sanford"/>
    <n v="31.84"/>
    <n v="8"/>
    <n v="10.51"/>
    <s v="Profit"/>
  </r>
  <r>
    <d v="2014-05-21T00:00:00"/>
    <x v="0"/>
    <x v="4"/>
    <x v="215"/>
    <s v="Frank Gastineau20140521"/>
    <x v="242"/>
    <x v="32"/>
    <x v="0"/>
    <x v="3"/>
    <s v="GBC ProClick Punch Binding System"/>
    <n v="447.86"/>
    <n v="7"/>
    <n v="219.45"/>
    <s v="Profit"/>
  </r>
  <r>
    <d v="2014-05-21T00:00:00"/>
    <x v="0"/>
    <x v="4"/>
    <x v="215"/>
    <s v="Frank Gastineau20140521"/>
    <x v="242"/>
    <x v="32"/>
    <x v="0"/>
    <x v="0"/>
    <s v="Xerox 1992"/>
    <n v="17.940000000000001"/>
    <n v="3"/>
    <n v="8.7899999999999991"/>
    <s v="Profit"/>
  </r>
  <r>
    <d v="2014-05-21T00:00:00"/>
    <x v="0"/>
    <x v="4"/>
    <x v="215"/>
    <s v="Frank Gastineau20140521"/>
    <x v="242"/>
    <x v="32"/>
    <x v="0"/>
    <x v="12"/>
    <s v="Belkin 8 Outlet Surge Protector"/>
    <n v="245.88"/>
    <n v="6"/>
    <n v="68.849999999999994"/>
    <s v="Profit"/>
  </r>
  <r>
    <d v="2014-05-21T00:00:00"/>
    <x v="0"/>
    <x v="4"/>
    <x v="175"/>
    <s v="Katherine Hughes20140521"/>
    <x v="243"/>
    <x v="0"/>
    <x v="0"/>
    <x v="10"/>
    <s v="Staple envelope"/>
    <n v="56.06"/>
    <n v="6"/>
    <n v="21.02"/>
    <s v="Profit"/>
  </r>
  <r>
    <d v="2014-05-21T00:00:00"/>
    <x v="0"/>
    <x v="4"/>
    <x v="175"/>
    <s v="Katherine Hughes20140521"/>
    <x v="243"/>
    <x v="0"/>
    <x v="1"/>
    <x v="5"/>
    <s v="Global Deluxe Steno Chair"/>
    <n v="107.77"/>
    <n v="2"/>
    <n v="-29.25"/>
    <s v="Loss"/>
  </r>
  <r>
    <d v="2014-05-21T00:00:00"/>
    <x v="0"/>
    <x v="4"/>
    <x v="175"/>
    <s v="Katherine Hughes20140521"/>
    <x v="243"/>
    <x v="0"/>
    <x v="0"/>
    <x v="0"/>
    <s v="Adams Telephone Message Books, 5 1/4Â” x 11Â”"/>
    <n v="4.83"/>
    <n v="1"/>
    <n v="1.63"/>
    <s v="Profit"/>
  </r>
  <r>
    <d v="2014-05-21T00:00:00"/>
    <x v="0"/>
    <x v="4"/>
    <x v="175"/>
    <s v="Katherine Hughes20140521"/>
    <x v="243"/>
    <x v="0"/>
    <x v="0"/>
    <x v="3"/>
    <s v="Ibico Plastic Spiral Binding Combs"/>
    <n v="18.239999999999998"/>
    <n v="3"/>
    <n v="-31.01"/>
    <s v="Loss"/>
  </r>
  <r>
    <d v="2014-05-22T00:00:00"/>
    <x v="0"/>
    <x v="4"/>
    <x v="216"/>
    <s v="Evan Henry20140522"/>
    <x v="244"/>
    <x v="33"/>
    <x v="2"/>
    <x v="6"/>
    <s v="Nortel Networks T7316 E Nt8 B27"/>
    <n v="135.97999999999999"/>
    <n v="2"/>
    <n v="34"/>
    <s v="Profit"/>
  </r>
  <r>
    <d v="2014-05-22T00:00:00"/>
    <x v="0"/>
    <x v="4"/>
    <x v="216"/>
    <s v="Evan Henry20140522"/>
    <x v="244"/>
    <x v="33"/>
    <x v="2"/>
    <x v="6"/>
    <s v="Plantronics Encore H101 Dual EarpiecesÂ Headset"/>
    <n v="44.95"/>
    <n v="1"/>
    <n v="12.59"/>
    <s v="Profit"/>
  </r>
  <r>
    <d v="2014-05-23T00:00:00"/>
    <x v="0"/>
    <x v="4"/>
    <x v="177"/>
    <s v="Andrew Roberts20140523"/>
    <x v="245"/>
    <x v="2"/>
    <x v="0"/>
    <x v="3"/>
    <s v="Angle-D Ring Binders"/>
    <n v="3.28"/>
    <n v="2"/>
    <n v="-2.63"/>
    <s v="Loss"/>
  </r>
  <r>
    <d v="2014-05-23T00:00:00"/>
    <x v="0"/>
    <x v="4"/>
    <x v="177"/>
    <s v="Andrew Roberts20140523"/>
    <x v="245"/>
    <x v="2"/>
    <x v="0"/>
    <x v="4"/>
    <s v="Newell 317"/>
    <n v="21.17"/>
    <n v="9"/>
    <n v="2.38"/>
    <s v="Profit"/>
  </r>
  <r>
    <d v="2014-05-23T00:00:00"/>
    <x v="0"/>
    <x v="4"/>
    <x v="177"/>
    <s v="Andrew Roberts20140523"/>
    <x v="245"/>
    <x v="2"/>
    <x v="2"/>
    <x v="6"/>
    <s v="Motorola L804"/>
    <n v="55.19"/>
    <n v="2"/>
    <n v="-10.119999999999999"/>
    <s v="Loss"/>
  </r>
  <r>
    <d v="2014-05-23T00:00:00"/>
    <x v="0"/>
    <x v="4"/>
    <x v="15"/>
    <s v="Erica Hackney20140523"/>
    <x v="246"/>
    <x v="22"/>
    <x v="0"/>
    <x v="0"/>
    <s v="Xerox 1999"/>
    <n v="12.96"/>
    <n v="2"/>
    <n v="6.22"/>
    <s v="Profit"/>
  </r>
  <r>
    <d v="2014-05-23T00:00:00"/>
    <x v="0"/>
    <x v="4"/>
    <x v="217"/>
    <s v="Greg Tran20140523"/>
    <x v="247"/>
    <x v="20"/>
    <x v="0"/>
    <x v="3"/>
    <s v="Avery Non-Stick Binders"/>
    <n v="17.96"/>
    <n v="5"/>
    <n v="5.84"/>
    <s v="Profit"/>
  </r>
  <r>
    <d v="2014-05-23T00:00:00"/>
    <x v="0"/>
    <x v="4"/>
    <x v="217"/>
    <s v="Greg Tran20140523"/>
    <x v="247"/>
    <x v="20"/>
    <x v="0"/>
    <x v="14"/>
    <s v="Letter Slitter"/>
    <n v="5.04"/>
    <n v="2"/>
    <n v="0.15"/>
    <s v="Profit"/>
  </r>
  <r>
    <d v="2014-05-23T00:00:00"/>
    <x v="0"/>
    <x v="4"/>
    <x v="217"/>
    <s v="Greg Tran20140523"/>
    <x v="247"/>
    <x v="20"/>
    <x v="0"/>
    <x v="12"/>
    <s v="1.7 Cubic Foot Compact &quot;Cube&quot; Office Refrigerators"/>
    <n v="208.16"/>
    <n v="1"/>
    <n v="56.2"/>
    <s v="Profit"/>
  </r>
  <r>
    <d v="2014-05-24T00:00:00"/>
    <x v="0"/>
    <x v="4"/>
    <x v="218"/>
    <s v="Resi PÃ¶lking20140524"/>
    <x v="248"/>
    <x v="36"/>
    <x v="0"/>
    <x v="0"/>
    <s v="Xerox 1944"/>
    <n v="116.28"/>
    <n v="3"/>
    <n v="56.98"/>
    <s v="Profit"/>
  </r>
  <r>
    <d v="2014-05-25T00:00:00"/>
    <x v="0"/>
    <x v="4"/>
    <x v="219"/>
    <s v="Janet Lee20140525"/>
    <x v="249"/>
    <x v="1"/>
    <x v="0"/>
    <x v="12"/>
    <s v="Harmony Air Purifier"/>
    <n v="75.599999999999994"/>
    <n v="2"/>
    <n v="-166.32"/>
    <s v="Loss"/>
  </r>
  <r>
    <d v="2014-05-25T00:00:00"/>
    <x v="0"/>
    <x v="4"/>
    <x v="219"/>
    <s v="Janet Lee20140525"/>
    <x v="249"/>
    <x v="1"/>
    <x v="1"/>
    <x v="8"/>
    <s v="Electrix Incandescent Magnifying Lamp, Black"/>
    <n v="29.32"/>
    <n v="2"/>
    <n v="-24.19"/>
    <s v="Loss"/>
  </r>
  <r>
    <d v="2014-05-25T00:00:00"/>
    <x v="0"/>
    <x v="4"/>
    <x v="220"/>
    <s v="Barry Weirich20140525"/>
    <x v="250"/>
    <x v="20"/>
    <x v="0"/>
    <x v="0"/>
    <s v="Strathmore Photo Frame Cards"/>
    <n v="14.62"/>
    <n v="2"/>
    <n v="6.73"/>
    <s v="Profit"/>
  </r>
  <r>
    <d v="2014-05-26T00:00:00"/>
    <x v="0"/>
    <x v="4"/>
    <x v="44"/>
    <s v="Marina Lichtenstein20140526"/>
    <x v="251"/>
    <x v="3"/>
    <x v="1"/>
    <x v="11"/>
    <s v="Sauder Inglewood Library Bookcases"/>
    <n v="290.67"/>
    <n v="2"/>
    <n v="27.36"/>
    <s v="Profit"/>
  </r>
  <r>
    <d v="2014-05-26T00:00:00"/>
    <x v="0"/>
    <x v="4"/>
    <x v="44"/>
    <s v="Marina Lichtenstein20140526"/>
    <x v="251"/>
    <x v="3"/>
    <x v="2"/>
    <x v="6"/>
    <s v="VTech DS6151"/>
    <n v="201.58"/>
    <n v="2"/>
    <n v="20.16"/>
    <s v="Profit"/>
  </r>
  <r>
    <d v="2014-05-26T00:00:00"/>
    <x v="0"/>
    <x v="4"/>
    <x v="44"/>
    <s v="Marina Lichtenstein20140526"/>
    <x v="251"/>
    <x v="3"/>
    <x v="2"/>
    <x v="6"/>
    <s v="netTALK DUO VoIP Telephone Service"/>
    <n v="83.98"/>
    <n v="2"/>
    <n v="31.49"/>
    <s v="Profit"/>
  </r>
  <r>
    <d v="2014-05-26T00:00:00"/>
    <x v="0"/>
    <x v="4"/>
    <x v="221"/>
    <s v="Herbert Flentye20140526"/>
    <x v="252"/>
    <x v="3"/>
    <x v="1"/>
    <x v="5"/>
    <s v="Hon Olson Stacker Stools"/>
    <n v="225.3"/>
    <n v="2"/>
    <n v="22.53"/>
    <s v="Profit"/>
  </r>
  <r>
    <d v="2014-05-26T00:00:00"/>
    <x v="0"/>
    <x v="4"/>
    <x v="222"/>
    <s v="Dean percer20140526"/>
    <x v="253"/>
    <x v="27"/>
    <x v="0"/>
    <x v="0"/>
    <s v="Wirebound Service Call Books, 5 1/2&quot; x 4&quot;"/>
    <n v="48.4"/>
    <n v="5"/>
    <n v="23.23"/>
    <s v="Profit"/>
  </r>
  <r>
    <d v="2014-05-26T00:00:00"/>
    <x v="0"/>
    <x v="4"/>
    <x v="147"/>
    <s v="Michelle Moray20140526"/>
    <x v="254"/>
    <x v="1"/>
    <x v="0"/>
    <x v="2"/>
    <s v="SAFCO Mobile Desk Side File, Wire Frame"/>
    <n v="102.62"/>
    <n v="3"/>
    <n v="7.7"/>
    <s v="Profit"/>
  </r>
  <r>
    <d v="2014-05-26T00:00:00"/>
    <x v="0"/>
    <x v="4"/>
    <x v="147"/>
    <s v="Michelle Moray20140526"/>
    <x v="254"/>
    <x v="1"/>
    <x v="1"/>
    <x v="5"/>
    <s v="Global Commerce Series Low-Back Swivel/Tilt Chairs"/>
    <n v="359.77"/>
    <n v="2"/>
    <n v="-5.14"/>
    <s v="Loss"/>
  </r>
  <r>
    <d v="2014-05-26T00:00:00"/>
    <x v="0"/>
    <x v="4"/>
    <x v="147"/>
    <s v="Michelle Moray20140526"/>
    <x v="254"/>
    <x v="1"/>
    <x v="0"/>
    <x v="4"/>
    <s v="DIXON Ticonderoga Erasable Checking Pencils"/>
    <n v="13.39"/>
    <n v="3"/>
    <n v="3.18"/>
    <s v="Profit"/>
  </r>
  <r>
    <d v="2014-05-27T00:00:00"/>
    <x v="0"/>
    <x v="4"/>
    <x v="223"/>
    <s v="Maya Herman20140527"/>
    <x v="255"/>
    <x v="3"/>
    <x v="1"/>
    <x v="13"/>
    <s v="KI Conference Tables"/>
    <n v="567.12"/>
    <n v="10"/>
    <n v="-28.36"/>
    <s v="Loss"/>
  </r>
  <r>
    <d v="2014-05-27T00:00:00"/>
    <x v="0"/>
    <x v="4"/>
    <x v="223"/>
    <s v="Maya Herman20140527"/>
    <x v="255"/>
    <x v="3"/>
    <x v="0"/>
    <x v="2"/>
    <s v="Fellowes Officeware Wire Shelving"/>
    <n v="359.32"/>
    <n v="4"/>
    <n v="7.19"/>
    <s v="Profit"/>
  </r>
  <r>
    <d v="2014-05-27T00:00:00"/>
    <x v="0"/>
    <x v="4"/>
    <x v="164"/>
    <s v="Lena Creighton20140527"/>
    <x v="256"/>
    <x v="3"/>
    <x v="2"/>
    <x v="6"/>
    <s v="Plantronics HL10 Handset Lifter"/>
    <n v="1113.5"/>
    <n v="12"/>
    <n v="125.27"/>
    <s v="Profit"/>
  </r>
  <r>
    <d v="2014-05-27T00:00:00"/>
    <x v="0"/>
    <x v="4"/>
    <x v="164"/>
    <s v="Lena Creighton20140527"/>
    <x v="256"/>
    <x v="3"/>
    <x v="2"/>
    <x v="9"/>
    <s v="Logitech Wireless Performance Mouse MX for PC and Mac"/>
    <n v="99.99"/>
    <n v="1"/>
    <n v="38"/>
    <s v="Profit"/>
  </r>
  <r>
    <d v="2014-05-27T00:00:00"/>
    <x v="0"/>
    <x v="4"/>
    <x v="224"/>
    <s v="Laurel Elliston20140527"/>
    <x v="257"/>
    <x v="1"/>
    <x v="0"/>
    <x v="3"/>
    <s v="Fellowes Presentation Covers for Comb Binding Machines"/>
    <n v="17.46"/>
    <n v="6"/>
    <n v="-30.56"/>
    <s v="Loss"/>
  </r>
  <r>
    <d v="2014-05-28T00:00:00"/>
    <x v="0"/>
    <x v="4"/>
    <x v="225"/>
    <s v="Patrick Jones20140528"/>
    <x v="258"/>
    <x v="22"/>
    <x v="2"/>
    <x v="6"/>
    <s v="I Need's 3d Hello Kitty Hybrid Silicone Case Cover for HTC One X 4g with 3d Hello Kitty Stylus Pen Green/pink"/>
    <n v="57.41"/>
    <n v="6"/>
    <n v="5.74"/>
    <s v="Profit"/>
  </r>
  <r>
    <d v="2014-05-28T00:00:00"/>
    <x v="0"/>
    <x v="4"/>
    <x v="225"/>
    <s v="Patrick Jones20140528"/>
    <x v="258"/>
    <x v="22"/>
    <x v="2"/>
    <x v="9"/>
    <s v="ImationÂ 30456 USBÂ Flash DriveÂ 8GB"/>
    <n v="27.6"/>
    <n v="4"/>
    <n v="2.21"/>
    <s v="Profit"/>
  </r>
  <r>
    <d v="2014-05-28T00:00:00"/>
    <x v="0"/>
    <x v="4"/>
    <x v="226"/>
    <s v="Magdelene Morse20140528"/>
    <x v="259"/>
    <x v="22"/>
    <x v="0"/>
    <x v="3"/>
    <s v="Green Canvas Binder for 8-1/2&quot; x 14&quot; Sheets"/>
    <n v="136.96"/>
    <n v="4"/>
    <n v="51.36"/>
    <s v="Profit"/>
  </r>
  <r>
    <d v="2014-05-30T00:00:00"/>
    <x v="0"/>
    <x v="4"/>
    <x v="227"/>
    <s v="Ellis Ballard20140530"/>
    <x v="260"/>
    <x v="6"/>
    <x v="0"/>
    <x v="0"/>
    <s v="Ampad Poly Cover Wirebound Steno Book, 6&quot; x 9&quot; Assorted Colors, Gregg Ruled"/>
    <n v="13.62"/>
    <n v="3"/>
    <n v="6.13"/>
    <s v="Profit"/>
  </r>
  <r>
    <d v="2014-05-30T00:00:00"/>
    <x v="0"/>
    <x v="4"/>
    <x v="228"/>
    <s v="Shahid Shariari20140530"/>
    <x v="261"/>
    <x v="1"/>
    <x v="1"/>
    <x v="13"/>
    <s v="Chromcraft Rectangular Conference Tables"/>
    <n v="355.46"/>
    <n v="3"/>
    <n v="-184.84"/>
    <s v="Loss"/>
  </r>
  <r>
    <d v="2014-05-30T00:00:00"/>
    <x v="0"/>
    <x v="4"/>
    <x v="229"/>
    <s v="James Galang20140530"/>
    <x v="262"/>
    <x v="20"/>
    <x v="0"/>
    <x v="3"/>
    <s v="Wilson Jones Legal Size Ring Binders"/>
    <n v="70.37"/>
    <n v="4"/>
    <n v="26.39"/>
    <s v="Profit"/>
  </r>
  <r>
    <d v="2014-05-30T00:00:00"/>
    <x v="0"/>
    <x v="4"/>
    <x v="230"/>
    <s v="Laurel Workman20140530"/>
    <x v="263"/>
    <x v="20"/>
    <x v="0"/>
    <x v="3"/>
    <s v="GBC Pre-Punched Binding Paper, Plastic, White, 8-1/2&quot; x 11&quot;"/>
    <n v="25.58"/>
    <n v="2"/>
    <n v="8.9499999999999993"/>
    <s v="Profit"/>
  </r>
  <r>
    <d v="2014-05-30T00:00:00"/>
    <x v="0"/>
    <x v="4"/>
    <x v="230"/>
    <s v="Laurel Workman20140530"/>
    <x v="263"/>
    <x v="20"/>
    <x v="2"/>
    <x v="6"/>
    <s v="Geemarc AmpliPOWER60"/>
    <n v="464"/>
    <n v="5"/>
    <n v="134.56"/>
    <s v="Profit"/>
  </r>
  <r>
    <d v="2014-05-30T00:00:00"/>
    <x v="0"/>
    <x v="4"/>
    <x v="230"/>
    <s v="Laurel Workman20140530"/>
    <x v="263"/>
    <x v="20"/>
    <x v="0"/>
    <x v="12"/>
    <s v="Honeywell Quietcare HEPA Air Cleaner"/>
    <n v="235.95"/>
    <n v="3"/>
    <n v="77.86"/>
    <s v="Profit"/>
  </r>
  <r>
    <d v="2014-05-30T00:00:00"/>
    <x v="0"/>
    <x v="4"/>
    <x v="230"/>
    <s v="Laurel Workman20140530"/>
    <x v="263"/>
    <x v="20"/>
    <x v="0"/>
    <x v="0"/>
    <s v="Xerox 1948"/>
    <n v="39.96"/>
    <n v="4"/>
    <n v="17.98"/>
    <s v="Profit"/>
  </r>
  <r>
    <d v="2014-05-30T00:00:00"/>
    <x v="0"/>
    <x v="4"/>
    <x v="231"/>
    <s v="Mark Cousins20140530"/>
    <x v="264"/>
    <x v="1"/>
    <x v="2"/>
    <x v="16"/>
    <s v="Brother DCP1000 Digital 3 in 1 Multifunction Machine"/>
    <n v="719.98"/>
    <n v="3"/>
    <n v="135"/>
    <s v="Profit"/>
  </r>
  <r>
    <d v="2014-05-31T00:00:00"/>
    <x v="0"/>
    <x v="4"/>
    <x v="232"/>
    <s v="Jim Karlsson20140531"/>
    <x v="265"/>
    <x v="29"/>
    <x v="2"/>
    <x v="6"/>
    <s v="Samsung Galaxy Note 3"/>
    <n v="659.97"/>
    <n v="3"/>
    <n v="197.99"/>
    <s v="Profit"/>
  </r>
  <r>
    <d v="2014-05-31T00:00:00"/>
    <x v="0"/>
    <x v="4"/>
    <x v="232"/>
    <s v="Jim Karlsson20140531"/>
    <x v="265"/>
    <x v="29"/>
    <x v="2"/>
    <x v="6"/>
    <s v="Grandstream GXP1160 VoIP phone"/>
    <n v="113.73"/>
    <n v="3"/>
    <n v="32.979999999999997"/>
    <s v="Profit"/>
  </r>
  <r>
    <d v="2014-06-01T00:00:00"/>
    <x v="0"/>
    <x v="5"/>
    <x v="233"/>
    <s v="Dianna Wilson20140601"/>
    <x v="266"/>
    <x v="28"/>
    <x v="1"/>
    <x v="5"/>
    <s v="Global Deluxe High-Back Manager's Chair"/>
    <n v="2001.86"/>
    <n v="7"/>
    <n v="580.54"/>
    <s v="Profit"/>
  </r>
  <r>
    <d v="2014-06-01T00:00:00"/>
    <x v="0"/>
    <x v="5"/>
    <x v="233"/>
    <s v="Dianna Wilson20140601"/>
    <x v="266"/>
    <x v="28"/>
    <x v="0"/>
    <x v="2"/>
    <s v="Safco Steel Mobile File Cart"/>
    <n v="166.72"/>
    <n v="2"/>
    <n v="41.68"/>
    <s v="Profit"/>
  </r>
  <r>
    <d v="2014-06-01T00:00:00"/>
    <x v="0"/>
    <x v="5"/>
    <x v="233"/>
    <s v="Dianna Wilson20140601"/>
    <x v="266"/>
    <x v="28"/>
    <x v="0"/>
    <x v="0"/>
    <s v="Adams Telephone Message Book w/Frequently-Called Numbers Space, 400 Messages per Book"/>
    <n v="47.88"/>
    <n v="6"/>
    <n v="23.94"/>
    <s v="Profit"/>
  </r>
  <r>
    <d v="2014-06-01T00:00:00"/>
    <x v="0"/>
    <x v="5"/>
    <x v="233"/>
    <s v="Dianna Wilson20140601"/>
    <x v="266"/>
    <x v="28"/>
    <x v="0"/>
    <x v="12"/>
    <s v="Honeywell Enviracaire Portable HEPA Air Cleaner for 17' x 22' Room"/>
    <n v="1503.25"/>
    <n v="5"/>
    <n v="496.07"/>
    <s v="Profit"/>
  </r>
  <r>
    <d v="2014-06-01T00:00:00"/>
    <x v="0"/>
    <x v="5"/>
    <x v="233"/>
    <s v="Dianna Wilson20140601"/>
    <x v="266"/>
    <x v="28"/>
    <x v="0"/>
    <x v="0"/>
    <s v="Xerox 205"/>
    <n v="25.92"/>
    <n v="4"/>
    <n v="12.44"/>
    <s v="Profit"/>
  </r>
  <r>
    <d v="2014-06-01T00:00:00"/>
    <x v="0"/>
    <x v="5"/>
    <x v="234"/>
    <s v="Corey Roper20140601"/>
    <x v="267"/>
    <x v="23"/>
    <x v="0"/>
    <x v="3"/>
    <s v="GBC Clear Cover, 8-1/2 x 11, unpunched, 25 covers per pack"/>
    <n v="45.48"/>
    <n v="3"/>
    <n v="20.92"/>
    <s v="Profit"/>
  </r>
  <r>
    <d v="2014-06-01T00:00:00"/>
    <x v="0"/>
    <x v="5"/>
    <x v="234"/>
    <s v="Corey Roper20140601"/>
    <x v="267"/>
    <x v="23"/>
    <x v="0"/>
    <x v="4"/>
    <s v="Boston Heavy-Duty Trimline Electric Pencil Sharpeners"/>
    <n v="289.2"/>
    <n v="6"/>
    <n v="83.87"/>
    <s v="Profit"/>
  </r>
  <r>
    <d v="2014-06-01T00:00:00"/>
    <x v="0"/>
    <x v="5"/>
    <x v="235"/>
    <s v="Liz Thompson20140601"/>
    <x v="268"/>
    <x v="13"/>
    <x v="1"/>
    <x v="8"/>
    <s v="3M Hangers With Command Adhesive"/>
    <n v="22.2"/>
    <n v="6"/>
    <n v="9.1"/>
    <s v="Profit"/>
  </r>
  <r>
    <d v="2014-06-01T00:00:00"/>
    <x v="0"/>
    <x v="5"/>
    <x v="235"/>
    <s v="Liz Thompson20140601"/>
    <x v="268"/>
    <x v="13"/>
    <x v="2"/>
    <x v="6"/>
    <s v="Adtran 1202752G1"/>
    <n v="881.93"/>
    <n v="7"/>
    <n v="229.3"/>
    <s v="Profit"/>
  </r>
  <r>
    <d v="2014-06-01T00:00:00"/>
    <x v="0"/>
    <x v="5"/>
    <x v="87"/>
    <s v="Quincy Jones20140601"/>
    <x v="269"/>
    <x v="14"/>
    <x v="0"/>
    <x v="3"/>
    <s v="Wilson Jones Heavy-Duty Casebound Ring Binders with Metal Hinges"/>
    <n v="138.56"/>
    <n v="4"/>
    <n v="66.510000000000005"/>
    <s v="Profit"/>
  </r>
  <r>
    <d v="2014-06-01T00:00:00"/>
    <x v="0"/>
    <x v="5"/>
    <x v="87"/>
    <s v="Quincy Jones20140601"/>
    <x v="269"/>
    <x v="14"/>
    <x v="0"/>
    <x v="12"/>
    <s v="Acco 6 Outlet Guardian Premium Surge Suppressor"/>
    <n v="65.52"/>
    <n v="5"/>
    <n v="12.38"/>
    <s v="Profit"/>
  </r>
  <r>
    <d v="2014-06-02T00:00:00"/>
    <x v="0"/>
    <x v="5"/>
    <x v="79"/>
    <s v="Christine Kargatis20140602"/>
    <x v="270"/>
    <x v="27"/>
    <x v="0"/>
    <x v="3"/>
    <s v="GBC Standard Therm-A-Bind Covers"/>
    <n v="59.81"/>
    <n v="3"/>
    <n v="19.440000000000001"/>
    <s v="Profit"/>
  </r>
  <r>
    <d v="2014-06-02T00:00:00"/>
    <x v="0"/>
    <x v="5"/>
    <x v="79"/>
    <s v="Christine Kargatis20140602"/>
    <x v="270"/>
    <x v="27"/>
    <x v="1"/>
    <x v="8"/>
    <s v="Aluminum Document Frame"/>
    <n v="73.319999999999993"/>
    <n v="6"/>
    <n v="22"/>
    <s v="Profit"/>
  </r>
  <r>
    <d v="2014-06-02T00:00:00"/>
    <x v="0"/>
    <x v="5"/>
    <x v="149"/>
    <s v="Stewart Visinsky20140602"/>
    <x v="271"/>
    <x v="4"/>
    <x v="0"/>
    <x v="4"/>
    <s v="Sanford Colorific Scented Colored Pencils, 12/Pack"/>
    <n v="8.56"/>
    <n v="2"/>
    <n v="2.65"/>
    <s v="Profit"/>
  </r>
  <r>
    <d v="2014-06-02T00:00:00"/>
    <x v="0"/>
    <x v="5"/>
    <x v="149"/>
    <s v="Stewart Visinsky20140602"/>
    <x v="271"/>
    <x v="4"/>
    <x v="2"/>
    <x v="6"/>
    <s v="Mophie Juice Pack Helium for iPhone"/>
    <n v="239.97"/>
    <n v="3"/>
    <n v="67.19"/>
    <s v="Profit"/>
  </r>
  <r>
    <d v="2014-06-02T00:00:00"/>
    <x v="0"/>
    <x v="5"/>
    <x v="149"/>
    <s v="Stewart Visinsky20140602"/>
    <x v="271"/>
    <x v="4"/>
    <x v="0"/>
    <x v="2"/>
    <s v="Hot File 7-Pocket, Floor Stand"/>
    <n v="356.94"/>
    <n v="2"/>
    <n v="107.08"/>
    <s v="Profit"/>
  </r>
  <r>
    <d v="2014-06-03T00:00:00"/>
    <x v="0"/>
    <x v="5"/>
    <x v="236"/>
    <s v="Steven Cartwright20140603"/>
    <x v="272"/>
    <x v="22"/>
    <x v="1"/>
    <x v="13"/>
    <s v="KI Adjustable-Height Table"/>
    <n v="515.88"/>
    <n v="6"/>
    <n v="113.49"/>
    <s v="Profit"/>
  </r>
  <r>
    <d v="2014-06-03T00:00:00"/>
    <x v="0"/>
    <x v="5"/>
    <x v="237"/>
    <s v="Ross Baird20140603"/>
    <x v="273"/>
    <x v="14"/>
    <x v="0"/>
    <x v="10"/>
    <s v="Security-Tint Envelopes"/>
    <n v="15.28"/>
    <n v="2"/>
    <n v="7.49"/>
    <s v="Profit"/>
  </r>
  <r>
    <d v="2014-06-03T00:00:00"/>
    <x v="0"/>
    <x v="5"/>
    <x v="238"/>
    <s v="Richard Eichhorn20140603"/>
    <x v="274"/>
    <x v="1"/>
    <x v="0"/>
    <x v="1"/>
    <s v="Avery 513"/>
    <n v="15.94"/>
    <n v="4"/>
    <n v="5.18"/>
    <s v="Profit"/>
  </r>
  <r>
    <d v="2014-06-03T00:00:00"/>
    <x v="0"/>
    <x v="5"/>
    <x v="238"/>
    <s v="Richard Eichhorn20140603"/>
    <x v="274"/>
    <x v="1"/>
    <x v="1"/>
    <x v="8"/>
    <s v="Contract Clock, 14&quot;, Brown"/>
    <n v="61.54"/>
    <n v="7"/>
    <n v="-40"/>
    <s v="Loss"/>
  </r>
  <r>
    <d v="2014-06-03T00:00:00"/>
    <x v="0"/>
    <x v="5"/>
    <x v="238"/>
    <s v="Richard Eichhorn20140603"/>
    <x v="274"/>
    <x v="1"/>
    <x v="0"/>
    <x v="2"/>
    <s v="Recycled Steel Personal File for Standard File Folders"/>
    <n v="132.69999999999999"/>
    <n v="3"/>
    <n v="9.9499999999999993"/>
    <s v="Profit"/>
  </r>
  <r>
    <d v="2014-06-04T00:00:00"/>
    <x v="0"/>
    <x v="5"/>
    <x v="114"/>
    <s v="Mark Packer20140604"/>
    <x v="275"/>
    <x v="10"/>
    <x v="0"/>
    <x v="0"/>
    <s v="Easy-staple paper"/>
    <n v="16.22"/>
    <n v="2"/>
    <n v="5.88"/>
    <s v="Profit"/>
  </r>
  <r>
    <d v="2014-06-04T00:00:00"/>
    <x v="0"/>
    <x v="5"/>
    <x v="239"/>
    <s v="Bobby Trafton20140604"/>
    <x v="276"/>
    <x v="20"/>
    <x v="1"/>
    <x v="8"/>
    <s v="Seth Thomas 14&quot; Day/Date Wall Clock"/>
    <n v="56.96"/>
    <n v="2"/>
    <n v="21.08"/>
    <s v="Profit"/>
  </r>
  <r>
    <d v="2014-06-04T00:00:00"/>
    <x v="0"/>
    <x v="5"/>
    <x v="239"/>
    <s v="Bobby Trafton20140604"/>
    <x v="276"/>
    <x v="20"/>
    <x v="0"/>
    <x v="12"/>
    <s v="Commercial WindTunnel Clean Air Upright Vacuum, Replacement Belts, Filtration Bags"/>
    <n v="15.56"/>
    <n v="4"/>
    <n v="4.05"/>
    <s v="Profit"/>
  </r>
  <r>
    <d v="2014-06-04T00:00:00"/>
    <x v="0"/>
    <x v="5"/>
    <x v="239"/>
    <s v="Bobby Trafton20140604"/>
    <x v="276"/>
    <x v="20"/>
    <x v="1"/>
    <x v="11"/>
    <s v="O'Sullivan Living Dimensions 5-Shelf Bookcases"/>
    <n v="353.57"/>
    <n v="2"/>
    <n v="-44.2"/>
    <s v="Loss"/>
  </r>
  <r>
    <d v="2014-06-04T00:00:00"/>
    <x v="0"/>
    <x v="5"/>
    <x v="239"/>
    <s v="Bobby Trafton20140604"/>
    <x v="276"/>
    <x v="20"/>
    <x v="1"/>
    <x v="8"/>
    <s v="G.E. Halogen Desk Lamp Bulbs"/>
    <n v="13.96"/>
    <n v="2"/>
    <n v="6.7"/>
    <s v="Profit"/>
  </r>
  <r>
    <d v="2014-06-06T00:00:00"/>
    <x v="0"/>
    <x v="5"/>
    <x v="240"/>
    <s v="Bryan Mills20140606"/>
    <x v="277"/>
    <x v="20"/>
    <x v="0"/>
    <x v="4"/>
    <s v="Sanford Liquid Accent Highlighters"/>
    <n v="13.36"/>
    <n v="2"/>
    <n v="4.9400000000000004"/>
    <s v="Profit"/>
  </r>
  <r>
    <d v="2014-06-06T00:00:00"/>
    <x v="0"/>
    <x v="5"/>
    <x v="241"/>
    <s v="Grant Thornton20140606"/>
    <x v="278"/>
    <x v="20"/>
    <x v="0"/>
    <x v="3"/>
    <s v="Wilson Jones Century Plastic Molded Ring Binders"/>
    <n v="149.54"/>
    <n v="9"/>
    <n v="50.47"/>
    <s v="Profit"/>
  </r>
  <r>
    <d v="2014-06-06T00:00:00"/>
    <x v="0"/>
    <x v="5"/>
    <x v="241"/>
    <s v="Grant Thornton20140606"/>
    <x v="278"/>
    <x v="20"/>
    <x v="0"/>
    <x v="14"/>
    <s v="Acme Office Executive Series Stainless Steel Trimmers"/>
    <n v="17.14"/>
    <n v="2"/>
    <n v="4.46"/>
    <s v="Profit"/>
  </r>
  <r>
    <d v="2014-06-06T00:00:00"/>
    <x v="0"/>
    <x v="5"/>
    <x v="241"/>
    <s v="Grant Thornton20140606"/>
    <x v="278"/>
    <x v="20"/>
    <x v="1"/>
    <x v="13"/>
    <s v="Chromcraft Bull-Nose Wood 48&quot; x 96&quot; Rectangular Conference Tables"/>
    <n v="991.76"/>
    <n v="3"/>
    <n v="-347.12"/>
    <s v="Loss"/>
  </r>
  <r>
    <d v="2014-06-06T00:00:00"/>
    <x v="0"/>
    <x v="5"/>
    <x v="242"/>
    <s v="Sarah Bern20140606"/>
    <x v="279"/>
    <x v="1"/>
    <x v="0"/>
    <x v="3"/>
    <s v="Avery Trapezoid Ring Binder, 3&quot; Capacity, Black, 1040 sheets"/>
    <n v="24.59"/>
    <n v="3"/>
    <n v="-38.11"/>
    <s v="Loss"/>
  </r>
  <r>
    <d v="2014-06-06T00:00:00"/>
    <x v="0"/>
    <x v="5"/>
    <x v="242"/>
    <s v="Sarah Bern20140606"/>
    <x v="279"/>
    <x v="1"/>
    <x v="0"/>
    <x v="10"/>
    <s v="#10- 4 1/8&quot; x 9 1/2&quot; Recycled Envelopes"/>
    <n v="13.98"/>
    <n v="2"/>
    <n v="4.72"/>
    <s v="Profit"/>
  </r>
  <r>
    <d v="2014-06-06T00:00:00"/>
    <x v="0"/>
    <x v="5"/>
    <x v="243"/>
    <s v="Valerie Takahito20140606"/>
    <x v="280"/>
    <x v="0"/>
    <x v="0"/>
    <x v="1"/>
    <s v="Round Specialty Laser Printer Labels"/>
    <n v="100.24"/>
    <n v="10"/>
    <n v="33.83"/>
    <s v="Profit"/>
  </r>
  <r>
    <d v="2014-06-06T00:00:00"/>
    <x v="0"/>
    <x v="5"/>
    <x v="149"/>
    <s v="Stewart Visinsky20140606"/>
    <x v="281"/>
    <x v="16"/>
    <x v="0"/>
    <x v="3"/>
    <s v="Presstex Flexible Ring Binders"/>
    <n v="1.37"/>
    <n v="1"/>
    <n v="-0.91"/>
    <s v="Loss"/>
  </r>
  <r>
    <d v="2014-06-06T00:00:00"/>
    <x v="0"/>
    <x v="5"/>
    <x v="149"/>
    <s v="Stewart Visinsky20140606"/>
    <x v="281"/>
    <x v="16"/>
    <x v="0"/>
    <x v="0"/>
    <s v="Xerox 1944"/>
    <n v="62.02"/>
    <n v="2"/>
    <n v="22.48"/>
    <s v="Profit"/>
  </r>
  <r>
    <d v="2014-06-07T00:00:00"/>
    <x v="0"/>
    <x v="5"/>
    <x v="244"/>
    <s v="Bart Pistole20140607"/>
    <x v="282"/>
    <x v="1"/>
    <x v="0"/>
    <x v="3"/>
    <s v="Wilson Jones Century Plastic Molded Ring Binders"/>
    <n v="12.46"/>
    <n v="3"/>
    <n v="-20.56"/>
    <s v="Loss"/>
  </r>
  <r>
    <d v="2014-06-07T00:00:00"/>
    <x v="0"/>
    <x v="5"/>
    <x v="245"/>
    <s v="Nick Radford20140607"/>
    <x v="283"/>
    <x v="1"/>
    <x v="1"/>
    <x v="13"/>
    <s v="Bevis Round Conference Table Top, X-Base"/>
    <n v="268.94"/>
    <n v="3"/>
    <n v="-209.77"/>
    <s v="Loss"/>
  </r>
  <r>
    <d v="2014-06-08T00:00:00"/>
    <x v="0"/>
    <x v="5"/>
    <x v="246"/>
    <s v="Carlos Soltero20140608"/>
    <x v="284"/>
    <x v="22"/>
    <x v="1"/>
    <x v="5"/>
    <s v="Hon Deluxe Fabric Upholstered Stacking Chairs, Squared Back"/>
    <n v="585.54999999999995"/>
    <n v="3"/>
    <n v="73.19"/>
    <s v="Profit"/>
  </r>
  <r>
    <d v="2014-06-08T00:00:00"/>
    <x v="0"/>
    <x v="5"/>
    <x v="124"/>
    <s v="Katrina Edelman20140608"/>
    <x v="285"/>
    <x v="15"/>
    <x v="1"/>
    <x v="5"/>
    <s v="Situations Contoured Folding Chairs, 4/Set"/>
    <n v="170.35"/>
    <n v="3"/>
    <n v="10.65"/>
    <s v="Profit"/>
  </r>
  <r>
    <d v="2014-06-08T00:00:00"/>
    <x v="0"/>
    <x v="5"/>
    <x v="247"/>
    <s v="Rick Duston20140608"/>
    <x v="286"/>
    <x v="20"/>
    <x v="0"/>
    <x v="3"/>
    <s v="Green Canvas Binder for 8-1/2&quot; x 14&quot; Sheets"/>
    <n v="68.48"/>
    <n v="2"/>
    <n v="25.68"/>
    <s v="Profit"/>
  </r>
  <r>
    <d v="2014-06-08T00:00:00"/>
    <x v="0"/>
    <x v="5"/>
    <x v="247"/>
    <s v="Rick Duston20140608"/>
    <x v="286"/>
    <x v="20"/>
    <x v="0"/>
    <x v="2"/>
    <s v="Tennsco Snap-Together Open Shelving Units, Starter Sets and Add-On Units"/>
    <n v="1676.88"/>
    <n v="6"/>
    <n v="83.84"/>
    <s v="Profit"/>
  </r>
  <r>
    <d v="2014-06-09T00:00:00"/>
    <x v="0"/>
    <x v="5"/>
    <x v="248"/>
    <s v="Brosina Hoffman20140609"/>
    <x v="287"/>
    <x v="3"/>
    <x v="1"/>
    <x v="8"/>
    <s v="Eldon Expressions Wood and Plastic Desk Accessories, Cherry Wood"/>
    <n v="48.86"/>
    <n v="7"/>
    <n v="14.17"/>
    <s v="Profit"/>
  </r>
  <r>
    <d v="2014-06-09T00:00:00"/>
    <x v="0"/>
    <x v="5"/>
    <x v="248"/>
    <s v="Brosina Hoffman20140609"/>
    <x v="287"/>
    <x v="3"/>
    <x v="0"/>
    <x v="4"/>
    <s v="Newell 322"/>
    <n v="7.28"/>
    <n v="4"/>
    <n v="1.97"/>
    <s v="Profit"/>
  </r>
  <r>
    <d v="2014-06-09T00:00:00"/>
    <x v="0"/>
    <x v="5"/>
    <x v="248"/>
    <s v="Brosina Hoffman20140609"/>
    <x v="287"/>
    <x v="3"/>
    <x v="2"/>
    <x v="6"/>
    <s v="Mitel 5320 IP Phone VoIP phone"/>
    <n v="907.15"/>
    <n v="6"/>
    <n v="90.72"/>
    <s v="Profit"/>
  </r>
  <r>
    <d v="2014-06-09T00:00:00"/>
    <x v="0"/>
    <x v="5"/>
    <x v="248"/>
    <s v="Brosina Hoffman20140609"/>
    <x v="287"/>
    <x v="3"/>
    <x v="0"/>
    <x v="3"/>
    <s v="DXL Angle-View Binders with Locking Rings by Samsill"/>
    <n v="18.5"/>
    <n v="3"/>
    <n v="5.78"/>
    <s v="Profit"/>
  </r>
  <r>
    <d v="2014-06-09T00:00:00"/>
    <x v="0"/>
    <x v="5"/>
    <x v="248"/>
    <s v="Brosina Hoffman20140609"/>
    <x v="287"/>
    <x v="3"/>
    <x v="0"/>
    <x v="12"/>
    <s v="Belkin F5C206VTEL 6 Outlet Surge"/>
    <n v="114.9"/>
    <n v="5"/>
    <n v="34.47"/>
    <s v="Profit"/>
  </r>
  <r>
    <d v="2014-06-09T00:00:00"/>
    <x v="0"/>
    <x v="5"/>
    <x v="248"/>
    <s v="Brosina Hoffman20140609"/>
    <x v="287"/>
    <x v="3"/>
    <x v="1"/>
    <x v="13"/>
    <s v="Chromcraft Rectangular Conference Tables"/>
    <n v="1706.18"/>
    <n v="9"/>
    <n v="85.31"/>
    <s v="Profit"/>
  </r>
  <r>
    <d v="2014-06-09T00:00:00"/>
    <x v="0"/>
    <x v="5"/>
    <x v="248"/>
    <s v="Brosina Hoffman20140609"/>
    <x v="287"/>
    <x v="3"/>
    <x v="2"/>
    <x v="6"/>
    <s v="Konftel 250 ConferenceÂ phoneÂ - Charcoal black"/>
    <n v="911.42"/>
    <n v="4"/>
    <n v="68.36"/>
    <s v="Profit"/>
  </r>
  <r>
    <d v="2014-06-09T00:00:00"/>
    <x v="0"/>
    <x v="5"/>
    <x v="249"/>
    <s v="Carl Weiss20140609"/>
    <x v="288"/>
    <x v="0"/>
    <x v="2"/>
    <x v="6"/>
    <s v="Square Credit Card Reader"/>
    <n v="7.99"/>
    <n v="1"/>
    <n v="0.6"/>
    <s v="Profit"/>
  </r>
  <r>
    <d v="2014-06-09T00:00:00"/>
    <x v="0"/>
    <x v="5"/>
    <x v="249"/>
    <s v="Carl Weiss20140609"/>
    <x v="288"/>
    <x v="0"/>
    <x v="2"/>
    <x v="9"/>
    <s v="Logitech M510 Wireless Mouse"/>
    <n v="63.98"/>
    <n v="2"/>
    <n v="10.4"/>
    <s v="Profit"/>
  </r>
  <r>
    <d v="2014-06-09T00:00:00"/>
    <x v="0"/>
    <x v="5"/>
    <x v="249"/>
    <s v="Carl Weiss20140609"/>
    <x v="288"/>
    <x v="0"/>
    <x v="0"/>
    <x v="4"/>
    <s v="Boston 1645 Deluxe Heavier-Duty Electric Pencil Sharpener"/>
    <n v="70.37"/>
    <n v="2"/>
    <n v="6.16"/>
    <s v="Profit"/>
  </r>
  <r>
    <d v="2014-06-09T00:00:00"/>
    <x v="0"/>
    <x v="5"/>
    <x v="250"/>
    <s v="Chuck Magee20140609"/>
    <x v="289"/>
    <x v="3"/>
    <x v="0"/>
    <x v="14"/>
    <s v="Staple remover"/>
    <n v="7.36"/>
    <n v="2"/>
    <n v="0.15"/>
    <s v="Profit"/>
  </r>
  <r>
    <d v="2014-06-09T00:00:00"/>
    <x v="0"/>
    <x v="5"/>
    <x v="250"/>
    <s v="Chuck Magee20140609"/>
    <x v="289"/>
    <x v="3"/>
    <x v="0"/>
    <x v="4"/>
    <s v="Deluxe Chalkboard Eraser Cleaner"/>
    <n v="23.1"/>
    <n v="2"/>
    <n v="10.63"/>
    <s v="Profit"/>
  </r>
  <r>
    <d v="2014-06-09T00:00:00"/>
    <x v="0"/>
    <x v="5"/>
    <x v="251"/>
    <s v="Frank Olsen20140609"/>
    <x v="290"/>
    <x v="6"/>
    <x v="1"/>
    <x v="13"/>
    <s v="Bevis 44 x 96 Conference Tables"/>
    <n v="1441.3"/>
    <n v="7"/>
    <n v="245.02"/>
    <s v="Profit"/>
  </r>
  <r>
    <d v="2014-06-09T00:00:00"/>
    <x v="0"/>
    <x v="5"/>
    <x v="93"/>
    <s v="Thomas Seio20140609"/>
    <x v="291"/>
    <x v="17"/>
    <x v="0"/>
    <x v="4"/>
    <s v="DIXON Oriole Pencils"/>
    <n v="18.059999999999999"/>
    <n v="7"/>
    <n v="4.7"/>
    <s v="Profit"/>
  </r>
  <r>
    <d v="2014-06-09T00:00:00"/>
    <x v="0"/>
    <x v="5"/>
    <x v="93"/>
    <s v="Thomas Seio20140609"/>
    <x v="291"/>
    <x v="17"/>
    <x v="0"/>
    <x v="0"/>
    <s v="Xerox 1909"/>
    <n v="79.14"/>
    <n v="3"/>
    <n v="36.4"/>
    <s v="Profit"/>
  </r>
  <r>
    <d v="2014-06-09T00:00:00"/>
    <x v="0"/>
    <x v="5"/>
    <x v="93"/>
    <s v="Thomas Seio20140609"/>
    <x v="291"/>
    <x v="17"/>
    <x v="1"/>
    <x v="8"/>
    <s v="Executive Impressions 13-1/2&quot; Indoor/Outdoor Wall Clock"/>
    <n v="37.4"/>
    <n v="2"/>
    <n v="14.21"/>
    <s v="Profit"/>
  </r>
  <r>
    <d v="2014-06-10T00:00:00"/>
    <x v="0"/>
    <x v="5"/>
    <x v="252"/>
    <s v="Heather Kirkland20140610"/>
    <x v="292"/>
    <x v="14"/>
    <x v="0"/>
    <x v="1"/>
    <s v="Dot Matrix Printer Tape Reel Labels, White, 5000/Box"/>
    <n v="491.55"/>
    <n v="5"/>
    <n v="240.86"/>
    <s v="Profit"/>
  </r>
  <r>
    <d v="2014-06-13T00:00:00"/>
    <x v="0"/>
    <x v="5"/>
    <x v="76"/>
    <s v="Filia McAdams20140613"/>
    <x v="293"/>
    <x v="3"/>
    <x v="0"/>
    <x v="4"/>
    <s v="Staples in misc. colors"/>
    <n v="14.52"/>
    <n v="3"/>
    <n v="4.79"/>
    <s v="Profit"/>
  </r>
  <r>
    <d v="2014-06-14T00:00:00"/>
    <x v="0"/>
    <x v="5"/>
    <x v="253"/>
    <s v="Sharelle Roach20140614"/>
    <x v="294"/>
    <x v="14"/>
    <x v="1"/>
    <x v="11"/>
    <s v="Hon Metal Bookcases, Gray"/>
    <n v="212.94"/>
    <n v="3"/>
    <n v="57.49"/>
    <s v="Profit"/>
  </r>
  <r>
    <d v="2014-06-15T00:00:00"/>
    <x v="0"/>
    <x v="5"/>
    <x v="254"/>
    <s v="Kelly Lampkin20140615"/>
    <x v="295"/>
    <x v="0"/>
    <x v="1"/>
    <x v="13"/>
    <s v="Lesro Sheffield Collection Coffee Table, End Table, Center Table, Corner Table"/>
    <n v="99.92"/>
    <n v="2"/>
    <n v="-18.559999999999999"/>
    <s v="Loss"/>
  </r>
  <r>
    <d v="2014-06-15T00:00:00"/>
    <x v="0"/>
    <x v="5"/>
    <x v="254"/>
    <s v="Kelly Lampkin20140615"/>
    <x v="295"/>
    <x v="0"/>
    <x v="1"/>
    <x v="5"/>
    <s v="Global Commerce Series High-Back Swivel/Tilt Chairs"/>
    <n v="797.94"/>
    <n v="4"/>
    <n v="-57"/>
    <s v="Loss"/>
  </r>
  <r>
    <d v="2014-06-15T00:00:00"/>
    <x v="0"/>
    <x v="5"/>
    <x v="254"/>
    <s v="Kelly Lampkin20140615"/>
    <x v="295"/>
    <x v="0"/>
    <x v="0"/>
    <x v="3"/>
    <s v="Avery Premier Heavy-Duty Binder with Round Locking Rings"/>
    <n v="8.57"/>
    <n v="3"/>
    <n v="-14.57"/>
    <s v="Loss"/>
  </r>
  <r>
    <d v="2014-06-15T00:00:00"/>
    <x v="0"/>
    <x v="5"/>
    <x v="255"/>
    <s v="Pamela Stobb20140615"/>
    <x v="296"/>
    <x v="0"/>
    <x v="0"/>
    <x v="0"/>
    <s v="Xerox 1902"/>
    <n v="36.54"/>
    <n v="2"/>
    <n v="11.88"/>
    <s v="Profit"/>
  </r>
  <r>
    <d v="2014-06-16T00:00:00"/>
    <x v="0"/>
    <x v="5"/>
    <x v="256"/>
    <s v="Sonia Cooley20140616"/>
    <x v="297"/>
    <x v="18"/>
    <x v="1"/>
    <x v="5"/>
    <s v="Global Geo Office Task Chair, Gray"/>
    <n v="647.84"/>
    <n v="8"/>
    <n v="32.39"/>
    <s v="Profit"/>
  </r>
  <r>
    <d v="2014-06-16T00:00:00"/>
    <x v="0"/>
    <x v="5"/>
    <x v="74"/>
    <s v="Chloris Kastensmidt20140616"/>
    <x v="298"/>
    <x v="20"/>
    <x v="0"/>
    <x v="10"/>
    <s v="Staple envelope"/>
    <n v="41.4"/>
    <n v="5"/>
    <n v="19.46"/>
    <s v="Profit"/>
  </r>
  <r>
    <d v="2014-06-16T00:00:00"/>
    <x v="0"/>
    <x v="5"/>
    <x v="74"/>
    <s v="Chloris Kastensmidt20140616"/>
    <x v="298"/>
    <x v="20"/>
    <x v="0"/>
    <x v="4"/>
    <s v="Boston 16750 Black Compact Battery Pencil Sharpener"/>
    <n v="35"/>
    <n v="4"/>
    <n v="10.5"/>
    <s v="Profit"/>
  </r>
  <r>
    <d v="2014-06-16T00:00:00"/>
    <x v="0"/>
    <x v="5"/>
    <x v="74"/>
    <s v="Chloris Kastensmidt20140616"/>
    <x v="298"/>
    <x v="20"/>
    <x v="0"/>
    <x v="3"/>
    <s v="Ibico Standard Transparent Covers"/>
    <n v="39.549999999999997"/>
    <n v="3"/>
    <n v="14.34"/>
    <s v="Profit"/>
  </r>
  <r>
    <d v="2014-06-17T00:00:00"/>
    <x v="0"/>
    <x v="5"/>
    <x v="257"/>
    <s v="Duane Benoit20140617"/>
    <x v="299"/>
    <x v="7"/>
    <x v="2"/>
    <x v="15"/>
    <s v="Texas Instruments TI-34 Scientific Calculator"/>
    <n v="65.97"/>
    <n v="3"/>
    <n v="31.01"/>
    <s v="Profit"/>
  </r>
  <r>
    <d v="2014-06-17T00:00:00"/>
    <x v="0"/>
    <x v="5"/>
    <x v="258"/>
    <s v="Gary Hwang20140617"/>
    <x v="300"/>
    <x v="22"/>
    <x v="1"/>
    <x v="8"/>
    <s v="Eldon Wave Desk Accessories"/>
    <n v="6.24"/>
    <n v="3"/>
    <n v="2.62"/>
    <s v="Profit"/>
  </r>
  <r>
    <d v="2014-06-17T00:00:00"/>
    <x v="0"/>
    <x v="5"/>
    <x v="258"/>
    <s v="Gary Hwang20140617"/>
    <x v="300"/>
    <x v="22"/>
    <x v="0"/>
    <x v="7"/>
    <s v="OIC Binder Clips"/>
    <n v="17.899999999999999"/>
    <n v="5"/>
    <n v="8.9499999999999993"/>
    <s v="Profit"/>
  </r>
  <r>
    <d v="2014-06-17T00:00:00"/>
    <x v="0"/>
    <x v="5"/>
    <x v="258"/>
    <s v="Gary Hwang20140617"/>
    <x v="300"/>
    <x v="22"/>
    <x v="0"/>
    <x v="3"/>
    <s v="GBC DocuBind P400 Electric Binding System"/>
    <n v="3266.38"/>
    <n v="3"/>
    <n v="1061.57"/>
    <s v="Profit"/>
  </r>
  <r>
    <d v="2014-06-17T00:00:00"/>
    <x v="0"/>
    <x v="5"/>
    <x v="259"/>
    <s v="Jennifer Ferguson20140617"/>
    <x v="301"/>
    <x v="1"/>
    <x v="0"/>
    <x v="0"/>
    <s v="Xerox 1892"/>
    <n v="62.02"/>
    <n v="2"/>
    <n v="22.48"/>
    <s v="Profit"/>
  </r>
  <r>
    <d v="2014-06-18T00:00:00"/>
    <x v="0"/>
    <x v="5"/>
    <x v="260"/>
    <s v="Mick Crebagga20140618"/>
    <x v="302"/>
    <x v="3"/>
    <x v="2"/>
    <x v="6"/>
    <s v="Plantronics CordlessÂ Phone HeadsetÂ with In-line Volume - M214C"/>
    <n v="139.80000000000001"/>
    <n v="5"/>
    <n v="12.23"/>
    <s v="Profit"/>
  </r>
  <r>
    <d v="2014-06-20T00:00:00"/>
    <x v="0"/>
    <x v="5"/>
    <x v="66"/>
    <s v="Sam Craven20140620"/>
    <x v="303"/>
    <x v="0"/>
    <x v="2"/>
    <x v="6"/>
    <s v="HTC One Mini"/>
    <n v="201.58"/>
    <n v="2"/>
    <n v="20.16"/>
    <s v="Profit"/>
  </r>
  <r>
    <d v="2014-06-20T00:00:00"/>
    <x v="0"/>
    <x v="5"/>
    <x v="66"/>
    <s v="Sam Craven20140620"/>
    <x v="303"/>
    <x v="0"/>
    <x v="0"/>
    <x v="3"/>
    <s v="Storex DuraTech Recycled Plastic Frosted Binders"/>
    <n v="3.39"/>
    <n v="4"/>
    <n v="-5.09"/>
    <s v="Loss"/>
  </r>
  <r>
    <d v="2014-06-20T00:00:00"/>
    <x v="0"/>
    <x v="5"/>
    <x v="66"/>
    <s v="Sam Craven20140620"/>
    <x v="303"/>
    <x v="0"/>
    <x v="1"/>
    <x v="11"/>
    <s v="Hon Metal Bookcases, Black"/>
    <n v="193.07"/>
    <n v="4"/>
    <n v="-19.87"/>
    <s v="Loss"/>
  </r>
  <r>
    <d v="2014-06-20T00:00:00"/>
    <x v="0"/>
    <x v="5"/>
    <x v="66"/>
    <s v="Sam Craven20140620"/>
    <x v="303"/>
    <x v="0"/>
    <x v="0"/>
    <x v="0"/>
    <s v="Xerox 2"/>
    <n v="15.55"/>
    <n v="3"/>
    <n v="5.44"/>
    <s v="Profit"/>
  </r>
  <r>
    <d v="2014-06-20T00:00:00"/>
    <x v="0"/>
    <x v="5"/>
    <x v="66"/>
    <s v="Sam Craven20140620"/>
    <x v="303"/>
    <x v="0"/>
    <x v="0"/>
    <x v="0"/>
    <s v="Array Parchment Paper, Assorted Colors"/>
    <n v="11.65"/>
    <n v="2"/>
    <n v="4.08"/>
    <s v="Profit"/>
  </r>
  <r>
    <d v="2014-06-20T00:00:00"/>
    <x v="0"/>
    <x v="5"/>
    <x v="66"/>
    <s v="Sam Craven20140620"/>
    <x v="303"/>
    <x v="0"/>
    <x v="2"/>
    <x v="15"/>
    <s v="Okidata C331dn Printer"/>
    <n v="418.8"/>
    <n v="2"/>
    <n v="-97.72"/>
    <s v="Loss"/>
  </r>
  <r>
    <d v="2014-06-20T00:00:00"/>
    <x v="0"/>
    <x v="5"/>
    <x v="66"/>
    <s v="Sam Craven20140620"/>
    <x v="303"/>
    <x v="0"/>
    <x v="0"/>
    <x v="2"/>
    <s v="Safco Industrial Wire Shelving System"/>
    <n v="509.49"/>
    <n v="7"/>
    <n v="-127.37"/>
    <s v="Loss"/>
  </r>
  <r>
    <d v="2014-06-20T00:00:00"/>
    <x v="0"/>
    <x v="5"/>
    <x v="261"/>
    <s v="Corey-Lock20140620"/>
    <x v="304"/>
    <x v="39"/>
    <x v="0"/>
    <x v="12"/>
    <s v="Honeywell Quietcare HEPA Air Cleaner"/>
    <n v="471.9"/>
    <n v="6"/>
    <n v="155.72999999999999"/>
    <s v="Profit"/>
  </r>
  <r>
    <d v="2014-06-20T00:00:00"/>
    <x v="0"/>
    <x v="5"/>
    <x v="261"/>
    <s v="Corey-Lock20140620"/>
    <x v="304"/>
    <x v="39"/>
    <x v="0"/>
    <x v="4"/>
    <s v="Nontoxic Chalk"/>
    <n v="3.52"/>
    <n v="2"/>
    <n v="1.69"/>
    <s v="Profit"/>
  </r>
  <r>
    <d v="2014-06-21T00:00:00"/>
    <x v="0"/>
    <x v="5"/>
    <x v="201"/>
    <s v="Naresj Patel20140621"/>
    <x v="305"/>
    <x v="6"/>
    <x v="1"/>
    <x v="8"/>
    <s v="Luxo Professional Magnifying Clamp-On Fluorescent Lamps"/>
    <n v="104.01"/>
    <n v="1"/>
    <n v="14.56"/>
    <s v="Profit"/>
  </r>
  <r>
    <d v="2014-06-21T00:00:00"/>
    <x v="0"/>
    <x v="5"/>
    <x v="201"/>
    <s v="Naresj Patel20140621"/>
    <x v="305"/>
    <x v="6"/>
    <x v="2"/>
    <x v="6"/>
    <s v="Konftel 250 ConferenceÂ phoneÂ - Charcoal black"/>
    <n v="284.82"/>
    <n v="1"/>
    <n v="74.05"/>
    <s v="Profit"/>
  </r>
  <r>
    <d v="2014-06-21T00:00:00"/>
    <x v="0"/>
    <x v="5"/>
    <x v="201"/>
    <s v="Naresj Patel20140621"/>
    <x v="305"/>
    <x v="6"/>
    <x v="0"/>
    <x v="2"/>
    <s v="Recycled Eldon Regeneration Jumbo File"/>
    <n v="36.840000000000003"/>
    <n v="3"/>
    <n v="10.32"/>
    <s v="Profit"/>
  </r>
  <r>
    <d v="2014-06-21T00:00:00"/>
    <x v="0"/>
    <x v="5"/>
    <x v="56"/>
    <s v="Dave Brooks20140621"/>
    <x v="306"/>
    <x v="23"/>
    <x v="2"/>
    <x v="6"/>
    <s v="Wireless Extenders zBoost YX545 SOHO Signal Booster"/>
    <n v="1322.93"/>
    <n v="7"/>
    <n v="357.19"/>
    <s v="Profit"/>
  </r>
  <r>
    <d v="2014-06-21T00:00:00"/>
    <x v="0"/>
    <x v="5"/>
    <x v="56"/>
    <s v="Dave Brooks20140621"/>
    <x v="306"/>
    <x v="23"/>
    <x v="0"/>
    <x v="4"/>
    <s v="OIC #2 Pencils, Medium Soft"/>
    <n v="3.76"/>
    <n v="2"/>
    <n v="1.0900000000000001"/>
    <s v="Profit"/>
  </r>
  <r>
    <d v="2014-06-21T00:00:00"/>
    <x v="0"/>
    <x v="5"/>
    <x v="195"/>
    <s v="Raymond Messe20140621"/>
    <x v="307"/>
    <x v="37"/>
    <x v="0"/>
    <x v="4"/>
    <s v="Newell 341"/>
    <n v="21.4"/>
    <n v="5"/>
    <n v="6.21"/>
    <s v="Profit"/>
  </r>
  <r>
    <d v="2014-06-21T00:00:00"/>
    <x v="0"/>
    <x v="5"/>
    <x v="149"/>
    <s v="Stewart Visinsky20140621"/>
    <x v="308"/>
    <x v="26"/>
    <x v="0"/>
    <x v="3"/>
    <s v="Wilson Jones 1&quot; Hanging DublLock Ring Binders"/>
    <n v="11.09"/>
    <n v="7"/>
    <n v="-8.1300000000000008"/>
    <s v="Loss"/>
  </r>
  <r>
    <d v="2014-06-21T00:00:00"/>
    <x v="0"/>
    <x v="5"/>
    <x v="149"/>
    <s v="Stewart Visinsky20140621"/>
    <x v="308"/>
    <x v="26"/>
    <x v="0"/>
    <x v="3"/>
    <s v="Avery Trapezoid Extra Heavy Duty 4&quot; Binders"/>
    <n v="25.16"/>
    <n v="2"/>
    <n v="-16.78"/>
    <s v="Loss"/>
  </r>
  <r>
    <d v="2014-06-21T00:00:00"/>
    <x v="0"/>
    <x v="5"/>
    <x v="262"/>
    <s v="Natalie Webber20140621"/>
    <x v="309"/>
    <x v="2"/>
    <x v="0"/>
    <x v="10"/>
    <s v="Staple envelope"/>
    <n v="24.9"/>
    <n v="4"/>
    <n v="8.4"/>
    <s v="Profit"/>
  </r>
  <r>
    <d v="2014-06-21T00:00:00"/>
    <x v="0"/>
    <x v="5"/>
    <x v="262"/>
    <s v="Natalie Webber20140621"/>
    <x v="309"/>
    <x v="2"/>
    <x v="1"/>
    <x v="8"/>
    <s v="Stacking Trays by OIC"/>
    <n v="3.98"/>
    <n v="1"/>
    <n v="0.65"/>
    <s v="Profit"/>
  </r>
  <r>
    <d v="2014-06-21T00:00:00"/>
    <x v="0"/>
    <x v="5"/>
    <x v="262"/>
    <s v="Natalie Webber20140621"/>
    <x v="309"/>
    <x v="2"/>
    <x v="2"/>
    <x v="9"/>
    <s v="Logitech 910-002974 M325 Wireless Mouse for Web Scrolling"/>
    <n v="95.97"/>
    <n v="4"/>
    <n v="28.79"/>
    <s v="Profit"/>
  </r>
  <r>
    <d v="2014-06-21T00:00:00"/>
    <x v="0"/>
    <x v="5"/>
    <x v="262"/>
    <s v="Natalie Webber20140621"/>
    <x v="309"/>
    <x v="2"/>
    <x v="2"/>
    <x v="15"/>
    <s v="Epson Perfection V600 Photo Scanner"/>
    <n v="206.99"/>
    <n v="3"/>
    <n v="-172.49"/>
    <s v="Loss"/>
  </r>
  <r>
    <d v="2014-06-21T00:00:00"/>
    <x v="0"/>
    <x v="5"/>
    <x v="262"/>
    <s v="Natalie Webber20140621"/>
    <x v="309"/>
    <x v="2"/>
    <x v="0"/>
    <x v="12"/>
    <s v="Fellowes Advanced 8 Outlet Surge Suppressor with Phone/Fax Protection"/>
    <n v="44.42"/>
    <n v="2"/>
    <n v="3.89"/>
    <s v="Profit"/>
  </r>
  <r>
    <d v="2014-06-21T00:00:00"/>
    <x v="0"/>
    <x v="5"/>
    <x v="262"/>
    <s v="Natalie Webber20140621"/>
    <x v="309"/>
    <x v="2"/>
    <x v="0"/>
    <x v="3"/>
    <s v="GBC Prepunched Paper, 19-Hole, for Binding Systems, 24-lb"/>
    <n v="9.01"/>
    <n v="2"/>
    <n v="-7.2"/>
    <s v="Loss"/>
  </r>
  <r>
    <d v="2014-06-21T00:00:00"/>
    <x v="0"/>
    <x v="5"/>
    <x v="263"/>
    <s v="Toby Braunhardt20140621"/>
    <x v="310"/>
    <x v="20"/>
    <x v="0"/>
    <x v="0"/>
    <s v="Message Book, Phone, Wirebound Standard Line Memo, 2 3/4&quot; X 5&quot;"/>
    <n v="19.649999999999999"/>
    <n v="3"/>
    <n v="9.0399999999999991"/>
    <s v="Profit"/>
  </r>
  <r>
    <d v="2014-06-21T00:00:00"/>
    <x v="0"/>
    <x v="5"/>
    <x v="263"/>
    <s v="Toby Braunhardt20140621"/>
    <x v="310"/>
    <x v="20"/>
    <x v="2"/>
    <x v="6"/>
    <s v="GE 2-Jack Phone Line Splitter"/>
    <n v="617.97"/>
    <n v="3"/>
    <n v="160.66999999999999"/>
    <s v="Profit"/>
  </r>
  <r>
    <d v="2014-06-21T00:00:00"/>
    <x v="0"/>
    <x v="5"/>
    <x v="263"/>
    <s v="Toby Braunhardt20140621"/>
    <x v="310"/>
    <x v="20"/>
    <x v="0"/>
    <x v="12"/>
    <s v="Holmes Cool Mist Humidifier for the Whole House with 8-Gallon Output per Day, Extended Life Filter"/>
    <n v="59.7"/>
    <n v="3"/>
    <n v="26.87"/>
    <s v="Profit"/>
  </r>
  <r>
    <d v="2014-06-21T00:00:00"/>
    <x v="0"/>
    <x v="5"/>
    <x v="229"/>
    <s v="James Galang20140621"/>
    <x v="311"/>
    <x v="20"/>
    <x v="2"/>
    <x v="6"/>
    <s v="Polycom SoundStation2 EX ConferenceÂ phone"/>
    <n v="1214.8499999999999"/>
    <n v="3"/>
    <n v="352.31"/>
    <s v="Profit"/>
  </r>
  <r>
    <d v="2014-06-22T00:00:00"/>
    <x v="0"/>
    <x v="5"/>
    <x v="264"/>
    <s v="Joel Eaton20140622"/>
    <x v="312"/>
    <x v="26"/>
    <x v="2"/>
    <x v="9"/>
    <s v="KeyTronicÂ 6101 Series -Â KeyboardÂ - Black"/>
    <n v="196.75"/>
    <n v="6"/>
    <n v="56.57"/>
    <s v="Profit"/>
  </r>
  <r>
    <d v="2014-06-22T00:00:00"/>
    <x v="0"/>
    <x v="5"/>
    <x v="265"/>
    <s v="Dianna Vittorini20140622"/>
    <x v="313"/>
    <x v="28"/>
    <x v="0"/>
    <x v="2"/>
    <s v="Office Impressions Heavy Duty Welded Shelving &amp; Multimedia Storage Drawers"/>
    <n v="501.81"/>
    <n v="3"/>
    <n v="0"/>
    <s v="Loss"/>
  </r>
  <r>
    <d v="2014-06-22T00:00:00"/>
    <x v="0"/>
    <x v="5"/>
    <x v="265"/>
    <s v="Dianna Vittorini20140622"/>
    <x v="313"/>
    <x v="28"/>
    <x v="0"/>
    <x v="2"/>
    <s v="Fellowes Bankers Box Recycled Super Stor/Drawer"/>
    <n v="161.94"/>
    <n v="3"/>
    <n v="9.7200000000000006"/>
    <s v="Profit"/>
  </r>
  <r>
    <d v="2014-06-22T00:00:00"/>
    <x v="0"/>
    <x v="5"/>
    <x v="266"/>
    <s v="Anna Andreadi20140622"/>
    <x v="314"/>
    <x v="2"/>
    <x v="1"/>
    <x v="5"/>
    <s v="Padded Folding Chairs, Black, 4/Carton"/>
    <n v="170.06"/>
    <n v="3"/>
    <n v="-4.8600000000000003"/>
    <s v="Loss"/>
  </r>
  <r>
    <d v="2014-06-22T00:00:00"/>
    <x v="0"/>
    <x v="5"/>
    <x v="266"/>
    <s v="Anna Andreadi20140622"/>
    <x v="314"/>
    <x v="2"/>
    <x v="2"/>
    <x v="6"/>
    <s v="Panasonic Kx-TS550"/>
    <n v="82.78"/>
    <n v="3"/>
    <n v="-15.18"/>
    <s v="Loss"/>
  </r>
  <r>
    <d v="2014-06-22T00:00:00"/>
    <x v="0"/>
    <x v="5"/>
    <x v="266"/>
    <s v="Anna Andreadi20140622"/>
    <x v="314"/>
    <x v="2"/>
    <x v="1"/>
    <x v="5"/>
    <s v="Hon Deluxe Fabric Upholstered Stacking Chairs, Rounded Back"/>
    <n v="853.93"/>
    <n v="5"/>
    <n v="0"/>
    <s v="Loss"/>
  </r>
  <r>
    <d v="2014-06-22T00:00:00"/>
    <x v="0"/>
    <x v="5"/>
    <x v="263"/>
    <s v="Toby Braunhardt20140622"/>
    <x v="315"/>
    <x v="12"/>
    <x v="0"/>
    <x v="3"/>
    <s v="SpineVue Locking Slant-D Ring Binders by Cardinal"/>
    <n v="8.23"/>
    <n v="3"/>
    <n v="-6.03"/>
    <s v="Loss"/>
  </r>
  <r>
    <d v="2014-06-23T00:00:00"/>
    <x v="0"/>
    <x v="5"/>
    <x v="267"/>
    <s v="Brian Stugart20140623"/>
    <x v="316"/>
    <x v="2"/>
    <x v="2"/>
    <x v="9"/>
    <s v="Sony 64GB Class 10 Micro SDHC R40 Memory Card"/>
    <n v="86.38"/>
    <n v="3"/>
    <n v="1.08"/>
    <s v="Profit"/>
  </r>
  <r>
    <d v="2014-06-23T00:00:00"/>
    <x v="0"/>
    <x v="5"/>
    <x v="268"/>
    <s v="Denise Leinenbach20140623"/>
    <x v="317"/>
    <x v="25"/>
    <x v="0"/>
    <x v="4"/>
    <s v="Prang Drawing Pencil Set"/>
    <n v="20.02"/>
    <n v="9"/>
    <n v="1.75"/>
    <s v="Profit"/>
  </r>
  <r>
    <d v="2014-06-23T00:00:00"/>
    <x v="0"/>
    <x v="5"/>
    <x v="268"/>
    <s v="Denise Leinenbach20140623"/>
    <x v="317"/>
    <x v="25"/>
    <x v="0"/>
    <x v="14"/>
    <s v="Acme Kleen Earth Office Shears"/>
    <n v="3.1"/>
    <n v="1"/>
    <n v="0.35"/>
    <s v="Profit"/>
  </r>
  <r>
    <d v="2014-06-24T00:00:00"/>
    <x v="0"/>
    <x v="5"/>
    <x v="269"/>
    <s v="Liz Pelletier20140624"/>
    <x v="318"/>
    <x v="12"/>
    <x v="1"/>
    <x v="8"/>
    <s v="Acrylic Self-Standing Desk Frames"/>
    <n v="4.2699999999999996"/>
    <n v="2"/>
    <n v="0.96"/>
    <s v="Profit"/>
  </r>
  <r>
    <d v="2014-06-25T00:00:00"/>
    <x v="0"/>
    <x v="5"/>
    <x v="270"/>
    <s v="Noel Staavos20140625"/>
    <x v="319"/>
    <x v="3"/>
    <x v="1"/>
    <x v="13"/>
    <s v="Hon 4060 Series Tables"/>
    <n v="447.84"/>
    <n v="5"/>
    <n v="11.2"/>
    <s v="Profit"/>
  </r>
  <r>
    <d v="2014-06-25T00:00:00"/>
    <x v="0"/>
    <x v="5"/>
    <x v="271"/>
    <s v="Grace Kelly20140625"/>
    <x v="320"/>
    <x v="11"/>
    <x v="2"/>
    <x v="6"/>
    <s v="Plantronics 81402"/>
    <n v="263.95999999999998"/>
    <n v="5"/>
    <n v="19.8"/>
    <s v="Profit"/>
  </r>
  <r>
    <d v="2014-06-25T00:00:00"/>
    <x v="0"/>
    <x v="5"/>
    <x v="271"/>
    <s v="Grace Kelly20140625"/>
    <x v="320"/>
    <x v="11"/>
    <x v="0"/>
    <x v="4"/>
    <s v="Avery Hi-Liter EverBold Pen Style Fluorescent Highlighters, 4/Pack"/>
    <n v="71.63"/>
    <n v="11"/>
    <n v="17.91"/>
    <s v="Profit"/>
  </r>
  <r>
    <d v="2014-06-25T00:00:00"/>
    <x v="0"/>
    <x v="5"/>
    <x v="271"/>
    <s v="Grace Kelly20140625"/>
    <x v="320"/>
    <x v="11"/>
    <x v="0"/>
    <x v="4"/>
    <s v="Hunt BOSTON Vista Battery-Operated Pencil Sharpener, Black"/>
    <n v="9.33"/>
    <n v="1"/>
    <n v="0.82"/>
    <s v="Profit"/>
  </r>
  <r>
    <d v="2014-06-27T00:00:00"/>
    <x v="0"/>
    <x v="5"/>
    <x v="272"/>
    <s v="Liz MacKendrick20140627"/>
    <x v="321"/>
    <x v="29"/>
    <x v="0"/>
    <x v="2"/>
    <s v="SAFCO Commercial Wire Shelving, 72h"/>
    <n v="306.2"/>
    <n v="5"/>
    <n v="0"/>
    <s v="Loss"/>
  </r>
  <r>
    <d v="2014-06-27T00:00:00"/>
    <x v="0"/>
    <x v="5"/>
    <x v="272"/>
    <s v="Liz MacKendrick20140627"/>
    <x v="321"/>
    <x v="29"/>
    <x v="1"/>
    <x v="13"/>
    <s v="KI Adjustable-Height Table"/>
    <n v="85.98"/>
    <n v="1"/>
    <n v="22.35"/>
    <s v="Profit"/>
  </r>
  <r>
    <d v="2014-06-27T00:00:00"/>
    <x v="0"/>
    <x v="5"/>
    <x v="272"/>
    <s v="Liz MacKendrick20140627"/>
    <x v="321"/>
    <x v="29"/>
    <x v="2"/>
    <x v="9"/>
    <s v="Sony Micro Vault Click 16 GB USB 2.0 Flash Drive"/>
    <n v="223.96"/>
    <n v="4"/>
    <n v="53.75"/>
    <s v="Profit"/>
  </r>
  <r>
    <d v="2014-06-28T00:00:00"/>
    <x v="0"/>
    <x v="5"/>
    <x v="273"/>
    <s v="Cynthia Arntzen20140628"/>
    <x v="322"/>
    <x v="2"/>
    <x v="0"/>
    <x v="0"/>
    <s v="Xerox 1995"/>
    <n v="41.47"/>
    <n v="8"/>
    <n v="14.52"/>
    <s v="Profit"/>
  </r>
  <r>
    <d v="2014-06-28T00:00:00"/>
    <x v="0"/>
    <x v="5"/>
    <x v="273"/>
    <s v="Cynthia Arntzen20140628"/>
    <x v="322"/>
    <x v="2"/>
    <x v="0"/>
    <x v="3"/>
    <s v="Self-Adhesive Ring Binder Labels"/>
    <n v="3.17"/>
    <n v="3"/>
    <n v="-2.4300000000000002"/>
    <s v="Loss"/>
  </r>
  <r>
    <d v="2014-06-28T00:00:00"/>
    <x v="0"/>
    <x v="5"/>
    <x v="273"/>
    <s v="Cynthia Arntzen20140628"/>
    <x v="322"/>
    <x v="2"/>
    <x v="1"/>
    <x v="5"/>
    <s v="Global Leather Executive Chair"/>
    <n v="1228.47"/>
    <n v="5"/>
    <n v="0"/>
    <s v="Loss"/>
  </r>
  <r>
    <d v="2014-06-28T00:00:00"/>
    <x v="0"/>
    <x v="5"/>
    <x v="273"/>
    <s v="Cynthia Arntzen20140628"/>
    <x v="322"/>
    <x v="2"/>
    <x v="0"/>
    <x v="3"/>
    <s v="GBC Recycled Grain Textured Covers"/>
    <n v="31.09"/>
    <n v="3"/>
    <n v="-22.8"/>
    <s v="Loss"/>
  </r>
  <r>
    <d v="2014-06-28T00:00:00"/>
    <x v="0"/>
    <x v="5"/>
    <x v="273"/>
    <s v="Cynthia Arntzen20140628"/>
    <x v="322"/>
    <x v="2"/>
    <x v="0"/>
    <x v="0"/>
    <s v="Xerox 1941"/>
    <n v="335.52"/>
    <n v="4"/>
    <n v="117.43"/>
    <s v="Profit"/>
  </r>
  <r>
    <d v="2014-06-28T00:00:00"/>
    <x v="0"/>
    <x v="5"/>
    <x v="274"/>
    <s v="Rob Williams20140628"/>
    <x v="323"/>
    <x v="14"/>
    <x v="0"/>
    <x v="7"/>
    <s v="Staples"/>
    <n v="6.08"/>
    <n v="1"/>
    <n v="3.04"/>
    <s v="Profit"/>
  </r>
  <r>
    <d v="2014-06-29T00:00:00"/>
    <x v="0"/>
    <x v="5"/>
    <x v="275"/>
    <s v="Dan Lawera20140629"/>
    <x v="324"/>
    <x v="10"/>
    <x v="0"/>
    <x v="4"/>
    <s v="Dixon My First Ticonderoga Pencil, #2"/>
    <n v="32.76"/>
    <n v="7"/>
    <n v="3.69"/>
    <s v="Profit"/>
  </r>
  <r>
    <d v="2014-06-29T00:00:00"/>
    <x v="0"/>
    <x v="5"/>
    <x v="232"/>
    <s v="Jim Karlsson20140629"/>
    <x v="325"/>
    <x v="20"/>
    <x v="0"/>
    <x v="3"/>
    <s v="Wilson Jones Clip &amp; Carry Folder Binder Tool for Ring Binders, Clear"/>
    <n v="13.92"/>
    <n v="3"/>
    <n v="4.87"/>
    <s v="Profit"/>
  </r>
  <r>
    <d v="2014-06-30T00:00:00"/>
    <x v="0"/>
    <x v="5"/>
    <x v="276"/>
    <s v="Helen Abelman20140630"/>
    <x v="326"/>
    <x v="20"/>
    <x v="0"/>
    <x v="3"/>
    <s v="GBC Recycled Regency Composition Covers"/>
    <n v="334.77"/>
    <n v="7"/>
    <n v="108.8"/>
    <s v="Profit"/>
  </r>
  <r>
    <d v="2014-06-30T00:00:00"/>
    <x v="0"/>
    <x v="5"/>
    <x v="277"/>
    <s v="Russell Applegate20140630"/>
    <x v="327"/>
    <x v="1"/>
    <x v="0"/>
    <x v="4"/>
    <s v="BIC Brite Liner Grip Highlighters"/>
    <n v="5.25"/>
    <n v="4"/>
    <n v="1.64"/>
    <s v="Profit"/>
  </r>
  <r>
    <d v="2014-06-30T00:00:00"/>
    <x v="0"/>
    <x v="5"/>
    <x v="278"/>
    <s v="Anthony Rawles20140630"/>
    <x v="328"/>
    <x v="3"/>
    <x v="0"/>
    <x v="4"/>
    <s v="BIC Brite Liner Highlighters, Chisel Tip"/>
    <n v="32.4"/>
    <n v="5"/>
    <n v="10.37"/>
    <s v="Profit"/>
  </r>
  <r>
    <d v="2014-06-30T00:00:00"/>
    <x v="0"/>
    <x v="5"/>
    <x v="279"/>
    <s v="Michael Stewart20140630"/>
    <x v="329"/>
    <x v="0"/>
    <x v="0"/>
    <x v="0"/>
    <s v="Xerox 225"/>
    <n v="25.92"/>
    <n v="5"/>
    <n v="9.07"/>
    <s v="Profit"/>
  </r>
  <r>
    <d v="2014-06-30T00:00:00"/>
    <x v="0"/>
    <x v="5"/>
    <x v="279"/>
    <s v="Michael Stewart20140630"/>
    <x v="329"/>
    <x v="0"/>
    <x v="0"/>
    <x v="7"/>
    <s v="Staples"/>
    <n v="21.31"/>
    <n v="6"/>
    <n v="7.19"/>
    <s v="Profit"/>
  </r>
  <r>
    <d v="2014-06-30T00:00:00"/>
    <x v="0"/>
    <x v="5"/>
    <x v="178"/>
    <s v="Cari Schnelling20140630"/>
    <x v="330"/>
    <x v="20"/>
    <x v="0"/>
    <x v="3"/>
    <s v="Cardinal Poly Pocket Divider Pockets for Ring Binders"/>
    <n v="2.69"/>
    <n v="1"/>
    <n v="0.84"/>
    <s v="Profit"/>
  </r>
  <r>
    <d v="2014-06-30T00:00:00"/>
    <x v="0"/>
    <x v="5"/>
    <x v="178"/>
    <s v="Cari Schnelling20140630"/>
    <x v="330"/>
    <x v="20"/>
    <x v="0"/>
    <x v="4"/>
    <s v="Sanford Uni-Blazer View Highlighters, Chisel Tip, Yellow"/>
    <n v="6.6"/>
    <n v="3"/>
    <n v="2.9"/>
    <s v="Profit"/>
  </r>
  <r>
    <d v="2014-06-30T00:00:00"/>
    <x v="0"/>
    <x v="5"/>
    <x v="280"/>
    <s v="Brian DeCherney20140630"/>
    <x v="331"/>
    <x v="25"/>
    <x v="0"/>
    <x v="0"/>
    <s v="Xerox 1913"/>
    <n v="310.69"/>
    <n v="7"/>
    <n v="108.74"/>
    <s v="Profit"/>
  </r>
  <r>
    <d v="2014-07-01T00:00:00"/>
    <x v="0"/>
    <x v="6"/>
    <x v="112"/>
    <s v="Dorris liebe20140701"/>
    <x v="332"/>
    <x v="22"/>
    <x v="0"/>
    <x v="3"/>
    <s v="Cardinal Holdit Business Card Pockets"/>
    <n v="19.920000000000002"/>
    <n v="5"/>
    <n v="6.97"/>
    <s v="Profit"/>
  </r>
  <r>
    <d v="2014-07-01T00:00:00"/>
    <x v="0"/>
    <x v="6"/>
    <x v="230"/>
    <s v="Laurel Workman20140701"/>
    <x v="333"/>
    <x v="16"/>
    <x v="2"/>
    <x v="6"/>
    <s v="Wilson SignalBoost 841262 DB PRO Amplifier Kit"/>
    <n v="575.91999999999996"/>
    <n v="2"/>
    <n v="71.989999999999995"/>
    <s v="Profit"/>
  </r>
  <r>
    <d v="2014-07-01T00:00:00"/>
    <x v="0"/>
    <x v="6"/>
    <x v="230"/>
    <s v="Laurel Workman20140701"/>
    <x v="333"/>
    <x v="16"/>
    <x v="0"/>
    <x v="3"/>
    <s v="Avery Durable Binders"/>
    <n v="5.18"/>
    <n v="6"/>
    <n v="-3.63"/>
    <s v="Loss"/>
  </r>
  <r>
    <d v="2014-07-02T00:00:00"/>
    <x v="0"/>
    <x v="6"/>
    <x v="281"/>
    <s v="Eric Hoffmann20140702"/>
    <x v="334"/>
    <x v="23"/>
    <x v="2"/>
    <x v="6"/>
    <s v="Logitech B530 USBÂ HeadsetÂ -Â headsetÂ - Full size, Binaural"/>
    <n v="73.98"/>
    <n v="2"/>
    <n v="19.97"/>
    <s v="Profit"/>
  </r>
  <r>
    <d v="2014-07-02T00:00:00"/>
    <x v="0"/>
    <x v="6"/>
    <x v="281"/>
    <s v="Eric Hoffmann20140702"/>
    <x v="334"/>
    <x v="23"/>
    <x v="0"/>
    <x v="4"/>
    <s v="DIXON Ticonderoga Erasable Checking Pencils"/>
    <n v="5.58"/>
    <n v="1"/>
    <n v="2.1800000000000002"/>
    <s v="Profit"/>
  </r>
  <r>
    <d v="2014-07-04T00:00:00"/>
    <x v="0"/>
    <x v="6"/>
    <x v="124"/>
    <s v="Katrina Edelman20140704"/>
    <x v="335"/>
    <x v="26"/>
    <x v="0"/>
    <x v="0"/>
    <s v="Xerox 194"/>
    <n v="177.54"/>
    <n v="4"/>
    <n v="62.14"/>
    <s v="Profit"/>
  </r>
  <r>
    <d v="2014-07-04T00:00:00"/>
    <x v="0"/>
    <x v="6"/>
    <x v="124"/>
    <s v="Katrina Edelman20140704"/>
    <x v="335"/>
    <x v="26"/>
    <x v="0"/>
    <x v="12"/>
    <s v="Fellowes Mighty 8 Compact Surge Protector"/>
    <n v="32.43"/>
    <n v="2"/>
    <n v="3.24"/>
    <s v="Profit"/>
  </r>
  <r>
    <d v="2014-07-04T00:00:00"/>
    <x v="0"/>
    <x v="6"/>
    <x v="282"/>
    <s v="Maxwell Schwartz20140704"/>
    <x v="336"/>
    <x v="6"/>
    <x v="0"/>
    <x v="0"/>
    <s v="Southworth Structures Collection"/>
    <n v="21.84"/>
    <n v="3"/>
    <n v="10.92"/>
    <s v="Profit"/>
  </r>
  <r>
    <d v="2014-07-04T00:00:00"/>
    <x v="0"/>
    <x v="6"/>
    <x v="282"/>
    <s v="Maxwell Schwartz20140704"/>
    <x v="336"/>
    <x v="6"/>
    <x v="0"/>
    <x v="3"/>
    <s v="Zipper Ring Binder Pockets"/>
    <n v="15.6"/>
    <n v="5"/>
    <n v="7.64"/>
    <s v="Profit"/>
  </r>
  <r>
    <d v="2014-07-05T00:00:00"/>
    <x v="0"/>
    <x v="6"/>
    <x v="283"/>
    <s v="Michael Chen20140705"/>
    <x v="337"/>
    <x v="29"/>
    <x v="2"/>
    <x v="9"/>
    <s v="NETGEAR AC1750 Dual Band GigabitÂ Smart WiFi Router"/>
    <n v="479.97"/>
    <n v="3"/>
    <n v="163.19"/>
    <s v="Profit"/>
  </r>
  <r>
    <d v="2014-07-05T00:00:00"/>
    <x v="0"/>
    <x v="6"/>
    <x v="283"/>
    <s v="Michael Chen20140705"/>
    <x v="337"/>
    <x v="29"/>
    <x v="0"/>
    <x v="1"/>
    <s v="Avery 516"/>
    <n v="14.62"/>
    <n v="2"/>
    <n v="6.87"/>
    <s v="Profit"/>
  </r>
  <r>
    <d v="2014-07-05T00:00:00"/>
    <x v="0"/>
    <x v="6"/>
    <x v="283"/>
    <s v="Michael Chen20140705"/>
    <x v="337"/>
    <x v="29"/>
    <x v="0"/>
    <x v="0"/>
    <s v="Xerox 1995"/>
    <n v="19.440000000000001"/>
    <n v="3"/>
    <n v="9.33"/>
    <s v="Profit"/>
  </r>
  <r>
    <d v="2014-07-05T00:00:00"/>
    <x v="0"/>
    <x v="6"/>
    <x v="284"/>
    <s v="Dan Campbell20140705"/>
    <x v="338"/>
    <x v="0"/>
    <x v="0"/>
    <x v="2"/>
    <s v="Gould Plastics 18-Pocket Panel Bin, 34w x 5-1/4d x 20-1/2h"/>
    <n v="220.78"/>
    <n v="3"/>
    <n v="-44.16"/>
    <s v="Loss"/>
  </r>
  <r>
    <d v="2014-07-05T00:00:00"/>
    <x v="0"/>
    <x v="6"/>
    <x v="284"/>
    <s v="Dan Campbell20140705"/>
    <x v="338"/>
    <x v="0"/>
    <x v="0"/>
    <x v="2"/>
    <s v="Fellowes Bankers Box Stor/Drawer Steel Plus"/>
    <n v="281.42"/>
    <n v="11"/>
    <n v="-35.18"/>
    <s v="Loss"/>
  </r>
  <r>
    <d v="2014-07-05T00:00:00"/>
    <x v="0"/>
    <x v="6"/>
    <x v="285"/>
    <s v="Dennis Pardue20140705"/>
    <x v="339"/>
    <x v="3"/>
    <x v="0"/>
    <x v="3"/>
    <s v="Vinyl Sectional Post Binders"/>
    <n v="180.96"/>
    <n v="6"/>
    <n v="67.86"/>
    <s v="Profit"/>
  </r>
  <r>
    <d v="2014-07-05T00:00:00"/>
    <x v="0"/>
    <x v="6"/>
    <x v="17"/>
    <s v="David Wiener20140705"/>
    <x v="340"/>
    <x v="15"/>
    <x v="0"/>
    <x v="4"/>
    <s v="Newell 322"/>
    <n v="4.37"/>
    <n v="3"/>
    <n v="0.38"/>
    <s v="Profit"/>
  </r>
  <r>
    <d v="2014-07-05T00:00:00"/>
    <x v="0"/>
    <x v="6"/>
    <x v="286"/>
    <s v="Don Miller20140705"/>
    <x v="341"/>
    <x v="16"/>
    <x v="1"/>
    <x v="8"/>
    <s v="Advantus Panel Wall Certificate Holder - 8.5x11"/>
    <n v="19.52"/>
    <n v="2"/>
    <n v="5.37"/>
    <s v="Profit"/>
  </r>
  <r>
    <d v="2014-07-05T00:00:00"/>
    <x v="0"/>
    <x v="6"/>
    <x v="286"/>
    <s v="Don Miller20140705"/>
    <x v="341"/>
    <x v="16"/>
    <x v="0"/>
    <x v="3"/>
    <s v="Wilson Jones Four-Pocket Poly Binders"/>
    <n v="9.81"/>
    <n v="5"/>
    <n v="-6.87"/>
    <s v="Loss"/>
  </r>
  <r>
    <d v="2014-07-05T00:00:00"/>
    <x v="0"/>
    <x v="6"/>
    <x v="286"/>
    <s v="Don Miller20140705"/>
    <x v="341"/>
    <x v="16"/>
    <x v="1"/>
    <x v="8"/>
    <s v="Luxo Adjustable Task Clamp Lamp"/>
    <n v="213.22"/>
    <n v="3"/>
    <n v="15.99"/>
    <s v="Profit"/>
  </r>
  <r>
    <d v="2014-07-06T00:00:00"/>
    <x v="0"/>
    <x v="6"/>
    <x v="287"/>
    <s v="Emily Phan20140706"/>
    <x v="342"/>
    <x v="20"/>
    <x v="2"/>
    <x v="16"/>
    <s v="Canon Imageclass D680 Copier / Fax"/>
    <n v="559.99"/>
    <n v="1"/>
    <n v="175"/>
    <s v="Profit"/>
  </r>
  <r>
    <d v="2014-07-06T00:00:00"/>
    <x v="0"/>
    <x v="6"/>
    <x v="288"/>
    <s v="Becky Castell20140706"/>
    <x v="343"/>
    <x v="3"/>
    <x v="1"/>
    <x v="5"/>
    <s v="Global Comet Stacking Armless Chair"/>
    <n v="478.48"/>
    <n v="2"/>
    <n v="47.85"/>
    <s v="Profit"/>
  </r>
  <r>
    <d v="2014-07-07T00:00:00"/>
    <x v="0"/>
    <x v="6"/>
    <x v="154"/>
    <s v="John Lee20140707"/>
    <x v="344"/>
    <x v="2"/>
    <x v="1"/>
    <x v="5"/>
    <s v="Global High-Back Leather Tilter, Burgundy"/>
    <n v="172.19"/>
    <n v="2"/>
    <n v="-46.74"/>
    <s v="Loss"/>
  </r>
  <r>
    <d v="2014-07-07T00:00:00"/>
    <x v="0"/>
    <x v="6"/>
    <x v="154"/>
    <s v="John Lee20140707"/>
    <x v="344"/>
    <x v="2"/>
    <x v="1"/>
    <x v="8"/>
    <s v="Howard Miller 11-1/2&quot; Diameter Grantwood Wall Clock"/>
    <n v="69.010000000000005"/>
    <n v="2"/>
    <n v="12.08"/>
    <s v="Profit"/>
  </r>
  <r>
    <d v="2014-07-08T00:00:00"/>
    <x v="0"/>
    <x v="6"/>
    <x v="289"/>
    <s v="Michelle Huthwaite20140708"/>
    <x v="345"/>
    <x v="20"/>
    <x v="1"/>
    <x v="5"/>
    <s v="Situations Contoured Folding Chairs, 4/Set"/>
    <n v="63.88"/>
    <n v="1"/>
    <n v="10.65"/>
    <s v="Profit"/>
  </r>
  <r>
    <d v="2014-07-08T00:00:00"/>
    <x v="0"/>
    <x v="6"/>
    <x v="290"/>
    <s v="Ed Braxton20140708"/>
    <x v="346"/>
    <x v="3"/>
    <x v="1"/>
    <x v="13"/>
    <s v="Hon 2111 Invitation Series Corner Table"/>
    <n v="502.49"/>
    <n v="3"/>
    <n v="-87.94"/>
    <s v="Loss"/>
  </r>
  <r>
    <d v="2014-07-08T00:00:00"/>
    <x v="0"/>
    <x v="6"/>
    <x v="290"/>
    <s v="Ed Braxton20140708"/>
    <x v="346"/>
    <x v="3"/>
    <x v="0"/>
    <x v="3"/>
    <s v="Wilson Jones Ledger-Size, Piano-Hinge Binder, 2&quot;, Blue"/>
    <n v="196.7"/>
    <n v="6"/>
    <n v="68.849999999999994"/>
    <s v="Profit"/>
  </r>
  <r>
    <d v="2014-07-09T00:00:00"/>
    <x v="0"/>
    <x v="6"/>
    <x v="291"/>
    <s v="Brian Moss20140709"/>
    <x v="347"/>
    <x v="0"/>
    <x v="0"/>
    <x v="0"/>
    <s v="Eureka Recycled Copy Paper 8 1/2&quot; x 11&quot;, Ream"/>
    <n v="10.37"/>
    <n v="2"/>
    <n v="3.63"/>
    <s v="Profit"/>
  </r>
  <r>
    <d v="2014-07-09T00:00:00"/>
    <x v="0"/>
    <x v="6"/>
    <x v="291"/>
    <s v="Brian Moss20140709"/>
    <x v="347"/>
    <x v="0"/>
    <x v="0"/>
    <x v="0"/>
    <s v="Xerox 1895"/>
    <n v="14.35"/>
    <n v="3"/>
    <n v="4.49"/>
    <s v="Profit"/>
  </r>
  <r>
    <d v="2014-07-09T00:00:00"/>
    <x v="0"/>
    <x v="6"/>
    <x v="292"/>
    <s v="Gary Hansen20140709"/>
    <x v="348"/>
    <x v="3"/>
    <x v="0"/>
    <x v="1"/>
    <s v="Avery 49"/>
    <n v="2.88"/>
    <n v="1"/>
    <n v="1.41"/>
    <s v="Profit"/>
  </r>
  <r>
    <d v="2014-07-09T00:00:00"/>
    <x v="0"/>
    <x v="6"/>
    <x v="292"/>
    <s v="Gary Hansen20140709"/>
    <x v="348"/>
    <x v="3"/>
    <x v="0"/>
    <x v="3"/>
    <s v="Wilson Jones Leather-Like Binders with DublLock Round Rings"/>
    <n v="41.9"/>
    <n v="6"/>
    <n v="14.14"/>
    <s v="Profit"/>
  </r>
  <r>
    <d v="2014-07-09T00:00:00"/>
    <x v="0"/>
    <x v="6"/>
    <x v="292"/>
    <s v="Gary Hansen20140709"/>
    <x v="348"/>
    <x v="3"/>
    <x v="0"/>
    <x v="2"/>
    <s v="Perma STOR-ALL Hanging File Box, 13 1/8&quot;W x 12 1/4&quot;D x 10 1/2&quot;H"/>
    <n v="23.92"/>
    <n v="4"/>
    <n v="4.07"/>
    <s v="Profit"/>
  </r>
  <r>
    <d v="2014-07-09T00:00:00"/>
    <x v="0"/>
    <x v="6"/>
    <x v="293"/>
    <s v="Darrin Sayre20140709"/>
    <x v="349"/>
    <x v="3"/>
    <x v="0"/>
    <x v="3"/>
    <s v="Avery Hidden Tab Dividers for Binding Systems"/>
    <n v="14.3"/>
    <n v="6"/>
    <n v="4.6500000000000004"/>
    <s v="Profit"/>
  </r>
  <r>
    <d v="2014-07-09T00:00:00"/>
    <x v="0"/>
    <x v="6"/>
    <x v="293"/>
    <s v="Darrin Sayre20140709"/>
    <x v="349"/>
    <x v="3"/>
    <x v="1"/>
    <x v="11"/>
    <s v="Bush Heritage Pine Collection 5-Shelf Bookcase, Albany Pine Finish, *Special Order"/>
    <n v="119.83"/>
    <n v="1"/>
    <n v="7.05"/>
    <s v="Profit"/>
  </r>
  <r>
    <d v="2014-07-09T00:00:00"/>
    <x v="0"/>
    <x v="6"/>
    <x v="293"/>
    <s v="Darrin Sayre20140709"/>
    <x v="349"/>
    <x v="3"/>
    <x v="0"/>
    <x v="4"/>
    <s v="Prang Drawing Pencil Set"/>
    <n v="5.56"/>
    <n v="2"/>
    <n v="2.2200000000000002"/>
    <s v="Profit"/>
  </r>
  <r>
    <d v="2014-07-09T00:00:00"/>
    <x v="0"/>
    <x v="6"/>
    <x v="293"/>
    <s v="Darrin Sayre20140709"/>
    <x v="349"/>
    <x v="3"/>
    <x v="0"/>
    <x v="0"/>
    <s v="Xerox 1967"/>
    <n v="32.4"/>
    <n v="5"/>
    <n v="15.55"/>
    <s v="Profit"/>
  </r>
  <r>
    <d v="2014-07-11T00:00:00"/>
    <x v="0"/>
    <x v="6"/>
    <x v="174"/>
    <s v="Laura Armstrong20140711"/>
    <x v="350"/>
    <x v="23"/>
    <x v="0"/>
    <x v="0"/>
    <s v="Easy-staple paper"/>
    <n v="177.2"/>
    <n v="5"/>
    <n v="83.28"/>
    <s v="Profit"/>
  </r>
  <r>
    <d v="2014-07-11T00:00:00"/>
    <x v="0"/>
    <x v="6"/>
    <x v="174"/>
    <s v="Laura Armstrong20140711"/>
    <x v="350"/>
    <x v="23"/>
    <x v="2"/>
    <x v="6"/>
    <s v="Cisco SPA508G"/>
    <n v="197.97"/>
    <n v="3"/>
    <n v="57.41"/>
    <s v="Profit"/>
  </r>
  <r>
    <d v="2014-07-11T00:00:00"/>
    <x v="0"/>
    <x v="6"/>
    <x v="174"/>
    <s v="Laura Armstrong20140711"/>
    <x v="350"/>
    <x v="23"/>
    <x v="1"/>
    <x v="5"/>
    <s v="Global Commerce Series High-Back Swivel/Tilt Chairs"/>
    <n v="854.94"/>
    <n v="3"/>
    <n v="213.74"/>
    <s v="Profit"/>
  </r>
  <r>
    <d v="2014-07-11T00:00:00"/>
    <x v="0"/>
    <x v="6"/>
    <x v="174"/>
    <s v="Laura Armstrong20140711"/>
    <x v="350"/>
    <x v="23"/>
    <x v="1"/>
    <x v="8"/>
    <s v="9-3/4 Diameter Round Wall Clock"/>
    <n v="124.11"/>
    <n v="9"/>
    <n v="52.13"/>
    <s v="Profit"/>
  </r>
  <r>
    <d v="2014-07-11T00:00:00"/>
    <x v="0"/>
    <x v="6"/>
    <x v="174"/>
    <s v="Laura Armstrong20140711"/>
    <x v="350"/>
    <x v="23"/>
    <x v="0"/>
    <x v="1"/>
    <s v="Avery 514"/>
    <n v="14.4"/>
    <n v="5"/>
    <n v="7.06"/>
    <s v="Profit"/>
  </r>
  <r>
    <d v="2014-07-11T00:00:00"/>
    <x v="0"/>
    <x v="6"/>
    <x v="46"/>
    <s v="Michael Nguyen20140711"/>
    <x v="351"/>
    <x v="0"/>
    <x v="2"/>
    <x v="6"/>
    <s v="Polycom VVX 310 VoIP phone"/>
    <n v="575.97"/>
    <n v="4"/>
    <n v="43.2"/>
    <s v="Profit"/>
  </r>
  <r>
    <d v="2014-07-11T00:00:00"/>
    <x v="0"/>
    <x v="6"/>
    <x v="46"/>
    <s v="Michael Nguyen20140711"/>
    <x v="351"/>
    <x v="0"/>
    <x v="0"/>
    <x v="0"/>
    <s v="Xerox 200"/>
    <n v="10.37"/>
    <n v="2"/>
    <n v="3.63"/>
    <s v="Profit"/>
  </r>
  <r>
    <d v="2014-07-11T00:00:00"/>
    <x v="0"/>
    <x v="6"/>
    <x v="294"/>
    <s v="Mark Hamilton20140711"/>
    <x v="352"/>
    <x v="20"/>
    <x v="0"/>
    <x v="0"/>
    <s v="Xerox 1881"/>
    <n v="49.12"/>
    <n v="4"/>
    <n v="23.09"/>
    <s v="Profit"/>
  </r>
  <r>
    <d v="2014-07-11T00:00:00"/>
    <x v="0"/>
    <x v="6"/>
    <x v="294"/>
    <s v="Mark Hamilton20140711"/>
    <x v="352"/>
    <x v="20"/>
    <x v="0"/>
    <x v="3"/>
    <s v="Newell 3-Hole Punched Plastic Slotted Magazine Holders for Binders"/>
    <n v="18.28"/>
    <n v="5"/>
    <n v="6.4"/>
    <s v="Profit"/>
  </r>
  <r>
    <d v="2014-07-11T00:00:00"/>
    <x v="0"/>
    <x v="6"/>
    <x v="295"/>
    <s v="Jamie Kunitz20140711"/>
    <x v="353"/>
    <x v="20"/>
    <x v="2"/>
    <x v="6"/>
    <s v="Cisco SPA112 2 Port Phone Adapter"/>
    <n v="164.85"/>
    <n v="3"/>
    <n v="47.81"/>
    <s v="Profit"/>
  </r>
  <r>
    <d v="2014-07-12T00:00:00"/>
    <x v="0"/>
    <x v="6"/>
    <x v="296"/>
    <s v="Alyssa Crouse20140712"/>
    <x v="354"/>
    <x v="3"/>
    <x v="0"/>
    <x v="3"/>
    <s v="Tuff Stuff Recycled Round Ring Binders"/>
    <n v="7.71"/>
    <n v="2"/>
    <n v="2.8"/>
    <s v="Profit"/>
  </r>
  <r>
    <d v="2014-07-12T00:00:00"/>
    <x v="0"/>
    <x v="6"/>
    <x v="296"/>
    <s v="Alyssa Crouse20140712"/>
    <x v="354"/>
    <x v="3"/>
    <x v="1"/>
    <x v="13"/>
    <s v="Hon 5100 Series Wood Tables"/>
    <n v="698.35"/>
    <n v="3"/>
    <n v="-17.46"/>
    <s v="Loss"/>
  </r>
  <r>
    <d v="2014-07-12T00:00:00"/>
    <x v="0"/>
    <x v="6"/>
    <x v="151"/>
    <s v="Ben Ferrer20140712"/>
    <x v="355"/>
    <x v="3"/>
    <x v="0"/>
    <x v="2"/>
    <s v="Fellowes Super Stor/Drawer"/>
    <n v="249.75"/>
    <n v="9"/>
    <n v="44.96"/>
    <s v="Profit"/>
  </r>
  <r>
    <d v="2014-07-12T00:00:00"/>
    <x v="0"/>
    <x v="6"/>
    <x v="151"/>
    <s v="Ben Ferrer20140712"/>
    <x v="355"/>
    <x v="3"/>
    <x v="2"/>
    <x v="6"/>
    <s v="GE DSL Phone Line Filter"/>
    <n v="255.94"/>
    <n v="8"/>
    <n v="28.79"/>
    <s v="Profit"/>
  </r>
  <r>
    <d v="2014-07-12T00:00:00"/>
    <x v="0"/>
    <x v="6"/>
    <x v="68"/>
    <s v="Clay Ludtke20140712"/>
    <x v="356"/>
    <x v="22"/>
    <x v="1"/>
    <x v="5"/>
    <s v="Safco Chair Connectors, 6/Carton"/>
    <n v="123.14"/>
    <n v="4"/>
    <n v="13.85"/>
    <s v="Profit"/>
  </r>
  <r>
    <d v="2014-07-12T00:00:00"/>
    <x v="0"/>
    <x v="6"/>
    <x v="68"/>
    <s v="Clay Ludtke20140712"/>
    <x v="356"/>
    <x v="22"/>
    <x v="0"/>
    <x v="3"/>
    <s v="Self-Adhesive Ring Binder Labels"/>
    <n v="11.26"/>
    <n v="4"/>
    <n v="3.8"/>
    <s v="Profit"/>
  </r>
  <r>
    <d v="2014-07-12T00:00:00"/>
    <x v="0"/>
    <x v="6"/>
    <x v="297"/>
    <s v="Max Engle20140712"/>
    <x v="357"/>
    <x v="1"/>
    <x v="0"/>
    <x v="0"/>
    <s v="Xerox 1949"/>
    <n v="35.86"/>
    <n v="9"/>
    <n v="13"/>
    <s v="Profit"/>
  </r>
  <r>
    <d v="2014-07-12T00:00:00"/>
    <x v="0"/>
    <x v="6"/>
    <x v="297"/>
    <s v="Max Engle20140712"/>
    <x v="357"/>
    <x v="1"/>
    <x v="2"/>
    <x v="9"/>
    <s v="Verbatim 25 GB 6x Blu-ray Single Layer Recordable Disc, 1/Pack"/>
    <n v="23.84"/>
    <n v="4"/>
    <n v="3.28"/>
    <s v="Profit"/>
  </r>
  <r>
    <d v="2014-07-12T00:00:00"/>
    <x v="0"/>
    <x v="6"/>
    <x v="298"/>
    <s v="Paul Van Hugh20140712"/>
    <x v="358"/>
    <x v="0"/>
    <x v="1"/>
    <x v="5"/>
    <s v="Hon Deluxe Fabric Upholstered Stacking Chairs"/>
    <n v="512.36"/>
    <n v="3"/>
    <n v="-14.64"/>
    <s v="Loss"/>
  </r>
  <r>
    <d v="2014-07-12T00:00:00"/>
    <x v="0"/>
    <x v="6"/>
    <x v="298"/>
    <s v="Paul Van Hugh20140712"/>
    <x v="358"/>
    <x v="0"/>
    <x v="0"/>
    <x v="7"/>
    <s v="Stockwell Push Pins"/>
    <n v="3.49"/>
    <n v="2"/>
    <n v="0.56999999999999995"/>
    <s v="Profit"/>
  </r>
  <r>
    <d v="2014-07-12T00:00:00"/>
    <x v="0"/>
    <x v="6"/>
    <x v="298"/>
    <s v="Paul Van Hugh20140712"/>
    <x v="358"/>
    <x v="0"/>
    <x v="0"/>
    <x v="4"/>
    <s v="Fluorescent Highlighters by Dixon"/>
    <n v="22.29"/>
    <n v="7"/>
    <n v="3.9"/>
    <s v="Profit"/>
  </r>
  <r>
    <d v="2014-07-12T00:00:00"/>
    <x v="0"/>
    <x v="6"/>
    <x v="298"/>
    <s v="Paul Van Hugh20140712"/>
    <x v="358"/>
    <x v="0"/>
    <x v="0"/>
    <x v="0"/>
    <s v="Xerox 195"/>
    <n v="16.03"/>
    <n v="3"/>
    <n v="5.61"/>
    <s v="Profit"/>
  </r>
  <r>
    <d v="2014-07-13T00:00:00"/>
    <x v="0"/>
    <x v="6"/>
    <x v="271"/>
    <s v="Grace Kelly20140713"/>
    <x v="359"/>
    <x v="3"/>
    <x v="1"/>
    <x v="13"/>
    <s v="Bevis Round Conference Table Top &amp; Single Column Base"/>
    <n v="351.22"/>
    <n v="3"/>
    <n v="4.3899999999999997"/>
    <s v="Profit"/>
  </r>
  <r>
    <d v="2014-07-14T00:00:00"/>
    <x v="0"/>
    <x v="6"/>
    <x v="299"/>
    <s v="Arthur Wiediger20140714"/>
    <x v="360"/>
    <x v="1"/>
    <x v="0"/>
    <x v="3"/>
    <s v="Acco D-Ring Binder w/DublLock"/>
    <n v="29.93"/>
    <n v="7"/>
    <n v="-46.39"/>
    <s v="Loss"/>
  </r>
  <r>
    <d v="2014-07-14T00:00:00"/>
    <x v="0"/>
    <x v="6"/>
    <x v="299"/>
    <s v="Arthur Wiediger20140714"/>
    <x v="360"/>
    <x v="1"/>
    <x v="2"/>
    <x v="6"/>
    <s v="I Need's 3d Hello Kitty Hybrid Silicone Case Cover for HTC One X 4g with 3d Hello Kitty Stylus Pen Green/pink"/>
    <n v="38.270000000000003"/>
    <n v="4"/>
    <n v="3.83"/>
    <s v="Profit"/>
  </r>
  <r>
    <d v="2014-07-14T00:00:00"/>
    <x v="0"/>
    <x v="6"/>
    <x v="300"/>
    <s v="Philip Brown20140714"/>
    <x v="361"/>
    <x v="12"/>
    <x v="0"/>
    <x v="2"/>
    <s v="Eldon Fold 'N Roll Cart System"/>
    <n v="55.92"/>
    <n v="5"/>
    <n v="6.29"/>
    <s v="Profit"/>
  </r>
  <r>
    <d v="2014-07-14T00:00:00"/>
    <x v="0"/>
    <x v="6"/>
    <x v="43"/>
    <s v="Shui Tom20140714"/>
    <x v="362"/>
    <x v="2"/>
    <x v="2"/>
    <x v="6"/>
    <s v="Griffin GC36547 PowerJolt SE Lightning Charger"/>
    <n v="13.49"/>
    <n v="1"/>
    <n v="-2.25"/>
    <s v="Loss"/>
  </r>
  <r>
    <d v="2014-07-14T00:00:00"/>
    <x v="0"/>
    <x v="6"/>
    <x v="43"/>
    <s v="Shui Tom20140714"/>
    <x v="362"/>
    <x v="2"/>
    <x v="2"/>
    <x v="6"/>
    <s v="iOttie HLCRIO102 Car Mount"/>
    <n v="23.99"/>
    <n v="2"/>
    <n v="-13.99"/>
    <s v="Loss"/>
  </r>
  <r>
    <d v="2014-07-14T00:00:00"/>
    <x v="0"/>
    <x v="6"/>
    <x v="43"/>
    <s v="Shui Tom20140714"/>
    <x v="362"/>
    <x v="2"/>
    <x v="1"/>
    <x v="8"/>
    <s v="Tensor Track Tree Floor Lamp"/>
    <n v="31.98"/>
    <n v="2"/>
    <n v="1.2"/>
    <s v="Profit"/>
  </r>
  <r>
    <d v="2014-07-14T00:00:00"/>
    <x v="0"/>
    <x v="6"/>
    <x v="43"/>
    <s v="Shui Tom20140714"/>
    <x v="362"/>
    <x v="2"/>
    <x v="0"/>
    <x v="4"/>
    <s v="BOSTON Ranger #55 Pencil Sharpener, Black"/>
    <n v="41.58"/>
    <n v="2"/>
    <n v="4.68"/>
    <s v="Profit"/>
  </r>
  <r>
    <d v="2014-07-14T00:00:00"/>
    <x v="0"/>
    <x v="6"/>
    <x v="301"/>
    <s v="Shirley Schmidt20140714"/>
    <x v="363"/>
    <x v="7"/>
    <x v="0"/>
    <x v="12"/>
    <s v="Belkin 7 Outlet SurgeMaster II"/>
    <n v="39.479999999999997"/>
    <n v="1"/>
    <n v="11.05"/>
    <s v="Profit"/>
  </r>
  <r>
    <d v="2014-07-14T00:00:00"/>
    <x v="0"/>
    <x v="6"/>
    <x v="302"/>
    <s v="Barbara Fisher20140714"/>
    <x v="364"/>
    <x v="20"/>
    <x v="0"/>
    <x v="4"/>
    <s v="Newell 315"/>
    <n v="17.940000000000001"/>
    <n v="3"/>
    <n v="4.49"/>
    <s v="Profit"/>
  </r>
  <r>
    <d v="2014-07-15T00:00:00"/>
    <x v="0"/>
    <x v="6"/>
    <x v="197"/>
    <s v="Victoria Wilson20140715"/>
    <x v="365"/>
    <x v="19"/>
    <x v="2"/>
    <x v="9"/>
    <s v="Maxell 4.7GB DVD-R 5/Pack"/>
    <n v="2.97"/>
    <n v="3"/>
    <n v="1.31"/>
    <s v="Profit"/>
  </r>
  <r>
    <d v="2014-07-15T00:00:00"/>
    <x v="0"/>
    <x v="6"/>
    <x v="197"/>
    <s v="Victoria Wilson20140715"/>
    <x v="365"/>
    <x v="19"/>
    <x v="0"/>
    <x v="7"/>
    <s v="Advantus Push Pins"/>
    <n v="6.54"/>
    <n v="3"/>
    <n v="2.68"/>
    <s v="Profit"/>
  </r>
  <r>
    <d v="2014-07-18T00:00:00"/>
    <x v="0"/>
    <x v="6"/>
    <x v="303"/>
    <s v="Adrian Hane20140718"/>
    <x v="366"/>
    <x v="12"/>
    <x v="1"/>
    <x v="5"/>
    <s v="Office Star - Ergonomically Designed Knee Chair"/>
    <n v="259.14"/>
    <n v="4"/>
    <n v="-25.91"/>
    <s v="Loss"/>
  </r>
  <r>
    <d v="2014-07-18T00:00:00"/>
    <x v="0"/>
    <x v="6"/>
    <x v="304"/>
    <s v="Jack Lebron20140718"/>
    <x v="367"/>
    <x v="20"/>
    <x v="0"/>
    <x v="3"/>
    <s v="Cardinal Slant-D Ring Binder, Heavy Gauge Vinyl"/>
    <n v="13.9"/>
    <n v="2"/>
    <n v="4.5199999999999996"/>
    <s v="Profit"/>
  </r>
  <r>
    <d v="2014-07-19T00:00:00"/>
    <x v="0"/>
    <x v="6"/>
    <x v="305"/>
    <s v="Christine Abelman20140719"/>
    <x v="368"/>
    <x v="37"/>
    <x v="2"/>
    <x v="6"/>
    <s v="Polycom VVX 310 VoIP phone"/>
    <n v="359.98"/>
    <n v="2"/>
    <n v="93.59"/>
    <s v="Profit"/>
  </r>
  <r>
    <d v="2014-07-19T00:00:00"/>
    <x v="0"/>
    <x v="6"/>
    <x v="305"/>
    <s v="Christine Abelman20140719"/>
    <x v="368"/>
    <x v="37"/>
    <x v="1"/>
    <x v="13"/>
    <s v="Barricks 18&quot; x 48&quot; Non-Folding Utility Table with Bottom Storage Shelf"/>
    <n v="70.56"/>
    <n v="1"/>
    <n v="-4.03"/>
    <s v="Loss"/>
  </r>
  <r>
    <d v="2014-07-19T00:00:00"/>
    <x v="0"/>
    <x v="6"/>
    <x v="305"/>
    <s v="Christine Abelman20140719"/>
    <x v="368"/>
    <x v="37"/>
    <x v="0"/>
    <x v="3"/>
    <s v="Avery 3 1/2&quot; Diskette Storage Pages, 10/Pack"/>
    <n v="20.88"/>
    <n v="2"/>
    <n v="9.6"/>
    <s v="Profit"/>
  </r>
  <r>
    <d v="2014-07-19T00:00:00"/>
    <x v="0"/>
    <x v="6"/>
    <x v="305"/>
    <s v="Christine Abelman20140719"/>
    <x v="368"/>
    <x v="37"/>
    <x v="0"/>
    <x v="3"/>
    <s v="Acco Hanging Data Binders"/>
    <n v="3.81"/>
    <n v="1"/>
    <n v="1.83"/>
    <s v="Profit"/>
  </r>
  <r>
    <d v="2014-07-19T00:00:00"/>
    <x v="0"/>
    <x v="6"/>
    <x v="306"/>
    <s v="Eugene Moren20140719"/>
    <x v="369"/>
    <x v="35"/>
    <x v="0"/>
    <x v="3"/>
    <s v="Acco Pressboard Covers with Storage Hooks, 14 7/8&quot; x 11&quot;, Dark Blue"/>
    <n v="6.1"/>
    <n v="2"/>
    <n v="2.21"/>
    <s v="Profit"/>
  </r>
  <r>
    <d v="2014-07-20T00:00:00"/>
    <x v="0"/>
    <x v="6"/>
    <x v="307"/>
    <s v="Katherine Murray20140720"/>
    <x v="370"/>
    <x v="0"/>
    <x v="0"/>
    <x v="2"/>
    <s v="Letter Size Cart"/>
    <n v="342.86"/>
    <n v="3"/>
    <n v="38.57"/>
    <s v="Profit"/>
  </r>
  <r>
    <d v="2014-07-20T00:00:00"/>
    <x v="0"/>
    <x v="6"/>
    <x v="307"/>
    <s v="Katherine Murray20140720"/>
    <x v="370"/>
    <x v="0"/>
    <x v="1"/>
    <x v="8"/>
    <s v="Westinghouse Clip-On Gooseneck Lamps"/>
    <n v="16.739999999999998"/>
    <n v="5"/>
    <n v="-14.23"/>
    <s v="Loss"/>
  </r>
  <r>
    <d v="2014-07-20T00:00:00"/>
    <x v="0"/>
    <x v="6"/>
    <x v="307"/>
    <s v="Katherine Murray20140720"/>
    <x v="370"/>
    <x v="0"/>
    <x v="1"/>
    <x v="5"/>
    <s v="HON 5400 Series Task Chairs for Big and Tall"/>
    <n v="981.37"/>
    <n v="2"/>
    <n v="-140.19999999999999"/>
    <s v="Loss"/>
  </r>
  <r>
    <d v="2014-07-20T00:00:00"/>
    <x v="0"/>
    <x v="6"/>
    <x v="308"/>
    <s v="Scot Wooten20140720"/>
    <x v="371"/>
    <x v="10"/>
    <x v="0"/>
    <x v="2"/>
    <s v="Fellowes Neat Ideas Storage Cubes"/>
    <n v="25.98"/>
    <n v="1"/>
    <n v="-5.2"/>
    <s v="Loss"/>
  </r>
  <r>
    <d v="2014-07-20T00:00:00"/>
    <x v="0"/>
    <x v="6"/>
    <x v="308"/>
    <s v="Scot Wooten20140720"/>
    <x v="371"/>
    <x v="10"/>
    <x v="0"/>
    <x v="3"/>
    <s v="Ibico Plastic Spiral Binding Combs"/>
    <n v="27.36"/>
    <n v="3"/>
    <n v="-21.89"/>
    <s v="Loss"/>
  </r>
  <r>
    <d v="2014-07-20T00:00:00"/>
    <x v="0"/>
    <x v="6"/>
    <x v="309"/>
    <s v="Charles Crestani20140720"/>
    <x v="372"/>
    <x v="3"/>
    <x v="0"/>
    <x v="0"/>
    <s v="Xerox 189"/>
    <n v="104.85"/>
    <n v="1"/>
    <n v="50.33"/>
    <s v="Profit"/>
  </r>
  <r>
    <d v="2014-07-20T00:00:00"/>
    <x v="0"/>
    <x v="6"/>
    <x v="309"/>
    <s v="Charles Crestani20140720"/>
    <x v="372"/>
    <x v="3"/>
    <x v="0"/>
    <x v="3"/>
    <s v="Wilson Jones Custom Binder Spines &amp; Labels"/>
    <n v="8.6999999999999993"/>
    <n v="2"/>
    <n v="3.16"/>
    <s v="Profit"/>
  </r>
  <r>
    <d v="2014-07-20T00:00:00"/>
    <x v="0"/>
    <x v="6"/>
    <x v="309"/>
    <s v="Charles Crestani20140720"/>
    <x v="372"/>
    <x v="3"/>
    <x v="0"/>
    <x v="0"/>
    <s v="Xerox 1897"/>
    <n v="19.920000000000002"/>
    <n v="4"/>
    <n v="9.76"/>
    <s v="Profit"/>
  </r>
  <r>
    <d v="2014-07-20T00:00:00"/>
    <x v="0"/>
    <x v="6"/>
    <x v="309"/>
    <s v="Charles Crestani20140720"/>
    <x v="372"/>
    <x v="3"/>
    <x v="1"/>
    <x v="8"/>
    <s v="Nu-Dell Leatherette Frames"/>
    <n v="43.02"/>
    <n v="3"/>
    <n v="15.49"/>
    <s v="Profit"/>
  </r>
  <r>
    <d v="2014-07-20T00:00:00"/>
    <x v="0"/>
    <x v="6"/>
    <x v="310"/>
    <s v="Roger Demir20140720"/>
    <x v="373"/>
    <x v="3"/>
    <x v="0"/>
    <x v="3"/>
    <s v="Clear Mylar Reinforcing Strips"/>
    <n v="89.71"/>
    <n v="6"/>
    <n v="30.28"/>
    <s v="Profit"/>
  </r>
  <r>
    <d v="2014-07-20T00:00:00"/>
    <x v="0"/>
    <x v="6"/>
    <x v="310"/>
    <s v="Roger Demir20140720"/>
    <x v="373"/>
    <x v="3"/>
    <x v="0"/>
    <x v="0"/>
    <s v="Wirebound Message Books, Two 4 1/4&quot; x 5&quot; Forms per Page"/>
    <n v="22.83"/>
    <n v="3"/>
    <n v="10.73"/>
    <s v="Profit"/>
  </r>
  <r>
    <d v="2014-07-20T00:00:00"/>
    <x v="0"/>
    <x v="6"/>
    <x v="104"/>
    <s v="Jonathan Doherty20140720"/>
    <x v="374"/>
    <x v="3"/>
    <x v="2"/>
    <x v="9"/>
    <s v="Maxell 74 Minute CD-R Spindle, 50/Pack"/>
    <n v="41.94"/>
    <n v="2"/>
    <n v="15.1"/>
    <s v="Profit"/>
  </r>
  <r>
    <d v="2014-07-20T00:00:00"/>
    <x v="0"/>
    <x v="6"/>
    <x v="104"/>
    <s v="Jonathan Doherty20140720"/>
    <x v="374"/>
    <x v="3"/>
    <x v="0"/>
    <x v="0"/>
    <s v="Xerox 1965"/>
    <n v="11.96"/>
    <n v="2"/>
    <n v="5.86"/>
    <s v="Profit"/>
  </r>
  <r>
    <d v="2014-07-20T00:00:00"/>
    <x v="0"/>
    <x v="6"/>
    <x v="104"/>
    <s v="Jonathan Doherty20140720"/>
    <x v="374"/>
    <x v="3"/>
    <x v="0"/>
    <x v="4"/>
    <s v="Newell 348"/>
    <n v="13.12"/>
    <n v="4"/>
    <n v="3.8"/>
    <s v="Profit"/>
  </r>
  <r>
    <d v="2014-07-20T00:00:00"/>
    <x v="0"/>
    <x v="6"/>
    <x v="104"/>
    <s v="Jonathan Doherty20140720"/>
    <x v="374"/>
    <x v="3"/>
    <x v="0"/>
    <x v="2"/>
    <s v="Hot File 7-Pocket, Floor Stand"/>
    <n v="535.41"/>
    <n v="3"/>
    <n v="160.62"/>
    <s v="Profit"/>
  </r>
  <r>
    <d v="2014-07-21T00:00:00"/>
    <x v="0"/>
    <x v="6"/>
    <x v="311"/>
    <s v="Michelle Ellison20140721"/>
    <x v="375"/>
    <x v="3"/>
    <x v="0"/>
    <x v="4"/>
    <s v="Newell 334"/>
    <n v="99.2"/>
    <n v="5"/>
    <n v="25.79"/>
    <s v="Profit"/>
  </r>
  <r>
    <d v="2014-07-21T00:00:00"/>
    <x v="0"/>
    <x v="6"/>
    <x v="311"/>
    <s v="Michelle Ellison20140721"/>
    <x v="375"/>
    <x v="3"/>
    <x v="1"/>
    <x v="5"/>
    <s v="Global Troy Executive Leather Low-Back Tilter"/>
    <n v="801.57"/>
    <n v="2"/>
    <n v="50.1"/>
    <s v="Profit"/>
  </r>
  <r>
    <d v="2014-07-21T00:00:00"/>
    <x v="0"/>
    <x v="6"/>
    <x v="311"/>
    <s v="Michelle Ellison20140721"/>
    <x v="375"/>
    <x v="3"/>
    <x v="1"/>
    <x v="13"/>
    <s v="Hon 30&quot; x 60&quot; Table with Locking Drawer"/>
    <n v="272.85000000000002"/>
    <n v="1"/>
    <n v="27.28"/>
    <s v="Profit"/>
  </r>
  <r>
    <d v="2014-07-21T00:00:00"/>
    <x v="0"/>
    <x v="6"/>
    <x v="312"/>
    <s v="Harry Marie20140721"/>
    <x v="376"/>
    <x v="0"/>
    <x v="0"/>
    <x v="12"/>
    <s v="Acco 6 Outlet Guardian Basic Surge Suppressor"/>
    <n v="4.99"/>
    <n v="3"/>
    <n v="-12.98"/>
    <s v="Loss"/>
  </r>
  <r>
    <d v="2014-07-21T00:00:00"/>
    <x v="0"/>
    <x v="6"/>
    <x v="312"/>
    <s v="Harry Marie20140721"/>
    <x v="376"/>
    <x v="0"/>
    <x v="0"/>
    <x v="10"/>
    <s v="Inter-Office Recycled Envelopes, Brown Kraft, Button-String,10&quot; x 13&quot; , 100/Box"/>
    <n v="87.92"/>
    <n v="5"/>
    <n v="29.67"/>
    <s v="Profit"/>
  </r>
  <r>
    <d v="2014-07-21T00:00:00"/>
    <x v="0"/>
    <x v="6"/>
    <x v="312"/>
    <s v="Harry Marie20140721"/>
    <x v="376"/>
    <x v="0"/>
    <x v="1"/>
    <x v="5"/>
    <s v="Hon Every-Day Series Multi-Task Chairs"/>
    <n v="657.93"/>
    <n v="5"/>
    <n v="-93.99"/>
    <s v="Loss"/>
  </r>
  <r>
    <d v="2014-07-21T00:00:00"/>
    <x v="0"/>
    <x v="6"/>
    <x v="312"/>
    <s v="Harry Marie20140721"/>
    <x v="376"/>
    <x v="0"/>
    <x v="0"/>
    <x v="3"/>
    <s v="Acco Economy Flexible Poly Round Ring Binder"/>
    <n v="1.04"/>
    <n v="1"/>
    <n v="-1.83"/>
    <s v="Loss"/>
  </r>
  <r>
    <d v="2014-07-21T00:00:00"/>
    <x v="0"/>
    <x v="6"/>
    <x v="190"/>
    <s v="Patrick Gardner20140721"/>
    <x v="377"/>
    <x v="40"/>
    <x v="2"/>
    <x v="6"/>
    <s v="Griffin GC17055 Auxiliary Audio Cable"/>
    <n v="35.979999999999997"/>
    <n v="2"/>
    <n v="10.07"/>
    <s v="Profit"/>
  </r>
  <r>
    <d v="2014-07-22T00:00:00"/>
    <x v="0"/>
    <x v="6"/>
    <x v="313"/>
    <s v="Erin Mull20140722"/>
    <x v="378"/>
    <x v="20"/>
    <x v="0"/>
    <x v="4"/>
    <s v="Premium Writing Pencils, Soft, #2 by Central Association for the Blind"/>
    <n v="5.96"/>
    <n v="2"/>
    <n v="1.67"/>
    <s v="Profit"/>
  </r>
  <r>
    <d v="2014-07-22T00:00:00"/>
    <x v="0"/>
    <x v="6"/>
    <x v="313"/>
    <s v="Erin Mull20140722"/>
    <x v="378"/>
    <x v="20"/>
    <x v="2"/>
    <x v="9"/>
    <s v="Logitech G602 Wireless Gaming Mouse"/>
    <n v="159.97999999999999"/>
    <n v="2"/>
    <n v="57.59"/>
    <s v="Profit"/>
  </r>
  <r>
    <d v="2014-07-22T00:00:00"/>
    <x v="0"/>
    <x v="6"/>
    <x v="201"/>
    <s v="Naresj Patel20140722"/>
    <x v="379"/>
    <x v="3"/>
    <x v="0"/>
    <x v="4"/>
    <s v="Newell 32"/>
    <n v="11.52"/>
    <n v="4"/>
    <n v="3.23"/>
    <s v="Profit"/>
  </r>
  <r>
    <d v="2014-07-22T00:00:00"/>
    <x v="0"/>
    <x v="6"/>
    <x v="201"/>
    <s v="Naresj Patel20140722"/>
    <x v="379"/>
    <x v="3"/>
    <x v="1"/>
    <x v="5"/>
    <s v="Global Comet Stacking Armless Chair"/>
    <n v="717.72"/>
    <n v="3"/>
    <n v="71.77"/>
    <s v="Profit"/>
  </r>
  <r>
    <d v="2014-07-22T00:00:00"/>
    <x v="0"/>
    <x v="6"/>
    <x v="201"/>
    <s v="Naresj Patel20140722"/>
    <x v="379"/>
    <x v="3"/>
    <x v="0"/>
    <x v="2"/>
    <s v="Eldon Mobile Mega Data Cart  Mega Stackable  Add-On Trays"/>
    <n v="236.5"/>
    <n v="10"/>
    <n v="68.59"/>
    <s v="Profit"/>
  </r>
  <r>
    <d v="2014-07-22T00:00:00"/>
    <x v="0"/>
    <x v="6"/>
    <x v="201"/>
    <s v="Naresj Patel20140722"/>
    <x v="379"/>
    <x v="3"/>
    <x v="1"/>
    <x v="13"/>
    <s v="Safco Drafting Table"/>
    <n v="170.35"/>
    <n v="3"/>
    <n v="19.16"/>
    <s v="Profit"/>
  </r>
  <r>
    <d v="2014-07-22T00:00:00"/>
    <x v="0"/>
    <x v="6"/>
    <x v="314"/>
    <s v="Alejandro Ballentine20140722"/>
    <x v="380"/>
    <x v="3"/>
    <x v="0"/>
    <x v="4"/>
    <s v="Crayola Colored Pencils"/>
    <n v="19.68"/>
    <n v="6"/>
    <n v="6.49"/>
    <s v="Profit"/>
  </r>
  <r>
    <d v="2014-07-22T00:00:00"/>
    <x v="0"/>
    <x v="6"/>
    <x v="315"/>
    <s v="John Lucas20140722"/>
    <x v="381"/>
    <x v="0"/>
    <x v="0"/>
    <x v="2"/>
    <s v="Fellowes Bases and Tops For Staxonsteel/High-Stak Systems"/>
    <n v="26.63"/>
    <n v="1"/>
    <n v="1.33"/>
    <s v="Profit"/>
  </r>
  <r>
    <d v="2014-07-23T00:00:00"/>
    <x v="0"/>
    <x v="6"/>
    <x v="316"/>
    <s v="Arthur Gainer20140723"/>
    <x v="382"/>
    <x v="12"/>
    <x v="0"/>
    <x v="3"/>
    <s v="Wilson Jones Custom Binder Spines &amp; Labels"/>
    <n v="8.16"/>
    <n v="5"/>
    <n v="-5.71"/>
    <s v="Loss"/>
  </r>
  <r>
    <d v="2014-07-23T00:00:00"/>
    <x v="0"/>
    <x v="6"/>
    <x v="316"/>
    <s v="Arthur Gainer20140723"/>
    <x v="382"/>
    <x v="12"/>
    <x v="2"/>
    <x v="9"/>
    <s v="NETGEAR AC1750 Dual Band GigabitÂ Smart WiFi Router"/>
    <n v="1023.94"/>
    <n v="8"/>
    <n v="179.19"/>
    <s v="Profit"/>
  </r>
  <r>
    <d v="2014-07-23T00:00:00"/>
    <x v="0"/>
    <x v="6"/>
    <x v="316"/>
    <s v="Arthur Gainer20140723"/>
    <x v="382"/>
    <x v="12"/>
    <x v="0"/>
    <x v="4"/>
    <s v="Newell 324"/>
    <n v="9.24"/>
    <n v="1"/>
    <n v="0.92"/>
    <s v="Profit"/>
  </r>
  <r>
    <d v="2014-07-23T00:00:00"/>
    <x v="0"/>
    <x v="6"/>
    <x v="316"/>
    <s v="Arthur Gainer20140723"/>
    <x v="382"/>
    <x v="12"/>
    <x v="2"/>
    <x v="9"/>
    <s v="Microsoft Natural Keyboard Elite"/>
    <n v="479.04"/>
    <n v="10"/>
    <n v="-29.94"/>
    <s v="Loss"/>
  </r>
  <r>
    <d v="2014-07-23T00:00:00"/>
    <x v="0"/>
    <x v="6"/>
    <x v="199"/>
    <s v="Alejandro Grove20140723"/>
    <x v="383"/>
    <x v="20"/>
    <x v="2"/>
    <x v="9"/>
    <s v="Case Logic 2.4GHz Wireless Keyboard"/>
    <n v="99.98"/>
    <n v="2"/>
    <n v="8"/>
    <s v="Profit"/>
  </r>
  <r>
    <d v="2014-07-23T00:00:00"/>
    <x v="0"/>
    <x v="6"/>
    <x v="317"/>
    <s v="Nick Crebassa20140723"/>
    <x v="384"/>
    <x v="3"/>
    <x v="2"/>
    <x v="6"/>
    <s v="VTech DS6151"/>
    <n v="604.75"/>
    <n v="6"/>
    <n v="60.48"/>
    <s v="Profit"/>
  </r>
  <r>
    <d v="2014-07-23T00:00:00"/>
    <x v="0"/>
    <x v="6"/>
    <x v="317"/>
    <s v="Nick Crebassa20140723"/>
    <x v="384"/>
    <x v="3"/>
    <x v="0"/>
    <x v="14"/>
    <s v="Acme Softgrip Scissors"/>
    <n v="40.700000000000003"/>
    <n v="5"/>
    <n v="11.8"/>
    <s v="Profit"/>
  </r>
  <r>
    <d v="2014-07-23T00:00:00"/>
    <x v="0"/>
    <x v="6"/>
    <x v="317"/>
    <s v="Nick Crebassa20140723"/>
    <x v="384"/>
    <x v="3"/>
    <x v="2"/>
    <x v="6"/>
    <s v="AT&amp;T CL2909"/>
    <n v="302.38"/>
    <n v="3"/>
    <n v="37.799999999999997"/>
    <s v="Profit"/>
  </r>
  <r>
    <d v="2014-07-23T00:00:00"/>
    <x v="0"/>
    <x v="6"/>
    <x v="317"/>
    <s v="Nick Crebassa20140723"/>
    <x v="384"/>
    <x v="3"/>
    <x v="2"/>
    <x v="9"/>
    <s v="ImationÂ 8gb Micro Traveldrive Usb 2.0Â Flash Drive"/>
    <n v="45"/>
    <n v="3"/>
    <n v="4.95"/>
    <s v="Profit"/>
  </r>
  <r>
    <d v="2014-07-25T00:00:00"/>
    <x v="0"/>
    <x v="6"/>
    <x v="318"/>
    <s v="Ken Lonsdale20140725"/>
    <x v="385"/>
    <x v="3"/>
    <x v="0"/>
    <x v="2"/>
    <s v="Fellowes Personal Hanging Folder Files, Navy"/>
    <n v="53.72"/>
    <n v="4"/>
    <n v="15.04"/>
    <s v="Profit"/>
  </r>
  <r>
    <d v="2014-07-25T00:00:00"/>
    <x v="0"/>
    <x v="6"/>
    <x v="318"/>
    <s v="Ken Lonsdale20140725"/>
    <x v="385"/>
    <x v="3"/>
    <x v="0"/>
    <x v="14"/>
    <s v="High Speed Automatic Electric Letter Opener"/>
    <n v="8187.65"/>
    <n v="5"/>
    <n v="327.51"/>
    <s v="Profit"/>
  </r>
  <r>
    <d v="2014-07-25T00:00:00"/>
    <x v="0"/>
    <x v="6"/>
    <x v="318"/>
    <s v="Ken Lonsdale20140725"/>
    <x v="385"/>
    <x v="3"/>
    <x v="1"/>
    <x v="8"/>
    <s v="Staple-based wall hangings"/>
    <n v="77.92"/>
    <n v="8"/>
    <n v="34.28"/>
    <s v="Profit"/>
  </r>
  <r>
    <d v="2014-07-25T00:00:00"/>
    <x v="0"/>
    <x v="6"/>
    <x v="58"/>
    <s v="Vicky Freymann20140725"/>
    <x v="386"/>
    <x v="3"/>
    <x v="0"/>
    <x v="0"/>
    <s v="Xerox 1966"/>
    <n v="6.48"/>
    <n v="1"/>
    <n v="3.18"/>
    <s v="Profit"/>
  </r>
  <r>
    <d v="2014-07-25T00:00:00"/>
    <x v="0"/>
    <x v="6"/>
    <x v="58"/>
    <s v="Vicky Freymann20140725"/>
    <x v="386"/>
    <x v="3"/>
    <x v="0"/>
    <x v="14"/>
    <s v="Acme Kleen Earth Office Shears"/>
    <n v="15.52"/>
    <n v="4"/>
    <n v="4.5"/>
    <s v="Profit"/>
  </r>
  <r>
    <d v="2014-07-26T00:00:00"/>
    <x v="0"/>
    <x v="6"/>
    <x v="319"/>
    <s v="Carl Ludwig20140726"/>
    <x v="387"/>
    <x v="1"/>
    <x v="0"/>
    <x v="2"/>
    <s v="Belkin 19&quot; Vented Equipment Shelf, Black"/>
    <n v="123.55"/>
    <n v="3"/>
    <n v="-29.34"/>
    <s v="Loss"/>
  </r>
  <r>
    <d v="2014-07-26T00:00:00"/>
    <x v="0"/>
    <x v="6"/>
    <x v="111"/>
    <s v="Kunst Miller20140726"/>
    <x v="388"/>
    <x v="17"/>
    <x v="2"/>
    <x v="6"/>
    <s v="Apple iPhone 5S"/>
    <n v="911.98"/>
    <n v="2"/>
    <n v="114"/>
    <s v="Profit"/>
  </r>
  <r>
    <d v="2014-07-26T00:00:00"/>
    <x v="0"/>
    <x v="6"/>
    <x v="111"/>
    <s v="Kunst Miller20140726"/>
    <x v="388"/>
    <x v="17"/>
    <x v="1"/>
    <x v="5"/>
    <s v="Hon 2090 Â“Pillow SoftÂ” Series Mid Back Swivel/Tilt Chairs"/>
    <n v="674.35"/>
    <n v="3"/>
    <n v="-109.58"/>
    <s v="Loss"/>
  </r>
  <r>
    <d v="2014-07-26T00:00:00"/>
    <x v="0"/>
    <x v="6"/>
    <x v="111"/>
    <s v="Kunst Miller20140726"/>
    <x v="388"/>
    <x v="17"/>
    <x v="1"/>
    <x v="8"/>
    <s v="Tensor Computer Mounted Lamp"/>
    <n v="134.01"/>
    <n v="9"/>
    <n v="36.18"/>
    <s v="Profit"/>
  </r>
  <r>
    <d v="2014-07-26T00:00:00"/>
    <x v="0"/>
    <x v="6"/>
    <x v="111"/>
    <s v="Kunst Miller20140726"/>
    <x v="388"/>
    <x v="17"/>
    <x v="2"/>
    <x v="9"/>
    <s v="Logitech Illuminated Ultrathin Keyboard with Backlighting"/>
    <n v="170.97"/>
    <n v="3"/>
    <n v="70.099999999999994"/>
    <s v="Profit"/>
  </r>
  <r>
    <d v="2014-07-26T00:00:00"/>
    <x v="0"/>
    <x v="6"/>
    <x v="4"/>
    <s v="Jack O'Briant20140726"/>
    <x v="389"/>
    <x v="27"/>
    <x v="2"/>
    <x v="9"/>
    <s v="Memorex Micro Travel Drive 16 GB"/>
    <n v="111.93"/>
    <n v="7"/>
    <n v="34.700000000000003"/>
    <s v="Profit"/>
  </r>
  <r>
    <d v="2014-07-26T00:00:00"/>
    <x v="0"/>
    <x v="6"/>
    <x v="320"/>
    <s v="Sheri Gordon20140726"/>
    <x v="390"/>
    <x v="4"/>
    <x v="1"/>
    <x v="5"/>
    <s v="Metal Folding Chairs, Beige, 4/Carton"/>
    <n v="67.88"/>
    <n v="2"/>
    <n v="18.329999999999998"/>
    <s v="Profit"/>
  </r>
  <r>
    <d v="2014-07-26T00:00:00"/>
    <x v="0"/>
    <x v="6"/>
    <x v="320"/>
    <s v="Sheri Gordon20140726"/>
    <x v="390"/>
    <x v="4"/>
    <x v="0"/>
    <x v="1"/>
    <s v="Avery 485"/>
    <n v="162.88999999999999"/>
    <n v="13"/>
    <n v="76.56"/>
    <s v="Profit"/>
  </r>
  <r>
    <d v="2014-07-26T00:00:00"/>
    <x v="0"/>
    <x v="6"/>
    <x v="320"/>
    <s v="Sheri Gordon20140726"/>
    <x v="390"/>
    <x v="4"/>
    <x v="1"/>
    <x v="8"/>
    <s v="DAX Cubicle Frames, 8-1/2 x 11"/>
    <n v="25.71"/>
    <n v="3"/>
    <n v="9.26"/>
    <s v="Profit"/>
  </r>
  <r>
    <d v="2014-07-26T00:00:00"/>
    <x v="0"/>
    <x v="6"/>
    <x v="321"/>
    <s v="Luke Foster20140726"/>
    <x v="391"/>
    <x v="0"/>
    <x v="0"/>
    <x v="3"/>
    <s v="GBC DocuBind P400 Electric Binding System"/>
    <n v="2177.58"/>
    <n v="8"/>
    <n v="-3701.89"/>
    <s v="Loss"/>
  </r>
  <r>
    <d v="2014-07-26T00:00:00"/>
    <x v="0"/>
    <x v="6"/>
    <x v="321"/>
    <s v="Luke Foster20140726"/>
    <x v="391"/>
    <x v="0"/>
    <x v="1"/>
    <x v="8"/>
    <s v="DAX Clear Channel Poster Frame"/>
    <n v="17.5"/>
    <n v="3"/>
    <n v="-10.06"/>
    <s v="Loss"/>
  </r>
  <r>
    <d v="2014-07-26T00:00:00"/>
    <x v="0"/>
    <x v="6"/>
    <x v="321"/>
    <s v="Luke Foster20140726"/>
    <x v="391"/>
    <x v="0"/>
    <x v="0"/>
    <x v="3"/>
    <s v="GBC Premium Transparent Covers with Diagonal Lined Pattern"/>
    <n v="16.78"/>
    <n v="4"/>
    <n v="-26.85"/>
    <s v="Loss"/>
  </r>
  <r>
    <d v="2014-07-26T00:00:00"/>
    <x v="0"/>
    <x v="6"/>
    <x v="321"/>
    <s v="Luke Foster20140726"/>
    <x v="391"/>
    <x v="0"/>
    <x v="2"/>
    <x v="9"/>
    <s v="Microsoft Natural Keyboard Elite"/>
    <n v="431.14"/>
    <n v="9"/>
    <n v="-26.95"/>
    <s v="Loss"/>
  </r>
  <r>
    <d v="2014-07-26T00:00:00"/>
    <x v="0"/>
    <x v="6"/>
    <x v="321"/>
    <s v="Luke Foster20140726"/>
    <x v="391"/>
    <x v="0"/>
    <x v="0"/>
    <x v="3"/>
    <s v="GBC Instant Index System for Binding Systems"/>
    <n v="8.8800000000000008"/>
    <n v="5"/>
    <n v="-13.32"/>
    <s v="Loss"/>
  </r>
  <r>
    <d v="2014-07-26T00:00:00"/>
    <x v="0"/>
    <x v="6"/>
    <x v="321"/>
    <s v="Luke Foster20140726"/>
    <x v="391"/>
    <x v="0"/>
    <x v="0"/>
    <x v="12"/>
    <s v="Acco 6 Outlet Guardian Standard Surge Suppressor"/>
    <n v="4.84"/>
    <n v="2"/>
    <n v="-12.09"/>
    <s v="Loss"/>
  </r>
  <r>
    <d v="2014-07-27T00:00:00"/>
    <x v="0"/>
    <x v="6"/>
    <x v="60"/>
    <s v="Giulietta Weimer20140727"/>
    <x v="392"/>
    <x v="3"/>
    <x v="2"/>
    <x v="9"/>
    <s v="WD My Passport Ultra 2TB Portable External Hard Drive"/>
    <n v="238"/>
    <n v="2"/>
    <n v="38.08"/>
    <s v="Profit"/>
  </r>
  <r>
    <d v="2014-07-27T00:00:00"/>
    <x v="0"/>
    <x v="6"/>
    <x v="322"/>
    <s v="Aaron Smayling20140727"/>
    <x v="393"/>
    <x v="20"/>
    <x v="0"/>
    <x v="0"/>
    <s v="Xerox 1956"/>
    <n v="65.78"/>
    <n v="11"/>
    <n v="32.229999999999997"/>
    <s v="Profit"/>
  </r>
  <r>
    <d v="2014-07-27T00:00:00"/>
    <x v="0"/>
    <x v="6"/>
    <x v="323"/>
    <s v="Barry Blumstein20140727"/>
    <x v="394"/>
    <x v="3"/>
    <x v="0"/>
    <x v="2"/>
    <s v="SAFCO Commercial Wire Shelving, Black"/>
    <n v="276.27999999999997"/>
    <n v="2"/>
    <n v="0"/>
    <s v="Loss"/>
  </r>
  <r>
    <d v="2014-07-28T00:00:00"/>
    <x v="0"/>
    <x v="6"/>
    <x v="74"/>
    <s v="Chloris Kastensmidt20140728"/>
    <x v="395"/>
    <x v="16"/>
    <x v="0"/>
    <x v="7"/>
    <s v="OIC Colored Binder Clips, Assorted Sizes"/>
    <n v="14.32"/>
    <n v="5"/>
    <n v="5.19"/>
    <s v="Profit"/>
  </r>
  <r>
    <d v="2014-07-28T00:00:00"/>
    <x v="0"/>
    <x v="6"/>
    <x v="74"/>
    <s v="Chloris Kastensmidt20140728"/>
    <x v="395"/>
    <x v="16"/>
    <x v="1"/>
    <x v="8"/>
    <s v="DataProducts Ampli Magnifier Task Lamp, Black,"/>
    <n v="129.88999999999999"/>
    <n v="6"/>
    <n v="12.99"/>
    <s v="Profit"/>
  </r>
  <r>
    <d v="2014-07-28T00:00:00"/>
    <x v="0"/>
    <x v="6"/>
    <x v="74"/>
    <s v="Chloris Kastensmidt20140728"/>
    <x v="395"/>
    <x v="16"/>
    <x v="0"/>
    <x v="10"/>
    <s v="#10- 4 1/8&quot; x 9 1/2&quot; Recycled Envelopes"/>
    <n v="48.94"/>
    <n v="7"/>
    <n v="16.52"/>
    <s v="Profit"/>
  </r>
  <r>
    <d v="2014-07-30T00:00:00"/>
    <x v="0"/>
    <x v="6"/>
    <x v="324"/>
    <s v="Tom Stivers20140730"/>
    <x v="396"/>
    <x v="22"/>
    <x v="1"/>
    <x v="11"/>
    <s v="Rush Hierlooms Collection 1&quot; Thick Stackable Bookcases"/>
    <n v="1367.84"/>
    <n v="8"/>
    <n v="259.89"/>
    <s v="Profit"/>
  </r>
  <r>
    <d v="2014-08-01T00:00:00"/>
    <x v="0"/>
    <x v="7"/>
    <x v="302"/>
    <s v="Barbara Fisher20140801"/>
    <x v="397"/>
    <x v="25"/>
    <x v="0"/>
    <x v="1"/>
    <s v="Self-Adhesive Address Labels for Typewriters by Universal"/>
    <n v="17.54"/>
    <n v="3"/>
    <n v="5.92"/>
    <s v="Profit"/>
  </r>
  <r>
    <d v="2014-08-01T00:00:00"/>
    <x v="0"/>
    <x v="7"/>
    <x v="302"/>
    <s v="Barbara Fisher20140801"/>
    <x v="397"/>
    <x v="25"/>
    <x v="1"/>
    <x v="8"/>
    <s v="9-3/4 Diameter Round Wall Clock"/>
    <n v="44.13"/>
    <n v="4"/>
    <n v="12.14"/>
    <s v="Profit"/>
  </r>
  <r>
    <d v="2014-08-01T00:00:00"/>
    <x v="0"/>
    <x v="7"/>
    <x v="302"/>
    <s v="Barbara Fisher20140801"/>
    <x v="397"/>
    <x v="25"/>
    <x v="0"/>
    <x v="12"/>
    <s v="Honeywell Quietcare HEPA Air Cleaner"/>
    <n v="62.92"/>
    <n v="1"/>
    <n v="10.220000000000001"/>
    <s v="Profit"/>
  </r>
  <r>
    <d v="2014-08-01T00:00:00"/>
    <x v="0"/>
    <x v="7"/>
    <x v="302"/>
    <s v="Barbara Fisher20140801"/>
    <x v="397"/>
    <x v="25"/>
    <x v="0"/>
    <x v="0"/>
    <s v="Xerox 1916"/>
    <n v="78.3"/>
    <n v="2"/>
    <n v="29.36"/>
    <s v="Profit"/>
  </r>
  <r>
    <d v="2014-08-01T00:00:00"/>
    <x v="0"/>
    <x v="7"/>
    <x v="325"/>
    <s v="Ivan Liston20140801"/>
    <x v="398"/>
    <x v="3"/>
    <x v="0"/>
    <x v="3"/>
    <s v="Wilson Jones data.warehouse D-Ring Binders with DublLock"/>
    <n v="19.75"/>
    <n v="3"/>
    <n v="6.91"/>
    <s v="Profit"/>
  </r>
  <r>
    <d v="2014-08-01T00:00:00"/>
    <x v="0"/>
    <x v="7"/>
    <x v="326"/>
    <s v="Ann Steele20140801"/>
    <x v="399"/>
    <x v="2"/>
    <x v="0"/>
    <x v="7"/>
    <s v="Acco Clips to Go Binder Clips, 24 Clips in Two Sizes"/>
    <n v="5.68"/>
    <n v="2"/>
    <n v="1.92"/>
    <s v="Profit"/>
  </r>
  <r>
    <d v="2014-08-02T00:00:00"/>
    <x v="0"/>
    <x v="7"/>
    <x v="327"/>
    <s v="Nick Zandusky20140802"/>
    <x v="400"/>
    <x v="24"/>
    <x v="0"/>
    <x v="3"/>
    <s v="Wilson Jones 14 Line Acrylic Coated Pressboard Data Binders"/>
    <n v="26.7"/>
    <n v="5"/>
    <n v="12.55"/>
    <s v="Profit"/>
  </r>
  <r>
    <d v="2014-08-02T00:00:00"/>
    <x v="0"/>
    <x v="7"/>
    <x v="327"/>
    <s v="Nick Zandusky20140802"/>
    <x v="400"/>
    <x v="24"/>
    <x v="2"/>
    <x v="9"/>
    <s v="Memorex Micro Travel Drive 4 GB"/>
    <n v="21.2"/>
    <n v="2"/>
    <n v="9.1199999999999992"/>
    <s v="Profit"/>
  </r>
  <r>
    <d v="2014-08-02T00:00:00"/>
    <x v="0"/>
    <x v="7"/>
    <x v="327"/>
    <s v="Nick Zandusky20140802"/>
    <x v="400"/>
    <x v="24"/>
    <x v="0"/>
    <x v="2"/>
    <s v="Smead Adjustable Mobile File Trolley with Lockable Top"/>
    <n v="838.38"/>
    <n v="2"/>
    <n v="226.36"/>
    <s v="Profit"/>
  </r>
  <r>
    <d v="2014-08-03T00:00:00"/>
    <x v="0"/>
    <x v="7"/>
    <x v="206"/>
    <s v="Bruce Stewart20140803"/>
    <x v="401"/>
    <x v="26"/>
    <x v="1"/>
    <x v="13"/>
    <s v="BoxOffice By Design Rectangular and Half-Moon Meeting Room Tables"/>
    <n v="218.75"/>
    <n v="2"/>
    <n v="-161.88"/>
    <s v="Loss"/>
  </r>
  <r>
    <d v="2014-08-03T00:00:00"/>
    <x v="0"/>
    <x v="7"/>
    <x v="206"/>
    <s v="Bruce Stewart20140803"/>
    <x v="401"/>
    <x v="26"/>
    <x v="0"/>
    <x v="12"/>
    <s v="Bravo II Megaboss 12-Amp Hard Body Upright, Replacement Belts, 2 Belts per Pack"/>
    <n v="2.6"/>
    <n v="1"/>
    <n v="0.28999999999999998"/>
    <s v="Profit"/>
  </r>
  <r>
    <d v="2014-08-03T00:00:00"/>
    <x v="0"/>
    <x v="7"/>
    <x v="328"/>
    <s v="Berenike Kampe20140803"/>
    <x v="402"/>
    <x v="20"/>
    <x v="0"/>
    <x v="0"/>
    <s v="Xerox 1884"/>
    <n v="39.96"/>
    <n v="2"/>
    <n v="18.78"/>
    <s v="Profit"/>
  </r>
  <r>
    <d v="2014-08-03T00:00:00"/>
    <x v="0"/>
    <x v="7"/>
    <x v="328"/>
    <s v="Berenike Kampe20140803"/>
    <x v="402"/>
    <x v="20"/>
    <x v="0"/>
    <x v="14"/>
    <s v="Acme Box Cutter Scissors"/>
    <n v="102.3"/>
    <n v="10"/>
    <n v="26.6"/>
    <s v="Profit"/>
  </r>
  <r>
    <d v="2014-08-03T00:00:00"/>
    <x v="0"/>
    <x v="7"/>
    <x v="328"/>
    <s v="Berenike Kampe20140803"/>
    <x v="402"/>
    <x v="20"/>
    <x v="0"/>
    <x v="2"/>
    <s v="Staple magnet"/>
    <n v="21.36"/>
    <n v="2"/>
    <n v="5.77"/>
    <s v="Profit"/>
  </r>
  <r>
    <d v="2014-08-03T00:00:00"/>
    <x v="0"/>
    <x v="7"/>
    <x v="292"/>
    <s v="Gary Hansen20140803"/>
    <x v="403"/>
    <x v="12"/>
    <x v="0"/>
    <x v="0"/>
    <s v="White Computer Printout Paper by Universal"/>
    <n v="93.02"/>
    <n v="3"/>
    <n v="33.72"/>
    <s v="Profit"/>
  </r>
  <r>
    <d v="2014-08-04T00:00:00"/>
    <x v="0"/>
    <x v="7"/>
    <x v="329"/>
    <s v="Valerie Dominguez20140804"/>
    <x v="404"/>
    <x v="27"/>
    <x v="0"/>
    <x v="12"/>
    <s v="Hoover WindTunnel Plus Canister Vacuum"/>
    <n v="1089.75"/>
    <n v="3"/>
    <n v="305.13"/>
    <s v="Profit"/>
  </r>
  <r>
    <d v="2014-08-04T00:00:00"/>
    <x v="0"/>
    <x v="7"/>
    <x v="329"/>
    <s v="Valerie Dominguez20140804"/>
    <x v="404"/>
    <x v="27"/>
    <x v="0"/>
    <x v="0"/>
    <s v="Xerox 1934"/>
    <n v="447.84"/>
    <n v="8"/>
    <n v="219.44"/>
    <s v="Profit"/>
  </r>
  <r>
    <d v="2014-08-04T00:00:00"/>
    <x v="0"/>
    <x v="7"/>
    <x v="329"/>
    <s v="Valerie Dominguez20140804"/>
    <x v="404"/>
    <x v="27"/>
    <x v="0"/>
    <x v="4"/>
    <s v="Newell 329"/>
    <n v="16.399999999999999"/>
    <n v="5"/>
    <n v="4.26"/>
    <s v="Profit"/>
  </r>
  <r>
    <d v="2014-08-04T00:00:00"/>
    <x v="0"/>
    <x v="7"/>
    <x v="329"/>
    <s v="Valerie Dominguez20140804"/>
    <x v="404"/>
    <x v="27"/>
    <x v="2"/>
    <x v="6"/>
    <s v="Panasonic KX T7731-B Digital phone"/>
    <n v="399.96"/>
    <n v="5"/>
    <n v="35"/>
    <s v="Profit"/>
  </r>
  <r>
    <d v="2014-08-04T00:00:00"/>
    <x v="0"/>
    <x v="7"/>
    <x v="329"/>
    <s v="Valerie Dominguez20140804"/>
    <x v="404"/>
    <x v="27"/>
    <x v="0"/>
    <x v="2"/>
    <s v="Safco Wire Cube Shelving System, For Use as 4 or 5 14&quot; Cubes, Black"/>
    <n v="158.9"/>
    <n v="5"/>
    <n v="7.95"/>
    <s v="Profit"/>
  </r>
  <r>
    <d v="2014-08-04T00:00:00"/>
    <x v="0"/>
    <x v="7"/>
    <x v="329"/>
    <s v="Valerie Dominguez20140804"/>
    <x v="404"/>
    <x v="27"/>
    <x v="0"/>
    <x v="3"/>
    <s v="Ibico Standard Transparent Covers"/>
    <n v="13.18"/>
    <n v="1"/>
    <n v="4.78"/>
    <s v="Profit"/>
  </r>
  <r>
    <d v="2014-08-04T00:00:00"/>
    <x v="0"/>
    <x v="7"/>
    <x v="44"/>
    <s v="Marina Lichtenstein20140804"/>
    <x v="405"/>
    <x v="41"/>
    <x v="0"/>
    <x v="12"/>
    <s v="Eureka The Boss Cordless Rechargeable Stick Vac"/>
    <n v="101.96"/>
    <n v="2"/>
    <n v="27.53"/>
    <s v="Profit"/>
  </r>
  <r>
    <d v="2014-08-04T00:00:00"/>
    <x v="0"/>
    <x v="7"/>
    <x v="44"/>
    <s v="Marina Lichtenstein20140804"/>
    <x v="405"/>
    <x v="41"/>
    <x v="0"/>
    <x v="0"/>
    <s v="Southworth 25% Cotton Premium Laser Paper and Envelopes"/>
    <n v="259.74"/>
    <n v="13"/>
    <n v="124.68"/>
    <s v="Profit"/>
  </r>
  <r>
    <d v="2014-08-04T00:00:00"/>
    <x v="0"/>
    <x v="7"/>
    <x v="44"/>
    <s v="Marina Lichtenstein20140804"/>
    <x v="405"/>
    <x v="41"/>
    <x v="2"/>
    <x v="9"/>
    <s v="Maxell 4.7GB DVD-R"/>
    <n v="255.42"/>
    <n v="9"/>
    <n v="104.72"/>
    <s v="Profit"/>
  </r>
  <r>
    <d v="2014-08-05T00:00:00"/>
    <x v="0"/>
    <x v="7"/>
    <x v="330"/>
    <s v="Chad Sievert20140805"/>
    <x v="406"/>
    <x v="3"/>
    <x v="0"/>
    <x v="0"/>
    <s v="Adams Phone Message Book, Professional, 400 Message Capacity, 5 3/6Â” x 11Â”"/>
    <n v="20.94"/>
    <n v="3"/>
    <n v="9.84"/>
    <s v="Profit"/>
  </r>
  <r>
    <d v="2014-08-05T00:00:00"/>
    <x v="0"/>
    <x v="7"/>
    <x v="330"/>
    <s v="Chad Sievert20140805"/>
    <x v="406"/>
    <x v="3"/>
    <x v="0"/>
    <x v="0"/>
    <s v="Xerox 1913"/>
    <n v="110.96"/>
    <n v="2"/>
    <n v="53.26"/>
    <s v="Profit"/>
  </r>
  <r>
    <d v="2014-08-05T00:00:00"/>
    <x v="0"/>
    <x v="7"/>
    <x v="330"/>
    <s v="Chad Sievert20140805"/>
    <x v="406"/>
    <x v="3"/>
    <x v="1"/>
    <x v="5"/>
    <s v="Global Value Steno Chair, Gray"/>
    <n v="340.14"/>
    <n v="7"/>
    <n v="21.26"/>
    <s v="Profit"/>
  </r>
  <r>
    <d v="2014-08-05T00:00:00"/>
    <x v="0"/>
    <x v="7"/>
    <x v="331"/>
    <s v="Sonia Sunley20140805"/>
    <x v="407"/>
    <x v="3"/>
    <x v="2"/>
    <x v="9"/>
    <s v="Logitech Desktop MK120 Mouse and keyboard Combo"/>
    <n v="16.36"/>
    <n v="1"/>
    <n v="1.64"/>
    <s v="Profit"/>
  </r>
  <r>
    <d v="2014-08-05T00:00:00"/>
    <x v="0"/>
    <x v="7"/>
    <x v="331"/>
    <s v="Sonia Sunley20140805"/>
    <x v="407"/>
    <x v="3"/>
    <x v="0"/>
    <x v="2"/>
    <s v="Akro Stacking Bins"/>
    <n v="15.78"/>
    <n v="2"/>
    <n v="0.63"/>
    <s v="Profit"/>
  </r>
  <r>
    <d v="2014-08-05T00:00:00"/>
    <x v="0"/>
    <x v="7"/>
    <x v="331"/>
    <s v="Sonia Sunley20140805"/>
    <x v="407"/>
    <x v="3"/>
    <x v="0"/>
    <x v="4"/>
    <s v="Boston KS Multi-Size Manual Pencil Sharpener"/>
    <n v="45.98"/>
    <n v="2"/>
    <n v="12.87"/>
    <s v="Profit"/>
  </r>
  <r>
    <d v="2014-08-05T00:00:00"/>
    <x v="0"/>
    <x v="7"/>
    <x v="332"/>
    <s v="Ricardo Sperren20140805"/>
    <x v="408"/>
    <x v="37"/>
    <x v="0"/>
    <x v="12"/>
    <s v="Fellowes Advanced Computer Series Surge Protectors"/>
    <n v="79.47"/>
    <n v="3"/>
    <n v="22.25"/>
    <s v="Profit"/>
  </r>
  <r>
    <d v="2014-08-05T00:00:00"/>
    <x v="0"/>
    <x v="7"/>
    <x v="332"/>
    <s v="Ricardo Sperren20140805"/>
    <x v="408"/>
    <x v="37"/>
    <x v="0"/>
    <x v="4"/>
    <s v="Binney &amp; Smith inkTank Erasable Pocket Highlighter, Chisel Tip, Yellow"/>
    <n v="4.5599999999999996"/>
    <n v="2"/>
    <n v="2.0099999999999998"/>
    <s v="Profit"/>
  </r>
  <r>
    <d v="2014-08-05T00:00:00"/>
    <x v="0"/>
    <x v="7"/>
    <x v="332"/>
    <s v="Ricardo Sperren20140805"/>
    <x v="408"/>
    <x v="37"/>
    <x v="1"/>
    <x v="5"/>
    <s v="Hon GuestStacker Chair"/>
    <n v="1133.3499999999999"/>
    <n v="5"/>
    <n v="294.67"/>
    <s v="Profit"/>
  </r>
  <r>
    <d v="2014-08-05T00:00:00"/>
    <x v="0"/>
    <x v="7"/>
    <x v="153"/>
    <s v="Stephanie Phelps20140805"/>
    <x v="409"/>
    <x v="20"/>
    <x v="2"/>
    <x v="6"/>
    <s v="Plantronics CS 50-USB -Â headsetÂ - Convertible, Monaural"/>
    <n v="135.99"/>
    <n v="1"/>
    <n v="36.72"/>
    <s v="Profit"/>
  </r>
  <r>
    <d v="2014-08-05T00:00:00"/>
    <x v="0"/>
    <x v="7"/>
    <x v="153"/>
    <s v="Stephanie Phelps20140805"/>
    <x v="409"/>
    <x v="20"/>
    <x v="0"/>
    <x v="4"/>
    <s v="Binney &amp; Smith inkTank Erasable Pocket Highlighter, Chisel Tip, Yellow"/>
    <n v="15.96"/>
    <n v="7"/>
    <n v="7.02"/>
    <s v="Profit"/>
  </r>
  <r>
    <d v="2014-08-05T00:00:00"/>
    <x v="0"/>
    <x v="7"/>
    <x v="333"/>
    <s v="Gary Zandusky20140805"/>
    <x v="410"/>
    <x v="0"/>
    <x v="1"/>
    <x v="13"/>
    <s v="SAFCO PlanMaster Heigh-Adjustable Drafting Table Base, 43w x 30d x 30-37h, Black"/>
    <n v="489.23"/>
    <n v="2"/>
    <n v="41.93"/>
    <s v="Profit"/>
  </r>
  <r>
    <d v="2014-08-06T00:00:00"/>
    <x v="0"/>
    <x v="7"/>
    <x v="334"/>
    <s v="Roland Fjeld20140806"/>
    <x v="411"/>
    <x v="9"/>
    <x v="2"/>
    <x v="9"/>
    <s v="Maxell 74 Minute CD-R Spindle, 50/Pack"/>
    <n v="62.91"/>
    <n v="3"/>
    <n v="22.65"/>
    <s v="Profit"/>
  </r>
  <r>
    <d v="2014-08-06T00:00:00"/>
    <x v="0"/>
    <x v="7"/>
    <x v="335"/>
    <s v="Trudy Brown20140806"/>
    <x v="412"/>
    <x v="20"/>
    <x v="2"/>
    <x v="9"/>
    <s v="Logitech G700s Rechargeable Gaming Mouse"/>
    <n v="199.98"/>
    <n v="2"/>
    <n v="83.99"/>
    <s v="Profit"/>
  </r>
  <r>
    <d v="2014-08-08T00:00:00"/>
    <x v="0"/>
    <x v="7"/>
    <x v="336"/>
    <s v="Lena Radford20140808"/>
    <x v="413"/>
    <x v="3"/>
    <x v="0"/>
    <x v="12"/>
    <s v="Fellowes Superior 10 Outlet Split Surge Protector"/>
    <n v="76.12"/>
    <n v="2"/>
    <n v="22.07"/>
    <s v="Profit"/>
  </r>
  <r>
    <d v="2014-08-08T00:00:00"/>
    <x v="0"/>
    <x v="7"/>
    <x v="336"/>
    <s v="Lena Radford20140808"/>
    <x v="413"/>
    <x v="3"/>
    <x v="2"/>
    <x v="16"/>
    <s v="Sharp AL-1530CS Digital Copier"/>
    <n v="1199.98"/>
    <n v="3"/>
    <n v="434.99"/>
    <s v="Profit"/>
  </r>
  <r>
    <d v="2014-08-08T00:00:00"/>
    <x v="0"/>
    <x v="7"/>
    <x v="336"/>
    <s v="Lena Radford20140808"/>
    <x v="413"/>
    <x v="3"/>
    <x v="2"/>
    <x v="6"/>
    <s v="AT&amp;T 1070 Corded Phone"/>
    <n v="445.96"/>
    <n v="5"/>
    <n v="55.75"/>
    <s v="Profit"/>
  </r>
  <r>
    <d v="2014-08-08T00:00:00"/>
    <x v="0"/>
    <x v="7"/>
    <x v="336"/>
    <s v="Lena Radford20140808"/>
    <x v="413"/>
    <x v="3"/>
    <x v="1"/>
    <x v="8"/>
    <s v="Dana Halogen Swing-Arm Architect Lamp"/>
    <n v="327.76"/>
    <n v="8"/>
    <n v="91.77"/>
    <s v="Profit"/>
  </r>
  <r>
    <d v="2014-08-08T00:00:00"/>
    <x v="0"/>
    <x v="7"/>
    <x v="337"/>
    <s v="Maria Bertelson20140808"/>
    <x v="414"/>
    <x v="12"/>
    <x v="1"/>
    <x v="8"/>
    <s v="Eldon Delta Triangular Chair Mat, 52&quot; x 58&quot;, Clear"/>
    <n v="121.38"/>
    <n v="4"/>
    <n v="-3.03"/>
    <s v="Loss"/>
  </r>
  <r>
    <d v="2014-08-08T00:00:00"/>
    <x v="0"/>
    <x v="7"/>
    <x v="337"/>
    <s v="Maria Bertelson20140808"/>
    <x v="414"/>
    <x v="12"/>
    <x v="2"/>
    <x v="9"/>
    <s v="SanDisk Ultra 64 GB MicroSDHC Class 10 Memory Card"/>
    <n v="95.98"/>
    <n v="3"/>
    <n v="-10.8"/>
    <s v="Loss"/>
  </r>
  <r>
    <d v="2014-08-08T00:00:00"/>
    <x v="0"/>
    <x v="7"/>
    <x v="51"/>
    <s v="Tamara Manning20140808"/>
    <x v="415"/>
    <x v="3"/>
    <x v="0"/>
    <x v="2"/>
    <s v="Advantus Rolling Drawer Organizers"/>
    <n v="423.28"/>
    <n v="11"/>
    <n v="110.05"/>
    <s v="Profit"/>
  </r>
  <r>
    <d v="2014-08-08T00:00:00"/>
    <x v="0"/>
    <x v="7"/>
    <x v="338"/>
    <s v="Matt Abelman20140808"/>
    <x v="416"/>
    <x v="14"/>
    <x v="2"/>
    <x v="16"/>
    <s v="Sharp 1540cs Digital Laser Copier"/>
    <n v="549.99"/>
    <n v="1"/>
    <n v="275"/>
    <s v="Profit"/>
  </r>
  <r>
    <d v="2014-08-08T00:00:00"/>
    <x v="0"/>
    <x v="7"/>
    <x v="338"/>
    <s v="Matt Abelman20140808"/>
    <x v="416"/>
    <x v="14"/>
    <x v="0"/>
    <x v="12"/>
    <s v="Acco Smartsocket Table Surge Protector, 6 Color-Coded Adapter Outlets"/>
    <n v="167.54"/>
    <n v="3"/>
    <n v="37.229999999999997"/>
    <s v="Profit"/>
  </r>
  <r>
    <d v="2014-08-08T00:00:00"/>
    <x v="0"/>
    <x v="7"/>
    <x v="338"/>
    <s v="Matt Abelman20140808"/>
    <x v="416"/>
    <x v="14"/>
    <x v="0"/>
    <x v="10"/>
    <s v="Globe Weis Peel &amp; Seel First Class Envelopes"/>
    <n v="38.340000000000003"/>
    <n v="3"/>
    <n v="17.25"/>
    <s v="Profit"/>
  </r>
  <r>
    <d v="2014-08-08T00:00:00"/>
    <x v="0"/>
    <x v="7"/>
    <x v="338"/>
    <s v="Matt Abelman20140808"/>
    <x v="416"/>
    <x v="14"/>
    <x v="1"/>
    <x v="8"/>
    <s v="Nu-Dell Float Frame 11 x 14 1/2"/>
    <n v="53.88"/>
    <n v="6"/>
    <n v="22.63"/>
    <s v="Profit"/>
  </r>
  <r>
    <d v="2014-08-08T00:00:00"/>
    <x v="0"/>
    <x v="7"/>
    <x v="338"/>
    <s v="Matt Abelman20140808"/>
    <x v="416"/>
    <x v="14"/>
    <x v="2"/>
    <x v="6"/>
    <s v="Motorola Droid Maxx"/>
    <n v="299.98"/>
    <n v="2"/>
    <n v="83.99"/>
    <s v="Profit"/>
  </r>
  <r>
    <d v="2014-08-08T00:00:00"/>
    <x v="0"/>
    <x v="7"/>
    <x v="339"/>
    <s v="Vivek Gonzalez20140808"/>
    <x v="417"/>
    <x v="16"/>
    <x v="1"/>
    <x v="11"/>
    <s v="O'Sullivan 2-Shelf Heavy-Duty Bookcases"/>
    <n v="155.46"/>
    <n v="4"/>
    <n v="-7.77"/>
    <s v="Loss"/>
  </r>
  <r>
    <d v="2014-08-09T00:00:00"/>
    <x v="0"/>
    <x v="7"/>
    <x v="340"/>
    <s v="Andy Gerbode20140809"/>
    <x v="418"/>
    <x v="16"/>
    <x v="2"/>
    <x v="6"/>
    <s v="AT&amp;T 1070 Corded Phone"/>
    <n v="178.38"/>
    <n v="2"/>
    <n v="22.3"/>
    <s v="Profit"/>
  </r>
  <r>
    <d v="2014-08-09T00:00:00"/>
    <x v="0"/>
    <x v="7"/>
    <x v="340"/>
    <s v="Andy Gerbode20140809"/>
    <x v="418"/>
    <x v="16"/>
    <x v="0"/>
    <x v="0"/>
    <s v="Xerox 21"/>
    <n v="15.55"/>
    <n v="3"/>
    <n v="5.44"/>
    <s v="Profit"/>
  </r>
  <r>
    <d v="2014-08-09T00:00:00"/>
    <x v="0"/>
    <x v="7"/>
    <x v="341"/>
    <s v="Emily Ducich20140809"/>
    <x v="419"/>
    <x v="3"/>
    <x v="0"/>
    <x v="1"/>
    <s v="Avery 494"/>
    <n v="20.88"/>
    <n v="8"/>
    <n v="9.6"/>
    <s v="Profit"/>
  </r>
  <r>
    <d v="2014-08-09T00:00:00"/>
    <x v="0"/>
    <x v="7"/>
    <x v="342"/>
    <s v="Matthew Grinstein20140809"/>
    <x v="420"/>
    <x v="22"/>
    <x v="2"/>
    <x v="6"/>
    <s v="Cisco Unified IP Phone 7945G VoIP phone"/>
    <n v="1091.17"/>
    <n v="4"/>
    <n v="68.2"/>
    <s v="Profit"/>
  </r>
  <r>
    <d v="2014-08-09T00:00:00"/>
    <x v="0"/>
    <x v="7"/>
    <x v="342"/>
    <s v="Matthew Grinstein20140809"/>
    <x v="420"/>
    <x v="22"/>
    <x v="2"/>
    <x v="6"/>
    <s v="Jawbone MINI JAMBOX Wireless Bluetooth Speaker"/>
    <n v="219.17"/>
    <n v="2"/>
    <n v="-43.83"/>
    <s v="Loss"/>
  </r>
  <r>
    <d v="2014-08-09T00:00:00"/>
    <x v="0"/>
    <x v="7"/>
    <x v="343"/>
    <s v="Joseph Holt20140809"/>
    <x v="421"/>
    <x v="22"/>
    <x v="0"/>
    <x v="3"/>
    <s v="Ibico Ibimaster 300 Manual Binding System"/>
    <n v="2060.7399999999998"/>
    <n v="7"/>
    <n v="643.98"/>
    <s v="Profit"/>
  </r>
  <r>
    <d v="2014-08-09T00:00:00"/>
    <x v="0"/>
    <x v="7"/>
    <x v="344"/>
    <s v="Gene McClure20140809"/>
    <x v="422"/>
    <x v="3"/>
    <x v="0"/>
    <x v="0"/>
    <s v="Great White Multi-Use Recycled Paper (20Lb. and 84 Bright)"/>
    <n v="5.98"/>
    <n v="1"/>
    <n v="2.69"/>
    <s v="Profit"/>
  </r>
  <r>
    <d v="2014-08-09T00:00:00"/>
    <x v="0"/>
    <x v="7"/>
    <x v="310"/>
    <s v="Roger Demir20140809"/>
    <x v="423"/>
    <x v="12"/>
    <x v="0"/>
    <x v="7"/>
    <s v="Super Bands, 12/Pack"/>
    <n v="4.46"/>
    <n v="3"/>
    <n v="-0.95"/>
    <s v="Loss"/>
  </r>
  <r>
    <d v="2014-08-09T00:00:00"/>
    <x v="0"/>
    <x v="7"/>
    <x v="310"/>
    <s v="Roger Demir20140809"/>
    <x v="423"/>
    <x v="12"/>
    <x v="0"/>
    <x v="3"/>
    <s v="Avery Hole Reinforcements"/>
    <n v="9.35"/>
    <n v="5"/>
    <n v="-6.54"/>
    <s v="Loss"/>
  </r>
  <r>
    <d v="2014-08-11T00:00:00"/>
    <x v="0"/>
    <x v="7"/>
    <x v="193"/>
    <s v="Greg Matthias20140811"/>
    <x v="424"/>
    <x v="22"/>
    <x v="1"/>
    <x v="8"/>
    <s v="Eldon Image Series Desk Accessories, Ebony"/>
    <n v="12.35"/>
    <n v="1"/>
    <n v="5.43"/>
    <s v="Profit"/>
  </r>
  <r>
    <d v="2014-08-11T00:00:00"/>
    <x v="0"/>
    <x v="7"/>
    <x v="193"/>
    <s v="Greg Matthias20140811"/>
    <x v="424"/>
    <x v="22"/>
    <x v="0"/>
    <x v="4"/>
    <s v="Sanford 52201 APSCO Electric Pencil Sharpener"/>
    <n v="40.97"/>
    <n v="1"/>
    <n v="10.65"/>
    <s v="Profit"/>
  </r>
  <r>
    <d v="2014-08-11T00:00:00"/>
    <x v="0"/>
    <x v="7"/>
    <x v="193"/>
    <s v="Greg Matthias20140811"/>
    <x v="424"/>
    <x v="22"/>
    <x v="0"/>
    <x v="7"/>
    <s v="Vinyl Coated Wire Paper Clips in Organizer Box, 800/Box"/>
    <n v="22.96"/>
    <n v="2"/>
    <n v="10.79"/>
    <s v="Profit"/>
  </r>
  <r>
    <d v="2014-08-11T00:00:00"/>
    <x v="0"/>
    <x v="7"/>
    <x v="318"/>
    <s v="Ken Lonsdale20140811"/>
    <x v="425"/>
    <x v="20"/>
    <x v="0"/>
    <x v="2"/>
    <s v="Tennsco Single-Tier Lockers"/>
    <n v="375.34"/>
    <n v="1"/>
    <n v="18.77"/>
    <s v="Profit"/>
  </r>
  <r>
    <d v="2014-08-12T00:00:00"/>
    <x v="0"/>
    <x v="7"/>
    <x v="345"/>
    <s v="Charles Sheldon20140812"/>
    <x v="426"/>
    <x v="23"/>
    <x v="0"/>
    <x v="3"/>
    <s v="Performers Binder/Pad Holder, Black"/>
    <n v="196.21"/>
    <n v="7"/>
    <n v="98.11"/>
    <s v="Profit"/>
  </r>
  <r>
    <d v="2014-08-12T00:00:00"/>
    <x v="0"/>
    <x v="7"/>
    <x v="346"/>
    <s v="Ben Wallace20140812"/>
    <x v="427"/>
    <x v="3"/>
    <x v="2"/>
    <x v="6"/>
    <s v="BlackBerry Q10"/>
    <n v="806.34"/>
    <n v="8"/>
    <n v="50.4"/>
    <s v="Profit"/>
  </r>
  <r>
    <d v="2014-08-12T00:00:00"/>
    <x v="0"/>
    <x v="7"/>
    <x v="346"/>
    <s v="Ben Wallace20140812"/>
    <x v="427"/>
    <x v="3"/>
    <x v="1"/>
    <x v="8"/>
    <s v="Seth Thomas 14&quot; Day/Date Wall Clock"/>
    <n v="85.44"/>
    <n v="3"/>
    <n v="31.61"/>
    <s v="Profit"/>
  </r>
  <r>
    <d v="2014-08-12T00:00:00"/>
    <x v="0"/>
    <x v="7"/>
    <x v="347"/>
    <s v="Duane Huffman20140812"/>
    <x v="428"/>
    <x v="16"/>
    <x v="0"/>
    <x v="0"/>
    <s v="Xerox 229"/>
    <n v="31.1"/>
    <n v="6"/>
    <n v="10.89"/>
    <s v="Profit"/>
  </r>
  <r>
    <d v="2014-08-12T00:00:00"/>
    <x v="0"/>
    <x v="7"/>
    <x v="347"/>
    <s v="Duane Huffman20140812"/>
    <x v="428"/>
    <x v="16"/>
    <x v="0"/>
    <x v="4"/>
    <s v="Bulldog Vacuum Base Pencil Sharpener"/>
    <n v="47.96"/>
    <n v="5"/>
    <n v="4.2"/>
    <s v="Profit"/>
  </r>
  <r>
    <d v="2014-08-12T00:00:00"/>
    <x v="0"/>
    <x v="7"/>
    <x v="347"/>
    <s v="Duane Huffman20140812"/>
    <x v="428"/>
    <x v="16"/>
    <x v="2"/>
    <x v="9"/>
    <s v="Maxell 4.7GB DVD-R"/>
    <n v="158.93"/>
    <n v="7"/>
    <n v="41.72"/>
    <s v="Profit"/>
  </r>
  <r>
    <d v="2014-08-12T00:00:00"/>
    <x v="0"/>
    <x v="7"/>
    <x v="347"/>
    <s v="Duane Huffman20140812"/>
    <x v="428"/>
    <x v="16"/>
    <x v="0"/>
    <x v="12"/>
    <s v="Acco Smartsocket Color-Coded Six-Outlet AC Adapter Model Surge Protectors"/>
    <n v="211.25"/>
    <n v="6"/>
    <n v="15.84"/>
    <s v="Profit"/>
  </r>
  <r>
    <d v="2014-08-12T00:00:00"/>
    <x v="0"/>
    <x v="7"/>
    <x v="347"/>
    <s v="Duane Huffman20140812"/>
    <x v="428"/>
    <x v="16"/>
    <x v="0"/>
    <x v="14"/>
    <s v="Acco Side-Punched Conventional Columnar Pads"/>
    <n v="5.55"/>
    <n v="2"/>
    <n v="-1.04"/>
    <s v="Loss"/>
  </r>
  <r>
    <d v="2014-08-12T00:00:00"/>
    <x v="0"/>
    <x v="7"/>
    <x v="347"/>
    <s v="Duane Huffman20140812"/>
    <x v="428"/>
    <x v="16"/>
    <x v="0"/>
    <x v="1"/>
    <s v="Avery 501"/>
    <n v="2.95"/>
    <n v="1"/>
    <n v="1"/>
    <s v="Profit"/>
  </r>
  <r>
    <d v="2014-08-12T00:00:00"/>
    <x v="0"/>
    <x v="7"/>
    <x v="172"/>
    <s v="Lauren Leatherbury20140812"/>
    <x v="429"/>
    <x v="4"/>
    <x v="0"/>
    <x v="3"/>
    <s v="Acco Translucent Poly Ring Binders"/>
    <n v="14.04"/>
    <n v="3"/>
    <n v="6.74"/>
    <s v="Profit"/>
  </r>
  <r>
    <d v="2014-08-12T00:00:00"/>
    <x v="0"/>
    <x v="7"/>
    <x v="172"/>
    <s v="Lauren Leatherbury20140812"/>
    <x v="429"/>
    <x v="4"/>
    <x v="2"/>
    <x v="9"/>
    <s v="Maxell 74 Minute CD-R Spindle, 50/Pack"/>
    <n v="272.61"/>
    <n v="13"/>
    <n v="98.14"/>
    <s v="Profit"/>
  </r>
  <r>
    <d v="2014-08-15T00:00:00"/>
    <x v="0"/>
    <x v="7"/>
    <x v="348"/>
    <s v="Keith Herrera20140815"/>
    <x v="430"/>
    <x v="0"/>
    <x v="0"/>
    <x v="3"/>
    <s v="GBC Durable Plastic Covers"/>
    <n v="30.96"/>
    <n v="8"/>
    <n v="-52.63"/>
    <s v="Loss"/>
  </r>
  <r>
    <d v="2014-08-15T00:00:00"/>
    <x v="0"/>
    <x v="7"/>
    <x v="349"/>
    <s v="Christine Sundaresam20140815"/>
    <x v="431"/>
    <x v="37"/>
    <x v="0"/>
    <x v="3"/>
    <s v="Premium Transparent Presentation Covers by GBC"/>
    <n v="62.94"/>
    <n v="3"/>
    <n v="30.21"/>
    <s v="Profit"/>
  </r>
  <r>
    <d v="2014-08-15T00:00:00"/>
    <x v="0"/>
    <x v="7"/>
    <x v="349"/>
    <s v="Christine Sundaresam20140815"/>
    <x v="431"/>
    <x v="16"/>
    <x v="0"/>
    <x v="0"/>
    <s v="Xerox 1955"/>
    <n v="91.36"/>
    <n v="5"/>
    <n v="29.69"/>
    <s v="Profit"/>
  </r>
  <r>
    <d v="2014-08-15T00:00:00"/>
    <x v="0"/>
    <x v="7"/>
    <x v="349"/>
    <s v="Christine Sundaresam20140815"/>
    <x v="431"/>
    <x v="16"/>
    <x v="0"/>
    <x v="12"/>
    <s v="Fellowes Superior 10 Outlet Split Surge Protector"/>
    <n v="152.24"/>
    <n v="5"/>
    <n v="17.13"/>
    <s v="Profit"/>
  </r>
  <r>
    <d v="2014-08-15T00:00:00"/>
    <x v="0"/>
    <x v="7"/>
    <x v="12"/>
    <s v="Brian Dahlen20140815"/>
    <x v="432"/>
    <x v="3"/>
    <x v="0"/>
    <x v="12"/>
    <s v="Tripp Lite TLP810NET Broadband Surge for Modem/Fax"/>
    <n v="152.91"/>
    <n v="3"/>
    <n v="42.81"/>
    <s v="Profit"/>
  </r>
  <r>
    <d v="2014-08-15T00:00:00"/>
    <x v="0"/>
    <x v="7"/>
    <x v="12"/>
    <s v="Brian Dahlen20140815"/>
    <x v="432"/>
    <x v="3"/>
    <x v="0"/>
    <x v="0"/>
    <s v="Xerox 1925"/>
    <n v="92.94"/>
    <n v="3"/>
    <n v="41.82"/>
    <s v="Profit"/>
  </r>
  <r>
    <d v="2014-08-15T00:00:00"/>
    <x v="0"/>
    <x v="7"/>
    <x v="12"/>
    <s v="Brian Dahlen20140815"/>
    <x v="432"/>
    <x v="3"/>
    <x v="0"/>
    <x v="3"/>
    <s v="Avery Heavy-Duty EZD  Binder With Locking Rings"/>
    <n v="17.86"/>
    <n v="4"/>
    <n v="6.25"/>
    <s v="Profit"/>
  </r>
  <r>
    <d v="2014-08-15T00:00:00"/>
    <x v="0"/>
    <x v="7"/>
    <x v="12"/>
    <s v="Brian Dahlen20140815"/>
    <x v="432"/>
    <x v="3"/>
    <x v="0"/>
    <x v="3"/>
    <s v="GBC Durable Plastic Covers"/>
    <n v="46.44"/>
    <n v="3"/>
    <n v="15.09"/>
    <s v="Profit"/>
  </r>
  <r>
    <d v="2014-08-15T00:00:00"/>
    <x v="0"/>
    <x v="7"/>
    <x v="12"/>
    <s v="Brian Dahlen20140815"/>
    <x v="432"/>
    <x v="3"/>
    <x v="1"/>
    <x v="5"/>
    <s v="Novimex Fabric Task Chair"/>
    <n v="195.14"/>
    <n v="4"/>
    <n v="-12.2"/>
    <s v="Loss"/>
  </r>
  <r>
    <d v="2014-08-16T00:00:00"/>
    <x v="0"/>
    <x v="7"/>
    <x v="350"/>
    <s v="Troy Staebel20140816"/>
    <x v="433"/>
    <x v="2"/>
    <x v="1"/>
    <x v="13"/>
    <s v="Chromcraft Rectangular Conference Tables"/>
    <n v="853.09"/>
    <n v="6"/>
    <n v="-227.49"/>
    <s v="Loss"/>
  </r>
  <r>
    <d v="2014-08-17T00:00:00"/>
    <x v="0"/>
    <x v="7"/>
    <x v="127"/>
    <s v="Ken Black20140817"/>
    <x v="434"/>
    <x v="0"/>
    <x v="0"/>
    <x v="0"/>
    <s v="Xerox 203"/>
    <n v="15.55"/>
    <n v="3"/>
    <n v="5.44"/>
    <s v="Profit"/>
  </r>
  <r>
    <d v="2014-08-17T00:00:00"/>
    <x v="0"/>
    <x v="7"/>
    <x v="351"/>
    <s v="Don Jones20140817"/>
    <x v="435"/>
    <x v="13"/>
    <x v="0"/>
    <x v="0"/>
    <s v="Xerox 1929"/>
    <n v="114.2"/>
    <n v="5"/>
    <n v="52.53"/>
    <s v="Profit"/>
  </r>
  <r>
    <d v="2014-08-17T00:00:00"/>
    <x v="0"/>
    <x v="7"/>
    <x v="351"/>
    <s v="Don Jones20140817"/>
    <x v="435"/>
    <x v="13"/>
    <x v="0"/>
    <x v="3"/>
    <s v="Avery Non-Stick Binders"/>
    <n v="17.96"/>
    <n v="4"/>
    <n v="8.26"/>
    <s v="Profit"/>
  </r>
  <r>
    <d v="2014-08-17T00:00:00"/>
    <x v="0"/>
    <x v="7"/>
    <x v="351"/>
    <s v="Don Jones20140817"/>
    <x v="435"/>
    <x v="13"/>
    <x v="0"/>
    <x v="7"/>
    <s v="Colored Push Pins"/>
    <n v="12.67"/>
    <n v="7"/>
    <n v="4.5599999999999996"/>
    <s v="Profit"/>
  </r>
  <r>
    <d v="2014-08-17T00:00:00"/>
    <x v="0"/>
    <x v="7"/>
    <x v="351"/>
    <s v="Don Jones20140817"/>
    <x v="435"/>
    <x v="13"/>
    <x v="2"/>
    <x v="9"/>
    <s v="LogitechÂ Gaming G510s - Keyboard"/>
    <n v="339.96"/>
    <n v="4"/>
    <n v="122.39"/>
    <s v="Profit"/>
  </r>
  <r>
    <d v="2014-08-19T00:00:00"/>
    <x v="0"/>
    <x v="7"/>
    <x v="232"/>
    <s v="Jim Karlsson20140819"/>
    <x v="436"/>
    <x v="10"/>
    <x v="0"/>
    <x v="4"/>
    <s v="Turquoise Lead Holder with Pocket Clip"/>
    <n v="10.72"/>
    <n v="2"/>
    <n v="1.74"/>
    <s v="Profit"/>
  </r>
  <r>
    <d v="2014-08-19T00:00:00"/>
    <x v="0"/>
    <x v="7"/>
    <x v="282"/>
    <s v="Maxwell Schwartz20140819"/>
    <x v="437"/>
    <x v="10"/>
    <x v="0"/>
    <x v="3"/>
    <s v="GBC DocuBind P50 Personal Binding Machine"/>
    <n v="76.78"/>
    <n v="4"/>
    <n v="-58.86"/>
    <s v="Loss"/>
  </r>
  <r>
    <d v="2014-08-19T00:00:00"/>
    <x v="0"/>
    <x v="7"/>
    <x v="282"/>
    <s v="Maxwell Schwartz20140819"/>
    <x v="437"/>
    <x v="10"/>
    <x v="0"/>
    <x v="14"/>
    <s v="Acme Kleencut Forged Steel Scissors"/>
    <n v="9.18"/>
    <n v="2"/>
    <n v="1.1499999999999999"/>
    <s v="Profit"/>
  </r>
  <r>
    <d v="2014-08-19T00:00:00"/>
    <x v="0"/>
    <x v="7"/>
    <x v="352"/>
    <s v="Lena Hernandez20140819"/>
    <x v="438"/>
    <x v="13"/>
    <x v="1"/>
    <x v="11"/>
    <s v="Hon Metal Bookcases, Gray"/>
    <n v="638.82000000000005"/>
    <n v="9"/>
    <n v="172.48"/>
    <s v="Profit"/>
  </r>
  <r>
    <d v="2014-08-19T00:00:00"/>
    <x v="0"/>
    <x v="7"/>
    <x v="17"/>
    <s v="David Wiener20140819"/>
    <x v="439"/>
    <x v="3"/>
    <x v="1"/>
    <x v="8"/>
    <s v="Deflect-o EconoMat Studded, No Bevel Mat for Low Pile Carpeting"/>
    <n v="289.24"/>
    <n v="7"/>
    <n v="26.03"/>
    <s v="Profit"/>
  </r>
  <r>
    <d v="2014-08-19T00:00:00"/>
    <x v="0"/>
    <x v="7"/>
    <x v="17"/>
    <s v="David Wiener20140819"/>
    <x v="439"/>
    <x v="3"/>
    <x v="0"/>
    <x v="3"/>
    <s v="Satellite Sectional Post Binders"/>
    <n v="69.459999999999994"/>
    <n v="2"/>
    <n v="22.57"/>
    <s v="Profit"/>
  </r>
  <r>
    <d v="2014-08-19T00:00:00"/>
    <x v="0"/>
    <x v="7"/>
    <x v="183"/>
    <s v="Bill Shonely20140819"/>
    <x v="440"/>
    <x v="4"/>
    <x v="0"/>
    <x v="2"/>
    <s v="Space Solutions HD Industrial Steel Shelving."/>
    <n v="344.91"/>
    <n v="3"/>
    <n v="10.35"/>
    <s v="Profit"/>
  </r>
  <r>
    <d v="2014-08-20T00:00:00"/>
    <x v="0"/>
    <x v="7"/>
    <x v="353"/>
    <s v="Craig Reiter20140820"/>
    <x v="441"/>
    <x v="1"/>
    <x v="1"/>
    <x v="5"/>
    <s v="Global Leather and Oak Executive Chair, Black"/>
    <n v="421.37"/>
    <n v="2"/>
    <n v="-6.02"/>
    <s v="Loss"/>
  </r>
  <r>
    <d v="2014-08-20T00:00:00"/>
    <x v="0"/>
    <x v="7"/>
    <x v="317"/>
    <s v="Nick Crebassa20140820"/>
    <x v="442"/>
    <x v="6"/>
    <x v="1"/>
    <x v="5"/>
    <s v="Safco Chair Connectors, 6/Carton"/>
    <n v="500.24"/>
    <n v="13"/>
    <n v="145.07"/>
    <s v="Profit"/>
  </r>
  <r>
    <d v="2014-08-20T00:00:00"/>
    <x v="0"/>
    <x v="7"/>
    <x v="317"/>
    <s v="Nick Crebassa20140820"/>
    <x v="442"/>
    <x v="6"/>
    <x v="0"/>
    <x v="0"/>
    <s v="Riverleaf Stik-Withit Designer Note Cubes"/>
    <n v="20.12"/>
    <n v="2"/>
    <n v="9.26"/>
    <s v="Profit"/>
  </r>
  <r>
    <d v="2014-08-20T00:00:00"/>
    <x v="0"/>
    <x v="7"/>
    <x v="317"/>
    <s v="Nick Crebassa20140820"/>
    <x v="442"/>
    <x v="6"/>
    <x v="0"/>
    <x v="3"/>
    <s v="GBC DocuBind TL300 Electric Binding System"/>
    <n v="896.99"/>
    <n v="1"/>
    <n v="421.59"/>
    <s v="Profit"/>
  </r>
  <r>
    <d v="2014-08-22T00:00:00"/>
    <x v="0"/>
    <x v="7"/>
    <x v="354"/>
    <s v="Deanra Eno20140822"/>
    <x v="443"/>
    <x v="10"/>
    <x v="0"/>
    <x v="4"/>
    <s v="Faber Castell Col-Erase Pencils"/>
    <n v="3.91"/>
    <n v="1"/>
    <n v="1.03"/>
    <s v="Profit"/>
  </r>
  <r>
    <d v="2014-08-22T00:00:00"/>
    <x v="0"/>
    <x v="7"/>
    <x v="355"/>
    <s v="Jeremy Pistek20140822"/>
    <x v="444"/>
    <x v="16"/>
    <x v="0"/>
    <x v="14"/>
    <s v="Acme Serrated Blade Letter Opener"/>
    <n v="7.63"/>
    <n v="3"/>
    <n v="-1.81"/>
    <s v="Loss"/>
  </r>
  <r>
    <d v="2014-08-22T00:00:00"/>
    <x v="0"/>
    <x v="7"/>
    <x v="259"/>
    <s v="Jennifer Ferguson20140822"/>
    <x v="445"/>
    <x v="24"/>
    <x v="0"/>
    <x v="0"/>
    <s v="Xerox 1899"/>
    <n v="11.56"/>
    <n v="2"/>
    <n v="5.66"/>
    <s v="Profit"/>
  </r>
  <r>
    <d v="2014-08-23T00:00:00"/>
    <x v="0"/>
    <x v="7"/>
    <x v="356"/>
    <s v="Rick Hansen20140823"/>
    <x v="446"/>
    <x v="20"/>
    <x v="0"/>
    <x v="0"/>
    <s v="Xerox 1994"/>
    <n v="25.92"/>
    <n v="4"/>
    <n v="12.44"/>
    <s v="Profit"/>
  </r>
  <r>
    <d v="2014-08-23T00:00:00"/>
    <x v="0"/>
    <x v="7"/>
    <x v="356"/>
    <s v="Rick Hansen20140823"/>
    <x v="446"/>
    <x v="20"/>
    <x v="0"/>
    <x v="0"/>
    <s v="Personal Creations Ink Jet Cards and Labels"/>
    <n v="45.92"/>
    <n v="4"/>
    <n v="22.5"/>
    <s v="Profit"/>
  </r>
  <r>
    <d v="2014-08-23T00:00:00"/>
    <x v="0"/>
    <x v="7"/>
    <x v="357"/>
    <s v="Robert Barroso20140823"/>
    <x v="447"/>
    <x v="3"/>
    <x v="0"/>
    <x v="3"/>
    <s v="GBC Linen Binding Covers"/>
    <n v="49.57"/>
    <n v="2"/>
    <n v="17.350000000000001"/>
    <s v="Profit"/>
  </r>
  <r>
    <d v="2014-08-23T00:00:00"/>
    <x v="0"/>
    <x v="7"/>
    <x v="358"/>
    <s v="Arthur Prichep20140823"/>
    <x v="448"/>
    <x v="26"/>
    <x v="0"/>
    <x v="0"/>
    <s v="Xerox 1976"/>
    <n v="15.55"/>
    <n v="3"/>
    <n v="5.44"/>
    <s v="Profit"/>
  </r>
  <r>
    <d v="2014-08-23T00:00:00"/>
    <x v="0"/>
    <x v="7"/>
    <x v="358"/>
    <s v="Arthur Prichep20140823"/>
    <x v="448"/>
    <x v="26"/>
    <x v="0"/>
    <x v="14"/>
    <s v="Acme Titanium Bonded Scissors"/>
    <n v="6.8"/>
    <n v="1"/>
    <n v="0.51"/>
    <s v="Profit"/>
  </r>
  <r>
    <d v="2014-08-23T00:00:00"/>
    <x v="0"/>
    <x v="7"/>
    <x v="358"/>
    <s v="Arthur Prichep20140823"/>
    <x v="448"/>
    <x v="26"/>
    <x v="1"/>
    <x v="8"/>
    <s v="Regeneration Desk Collection"/>
    <n v="4.22"/>
    <n v="3"/>
    <n v="1.27"/>
    <s v="Profit"/>
  </r>
  <r>
    <d v="2014-08-23T00:00:00"/>
    <x v="0"/>
    <x v="7"/>
    <x v="358"/>
    <s v="Arthur Prichep20140823"/>
    <x v="448"/>
    <x v="26"/>
    <x v="2"/>
    <x v="6"/>
    <s v="Cisco SPA525G2 IP Phone - Wireless"/>
    <n v="143.63999999999999"/>
    <n v="9"/>
    <n v="10.77"/>
    <s v="Profit"/>
  </r>
  <r>
    <d v="2014-08-23T00:00:00"/>
    <x v="0"/>
    <x v="7"/>
    <x v="358"/>
    <s v="Arthur Prichep20140823"/>
    <x v="448"/>
    <x v="26"/>
    <x v="0"/>
    <x v="0"/>
    <s v="Xerox 1931"/>
    <n v="31.1"/>
    <n v="6"/>
    <n v="10.89"/>
    <s v="Profit"/>
  </r>
  <r>
    <d v="2014-08-23T00:00:00"/>
    <x v="0"/>
    <x v="7"/>
    <x v="358"/>
    <s v="Arthur Prichep20140823"/>
    <x v="448"/>
    <x v="26"/>
    <x v="0"/>
    <x v="0"/>
    <s v="Xerox 1988"/>
    <n v="223.06"/>
    <n v="9"/>
    <n v="69.709999999999994"/>
    <s v="Profit"/>
  </r>
  <r>
    <d v="2014-08-23T00:00:00"/>
    <x v="0"/>
    <x v="7"/>
    <x v="234"/>
    <s v="Corey Roper20140823"/>
    <x v="449"/>
    <x v="14"/>
    <x v="0"/>
    <x v="0"/>
    <s v="Xerox 1993"/>
    <n v="19.440000000000001"/>
    <n v="3"/>
    <n v="9.5299999999999994"/>
    <s v="Profit"/>
  </r>
  <r>
    <d v="2014-08-24T00:00:00"/>
    <x v="0"/>
    <x v="7"/>
    <x v="357"/>
    <s v="Robert Barroso20140824"/>
    <x v="450"/>
    <x v="35"/>
    <x v="0"/>
    <x v="3"/>
    <s v="SlimView Poly Binder, 3/8&quot;"/>
    <n v="8.2899999999999991"/>
    <n v="2"/>
    <n v="2.69"/>
    <s v="Profit"/>
  </r>
  <r>
    <d v="2014-08-24T00:00:00"/>
    <x v="0"/>
    <x v="7"/>
    <x v="359"/>
    <s v="Jennifer Patt20140824"/>
    <x v="451"/>
    <x v="20"/>
    <x v="1"/>
    <x v="8"/>
    <s v="G.E. Longer-Life Indoor Recessed Floodlight Bulbs"/>
    <n v="13.28"/>
    <n v="2"/>
    <n v="6.37"/>
    <s v="Profit"/>
  </r>
  <r>
    <d v="2014-08-24T00:00:00"/>
    <x v="0"/>
    <x v="7"/>
    <x v="359"/>
    <s v="Jennifer Patt20140824"/>
    <x v="451"/>
    <x v="20"/>
    <x v="0"/>
    <x v="3"/>
    <s v="Wilson Jones 1&quot; Hanging DublLock Ring Binders"/>
    <n v="12.67"/>
    <n v="3"/>
    <n v="4.4400000000000004"/>
    <s v="Profit"/>
  </r>
  <r>
    <d v="2014-08-24T00:00:00"/>
    <x v="0"/>
    <x v="7"/>
    <x v="360"/>
    <s v="Dorothy Wardle20140824"/>
    <x v="452"/>
    <x v="5"/>
    <x v="0"/>
    <x v="14"/>
    <s v="Acme Titanium Bonded Scissors"/>
    <n v="25.5"/>
    <n v="3"/>
    <n v="6.63"/>
    <s v="Profit"/>
  </r>
  <r>
    <d v="2014-08-25T00:00:00"/>
    <x v="0"/>
    <x v="7"/>
    <x v="361"/>
    <s v="Ryan Crowe20140825"/>
    <x v="453"/>
    <x v="10"/>
    <x v="0"/>
    <x v="7"/>
    <s v="OIC Colored Binder Clips, Assorted Sizes"/>
    <n v="40.1"/>
    <n v="14"/>
    <n v="14.53"/>
    <s v="Profit"/>
  </r>
  <r>
    <d v="2014-08-25T00:00:00"/>
    <x v="0"/>
    <x v="7"/>
    <x v="361"/>
    <s v="Ryan Crowe20140825"/>
    <x v="453"/>
    <x v="10"/>
    <x v="0"/>
    <x v="10"/>
    <s v="Redi-Strip #10 Envelopes, 4 1/8 x 9 1/2"/>
    <n v="4.72"/>
    <n v="2"/>
    <n v="1.65"/>
    <s v="Profit"/>
  </r>
  <r>
    <d v="2014-08-25T00:00:00"/>
    <x v="0"/>
    <x v="7"/>
    <x v="361"/>
    <s v="Ryan Crowe20140825"/>
    <x v="453"/>
    <x v="10"/>
    <x v="0"/>
    <x v="0"/>
    <s v="Xerox 1921"/>
    <n v="23.98"/>
    <n v="3"/>
    <n v="7.49"/>
    <s v="Profit"/>
  </r>
  <r>
    <d v="2014-08-25T00:00:00"/>
    <x v="0"/>
    <x v="7"/>
    <x v="361"/>
    <s v="Ryan Crowe20140825"/>
    <x v="453"/>
    <x v="10"/>
    <x v="0"/>
    <x v="10"/>
    <s v="Tyvek  Top-Opening Peel &amp; Seel Envelopes, Plain White"/>
    <n v="130.46"/>
    <n v="6"/>
    <n v="44.03"/>
    <s v="Profit"/>
  </r>
  <r>
    <d v="2014-08-25T00:00:00"/>
    <x v="0"/>
    <x v="7"/>
    <x v="362"/>
    <s v="Janet Molinari20140825"/>
    <x v="454"/>
    <x v="3"/>
    <x v="1"/>
    <x v="8"/>
    <s v="Eldon 200 Class Desk Accessories, Smoke"/>
    <n v="6.28"/>
    <n v="1"/>
    <n v="2.64"/>
    <s v="Profit"/>
  </r>
  <r>
    <d v="2014-08-25T00:00:00"/>
    <x v="0"/>
    <x v="7"/>
    <x v="362"/>
    <s v="Janet Molinari20140825"/>
    <x v="454"/>
    <x v="3"/>
    <x v="2"/>
    <x v="9"/>
    <s v="SanDisk Cruzer 32 GB USB Flash Drive"/>
    <n v="95.1"/>
    <n v="5"/>
    <n v="30.43"/>
    <s v="Profit"/>
  </r>
  <r>
    <d v="2014-08-25T00:00:00"/>
    <x v="0"/>
    <x v="7"/>
    <x v="362"/>
    <s v="Janet Molinari20140825"/>
    <x v="454"/>
    <x v="3"/>
    <x v="0"/>
    <x v="0"/>
    <s v="Xerox 23"/>
    <n v="25.92"/>
    <n v="4"/>
    <n v="12.44"/>
    <s v="Profit"/>
  </r>
  <r>
    <d v="2014-08-25T00:00:00"/>
    <x v="0"/>
    <x v="7"/>
    <x v="362"/>
    <s v="Janet Molinari20140825"/>
    <x v="454"/>
    <x v="3"/>
    <x v="0"/>
    <x v="2"/>
    <s v="Portable Personal File Box"/>
    <n v="48.84"/>
    <n v="4"/>
    <n v="13.19"/>
    <s v="Profit"/>
  </r>
  <r>
    <d v="2014-08-25T00:00:00"/>
    <x v="0"/>
    <x v="7"/>
    <x v="363"/>
    <s v="Mitch Webber20140825"/>
    <x v="455"/>
    <x v="22"/>
    <x v="2"/>
    <x v="6"/>
    <s v="Polycom VVX 310 VoIP phone"/>
    <n v="1007.94"/>
    <n v="7"/>
    <n v="75.599999999999994"/>
    <s v="Profit"/>
  </r>
  <r>
    <d v="2014-08-25T00:00:00"/>
    <x v="0"/>
    <x v="7"/>
    <x v="364"/>
    <s v="Joe Elijah20140825"/>
    <x v="456"/>
    <x v="0"/>
    <x v="0"/>
    <x v="3"/>
    <s v="Wilson Jones Elliptical Ring 3 1/2&quot; Capacity Binders, 800 sheets"/>
    <n v="25.68"/>
    <n v="3"/>
    <n v="-39.799999999999997"/>
    <s v="Loss"/>
  </r>
  <r>
    <d v="2014-08-25T00:00:00"/>
    <x v="0"/>
    <x v="7"/>
    <x v="364"/>
    <s v="Joe Elijah20140825"/>
    <x v="456"/>
    <x v="0"/>
    <x v="0"/>
    <x v="3"/>
    <s v="Square Ring Data Binders, Rigid 75 Pt. Covers, 11&quot; x 14-7/8&quot;"/>
    <n v="12.38"/>
    <n v="3"/>
    <n v="-19.809999999999999"/>
    <s v="Loss"/>
  </r>
  <r>
    <d v="2014-08-25T00:00:00"/>
    <x v="0"/>
    <x v="7"/>
    <x v="14"/>
    <s v="Brendan Sweed20140825"/>
    <x v="457"/>
    <x v="10"/>
    <x v="0"/>
    <x v="3"/>
    <s v="Wilson Jones Custom Binder Spines &amp; Labels"/>
    <n v="6.53"/>
    <n v="4"/>
    <n v="-4.57"/>
    <s v="Loss"/>
  </r>
  <r>
    <d v="2014-08-25T00:00:00"/>
    <x v="0"/>
    <x v="7"/>
    <x v="14"/>
    <s v="Brendan Sweed20140825"/>
    <x v="457"/>
    <x v="10"/>
    <x v="0"/>
    <x v="3"/>
    <s v="Insertable Tab Indexes For Data Binders"/>
    <n v="2.86"/>
    <n v="3"/>
    <n v="-2.29"/>
    <s v="Loss"/>
  </r>
  <r>
    <d v="2014-08-25T00:00:00"/>
    <x v="0"/>
    <x v="7"/>
    <x v="14"/>
    <s v="Brendan Sweed20140825"/>
    <x v="457"/>
    <x v="10"/>
    <x v="0"/>
    <x v="3"/>
    <s v="Cardinal Slant-D Ring Binder, Heavy Gauge Vinyl"/>
    <n v="20.86"/>
    <n v="8"/>
    <n v="-16.68"/>
    <s v="Loss"/>
  </r>
  <r>
    <d v="2014-08-26T00:00:00"/>
    <x v="0"/>
    <x v="7"/>
    <x v="365"/>
    <s v="Frank Merwin20140826"/>
    <x v="458"/>
    <x v="3"/>
    <x v="2"/>
    <x v="9"/>
    <s v="SanDisk Ultra 32 GB MicroSDHC Class 10 Memory Card"/>
    <n v="176.8"/>
    <n v="8"/>
    <n v="22.98"/>
    <s v="Profit"/>
  </r>
  <r>
    <d v="2014-08-26T00:00:00"/>
    <x v="0"/>
    <x v="7"/>
    <x v="366"/>
    <s v="Karl Braun20140826"/>
    <x v="459"/>
    <x v="7"/>
    <x v="1"/>
    <x v="8"/>
    <s v="Acrylic Self-Standing Desk Frames"/>
    <n v="10.68"/>
    <n v="4"/>
    <n v="4.0599999999999996"/>
    <s v="Profit"/>
  </r>
  <r>
    <d v="2014-08-26T00:00:00"/>
    <x v="0"/>
    <x v="7"/>
    <x v="366"/>
    <s v="Karl Braun20140826"/>
    <x v="459"/>
    <x v="7"/>
    <x v="0"/>
    <x v="0"/>
    <s v="Xerox 1978"/>
    <n v="17.34"/>
    <n v="3"/>
    <n v="8.5"/>
    <s v="Profit"/>
  </r>
  <r>
    <d v="2014-08-26T00:00:00"/>
    <x v="0"/>
    <x v="7"/>
    <x v="366"/>
    <s v="Karl Braun20140826"/>
    <x v="459"/>
    <x v="7"/>
    <x v="0"/>
    <x v="0"/>
    <s v="Avoid Verbal Orders Carbonless Minifold Book"/>
    <n v="3.38"/>
    <n v="1"/>
    <n v="1.55"/>
    <s v="Profit"/>
  </r>
  <r>
    <d v="2014-08-26T00:00:00"/>
    <x v="0"/>
    <x v="7"/>
    <x v="367"/>
    <s v="Paul Prost20140826"/>
    <x v="460"/>
    <x v="7"/>
    <x v="0"/>
    <x v="4"/>
    <s v="Newell 340"/>
    <n v="8.64"/>
    <n v="3"/>
    <n v="2.5099999999999998"/>
    <s v="Profit"/>
  </r>
  <r>
    <d v="2014-08-26T00:00:00"/>
    <x v="0"/>
    <x v="7"/>
    <x v="367"/>
    <s v="Paul Prost20140826"/>
    <x v="460"/>
    <x v="7"/>
    <x v="2"/>
    <x v="9"/>
    <s v="Plantronics Audio 478 Stereo USB Headset"/>
    <n v="149.97"/>
    <n v="3"/>
    <n v="52.49"/>
    <s v="Profit"/>
  </r>
  <r>
    <d v="2014-08-27T00:00:00"/>
    <x v="0"/>
    <x v="7"/>
    <x v="368"/>
    <s v="Zuschuss Donatelli20140827"/>
    <x v="461"/>
    <x v="3"/>
    <x v="0"/>
    <x v="4"/>
    <s v="Newell 341"/>
    <n v="8.56"/>
    <n v="2"/>
    <n v="2.48"/>
    <s v="Profit"/>
  </r>
  <r>
    <d v="2014-08-27T00:00:00"/>
    <x v="0"/>
    <x v="7"/>
    <x v="368"/>
    <s v="Zuschuss Donatelli20140827"/>
    <x v="461"/>
    <x v="3"/>
    <x v="2"/>
    <x v="6"/>
    <s v="Cisco SPA 501G IP Phone"/>
    <n v="213.48"/>
    <n v="3"/>
    <n v="16.010000000000002"/>
    <s v="Profit"/>
  </r>
  <r>
    <d v="2014-08-27T00:00:00"/>
    <x v="0"/>
    <x v="7"/>
    <x v="368"/>
    <s v="Zuschuss Donatelli20140827"/>
    <x v="461"/>
    <x v="3"/>
    <x v="0"/>
    <x v="3"/>
    <s v="Wilson Jones Hanging View Binder, White, 1&quot;"/>
    <n v="22.72"/>
    <n v="4"/>
    <n v="7.38"/>
    <s v="Profit"/>
  </r>
  <r>
    <d v="2014-08-27T00:00:00"/>
    <x v="0"/>
    <x v="7"/>
    <x v="369"/>
    <s v="Corey Catlett20140827"/>
    <x v="462"/>
    <x v="6"/>
    <x v="2"/>
    <x v="6"/>
    <s v="GE 30522EE2"/>
    <n v="579.95000000000005"/>
    <n v="5"/>
    <n v="168.19"/>
    <s v="Profit"/>
  </r>
  <r>
    <d v="2014-08-27T00:00:00"/>
    <x v="0"/>
    <x v="7"/>
    <x v="369"/>
    <s v="Corey Catlett20140827"/>
    <x v="462"/>
    <x v="6"/>
    <x v="1"/>
    <x v="8"/>
    <s v="Master Caster Door Stop, Large Neon Orange"/>
    <n v="29.12"/>
    <n v="4"/>
    <n v="12.52"/>
    <s v="Profit"/>
  </r>
  <r>
    <d v="2014-08-27T00:00:00"/>
    <x v="0"/>
    <x v="7"/>
    <x v="369"/>
    <s v="Corey Catlett20140827"/>
    <x v="462"/>
    <x v="6"/>
    <x v="1"/>
    <x v="13"/>
    <s v="Bretford CR8500 Series Meeting Room Furniture"/>
    <n v="1202.94"/>
    <n v="3"/>
    <n v="300.74"/>
    <s v="Profit"/>
  </r>
  <r>
    <d v="2014-08-27T00:00:00"/>
    <x v="0"/>
    <x v="7"/>
    <x v="13"/>
    <s v="Michael Moore20140827"/>
    <x v="463"/>
    <x v="6"/>
    <x v="0"/>
    <x v="0"/>
    <s v="Xerox 1898"/>
    <n v="13.36"/>
    <n v="2"/>
    <n v="6.41"/>
    <s v="Profit"/>
  </r>
  <r>
    <d v="2014-08-29T00:00:00"/>
    <x v="0"/>
    <x v="7"/>
    <x v="370"/>
    <s v="Hilary Holden20140829"/>
    <x v="464"/>
    <x v="3"/>
    <x v="0"/>
    <x v="0"/>
    <s v="Xerox 1940"/>
    <n v="109.92"/>
    <n v="2"/>
    <n v="53.86"/>
    <s v="Profit"/>
  </r>
  <r>
    <d v="2014-08-29T00:00:00"/>
    <x v="0"/>
    <x v="7"/>
    <x v="370"/>
    <s v="Hilary Holden20140829"/>
    <x v="464"/>
    <x v="3"/>
    <x v="0"/>
    <x v="0"/>
    <s v="Xerox 1986"/>
    <n v="13.36"/>
    <n v="2"/>
    <n v="6.41"/>
    <s v="Profit"/>
  </r>
  <r>
    <d v="2014-08-29T00:00:00"/>
    <x v="0"/>
    <x v="7"/>
    <x v="371"/>
    <s v="Ryan Akin20140829"/>
    <x v="465"/>
    <x v="16"/>
    <x v="0"/>
    <x v="10"/>
    <s v="Jiffy Padded Mailers with Self-Seal Closure"/>
    <n v="29.81"/>
    <n v="2"/>
    <n v="10.81"/>
    <s v="Profit"/>
  </r>
  <r>
    <d v="2014-08-29T00:00:00"/>
    <x v="0"/>
    <x v="7"/>
    <x v="371"/>
    <s v="Ryan Akin20140829"/>
    <x v="465"/>
    <x v="16"/>
    <x v="0"/>
    <x v="3"/>
    <s v="GBC DocuBind 200 Manual Binding Machine"/>
    <n v="505.18"/>
    <n v="4"/>
    <n v="-336.78"/>
    <s v="Loss"/>
  </r>
  <r>
    <d v="2014-08-29T00:00:00"/>
    <x v="0"/>
    <x v="7"/>
    <x v="371"/>
    <s v="Ryan Akin20140829"/>
    <x v="465"/>
    <x v="16"/>
    <x v="1"/>
    <x v="13"/>
    <s v="Balt Solid Wood Rectangular Table"/>
    <n v="174.06"/>
    <n v="3"/>
    <n v="-110.76"/>
    <s v="Loss"/>
  </r>
  <r>
    <d v="2014-08-30T00:00:00"/>
    <x v="0"/>
    <x v="7"/>
    <x v="372"/>
    <s v="Annie Thurman20140830"/>
    <x v="466"/>
    <x v="37"/>
    <x v="0"/>
    <x v="3"/>
    <s v="Wilson Jones Standard D-Ring Binders"/>
    <n v="25.3"/>
    <n v="5"/>
    <n v="11.89"/>
    <s v="Profit"/>
  </r>
  <r>
    <d v="2014-08-30T00:00:00"/>
    <x v="0"/>
    <x v="7"/>
    <x v="372"/>
    <s v="Annie Thurman20140830"/>
    <x v="466"/>
    <x v="37"/>
    <x v="0"/>
    <x v="2"/>
    <s v="Fellowes Bankers Box Stor/Drawer Steel Plus"/>
    <n v="95.94"/>
    <n v="3"/>
    <n v="9.59"/>
    <s v="Profit"/>
  </r>
  <r>
    <d v="2014-08-31T00:00:00"/>
    <x v="0"/>
    <x v="7"/>
    <x v="373"/>
    <s v="Shirley Jackson20140831"/>
    <x v="467"/>
    <x v="31"/>
    <x v="2"/>
    <x v="9"/>
    <s v="KeyTronicÂ KT400U2 -Â KeyboardÂ - Black"/>
    <n v="92.52"/>
    <n v="9"/>
    <n v="18.5"/>
    <s v="Profit"/>
  </r>
  <r>
    <d v="2014-09-01T00:00:00"/>
    <x v="0"/>
    <x v="8"/>
    <x v="374"/>
    <s v="Larry Tron20140901"/>
    <x v="468"/>
    <x v="3"/>
    <x v="0"/>
    <x v="4"/>
    <s v="BOSTON Model 1800 Electric Pencil Sharpeners, Putty/Woodgrain"/>
    <n v="53.94"/>
    <n v="3"/>
    <n v="15.64"/>
    <s v="Profit"/>
  </r>
  <r>
    <d v="2014-09-01T00:00:00"/>
    <x v="0"/>
    <x v="8"/>
    <x v="304"/>
    <s v="Jack Lebron20140901"/>
    <x v="469"/>
    <x v="0"/>
    <x v="0"/>
    <x v="3"/>
    <s v="Prestige Round Ring Binders"/>
    <n v="3.65"/>
    <n v="3"/>
    <n v="-6.02"/>
    <s v="Loss"/>
  </r>
  <r>
    <d v="2014-09-01T00:00:00"/>
    <x v="0"/>
    <x v="8"/>
    <x v="304"/>
    <s v="Jack Lebron20140901"/>
    <x v="469"/>
    <x v="0"/>
    <x v="0"/>
    <x v="0"/>
    <s v="Xerox 216"/>
    <n v="31.1"/>
    <n v="6"/>
    <n v="10.89"/>
    <s v="Profit"/>
  </r>
  <r>
    <d v="2014-09-01T00:00:00"/>
    <x v="0"/>
    <x v="8"/>
    <x v="352"/>
    <s v="Lena Hernandez20140901"/>
    <x v="470"/>
    <x v="20"/>
    <x v="0"/>
    <x v="3"/>
    <s v="Wilson Jones Hanging Recycled Pressboard Data Binders"/>
    <n v="23.74"/>
    <n v="2"/>
    <n v="8.31"/>
    <s v="Profit"/>
  </r>
  <r>
    <d v="2014-09-01T00:00:00"/>
    <x v="0"/>
    <x v="8"/>
    <x v="352"/>
    <s v="Lena Hernandez20140901"/>
    <x v="470"/>
    <x v="20"/>
    <x v="2"/>
    <x v="9"/>
    <s v="WD My Passport Ultra 2TB Portable External Hard Drive"/>
    <n v="357"/>
    <n v="3"/>
    <n v="57.12"/>
    <s v="Profit"/>
  </r>
  <r>
    <d v="2014-09-02T00:00:00"/>
    <x v="0"/>
    <x v="8"/>
    <x v="176"/>
    <s v="Justin MacKendrick20140902"/>
    <x v="471"/>
    <x v="20"/>
    <x v="0"/>
    <x v="12"/>
    <s v="Holmes Cool Mist Humidifier for the Whole House with 8-Gallon Output per Day, Extended Life Filter"/>
    <n v="19.899999999999999"/>
    <n v="1"/>
    <n v="8.9600000000000009"/>
    <s v="Profit"/>
  </r>
  <r>
    <d v="2014-09-02T00:00:00"/>
    <x v="0"/>
    <x v="8"/>
    <x v="176"/>
    <s v="Justin MacKendrick20140902"/>
    <x v="471"/>
    <x v="20"/>
    <x v="1"/>
    <x v="8"/>
    <s v="Tenex Carpeted, Granite-Look or Clear Contemporary Contour Shape Chair Mats"/>
    <n v="70.709999999999994"/>
    <n v="1"/>
    <n v="4.95"/>
    <s v="Profit"/>
  </r>
  <r>
    <d v="2014-09-02T00:00:00"/>
    <x v="0"/>
    <x v="8"/>
    <x v="68"/>
    <s v="Clay Ludtke20140902"/>
    <x v="472"/>
    <x v="20"/>
    <x v="0"/>
    <x v="4"/>
    <s v="SANFORD Major Accent Highlighters"/>
    <n v="21.24"/>
    <n v="3"/>
    <n v="8.07"/>
    <s v="Profit"/>
  </r>
  <r>
    <d v="2014-09-02T00:00:00"/>
    <x v="0"/>
    <x v="8"/>
    <x v="375"/>
    <s v="Katherine Ducich20140902"/>
    <x v="473"/>
    <x v="20"/>
    <x v="0"/>
    <x v="4"/>
    <s v="Newell 324"/>
    <n v="57.75"/>
    <n v="5"/>
    <n v="16.170000000000002"/>
    <s v="Profit"/>
  </r>
  <r>
    <d v="2014-09-02T00:00:00"/>
    <x v="0"/>
    <x v="8"/>
    <x v="375"/>
    <s v="Katherine Ducich20140902"/>
    <x v="473"/>
    <x v="20"/>
    <x v="0"/>
    <x v="0"/>
    <s v="Easy-staple paper"/>
    <n v="14.94"/>
    <n v="3"/>
    <n v="7.02"/>
    <s v="Profit"/>
  </r>
  <r>
    <d v="2014-09-02T00:00:00"/>
    <x v="0"/>
    <x v="8"/>
    <x v="107"/>
    <s v="Christina VanderZanden20140902"/>
    <x v="474"/>
    <x v="1"/>
    <x v="2"/>
    <x v="9"/>
    <s v="Logitech Wireless Performance Mouse MX for PC and Mac"/>
    <n v="239.98"/>
    <n v="3"/>
    <n v="53.99"/>
    <s v="Profit"/>
  </r>
  <r>
    <d v="2014-09-02T00:00:00"/>
    <x v="0"/>
    <x v="8"/>
    <x v="340"/>
    <s v="Andy Gerbode20140902"/>
    <x v="475"/>
    <x v="0"/>
    <x v="2"/>
    <x v="15"/>
    <s v="Epson TM-T88V Direct Thermal Printer - Monochrome - Desktop"/>
    <n v="559.71"/>
    <n v="3"/>
    <n v="-121.27"/>
    <s v="Loss"/>
  </r>
  <r>
    <d v="2014-09-02T00:00:00"/>
    <x v="0"/>
    <x v="8"/>
    <x v="42"/>
    <s v="Sanjit Chand20140902"/>
    <x v="476"/>
    <x v="13"/>
    <x v="0"/>
    <x v="3"/>
    <s v="GBC DocuBind TL300 Electric Binding System"/>
    <n v="1793.98"/>
    <n v="2"/>
    <n v="843.17"/>
    <s v="Profit"/>
  </r>
  <r>
    <d v="2014-09-02T00:00:00"/>
    <x v="0"/>
    <x v="8"/>
    <x v="240"/>
    <s v="Bryan Mills20140902"/>
    <x v="477"/>
    <x v="1"/>
    <x v="2"/>
    <x v="9"/>
    <s v="LogitechÂ Gaming G510s - Keyboard"/>
    <n v="475.94"/>
    <n v="7"/>
    <n v="95.19"/>
    <s v="Profit"/>
  </r>
  <r>
    <d v="2014-09-03T00:00:00"/>
    <x v="0"/>
    <x v="8"/>
    <x v="156"/>
    <s v="Allen Goldenen20140903"/>
    <x v="478"/>
    <x v="20"/>
    <x v="0"/>
    <x v="1"/>
    <s v="Avery 514"/>
    <n v="14.4"/>
    <n v="5"/>
    <n v="7.06"/>
    <s v="Profit"/>
  </r>
  <r>
    <d v="2014-09-03T00:00:00"/>
    <x v="0"/>
    <x v="8"/>
    <x v="376"/>
    <s v="Mathew Reese20140903"/>
    <x v="479"/>
    <x v="0"/>
    <x v="0"/>
    <x v="3"/>
    <s v="GBC VeloBinder Strips"/>
    <n v="7.68"/>
    <n v="5"/>
    <n v="-11.52"/>
    <s v="Loss"/>
  </r>
  <r>
    <d v="2014-09-05T00:00:00"/>
    <x v="0"/>
    <x v="8"/>
    <x v="377"/>
    <s v="Nora Preis20140905"/>
    <x v="480"/>
    <x v="10"/>
    <x v="0"/>
    <x v="2"/>
    <s v="Economy Rollaway Files"/>
    <n v="264.32"/>
    <n v="2"/>
    <n v="19.82"/>
    <s v="Profit"/>
  </r>
  <r>
    <d v="2014-09-05T00:00:00"/>
    <x v="0"/>
    <x v="8"/>
    <x v="378"/>
    <s v="Patrick Ryan20140905"/>
    <x v="481"/>
    <x v="16"/>
    <x v="1"/>
    <x v="8"/>
    <s v="Telescoping Adjustable Floor Lamp"/>
    <n v="31.98"/>
    <n v="2"/>
    <n v="2"/>
    <s v="Profit"/>
  </r>
  <r>
    <d v="2014-09-06T00:00:00"/>
    <x v="0"/>
    <x v="8"/>
    <x v="379"/>
    <s v="Victoria Pisteka20140906"/>
    <x v="482"/>
    <x v="3"/>
    <x v="1"/>
    <x v="8"/>
    <s v="Eldon Expressions Wood and Plastic Desk Accessories, Cherry Wood"/>
    <n v="41.88"/>
    <n v="6"/>
    <n v="12.15"/>
    <s v="Profit"/>
  </r>
  <r>
    <d v="2014-09-06T00:00:00"/>
    <x v="0"/>
    <x v="8"/>
    <x v="379"/>
    <s v="Victoria Pisteka20140906"/>
    <x v="482"/>
    <x v="3"/>
    <x v="0"/>
    <x v="1"/>
    <s v="Avery 516"/>
    <n v="58.48"/>
    <n v="8"/>
    <n v="27.49"/>
    <s v="Profit"/>
  </r>
  <r>
    <d v="2014-09-07T00:00:00"/>
    <x v="0"/>
    <x v="8"/>
    <x v="191"/>
    <s v="Sean Braxton20140907"/>
    <x v="483"/>
    <x v="2"/>
    <x v="0"/>
    <x v="2"/>
    <s v="Carina 42&quot;Hx23 3/4&quot;W Media Storage Unit"/>
    <n v="64.78"/>
    <n v="1"/>
    <n v="-14.58"/>
    <s v="Loss"/>
  </r>
  <r>
    <d v="2014-09-07T00:00:00"/>
    <x v="0"/>
    <x v="8"/>
    <x v="191"/>
    <s v="Sean Braxton20140907"/>
    <x v="483"/>
    <x v="2"/>
    <x v="2"/>
    <x v="6"/>
    <s v="invisibleSHIELD by ZAGG Smudge-Free Screen Protector"/>
    <n v="32.380000000000003"/>
    <n v="3"/>
    <n v="4.32"/>
    <s v="Profit"/>
  </r>
  <r>
    <d v="2014-09-07T00:00:00"/>
    <x v="0"/>
    <x v="8"/>
    <x v="191"/>
    <s v="Sean Braxton20140907"/>
    <x v="483"/>
    <x v="2"/>
    <x v="1"/>
    <x v="8"/>
    <s v="DAX Natural Wood-Tone Poster Frame"/>
    <n v="42.37"/>
    <n v="2"/>
    <n v="8.4700000000000006"/>
    <s v="Profit"/>
  </r>
  <r>
    <d v="2014-09-07T00:00:00"/>
    <x v="0"/>
    <x v="8"/>
    <x v="191"/>
    <s v="Sean Braxton20140907"/>
    <x v="483"/>
    <x v="2"/>
    <x v="2"/>
    <x v="15"/>
    <s v="StarTech.com 10/100 VDSL2 Ethernet Extender Kit"/>
    <n v="399.54"/>
    <n v="4"/>
    <n v="-559.36"/>
    <s v="Loss"/>
  </r>
  <r>
    <d v="2014-09-07T00:00:00"/>
    <x v="0"/>
    <x v="8"/>
    <x v="23"/>
    <s v="Tom Boeckenhauer20140907"/>
    <x v="484"/>
    <x v="39"/>
    <x v="1"/>
    <x v="8"/>
    <s v="Executive Impressions 13&quot; Clairmont Wall Clock"/>
    <n v="57.69"/>
    <n v="3"/>
    <n v="23.65"/>
    <s v="Profit"/>
  </r>
  <r>
    <d v="2014-09-07T00:00:00"/>
    <x v="0"/>
    <x v="8"/>
    <x v="23"/>
    <s v="Tom Boeckenhauer20140907"/>
    <x v="484"/>
    <x v="39"/>
    <x v="0"/>
    <x v="3"/>
    <s v="GBC Laser Imprintable Binding System Covers, Desert Sand"/>
    <n v="42.81"/>
    <n v="3"/>
    <n v="20.12"/>
    <s v="Profit"/>
  </r>
  <r>
    <d v="2014-09-07T00:00:00"/>
    <x v="0"/>
    <x v="8"/>
    <x v="23"/>
    <s v="Tom Boeckenhauer20140907"/>
    <x v="484"/>
    <x v="39"/>
    <x v="0"/>
    <x v="0"/>
    <s v="Xerox 2000"/>
    <n v="12.96"/>
    <n v="2"/>
    <n v="6.22"/>
    <s v="Profit"/>
  </r>
  <r>
    <d v="2014-09-07T00:00:00"/>
    <x v="0"/>
    <x v="8"/>
    <x v="23"/>
    <s v="Tom Boeckenhauer20140907"/>
    <x v="484"/>
    <x v="39"/>
    <x v="1"/>
    <x v="8"/>
    <s v="3M Polarizing Task Lamp with Clamp Arm, Light Gray"/>
    <n v="821.88"/>
    <n v="6"/>
    <n v="213.69"/>
    <s v="Profit"/>
  </r>
  <r>
    <d v="2014-09-07T00:00:00"/>
    <x v="0"/>
    <x v="8"/>
    <x v="23"/>
    <s v="Tom Boeckenhauer20140907"/>
    <x v="484"/>
    <x v="39"/>
    <x v="2"/>
    <x v="6"/>
    <s v="Plantronics CordlessÂ Phone HeadsetÂ with In-line Volume - M214C"/>
    <n v="104.85"/>
    <n v="3"/>
    <n v="28.31"/>
    <s v="Profit"/>
  </r>
  <r>
    <d v="2014-09-07T00:00:00"/>
    <x v="0"/>
    <x v="8"/>
    <x v="380"/>
    <s v="Dennis Kane20140907"/>
    <x v="485"/>
    <x v="20"/>
    <x v="2"/>
    <x v="6"/>
    <s v="AT&amp;T EL51110 DECT"/>
    <n v="377.97"/>
    <n v="3"/>
    <n v="109.61"/>
    <s v="Profit"/>
  </r>
  <r>
    <d v="2014-09-07T00:00:00"/>
    <x v="0"/>
    <x v="8"/>
    <x v="381"/>
    <s v="Sam Zeldin20140907"/>
    <x v="486"/>
    <x v="0"/>
    <x v="2"/>
    <x v="6"/>
    <s v="Panasonic KX TS3282B Corded phone"/>
    <n v="196.78"/>
    <n v="3"/>
    <n v="14.76"/>
    <s v="Profit"/>
  </r>
  <r>
    <d v="2014-09-07T00:00:00"/>
    <x v="0"/>
    <x v="8"/>
    <x v="381"/>
    <s v="Sam Zeldin20140907"/>
    <x v="486"/>
    <x v="0"/>
    <x v="0"/>
    <x v="3"/>
    <s v="Angle-D Binders with Locking Rings, Label Holders"/>
    <n v="2.92"/>
    <n v="2"/>
    <n v="-4.82"/>
    <s v="Loss"/>
  </r>
  <r>
    <d v="2014-09-07T00:00:00"/>
    <x v="0"/>
    <x v="8"/>
    <x v="381"/>
    <s v="Sam Zeldin20140907"/>
    <x v="486"/>
    <x v="0"/>
    <x v="1"/>
    <x v="13"/>
    <s v="Riverside Furniture Oval Coffee Table, Oval End Table, End Table with Drawer"/>
    <n v="200.8"/>
    <n v="1"/>
    <n v="-22.95"/>
    <s v="Loss"/>
  </r>
  <r>
    <d v="2014-09-07T00:00:00"/>
    <x v="0"/>
    <x v="8"/>
    <x v="381"/>
    <s v="Sam Zeldin20140907"/>
    <x v="486"/>
    <x v="0"/>
    <x v="2"/>
    <x v="9"/>
    <s v="Belkin Standard 104 key USB Keyboard"/>
    <n v="46.69"/>
    <n v="4"/>
    <n v="-2.92"/>
    <s v="Loss"/>
  </r>
  <r>
    <d v="2014-09-07T00:00:00"/>
    <x v="0"/>
    <x v="8"/>
    <x v="381"/>
    <s v="Sam Zeldin20140907"/>
    <x v="486"/>
    <x v="0"/>
    <x v="0"/>
    <x v="4"/>
    <s v="Dixon Ticonderoga Core-Lock Colored Pencils"/>
    <n v="21.86"/>
    <n v="3"/>
    <n v="3.55"/>
    <s v="Profit"/>
  </r>
  <r>
    <d v="2014-09-07T00:00:00"/>
    <x v="0"/>
    <x v="8"/>
    <x v="81"/>
    <s v="Rick Bensley20140907"/>
    <x v="487"/>
    <x v="39"/>
    <x v="1"/>
    <x v="13"/>
    <s v="KI Adjustable-Height Table"/>
    <n v="429.9"/>
    <n v="5"/>
    <n v="111.77"/>
    <s v="Profit"/>
  </r>
  <r>
    <d v="2014-09-07T00:00:00"/>
    <x v="0"/>
    <x v="8"/>
    <x v="81"/>
    <s v="Rick Bensley20140907"/>
    <x v="487"/>
    <x v="39"/>
    <x v="0"/>
    <x v="3"/>
    <s v="Avery Recycled Flexi-View Covers for Binding Systems"/>
    <n v="32.06"/>
    <n v="2"/>
    <n v="15.39"/>
    <s v="Profit"/>
  </r>
  <r>
    <d v="2014-09-07T00:00:00"/>
    <x v="0"/>
    <x v="8"/>
    <x v="81"/>
    <s v="Rick Bensley20140907"/>
    <x v="487"/>
    <x v="39"/>
    <x v="1"/>
    <x v="5"/>
    <s v="Padded Folding Chairs, Black, 4/Carton"/>
    <n v="161.96"/>
    <n v="2"/>
    <n v="45.35"/>
    <s v="Profit"/>
  </r>
  <r>
    <d v="2014-09-07T00:00:00"/>
    <x v="0"/>
    <x v="8"/>
    <x v="81"/>
    <s v="Rick Bensley20140907"/>
    <x v="487"/>
    <x v="39"/>
    <x v="0"/>
    <x v="2"/>
    <s v="Akro-Mils 12-Gallon Tote"/>
    <n v="19.86"/>
    <n v="2"/>
    <n v="5.76"/>
    <s v="Profit"/>
  </r>
  <r>
    <d v="2014-09-07T00:00:00"/>
    <x v="0"/>
    <x v="8"/>
    <x v="382"/>
    <s v="Lisa Ryan20140907"/>
    <x v="488"/>
    <x v="3"/>
    <x v="0"/>
    <x v="14"/>
    <s v="Acme Design Line 8&quot; Stainless Steel Bent Scissors w/Champagne Handles, 3-1/8&quot; Cut"/>
    <n v="27.36"/>
    <n v="4"/>
    <n v="7.39"/>
    <s v="Profit"/>
  </r>
  <r>
    <d v="2014-09-07T00:00:00"/>
    <x v="0"/>
    <x v="8"/>
    <x v="382"/>
    <s v="Lisa Ryan20140907"/>
    <x v="488"/>
    <x v="3"/>
    <x v="0"/>
    <x v="0"/>
    <s v="Message Book, Wirebound, Four 5 1/2&quot; X 4&quot; Forms/Pg., 200 Dupl. Sets/Book"/>
    <n v="20.56"/>
    <n v="2"/>
    <n v="9.66"/>
    <s v="Profit"/>
  </r>
  <r>
    <d v="2014-09-07T00:00:00"/>
    <x v="0"/>
    <x v="8"/>
    <x v="382"/>
    <s v="Lisa Ryan20140907"/>
    <x v="488"/>
    <x v="3"/>
    <x v="0"/>
    <x v="3"/>
    <s v="Avery Legal 4-Ring Binder"/>
    <n v="83.92"/>
    <n v="5"/>
    <n v="31.47"/>
    <s v="Profit"/>
  </r>
  <r>
    <d v="2014-09-07T00:00:00"/>
    <x v="0"/>
    <x v="8"/>
    <x v="228"/>
    <s v="Shahid Shariari20140907"/>
    <x v="489"/>
    <x v="1"/>
    <x v="0"/>
    <x v="7"/>
    <s v="Acco Hot Clips Clips to Go"/>
    <n v="13.16"/>
    <n v="5"/>
    <n v="4.1100000000000003"/>
    <s v="Profit"/>
  </r>
  <r>
    <d v="2014-09-07T00:00:00"/>
    <x v="0"/>
    <x v="8"/>
    <x v="228"/>
    <s v="Shahid Shariari20140907"/>
    <x v="489"/>
    <x v="1"/>
    <x v="0"/>
    <x v="3"/>
    <s v="Avery Heavy-Duty EZD View Binder with Locking Rings"/>
    <n v="3.83"/>
    <n v="3"/>
    <n v="-6.51"/>
    <s v="Loss"/>
  </r>
  <r>
    <d v="2014-09-07T00:00:00"/>
    <x v="0"/>
    <x v="8"/>
    <x v="228"/>
    <s v="Shahid Shariari20140907"/>
    <x v="489"/>
    <x v="1"/>
    <x v="0"/>
    <x v="3"/>
    <s v="Ibico Hi-Tech Manual Binding System"/>
    <n v="304.99"/>
    <n v="5"/>
    <n v="-533.73"/>
    <s v="Loss"/>
  </r>
  <r>
    <d v="2014-09-08T00:00:00"/>
    <x v="0"/>
    <x v="8"/>
    <x v="383"/>
    <s v="Becky Martin20140908"/>
    <x v="490"/>
    <x v="0"/>
    <x v="0"/>
    <x v="4"/>
    <s v="BIC Brite Liner Highlighters"/>
    <n v="9.94"/>
    <n v="3"/>
    <n v="2.73"/>
    <s v="Profit"/>
  </r>
  <r>
    <d v="2014-09-08T00:00:00"/>
    <x v="0"/>
    <x v="8"/>
    <x v="383"/>
    <s v="Becky Martin20140908"/>
    <x v="490"/>
    <x v="0"/>
    <x v="2"/>
    <x v="15"/>
    <s v="Lexmark MX611dhe Monochrome Laser Printer"/>
    <n v="8159.95"/>
    <n v="8"/>
    <n v="-1359.99"/>
    <s v="Loss"/>
  </r>
  <r>
    <d v="2014-09-08T00:00:00"/>
    <x v="0"/>
    <x v="8"/>
    <x v="383"/>
    <s v="Becky Martin20140908"/>
    <x v="490"/>
    <x v="0"/>
    <x v="0"/>
    <x v="2"/>
    <s v="Space Solutions HD Industrial Steel Shelving."/>
    <n v="275.93"/>
    <n v="3"/>
    <n v="-58.63"/>
    <s v="Loss"/>
  </r>
  <r>
    <d v="2014-09-08T00:00:00"/>
    <x v="0"/>
    <x v="8"/>
    <x v="383"/>
    <s v="Becky Martin20140908"/>
    <x v="490"/>
    <x v="0"/>
    <x v="1"/>
    <x v="5"/>
    <s v="SAFCO Arco Folding Chair"/>
    <n v="1740.06"/>
    <n v="9"/>
    <n v="-24.86"/>
    <s v="Loss"/>
  </r>
  <r>
    <d v="2014-09-08T00:00:00"/>
    <x v="0"/>
    <x v="8"/>
    <x v="383"/>
    <s v="Becky Martin20140908"/>
    <x v="490"/>
    <x v="0"/>
    <x v="0"/>
    <x v="4"/>
    <s v="Sanford Liquid Accent Highlighters"/>
    <n v="32.06"/>
    <n v="6"/>
    <n v="6.81"/>
    <s v="Profit"/>
  </r>
  <r>
    <d v="2014-09-08T00:00:00"/>
    <x v="0"/>
    <x v="8"/>
    <x v="383"/>
    <s v="Becky Martin20140908"/>
    <x v="490"/>
    <x v="0"/>
    <x v="0"/>
    <x v="12"/>
    <s v="Kensington 7 Outlet MasterPiece Power Center"/>
    <n v="177.98"/>
    <n v="5"/>
    <n v="-453.85"/>
    <s v="Loss"/>
  </r>
  <r>
    <d v="2014-09-08T00:00:00"/>
    <x v="0"/>
    <x v="8"/>
    <x v="383"/>
    <s v="Becky Martin20140908"/>
    <x v="490"/>
    <x v="0"/>
    <x v="2"/>
    <x v="6"/>
    <s v="JBL Micro Wireless Portable Bluetooth Speaker"/>
    <n v="143.97999999999999"/>
    <n v="3"/>
    <n v="9"/>
    <s v="Profit"/>
  </r>
  <r>
    <d v="2014-09-08T00:00:00"/>
    <x v="0"/>
    <x v="8"/>
    <x v="333"/>
    <s v="Gary Zandusky20140908"/>
    <x v="491"/>
    <x v="3"/>
    <x v="2"/>
    <x v="9"/>
    <s v="Logitech Wireless Touch Keyboard K400"/>
    <n v="49.98"/>
    <n v="2"/>
    <n v="8.5"/>
    <s v="Profit"/>
  </r>
  <r>
    <d v="2014-09-08T00:00:00"/>
    <x v="0"/>
    <x v="8"/>
    <x v="384"/>
    <s v="Lisa Hazard20140908"/>
    <x v="492"/>
    <x v="0"/>
    <x v="0"/>
    <x v="3"/>
    <s v="GBC ProClick Punch Binding System"/>
    <n v="51.18"/>
    <n v="4"/>
    <n v="-79.34"/>
    <s v="Loss"/>
  </r>
  <r>
    <d v="2014-09-08T00:00:00"/>
    <x v="0"/>
    <x v="8"/>
    <x v="385"/>
    <s v="Karen Carlisle20140908"/>
    <x v="493"/>
    <x v="4"/>
    <x v="2"/>
    <x v="9"/>
    <s v="Memorex Froggy Flash Drive 4 GB"/>
    <n v="32.97"/>
    <n v="3"/>
    <n v="12.86"/>
    <s v="Profit"/>
  </r>
  <r>
    <d v="2014-09-08T00:00:00"/>
    <x v="0"/>
    <x v="8"/>
    <x v="385"/>
    <s v="Karen Carlisle20140908"/>
    <x v="493"/>
    <x v="4"/>
    <x v="2"/>
    <x v="9"/>
    <s v="Maxell 74 Minute CD-R Spindle, 50/Pack"/>
    <n v="83.88"/>
    <n v="4"/>
    <n v="30.2"/>
    <s v="Profit"/>
  </r>
  <r>
    <d v="2014-09-08T00:00:00"/>
    <x v="0"/>
    <x v="8"/>
    <x v="285"/>
    <s v="Dennis Pardue20140908"/>
    <x v="494"/>
    <x v="3"/>
    <x v="0"/>
    <x v="12"/>
    <s v="Holmes Replacement Filter for HEPA Air Cleaner, Medium Room"/>
    <n v="56.65"/>
    <n v="5"/>
    <n v="24.36"/>
    <s v="Profit"/>
  </r>
  <r>
    <d v="2014-09-08T00:00:00"/>
    <x v="0"/>
    <x v="8"/>
    <x v="285"/>
    <s v="Dennis Pardue20140908"/>
    <x v="494"/>
    <x v="3"/>
    <x v="0"/>
    <x v="2"/>
    <s v="Pizazz Global Quick File"/>
    <n v="14.97"/>
    <n v="1"/>
    <n v="4.1900000000000004"/>
    <s v="Profit"/>
  </r>
  <r>
    <d v="2014-09-08T00:00:00"/>
    <x v="0"/>
    <x v="8"/>
    <x v="285"/>
    <s v="Dennis Pardue20140908"/>
    <x v="494"/>
    <x v="3"/>
    <x v="0"/>
    <x v="7"/>
    <s v="Ideal Clamps"/>
    <n v="4.0199999999999996"/>
    <n v="2"/>
    <n v="1.97"/>
    <s v="Profit"/>
  </r>
  <r>
    <d v="2014-09-08T00:00:00"/>
    <x v="0"/>
    <x v="8"/>
    <x v="207"/>
    <s v="Ted Trevino20140908"/>
    <x v="495"/>
    <x v="6"/>
    <x v="0"/>
    <x v="7"/>
    <s v="Advantus Plastic Paper Clips"/>
    <n v="45"/>
    <n v="9"/>
    <n v="21.6"/>
    <s v="Profit"/>
  </r>
  <r>
    <d v="2014-09-08T00:00:00"/>
    <x v="0"/>
    <x v="8"/>
    <x v="207"/>
    <s v="Ted Trevino20140908"/>
    <x v="495"/>
    <x v="6"/>
    <x v="2"/>
    <x v="15"/>
    <s v="Epson WorkForce WF-2530 All-in-One Printer, Copier Scanner"/>
    <n v="209.97"/>
    <n v="3"/>
    <n v="90.29"/>
    <s v="Profit"/>
  </r>
  <r>
    <d v="2014-09-08T00:00:00"/>
    <x v="0"/>
    <x v="8"/>
    <x v="386"/>
    <s v="Stefania Perrino20140908"/>
    <x v="496"/>
    <x v="20"/>
    <x v="0"/>
    <x v="12"/>
    <s v="Black &amp; Decker Filter for Double Action Dustbuster Cordless Vac BLDV7210"/>
    <n v="16.78"/>
    <n v="2"/>
    <n v="4.2"/>
    <s v="Profit"/>
  </r>
  <r>
    <d v="2014-09-08T00:00:00"/>
    <x v="0"/>
    <x v="8"/>
    <x v="387"/>
    <s v="Marc Crier20140908"/>
    <x v="497"/>
    <x v="22"/>
    <x v="0"/>
    <x v="4"/>
    <s v="Prang Colored Pencils"/>
    <n v="5.88"/>
    <n v="2"/>
    <n v="2.65"/>
    <s v="Profit"/>
  </r>
  <r>
    <d v="2014-09-08T00:00:00"/>
    <x v="0"/>
    <x v="8"/>
    <x v="387"/>
    <s v="Marc Crier20140908"/>
    <x v="497"/>
    <x v="22"/>
    <x v="1"/>
    <x v="5"/>
    <s v="Hon Deluxe Fabric Upholstered Stacking Chairs, Rounded Back"/>
    <n v="975.92"/>
    <n v="5"/>
    <n v="121.99"/>
    <s v="Profit"/>
  </r>
  <r>
    <d v="2014-09-08T00:00:00"/>
    <x v="0"/>
    <x v="8"/>
    <x v="387"/>
    <s v="Marc Crier20140908"/>
    <x v="497"/>
    <x v="22"/>
    <x v="0"/>
    <x v="4"/>
    <s v="Hunt PowerHouse Electric Pencil Sharpener, Blue"/>
    <n v="303.83999999999997"/>
    <n v="8"/>
    <n v="91.15"/>
    <s v="Profit"/>
  </r>
  <r>
    <d v="2014-09-08T00:00:00"/>
    <x v="0"/>
    <x v="8"/>
    <x v="387"/>
    <s v="Marc Crier20140908"/>
    <x v="497"/>
    <x v="22"/>
    <x v="0"/>
    <x v="2"/>
    <s v="Carina Double Wide Media Storage Towers in Natural &amp; Black"/>
    <n v="485.88"/>
    <n v="6"/>
    <n v="19.440000000000001"/>
    <s v="Profit"/>
  </r>
  <r>
    <d v="2014-09-08T00:00:00"/>
    <x v="0"/>
    <x v="8"/>
    <x v="388"/>
    <s v="Kean Takahito20140908"/>
    <x v="498"/>
    <x v="0"/>
    <x v="0"/>
    <x v="0"/>
    <s v="Geographics Note Cards, Blank, White, 8 1/2&quot; x 11&quot;"/>
    <n v="17.899999999999999"/>
    <n v="2"/>
    <n v="6.27"/>
    <s v="Profit"/>
  </r>
  <r>
    <d v="2014-09-08T00:00:00"/>
    <x v="0"/>
    <x v="8"/>
    <x v="388"/>
    <s v="Kean Takahito20140908"/>
    <x v="498"/>
    <x v="0"/>
    <x v="1"/>
    <x v="5"/>
    <s v="SAFCO Arco Folding Chair"/>
    <n v="966.7"/>
    <n v="5"/>
    <n v="-13.81"/>
    <s v="Loss"/>
  </r>
  <r>
    <d v="2014-09-08T00:00:00"/>
    <x v="0"/>
    <x v="8"/>
    <x v="388"/>
    <s v="Kean Takahito20140908"/>
    <x v="498"/>
    <x v="0"/>
    <x v="0"/>
    <x v="0"/>
    <s v="Snap-A-Way Black Print Carbonless Ruled Speed Letter, Triplicate"/>
    <n v="182.11"/>
    <n v="6"/>
    <n v="61.46"/>
    <s v="Profit"/>
  </r>
  <r>
    <d v="2014-09-08T00:00:00"/>
    <x v="0"/>
    <x v="8"/>
    <x v="367"/>
    <s v="Paul Prost20140908"/>
    <x v="499"/>
    <x v="20"/>
    <x v="1"/>
    <x v="5"/>
    <s v="Global Super Steno Chair"/>
    <n v="172.76"/>
    <n v="2"/>
    <n v="13.44"/>
    <s v="Profit"/>
  </r>
  <r>
    <d v="2014-09-08T00:00:00"/>
    <x v="0"/>
    <x v="8"/>
    <x v="367"/>
    <s v="Paul Prost20140908"/>
    <x v="499"/>
    <x v="20"/>
    <x v="0"/>
    <x v="4"/>
    <s v="Nontoxic Chalk"/>
    <n v="3.52"/>
    <n v="2"/>
    <n v="1.69"/>
    <s v="Profit"/>
  </r>
  <r>
    <d v="2014-09-08T00:00:00"/>
    <x v="0"/>
    <x v="8"/>
    <x v="18"/>
    <s v="Toby Swindell20140908"/>
    <x v="500"/>
    <x v="3"/>
    <x v="0"/>
    <x v="3"/>
    <s v="Acco PRESSTEX Data Binder with Storage Hooks, Light Blue, 9 1/2&quot; X 11&quot;"/>
    <n v="8.61"/>
    <n v="2"/>
    <n v="3.01"/>
    <s v="Profit"/>
  </r>
  <r>
    <d v="2014-09-09T00:00:00"/>
    <x v="0"/>
    <x v="8"/>
    <x v="389"/>
    <s v="Maribeth Schnelling20140909"/>
    <x v="501"/>
    <x v="14"/>
    <x v="0"/>
    <x v="1"/>
    <s v="Alphabetical Labels for Top Tab Filing"/>
    <n v="103.6"/>
    <n v="7"/>
    <n v="51.8"/>
    <s v="Profit"/>
  </r>
  <r>
    <d v="2014-09-09T00:00:00"/>
    <x v="0"/>
    <x v="8"/>
    <x v="390"/>
    <s v="Rick Reed20140909"/>
    <x v="502"/>
    <x v="32"/>
    <x v="0"/>
    <x v="0"/>
    <s v="Xerox 1913"/>
    <n v="166.44"/>
    <n v="3"/>
    <n v="79.89"/>
    <s v="Profit"/>
  </r>
  <r>
    <d v="2014-09-09T00:00:00"/>
    <x v="0"/>
    <x v="8"/>
    <x v="390"/>
    <s v="Rick Reed20140909"/>
    <x v="502"/>
    <x v="32"/>
    <x v="1"/>
    <x v="5"/>
    <s v="Global Italian Leather Office Chair"/>
    <n v="785.88"/>
    <n v="6"/>
    <n v="212.19"/>
    <s v="Profit"/>
  </r>
  <r>
    <d v="2014-09-09T00:00:00"/>
    <x v="0"/>
    <x v="8"/>
    <x v="390"/>
    <s v="Rick Reed20140909"/>
    <x v="502"/>
    <x v="32"/>
    <x v="0"/>
    <x v="0"/>
    <s v="Advantus Motivational Note Cards"/>
    <n v="26.2"/>
    <n v="2"/>
    <n v="12.84"/>
    <s v="Profit"/>
  </r>
  <r>
    <d v="2014-09-09T00:00:00"/>
    <x v="0"/>
    <x v="8"/>
    <x v="390"/>
    <s v="Rick Reed20140909"/>
    <x v="502"/>
    <x v="32"/>
    <x v="0"/>
    <x v="2"/>
    <s v="Tennsco 6- and 18-Compartment Lockers"/>
    <n v="1325.85"/>
    <n v="5"/>
    <n v="238.65"/>
    <s v="Profit"/>
  </r>
  <r>
    <d v="2014-09-09T00:00:00"/>
    <x v="0"/>
    <x v="8"/>
    <x v="391"/>
    <s v="Logan Currie20140909"/>
    <x v="503"/>
    <x v="2"/>
    <x v="0"/>
    <x v="0"/>
    <s v="Xerox 210"/>
    <n v="15.55"/>
    <n v="3"/>
    <n v="5.44"/>
    <s v="Profit"/>
  </r>
  <r>
    <d v="2014-09-09T00:00:00"/>
    <x v="0"/>
    <x v="8"/>
    <x v="391"/>
    <s v="Logan Currie20140909"/>
    <x v="503"/>
    <x v="2"/>
    <x v="2"/>
    <x v="9"/>
    <s v="Rosewill 107 Normal Keys USB Wired Standard Keyboard"/>
    <n v="64.7"/>
    <n v="6"/>
    <n v="-4.8499999999999996"/>
    <s v="Loss"/>
  </r>
  <r>
    <d v="2014-09-09T00:00:00"/>
    <x v="0"/>
    <x v="8"/>
    <x v="391"/>
    <s v="Logan Currie20140909"/>
    <x v="503"/>
    <x v="2"/>
    <x v="1"/>
    <x v="8"/>
    <s v="Master Caster Door Stop, Large Neon Orange"/>
    <n v="17.47"/>
    <n v="3"/>
    <n v="5.0199999999999996"/>
    <s v="Profit"/>
  </r>
  <r>
    <d v="2014-09-09T00:00:00"/>
    <x v="0"/>
    <x v="8"/>
    <x v="391"/>
    <s v="Logan Currie20140909"/>
    <x v="503"/>
    <x v="2"/>
    <x v="2"/>
    <x v="6"/>
    <s v="Polycom SoundPoint IP 450 VoIP phone"/>
    <n v="135.52000000000001"/>
    <n v="1"/>
    <n v="-31.62"/>
    <s v="Loss"/>
  </r>
  <r>
    <d v="2014-09-09T00:00:00"/>
    <x v="0"/>
    <x v="8"/>
    <x v="392"/>
    <s v="Daniel Lacy20140909"/>
    <x v="504"/>
    <x v="25"/>
    <x v="2"/>
    <x v="15"/>
    <s v="3D Systems Cube Printer, 2nd Generation, White"/>
    <n v="1299.99"/>
    <n v="2"/>
    <n v="-572"/>
    <s v="Loss"/>
  </r>
  <r>
    <d v="2014-09-09T00:00:00"/>
    <x v="0"/>
    <x v="8"/>
    <x v="155"/>
    <s v="Nicole Fjeld20140909"/>
    <x v="505"/>
    <x v="10"/>
    <x v="1"/>
    <x v="8"/>
    <s v="Nu-Dell Executive Frame"/>
    <n v="60.67"/>
    <n v="6"/>
    <n v="12.89"/>
    <s v="Profit"/>
  </r>
  <r>
    <d v="2014-09-09T00:00:00"/>
    <x v="0"/>
    <x v="8"/>
    <x v="155"/>
    <s v="Nicole Fjeld20140909"/>
    <x v="505"/>
    <x v="10"/>
    <x v="0"/>
    <x v="4"/>
    <s v="Newell 320"/>
    <n v="30.82"/>
    <n v="9"/>
    <n v="2.7"/>
    <s v="Profit"/>
  </r>
  <r>
    <d v="2014-09-09T00:00:00"/>
    <x v="0"/>
    <x v="8"/>
    <x v="393"/>
    <s v="Chris Cortes20140909"/>
    <x v="506"/>
    <x v="1"/>
    <x v="0"/>
    <x v="0"/>
    <s v="Ampad Poly Cover Wirebound Steno Book, 6&quot; x 9&quot; Assorted Colors, Gregg Ruled"/>
    <n v="10.9"/>
    <n v="3"/>
    <n v="3.41"/>
    <s v="Profit"/>
  </r>
  <r>
    <d v="2014-09-10T00:00:00"/>
    <x v="0"/>
    <x v="8"/>
    <x v="163"/>
    <s v="Dianna Arnett20140910"/>
    <x v="507"/>
    <x v="6"/>
    <x v="0"/>
    <x v="3"/>
    <s v="Tuff Stuff Recycled Round Ring Binders"/>
    <n v="9.64"/>
    <n v="2"/>
    <n v="4.72"/>
    <s v="Profit"/>
  </r>
  <r>
    <d v="2014-09-10T00:00:00"/>
    <x v="0"/>
    <x v="8"/>
    <x v="68"/>
    <s v="Clay Ludtke20140910"/>
    <x v="508"/>
    <x v="11"/>
    <x v="0"/>
    <x v="10"/>
    <s v="Peel &amp; Seel Envelopes"/>
    <n v="21.73"/>
    <n v="7"/>
    <n v="7.6"/>
    <s v="Profit"/>
  </r>
  <r>
    <d v="2014-09-10T00:00:00"/>
    <x v="0"/>
    <x v="8"/>
    <x v="68"/>
    <s v="Clay Ludtke20140910"/>
    <x v="508"/>
    <x v="11"/>
    <x v="1"/>
    <x v="5"/>
    <s v="GuestStacker Chair with Chrome Finish Legs"/>
    <n v="1487.04"/>
    <n v="5"/>
    <n v="148.69999999999999"/>
    <s v="Profit"/>
  </r>
  <r>
    <d v="2014-09-10T00:00:00"/>
    <x v="0"/>
    <x v="8"/>
    <x v="394"/>
    <s v="Sandra Flanagan20140910"/>
    <x v="509"/>
    <x v="23"/>
    <x v="0"/>
    <x v="12"/>
    <s v="Kensington 6 Outlet Guardian Standard Surge Protector"/>
    <n v="81.92"/>
    <n v="4"/>
    <n v="22.12"/>
    <s v="Profit"/>
  </r>
  <r>
    <d v="2014-09-10T00:00:00"/>
    <x v="0"/>
    <x v="8"/>
    <x v="394"/>
    <s v="Sandra Flanagan20140910"/>
    <x v="509"/>
    <x v="23"/>
    <x v="1"/>
    <x v="8"/>
    <s v="Dana Fluorescent Magnifying Lamp, White, 36&quot;"/>
    <n v="254.9"/>
    <n v="5"/>
    <n v="76.47"/>
    <s v="Profit"/>
  </r>
  <r>
    <d v="2014-09-11T00:00:00"/>
    <x v="0"/>
    <x v="8"/>
    <x v="395"/>
    <s v="Liz Willingham20140911"/>
    <x v="510"/>
    <x v="3"/>
    <x v="1"/>
    <x v="8"/>
    <s v="Deflect-o DuraMat Lighweight, Studded, Beveled Mat for Low Pile Carpeting"/>
    <n v="127.95"/>
    <n v="3"/>
    <n v="21.75"/>
    <s v="Profit"/>
  </r>
  <r>
    <d v="2014-09-12T00:00:00"/>
    <x v="0"/>
    <x v="8"/>
    <x v="26"/>
    <s v="Shirley Daniels20140912"/>
    <x v="511"/>
    <x v="20"/>
    <x v="2"/>
    <x v="15"/>
    <s v="Epson WorkForce WF-2530 All-in-One Printer, Copier Scanner"/>
    <n v="69.989999999999995"/>
    <n v="1"/>
    <n v="30.1"/>
    <s v="Profit"/>
  </r>
  <r>
    <d v="2014-09-12T00:00:00"/>
    <x v="0"/>
    <x v="8"/>
    <x v="396"/>
    <s v="Brad Norvell20140912"/>
    <x v="512"/>
    <x v="25"/>
    <x v="0"/>
    <x v="0"/>
    <s v="Xerox 220"/>
    <n v="10.37"/>
    <n v="2"/>
    <n v="3.63"/>
    <s v="Profit"/>
  </r>
  <r>
    <d v="2014-09-12T00:00:00"/>
    <x v="0"/>
    <x v="8"/>
    <x v="396"/>
    <s v="Brad Norvell20140912"/>
    <x v="512"/>
    <x v="25"/>
    <x v="0"/>
    <x v="12"/>
    <s v="Fellowes 8 Outlet Superior Workstation Surge Protector"/>
    <n v="166.84"/>
    <n v="5"/>
    <n v="18.77"/>
    <s v="Profit"/>
  </r>
  <r>
    <d v="2014-09-12T00:00:00"/>
    <x v="0"/>
    <x v="8"/>
    <x v="396"/>
    <s v="Brad Norvell20140912"/>
    <x v="512"/>
    <x v="25"/>
    <x v="2"/>
    <x v="9"/>
    <s v="SanDisk Cruzer 32 GB USB Flash Drive"/>
    <n v="15.22"/>
    <n v="1"/>
    <n v="2.2799999999999998"/>
    <s v="Profit"/>
  </r>
  <r>
    <d v="2014-09-12T00:00:00"/>
    <x v="0"/>
    <x v="8"/>
    <x v="397"/>
    <s v="Pete Takahito20140912"/>
    <x v="513"/>
    <x v="0"/>
    <x v="0"/>
    <x v="3"/>
    <s v="Wilson Jones Impact Binders"/>
    <n v="5.18"/>
    <n v="5"/>
    <n v="-8.0299999999999994"/>
    <s v="Loss"/>
  </r>
  <r>
    <d v="2014-09-12T00:00:00"/>
    <x v="0"/>
    <x v="8"/>
    <x v="192"/>
    <s v="Art Foster20140912"/>
    <x v="514"/>
    <x v="10"/>
    <x v="0"/>
    <x v="3"/>
    <s v="Premier Elliptical Ring Binder, Black"/>
    <n v="63.92"/>
    <n v="7"/>
    <n v="-46.88"/>
    <s v="Loss"/>
  </r>
  <r>
    <d v="2014-09-12T00:00:00"/>
    <x v="0"/>
    <x v="8"/>
    <x v="398"/>
    <s v="Tom Ashbrook20140912"/>
    <x v="515"/>
    <x v="42"/>
    <x v="0"/>
    <x v="14"/>
    <s v="Compact Automatic Electric Letter Opener"/>
    <n v="357.93"/>
    <n v="3"/>
    <n v="7.16"/>
    <s v="Profit"/>
  </r>
  <r>
    <d v="2014-09-12T00:00:00"/>
    <x v="0"/>
    <x v="8"/>
    <x v="398"/>
    <s v="Tom Ashbrook20140912"/>
    <x v="515"/>
    <x v="42"/>
    <x v="2"/>
    <x v="9"/>
    <s v="SanDisk Cruzer 16 GB USB Flash Drive"/>
    <n v="57.4"/>
    <n v="5"/>
    <n v="10.91"/>
    <s v="Profit"/>
  </r>
  <r>
    <d v="2014-09-12T00:00:00"/>
    <x v="0"/>
    <x v="8"/>
    <x v="398"/>
    <s v="Tom Ashbrook20140912"/>
    <x v="515"/>
    <x v="42"/>
    <x v="0"/>
    <x v="3"/>
    <s v="GBC DocuBind P100 Manual Binding Machine"/>
    <n v="331.96"/>
    <n v="2"/>
    <n v="149.38"/>
    <s v="Profit"/>
  </r>
  <r>
    <d v="2014-09-12T00:00:00"/>
    <x v="0"/>
    <x v="8"/>
    <x v="398"/>
    <s v="Tom Ashbrook20140912"/>
    <x v="515"/>
    <x v="42"/>
    <x v="1"/>
    <x v="8"/>
    <s v="Seth Thomas 8 1/2&quot; Cubicle Clock"/>
    <n v="40.56"/>
    <n v="2"/>
    <n v="12.98"/>
    <s v="Profit"/>
  </r>
  <r>
    <d v="2014-09-12T00:00:00"/>
    <x v="0"/>
    <x v="8"/>
    <x v="399"/>
    <s v="Luke Weiss20140912"/>
    <x v="516"/>
    <x v="20"/>
    <x v="1"/>
    <x v="5"/>
    <s v="HON 5400 Series Task Chairs for Big and Tall"/>
    <n v="3785.29"/>
    <n v="6"/>
    <n v="420.59"/>
    <s v="Profit"/>
  </r>
  <r>
    <d v="2014-09-13T00:00:00"/>
    <x v="0"/>
    <x v="8"/>
    <x v="400"/>
    <s v="Erin Ashbrook20140913"/>
    <x v="517"/>
    <x v="25"/>
    <x v="0"/>
    <x v="3"/>
    <s v="GBC Instant Index System for Binding Systems"/>
    <n v="18.649999999999999"/>
    <n v="7"/>
    <n v="-12.43"/>
    <s v="Loss"/>
  </r>
  <r>
    <d v="2014-09-13T00:00:00"/>
    <x v="0"/>
    <x v="8"/>
    <x v="401"/>
    <s v="Jessica Myrick20140913"/>
    <x v="518"/>
    <x v="2"/>
    <x v="0"/>
    <x v="0"/>
    <s v="Xerox 1985"/>
    <n v="15.55"/>
    <n v="3"/>
    <n v="5.44"/>
    <s v="Profit"/>
  </r>
  <r>
    <d v="2014-09-13T00:00:00"/>
    <x v="0"/>
    <x v="8"/>
    <x v="401"/>
    <s v="Jessica Myrick20140913"/>
    <x v="518"/>
    <x v="2"/>
    <x v="2"/>
    <x v="9"/>
    <s v="Hypercom P1300 Pinpad"/>
    <n v="252"/>
    <n v="5"/>
    <n v="53.55"/>
    <s v="Profit"/>
  </r>
  <r>
    <d v="2014-09-13T00:00:00"/>
    <x v="0"/>
    <x v="8"/>
    <x v="284"/>
    <s v="Dan Campbell20140913"/>
    <x v="519"/>
    <x v="20"/>
    <x v="0"/>
    <x v="4"/>
    <s v="Newell 322"/>
    <n v="5.46"/>
    <n v="3"/>
    <n v="1.47"/>
    <s v="Profit"/>
  </r>
  <r>
    <d v="2014-09-13T00:00:00"/>
    <x v="0"/>
    <x v="8"/>
    <x v="402"/>
    <s v="Odella Nelson20140913"/>
    <x v="520"/>
    <x v="12"/>
    <x v="0"/>
    <x v="2"/>
    <s v="Eldon File Chest Portable File"/>
    <n v="79.400000000000006"/>
    <n v="5"/>
    <n v="5.96"/>
    <s v="Profit"/>
  </r>
  <r>
    <d v="2014-09-13T00:00:00"/>
    <x v="0"/>
    <x v="8"/>
    <x v="288"/>
    <s v="Becky Castell20140913"/>
    <x v="521"/>
    <x v="0"/>
    <x v="1"/>
    <x v="5"/>
    <s v="Padded Folding Chairs, Black, 4/Carton"/>
    <n v="340.12"/>
    <n v="6"/>
    <n v="-9.7200000000000006"/>
    <s v="Loss"/>
  </r>
  <r>
    <d v="2014-09-13T00:00:00"/>
    <x v="0"/>
    <x v="8"/>
    <x v="352"/>
    <s v="Lena Hernandez20140913"/>
    <x v="522"/>
    <x v="10"/>
    <x v="0"/>
    <x v="3"/>
    <s v="Acco Suede Grain Vinyl Round Ring Binder"/>
    <n v="2.5"/>
    <n v="3"/>
    <n v="-2"/>
    <s v="Loss"/>
  </r>
  <r>
    <d v="2014-09-13T00:00:00"/>
    <x v="0"/>
    <x v="8"/>
    <x v="218"/>
    <s v="Resi PÃ¶lking20140913"/>
    <x v="523"/>
    <x v="22"/>
    <x v="0"/>
    <x v="7"/>
    <s v="OIC Thumb-Tacks"/>
    <n v="5.7"/>
    <n v="5"/>
    <n v="2.68"/>
    <s v="Profit"/>
  </r>
  <r>
    <d v="2014-09-13T00:00:00"/>
    <x v="0"/>
    <x v="8"/>
    <x v="218"/>
    <s v="Resi PÃ¶lking20140913"/>
    <x v="523"/>
    <x v="22"/>
    <x v="1"/>
    <x v="8"/>
    <s v="C-Line Cubicle Keepers Polyproplyene Holder With Velcro Backings"/>
    <n v="14.19"/>
    <n v="3"/>
    <n v="5.53"/>
    <s v="Profit"/>
  </r>
  <r>
    <d v="2014-09-13T00:00:00"/>
    <x v="0"/>
    <x v="8"/>
    <x v="218"/>
    <s v="Resi PÃ¶lking20140913"/>
    <x v="523"/>
    <x v="22"/>
    <x v="0"/>
    <x v="14"/>
    <s v="Acme Value Line Scissors"/>
    <n v="7.3"/>
    <n v="2"/>
    <n v="2.19"/>
    <s v="Profit"/>
  </r>
  <r>
    <d v="2014-09-13T00:00:00"/>
    <x v="0"/>
    <x v="8"/>
    <x v="218"/>
    <s v="Resi PÃ¶lking20140913"/>
    <x v="523"/>
    <x v="22"/>
    <x v="2"/>
    <x v="9"/>
    <s v="Logitech Wireless Performance Mouse MX for PC and Mac"/>
    <n v="199.98"/>
    <n v="2"/>
    <n v="75.989999999999995"/>
    <s v="Profit"/>
  </r>
  <r>
    <d v="2014-09-13T00:00:00"/>
    <x v="0"/>
    <x v="8"/>
    <x v="218"/>
    <s v="Resi PÃ¶lking20140913"/>
    <x v="523"/>
    <x v="22"/>
    <x v="2"/>
    <x v="9"/>
    <s v="Memorex Mini Travel Drive 64 GB USB 2.0 Flash Drive"/>
    <n v="144.96"/>
    <n v="4"/>
    <n v="60.88"/>
    <s v="Profit"/>
  </r>
  <r>
    <d v="2014-09-13T00:00:00"/>
    <x v="0"/>
    <x v="8"/>
    <x v="218"/>
    <s v="Resi PÃ¶lking20140913"/>
    <x v="523"/>
    <x v="22"/>
    <x v="2"/>
    <x v="9"/>
    <s v="WD My Passport Ultra 500GB Portable External Hard Drive"/>
    <n v="118"/>
    <n v="2"/>
    <n v="20.059999999999999"/>
    <s v="Profit"/>
  </r>
  <r>
    <d v="2014-09-13T00:00:00"/>
    <x v="0"/>
    <x v="8"/>
    <x v="218"/>
    <s v="Resi PÃ¶lking20140913"/>
    <x v="523"/>
    <x v="22"/>
    <x v="0"/>
    <x v="0"/>
    <s v="Xerox 1942"/>
    <n v="48.94"/>
    <n v="1"/>
    <n v="24.47"/>
    <s v="Profit"/>
  </r>
  <r>
    <d v="2014-09-13T00:00:00"/>
    <x v="0"/>
    <x v="8"/>
    <x v="218"/>
    <s v="Resi PÃ¶lking20140913"/>
    <x v="523"/>
    <x v="22"/>
    <x v="0"/>
    <x v="12"/>
    <s v="Holmes Replacement Filter for HEPA Air Cleaner, Medium Room"/>
    <n v="22.66"/>
    <n v="2"/>
    <n v="9.74"/>
    <s v="Profit"/>
  </r>
  <r>
    <d v="2014-09-14T00:00:00"/>
    <x v="0"/>
    <x v="8"/>
    <x v="403"/>
    <s v="Jennifer Braxton20140914"/>
    <x v="524"/>
    <x v="1"/>
    <x v="0"/>
    <x v="12"/>
    <s v="Kensington 7 Outlet MasterPiece HOMEOFFICE Power Control Center"/>
    <n v="52.45"/>
    <n v="2"/>
    <n v="-131.12"/>
    <s v="Loss"/>
  </r>
  <r>
    <d v="2014-09-14T00:00:00"/>
    <x v="0"/>
    <x v="8"/>
    <x v="403"/>
    <s v="Jennifer Braxton20140914"/>
    <x v="524"/>
    <x v="1"/>
    <x v="0"/>
    <x v="1"/>
    <s v="Avery 51"/>
    <n v="20.16"/>
    <n v="4"/>
    <n v="6.55"/>
    <s v="Profit"/>
  </r>
  <r>
    <d v="2014-09-14T00:00:00"/>
    <x v="0"/>
    <x v="8"/>
    <x v="404"/>
    <s v="Astrea Jones20140914"/>
    <x v="525"/>
    <x v="20"/>
    <x v="0"/>
    <x v="2"/>
    <s v="Fellowes Officeware Wire Shelving"/>
    <n v="449.15"/>
    <n v="5"/>
    <n v="8.98"/>
    <s v="Profit"/>
  </r>
  <r>
    <d v="2014-09-14T00:00:00"/>
    <x v="0"/>
    <x v="8"/>
    <x v="404"/>
    <s v="Astrea Jones20140914"/>
    <x v="525"/>
    <x v="20"/>
    <x v="0"/>
    <x v="10"/>
    <s v="Colored Envelopes"/>
    <n v="11.07"/>
    <n v="3"/>
    <n v="5.09"/>
    <s v="Profit"/>
  </r>
  <r>
    <d v="2014-09-14T00:00:00"/>
    <x v="0"/>
    <x v="8"/>
    <x v="273"/>
    <s v="Cynthia Arntzen20140914"/>
    <x v="526"/>
    <x v="16"/>
    <x v="0"/>
    <x v="12"/>
    <s v="Sanitaire Vibra Groomer IR Commercial Upright Vacuum, Replacement Belts"/>
    <n v="13"/>
    <n v="5"/>
    <n v="1.3"/>
    <s v="Profit"/>
  </r>
  <r>
    <d v="2014-09-14T00:00:00"/>
    <x v="0"/>
    <x v="8"/>
    <x v="273"/>
    <s v="Cynthia Arntzen20140914"/>
    <x v="526"/>
    <x v="16"/>
    <x v="1"/>
    <x v="8"/>
    <s v="Advantus Panel Wall Acrylic Frame"/>
    <n v="13.13"/>
    <n v="3"/>
    <n v="3.77"/>
    <s v="Profit"/>
  </r>
  <r>
    <d v="2014-09-14T00:00:00"/>
    <x v="0"/>
    <x v="8"/>
    <x v="405"/>
    <s v="John Castell20140914"/>
    <x v="527"/>
    <x v="4"/>
    <x v="1"/>
    <x v="8"/>
    <s v="Seth Thomas 14&quot; Day/Date Wall Clock"/>
    <n v="142.4"/>
    <n v="5"/>
    <n v="52.69"/>
    <s v="Profit"/>
  </r>
  <r>
    <d v="2014-09-14T00:00:00"/>
    <x v="0"/>
    <x v="8"/>
    <x v="405"/>
    <s v="John Castell20140914"/>
    <x v="527"/>
    <x v="4"/>
    <x v="0"/>
    <x v="3"/>
    <s v="Avery Poly Binder Pockets"/>
    <n v="7.16"/>
    <n v="2"/>
    <n v="3.44"/>
    <s v="Profit"/>
  </r>
  <r>
    <d v="2014-09-14T00:00:00"/>
    <x v="0"/>
    <x v="8"/>
    <x v="406"/>
    <s v="Darrin Martin20140914"/>
    <x v="528"/>
    <x v="20"/>
    <x v="1"/>
    <x v="13"/>
    <s v="KI Adjustable-Height Table"/>
    <n v="464.29"/>
    <n v="9"/>
    <n v="-108.33"/>
    <s v="Loss"/>
  </r>
  <r>
    <d v="2014-09-14T00:00:00"/>
    <x v="0"/>
    <x v="8"/>
    <x v="406"/>
    <s v="Darrin Martin20140914"/>
    <x v="528"/>
    <x v="20"/>
    <x v="0"/>
    <x v="10"/>
    <s v="Staple envelope"/>
    <n v="68.459999999999994"/>
    <n v="7"/>
    <n v="31.49"/>
    <s v="Profit"/>
  </r>
  <r>
    <d v="2014-09-14T00:00:00"/>
    <x v="0"/>
    <x v="8"/>
    <x v="406"/>
    <s v="Darrin Martin20140914"/>
    <x v="528"/>
    <x v="20"/>
    <x v="2"/>
    <x v="15"/>
    <s v="Ativa V4110MDD Micro-Cut Shredder"/>
    <n v="2799.96"/>
    <n v="4"/>
    <n v="1371.98"/>
    <s v="Profit"/>
  </r>
  <r>
    <d v="2014-09-14T00:00:00"/>
    <x v="0"/>
    <x v="8"/>
    <x v="406"/>
    <s v="Darrin Martin20140914"/>
    <x v="528"/>
    <x v="20"/>
    <x v="0"/>
    <x v="12"/>
    <s v="Honeywell Enviracaire Portable HEPA Air Cleaner for 17' x 22' Room"/>
    <n v="601.29999999999995"/>
    <n v="2"/>
    <n v="198.43"/>
    <s v="Profit"/>
  </r>
  <r>
    <d v="2014-09-14T00:00:00"/>
    <x v="0"/>
    <x v="8"/>
    <x v="406"/>
    <s v="Darrin Martin20140914"/>
    <x v="528"/>
    <x v="20"/>
    <x v="2"/>
    <x v="6"/>
    <s v="Spigen Samsung Galaxy S5 Case Wallet"/>
    <n v="16.989999999999998"/>
    <n v="1"/>
    <n v="4.42"/>
    <s v="Profit"/>
  </r>
  <r>
    <d v="2014-09-14T00:00:00"/>
    <x v="0"/>
    <x v="8"/>
    <x v="406"/>
    <s v="Darrin Martin20140914"/>
    <x v="528"/>
    <x v="20"/>
    <x v="2"/>
    <x v="6"/>
    <s v="Vtech CS6719"/>
    <n v="287.97000000000003"/>
    <n v="3"/>
    <n v="80.63"/>
    <s v="Profit"/>
  </r>
  <r>
    <d v="2014-09-14T00:00:00"/>
    <x v="0"/>
    <x v="8"/>
    <x v="406"/>
    <s v="Darrin Martin20140914"/>
    <x v="528"/>
    <x v="20"/>
    <x v="0"/>
    <x v="0"/>
    <s v="Xerox 198"/>
    <n v="44.82"/>
    <n v="9"/>
    <n v="21.07"/>
    <s v="Profit"/>
  </r>
  <r>
    <d v="2014-09-14T00:00:00"/>
    <x v="0"/>
    <x v="8"/>
    <x v="134"/>
    <s v="Scott Cohen20140914"/>
    <x v="529"/>
    <x v="0"/>
    <x v="0"/>
    <x v="7"/>
    <s v="Revere Boxed Rubber Bands by Revere"/>
    <n v="6.05"/>
    <n v="4"/>
    <n v="-1.36"/>
    <s v="Loss"/>
  </r>
  <r>
    <d v="2014-09-14T00:00:00"/>
    <x v="0"/>
    <x v="8"/>
    <x v="134"/>
    <s v="Scott Cohen20140914"/>
    <x v="529"/>
    <x v="0"/>
    <x v="0"/>
    <x v="0"/>
    <s v="Xerox 1900"/>
    <n v="6.85"/>
    <n v="2"/>
    <n v="2.14"/>
    <s v="Profit"/>
  </r>
  <r>
    <d v="2014-09-14T00:00:00"/>
    <x v="0"/>
    <x v="8"/>
    <x v="134"/>
    <s v="Scott Cohen20140914"/>
    <x v="529"/>
    <x v="0"/>
    <x v="1"/>
    <x v="8"/>
    <s v="Stacking Trays by OIC"/>
    <n v="9.9600000000000009"/>
    <n v="5"/>
    <n v="-6.72"/>
    <s v="Loss"/>
  </r>
  <r>
    <d v="2014-09-14T00:00:00"/>
    <x v="0"/>
    <x v="8"/>
    <x v="134"/>
    <s v="Scott Cohen20140914"/>
    <x v="529"/>
    <x v="0"/>
    <x v="0"/>
    <x v="3"/>
    <s v="Trimflex Flexible Post Binders"/>
    <n v="8.5500000000000007"/>
    <n v="2"/>
    <n v="-13.68"/>
    <s v="Loss"/>
  </r>
  <r>
    <d v="2014-09-15T00:00:00"/>
    <x v="0"/>
    <x v="8"/>
    <x v="407"/>
    <s v="Monica Federle20140915"/>
    <x v="530"/>
    <x v="2"/>
    <x v="1"/>
    <x v="8"/>
    <s v="Seth Thomas 16&quot; Steel Case Clock"/>
    <n v="103.94"/>
    <n v="4"/>
    <n v="16.89"/>
    <s v="Profit"/>
  </r>
  <r>
    <d v="2014-09-15T00:00:00"/>
    <x v="0"/>
    <x v="8"/>
    <x v="116"/>
    <s v="Alex Avila20140915"/>
    <x v="531"/>
    <x v="20"/>
    <x v="0"/>
    <x v="0"/>
    <s v="Easy-staple paper"/>
    <n v="14.94"/>
    <n v="3"/>
    <n v="7.02"/>
    <s v="Profit"/>
  </r>
  <r>
    <d v="2014-09-15T00:00:00"/>
    <x v="0"/>
    <x v="8"/>
    <x v="116"/>
    <s v="Alex Avila20140915"/>
    <x v="531"/>
    <x v="20"/>
    <x v="1"/>
    <x v="8"/>
    <s v="Master Caster Door Stop, Large Neon Orange"/>
    <n v="14.56"/>
    <n v="2"/>
    <n v="6.26"/>
    <s v="Profit"/>
  </r>
  <r>
    <d v="2014-09-16T00:00:00"/>
    <x v="0"/>
    <x v="8"/>
    <x v="211"/>
    <s v="Randy Ferguson20140916"/>
    <x v="532"/>
    <x v="20"/>
    <x v="0"/>
    <x v="3"/>
    <s v="Avery Trapezoid Extra Heavy Duty 4&quot; Binders"/>
    <n v="33.549999999999997"/>
    <n v="1"/>
    <n v="12.58"/>
    <s v="Profit"/>
  </r>
  <r>
    <d v="2014-09-17T00:00:00"/>
    <x v="0"/>
    <x v="8"/>
    <x v="408"/>
    <s v="Anthony Garverick20140917"/>
    <x v="533"/>
    <x v="2"/>
    <x v="0"/>
    <x v="3"/>
    <s v="Acco Pressboard Covers with Storage Hooks, 14 7/8&quot; x 11&quot;, Light Blue"/>
    <n v="5.89"/>
    <n v="4"/>
    <n v="-4.12"/>
    <s v="Loss"/>
  </r>
  <r>
    <d v="2014-09-17T00:00:00"/>
    <x v="0"/>
    <x v="8"/>
    <x v="388"/>
    <s v="Kean Takahito20140917"/>
    <x v="534"/>
    <x v="25"/>
    <x v="2"/>
    <x v="9"/>
    <s v="Logitech Trackman Marble Mouse"/>
    <n v="47.98"/>
    <n v="2"/>
    <n v="13.2"/>
    <s v="Profit"/>
  </r>
  <r>
    <d v="2014-09-17T00:00:00"/>
    <x v="0"/>
    <x v="8"/>
    <x v="388"/>
    <s v="Kean Takahito20140917"/>
    <x v="534"/>
    <x v="25"/>
    <x v="0"/>
    <x v="0"/>
    <s v="Xerox 1924"/>
    <n v="4.62"/>
    <n v="1"/>
    <n v="1.68"/>
    <s v="Profit"/>
  </r>
  <r>
    <d v="2014-09-17T00:00:00"/>
    <x v="0"/>
    <x v="8"/>
    <x v="84"/>
    <s v="Bradley Nguyen20140917"/>
    <x v="535"/>
    <x v="22"/>
    <x v="0"/>
    <x v="2"/>
    <s v="Eldon Gobal File Keepers"/>
    <n v="30.28"/>
    <n v="2"/>
    <n v="1.21"/>
    <s v="Profit"/>
  </r>
  <r>
    <d v="2014-09-17T00:00:00"/>
    <x v="0"/>
    <x v="8"/>
    <x v="84"/>
    <s v="Bradley Nguyen20140917"/>
    <x v="535"/>
    <x v="22"/>
    <x v="0"/>
    <x v="2"/>
    <s v="Eldon ProFile File 'N Store Portable File Tub Letter/Legal Size Black"/>
    <n v="57.93"/>
    <n v="3"/>
    <n v="16.22"/>
    <s v="Profit"/>
  </r>
  <r>
    <d v="2014-09-17T00:00:00"/>
    <x v="0"/>
    <x v="8"/>
    <x v="84"/>
    <s v="Bradley Nguyen20140917"/>
    <x v="535"/>
    <x v="22"/>
    <x v="1"/>
    <x v="8"/>
    <s v="Executive Impressions 12&quot; Wall Clock"/>
    <n v="35.340000000000003"/>
    <n v="2"/>
    <n v="13.43"/>
    <s v="Profit"/>
  </r>
  <r>
    <d v="2014-09-17T00:00:00"/>
    <x v="0"/>
    <x v="8"/>
    <x v="84"/>
    <s v="Bradley Nguyen20140917"/>
    <x v="535"/>
    <x v="22"/>
    <x v="0"/>
    <x v="3"/>
    <s v="GBC Prestige Therm-A-Bind Covers"/>
    <n v="137.24"/>
    <n v="5"/>
    <n v="46.32"/>
    <s v="Profit"/>
  </r>
  <r>
    <d v="2014-09-17T00:00:00"/>
    <x v="0"/>
    <x v="8"/>
    <x v="245"/>
    <s v="Nick Radford20140917"/>
    <x v="536"/>
    <x v="3"/>
    <x v="0"/>
    <x v="10"/>
    <s v="Tyvek Interoffice Envelopes, 9 1/2&quot; x 12 1/2&quot;, 100/Box"/>
    <n v="182.94"/>
    <n v="3"/>
    <n v="85.98"/>
    <s v="Profit"/>
  </r>
  <r>
    <d v="2014-09-17T00:00:00"/>
    <x v="0"/>
    <x v="8"/>
    <x v="409"/>
    <s v="Joseph Airdo20140917"/>
    <x v="537"/>
    <x v="11"/>
    <x v="0"/>
    <x v="4"/>
    <s v="Newell 313"/>
    <n v="5.25"/>
    <n v="2"/>
    <n v="0.46"/>
    <s v="Profit"/>
  </r>
  <r>
    <d v="2014-09-17T00:00:00"/>
    <x v="0"/>
    <x v="8"/>
    <x v="409"/>
    <s v="Joseph Airdo20140917"/>
    <x v="537"/>
    <x v="11"/>
    <x v="0"/>
    <x v="4"/>
    <s v="Boston 16701 Slimline Battery Pencil Sharpener"/>
    <n v="38.26"/>
    <n v="3"/>
    <n v="4.78"/>
    <s v="Profit"/>
  </r>
  <r>
    <d v="2014-09-17T00:00:00"/>
    <x v="0"/>
    <x v="8"/>
    <x v="409"/>
    <s v="Joseph Airdo20140917"/>
    <x v="537"/>
    <x v="11"/>
    <x v="0"/>
    <x v="0"/>
    <s v="Riverleaf Stik-Withit Designer Note Cubes"/>
    <n v="40.24"/>
    <n v="5"/>
    <n v="13.08"/>
    <s v="Profit"/>
  </r>
  <r>
    <d v="2014-09-17T00:00:00"/>
    <x v="0"/>
    <x v="8"/>
    <x v="409"/>
    <s v="Joseph Airdo20140917"/>
    <x v="537"/>
    <x v="11"/>
    <x v="2"/>
    <x v="15"/>
    <s v="Plantronics Single Ear Headset"/>
    <n v="29.93"/>
    <n v="5"/>
    <n v="-21.95"/>
    <s v="Loss"/>
  </r>
  <r>
    <d v="2014-09-17T00:00:00"/>
    <x v="0"/>
    <x v="8"/>
    <x v="409"/>
    <s v="Joseph Airdo20140917"/>
    <x v="537"/>
    <x v="11"/>
    <x v="0"/>
    <x v="0"/>
    <s v="Xerox 1960"/>
    <n v="148.69999999999999"/>
    <n v="6"/>
    <n v="46.47"/>
    <s v="Profit"/>
  </r>
  <r>
    <d v="2014-09-17T00:00:00"/>
    <x v="0"/>
    <x v="8"/>
    <x v="409"/>
    <s v="Joseph Airdo20140917"/>
    <x v="537"/>
    <x v="11"/>
    <x v="2"/>
    <x v="9"/>
    <s v="Verbatim 25 GB 6x Blu-ray Single Layer Recordable Disc, 3/Pack"/>
    <n v="55.92"/>
    <n v="10"/>
    <n v="16.78"/>
    <s v="Profit"/>
  </r>
  <r>
    <d v="2014-09-19T00:00:00"/>
    <x v="0"/>
    <x v="8"/>
    <x v="191"/>
    <s v="Sean Braxton20140919"/>
    <x v="538"/>
    <x v="0"/>
    <x v="2"/>
    <x v="15"/>
    <s v="Lexmark MX611dhe Monochrome Laser Printer"/>
    <n v="3059.98"/>
    <n v="3"/>
    <n v="-510"/>
    <s v="Loss"/>
  </r>
  <r>
    <d v="2014-09-19T00:00:00"/>
    <x v="0"/>
    <x v="8"/>
    <x v="191"/>
    <s v="Sean Braxton20140919"/>
    <x v="538"/>
    <x v="0"/>
    <x v="2"/>
    <x v="15"/>
    <s v="Xerox WorkCentre 6505DN Laser Multifunction Printer"/>
    <n v="2519.96"/>
    <n v="7"/>
    <n v="-252"/>
    <s v="Loss"/>
  </r>
  <r>
    <d v="2014-09-19T00:00:00"/>
    <x v="0"/>
    <x v="8"/>
    <x v="410"/>
    <s v="Frank Atkinson20140919"/>
    <x v="539"/>
    <x v="3"/>
    <x v="0"/>
    <x v="7"/>
    <s v="OIC Binder Clips"/>
    <n v="7.16"/>
    <n v="2"/>
    <n v="3.58"/>
    <s v="Profit"/>
  </r>
  <r>
    <d v="2014-09-19T00:00:00"/>
    <x v="0"/>
    <x v="8"/>
    <x v="154"/>
    <s v="John Lee20140919"/>
    <x v="540"/>
    <x v="25"/>
    <x v="0"/>
    <x v="2"/>
    <s v="Project Tote Personal File"/>
    <n v="67.34"/>
    <n v="6"/>
    <n v="7.58"/>
    <s v="Profit"/>
  </r>
  <r>
    <d v="2014-09-19T00:00:00"/>
    <x v="0"/>
    <x v="8"/>
    <x v="154"/>
    <s v="John Lee20140919"/>
    <x v="540"/>
    <x v="25"/>
    <x v="2"/>
    <x v="15"/>
    <s v="HP Designjet T520 Inkjet Large Format Printer - 24&quot; Color"/>
    <n v="2624.99"/>
    <n v="3"/>
    <n v="-944.99"/>
    <s v="Loss"/>
  </r>
  <r>
    <d v="2014-09-19T00:00:00"/>
    <x v="0"/>
    <x v="8"/>
    <x v="183"/>
    <s v="Bill Shonely20140919"/>
    <x v="541"/>
    <x v="20"/>
    <x v="1"/>
    <x v="5"/>
    <s v="Hon Olson Stacker Stools"/>
    <n v="887.1"/>
    <n v="7"/>
    <n v="177.42"/>
    <s v="Profit"/>
  </r>
  <r>
    <d v="2014-09-19T00:00:00"/>
    <x v="0"/>
    <x v="8"/>
    <x v="411"/>
    <s v="Mike Caudle20140919"/>
    <x v="542"/>
    <x v="22"/>
    <x v="0"/>
    <x v="2"/>
    <s v="Decoflex Hanging Personal Folder File, Blue"/>
    <n v="92.52"/>
    <n v="6"/>
    <n v="24.98"/>
    <s v="Profit"/>
  </r>
  <r>
    <d v="2014-09-19T00:00:00"/>
    <x v="0"/>
    <x v="8"/>
    <x v="412"/>
    <s v="Jim Kriz20140919"/>
    <x v="543"/>
    <x v="3"/>
    <x v="0"/>
    <x v="7"/>
    <s v="Revere Boxed Rubber Bands by Revere"/>
    <n v="5.67"/>
    <n v="3"/>
    <n v="0.11"/>
    <s v="Profit"/>
  </r>
  <r>
    <d v="2014-09-19T00:00:00"/>
    <x v="0"/>
    <x v="8"/>
    <x v="37"/>
    <s v="Neil Ducich20140919"/>
    <x v="544"/>
    <x v="12"/>
    <x v="1"/>
    <x v="13"/>
    <s v="Hon 2111 Invitation Series Straight Table"/>
    <n v="73.92"/>
    <n v="1"/>
    <n v="-45.83"/>
    <s v="Loss"/>
  </r>
  <r>
    <d v="2014-09-20T00:00:00"/>
    <x v="0"/>
    <x v="8"/>
    <x v="413"/>
    <s v="Philip Fox20140920"/>
    <x v="545"/>
    <x v="1"/>
    <x v="1"/>
    <x v="13"/>
    <s v="Bevis 44 x 96 Conference Tables"/>
    <n v="617.70000000000005"/>
    <n v="6"/>
    <n v="-407.68"/>
    <s v="Loss"/>
  </r>
  <r>
    <d v="2014-09-20T00:00:00"/>
    <x v="0"/>
    <x v="8"/>
    <x v="414"/>
    <s v="Erica Smith20140920"/>
    <x v="546"/>
    <x v="3"/>
    <x v="0"/>
    <x v="1"/>
    <s v="Avery 499"/>
    <n v="9.9600000000000009"/>
    <n v="2"/>
    <n v="4.58"/>
    <s v="Profit"/>
  </r>
  <r>
    <d v="2014-09-20T00:00:00"/>
    <x v="0"/>
    <x v="8"/>
    <x v="414"/>
    <s v="Erica Smith20140920"/>
    <x v="546"/>
    <x v="3"/>
    <x v="0"/>
    <x v="0"/>
    <s v="Wirebound Message Book, 4 per Page"/>
    <n v="21.72"/>
    <n v="4"/>
    <n v="10.64"/>
    <s v="Profit"/>
  </r>
  <r>
    <d v="2014-09-20T00:00:00"/>
    <x v="0"/>
    <x v="8"/>
    <x v="159"/>
    <s v="Dorothy Badders20140920"/>
    <x v="547"/>
    <x v="16"/>
    <x v="0"/>
    <x v="4"/>
    <s v="Nontoxic Chalk"/>
    <n v="2.82"/>
    <n v="2"/>
    <n v="0.99"/>
    <s v="Profit"/>
  </r>
  <r>
    <d v="2014-09-20T00:00:00"/>
    <x v="0"/>
    <x v="8"/>
    <x v="415"/>
    <s v="Michelle Arnett20140920"/>
    <x v="548"/>
    <x v="3"/>
    <x v="0"/>
    <x v="12"/>
    <s v="Staple holder"/>
    <n v="43.92"/>
    <n v="4"/>
    <n v="11.86"/>
    <s v="Profit"/>
  </r>
  <r>
    <d v="2014-09-20T00:00:00"/>
    <x v="0"/>
    <x v="8"/>
    <x v="415"/>
    <s v="Michelle Arnett20140920"/>
    <x v="548"/>
    <x v="3"/>
    <x v="0"/>
    <x v="3"/>
    <s v="Ibico Plastic and Wire Spiral Binding Combs"/>
    <n v="20.23"/>
    <n v="3"/>
    <n v="6.58"/>
    <s v="Profit"/>
  </r>
  <r>
    <d v="2014-09-20T00:00:00"/>
    <x v="0"/>
    <x v="8"/>
    <x v="416"/>
    <s v="Duane Noonan20140920"/>
    <x v="549"/>
    <x v="36"/>
    <x v="1"/>
    <x v="8"/>
    <s v="C-Line Cubicle Keepers Polyproplyene Holder w/Velcro Back, 8-1/2x11, 25/Bx"/>
    <n v="164.22"/>
    <n v="3"/>
    <n v="50.91"/>
    <s v="Profit"/>
  </r>
  <r>
    <d v="2014-09-20T00:00:00"/>
    <x v="0"/>
    <x v="8"/>
    <x v="416"/>
    <s v="Duane Noonan20140920"/>
    <x v="549"/>
    <x v="36"/>
    <x v="1"/>
    <x v="11"/>
    <s v="O'Sullivan Living Dimensions 2-Shelf Bookcases"/>
    <n v="362.94"/>
    <n v="3"/>
    <n v="36.29"/>
    <s v="Profit"/>
  </r>
  <r>
    <d v="2014-09-20T00:00:00"/>
    <x v="0"/>
    <x v="8"/>
    <x v="416"/>
    <s v="Duane Noonan20140920"/>
    <x v="549"/>
    <x v="36"/>
    <x v="2"/>
    <x v="9"/>
    <s v="Logitech 910-002974 M325 Wireless Mouse for Web Scrolling"/>
    <n v="59.98"/>
    <n v="2"/>
    <n v="26.39"/>
    <s v="Profit"/>
  </r>
  <r>
    <d v="2014-09-20T00:00:00"/>
    <x v="0"/>
    <x v="8"/>
    <x v="417"/>
    <s v="Sarah Brown20140920"/>
    <x v="550"/>
    <x v="1"/>
    <x v="1"/>
    <x v="11"/>
    <s v="Bush Heritage Pine Collection 5-Shelf Bookcase, Albany Pine Finish, *Special Order"/>
    <n v="493.43"/>
    <n v="5"/>
    <n v="-70.489999999999995"/>
    <s v="Loss"/>
  </r>
  <r>
    <d v="2014-09-20T00:00:00"/>
    <x v="0"/>
    <x v="8"/>
    <x v="417"/>
    <s v="Sarah Brown20140920"/>
    <x v="550"/>
    <x v="1"/>
    <x v="2"/>
    <x v="6"/>
    <s v="QVS USB Car Charger 2-Port 2.1Amp for iPod/iPhone/iPad/iPad 2/iPad 3"/>
    <n v="11.12"/>
    <n v="2"/>
    <n v="3.48"/>
    <s v="Profit"/>
  </r>
  <r>
    <d v="2014-09-20T00:00:00"/>
    <x v="0"/>
    <x v="8"/>
    <x v="418"/>
    <s v="Henry Goldwyn20140920"/>
    <x v="551"/>
    <x v="3"/>
    <x v="0"/>
    <x v="0"/>
    <s v="Xerox 1900"/>
    <n v="8.56"/>
    <n v="2"/>
    <n v="3.85"/>
    <s v="Profit"/>
  </r>
  <r>
    <d v="2014-09-20T00:00:00"/>
    <x v="0"/>
    <x v="8"/>
    <x v="363"/>
    <s v="Mitch Webber20140920"/>
    <x v="552"/>
    <x v="20"/>
    <x v="2"/>
    <x v="6"/>
    <s v="Ooma Telo VoIP Home Phone System"/>
    <n v="629.95000000000005"/>
    <n v="5"/>
    <n v="157.49"/>
    <s v="Profit"/>
  </r>
  <r>
    <d v="2014-09-20T00:00:00"/>
    <x v="0"/>
    <x v="8"/>
    <x v="363"/>
    <s v="Mitch Webber20140920"/>
    <x v="552"/>
    <x v="20"/>
    <x v="1"/>
    <x v="5"/>
    <s v="Global Leather Executive Chair"/>
    <n v="631.78"/>
    <n v="2"/>
    <n v="140.4"/>
    <s v="Profit"/>
  </r>
  <r>
    <d v="2014-09-20T00:00:00"/>
    <x v="0"/>
    <x v="8"/>
    <x v="363"/>
    <s v="Mitch Webber20140920"/>
    <x v="552"/>
    <x v="20"/>
    <x v="1"/>
    <x v="11"/>
    <s v="DMI Eclipse Executive Suite Bookcases"/>
    <n v="801.57"/>
    <n v="2"/>
    <n v="-10.02"/>
    <s v="Loss"/>
  </r>
  <r>
    <d v="2014-09-20T00:00:00"/>
    <x v="0"/>
    <x v="8"/>
    <x v="363"/>
    <s v="Mitch Webber20140920"/>
    <x v="552"/>
    <x v="20"/>
    <x v="0"/>
    <x v="1"/>
    <s v="Avery 485"/>
    <n v="75.180000000000007"/>
    <n v="6"/>
    <n v="35.33"/>
    <s v="Profit"/>
  </r>
  <r>
    <d v="2014-09-20T00:00:00"/>
    <x v="0"/>
    <x v="8"/>
    <x v="363"/>
    <s v="Mitch Webber20140920"/>
    <x v="552"/>
    <x v="20"/>
    <x v="0"/>
    <x v="12"/>
    <s v="Euro-Pro Shark Turbo Vacuum"/>
    <n v="30.98"/>
    <n v="1"/>
    <n v="8.0500000000000007"/>
    <s v="Profit"/>
  </r>
  <r>
    <d v="2014-09-20T00:00:00"/>
    <x v="0"/>
    <x v="8"/>
    <x v="363"/>
    <s v="Mitch Webber20140920"/>
    <x v="552"/>
    <x v="20"/>
    <x v="2"/>
    <x v="6"/>
    <s v="Panasonic KX-TG9541B DECT 6.0 Digital 2-Line Expandable Cordless Phone With Digital Answering System"/>
    <n v="1349.91"/>
    <n v="9"/>
    <n v="661.46"/>
    <s v="Profit"/>
  </r>
  <r>
    <d v="2014-09-21T00:00:00"/>
    <x v="0"/>
    <x v="8"/>
    <x v="419"/>
    <s v="Jack Garza20140921"/>
    <x v="553"/>
    <x v="22"/>
    <x v="2"/>
    <x v="6"/>
    <s v="Nortel Meridian M3904 Professional Digital phone"/>
    <n v="246.38"/>
    <n v="2"/>
    <n v="27.72"/>
    <s v="Profit"/>
  </r>
  <r>
    <d v="2014-09-21T00:00:00"/>
    <x v="0"/>
    <x v="8"/>
    <x v="419"/>
    <s v="Jack Garza20140921"/>
    <x v="553"/>
    <x v="22"/>
    <x v="2"/>
    <x v="16"/>
    <s v="Canon PC1080F Personal Copier"/>
    <n v="1799.97"/>
    <n v="3"/>
    <n v="701.99"/>
    <s v="Profit"/>
  </r>
  <r>
    <d v="2014-09-21T00:00:00"/>
    <x v="0"/>
    <x v="8"/>
    <x v="291"/>
    <s v="Brian Moss20140921"/>
    <x v="554"/>
    <x v="40"/>
    <x v="0"/>
    <x v="12"/>
    <s v="Fellowes Basic Home/Office Series Surge Protectors"/>
    <n v="25.96"/>
    <n v="2"/>
    <n v="7.53"/>
    <s v="Profit"/>
  </r>
  <r>
    <d v="2014-09-21T00:00:00"/>
    <x v="0"/>
    <x v="8"/>
    <x v="291"/>
    <s v="Brian Moss20140921"/>
    <x v="554"/>
    <x v="40"/>
    <x v="0"/>
    <x v="12"/>
    <s v="Acco 6 Outlet Guardian Standard Surge Suppressor"/>
    <n v="36.270000000000003"/>
    <n v="3"/>
    <n v="10.88"/>
    <s v="Profit"/>
  </r>
  <r>
    <d v="2014-09-21T00:00:00"/>
    <x v="0"/>
    <x v="8"/>
    <x v="291"/>
    <s v="Brian Moss20140921"/>
    <x v="554"/>
    <x v="40"/>
    <x v="0"/>
    <x v="0"/>
    <s v="Xerox 224"/>
    <n v="6.48"/>
    <n v="1"/>
    <n v="3.11"/>
    <s v="Profit"/>
  </r>
  <r>
    <d v="2014-09-21T00:00:00"/>
    <x v="0"/>
    <x v="8"/>
    <x v="221"/>
    <s v="Herbert Flentye20140921"/>
    <x v="555"/>
    <x v="3"/>
    <x v="0"/>
    <x v="10"/>
    <s v="Staple envelope"/>
    <n v="15.56"/>
    <n v="2"/>
    <n v="7.31"/>
    <s v="Profit"/>
  </r>
  <r>
    <d v="2014-09-21T00:00:00"/>
    <x v="0"/>
    <x v="8"/>
    <x v="221"/>
    <s v="Herbert Flentye20140921"/>
    <x v="555"/>
    <x v="3"/>
    <x v="0"/>
    <x v="10"/>
    <s v="#10 White Business Envelopes,4 1/8 x 9 1/2"/>
    <n v="78.349999999999994"/>
    <n v="5"/>
    <n v="36.82"/>
    <s v="Profit"/>
  </r>
  <r>
    <d v="2014-09-21T00:00:00"/>
    <x v="0"/>
    <x v="8"/>
    <x v="221"/>
    <s v="Herbert Flentye20140921"/>
    <x v="555"/>
    <x v="3"/>
    <x v="0"/>
    <x v="4"/>
    <s v="Newell 34"/>
    <n v="59.52"/>
    <n v="3"/>
    <n v="15.48"/>
    <s v="Profit"/>
  </r>
  <r>
    <d v="2014-09-21T00:00:00"/>
    <x v="0"/>
    <x v="8"/>
    <x v="221"/>
    <s v="Herbert Flentye20140921"/>
    <x v="555"/>
    <x v="3"/>
    <x v="0"/>
    <x v="0"/>
    <s v="Xerox 1971"/>
    <n v="38.520000000000003"/>
    <n v="9"/>
    <n v="17.329999999999998"/>
    <s v="Profit"/>
  </r>
  <r>
    <d v="2014-09-21T00:00:00"/>
    <x v="0"/>
    <x v="8"/>
    <x v="221"/>
    <s v="Herbert Flentye20140921"/>
    <x v="555"/>
    <x v="3"/>
    <x v="2"/>
    <x v="6"/>
    <s v="Polycom CX300 Desktop Phone USB VoIP phone"/>
    <n v="239.98"/>
    <n v="2"/>
    <n v="24"/>
    <s v="Profit"/>
  </r>
  <r>
    <d v="2014-09-21T00:00:00"/>
    <x v="0"/>
    <x v="8"/>
    <x v="221"/>
    <s v="Herbert Flentye20140921"/>
    <x v="555"/>
    <x v="3"/>
    <x v="0"/>
    <x v="0"/>
    <s v="Wirebound Four 2-3/4 x 5 Forms per Page, 400 Sets per Book"/>
    <n v="19.350000000000001"/>
    <n v="3"/>
    <n v="9.48"/>
    <s v="Profit"/>
  </r>
  <r>
    <d v="2014-09-21T00:00:00"/>
    <x v="0"/>
    <x v="8"/>
    <x v="338"/>
    <s v="Matt Abelman20140921"/>
    <x v="556"/>
    <x v="2"/>
    <x v="0"/>
    <x v="0"/>
    <s v="While You Were Out Pads, 50 per Pad, 4 x 5 1/4, Green Cycle"/>
    <n v="11.35"/>
    <n v="3"/>
    <n v="4.12"/>
    <s v="Profit"/>
  </r>
  <r>
    <d v="2014-09-21T00:00:00"/>
    <x v="0"/>
    <x v="8"/>
    <x v="338"/>
    <s v="Matt Abelman20140921"/>
    <x v="556"/>
    <x v="2"/>
    <x v="0"/>
    <x v="1"/>
    <s v="Staple-on labels"/>
    <n v="20.81"/>
    <n v="9"/>
    <n v="7.02"/>
    <s v="Profit"/>
  </r>
  <r>
    <d v="2014-09-21T00:00:00"/>
    <x v="0"/>
    <x v="8"/>
    <x v="179"/>
    <s v="Joni Sundaresam20140921"/>
    <x v="557"/>
    <x v="0"/>
    <x v="1"/>
    <x v="8"/>
    <s v="Dana Swing-Arm Lamps"/>
    <n v="8.5399999999999991"/>
    <n v="2"/>
    <n v="-7.48"/>
    <s v="Loss"/>
  </r>
  <r>
    <d v="2014-09-21T00:00:00"/>
    <x v="0"/>
    <x v="8"/>
    <x v="420"/>
    <s v="Larry Hughes20140921"/>
    <x v="558"/>
    <x v="2"/>
    <x v="0"/>
    <x v="3"/>
    <s v="Angle-D Binders with Locking Rings, Label Holders"/>
    <n v="6.57"/>
    <n v="3"/>
    <n v="-5.04"/>
    <s v="Loss"/>
  </r>
  <r>
    <d v="2014-09-21T00:00:00"/>
    <x v="0"/>
    <x v="8"/>
    <x v="421"/>
    <s v="Sara Luxemburg20140921"/>
    <x v="559"/>
    <x v="20"/>
    <x v="0"/>
    <x v="4"/>
    <s v="Boston 16801 Nautilus Battery Pencil Sharpener"/>
    <n v="66.03"/>
    <n v="3"/>
    <n v="17.170000000000002"/>
    <s v="Profit"/>
  </r>
  <r>
    <d v="2014-09-22T00:00:00"/>
    <x v="0"/>
    <x v="8"/>
    <x v="389"/>
    <s v="Maribeth Schnelling20140922"/>
    <x v="560"/>
    <x v="16"/>
    <x v="0"/>
    <x v="1"/>
    <s v="Avery File Folder Labels"/>
    <n v="4.6100000000000003"/>
    <n v="2"/>
    <n v="1.67"/>
    <s v="Profit"/>
  </r>
  <r>
    <d v="2014-09-22T00:00:00"/>
    <x v="0"/>
    <x v="8"/>
    <x v="422"/>
    <s v="Vivek Grady20140922"/>
    <x v="561"/>
    <x v="1"/>
    <x v="0"/>
    <x v="2"/>
    <s v="SAFCO Commercial Wire Shelving, Black"/>
    <n v="331.54"/>
    <n v="3"/>
    <n v="-82.88"/>
    <s v="Loss"/>
  </r>
  <r>
    <d v="2014-09-22T00:00:00"/>
    <x v="0"/>
    <x v="8"/>
    <x v="145"/>
    <s v="Sanjit Engle20140922"/>
    <x v="562"/>
    <x v="3"/>
    <x v="0"/>
    <x v="2"/>
    <s v="File Shuttle II and Handi-File, Black"/>
    <n v="169.45"/>
    <n v="5"/>
    <n v="42.36"/>
    <s v="Profit"/>
  </r>
  <r>
    <d v="2014-09-22T00:00:00"/>
    <x v="0"/>
    <x v="8"/>
    <x v="145"/>
    <s v="Sanjit Engle20140922"/>
    <x v="562"/>
    <x v="3"/>
    <x v="0"/>
    <x v="2"/>
    <s v="Tennsco Commercial Shelving"/>
    <n v="40.68"/>
    <n v="2"/>
    <n v="0.41"/>
    <s v="Profit"/>
  </r>
  <r>
    <d v="2014-09-22T00:00:00"/>
    <x v="0"/>
    <x v="8"/>
    <x v="423"/>
    <s v="Adam Shillingsburg20140922"/>
    <x v="563"/>
    <x v="20"/>
    <x v="1"/>
    <x v="8"/>
    <s v="Computer Room Manger, 14&quot;"/>
    <n v="97.44"/>
    <n v="3"/>
    <n v="35.08"/>
    <s v="Profit"/>
  </r>
  <r>
    <d v="2014-09-22T00:00:00"/>
    <x v="0"/>
    <x v="8"/>
    <x v="423"/>
    <s v="Adam Shillingsburg20140922"/>
    <x v="563"/>
    <x v="20"/>
    <x v="0"/>
    <x v="3"/>
    <s v="Cardinal Holdit Business Card Pockets"/>
    <n v="3.98"/>
    <n v="1"/>
    <n v="1.39"/>
    <s v="Profit"/>
  </r>
  <r>
    <d v="2014-09-22T00:00:00"/>
    <x v="0"/>
    <x v="8"/>
    <x v="423"/>
    <s v="Adam Shillingsburg20140922"/>
    <x v="563"/>
    <x v="20"/>
    <x v="0"/>
    <x v="4"/>
    <s v="Avery Hi-Liter GlideStik Fluorescent Highlighter, Yellow Ink"/>
    <n v="13.04"/>
    <n v="4"/>
    <n v="5.74"/>
    <s v="Profit"/>
  </r>
  <r>
    <d v="2014-09-22T00:00:00"/>
    <x v="0"/>
    <x v="8"/>
    <x v="423"/>
    <s v="Adam Shillingsburg20140922"/>
    <x v="563"/>
    <x v="20"/>
    <x v="1"/>
    <x v="5"/>
    <s v="Office Star - Mid Back Dual function Ergonomic High Back Chair with 2-Way Adjustable Arms"/>
    <n v="579.53"/>
    <n v="4"/>
    <n v="83.71"/>
    <s v="Profit"/>
  </r>
  <r>
    <d v="2014-09-23T00:00:00"/>
    <x v="0"/>
    <x v="8"/>
    <x v="291"/>
    <s v="Brian Moss20140923"/>
    <x v="564"/>
    <x v="3"/>
    <x v="1"/>
    <x v="11"/>
    <s v="Rush Hierlooms Collection 1&quot; Thick Stackable Bookcases"/>
    <n v="436"/>
    <n v="3"/>
    <n v="20.52"/>
    <s v="Profit"/>
  </r>
  <r>
    <d v="2014-09-23T00:00:00"/>
    <x v="0"/>
    <x v="8"/>
    <x v="291"/>
    <s v="Brian Moss20140923"/>
    <x v="564"/>
    <x v="3"/>
    <x v="2"/>
    <x v="6"/>
    <s v="netTALK DUO VoIP Telephone Service"/>
    <n v="83.98"/>
    <n v="2"/>
    <n v="31.49"/>
    <s v="Profit"/>
  </r>
  <r>
    <d v="2014-09-23T00:00:00"/>
    <x v="0"/>
    <x v="8"/>
    <x v="43"/>
    <s v="Shui Tom20140923"/>
    <x v="565"/>
    <x v="20"/>
    <x v="0"/>
    <x v="3"/>
    <s v="Avery Arch Ring Binders"/>
    <n v="139.44"/>
    <n v="3"/>
    <n v="47.06"/>
    <s v="Profit"/>
  </r>
  <r>
    <d v="2014-09-23T00:00:00"/>
    <x v="0"/>
    <x v="8"/>
    <x v="42"/>
    <s v="Sanjit Chand20140923"/>
    <x v="566"/>
    <x v="28"/>
    <x v="0"/>
    <x v="0"/>
    <s v="Xerox 217"/>
    <n v="32.4"/>
    <n v="5"/>
    <n v="15.55"/>
    <s v="Profit"/>
  </r>
  <r>
    <d v="2014-09-23T00:00:00"/>
    <x v="0"/>
    <x v="8"/>
    <x v="42"/>
    <s v="Sanjit Chand20140923"/>
    <x v="566"/>
    <x v="28"/>
    <x v="0"/>
    <x v="2"/>
    <s v="Carina Double Wide Media Storage Towers in Natural &amp; Black"/>
    <n v="404.9"/>
    <n v="5"/>
    <n v="16.2"/>
    <s v="Profit"/>
  </r>
  <r>
    <d v="2014-09-23T00:00:00"/>
    <x v="0"/>
    <x v="8"/>
    <x v="42"/>
    <s v="Sanjit Chand20140923"/>
    <x v="566"/>
    <x v="28"/>
    <x v="0"/>
    <x v="3"/>
    <s v="Ibico EPK-21 Electric Binding System"/>
    <n v="9449.9500000000007"/>
    <n v="5"/>
    <n v="4630.4799999999996"/>
    <s v="Profit"/>
  </r>
  <r>
    <d v="2014-09-23T00:00:00"/>
    <x v="0"/>
    <x v="8"/>
    <x v="42"/>
    <s v="Sanjit Chand20140923"/>
    <x v="566"/>
    <x v="28"/>
    <x v="0"/>
    <x v="3"/>
    <s v="GBC Instant Report Kit"/>
    <n v="12.94"/>
    <n v="2"/>
    <n v="6.47"/>
    <s v="Profit"/>
  </r>
  <r>
    <d v="2014-09-23T00:00:00"/>
    <x v="0"/>
    <x v="8"/>
    <x v="412"/>
    <s v="Jim Kriz20140923"/>
    <x v="567"/>
    <x v="10"/>
    <x v="0"/>
    <x v="0"/>
    <s v="EcoTones Memo Sheets"/>
    <n v="28.8"/>
    <n v="9"/>
    <n v="10.08"/>
    <s v="Profit"/>
  </r>
  <r>
    <d v="2014-09-23T00:00:00"/>
    <x v="0"/>
    <x v="8"/>
    <x v="424"/>
    <s v="Thea Hudgings20140923"/>
    <x v="568"/>
    <x v="7"/>
    <x v="0"/>
    <x v="3"/>
    <s v="Wilson Jones Suede Grain Vinyl Binders"/>
    <n v="11.12"/>
    <n v="4"/>
    <n v="5.45"/>
    <s v="Profit"/>
  </r>
  <r>
    <d v="2014-09-23T00:00:00"/>
    <x v="0"/>
    <x v="8"/>
    <x v="425"/>
    <s v="Julie Prescott20140923"/>
    <x v="569"/>
    <x v="20"/>
    <x v="0"/>
    <x v="3"/>
    <s v="Avery Binding System Hidden Tab Executive Style Index Sets"/>
    <n v="18.46"/>
    <n v="4"/>
    <n v="6.92"/>
    <s v="Profit"/>
  </r>
  <r>
    <d v="2014-09-23T00:00:00"/>
    <x v="0"/>
    <x v="8"/>
    <x v="426"/>
    <s v="Thomas Thornton20140923"/>
    <x v="570"/>
    <x v="7"/>
    <x v="0"/>
    <x v="4"/>
    <s v="Newell 351"/>
    <n v="9.84"/>
    <n v="3"/>
    <n v="2.85"/>
    <s v="Profit"/>
  </r>
  <r>
    <d v="2014-09-23T00:00:00"/>
    <x v="0"/>
    <x v="8"/>
    <x v="426"/>
    <s v="Thomas Thornton20140923"/>
    <x v="570"/>
    <x v="7"/>
    <x v="0"/>
    <x v="3"/>
    <s v="Ibico Covers for Plastic or Wire Binding Elements"/>
    <n v="34.5"/>
    <n v="3"/>
    <n v="15.53"/>
    <s v="Profit"/>
  </r>
  <r>
    <d v="2014-09-24T00:00:00"/>
    <x v="0"/>
    <x v="8"/>
    <x v="427"/>
    <s v="Julia Dunbar20140924"/>
    <x v="571"/>
    <x v="3"/>
    <x v="0"/>
    <x v="2"/>
    <s v="Gould Plastics 9-Pocket Panel Bin, 18-3/8w x 5-1/4d x 20-1/2h, Black"/>
    <n v="211.96"/>
    <n v="4"/>
    <n v="8.48"/>
    <s v="Profit"/>
  </r>
  <r>
    <d v="2014-09-25T00:00:00"/>
    <x v="0"/>
    <x v="8"/>
    <x v="428"/>
    <s v="Michelle Tran20140925"/>
    <x v="572"/>
    <x v="0"/>
    <x v="0"/>
    <x v="0"/>
    <s v="Xerox 1954"/>
    <n v="33.79"/>
    <n v="8"/>
    <n v="10.56"/>
    <s v="Profit"/>
  </r>
  <r>
    <d v="2014-09-25T00:00:00"/>
    <x v="0"/>
    <x v="8"/>
    <x v="428"/>
    <s v="Michelle Tran20140925"/>
    <x v="572"/>
    <x v="0"/>
    <x v="1"/>
    <x v="11"/>
    <s v="O'Sullivan Living Dimensions 5-Shelf Bookcases"/>
    <n v="300.52999999999997"/>
    <n v="2"/>
    <n v="-97.23"/>
    <s v="Loss"/>
  </r>
  <r>
    <d v="2014-09-25T00:00:00"/>
    <x v="0"/>
    <x v="8"/>
    <x v="428"/>
    <s v="Michelle Tran20140925"/>
    <x v="572"/>
    <x v="0"/>
    <x v="0"/>
    <x v="3"/>
    <s v="Avery Self-Adhesive Photo Pockets for Polaroid Photos"/>
    <n v="2.72"/>
    <n v="2"/>
    <n v="-4.3600000000000003"/>
    <s v="Loss"/>
  </r>
  <r>
    <d v="2014-09-25T00:00:00"/>
    <x v="0"/>
    <x v="8"/>
    <x v="428"/>
    <s v="Michelle Tran20140925"/>
    <x v="572"/>
    <x v="0"/>
    <x v="0"/>
    <x v="10"/>
    <s v="Poly String Tie Envelopes"/>
    <n v="3.26"/>
    <n v="2"/>
    <n v="1.1000000000000001"/>
    <s v="Profit"/>
  </r>
  <r>
    <d v="2014-09-25T00:00:00"/>
    <x v="0"/>
    <x v="8"/>
    <x v="429"/>
    <s v="Barry Franz20140925"/>
    <x v="573"/>
    <x v="26"/>
    <x v="0"/>
    <x v="4"/>
    <s v="Dixon Ticonderoga Core-Lock Colored Pencils"/>
    <n v="14.58"/>
    <n v="2"/>
    <n v="2.37"/>
    <s v="Profit"/>
  </r>
  <r>
    <d v="2014-09-26T00:00:00"/>
    <x v="0"/>
    <x v="8"/>
    <x v="388"/>
    <s v="Kean Takahito20140926"/>
    <x v="574"/>
    <x v="3"/>
    <x v="1"/>
    <x v="5"/>
    <s v="Leather Task Chair, Black"/>
    <n v="145.57"/>
    <n v="2"/>
    <n v="0"/>
    <s v="Loss"/>
  </r>
  <r>
    <d v="2014-09-26T00:00:00"/>
    <x v="0"/>
    <x v="8"/>
    <x v="418"/>
    <s v="Henry Goldwyn20140926"/>
    <x v="575"/>
    <x v="0"/>
    <x v="0"/>
    <x v="3"/>
    <s v="Acco 3-Hole Punch"/>
    <n v="0.88"/>
    <n v="1"/>
    <n v="-1.4"/>
    <s v="Loss"/>
  </r>
  <r>
    <d v="2014-09-26T00:00:00"/>
    <x v="0"/>
    <x v="8"/>
    <x v="430"/>
    <s v="Nicole Brennan20140926"/>
    <x v="576"/>
    <x v="2"/>
    <x v="0"/>
    <x v="12"/>
    <s v="Belkin 8 Outlet SurgeMaster II Gold Surge Protector"/>
    <n v="143.94999999999999"/>
    <n v="3"/>
    <n v="14.4"/>
    <s v="Profit"/>
  </r>
  <r>
    <d v="2014-09-26T00:00:00"/>
    <x v="0"/>
    <x v="8"/>
    <x v="431"/>
    <s v="Christopher Schild20140926"/>
    <x v="577"/>
    <x v="22"/>
    <x v="0"/>
    <x v="2"/>
    <s v="Dual Level, Single-Width Filing Carts"/>
    <n v="310.12"/>
    <n v="2"/>
    <n v="80.63"/>
    <s v="Profit"/>
  </r>
  <r>
    <d v="2014-09-26T00:00:00"/>
    <x v="0"/>
    <x v="8"/>
    <x v="432"/>
    <s v="Karen Ferguson20140926"/>
    <x v="578"/>
    <x v="3"/>
    <x v="1"/>
    <x v="5"/>
    <s v="Hon Deluxe Fabric Upholstered Stacking Chairs, Rounded Back"/>
    <n v="585.54999999999995"/>
    <n v="3"/>
    <n v="73.19"/>
    <s v="Profit"/>
  </r>
  <r>
    <d v="2014-09-26T00:00:00"/>
    <x v="0"/>
    <x v="8"/>
    <x v="432"/>
    <s v="Karen Ferguson20140926"/>
    <x v="578"/>
    <x v="3"/>
    <x v="0"/>
    <x v="0"/>
    <s v="Xerox 217"/>
    <n v="19.440000000000001"/>
    <n v="3"/>
    <n v="9.33"/>
    <s v="Profit"/>
  </r>
  <r>
    <d v="2014-09-26T00:00:00"/>
    <x v="0"/>
    <x v="8"/>
    <x v="71"/>
    <s v="Craig Molinari20140926"/>
    <x v="579"/>
    <x v="2"/>
    <x v="0"/>
    <x v="3"/>
    <s v="Avery Durable Slant Ring Binders, No Labels"/>
    <n v="5.97"/>
    <n v="5"/>
    <n v="-4.58"/>
    <s v="Loss"/>
  </r>
  <r>
    <d v="2014-09-26T00:00:00"/>
    <x v="0"/>
    <x v="8"/>
    <x v="71"/>
    <s v="Craig Molinari20140926"/>
    <x v="579"/>
    <x v="2"/>
    <x v="1"/>
    <x v="8"/>
    <s v="DAX Black Cherry Wood-Tone Poster Frame"/>
    <n v="21.18"/>
    <n v="1"/>
    <n v="4.7699999999999996"/>
    <s v="Profit"/>
  </r>
  <r>
    <d v="2014-09-26T00:00:00"/>
    <x v="0"/>
    <x v="8"/>
    <x v="71"/>
    <s v="Craig Molinari20140926"/>
    <x v="579"/>
    <x v="2"/>
    <x v="0"/>
    <x v="12"/>
    <s v="Acco Six-Outlet Power Strip, 4' Cord Length"/>
    <n v="41.38"/>
    <n v="6"/>
    <n v="3.1"/>
    <s v="Profit"/>
  </r>
  <r>
    <d v="2014-09-26T00:00:00"/>
    <x v="0"/>
    <x v="8"/>
    <x v="163"/>
    <s v="Dianna Arnett20140926"/>
    <x v="580"/>
    <x v="10"/>
    <x v="0"/>
    <x v="12"/>
    <s v="Hoover Commercial Lightweight Upright Vacuum"/>
    <n v="16.7"/>
    <n v="6"/>
    <n v="1.25"/>
    <s v="Profit"/>
  </r>
  <r>
    <d v="2014-09-26T00:00:00"/>
    <x v="0"/>
    <x v="8"/>
    <x v="163"/>
    <s v="Dianna Arnett20140926"/>
    <x v="580"/>
    <x v="10"/>
    <x v="2"/>
    <x v="9"/>
    <s v="Maxell CD-R Discs"/>
    <n v="3.15"/>
    <n v="2"/>
    <n v="0.47"/>
    <s v="Profit"/>
  </r>
  <r>
    <d v="2014-09-26T00:00:00"/>
    <x v="0"/>
    <x v="8"/>
    <x v="163"/>
    <s v="Dianna Arnett20140926"/>
    <x v="580"/>
    <x v="10"/>
    <x v="0"/>
    <x v="0"/>
    <s v="Message Book, Wirebound, Four 5 1/2&quot; X 4&quot; Forms/Pg., 200 Dupl. Sets/Book"/>
    <n v="32.9"/>
    <n v="4"/>
    <n v="11.1"/>
    <s v="Profit"/>
  </r>
  <r>
    <d v="2014-09-26T00:00:00"/>
    <x v="0"/>
    <x v="8"/>
    <x v="13"/>
    <s v="Michael Moore20140926"/>
    <x v="581"/>
    <x v="1"/>
    <x v="2"/>
    <x v="9"/>
    <s v="Maxell Pro 80 Minute CD-R, 10/Pack"/>
    <n v="153.82"/>
    <n v="11"/>
    <n v="38.46"/>
    <s v="Profit"/>
  </r>
  <r>
    <d v="2014-09-27T00:00:00"/>
    <x v="0"/>
    <x v="8"/>
    <x v="93"/>
    <s v="Thomas Seio20140927"/>
    <x v="582"/>
    <x v="23"/>
    <x v="1"/>
    <x v="8"/>
    <s v="Deflect-o SuperTray Unbreakable Stackable Tray, Letter, Black"/>
    <n v="87.54"/>
    <n v="3"/>
    <n v="37.64"/>
    <s v="Profit"/>
  </r>
  <r>
    <d v="2014-09-27T00:00:00"/>
    <x v="0"/>
    <x v="8"/>
    <x v="433"/>
    <s v="Thea Hendricks20140927"/>
    <x v="583"/>
    <x v="3"/>
    <x v="1"/>
    <x v="5"/>
    <s v="DMI Arturo Collection Mission-style Design Wood Chair"/>
    <n v="603.91999999999996"/>
    <n v="5"/>
    <n v="45.29"/>
    <s v="Profit"/>
  </r>
  <r>
    <d v="2014-09-27T00:00:00"/>
    <x v="0"/>
    <x v="8"/>
    <x v="433"/>
    <s v="Thea Hendricks20140927"/>
    <x v="583"/>
    <x v="3"/>
    <x v="0"/>
    <x v="0"/>
    <s v="Xerox 1919"/>
    <n v="81.98"/>
    <n v="2"/>
    <n v="40.17"/>
    <s v="Profit"/>
  </r>
  <r>
    <d v="2014-09-28T00:00:00"/>
    <x v="0"/>
    <x v="8"/>
    <x v="434"/>
    <s v="George Zrebassa20140928"/>
    <x v="584"/>
    <x v="32"/>
    <x v="0"/>
    <x v="2"/>
    <s v="Decoflex Hanging Personal Folder File, Blue"/>
    <n v="46.26"/>
    <n v="3"/>
    <n v="12.49"/>
    <s v="Profit"/>
  </r>
  <r>
    <d v="2014-09-28T00:00:00"/>
    <x v="0"/>
    <x v="8"/>
    <x v="435"/>
    <s v="Keith Dawkins20140928"/>
    <x v="585"/>
    <x v="25"/>
    <x v="0"/>
    <x v="0"/>
    <s v="White GlueTop Scratch Pads"/>
    <n v="96.26"/>
    <n v="8"/>
    <n v="31.28"/>
    <s v="Profit"/>
  </r>
  <r>
    <d v="2014-09-28T00:00:00"/>
    <x v="0"/>
    <x v="8"/>
    <x v="435"/>
    <s v="Keith Dawkins20140928"/>
    <x v="585"/>
    <x v="25"/>
    <x v="0"/>
    <x v="0"/>
    <s v="Xerox 195"/>
    <n v="10.69"/>
    <n v="2"/>
    <n v="3.74"/>
    <s v="Profit"/>
  </r>
  <r>
    <d v="2014-09-28T00:00:00"/>
    <x v="0"/>
    <x v="8"/>
    <x v="21"/>
    <s v="Xylona Preis20140928"/>
    <x v="586"/>
    <x v="16"/>
    <x v="1"/>
    <x v="8"/>
    <s v="Deflect-o DuraMat Antistatic Studded Beveled Mat for Medium Pile Carpeting"/>
    <n v="337.09"/>
    <n v="4"/>
    <n v="16.850000000000001"/>
    <s v="Profit"/>
  </r>
  <r>
    <d v="2014-09-29T00:00:00"/>
    <x v="0"/>
    <x v="8"/>
    <x v="358"/>
    <s v="Arthur Prichep20140929"/>
    <x v="587"/>
    <x v="3"/>
    <x v="1"/>
    <x v="8"/>
    <s v="Luxo Professional Combination Clamp-On Lamps"/>
    <n v="204.6"/>
    <n v="2"/>
    <n v="53.2"/>
    <s v="Profit"/>
  </r>
  <r>
    <d v="2014-09-29T00:00:00"/>
    <x v="0"/>
    <x v="8"/>
    <x v="358"/>
    <s v="Arthur Prichep20140929"/>
    <x v="587"/>
    <x v="3"/>
    <x v="0"/>
    <x v="7"/>
    <s v="Stockwell Push Pins"/>
    <n v="8.7200000000000006"/>
    <n v="4"/>
    <n v="2.88"/>
    <s v="Profit"/>
  </r>
  <r>
    <d v="2014-09-29T00:00:00"/>
    <x v="0"/>
    <x v="8"/>
    <x v="358"/>
    <s v="Arthur Prichep20140929"/>
    <x v="587"/>
    <x v="3"/>
    <x v="0"/>
    <x v="0"/>
    <s v="Xerox 223"/>
    <n v="6.48"/>
    <n v="1"/>
    <n v="3.11"/>
    <s v="Profit"/>
  </r>
  <r>
    <d v="2014-09-29T00:00:00"/>
    <x v="0"/>
    <x v="8"/>
    <x v="358"/>
    <s v="Arthur Prichep20140929"/>
    <x v="587"/>
    <x v="3"/>
    <x v="2"/>
    <x v="15"/>
    <s v="Star Micronics TSP800 TSP847IIU Receipt Printer"/>
    <n v="686.32"/>
    <n v="2"/>
    <n v="223.05"/>
    <s v="Profit"/>
  </r>
  <r>
    <d v="2014-09-29T00:00:00"/>
    <x v="0"/>
    <x v="8"/>
    <x v="358"/>
    <s v="Arthur Prichep20140929"/>
    <x v="587"/>
    <x v="3"/>
    <x v="0"/>
    <x v="2"/>
    <s v="Fellowes Mobile File Cart, Black"/>
    <n v="62.18"/>
    <n v="1"/>
    <n v="16.79"/>
    <s v="Profit"/>
  </r>
  <r>
    <d v="2014-09-29T00:00:00"/>
    <x v="0"/>
    <x v="8"/>
    <x v="436"/>
    <s v="Suzanne McNair20140929"/>
    <x v="588"/>
    <x v="2"/>
    <x v="0"/>
    <x v="4"/>
    <s v="Nontoxic Chalk"/>
    <n v="4.22"/>
    <n v="3"/>
    <n v="1.48"/>
    <s v="Profit"/>
  </r>
  <r>
    <d v="2014-09-29T00:00:00"/>
    <x v="0"/>
    <x v="8"/>
    <x v="436"/>
    <s v="Suzanne McNair20140929"/>
    <x v="588"/>
    <x v="2"/>
    <x v="1"/>
    <x v="13"/>
    <s v="Hon 30&quot; x 60&quot; Table with Locking Drawer"/>
    <n v="409.27"/>
    <n v="2"/>
    <n v="-81.849999999999994"/>
    <s v="Loss"/>
  </r>
  <r>
    <d v="2014-09-29T00:00:00"/>
    <x v="0"/>
    <x v="8"/>
    <x v="436"/>
    <s v="Suzanne McNair20140929"/>
    <x v="588"/>
    <x v="2"/>
    <x v="0"/>
    <x v="1"/>
    <s v="Permanent Self-Adhesive File Folder Labels for Typewriters, 1 1/8 x 3 1/2, White"/>
    <n v="55.44"/>
    <n v="11"/>
    <n v="18.02"/>
    <s v="Profit"/>
  </r>
  <r>
    <d v="2014-09-29T00:00:00"/>
    <x v="0"/>
    <x v="8"/>
    <x v="436"/>
    <s v="Suzanne McNair20140929"/>
    <x v="588"/>
    <x v="2"/>
    <x v="0"/>
    <x v="0"/>
    <s v="Southworth Parchment Paper &amp; Envelopes"/>
    <n v="20.93"/>
    <n v="4"/>
    <n v="6.8"/>
    <s v="Profit"/>
  </r>
  <r>
    <d v="2014-09-29T00:00:00"/>
    <x v="0"/>
    <x v="8"/>
    <x v="436"/>
    <s v="Suzanne McNair20140929"/>
    <x v="588"/>
    <x v="2"/>
    <x v="0"/>
    <x v="2"/>
    <s v="Tennsco Single-Tier Lockers"/>
    <n v="1801.63"/>
    <n v="6"/>
    <n v="-337.81"/>
    <s v="Loss"/>
  </r>
  <r>
    <d v="2014-09-29T00:00:00"/>
    <x v="0"/>
    <x v="8"/>
    <x v="436"/>
    <s v="Suzanne McNair20140929"/>
    <x v="588"/>
    <x v="2"/>
    <x v="1"/>
    <x v="13"/>
    <s v="Hon 4060 Series Tables"/>
    <n v="67.180000000000007"/>
    <n v="1"/>
    <n v="-20.149999999999999"/>
    <s v="Loss"/>
  </r>
  <r>
    <d v="2014-09-29T00:00:00"/>
    <x v="0"/>
    <x v="8"/>
    <x v="367"/>
    <s v="Paul Prost20140929"/>
    <x v="589"/>
    <x v="22"/>
    <x v="1"/>
    <x v="8"/>
    <s v="Longer-Life Soft White Bulbs"/>
    <n v="6.16"/>
    <n v="2"/>
    <n v="2.96"/>
    <s v="Profit"/>
  </r>
  <r>
    <d v="2014-09-29T00:00:00"/>
    <x v="0"/>
    <x v="8"/>
    <x v="367"/>
    <s v="Paul Prost20140929"/>
    <x v="589"/>
    <x v="22"/>
    <x v="1"/>
    <x v="13"/>
    <s v="Bevis Oval Conference Table, Walnut"/>
    <n v="2348.8200000000002"/>
    <n v="9"/>
    <n v="399.3"/>
    <s v="Profit"/>
  </r>
  <r>
    <d v="2014-09-29T00:00:00"/>
    <x v="0"/>
    <x v="8"/>
    <x v="437"/>
    <s v="Lisa DeCherney20140929"/>
    <x v="590"/>
    <x v="20"/>
    <x v="0"/>
    <x v="2"/>
    <s v="Dual Level, Single-Width Filing Carts"/>
    <n v="1395.54"/>
    <n v="9"/>
    <n v="362.84"/>
    <s v="Profit"/>
  </r>
  <r>
    <d v="2014-09-29T00:00:00"/>
    <x v="0"/>
    <x v="8"/>
    <x v="437"/>
    <s v="Lisa DeCherney20140929"/>
    <x v="590"/>
    <x v="20"/>
    <x v="1"/>
    <x v="8"/>
    <s v="Seth Thomas 14&quot; Putty-Colored Wall Clock"/>
    <n v="117.36"/>
    <n v="4"/>
    <n v="36.380000000000003"/>
    <s v="Profit"/>
  </r>
  <r>
    <d v="2014-09-29T00:00:00"/>
    <x v="0"/>
    <x v="8"/>
    <x v="437"/>
    <s v="Lisa DeCherney20140929"/>
    <x v="590"/>
    <x v="20"/>
    <x v="0"/>
    <x v="1"/>
    <s v="Avery 48"/>
    <n v="18.899999999999999"/>
    <n v="3"/>
    <n v="8.69"/>
    <s v="Profit"/>
  </r>
  <r>
    <d v="2014-09-29T00:00:00"/>
    <x v="0"/>
    <x v="8"/>
    <x v="437"/>
    <s v="Lisa DeCherney20140929"/>
    <x v="590"/>
    <x v="20"/>
    <x v="0"/>
    <x v="0"/>
    <s v="White Computer Printout Paper by Universal"/>
    <n v="77.52"/>
    <n v="2"/>
    <n v="37.979999999999997"/>
    <s v="Profit"/>
  </r>
  <r>
    <d v="2014-09-29T00:00:00"/>
    <x v="0"/>
    <x v="8"/>
    <x v="438"/>
    <s v="Evan Bailliet20140929"/>
    <x v="591"/>
    <x v="22"/>
    <x v="0"/>
    <x v="3"/>
    <s v="GBC Standard Plastic Binding Systems' Combs"/>
    <n v="10.050000000000001"/>
    <n v="2"/>
    <n v="3.14"/>
    <s v="Profit"/>
  </r>
  <r>
    <d v="2014-09-29T00:00:00"/>
    <x v="0"/>
    <x v="8"/>
    <x v="438"/>
    <s v="Evan Bailliet20140929"/>
    <x v="591"/>
    <x v="22"/>
    <x v="0"/>
    <x v="2"/>
    <s v="Fellowes Super Stor/Drawer Files"/>
    <n v="807.75"/>
    <n v="5"/>
    <n v="153.47"/>
    <s v="Profit"/>
  </r>
  <r>
    <d v="2014-09-30T00:00:00"/>
    <x v="0"/>
    <x v="8"/>
    <x v="277"/>
    <s v="Russell Applegate20140930"/>
    <x v="592"/>
    <x v="20"/>
    <x v="0"/>
    <x v="0"/>
    <s v="Tops Green Bar Computer Printout Paper"/>
    <n v="48.94"/>
    <n v="1"/>
    <n v="24.47"/>
    <s v="Profit"/>
  </r>
  <r>
    <d v="2014-09-30T00:00:00"/>
    <x v="0"/>
    <x v="8"/>
    <x v="346"/>
    <s v="Ben Wallace20140930"/>
    <x v="593"/>
    <x v="16"/>
    <x v="0"/>
    <x v="0"/>
    <s v="Xerox 217"/>
    <n v="15.55"/>
    <n v="3"/>
    <n v="5.44"/>
    <s v="Profit"/>
  </r>
  <r>
    <d v="2014-09-30T00:00:00"/>
    <x v="0"/>
    <x v="8"/>
    <x v="439"/>
    <s v="Kelly Williams20140930"/>
    <x v="594"/>
    <x v="15"/>
    <x v="0"/>
    <x v="12"/>
    <s v="Holmes Odor Grabber"/>
    <n v="69.22"/>
    <n v="6"/>
    <n v="11.25"/>
    <s v="Profit"/>
  </r>
  <r>
    <d v="2014-09-30T00:00:00"/>
    <x v="0"/>
    <x v="8"/>
    <x v="440"/>
    <s v="Doug Bickford20140930"/>
    <x v="595"/>
    <x v="22"/>
    <x v="0"/>
    <x v="3"/>
    <s v="DXL Angle-View Binders with Locking Rings by Samsill"/>
    <n v="43.18"/>
    <n v="7"/>
    <n v="13.49"/>
    <s v="Profit"/>
  </r>
  <r>
    <d v="2014-09-30T00:00:00"/>
    <x v="0"/>
    <x v="8"/>
    <x v="223"/>
    <s v="Maya Herman20140930"/>
    <x v="596"/>
    <x v="20"/>
    <x v="1"/>
    <x v="8"/>
    <s v="Master Caster Door Stop, Brown"/>
    <n v="15.24"/>
    <n v="3"/>
    <n v="5.18"/>
    <s v="Profit"/>
  </r>
  <r>
    <d v="2014-09-30T00:00:00"/>
    <x v="0"/>
    <x v="8"/>
    <x v="441"/>
    <s v="Dario Medina20140930"/>
    <x v="597"/>
    <x v="10"/>
    <x v="0"/>
    <x v="12"/>
    <s v="Eureka Sanitaire  Commercial Upright"/>
    <n v="795.41"/>
    <n v="6"/>
    <n v="59.66"/>
    <s v="Profit"/>
  </r>
  <r>
    <d v="2014-10-01T00:00:00"/>
    <x v="0"/>
    <x v="9"/>
    <x v="82"/>
    <s v="Neil FranzÃ¶sisch20141001"/>
    <x v="598"/>
    <x v="17"/>
    <x v="0"/>
    <x v="7"/>
    <s v="Sterling Rubber Bands by Alliance"/>
    <n v="4.71"/>
    <n v="1"/>
    <n v="0"/>
    <s v="Loss"/>
  </r>
  <r>
    <d v="2014-10-02T00:00:00"/>
    <x v="0"/>
    <x v="9"/>
    <x v="442"/>
    <s v="Erin Smith20141002"/>
    <x v="599"/>
    <x v="12"/>
    <x v="0"/>
    <x v="0"/>
    <s v="Adams Telephone Message Book W/Dividers/Space For Phone Numbers, 5 1/4&quot;X8 1/2&quot;, 300/Messages"/>
    <n v="9.41"/>
    <n v="2"/>
    <n v="3.41"/>
    <s v="Profit"/>
  </r>
  <r>
    <d v="2014-10-02T00:00:00"/>
    <x v="0"/>
    <x v="9"/>
    <x v="442"/>
    <s v="Erin Smith20141002"/>
    <x v="599"/>
    <x v="12"/>
    <x v="0"/>
    <x v="7"/>
    <s v="Staples"/>
    <n v="4.67"/>
    <n v="2"/>
    <n v="1.46"/>
    <s v="Profit"/>
  </r>
  <r>
    <d v="2014-10-02T00:00:00"/>
    <x v="0"/>
    <x v="9"/>
    <x v="442"/>
    <s v="Erin Smith20141002"/>
    <x v="599"/>
    <x v="12"/>
    <x v="2"/>
    <x v="6"/>
    <s v="Bose SoundLink Bluetooth Speaker"/>
    <n v="318.39999999999998"/>
    <n v="2"/>
    <n v="107.46"/>
    <s v="Profit"/>
  </r>
  <r>
    <d v="2014-10-02T00:00:00"/>
    <x v="0"/>
    <x v="9"/>
    <x v="442"/>
    <s v="Erin Smith20141002"/>
    <x v="599"/>
    <x v="12"/>
    <x v="0"/>
    <x v="10"/>
    <s v="Letter or Legal Size Expandable Poly String Tie Envelopes"/>
    <n v="12.77"/>
    <n v="6"/>
    <n v="4.63"/>
    <s v="Profit"/>
  </r>
  <r>
    <d v="2014-10-02T00:00:00"/>
    <x v="0"/>
    <x v="9"/>
    <x v="442"/>
    <s v="Erin Smith20141002"/>
    <x v="599"/>
    <x v="12"/>
    <x v="0"/>
    <x v="14"/>
    <s v="Stiletto Hand Letter Openers"/>
    <n v="15.36"/>
    <n v="2"/>
    <n v="-3.26"/>
    <s v="Loss"/>
  </r>
  <r>
    <d v="2014-10-02T00:00:00"/>
    <x v="0"/>
    <x v="9"/>
    <x v="442"/>
    <s v="Erin Smith20141002"/>
    <x v="599"/>
    <x v="12"/>
    <x v="2"/>
    <x v="6"/>
    <s v="Pyle PMP37LED"/>
    <n v="230.38"/>
    <n v="3"/>
    <n v="20.16"/>
    <s v="Profit"/>
  </r>
  <r>
    <d v="2014-10-02T00:00:00"/>
    <x v="0"/>
    <x v="9"/>
    <x v="442"/>
    <s v="Erin Smith20141002"/>
    <x v="599"/>
    <x v="12"/>
    <x v="2"/>
    <x v="9"/>
    <s v="Kingston Digital DataTraveler 16GB USB 2.0"/>
    <n v="7.16"/>
    <n v="1"/>
    <n v="-0.09"/>
    <s v="Loss"/>
  </r>
  <r>
    <d v="2014-10-03T00:00:00"/>
    <x v="0"/>
    <x v="9"/>
    <x v="443"/>
    <s v="Beth Paige20141003"/>
    <x v="600"/>
    <x v="1"/>
    <x v="1"/>
    <x v="5"/>
    <s v="Global High-Back Leather Tilter, Burgundy"/>
    <n v="258.27999999999997"/>
    <n v="3"/>
    <n v="-70.099999999999994"/>
    <s v="Loss"/>
  </r>
  <r>
    <d v="2014-10-03T00:00:00"/>
    <x v="0"/>
    <x v="9"/>
    <x v="444"/>
    <s v="Allen Rosenblatt20141003"/>
    <x v="601"/>
    <x v="3"/>
    <x v="1"/>
    <x v="13"/>
    <s v="Bevis Round Conference Room Tables and Bases"/>
    <n v="143.43"/>
    <n v="1"/>
    <n v="3.59"/>
    <s v="Profit"/>
  </r>
  <r>
    <d v="2014-10-03T00:00:00"/>
    <x v="0"/>
    <x v="9"/>
    <x v="444"/>
    <s v="Allen Rosenblatt20141003"/>
    <x v="601"/>
    <x v="3"/>
    <x v="1"/>
    <x v="5"/>
    <s v="Global Deluxe Stacking Chair, Gray"/>
    <n v="122.35"/>
    <n v="3"/>
    <n v="13.76"/>
    <s v="Profit"/>
  </r>
  <r>
    <d v="2014-10-03T00:00:00"/>
    <x v="0"/>
    <x v="9"/>
    <x v="421"/>
    <s v="Sara Luxemburg20141003"/>
    <x v="602"/>
    <x v="25"/>
    <x v="0"/>
    <x v="2"/>
    <s v="Advantus Rolling Drawer Organizers"/>
    <n v="61.57"/>
    <n v="2"/>
    <n v="4.62"/>
    <s v="Profit"/>
  </r>
  <r>
    <d v="2014-10-03T00:00:00"/>
    <x v="0"/>
    <x v="9"/>
    <x v="421"/>
    <s v="Sara Luxemburg20141003"/>
    <x v="602"/>
    <x v="25"/>
    <x v="0"/>
    <x v="4"/>
    <s v="DIXON Oriole Pencils"/>
    <n v="6.19"/>
    <n v="3"/>
    <n v="0.46"/>
    <s v="Profit"/>
  </r>
  <r>
    <d v="2014-10-03T00:00:00"/>
    <x v="0"/>
    <x v="9"/>
    <x v="445"/>
    <s v="Denny Ordway20141003"/>
    <x v="603"/>
    <x v="10"/>
    <x v="0"/>
    <x v="4"/>
    <s v="Hunt Boston Vacuum Mount KS Pencil Sharpener"/>
    <n v="55.98"/>
    <n v="2"/>
    <n v="4.2"/>
    <s v="Profit"/>
  </r>
  <r>
    <d v="2014-10-03T00:00:00"/>
    <x v="0"/>
    <x v="9"/>
    <x v="445"/>
    <s v="Denny Ordway20141003"/>
    <x v="603"/>
    <x v="10"/>
    <x v="0"/>
    <x v="10"/>
    <s v="Convenience Packs of Business Envelopes"/>
    <n v="14.48"/>
    <n v="5"/>
    <n v="4.8899999999999997"/>
    <s v="Profit"/>
  </r>
  <r>
    <d v="2014-10-03T00:00:00"/>
    <x v="0"/>
    <x v="9"/>
    <x v="445"/>
    <s v="Denny Ordway20141003"/>
    <x v="603"/>
    <x v="10"/>
    <x v="2"/>
    <x v="9"/>
    <s v="Logitech G105 Gaming Keyboard"/>
    <n v="142.49"/>
    <n v="3"/>
    <n v="-3.56"/>
    <s v="Loss"/>
  </r>
  <r>
    <d v="2014-10-03T00:00:00"/>
    <x v="0"/>
    <x v="9"/>
    <x v="446"/>
    <s v="Russell D'Ascenzo20141003"/>
    <x v="604"/>
    <x v="0"/>
    <x v="0"/>
    <x v="7"/>
    <s v="Colored Push Pins"/>
    <n v="4.34"/>
    <n v="3"/>
    <n v="0.87"/>
    <s v="Profit"/>
  </r>
  <r>
    <d v="2014-10-03T00:00:00"/>
    <x v="0"/>
    <x v="9"/>
    <x v="446"/>
    <s v="Russell D'Ascenzo20141003"/>
    <x v="604"/>
    <x v="0"/>
    <x v="1"/>
    <x v="8"/>
    <s v="DAX Natural Wood-Tone Poster Frame"/>
    <n v="31.78"/>
    <n v="3"/>
    <n v="-19.07"/>
    <s v="Loss"/>
  </r>
  <r>
    <d v="2014-10-03T00:00:00"/>
    <x v="0"/>
    <x v="9"/>
    <x v="446"/>
    <s v="Russell D'Ascenzo20141003"/>
    <x v="604"/>
    <x v="0"/>
    <x v="0"/>
    <x v="1"/>
    <s v="Smead Alpha-Z Color-Coded Second Alphabetical Labels and Starter Set"/>
    <n v="4.93"/>
    <n v="2"/>
    <n v="1.72"/>
    <s v="Profit"/>
  </r>
  <r>
    <d v="2014-10-03T00:00:00"/>
    <x v="0"/>
    <x v="9"/>
    <x v="446"/>
    <s v="Russell D'Ascenzo20141003"/>
    <x v="604"/>
    <x v="0"/>
    <x v="0"/>
    <x v="3"/>
    <s v="Avery Hidden Tab Dividers for Binding Systems"/>
    <n v="1.79"/>
    <n v="3"/>
    <n v="-3.04"/>
    <s v="Loss"/>
  </r>
  <r>
    <d v="2014-10-03T00:00:00"/>
    <x v="0"/>
    <x v="9"/>
    <x v="446"/>
    <s v="Russell D'Ascenzo20141003"/>
    <x v="604"/>
    <x v="0"/>
    <x v="0"/>
    <x v="7"/>
    <s v="Sterling Rubber Bands by Alliance"/>
    <n v="15.07"/>
    <n v="4"/>
    <n v="-3.77"/>
    <s v="Loss"/>
  </r>
  <r>
    <d v="2014-10-04T00:00:00"/>
    <x v="0"/>
    <x v="9"/>
    <x v="447"/>
    <s v="David Flashing20141004"/>
    <x v="605"/>
    <x v="3"/>
    <x v="0"/>
    <x v="1"/>
    <s v="Avery 512"/>
    <n v="14.45"/>
    <n v="5"/>
    <n v="6.79"/>
    <s v="Profit"/>
  </r>
  <r>
    <d v="2014-10-04T00:00:00"/>
    <x v="0"/>
    <x v="9"/>
    <x v="447"/>
    <s v="David Flashing20141004"/>
    <x v="605"/>
    <x v="3"/>
    <x v="0"/>
    <x v="3"/>
    <s v="GBC Recycled Regency Composition Covers"/>
    <n v="95.65"/>
    <n v="2"/>
    <n v="31.09"/>
    <s v="Profit"/>
  </r>
  <r>
    <d v="2014-10-04T00:00:00"/>
    <x v="0"/>
    <x v="9"/>
    <x v="448"/>
    <s v="Joy Daniels20141004"/>
    <x v="606"/>
    <x v="22"/>
    <x v="0"/>
    <x v="1"/>
    <s v="Avery 519"/>
    <n v="29.24"/>
    <n v="4"/>
    <n v="13.74"/>
    <s v="Profit"/>
  </r>
  <r>
    <d v="2014-10-04T00:00:00"/>
    <x v="0"/>
    <x v="9"/>
    <x v="393"/>
    <s v="Chris Cortes20141004"/>
    <x v="607"/>
    <x v="20"/>
    <x v="1"/>
    <x v="5"/>
    <s v="Office Star - Contemporary Task Swivel chair with Loop Arms, Charcoal"/>
    <n v="589.41"/>
    <n v="5"/>
    <n v="-6.55"/>
    <s v="Loss"/>
  </r>
  <r>
    <d v="2014-10-05T00:00:00"/>
    <x v="0"/>
    <x v="9"/>
    <x v="449"/>
    <s v="Brian Derr20141005"/>
    <x v="608"/>
    <x v="10"/>
    <x v="0"/>
    <x v="12"/>
    <s v="Belkin F5C206VTEL 6 Outlet Surge"/>
    <n v="91.92"/>
    <n v="5"/>
    <n v="11.49"/>
    <s v="Profit"/>
  </r>
  <r>
    <d v="2014-10-05T00:00:00"/>
    <x v="0"/>
    <x v="9"/>
    <x v="348"/>
    <s v="Keith Herrera20141005"/>
    <x v="609"/>
    <x v="3"/>
    <x v="2"/>
    <x v="9"/>
    <s v="Plantronics Audio 478 Stereo USB Headset"/>
    <n v="99.98"/>
    <n v="2"/>
    <n v="34.99"/>
    <s v="Profit"/>
  </r>
  <r>
    <d v="2014-10-06T00:00:00"/>
    <x v="0"/>
    <x v="9"/>
    <x v="21"/>
    <s v="Xylona Preis20141006"/>
    <x v="610"/>
    <x v="3"/>
    <x v="2"/>
    <x v="9"/>
    <s v="ImationÂ USB 2.0 SwivelÂ Flash DriveÂ USBÂ flash driveÂ - 4 GB - Pink"/>
    <n v="9.09"/>
    <n v="3"/>
    <n v="1.91"/>
    <s v="Profit"/>
  </r>
  <r>
    <d v="2014-10-06T00:00:00"/>
    <x v="0"/>
    <x v="9"/>
    <x v="450"/>
    <s v="Alice McCarthy20141006"/>
    <x v="611"/>
    <x v="40"/>
    <x v="0"/>
    <x v="3"/>
    <s v="GBC VeloBinder Strips"/>
    <n v="15.36"/>
    <n v="2"/>
    <n v="7.68"/>
    <s v="Profit"/>
  </r>
  <r>
    <d v="2014-10-06T00:00:00"/>
    <x v="0"/>
    <x v="9"/>
    <x v="448"/>
    <s v="Joy Daniels20141006"/>
    <x v="612"/>
    <x v="2"/>
    <x v="0"/>
    <x v="2"/>
    <s v="Tennsco Lockers, Gray"/>
    <n v="83.92"/>
    <n v="5"/>
    <n v="-13.64"/>
    <s v="Loss"/>
  </r>
  <r>
    <d v="2014-10-06T00:00:00"/>
    <x v="0"/>
    <x v="9"/>
    <x v="379"/>
    <s v="Victoria Pisteka20141006"/>
    <x v="613"/>
    <x v="18"/>
    <x v="0"/>
    <x v="2"/>
    <s v="Fellowes Staxonsteel Drawer Files"/>
    <n v="386.34"/>
    <n v="2"/>
    <n v="54.09"/>
    <s v="Profit"/>
  </r>
  <r>
    <d v="2014-10-07T00:00:00"/>
    <x v="0"/>
    <x v="9"/>
    <x v="376"/>
    <s v="Mathew Reese20141007"/>
    <x v="614"/>
    <x v="2"/>
    <x v="1"/>
    <x v="8"/>
    <s v="Seth Thomas 16&quot; Steel Case Clock"/>
    <n v="129.91999999999999"/>
    <n v="5"/>
    <n v="21.11"/>
    <s v="Profit"/>
  </r>
  <r>
    <d v="2014-10-07T00:00:00"/>
    <x v="0"/>
    <x v="9"/>
    <x v="130"/>
    <s v="John Grady20141007"/>
    <x v="615"/>
    <x v="0"/>
    <x v="0"/>
    <x v="2"/>
    <s v="Fellowes Personal Hanging Folder Files, Navy"/>
    <n v="107.44"/>
    <n v="10"/>
    <n v="10.74"/>
    <s v="Profit"/>
  </r>
  <r>
    <d v="2014-10-08T00:00:00"/>
    <x v="0"/>
    <x v="9"/>
    <x v="419"/>
    <s v="Jack Garza20141008"/>
    <x v="616"/>
    <x v="25"/>
    <x v="2"/>
    <x v="9"/>
    <s v="Maxell 74 Minute CDR, 10/Pack"/>
    <n v="23.47"/>
    <n v="3"/>
    <n v="4.99"/>
    <s v="Profit"/>
  </r>
  <r>
    <d v="2014-10-08T00:00:00"/>
    <x v="0"/>
    <x v="9"/>
    <x v="416"/>
    <s v="Duane Noonan20141008"/>
    <x v="617"/>
    <x v="20"/>
    <x v="0"/>
    <x v="0"/>
    <s v="Xerox 197"/>
    <n v="123.92"/>
    <n v="4"/>
    <n v="55.76"/>
    <s v="Profit"/>
  </r>
  <r>
    <d v="2014-10-09T00:00:00"/>
    <x v="0"/>
    <x v="9"/>
    <x v="244"/>
    <s v="Bart Pistole20141009"/>
    <x v="618"/>
    <x v="25"/>
    <x v="0"/>
    <x v="0"/>
    <s v="Eaton Premium Continuous-Feed Paper, 25% Cotton, Letter Size, White, 1000 Shts/Box"/>
    <n v="88.77"/>
    <n v="2"/>
    <n v="31.07"/>
    <s v="Profit"/>
  </r>
  <r>
    <d v="2014-10-09T00:00:00"/>
    <x v="0"/>
    <x v="9"/>
    <x v="373"/>
    <s v="Shirley Jackson20141009"/>
    <x v="619"/>
    <x v="3"/>
    <x v="0"/>
    <x v="4"/>
    <s v="Boston Heavy-Duty Trimline Electric Pencil Sharpeners"/>
    <n v="144.6"/>
    <n v="3"/>
    <n v="41.93"/>
    <s v="Profit"/>
  </r>
  <r>
    <d v="2014-10-09T00:00:00"/>
    <x v="0"/>
    <x v="9"/>
    <x v="373"/>
    <s v="Shirley Jackson20141009"/>
    <x v="619"/>
    <x v="3"/>
    <x v="2"/>
    <x v="6"/>
    <s v="iOttie HLCRIO102 Car Mount"/>
    <n v="15.99"/>
    <n v="1"/>
    <n v="-3"/>
    <s v="Loss"/>
  </r>
  <r>
    <d v="2014-10-10T00:00:00"/>
    <x v="0"/>
    <x v="9"/>
    <x v="451"/>
    <s v="Tanja Norvell20141010"/>
    <x v="620"/>
    <x v="3"/>
    <x v="1"/>
    <x v="5"/>
    <s v="Global Deluxe Stacking Chair, Gray"/>
    <n v="122.35"/>
    <n v="3"/>
    <n v="13.76"/>
    <s v="Profit"/>
  </r>
  <r>
    <d v="2014-10-10T00:00:00"/>
    <x v="0"/>
    <x v="9"/>
    <x v="451"/>
    <s v="Tanja Norvell20141010"/>
    <x v="620"/>
    <x v="3"/>
    <x v="0"/>
    <x v="10"/>
    <s v="#10- 4 1/8&quot; x 9 1/2&quot; Security-Tint Envelopes"/>
    <n v="15.28"/>
    <n v="2"/>
    <n v="7.49"/>
    <s v="Profit"/>
  </r>
  <r>
    <d v="2014-10-10T00:00:00"/>
    <x v="0"/>
    <x v="9"/>
    <x v="26"/>
    <s v="Shirley Daniels20141010"/>
    <x v="621"/>
    <x v="12"/>
    <x v="1"/>
    <x v="8"/>
    <s v="Westinghouse Clip-On Gooseneck Lamps"/>
    <n v="46.87"/>
    <n v="7"/>
    <n v="3.52"/>
    <s v="Profit"/>
  </r>
  <r>
    <d v="2014-10-10T00:00:00"/>
    <x v="0"/>
    <x v="9"/>
    <x v="71"/>
    <s v="Craig Molinari20141010"/>
    <x v="622"/>
    <x v="0"/>
    <x v="2"/>
    <x v="6"/>
    <s v="Motorola Droid Maxx"/>
    <n v="719.95"/>
    <n v="6"/>
    <n v="72"/>
    <s v="Profit"/>
  </r>
  <r>
    <d v="2014-10-10T00:00:00"/>
    <x v="0"/>
    <x v="9"/>
    <x v="71"/>
    <s v="Craig Molinari20141010"/>
    <x v="622"/>
    <x v="0"/>
    <x v="2"/>
    <x v="6"/>
    <s v="Cisco 8x8 Inc. 6753i IP Business Phone System"/>
    <n v="755.94"/>
    <n v="7"/>
    <n v="66.150000000000006"/>
    <s v="Profit"/>
  </r>
  <r>
    <d v="2014-10-10T00:00:00"/>
    <x v="0"/>
    <x v="9"/>
    <x v="71"/>
    <s v="Craig Molinari20141010"/>
    <x v="622"/>
    <x v="0"/>
    <x v="0"/>
    <x v="3"/>
    <s v="GBC Personal VeloBind Strips"/>
    <n v="11.98"/>
    <n v="5"/>
    <n v="-19.170000000000002"/>
    <s v="Loss"/>
  </r>
  <r>
    <d v="2014-10-10T00:00:00"/>
    <x v="0"/>
    <x v="9"/>
    <x v="71"/>
    <s v="Craig Molinari20141010"/>
    <x v="622"/>
    <x v="0"/>
    <x v="0"/>
    <x v="3"/>
    <s v="Avery Non-Stick Binders"/>
    <n v="0.9"/>
    <n v="1"/>
    <n v="-1.57"/>
    <s v="Loss"/>
  </r>
  <r>
    <d v="2014-10-10T00:00:00"/>
    <x v="0"/>
    <x v="9"/>
    <x v="77"/>
    <s v="Richard Bierner20141010"/>
    <x v="623"/>
    <x v="10"/>
    <x v="2"/>
    <x v="15"/>
    <s v="Hewlett-Packard Deskjet F4180 All-in-One Color Ink-jet - Printer / copier / scanner"/>
    <n v="101.99"/>
    <n v="2"/>
    <n v="-71.400000000000006"/>
    <s v="Loss"/>
  </r>
  <r>
    <d v="2014-10-10T00:00:00"/>
    <x v="0"/>
    <x v="9"/>
    <x v="77"/>
    <s v="Richard Bierner20141010"/>
    <x v="623"/>
    <x v="10"/>
    <x v="0"/>
    <x v="3"/>
    <s v="Premier Elliptical Ring Binder, Black"/>
    <n v="18.260000000000002"/>
    <n v="2"/>
    <n v="-13.39"/>
    <s v="Loss"/>
  </r>
  <r>
    <d v="2014-10-10T00:00:00"/>
    <x v="0"/>
    <x v="9"/>
    <x v="452"/>
    <s v="Fred Chung20141010"/>
    <x v="624"/>
    <x v="31"/>
    <x v="0"/>
    <x v="4"/>
    <s v="Dixon Ticonderoga Core-Lock Colored Pencils, 48-Color Set"/>
    <n v="255.85"/>
    <n v="7"/>
    <n v="112.57"/>
    <s v="Profit"/>
  </r>
  <r>
    <d v="2014-10-11T00:00:00"/>
    <x v="0"/>
    <x v="9"/>
    <x v="453"/>
    <s v="Jill Fjeld20141011"/>
    <x v="625"/>
    <x v="2"/>
    <x v="0"/>
    <x v="2"/>
    <s v="Fellowes High-Stak Drawer Files"/>
    <n v="281.89999999999998"/>
    <n v="2"/>
    <n v="10.57"/>
    <s v="Profit"/>
  </r>
  <r>
    <d v="2014-10-11T00:00:00"/>
    <x v="0"/>
    <x v="9"/>
    <x v="453"/>
    <s v="Jill Fjeld20141011"/>
    <x v="625"/>
    <x v="2"/>
    <x v="0"/>
    <x v="10"/>
    <s v="Airmail Envelopes"/>
    <n v="201.43"/>
    <n v="3"/>
    <n v="67.98"/>
    <s v="Profit"/>
  </r>
  <r>
    <d v="2014-10-11T00:00:00"/>
    <x v="0"/>
    <x v="9"/>
    <x v="222"/>
    <s v="Dean percer20141011"/>
    <x v="626"/>
    <x v="22"/>
    <x v="1"/>
    <x v="8"/>
    <s v="DAX Cubicle Frames - 8x10"/>
    <n v="63.47"/>
    <n v="11"/>
    <n v="19.04"/>
    <s v="Profit"/>
  </r>
  <r>
    <d v="2014-10-11T00:00:00"/>
    <x v="0"/>
    <x v="9"/>
    <x v="222"/>
    <s v="Dean percer20141011"/>
    <x v="626"/>
    <x v="22"/>
    <x v="2"/>
    <x v="9"/>
    <s v="WD My Passport Ultra 1TB Portable External Hard Drive"/>
    <n v="345"/>
    <n v="5"/>
    <n v="58.65"/>
    <s v="Profit"/>
  </r>
  <r>
    <d v="2014-10-11T00:00:00"/>
    <x v="0"/>
    <x v="9"/>
    <x v="454"/>
    <s v="Helen Andreada20141011"/>
    <x v="627"/>
    <x v="3"/>
    <x v="0"/>
    <x v="2"/>
    <s v="Iris Project Case"/>
    <n v="31.92"/>
    <n v="4"/>
    <n v="8.3000000000000007"/>
    <s v="Profit"/>
  </r>
  <r>
    <d v="2014-10-11T00:00:00"/>
    <x v="0"/>
    <x v="9"/>
    <x v="454"/>
    <s v="Helen Andreada20141011"/>
    <x v="627"/>
    <x v="3"/>
    <x v="1"/>
    <x v="5"/>
    <s v="Global Enterprise Series Seating High-Back Swivel/Tilt Chairs"/>
    <n v="433.57"/>
    <n v="2"/>
    <n v="-65.040000000000006"/>
    <s v="Loss"/>
  </r>
  <r>
    <d v="2014-10-11T00:00:00"/>
    <x v="0"/>
    <x v="9"/>
    <x v="159"/>
    <s v="Dorothy Badders20141011"/>
    <x v="628"/>
    <x v="13"/>
    <x v="0"/>
    <x v="1"/>
    <s v="Self-Adhesive Address Labels for Typewriters by Universal"/>
    <n v="7.31"/>
    <n v="1"/>
    <n v="3.44"/>
    <s v="Profit"/>
  </r>
  <r>
    <d v="2014-10-11T00:00:00"/>
    <x v="0"/>
    <x v="9"/>
    <x v="159"/>
    <s v="Dorothy Badders20141011"/>
    <x v="628"/>
    <x v="13"/>
    <x v="1"/>
    <x v="8"/>
    <s v="Eldon Pizzaz Desk Accessories"/>
    <n v="8.92"/>
    <n v="4"/>
    <n v="3.92"/>
    <s v="Profit"/>
  </r>
  <r>
    <d v="2014-10-11T00:00:00"/>
    <x v="0"/>
    <x v="9"/>
    <x v="83"/>
    <s v="Alan Shonely20141011"/>
    <x v="629"/>
    <x v="3"/>
    <x v="0"/>
    <x v="10"/>
    <s v="#10- 4 1/8&quot; x 9 1/2&quot; Security-Tint Envelopes"/>
    <n v="7.64"/>
    <n v="1"/>
    <n v="3.74"/>
    <s v="Profit"/>
  </r>
  <r>
    <d v="2014-10-12T00:00:00"/>
    <x v="0"/>
    <x v="9"/>
    <x v="416"/>
    <s v="Duane Noonan20141012"/>
    <x v="630"/>
    <x v="3"/>
    <x v="0"/>
    <x v="4"/>
    <s v="Premium Writing Pencils, Soft, #2 by Central Association for the Blind"/>
    <n v="14.9"/>
    <n v="5"/>
    <n v="4.17"/>
    <s v="Profit"/>
  </r>
  <r>
    <d v="2014-10-12T00:00:00"/>
    <x v="0"/>
    <x v="9"/>
    <x v="416"/>
    <s v="Duane Noonan20141012"/>
    <x v="630"/>
    <x v="3"/>
    <x v="0"/>
    <x v="2"/>
    <s v="Sortfiler Multipurpose Personal File Organizer, Black"/>
    <n v="21.39"/>
    <n v="1"/>
    <n v="6.2"/>
    <s v="Profit"/>
  </r>
  <r>
    <d v="2014-10-12T00:00:00"/>
    <x v="0"/>
    <x v="9"/>
    <x v="455"/>
    <s v="Barry Pond20141012"/>
    <x v="631"/>
    <x v="1"/>
    <x v="0"/>
    <x v="14"/>
    <s v="Acme Hot Forged Carbon Steel Scissors with Nickel-Plated Handles, 3 7/8&quot; Cut, 8&quot;L"/>
    <n v="22.24"/>
    <n v="2"/>
    <n v="2.5"/>
    <s v="Profit"/>
  </r>
  <r>
    <d v="2014-10-13T00:00:00"/>
    <x v="0"/>
    <x v="9"/>
    <x v="456"/>
    <s v="Zuschuss Carroll20141013"/>
    <x v="632"/>
    <x v="22"/>
    <x v="0"/>
    <x v="4"/>
    <s v="Newell 32"/>
    <n v="11.52"/>
    <n v="4"/>
    <n v="3.23"/>
    <s v="Profit"/>
  </r>
  <r>
    <d v="2014-10-13T00:00:00"/>
    <x v="0"/>
    <x v="9"/>
    <x v="456"/>
    <s v="Zuschuss Carroll20141013"/>
    <x v="632"/>
    <x v="22"/>
    <x v="1"/>
    <x v="13"/>
    <s v="Bevis Round Bullnose 29&quot; High Table Top"/>
    <n v="1298.55"/>
    <n v="5"/>
    <n v="311.64999999999998"/>
    <s v="Profit"/>
  </r>
  <r>
    <d v="2014-10-13T00:00:00"/>
    <x v="0"/>
    <x v="9"/>
    <x v="456"/>
    <s v="Zuschuss Carroll20141013"/>
    <x v="632"/>
    <x v="22"/>
    <x v="0"/>
    <x v="12"/>
    <s v="Belkin F9G930V10-GRY 9 Outlet Surge"/>
    <n v="213.92"/>
    <n v="4"/>
    <n v="62.04"/>
    <s v="Profit"/>
  </r>
  <r>
    <d v="2014-10-13T00:00:00"/>
    <x v="0"/>
    <x v="9"/>
    <x v="456"/>
    <s v="Zuschuss Carroll20141013"/>
    <x v="632"/>
    <x v="22"/>
    <x v="2"/>
    <x v="9"/>
    <s v="Sony 16GB Class 10 Micro SDHC R40 Memory Card"/>
    <n v="25.78"/>
    <n v="2"/>
    <n v="2.58"/>
    <s v="Profit"/>
  </r>
  <r>
    <d v="2014-10-13T00:00:00"/>
    <x v="0"/>
    <x v="9"/>
    <x v="44"/>
    <s v="Marina Lichtenstein20141013"/>
    <x v="633"/>
    <x v="23"/>
    <x v="1"/>
    <x v="5"/>
    <s v="Global High-Back Leather Tilter, Burgundy"/>
    <n v="245.98"/>
    <n v="2"/>
    <n v="27.06"/>
    <s v="Profit"/>
  </r>
  <r>
    <d v="2014-10-13T00:00:00"/>
    <x v="0"/>
    <x v="9"/>
    <x v="44"/>
    <s v="Marina Lichtenstein20141013"/>
    <x v="633"/>
    <x v="23"/>
    <x v="0"/>
    <x v="3"/>
    <s v="Flexible Leather- Look Classic Collection Ring Binder"/>
    <n v="18.940000000000001"/>
    <n v="1"/>
    <n v="9.4700000000000006"/>
    <s v="Profit"/>
  </r>
  <r>
    <d v="2014-10-13T00:00:00"/>
    <x v="0"/>
    <x v="9"/>
    <x v="457"/>
    <s v="Sibella Parks20141013"/>
    <x v="634"/>
    <x v="20"/>
    <x v="0"/>
    <x v="3"/>
    <s v="Recycled Pressboard Report Cover with Reinforced Top Hinge"/>
    <n v="7.75"/>
    <n v="3"/>
    <n v="2.81"/>
    <s v="Profit"/>
  </r>
  <r>
    <d v="2014-10-13T00:00:00"/>
    <x v="0"/>
    <x v="9"/>
    <x v="415"/>
    <s v="Michelle Arnett20141013"/>
    <x v="635"/>
    <x v="6"/>
    <x v="0"/>
    <x v="10"/>
    <s v="Pastel Pink Envelopes"/>
    <n v="36.4"/>
    <n v="5"/>
    <n v="17.47"/>
    <s v="Profit"/>
  </r>
  <r>
    <d v="2014-10-13T00:00:00"/>
    <x v="0"/>
    <x v="9"/>
    <x v="415"/>
    <s v="Michelle Arnett20141013"/>
    <x v="635"/>
    <x v="6"/>
    <x v="2"/>
    <x v="9"/>
    <s v="SanDisk Cruzer 16 GB USB Flash Drive"/>
    <n v="22.96"/>
    <n v="2"/>
    <n v="4.3600000000000003"/>
    <s v="Profit"/>
  </r>
  <r>
    <d v="2014-10-13T00:00:00"/>
    <x v="0"/>
    <x v="9"/>
    <x v="415"/>
    <s v="Michelle Arnett20141013"/>
    <x v="635"/>
    <x v="6"/>
    <x v="0"/>
    <x v="2"/>
    <s v="Space Solutions Industrial Galvanized Steel Shelving."/>
    <n v="315.2"/>
    <n v="4"/>
    <n v="6.3"/>
    <s v="Profit"/>
  </r>
  <r>
    <d v="2014-10-13T00:00:00"/>
    <x v="0"/>
    <x v="9"/>
    <x v="415"/>
    <s v="Michelle Arnett20141013"/>
    <x v="635"/>
    <x v="6"/>
    <x v="0"/>
    <x v="3"/>
    <s v="Wilson Jones Standard D-Ring Binders"/>
    <n v="15.18"/>
    <n v="3"/>
    <n v="7.13"/>
    <s v="Profit"/>
  </r>
  <r>
    <d v="2014-10-14T00:00:00"/>
    <x v="0"/>
    <x v="9"/>
    <x v="458"/>
    <s v="Jim Epp20141014"/>
    <x v="636"/>
    <x v="38"/>
    <x v="0"/>
    <x v="3"/>
    <s v="Avery Metallic Poly Binders"/>
    <n v="22.92"/>
    <n v="4"/>
    <n v="11"/>
    <s v="Profit"/>
  </r>
  <r>
    <d v="2014-10-14T00:00:00"/>
    <x v="0"/>
    <x v="9"/>
    <x v="458"/>
    <s v="Jim Epp20141014"/>
    <x v="636"/>
    <x v="38"/>
    <x v="0"/>
    <x v="2"/>
    <s v="Fellowes Bankers Box Recycled Super Stor/Drawer"/>
    <n v="269.89999999999998"/>
    <n v="5"/>
    <n v="16.190000000000001"/>
    <s v="Profit"/>
  </r>
  <r>
    <d v="2014-10-14T00:00:00"/>
    <x v="0"/>
    <x v="9"/>
    <x v="459"/>
    <s v="Hunter Glantz20141014"/>
    <x v="637"/>
    <x v="0"/>
    <x v="0"/>
    <x v="12"/>
    <s v="Hoover Replacement Belts For Soft Guard &amp; Commercial Ltweight Upright Vacs, 2/Pk"/>
    <n v="3.16"/>
    <n v="4"/>
    <n v="-8.5299999999999994"/>
    <s v="Loss"/>
  </r>
  <r>
    <d v="2014-10-14T00:00:00"/>
    <x v="0"/>
    <x v="9"/>
    <x v="459"/>
    <s v="Hunter Glantz20141014"/>
    <x v="637"/>
    <x v="0"/>
    <x v="2"/>
    <x v="16"/>
    <s v="Hewlett Packard 610 Color Digital Copier / Printer"/>
    <n v="1999.96"/>
    <n v="5"/>
    <n v="624.99"/>
    <s v="Profit"/>
  </r>
  <r>
    <d v="2014-10-14T00:00:00"/>
    <x v="0"/>
    <x v="9"/>
    <x v="32"/>
    <s v="Bradley Drucker20141014"/>
    <x v="638"/>
    <x v="1"/>
    <x v="0"/>
    <x v="0"/>
    <s v="Xerox 1951"/>
    <n v="322.19"/>
    <n v="13"/>
    <n v="100.69"/>
    <s v="Profit"/>
  </r>
  <r>
    <d v="2014-10-14T00:00:00"/>
    <x v="0"/>
    <x v="9"/>
    <x v="32"/>
    <s v="Bradley Drucker20141014"/>
    <x v="638"/>
    <x v="1"/>
    <x v="0"/>
    <x v="3"/>
    <s v="Pressboard Covers with Storage Hooks, 9 1/2&quot; x 11&quot;, Light Blue"/>
    <n v="2.95"/>
    <n v="3"/>
    <n v="-4.8600000000000003"/>
    <s v="Loss"/>
  </r>
  <r>
    <d v="2014-10-14T00:00:00"/>
    <x v="0"/>
    <x v="9"/>
    <x v="32"/>
    <s v="Bradley Drucker20141014"/>
    <x v="638"/>
    <x v="1"/>
    <x v="0"/>
    <x v="0"/>
    <s v="Xerox 1903"/>
    <n v="19.14"/>
    <n v="4"/>
    <n v="6.94"/>
    <s v="Profit"/>
  </r>
  <r>
    <d v="2014-10-14T00:00:00"/>
    <x v="0"/>
    <x v="9"/>
    <x v="460"/>
    <s v="Toby Carlisle20141014"/>
    <x v="639"/>
    <x v="32"/>
    <x v="2"/>
    <x v="9"/>
    <s v="WD My Passport Ultra 500GB Portable External Hard Drive"/>
    <n v="177"/>
    <n v="3"/>
    <n v="30.09"/>
    <s v="Profit"/>
  </r>
  <r>
    <d v="2014-10-14T00:00:00"/>
    <x v="0"/>
    <x v="9"/>
    <x v="460"/>
    <s v="Toby Carlisle20141014"/>
    <x v="639"/>
    <x v="32"/>
    <x v="0"/>
    <x v="2"/>
    <s v="SimpliFile Personal File, Black Granite, 15w x 6-15/16d x 11-1/4h"/>
    <n v="79.45"/>
    <n v="7"/>
    <n v="22.25"/>
    <s v="Profit"/>
  </r>
  <r>
    <d v="2014-10-14T00:00:00"/>
    <x v="0"/>
    <x v="9"/>
    <x v="460"/>
    <s v="Toby Carlisle20141014"/>
    <x v="639"/>
    <x v="32"/>
    <x v="1"/>
    <x v="5"/>
    <s v="Office Star - Ergonomic Mid Back Chair with 2-Way Adjustable Arms"/>
    <n v="1628.82"/>
    <n v="9"/>
    <n v="260.61"/>
    <s v="Profit"/>
  </r>
  <r>
    <d v="2014-10-15T00:00:00"/>
    <x v="0"/>
    <x v="9"/>
    <x v="275"/>
    <s v="Dan Lawera20141015"/>
    <x v="640"/>
    <x v="16"/>
    <x v="1"/>
    <x v="8"/>
    <s v="Executive Impressions 13&quot; Clairmont Wall Clock"/>
    <n v="15.38"/>
    <n v="1"/>
    <n v="4.04"/>
    <s v="Profit"/>
  </r>
  <r>
    <d v="2014-10-15T00:00:00"/>
    <x v="0"/>
    <x v="9"/>
    <x v="461"/>
    <s v="Anna Chung20141015"/>
    <x v="641"/>
    <x v="10"/>
    <x v="1"/>
    <x v="5"/>
    <s v="Global Italian Leather Office Chair"/>
    <n v="183.37"/>
    <n v="2"/>
    <n v="-7.86"/>
    <s v="Loss"/>
  </r>
  <r>
    <d v="2014-10-15T00:00:00"/>
    <x v="0"/>
    <x v="9"/>
    <x v="461"/>
    <s v="Anna Chung20141015"/>
    <x v="641"/>
    <x v="10"/>
    <x v="0"/>
    <x v="0"/>
    <s v="Xerox 1897"/>
    <n v="7.97"/>
    <n v="2"/>
    <n v="2.89"/>
    <s v="Profit"/>
  </r>
  <r>
    <d v="2014-10-16T00:00:00"/>
    <x v="0"/>
    <x v="9"/>
    <x v="462"/>
    <s v="Lynn Smith20141016"/>
    <x v="642"/>
    <x v="3"/>
    <x v="0"/>
    <x v="3"/>
    <s v="Avery Non-Stick Heavy Duty View Round Locking Ring Binders"/>
    <n v="14.35"/>
    <n v="3"/>
    <n v="5.0199999999999996"/>
    <s v="Profit"/>
  </r>
  <r>
    <d v="2014-10-16T00:00:00"/>
    <x v="0"/>
    <x v="9"/>
    <x v="462"/>
    <s v="Lynn Smith20141016"/>
    <x v="642"/>
    <x v="3"/>
    <x v="2"/>
    <x v="9"/>
    <s v="LogitechÂ Illuminated - Keyboard"/>
    <n v="179.97"/>
    <n v="3"/>
    <n v="86.39"/>
    <s v="Profit"/>
  </r>
  <r>
    <d v="2014-10-17T00:00:00"/>
    <x v="0"/>
    <x v="9"/>
    <x v="463"/>
    <s v="Tracy Blumstein20141017"/>
    <x v="643"/>
    <x v="0"/>
    <x v="0"/>
    <x v="3"/>
    <s v="GBC Standard Recycled Report Covers, Clear Plastic Sheets"/>
    <n v="10.78"/>
    <n v="5"/>
    <n v="-17.25"/>
    <s v="Loss"/>
  </r>
  <r>
    <d v="2014-10-17T00:00:00"/>
    <x v="0"/>
    <x v="9"/>
    <x v="463"/>
    <s v="Tracy Blumstein20141017"/>
    <x v="643"/>
    <x v="0"/>
    <x v="2"/>
    <x v="9"/>
    <s v="Case Logic 2.4GHz Wireless Keyboard"/>
    <n v="119.98"/>
    <n v="3"/>
    <n v="-18"/>
    <s v="Loss"/>
  </r>
  <r>
    <d v="2014-10-17T00:00:00"/>
    <x v="0"/>
    <x v="9"/>
    <x v="438"/>
    <s v="Evan Bailliet20141017"/>
    <x v="644"/>
    <x v="0"/>
    <x v="1"/>
    <x v="8"/>
    <s v="G.E. Longer-Life Indoor Recessed Floodlight Bulbs"/>
    <n v="5.31"/>
    <n v="2"/>
    <n v="-1.59"/>
    <s v="Loss"/>
  </r>
  <r>
    <d v="2014-10-18T00:00:00"/>
    <x v="0"/>
    <x v="9"/>
    <x v="464"/>
    <s v="Alan Schoenberger20141018"/>
    <x v="645"/>
    <x v="33"/>
    <x v="0"/>
    <x v="2"/>
    <s v="Gould Plastics 18-Pocket Panel Bin, 34w x 5-1/4d x 20-1/2h"/>
    <n v="275.97000000000003"/>
    <n v="3"/>
    <n v="11.04"/>
    <s v="Profit"/>
  </r>
  <r>
    <d v="2014-10-18T00:00:00"/>
    <x v="0"/>
    <x v="9"/>
    <x v="464"/>
    <s v="Alan Schoenberger20141018"/>
    <x v="645"/>
    <x v="33"/>
    <x v="2"/>
    <x v="6"/>
    <s v="Avaya IP Phone 1140E VoIP phone"/>
    <n v="1394.95"/>
    <n v="5"/>
    <n v="362.69"/>
    <s v="Profit"/>
  </r>
  <r>
    <d v="2014-10-18T00:00:00"/>
    <x v="0"/>
    <x v="9"/>
    <x v="464"/>
    <s v="Alan Schoenberger20141018"/>
    <x v="645"/>
    <x v="33"/>
    <x v="1"/>
    <x v="5"/>
    <s v="Global Wood Trimmed Manager's Task Chair, Khaki"/>
    <n v="545.88"/>
    <n v="6"/>
    <n v="70.959999999999994"/>
    <s v="Profit"/>
  </r>
  <r>
    <d v="2014-10-18T00:00:00"/>
    <x v="0"/>
    <x v="9"/>
    <x v="150"/>
    <s v="Edward Hooks20141018"/>
    <x v="646"/>
    <x v="2"/>
    <x v="0"/>
    <x v="10"/>
    <s v="White Business Envelopes with Contemporary Seam, Recycled White Business Envelopes"/>
    <n v="52.51"/>
    <n v="6"/>
    <n v="19.690000000000001"/>
    <s v="Profit"/>
  </r>
  <r>
    <d v="2014-10-18T00:00:00"/>
    <x v="0"/>
    <x v="9"/>
    <x v="150"/>
    <s v="Edward Hooks20141018"/>
    <x v="646"/>
    <x v="2"/>
    <x v="0"/>
    <x v="2"/>
    <s v="Eldon Base for stackable storage shelf, platinum"/>
    <n v="186.91"/>
    <n v="6"/>
    <n v="-35.049999999999997"/>
    <s v="Loss"/>
  </r>
  <r>
    <d v="2014-10-18T00:00:00"/>
    <x v="0"/>
    <x v="9"/>
    <x v="150"/>
    <s v="Edward Hooks20141018"/>
    <x v="646"/>
    <x v="2"/>
    <x v="0"/>
    <x v="0"/>
    <s v="Adams &quot;While You Were Out&quot; Message Pads"/>
    <n v="10.050000000000001"/>
    <n v="4"/>
    <n v="3.14"/>
    <s v="Profit"/>
  </r>
  <r>
    <d v="2014-10-18T00:00:00"/>
    <x v="0"/>
    <x v="9"/>
    <x v="465"/>
    <s v="Luke Schmidt20141018"/>
    <x v="647"/>
    <x v="13"/>
    <x v="1"/>
    <x v="5"/>
    <s v="Office Star Flex Back Scooter Chair with Aluminum Finish Frame"/>
    <n v="605.34"/>
    <n v="6"/>
    <n v="145.28"/>
    <s v="Profit"/>
  </r>
  <r>
    <d v="2014-10-18T00:00:00"/>
    <x v="0"/>
    <x v="9"/>
    <x v="466"/>
    <s v="Ivan Gibson20141018"/>
    <x v="648"/>
    <x v="22"/>
    <x v="0"/>
    <x v="0"/>
    <s v="Xerox 1925"/>
    <n v="61.96"/>
    <n v="2"/>
    <n v="27.88"/>
    <s v="Profit"/>
  </r>
  <r>
    <d v="2014-10-18T00:00:00"/>
    <x v="0"/>
    <x v="9"/>
    <x v="466"/>
    <s v="Ivan Gibson20141018"/>
    <x v="648"/>
    <x v="22"/>
    <x v="0"/>
    <x v="3"/>
    <s v="Computer Printout Index Tabs"/>
    <n v="1.34"/>
    <n v="1"/>
    <n v="0.47"/>
    <s v="Profit"/>
  </r>
  <r>
    <d v="2014-10-19T00:00:00"/>
    <x v="0"/>
    <x v="9"/>
    <x v="467"/>
    <s v="Jeremy Farry20141019"/>
    <x v="649"/>
    <x v="3"/>
    <x v="0"/>
    <x v="0"/>
    <s v="Spiral Phone Message Books with Labels by Adams"/>
    <n v="13.44"/>
    <n v="3"/>
    <n v="6.59"/>
    <s v="Profit"/>
  </r>
  <r>
    <d v="2014-10-19T00:00:00"/>
    <x v="0"/>
    <x v="9"/>
    <x v="468"/>
    <s v="Rachel Payne20141019"/>
    <x v="650"/>
    <x v="3"/>
    <x v="0"/>
    <x v="3"/>
    <s v="Accohide Poly Flexible Ring Binders"/>
    <n v="2.99"/>
    <n v="1"/>
    <n v="1.1200000000000001"/>
    <s v="Profit"/>
  </r>
  <r>
    <d v="2014-10-19T00:00:00"/>
    <x v="0"/>
    <x v="9"/>
    <x v="468"/>
    <s v="Rachel Payne20141019"/>
    <x v="650"/>
    <x v="3"/>
    <x v="0"/>
    <x v="3"/>
    <s v="Avery Durable Slant Ring Binders With Label Holder"/>
    <n v="20.059999999999999"/>
    <n v="6"/>
    <n v="7.02"/>
    <s v="Profit"/>
  </r>
  <r>
    <d v="2014-10-19T00:00:00"/>
    <x v="0"/>
    <x v="9"/>
    <x v="468"/>
    <s v="Rachel Payne20141019"/>
    <x v="650"/>
    <x v="3"/>
    <x v="0"/>
    <x v="0"/>
    <s v="Xerox 1917"/>
    <n v="146.72999999999999"/>
    <n v="3"/>
    <n v="68.959999999999994"/>
    <s v="Profit"/>
  </r>
  <r>
    <d v="2014-10-19T00:00:00"/>
    <x v="0"/>
    <x v="9"/>
    <x v="468"/>
    <s v="Rachel Payne20141019"/>
    <x v="650"/>
    <x v="3"/>
    <x v="0"/>
    <x v="1"/>
    <s v="Avery 480"/>
    <n v="18.75"/>
    <n v="5"/>
    <n v="9"/>
    <s v="Profit"/>
  </r>
  <r>
    <d v="2014-10-19T00:00:00"/>
    <x v="0"/>
    <x v="9"/>
    <x v="468"/>
    <s v="Rachel Payne20141019"/>
    <x v="650"/>
    <x v="3"/>
    <x v="2"/>
    <x v="6"/>
    <s v="Panasonic KX TS208W Corded phone"/>
    <n v="117.58"/>
    <n v="3"/>
    <n v="11.76"/>
    <s v="Profit"/>
  </r>
  <r>
    <d v="2014-10-19T00:00:00"/>
    <x v="0"/>
    <x v="9"/>
    <x v="469"/>
    <s v="Eugene Hildebrand20141019"/>
    <x v="651"/>
    <x v="3"/>
    <x v="2"/>
    <x v="6"/>
    <s v="RCA Visys Integrated PBX 8-Line Router"/>
    <n v="321.55"/>
    <n v="6"/>
    <n v="20.100000000000001"/>
    <s v="Profit"/>
  </r>
  <r>
    <d v="2014-10-20T00:00:00"/>
    <x v="0"/>
    <x v="9"/>
    <x v="99"/>
    <s v="Patrick O'Donnell20141020"/>
    <x v="652"/>
    <x v="14"/>
    <x v="0"/>
    <x v="2"/>
    <s v="Gould Plastics 9-Pocket Panel Bin, 18-3/8w x 5-1/4d x 20-1/2h, Black"/>
    <n v="211.96"/>
    <n v="4"/>
    <n v="8.48"/>
    <s v="Profit"/>
  </r>
  <r>
    <d v="2014-10-20T00:00:00"/>
    <x v="0"/>
    <x v="9"/>
    <x v="470"/>
    <s v="Fred Hopkins20141020"/>
    <x v="653"/>
    <x v="15"/>
    <x v="1"/>
    <x v="13"/>
    <s v="Lesro Round Back Collection Coffee Table, End Table"/>
    <n v="328.59"/>
    <n v="3"/>
    <n v="-147.87"/>
    <s v="Loss"/>
  </r>
  <r>
    <d v="2014-10-20T00:00:00"/>
    <x v="0"/>
    <x v="9"/>
    <x v="470"/>
    <s v="Fred Hopkins20141020"/>
    <x v="653"/>
    <x v="15"/>
    <x v="0"/>
    <x v="2"/>
    <s v="Contico 72&quot;H Heavy-Duty Storage System"/>
    <n v="98.35"/>
    <n v="3"/>
    <n v="-24.59"/>
    <s v="Loss"/>
  </r>
  <r>
    <d v="2014-10-20T00:00:00"/>
    <x v="0"/>
    <x v="9"/>
    <x v="471"/>
    <s v="Lindsay Shagiari20141020"/>
    <x v="654"/>
    <x v="1"/>
    <x v="2"/>
    <x v="9"/>
    <s v="Logitech Wireless Performance Mouse MX for PC and Mac"/>
    <n v="319.97000000000003"/>
    <n v="4"/>
    <n v="71.989999999999995"/>
    <s v="Profit"/>
  </r>
  <r>
    <d v="2014-10-20T00:00:00"/>
    <x v="0"/>
    <x v="9"/>
    <x v="471"/>
    <s v="Lindsay Shagiari20141020"/>
    <x v="654"/>
    <x v="1"/>
    <x v="0"/>
    <x v="2"/>
    <s v="24 Capacity Maxi Data Binder Racks, Pearl"/>
    <n v="505.32"/>
    <n v="3"/>
    <n v="31.58"/>
    <s v="Profit"/>
  </r>
  <r>
    <d v="2014-10-20T00:00:00"/>
    <x v="0"/>
    <x v="9"/>
    <x v="471"/>
    <s v="Lindsay Shagiari20141020"/>
    <x v="654"/>
    <x v="1"/>
    <x v="0"/>
    <x v="0"/>
    <s v="Wirebound Voice Message Log Book"/>
    <n v="3.81"/>
    <n v="1"/>
    <n v="1.24"/>
    <s v="Profit"/>
  </r>
  <r>
    <d v="2014-10-20T00:00:00"/>
    <x v="0"/>
    <x v="9"/>
    <x v="471"/>
    <s v="Lindsay Shagiari20141020"/>
    <x v="654"/>
    <x v="1"/>
    <x v="0"/>
    <x v="3"/>
    <s v="Satellite Sectional Post Binders"/>
    <n v="8.68"/>
    <n v="1"/>
    <n v="-14.76"/>
    <s v="Loss"/>
  </r>
  <r>
    <d v="2014-10-20T00:00:00"/>
    <x v="0"/>
    <x v="9"/>
    <x v="471"/>
    <s v="Lindsay Shagiari20141020"/>
    <x v="654"/>
    <x v="1"/>
    <x v="0"/>
    <x v="1"/>
    <s v="Avery 4027 File Folder Labels for Dot Matrix Printers, 5000 Labels per Box, White"/>
    <n v="24.42"/>
    <n v="1"/>
    <n v="7.94"/>
    <s v="Profit"/>
  </r>
  <r>
    <d v="2014-10-21T00:00:00"/>
    <x v="0"/>
    <x v="9"/>
    <x v="463"/>
    <s v="Tracy Blumstein20141021"/>
    <x v="655"/>
    <x v="10"/>
    <x v="0"/>
    <x v="12"/>
    <s v="Fellowes Superior 10 Outlet Split Surge Protector"/>
    <n v="121.79"/>
    <n v="4"/>
    <n v="13.7"/>
    <s v="Profit"/>
  </r>
  <r>
    <d v="2014-10-21T00:00:00"/>
    <x v="0"/>
    <x v="9"/>
    <x v="463"/>
    <s v="Tracy Blumstein20141021"/>
    <x v="655"/>
    <x v="10"/>
    <x v="1"/>
    <x v="13"/>
    <s v="Hon Practical Foundations 30 x 60 Training Table, Light Gray/Charcoal"/>
    <n v="409.59"/>
    <n v="3"/>
    <n v="-122.88"/>
    <s v="Loss"/>
  </r>
  <r>
    <d v="2014-10-21T00:00:00"/>
    <x v="0"/>
    <x v="9"/>
    <x v="472"/>
    <s v="Sylvia Foulston20141021"/>
    <x v="656"/>
    <x v="3"/>
    <x v="0"/>
    <x v="3"/>
    <s v="Plastic Binding Combs"/>
    <n v="36.36"/>
    <n v="3"/>
    <n v="12.27"/>
    <s v="Profit"/>
  </r>
  <r>
    <d v="2014-10-21T00:00:00"/>
    <x v="0"/>
    <x v="9"/>
    <x v="136"/>
    <s v="Frank Hawley20141021"/>
    <x v="657"/>
    <x v="6"/>
    <x v="0"/>
    <x v="2"/>
    <s v="Eldon Base for stackable storage shelf, platinum"/>
    <n v="194.7"/>
    <n v="5"/>
    <n v="9.74"/>
    <s v="Profit"/>
  </r>
  <r>
    <d v="2014-10-21T00:00:00"/>
    <x v="0"/>
    <x v="9"/>
    <x v="136"/>
    <s v="Frank Hawley20141021"/>
    <x v="657"/>
    <x v="6"/>
    <x v="1"/>
    <x v="13"/>
    <s v="Hon 2111 Invitation Series Straight Table"/>
    <n v="591.32000000000005"/>
    <n v="4"/>
    <n v="112.35"/>
    <s v="Profit"/>
  </r>
  <r>
    <d v="2014-10-21T00:00:00"/>
    <x v="0"/>
    <x v="9"/>
    <x v="136"/>
    <s v="Frank Hawley20141021"/>
    <x v="657"/>
    <x v="6"/>
    <x v="0"/>
    <x v="4"/>
    <s v="SANFORD Liquid Accent Tank-Style Highlighters"/>
    <n v="2.84"/>
    <n v="1"/>
    <n v="0.88"/>
    <s v="Profit"/>
  </r>
  <r>
    <d v="2014-10-22T00:00:00"/>
    <x v="0"/>
    <x v="9"/>
    <x v="473"/>
    <s v="Maureen Gastineau20141022"/>
    <x v="658"/>
    <x v="10"/>
    <x v="1"/>
    <x v="8"/>
    <s v="Seth Thomas 14&quot; Putty-Colored Wall Clock"/>
    <n v="93.89"/>
    <n v="4"/>
    <n v="12.91"/>
    <s v="Profit"/>
  </r>
  <r>
    <d v="2014-10-22T00:00:00"/>
    <x v="0"/>
    <x v="9"/>
    <x v="430"/>
    <s v="Nicole Brennan20141022"/>
    <x v="659"/>
    <x v="8"/>
    <x v="1"/>
    <x v="8"/>
    <s v="Tenex Chairmats For Use with Hard Floors"/>
    <n v="129.91999999999999"/>
    <n v="4"/>
    <n v="10.39"/>
    <s v="Profit"/>
  </r>
  <r>
    <d v="2014-10-24T00:00:00"/>
    <x v="0"/>
    <x v="9"/>
    <x v="474"/>
    <s v="Daniel Byrd20141024"/>
    <x v="660"/>
    <x v="16"/>
    <x v="0"/>
    <x v="0"/>
    <s v="Xerox 210"/>
    <n v="10.37"/>
    <n v="2"/>
    <n v="3.63"/>
    <s v="Profit"/>
  </r>
  <r>
    <d v="2014-10-24T00:00:00"/>
    <x v="0"/>
    <x v="9"/>
    <x v="158"/>
    <s v="Allen Armold20141024"/>
    <x v="661"/>
    <x v="3"/>
    <x v="0"/>
    <x v="3"/>
    <s v="Avery Premier Heavy-Duty Binder with Round Locking Rings"/>
    <n v="34.270000000000003"/>
    <n v="3"/>
    <n v="11.14"/>
    <s v="Profit"/>
  </r>
  <r>
    <d v="2014-10-24T00:00:00"/>
    <x v="0"/>
    <x v="9"/>
    <x v="358"/>
    <s v="Arthur Prichep20141024"/>
    <x v="662"/>
    <x v="9"/>
    <x v="0"/>
    <x v="7"/>
    <s v="Advantus Map Pennant Flags and Round Head Tacks"/>
    <n v="11.85"/>
    <n v="3"/>
    <n v="3.79"/>
    <s v="Profit"/>
  </r>
  <r>
    <d v="2014-10-25T00:00:00"/>
    <x v="0"/>
    <x v="9"/>
    <x v="160"/>
    <s v="Aaron Hawkins20141025"/>
    <x v="663"/>
    <x v="3"/>
    <x v="0"/>
    <x v="3"/>
    <s v="GBC VeloBind Cover Sets"/>
    <n v="49.41"/>
    <n v="4"/>
    <n v="18.53"/>
    <s v="Profit"/>
  </r>
  <r>
    <d v="2014-10-25T00:00:00"/>
    <x v="0"/>
    <x v="9"/>
    <x v="216"/>
    <s v="Evan Henry20141025"/>
    <x v="664"/>
    <x v="2"/>
    <x v="2"/>
    <x v="9"/>
    <s v="Memorex 25GB 6X Branded Blu-Ray Recordable Disc, 15/Pack"/>
    <n v="40.78"/>
    <n v="3"/>
    <n v="0.51"/>
    <s v="Profit"/>
  </r>
  <r>
    <d v="2014-10-25T00:00:00"/>
    <x v="0"/>
    <x v="9"/>
    <x v="216"/>
    <s v="Evan Henry20141025"/>
    <x v="664"/>
    <x v="2"/>
    <x v="0"/>
    <x v="3"/>
    <s v="GBC Twin Loop Wire Binding Elements, 9/16&quot; Spine, Black"/>
    <n v="13.7"/>
    <n v="3"/>
    <n v="-9.59"/>
    <s v="Loss"/>
  </r>
  <r>
    <d v="2014-10-26T00:00:00"/>
    <x v="0"/>
    <x v="9"/>
    <x v="475"/>
    <s v="Angele Hood20141026"/>
    <x v="665"/>
    <x v="22"/>
    <x v="1"/>
    <x v="8"/>
    <s v="Tenex Chairmats For Use With Carpeted Floors"/>
    <n v="63.92"/>
    <n v="4"/>
    <n v="3.2"/>
    <s v="Profit"/>
  </r>
  <r>
    <d v="2014-10-26T00:00:00"/>
    <x v="0"/>
    <x v="9"/>
    <x v="475"/>
    <s v="Angele Hood20141026"/>
    <x v="665"/>
    <x v="22"/>
    <x v="2"/>
    <x v="6"/>
    <s v="Vtech CS6719"/>
    <n v="383.96"/>
    <n v="5"/>
    <n v="38.4"/>
    <s v="Profit"/>
  </r>
  <r>
    <d v="2014-10-27T00:00:00"/>
    <x v="0"/>
    <x v="9"/>
    <x v="476"/>
    <s v="Ross DeVincentis20141027"/>
    <x v="666"/>
    <x v="25"/>
    <x v="0"/>
    <x v="0"/>
    <s v="Xerox 2"/>
    <n v="10.37"/>
    <n v="2"/>
    <n v="3.63"/>
    <s v="Profit"/>
  </r>
  <r>
    <d v="2014-10-27T00:00:00"/>
    <x v="0"/>
    <x v="9"/>
    <x v="476"/>
    <s v="Ross DeVincentis20141027"/>
    <x v="666"/>
    <x v="25"/>
    <x v="0"/>
    <x v="0"/>
    <s v="Easy-staple paper"/>
    <n v="11.95"/>
    <n v="3"/>
    <n v="4.03"/>
    <s v="Profit"/>
  </r>
  <r>
    <d v="2014-10-28T00:00:00"/>
    <x v="0"/>
    <x v="9"/>
    <x v="477"/>
    <s v="Todd Sumrall20141028"/>
    <x v="667"/>
    <x v="3"/>
    <x v="0"/>
    <x v="3"/>
    <s v="Avery Non-Stick Binders"/>
    <n v="7.18"/>
    <n v="2"/>
    <n v="2.25"/>
    <s v="Profit"/>
  </r>
  <r>
    <d v="2014-10-28T00:00:00"/>
    <x v="0"/>
    <x v="9"/>
    <x v="477"/>
    <s v="Todd Sumrall20141028"/>
    <x v="667"/>
    <x v="3"/>
    <x v="0"/>
    <x v="14"/>
    <s v="Serrated Blade or Curved Handle Hand Letter Openers"/>
    <n v="6.28"/>
    <n v="2"/>
    <n v="0.06"/>
    <s v="Profit"/>
  </r>
  <r>
    <d v="2014-10-28T00:00:00"/>
    <x v="0"/>
    <x v="9"/>
    <x v="477"/>
    <s v="Todd Sumrall20141028"/>
    <x v="667"/>
    <x v="3"/>
    <x v="0"/>
    <x v="14"/>
    <s v="Premier Automatic Letter Opener"/>
    <n v="480.74"/>
    <n v="2"/>
    <n v="14.42"/>
    <s v="Profit"/>
  </r>
  <r>
    <d v="2014-10-28T00:00:00"/>
    <x v="0"/>
    <x v="9"/>
    <x v="477"/>
    <s v="Todd Sumrall20141028"/>
    <x v="667"/>
    <x v="3"/>
    <x v="1"/>
    <x v="11"/>
    <s v="O'Sullivan Living Dimensions 2-Shelf Bookcases"/>
    <n v="617"/>
    <n v="6"/>
    <n v="-36.29"/>
    <s v="Loss"/>
  </r>
  <r>
    <d v="2014-10-28T00:00:00"/>
    <x v="0"/>
    <x v="9"/>
    <x v="477"/>
    <s v="Todd Sumrall20141028"/>
    <x v="667"/>
    <x v="3"/>
    <x v="0"/>
    <x v="2"/>
    <s v="Eldon Portable Mobile Manager"/>
    <n v="141.4"/>
    <n v="5"/>
    <n v="38.18"/>
    <s v="Profit"/>
  </r>
  <r>
    <d v="2014-10-28T00:00:00"/>
    <x v="0"/>
    <x v="9"/>
    <x v="478"/>
    <s v="Bill Tyler20141028"/>
    <x v="668"/>
    <x v="42"/>
    <x v="2"/>
    <x v="6"/>
    <s v="Digium D40 VoIP phone"/>
    <n v="257.98"/>
    <n v="2"/>
    <n v="74.81"/>
    <s v="Profit"/>
  </r>
  <r>
    <d v="2014-10-29T00:00:00"/>
    <x v="0"/>
    <x v="9"/>
    <x v="52"/>
    <s v="Sue Ann Reed20141029"/>
    <x v="669"/>
    <x v="1"/>
    <x v="2"/>
    <x v="6"/>
    <s v="Apple iPhone 5S"/>
    <n v="2735.95"/>
    <n v="6"/>
    <n v="341.99"/>
    <s v="Profit"/>
  </r>
  <r>
    <d v="2014-10-29T00:00:00"/>
    <x v="0"/>
    <x v="9"/>
    <x v="479"/>
    <s v="Noah Childs20141029"/>
    <x v="670"/>
    <x v="18"/>
    <x v="2"/>
    <x v="9"/>
    <s v="Maxell 4.7GB DVD+R 5/Pack"/>
    <n v="1.98"/>
    <n v="2"/>
    <n v="0.89"/>
    <s v="Profit"/>
  </r>
  <r>
    <d v="2014-10-29T00:00:00"/>
    <x v="0"/>
    <x v="9"/>
    <x v="479"/>
    <s v="Noah Childs20141029"/>
    <x v="670"/>
    <x v="18"/>
    <x v="0"/>
    <x v="0"/>
    <s v="Snap-A-Way Black Print Carbonless Ruled Speed Letter, Triplicate"/>
    <n v="75.88"/>
    <n v="2"/>
    <n v="35.659999999999997"/>
    <s v="Profit"/>
  </r>
  <r>
    <d v="2014-10-31T00:00:00"/>
    <x v="0"/>
    <x v="9"/>
    <x v="480"/>
    <s v="Greg Guthrie20141031"/>
    <x v="671"/>
    <x v="3"/>
    <x v="0"/>
    <x v="7"/>
    <s v="Staples"/>
    <n v="11.34"/>
    <n v="3"/>
    <n v="5.22"/>
    <s v="Profit"/>
  </r>
  <r>
    <d v="2014-10-31T00:00:00"/>
    <x v="0"/>
    <x v="9"/>
    <x v="480"/>
    <s v="Greg Guthrie20141031"/>
    <x v="671"/>
    <x v="3"/>
    <x v="0"/>
    <x v="2"/>
    <s v="Letter/Legal File Tote with Clear Snap-On Lid, Black Granite"/>
    <n v="80.3"/>
    <n v="5"/>
    <n v="20.88"/>
    <s v="Profit"/>
  </r>
  <r>
    <d v="2014-10-31T00:00:00"/>
    <x v="0"/>
    <x v="9"/>
    <x v="480"/>
    <s v="Greg Guthrie20141031"/>
    <x v="671"/>
    <x v="3"/>
    <x v="0"/>
    <x v="3"/>
    <s v="Avery Framed View Binder, EZD Ring (Locking), Navy, 1 1/2&quot;"/>
    <n v="15.97"/>
    <n v="2"/>
    <n v="5.39"/>
    <s v="Profit"/>
  </r>
  <r>
    <d v="2014-10-31T00:00:00"/>
    <x v="0"/>
    <x v="9"/>
    <x v="480"/>
    <s v="Greg Guthrie20141031"/>
    <x v="671"/>
    <x v="3"/>
    <x v="0"/>
    <x v="0"/>
    <s v="Xerox 1952"/>
    <n v="64.739999999999995"/>
    <n v="13"/>
    <n v="30.43"/>
    <s v="Profit"/>
  </r>
  <r>
    <d v="2014-10-31T00:00:00"/>
    <x v="0"/>
    <x v="9"/>
    <x v="480"/>
    <s v="Greg Guthrie20141031"/>
    <x v="671"/>
    <x v="3"/>
    <x v="0"/>
    <x v="3"/>
    <s v="Fellowes Twister Kit, Gray/Clear, 3/pkg"/>
    <n v="19.3"/>
    <n v="3"/>
    <n v="6.03"/>
    <s v="Profit"/>
  </r>
  <r>
    <d v="2014-10-31T00:00:00"/>
    <x v="0"/>
    <x v="9"/>
    <x v="480"/>
    <s v="Greg Guthrie20141031"/>
    <x v="671"/>
    <x v="3"/>
    <x v="0"/>
    <x v="2"/>
    <s v="Tennsco Regal Shelving Units"/>
    <n v="405.64"/>
    <n v="4"/>
    <n v="12.17"/>
    <s v="Profit"/>
  </r>
  <r>
    <d v="2014-10-31T00:00:00"/>
    <x v="0"/>
    <x v="9"/>
    <x v="480"/>
    <s v="Greg Guthrie20141031"/>
    <x v="671"/>
    <x v="3"/>
    <x v="1"/>
    <x v="5"/>
    <s v="Novimex Fabric Task Chair"/>
    <n v="146.35"/>
    <n v="3"/>
    <n v="-9.15"/>
    <s v="Loss"/>
  </r>
  <r>
    <d v="2014-10-31T00:00:00"/>
    <x v="0"/>
    <x v="9"/>
    <x v="480"/>
    <s v="Greg Guthrie20141031"/>
    <x v="671"/>
    <x v="3"/>
    <x v="2"/>
    <x v="9"/>
    <s v="MaxellÂ LTO Ultrium - 800 GB"/>
    <n v="251.91"/>
    <n v="9"/>
    <n v="47.86"/>
    <s v="Profit"/>
  </r>
  <r>
    <d v="2014-10-31T00:00:00"/>
    <x v="0"/>
    <x v="9"/>
    <x v="480"/>
    <s v="Greg Guthrie20141031"/>
    <x v="671"/>
    <x v="3"/>
    <x v="0"/>
    <x v="4"/>
    <s v="Newell 325"/>
    <n v="12.39"/>
    <n v="3"/>
    <n v="3.72"/>
    <s v="Profit"/>
  </r>
  <r>
    <d v="2014-10-31T00:00:00"/>
    <x v="0"/>
    <x v="9"/>
    <x v="481"/>
    <s v="Anne McFarland20141031"/>
    <x v="672"/>
    <x v="43"/>
    <x v="0"/>
    <x v="4"/>
    <s v="Lumber Crayons"/>
    <n v="49.25"/>
    <n v="5"/>
    <n v="18.72"/>
    <s v="Profit"/>
  </r>
  <r>
    <d v="2014-10-31T00:00:00"/>
    <x v="0"/>
    <x v="9"/>
    <x v="481"/>
    <s v="Anne McFarland20141031"/>
    <x v="672"/>
    <x v="43"/>
    <x v="0"/>
    <x v="0"/>
    <s v="RSVP Cards &amp; Envelopes, Blank White, 8-1/2&quot; X 11&quot;, 24 Cards/25 Envelopes/Set"/>
    <n v="10.16"/>
    <n v="2"/>
    <n v="4.78"/>
    <s v="Profit"/>
  </r>
  <r>
    <d v="2014-10-31T00:00:00"/>
    <x v="0"/>
    <x v="9"/>
    <x v="481"/>
    <s v="Anne McFarland20141031"/>
    <x v="672"/>
    <x v="43"/>
    <x v="1"/>
    <x v="8"/>
    <s v="Eldon Expressions Wood Desk Accessories, Oak"/>
    <n v="14.76"/>
    <n v="2"/>
    <n v="4.28"/>
    <s v="Profit"/>
  </r>
  <r>
    <d v="2014-10-31T00:00:00"/>
    <x v="0"/>
    <x v="9"/>
    <x v="481"/>
    <s v="Anne McFarland20141031"/>
    <x v="672"/>
    <x v="43"/>
    <x v="0"/>
    <x v="3"/>
    <s v="GBC Recycled VeloBinder Covers"/>
    <n v="34.08"/>
    <n v="2"/>
    <n v="15.68"/>
    <s v="Profit"/>
  </r>
  <r>
    <d v="2014-10-31T00:00:00"/>
    <x v="0"/>
    <x v="9"/>
    <x v="481"/>
    <s v="Anne McFarland20141031"/>
    <x v="672"/>
    <x v="43"/>
    <x v="1"/>
    <x v="8"/>
    <s v="Eldon Wave Desk Accessories"/>
    <n v="17.670000000000002"/>
    <n v="3"/>
    <n v="7.77"/>
    <s v="Profit"/>
  </r>
  <r>
    <d v="2014-10-31T00:00:00"/>
    <x v="0"/>
    <x v="9"/>
    <x v="481"/>
    <s v="Anne McFarland20141031"/>
    <x v="672"/>
    <x v="43"/>
    <x v="1"/>
    <x v="5"/>
    <s v="Hon Pagoda Stacking Chairs"/>
    <n v="1604.9"/>
    <n v="5"/>
    <n v="481.47"/>
    <s v="Profit"/>
  </r>
  <r>
    <d v="2014-10-31T00:00:00"/>
    <x v="0"/>
    <x v="9"/>
    <x v="481"/>
    <s v="Anne McFarland20141031"/>
    <x v="672"/>
    <x v="43"/>
    <x v="1"/>
    <x v="13"/>
    <s v="Chromcraft Bull-Nose Wood 48&quot; x 96&quot; Rectangular Conference Tables"/>
    <n v="385.69"/>
    <n v="1"/>
    <n v="-60.61"/>
    <s v="Loss"/>
  </r>
  <r>
    <d v="2014-10-31T00:00:00"/>
    <x v="0"/>
    <x v="9"/>
    <x v="482"/>
    <s v="Amy Cox20141031"/>
    <x v="673"/>
    <x v="12"/>
    <x v="2"/>
    <x v="6"/>
    <s v="Plantronics HL10 Handset Lifter"/>
    <n v="742.34"/>
    <n v="8"/>
    <n v="83.51"/>
    <s v="Profit"/>
  </r>
  <r>
    <d v="2014-10-31T00:00:00"/>
    <x v="0"/>
    <x v="9"/>
    <x v="8"/>
    <s v="Anthony Jacobs20141031"/>
    <x v="674"/>
    <x v="10"/>
    <x v="1"/>
    <x v="13"/>
    <s v="Hon 94000 Series Round Tables"/>
    <n v="1421.66"/>
    <n v="8"/>
    <n v="-734.53"/>
    <s v="Loss"/>
  </r>
  <r>
    <d v="2014-10-31T00:00:00"/>
    <x v="0"/>
    <x v="9"/>
    <x v="483"/>
    <s v="Nancy Lomonaco20141031"/>
    <x v="675"/>
    <x v="3"/>
    <x v="2"/>
    <x v="6"/>
    <s v="Motorola L804"/>
    <n v="73.58"/>
    <n v="2"/>
    <n v="8.2799999999999994"/>
    <s v="Profit"/>
  </r>
  <r>
    <d v="2014-11-01T00:00:00"/>
    <x v="0"/>
    <x v="10"/>
    <x v="277"/>
    <s v="Russell Applegate20141101"/>
    <x v="676"/>
    <x v="26"/>
    <x v="0"/>
    <x v="4"/>
    <s v="Model L Table or Wall-Mount Pencil Sharpener"/>
    <n v="43.18"/>
    <n v="3"/>
    <n v="4.32"/>
    <s v="Profit"/>
  </r>
  <r>
    <d v="2014-11-01T00:00:00"/>
    <x v="0"/>
    <x v="10"/>
    <x v="277"/>
    <s v="Russell Applegate20141101"/>
    <x v="676"/>
    <x v="26"/>
    <x v="2"/>
    <x v="6"/>
    <s v="ClearOne CHATAttach 160 -Â speaker phone"/>
    <n v="1983.97"/>
    <n v="4"/>
    <n v="248"/>
    <s v="Profit"/>
  </r>
  <r>
    <d v="2014-11-01T00:00:00"/>
    <x v="0"/>
    <x v="10"/>
    <x v="11"/>
    <s v="Natalie DeCherney20141101"/>
    <x v="677"/>
    <x v="11"/>
    <x v="0"/>
    <x v="2"/>
    <s v="Carina Mini System Audio Rack, Model AR050B"/>
    <n v="443.92"/>
    <n v="5"/>
    <n v="-94.33"/>
    <s v="Loss"/>
  </r>
  <r>
    <d v="2014-11-01T00:00:00"/>
    <x v="0"/>
    <x v="10"/>
    <x v="11"/>
    <s v="Natalie DeCherney20141101"/>
    <x v="677"/>
    <x v="11"/>
    <x v="2"/>
    <x v="6"/>
    <s v="Plantronics Voyager Pro HD - Bluetooth Headset"/>
    <n v="155.97999999999999"/>
    <n v="3"/>
    <n v="54.59"/>
    <s v="Profit"/>
  </r>
  <r>
    <d v="2014-11-01T00:00:00"/>
    <x v="0"/>
    <x v="10"/>
    <x v="484"/>
    <s v="Ken Heidel20141101"/>
    <x v="678"/>
    <x v="25"/>
    <x v="0"/>
    <x v="7"/>
    <s v="Staples"/>
    <n v="7.52"/>
    <n v="5"/>
    <n v="1.41"/>
    <s v="Profit"/>
  </r>
  <r>
    <d v="2014-11-01T00:00:00"/>
    <x v="0"/>
    <x v="10"/>
    <x v="484"/>
    <s v="Ken Heidel20141101"/>
    <x v="678"/>
    <x v="25"/>
    <x v="0"/>
    <x v="4"/>
    <s v="Newell 320"/>
    <n v="10.27"/>
    <n v="3"/>
    <n v="0.9"/>
    <s v="Profit"/>
  </r>
  <r>
    <d v="2014-11-01T00:00:00"/>
    <x v="0"/>
    <x v="10"/>
    <x v="484"/>
    <s v="Ken Heidel20141101"/>
    <x v="678"/>
    <x v="25"/>
    <x v="0"/>
    <x v="1"/>
    <s v="Avery 513"/>
    <n v="47.81"/>
    <n v="12"/>
    <n v="15.54"/>
    <s v="Profit"/>
  </r>
  <r>
    <d v="2014-11-01T00:00:00"/>
    <x v="0"/>
    <x v="10"/>
    <x v="484"/>
    <s v="Ken Heidel20141101"/>
    <x v="678"/>
    <x v="25"/>
    <x v="2"/>
    <x v="6"/>
    <s v="Cisco IPÂ PhoneÂ 7961G VoIPÂ phoneÂ - Dark gray"/>
    <n v="978.84"/>
    <n v="9"/>
    <n v="110.12"/>
    <s v="Profit"/>
  </r>
  <r>
    <d v="2014-11-01T00:00:00"/>
    <x v="0"/>
    <x v="10"/>
    <x v="436"/>
    <s v="Suzanne McNair20141101"/>
    <x v="679"/>
    <x v="1"/>
    <x v="0"/>
    <x v="0"/>
    <s v="Southworth Parchment Paper &amp; Envelopes"/>
    <n v="15.7"/>
    <n v="3"/>
    <n v="5.0999999999999996"/>
    <s v="Profit"/>
  </r>
  <r>
    <d v="2014-11-01T00:00:00"/>
    <x v="0"/>
    <x v="10"/>
    <x v="4"/>
    <s v="Jack O'Briant20141101"/>
    <x v="680"/>
    <x v="5"/>
    <x v="0"/>
    <x v="2"/>
    <s v="Multi-Use Personal File Cart and Caster Set, Three Stacking Bins"/>
    <n v="69.52"/>
    <n v="2"/>
    <n v="19.47"/>
    <s v="Profit"/>
  </r>
  <r>
    <d v="2014-11-01T00:00:00"/>
    <x v="0"/>
    <x v="10"/>
    <x v="4"/>
    <s v="Jack O'Briant20141101"/>
    <x v="680"/>
    <x v="5"/>
    <x v="0"/>
    <x v="4"/>
    <s v="OIC #2 Pencils, Medium Soft"/>
    <n v="5.64"/>
    <n v="3"/>
    <n v="1.64"/>
    <s v="Profit"/>
  </r>
  <r>
    <d v="2014-11-01T00:00:00"/>
    <x v="0"/>
    <x v="10"/>
    <x v="485"/>
    <s v="Paul Lucas20141101"/>
    <x v="681"/>
    <x v="3"/>
    <x v="0"/>
    <x v="1"/>
    <s v="Avery 475"/>
    <n v="44.4"/>
    <n v="3"/>
    <n v="22.2"/>
    <s v="Profit"/>
  </r>
  <r>
    <d v="2014-11-01T00:00:00"/>
    <x v="0"/>
    <x v="10"/>
    <x v="485"/>
    <s v="Paul Lucas20141101"/>
    <x v="681"/>
    <x v="3"/>
    <x v="0"/>
    <x v="0"/>
    <s v="Easy-staple paper"/>
    <n v="21.4"/>
    <n v="5"/>
    <n v="9.6300000000000008"/>
    <s v="Profit"/>
  </r>
  <r>
    <d v="2014-11-01T00:00:00"/>
    <x v="0"/>
    <x v="10"/>
    <x v="392"/>
    <s v="Daniel Lacy20141101"/>
    <x v="682"/>
    <x v="20"/>
    <x v="0"/>
    <x v="12"/>
    <s v="Kensington 7 Outlet MasterPiece Power Center"/>
    <n v="533.94000000000005"/>
    <n v="3"/>
    <n v="154.84"/>
    <s v="Profit"/>
  </r>
  <r>
    <d v="2014-11-01T00:00:00"/>
    <x v="0"/>
    <x v="10"/>
    <x v="392"/>
    <s v="Daniel Lacy20141101"/>
    <x v="682"/>
    <x v="20"/>
    <x v="0"/>
    <x v="0"/>
    <s v="Xerox 1934"/>
    <n v="167.94"/>
    <n v="3"/>
    <n v="82.29"/>
    <s v="Profit"/>
  </r>
  <r>
    <d v="2014-11-01T00:00:00"/>
    <x v="0"/>
    <x v="10"/>
    <x v="392"/>
    <s v="Daniel Lacy20141101"/>
    <x v="682"/>
    <x v="20"/>
    <x v="1"/>
    <x v="8"/>
    <s v="Master Big Foot Doorstop, Beige"/>
    <n v="31.68"/>
    <n v="6"/>
    <n v="9.82"/>
    <s v="Profit"/>
  </r>
  <r>
    <d v="2014-11-01T00:00:00"/>
    <x v="0"/>
    <x v="10"/>
    <x v="486"/>
    <s v="Deirdre Greer20141101"/>
    <x v="683"/>
    <x v="23"/>
    <x v="0"/>
    <x v="12"/>
    <s v="Fellowes Superior 10 Outlet Split Surge Protector"/>
    <n v="76.12"/>
    <n v="2"/>
    <n v="22.07"/>
    <s v="Profit"/>
  </r>
  <r>
    <d v="2014-11-01T00:00:00"/>
    <x v="0"/>
    <x v="10"/>
    <x v="400"/>
    <s v="Erin Ashbrook20141101"/>
    <x v="684"/>
    <x v="10"/>
    <x v="1"/>
    <x v="8"/>
    <s v="Howard Miller 13&quot; Diameter Pewter Finish Round Wall Clock"/>
    <n v="68.7"/>
    <n v="2"/>
    <n v="16.32"/>
    <s v="Profit"/>
  </r>
  <r>
    <d v="2014-11-01T00:00:00"/>
    <x v="0"/>
    <x v="10"/>
    <x v="400"/>
    <s v="Erin Ashbrook20141101"/>
    <x v="684"/>
    <x v="10"/>
    <x v="0"/>
    <x v="3"/>
    <s v="Acco Economy Flexible Poly Round Ring Binder"/>
    <n v="3.13"/>
    <n v="2"/>
    <n v="-2.61"/>
    <s v="Loss"/>
  </r>
  <r>
    <d v="2014-11-01T00:00:00"/>
    <x v="0"/>
    <x v="10"/>
    <x v="400"/>
    <s v="Erin Ashbrook20141101"/>
    <x v="684"/>
    <x v="10"/>
    <x v="0"/>
    <x v="3"/>
    <s v="GBC Standard Therm-A-Bind Covers"/>
    <n v="22.43"/>
    <n v="3"/>
    <n v="-17.940000000000001"/>
    <s v="Loss"/>
  </r>
  <r>
    <d v="2014-11-02T00:00:00"/>
    <x v="0"/>
    <x v="10"/>
    <x v="310"/>
    <s v="Roger Demir20141102"/>
    <x v="685"/>
    <x v="20"/>
    <x v="0"/>
    <x v="1"/>
    <s v="Avery 499"/>
    <n v="34.86"/>
    <n v="7"/>
    <n v="16.04"/>
    <s v="Profit"/>
  </r>
  <r>
    <d v="2014-11-02T00:00:00"/>
    <x v="0"/>
    <x v="10"/>
    <x v="310"/>
    <s v="Roger Demir20141102"/>
    <x v="685"/>
    <x v="20"/>
    <x v="1"/>
    <x v="8"/>
    <s v="Tensor Computer Mounted Lamp"/>
    <n v="89.34"/>
    <n v="6"/>
    <n v="24.12"/>
    <s v="Profit"/>
  </r>
  <r>
    <d v="2014-11-02T00:00:00"/>
    <x v="0"/>
    <x v="10"/>
    <x v="487"/>
    <s v="Patrick O'Brill20141102"/>
    <x v="686"/>
    <x v="0"/>
    <x v="2"/>
    <x v="6"/>
    <s v="Logitech B530 USBÂ HeadsetÂ -Â headsetÂ - Full size, Binaural"/>
    <n v="88.78"/>
    <n v="3"/>
    <n v="7.77"/>
    <s v="Profit"/>
  </r>
  <r>
    <d v="2014-11-02T00:00:00"/>
    <x v="0"/>
    <x v="10"/>
    <x v="31"/>
    <s v="Liz Carlisle20141102"/>
    <x v="687"/>
    <x v="10"/>
    <x v="2"/>
    <x v="6"/>
    <s v="Polycom CX300 Desktop Phone USB VoIP phone"/>
    <n v="539.96"/>
    <n v="6"/>
    <n v="-107.99"/>
    <s v="Loss"/>
  </r>
  <r>
    <d v="2014-11-02T00:00:00"/>
    <x v="0"/>
    <x v="10"/>
    <x v="31"/>
    <s v="Liz Carlisle20141102"/>
    <x v="687"/>
    <x v="10"/>
    <x v="2"/>
    <x v="6"/>
    <s v="I Need's 3d Hello Kitty Hybrid Silicone Case Cover for HTC One X 4g with 3d Hello Kitty Stylus Pen Green/pink"/>
    <n v="50.23"/>
    <n v="7"/>
    <n v="-10.050000000000001"/>
    <s v="Loss"/>
  </r>
  <r>
    <d v="2014-11-02T00:00:00"/>
    <x v="0"/>
    <x v="10"/>
    <x v="31"/>
    <s v="Liz Carlisle20141102"/>
    <x v="687"/>
    <x v="10"/>
    <x v="0"/>
    <x v="3"/>
    <s v="Acco D-Ring Binder w/DublLock"/>
    <n v="19.239999999999998"/>
    <n v="3"/>
    <n v="-13.47"/>
    <s v="Loss"/>
  </r>
  <r>
    <d v="2014-11-02T00:00:00"/>
    <x v="0"/>
    <x v="10"/>
    <x v="488"/>
    <s v="Julie Kriz20141102"/>
    <x v="688"/>
    <x v="16"/>
    <x v="2"/>
    <x v="9"/>
    <s v="Razer Kraken 7.1 Surround Sound Over Ear USB Gaming Headset"/>
    <n v="799.92"/>
    <n v="10"/>
    <n v="239.98"/>
    <s v="Profit"/>
  </r>
  <r>
    <d v="2014-11-02T00:00:00"/>
    <x v="0"/>
    <x v="10"/>
    <x v="489"/>
    <s v="Shahid Hopkins20141102"/>
    <x v="689"/>
    <x v="3"/>
    <x v="2"/>
    <x v="6"/>
    <s v="AT&amp;T CL82213"/>
    <n v="46.38"/>
    <n v="2"/>
    <n v="5.22"/>
    <s v="Profit"/>
  </r>
  <r>
    <d v="2014-11-02T00:00:00"/>
    <x v="0"/>
    <x v="10"/>
    <x v="489"/>
    <s v="Shahid Hopkins20141102"/>
    <x v="689"/>
    <x v="3"/>
    <x v="0"/>
    <x v="2"/>
    <s v="Adjustable Depth Letter/Legal Cart"/>
    <n v="362.92"/>
    <n v="2"/>
    <n v="105.25"/>
    <s v="Profit"/>
  </r>
  <r>
    <d v="2014-11-02T00:00:00"/>
    <x v="0"/>
    <x v="10"/>
    <x v="490"/>
    <s v="Steven Ward20141102"/>
    <x v="690"/>
    <x v="22"/>
    <x v="2"/>
    <x v="9"/>
    <s v="Maxell 74 Minute CD-R Spindle, 50/Pack"/>
    <n v="41.94"/>
    <n v="2"/>
    <n v="15.1"/>
    <s v="Profit"/>
  </r>
  <r>
    <d v="2014-11-02T00:00:00"/>
    <x v="0"/>
    <x v="10"/>
    <x v="490"/>
    <s v="Steven Ward20141102"/>
    <x v="690"/>
    <x v="22"/>
    <x v="2"/>
    <x v="6"/>
    <s v="Samsung Rugby III"/>
    <n v="52.79"/>
    <n v="1"/>
    <n v="4.62"/>
    <s v="Profit"/>
  </r>
  <r>
    <d v="2014-11-03T00:00:00"/>
    <x v="0"/>
    <x v="10"/>
    <x v="282"/>
    <s v="Maxwell Schwartz20141103"/>
    <x v="691"/>
    <x v="2"/>
    <x v="0"/>
    <x v="14"/>
    <s v="Compact Automatic Electric Letter Opener"/>
    <n v="286.33999999999997"/>
    <n v="3"/>
    <n v="-64.430000000000007"/>
    <s v="Loss"/>
  </r>
  <r>
    <d v="2014-11-03T00:00:00"/>
    <x v="0"/>
    <x v="10"/>
    <x v="25"/>
    <s v="Speros Goranitis20141103"/>
    <x v="692"/>
    <x v="20"/>
    <x v="2"/>
    <x v="6"/>
    <s v="Panasonic KX-TG9471B"/>
    <n v="783.96"/>
    <n v="4"/>
    <n v="219.51"/>
    <s v="Profit"/>
  </r>
  <r>
    <d v="2014-11-03T00:00:00"/>
    <x v="0"/>
    <x v="10"/>
    <x v="25"/>
    <s v="Speros Goranitis20141103"/>
    <x v="692"/>
    <x v="20"/>
    <x v="0"/>
    <x v="3"/>
    <s v="Surelock Post Binders"/>
    <n v="48.9"/>
    <n v="2"/>
    <n v="18.34"/>
    <s v="Profit"/>
  </r>
  <r>
    <d v="2014-11-03T00:00:00"/>
    <x v="0"/>
    <x v="10"/>
    <x v="25"/>
    <s v="Speros Goranitis20141103"/>
    <x v="692"/>
    <x v="20"/>
    <x v="0"/>
    <x v="3"/>
    <s v="Acco Pressboard Covers with Storage Hooks, 14 7/8&quot; x 11&quot;, Light Blue"/>
    <n v="7.86"/>
    <n v="2"/>
    <n v="2.85"/>
    <s v="Profit"/>
  </r>
  <r>
    <d v="2014-11-03T00:00:00"/>
    <x v="0"/>
    <x v="10"/>
    <x v="218"/>
    <s v="Resi PÃ¶lking20141103"/>
    <x v="693"/>
    <x v="37"/>
    <x v="0"/>
    <x v="14"/>
    <s v="Acme Kleen Earth Office Shears"/>
    <n v="11.64"/>
    <n v="3"/>
    <n v="3.38"/>
    <s v="Profit"/>
  </r>
  <r>
    <d v="2014-11-03T00:00:00"/>
    <x v="0"/>
    <x v="10"/>
    <x v="372"/>
    <s v="Annie Thurman20141103"/>
    <x v="694"/>
    <x v="15"/>
    <x v="0"/>
    <x v="0"/>
    <s v="Ampad Evidence Wirebond Steno Books, 6&quot; x 9&quot;"/>
    <n v="3.49"/>
    <n v="2"/>
    <n v="1.18"/>
    <s v="Profit"/>
  </r>
  <r>
    <d v="2014-11-03T00:00:00"/>
    <x v="0"/>
    <x v="10"/>
    <x v="372"/>
    <s v="Annie Thurman20141103"/>
    <x v="694"/>
    <x v="15"/>
    <x v="0"/>
    <x v="0"/>
    <s v="Xerox 1884"/>
    <n v="143.86000000000001"/>
    <n v="9"/>
    <n v="48.55"/>
    <s v="Profit"/>
  </r>
  <r>
    <d v="2014-11-03T00:00:00"/>
    <x v="0"/>
    <x v="10"/>
    <x v="489"/>
    <s v="Shahid Hopkins20141103"/>
    <x v="695"/>
    <x v="25"/>
    <x v="0"/>
    <x v="2"/>
    <s v="Acco Perma 4000 Stacking Storage Drawers"/>
    <n v="25.98"/>
    <n v="2"/>
    <n v="-1.62"/>
    <s v="Loss"/>
  </r>
  <r>
    <d v="2014-11-03T00:00:00"/>
    <x v="0"/>
    <x v="10"/>
    <x v="489"/>
    <s v="Shahid Hopkins20141103"/>
    <x v="695"/>
    <x v="25"/>
    <x v="1"/>
    <x v="13"/>
    <s v="Hon Racetrack Conference Tables"/>
    <n v="945.04"/>
    <n v="6"/>
    <n v="-299.26"/>
    <s v="Loss"/>
  </r>
  <r>
    <d v="2014-11-03T00:00:00"/>
    <x v="0"/>
    <x v="10"/>
    <x v="489"/>
    <s v="Shahid Hopkins20141103"/>
    <x v="695"/>
    <x v="25"/>
    <x v="0"/>
    <x v="3"/>
    <s v="Avery Self-Adhesive Photo Pockets for Polaroid Photos"/>
    <n v="14.3"/>
    <n v="7"/>
    <n v="-10.49"/>
    <s v="Loss"/>
  </r>
  <r>
    <d v="2014-11-03T00:00:00"/>
    <x v="0"/>
    <x v="10"/>
    <x v="489"/>
    <s v="Shahid Hopkins20141103"/>
    <x v="695"/>
    <x v="25"/>
    <x v="1"/>
    <x v="8"/>
    <s v="Tenex Antistatic Computer Chair Mats"/>
    <n v="410.35"/>
    <n v="3"/>
    <n v="-51.29"/>
    <s v="Loss"/>
  </r>
  <r>
    <d v="2014-11-03T00:00:00"/>
    <x v="0"/>
    <x v="10"/>
    <x v="491"/>
    <s v="Denise Monton20141103"/>
    <x v="696"/>
    <x v="23"/>
    <x v="0"/>
    <x v="3"/>
    <s v="Avery Durable Binders"/>
    <n v="5.76"/>
    <n v="2"/>
    <n v="2.82"/>
    <s v="Profit"/>
  </r>
  <r>
    <d v="2014-11-03T00:00:00"/>
    <x v="0"/>
    <x v="10"/>
    <x v="153"/>
    <s v="Stephanie Phelps20141103"/>
    <x v="697"/>
    <x v="40"/>
    <x v="2"/>
    <x v="9"/>
    <s v="Belkin F8E887 USB Wired Ergonomic Keyboard"/>
    <n v="89.97"/>
    <n v="3"/>
    <n v="18.89"/>
    <s v="Profit"/>
  </r>
  <r>
    <d v="2014-11-03T00:00:00"/>
    <x v="0"/>
    <x v="10"/>
    <x v="492"/>
    <s v="Tracy Collins20141103"/>
    <x v="698"/>
    <x v="3"/>
    <x v="0"/>
    <x v="4"/>
    <s v="Prang Dustless Chalk Sticks"/>
    <n v="6.72"/>
    <n v="4"/>
    <n v="3.36"/>
    <s v="Profit"/>
  </r>
  <r>
    <d v="2014-11-04T00:00:00"/>
    <x v="0"/>
    <x v="10"/>
    <x v="39"/>
    <s v="Nathan Mautz20141104"/>
    <x v="699"/>
    <x v="20"/>
    <x v="1"/>
    <x v="5"/>
    <s v="DMI Arturo Collection Mission-style Design Wood Chair"/>
    <n v="135.88"/>
    <n v="1"/>
    <n v="24.16"/>
    <s v="Profit"/>
  </r>
  <r>
    <d v="2014-11-04T00:00:00"/>
    <x v="0"/>
    <x v="10"/>
    <x v="39"/>
    <s v="Nathan Mautz20141104"/>
    <x v="699"/>
    <x v="20"/>
    <x v="2"/>
    <x v="15"/>
    <s v="Canon imageCLASS MF7460 Monochrome Digital Laser Multifunction Copier"/>
    <n v="3991.98"/>
    <n v="2"/>
    <n v="1995.99"/>
    <s v="Profit"/>
  </r>
  <r>
    <d v="2014-11-04T00:00:00"/>
    <x v="0"/>
    <x v="10"/>
    <x v="39"/>
    <s v="Nathan Mautz20141104"/>
    <x v="699"/>
    <x v="20"/>
    <x v="2"/>
    <x v="6"/>
    <s v="Panasonic Kx-TS550"/>
    <n v="275.94"/>
    <n v="6"/>
    <n v="80.02"/>
    <s v="Profit"/>
  </r>
  <r>
    <d v="2014-11-04T00:00:00"/>
    <x v="0"/>
    <x v="10"/>
    <x v="39"/>
    <s v="Nathan Mautz20141104"/>
    <x v="699"/>
    <x v="20"/>
    <x v="2"/>
    <x v="9"/>
    <s v="NETGEAR N750 Dual Band Wi-Fi Gigabit Router"/>
    <n v="360"/>
    <n v="4"/>
    <n v="129.6"/>
    <s v="Profit"/>
  </r>
  <r>
    <d v="2014-11-04T00:00:00"/>
    <x v="0"/>
    <x v="10"/>
    <x v="39"/>
    <s v="Nathan Mautz20141104"/>
    <x v="699"/>
    <x v="20"/>
    <x v="0"/>
    <x v="2"/>
    <s v="Trav-L-File Heavy-Duty Shuttle II, Black"/>
    <n v="43.57"/>
    <n v="1"/>
    <n v="13.07"/>
    <s v="Profit"/>
  </r>
  <r>
    <d v="2014-11-04T00:00:00"/>
    <x v="0"/>
    <x v="10"/>
    <x v="402"/>
    <s v="Odella Nelson20141104"/>
    <x v="700"/>
    <x v="25"/>
    <x v="0"/>
    <x v="7"/>
    <s v="OIC Bulk Pack Metal Binder Clips"/>
    <n v="8.3800000000000008"/>
    <n v="3"/>
    <n v="2.72"/>
    <s v="Profit"/>
  </r>
  <r>
    <d v="2014-11-04T00:00:00"/>
    <x v="0"/>
    <x v="10"/>
    <x v="402"/>
    <s v="Odella Nelson20141104"/>
    <x v="700"/>
    <x v="25"/>
    <x v="0"/>
    <x v="12"/>
    <s v="Acco 6 Outlet Guardian Premium Surge Suppressor"/>
    <n v="58.24"/>
    <n v="5"/>
    <n v="5.0999999999999996"/>
    <s v="Profit"/>
  </r>
  <r>
    <d v="2014-11-04T00:00:00"/>
    <x v="0"/>
    <x v="10"/>
    <x v="493"/>
    <s v="MaryBeth Skach20141104"/>
    <x v="701"/>
    <x v="3"/>
    <x v="1"/>
    <x v="8"/>
    <s v="Executive Impressions 12&quot; Wall Clock"/>
    <n v="35.340000000000003"/>
    <n v="2"/>
    <n v="13.43"/>
    <s v="Profit"/>
  </r>
  <r>
    <d v="2014-11-04T00:00:00"/>
    <x v="0"/>
    <x v="10"/>
    <x v="494"/>
    <s v="William Brown20141104"/>
    <x v="702"/>
    <x v="3"/>
    <x v="2"/>
    <x v="6"/>
    <s v="Polycom SoundPoint Pro SE-225 Corded phone"/>
    <n v="666.34"/>
    <n v="7"/>
    <n v="66.63"/>
    <s v="Profit"/>
  </r>
  <r>
    <d v="2014-11-04T00:00:00"/>
    <x v="0"/>
    <x v="10"/>
    <x v="494"/>
    <s v="William Brown20141104"/>
    <x v="702"/>
    <x v="3"/>
    <x v="1"/>
    <x v="13"/>
    <s v="Bevis Round Conference Table Top, X-Base"/>
    <n v="573.73"/>
    <n v="4"/>
    <n v="-64.540000000000006"/>
    <s v="Loss"/>
  </r>
  <r>
    <d v="2014-11-04T00:00:00"/>
    <x v="0"/>
    <x v="10"/>
    <x v="494"/>
    <s v="William Brown20141104"/>
    <x v="702"/>
    <x v="3"/>
    <x v="0"/>
    <x v="3"/>
    <s v="Cardinal EasyOpen D-Ring Binders"/>
    <n v="21.94"/>
    <n v="3"/>
    <n v="8.23"/>
    <s v="Profit"/>
  </r>
  <r>
    <d v="2014-11-04T00:00:00"/>
    <x v="0"/>
    <x v="10"/>
    <x v="494"/>
    <s v="William Brown20141104"/>
    <x v="702"/>
    <x v="3"/>
    <x v="0"/>
    <x v="0"/>
    <s v="Xerox 2000"/>
    <n v="19.440000000000001"/>
    <n v="3"/>
    <n v="9.33"/>
    <s v="Profit"/>
  </r>
  <r>
    <d v="2014-11-04T00:00:00"/>
    <x v="0"/>
    <x v="10"/>
    <x v="494"/>
    <s v="William Brown20141104"/>
    <x v="702"/>
    <x v="3"/>
    <x v="2"/>
    <x v="15"/>
    <s v="Hewlett-Packard Deskjet D4360 Printer"/>
    <n v="447.97"/>
    <n v="4"/>
    <n v="139.99"/>
    <s v="Profit"/>
  </r>
  <r>
    <d v="2014-11-04T00:00:00"/>
    <x v="0"/>
    <x v="10"/>
    <x v="381"/>
    <s v="Sam Zeldin20141104"/>
    <x v="703"/>
    <x v="20"/>
    <x v="0"/>
    <x v="3"/>
    <s v="Acco Flexible ACCOHIDE Square Ring Data Binder, Dark Blue, 11 1/2&quot; X 14&quot; 7/8&quot;"/>
    <n v="52.06"/>
    <n v="4"/>
    <n v="18.87"/>
    <s v="Profit"/>
  </r>
  <r>
    <d v="2014-11-04T00:00:00"/>
    <x v="0"/>
    <x v="10"/>
    <x v="495"/>
    <s v="Tiffany House20141104"/>
    <x v="704"/>
    <x v="3"/>
    <x v="0"/>
    <x v="4"/>
    <s v="Newell 343"/>
    <n v="2.94"/>
    <n v="1"/>
    <n v="0.79"/>
    <s v="Profit"/>
  </r>
  <r>
    <d v="2014-11-05T00:00:00"/>
    <x v="0"/>
    <x v="10"/>
    <x v="354"/>
    <s v="Deanra Eno20141105"/>
    <x v="705"/>
    <x v="3"/>
    <x v="1"/>
    <x v="8"/>
    <s v="OIC Stacking Trays"/>
    <n v="20.04"/>
    <n v="6"/>
    <n v="8.82"/>
    <s v="Profit"/>
  </r>
  <r>
    <d v="2014-11-05T00:00:00"/>
    <x v="0"/>
    <x v="10"/>
    <x v="50"/>
    <s v="Steven Roelle20141105"/>
    <x v="706"/>
    <x v="6"/>
    <x v="2"/>
    <x v="9"/>
    <s v="Maxell 4.7GB DVD-RW 3/Pack"/>
    <n v="47.79"/>
    <n v="3"/>
    <n v="16.25"/>
    <s v="Profit"/>
  </r>
  <r>
    <d v="2014-11-05T00:00:00"/>
    <x v="0"/>
    <x v="10"/>
    <x v="496"/>
    <s v="Maribeth Dona20141105"/>
    <x v="707"/>
    <x v="2"/>
    <x v="1"/>
    <x v="8"/>
    <s v="Tenex Antistatic Computer Chair Mats"/>
    <n v="273.57"/>
    <n v="2"/>
    <n v="-34.200000000000003"/>
    <s v="Loss"/>
  </r>
  <r>
    <d v="2014-11-05T00:00:00"/>
    <x v="0"/>
    <x v="10"/>
    <x v="496"/>
    <s v="Maribeth Dona20141105"/>
    <x v="707"/>
    <x v="2"/>
    <x v="0"/>
    <x v="3"/>
    <s v="Wilson Jones Legal Size Ring Binders"/>
    <n v="13.19"/>
    <n v="2"/>
    <n v="-8.8000000000000007"/>
    <s v="Loss"/>
  </r>
  <r>
    <d v="2014-11-05T00:00:00"/>
    <x v="0"/>
    <x v="10"/>
    <x v="496"/>
    <s v="Maribeth Dona20141105"/>
    <x v="707"/>
    <x v="2"/>
    <x v="0"/>
    <x v="2"/>
    <s v="Tennsco Double-Tier Lockers"/>
    <n v="1080.0999999999999"/>
    <n v="6"/>
    <n v="-94.51"/>
    <s v="Loss"/>
  </r>
  <r>
    <d v="2014-11-05T00:00:00"/>
    <x v="0"/>
    <x v="10"/>
    <x v="496"/>
    <s v="Maribeth Dona20141105"/>
    <x v="707"/>
    <x v="2"/>
    <x v="2"/>
    <x v="9"/>
    <s v="Sony 16GB Class 10 Micro SDHC R40 Memory Card"/>
    <n v="51.56"/>
    <n v="5"/>
    <n v="-6.45"/>
    <s v="Loss"/>
  </r>
  <r>
    <d v="2014-11-05T00:00:00"/>
    <x v="0"/>
    <x v="10"/>
    <x v="496"/>
    <s v="Maribeth Dona20141105"/>
    <x v="707"/>
    <x v="2"/>
    <x v="2"/>
    <x v="9"/>
    <s v="Memorex Micro Travel Drive 32 GB"/>
    <n v="58.42"/>
    <n v="2"/>
    <n v="16.79"/>
    <s v="Profit"/>
  </r>
  <r>
    <d v="2014-11-05T00:00:00"/>
    <x v="0"/>
    <x v="10"/>
    <x v="497"/>
    <s v="Barry Gonzalez20141105"/>
    <x v="708"/>
    <x v="6"/>
    <x v="1"/>
    <x v="5"/>
    <s v="Global Stack Chair with Arms, Black"/>
    <n v="149.9"/>
    <n v="5"/>
    <n v="40.47"/>
    <s v="Profit"/>
  </r>
  <r>
    <d v="2014-11-06T00:00:00"/>
    <x v="0"/>
    <x v="10"/>
    <x v="208"/>
    <s v="George Ashbrook20141106"/>
    <x v="709"/>
    <x v="4"/>
    <x v="0"/>
    <x v="0"/>
    <s v="Array Parchment Paper, Assorted Colors"/>
    <n v="43.68"/>
    <n v="6"/>
    <n v="20.97"/>
    <s v="Profit"/>
  </r>
  <r>
    <d v="2014-11-07T00:00:00"/>
    <x v="0"/>
    <x v="10"/>
    <x v="498"/>
    <s v="Tamara Chand20141107"/>
    <x v="710"/>
    <x v="0"/>
    <x v="0"/>
    <x v="3"/>
    <s v="Satellite Sectional Post Binders"/>
    <n v="26.05"/>
    <n v="3"/>
    <n v="-44.28"/>
    <s v="Loss"/>
  </r>
  <r>
    <d v="2014-11-07T00:00:00"/>
    <x v="0"/>
    <x v="10"/>
    <x v="498"/>
    <s v="Tamara Chand20141107"/>
    <x v="710"/>
    <x v="0"/>
    <x v="0"/>
    <x v="10"/>
    <s v="Staple envelope"/>
    <n v="74.349999999999994"/>
    <n v="3"/>
    <n v="26.95"/>
    <s v="Profit"/>
  </r>
  <r>
    <d v="2014-11-07T00:00:00"/>
    <x v="0"/>
    <x v="10"/>
    <x v="352"/>
    <s v="Lena Hernandez20141107"/>
    <x v="711"/>
    <x v="3"/>
    <x v="0"/>
    <x v="3"/>
    <s v="Wilson Jones Legal Size Ring Binders"/>
    <n v="123.14"/>
    <n v="7"/>
    <n v="46.18"/>
    <s v="Profit"/>
  </r>
  <r>
    <d v="2014-11-07T00:00:00"/>
    <x v="0"/>
    <x v="10"/>
    <x v="236"/>
    <s v="Steven Cartwright20141107"/>
    <x v="712"/>
    <x v="0"/>
    <x v="1"/>
    <x v="5"/>
    <s v="Hon Deluxe Fabric Upholstered Stacking Chairs, Squared Back"/>
    <n v="683.14"/>
    <n v="4"/>
    <n v="0"/>
    <s v="Loss"/>
  </r>
  <r>
    <d v="2014-11-07T00:00:00"/>
    <x v="0"/>
    <x v="10"/>
    <x v="236"/>
    <s v="Steven Cartwright20141107"/>
    <x v="712"/>
    <x v="0"/>
    <x v="0"/>
    <x v="3"/>
    <s v="Avery Triangle Shaped Sheet Lifters, Black, 2/Pack"/>
    <n v="1.48"/>
    <n v="3"/>
    <n v="-2.21"/>
    <s v="Loss"/>
  </r>
  <r>
    <d v="2014-11-07T00:00:00"/>
    <x v="0"/>
    <x v="10"/>
    <x v="236"/>
    <s v="Steven Cartwright20141107"/>
    <x v="712"/>
    <x v="0"/>
    <x v="0"/>
    <x v="14"/>
    <s v="Acme Stainless Steel Office Snips"/>
    <n v="40.71"/>
    <n v="7"/>
    <n v="3.56"/>
    <s v="Profit"/>
  </r>
  <r>
    <d v="2014-11-07T00:00:00"/>
    <x v="0"/>
    <x v="10"/>
    <x v="389"/>
    <s v="Maribeth Schnelling20141107"/>
    <x v="713"/>
    <x v="21"/>
    <x v="0"/>
    <x v="12"/>
    <s v="Belkin 8 Outlet Surge Protector"/>
    <n v="245.88"/>
    <n v="6"/>
    <n v="68.849999999999994"/>
    <s v="Profit"/>
  </r>
  <r>
    <d v="2014-11-07T00:00:00"/>
    <x v="0"/>
    <x v="10"/>
    <x v="389"/>
    <s v="Maribeth Schnelling20141107"/>
    <x v="713"/>
    <x v="21"/>
    <x v="0"/>
    <x v="2"/>
    <s v="Portable Personal File Box"/>
    <n v="36.630000000000003"/>
    <n v="3"/>
    <n v="9.89"/>
    <s v="Profit"/>
  </r>
  <r>
    <d v="2014-11-07T00:00:00"/>
    <x v="0"/>
    <x v="10"/>
    <x v="389"/>
    <s v="Maribeth Schnelling20141107"/>
    <x v="713"/>
    <x v="21"/>
    <x v="0"/>
    <x v="2"/>
    <s v="X-Rack File for Hanging Folders"/>
    <n v="22.58"/>
    <n v="2"/>
    <n v="5.87"/>
    <s v="Profit"/>
  </r>
  <r>
    <d v="2014-11-07T00:00:00"/>
    <x v="0"/>
    <x v="10"/>
    <x v="389"/>
    <s v="Maribeth Schnelling20141107"/>
    <x v="713"/>
    <x v="21"/>
    <x v="0"/>
    <x v="3"/>
    <s v="ACCOHIDE 3-Ring Binder, Blue, 1&quot;"/>
    <n v="12.39"/>
    <n v="3"/>
    <n v="5.82"/>
    <s v="Profit"/>
  </r>
  <r>
    <d v="2014-11-07T00:00:00"/>
    <x v="0"/>
    <x v="10"/>
    <x v="244"/>
    <s v="Bart Pistole20141107"/>
    <x v="714"/>
    <x v="20"/>
    <x v="0"/>
    <x v="7"/>
    <s v="Binder Clips by OIC"/>
    <n v="5.92"/>
    <n v="4"/>
    <n v="2.84"/>
    <s v="Profit"/>
  </r>
  <r>
    <d v="2014-11-07T00:00:00"/>
    <x v="0"/>
    <x v="10"/>
    <x v="244"/>
    <s v="Bart Pistole20141107"/>
    <x v="714"/>
    <x v="20"/>
    <x v="0"/>
    <x v="0"/>
    <s v="Riverleaf Stik-Withit Designer Note Cubes"/>
    <n v="30.18"/>
    <n v="3"/>
    <n v="13.88"/>
    <s v="Profit"/>
  </r>
  <r>
    <d v="2014-11-07T00:00:00"/>
    <x v="0"/>
    <x v="10"/>
    <x v="47"/>
    <s v="Troy Blackwell20141107"/>
    <x v="715"/>
    <x v="11"/>
    <x v="0"/>
    <x v="0"/>
    <s v="Xerox 1995"/>
    <n v="25.92"/>
    <n v="5"/>
    <n v="9.07"/>
    <s v="Profit"/>
  </r>
  <r>
    <d v="2014-11-07T00:00:00"/>
    <x v="0"/>
    <x v="10"/>
    <x v="47"/>
    <s v="Troy Blackwell20141107"/>
    <x v="715"/>
    <x v="11"/>
    <x v="0"/>
    <x v="4"/>
    <s v="Panasonic KP-150 Electric Pencil Sharpener"/>
    <n v="120.77"/>
    <n v="4"/>
    <n v="9.06"/>
    <s v="Profit"/>
  </r>
  <r>
    <d v="2014-11-08T00:00:00"/>
    <x v="0"/>
    <x v="10"/>
    <x v="185"/>
    <s v="Emily Burns20141108"/>
    <x v="716"/>
    <x v="3"/>
    <x v="2"/>
    <x v="6"/>
    <s v="Toshiba IPT2010-SD IPÂ Telephone"/>
    <n v="333.58"/>
    <n v="3"/>
    <n v="25.02"/>
    <s v="Profit"/>
  </r>
  <r>
    <d v="2014-11-09T00:00:00"/>
    <x v="0"/>
    <x v="10"/>
    <x v="355"/>
    <s v="Jeremy Pistek20141109"/>
    <x v="717"/>
    <x v="3"/>
    <x v="0"/>
    <x v="2"/>
    <s v="SAFCO Boltless Steel Shelving"/>
    <n v="340.92"/>
    <n v="3"/>
    <n v="3.41"/>
    <s v="Profit"/>
  </r>
  <r>
    <d v="2014-11-09T00:00:00"/>
    <x v="0"/>
    <x v="10"/>
    <x v="355"/>
    <s v="Jeremy Pistek20141109"/>
    <x v="717"/>
    <x v="3"/>
    <x v="1"/>
    <x v="11"/>
    <s v="Sauder Mission Library with Doors, Fruitwood Finish"/>
    <n v="222.67"/>
    <n v="2"/>
    <n v="10.48"/>
    <s v="Profit"/>
  </r>
  <r>
    <d v="2014-11-09T00:00:00"/>
    <x v="0"/>
    <x v="10"/>
    <x v="355"/>
    <s v="Jeremy Pistek20141109"/>
    <x v="717"/>
    <x v="3"/>
    <x v="2"/>
    <x v="6"/>
    <s v="Samsung Galaxy Note 3"/>
    <n v="703.97"/>
    <n v="4"/>
    <n v="88"/>
    <s v="Profit"/>
  </r>
  <r>
    <d v="2014-11-09T00:00:00"/>
    <x v="0"/>
    <x v="10"/>
    <x v="355"/>
    <s v="Jeremy Pistek20141109"/>
    <x v="717"/>
    <x v="3"/>
    <x v="0"/>
    <x v="2"/>
    <s v="Decoflex Hanging Personal Folder File, Blue"/>
    <n v="92.52"/>
    <n v="6"/>
    <n v="24.98"/>
    <s v="Profit"/>
  </r>
  <r>
    <d v="2014-11-09T00:00:00"/>
    <x v="0"/>
    <x v="10"/>
    <x v="355"/>
    <s v="Jeremy Pistek20141109"/>
    <x v="717"/>
    <x v="3"/>
    <x v="0"/>
    <x v="0"/>
    <s v="Recycled Desk Saver Line &quot;While You Were Out&quot; Book, 5 1/2&quot; X 4&quot;"/>
    <n v="62.65"/>
    <n v="7"/>
    <n v="28.82"/>
    <s v="Profit"/>
  </r>
  <r>
    <d v="2014-11-09T00:00:00"/>
    <x v="0"/>
    <x v="10"/>
    <x v="355"/>
    <s v="Jeremy Pistek20141109"/>
    <x v="717"/>
    <x v="3"/>
    <x v="0"/>
    <x v="0"/>
    <s v="Xerox 1912"/>
    <n v="94.85"/>
    <n v="5"/>
    <n v="45.53"/>
    <s v="Profit"/>
  </r>
  <r>
    <d v="2014-11-09T00:00:00"/>
    <x v="0"/>
    <x v="10"/>
    <x v="499"/>
    <s v="Benjamin Farhat20141109"/>
    <x v="718"/>
    <x v="20"/>
    <x v="1"/>
    <x v="8"/>
    <s v="Eldon 200 Class Desk Accessories, Black"/>
    <n v="56.52"/>
    <n v="9"/>
    <n v="21.48"/>
    <s v="Profit"/>
  </r>
  <r>
    <d v="2014-11-10T00:00:00"/>
    <x v="0"/>
    <x v="10"/>
    <x v="131"/>
    <s v="Ruben Dartt20141110"/>
    <x v="719"/>
    <x v="3"/>
    <x v="2"/>
    <x v="6"/>
    <s v="Jabra SPEAK 410"/>
    <n v="601.54"/>
    <n v="8"/>
    <n v="60.15"/>
    <s v="Profit"/>
  </r>
  <r>
    <d v="2014-11-10T00:00:00"/>
    <x v="0"/>
    <x v="10"/>
    <x v="131"/>
    <s v="Ruben Dartt20141110"/>
    <x v="719"/>
    <x v="3"/>
    <x v="2"/>
    <x v="9"/>
    <s v="Memorex Froggy Flash Drive 4 GB"/>
    <n v="10.99"/>
    <n v="1"/>
    <n v="4.29"/>
    <s v="Profit"/>
  </r>
  <r>
    <d v="2014-11-10T00:00:00"/>
    <x v="0"/>
    <x v="10"/>
    <x v="131"/>
    <s v="Ruben Dartt20141110"/>
    <x v="719"/>
    <x v="3"/>
    <x v="1"/>
    <x v="8"/>
    <s v="Luxo Economy Swing Arm Lamp"/>
    <n v="39.880000000000003"/>
    <n v="2"/>
    <n v="11.17"/>
    <s v="Profit"/>
  </r>
  <r>
    <d v="2014-11-10T00:00:00"/>
    <x v="0"/>
    <x v="10"/>
    <x v="131"/>
    <s v="Ruben Dartt20141110"/>
    <x v="719"/>
    <x v="3"/>
    <x v="0"/>
    <x v="0"/>
    <s v="Southworth 100% RÃ©sumÃ© Paper, 24lb."/>
    <n v="62.24"/>
    <n v="8"/>
    <n v="28.01"/>
    <s v="Profit"/>
  </r>
  <r>
    <d v="2014-11-10T00:00:00"/>
    <x v="0"/>
    <x v="10"/>
    <x v="131"/>
    <s v="Ruben Dartt20141110"/>
    <x v="719"/>
    <x v="3"/>
    <x v="1"/>
    <x v="8"/>
    <s v="Eldon Expressions Punched Metal &amp; Wood Desk Accessories, Pewter &amp; Cherry"/>
    <n v="53.2"/>
    <n v="5"/>
    <n v="14.9"/>
    <s v="Profit"/>
  </r>
  <r>
    <d v="2014-11-10T00:00:00"/>
    <x v="0"/>
    <x v="10"/>
    <x v="131"/>
    <s v="Ruben Dartt20141110"/>
    <x v="719"/>
    <x v="3"/>
    <x v="0"/>
    <x v="1"/>
    <s v="Avery White Multi-Purpose Labels"/>
    <n v="39.840000000000003"/>
    <n v="8"/>
    <n v="18.329999999999998"/>
    <s v="Profit"/>
  </r>
  <r>
    <d v="2014-11-10T00:00:00"/>
    <x v="0"/>
    <x v="10"/>
    <x v="66"/>
    <s v="Sam Craven20141110"/>
    <x v="720"/>
    <x v="14"/>
    <x v="0"/>
    <x v="4"/>
    <s v="Avery Hi-Liter Comfort Grip Fluorescent Highlighter, Yellow Ink"/>
    <n v="3.9"/>
    <n v="2"/>
    <n v="1.52"/>
    <s v="Profit"/>
  </r>
  <r>
    <d v="2014-11-10T00:00:00"/>
    <x v="0"/>
    <x v="10"/>
    <x v="66"/>
    <s v="Sam Craven20141110"/>
    <x v="720"/>
    <x v="14"/>
    <x v="0"/>
    <x v="0"/>
    <s v="Xerox 199"/>
    <n v="12.84"/>
    <n v="3"/>
    <n v="5.78"/>
    <s v="Profit"/>
  </r>
  <r>
    <d v="2014-11-10T00:00:00"/>
    <x v="0"/>
    <x v="10"/>
    <x v="66"/>
    <s v="Sam Craven20141110"/>
    <x v="720"/>
    <x v="14"/>
    <x v="0"/>
    <x v="0"/>
    <s v="Xerox 4200 Series MultiUse Premium Copy Paper (20Lb. and 84 Bright)"/>
    <n v="15.84"/>
    <n v="3"/>
    <n v="7.13"/>
    <s v="Profit"/>
  </r>
  <r>
    <d v="2014-11-10T00:00:00"/>
    <x v="0"/>
    <x v="10"/>
    <x v="66"/>
    <s v="Sam Craven20141110"/>
    <x v="720"/>
    <x v="14"/>
    <x v="1"/>
    <x v="5"/>
    <s v="Hon Every-Day Series Multi-Task Chairs"/>
    <n v="563.94000000000005"/>
    <n v="3"/>
    <n v="112.79"/>
    <s v="Profit"/>
  </r>
  <r>
    <d v="2014-11-10T00:00:00"/>
    <x v="0"/>
    <x v="10"/>
    <x v="66"/>
    <s v="Sam Craven20141110"/>
    <x v="720"/>
    <x v="14"/>
    <x v="0"/>
    <x v="2"/>
    <s v="Acco Perma 3000 Stacking Storage Drawers"/>
    <n v="62.94"/>
    <n v="3"/>
    <n v="11.96"/>
    <s v="Profit"/>
  </r>
  <r>
    <d v="2014-11-10T00:00:00"/>
    <x v="0"/>
    <x v="10"/>
    <x v="66"/>
    <s v="Sam Craven20141110"/>
    <x v="720"/>
    <x v="14"/>
    <x v="0"/>
    <x v="2"/>
    <s v="Hot File 7-Pocket, Floor Stand"/>
    <n v="535.41"/>
    <n v="3"/>
    <n v="160.62"/>
    <s v="Profit"/>
  </r>
  <r>
    <d v="2014-11-11T00:00:00"/>
    <x v="0"/>
    <x v="10"/>
    <x v="500"/>
    <s v="Pete Kriz20141111"/>
    <x v="721"/>
    <x v="21"/>
    <x v="0"/>
    <x v="2"/>
    <s v="Stur-D-Stor Shelving, Vertical 5-Shelf: 72&quot;H x 36&quot;W x 18 1/2&quot;D"/>
    <n v="665.88"/>
    <n v="6"/>
    <n v="13.32"/>
    <s v="Profit"/>
  </r>
  <r>
    <d v="2014-11-11T00:00:00"/>
    <x v="0"/>
    <x v="10"/>
    <x v="501"/>
    <s v="Tracy Zic20141111"/>
    <x v="722"/>
    <x v="26"/>
    <x v="0"/>
    <x v="4"/>
    <s v="BIC Brite Liner Grip Highlighters, Assorted, 5/Pack"/>
    <n v="3.39"/>
    <n v="1"/>
    <n v="0.81"/>
    <s v="Profit"/>
  </r>
  <r>
    <d v="2014-11-11T00:00:00"/>
    <x v="0"/>
    <x v="10"/>
    <x v="501"/>
    <s v="Tracy Zic20141111"/>
    <x v="722"/>
    <x v="26"/>
    <x v="2"/>
    <x v="6"/>
    <s v="Samsung Galaxy S III - 16GB - pebble blue (T-Mobile)"/>
    <n v="559.98"/>
    <n v="2"/>
    <n v="56"/>
    <s v="Profit"/>
  </r>
  <r>
    <d v="2014-11-11T00:00:00"/>
    <x v="0"/>
    <x v="10"/>
    <x v="501"/>
    <s v="Tracy Zic20141111"/>
    <x v="722"/>
    <x v="26"/>
    <x v="1"/>
    <x v="5"/>
    <s v="Global Airflow Leather Mesh Back Chair, Black"/>
    <n v="603.91999999999996"/>
    <n v="5"/>
    <n v="75.489999999999995"/>
    <s v="Profit"/>
  </r>
  <r>
    <d v="2014-11-11T00:00:00"/>
    <x v="0"/>
    <x v="10"/>
    <x v="502"/>
    <s v="Karen Daniels20141111"/>
    <x v="723"/>
    <x v="0"/>
    <x v="0"/>
    <x v="3"/>
    <s v="GBC DocuBind TL300 Electric Binding System"/>
    <n v="896.99"/>
    <n v="5"/>
    <n v="-1480.03"/>
    <s v="Loss"/>
  </r>
  <r>
    <d v="2014-11-11T00:00:00"/>
    <x v="0"/>
    <x v="10"/>
    <x v="502"/>
    <s v="Karen Daniels20141111"/>
    <x v="723"/>
    <x v="0"/>
    <x v="0"/>
    <x v="3"/>
    <s v="Universal Recycled Hanging Pressboard Report Binders, Letter Size"/>
    <n v="1.23"/>
    <n v="1"/>
    <n v="-1.97"/>
    <s v="Loss"/>
  </r>
  <r>
    <d v="2014-11-11T00:00:00"/>
    <x v="0"/>
    <x v="10"/>
    <x v="502"/>
    <s v="Karen Daniels20141111"/>
    <x v="723"/>
    <x v="0"/>
    <x v="0"/>
    <x v="4"/>
    <s v="Boston Electric Pencil Sharpener, Model 1818, Charcoal Black"/>
    <n v="67.56"/>
    <n v="3"/>
    <n v="6.76"/>
    <s v="Profit"/>
  </r>
  <r>
    <d v="2014-11-11T00:00:00"/>
    <x v="0"/>
    <x v="10"/>
    <x v="502"/>
    <s v="Karen Daniels20141111"/>
    <x v="723"/>
    <x v="0"/>
    <x v="0"/>
    <x v="0"/>
    <s v="Wirebound Message Book, 4 per Page"/>
    <n v="21.72"/>
    <n v="5"/>
    <n v="7.87"/>
    <s v="Profit"/>
  </r>
  <r>
    <d v="2014-11-11T00:00:00"/>
    <x v="0"/>
    <x v="10"/>
    <x v="502"/>
    <s v="Karen Daniels20141111"/>
    <x v="723"/>
    <x v="0"/>
    <x v="0"/>
    <x v="0"/>
    <s v="Xerox 1893"/>
    <n v="262.33999999999997"/>
    <n v="8"/>
    <n v="95.1"/>
    <s v="Profit"/>
  </r>
  <r>
    <d v="2014-11-11T00:00:00"/>
    <x v="0"/>
    <x v="10"/>
    <x v="502"/>
    <s v="Karen Daniels20141111"/>
    <x v="723"/>
    <x v="0"/>
    <x v="2"/>
    <x v="6"/>
    <s v="Geemarc AmpliPOWER60"/>
    <n v="148.47999999999999"/>
    <n v="2"/>
    <n v="16.7"/>
    <s v="Profit"/>
  </r>
  <r>
    <d v="2014-11-11T00:00:00"/>
    <x v="0"/>
    <x v="10"/>
    <x v="502"/>
    <s v="Karen Daniels20141111"/>
    <x v="723"/>
    <x v="0"/>
    <x v="2"/>
    <x v="6"/>
    <s v="Classic Ivory AntiqueÂ TelephoneÂ ZL1810"/>
    <n v="241.18"/>
    <n v="3"/>
    <n v="15.07"/>
    <s v="Profit"/>
  </r>
  <r>
    <d v="2014-11-11T00:00:00"/>
    <x v="0"/>
    <x v="10"/>
    <x v="358"/>
    <s v="Arthur Prichep20141111"/>
    <x v="724"/>
    <x v="3"/>
    <x v="0"/>
    <x v="4"/>
    <s v="50 Colored Long Pencils"/>
    <n v="30.48"/>
    <n v="3"/>
    <n v="7.92"/>
    <s v="Profit"/>
  </r>
  <r>
    <d v="2014-11-11T00:00:00"/>
    <x v="0"/>
    <x v="10"/>
    <x v="358"/>
    <s v="Arthur Prichep20141111"/>
    <x v="724"/>
    <x v="3"/>
    <x v="1"/>
    <x v="5"/>
    <s v="Hon Olson Stacker Stools"/>
    <n v="112.65"/>
    <n v="1"/>
    <n v="11.26"/>
    <s v="Profit"/>
  </r>
  <r>
    <d v="2014-11-11T00:00:00"/>
    <x v="0"/>
    <x v="10"/>
    <x v="324"/>
    <s v="Tom Stivers20141111"/>
    <x v="725"/>
    <x v="2"/>
    <x v="1"/>
    <x v="8"/>
    <s v="GE 4 Foot Flourescent Tube, 40 Watt"/>
    <n v="23.97"/>
    <n v="2"/>
    <n v="7.79"/>
    <s v="Profit"/>
  </r>
  <r>
    <d v="2014-11-11T00:00:00"/>
    <x v="0"/>
    <x v="10"/>
    <x v="324"/>
    <s v="Tom Stivers20141111"/>
    <x v="725"/>
    <x v="2"/>
    <x v="1"/>
    <x v="11"/>
    <s v="Atlantic Metals Mobile 3-Shelf Bookcases, Custom Colors"/>
    <n v="521.96"/>
    <n v="4"/>
    <n v="-250.54"/>
    <s v="Loss"/>
  </r>
  <r>
    <d v="2014-11-11T00:00:00"/>
    <x v="0"/>
    <x v="10"/>
    <x v="338"/>
    <s v="Matt Abelman20141111"/>
    <x v="726"/>
    <x v="3"/>
    <x v="2"/>
    <x v="6"/>
    <s v="Mophie Juice Pack Helium for iPhone"/>
    <n v="575.92999999999995"/>
    <n v="9"/>
    <n v="57.59"/>
    <s v="Profit"/>
  </r>
  <r>
    <d v="2014-11-11T00:00:00"/>
    <x v="0"/>
    <x v="10"/>
    <x v="338"/>
    <s v="Matt Abelman20141111"/>
    <x v="726"/>
    <x v="3"/>
    <x v="0"/>
    <x v="12"/>
    <s v="Commercial WindTunnel Clean Air Upright Vacuum, Replacement Belts, Filtration Bags"/>
    <n v="7.78"/>
    <n v="2"/>
    <n v="2.02"/>
    <s v="Profit"/>
  </r>
  <r>
    <d v="2014-11-11T00:00:00"/>
    <x v="0"/>
    <x v="10"/>
    <x v="338"/>
    <s v="Matt Abelman20141111"/>
    <x v="726"/>
    <x v="3"/>
    <x v="0"/>
    <x v="0"/>
    <s v="Xerox 1979"/>
    <n v="123.92"/>
    <n v="4"/>
    <n v="55.76"/>
    <s v="Profit"/>
  </r>
  <r>
    <d v="2014-11-11T00:00:00"/>
    <x v="0"/>
    <x v="10"/>
    <x v="126"/>
    <s v="Mary Zewe20141111"/>
    <x v="727"/>
    <x v="22"/>
    <x v="0"/>
    <x v="12"/>
    <s v="Belkin F5C206VTEL 6 Outlet Surge"/>
    <n v="22.98"/>
    <n v="1"/>
    <n v="6.89"/>
    <s v="Profit"/>
  </r>
  <r>
    <d v="2014-11-11T00:00:00"/>
    <x v="0"/>
    <x v="10"/>
    <x v="126"/>
    <s v="Mary Zewe20141111"/>
    <x v="727"/>
    <x v="22"/>
    <x v="2"/>
    <x v="9"/>
    <s v="Belkin Standard 104 key USB Keyboard"/>
    <n v="102.13"/>
    <n v="7"/>
    <n v="15.32"/>
    <s v="Profit"/>
  </r>
  <r>
    <d v="2014-11-11T00:00:00"/>
    <x v="0"/>
    <x v="10"/>
    <x v="126"/>
    <s v="Mary Zewe20141111"/>
    <x v="727"/>
    <x v="22"/>
    <x v="0"/>
    <x v="3"/>
    <s v="Fellowes PB500 Electric Punch Plastic Comb Binding Machine with Manual Bind"/>
    <n v="2033.58"/>
    <n v="2"/>
    <n v="762.59"/>
    <s v="Profit"/>
  </r>
  <r>
    <d v="2014-11-11T00:00:00"/>
    <x v="0"/>
    <x v="10"/>
    <x v="248"/>
    <s v="Brosina Hoffman20141111"/>
    <x v="728"/>
    <x v="1"/>
    <x v="1"/>
    <x v="8"/>
    <s v="DAX Wood Document Frame."/>
    <n v="10.98"/>
    <n v="2"/>
    <n v="-7.96"/>
    <s v="Loss"/>
  </r>
  <r>
    <d v="2014-11-11T00:00:00"/>
    <x v="0"/>
    <x v="10"/>
    <x v="248"/>
    <s v="Brosina Hoffman20141111"/>
    <x v="728"/>
    <x v="1"/>
    <x v="1"/>
    <x v="5"/>
    <s v="Global Commerce Series High-Back Swivel/Tilt Chairs"/>
    <n v="797.94"/>
    <n v="4"/>
    <n v="-57"/>
    <s v="Loss"/>
  </r>
  <r>
    <d v="2014-11-11T00:00:00"/>
    <x v="0"/>
    <x v="10"/>
    <x v="61"/>
    <s v="Kristina Nunn20141111"/>
    <x v="729"/>
    <x v="20"/>
    <x v="0"/>
    <x v="0"/>
    <s v="Wirebound Message Books, Four 2 3/4&quot; x 5&quot; Forms per Page, 600 Sets per Book"/>
    <n v="46.35"/>
    <n v="5"/>
    <n v="21.78"/>
    <s v="Profit"/>
  </r>
  <r>
    <d v="2014-11-11T00:00:00"/>
    <x v="0"/>
    <x v="10"/>
    <x v="61"/>
    <s v="Kristina Nunn20141111"/>
    <x v="729"/>
    <x v="20"/>
    <x v="0"/>
    <x v="0"/>
    <s v="Xerox 1882"/>
    <n v="223.92"/>
    <n v="4"/>
    <n v="109.72"/>
    <s v="Profit"/>
  </r>
  <r>
    <d v="2014-11-11T00:00:00"/>
    <x v="0"/>
    <x v="10"/>
    <x v="61"/>
    <s v="Kristina Nunn20141111"/>
    <x v="729"/>
    <x v="20"/>
    <x v="0"/>
    <x v="14"/>
    <s v="Acme Value Line Scissors"/>
    <n v="7.3"/>
    <n v="2"/>
    <n v="2.19"/>
    <s v="Profit"/>
  </r>
  <r>
    <d v="2014-11-12T00:00:00"/>
    <x v="0"/>
    <x v="10"/>
    <x v="503"/>
    <s v="Roy FranzÃ¶sisch20141112"/>
    <x v="730"/>
    <x v="0"/>
    <x v="0"/>
    <x v="2"/>
    <s v="Personal Filing Tote with Lid, Black/Gray"/>
    <n v="49.63"/>
    <n v="4"/>
    <n v="4.96"/>
    <s v="Profit"/>
  </r>
  <r>
    <d v="2014-11-12T00:00:00"/>
    <x v="0"/>
    <x v="10"/>
    <x v="409"/>
    <s v="Joseph Airdo20141112"/>
    <x v="731"/>
    <x v="3"/>
    <x v="0"/>
    <x v="0"/>
    <s v="Xerox 1974"/>
    <n v="11.96"/>
    <n v="2"/>
    <n v="5.86"/>
    <s v="Profit"/>
  </r>
  <r>
    <d v="2014-11-12T00:00:00"/>
    <x v="0"/>
    <x v="10"/>
    <x v="409"/>
    <s v="Joseph Airdo20141112"/>
    <x v="731"/>
    <x v="3"/>
    <x v="1"/>
    <x v="13"/>
    <s v="Bevis Boat-Shaped Conference Table"/>
    <n v="629.05999999999995"/>
    <n v="3"/>
    <n v="31.45"/>
    <s v="Profit"/>
  </r>
  <r>
    <d v="2014-11-12T00:00:00"/>
    <x v="0"/>
    <x v="10"/>
    <x v="491"/>
    <s v="Denise Monton20141112"/>
    <x v="732"/>
    <x v="25"/>
    <x v="0"/>
    <x v="4"/>
    <s v="Newell 350"/>
    <n v="7.87"/>
    <n v="3"/>
    <n v="0.89"/>
    <s v="Profit"/>
  </r>
  <r>
    <d v="2014-11-12T00:00:00"/>
    <x v="0"/>
    <x v="10"/>
    <x v="504"/>
    <s v="Darren Budd20141112"/>
    <x v="733"/>
    <x v="0"/>
    <x v="0"/>
    <x v="4"/>
    <s v="Avery Fluorescent Highlighter Four-Color Set"/>
    <n v="2.67"/>
    <n v="1"/>
    <n v="0.33"/>
    <s v="Profit"/>
  </r>
  <r>
    <d v="2014-11-12T00:00:00"/>
    <x v="0"/>
    <x v="10"/>
    <x v="504"/>
    <s v="Darren Budd20141112"/>
    <x v="733"/>
    <x v="0"/>
    <x v="0"/>
    <x v="14"/>
    <s v="Acco Side-Punched Conventional Columnar Pads"/>
    <n v="16.66"/>
    <n v="6"/>
    <n v="-3.12"/>
    <s v="Loss"/>
  </r>
  <r>
    <d v="2014-11-12T00:00:00"/>
    <x v="0"/>
    <x v="10"/>
    <x v="504"/>
    <s v="Darren Budd20141112"/>
    <x v="733"/>
    <x v="0"/>
    <x v="2"/>
    <x v="9"/>
    <s v="ImationÂ 16GB Mini TravelDrive USB 2.0Â Flash Drive"/>
    <n v="79.510000000000005"/>
    <n v="3"/>
    <n v="20.87"/>
    <s v="Profit"/>
  </r>
  <r>
    <d v="2014-11-12T00:00:00"/>
    <x v="0"/>
    <x v="10"/>
    <x v="504"/>
    <s v="Darren Budd20141112"/>
    <x v="733"/>
    <x v="0"/>
    <x v="0"/>
    <x v="0"/>
    <s v="Xerox 216"/>
    <n v="36.29"/>
    <n v="7"/>
    <n v="12.7"/>
    <s v="Profit"/>
  </r>
  <r>
    <d v="2014-11-12T00:00:00"/>
    <x v="0"/>
    <x v="10"/>
    <x v="504"/>
    <s v="Darren Budd20141112"/>
    <x v="733"/>
    <x v="0"/>
    <x v="1"/>
    <x v="11"/>
    <s v="Bestar Classic Bookcase"/>
    <n v="67.989999999999995"/>
    <n v="1"/>
    <n v="-13"/>
    <s v="Loss"/>
  </r>
  <r>
    <d v="2014-11-12T00:00:00"/>
    <x v="0"/>
    <x v="10"/>
    <x v="0"/>
    <s v="Darren Powers20141112"/>
    <x v="734"/>
    <x v="0"/>
    <x v="1"/>
    <x v="8"/>
    <s v="GE General Use Halogen Bulbs, 100 Watts, 1 Bulb per Pack"/>
    <n v="25.13"/>
    <n v="3"/>
    <n v="-6.91"/>
    <s v="Loss"/>
  </r>
  <r>
    <d v="2014-11-12T00:00:00"/>
    <x v="0"/>
    <x v="10"/>
    <x v="0"/>
    <s v="Darren Powers20141112"/>
    <x v="734"/>
    <x v="0"/>
    <x v="2"/>
    <x v="9"/>
    <s v="Logitech G602 Wireless Gaming Mouse"/>
    <n v="127.98"/>
    <n v="2"/>
    <n v="25.6"/>
    <s v="Profit"/>
  </r>
  <r>
    <d v="2014-11-14T00:00:00"/>
    <x v="0"/>
    <x v="10"/>
    <x v="505"/>
    <s v="Maris LaWare20141114"/>
    <x v="735"/>
    <x v="37"/>
    <x v="2"/>
    <x v="6"/>
    <s v="Polycom SoundPoint Pro SE-225 Corded phone"/>
    <n v="832.93"/>
    <n v="7"/>
    <n v="233.22"/>
    <s v="Profit"/>
  </r>
  <r>
    <d v="2014-11-14T00:00:00"/>
    <x v="0"/>
    <x v="10"/>
    <x v="505"/>
    <s v="Maris LaWare20141114"/>
    <x v="735"/>
    <x v="37"/>
    <x v="0"/>
    <x v="3"/>
    <s v="Acco 3-Hole Punch"/>
    <n v="43.8"/>
    <n v="10"/>
    <n v="21.02"/>
    <s v="Profit"/>
  </r>
  <r>
    <d v="2014-11-14T00:00:00"/>
    <x v="0"/>
    <x v="10"/>
    <x v="506"/>
    <s v="Jeremy Lonsdale20141114"/>
    <x v="736"/>
    <x v="14"/>
    <x v="0"/>
    <x v="3"/>
    <s v="Storex DuraTech Recycled Plastic Frosted Binders"/>
    <n v="12.72"/>
    <n v="3"/>
    <n v="6.36"/>
    <s v="Profit"/>
  </r>
  <r>
    <d v="2014-11-14T00:00:00"/>
    <x v="0"/>
    <x v="10"/>
    <x v="506"/>
    <s v="Jeremy Lonsdale20141114"/>
    <x v="736"/>
    <x v="14"/>
    <x v="0"/>
    <x v="3"/>
    <s v="Avery Durable Binders"/>
    <n v="11.52"/>
    <n v="4"/>
    <n v="5.64"/>
    <s v="Profit"/>
  </r>
  <r>
    <d v="2014-11-14T00:00:00"/>
    <x v="0"/>
    <x v="10"/>
    <x v="507"/>
    <s v="Candace McMahon20141114"/>
    <x v="737"/>
    <x v="0"/>
    <x v="0"/>
    <x v="0"/>
    <s v="Xerox 221"/>
    <n v="20.74"/>
    <n v="4"/>
    <n v="7.26"/>
    <s v="Profit"/>
  </r>
  <r>
    <d v="2014-11-14T00:00:00"/>
    <x v="0"/>
    <x v="10"/>
    <x v="508"/>
    <s v="Robert Marley20141114"/>
    <x v="738"/>
    <x v="20"/>
    <x v="0"/>
    <x v="0"/>
    <s v="Adams Write n' Stick Phone Message Book, 11&quot; X 5 1/4&quot;, 200 Messages"/>
    <n v="11.36"/>
    <n v="2"/>
    <n v="5.23"/>
    <s v="Profit"/>
  </r>
  <r>
    <d v="2014-11-14T00:00:00"/>
    <x v="0"/>
    <x v="10"/>
    <x v="508"/>
    <s v="Robert Marley20141114"/>
    <x v="738"/>
    <x v="20"/>
    <x v="1"/>
    <x v="5"/>
    <s v="Safco Chair Connectors, 6/Carton"/>
    <n v="69.260000000000005"/>
    <n v="2"/>
    <n v="14.62"/>
    <s v="Profit"/>
  </r>
  <r>
    <d v="2014-11-14T00:00:00"/>
    <x v="0"/>
    <x v="10"/>
    <x v="393"/>
    <s v="Chris Cortes20141114"/>
    <x v="739"/>
    <x v="6"/>
    <x v="0"/>
    <x v="0"/>
    <s v="Xerox 192"/>
    <n v="32.4"/>
    <n v="5"/>
    <n v="15.55"/>
    <s v="Profit"/>
  </r>
  <r>
    <d v="2014-11-15T00:00:00"/>
    <x v="0"/>
    <x v="10"/>
    <x v="509"/>
    <s v="Jamie Frazer20141115"/>
    <x v="740"/>
    <x v="15"/>
    <x v="0"/>
    <x v="4"/>
    <s v="Newell 310"/>
    <n v="4.22"/>
    <n v="3"/>
    <n v="0.48"/>
    <s v="Profit"/>
  </r>
  <r>
    <d v="2014-11-15T00:00:00"/>
    <x v="0"/>
    <x v="10"/>
    <x v="509"/>
    <s v="Jamie Frazer20141115"/>
    <x v="740"/>
    <x v="15"/>
    <x v="0"/>
    <x v="12"/>
    <s v="1.7 Cubic Foot Compact &quot;Cube&quot; Office Refrigerators"/>
    <n v="333.06"/>
    <n v="2"/>
    <n v="29.14"/>
    <s v="Profit"/>
  </r>
  <r>
    <d v="2014-11-15T00:00:00"/>
    <x v="0"/>
    <x v="10"/>
    <x v="509"/>
    <s v="Jamie Frazer20141115"/>
    <x v="740"/>
    <x v="15"/>
    <x v="0"/>
    <x v="0"/>
    <s v="Southworth 100% RÃ©sumÃ© Paper, 24lb."/>
    <n v="24.9"/>
    <n v="4"/>
    <n v="7.78"/>
    <s v="Profit"/>
  </r>
  <r>
    <d v="2014-11-15T00:00:00"/>
    <x v="0"/>
    <x v="10"/>
    <x v="510"/>
    <s v="Peter BÃ¼hler20141115"/>
    <x v="741"/>
    <x v="0"/>
    <x v="0"/>
    <x v="10"/>
    <s v="Ames Color-File Green Diamond Border X-ray Mailers"/>
    <n v="604.66"/>
    <n v="9"/>
    <n v="204.07"/>
    <s v="Profit"/>
  </r>
  <r>
    <d v="2014-11-15T00:00:00"/>
    <x v="0"/>
    <x v="10"/>
    <x v="228"/>
    <s v="Shahid Shariari20141115"/>
    <x v="742"/>
    <x v="3"/>
    <x v="1"/>
    <x v="8"/>
    <s v="Eldon 100 Class Desk Accessories"/>
    <n v="10.11"/>
    <n v="3"/>
    <n v="3.24"/>
    <s v="Profit"/>
  </r>
  <r>
    <d v="2014-11-15T00:00:00"/>
    <x v="0"/>
    <x v="10"/>
    <x v="228"/>
    <s v="Shahid Shariari20141115"/>
    <x v="742"/>
    <x v="3"/>
    <x v="2"/>
    <x v="9"/>
    <s v="LogitechÂ P710e Mobile Speakerphone"/>
    <n v="772.47"/>
    <n v="3"/>
    <n v="146.77000000000001"/>
    <s v="Profit"/>
  </r>
  <r>
    <d v="2014-11-15T00:00:00"/>
    <x v="0"/>
    <x v="10"/>
    <x v="228"/>
    <s v="Shahid Shariari20141115"/>
    <x v="742"/>
    <x v="3"/>
    <x v="0"/>
    <x v="14"/>
    <s v="Acme Box Cutter Scissors"/>
    <n v="20.46"/>
    <n v="2"/>
    <n v="5.32"/>
    <s v="Profit"/>
  </r>
  <r>
    <d v="2014-11-15T00:00:00"/>
    <x v="0"/>
    <x v="10"/>
    <x v="134"/>
    <s v="Scott Cohen20141115"/>
    <x v="743"/>
    <x v="3"/>
    <x v="0"/>
    <x v="14"/>
    <s v="Acme Value Line Scissors"/>
    <n v="10.95"/>
    <n v="3"/>
    <n v="3.29"/>
    <s v="Profit"/>
  </r>
  <r>
    <d v="2014-11-16T00:00:00"/>
    <x v="0"/>
    <x v="10"/>
    <x v="511"/>
    <s v="Rick Huthwaite20141116"/>
    <x v="744"/>
    <x v="42"/>
    <x v="2"/>
    <x v="6"/>
    <s v="Jawbone MINI JAMBOX Wireless Bluetooth Speaker"/>
    <n v="273.95999999999998"/>
    <n v="2"/>
    <n v="10.96"/>
    <s v="Profit"/>
  </r>
  <r>
    <d v="2014-11-16T00:00:00"/>
    <x v="0"/>
    <x v="10"/>
    <x v="50"/>
    <s v="Steven Roelle20141116"/>
    <x v="745"/>
    <x v="18"/>
    <x v="0"/>
    <x v="10"/>
    <s v="#10 White Business Envelopes,4 1/8 x 9 1/2"/>
    <n v="78.349999999999994"/>
    <n v="5"/>
    <n v="36.82"/>
    <s v="Profit"/>
  </r>
  <r>
    <d v="2014-11-16T00:00:00"/>
    <x v="0"/>
    <x v="10"/>
    <x v="50"/>
    <s v="Steven Roelle20141116"/>
    <x v="745"/>
    <x v="18"/>
    <x v="0"/>
    <x v="0"/>
    <s v="Xerox 1954"/>
    <n v="31.68"/>
    <n v="6"/>
    <n v="14.26"/>
    <s v="Profit"/>
  </r>
  <r>
    <d v="2014-11-16T00:00:00"/>
    <x v="0"/>
    <x v="10"/>
    <x v="50"/>
    <s v="Steven Roelle20141116"/>
    <x v="745"/>
    <x v="18"/>
    <x v="0"/>
    <x v="3"/>
    <s v="Wilson Jones Active Use Binders"/>
    <n v="29.12"/>
    <n v="4"/>
    <n v="14.27"/>
    <s v="Profit"/>
  </r>
  <r>
    <d v="2014-11-16T00:00:00"/>
    <x v="0"/>
    <x v="10"/>
    <x v="50"/>
    <s v="Steven Roelle20141116"/>
    <x v="745"/>
    <x v="18"/>
    <x v="0"/>
    <x v="2"/>
    <s v="File Shuttle II and Handi-File, Black"/>
    <n v="169.45"/>
    <n v="5"/>
    <n v="42.36"/>
    <s v="Profit"/>
  </r>
  <r>
    <d v="2014-11-16T00:00:00"/>
    <x v="0"/>
    <x v="10"/>
    <x v="512"/>
    <s v="Adam Hart20141116"/>
    <x v="746"/>
    <x v="3"/>
    <x v="0"/>
    <x v="1"/>
    <s v="Permanent Self-Adhesive File Folder Labels for Typewriters by Universal"/>
    <n v="5.22"/>
    <n v="2"/>
    <n v="2.4"/>
    <s v="Profit"/>
  </r>
  <r>
    <d v="2014-11-16T00:00:00"/>
    <x v="0"/>
    <x v="10"/>
    <x v="513"/>
    <s v="Alan Barnes20141116"/>
    <x v="747"/>
    <x v="1"/>
    <x v="1"/>
    <x v="5"/>
    <s v="SAFCO Optional Arm Kit for Workspace Cribbage Stacking Chair"/>
    <n v="37.299999999999997"/>
    <n v="2"/>
    <n v="-1.07"/>
    <s v="Loss"/>
  </r>
  <r>
    <d v="2014-11-16T00:00:00"/>
    <x v="0"/>
    <x v="10"/>
    <x v="514"/>
    <s v="Justin Deggeller20141116"/>
    <x v="748"/>
    <x v="3"/>
    <x v="2"/>
    <x v="6"/>
    <s v="OtterBox Commuter Series Case - Samsung Galaxy S4"/>
    <n v="79.97"/>
    <n v="4"/>
    <n v="-17.989999999999998"/>
    <s v="Loss"/>
  </r>
  <r>
    <d v="2014-11-16T00:00:00"/>
    <x v="0"/>
    <x v="10"/>
    <x v="514"/>
    <s v="Justin Deggeller20141116"/>
    <x v="748"/>
    <x v="3"/>
    <x v="1"/>
    <x v="11"/>
    <s v="Bush Andora Bookcase, Maple/Graphite Gray Finish"/>
    <n v="305.97000000000003"/>
    <n v="3"/>
    <n v="25.2"/>
    <s v="Profit"/>
  </r>
  <r>
    <d v="2014-11-16T00:00:00"/>
    <x v="0"/>
    <x v="10"/>
    <x v="514"/>
    <s v="Justin Deggeller20141116"/>
    <x v="748"/>
    <x v="3"/>
    <x v="0"/>
    <x v="2"/>
    <s v="Space Solutions HD Industrial Steel Shelving."/>
    <n v="344.91"/>
    <n v="3"/>
    <n v="10.35"/>
    <s v="Profit"/>
  </r>
  <r>
    <d v="2014-11-17T00:00:00"/>
    <x v="0"/>
    <x v="10"/>
    <x v="114"/>
    <s v="Mark Packer20141117"/>
    <x v="749"/>
    <x v="28"/>
    <x v="1"/>
    <x v="5"/>
    <s v="Global Super Steno Chair"/>
    <n v="479.9"/>
    <n v="5"/>
    <n v="81.58"/>
    <s v="Profit"/>
  </r>
  <r>
    <d v="2014-11-17T00:00:00"/>
    <x v="0"/>
    <x v="10"/>
    <x v="515"/>
    <s v="Yoseph Carroll20141117"/>
    <x v="750"/>
    <x v="7"/>
    <x v="0"/>
    <x v="2"/>
    <s v="Smead Adjustable Mobile File Trolley with Lockable Top"/>
    <n v="2934.33"/>
    <n v="7"/>
    <n v="792.27"/>
    <s v="Profit"/>
  </r>
  <r>
    <d v="2014-11-17T00:00:00"/>
    <x v="0"/>
    <x v="10"/>
    <x v="515"/>
    <s v="Yoseph Carroll20141117"/>
    <x v="750"/>
    <x v="7"/>
    <x v="1"/>
    <x v="8"/>
    <s v="Eldon Econocleat Chair Mats for Low Pile Carpets"/>
    <n v="124.41"/>
    <n v="3"/>
    <n v="14.93"/>
    <s v="Profit"/>
  </r>
  <r>
    <d v="2014-11-17T00:00:00"/>
    <x v="0"/>
    <x v="10"/>
    <x v="515"/>
    <s v="Yoseph Carroll20141117"/>
    <x v="750"/>
    <x v="7"/>
    <x v="0"/>
    <x v="4"/>
    <s v="Deluxe Chalkboard Eraser Cleaner"/>
    <n v="57.75"/>
    <n v="5"/>
    <n v="26.57"/>
    <s v="Profit"/>
  </r>
  <r>
    <d v="2014-11-17T00:00:00"/>
    <x v="0"/>
    <x v="10"/>
    <x v="93"/>
    <s v="Thomas Seio20141117"/>
    <x v="751"/>
    <x v="3"/>
    <x v="2"/>
    <x v="9"/>
    <s v="Case Logic 2.4GHz Wireless Keyboard"/>
    <n v="99.98"/>
    <n v="2"/>
    <n v="8"/>
    <s v="Profit"/>
  </r>
  <r>
    <d v="2014-11-17T00:00:00"/>
    <x v="0"/>
    <x v="10"/>
    <x v="93"/>
    <s v="Thomas Seio20141117"/>
    <x v="751"/>
    <x v="3"/>
    <x v="0"/>
    <x v="0"/>
    <s v="Xerox 1941"/>
    <n v="733.95"/>
    <n v="7"/>
    <n v="352.3"/>
    <s v="Profit"/>
  </r>
  <r>
    <d v="2014-11-17T00:00:00"/>
    <x v="0"/>
    <x v="10"/>
    <x v="93"/>
    <s v="Thomas Seio20141117"/>
    <x v="751"/>
    <x v="3"/>
    <x v="0"/>
    <x v="12"/>
    <s v="APC 7 Outlet Network SurgeArrest Surge Protector"/>
    <n v="241.44"/>
    <n v="3"/>
    <n v="72.430000000000007"/>
    <s v="Profit"/>
  </r>
  <r>
    <d v="2014-11-17T00:00:00"/>
    <x v="0"/>
    <x v="10"/>
    <x v="516"/>
    <s v="Randy Bradley20141117"/>
    <x v="752"/>
    <x v="2"/>
    <x v="0"/>
    <x v="0"/>
    <s v="Southworth 100% RÃ©sumÃ© Paper, 24lb."/>
    <n v="12.45"/>
    <n v="2"/>
    <n v="3.89"/>
    <s v="Profit"/>
  </r>
  <r>
    <d v="2014-11-17T00:00:00"/>
    <x v="0"/>
    <x v="10"/>
    <x v="516"/>
    <s v="Randy Bradley20141117"/>
    <x v="752"/>
    <x v="2"/>
    <x v="1"/>
    <x v="5"/>
    <s v="Hon Every-Day Series Multi-Task Chairs"/>
    <n v="657.93"/>
    <n v="5"/>
    <n v="-93.99"/>
    <s v="Loss"/>
  </r>
  <r>
    <d v="2014-11-17T00:00:00"/>
    <x v="0"/>
    <x v="10"/>
    <x v="92"/>
    <s v="Cassandra Brandow20141117"/>
    <x v="753"/>
    <x v="0"/>
    <x v="0"/>
    <x v="10"/>
    <s v="Redi-Strip #10 Envelopes, 4 1/8 x 9 1/2"/>
    <n v="7.08"/>
    <n v="3"/>
    <n v="2.48"/>
    <s v="Profit"/>
  </r>
  <r>
    <d v="2014-11-17T00:00:00"/>
    <x v="0"/>
    <x v="10"/>
    <x v="217"/>
    <s v="Greg Tran20141117"/>
    <x v="754"/>
    <x v="20"/>
    <x v="0"/>
    <x v="3"/>
    <s v="GBC DocuBind TL300 Electric Binding System"/>
    <n v="2152.7800000000002"/>
    <n v="3"/>
    <n v="726.56"/>
    <s v="Profit"/>
  </r>
  <r>
    <d v="2014-11-17T00:00:00"/>
    <x v="0"/>
    <x v="10"/>
    <x v="217"/>
    <s v="Greg Tran20141117"/>
    <x v="754"/>
    <x v="20"/>
    <x v="1"/>
    <x v="11"/>
    <s v="DMI Eclipse Executive Suite Bookcases"/>
    <n v="4007.84"/>
    <n v="10"/>
    <n v="-50.1"/>
    <s v="Loss"/>
  </r>
  <r>
    <d v="2014-11-17T00:00:00"/>
    <x v="0"/>
    <x v="10"/>
    <x v="215"/>
    <s v="Frank Gastineau20141117"/>
    <x v="755"/>
    <x v="20"/>
    <x v="0"/>
    <x v="0"/>
    <s v="Southworth 100% Cotton The Best Paper"/>
    <n v="34.44"/>
    <n v="3"/>
    <n v="17.22"/>
    <s v="Profit"/>
  </r>
  <r>
    <d v="2014-11-18T00:00:00"/>
    <x v="0"/>
    <x v="10"/>
    <x v="517"/>
    <s v="Pierre Wener20141118"/>
    <x v="756"/>
    <x v="26"/>
    <x v="1"/>
    <x v="13"/>
    <s v="Bevis Rectangular Conference Tables"/>
    <n v="145.97999999999999"/>
    <n v="2"/>
    <n v="-99.27"/>
    <s v="Loss"/>
  </r>
  <r>
    <d v="2014-11-18T00:00:00"/>
    <x v="0"/>
    <x v="10"/>
    <x v="517"/>
    <s v="Pierre Wener20141118"/>
    <x v="756"/>
    <x v="26"/>
    <x v="0"/>
    <x v="0"/>
    <s v="Geographics Note Cards, Blank, White, 8 1/2&quot; x 11&quot;"/>
    <n v="35.81"/>
    <n v="4"/>
    <n v="12.53"/>
    <s v="Profit"/>
  </r>
  <r>
    <d v="2014-11-18T00:00:00"/>
    <x v="0"/>
    <x v="10"/>
    <x v="246"/>
    <s v="Carlos Soltero20141118"/>
    <x v="757"/>
    <x v="2"/>
    <x v="0"/>
    <x v="3"/>
    <s v="Fellowes PB200 Plastic Comb Binding Machine"/>
    <n v="51"/>
    <n v="1"/>
    <n v="-40.799999999999997"/>
    <s v="Loss"/>
  </r>
  <r>
    <d v="2014-11-18T00:00:00"/>
    <x v="0"/>
    <x v="10"/>
    <x v="246"/>
    <s v="Carlos Soltero20141118"/>
    <x v="757"/>
    <x v="2"/>
    <x v="0"/>
    <x v="2"/>
    <s v="Safco Industrial Wire Shelving"/>
    <n v="76.790000000000006"/>
    <n v="1"/>
    <n v="-16.32"/>
    <s v="Loss"/>
  </r>
  <r>
    <d v="2014-11-18T00:00:00"/>
    <x v="0"/>
    <x v="10"/>
    <x v="246"/>
    <s v="Carlos Soltero20141118"/>
    <x v="757"/>
    <x v="2"/>
    <x v="2"/>
    <x v="6"/>
    <s v="Motorola Droid Maxx"/>
    <n v="539.96"/>
    <n v="6"/>
    <n v="-107.99"/>
    <s v="Loss"/>
  </r>
  <r>
    <d v="2014-11-18T00:00:00"/>
    <x v="0"/>
    <x v="10"/>
    <x v="246"/>
    <s v="Carlos Soltero20141118"/>
    <x v="757"/>
    <x v="2"/>
    <x v="1"/>
    <x v="8"/>
    <s v="Eldon Executive Woodline II Desk Accessories, Mahogany"/>
    <n v="60.31"/>
    <n v="3"/>
    <n v="5.28"/>
    <s v="Profit"/>
  </r>
  <r>
    <d v="2014-11-18T00:00:00"/>
    <x v="0"/>
    <x v="10"/>
    <x v="246"/>
    <s v="Carlos Soltero20141118"/>
    <x v="757"/>
    <x v="2"/>
    <x v="0"/>
    <x v="3"/>
    <s v="Peel &amp; Stick Add-On Corner Pockets"/>
    <n v="1.94"/>
    <n v="3"/>
    <n v="-1.43"/>
    <s v="Loss"/>
  </r>
  <r>
    <d v="2014-11-18T00:00:00"/>
    <x v="0"/>
    <x v="10"/>
    <x v="518"/>
    <s v="Ann Blume20141118"/>
    <x v="758"/>
    <x v="1"/>
    <x v="0"/>
    <x v="3"/>
    <s v="GBC White Gloss Covers, Plain Front"/>
    <n v="14.48"/>
    <n v="5"/>
    <n v="-23.89"/>
    <s v="Loss"/>
  </r>
  <r>
    <d v="2014-11-18T00:00:00"/>
    <x v="0"/>
    <x v="10"/>
    <x v="493"/>
    <s v="MaryBeth Skach20141118"/>
    <x v="759"/>
    <x v="10"/>
    <x v="0"/>
    <x v="3"/>
    <s v="Pressboard Hanging Data Binders for Unburst Sheets"/>
    <n v="11.81"/>
    <n v="8"/>
    <n v="-8.66"/>
    <s v="Loss"/>
  </r>
  <r>
    <d v="2014-11-18T00:00:00"/>
    <x v="0"/>
    <x v="10"/>
    <x v="493"/>
    <s v="MaryBeth Skach20141118"/>
    <x v="759"/>
    <x v="10"/>
    <x v="2"/>
    <x v="6"/>
    <s v="PNY Rapid USB Car Charger - Black"/>
    <n v="9.59"/>
    <n v="2"/>
    <n v="-2.08"/>
    <s v="Loss"/>
  </r>
  <r>
    <d v="2014-11-18T00:00:00"/>
    <x v="0"/>
    <x v="10"/>
    <x v="130"/>
    <s v="John Grady20141118"/>
    <x v="760"/>
    <x v="27"/>
    <x v="0"/>
    <x v="0"/>
    <s v="Adams &quot;While You Were Out&quot; Message Pads"/>
    <n v="21.98"/>
    <n v="7"/>
    <n v="9.89"/>
    <s v="Profit"/>
  </r>
  <r>
    <d v="2014-11-18T00:00:00"/>
    <x v="0"/>
    <x v="10"/>
    <x v="519"/>
    <s v="Joe Kamberova20141118"/>
    <x v="761"/>
    <x v="1"/>
    <x v="1"/>
    <x v="13"/>
    <s v="BPI Conference Tables"/>
    <n v="292.10000000000002"/>
    <n v="4"/>
    <n v="-175.26"/>
    <s v="Loss"/>
  </r>
  <r>
    <d v="2014-11-18T00:00:00"/>
    <x v="0"/>
    <x v="10"/>
    <x v="519"/>
    <s v="Joe Kamberova20141118"/>
    <x v="761"/>
    <x v="1"/>
    <x v="1"/>
    <x v="8"/>
    <s v="Dana Swing-Arm Lamps"/>
    <n v="8.5399999999999991"/>
    <n v="2"/>
    <n v="-7.48"/>
    <s v="Loss"/>
  </r>
  <r>
    <d v="2014-11-18T00:00:00"/>
    <x v="0"/>
    <x v="10"/>
    <x v="519"/>
    <s v="Joe Kamberova20141118"/>
    <x v="761"/>
    <x v="1"/>
    <x v="1"/>
    <x v="11"/>
    <s v="Hon 4-Shelf Metal Bookcases"/>
    <n v="424.12"/>
    <n v="6"/>
    <n v="-30.29"/>
    <s v="Loss"/>
  </r>
  <r>
    <d v="2014-11-18T00:00:00"/>
    <x v="0"/>
    <x v="10"/>
    <x v="519"/>
    <s v="Joe Kamberova20141118"/>
    <x v="761"/>
    <x v="1"/>
    <x v="0"/>
    <x v="3"/>
    <s v="Wilson Jones Turn Tabs Binder Tool for Ring Binders"/>
    <n v="2.89"/>
    <n v="3"/>
    <n v="-4.92"/>
    <s v="Loss"/>
  </r>
  <r>
    <d v="2014-11-18T00:00:00"/>
    <x v="0"/>
    <x v="10"/>
    <x v="519"/>
    <s v="Joe Kamberova20141118"/>
    <x v="761"/>
    <x v="1"/>
    <x v="0"/>
    <x v="2"/>
    <s v="Fellowes Stor/Drawer Steel Plus Storage Drawers"/>
    <n v="381.72"/>
    <n v="5"/>
    <n v="-66.8"/>
    <s v="Loss"/>
  </r>
  <r>
    <d v="2014-11-18T00:00:00"/>
    <x v="0"/>
    <x v="10"/>
    <x v="520"/>
    <s v="Julie Creighton20141118"/>
    <x v="762"/>
    <x v="28"/>
    <x v="0"/>
    <x v="2"/>
    <s v="Fellowes Desktop Hanging File Manager"/>
    <n v="67.150000000000006"/>
    <n v="5"/>
    <n v="16.79"/>
    <s v="Profit"/>
  </r>
  <r>
    <d v="2014-11-18T00:00:00"/>
    <x v="0"/>
    <x v="10"/>
    <x v="521"/>
    <s v="Michael Kennedy20141118"/>
    <x v="763"/>
    <x v="21"/>
    <x v="1"/>
    <x v="5"/>
    <s v="Office Star - Mesh Screen back chair with Vinyl seat"/>
    <n v="392.94"/>
    <n v="3"/>
    <n v="43.22"/>
    <s v="Profit"/>
  </r>
  <r>
    <d v="2014-11-18T00:00:00"/>
    <x v="0"/>
    <x v="10"/>
    <x v="223"/>
    <s v="Maya Herman20141118"/>
    <x v="764"/>
    <x v="22"/>
    <x v="1"/>
    <x v="8"/>
    <s v="Howard Miller 13-1/2&quot; Diameter Rosebrook Wall Clock"/>
    <n v="137.54"/>
    <n v="2"/>
    <n v="55.02"/>
    <s v="Profit"/>
  </r>
  <r>
    <d v="2014-11-18T00:00:00"/>
    <x v="0"/>
    <x v="10"/>
    <x v="223"/>
    <s v="Maya Herman20141118"/>
    <x v="764"/>
    <x v="22"/>
    <x v="1"/>
    <x v="13"/>
    <s v="Lesro Round Back Collection Coffee Table, End Table"/>
    <n v="730.2"/>
    <n v="4"/>
    <n v="94.93"/>
    <s v="Profit"/>
  </r>
  <r>
    <d v="2014-11-19T00:00:00"/>
    <x v="0"/>
    <x v="10"/>
    <x v="508"/>
    <s v="Robert Marley20141119"/>
    <x v="765"/>
    <x v="8"/>
    <x v="2"/>
    <x v="6"/>
    <s v="AT&amp;T TR1909W"/>
    <n v="503.96"/>
    <n v="4"/>
    <n v="131.03"/>
    <s v="Profit"/>
  </r>
  <r>
    <d v="2014-11-19T00:00:00"/>
    <x v="0"/>
    <x v="10"/>
    <x v="508"/>
    <s v="Robert Marley20141119"/>
    <x v="765"/>
    <x v="8"/>
    <x v="2"/>
    <x v="6"/>
    <s v="Nokia Lumia 521 (T-Mobile)"/>
    <n v="149.94999999999999"/>
    <n v="5"/>
    <n v="41.99"/>
    <s v="Profit"/>
  </r>
  <r>
    <d v="2014-11-19T00:00:00"/>
    <x v="0"/>
    <x v="10"/>
    <x v="508"/>
    <s v="Robert Marley20141119"/>
    <x v="765"/>
    <x v="8"/>
    <x v="2"/>
    <x v="9"/>
    <s v="HP Standard 104 key PS/2 Keyboard"/>
    <n v="29"/>
    <n v="2"/>
    <n v="7.25"/>
    <s v="Profit"/>
  </r>
  <r>
    <d v="2014-11-19T00:00:00"/>
    <x v="0"/>
    <x v="10"/>
    <x v="522"/>
    <s v="John Murray20141119"/>
    <x v="766"/>
    <x v="20"/>
    <x v="2"/>
    <x v="6"/>
    <s v="Apple iPhone 5"/>
    <n v="4548.8100000000004"/>
    <n v="7"/>
    <n v="1228.18"/>
    <s v="Profit"/>
  </r>
  <r>
    <d v="2014-11-19T00:00:00"/>
    <x v="0"/>
    <x v="10"/>
    <x v="523"/>
    <s v="Georgia Rosenberg20141119"/>
    <x v="767"/>
    <x v="7"/>
    <x v="0"/>
    <x v="1"/>
    <s v="Avery 480"/>
    <n v="22.5"/>
    <n v="6"/>
    <n v="10.8"/>
    <s v="Profit"/>
  </r>
  <r>
    <d v="2014-11-19T00:00:00"/>
    <x v="0"/>
    <x v="10"/>
    <x v="523"/>
    <s v="Georgia Rosenberg20141119"/>
    <x v="767"/>
    <x v="7"/>
    <x v="0"/>
    <x v="1"/>
    <s v="Avery 499"/>
    <n v="9.9600000000000009"/>
    <n v="2"/>
    <n v="4.58"/>
    <s v="Profit"/>
  </r>
  <r>
    <d v="2014-11-19T00:00:00"/>
    <x v="0"/>
    <x v="10"/>
    <x v="523"/>
    <s v="Georgia Rosenberg20141119"/>
    <x v="767"/>
    <x v="7"/>
    <x v="0"/>
    <x v="3"/>
    <s v="Premier Elliptical Ring Binder, Black"/>
    <n v="213.08"/>
    <n v="7"/>
    <n v="102.28"/>
    <s v="Profit"/>
  </r>
  <r>
    <d v="2014-11-19T00:00:00"/>
    <x v="0"/>
    <x v="10"/>
    <x v="523"/>
    <s v="Georgia Rosenberg20141119"/>
    <x v="767"/>
    <x v="7"/>
    <x v="1"/>
    <x v="11"/>
    <s v="Sauder Inglewood Library Bookcases"/>
    <n v="1025.8800000000001"/>
    <n v="6"/>
    <n v="235.95"/>
    <s v="Profit"/>
  </r>
  <r>
    <d v="2014-11-19T00:00:00"/>
    <x v="0"/>
    <x v="10"/>
    <x v="524"/>
    <s v="Dennis Bolton20141119"/>
    <x v="768"/>
    <x v="27"/>
    <x v="0"/>
    <x v="0"/>
    <s v="Xerox 1888"/>
    <n v="166.44"/>
    <n v="3"/>
    <n v="79.89"/>
    <s v="Profit"/>
  </r>
  <r>
    <d v="2014-11-19T00:00:00"/>
    <x v="0"/>
    <x v="10"/>
    <x v="131"/>
    <s v="Ruben Dartt20141119"/>
    <x v="769"/>
    <x v="2"/>
    <x v="2"/>
    <x v="9"/>
    <s v="Logitech G105 Gaming Keyboard"/>
    <n v="47.5"/>
    <n v="1"/>
    <n v="-1.19"/>
    <s v="Loss"/>
  </r>
  <r>
    <d v="2014-11-19T00:00:00"/>
    <x v="0"/>
    <x v="10"/>
    <x v="363"/>
    <s v="Mitch Webber20141119"/>
    <x v="770"/>
    <x v="28"/>
    <x v="0"/>
    <x v="2"/>
    <s v="Recycled Steel Personal File for Standard File Folders"/>
    <n v="221.16"/>
    <n v="4"/>
    <n v="57.5"/>
    <s v="Profit"/>
  </r>
  <r>
    <d v="2014-11-19T00:00:00"/>
    <x v="0"/>
    <x v="10"/>
    <x v="363"/>
    <s v="Mitch Webber20141119"/>
    <x v="770"/>
    <x v="28"/>
    <x v="2"/>
    <x v="6"/>
    <s v="Jabra SPEAK 410"/>
    <n v="281.97000000000003"/>
    <n v="3"/>
    <n v="78.95"/>
    <s v="Profit"/>
  </r>
  <r>
    <d v="2014-11-19T00:00:00"/>
    <x v="0"/>
    <x v="10"/>
    <x v="525"/>
    <s v="Alan Dominguez20141119"/>
    <x v="771"/>
    <x v="2"/>
    <x v="0"/>
    <x v="0"/>
    <s v="1/4 Fold Party Design Invitations &amp; White Envelopes, 24 8-1/2&quot; X 11&quot; Cards, 25 Env./Pack"/>
    <n v="5.88"/>
    <n v="1"/>
    <n v="1.98"/>
    <s v="Profit"/>
  </r>
  <r>
    <d v="2014-11-20T00:00:00"/>
    <x v="0"/>
    <x v="10"/>
    <x v="121"/>
    <s v="Katharine Harms20141120"/>
    <x v="772"/>
    <x v="20"/>
    <x v="0"/>
    <x v="10"/>
    <s v="Peel &amp; Seel Recycled Catalog Envelopes, Brown"/>
    <n v="34.74"/>
    <n v="3"/>
    <n v="17.37"/>
    <s v="Profit"/>
  </r>
  <r>
    <d v="2014-11-20T00:00:00"/>
    <x v="0"/>
    <x v="10"/>
    <x v="121"/>
    <s v="Katharine Harms20141120"/>
    <x v="772"/>
    <x v="20"/>
    <x v="2"/>
    <x v="6"/>
    <s v="Toshiba IPT2010-SD IPÂ Telephone"/>
    <n v="833.94"/>
    <n v="6"/>
    <n v="216.82"/>
    <s v="Profit"/>
  </r>
  <r>
    <d v="2014-11-20T00:00:00"/>
    <x v="0"/>
    <x v="10"/>
    <x v="121"/>
    <s v="Katharine Harms20141120"/>
    <x v="772"/>
    <x v="20"/>
    <x v="0"/>
    <x v="3"/>
    <s v="3M Organizer Strips"/>
    <n v="12.96"/>
    <n v="3"/>
    <n v="4.54"/>
    <s v="Profit"/>
  </r>
  <r>
    <d v="2014-11-20T00:00:00"/>
    <x v="0"/>
    <x v="10"/>
    <x v="121"/>
    <s v="Katharine Harms20141120"/>
    <x v="772"/>
    <x v="20"/>
    <x v="0"/>
    <x v="0"/>
    <s v="Xerox 2000"/>
    <n v="25.92"/>
    <n v="4"/>
    <n v="12.44"/>
    <s v="Profit"/>
  </r>
  <r>
    <d v="2014-11-21T00:00:00"/>
    <x v="0"/>
    <x v="10"/>
    <x v="526"/>
    <s v="Dave Hallsten20141121"/>
    <x v="773"/>
    <x v="5"/>
    <x v="2"/>
    <x v="6"/>
    <s v="Logitech B530 USBÂ HeadsetÂ -Â headsetÂ - Full size, Binaural"/>
    <n v="36.99"/>
    <n v="1"/>
    <n v="9.99"/>
    <s v="Profit"/>
  </r>
  <r>
    <d v="2014-11-21T00:00:00"/>
    <x v="0"/>
    <x v="10"/>
    <x v="526"/>
    <s v="Dave Hallsten20141121"/>
    <x v="773"/>
    <x v="5"/>
    <x v="0"/>
    <x v="0"/>
    <s v="Multicolor Computer Printout Paper"/>
    <n v="629.1"/>
    <n v="6"/>
    <n v="301.97000000000003"/>
    <s v="Profit"/>
  </r>
  <r>
    <d v="2014-11-21T00:00:00"/>
    <x v="0"/>
    <x v="10"/>
    <x v="526"/>
    <s v="Dave Hallsten20141121"/>
    <x v="773"/>
    <x v="5"/>
    <x v="0"/>
    <x v="2"/>
    <s v="Space Solutions Commercial Steel Shelving"/>
    <n v="193.95"/>
    <n v="3"/>
    <n v="9.6999999999999993"/>
    <s v="Profit"/>
  </r>
  <r>
    <d v="2014-11-21T00:00:00"/>
    <x v="0"/>
    <x v="10"/>
    <x v="526"/>
    <s v="Dave Hallsten20141121"/>
    <x v="773"/>
    <x v="5"/>
    <x v="0"/>
    <x v="4"/>
    <s v="Newell 322"/>
    <n v="5.46"/>
    <n v="3"/>
    <n v="1.47"/>
    <s v="Profit"/>
  </r>
  <r>
    <d v="2014-11-21T00:00:00"/>
    <x v="0"/>
    <x v="10"/>
    <x v="523"/>
    <s v="Georgia Rosenberg20141121"/>
    <x v="774"/>
    <x v="3"/>
    <x v="0"/>
    <x v="0"/>
    <s v="Xerox 211"/>
    <n v="12.96"/>
    <n v="2"/>
    <n v="6.22"/>
    <s v="Profit"/>
  </r>
  <r>
    <d v="2014-11-21T00:00:00"/>
    <x v="0"/>
    <x v="10"/>
    <x v="527"/>
    <s v="Jason Klamczynski20141121"/>
    <x v="775"/>
    <x v="0"/>
    <x v="0"/>
    <x v="10"/>
    <s v="Poly String Tie Envelopes"/>
    <n v="1.63"/>
    <n v="1"/>
    <n v="0.55000000000000004"/>
    <s v="Profit"/>
  </r>
  <r>
    <d v="2014-11-21T00:00:00"/>
    <x v="0"/>
    <x v="10"/>
    <x v="527"/>
    <s v="Jason Klamczynski20141121"/>
    <x v="775"/>
    <x v="0"/>
    <x v="2"/>
    <x v="6"/>
    <s v="RCA Visys Integrated PBX 8-Line Router"/>
    <n v="267.95999999999998"/>
    <n v="5"/>
    <n v="16.75"/>
    <s v="Profit"/>
  </r>
  <r>
    <d v="2014-11-21T00:00:00"/>
    <x v="0"/>
    <x v="10"/>
    <x v="528"/>
    <s v="Steve Carroll20141121"/>
    <x v="776"/>
    <x v="3"/>
    <x v="0"/>
    <x v="0"/>
    <s v="Tops Wirebound Message Log Books"/>
    <n v="6.58"/>
    <n v="2"/>
    <n v="3.03"/>
    <s v="Profit"/>
  </r>
  <r>
    <d v="2014-11-21T00:00:00"/>
    <x v="0"/>
    <x v="10"/>
    <x v="528"/>
    <s v="Steve Carroll20141121"/>
    <x v="776"/>
    <x v="3"/>
    <x v="2"/>
    <x v="9"/>
    <s v="Kensington Expert Mouse Optical USB Trackball for PC or Mac"/>
    <n v="94.99"/>
    <n v="1"/>
    <n v="28.5"/>
    <s v="Profit"/>
  </r>
  <r>
    <d v="2014-11-22T00:00:00"/>
    <x v="0"/>
    <x v="10"/>
    <x v="141"/>
    <s v="Ruben Ausman20141122"/>
    <x v="777"/>
    <x v="4"/>
    <x v="0"/>
    <x v="10"/>
    <s v="Fashion Color Clasp Envelopes"/>
    <n v="16.23"/>
    <n v="3"/>
    <n v="7.95"/>
    <s v="Profit"/>
  </r>
  <r>
    <d v="2014-11-22T00:00:00"/>
    <x v="0"/>
    <x v="10"/>
    <x v="141"/>
    <s v="Ruben Ausman20141122"/>
    <x v="777"/>
    <x v="4"/>
    <x v="0"/>
    <x v="3"/>
    <s v="GBC ProClick Punch Binding System"/>
    <n v="319.89999999999998"/>
    <n v="5"/>
    <n v="156.75"/>
    <s v="Profit"/>
  </r>
  <r>
    <d v="2014-11-22T00:00:00"/>
    <x v="0"/>
    <x v="10"/>
    <x v="141"/>
    <s v="Ruben Ausman20141122"/>
    <x v="777"/>
    <x v="4"/>
    <x v="0"/>
    <x v="10"/>
    <s v="Staple envelope"/>
    <n v="11.36"/>
    <n v="2"/>
    <n v="5.34"/>
    <s v="Profit"/>
  </r>
  <r>
    <d v="2014-11-22T00:00:00"/>
    <x v="0"/>
    <x v="10"/>
    <x v="141"/>
    <s v="Ruben Ausman20141122"/>
    <x v="777"/>
    <x v="4"/>
    <x v="0"/>
    <x v="12"/>
    <s v="Holmes Harmony HEPA Air Purifier for 17 x 20 Room"/>
    <n v="675.12"/>
    <n v="3"/>
    <n v="290.3"/>
    <s v="Profit"/>
  </r>
  <r>
    <d v="2014-11-22T00:00:00"/>
    <x v="0"/>
    <x v="10"/>
    <x v="216"/>
    <s v="Evan Henry20141122"/>
    <x v="778"/>
    <x v="0"/>
    <x v="0"/>
    <x v="3"/>
    <s v="Wilson Jones Heavy-Duty Casebound Ring Binders with Metal Hinges"/>
    <n v="6.93"/>
    <n v="1"/>
    <n v="-11.08"/>
    <s v="Loss"/>
  </r>
  <r>
    <d v="2014-11-22T00:00:00"/>
    <x v="0"/>
    <x v="10"/>
    <x v="529"/>
    <s v="Tony Chapman20141122"/>
    <x v="779"/>
    <x v="1"/>
    <x v="0"/>
    <x v="3"/>
    <s v="Avery Framed View Binder, EZD Ring (Locking), Navy, 1 1/2&quot;"/>
    <n v="9.98"/>
    <n v="5"/>
    <n v="-16.47"/>
    <s v="Loss"/>
  </r>
  <r>
    <d v="2014-11-22T00:00:00"/>
    <x v="0"/>
    <x v="10"/>
    <x v="530"/>
    <s v="Susan Pistek20141122"/>
    <x v="780"/>
    <x v="3"/>
    <x v="0"/>
    <x v="0"/>
    <s v="Xerox 1895"/>
    <n v="53.82"/>
    <n v="9"/>
    <n v="24.22"/>
    <s v="Profit"/>
  </r>
  <r>
    <d v="2014-11-22T00:00:00"/>
    <x v="0"/>
    <x v="10"/>
    <x v="357"/>
    <s v="Robert Barroso20141122"/>
    <x v="781"/>
    <x v="4"/>
    <x v="0"/>
    <x v="0"/>
    <s v="Hammermill CopyPlus Copy Paper (20Lb. and 84 Bright)"/>
    <n v="9.9600000000000009"/>
    <n v="2"/>
    <n v="4.88"/>
    <s v="Profit"/>
  </r>
  <r>
    <d v="2014-11-23T00:00:00"/>
    <x v="0"/>
    <x v="10"/>
    <x v="42"/>
    <s v="Sanjit Chand20141123"/>
    <x v="782"/>
    <x v="3"/>
    <x v="1"/>
    <x v="5"/>
    <s v="Novimex Swivel Fabric Task Chair"/>
    <n v="603.91999999999996"/>
    <n v="5"/>
    <n v="-67.94"/>
    <s v="Loss"/>
  </r>
  <r>
    <d v="2014-11-23T00:00:00"/>
    <x v="0"/>
    <x v="10"/>
    <x v="42"/>
    <s v="Sanjit Chand20141123"/>
    <x v="782"/>
    <x v="3"/>
    <x v="0"/>
    <x v="10"/>
    <s v="Pastel Pink Envelopes"/>
    <n v="21.84"/>
    <n v="3"/>
    <n v="10.48"/>
    <s v="Profit"/>
  </r>
  <r>
    <d v="2014-11-23T00:00:00"/>
    <x v="0"/>
    <x v="10"/>
    <x v="42"/>
    <s v="Sanjit Chand20141123"/>
    <x v="782"/>
    <x v="3"/>
    <x v="2"/>
    <x v="9"/>
    <s v="Belkin F8E887 USB Wired Ergonomic Keyboard"/>
    <n v="29.99"/>
    <n v="1"/>
    <n v="6.3"/>
    <s v="Profit"/>
  </r>
  <r>
    <d v="2014-11-23T00:00:00"/>
    <x v="0"/>
    <x v="10"/>
    <x v="42"/>
    <s v="Sanjit Chand20141123"/>
    <x v="782"/>
    <x v="3"/>
    <x v="1"/>
    <x v="5"/>
    <s v="Safco Contoured Stacking Chairs"/>
    <n v="381.44"/>
    <n v="2"/>
    <n v="23.84"/>
    <s v="Profit"/>
  </r>
  <r>
    <d v="2014-11-23T00:00:00"/>
    <x v="0"/>
    <x v="10"/>
    <x v="341"/>
    <s v="Emily Ducich20141123"/>
    <x v="783"/>
    <x v="0"/>
    <x v="0"/>
    <x v="1"/>
    <s v="Alphabetical Labels for Top Tab Filing"/>
    <n v="23.68"/>
    <n v="2"/>
    <n v="8.8800000000000008"/>
    <s v="Profit"/>
  </r>
  <r>
    <d v="2014-11-23T00:00:00"/>
    <x v="0"/>
    <x v="10"/>
    <x v="531"/>
    <s v="Saphhira Shifley20141123"/>
    <x v="784"/>
    <x v="0"/>
    <x v="1"/>
    <x v="8"/>
    <s v="Staple-based wall hangings"/>
    <n v="6.37"/>
    <n v="2"/>
    <n v="-2.5499999999999998"/>
    <s v="Loss"/>
  </r>
  <r>
    <d v="2014-11-23T00:00:00"/>
    <x v="0"/>
    <x v="10"/>
    <x v="531"/>
    <s v="Saphhira Shifley20141123"/>
    <x v="784"/>
    <x v="0"/>
    <x v="0"/>
    <x v="12"/>
    <s v="Conquest 14 Commercial Heavy-Duty Upright Vacuum, Collection System, Accessory Kit"/>
    <n v="34.18"/>
    <n v="3"/>
    <n v="-87.15"/>
    <s v="Loss"/>
  </r>
  <r>
    <d v="2014-11-23T00:00:00"/>
    <x v="0"/>
    <x v="10"/>
    <x v="531"/>
    <s v="Saphhira Shifley20141123"/>
    <x v="784"/>
    <x v="0"/>
    <x v="2"/>
    <x v="9"/>
    <s v="Maxell 4.7GB DVD-R 5/Pack"/>
    <n v="5.54"/>
    <n v="7"/>
    <n v="1.66"/>
    <s v="Profit"/>
  </r>
  <r>
    <d v="2014-11-23T00:00:00"/>
    <x v="0"/>
    <x v="10"/>
    <x v="532"/>
    <s v="Phillip Breyer20141123"/>
    <x v="785"/>
    <x v="2"/>
    <x v="0"/>
    <x v="10"/>
    <s v="Quality Park Security Envelopes"/>
    <n v="62.81"/>
    <n v="3"/>
    <n v="21.2"/>
    <s v="Profit"/>
  </r>
  <r>
    <d v="2014-11-23T00:00:00"/>
    <x v="0"/>
    <x v="10"/>
    <x v="533"/>
    <s v="Sally Matthias20141123"/>
    <x v="786"/>
    <x v="12"/>
    <x v="0"/>
    <x v="10"/>
    <s v="Staple envelope"/>
    <n v="23.47"/>
    <n v="3"/>
    <n v="8.8000000000000007"/>
    <s v="Profit"/>
  </r>
  <r>
    <d v="2014-11-23T00:00:00"/>
    <x v="0"/>
    <x v="10"/>
    <x v="105"/>
    <s v="Damala Kotsonis20141123"/>
    <x v="787"/>
    <x v="0"/>
    <x v="1"/>
    <x v="5"/>
    <s v="Office Star Flex Back Scooter Chair with White Frame"/>
    <n v="155.37"/>
    <n v="2"/>
    <n v="-35.51"/>
    <s v="Loss"/>
  </r>
  <r>
    <d v="2014-11-23T00:00:00"/>
    <x v="0"/>
    <x v="10"/>
    <x v="239"/>
    <s v="Bobby Trafton20141123"/>
    <x v="788"/>
    <x v="14"/>
    <x v="0"/>
    <x v="3"/>
    <s v="UniKeep View Case Binders"/>
    <n v="14.67"/>
    <n v="3"/>
    <n v="6.75"/>
    <s v="Profit"/>
  </r>
  <r>
    <d v="2014-11-24T00:00:00"/>
    <x v="0"/>
    <x v="10"/>
    <x v="534"/>
    <s v="Nathan Gelder20141124"/>
    <x v="789"/>
    <x v="10"/>
    <x v="0"/>
    <x v="4"/>
    <s v="Crayola Colored Pencils"/>
    <n v="2.62"/>
    <n v="1"/>
    <n v="0.43"/>
    <s v="Profit"/>
  </r>
  <r>
    <d v="2014-11-24T00:00:00"/>
    <x v="0"/>
    <x v="10"/>
    <x v="339"/>
    <s v="Vivek Gonzalez20141124"/>
    <x v="790"/>
    <x v="3"/>
    <x v="1"/>
    <x v="8"/>
    <s v="Eldon Delta Triangular Chair Mat, 52&quot; x 58&quot;, Clear"/>
    <n v="151.72"/>
    <n v="4"/>
    <n v="27.31"/>
    <s v="Profit"/>
  </r>
  <r>
    <d v="2014-11-24T00:00:00"/>
    <x v="0"/>
    <x v="10"/>
    <x v="535"/>
    <s v="Harold Ryan20141124"/>
    <x v="791"/>
    <x v="22"/>
    <x v="0"/>
    <x v="3"/>
    <s v="Peel &amp; Stick Add-On Corner Pockets"/>
    <n v="12.1"/>
    <n v="7"/>
    <n v="4.2300000000000004"/>
    <s v="Profit"/>
  </r>
  <r>
    <d v="2014-11-24T00:00:00"/>
    <x v="0"/>
    <x v="10"/>
    <x v="535"/>
    <s v="Harold Ryan20141124"/>
    <x v="791"/>
    <x v="22"/>
    <x v="0"/>
    <x v="2"/>
    <s v="Carina 42&quot;Hx23 3/4&quot;W Media Storage Unit"/>
    <n v="485.88"/>
    <n v="6"/>
    <n v="9.7200000000000006"/>
    <s v="Profit"/>
  </r>
  <r>
    <d v="2014-11-24T00:00:00"/>
    <x v="0"/>
    <x v="10"/>
    <x v="535"/>
    <s v="Harold Ryan20141124"/>
    <x v="791"/>
    <x v="22"/>
    <x v="0"/>
    <x v="0"/>
    <s v="Xerox 220"/>
    <n v="25.92"/>
    <n v="4"/>
    <n v="12.44"/>
    <s v="Profit"/>
  </r>
  <r>
    <d v="2014-11-24T00:00:00"/>
    <x v="0"/>
    <x v="10"/>
    <x v="535"/>
    <s v="Harold Ryan20141124"/>
    <x v="791"/>
    <x v="22"/>
    <x v="0"/>
    <x v="2"/>
    <s v="Recycled Data-Pak for Archival Bound Computer Printouts, 12-1/2 x 12-1/2 x 16"/>
    <n v="197.58"/>
    <n v="2"/>
    <n v="53.35"/>
    <s v="Profit"/>
  </r>
  <r>
    <d v="2014-11-24T00:00:00"/>
    <x v="0"/>
    <x v="10"/>
    <x v="77"/>
    <s v="Richard Bierner20141124"/>
    <x v="792"/>
    <x v="24"/>
    <x v="2"/>
    <x v="9"/>
    <s v="Memorex Mini Travel Drive 16 GB USB 2.0 Flash Drive"/>
    <n v="111.79"/>
    <n v="7"/>
    <n v="43.6"/>
    <s v="Profit"/>
  </r>
  <r>
    <d v="2014-11-24T00:00:00"/>
    <x v="0"/>
    <x v="10"/>
    <x v="15"/>
    <s v="Erica Hackney20141124"/>
    <x v="793"/>
    <x v="3"/>
    <x v="1"/>
    <x v="5"/>
    <s v="Global Leather &amp; Oak Executive Chair, Burgundy"/>
    <n v="120.71"/>
    <n v="1"/>
    <n v="-18.11"/>
    <s v="Loss"/>
  </r>
  <r>
    <d v="2014-11-24T00:00:00"/>
    <x v="0"/>
    <x v="10"/>
    <x v="168"/>
    <s v="Muhammed Yedwab20141124"/>
    <x v="794"/>
    <x v="10"/>
    <x v="2"/>
    <x v="6"/>
    <s v="Samsung Galaxy S III - 16GB - pebble blue (T-Mobile)"/>
    <n v="1049.97"/>
    <n v="5"/>
    <n v="-209.99"/>
    <s v="Loss"/>
  </r>
  <r>
    <d v="2014-11-24T00:00:00"/>
    <x v="0"/>
    <x v="10"/>
    <x v="168"/>
    <s v="Muhammed Yedwab20141124"/>
    <x v="794"/>
    <x v="10"/>
    <x v="1"/>
    <x v="5"/>
    <s v="Global Executive Mid-Back Manager's Chair"/>
    <n v="611.05999999999995"/>
    <n v="3"/>
    <n v="-34.92"/>
    <s v="Loss"/>
  </r>
  <r>
    <d v="2014-11-24T00:00:00"/>
    <x v="0"/>
    <x v="10"/>
    <x v="536"/>
    <s v="Darren Koutras20141124"/>
    <x v="795"/>
    <x v="1"/>
    <x v="0"/>
    <x v="2"/>
    <s v="Fellowes Super Stor/Drawer Files"/>
    <n v="646.20000000000005"/>
    <n v="5"/>
    <n v="-8.08"/>
    <s v="Loss"/>
  </r>
  <r>
    <d v="2014-11-24T00:00:00"/>
    <x v="0"/>
    <x v="10"/>
    <x v="433"/>
    <s v="Thea Hendricks20141124"/>
    <x v="796"/>
    <x v="10"/>
    <x v="1"/>
    <x v="8"/>
    <s v="Eldon 200 Class Desk Accessories, Burgundy"/>
    <n v="35.17"/>
    <n v="7"/>
    <n v="9.67"/>
    <s v="Profit"/>
  </r>
  <r>
    <d v="2014-11-24T00:00:00"/>
    <x v="0"/>
    <x v="10"/>
    <x v="433"/>
    <s v="Thea Hendricks20141124"/>
    <x v="796"/>
    <x v="10"/>
    <x v="2"/>
    <x v="6"/>
    <s v="Samsung Galaxy S4"/>
    <n v="1502.38"/>
    <n v="4"/>
    <n v="-250.4"/>
    <s v="Loss"/>
  </r>
  <r>
    <d v="2014-11-24T00:00:00"/>
    <x v="0"/>
    <x v="10"/>
    <x v="537"/>
    <s v="Nat Gilpin20141124"/>
    <x v="797"/>
    <x v="14"/>
    <x v="0"/>
    <x v="4"/>
    <s v="Hunt PowerHouse Electric Pencil Sharpener, Blue"/>
    <n v="151.91999999999999"/>
    <n v="4"/>
    <n v="45.58"/>
    <s v="Profit"/>
  </r>
  <r>
    <d v="2014-11-24T00:00:00"/>
    <x v="0"/>
    <x v="10"/>
    <x v="537"/>
    <s v="Nat Gilpin20141124"/>
    <x v="797"/>
    <x v="14"/>
    <x v="0"/>
    <x v="1"/>
    <s v="Dot Matrix Printer Tape Reel Labels, White, 5000/Box"/>
    <n v="196.62"/>
    <n v="2"/>
    <n v="96.34"/>
    <s v="Profit"/>
  </r>
  <r>
    <d v="2014-11-24T00:00:00"/>
    <x v="0"/>
    <x v="10"/>
    <x v="537"/>
    <s v="Nat Gilpin20141124"/>
    <x v="797"/>
    <x v="14"/>
    <x v="0"/>
    <x v="0"/>
    <s v="Xerox 1885"/>
    <n v="144.12"/>
    <n v="3"/>
    <n v="69.180000000000007"/>
    <s v="Profit"/>
  </r>
  <r>
    <d v="2014-11-24T00:00:00"/>
    <x v="0"/>
    <x v="10"/>
    <x v="537"/>
    <s v="Nat Gilpin20141124"/>
    <x v="797"/>
    <x v="14"/>
    <x v="0"/>
    <x v="0"/>
    <s v="Adams Telephone Message Book w/Frequently-Called Numbers Space, 400 Messages per Book"/>
    <n v="15.96"/>
    <n v="2"/>
    <n v="7.98"/>
    <s v="Profit"/>
  </r>
  <r>
    <d v="2014-11-24T00:00:00"/>
    <x v="0"/>
    <x v="10"/>
    <x v="187"/>
    <s v="Harold Pawlan20141124"/>
    <x v="798"/>
    <x v="6"/>
    <x v="1"/>
    <x v="8"/>
    <s v="Executive Impressions 14&quot;"/>
    <n v="111.15"/>
    <n v="5"/>
    <n v="48.91"/>
    <s v="Profit"/>
  </r>
  <r>
    <d v="2014-11-24T00:00:00"/>
    <x v="0"/>
    <x v="10"/>
    <x v="538"/>
    <s v="Alyssa Tate20141124"/>
    <x v="799"/>
    <x v="10"/>
    <x v="0"/>
    <x v="3"/>
    <s v="Acco Expandable Hanging Binders"/>
    <n v="5.74"/>
    <n v="3"/>
    <n v="-4.59"/>
    <s v="Loss"/>
  </r>
  <r>
    <d v="2014-11-25T00:00:00"/>
    <x v="0"/>
    <x v="10"/>
    <x v="230"/>
    <s v="Laurel Workman20141125"/>
    <x v="800"/>
    <x v="3"/>
    <x v="0"/>
    <x v="12"/>
    <s v="Belkin F9G930V10-GRY 9 Outlet Surge"/>
    <n v="320.88"/>
    <n v="6"/>
    <n v="93.06"/>
    <s v="Profit"/>
  </r>
  <r>
    <d v="2014-11-25T00:00:00"/>
    <x v="0"/>
    <x v="10"/>
    <x v="230"/>
    <s v="Laurel Workman20141125"/>
    <x v="800"/>
    <x v="3"/>
    <x v="1"/>
    <x v="8"/>
    <s v="Staple-based wall hangings"/>
    <n v="23.88"/>
    <n v="3"/>
    <n v="10.51"/>
    <s v="Profit"/>
  </r>
  <r>
    <d v="2014-11-25T00:00:00"/>
    <x v="0"/>
    <x v="10"/>
    <x v="230"/>
    <s v="Laurel Workman20141125"/>
    <x v="800"/>
    <x v="3"/>
    <x v="0"/>
    <x v="0"/>
    <s v="Wirebound Message Books, Four 2 3/4 x 5 White Forms per Page"/>
    <n v="26.76"/>
    <n v="4"/>
    <n v="12.31"/>
    <s v="Profit"/>
  </r>
  <r>
    <d v="2014-11-25T00:00:00"/>
    <x v="0"/>
    <x v="10"/>
    <x v="212"/>
    <s v="Matt Collister20141125"/>
    <x v="801"/>
    <x v="0"/>
    <x v="2"/>
    <x v="9"/>
    <s v="KeyTronicÂ KT400U2 -Â KeyboardÂ - Black"/>
    <n v="24.67"/>
    <n v="3"/>
    <n v="0"/>
    <s v="Loss"/>
  </r>
  <r>
    <d v="2014-11-25T00:00:00"/>
    <x v="0"/>
    <x v="10"/>
    <x v="212"/>
    <s v="Matt Collister20141125"/>
    <x v="801"/>
    <x v="0"/>
    <x v="0"/>
    <x v="1"/>
    <s v="Avery 520"/>
    <n v="2.52"/>
    <n v="1"/>
    <n v="0.88"/>
    <s v="Profit"/>
  </r>
  <r>
    <d v="2014-11-25T00:00:00"/>
    <x v="0"/>
    <x v="10"/>
    <x v="212"/>
    <s v="Matt Collister20141125"/>
    <x v="801"/>
    <x v="0"/>
    <x v="1"/>
    <x v="13"/>
    <s v="Bretford CR4500 Series Slim Rectangular Table"/>
    <n v="1218.74"/>
    <n v="5"/>
    <n v="-121.87"/>
    <s v="Loss"/>
  </r>
  <r>
    <d v="2014-11-25T00:00:00"/>
    <x v="0"/>
    <x v="10"/>
    <x v="212"/>
    <s v="Matt Collister20141125"/>
    <x v="801"/>
    <x v="0"/>
    <x v="0"/>
    <x v="1"/>
    <s v="Avery 52"/>
    <n v="5.9"/>
    <n v="2"/>
    <n v="1.99"/>
    <s v="Profit"/>
  </r>
  <r>
    <d v="2014-11-25T00:00:00"/>
    <x v="0"/>
    <x v="10"/>
    <x v="212"/>
    <s v="Matt Collister20141125"/>
    <x v="801"/>
    <x v="0"/>
    <x v="0"/>
    <x v="0"/>
    <s v="Southworth 25% Cotton Granite Paper &amp; Envelopes"/>
    <n v="15.7"/>
    <n v="3"/>
    <n v="5.0999999999999996"/>
    <s v="Profit"/>
  </r>
  <r>
    <d v="2014-11-25T00:00:00"/>
    <x v="0"/>
    <x v="10"/>
    <x v="212"/>
    <s v="Matt Collister20141125"/>
    <x v="801"/>
    <x v="0"/>
    <x v="1"/>
    <x v="8"/>
    <s v="Master Caster Door Stop, Brown"/>
    <n v="6.1"/>
    <n v="3"/>
    <n v="-3.96"/>
    <s v="Loss"/>
  </r>
  <r>
    <d v="2014-11-25T00:00:00"/>
    <x v="0"/>
    <x v="10"/>
    <x v="539"/>
    <s v="Andy Reiter20141125"/>
    <x v="802"/>
    <x v="43"/>
    <x v="1"/>
    <x v="8"/>
    <s v="DAX Black Cherry Wood-Tone Poster Frame"/>
    <n v="52.96"/>
    <n v="2"/>
    <n v="20.12"/>
    <s v="Profit"/>
  </r>
  <r>
    <d v="2014-11-25T00:00:00"/>
    <x v="0"/>
    <x v="10"/>
    <x v="109"/>
    <s v="Mike Pelletier20141125"/>
    <x v="803"/>
    <x v="20"/>
    <x v="0"/>
    <x v="2"/>
    <s v="Tennsco Snap-Together Open Shelving Units, Starter Sets and Add-On Units"/>
    <n v="1117.92"/>
    <n v="4"/>
    <n v="55.9"/>
    <s v="Profit"/>
  </r>
  <r>
    <d v="2014-11-25T00:00:00"/>
    <x v="0"/>
    <x v="10"/>
    <x v="109"/>
    <s v="Mike Pelletier20141125"/>
    <x v="803"/>
    <x v="20"/>
    <x v="1"/>
    <x v="11"/>
    <s v="Sauder Camden County Collection Libraries, Planked Cherry Finish"/>
    <n v="275.95"/>
    <n v="3"/>
    <n v="-37.94"/>
    <s v="Loss"/>
  </r>
  <r>
    <d v="2014-11-25T00:00:00"/>
    <x v="0"/>
    <x v="10"/>
    <x v="145"/>
    <s v="Sanjit Engle20141125"/>
    <x v="804"/>
    <x v="11"/>
    <x v="0"/>
    <x v="4"/>
    <s v="Dixon Ticonderoga Core-Lock Colored Pencils"/>
    <n v="51.02"/>
    <n v="7"/>
    <n v="8.2899999999999991"/>
    <s v="Profit"/>
  </r>
  <r>
    <d v="2014-11-25T00:00:00"/>
    <x v="0"/>
    <x v="10"/>
    <x v="77"/>
    <s v="Richard Bierner20141125"/>
    <x v="805"/>
    <x v="3"/>
    <x v="2"/>
    <x v="6"/>
    <s v="Logitech Mobile Speakerphone P710e -Â speaker phone"/>
    <n v="539.91999999999996"/>
    <n v="5"/>
    <n v="47.24"/>
    <s v="Profit"/>
  </r>
  <r>
    <d v="2014-11-25T00:00:00"/>
    <x v="0"/>
    <x v="10"/>
    <x v="77"/>
    <s v="Richard Bierner20141125"/>
    <x v="805"/>
    <x v="3"/>
    <x v="1"/>
    <x v="5"/>
    <s v="Hon GuestStacker Chair"/>
    <n v="725.34"/>
    <n v="4"/>
    <n v="54.4"/>
    <s v="Profit"/>
  </r>
  <r>
    <d v="2014-11-25T00:00:00"/>
    <x v="0"/>
    <x v="10"/>
    <x v="77"/>
    <s v="Richard Bierner20141125"/>
    <x v="805"/>
    <x v="3"/>
    <x v="0"/>
    <x v="4"/>
    <s v="Staples in misc. colors"/>
    <n v="7.44"/>
    <n v="3"/>
    <n v="2.6"/>
    <s v="Profit"/>
  </r>
  <r>
    <d v="2014-11-26T00:00:00"/>
    <x v="0"/>
    <x v="10"/>
    <x v="264"/>
    <s v="Joel Eaton20141126"/>
    <x v="806"/>
    <x v="0"/>
    <x v="1"/>
    <x v="8"/>
    <s v="Eldon Expressions Desk Accessory, Wood Pencil Holder, Oak"/>
    <n v="19.3"/>
    <n v="5"/>
    <n v="-14.48"/>
    <s v="Loss"/>
  </r>
  <r>
    <d v="2014-11-26T00:00:00"/>
    <x v="0"/>
    <x v="10"/>
    <x v="262"/>
    <s v="Natalie Webber20141126"/>
    <x v="807"/>
    <x v="11"/>
    <x v="0"/>
    <x v="0"/>
    <s v="Xerox 2"/>
    <n v="15.55"/>
    <n v="3"/>
    <n v="5.44"/>
    <s v="Profit"/>
  </r>
  <r>
    <d v="2014-11-26T00:00:00"/>
    <x v="0"/>
    <x v="10"/>
    <x v="262"/>
    <s v="Natalie Webber20141126"/>
    <x v="807"/>
    <x v="11"/>
    <x v="0"/>
    <x v="2"/>
    <s v="Office Impressions Heavy Duty Welded Shelving &amp; Multimedia Storage Drawers"/>
    <n v="669.08"/>
    <n v="5"/>
    <n v="-167.27"/>
    <s v="Loss"/>
  </r>
  <r>
    <d v="2014-11-26T00:00:00"/>
    <x v="0"/>
    <x v="10"/>
    <x v="262"/>
    <s v="Natalie Webber20141126"/>
    <x v="807"/>
    <x v="11"/>
    <x v="2"/>
    <x v="6"/>
    <s v="Jawbone MINI JAMBOX Wireless Bluetooth Speaker"/>
    <n v="438.34"/>
    <n v="4"/>
    <n v="-87.67"/>
    <s v="Loss"/>
  </r>
  <r>
    <d v="2014-11-26T00:00:00"/>
    <x v="0"/>
    <x v="10"/>
    <x v="471"/>
    <s v="Lindsay Shagiari20141126"/>
    <x v="808"/>
    <x v="3"/>
    <x v="0"/>
    <x v="0"/>
    <s v="Xerox 1893"/>
    <n v="81.98"/>
    <n v="2"/>
    <n v="40.17"/>
    <s v="Profit"/>
  </r>
  <r>
    <d v="2014-11-26T00:00:00"/>
    <x v="0"/>
    <x v="10"/>
    <x v="462"/>
    <s v="Lynn Smith20141126"/>
    <x v="809"/>
    <x v="20"/>
    <x v="2"/>
    <x v="6"/>
    <s v="ClearSounds CSC500 Amplified Spirit Phone Corded phone"/>
    <n v="279.95999999999998"/>
    <n v="4"/>
    <n v="78.39"/>
    <s v="Profit"/>
  </r>
  <r>
    <d v="2014-11-26T00:00:00"/>
    <x v="0"/>
    <x v="10"/>
    <x v="462"/>
    <s v="Lynn Smith20141126"/>
    <x v="809"/>
    <x v="20"/>
    <x v="0"/>
    <x v="3"/>
    <s v="Acco PRESSTEX Data Binder with Storage Hooks, Dark Blue, 14 7/8&quot; X 11&quot;"/>
    <n v="12.91"/>
    <n v="3"/>
    <n v="4.68"/>
    <s v="Profit"/>
  </r>
  <r>
    <d v="2014-11-26T00:00:00"/>
    <x v="0"/>
    <x v="10"/>
    <x v="462"/>
    <s v="Lynn Smith20141126"/>
    <x v="809"/>
    <x v="20"/>
    <x v="0"/>
    <x v="3"/>
    <s v="Pressboard Data Binders by Wilson Jones"/>
    <n v="17.09"/>
    <n v="4"/>
    <n v="5.77"/>
    <s v="Profit"/>
  </r>
  <r>
    <d v="2014-11-26T00:00:00"/>
    <x v="0"/>
    <x v="10"/>
    <x v="462"/>
    <s v="Lynn Smith20141126"/>
    <x v="809"/>
    <x v="20"/>
    <x v="0"/>
    <x v="1"/>
    <s v="Avery Address/Shipping Labels for Typewriters, 4&quot; x 2&quot;"/>
    <n v="93.15"/>
    <n v="9"/>
    <n v="44.71"/>
    <s v="Profit"/>
  </r>
  <r>
    <d v="2014-11-26T00:00:00"/>
    <x v="0"/>
    <x v="10"/>
    <x v="462"/>
    <s v="Lynn Smith20141126"/>
    <x v="809"/>
    <x v="20"/>
    <x v="0"/>
    <x v="1"/>
    <s v="Avery File Folder Labels"/>
    <n v="11.52"/>
    <n v="4"/>
    <n v="5.64"/>
    <s v="Profit"/>
  </r>
  <r>
    <d v="2014-11-26T00:00:00"/>
    <x v="0"/>
    <x v="10"/>
    <x v="465"/>
    <s v="Luke Schmidt20141126"/>
    <x v="810"/>
    <x v="3"/>
    <x v="0"/>
    <x v="3"/>
    <s v="Wilson Jones Easy Flow II Sheet Lifters"/>
    <n v="4.32"/>
    <n v="3"/>
    <n v="1.51"/>
    <s v="Profit"/>
  </r>
  <r>
    <d v="2014-11-26T00:00:00"/>
    <x v="0"/>
    <x v="10"/>
    <x v="465"/>
    <s v="Luke Schmidt20141126"/>
    <x v="810"/>
    <x v="3"/>
    <x v="0"/>
    <x v="0"/>
    <s v="Xerox 1970"/>
    <n v="14.94"/>
    <n v="3"/>
    <n v="7.02"/>
    <s v="Profit"/>
  </r>
  <r>
    <d v="2014-11-26T00:00:00"/>
    <x v="0"/>
    <x v="10"/>
    <x v="465"/>
    <s v="Luke Schmidt20141126"/>
    <x v="810"/>
    <x v="3"/>
    <x v="0"/>
    <x v="12"/>
    <s v="Fellowes Mighty 8 Compact Surge Protector"/>
    <n v="40.54"/>
    <n v="2"/>
    <n v="11.35"/>
    <s v="Profit"/>
  </r>
  <r>
    <d v="2014-11-26T00:00:00"/>
    <x v="0"/>
    <x v="10"/>
    <x v="465"/>
    <s v="Luke Schmidt20141126"/>
    <x v="810"/>
    <x v="3"/>
    <x v="0"/>
    <x v="3"/>
    <s v="SpineVue Locking Slant-D Ring Binders by Cardinal"/>
    <n v="7.31"/>
    <n v="1"/>
    <n v="2.56"/>
    <s v="Profit"/>
  </r>
  <r>
    <d v="2014-11-27T00:00:00"/>
    <x v="0"/>
    <x v="10"/>
    <x v="282"/>
    <s v="Maxwell Schwartz20141127"/>
    <x v="811"/>
    <x v="20"/>
    <x v="0"/>
    <x v="7"/>
    <s v="Staples"/>
    <n v="3.76"/>
    <n v="2"/>
    <n v="1.32"/>
    <s v="Profit"/>
  </r>
  <r>
    <d v="2014-11-27T00:00:00"/>
    <x v="0"/>
    <x v="10"/>
    <x v="4"/>
    <s v="Jack O'Briant20141127"/>
    <x v="812"/>
    <x v="20"/>
    <x v="1"/>
    <x v="8"/>
    <s v="Eldon Radial Chair Mat for Low to Medium Pile Carpets"/>
    <n v="199.9"/>
    <n v="5"/>
    <n v="39.979999999999997"/>
    <s v="Profit"/>
  </r>
  <r>
    <d v="2014-11-28T00:00:00"/>
    <x v="0"/>
    <x v="10"/>
    <x v="540"/>
    <s v="Bart Folk20141128"/>
    <x v="813"/>
    <x v="33"/>
    <x v="0"/>
    <x v="4"/>
    <s v="Newell 331"/>
    <n v="14.67"/>
    <n v="3"/>
    <n v="3.96"/>
    <s v="Profit"/>
  </r>
  <r>
    <d v="2014-11-28T00:00:00"/>
    <x v="0"/>
    <x v="10"/>
    <x v="541"/>
    <s v="Mary O'Rourke20141128"/>
    <x v="814"/>
    <x v="20"/>
    <x v="0"/>
    <x v="3"/>
    <s v="GBC Standard Recycled Report Covers, Clear Plastic Sheets"/>
    <n v="17.25"/>
    <n v="2"/>
    <n v="6.04"/>
    <s v="Profit"/>
  </r>
  <r>
    <d v="2014-11-28T00:00:00"/>
    <x v="0"/>
    <x v="10"/>
    <x v="10"/>
    <s v="Chris Selesnick20141128"/>
    <x v="815"/>
    <x v="9"/>
    <x v="1"/>
    <x v="8"/>
    <s v="Eldon Cleatmat Plus Chair Mats for High Pile Carpets"/>
    <n v="397.6"/>
    <n v="5"/>
    <n v="43.74"/>
    <s v="Profit"/>
  </r>
  <r>
    <d v="2014-11-28T00:00:00"/>
    <x v="0"/>
    <x v="10"/>
    <x v="10"/>
    <s v="Chris Selesnick20141128"/>
    <x v="815"/>
    <x v="9"/>
    <x v="0"/>
    <x v="0"/>
    <s v="Xerox 1933"/>
    <n v="85.96"/>
    <n v="7"/>
    <n v="40.4"/>
    <s v="Profit"/>
  </r>
  <r>
    <d v="2014-11-28T00:00:00"/>
    <x v="0"/>
    <x v="10"/>
    <x v="10"/>
    <s v="Chris Selesnick20141128"/>
    <x v="815"/>
    <x v="9"/>
    <x v="0"/>
    <x v="4"/>
    <s v="Crayola Colored Pencils"/>
    <n v="13.12"/>
    <n v="4"/>
    <n v="4.33"/>
    <s v="Profit"/>
  </r>
  <r>
    <d v="2014-11-28T00:00:00"/>
    <x v="0"/>
    <x v="10"/>
    <x v="10"/>
    <s v="Chris Selesnick20141128"/>
    <x v="815"/>
    <x v="9"/>
    <x v="0"/>
    <x v="3"/>
    <s v="GBC Twin Loop Wire Binding Elements, 9/16&quot; Spine, Black"/>
    <n v="45.66"/>
    <n v="3"/>
    <n v="22.37"/>
    <s v="Profit"/>
  </r>
  <r>
    <d v="2014-11-28T00:00:00"/>
    <x v="0"/>
    <x v="10"/>
    <x v="347"/>
    <s v="Duane Huffman20141128"/>
    <x v="816"/>
    <x v="3"/>
    <x v="0"/>
    <x v="14"/>
    <s v="Staple remover"/>
    <n v="7.36"/>
    <n v="2"/>
    <n v="0.15"/>
    <s v="Profit"/>
  </r>
  <r>
    <d v="2014-11-28T00:00:00"/>
    <x v="0"/>
    <x v="10"/>
    <x v="347"/>
    <s v="Duane Huffman20141128"/>
    <x v="816"/>
    <x v="3"/>
    <x v="0"/>
    <x v="1"/>
    <s v="Avery 489"/>
    <n v="41.4"/>
    <n v="4"/>
    <n v="19.87"/>
    <s v="Profit"/>
  </r>
  <r>
    <d v="2014-11-28T00:00:00"/>
    <x v="0"/>
    <x v="10"/>
    <x v="347"/>
    <s v="Duane Huffman20141128"/>
    <x v="816"/>
    <x v="3"/>
    <x v="1"/>
    <x v="11"/>
    <s v="Sauder Camden County Barrister Bookcase, Planked Cherry Finish"/>
    <n v="411.33"/>
    <n v="4"/>
    <n v="-4.84"/>
    <s v="Loss"/>
  </r>
  <r>
    <d v="2014-11-28T00:00:00"/>
    <x v="0"/>
    <x v="10"/>
    <x v="320"/>
    <s v="Sheri Gordon20141128"/>
    <x v="817"/>
    <x v="3"/>
    <x v="0"/>
    <x v="12"/>
    <s v="Acco 6 Outlet Guardian Premium Surge Suppressor"/>
    <n v="43.68"/>
    <n v="3"/>
    <n v="11.79"/>
    <s v="Profit"/>
  </r>
  <r>
    <d v="2014-11-28T00:00:00"/>
    <x v="0"/>
    <x v="10"/>
    <x v="320"/>
    <s v="Sheri Gordon20141128"/>
    <x v="817"/>
    <x v="3"/>
    <x v="2"/>
    <x v="9"/>
    <s v="Micropad Numeric Keypads"/>
    <n v="139.93"/>
    <n v="7"/>
    <n v="34.979999999999997"/>
    <s v="Profit"/>
  </r>
  <r>
    <d v="2014-11-28T00:00:00"/>
    <x v="0"/>
    <x v="10"/>
    <x v="542"/>
    <s v="Brian Thompson20141128"/>
    <x v="818"/>
    <x v="0"/>
    <x v="2"/>
    <x v="15"/>
    <s v="StarTech.com 10/100 VDSL2 Ethernet Extender Kit"/>
    <n v="998.85"/>
    <n v="5"/>
    <n v="-199.77"/>
    <s v="Loss"/>
  </r>
  <r>
    <d v="2014-11-28T00:00:00"/>
    <x v="0"/>
    <x v="10"/>
    <x v="543"/>
    <s v="Matthew Clasen20141128"/>
    <x v="819"/>
    <x v="18"/>
    <x v="0"/>
    <x v="10"/>
    <s v="Laser &amp; Ink Jet Business Envelopes"/>
    <n v="64.02"/>
    <n v="6"/>
    <n v="29.45"/>
    <s v="Profit"/>
  </r>
  <r>
    <d v="2014-11-29T00:00:00"/>
    <x v="0"/>
    <x v="10"/>
    <x v="261"/>
    <s v="Corey-Lock20141129"/>
    <x v="820"/>
    <x v="2"/>
    <x v="0"/>
    <x v="1"/>
    <s v="Avery 488"/>
    <n v="5.04"/>
    <n v="2"/>
    <n v="1.76"/>
    <s v="Profit"/>
  </r>
  <r>
    <d v="2014-11-29T00:00:00"/>
    <x v="0"/>
    <x v="10"/>
    <x v="544"/>
    <s v="Bill Stewart20141129"/>
    <x v="821"/>
    <x v="1"/>
    <x v="0"/>
    <x v="7"/>
    <s v="Staples"/>
    <n v="12.62"/>
    <n v="2"/>
    <n v="3.95"/>
    <s v="Profit"/>
  </r>
  <r>
    <d v="2014-11-29T00:00:00"/>
    <x v="0"/>
    <x v="10"/>
    <x v="545"/>
    <s v="Alan Hwang20141129"/>
    <x v="822"/>
    <x v="3"/>
    <x v="2"/>
    <x v="6"/>
    <s v="Wilson SignalBoost 841262 DB PRO Amplifier Kit"/>
    <n v="575.91999999999996"/>
    <n v="2"/>
    <n v="71.989999999999995"/>
    <s v="Profit"/>
  </r>
  <r>
    <d v="2014-11-29T00:00:00"/>
    <x v="0"/>
    <x v="10"/>
    <x v="545"/>
    <s v="Alan Hwang20141129"/>
    <x v="822"/>
    <x v="3"/>
    <x v="0"/>
    <x v="7"/>
    <s v="Staples"/>
    <n v="30.4"/>
    <n v="5"/>
    <n v="15.2"/>
    <s v="Profit"/>
  </r>
  <r>
    <d v="2014-11-29T00:00:00"/>
    <x v="0"/>
    <x v="10"/>
    <x v="300"/>
    <s v="Philip Brown20141129"/>
    <x v="823"/>
    <x v="20"/>
    <x v="0"/>
    <x v="1"/>
    <s v="Avery 485"/>
    <n v="25.06"/>
    <n v="2"/>
    <n v="11.78"/>
    <s v="Profit"/>
  </r>
  <r>
    <d v="2014-11-30T00:00:00"/>
    <x v="0"/>
    <x v="10"/>
    <x v="506"/>
    <s v="Jeremy Lonsdale20141130"/>
    <x v="824"/>
    <x v="20"/>
    <x v="0"/>
    <x v="10"/>
    <s v="Park Ridge Embossed Executive Business Envelopes"/>
    <n v="62.28"/>
    <n v="4"/>
    <n v="29.27"/>
    <s v="Profit"/>
  </r>
  <r>
    <d v="2014-11-30T00:00:00"/>
    <x v="0"/>
    <x v="10"/>
    <x v="211"/>
    <s v="Randy Ferguson20141130"/>
    <x v="825"/>
    <x v="16"/>
    <x v="0"/>
    <x v="3"/>
    <s v="Avery Triangle Shaped Sheet Lifters, Black, 2/Pack"/>
    <n v="6.64"/>
    <n v="9"/>
    <n v="-4.43"/>
    <s v="Loss"/>
  </r>
  <r>
    <d v="2014-11-30T00:00:00"/>
    <x v="0"/>
    <x v="10"/>
    <x v="300"/>
    <s v="Philip Brown20141130"/>
    <x v="826"/>
    <x v="12"/>
    <x v="0"/>
    <x v="14"/>
    <s v="Acme Office Executive Series Stainless Steel Trimmers"/>
    <n v="47.99"/>
    <n v="7"/>
    <n v="3.6"/>
    <s v="Profit"/>
  </r>
  <r>
    <d v="2014-11-30T00:00:00"/>
    <x v="0"/>
    <x v="10"/>
    <x v="300"/>
    <s v="Philip Brown20141130"/>
    <x v="826"/>
    <x v="12"/>
    <x v="2"/>
    <x v="9"/>
    <s v="Memorex 25GB 6X Branded Blu-Ray Recordable Disc, 30/Pack"/>
    <n v="102.24"/>
    <n v="4"/>
    <n v="-16.61"/>
    <s v="Loss"/>
  </r>
  <r>
    <d v="2014-12-01T00:00:00"/>
    <x v="0"/>
    <x v="11"/>
    <x v="218"/>
    <s v="Resi PÃ¶lking20141201"/>
    <x v="827"/>
    <x v="21"/>
    <x v="1"/>
    <x v="5"/>
    <s v="Office Star - Professional Matrix Back Chair with 2-to-1 Synchro Tilt and Mesh Fabric Seat"/>
    <n v="2807.84"/>
    <n v="8"/>
    <n v="673.88"/>
    <s v="Profit"/>
  </r>
  <r>
    <d v="2014-12-01T00:00:00"/>
    <x v="0"/>
    <x v="11"/>
    <x v="218"/>
    <s v="Resi PÃ¶lking20141201"/>
    <x v="827"/>
    <x v="21"/>
    <x v="0"/>
    <x v="4"/>
    <s v="Hunt BOSTON Vista Battery-Operated Pencil Sharpener, Black"/>
    <n v="46.64"/>
    <n v="4"/>
    <n v="12.59"/>
    <s v="Profit"/>
  </r>
  <r>
    <d v="2014-12-01T00:00:00"/>
    <x v="0"/>
    <x v="11"/>
    <x v="546"/>
    <s v="Toby Ritter20141201"/>
    <x v="828"/>
    <x v="3"/>
    <x v="1"/>
    <x v="8"/>
    <s v="Floodlight Indoor Halogen Bulbs, 1 Bulb per Pack, 60 Watts"/>
    <n v="58.2"/>
    <n v="3"/>
    <n v="28.52"/>
    <s v="Profit"/>
  </r>
  <r>
    <d v="2014-12-01T00:00:00"/>
    <x v="0"/>
    <x v="11"/>
    <x v="263"/>
    <s v="Toby Braunhardt20141201"/>
    <x v="829"/>
    <x v="25"/>
    <x v="2"/>
    <x v="6"/>
    <s v="BlueLounge Milo Smartphone Stand, White/Metallic"/>
    <n v="95.97"/>
    <n v="4"/>
    <n v="9.6"/>
    <s v="Profit"/>
  </r>
  <r>
    <d v="2014-12-01T00:00:00"/>
    <x v="0"/>
    <x v="11"/>
    <x v="519"/>
    <s v="Joe Kamberova20141201"/>
    <x v="830"/>
    <x v="10"/>
    <x v="2"/>
    <x v="16"/>
    <s v="Sharp 1540cs Digital Laser Copier"/>
    <n v="659.99"/>
    <n v="2"/>
    <n v="110"/>
    <s v="Profit"/>
  </r>
  <r>
    <d v="2014-12-01T00:00:00"/>
    <x v="0"/>
    <x v="11"/>
    <x v="519"/>
    <s v="Joe Kamberova20141201"/>
    <x v="830"/>
    <x v="10"/>
    <x v="1"/>
    <x v="8"/>
    <s v="Master Caster Door Stop, Brown"/>
    <n v="8.1300000000000008"/>
    <n v="2"/>
    <n v="1.42"/>
    <s v="Profit"/>
  </r>
  <r>
    <d v="2014-12-01T00:00:00"/>
    <x v="0"/>
    <x v="11"/>
    <x v="519"/>
    <s v="Joe Kamberova20141201"/>
    <x v="830"/>
    <x v="10"/>
    <x v="0"/>
    <x v="0"/>
    <s v="Xerox 214"/>
    <n v="36.29"/>
    <n v="7"/>
    <n v="12.7"/>
    <s v="Profit"/>
  </r>
  <r>
    <d v="2014-12-01T00:00:00"/>
    <x v="0"/>
    <x v="11"/>
    <x v="519"/>
    <s v="Joe Kamberova20141201"/>
    <x v="830"/>
    <x v="10"/>
    <x v="1"/>
    <x v="5"/>
    <s v="Hon Multipurpose Stacking Arm Chairs"/>
    <n v="909.72"/>
    <n v="6"/>
    <n v="-51.98"/>
    <s v="Loss"/>
  </r>
  <r>
    <d v="2014-12-01T00:00:00"/>
    <x v="0"/>
    <x v="11"/>
    <x v="91"/>
    <s v="Matt Connell20141201"/>
    <x v="831"/>
    <x v="0"/>
    <x v="1"/>
    <x v="5"/>
    <s v="Hon 4070 Series Pagoda Round Back Stacking Chairs"/>
    <n v="674.06"/>
    <n v="3"/>
    <n v="-19.260000000000002"/>
    <s v="Loss"/>
  </r>
  <r>
    <d v="2014-12-01T00:00:00"/>
    <x v="0"/>
    <x v="11"/>
    <x v="266"/>
    <s v="Anna Andreadi20141201"/>
    <x v="832"/>
    <x v="32"/>
    <x v="2"/>
    <x v="6"/>
    <s v="Cisco IPÂ PhoneÂ 7961G VoIPÂ phoneÂ - Dark gray"/>
    <n v="271.89999999999998"/>
    <n v="2"/>
    <n v="78.849999999999994"/>
    <s v="Profit"/>
  </r>
  <r>
    <d v="2014-12-01T00:00:00"/>
    <x v="0"/>
    <x v="11"/>
    <x v="266"/>
    <s v="Anna Andreadi20141201"/>
    <x v="832"/>
    <x v="32"/>
    <x v="1"/>
    <x v="8"/>
    <s v="Linden 10&quot; Round Wall Clock, Black"/>
    <n v="45.84"/>
    <n v="3"/>
    <n v="15.59"/>
    <s v="Profit"/>
  </r>
  <r>
    <d v="2014-12-01T00:00:00"/>
    <x v="0"/>
    <x v="11"/>
    <x v="266"/>
    <s v="Anna Andreadi20141201"/>
    <x v="832"/>
    <x v="32"/>
    <x v="1"/>
    <x v="8"/>
    <s v="Ultra Door Push Plate"/>
    <n v="9.82"/>
    <n v="2"/>
    <n v="3.24"/>
    <s v="Profit"/>
  </r>
  <r>
    <d v="2014-12-02T00:00:00"/>
    <x v="0"/>
    <x v="11"/>
    <x v="547"/>
    <s v="David Philippe20141202"/>
    <x v="833"/>
    <x v="20"/>
    <x v="2"/>
    <x v="9"/>
    <s v="Logitech 910-002974 M325 Wireless Mouse for Web Scrolling"/>
    <n v="119.96"/>
    <n v="4"/>
    <n v="52.78"/>
    <s v="Profit"/>
  </r>
  <r>
    <d v="2014-12-02T00:00:00"/>
    <x v="0"/>
    <x v="11"/>
    <x v="547"/>
    <s v="David Philippe20141202"/>
    <x v="833"/>
    <x v="20"/>
    <x v="1"/>
    <x v="11"/>
    <s v="O'Sullivan Living Dimensions 5-Shelf Bookcases"/>
    <n v="883.92"/>
    <n v="5"/>
    <n v="-110.49"/>
    <s v="Loss"/>
  </r>
  <r>
    <d v="2014-12-02T00:00:00"/>
    <x v="0"/>
    <x v="11"/>
    <x v="547"/>
    <s v="David Philippe20141202"/>
    <x v="833"/>
    <x v="20"/>
    <x v="0"/>
    <x v="3"/>
    <s v="Angle-D Binders with Locking Rings, Label Holders"/>
    <n v="46.72"/>
    <n v="8"/>
    <n v="15.77"/>
    <s v="Profit"/>
  </r>
  <r>
    <d v="2014-12-02T00:00:00"/>
    <x v="0"/>
    <x v="11"/>
    <x v="548"/>
    <s v="Michael Dominguez20141202"/>
    <x v="834"/>
    <x v="0"/>
    <x v="1"/>
    <x v="8"/>
    <s v="Deflect-o SuperTray Unbreakable Stackable Tray, Letter, Black"/>
    <n v="58.36"/>
    <n v="5"/>
    <n v="-24.8"/>
    <s v="Loss"/>
  </r>
  <r>
    <d v="2014-12-02T00:00:00"/>
    <x v="0"/>
    <x v="11"/>
    <x v="548"/>
    <s v="Michael Dominguez20141202"/>
    <x v="834"/>
    <x v="0"/>
    <x v="0"/>
    <x v="4"/>
    <s v="Newell 343"/>
    <n v="16.46"/>
    <n v="7"/>
    <n v="1.44"/>
    <s v="Profit"/>
  </r>
  <r>
    <d v="2014-12-02T00:00:00"/>
    <x v="0"/>
    <x v="11"/>
    <x v="548"/>
    <s v="Michael Dominguez20141202"/>
    <x v="834"/>
    <x v="0"/>
    <x v="1"/>
    <x v="8"/>
    <s v="12-1/2 Diameter Round Wall Clock"/>
    <n v="39.96"/>
    <n v="5"/>
    <n v="-23.98"/>
    <s v="Loss"/>
  </r>
  <r>
    <d v="2014-12-02T00:00:00"/>
    <x v="0"/>
    <x v="11"/>
    <x v="549"/>
    <s v="Katherine Nockton20141202"/>
    <x v="835"/>
    <x v="10"/>
    <x v="2"/>
    <x v="9"/>
    <s v="ImationÂ 32GB Pocket Pro USB 3.0Â Flash DriveÂ - 32 GB - Black - 1 P ..."/>
    <n v="119.8"/>
    <n v="5"/>
    <n v="29.95"/>
    <s v="Profit"/>
  </r>
  <r>
    <d v="2014-12-02T00:00:00"/>
    <x v="0"/>
    <x v="11"/>
    <x v="550"/>
    <s v="Matt Collins20141202"/>
    <x v="836"/>
    <x v="1"/>
    <x v="0"/>
    <x v="12"/>
    <s v="Staple holder"/>
    <n v="2.39"/>
    <n v="1"/>
    <n v="-6.34"/>
    <s v="Loss"/>
  </r>
  <r>
    <d v="2014-12-02T00:00:00"/>
    <x v="0"/>
    <x v="11"/>
    <x v="402"/>
    <s v="Odella Nelson20141202"/>
    <x v="837"/>
    <x v="36"/>
    <x v="1"/>
    <x v="8"/>
    <s v="DAX Metal Frame, Desktop, Stepped-Edge"/>
    <n v="60.72"/>
    <n v="3"/>
    <n v="23.68"/>
    <s v="Profit"/>
  </r>
  <r>
    <d v="2014-12-02T00:00:00"/>
    <x v="0"/>
    <x v="11"/>
    <x v="402"/>
    <s v="Odella Nelson20141202"/>
    <x v="837"/>
    <x v="36"/>
    <x v="0"/>
    <x v="0"/>
    <s v="Xerox 1942"/>
    <n v="146.82"/>
    <n v="3"/>
    <n v="73.41"/>
    <s v="Profit"/>
  </r>
  <r>
    <d v="2014-12-02T00:00:00"/>
    <x v="0"/>
    <x v="11"/>
    <x v="402"/>
    <s v="Odella Nelson20141202"/>
    <x v="837"/>
    <x v="36"/>
    <x v="1"/>
    <x v="5"/>
    <s v="Global Stack Chair with Arms, Black"/>
    <n v="239.84"/>
    <n v="8"/>
    <n v="64.760000000000005"/>
    <s v="Profit"/>
  </r>
  <r>
    <d v="2014-12-02T00:00:00"/>
    <x v="0"/>
    <x v="11"/>
    <x v="402"/>
    <s v="Odella Nelson20141202"/>
    <x v="837"/>
    <x v="36"/>
    <x v="0"/>
    <x v="1"/>
    <s v="Avery 509"/>
    <n v="15.66"/>
    <n v="6"/>
    <n v="7.2"/>
    <s v="Profit"/>
  </r>
  <r>
    <d v="2014-12-02T00:00:00"/>
    <x v="0"/>
    <x v="11"/>
    <x v="551"/>
    <s v="Elizabeth Moffitt20141202"/>
    <x v="838"/>
    <x v="4"/>
    <x v="2"/>
    <x v="9"/>
    <s v="Kingston Digital DataTraveler 8GB USB 2.0"/>
    <n v="5.95"/>
    <n v="1"/>
    <n v="0.83"/>
    <s v="Profit"/>
  </r>
  <r>
    <d v="2014-12-02T00:00:00"/>
    <x v="0"/>
    <x v="11"/>
    <x v="551"/>
    <s v="Elizabeth Moffitt20141202"/>
    <x v="838"/>
    <x v="4"/>
    <x v="0"/>
    <x v="0"/>
    <s v="RSVP Cards &amp; Envelopes, Blank White, 8-1/2&quot; X 11&quot;, 24 Cards/25 Envelopes/Set"/>
    <n v="15.24"/>
    <n v="3"/>
    <n v="7.16"/>
    <s v="Profit"/>
  </r>
  <r>
    <d v="2014-12-03T00:00:00"/>
    <x v="0"/>
    <x v="11"/>
    <x v="534"/>
    <s v="Nathan Gelder20141203"/>
    <x v="839"/>
    <x v="39"/>
    <x v="2"/>
    <x v="6"/>
    <s v="Jabra Supreme Plus Driver EditionÂ Headset"/>
    <n v="479.96"/>
    <n v="4"/>
    <n v="134.38999999999999"/>
    <s v="Profit"/>
  </r>
  <r>
    <d v="2014-12-03T00:00:00"/>
    <x v="0"/>
    <x v="11"/>
    <x v="543"/>
    <s v="Matthew Clasen20141203"/>
    <x v="840"/>
    <x v="24"/>
    <x v="0"/>
    <x v="0"/>
    <s v="Xerox 214"/>
    <n v="25.92"/>
    <n v="4"/>
    <n v="12.44"/>
    <s v="Profit"/>
  </r>
  <r>
    <d v="2014-12-04T00:00:00"/>
    <x v="0"/>
    <x v="11"/>
    <x v="552"/>
    <s v="Cathy Prescott20141204"/>
    <x v="841"/>
    <x v="20"/>
    <x v="2"/>
    <x v="6"/>
    <s v="Plantronics Voyager Pro HD - Bluetooth Headset"/>
    <n v="129.97999999999999"/>
    <n v="2"/>
    <n v="62.39"/>
    <s v="Profit"/>
  </r>
  <r>
    <d v="2014-12-05T00:00:00"/>
    <x v="0"/>
    <x v="11"/>
    <x v="14"/>
    <s v="Brendan Sweed20141205"/>
    <x v="842"/>
    <x v="12"/>
    <x v="0"/>
    <x v="4"/>
    <s v="Hunt BOSTON Model 1606 High-Volume Electric Pencil Sharpener, Beige"/>
    <n v="1113.02"/>
    <n v="8"/>
    <n v="111.3"/>
    <s v="Profit"/>
  </r>
  <r>
    <d v="2014-12-05T00:00:00"/>
    <x v="0"/>
    <x v="11"/>
    <x v="14"/>
    <s v="Brendan Sweed20141205"/>
    <x v="842"/>
    <x v="12"/>
    <x v="2"/>
    <x v="6"/>
    <s v="netTALK DUO VoIP Telephone Service"/>
    <n v="167.97"/>
    <n v="4"/>
    <n v="62.99"/>
    <s v="Profit"/>
  </r>
  <r>
    <d v="2014-12-05T00:00:00"/>
    <x v="0"/>
    <x v="11"/>
    <x v="553"/>
    <s v="David Kendrick20141205"/>
    <x v="843"/>
    <x v="1"/>
    <x v="0"/>
    <x v="2"/>
    <s v="Tenex File Box, Personal Filing Tote with Lid, Black"/>
    <n v="24.82"/>
    <n v="2"/>
    <n v="1.86"/>
    <s v="Profit"/>
  </r>
  <r>
    <d v="2014-12-05T00:00:00"/>
    <x v="0"/>
    <x v="11"/>
    <x v="553"/>
    <s v="David Kendrick20141205"/>
    <x v="843"/>
    <x v="1"/>
    <x v="2"/>
    <x v="9"/>
    <s v="ImationÂ Secure+ Hardware Encrypted USB 2.0Â Flash Drive; 16GB"/>
    <n v="408.74"/>
    <n v="7"/>
    <n v="76.64"/>
    <s v="Profit"/>
  </r>
  <r>
    <d v="2014-12-05T00:00:00"/>
    <x v="0"/>
    <x v="11"/>
    <x v="554"/>
    <s v="Roy Collins20141205"/>
    <x v="844"/>
    <x v="6"/>
    <x v="0"/>
    <x v="2"/>
    <s v="Recycled Eldon Regeneration Jumbo File"/>
    <n v="24.56"/>
    <n v="2"/>
    <n v="6.88"/>
    <s v="Profit"/>
  </r>
  <r>
    <d v="2014-12-05T00:00:00"/>
    <x v="0"/>
    <x v="11"/>
    <x v="555"/>
    <s v="Nona Balk20141205"/>
    <x v="845"/>
    <x v="2"/>
    <x v="0"/>
    <x v="10"/>
    <s v="Cameo Buff Policy Envelopes"/>
    <n v="348.49"/>
    <n v="7"/>
    <n v="117.61"/>
    <s v="Profit"/>
  </r>
  <r>
    <d v="2014-12-05T00:00:00"/>
    <x v="0"/>
    <x v="11"/>
    <x v="555"/>
    <s v="Nona Balk20141205"/>
    <x v="845"/>
    <x v="2"/>
    <x v="0"/>
    <x v="2"/>
    <s v="Fellowes Bankers Box Recycled Super Stor/Drawer"/>
    <n v="172.74"/>
    <n v="4"/>
    <n v="-30.23"/>
    <s v="Loss"/>
  </r>
  <r>
    <d v="2014-12-05T00:00:00"/>
    <x v="0"/>
    <x v="11"/>
    <x v="400"/>
    <s v="Erin Ashbrook20141205"/>
    <x v="846"/>
    <x v="10"/>
    <x v="0"/>
    <x v="0"/>
    <s v="Xerox 1893"/>
    <n v="98.38"/>
    <n v="3"/>
    <n v="35.659999999999997"/>
    <s v="Profit"/>
  </r>
  <r>
    <d v="2014-12-05T00:00:00"/>
    <x v="0"/>
    <x v="11"/>
    <x v="400"/>
    <s v="Erin Ashbrook20141205"/>
    <x v="846"/>
    <x v="10"/>
    <x v="0"/>
    <x v="3"/>
    <s v="Large Capacity Hanging Post Binders"/>
    <n v="29.94"/>
    <n v="4"/>
    <n v="-23.95"/>
    <s v="Loss"/>
  </r>
  <r>
    <d v="2014-12-05T00:00:00"/>
    <x v="0"/>
    <x v="11"/>
    <x v="400"/>
    <s v="Erin Ashbrook20141205"/>
    <x v="846"/>
    <x v="10"/>
    <x v="0"/>
    <x v="0"/>
    <s v="Black Print Carbonless 8 1/2&quot; x 8 1/4&quot; Rapid Memo Book"/>
    <n v="17.47"/>
    <n v="3"/>
    <n v="5.68"/>
    <s v="Profit"/>
  </r>
  <r>
    <d v="2014-12-05T00:00:00"/>
    <x v="0"/>
    <x v="11"/>
    <x v="400"/>
    <s v="Erin Ashbrook20141205"/>
    <x v="846"/>
    <x v="10"/>
    <x v="2"/>
    <x v="6"/>
    <s v="Lunatik TT5L-002 Taktik Strike Impact Protection System for iPhone 5"/>
    <n v="36.74"/>
    <n v="1"/>
    <n v="-9.18"/>
    <s v="Loss"/>
  </r>
  <r>
    <d v="2014-12-05T00:00:00"/>
    <x v="0"/>
    <x v="11"/>
    <x v="400"/>
    <s v="Erin Ashbrook20141205"/>
    <x v="846"/>
    <x v="10"/>
    <x v="2"/>
    <x v="6"/>
    <s v="Panasonic KX T7736-B Digital phone"/>
    <n v="179.94"/>
    <n v="2"/>
    <n v="-44.99"/>
    <s v="Loss"/>
  </r>
  <r>
    <d v="2014-12-05T00:00:00"/>
    <x v="0"/>
    <x v="11"/>
    <x v="556"/>
    <s v="Rob Lucas20141205"/>
    <x v="847"/>
    <x v="3"/>
    <x v="0"/>
    <x v="4"/>
    <s v="Prang Colored Pencils"/>
    <n v="26.46"/>
    <n v="9"/>
    <n v="11.91"/>
    <s v="Profit"/>
  </r>
  <r>
    <d v="2014-12-05T00:00:00"/>
    <x v="0"/>
    <x v="11"/>
    <x v="556"/>
    <s v="Rob Lucas20141205"/>
    <x v="847"/>
    <x v="3"/>
    <x v="0"/>
    <x v="0"/>
    <s v="Xerox 1933"/>
    <n v="49.12"/>
    <n v="4"/>
    <n v="23.09"/>
    <s v="Profit"/>
  </r>
  <r>
    <d v="2014-12-05T00:00:00"/>
    <x v="0"/>
    <x v="11"/>
    <x v="556"/>
    <s v="Rob Lucas20141205"/>
    <x v="847"/>
    <x v="3"/>
    <x v="0"/>
    <x v="7"/>
    <s v="Advantus Plastic Paper Clips"/>
    <n v="15"/>
    <n v="3"/>
    <n v="7.2"/>
    <s v="Profit"/>
  </r>
  <r>
    <d v="2014-12-05T00:00:00"/>
    <x v="0"/>
    <x v="11"/>
    <x v="557"/>
    <s v="Joni Blumstein20141205"/>
    <x v="848"/>
    <x v="3"/>
    <x v="0"/>
    <x v="12"/>
    <s v="Fellowes 8 Outlet Superior Workstation Surge Protector"/>
    <n v="250.26"/>
    <n v="6"/>
    <n v="72.58"/>
    <s v="Profit"/>
  </r>
  <r>
    <d v="2014-12-06T00:00:00"/>
    <x v="0"/>
    <x v="11"/>
    <x v="321"/>
    <s v="Luke Foster20141206"/>
    <x v="849"/>
    <x v="0"/>
    <x v="1"/>
    <x v="8"/>
    <s v="12-1/2 Diameter Round Wall Clock"/>
    <n v="23.98"/>
    <n v="3"/>
    <n v="-14.39"/>
    <s v="Loss"/>
  </r>
  <r>
    <d v="2014-12-06T00:00:00"/>
    <x v="0"/>
    <x v="11"/>
    <x v="361"/>
    <s v="Ryan Crowe20141206"/>
    <x v="850"/>
    <x v="11"/>
    <x v="0"/>
    <x v="2"/>
    <s v="File Shuttle I and Handi-File"/>
    <n v="53.42"/>
    <n v="3"/>
    <n v="4.67"/>
    <s v="Profit"/>
  </r>
  <r>
    <d v="2014-12-06T00:00:00"/>
    <x v="0"/>
    <x v="11"/>
    <x v="361"/>
    <s v="Ryan Crowe20141206"/>
    <x v="850"/>
    <x v="11"/>
    <x v="1"/>
    <x v="13"/>
    <s v="Chromcraft Bull-Nose Wood 48&quot; x 96&quot; Rectangular Conference Tables"/>
    <n v="275.49"/>
    <n v="1"/>
    <n v="-170.8"/>
    <s v="Loss"/>
  </r>
  <r>
    <d v="2014-12-06T00:00:00"/>
    <x v="0"/>
    <x v="11"/>
    <x v="328"/>
    <s v="Berenike Kampe20141206"/>
    <x v="851"/>
    <x v="1"/>
    <x v="0"/>
    <x v="12"/>
    <s v="Bionaire 99.97% HEPA Air Cleaner"/>
    <n v="14.02"/>
    <n v="4"/>
    <n v="-31.54"/>
    <s v="Loss"/>
  </r>
  <r>
    <d v="2014-12-06T00:00:00"/>
    <x v="0"/>
    <x v="11"/>
    <x v="328"/>
    <s v="Berenike Kampe20141206"/>
    <x v="851"/>
    <x v="1"/>
    <x v="1"/>
    <x v="13"/>
    <s v="KI Adjustable-Height Table"/>
    <n v="214.95"/>
    <n v="5"/>
    <n v="-120.37"/>
    <s v="Loss"/>
  </r>
  <r>
    <d v="2014-12-06T00:00:00"/>
    <x v="0"/>
    <x v="11"/>
    <x v="328"/>
    <s v="Berenike Kampe20141206"/>
    <x v="851"/>
    <x v="1"/>
    <x v="2"/>
    <x v="6"/>
    <s v="Shocksock Galaxy S4 Armband"/>
    <n v="35.04"/>
    <n v="4"/>
    <n v="-7.01"/>
    <s v="Loss"/>
  </r>
  <r>
    <d v="2014-12-06T00:00:00"/>
    <x v="0"/>
    <x v="11"/>
    <x v="328"/>
    <s v="Berenike Kampe20141206"/>
    <x v="851"/>
    <x v="1"/>
    <x v="1"/>
    <x v="8"/>
    <s v="Nu-Dell Float Frame 11 x 14 1/2"/>
    <n v="10.78"/>
    <n v="3"/>
    <n v="-4.8499999999999996"/>
    <s v="Loss"/>
  </r>
  <r>
    <d v="2014-12-06T00:00:00"/>
    <x v="0"/>
    <x v="11"/>
    <x v="328"/>
    <s v="Berenike Kampe20141206"/>
    <x v="851"/>
    <x v="1"/>
    <x v="0"/>
    <x v="3"/>
    <s v="Ibico Covers for Plastic or Wire Binding Elements"/>
    <n v="4.5999999999999996"/>
    <n v="2"/>
    <n v="-8.0500000000000007"/>
    <s v="Loss"/>
  </r>
  <r>
    <d v="2014-12-06T00:00:00"/>
    <x v="0"/>
    <x v="11"/>
    <x v="328"/>
    <s v="Berenike Kampe20141206"/>
    <x v="851"/>
    <x v="1"/>
    <x v="0"/>
    <x v="2"/>
    <s v="Rogers Deluxe File Chest"/>
    <n v="35.17"/>
    <n v="2"/>
    <n v="-8.35"/>
    <s v="Loss"/>
  </r>
  <r>
    <d v="2014-12-06T00:00:00"/>
    <x v="0"/>
    <x v="11"/>
    <x v="138"/>
    <s v="Roland Schwarz20141206"/>
    <x v="852"/>
    <x v="3"/>
    <x v="0"/>
    <x v="2"/>
    <s v="Standard Rollaway File with Lock"/>
    <n v="1261.33"/>
    <n v="7"/>
    <n v="327.95"/>
    <s v="Profit"/>
  </r>
  <r>
    <d v="2014-12-06T00:00:00"/>
    <x v="0"/>
    <x v="11"/>
    <x v="497"/>
    <s v="Barry Gonzalez20141206"/>
    <x v="853"/>
    <x v="15"/>
    <x v="0"/>
    <x v="0"/>
    <s v="Xerox 1909"/>
    <n v="42.21"/>
    <n v="2"/>
    <n v="13.72"/>
    <s v="Profit"/>
  </r>
  <r>
    <d v="2014-12-07T00:00:00"/>
    <x v="0"/>
    <x v="11"/>
    <x v="487"/>
    <s v="Patrick O'Brill20141207"/>
    <x v="854"/>
    <x v="6"/>
    <x v="0"/>
    <x v="0"/>
    <s v="Xerox 1909"/>
    <n v="105.52"/>
    <n v="4"/>
    <n v="48.54"/>
    <s v="Profit"/>
  </r>
  <r>
    <d v="2014-12-07T00:00:00"/>
    <x v="0"/>
    <x v="11"/>
    <x v="558"/>
    <s v="Frank Preis20141207"/>
    <x v="855"/>
    <x v="3"/>
    <x v="0"/>
    <x v="4"/>
    <s v="Newell 32"/>
    <n v="8.64"/>
    <n v="3"/>
    <n v="2.42"/>
    <s v="Profit"/>
  </r>
  <r>
    <d v="2014-12-07T00:00:00"/>
    <x v="0"/>
    <x v="11"/>
    <x v="326"/>
    <s v="Ann Steele20141207"/>
    <x v="856"/>
    <x v="22"/>
    <x v="0"/>
    <x v="2"/>
    <s v="Advantus Rolling Drawer Organizers"/>
    <n v="269.36"/>
    <n v="7"/>
    <n v="70.03"/>
    <s v="Profit"/>
  </r>
  <r>
    <d v="2014-12-07T00:00:00"/>
    <x v="0"/>
    <x v="11"/>
    <x v="200"/>
    <s v="Erica Hernandez20141207"/>
    <x v="857"/>
    <x v="3"/>
    <x v="0"/>
    <x v="0"/>
    <s v="Green Bar Computer Printout Paper"/>
    <n v="164.88"/>
    <n v="3"/>
    <n v="80.790000000000006"/>
    <s v="Profit"/>
  </r>
  <r>
    <d v="2014-12-08T00:00:00"/>
    <x v="0"/>
    <x v="11"/>
    <x v="559"/>
    <s v="Thomas Boland20141208"/>
    <x v="858"/>
    <x v="0"/>
    <x v="0"/>
    <x v="2"/>
    <s v="Companion Letter/Legal File, Black"/>
    <n v="60.42"/>
    <n v="2"/>
    <n v="6.04"/>
    <s v="Profit"/>
  </r>
  <r>
    <d v="2014-12-08T00:00:00"/>
    <x v="0"/>
    <x v="11"/>
    <x v="560"/>
    <s v="Tim Brockman20141208"/>
    <x v="859"/>
    <x v="11"/>
    <x v="0"/>
    <x v="1"/>
    <s v="Avery 499"/>
    <n v="27.89"/>
    <n v="7"/>
    <n v="9.06"/>
    <s v="Profit"/>
  </r>
  <r>
    <d v="2014-12-08T00:00:00"/>
    <x v="0"/>
    <x v="11"/>
    <x v="560"/>
    <s v="Tim Brockman20141208"/>
    <x v="859"/>
    <x v="11"/>
    <x v="0"/>
    <x v="3"/>
    <s v="Acco PRESSTEX Data Binder with Storage Hooks, Dark Blue, 9 1/2&quot; X 11&quot;"/>
    <n v="6.46"/>
    <n v="4"/>
    <n v="-4.5199999999999996"/>
    <s v="Loss"/>
  </r>
  <r>
    <d v="2014-12-08T00:00:00"/>
    <x v="0"/>
    <x v="11"/>
    <x v="560"/>
    <s v="Tim Brockman20141208"/>
    <x v="859"/>
    <x v="11"/>
    <x v="2"/>
    <x v="6"/>
    <s v="Samsung HM1900 Bluetooth Headset"/>
    <n v="52.68"/>
    <n v="3"/>
    <n v="19.760000000000002"/>
    <s v="Profit"/>
  </r>
  <r>
    <d v="2014-12-08T00:00:00"/>
    <x v="0"/>
    <x v="11"/>
    <x v="560"/>
    <s v="Tim Brockman20141208"/>
    <x v="859"/>
    <x v="11"/>
    <x v="0"/>
    <x v="14"/>
    <s v="Acco Side-Punched Conventional Columnar Pads"/>
    <n v="13.88"/>
    <n v="5"/>
    <n v="-2.6"/>
    <s v="Loss"/>
  </r>
  <r>
    <d v="2014-12-08T00:00:00"/>
    <x v="0"/>
    <x v="11"/>
    <x v="560"/>
    <s v="Tim Brockman20141208"/>
    <x v="859"/>
    <x v="11"/>
    <x v="2"/>
    <x v="9"/>
    <s v="SanDisk Ultra 16 GB MicroSDHC Class 10 Memory Card"/>
    <n v="103.92"/>
    <n v="10"/>
    <n v="-18.190000000000001"/>
    <s v="Loss"/>
  </r>
  <r>
    <d v="2014-12-08T00:00:00"/>
    <x v="0"/>
    <x v="11"/>
    <x v="560"/>
    <s v="Tim Brockman20141208"/>
    <x v="859"/>
    <x v="11"/>
    <x v="0"/>
    <x v="1"/>
    <s v="Avery 492"/>
    <n v="11.52"/>
    <n v="5"/>
    <n v="3.74"/>
    <s v="Profit"/>
  </r>
  <r>
    <d v="2014-12-08T00:00:00"/>
    <x v="0"/>
    <x v="11"/>
    <x v="560"/>
    <s v="Tim Brockman20141208"/>
    <x v="859"/>
    <x v="11"/>
    <x v="0"/>
    <x v="0"/>
    <s v="Xerox 232"/>
    <n v="10.37"/>
    <n v="2"/>
    <n v="3.63"/>
    <s v="Profit"/>
  </r>
  <r>
    <d v="2014-12-08T00:00:00"/>
    <x v="0"/>
    <x v="11"/>
    <x v="560"/>
    <s v="Tim Brockman20141208"/>
    <x v="859"/>
    <x v="11"/>
    <x v="0"/>
    <x v="2"/>
    <s v="Adjustable Personal File Tote"/>
    <n v="39.07"/>
    <n v="3"/>
    <n v="2.93"/>
    <s v="Profit"/>
  </r>
  <r>
    <d v="2014-12-08T00:00:00"/>
    <x v="0"/>
    <x v="11"/>
    <x v="232"/>
    <s v="Jim Karlsson20141208"/>
    <x v="860"/>
    <x v="22"/>
    <x v="0"/>
    <x v="0"/>
    <s v="Xerox 1964"/>
    <n v="45.68"/>
    <n v="2"/>
    <n v="21.01"/>
    <s v="Profit"/>
  </r>
  <r>
    <d v="2014-12-08T00:00:00"/>
    <x v="0"/>
    <x v="11"/>
    <x v="232"/>
    <s v="Jim Karlsson20141208"/>
    <x v="860"/>
    <x v="22"/>
    <x v="1"/>
    <x v="5"/>
    <s v="DMI Arturo Collection Mission-style Design Wood Chair"/>
    <n v="603.91999999999996"/>
    <n v="5"/>
    <n v="45.29"/>
    <s v="Profit"/>
  </r>
  <r>
    <d v="2014-12-08T00:00:00"/>
    <x v="0"/>
    <x v="11"/>
    <x v="561"/>
    <s v="Denny Joy20141208"/>
    <x v="861"/>
    <x v="3"/>
    <x v="1"/>
    <x v="8"/>
    <s v="Luxo Economy Swing Arm Lamp"/>
    <n v="39.880000000000003"/>
    <n v="2"/>
    <n v="11.17"/>
    <s v="Profit"/>
  </r>
  <r>
    <d v="2014-12-08T00:00:00"/>
    <x v="0"/>
    <x v="11"/>
    <x v="561"/>
    <s v="Denny Joy20141208"/>
    <x v="861"/>
    <x v="3"/>
    <x v="1"/>
    <x v="8"/>
    <s v="DAX Natural Wood-Tone Poster Frame"/>
    <n v="79.44"/>
    <n v="3"/>
    <n v="28.6"/>
    <s v="Profit"/>
  </r>
  <r>
    <d v="2014-12-09T00:00:00"/>
    <x v="0"/>
    <x v="11"/>
    <x v="38"/>
    <s v="Cyma Kinney20141209"/>
    <x v="862"/>
    <x v="3"/>
    <x v="0"/>
    <x v="0"/>
    <s v="Xerox 1987"/>
    <n v="34.68"/>
    <n v="6"/>
    <n v="16.989999999999998"/>
    <s v="Profit"/>
  </r>
  <r>
    <d v="2014-12-09T00:00:00"/>
    <x v="0"/>
    <x v="11"/>
    <x v="441"/>
    <s v="Dario Medina20141209"/>
    <x v="863"/>
    <x v="12"/>
    <x v="0"/>
    <x v="2"/>
    <s v="Acco Perma 3000 Stacking Storage Drawers"/>
    <n v="100.7"/>
    <n v="6"/>
    <n v="-1.26"/>
    <s v="Loss"/>
  </r>
  <r>
    <d v="2014-12-09T00:00:00"/>
    <x v="0"/>
    <x v="11"/>
    <x v="379"/>
    <s v="Victoria Pisteka20141209"/>
    <x v="864"/>
    <x v="0"/>
    <x v="0"/>
    <x v="0"/>
    <s v="Xerox 195"/>
    <n v="10.69"/>
    <n v="2"/>
    <n v="3.74"/>
    <s v="Profit"/>
  </r>
  <r>
    <d v="2014-12-09T00:00:00"/>
    <x v="0"/>
    <x v="11"/>
    <x v="379"/>
    <s v="Victoria Pisteka20141209"/>
    <x v="864"/>
    <x v="0"/>
    <x v="0"/>
    <x v="2"/>
    <s v="Recycled Data-Pak for Archival Bound Computer Printouts, 12-1/2 x 12-1/2 x 16"/>
    <n v="237.1"/>
    <n v="3"/>
    <n v="20.75"/>
    <s v="Profit"/>
  </r>
  <r>
    <d v="2014-12-09T00:00:00"/>
    <x v="0"/>
    <x v="11"/>
    <x v="93"/>
    <s v="Thomas Seio20141209"/>
    <x v="865"/>
    <x v="1"/>
    <x v="0"/>
    <x v="0"/>
    <s v="Astroparche Fine Business Paper"/>
    <n v="8.4499999999999993"/>
    <n v="2"/>
    <n v="2.96"/>
    <s v="Profit"/>
  </r>
  <r>
    <d v="2014-12-09T00:00:00"/>
    <x v="0"/>
    <x v="11"/>
    <x v="93"/>
    <s v="Thomas Seio20141209"/>
    <x v="865"/>
    <x v="1"/>
    <x v="0"/>
    <x v="12"/>
    <s v="Tripp Lite TLP810NET Broadband Surge for Modem/Fax"/>
    <n v="20.39"/>
    <n v="2"/>
    <n v="-53.01"/>
    <s v="Loss"/>
  </r>
  <r>
    <d v="2014-12-09T00:00:00"/>
    <x v="0"/>
    <x v="11"/>
    <x v="558"/>
    <s v="Frank Preis20141209"/>
    <x v="866"/>
    <x v="2"/>
    <x v="0"/>
    <x v="10"/>
    <s v="Globe Weis Peel &amp; Seel First Class Envelopes"/>
    <n v="30.67"/>
    <n v="3"/>
    <n v="9.59"/>
    <s v="Profit"/>
  </r>
  <r>
    <d v="2014-12-09T00:00:00"/>
    <x v="0"/>
    <x v="11"/>
    <x v="558"/>
    <s v="Frank Preis20141209"/>
    <x v="866"/>
    <x v="2"/>
    <x v="2"/>
    <x v="16"/>
    <s v="Canon PC940 Copier"/>
    <n v="1079.98"/>
    <n v="4"/>
    <n v="126"/>
    <s v="Profit"/>
  </r>
  <r>
    <d v="2014-12-10T00:00:00"/>
    <x v="0"/>
    <x v="11"/>
    <x v="533"/>
    <s v="Sally Matthias20141210"/>
    <x v="867"/>
    <x v="20"/>
    <x v="0"/>
    <x v="0"/>
    <s v="Adams Write n' Stick Phone Message Book, 11&quot; X 5 1/4&quot;, 200 Messages"/>
    <n v="11.36"/>
    <n v="2"/>
    <n v="5.23"/>
    <s v="Profit"/>
  </r>
  <r>
    <d v="2014-12-10T00:00:00"/>
    <x v="0"/>
    <x v="11"/>
    <x v="533"/>
    <s v="Sally Matthias20141210"/>
    <x v="867"/>
    <x v="20"/>
    <x v="0"/>
    <x v="3"/>
    <s v="Poly Designer Cover &amp; Back"/>
    <n v="106.34"/>
    <n v="7"/>
    <n v="37.22"/>
    <s v="Profit"/>
  </r>
  <r>
    <d v="2014-12-10T00:00:00"/>
    <x v="0"/>
    <x v="11"/>
    <x v="562"/>
    <s v="Sally Hughsby20141210"/>
    <x v="868"/>
    <x v="34"/>
    <x v="1"/>
    <x v="5"/>
    <s v="Office Star - Contemporary Swivel Chair with Padded Adjustable Arms and Flex Back"/>
    <n v="338.35"/>
    <n v="3"/>
    <n v="4.2300000000000004"/>
    <s v="Profit"/>
  </r>
  <r>
    <d v="2014-12-10T00:00:00"/>
    <x v="0"/>
    <x v="11"/>
    <x v="562"/>
    <s v="Sally Hughsby20141210"/>
    <x v="868"/>
    <x v="34"/>
    <x v="0"/>
    <x v="0"/>
    <s v="Xerox 1931"/>
    <n v="25.92"/>
    <n v="4"/>
    <n v="12.44"/>
    <s v="Profit"/>
  </r>
  <r>
    <d v="2014-12-10T00:00:00"/>
    <x v="0"/>
    <x v="11"/>
    <x v="562"/>
    <s v="Sally Hughsby20141210"/>
    <x v="868"/>
    <x v="34"/>
    <x v="0"/>
    <x v="0"/>
    <s v="Xerox Color Copier Paper, 11&quot; x 17&quot;, Ream"/>
    <n v="91.36"/>
    <n v="4"/>
    <n v="42.03"/>
    <s v="Profit"/>
  </r>
  <r>
    <d v="2014-12-12T00:00:00"/>
    <x v="0"/>
    <x v="11"/>
    <x v="377"/>
    <s v="Nora Preis20141212"/>
    <x v="869"/>
    <x v="3"/>
    <x v="1"/>
    <x v="13"/>
    <s v="Hon Non-Folding Utility Tables"/>
    <n v="764.69"/>
    <n v="6"/>
    <n v="95.59"/>
    <s v="Profit"/>
  </r>
  <r>
    <d v="2014-12-12T00:00:00"/>
    <x v="0"/>
    <x v="11"/>
    <x v="377"/>
    <s v="Nora Preis20141212"/>
    <x v="869"/>
    <x v="3"/>
    <x v="1"/>
    <x v="13"/>
    <s v="Bretford Rectangular Conference Table Tops"/>
    <n v="3610.85"/>
    <n v="12"/>
    <n v="135.41"/>
    <s v="Profit"/>
  </r>
  <r>
    <d v="2014-12-12T00:00:00"/>
    <x v="0"/>
    <x v="11"/>
    <x v="377"/>
    <s v="Nora Preis20141212"/>
    <x v="869"/>
    <x v="3"/>
    <x v="1"/>
    <x v="11"/>
    <s v="Bestar Classic Bookcase"/>
    <n v="254.97"/>
    <n v="3"/>
    <n v="12"/>
    <s v="Profit"/>
  </r>
  <r>
    <d v="2014-12-12T00:00:00"/>
    <x v="0"/>
    <x v="11"/>
    <x v="494"/>
    <s v="William Brown20141212"/>
    <x v="870"/>
    <x v="3"/>
    <x v="1"/>
    <x v="8"/>
    <s v="Eldon Advantage Chair Mats for Low to Medium Pile Carpets"/>
    <n v="43.31"/>
    <n v="1"/>
    <n v="4.33"/>
    <s v="Profit"/>
  </r>
  <r>
    <d v="2014-12-12T00:00:00"/>
    <x v="0"/>
    <x v="11"/>
    <x v="563"/>
    <s v="Craig Yedwab20141212"/>
    <x v="871"/>
    <x v="0"/>
    <x v="0"/>
    <x v="3"/>
    <s v="GBC DocuBind 300 Electric Binding Machine"/>
    <n v="210.39"/>
    <n v="2"/>
    <n v="-336.63"/>
    <s v="Loss"/>
  </r>
  <r>
    <d v="2014-12-12T00:00:00"/>
    <x v="0"/>
    <x v="11"/>
    <x v="564"/>
    <s v="Logan Haushalter20141212"/>
    <x v="872"/>
    <x v="3"/>
    <x v="1"/>
    <x v="8"/>
    <s v="Eldon Image Series Desk Accessories, Burgundy"/>
    <n v="12.54"/>
    <n v="3"/>
    <n v="4.51"/>
    <s v="Profit"/>
  </r>
  <r>
    <d v="2014-12-12T00:00:00"/>
    <x v="0"/>
    <x v="11"/>
    <x v="564"/>
    <s v="Logan Haushalter20141212"/>
    <x v="872"/>
    <x v="3"/>
    <x v="0"/>
    <x v="2"/>
    <s v="Woodgrain Magazine Files by Perma"/>
    <n v="8.94"/>
    <n v="3"/>
    <n v="0.63"/>
    <s v="Profit"/>
  </r>
  <r>
    <d v="2014-12-12T00:00:00"/>
    <x v="0"/>
    <x v="11"/>
    <x v="564"/>
    <s v="Logan Haushalter20141212"/>
    <x v="872"/>
    <x v="3"/>
    <x v="1"/>
    <x v="8"/>
    <s v="Longer-Life Soft White Bulbs"/>
    <n v="9.24"/>
    <n v="3"/>
    <n v="4.4400000000000004"/>
    <s v="Profit"/>
  </r>
  <r>
    <d v="2014-12-12T00:00:00"/>
    <x v="0"/>
    <x v="11"/>
    <x v="300"/>
    <s v="Philip Brown20141212"/>
    <x v="873"/>
    <x v="16"/>
    <x v="0"/>
    <x v="10"/>
    <s v="Staple envelope"/>
    <n v="23.47"/>
    <n v="3"/>
    <n v="7.63"/>
    <s v="Profit"/>
  </r>
  <r>
    <d v="2014-12-13T00:00:00"/>
    <x v="0"/>
    <x v="11"/>
    <x v="375"/>
    <s v="Katherine Ducich20141213"/>
    <x v="874"/>
    <x v="3"/>
    <x v="0"/>
    <x v="0"/>
    <s v="White GlueTop Scratch Pads"/>
    <n v="90.24"/>
    <n v="6"/>
    <n v="41.51"/>
    <s v="Profit"/>
  </r>
  <r>
    <d v="2014-12-13T00:00:00"/>
    <x v="0"/>
    <x v="11"/>
    <x v="565"/>
    <s v="Ralph Arnett20141213"/>
    <x v="875"/>
    <x v="0"/>
    <x v="0"/>
    <x v="14"/>
    <s v="Acme Value Line Scissors"/>
    <n v="2.92"/>
    <n v="1"/>
    <n v="0.37"/>
    <s v="Profit"/>
  </r>
  <r>
    <d v="2014-12-13T00:00:00"/>
    <x v="0"/>
    <x v="11"/>
    <x v="227"/>
    <s v="Ellis Ballard20141213"/>
    <x v="876"/>
    <x v="1"/>
    <x v="1"/>
    <x v="8"/>
    <s v="Howard Miller 12-3/4 Diameter Accuwave DS  Wall Clock"/>
    <n v="94.43"/>
    <n v="3"/>
    <n v="-42.49"/>
    <s v="Loss"/>
  </r>
  <r>
    <d v="2014-12-13T00:00:00"/>
    <x v="0"/>
    <x v="11"/>
    <x v="211"/>
    <s v="Randy Ferguson20141213"/>
    <x v="877"/>
    <x v="12"/>
    <x v="1"/>
    <x v="8"/>
    <s v="Electrix Incandescent Magnifying Lamp, Black"/>
    <n v="87.96"/>
    <n v="3"/>
    <n v="7.7"/>
    <s v="Profit"/>
  </r>
  <r>
    <d v="2014-12-13T00:00:00"/>
    <x v="0"/>
    <x v="11"/>
    <x v="211"/>
    <s v="Randy Ferguson20141213"/>
    <x v="877"/>
    <x v="12"/>
    <x v="0"/>
    <x v="3"/>
    <s v="Cardinal Slant-D Ring Binder, Heavy Gauge Vinyl"/>
    <n v="5.21"/>
    <n v="2"/>
    <n v="-4.17"/>
    <s v="Loss"/>
  </r>
  <r>
    <d v="2014-12-13T00:00:00"/>
    <x v="0"/>
    <x v="11"/>
    <x v="566"/>
    <s v="Kimberly Carter20141213"/>
    <x v="878"/>
    <x v="5"/>
    <x v="0"/>
    <x v="3"/>
    <s v="ACCOHIDE 3-Ring Binder, Blue, 1&quot;"/>
    <n v="12.39"/>
    <n v="3"/>
    <n v="5.82"/>
    <s v="Profit"/>
  </r>
  <r>
    <d v="2014-12-14T00:00:00"/>
    <x v="0"/>
    <x v="11"/>
    <x v="448"/>
    <s v="Joy Daniels20141214"/>
    <x v="879"/>
    <x v="1"/>
    <x v="0"/>
    <x v="3"/>
    <s v="Avery Heavy-Duty EZD View Binder with Locking Rings"/>
    <n v="5.0999999999999996"/>
    <n v="4"/>
    <n v="-8.68"/>
    <s v="Loss"/>
  </r>
  <r>
    <d v="2014-12-14T00:00:00"/>
    <x v="0"/>
    <x v="11"/>
    <x v="448"/>
    <s v="Joy Daniels20141214"/>
    <x v="879"/>
    <x v="1"/>
    <x v="0"/>
    <x v="7"/>
    <s v="Assorted Color Push Pins"/>
    <n v="2.9"/>
    <n v="2"/>
    <n v="0.47"/>
    <s v="Profit"/>
  </r>
  <r>
    <d v="2014-12-14T00:00:00"/>
    <x v="0"/>
    <x v="11"/>
    <x v="448"/>
    <s v="Joy Daniels20141214"/>
    <x v="879"/>
    <x v="1"/>
    <x v="2"/>
    <x v="9"/>
    <s v="Belkin Standard 104 key USB Keyboard"/>
    <n v="35.020000000000003"/>
    <n v="3"/>
    <n v="-2.19"/>
    <s v="Loss"/>
  </r>
  <r>
    <d v="2014-12-14T00:00:00"/>
    <x v="0"/>
    <x v="11"/>
    <x v="240"/>
    <s v="Bryan Mills20141214"/>
    <x v="880"/>
    <x v="16"/>
    <x v="1"/>
    <x v="5"/>
    <s v="Iceberg Nesting Folding Chair, 19w x 6d x 43h"/>
    <n v="186.3"/>
    <n v="4"/>
    <n v="13.97"/>
    <s v="Profit"/>
  </r>
  <r>
    <d v="2014-12-14T00:00:00"/>
    <x v="0"/>
    <x v="11"/>
    <x v="567"/>
    <s v="Sung Shariari20141214"/>
    <x v="881"/>
    <x v="10"/>
    <x v="0"/>
    <x v="4"/>
    <s v="Newell 35"/>
    <n v="2.62"/>
    <n v="1"/>
    <n v="0.3"/>
    <s v="Profit"/>
  </r>
  <r>
    <d v="2014-12-14T00:00:00"/>
    <x v="0"/>
    <x v="11"/>
    <x v="567"/>
    <s v="Sung Shariari20141214"/>
    <x v="881"/>
    <x v="10"/>
    <x v="1"/>
    <x v="13"/>
    <s v="Hon Rectangular Conference Tables"/>
    <n v="136.53"/>
    <n v="1"/>
    <n v="-52.34"/>
    <s v="Loss"/>
  </r>
  <r>
    <d v="2014-12-14T00:00:00"/>
    <x v="0"/>
    <x v="11"/>
    <x v="567"/>
    <s v="Sung Shariari20141214"/>
    <x v="881"/>
    <x v="10"/>
    <x v="2"/>
    <x v="9"/>
    <s v="Plantronics CS510 - Over-the-Head monaural Wireless Headset System"/>
    <n v="263.95999999999998"/>
    <n v="1"/>
    <n v="42.89"/>
    <s v="Profit"/>
  </r>
  <r>
    <d v="2014-12-14T00:00:00"/>
    <x v="0"/>
    <x v="11"/>
    <x v="23"/>
    <s v="Tom Boeckenhauer20141214"/>
    <x v="882"/>
    <x v="20"/>
    <x v="2"/>
    <x v="15"/>
    <s v="HP Designjet T520 Inkjet Large Format Printer - 24&quot; Color"/>
    <n v="6999.96"/>
    <n v="4"/>
    <n v="2239.9899999999998"/>
    <s v="Profit"/>
  </r>
  <r>
    <d v="2014-12-14T00:00:00"/>
    <x v="0"/>
    <x v="11"/>
    <x v="568"/>
    <s v="Cari Sayre20141214"/>
    <x v="883"/>
    <x v="1"/>
    <x v="0"/>
    <x v="3"/>
    <s v="GBC VeloBind Cover Sets"/>
    <n v="9.26"/>
    <n v="3"/>
    <n v="-13.9"/>
    <s v="Loss"/>
  </r>
  <r>
    <d v="2014-12-15T00:00:00"/>
    <x v="0"/>
    <x v="11"/>
    <x v="260"/>
    <s v="Mick Crebagga20141215"/>
    <x v="884"/>
    <x v="0"/>
    <x v="2"/>
    <x v="6"/>
    <s v="ARKON Windshield Dashboard Air Vent Car Mount Holder"/>
    <n v="40.68"/>
    <n v="3"/>
    <n v="-9.15"/>
    <s v="Loss"/>
  </r>
  <r>
    <d v="2014-12-15T00:00:00"/>
    <x v="0"/>
    <x v="11"/>
    <x v="260"/>
    <s v="Mick Crebagga20141215"/>
    <x v="884"/>
    <x v="0"/>
    <x v="1"/>
    <x v="5"/>
    <s v="Lifetime Advantage Folding Chairs, 4/Carton"/>
    <n v="763.28"/>
    <n v="5"/>
    <n v="-21.81"/>
    <s v="Loss"/>
  </r>
  <r>
    <d v="2014-12-15T00:00:00"/>
    <x v="0"/>
    <x v="11"/>
    <x v="117"/>
    <s v="Jas O'Carroll20141215"/>
    <x v="885"/>
    <x v="3"/>
    <x v="1"/>
    <x v="8"/>
    <s v="Stackable Trays"/>
    <n v="6.16"/>
    <n v="2"/>
    <n v="1.97"/>
    <s v="Profit"/>
  </r>
  <r>
    <d v="2014-12-15T00:00:00"/>
    <x v="0"/>
    <x v="11"/>
    <x v="569"/>
    <s v="Sung Pak20141215"/>
    <x v="886"/>
    <x v="1"/>
    <x v="1"/>
    <x v="8"/>
    <s v="Dana Swing-Arm Lamps"/>
    <n v="8.5399999999999991"/>
    <n v="2"/>
    <n v="-7.48"/>
    <s v="Loss"/>
  </r>
  <r>
    <d v="2014-12-15T00:00:00"/>
    <x v="0"/>
    <x v="11"/>
    <x v="290"/>
    <s v="Ed Braxton20141215"/>
    <x v="887"/>
    <x v="2"/>
    <x v="1"/>
    <x v="5"/>
    <s v="Global Wood Trimmed Manager's Task Chair, Khaki"/>
    <n v="445.8"/>
    <n v="7"/>
    <n v="-108.27"/>
    <s v="Loss"/>
  </r>
  <r>
    <d v="2014-12-16T00:00:00"/>
    <x v="0"/>
    <x v="11"/>
    <x v="148"/>
    <s v="Kean Nguyen20141216"/>
    <x v="888"/>
    <x v="16"/>
    <x v="0"/>
    <x v="3"/>
    <s v="Avery Binder Labels"/>
    <n v="1.17"/>
    <n v="1"/>
    <n v="-0.86"/>
    <s v="Loss"/>
  </r>
  <r>
    <d v="2014-12-16T00:00:00"/>
    <x v="0"/>
    <x v="11"/>
    <x v="570"/>
    <s v="Chad Cunningham20141216"/>
    <x v="889"/>
    <x v="3"/>
    <x v="1"/>
    <x v="8"/>
    <s v="Executive Impressions 14&quot; Contract Wall Clock"/>
    <n v="44.46"/>
    <n v="2"/>
    <n v="14.67"/>
    <s v="Profit"/>
  </r>
  <r>
    <d v="2014-12-16T00:00:00"/>
    <x v="0"/>
    <x v="11"/>
    <x v="570"/>
    <s v="Chad Cunningham20141216"/>
    <x v="889"/>
    <x v="3"/>
    <x v="1"/>
    <x v="5"/>
    <s v="DMI Arturo Collection Mission-style Design Wood Chair"/>
    <n v="241.57"/>
    <n v="2"/>
    <n v="18.12"/>
    <s v="Profit"/>
  </r>
  <r>
    <d v="2014-12-16T00:00:00"/>
    <x v="0"/>
    <x v="11"/>
    <x v="570"/>
    <s v="Chad Cunningham20141216"/>
    <x v="889"/>
    <x v="3"/>
    <x v="2"/>
    <x v="9"/>
    <s v="First Data FD10 PIN Pad"/>
    <n v="395"/>
    <n v="5"/>
    <n v="39.5"/>
    <s v="Profit"/>
  </r>
  <r>
    <d v="2014-12-16T00:00:00"/>
    <x v="0"/>
    <x v="11"/>
    <x v="570"/>
    <s v="Chad Cunningham20141216"/>
    <x v="889"/>
    <x v="3"/>
    <x v="2"/>
    <x v="6"/>
    <s v="GE 30524EE4"/>
    <n v="627.16999999999996"/>
    <n v="4"/>
    <n v="70.56"/>
    <s v="Profit"/>
  </r>
  <r>
    <d v="2014-12-16T00:00:00"/>
    <x v="0"/>
    <x v="11"/>
    <x v="127"/>
    <s v="Ken Black20141216"/>
    <x v="890"/>
    <x v="16"/>
    <x v="1"/>
    <x v="5"/>
    <s v="Hon Olson Stacker Stools"/>
    <n v="1013.83"/>
    <n v="9"/>
    <n v="101.38"/>
    <s v="Profit"/>
  </r>
  <r>
    <d v="2014-12-16T00:00:00"/>
    <x v="0"/>
    <x v="11"/>
    <x v="127"/>
    <s v="Ken Black20141216"/>
    <x v="890"/>
    <x v="16"/>
    <x v="0"/>
    <x v="7"/>
    <s v="OIC Binder Clips, Mini, 1/4&quot; Capacity, Black"/>
    <n v="1.98"/>
    <n v="2"/>
    <n v="0.67"/>
    <s v="Profit"/>
  </r>
  <r>
    <d v="2014-12-16T00:00:00"/>
    <x v="0"/>
    <x v="11"/>
    <x v="28"/>
    <s v="Ed Jacobs20141216"/>
    <x v="891"/>
    <x v="0"/>
    <x v="0"/>
    <x v="0"/>
    <s v="Xerox 224"/>
    <n v="36.29"/>
    <n v="7"/>
    <n v="12.7"/>
    <s v="Profit"/>
  </r>
  <r>
    <d v="2014-12-16T00:00:00"/>
    <x v="0"/>
    <x v="11"/>
    <x v="28"/>
    <s v="Ed Jacobs20141216"/>
    <x v="891"/>
    <x v="0"/>
    <x v="1"/>
    <x v="8"/>
    <s v="Tenex Carpeted, Granite-Look or Clear Contemporary Contour Shape Chair Mats"/>
    <n v="56.57"/>
    <n v="2"/>
    <n v="-74.95"/>
    <s v="Loss"/>
  </r>
  <r>
    <d v="2014-12-16T00:00:00"/>
    <x v="0"/>
    <x v="11"/>
    <x v="571"/>
    <s v="Steve Chapman20141216"/>
    <x v="892"/>
    <x v="14"/>
    <x v="0"/>
    <x v="0"/>
    <s v="Xerox 1929"/>
    <n v="114.2"/>
    <n v="5"/>
    <n v="52.53"/>
    <s v="Profit"/>
  </r>
  <r>
    <d v="2014-12-16T00:00:00"/>
    <x v="0"/>
    <x v="11"/>
    <x v="572"/>
    <s v="Stefanie Holloman20141216"/>
    <x v="893"/>
    <x v="3"/>
    <x v="1"/>
    <x v="5"/>
    <s v="Office Star - Professional Matrix Back Chair with 2-to-1 Synchro Tilt and Mesh Fabric Seat"/>
    <n v="1403.92"/>
    <n v="5"/>
    <n v="70.2"/>
    <s v="Profit"/>
  </r>
  <r>
    <d v="2014-12-16T00:00:00"/>
    <x v="0"/>
    <x v="11"/>
    <x v="224"/>
    <s v="Laurel Elliston20141216"/>
    <x v="894"/>
    <x v="6"/>
    <x v="2"/>
    <x v="9"/>
    <s v="Case Logic 2.4GHz Wireless Keyboard"/>
    <n v="99.98"/>
    <n v="2"/>
    <n v="8"/>
    <s v="Profit"/>
  </r>
  <r>
    <d v="2014-12-16T00:00:00"/>
    <x v="0"/>
    <x v="11"/>
    <x v="224"/>
    <s v="Laurel Elliston20141216"/>
    <x v="894"/>
    <x v="6"/>
    <x v="1"/>
    <x v="8"/>
    <s v="Ultra Door Push Plate"/>
    <n v="29.46"/>
    <n v="6"/>
    <n v="9.7200000000000006"/>
    <s v="Profit"/>
  </r>
  <r>
    <d v="2014-12-16T00:00:00"/>
    <x v="0"/>
    <x v="11"/>
    <x v="573"/>
    <s v="Sean Christensen20141216"/>
    <x v="895"/>
    <x v="0"/>
    <x v="2"/>
    <x v="9"/>
    <s v="Razer Kraken 7.1 Surround Sound Over Ear USB Gaming Headset"/>
    <n v="319.97000000000003"/>
    <n v="4"/>
    <n v="95.99"/>
    <s v="Profit"/>
  </r>
  <r>
    <d v="2014-12-16T00:00:00"/>
    <x v="0"/>
    <x v="11"/>
    <x v="573"/>
    <s v="Sean Christensen20141216"/>
    <x v="895"/>
    <x v="0"/>
    <x v="1"/>
    <x v="8"/>
    <s v="Longer-Life Soft White Bulbs"/>
    <n v="8.6199999999999992"/>
    <n v="7"/>
    <n v="-2.59"/>
    <s v="Loss"/>
  </r>
  <r>
    <d v="2014-12-17T00:00:00"/>
    <x v="0"/>
    <x v="11"/>
    <x v="503"/>
    <s v="Roy FranzÃ¶sisch20141217"/>
    <x v="896"/>
    <x v="4"/>
    <x v="0"/>
    <x v="4"/>
    <s v="Stanley Contemporary Battery Pencil Sharpeners"/>
    <n v="40.049999999999997"/>
    <n v="3"/>
    <n v="11.21"/>
    <s v="Profit"/>
  </r>
  <r>
    <d v="2014-12-17T00:00:00"/>
    <x v="0"/>
    <x v="11"/>
    <x v="574"/>
    <s v="Erin Creighton20141217"/>
    <x v="897"/>
    <x v="10"/>
    <x v="0"/>
    <x v="3"/>
    <s v="Newell 3-Hole Punched Plastic Slotted Magazine Holders for Binders"/>
    <n v="5.48"/>
    <n v="4"/>
    <n v="-4.0199999999999996"/>
    <s v="Loss"/>
  </r>
  <r>
    <d v="2014-12-19T00:00:00"/>
    <x v="0"/>
    <x v="11"/>
    <x v="575"/>
    <s v="Mike Kennedy20141219"/>
    <x v="898"/>
    <x v="16"/>
    <x v="0"/>
    <x v="3"/>
    <s v="Insertable Tab Post Binder Dividers"/>
    <n v="4.8099999999999996"/>
    <n v="2"/>
    <n v="-3.69"/>
    <s v="Loss"/>
  </r>
  <r>
    <d v="2014-12-19T00:00:00"/>
    <x v="0"/>
    <x v="11"/>
    <x v="575"/>
    <s v="Mike Kennedy20141219"/>
    <x v="898"/>
    <x v="16"/>
    <x v="2"/>
    <x v="9"/>
    <s v="Belkin QODE FastFit Bluetooth Keyboard"/>
    <n v="247.8"/>
    <n v="5"/>
    <n v="-18.59"/>
    <s v="Loss"/>
  </r>
  <r>
    <d v="2014-12-19T00:00:00"/>
    <x v="0"/>
    <x v="11"/>
    <x v="576"/>
    <s v="Irene Maddox20141219"/>
    <x v="899"/>
    <x v="33"/>
    <x v="0"/>
    <x v="3"/>
    <s v="Canvas Sectional Post Binders"/>
    <n v="152.76"/>
    <n v="6"/>
    <n v="74.849999999999994"/>
    <s v="Profit"/>
  </r>
  <r>
    <d v="2014-12-19T00:00:00"/>
    <x v="0"/>
    <x v="11"/>
    <x v="576"/>
    <s v="Irene Maddox20141219"/>
    <x v="899"/>
    <x v="33"/>
    <x v="0"/>
    <x v="14"/>
    <s v="Acme Stainless Steel Office Snips"/>
    <n v="7.27"/>
    <n v="1"/>
    <n v="1.96"/>
    <s v="Profit"/>
  </r>
  <r>
    <d v="2014-12-19T00:00:00"/>
    <x v="0"/>
    <x v="11"/>
    <x v="576"/>
    <s v="Irene Maddox20141219"/>
    <x v="899"/>
    <x v="33"/>
    <x v="1"/>
    <x v="5"/>
    <s v="High-Back Leather Manager's Chair"/>
    <n v="1819.86"/>
    <n v="14"/>
    <n v="163.79"/>
    <s v="Profit"/>
  </r>
  <r>
    <d v="2014-12-19T00:00:00"/>
    <x v="0"/>
    <x v="11"/>
    <x v="244"/>
    <s v="Bart Pistole20141219"/>
    <x v="900"/>
    <x v="3"/>
    <x v="0"/>
    <x v="1"/>
    <s v="Avery 516"/>
    <n v="14.62"/>
    <n v="2"/>
    <n v="6.87"/>
    <s v="Profit"/>
  </r>
  <r>
    <d v="2014-12-19T00:00:00"/>
    <x v="0"/>
    <x v="11"/>
    <x v="244"/>
    <s v="Bart Pistole20141219"/>
    <x v="900"/>
    <x v="3"/>
    <x v="0"/>
    <x v="7"/>
    <s v="Advantus T-Pin Paper Clips"/>
    <n v="22.55"/>
    <n v="5"/>
    <n v="8.7899999999999991"/>
    <s v="Profit"/>
  </r>
  <r>
    <d v="2014-12-19T00:00:00"/>
    <x v="0"/>
    <x v="11"/>
    <x v="244"/>
    <s v="Bart Pistole20141219"/>
    <x v="900"/>
    <x v="3"/>
    <x v="2"/>
    <x v="6"/>
    <s v="Wi-Ex zBoost YX540 Cellular Phone Signal Booster"/>
    <n v="583.79999999999995"/>
    <n v="5"/>
    <n v="72.98"/>
    <s v="Profit"/>
  </r>
  <r>
    <d v="2014-12-19T00:00:00"/>
    <x v="0"/>
    <x v="11"/>
    <x v="244"/>
    <s v="Bart Pistole20141219"/>
    <x v="900"/>
    <x v="3"/>
    <x v="2"/>
    <x v="6"/>
    <s v="Clarity 53712"/>
    <n v="211.17"/>
    <n v="4"/>
    <n v="15.84"/>
    <s v="Profit"/>
  </r>
  <r>
    <d v="2014-12-19T00:00:00"/>
    <x v="0"/>
    <x v="11"/>
    <x v="25"/>
    <s v="Speros Goranitis20141219"/>
    <x v="901"/>
    <x v="1"/>
    <x v="2"/>
    <x v="6"/>
    <s v="RCA ViSYS 25425RE1 Corded phone"/>
    <n v="323.98"/>
    <n v="3"/>
    <n v="36.450000000000003"/>
    <s v="Profit"/>
  </r>
  <r>
    <d v="2014-12-19T00:00:00"/>
    <x v="0"/>
    <x v="11"/>
    <x v="25"/>
    <s v="Speros Goranitis20141219"/>
    <x v="901"/>
    <x v="1"/>
    <x v="0"/>
    <x v="0"/>
    <s v="Xerox 229"/>
    <n v="15.55"/>
    <n v="3"/>
    <n v="5.44"/>
    <s v="Profit"/>
  </r>
  <r>
    <d v="2014-12-19T00:00:00"/>
    <x v="0"/>
    <x v="11"/>
    <x v="25"/>
    <s v="Speros Goranitis20141219"/>
    <x v="901"/>
    <x v="1"/>
    <x v="0"/>
    <x v="2"/>
    <s v="Rogers Jumbo File, Granite"/>
    <n v="32.590000000000003"/>
    <n v="3"/>
    <n v="-7.74"/>
    <s v="Loss"/>
  </r>
  <r>
    <d v="2014-12-20T00:00:00"/>
    <x v="0"/>
    <x v="11"/>
    <x v="577"/>
    <s v="Penelope Sewall20141220"/>
    <x v="902"/>
    <x v="6"/>
    <x v="0"/>
    <x v="2"/>
    <s v="SAFCO Commercial Wire Shelving, 72h"/>
    <n v="122.48"/>
    <n v="2"/>
    <n v="0"/>
    <s v="Loss"/>
  </r>
  <r>
    <d v="2014-12-20T00:00:00"/>
    <x v="0"/>
    <x v="11"/>
    <x v="577"/>
    <s v="Penelope Sewall20141220"/>
    <x v="902"/>
    <x v="6"/>
    <x v="1"/>
    <x v="13"/>
    <s v="Chromcraft 48&quot; x 96&quot; Racetrack Double Pedestal Table"/>
    <n v="2244.48"/>
    <n v="7"/>
    <n v="493.79"/>
    <s v="Profit"/>
  </r>
  <r>
    <d v="2014-12-20T00:00:00"/>
    <x v="0"/>
    <x v="11"/>
    <x v="577"/>
    <s v="Penelope Sewall20141220"/>
    <x v="902"/>
    <x v="6"/>
    <x v="0"/>
    <x v="3"/>
    <s v="Wilson Jones Century Plastic Molded Ring Binders"/>
    <n v="62.31"/>
    <n v="3"/>
    <n v="29.29"/>
    <s v="Profit"/>
  </r>
  <r>
    <d v="2014-12-20T00:00:00"/>
    <x v="0"/>
    <x v="11"/>
    <x v="577"/>
    <s v="Penelope Sewall20141220"/>
    <x v="902"/>
    <x v="6"/>
    <x v="1"/>
    <x v="13"/>
    <s v="Hon Practical Foundations 30 x 60 Training Table, Light Gray/Charcoal"/>
    <n v="455.1"/>
    <n v="2"/>
    <n v="100.12"/>
    <s v="Profit"/>
  </r>
  <r>
    <d v="2014-12-20T00:00:00"/>
    <x v="0"/>
    <x v="11"/>
    <x v="348"/>
    <s v="Keith Herrera20141220"/>
    <x v="903"/>
    <x v="22"/>
    <x v="0"/>
    <x v="1"/>
    <s v="Avery 489"/>
    <n v="31.05"/>
    <n v="3"/>
    <n v="14.9"/>
    <s v="Profit"/>
  </r>
  <r>
    <d v="2014-12-20T00:00:00"/>
    <x v="0"/>
    <x v="11"/>
    <x v="578"/>
    <s v="Tony Sayre20141220"/>
    <x v="904"/>
    <x v="15"/>
    <x v="0"/>
    <x v="12"/>
    <s v="Hoover Commercial Soft Guard Upright Vacuum And Disposable Filtration Bags"/>
    <n v="43.51"/>
    <n v="7"/>
    <n v="3.81"/>
    <s v="Profit"/>
  </r>
  <r>
    <d v="2014-12-20T00:00:00"/>
    <x v="0"/>
    <x v="11"/>
    <x v="578"/>
    <s v="Tony Sayre20141220"/>
    <x v="904"/>
    <x v="15"/>
    <x v="1"/>
    <x v="5"/>
    <s v="SAFCO Arco Folding Chair"/>
    <n v="662.88"/>
    <n v="3"/>
    <n v="74.569999999999993"/>
    <s v="Profit"/>
  </r>
  <r>
    <d v="2014-12-20T00:00:00"/>
    <x v="0"/>
    <x v="11"/>
    <x v="578"/>
    <s v="Tony Sayre20141220"/>
    <x v="904"/>
    <x v="15"/>
    <x v="0"/>
    <x v="0"/>
    <s v="Weyerhaeuser First Choice Laser/Copy Paper (20Lb. and 88 Bright)"/>
    <n v="25.92"/>
    <n v="5"/>
    <n v="9.07"/>
    <s v="Profit"/>
  </r>
  <r>
    <d v="2014-12-20T00:00:00"/>
    <x v="0"/>
    <x v="11"/>
    <x v="283"/>
    <s v="Michael Chen20141220"/>
    <x v="905"/>
    <x v="3"/>
    <x v="0"/>
    <x v="3"/>
    <s v="Ibico Hi-Tech Manual Binding System"/>
    <n v="487.98"/>
    <n v="2"/>
    <n v="152.5"/>
    <s v="Profit"/>
  </r>
  <r>
    <d v="2014-12-20T00:00:00"/>
    <x v="0"/>
    <x v="11"/>
    <x v="283"/>
    <s v="Michael Chen20141220"/>
    <x v="905"/>
    <x v="3"/>
    <x v="0"/>
    <x v="4"/>
    <s v="Boston Home &amp; Office Model 2000 Electric Pencil Sharpeners"/>
    <n v="47.3"/>
    <n v="2"/>
    <n v="12.3"/>
    <s v="Profit"/>
  </r>
  <r>
    <d v="2014-12-20T00:00:00"/>
    <x v="0"/>
    <x v="11"/>
    <x v="283"/>
    <s v="Michael Chen20141220"/>
    <x v="905"/>
    <x v="3"/>
    <x v="0"/>
    <x v="4"/>
    <s v="Newell 31"/>
    <n v="4.13"/>
    <n v="1"/>
    <n v="1.1599999999999999"/>
    <s v="Profit"/>
  </r>
  <r>
    <d v="2014-12-20T00:00:00"/>
    <x v="0"/>
    <x v="11"/>
    <x v="283"/>
    <s v="Michael Chen20141220"/>
    <x v="905"/>
    <x v="3"/>
    <x v="0"/>
    <x v="3"/>
    <s v="Premium Transparent Presentation Covers, No Pattern/Clear, 8 1/2&quot; x 11&quot;"/>
    <n v="155.12"/>
    <n v="5"/>
    <n v="50.41"/>
    <s v="Profit"/>
  </r>
  <r>
    <d v="2014-12-20T00:00:00"/>
    <x v="0"/>
    <x v="11"/>
    <x v="460"/>
    <s v="Toby Carlisle20141220"/>
    <x v="906"/>
    <x v="26"/>
    <x v="2"/>
    <x v="9"/>
    <s v="Logitech G430 Surround Sound Gaming Headset with Dolby 7.1 Technology"/>
    <n v="447.94"/>
    <n v="7"/>
    <n v="89.59"/>
    <s v="Profit"/>
  </r>
  <r>
    <d v="2014-12-20T00:00:00"/>
    <x v="0"/>
    <x v="11"/>
    <x v="579"/>
    <s v="Adrian Barton20141220"/>
    <x v="907"/>
    <x v="18"/>
    <x v="0"/>
    <x v="1"/>
    <s v="Avery 487"/>
    <n v="3.69"/>
    <n v="1"/>
    <n v="1.73"/>
    <s v="Profit"/>
  </r>
  <r>
    <d v="2014-12-20T00:00:00"/>
    <x v="0"/>
    <x v="11"/>
    <x v="579"/>
    <s v="Adrian Barton20141220"/>
    <x v="907"/>
    <x v="18"/>
    <x v="0"/>
    <x v="3"/>
    <s v="Ibico Ibimaster 300 Manual Binding System"/>
    <n v="1103.97"/>
    <n v="3"/>
    <n v="496.79"/>
    <s v="Profit"/>
  </r>
  <r>
    <d v="2014-12-20T00:00:00"/>
    <x v="0"/>
    <x v="11"/>
    <x v="294"/>
    <s v="Mark Hamilton20141220"/>
    <x v="908"/>
    <x v="10"/>
    <x v="1"/>
    <x v="8"/>
    <s v="Eldon Cleatmat Plus Chair Mats for High Pile Carpets"/>
    <n v="190.85"/>
    <n v="3"/>
    <n v="-21.47"/>
    <s v="Loss"/>
  </r>
  <r>
    <d v="2014-12-20T00:00:00"/>
    <x v="0"/>
    <x v="11"/>
    <x v="189"/>
    <s v="Carol Triggs20141220"/>
    <x v="909"/>
    <x v="12"/>
    <x v="1"/>
    <x v="8"/>
    <s v="Computer Room Manger, 14&quot;"/>
    <n v="51.97"/>
    <n v="2"/>
    <n v="10.39"/>
    <s v="Profit"/>
  </r>
  <r>
    <d v="2014-12-20T00:00:00"/>
    <x v="0"/>
    <x v="11"/>
    <x v="189"/>
    <s v="Carol Triggs20141220"/>
    <x v="909"/>
    <x v="12"/>
    <x v="2"/>
    <x v="9"/>
    <s v="Logitech 910-002974 M325 Wireless Mouse for Web Scrolling"/>
    <n v="71.98"/>
    <n v="3"/>
    <n v="21.59"/>
    <s v="Profit"/>
  </r>
  <r>
    <d v="2014-12-20T00:00:00"/>
    <x v="0"/>
    <x v="11"/>
    <x v="189"/>
    <s v="Carol Triggs20141220"/>
    <x v="909"/>
    <x v="12"/>
    <x v="1"/>
    <x v="5"/>
    <s v="Global Low Back Tilter Chair"/>
    <n v="242.35"/>
    <n v="3"/>
    <n v="-42.41"/>
    <s v="Loss"/>
  </r>
  <r>
    <d v="2014-12-20T00:00:00"/>
    <x v="0"/>
    <x v="11"/>
    <x v="189"/>
    <s v="Carol Triggs20141220"/>
    <x v="909"/>
    <x v="12"/>
    <x v="0"/>
    <x v="0"/>
    <s v="Xerox 1888"/>
    <n v="221.92"/>
    <n v="5"/>
    <n v="77.67"/>
    <s v="Profit"/>
  </r>
  <r>
    <d v="2014-12-20T00:00:00"/>
    <x v="0"/>
    <x v="11"/>
    <x v="189"/>
    <s v="Carol Triggs20141220"/>
    <x v="909"/>
    <x v="12"/>
    <x v="0"/>
    <x v="0"/>
    <s v="Xerox 1954"/>
    <n v="8.4499999999999993"/>
    <n v="2"/>
    <n v="2.64"/>
    <s v="Profit"/>
  </r>
  <r>
    <d v="2014-12-20T00:00:00"/>
    <x v="0"/>
    <x v="11"/>
    <x v="494"/>
    <s v="William Brown20141220"/>
    <x v="910"/>
    <x v="0"/>
    <x v="0"/>
    <x v="12"/>
    <s v="Belkin Premiere Surge Master II 8-outlet surge protector"/>
    <n v="19.43"/>
    <n v="2"/>
    <n v="-49.55"/>
    <s v="Loss"/>
  </r>
  <r>
    <d v="2014-12-20T00:00:00"/>
    <x v="0"/>
    <x v="11"/>
    <x v="494"/>
    <s v="William Brown20141220"/>
    <x v="910"/>
    <x v="0"/>
    <x v="2"/>
    <x v="9"/>
    <s v="Logitech Desktop MK120 Mouse and keyboard Combo"/>
    <n v="65.44"/>
    <n v="5"/>
    <n v="-8.18"/>
    <s v="Loss"/>
  </r>
  <r>
    <d v="2014-12-20T00:00:00"/>
    <x v="0"/>
    <x v="11"/>
    <x v="436"/>
    <s v="Suzanne McNair20141220"/>
    <x v="911"/>
    <x v="20"/>
    <x v="1"/>
    <x v="5"/>
    <s v="Harbour Creations 67200 Series Stacking Chairs"/>
    <n v="192.19"/>
    <n v="3"/>
    <n v="36.299999999999997"/>
    <s v="Profit"/>
  </r>
  <r>
    <d v="2014-12-21T00:00:00"/>
    <x v="0"/>
    <x v="11"/>
    <x v="95"/>
    <s v="Gary McGarr20141221"/>
    <x v="912"/>
    <x v="3"/>
    <x v="1"/>
    <x v="5"/>
    <s v="SAFCO Arco Folding Chair"/>
    <n v="1325.76"/>
    <n v="6"/>
    <n v="149.15"/>
    <s v="Profit"/>
  </r>
  <r>
    <d v="2014-12-21T00:00:00"/>
    <x v="0"/>
    <x v="11"/>
    <x v="95"/>
    <s v="Gary McGarr20141221"/>
    <x v="912"/>
    <x v="3"/>
    <x v="1"/>
    <x v="5"/>
    <s v="Safco Contoured Stacking Chairs"/>
    <n v="572.16"/>
    <n v="3"/>
    <n v="35.76"/>
    <s v="Profit"/>
  </r>
  <r>
    <d v="2014-12-21T00:00:00"/>
    <x v="0"/>
    <x v="11"/>
    <x v="285"/>
    <s v="Dennis Pardue20141221"/>
    <x v="913"/>
    <x v="15"/>
    <x v="0"/>
    <x v="3"/>
    <s v="Ibico Plastic Spiral Binding Combs"/>
    <n v="18.239999999999998"/>
    <n v="2"/>
    <n v="-14.59"/>
    <s v="Loss"/>
  </r>
  <r>
    <d v="2014-12-21T00:00:00"/>
    <x v="0"/>
    <x v="11"/>
    <x v="405"/>
    <s v="John Castell20141221"/>
    <x v="914"/>
    <x v="7"/>
    <x v="0"/>
    <x v="1"/>
    <s v="Avery 492"/>
    <n v="17.28"/>
    <n v="6"/>
    <n v="7.95"/>
    <s v="Profit"/>
  </r>
  <r>
    <d v="2014-12-22T00:00:00"/>
    <x v="0"/>
    <x v="11"/>
    <x v="580"/>
    <s v="Khloe Miller20141222"/>
    <x v="915"/>
    <x v="3"/>
    <x v="0"/>
    <x v="4"/>
    <s v="Newell 332"/>
    <n v="11.76"/>
    <n v="4"/>
    <n v="3.18"/>
    <s v="Profit"/>
  </r>
  <r>
    <d v="2014-12-22T00:00:00"/>
    <x v="0"/>
    <x v="11"/>
    <x v="214"/>
    <s v="Bradley Talbott20141222"/>
    <x v="916"/>
    <x v="20"/>
    <x v="0"/>
    <x v="2"/>
    <s v="Desktop 3-Pocket Hot File"/>
    <n v="216.4"/>
    <n v="4"/>
    <n v="56.26"/>
    <s v="Profit"/>
  </r>
  <r>
    <d v="2014-12-22T00:00:00"/>
    <x v="0"/>
    <x v="11"/>
    <x v="377"/>
    <s v="Nora Preis20141222"/>
    <x v="917"/>
    <x v="1"/>
    <x v="0"/>
    <x v="2"/>
    <s v="Economy Rollaway Files"/>
    <n v="132.16"/>
    <n v="1"/>
    <n v="9.91"/>
    <s v="Profit"/>
  </r>
  <r>
    <d v="2014-12-22T00:00:00"/>
    <x v="0"/>
    <x v="11"/>
    <x v="377"/>
    <s v="Nora Preis20141222"/>
    <x v="917"/>
    <x v="1"/>
    <x v="0"/>
    <x v="3"/>
    <s v="Recycled Easel Ring Binders"/>
    <n v="17.899999999999999"/>
    <n v="6"/>
    <n v="-31.33"/>
    <s v="Loss"/>
  </r>
  <r>
    <d v="2014-12-22T00:00:00"/>
    <x v="0"/>
    <x v="11"/>
    <x v="377"/>
    <s v="Nora Preis20141222"/>
    <x v="917"/>
    <x v="1"/>
    <x v="0"/>
    <x v="0"/>
    <s v="White Computer Printout Paper by Universal"/>
    <n v="124.03"/>
    <n v="4"/>
    <n v="44.96"/>
    <s v="Profit"/>
  </r>
  <r>
    <d v="2014-12-22T00:00:00"/>
    <x v="0"/>
    <x v="11"/>
    <x v="581"/>
    <s v="Tamara Willingham20141222"/>
    <x v="918"/>
    <x v="20"/>
    <x v="0"/>
    <x v="3"/>
    <s v="Lock-Up Easel 'Spel-Binder'"/>
    <n v="296.70999999999998"/>
    <n v="13"/>
    <n v="100.14"/>
    <s v="Profit"/>
  </r>
  <r>
    <d v="2014-12-23T00:00:00"/>
    <x v="0"/>
    <x v="11"/>
    <x v="582"/>
    <s v="Sarah Foster20141223"/>
    <x v="919"/>
    <x v="18"/>
    <x v="0"/>
    <x v="12"/>
    <s v="Belkin F9H710-06 7 Outlet SurgeMaster Surge Protector"/>
    <n v="207.24"/>
    <n v="11"/>
    <n v="58.03"/>
    <s v="Profit"/>
  </r>
  <r>
    <d v="2014-12-23T00:00:00"/>
    <x v="0"/>
    <x v="11"/>
    <x v="495"/>
    <s v="Tiffany House20141223"/>
    <x v="920"/>
    <x v="20"/>
    <x v="1"/>
    <x v="13"/>
    <s v="Hon 61000 Series Interactive Training Tables"/>
    <n v="53.32"/>
    <n v="2"/>
    <n v="-19.55"/>
    <s v="Loss"/>
  </r>
  <r>
    <d v="2014-12-23T00:00:00"/>
    <x v="0"/>
    <x v="11"/>
    <x v="495"/>
    <s v="Tiffany House20141223"/>
    <x v="920"/>
    <x v="20"/>
    <x v="0"/>
    <x v="12"/>
    <s v="Belkin F9H710-06 7 Outlet SurgeMaster Surge Protector"/>
    <n v="56.52"/>
    <n v="3"/>
    <n v="15.83"/>
    <s v="Profit"/>
  </r>
  <r>
    <d v="2014-12-23T00:00:00"/>
    <x v="0"/>
    <x v="11"/>
    <x v="311"/>
    <s v="Michelle Ellison20141223"/>
    <x v="921"/>
    <x v="0"/>
    <x v="0"/>
    <x v="0"/>
    <s v="Xerox 2000"/>
    <n v="5.18"/>
    <n v="1"/>
    <n v="1.81"/>
    <s v="Profit"/>
  </r>
  <r>
    <d v="2014-12-23T00:00:00"/>
    <x v="0"/>
    <x v="11"/>
    <x v="583"/>
    <s v="Craig Carreira20141223"/>
    <x v="922"/>
    <x v="16"/>
    <x v="0"/>
    <x v="0"/>
    <s v="Computer Printout Paper with Letter-Trim Perforations"/>
    <n v="45.53"/>
    <n v="3"/>
    <n v="15.93"/>
    <s v="Profit"/>
  </r>
  <r>
    <d v="2014-12-23T00:00:00"/>
    <x v="0"/>
    <x v="11"/>
    <x v="583"/>
    <s v="Craig Carreira20141223"/>
    <x v="922"/>
    <x v="16"/>
    <x v="1"/>
    <x v="5"/>
    <s v="Padded Folding Chairs, Black, 4/Carton"/>
    <n v="64.78"/>
    <n v="1"/>
    <n v="6.48"/>
    <s v="Profit"/>
  </r>
  <r>
    <d v="2014-12-23T00:00:00"/>
    <x v="0"/>
    <x v="11"/>
    <x v="583"/>
    <s v="Craig Carreira20141223"/>
    <x v="922"/>
    <x v="16"/>
    <x v="0"/>
    <x v="2"/>
    <s v="Tennsco 6- and 18-Compartment Lockers"/>
    <n v="424.27"/>
    <n v="2"/>
    <n v="-10.61"/>
    <s v="Loss"/>
  </r>
  <r>
    <d v="2014-12-23T00:00:00"/>
    <x v="0"/>
    <x v="11"/>
    <x v="583"/>
    <s v="Craig Carreira20141223"/>
    <x v="922"/>
    <x v="16"/>
    <x v="0"/>
    <x v="4"/>
    <s v="Prang Dustless Chalk Sticks"/>
    <n v="1.34"/>
    <n v="1"/>
    <n v="0.5"/>
    <s v="Profit"/>
  </r>
  <r>
    <d v="2014-12-23T00:00:00"/>
    <x v="0"/>
    <x v="11"/>
    <x v="583"/>
    <s v="Craig Carreira20141223"/>
    <x v="922"/>
    <x v="16"/>
    <x v="0"/>
    <x v="2"/>
    <s v="Acco Perma 3000 Stacking Storage Drawers"/>
    <n v="83.92"/>
    <n v="5"/>
    <n v="-1.05"/>
    <s v="Loss"/>
  </r>
  <r>
    <d v="2014-12-24T00:00:00"/>
    <x v="0"/>
    <x v="11"/>
    <x v="321"/>
    <s v="Luke Foster20141224"/>
    <x v="923"/>
    <x v="16"/>
    <x v="0"/>
    <x v="0"/>
    <s v="Xerox 1974"/>
    <n v="9.57"/>
    <n v="2"/>
    <n v="3.47"/>
    <s v="Profit"/>
  </r>
  <r>
    <d v="2014-12-24T00:00:00"/>
    <x v="0"/>
    <x v="11"/>
    <x v="218"/>
    <s v="Resi PÃ¶lking20141224"/>
    <x v="924"/>
    <x v="10"/>
    <x v="1"/>
    <x v="8"/>
    <s v="Master Giant Foot Doorstop, Safety Yellow"/>
    <n v="30.36"/>
    <n v="5"/>
    <n v="8.73"/>
    <s v="Profit"/>
  </r>
  <r>
    <d v="2014-12-24T00:00:00"/>
    <x v="0"/>
    <x v="11"/>
    <x v="520"/>
    <s v="Julie Creighton20141224"/>
    <x v="925"/>
    <x v="3"/>
    <x v="0"/>
    <x v="2"/>
    <s v="Letter Size Cart"/>
    <n v="142.86000000000001"/>
    <n v="1"/>
    <n v="41.43"/>
    <s v="Profit"/>
  </r>
  <r>
    <d v="2014-12-24T00:00:00"/>
    <x v="0"/>
    <x v="11"/>
    <x v="520"/>
    <s v="Julie Creighton20141224"/>
    <x v="925"/>
    <x v="3"/>
    <x v="1"/>
    <x v="5"/>
    <s v="Global Value Mid-Back Manager's Chair, Gray"/>
    <n v="292.27"/>
    <n v="6"/>
    <n v="18.27"/>
    <s v="Profit"/>
  </r>
  <r>
    <d v="2014-12-24T00:00:00"/>
    <x v="0"/>
    <x v="11"/>
    <x v="151"/>
    <s v="Ben Ferrer20141224"/>
    <x v="926"/>
    <x v="3"/>
    <x v="2"/>
    <x v="6"/>
    <s v="Seidio BD2-HK3IPH5-BK DILEX Case and Holster Combo for Apple iPhone 5/5s - Black"/>
    <n v="173.66"/>
    <n v="7"/>
    <n v="17.37"/>
    <s v="Profit"/>
  </r>
  <r>
    <d v="2014-12-24T00:00:00"/>
    <x v="0"/>
    <x v="11"/>
    <x v="151"/>
    <s v="Ben Ferrer20141224"/>
    <x v="926"/>
    <x v="3"/>
    <x v="0"/>
    <x v="12"/>
    <s v="Avanti 4.4 Cu. Ft. Refrigerator"/>
    <n v="361.96"/>
    <n v="2"/>
    <n v="101.35"/>
    <s v="Profit"/>
  </r>
  <r>
    <d v="2014-12-24T00:00:00"/>
    <x v="0"/>
    <x v="11"/>
    <x v="151"/>
    <s v="Ben Ferrer20141224"/>
    <x v="926"/>
    <x v="3"/>
    <x v="2"/>
    <x v="9"/>
    <s v="Sony 32GB Class 10 Micro SDHC R40 Memory Card"/>
    <n v="62.85"/>
    <n v="3"/>
    <n v="13.2"/>
    <s v="Profit"/>
  </r>
  <r>
    <d v="2014-12-24T00:00:00"/>
    <x v="0"/>
    <x v="11"/>
    <x v="151"/>
    <s v="Ben Ferrer20141224"/>
    <x v="926"/>
    <x v="3"/>
    <x v="2"/>
    <x v="6"/>
    <s v="Cisco Unified IP Phone 7945G VoIP phone"/>
    <n v="818.38"/>
    <n v="3"/>
    <n v="51.15"/>
    <s v="Profit"/>
  </r>
  <r>
    <d v="2014-12-24T00:00:00"/>
    <x v="0"/>
    <x v="11"/>
    <x v="151"/>
    <s v="Ben Ferrer20141224"/>
    <x v="926"/>
    <x v="3"/>
    <x v="0"/>
    <x v="2"/>
    <s v="Tennsco Commercial Shelving"/>
    <n v="20.34"/>
    <n v="1"/>
    <n v="0.2"/>
    <s v="Profit"/>
  </r>
  <r>
    <d v="2014-12-24T00:00:00"/>
    <x v="0"/>
    <x v="11"/>
    <x v="151"/>
    <s v="Ben Ferrer20141224"/>
    <x v="926"/>
    <x v="3"/>
    <x v="1"/>
    <x v="8"/>
    <s v="Westinghouse Floor Lamp with Metal Mesh Shade, Black"/>
    <n v="23.99"/>
    <n v="1"/>
    <n v="5.52"/>
    <s v="Profit"/>
  </r>
  <r>
    <d v="2014-12-24T00:00:00"/>
    <x v="0"/>
    <x v="11"/>
    <x v="423"/>
    <s v="Adam Shillingsburg20141224"/>
    <x v="927"/>
    <x v="3"/>
    <x v="0"/>
    <x v="12"/>
    <s v="Belkin 7-Outlet SurgeMaster Home Series"/>
    <n v="13.97"/>
    <n v="1"/>
    <n v="3.63"/>
    <s v="Profit"/>
  </r>
  <r>
    <d v="2014-12-26T00:00:00"/>
    <x v="0"/>
    <x v="11"/>
    <x v="525"/>
    <s v="Alan Dominguez20141226"/>
    <x v="928"/>
    <x v="0"/>
    <x v="1"/>
    <x v="5"/>
    <s v="Global Deluxe High-Back Manager's Chair"/>
    <n v="600.55999999999995"/>
    <n v="3"/>
    <n v="-8.58"/>
    <s v="Loss"/>
  </r>
  <r>
    <d v="2014-12-26T00:00:00"/>
    <x v="0"/>
    <x v="11"/>
    <x v="254"/>
    <s v="Kelly Lampkin20141226"/>
    <x v="929"/>
    <x v="26"/>
    <x v="1"/>
    <x v="8"/>
    <s v="Howard Miller 13&quot; Diameter Goldtone Round Wall Clock"/>
    <n v="300.42"/>
    <n v="8"/>
    <n v="78.86"/>
    <s v="Profit"/>
  </r>
  <r>
    <d v="2014-12-26T00:00:00"/>
    <x v="0"/>
    <x v="11"/>
    <x v="254"/>
    <s v="Kelly Lampkin20141226"/>
    <x v="929"/>
    <x v="26"/>
    <x v="1"/>
    <x v="5"/>
    <s v="Global Deluxe Office Fabric Chairs"/>
    <n v="230.35"/>
    <n v="3"/>
    <n v="20.16"/>
    <s v="Profit"/>
  </r>
  <r>
    <d v="2014-12-26T00:00:00"/>
    <x v="0"/>
    <x v="11"/>
    <x v="254"/>
    <s v="Kelly Lampkin20141226"/>
    <x v="929"/>
    <x v="26"/>
    <x v="1"/>
    <x v="8"/>
    <s v="Eldon ClusterMat Chair Mat with Cordless Antistatic Protection"/>
    <n v="218.35"/>
    <n v="3"/>
    <n v="-24.56"/>
    <s v="Loss"/>
  </r>
  <r>
    <d v="2014-12-26T00:00:00"/>
    <x v="0"/>
    <x v="11"/>
    <x v="254"/>
    <s v="Kelly Lampkin20141226"/>
    <x v="929"/>
    <x v="26"/>
    <x v="0"/>
    <x v="3"/>
    <s v="Ibico Laser Imprintable Binding System Covers"/>
    <n v="78.599999999999994"/>
    <n v="5"/>
    <n v="-62.88"/>
    <s v="Loss"/>
  </r>
  <r>
    <d v="2014-12-26T00:00:00"/>
    <x v="0"/>
    <x v="11"/>
    <x v="254"/>
    <s v="Kelly Lampkin20141226"/>
    <x v="929"/>
    <x v="26"/>
    <x v="0"/>
    <x v="7"/>
    <s v="Vinyl Coated Wire Paper Clips in Organizer Box, 800/Box"/>
    <n v="27.55"/>
    <n v="3"/>
    <n v="9.3000000000000007"/>
    <s v="Profit"/>
  </r>
  <r>
    <d v="2014-12-26T00:00:00"/>
    <x v="0"/>
    <x v="11"/>
    <x v="103"/>
    <s v="Christina Anderson20141226"/>
    <x v="930"/>
    <x v="1"/>
    <x v="0"/>
    <x v="3"/>
    <s v="Cardinal Slant-D Ring Binder, Heavy Gauge Vinyl"/>
    <n v="8.69"/>
    <n v="5"/>
    <n v="-14.77"/>
    <s v="Loss"/>
  </r>
  <r>
    <d v="2014-12-26T00:00:00"/>
    <x v="0"/>
    <x v="11"/>
    <x v="584"/>
    <s v="Clytie Kelty20141226"/>
    <x v="931"/>
    <x v="3"/>
    <x v="0"/>
    <x v="14"/>
    <s v="Acme Rosewood Handle Letter Opener"/>
    <n v="11.91"/>
    <n v="3"/>
    <n v="0.12"/>
    <s v="Profit"/>
  </r>
  <r>
    <d v="2014-12-26T00:00:00"/>
    <x v="0"/>
    <x v="11"/>
    <x v="584"/>
    <s v="Clytie Kelty20141226"/>
    <x v="931"/>
    <x v="3"/>
    <x v="1"/>
    <x v="8"/>
    <s v="Eldon Regeneration Recycled Desk Accessories, Smoke"/>
    <n v="3.48"/>
    <n v="2"/>
    <n v="1.1100000000000001"/>
    <s v="Profit"/>
  </r>
  <r>
    <d v="2014-12-26T00:00:00"/>
    <x v="0"/>
    <x v="11"/>
    <x v="585"/>
    <s v="Maureen Gnade20141226"/>
    <x v="932"/>
    <x v="2"/>
    <x v="0"/>
    <x v="0"/>
    <s v="Wirebound Message Books, Two 4 1/4&quot; x 5&quot; Forms per Page"/>
    <n v="18.260000000000002"/>
    <n v="3"/>
    <n v="6.16"/>
    <s v="Profit"/>
  </r>
  <r>
    <d v="2014-12-26T00:00:00"/>
    <x v="0"/>
    <x v="11"/>
    <x v="585"/>
    <s v="Maureen Gnade20141226"/>
    <x v="932"/>
    <x v="2"/>
    <x v="0"/>
    <x v="12"/>
    <s v="Holmes 99% HEPA Air Purifier"/>
    <n v="34.659999999999997"/>
    <n v="2"/>
    <n v="5.63"/>
    <s v="Profit"/>
  </r>
  <r>
    <d v="2014-12-26T00:00:00"/>
    <x v="0"/>
    <x v="11"/>
    <x v="585"/>
    <s v="Maureen Gnade20141226"/>
    <x v="932"/>
    <x v="2"/>
    <x v="0"/>
    <x v="12"/>
    <s v="Tripp Lite TLP810NET Broadband Surge for Modem/Fax"/>
    <n v="81.55"/>
    <n v="2"/>
    <n v="8.16"/>
    <s v="Profit"/>
  </r>
  <r>
    <d v="2014-12-26T00:00:00"/>
    <x v="0"/>
    <x v="11"/>
    <x v="585"/>
    <s v="Maureen Gnade20141226"/>
    <x v="932"/>
    <x v="2"/>
    <x v="0"/>
    <x v="2"/>
    <s v="Sensible Storage WireTech Storage Systems"/>
    <n v="227.14"/>
    <n v="4"/>
    <n v="-42.59"/>
    <s v="Loss"/>
  </r>
  <r>
    <d v="2014-12-26T00:00:00"/>
    <x v="0"/>
    <x v="11"/>
    <x v="463"/>
    <s v="Tracy Blumstein20141226"/>
    <x v="933"/>
    <x v="20"/>
    <x v="0"/>
    <x v="2"/>
    <s v="Fellowes Bankers Box Stor/Drawer Steel Plus"/>
    <n v="191.88"/>
    <n v="6"/>
    <n v="19.190000000000001"/>
    <s v="Profit"/>
  </r>
  <r>
    <d v="2014-12-26T00:00:00"/>
    <x v="0"/>
    <x v="11"/>
    <x v="135"/>
    <s v="Andy Yotov20141226"/>
    <x v="934"/>
    <x v="2"/>
    <x v="0"/>
    <x v="4"/>
    <s v="Eldon Spacemaker Box, Quick-Snap Lid, Clear"/>
    <n v="8.02"/>
    <n v="3"/>
    <n v="1.1000000000000001"/>
    <s v="Profit"/>
  </r>
  <r>
    <d v="2014-12-27T00:00:00"/>
    <x v="0"/>
    <x v="11"/>
    <x v="538"/>
    <s v="Alyssa Tate20141227"/>
    <x v="935"/>
    <x v="3"/>
    <x v="0"/>
    <x v="1"/>
    <s v="Staple-on labels"/>
    <n v="11.56"/>
    <n v="4"/>
    <n v="5.43"/>
    <s v="Profit"/>
  </r>
  <r>
    <d v="2014-12-27T00:00:00"/>
    <x v="0"/>
    <x v="11"/>
    <x v="261"/>
    <s v="Corey-Lock20141227"/>
    <x v="936"/>
    <x v="1"/>
    <x v="1"/>
    <x v="8"/>
    <s v="DAX Wood Document Frame"/>
    <n v="32.950000000000003"/>
    <n v="6"/>
    <n v="-19.77"/>
    <s v="Loss"/>
  </r>
  <r>
    <d v="2014-12-27T00:00:00"/>
    <x v="0"/>
    <x v="11"/>
    <x v="261"/>
    <s v="Corey-Lock20141227"/>
    <x v="936"/>
    <x v="1"/>
    <x v="0"/>
    <x v="2"/>
    <s v="Staple magnet"/>
    <n v="30.02"/>
    <n v="4"/>
    <n v="3"/>
    <s v="Profit"/>
  </r>
  <r>
    <d v="2014-12-27T00:00:00"/>
    <x v="0"/>
    <x v="11"/>
    <x v="467"/>
    <s v="Jeremy Farry20141227"/>
    <x v="937"/>
    <x v="3"/>
    <x v="1"/>
    <x v="5"/>
    <s v="Bevis Steel Folding Chairs"/>
    <n v="230.28"/>
    <n v="3"/>
    <n v="23.03"/>
    <s v="Profit"/>
  </r>
  <r>
    <d v="2014-12-27T00:00:00"/>
    <x v="0"/>
    <x v="11"/>
    <x v="467"/>
    <s v="Jeremy Farry20141227"/>
    <x v="937"/>
    <x v="3"/>
    <x v="0"/>
    <x v="0"/>
    <s v="Xerox 1927"/>
    <n v="12.84"/>
    <n v="3"/>
    <n v="5.78"/>
    <s v="Profit"/>
  </r>
  <r>
    <d v="2014-12-27T00:00:00"/>
    <x v="0"/>
    <x v="11"/>
    <x v="586"/>
    <s v="Thomas Brumley20141227"/>
    <x v="938"/>
    <x v="20"/>
    <x v="1"/>
    <x v="5"/>
    <s v="Global Push Button Manager's Chair, Indigo"/>
    <n v="767.21"/>
    <n v="14"/>
    <n v="161.97"/>
    <s v="Profit"/>
  </r>
  <r>
    <d v="2014-12-27T00:00:00"/>
    <x v="0"/>
    <x v="11"/>
    <x v="33"/>
    <s v="Cynthia Delaney20141227"/>
    <x v="939"/>
    <x v="3"/>
    <x v="0"/>
    <x v="12"/>
    <s v="Staple holder"/>
    <n v="10.98"/>
    <n v="1"/>
    <n v="2.96"/>
    <s v="Profit"/>
  </r>
  <r>
    <d v="2014-12-27T00:00:00"/>
    <x v="0"/>
    <x v="11"/>
    <x v="33"/>
    <s v="Cynthia Delaney20141227"/>
    <x v="939"/>
    <x v="3"/>
    <x v="0"/>
    <x v="7"/>
    <s v="Staples"/>
    <n v="7.86"/>
    <n v="3"/>
    <n v="3.62"/>
    <s v="Profit"/>
  </r>
  <r>
    <d v="2014-12-27T00:00:00"/>
    <x v="0"/>
    <x v="11"/>
    <x v="33"/>
    <s v="Cynthia Delaney20141227"/>
    <x v="939"/>
    <x v="3"/>
    <x v="0"/>
    <x v="2"/>
    <s v="Advantus Rolling Storage Box"/>
    <n v="51.45"/>
    <n v="3"/>
    <n v="13.89"/>
    <s v="Profit"/>
  </r>
  <r>
    <d v="2014-12-27T00:00:00"/>
    <x v="0"/>
    <x v="11"/>
    <x v="33"/>
    <s v="Cynthia Delaney20141227"/>
    <x v="939"/>
    <x v="3"/>
    <x v="0"/>
    <x v="3"/>
    <s v="GBC VeloBind Cover Sets"/>
    <n v="37.06"/>
    <n v="3"/>
    <n v="13.9"/>
    <s v="Profit"/>
  </r>
  <r>
    <d v="2014-12-27T00:00:00"/>
    <x v="0"/>
    <x v="11"/>
    <x v="498"/>
    <s v="Tamara Chand20141227"/>
    <x v="940"/>
    <x v="33"/>
    <x v="0"/>
    <x v="0"/>
    <s v="Xerox 1983"/>
    <n v="23.92"/>
    <n v="4"/>
    <n v="11.72"/>
    <s v="Profit"/>
  </r>
  <r>
    <d v="2014-12-27T00:00:00"/>
    <x v="0"/>
    <x v="11"/>
    <x v="498"/>
    <s v="Tamara Chand20141227"/>
    <x v="940"/>
    <x v="33"/>
    <x v="2"/>
    <x v="9"/>
    <s v="Enermax Acrylux Wireless Keyboard"/>
    <n v="498"/>
    <n v="5"/>
    <n v="184.26"/>
    <s v="Profit"/>
  </r>
  <r>
    <d v="2014-12-27T00:00:00"/>
    <x v="0"/>
    <x v="11"/>
    <x v="180"/>
    <s v="Nathan Cano20141227"/>
    <x v="941"/>
    <x v="0"/>
    <x v="0"/>
    <x v="3"/>
    <s v="GBC Standard Therm-A-Bind Covers"/>
    <n v="4.9800000000000004"/>
    <n v="1"/>
    <n v="-8.4700000000000006"/>
    <s v="Loss"/>
  </r>
  <r>
    <d v="2014-12-27T00:00:00"/>
    <x v="0"/>
    <x v="11"/>
    <x v="366"/>
    <s v="Karl Braun20141227"/>
    <x v="942"/>
    <x v="10"/>
    <x v="1"/>
    <x v="8"/>
    <s v="Eldon &quot;L&quot; Workstation Diamond Chairmat"/>
    <n v="182.35"/>
    <n v="3"/>
    <n v="-18.239999999999998"/>
    <s v="Loss"/>
  </r>
  <r>
    <d v="2014-12-27T00:00:00"/>
    <x v="0"/>
    <x v="11"/>
    <x v="366"/>
    <s v="Karl Braun20141227"/>
    <x v="942"/>
    <x v="10"/>
    <x v="0"/>
    <x v="2"/>
    <s v="Safco Industrial Shelving"/>
    <n v="118.16"/>
    <n v="2"/>
    <n v="-25.11"/>
    <s v="Loss"/>
  </r>
  <r>
    <d v="2014-12-27T00:00:00"/>
    <x v="0"/>
    <x v="11"/>
    <x v="218"/>
    <s v="Resi PÃ¶lking20141227"/>
    <x v="943"/>
    <x v="12"/>
    <x v="0"/>
    <x v="3"/>
    <s v="GBC DocuBind 300 Electric Binding Machine"/>
    <n v="946.76"/>
    <n v="6"/>
    <n v="-694.29"/>
    <s v="Loss"/>
  </r>
  <r>
    <d v="2014-12-28T00:00:00"/>
    <x v="0"/>
    <x v="11"/>
    <x v="569"/>
    <s v="Sung Pak20141228"/>
    <x v="944"/>
    <x v="2"/>
    <x v="0"/>
    <x v="4"/>
    <s v="Boston School Pro Electric Pencil Sharpener, 1670"/>
    <n v="99.14"/>
    <n v="4"/>
    <n v="8.67"/>
    <s v="Profit"/>
  </r>
  <r>
    <d v="2014-12-28T00:00:00"/>
    <x v="0"/>
    <x v="11"/>
    <x v="8"/>
    <s v="Anthony Jacobs20141228"/>
    <x v="945"/>
    <x v="32"/>
    <x v="0"/>
    <x v="12"/>
    <s v="Hoover Upright Vacuum With Dirt Cup"/>
    <n v="1737.18"/>
    <n v="6"/>
    <n v="503.78"/>
    <s v="Profit"/>
  </r>
  <r>
    <d v="2014-12-28T00:00:00"/>
    <x v="0"/>
    <x v="11"/>
    <x v="8"/>
    <s v="Anthony Jacobs20141228"/>
    <x v="945"/>
    <x v="32"/>
    <x v="0"/>
    <x v="2"/>
    <s v="Fellowes Strictly Business Drawer File, Letter/Legal Size"/>
    <n v="704.25"/>
    <n v="5"/>
    <n v="84.51"/>
    <s v="Profit"/>
  </r>
  <r>
    <d v="2014-12-28T00:00:00"/>
    <x v="0"/>
    <x v="11"/>
    <x v="8"/>
    <s v="Anthony Jacobs20141228"/>
    <x v="945"/>
    <x v="32"/>
    <x v="0"/>
    <x v="0"/>
    <s v="Xerox 1906"/>
    <n v="141.76"/>
    <n v="4"/>
    <n v="66.63"/>
    <s v="Profit"/>
  </r>
  <r>
    <d v="2014-12-28T00:00:00"/>
    <x v="0"/>
    <x v="11"/>
    <x v="496"/>
    <s v="Maribeth Dona20141228"/>
    <x v="946"/>
    <x v="3"/>
    <x v="0"/>
    <x v="2"/>
    <s v="Carina Mini System Audio Rack, Model AR050B"/>
    <n v="998.82"/>
    <n v="9"/>
    <n v="29.96"/>
    <s v="Profit"/>
  </r>
  <r>
    <d v="2014-12-28T00:00:00"/>
    <x v="0"/>
    <x v="11"/>
    <x v="496"/>
    <s v="Maribeth Dona20141228"/>
    <x v="946"/>
    <x v="3"/>
    <x v="0"/>
    <x v="14"/>
    <s v="Acme Box Cutter Scissors"/>
    <n v="51.15"/>
    <n v="5"/>
    <n v="13.3"/>
    <s v="Profit"/>
  </r>
  <r>
    <d v="2014-12-29T00:00:00"/>
    <x v="0"/>
    <x v="11"/>
    <x v="587"/>
    <s v="Debra Catini20141229"/>
    <x v="947"/>
    <x v="28"/>
    <x v="0"/>
    <x v="2"/>
    <s v="Recycled Eldon Regeneration Jumbo File"/>
    <n v="24.56"/>
    <n v="2"/>
    <n v="6.88"/>
    <s v="Profit"/>
  </r>
  <r>
    <d v="2014-12-29T00:00:00"/>
    <x v="0"/>
    <x v="11"/>
    <x v="587"/>
    <s v="Debra Catini20141229"/>
    <x v="947"/>
    <x v="28"/>
    <x v="2"/>
    <x v="9"/>
    <s v="ImationÂ 32GB Pocket Pro USB 3.0Â Flash DriveÂ - 32 GB - Black - 1 P ..."/>
    <n v="119.8"/>
    <n v="4"/>
    <n v="47.92"/>
    <s v="Profit"/>
  </r>
  <r>
    <d v="2014-12-29T00:00:00"/>
    <x v="0"/>
    <x v="11"/>
    <x v="202"/>
    <s v="Anthony Johnson20141229"/>
    <x v="948"/>
    <x v="3"/>
    <x v="1"/>
    <x v="8"/>
    <s v="Stacking Trays by OIC"/>
    <n v="24.9"/>
    <n v="5"/>
    <n v="8.2200000000000006"/>
    <s v="Profit"/>
  </r>
  <r>
    <d v="2014-12-29T00:00:00"/>
    <x v="0"/>
    <x v="11"/>
    <x v="202"/>
    <s v="Anthony Johnson20141229"/>
    <x v="948"/>
    <x v="3"/>
    <x v="0"/>
    <x v="0"/>
    <s v="Xerox 1981"/>
    <n v="21.12"/>
    <n v="4"/>
    <n v="9.5"/>
    <s v="Profit"/>
  </r>
  <r>
    <d v="2014-12-29T00:00:00"/>
    <x v="0"/>
    <x v="11"/>
    <x v="202"/>
    <s v="Anthony Johnson20141229"/>
    <x v="948"/>
    <x v="3"/>
    <x v="2"/>
    <x v="15"/>
    <s v="DYMO CardScan Personal V9 Business Card Scanner"/>
    <n v="767.95"/>
    <n v="6"/>
    <n v="287.98"/>
    <s v="Profit"/>
  </r>
  <r>
    <d v="2014-12-29T00:00:00"/>
    <x v="0"/>
    <x v="11"/>
    <x v="202"/>
    <s v="Anthony Johnson20141229"/>
    <x v="948"/>
    <x v="3"/>
    <x v="0"/>
    <x v="3"/>
    <s v="Avery Hanging File Binders"/>
    <n v="14.35"/>
    <n v="3"/>
    <n v="4.66"/>
    <s v="Profit"/>
  </r>
  <r>
    <d v="2014-12-29T00:00:00"/>
    <x v="0"/>
    <x v="11"/>
    <x v="202"/>
    <s v="Anthony Johnson20141229"/>
    <x v="948"/>
    <x v="3"/>
    <x v="2"/>
    <x v="6"/>
    <s v="Mophie Juice Pack Helium for iPhone"/>
    <n v="191.98"/>
    <n v="3"/>
    <n v="19.2"/>
    <s v="Profit"/>
  </r>
  <r>
    <d v="2014-12-29T00:00:00"/>
    <x v="0"/>
    <x v="11"/>
    <x v="202"/>
    <s v="Anthony Johnson20141229"/>
    <x v="948"/>
    <x v="3"/>
    <x v="0"/>
    <x v="1"/>
    <s v="Avery 477"/>
    <n v="274.77"/>
    <n v="9"/>
    <n v="126.39"/>
    <s v="Profit"/>
  </r>
  <r>
    <d v="2014-12-29T00:00:00"/>
    <x v="0"/>
    <x v="11"/>
    <x v="202"/>
    <s v="Anthony Johnson20141229"/>
    <x v="948"/>
    <x v="3"/>
    <x v="1"/>
    <x v="8"/>
    <s v="Executive Impressions 10&quot; Spectator Wall Clock"/>
    <n v="70.56"/>
    <n v="6"/>
    <n v="23.99"/>
    <s v="Profit"/>
  </r>
  <r>
    <d v="2014-12-29T00:00:00"/>
    <x v="0"/>
    <x v="11"/>
    <x v="43"/>
    <s v="Shui Tom20141229"/>
    <x v="949"/>
    <x v="31"/>
    <x v="2"/>
    <x v="6"/>
    <s v="Mediabridge Sport Armband iPhone 5s"/>
    <n v="23.98"/>
    <n v="3"/>
    <n v="-5.69"/>
    <s v="Loss"/>
  </r>
  <r>
    <d v="2014-12-29T00:00:00"/>
    <x v="0"/>
    <x v="11"/>
    <x v="43"/>
    <s v="Shui Tom20141229"/>
    <x v="949"/>
    <x v="31"/>
    <x v="0"/>
    <x v="2"/>
    <s v="Fellowes Bases and Tops For Staxonsteel/High-Stak Systems"/>
    <n v="33.29"/>
    <n v="1"/>
    <n v="7.99"/>
    <s v="Profit"/>
  </r>
  <r>
    <d v="2014-12-29T00:00:00"/>
    <x v="0"/>
    <x v="11"/>
    <x v="456"/>
    <s v="Zuschuss Carroll20141229"/>
    <x v="950"/>
    <x v="1"/>
    <x v="1"/>
    <x v="8"/>
    <s v="Tenex Chairmats For Use with Hard Floors"/>
    <n v="38.979999999999997"/>
    <n v="3"/>
    <n v="-50.67"/>
    <s v="Loss"/>
  </r>
  <r>
    <d v="2014-12-29T00:00:00"/>
    <x v="0"/>
    <x v="11"/>
    <x v="588"/>
    <s v="Michael Granlund20141229"/>
    <x v="951"/>
    <x v="1"/>
    <x v="1"/>
    <x v="8"/>
    <s v="Master Caster Door Stop, Large Brown"/>
    <n v="8.74"/>
    <n v="3"/>
    <n v="-4.8"/>
    <s v="Loss"/>
  </r>
  <r>
    <d v="2014-12-29T00:00:00"/>
    <x v="0"/>
    <x v="11"/>
    <x v="170"/>
    <s v="Arianne Irving20141229"/>
    <x v="952"/>
    <x v="3"/>
    <x v="0"/>
    <x v="1"/>
    <s v="Alphabetical Labels for Top Tab Filing"/>
    <n v="88.8"/>
    <n v="6"/>
    <n v="44.4"/>
    <s v="Profit"/>
  </r>
  <r>
    <d v="2014-12-29T00:00:00"/>
    <x v="0"/>
    <x v="11"/>
    <x v="170"/>
    <s v="Arianne Irving20141229"/>
    <x v="952"/>
    <x v="3"/>
    <x v="2"/>
    <x v="6"/>
    <s v="HTC One"/>
    <n v="319.97000000000003"/>
    <n v="4"/>
    <n v="36"/>
    <s v="Profit"/>
  </r>
  <r>
    <d v="2014-12-29T00:00:00"/>
    <x v="0"/>
    <x v="11"/>
    <x v="589"/>
    <s v="Ricardo Emerson20141229"/>
    <x v="953"/>
    <x v="10"/>
    <x v="0"/>
    <x v="12"/>
    <s v="Acco 6 Outlet Guardian Standard Surge Suppressor"/>
    <n v="48.36"/>
    <n v="5"/>
    <n v="6.05"/>
    <s v="Profit"/>
  </r>
  <r>
    <d v="2014-12-30T00:00:00"/>
    <x v="0"/>
    <x v="11"/>
    <x v="590"/>
    <s v="Ken Brennan20141230"/>
    <x v="954"/>
    <x v="14"/>
    <x v="0"/>
    <x v="4"/>
    <s v="Newell 350"/>
    <n v="9.84"/>
    <n v="3"/>
    <n v="2.85"/>
    <s v="Profit"/>
  </r>
  <r>
    <d v="2014-12-30T00:00:00"/>
    <x v="0"/>
    <x v="11"/>
    <x v="386"/>
    <s v="Stefania Perrino20141230"/>
    <x v="955"/>
    <x v="0"/>
    <x v="0"/>
    <x v="10"/>
    <s v="Fashion Color Clasp Envelopes"/>
    <n v="12.98"/>
    <n v="3"/>
    <n v="4.71"/>
    <s v="Profit"/>
  </r>
  <r>
    <d v="2014-12-30T00:00:00"/>
    <x v="0"/>
    <x v="11"/>
    <x v="386"/>
    <s v="Stefania Perrino20141230"/>
    <x v="955"/>
    <x v="0"/>
    <x v="2"/>
    <x v="6"/>
    <s v="Plantronics CS 50-USB -Â headsetÂ - Convertible, Monaural"/>
    <n v="217.58"/>
    <n v="2"/>
    <n v="19.04"/>
    <s v="Profit"/>
  </r>
  <r>
    <d v="2014-12-30T00:00:00"/>
    <x v="0"/>
    <x v="11"/>
    <x v="386"/>
    <s v="Stefania Perrino20141230"/>
    <x v="955"/>
    <x v="0"/>
    <x v="2"/>
    <x v="6"/>
    <s v="AT&amp;T 1080 Corded phone"/>
    <n v="328.78"/>
    <n v="3"/>
    <n v="28.77"/>
    <s v="Profit"/>
  </r>
  <r>
    <d v="2014-12-30T00:00:00"/>
    <x v="0"/>
    <x v="11"/>
    <x v="386"/>
    <s v="Stefania Perrino20141230"/>
    <x v="955"/>
    <x v="0"/>
    <x v="0"/>
    <x v="3"/>
    <s v="Acco Hanging Data Binders"/>
    <n v="2.29"/>
    <n v="3"/>
    <n v="-3.66"/>
    <s v="Loss"/>
  </r>
  <r>
    <d v="2014-12-30T00:00:00"/>
    <x v="0"/>
    <x v="11"/>
    <x v="386"/>
    <s v="Stefania Perrino20141230"/>
    <x v="955"/>
    <x v="0"/>
    <x v="2"/>
    <x v="9"/>
    <s v="Logitech 910-002974 M325 Wireless Mouse for Web Scrolling"/>
    <n v="47.98"/>
    <n v="2"/>
    <n v="14.4"/>
    <s v="Profit"/>
  </r>
  <r>
    <d v="2014-12-30T00:00:00"/>
    <x v="0"/>
    <x v="11"/>
    <x v="591"/>
    <s v="Maureen Fritzler20141230"/>
    <x v="956"/>
    <x v="12"/>
    <x v="0"/>
    <x v="3"/>
    <s v="Ibico Ibimaster 300 Manual Binding System"/>
    <n v="551.99"/>
    <n v="5"/>
    <n v="-459.99"/>
    <s v="Loss"/>
  </r>
  <r>
    <d v="2014-12-30T00:00:00"/>
    <x v="0"/>
    <x v="11"/>
    <x v="41"/>
    <s v="Guy Armstrong20141230"/>
    <x v="957"/>
    <x v="2"/>
    <x v="2"/>
    <x v="9"/>
    <s v="Maxell Pro 80 Minute CD-R, 10/Pack"/>
    <n v="27.97"/>
    <n v="2"/>
    <n v="6.99"/>
    <s v="Profit"/>
  </r>
  <r>
    <d v="2014-12-30T00:00:00"/>
    <x v="0"/>
    <x v="11"/>
    <x v="592"/>
    <s v="Alex Russell20141230"/>
    <x v="958"/>
    <x v="2"/>
    <x v="2"/>
    <x v="6"/>
    <s v="ClearSounds CSC500 Amplified Spirit Phone Corded phone"/>
    <n v="251.96"/>
    <n v="6"/>
    <n v="-50.39"/>
    <s v="Loss"/>
  </r>
  <r>
    <d v="2014-12-30T00:00:00"/>
    <x v="0"/>
    <x v="11"/>
    <x v="592"/>
    <s v="Alex Russell20141230"/>
    <x v="958"/>
    <x v="2"/>
    <x v="1"/>
    <x v="13"/>
    <s v="Hon 5100 Series Wood Tables"/>
    <n v="523.76"/>
    <n v="3"/>
    <n v="-192.05"/>
    <s v="Loss"/>
  </r>
  <r>
    <d v="2014-12-30T00:00:00"/>
    <x v="0"/>
    <x v="11"/>
    <x v="404"/>
    <s v="Astrea Jones20141230"/>
    <x v="959"/>
    <x v="20"/>
    <x v="0"/>
    <x v="12"/>
    <s v="Kensington 6 Outlet SmartSocket Surge Protector"/>
    <n v="122.94"/>
    <n v="3"/>
    <n v="30.74"/>
    <s v="Profit"/>
  </r>
  <r>
    <d v="2014-12-30T00:00:00"/>
    <x v="0"/>
    <x v="11"/>
    <x v="404"/>
    <s v="Astrea Jones20141230"/>
    <x v="959"/>
    <x v="20"/>
    <x v="0"/>
    <x v="3"/>
    <s v="Cardinal HOLDit! Binder Insert Strips,Extra Strips"/>
    <n v="35.450000000000003"/>
    <n v="7"/>
    <n v="12.85"/>
    <s v="Profit"/>
  </r>
  <r>
    <d v="2014-12-30T00:00:00"/>
    <x v="0"/>
    <x v="11"/>
    <x v="118"/>
    <s v="Dorothy Dickinson20141230"/>
    <x v="960"/>
    <x v="15"/>
    <x v="0"/>
    <x v="2"/>
    <s v="Tennsco Industrial Shelving"/>
    <n v="39.130000000000003"/>
    <n v="1"/>
    <n v="-8.8000000000000007"/>
    <s v="Loss"/>
  </r>
  <r>
    <d v="2014-12-31T00:00:00"/>
    <x v="0"/>
    <x v="11"/>
    <x v="593"/>
    <s v="Pamela Coakley20141231"/>
    <x v="961"/>
    <x v="20"/>
    <x v="1"/>
    <x v="11"/>
    <s v="Atlantic Metals Mobile 4-Shelf Bookcases, Custom Colors"/>
    <n v="1573.49"/>
    <n v="7"/>
    <n v="196.69"/>
    <s v="Profit"/>
  </r>
  <r>
    <d v="2014-12-31T00:00:00"/>
    <x v="0"/>
    <x v="11"/>
    <x v="274"/>
    <s v="Rob Williams20141231"/>
    <x v="962"/>
    <x v="24"/>
    <x v="0"/>
    <x v="4"/>
    <s v="BIC Brite Liner Grip Highlighters, Assorted, 5/Pack"/>
    <n v="29.68"/>
    <n v="7"/>
    <n v="11.58"/>
    <s v="Profit"/>
  </r>
  <r>
    <d v="2014-12-31T00:00:00"/>
    <x v="0"/>
    <x v="11"/>
    <x v="274"/>
    <s v="Rob Williams20141231"/>
    <x v="962"/>
    <x v="24"/>
    <x v="2"/>
    <x v="9"/>
    <s v="Sabrent 4-Port USB 2.0 Hub"/>
    <n v="47.53"/>
    <n v="7"/>
    <n v="16.16"/>
    <s v="Profit"/>
  </r>
  <r>
    <d v="2014-12-31T00:00:00"/>
    <x v="0"/>
    <x v="11"/>
    <x v="146"/>
    <s v="Gary Mitchum20141231"/>
    <x v="963"/>
    <x v="32"/>
    <x v="1"/>
    <x v="8"/>
    <s v="Nu-Dell Executive Frame"/>
    <n v="63.2"/>
    <n v="5"/>
    <n v="23.38"/>
    <s v="Profit"/>
  </r>
  <r>
    <d v="2014-12-31T00:00:00"/>
    <x v="0"/>
    <x v="11"/>
    <x v="146"/>
    <s v="Gary Mitchum20141231"/>
    <x v="963"/>
    <x v="32"/>
    <x v="2"/>
    <x v="9"/>
    <s v="ImationÂ SecureÂ DriveÂ + Hardware Encrypted USBÂ flash driveÂ - 16 GB"/>
    <n v="113.97"/>
    <n v="3"/>
    <n v="27.35"/>
    <s v="Profit"/>
  </r>
  <r>
    <d v="2014-12-31T00:00:00"/>
    <x v="0"/>
    <x v="11"/>
    <x v="507"/>
    <s v="Candace McMahon20141231"/>
    <x v="964"/>
    <x v="0"/>
    <x v="0"/>
    <x v="10"/>
    <s v="Staple envelope"/>
    <n v="49.57"/>
    <n v="2"/>
    <n v="17.97"/>
    <s v="Profit"/>
  </r>
  <r>
    <d v="2014-12-31T00:00:00"/>
    <x v="0"/>
    <x v="11"/>
    <x v="307"/>
    <s v="Katherine Murray20141231"/>
    <x v="965"/>
    <x v="43"/>
    <x v="0"/>
    <x v="0"/>
    <s v="Xerox 1917"/>
    <n v="195.64"/>
    <n v="4"/>
    <n v="91.95"/>
    <s v="Profit"/>
  </r>
  <r>
    <d v="2014-12-31T00:00:00"/>
    <x v="0"/>
    <x v="11"/>
    <x v="307"/>
    <s v="Katherine Murray20141231"/>
    <x v="965"/>
    <x v="43"/>
    <x v="0"/>
    <x v="0"/>
    <s v="Xerox 1970"/>
    <n v="14.94"/>
    <n v="3"/>
    <n v="7.02"/>
    <s v="Profit"/>
  </r>
  <r>
    <d v="2014-12-31T00:00:00"/>
    <x v="0"/>
    <x v="11"/>
    <x v="307"/>
    <s v="Katherine Murray20141231"/>
    <x v="965"/>
    <x v="43"/>
    <x v="2"/>
    <x v="9"/>
    <s v="Plantronics Savi W720 Multi-Device Wireless Headset System"/>
    <n v="1687.8"/>
    <n v="4"/>
    <n v="742.63"/>
    <s v="Profit"/>
  </r>
  <r>
    <d v="2014-12-31T00:00:00"/>
    <x v="0"/>
    <x v="11"/>
    <x v="307"/>
    <s v="Katherine Murray20141231"/>
    <x v="965"/>
    <x v="43"/>
    <x v="1"/>
    <x v="11"/>
    <s v="Sauder Inglewood Library Bookcases"/>
    <n v="341.96"/>
    <n v="2"/>
    <n v="78.650000000000006"/>
    <s v="Profit"/>
  </r>
  <r>
    <d v="2014-12-31T00:00:00"/>
    <x v="0"/>
    <x v="11"/>
    <x v="307"/>
    <s v="Katherine Murray20141231"/>
    <x v="965"/>
    <x v="43"/>
    <x v="1"/>
    <x v="5"/>
    <s v="Global Fabric Manager's Chair, Dark Gray"/>
    <n v="605.88"/>
    <n v="6"/>
    <n v="151.47"/>
    <s v="Profit"/>
  </r>
  <r>
    <d v="2014-12-31T00:00:00"/>
    <x v="0"/>
    <x v="11"/>
    <x v="594"/>
    <s v="James Lanier20141231"/>
    <x v="966"/>
    <x v="17"/>
    <x v="2"/>
    <x v="6"/>
    <s v="Panasonic KX TS3282W Corded phone"/>
    <n v="475.94"/>
    <n v="7"/>
    <n v="59.49"/>
    <s v="Profit"/>
  </r>
  <r>
    <d v="2014-12-31T00:00:00"/>
    <x v="0"/>
    <x v="11"/>
    <x v="160"/>
    <s v="Aaron Hawkins20141231"/>
    <x v="967"/>
    <x v="20"/>
    <x v="2"/>
    <x v="9"/>
    <s v="Verbatim 25 GB 6x Blu-ray Single Layer Recordable Disc, 10/Pack"/>
    <n v="34.770000000000003"/>
    <n v="3"/>
    <n v="11.47"/>
    <s v="Profit"/>
  </r>
  <r>
    <d v="2014-12-31T00:00:00"/>
    <x v="0"/>
    <x v="11"/>
    <x v="160"/>
    <s v="Aaron Hawkins20141231"/>
    <x v="967"/>
    <x v="20"/>
    <x v="0"/>
    <x v="1"/>
    <s v="Avery 51"/>
    <n v="18.899999999999999"/>
    <n v="3"/>
    <n v="8.69"/>
    <s v="Profit"/>
  </r>
  <r>
    <d v="2015-01-02T00:00:00"/>
    <x v="1"/>
    <x v="0"/>
    <x v="197"/>
    <s v="Victoria Wilson20150102"/>
    <x v="968"/>
    <x v="10"/>
    <x v="0"/>
    <x v="1"/>
    <s v="Avery 505"/>
    <n v="23.68"/>
    <n v="2"/>
    <n v="8.8800000000000008"/>
    <s v="Profit"/>
  </r>
  <r>
    <d v="2015-01-02T00:00:00"/>
    <x v="1"/>
    <x v="0"/>
    <x v="197"/>
    <s v="Victoria Wilson20150102"/>
    <x v="968"/>
    <x v="10"/>
    <x v="1"/>
    <x v="11"/>
    <s v="O'Sullivan 2-Door Barrister Bookcase in Odessa Pine"/>
    <n v="452.45"/>
    <n v="5"/>
    <n v="-244.32"/>
    <s v="Loss"/>
  </r>
  <r>
    <d v="2015-01-02T00:00:00"/>
    <x v="1"/>
    <x v="0"/>
    <x v="197"/>
    <s v="Victoria Wilson20150102"/>
    <x v="968"/>
    <x v="10"/>
    <x v="2"/>
    <x v="6"/>
    <s v="Speck Products Candyshell Flip Case"/>
    <n v="62.98"/>
    <n v="3"/>
    <n v="-14.7"/>
    <s v="Loss"/>
  </r>
  <r>
    <d v="2015-01-02T00:00:00"/>
    <x v="1"/>
    <x v="0"/>
    <x v="197"/>
    <s v="Victoria Wilson20150102"/>
    <x v="968"/>
    <x v="10"/>
    <x v="2"/>
    <x v="15"/>
    <s v="Cisco 9971 IP Video Phone Charcoal"/>
    <n v="1188"/>
    <n v="9"/>
    <n v="-950.4"/>
    <s v="Loss"/>
  </r>
  <r>
    <d v="2015-01-02T00:00:00"/>
    <x v="1"/>
    <x v="0"/>
    <x v="197"/>
    <s v="Victoria Wilson20150102"/>
    <x v="968"/>
    <x v="10"/>
    <x v="2"/>
    <x v="9"/>
    <s v="Sony Micro Vault Click 16 GB USB 2.0 Flash Drive"/>
    <n v="89.58"/>
    <n v="2"/>
    <n v="4.4800000000000004"/>
    <s v="Profit"/>
  </r>
  <r>
    <d v="2015-01-02T00:00:00"/>
    <x v="1"/>
    <x v="0"/>
    <x v="595"/>
    <s v="Claudia Bergmann20150102"/>
    <x v="969"/>
    <x v="7"/>
    <x v="0"/>
    <x v="2"/>
    <s v="SAFCO Mobile Desk Side File, Wire Frame"/>
    <n v="85.52"/>
    <n v="2"/>
    <n v="22.24"/>
    <s v="Profit"/>
  </r>
  <r>
    <d v="2015-01-02T00:00:00"/>
    <x v="1"/>
    <x v="0"/>
    <x v="595"/>
    <s v="Claudia Bergmann20150102"/>
    <x v="969"/>
    <x v="7"/>
    <x v="0"/>
    <x v="4"/>
    <s v="Newell 313"/>
    <n v="9.84"/>
    <n v="3"/>
    <n v="2.66"/>
    <s v="Profit"/>
  </r>
  <r>
    <d v="2015-01-02T00:00:00"/>
    <x v="1"/>
    <x v="0"/>
    <x v="595"/>
    <s v="Claudia Bergmann20150102"/>
    <x v="969"/>
    <x v="7"/>
    <x v="0"/>
    <x v="0"/>
    <s v="Xerox 1959"/>
    <n v="20.04"/>
    <n v="3"/>
    <n v="9.6199999999999992"/>
    <s v="Profit"/>
  </r>
  <r>
    <d v="2015-01-03T00:00:00"/>
    <x v="1"/>
    <x v="0"/>
    <x v="472"/>
    <s v="Sylvia Foulston20150103"/>
    <x v="970"/>
    <x v="0"/>
    <x v="0"/>
    <x v="0"/>
    <s v="Xerox 21"/>
    <n v="10.37"/>
    <n v="2"/>
    <n v="3.63"/>
    <s v="Profit"/>
  </r>
  <r>
    <d v="2015-01-03T00:00:00"/>
    <x v="1"/>
    <x v="0"/>
    <x v="596"/>
    <s v="Amy Hunt20150103"/>
    <x v="971"/>
    <x v="0"/>
    <x v="2"/>
    <x v="9"/>
    <s v="Enermax Acrylux Wireless Keyboard"/>
    <n v="398.4"/>
    <n v="5"/>
    <n v="84.66"/>
    <s v="Profit"/>
  </r>
  <r>
    <d v="2015-01-03T00:00:00"/>
    <x v="1"/>
    <x v="0"/>
    <x v="596"/>
    <s v="Amy Hunt20150103"/>
    <x v="971"/>
    <x v="0"/>
    <x v="0"/>
    <x v="4"/>
    <s v="Newell 317"/>
    <n v="7.06"/>
    <n v="3"/>
    <n v="0.79"/>
    <s v="Profit"/>
  </r>
  <r>
    <d v="2015-01-03T00:00:00"/>
    <x v="1"/>
    <x v="0"/>
    <x v="596"/>
    <s v="Amy Hunt20150103"/>
    <x v="971"/>
    <x v="0"/>
    <x v="1"/>
    <x v="11"/>
    <s v="O'Sullivan Living Dimensions 5-Shelf Bookcases"/>
    <n v="1352.4"/>
    <n v="9"/>
    <n v="-437.54"/>
    <s v="Loss"/>
  </r>
  <r>
    <d v="2015-01-04T00:00:00"/>
    <x v="1"/>
    <x v="0"/>
    <x v="10"/>
    <s v="Chris Selesnick20150104"/>
    <x v="972"/>
    <x v="28"/>
    <x v="0"/>
    <x v="3"/>
    <s v="GBC Standard Recycled Report Covers, Clear Plastic Sheets"/>
    <n v="32.340000000000003"/>
    <n v="3"/>
    <n v="15.52"/>
    <s v="Profit"/>
  </r>
  <r>
    <d v="2015-01-04T00:00:00"/>
    <x v="1"/>
    <x v="0"/>
    <x v="10"/>
    <s v="Chris Selesnick20150104"/>
    <x v="972"/>
    <x v="28"/>
    <x v="0"/>
    <x v="0"/>
    <s v="Adams Telephone Message Book w/Frequently-Called Numbers Space, 400 Messages per Book"/>
    <n v="39.9"/>
    <n v="5"/>
    <n v="19.95"/>
    <s v="Profit"/>
  </r>
  <r>
    <d v="2015-01-04T00:00:00"/>
    <x v="1"/>
    <x v="0"/>
    <x v="597"/>
    <s v="Andrew Gjertsen20150104"/>
    <x v="973"/>
    <x v="6"/>
    <x v="1"/>
    <x v="8"/>
    <s v="DAX Wood Document Frame"/>
    <n v="192.22"/>
    <n v="14"/>
    <n v="69.2"/>
    <s v="Profit"/>
  </r>
  <r>
    <d v="2015-01-05T00:00:00"/>
    <x v="1"/>
    <x v="0"/>
    <x v="50"/>
    <s v="Steven Roelle20150105"/>
    <x v="974"/>
    <x v="22"/>
    <x v="1"/>
    <x v="5"/>
    <s v="Global Deluxe Steno Chair"/>
    <n v="61.58"/>
    <n v="1"/>
    <n v="-6.93"/>
    <s v="Loss"/>
  </r>
  <r>
    <d v="2015-01-05T00:00:00"/>
    <x v="1"/>
    <x v="0"/>
    <x v="196"/>
    <s v="Brooke Gillingham20150105"/>
    <x v="975"/>
    <x v="20"/>
    <x v="0"/>
    <x v="4"/>
    <s v="Newell 34"/>
    <n v="59.52"/>
    <n v="3"/>
    <n v="15.48"/>
    <s v="Profit"/>
  </r>
  <r>
    <d v="2015-01-05T00:00:00"/>
    <x v="1"/>
    <x v="0"/>
    <x v="196"/>
    <s v="Brooke Gillingham20150105"/>
    <x v="975"/>
    <x v="20"/>
    <x v="0"/>
    <x v="10"/>
    <s v="#10- 4 1/8&quot; x 9 1/2&quot; Recycled Envelopes"/>
    <n v="17.48"/>
    <n v="2"/>
    <n v="8.2200000000000006"/>
    <s v="Profit"/>
  </r>
  <r>
    <d v="2015-01-05T00:00:00"/>
    <x v="1"/>
    <x v="0"/>
    <x v="196"/>
    <s v="Brooke Gillingham20150105"/>
    <x v="975"/>
    <x v="20"/>
    <x v="0"/>
    <x v="3"/>
    <s v="Wilson Jones data.warehouse D-Ring Binders with DublLock"/>
    <n v="13.17"/>
    <n v="2"/>
    <n v="4.6100000000000003"/>
    <s v="Profit"/>
  </r>
  <r>
    <d v="2015-01-05T00:00:00"/>
    <x v="1"/>
    <x v="0"/>
    <x v="594"/>
    <s v="James Lanier20150105"/>
    <x v="976"/>
    <x v="3"/>
    <x v="0"/>
    <x v="12"/>
    <s v="Acco 6 Outlet Guardian Premium Surge Suppressor"/>
    <n v="87.36"/>
    <n v="6"/>
    <n v="23.59"/>
    <s v="Profit"/>
  </r>
  <r>
    <d v="2015-01-05T00:00:00"/>
    <x v="1"/>
    <x v="0"/>
    <x v="594"/>
    <s v="James Lanier20150105"/>
    <x v="976"/>
    <x v="3"/>
    <x v="0"/>
    <x v="3"/>
    <s v="Fellowes Binding Cases"/>
    <n v="56.16"/>
    <n v="6"/>
    <n v="17.55"/>
    <s v="Profit"/>
  </r>
  <r>
    <d v="2015-01-06T00:00:00"/>
    <x v="1"/>
    <x v="0"/>
    <x v="386"/>
    <s v="Stefania Perrino20150106"/>
    <x v="977"/>
    <x v="26"/>
    <x v="0"/>
    <x v="0"/>
    <s v="It's Hot Message Books with Stickers, 2 3/4&quot; x 5&quot;"/>
    <n v="29.6"/>
    <n v="5"/>
    <n v="9.25"/>
    <s v="Profit"/>
  </r>
  <r>
    <d v="2015-01-06T00:00:00"/>
    <x v="1"/>
    <x v="0"/>
    <x v="386"/>
    <s v="Stefania Perrino20150106"/>
    <x v="977"/>
    <x v="26"/>
    <x v="0"/>
    <x v="3"/>
    <s v="Recycled Pressboard Report Cover with Reinforced Top Hinge"/>
    <n v="1.94"/>
    <n v="2"/>
    <n v="-1.36"/>
    <s v="Loss"/>
  </r>
  <r>
    <d v="2015-01-09T00:00:00"/>
    <x v="1"/>
    <x v="0"/>
    <x v="96"/>
    <s v="Craig Carroll20150109"/>
    <x v="978"/>
    <x v="5"/>
    <x v="0"/>
    <x v="0"/>
    <s v="Easy-staple paper"/>
    <n v="106.32"/>
    <n v="3"/>
    <n v="49.97"/>
    <s v="Profit"/>
  </r>
  <r>
    <d v="2015-01-09T00:00:00"/>
    <x v="1"/>
    <x v="0"/>
    <x v="96"/>
    <s v="Craig Carroll20150109"/>
    <x v="978"/>
    <x v="5"/>
    <x v="0"/>
    <x v="12"/>
    <s v="Belkin 5 Outlet SurgeMaster Power Centers"/>
    <n v="163.44"/>
    <n v="3"/>
    <n v="45.76"/>
    <s v="Profit"/>
  </r>
  <r>
    <d v="2015-01-09T00:00:00"/>
    <x v="1"/>
    <x v="0"/>
    <x v="96"/>
    <s v="Craig Carroll20150109"/>
    <x v="978"/>
    <x v="5"/>
    <x v="0"/>
    <x v="4"/>
    <s v="Boston 1730 StandUp Electric Pencil Sharpener"/>
    <n v="42.76"/>
    <n v="2"/>
    <n v="11.12"/>
    <s v="Profit"/>
  </r>
  <r>
    <d v="2015-01-09T00:00:00"/>
    <x v="1"/>
    <x v="0"/>
    <x v="96"/>
    <s v="Craig Carroll20150109"/>
    <x v="978"/>
    <x v="5"/>
    <x v="0"/>
    <x v="0"/>
    <s v="Speediset Carbonless Redi-Letter 7&quot; x 8 1/2&quot;"/>
    <n v="51.55"/>
    <n v="5"/>
    <n v="24.23"/>
    <s v="Profit"/>
  </r>
  <r>
    <d v="2015-01-10T00:00:00"/>
    <x v="1"/>
    <x v="0"/>
    <x v="13"/>
    <s v="Michael Moore20150110"/>
    <x v="979"/>
    <x v="20"/>
    <x v="1"/>
    <x v="13"/>
    <s v="Bush Advantage Collection Racetrack Conference Table"/>
    <n v="1018.1"/>
    <n v="4"/>
    <n v="-373.3"/>
    <s v="Loss"/>
  </r>
  <r>
    <d v="2015-01-12T00:00:00"/>
    <x v="1"/>
    <x v="0"/>
    <x v="598"/>
    <s v="Yana Sorensen20150112"/>
    <x v="980"/>
    <x v="7"/>
    <x v="0"/>
    <x v="2"/>
    <s v="Dual Level, Single-Width Filing Carts"/>
    <n v="465.18"/>
    <n v="3"/>
    <n v="120.95"/>
    <s v="Profit"/>
  </r>
  <r>
    <d v="2015-01-12T00:00:00"/>
    <x v="1"/>
    <x v="0"/>
    <x v="599"/>
    <s v="Cindy Schnelling20150112"/>
    <x v="981"/>
    <x v="10"/>
    <x v="0"/>
    <x v="4"/>
    <s v="BIC Brite Liner Highlighters, Chisel Tip"/>
    <n v="10.37"/>
    <n v="2"/>
    <n v="1.56"/>
    <s v="Profit"/>
  </r>
  <r>
    <d v="2015-01-12T00:00:00"/>
    <x v="1"/>
    <x v="0"/>
    <x v="599"/>
    <s v="Cindy Schnelling20150112"/>
    <x v="981"/>
    <x v="10"/>
    <x v="2"/>
    <x v="6"/>
    <s v="GE 30524EE4"/>
    <n v="235.19"/>
    <n v="2"/>
    <n v="-43.12"/>
    <s v="Loss"/>
  </r>
  <r>
    <d v="2015-01-12T00:00:00"/>
    <x v="1"/>
    <x v="0"/>
    <x v="599"/>
    <s v="Cindy Schnelling20150112"/>
    <x v="981"/>
    <x v="10"/>
    <x v="2"/>
    <x v="6"/>
    <s v="Anker 24W Portable Micro USB Car Charger"/>
    <n v="26.38"/>
    <n v="4"/>
    <n v="2.64"/>
    <s v="Profit"/>
  </r>
  <r>
    <d v="2015-01-12T00:00:00"/>
    <x v="1"/>
    <x v="0"/>
    <x v="599"/>
    <s v="Cindy Schnelling20150112"/>
    <x v="981"/>
    <x v="10"/>
    <x v="2"/>
    <x v="9"/>
    <s v="SanDisk Cruzer 4 GB USB Flash Drive"/>
    <n v="10.38"/>
    <n v="2"/>
    <n v="2.21"/>
    <s v="Profit"/>
  </r>
  <r>
    <d v="2015-01-12T00:00:00"/>
    <x v="1"/>
    <x v="0"/>
    <x v="599"/>
    <s v="Cindy Schnelling20150112"/>
    <x v="981"/>
    <x v="10"/>
    <x v="2"/>
    <x v="6"/>
    <s v="LG Electronics Tone+ HBS-730 Bluetooth Headset"/>
    <n v="107.12"/>
    <n v="3"/>
    <n v="-21.42"/>
    <s v="Loss"/>
  </r>
  <r>
    <d v="2015-01-13T00:00:00"/>
    <x v="1"/>
    <x v="0"/>
    <x v="300"/>
    <s v="Philip Brown20150113"/>
    <x v="982"/>
    <x v="3"/>
    <x v="0"/>
    <x v="3"/>
    <s v="Binding Machine Supplies"/>
    <n v="70.010000000000005"/>
    <n v="3"/>
    <n v="24.5"/>
    <s v="Profit"/>
  </r>
  <r>
    <d v="2015-01-13T00:00:00"/>
    <x v="1"/>
    <x v="0"/>
    <x v="300"/>
    <s v="Philip Brown20150113"/>
    <x v="982"/>
    <x v="3"/>
    <x v="1"/>
    <x v="8"/>
    <s v="Floodlight Indoor Halogen Bulbs, 1 Bulb per Pack, 60 Watts"/>
    <n v="77.599999999999994"/>
    <n v="4"/>
    <n v="38.020000000000003"/>
    <s v="Profit"/>
  </r>
  <r>
    <d v="2015-01-13T00:00:00"/>
    <x v="1"/>
    <x v="0"/>
    <x v="300"/>
    <s v="Philip Brown20150113"/>
    <x v="982"/>
    <x v="3"/>
    <x v="1"/>
    <x v="8"/>
    <s v="Deflect-o EconoMat Nonstudded, No Bevel Mat"/>
    <n v="464.85"/>
    <n v="9"/>
    <n v="92.97"/>
    <s v="Profit"/>
  </r>
  <r>
    <d v="2015-01-13T00:00:00"/>
    <x v="1"/>
    <x v="0"/>
    <x v="600"/>
    <s v="Karen Seio20150113"/>
    <x v="983"/>
    <x v="4"/>
    <x v="0"/>
    <x v="1"/>
    <s v="Avery 508"/>
    <n v="9.82"/>
    <n v="2"/>
    <n v="4.8099999999999996"/>
    <s v="Profit"/>
  </r>
  <r>
    <d v="2015-01-17T00:00:00"/>
    <x v="1"/>
    <x v="0"/>
    <x v="179"/>
    <s v="Joni Sundaresam20150117"/>
    <x v="984"/>
    <x v="1"/>
    <x v="1"/>
    <x v="8"/>
    <s v="Eldon ClusterMat Chair Mat with Cordless Antistatic Protection"/>
    <n v="254.74"/>
    <n v="7"/>
    <n v="-312.06"/>
    <s v="Loss"/>
  </r>
  <r>
    <d v="2015-01-17T00:00:00"/>
    <x v="1"/>
    <x v="0"/>
    <x v="134"/>
    <s v="Scott Cohen20150117"/>
    <x v="985"/>
    <x v="32"/>
    <x v="0"/>
    <x v="4"/>
    <s v="Avery Fluorescent Highlighter Four-Color Set"/>
    <n v="6.68"/>
    <n v="2"/>
    <n v="2"/>
    <s v="Profit"/>
  </r>
  <r>
    <d v="2015-01-17T00:00:00"/>
    <x v="1"/>
    <x v="0"/>
    <x v="596"/>
    <s v="Amy Hunt20150117"/>
    <x v="986"/>
    <x v="15"/>
    <x v="0"/>
    <x v="14"/>
    <s v="Acme Hot Forged Carbon Steel Scissors with Nickel-Plated Handles, 3 7/8&quot; Cut, 8&quot;L"/>
    <n v="88.96"/>
    <n v="8"/>
    <n v="10.01"/>
    <s v="Profit"/>
  </r>
  <r>
    <d v="2015-01-19T00:00:00"/>
    <x v="1"/>
    <x v="0"/>
    <x v="181"/>
    <s v="Paul MacIntyre20150119"/>
    <x v="987"/>
    <x v="0"/>
    <x v="1"/>
    <x v="13"/>
    <s v="Bevis Round Conference Table Top &amp; Single Column Base"/>
    <n v="102.44"/>
    <n v="1"/>
    <n v="-13.17"/>
    <s v="Loss"/>
  </r>
  <r>
    <d v="2015-01-19T00:00:00"/>
    <x v="1"/>
    <x v="0"/>
    <x v="181"/>
    <s v="Paul MacIntyre20150119"/>
    <x v="987"/>
    <x v="0"/>
    <x v="1"/>
    <x v="5"/>
    <s v="Harbour Creations 67200 Series Stacking Chairs"/>
    <n v="199.3"/>
    <n v="4"/>
    <n v="-8.5399999999999991"/>
    <s v="Loss"/>
  </r>
  <r>
    <d v="2015-01-23T00:00:00"/>
    <x v="1"/>
    <x v="0"/>
    <x v="249"/>
    <s v="Carl Weiss20150123"/>
    <x v="988"/>
    <x v="35"/>
    <x v="0"/>
    <x v="0"/>
    <s v="Wirebound Service Call Books, 5 1/2&quot; x 4&quot;"/>
    <n v="29.04"/>
    <n v="3"/>
    <n v="13.94"/>
    <s v="Profit"/>
  </r>
  <r>
    <d v="2015-01-23T00:00:00"/>
    <x v="1"/>
    <x v="0"/>
    <x v="249"/>
    <s v="Carl Weiss20150123"/>
    <x v="988"/>
    <x v="35"/>
    <x v="0"/>
    <x v="1"/>
    <s v="Avery 500"/>
    <n v="14.62"/>
    <n v="2"/>
    <n v="6.87"/>
    <s v="Profit"/>
  </r>
  <r>
    <d v="2015-01-24T00:00:00"/>
    <x v="1"/>
    <x v="0"/>
    <x v="601"/>
    <s v="Cyra Reiten20150124"/>
    <x v="989"/>
    <x v="16"/>
    <x v="0"/>
    <x v="4"/>
    <s v="Crayola Colored Pencils"/>
    <n v="13.12"/>
    <n v="5"/>
    <n v="2.13"/>
    <s v="Profit"/>
  </r>
  <r>
    <d v="2015-01-26T00:00:00"/>
    <x v="1"/>
    <x v="0"/>
    <x v="551"/>
    <s v="Elizabeth Moffitt20150126"/>
    <x v="990"/>
    <x v="3"/>
    <x v="0"/>
    <x v="0"/>
    <s v="Xerox 1991"/>
    <n v="182.72"/>
    <n v="8"/>
    <n v="84.05"/>
    <s v="Profit"/>
  </r>
  <r>
    <d v="2015-01-27T00:00:00"/>
    <x v="1"/>
    <x v="0"/>
    <x v="9"/>
    <s v="Seth Vernon20150127"/>
    <x v="991"/>
    <x v="10"/>
    <x v="1"/>
    <x v="5"/>
    <s v="High-Back Leather Manager's Chair"/>
    <n v="181.99"/>
    <n v="2"/>
    <n v="-54.6"/>
    <s v="Loss"/>
  </r>
  <r>
    <d v="2015-01-27T00:00:00"/>
    <x v="1"/>
    <x v="0"/>
    <x v="9"/>
    <s v="Seth Vernon20150127"/>
    <x v="991"/>
    <x v="10"/>
    <x v="2"/>
    <x v="6"/>
    <s v="Polycom VVX 310 VoIP phone"/>
    <n v="431.98"/>
    <n v="4"/>
    <n v="-100.79"/>
    <s v="Loss"/>
  </r>
  <r>
    <d v="2015-01-27T00:00:00"/>
    <x v="1"/>
    <x v="0"/>
    <x v="9"/>
    <s v="Seth Vernon20150127"/>
    <x v="991"/>
    <x v="10"/>
    <x v="2"/>
    <x v="6"/>
    <s v="Nortel Meridian M5316 Digital phone"/>
    <n v="155.37"/>
    <n v="1"/>
    <n v="-36.25"/>
    <s v="Loss"/>
  </r>
  <r>
    <d v="2015-01-27T00:00:00"/>
    <x v="1"/>
    <x v="0"/>
    <x v="573"/>
    <s v="Sean Christensen20150127"/>
    <x v="992"/>
    <x v="3"/>
    <x v="1"/>
    <x v="5"/>
    <s v="HON 5400 Series Task Chairs for Big and Tall"/>
    <n v="2803.92"/>
    <n v="5"/>
    <n v="0"/>
    <s v="Loss"/>
  </r>
  <r>
    <d v="2015-01-28T00:00:00"/>
    <x v="1"/>
    <x v="0"/>
    <x v="343"/>
    <s v="Joseph Holt20150128"/>
    <x v="993"/>
    <x v="25"/>
    <x v="1"/>
    <x v="13"/>
    <s v="Chromcraft Bull-Nose Wood Oval Conference Tables &amp; Bases"/>
    <n v="4297.6400000000003"/>
    <n v="13"/>
    <n v="-1862.31"/>
    <s v="Loss"/>
  </r>
  <r>
    <d v="2015-01-30T00:00:00"/>
    <x v="1"/>
    <x v="0"/>
    <x v="355"/>
    <s v="Jeremy Pistek20150130"/>
    <x v="994"/>
    <x v="0"/>
    <x v="0"/>
    <x v="0"/>
    <s v="Rediform Voice Mail Log Books"/>
    <n v="14.3"/>
    <n v="6"/>
    <n v="5.01"/>
    <s v="Profit"/>
  </r>
  <r>
    <d v="2015-01-30T00:00:00"/>
    <x v="1"/>
    <x v="0"/>
    <x v="309"/>
    <s v="Charles Crestani20150130"/>
    <x v="995"/>
    <x v="3"/>
    <x v="1"/>
    <x v="8"/>
    <s v="Computer Room Manger, 14&quot;"/>
    <n v="227.36"/>
    <n v="7"/>
    <n v="81.849999999999994"/>
    <s v="Profit"/>
  </r>
  <r>
    <d v="2015-01-30T00:00:00"/>
    <x v="1"/>
    <x v="0"/>
    <x v="309"/>
    <s v="Charles Crestani20150130"/>
    <x v="995"/>
    <x v="3"/>
    <x v="2"/>
    <x v="15"/>
    <s v="Bady BDG101FRU Card Printer"/>
    <n v="1919.98"/>
    <n v="3"/>
    <n v="216"/>
    <s v="Profit"/>
  </r>
  <r>
    <d v="2015-01-31T00:00:00"/>
    <x v="1"/>
    <x v="0"/>
    <x v="366"/>
    <s v="Karl Braun20150131"/>
    <x v="996"/>
    <x v="28"/>
    <x v="0"/>
    <x v="0"/>
    <s v="Xerox 1999"/>
    <n v="12.96"/>
    <n v="2"/>
    <n v="6.22"/>
    <s v="Profit"/>
  </r>
  <r>
    <d v="2015-01-31T00:00:00"/>
    <x v="1"/>
    <x v="0"/>
    <x v="366"/>
    <s v="Karl Braun20150131"/>
    <x v="996"/>
    <x v="28"/>
    <x v="1"/>
    <x v="8"/>
    <s v="Seth Thomas 13 1/2&quot; Wall Clock"/>
    <n v="53.34"/>
    <n v="3"/>
    <n v="16.54"/>
    <s v="Profit"/>
  </r>
  <r>
    <d v="2015-01-31T00:00:00"/>
    <x v="1"/>
    <x v="0"/>
    <x v="366"/>
    <s v="Karl Braun20150131"/>
    <x v="996"/>
    <x v="28"/>
    <x v="0"/>
    <x v="3"/>
    <s v="Ibico Standard Transparent Covers"/>
    <n v="32.96"/>
    <n v="2"/>
    <n v="16.149999999999999"/>
    <s v="Profit"/>
  </r>
  <r>
    <d v="2015-02-03T00:00:00"/>
    <x v="1"/>
    <x v="1"/>
    <x v="158"/>
    <s v="Allen Armold20150203"/>
    <x v="997"/>
    <x v="40"/>
    <x v="1"/>
    <x v="8"/>
    <s v="Coloredge Poster Frame"/>
    <n v="28.4"/>
    <n v="2"/>
    <n v="11.08"/>
    <s v="Profit"/>
  </r>
  <r>
    <d v="2015-02-03T00:00:00"/>
    <x v="1"/>
    <x v="1"/>
    <x v="158"/>
    <s v="Allen Armold20150203"/>
    <x v="997"/>
    <x v="40"/>
    <x v="2"/>
    <x v="9"/>
    <s v="Kensington SlimBlade Notebook Wireless Mouse with Nano Receiver"/>
    <n v="149.97"/>
    <n v="3"/>
    <n v="50.99"/>
    <s v="Profit"/>
  </r>
  <r>
    <d v="2015-02-03T00:00:00"/>
    <x v="1"/>
    <x v="1"/>
    <x v="602"/>
    <s v="Rick Wilson20150203"/>
    <x v="998"/>
    <x v="3"/>
    <x v="1"/>
    <x v="8"/>
    <s v="Hand-Finished Solid Wood Document Frame"/>
    <n v="136.91999999999999"/>
    <n v="4"/>
    <n v="41.08"/>
    <s v="Profit"/>
  </r>
  <r>
    <d v="2015-02-03T00:00:00"/>
    <x v="1"/>
    <x v="1"/>
    <x v="484"/>
    <s v="Ken Heidel20150203"/>
    <x v="999"/>
    <x v="27"/>
    <x v="0"/>
    <x v="3"/>
    <s v="Wilson Jones Standard D-Ring Binders"/>
    <n v="12.14"/>
    <n v="3"/>
    <n v="4.0999999999999996"/>
    <s v="Profit"/>
  </r>
  <r>
    <d v="2015-02-03T00:00:00"/>
    <x v="1"/>
    <x v="1"/>
    <x v="251"/>
    <s v="Frank Olsen20150203"/>
    <x v="1000"/>
    <x v="4"/>
    <x v="0"/>
    <x v="10"/>
    <s v="Staple envelope"/>
    <n v="74.52"/>
    <n v="9"/>
    <n v="35.020000000000003"/>
    <s v="Profit"/>
  </r>
  <r>
    <d v="2015-02-03T00:00:00"/>
    <x v="1"/>
    <x v="1"/>
    <x v="203"/>
    <s v="Pauline Webber20150203"/>
    <x v="1001"/>
    <x v="20"/>
    <x v="1"/>
    <x v="5"/>
    <s v="Global Fabric Manager's Chair, Dark Gray"/>
    <n v="90.88"/>
    <n v="1"/>
    <n v="15.15"/>
    <s v="Profit"/>
  </r>
  <r>
    <d v="2015-02-06T00:00:00"/>
    <x v="1"/>
    <x v="1"/>
    <x v="197"/>
    <s v="Victoria Wilson20150206"/>
    <x v="1002"/>
    <x v="22"/>
    <x v="0"/>
    <x v="4"/>
    <s v="Newell 310"/>
    <n v="5.28"/>
    <n v="3"/>
    <n v="1.53"/>
    <s v="Profit"/>
  </r>
  <r>
    <d v="2015-02-06T00:00:00"/>
    <x v="1"/>
    <x v="1"/>
    <x v="325"/>
    <s v="Ivan Liston20150206"/>
    <x v="1003"/>
    <x v="7"/>
    <x v="1"/>
    <x v="5"/>
    <s v="Office Star - Contemporary Swivel Chair with Padded Adjustable Arms and Flex Back"/>
    <n v="1268.82"/>
    <n v="9"/>
    <n v="266.45"/>
    <s v="Profit"/>
  </r>
  <r>
    <d v="2015-02-06T00:00:00"/>
    <x v="1"/>
    <x v="1"/>
    <x v="325"/>
    <s v="Ivan Liston20150206"/>
    <x v="1003"/>
    <x v="7"/>
    <x v="1"/>
    <x v="11"/>
    <s v="Hon Metal Bookcases, Putty"/>
    <n v="283.92"/>
    <n v="4"/>
    <n v="82.34"/>
    <s v="Profit"/>
  </r>
  <r>
    <d v="2015-02-06T00:00:00"/>
    <x v="1"/>
    <x v="1"/>
    <x v="325"/>
    <s v="Ivan Liston20150206"/>
    <x v="1003"/>
    <x v="7"/>
    <x v="0"/>
    <x v="4"/>
    <s v="SANFORD Liquid Accent Tank-Style Highlighters"/>
    <n v="5.68"/>
    <n v="2"/>
    <n v="1.76"/>
    <s v="Profit"/>
  </r>
  <r>
    <d v="2015-02-06T00:00:00"/>
    <x v="1"/>
    <x v="1"/>
    <x v="603"/>
    <s v="Trudy Schmidt20150206"/>
    <x v="1004"/>
    <x v="0"/>
    <x v="0"/>
    <x v="3"/>
    <s v="UniKeep View Case Binders"/>
    <n v="2.93"/>
    <n v="3"/>
    <n v="-4.99"/>
    <s v="Loss"/>
  </r>
  <r>
    <d v="2015-02-06T00:00:00"/>
    <x v="1"/>
    <x v="1"/>
    <x v="603"/>
    <s v="Trudy Schmidt20150206"/>
    <x v="1004"/>
    <x v="0"/>
    <x v="2"/>
    <x v="9"/>
    <s v="Memorex Mini Travel Drive 8 GB USB 2.0 Flash Drive"/>
    <n v="18.53"/>
    <n v="2"/>
    <n v="4.4000000000000004"/>
    <s v="Profit"/>
  </r>
  <r>
    <d v="2015-02-06T00:00:00"/>
    <x v="1"/>
    <x v="1"/>
    <x v="603"/>
    <s v="Trudy Schmidt20150206"/>
    <x v="1004"/>
    <x v="0"/>
    <x v="0"/>
    <x v="2"/>
    <s v="Tennsco Snap-Together Open Shelving Units, Starter Sets and Add-On Units"/>
    <n v="670.75"/>
    <n v="3"/>
    <n v="-125.77"/>
    <s v="Loss"/>
  </r>
  <r>
    <d v="2015-02-06T00:00:00"/>
    <x v="1"/>
    <x v="1"/>
    <x v="604"/>
    <s v="Lori Olson20150206"/>
    <x v="1005"/>
    <x v="6"/>
    <x v="0"/>
    <x v="2"/>
    <s v="Tennsco Industrial Shelving"/>
    <n v="146.72999999999999"/>
    <n v="3"/>
    <n v="2.93"/>
    <s v="Profit"/>
  </r>
  <r>
    <d v="2015-02-06T00:00:00"/>
    <x v="1"/>
    <x v="1"/>
    <x v="604"/>
    <s v="Lori Olson20150206"/>
    <x v="1005"/>
    <x v="6"/>
    <x v="0"/>
    <x v="0"/>
    <s v="Xerox 1920"/>
    <n v="29.9"/>
    <n v="5"/>
    <n v="13.46"/>
    <s v="Profit"/>
  </r>
  <r>
    <d v="2015-02-07T00:00:00"/>
    <x v="1"/>
    <x v="1"/>
    <x v="105"/>
    <s v="Damala Kotsonis20150207"/>
    <x v="1006"/>
    <x v="6"/>
    <x v="0"/>
    <x v="10"/>
    <s v="Cameo Buff Policy Envelopes"/>
    <n v="311.14999999999998"/>
    <n v="5"/>
    <n v="146.24"/>
    <s v="Profit"/>
  </r>
  <r>
    <d v="2015-02-07T00:00:00"/>
    <x v="1"/>
    <x v="1"/>
    <x v="105"/>
    <s v="Damala Kotsonis20150207"/>
    <x v="1006"/>
    <x v="6"/>
    <x v="0"/>
    <x v="0"/>
    <s v="Xerox 1957"/>
    <n v="12.96"/>
    <n v="2"/>
    <n v="6.35"/>
    <s v="Profit"/>
  </r>
  <r>
    <d v="2015-02-08T00:00:00"/>
    <x v="1"/>
    <x v="1"/>
    <x v="384"/>
    <s v="Lisa Hazard20150208"/>
    <x v="1007"/>
    <x v="10"/>
    <x v="2"/>
    <x v="6"/>
    <s v="JBL Micro Wireless Portable Bluetooth Speaker"/>
    <n v="107.98"/>
    <n v="3"/>
    <n v="-27"/>
    <s v="Loss"/>
  </r>
  <r>
    <d v="2015-02-08T00:00:00"/>
    <x v="1"/>
    <x v="1"/>
    <x v="248"/>
    <s v="Brosina Hoffman20150208"/>
    <x v="1008"/>
    <x v="42"/>
    <x v="0"/>
    <x v="0"/>
    <s v="Wirebound Message Books, Four 2 3/4 x 5 Forms per Page, 200 Sets per Book"/>
    <n v="9.5399999999999991"/>
    <n v="2"/>
    <n v="4.29"/>
    <s v="Profit"/>
  </r>
  <r>
    <d v="2015-02-08T00:00:00"/>
    <x v="1"/>
    <x v="1"/>
    <x v="248"/>
    <s v="Brosina Hoffman20150208"/>
    <x v="1008"/>
    <x v="42"/>
    <x v="0"/>
    <x v="7"/>
    <s v="Advantus Push Pins, Aluminum Head"/>
    <n v="5.81"/>
    <n v="1"/>
    <n v="1.8"/>
    <s v="Profit"/>
  </r>
  <r>
    <d v="2015-02-08T00:00:00"/>
    <x v="1"/>
    <x v="1"/>
    <x v="248"/>
    <s v="Brosina Hoffman20150208"/>
    <x v="1008"/>
    <x v="42"/>
    <x v="0"/>
    <x v="4"/>
    <s v="Sanford Colorific Colored Pencils, 12/Box"/>
    <n v="5.76"/>
    <n v="2"/>
    <n v="1.73"/>
    <s v="Profit"/>
  </r>
  <r>
    <d v="2015-02-09T00:00:00"/>
    <x v="1"/>
    <x v="1"/>
    <x v="279"/>
    <s v="Michael Stewart20150209"/>
    <x v="1009"/>
    <x v="0"/>
    <x v="2"/>
    <x v="9"/>
    <s v="Memorex Micro Travel Drive 8 GB"/>
    <n v="20.8"/>
    <n v="2"/>
    <n v="6.5"/>
    <s v="Profit"/>
  </r>
  <r>
    <d v="2015-02-09T00:00:00"/>
    <x v="1"/>
    <x v="1"/>
    <x v="410"/>
    <s v="Frank Atkinson20150209"/>
    <x v="1010"/>
    <x v="0"/>
    <x v="0"/>
    <x v="1"/>
    <s v="Round Specialty Laser Printer Labels"/>
    <n v="40.1"/>
    <n v="4"/>
    <n v="13.53"/>
    <s v="Profit"/>
  </r>
  <r>
    <d v="2015-02-09T00:00:00"/>
    <x v="1"/>
    <x v="1"/>
    <x v="410"/>
    <s v="Frank Atkinson20150209"/>
    <x v="1010"/>
    <x v="0"/>
    <x v="1"/>
    <x v="8"/>
    <s v="Dana Fluorescent Magnifying Lamp, White, 36&quot;"/>
    <n v="40.78"/>
    <n v="2"/>
    <n v="-30.59"/>
    <s v="Loss"/>
  </r>
  <r>
    <d v="2015-02-09T00:00:00"/>
    <x v="1"/>
    <x v="1"/>
    <x v="605"/>
    <s v="Sarah Jordon20150209"/>
    <x v="1011"/>
    <x v="3"/>
    <x v="1"/>
    <x v="5"/>
    <s v="Global Deluxe Stacking Chair, Gray"/>
    <n v="203.92"/>
    <n v="5"/>
    <n v="22.94"/>
    <s v="Profit"/>
  </r>
  <r>
    <d v="2015-02-09T00:00:00"/>
    <x v="1"/>
    <x v="1"/>
    <x v="453"/>
    <s v="Jill Fjeld20150209"/>
    <x v="1012"/>
    <x v="1"/>
    <x v="2"/>
    <x v="9"/>
    <s v="Logitech Wireless Headset h800"/>
    <n v="479.95"/>
    <n v="6"/>
    <n v="89.99"/>
    <s v="Profit"/>
  </r>
  <r>
    <d v="2015-02-10T00:00:00"/>
    <x v="1"/>
    <x v="1"/>
    <x v="555"/>
    <s v="Nona Balk20150210"/>
    <x v="1013"/>
    <x v="2"/>
    <x v="0"/>
    <x v="2"/>
    <s v="Eldon ProFile File 'N Store Portable File Tub Letter/Legal Size Black"/>
    <n v="77.239999999999995"/>
    <n v="5"/>
    <n v="7.72"/>
    <s v="Profit"/>
  </r>
  <r>
    <d v="2015-02-14T00:00:00"/>
    <x v="1"/>
    <x v="1"/>
    <x v="366"/>
    <s v="Karl Braun20150214"/>
    <x v="1014"/>
    <x v="10"/>
    <x v="0"/>
    <x v="3"/>
    <s v="GBC Standard Therm-A-Bind Covers"/>
    <n v="14.95"/>
    <n v="2"/>
    <n v="-11.96"/>
    <s v="Loss"/>
  </r>
  <r>
    <d v="2015-02-14T00:00:00"/>
    <x v="1"/>
    <x v="1"/>
    <x v="366"/>
    <s v="Karl Braun20150214"/>
    <x v="1014"/>
    <x v="10"/>
    <x v="2"/>
    <x v="6"/>
    <s v="Google Nexus 5"/>
    <n v="323.98"/>
    <n v="3"/>
    <n v="-81"/>
    <s v="Loss"/>
  </r>
  <r>
    <d v="2015-02-14T00:00:00"/>
    <x v="1"/>
    <x v="1"/>
    <x v="366"/>
    <s v="Karl Braun20150214"/>
    <x v="1014"/>
    <x v="10"/>
    <x v="0"/>
    <x v="3"/>
    <s v="Acco Hanging Data Binders"/>
    <n v="2.29"/>
    <n v="2"/>
    <n v="-1.68"/>
    <s v="Loss"/>
  </r>
  <r>
    <d v="2015-02-14T00:00:00"/>
    <x v="1"/>
    <x v="1"/>
    <x v="366"/>
    <s v="Karl Braun20150214"/>
    <x v="1014"/>
    <x v="10"/>
    <x v="0"/>
    <x v="4"/>
    <s v="Newell 315"/>
    <n v="14.35"/>
    <n v="3"/>
    <n v="0.9"/>
    <s v="Profit"/>
  </r>
  <r>
    <d v="2015-02-14T00:00:00"/>
    <x v="1"/>
    <x v="1"/>
    <x v="366"/>
    <s v="Karl Braun20150214"/>
    <x v="1014"/>
    <x v="10"/>
    <x v="2"/>
    <x v="9"/>
    <s v="Belkin F8E887 USB Wired Ergonomic Keyboard"/>
    <n v="71.98"/>
    <n v="3"/>
    <n v="0.9"/>
    <s v="Profit"/>
  </r>
  <r>
    <d v="2015-02-14T00:00:00"/>
    <x v="1"/>
    <x v="1"/>
    <x v="207"/>
    <s v="Ted Trevino20150214"/>
    <x v="1015"/>
    <x v="20"/>
    <x v="0"/>
    <x v="3"/>
    <s v="Black Avery Memo-Size 3-Ring Binder, 5 1/2&quot; x 8 1/2&quot;"/>
    <n v="26.42"/>
    <n v="9"/>
    <n v="9.58"/>
    <s v="Profit"/>
  </r>
  <r>
    <d v="2015-02-14T00:00:00"/>
    <x v="1"/>
    <x v="1"/>
    <x v="207"/>
    <s v="Ted Trevino20150214"/>
    <x v="1015"/>
    <x v="20"/>
    <x v="2"/>
    <x v="6"/>
    <s v="Samsung Galaxy S4"/>
    <n v="625.99"/>
    <n v="1"/>
    <n v="187.8"/>
    <s v="Profit"/>
  </r>
  <r>
    <d v="2015-02-15T00:00:00"/>
    <x v="1"/>
    <x v="1"/>
    <x v="132"/>
    <s v="Roy Phan20150215"/>
    <x v="1016"/>
    <x v="21"/>
    <x v="2"/>
    <x v="6"/>
    <s v="Innergie mMini Combo Duo USB Travel Charging Kit"/>
    <n v="134.97"/>
    <n v="3"/>
    <n v="64.790000000000006"/>
    <s v="Profit"/>
  </r>
  <r>
    <d v="2015-02-15T00:00:00"/>
    <x v="1"/>
    <x v="1"/>
    <x v="132"/>
    <s v="Roy Phan20150215"/>
    <x v="1016"/>
    <x v="21"/>
    <x v="2"/>
    <x v="6"/>
    <s v="Samsung Galaxy S III - 16GB - pebble blue (T-Mobile)"/>
    <n v="699.98"/>
    <n v="2"/>
    <n v="195.99"/>
    <s v="Profit"/>
  </r>
  <r>
    <d v="2015-02-15T00:00:00"/>
    <x v="1"/>
    <x v="1"/>
    <x v="132"/>
    <s v="Roy Phan20150215"/>
    <x v="1016"/>
    <x v="21"/>
    <x v="2"/>
    <x v="9"/>
    <s v="MaxellÂ LTO Ultrium - 800 GB"/>
    <n v="139.94999999999999"/>
    <n v="5"/>
    <n v="26.59"/>
    <s v="Profit"/>
  </r>
  <r>
    <d v="2015-02-15T00:00:00"/>
    <x v="1"/>
    <x v="1"/>
    <x v="176"/>
    <s v="Justin MacKendrick20150215"/>
    <x v="1017"/>
    <x v="3"/>
    <x v="0"/>
    <x v="0"/>
    <s v="Xerox 1959"/>
    <n v="13.36"/>
    <n v="2"/>
    <n v="6.41"/>
    <s v="Profit"/>
  </r>
  <r>
    <d v="2015-02-15T00:00:00"/>
    <x v="1"/>
    <x v="1"/>
    <x v="176"/>
    <s v="Justin MacKendrick20150215"/>
    <x v="1017"/>
    <x v="3"/>
    <x v="0"/>
    <x v="3"/>
    <s v="Acco Data Flex Cable Posts For Top &amp; Bottom Load Binders, 6&quot; Capacity"/>
    <n v="41.72"/>
    <n v="5"/>
    <n v="13.04"/>
    <s v="Profit"/>
  </r>
  <r>
    <d v="2015-02-15T00:00:00"/>
    <x v="1"/>
    <x v="1"/>
    <x v="176"/>
    <s v="Justin MacKendrick20150215"/>
    <x v="1017"/>
    <x v="3"/>
    <x v="0"/>
    <x v="3"/>
    <s v="Avery Durable Binders"/>
    <n v="11.52"/>
    <n v="5"/>
    <n v="4.18"/>
    <s v="Profit"/>
  </r>
  <r>
    <d v="2015-02-15T00:00:00"/>
    <x v="1"/>
    <x v="1"/>
    <x v="176"/>
    <s v="Justin MacKendrick20150215"/>
    <x v="1017"/>
    <x v="3"/>
    <x v="0"/>
    <x v="12"/>
    <s v="Kensington 6 Outlet MasterPiece HOMEOFFICE Power Control Center"/>
    <n v="541.44000000000005"/>
    <n v="6"/>
    <n v="157.02000000000001"/>
    <s v="Profit"/>
  </r>
  <r>
    <d v="2015-02-15T00:00:00"/>
    <x v="1"/>
    <x v="1"/>
    <x v="176"/>
    <s v="Justin MacKendrick20150215"/>
    <x v="1017"/>
    <x v="3"/>
    <x v="0"/>
    <x v="0"/>
    <s v="Xerox 22"/>
    <n v="19.440000000000001"/>
    <n v="3"/>
    <n v="9.33"/>
    <s v="Profit"/>
  </r>
  <r>
    <d v="2015-02-16T00:00:00"/>
    <x v="1"/>
    <x v="1"/>
    <x v="569"/>
    <s v="Sung Pak20150216"/>
    <x v="1018"/>
    <x v="38"/>
    <x v="0"/>
    <x v="0"/>
    <s v="Xerox 1920"/>
    <n v="35.880000000000003"/>
    <n v="6"/>
    <n v="16.149999999999999"/>
    <s v="Profit"/>
  </r>
  <r>
    <d v="2015-02-16T00:00:00"/>
    <x v="1"/>
    <x v="1"/>
    <x v="122"/>
    <s v="Rob Dowd20150216"/>
    <x v="1019"/>
    <x v="3"/>
    <x v="0"/>
    <x v="0"/>
    <s v="Xerox 1881"/>
    <n v="36.840000000000003"/>
    <n v="3"/>
    <n v="17.309999999999999"/>
    <s v="Profit"/>
  </r>
  <r>
    <d v="2015-02-16T00:00:00"/>
    <x v="1"/>
    <x v="1"/>
    <x v="122"/>
    <s v="Rob Dowd20150216"/>
    <x v="1019"/>
    <x v="3"/>
    <x v="0"/>
    <x v="1"/>
    <s v="Avery 485"/>
    <n v="87.71"/>
    <n v="7"/>
    <n v="41.22"/>
    <s v="Profit"/>
  </r>
  <r>
    <d v="2015-02-18T00:00:00"/>
    <x v="1"/>
    <x v="1"/>
    <x v="518"/>
    <s v="Ann Blume20150218"/>
    <x v="1020"/>
    <x v="3"/>
    <x v="0"/>
    <x v="1"/>
    <s v="Smead Alpha-Z Color-Coded Second Alphabetical Labels and Starter Set"/>
    <n v="9.24"/>
    <n v="3"/>
    <n v="4.4400000000000004"/>
    <s v="Profit"/>
  </r>
  <r>
    <d v="2015-02-18T00:00:00"/>
    <x v="1"/>
    <x v="1"/>
    <x v="606"/>
    <s v="Guy Thornton20150218"/>
    <x v="1021"/>
    <x v="3"/>
    <x v="0"/>
    <x v="1"/>
    <s v="Avery 4027 File Folder Labels for Dot Matrix Printers, 5000 Labels per Box, White"/>
    <n v="61.06"/>
    <n v="2"/>
    <n v="28.09"/>
    <s v="Profit"/>
  </r>
  <r>
    <d v="2015-02-18T00:00:00"/>
    <x v="1"/>
    <x v="1"/>
    <x v="606"/>
    <s v="Guy Thornton20150218"/>
    <x v="1021"/>
    <x v="3"/>
    <x v="1"/>
    <x v="13"/>
    <s v="Hon 61000 Series Interactive Training Tables"/>
    <n v="35.54"/>
    <n v="1"/>
    <n v="-0.89"/>
    <s v="Loss"/>
  </r>
  <r>
    <d v="2015-02-20T00:00:00"/>
    <x v="1"/>
    <x v="1"/>
    <x v="272"/>
    <s v="Liz MacKendrick20150220"/>
    <x v="1022"/>
    <x v="13"/>
    <x v="2"/>
    <x v="9"/>
    <s v="Anker Ultrathin Bluetooth Wireless Keyboard Aluminum Cover with Stand"/>
    <n v="29.99"/>
    <n v="1"/>
    <n v="3"/>
    <s v="Profit"/>
  </r>
  <r>
    <d v="2015-02-20T00:00:00"/>
    <x v="1"/>
    <x v="1"/>
    <x v="75"/>
    <s v="Kelly Andreada20150220"/>
    <x v="1023"/>
    <x v="23"/>
    <x v="0"/>
    <x v="4"/>
    <s v="Sanford 52201 APSCO Electric Pencil Sharpener"/>
    <n v="286.79000000000002"/>
    <n v="7"/>
    <n v="74.569999999999993"/>
    <s v="Profit"/>
  </r>
  <r>
    <d v="2015-02-21T00:00:00"/>
    <x v="1"/>
    <x v="1"/>
    <x v="364"/>
    <s v="Joe Elijah20150221"/>
    <x v="1024"/>
    <x v="31"/>
    <x v="0"/>
    <x v="0"/>
    <s v="Easy-staple paper"/>
    <n v="49.12"/>
    <n v="4"/>
    <n v="23.09"/>
    <s v="Profit"/>
  </r>
  <r>
    <d v="2015-02-21T00:00:00"/>
    <x v="1"/>
    <x v="1"/>
    <x v="517"/>
    <s v="Pierre Wener20150221"/>
    <x v="1025"/>
    <x v="36"/>
    <x v="0"/>
    <x v="3"/>
    <s v="Fellowes PB500 Electric Punch Plastic Comb Binding Machine with Manual Bind"/>
    <n v="2541.98"/>
    <n v="2"/>
    <n v="1270.99"/>
    <s v="Profit"/>
  </r>
  <r>
    <d v="2015-02-22T00:00:00"/>
    <x v="1"/>
    <x v="1"/>
    <x v="577"/>
    <s v="Penelope Sewall20150222"/>
    <x v="1026"/>
    <x v="14"/>
    <x v="0"/>
    <x v="4"/>
    <s v="Newell 34"/>
    <n v="79.36"/>
    <n v="4"/>
    <n v="20.63"/>
    <s v="Profit"/>
  </r>
  <r>
    <d v="2015-02-23T00:00:00"/>
    <x v="1"/>
    <x v="1"/>
    <x v="607"/>
    <s v="Lindsay Castell20150223"/>
    <x v="1027"/>
    <x v="20"/>
    <x v="0"/>
    <x v="12"/>
    <s v="Hoover Portapower Portable Vacuum"/>
    <n v="26.88"/>
    <n v="6"/>
    <n v="6.72"/>
    <s v="Profit"/>
  </r>
  <r>
    <d v="2015-02-23T00:00:00"/>
    <x v="1"/>
    <x v="1"/>
    <x v="607"/>
    <s v="Lindsay Castell20150223"/>
    <x v="1027"/>
    <x v="20"/>
    <x v="0"/>
    <x v="3"/>
    <s v="Avery Self-Adhesive Photo Pockets for Polaroid Photos"/>
    <n v="10.9"/>
    <n v="2"/>
    <n v="3.81"/>
    <s v="Profit"/>
  </r>
  <r>
    <d v="2015-02-25T00:00:00"/>
    <x v="1"/>
    <x v="1"/>
    <x v="567"/>
    <s v="Sung Shariari20150225"/>
    <x v="1028"/>
    <x v="32"/>
    <x v="0"/>
    <x v="1"/>
    <s v="Avery 518"/>
    <n v="3.15"/>
    <n v="1"/>
    <n v="1.51"/>
    <s v="Profit"/>
  </r>
  <r>
    <d v="2015-02-25T00:00:00"/>
    <x v="1"/>
    <x v="1"/>
    <x v="567"/>
    <s v="Sung Shariari20150225"/>
    <x v="1028"/>
    <x v="32"/>
    <x v="0"/>
    <x v="0"/>
    <s v="Adams Telephone Message Book W/Dividers/Space For Phone Numbers, 5 1/4&quot;X8 1/2&quot;, 200/Messages"/>
    <n v="22.72"/>
    <n v="4"/>
    <n v="10.220000000000001"/>
    <s v="Profit"/>
  </r>
  <r>
    <d v="2015-02-27T00:00:00"/>
    <x v="1"/>
    <x v="1"/>
    <x v="478"/>
    <s v="Bill Tyler20150227"/>
    <x v="1029"/>
    <x v="2"/>
    <x v="0"/>
    <x v="3"/>
    <s v="Pressboard Covers with Storage Hooks, 9 1/2&quot; x 11&quot;, Light Blue"/>
    <n v="4.42"/>
    <n v="3"/>
    <n v="-3.39"/>
    <s v="Loss"/>
  </r>
  <r>
    <d v="2015-02-27T00:00:00"/>
    <x v="1"/>
    <x v="1"/>
    <x v="478"/>
    <s v="Bill Tyler20150227"/>
    <x v="1029"/>
    <x v="2"/>
    <x v="0"/>
    <x v="4"/>
    <s v="Eldon Spacemaker Box, Quick-Snap Lid, Clear"/>
    <n v="16.03"/>
    <n v="6"/>
    <n v="2.2000000000000002"/>
    <s v="Profit"/>
  </r>
  <r>
    <d v="2015-02-27T00:00:00"/>
    <x v="1"/>
    <x v="1"/>
    <x v="442"/>
    <s v="Erin Smith20150227"/>
    <x v="1030"/>
    <x v="43"/>
    <x v="2"/>
    <x v="6"/>
    <s v="i.Sound Portable Power - 8000 mAh"/>
    <n v="105.98"/>
    <n v="2"/>
    <n v="1.06"/>
    <s v="Profit"/>
  </r>
  <r>
    <d v="2015-02-27T00:00:00"/>
    <x v="1"/>
    <x v="1"/>
    <x v="442"/>
    <s v="Erin Smith20150227"/>
    <x v="1030"/>
    <x v="43"/>
    <x v="1"/>
    <x v="13"/>
    <s v="Barricks 18&quot; x 48&quot; Non-Folding Utility Table with Bottom Storage Shelf"/>
    <n v="493.92"/>
    <n v="7"/>
    <n v="-28.22"/>
    <s v="Loss"/>
  </r>
  <r>
    <d v="2015-02-27T00:00:00"/>
    <x v="1"/>
    <x v="1"/>
    <x v="608"/>
    <s v="Nora Paige20150227"/>
    <x v="1031"/>
    <x v="22"/>
    <x v="2"/>
    <x v="9"/>
    <s v="Microsoft Natural Keyboard Elite"/>
    <n v="538.91999999999996"/>
    <n v="9"/>
    <n v="80.84"/>
    <s v="Profit"/>
  </r>
  <r>
    <d v="2015-02-28T00:00:00"/>
    <x v="1"/>
    <x v="1"/>
    <x v="329"/>
    <s v="Valerie Dominguez20150228"/>
    <x v="1032"/>
    <x v="15"/>
    <x v="1"/>
    <x v="5"/>
    <s v="Global Low Back Tilter Chair"/>
    <n v="161.57"/>
    <n v="2"/>
    <n v="-28.27"/>
    <s v="Loss"/>
  </r>
  <r>
    <d v="2015-02-28T00:00:00"/>
    <x v="1"/>
    <x v="1"/>
    <x v="329"/>
    <s v="Valerie Dominguez20150228"/>
    <x v="1032"/>
    <x v="15"/>
    <x v="1"/>
    <x v="5"/>
    <s v="Global Push Button Manager's Chair, Indigo"/>
    <n v="389.7"/>
    <n v="8"/>
    <n v="43.84"/>
    <s v="Profit"/>
  </r>
  <r>
    <d v="2015-03-01T00:00:00"/>
    <x v="1"/>
    <x v="2"/>
    <x v="43"/>
    <s v="Shui Tom20150301"/>
    <x v="1033"/>
    <x v="4"/>
    <x v="0"/>
    <x v="3"/>
    <s v="XtraLife ClearVue Slant-D Ring Binder, White, 3&quot;"/>
    <n v="58.72"/>
    <n v="4"/>
    <n v="27.01"/>
    <s v="Profit"/>
  </r>
  <r>
    <d v="2015-03-01T00:00:00"/>
    <x v="1"/>
    <x v="2"/>
    <x v="526"/>
    <s v="Dave Hallsten20150301"/>
    <x v="1034"/>
    <x v="3"/>
    <x v="2"/>
    <x v="6"/>
    <s v="Square Credit Card Reader"/>
    <n v="15.98"/>
    <n v="2"/>
    <n v="1.2"/>
    <s v="Profit"/>
  </r>
  <r>
    <d v="2015-03-01T00:00:00"/>
    <x v="1"/>
    <x v="2"/>
    <x v="526"/>
    <s v="Dave Hallsten20150301"/>
    <x v="1034"/>
    <x v="3"/>
    <x v="1"/>
    <x v="5"/>
    <s v="Global Deluxe Steno Chair"/>
    <n v="184.75"/>
    <n v="3"/>
    <n v="-20.78"/>
    <s v="Loss"/>
  </r>
  <r>
    <d v="2015-03-01T00:00:00"/>
    <x v="1"/>
    <x v="2"/>
    <x v="218"/>
    <s v="Resi PÃ¶lking20150301"/>
    <x v="1035"/>
    <x v="2"/>
    <x v="0"/>
    <x v="12"/>
    <s v="Hoover Replacement Belt for Commercial Guardsman Heavy-Duty Upright Vacuum"/>
    <n v="3.55"/>
    <n v="2"/>
    <n v="0.44"/>
    <s v="Profit"/>
  </r>
  <r>
    <d v="2015-03-01T00:00:00"/>
    <x v="1"/>
    <x v="2"/>
    <x v="71"/>
    <s v="Craig Molinari20150301"/>
    <x v="1036"/>
    <x v="0"/>
    <x v="0"/>
    <x v="4"/>
    <s v="Panasonic KP-350BK Electric Pencil Sharpener with Auto Stop"/>
    <n v="55.33"/>
    <n v="2"/>
    <n v="6.22"/>
    <s v="Profit"/>
  </r>
  <r>
    <d v="2015-03-01T00:00:00"/>
    <x v="1"/>
    <x v="2"/>
    <x v="71"/>
    <s v="Craig Molinari20150301"/>
    <x v="1036"/>
    <x v="0"/>
    <x v="1"/>
    <x v="11"/>
    <s v="Atlantic Metals Mobile 5-Shelf Bookcases, Custom Colors"/>
    <n v="1228"/>
    <n v="6"/>
    <n v="-36.119999999999997"/>
    <s v="Loss"/>
  </r>
  <r>
    <d v="2015-03-01T00:00:00"/>
    <x v="1"/>
    <x v="2"/>
    <x v="609"/>
    <s v="Tracy Poddar20150301"/>
    <x v="1037"/>
    <x v="0"/>
    <x v="2"/>
    <x v="6"/>
    <s v="Jackery Bar Premium Fast-charging Portable Charger"/>
    <n v="95.84"/>
    <n v="4"/>
    <n v="34.74"/>
    <s v="Profit"/>
  </r>
  <r>
    <d v="2015-03-02T00:00:00"/>
    <x v="1"/>
    <x v="2"/>
    <x v="610"/>
    <s v="Dave Kipp20150302"/>
    <x v="1038"/>
    <x v="22"/>
    <x v="1"/>
    <x v="13"/>
    <s v="Hon Racetrack Conference Tables"/>
    <n v="787.53"/>
    <n v="3"/>
    <n v="165.38"/>
    <s v="Profit"/>
  </r>
  <r>
    <d v="2015-03-02T00:00:00"/>
    <x v="1"/>
    <x v="2"/>
    <x v="205"/>
    <s v="Pete Armstrong20150302"/>
    <x v="1039"/>
    <x v="18"/>
    <x v="0"/>
    <x v="4"/>
    <s v="50 Colored Long Pencils"/>
    <n v="10.16"/>
    <n v="1"/>
    <n v="2.64"/>
    <s v="Profit"/>
  </r>
  <r>
    <d v="2015-03-02T00:00:00"/>
    <x v="1"/>
    <x v="2"/>
    <x v="205"/>
    <s v="Pete Armstrong20150302"/>
    <x v="1039"/>
    <x v="18"/>
    <x v="0"/>
    <x v="10"/>
    <s v="Brown Kraft Recycled Envelopes"/>
    <n v="101.88"/>
    <n v="6"/>
    <n v="50.94"/>
    <s v="Profit"/>
  </r>
  <r>
    <d v="2015-03-05T00:00:00"/>
    <x v="1"/>
    <x v="2"/>
    <x v="321"/>
    <s v="Luke Foster20150305"/>
    <x v="1040"/>
    <x v="20"/>
    <x v="0"/>
    <x v="10"/>
    <s v="Staple envelope"/>
    <n v="29.34"/>
    <n v="3"/>
    <n v="14.67"/>
    <s v="Profit"/>
  </r>
  <r>
    <d v="2015-03-05T00:00:00"/>
    <x v="1"/>
    <x v="2"/>
    <x v="321"/>
    <s v="Luke Foster20150305"/>
    <x v="1040"/>
    <x v="20"/>
    <x v="1"/>
    <x v="5"/>
    <s v="Global Value Mid-Back Manager's Chair, Gray"/>
    <n v="383.61"/>
    <n v="7"/>
    <n v="63.93"/>
    <s v="Profit"/>
  </r>
  <r>
    <d v="2015-03-05T00:00:00"/>
    <x v="1"/>
    <x v="2"/>
    <x v="321"/>
    <s v="Luke Foster20150305"/>
    <x v="1040"/>
    <x v="20"/>
    <x v="0"/>
    <x v="2"/>
    <s v="Fellowes Strictly Business Drawer File, Letter/Legal Size"/>
    <n v="563.4"/>
    <n v="4"/>
    <n v="67.61"/>
    <s v="Profit"/>
  </r>
  <r>
    <d v="2015-03-05T00:00:00"/>
    <x v="1"/>
    <x v="2"/>
    <x v="582"/>
    <s v="Sarah Foster20150305"/>
    <x v="1041"/>
    <x v="18"/>
    <x v="2"/>
    <x v="6"/>
    <s v="I Need's 3d Hello Kitty Hybrid Silicone Case Cover for HTC One X 4g with 3d Hello Kitty Stylus Pen Green/pink"/>
    <n v="23.92"/>
    <n v="2"/>
    <n v="6.7"/>
    <s v="Profit"/>
  </r>
  <r>
    <d v="2015-03-05T00:00:00"/>
    <x v="1"/>
    <x v="2"/>
    <x v="582"/>
    <s v="Sarah Foster20150305"/>
    <x v="1041"/>
    <x v="18"/>
    <x v="0"/>
    <x v="12"/>
    <s v="Staple holder"/>
    <n v="60.69"/>
    <n v="7"/>
    <n v="16.39"/>
    <s v="Profit"/>
  </r>
  <r>
    <d v="2015-03-05T00:00:00"/>
    <x v="1"/>
    <x v="2"/>
    <x v="549"/>
    <s v="Katherine Nockton20150305"/>
    <x v="1042"/>
    <x v="2"/>
    <x v="2"/>
    <x v="6"/>
    <s v="Samsung Convoy 3"/>
    <n v="466.16"/>
    <n v="7"/>
    <n v="-93.23"/>
    <s v="Loss"/>
  </r>
  <r>
    <d v="2015-03-05T00:00:00"/>
    <x v="1"/>
    <x v="2"/>
    <x v="549"/>
    <s v="Katherine Nockton20150305"/>
    <x v="1042"/>
    <x v="2"/>
    <x v="2"/>
    <x v="9"/>
    <s v="Sony 16GB Class 10 Micro SDHC R40 Memory Card"/>
    <n v="10.31"/>
    <n v="1"/>
    <n v="-1.29"/>
    <s v="Loss"/>
  </r>
  <r>
    <d v="2015-03-05T00:00:00"/>
    <x v="1"/>
    <x v="2"/>
    <x v="549"/>
    <s v="Katherine Nockton20150305"/>
    <x v="1042"/>
    <x v="2"/>
    <x v="0"/>
    <x v="3"/>
    <s v="Avery Round Ring Poly Binders"/>
    <n v="2.56"/>
    <n v="3"/>
    <n v="-1.79"/>
    <s v="Loss"/>
  </r>
  <r>
    <d v="2015-03-05T00:00:00"/>
    <x v="1"/>
    <x v="2"/>
    <x v="611"/>
    <s v="Alan Haines20150305"/>
    <x v="1043"/>
    <x v="2"/>
    <x v="1"/>
    <x v="5"/>
    <s v="Situations Contoured Folding Chairs, 4/Set"/>
    <n v="99.37"/>
    <n v="2"/>
    <n v="-7.1"/>
    <s v="Loss"/>
  </r>
  <r>
    <d v="2015-03-05T00:00:00"/>
    <x v="1"/>
    <x v="2"/>
    <x v="611"/>
    <s v="Alan Haines20150305"/>
    <x v="1043"/>
    <x v="2"/>
    <x v="1"/>
    <x v="8"/>
    <s v="36X48 HARDFLOOR CHAIRMAT"/>
    <n v="33.57"/>
    <n v="2"/>
    <n v="-5.45"/>
    <s v="Loss"/>
  </r>
  <r>
    <d v="2015-03-05T00:00:00"/>
    <x v="1"/>
    <x v="2"/>
    <x v="30"/>
    <s v="Mike Vittorini20150305"/>
    <x v="1044"/>
    <x v="0"/>
    <x v="2"/>
    <x v="6"/>
    <s v="Cisco SPA525G2 IP Phone - Wireless"/>
    <n v="31.92"/>
    <n v="2"/>
    <n v="2.39"/>
    <s v="Profit"/>
  </r>
  <r>
    <d v="2015-03-05T00:00:00"/>
    <x v="1"/>
    <x v="2"/>
    <x v="612"/>
    <s v="Jennifer Jackson20150305"/>
    <x v="1045"/>
    <x v="1"/>
    <x v="0"/>
    <x v="7"/>
    <s v="Binder Clips by OIC"/>
    <n v="7.1"/>
    <n v="6"/>
    <n v="2.4900000000000002"/>
    <s v="Profit"/>
  </r>
  <r>
    <d v="2015-03-05T00:00:00"/>
    <x v="1"/>
    <x v="2"/>
    <x v="389"/>
    <s v="Maribeth Schnelling20150305"/>
    <x v="1046"/>
    <x v="1"/>
    <x v="0"/>
    <x v="3"/>
    <s v="Performers Binder/Pad Holder, Black"/>
    <n v="11.21"/>
    <n v="2"/>
    <n v="-16.82"/>
    <s v="Loss"/>
  </r>
  <r>
    <d v="2015-03-05T00:00:00"/>
    <x v="1"/>
    <x v="2"/>
    <x v="389"/>
    <s v="Maribeth Schnelling20150305"/>
    <x v="1046"/>
    <x v="1"/>
    <x v="1"/>
    <x v="8"/>
    <s v="Eldon Wave Desk Accessories"/>
    <n v="4.71"/>
    <n v="2"/>
    <n v="-1.88"/>
    <s v="Loss"/>
  </r>
  <r>
    <d v="2015-03-05T00:00:00"/>
    <x v="1"/>
    <x v="2"/>
    <x v="389"/>
    <s v="Maribeth Schnelling20150305"/>
    <x v="1046"/>
    <x v="1"/>
    <x v="0"/>
    <x v="12"/>
    <s v="Avanti 4.4 Cu. Ft. Refrigerator"/>
    <n v="180.98"/>
    <n v="5"/>
    <n v="-470.55"/>
    <s v="Loss"/>
  </r>
  <r>
    <d v="2015-03-05T00:00:00"/>
    <x v="1"/>
    <x v="2"/>
    <x v="389"/>
    <s v="Maribeth Schnelling20150305"/>
    <x v="1046"/>
    <x v="1"/>
    <x v="0"/>
    <x v="2"/>
    <s v="Companion Letter/Legal File, Black"/>
    <n v="60.42"/>
    <n v="2"/>
    <n v="6.04"/>
    <s v="Profit"/>
  </r>
  <r>
    <d v="2015-03-06T00:00:00"/>
    <x v="1"/>
    <x v="2"/>
    <x v="315"/>
    <s v="John Lucas20150306"/>
    <x v="1047"/>
    <x v="3"/>
    <x v="1"/>
    <x v="8"/>
    <s v="Deflect-o Glass Clear Studded Chair Mats"/>
    <n v="435.26"/>
    <n v="7"/>
    <n v="95.76"/>
    <s v="Profit"/>
  </r>
  <r>
    <d v="2015-03-06T00:00:00"/>
    <x v="1"/>
    <x v="2"/>
    <x v="315"/>
    <s v="John Lucas20150306"/>
    <x v="1047"/>
    <x v="3"/>
    <x v="2"/>
    <x v="16"/>
    <s v="Canon PC1060 Personal Laser Copier"/>
    <n v="1119.98"/>
    <n v="2"/>
    <n v="377.99"/>
    <s v="Profit"/>
  </r>
  <r>
    <d v="2015-03-07T00:00:00"/>
    <x v="1"/>
    <x v="2"/>
    <x v="306"/>
    <s v="Eugene Moren20150307"/>
    <x v="1048"/>
    <x v="7"/>
    <x v="2"/>
    <x v="9"/>
    <s v="Microsoft Sculpt Comfort Mouse"/>
    <n v="119.85"/>
    <n v="3"/>
    <n v="52.73"/>
    <s v="Profit"/>
  </r>
  <r>
    <d v="2015-03-07T00:00:00"/>
    <x v="1"/>
    <x v="2"/>
    <x v="306"/>
    <s v="Eugene Moren20150307"/>
    <x v="1048"/>
    <x v="7"/>
    <x v="0"/>
    <x v="3"/>
    <s v="GBC Twin Loop Wire Binding Elements, 9/16&quot; Spine, Black"/>
    <n v="30.44"/>
    <n v="2"/>
    <n v="14.92"/>
    <s v="Profit"/>
  </r>
  <r>
    <d v="2015-03-07T00:00:00"/>
    <x v="1"/>
    <x v="2"/>
    <x v="306"/>
    <s v="Eugene Moren20150307"/>
    <x v="1048"/>
    <x v="7"/>
    <x v="0"/>
    <x v="3"/>
    <s v="Wilson Jones Heavy-Duty Casebound Ring Binders with Metal Hinges"/>
    <n v="69.28"/>
    <n v="2"/>
    <n v="33.25"/>
    <s v="Profit"/>
  </r>
  <r>
    <d v="2015-03-07T00:00:00"/>
    <x v="1"/>
    <x v="2"/>
    <x v="306"/>
    <s v="Eugene Moren20150307"/>
    <x v="1048"/>
    <x v="7"/>
    <x v="2"/>
    <x v="6"/>
    <s v="LG G3"/>
    <n v="587.97"/>
    <n v="3"/>
    <n v="170.51"/>
    <s v="Profit"/>
  </r>
  <r>
    <d v="2015-03-08T00:00:00"/>
    <x v="1"/>
    <x v="2"/>
    <x v="613"/>
    <s v="Dana Kaydos20150308"/>
    <x v="1049"/>
    <x v="21"/>
    <x v="1"/>
    <x v="11"/>
    <s v="Rush Hierlooms Collection 1&quot; Thick Stackable Bookcases"/>
    <n v="512.94000000000005"/>
    <n v="3"/>
    <n v="97.46"/>
    <s v="Profit"/>
  </r>
  <r>
    <d v="2015-03-08T00:00:00"/>
    <x v="1"/>
    <x v="2"/>
    <x v="613"/>
    <s v="Dana Kaydos20150308"/>
    <x v="1049"/>
    <x v="21"/>
    <x v="1"/>
    <x v="5"/>
    <s v="Hon Mobius Operator's Chair"/>
    <n v="860.93"/>
    <n v="7"/>
    <n v="189.4"/>
    <s v="Profit"/>
  </r>
  <r>
    <d v="2015-03-08T00:00:00"/>
    <x v="1"/>
    <x v="2"/>
    <x v="613"/>
    <s v="Dana Kaydos20150308"/>
    <x v="1049"/>
    <x v="21"/>
    <x v="2"/>
    <x v="6"/>
    <s v="Nortel Meridian M3904 Professional Digital phone"/>
    <n v="769.95"/>
    <n v="5"/>
    <n v="223.29"/>
    <s v="Profit"/>
  </r>
  <r>
    <d v="2015-03-08T00:00:00"/>
    <x v="1"/>
    <x v="2"/>
    <x v="613"/>
    <s v="Dana Kaydos20150308"/>
    <x v="1049"/>
    <x v="21"/>
    <x v="0"/>
    <x v="4"/>
    <s v="Boston 1900 Electric Pencil Sharpener"/>
    <n v="14.98"/>
    <n v="1"/>
    <n v="4.49"/>
    <s v="Profit"/>
  </r>
  <r>
    <d v="2015-03-08T00:00:00"/>
    <x v="1"/>
    <x v="2"/>
    <x v="613"/>
    <s v="Dana Kaydos20150308"/>
    <x v="1049"/>
    <x v="21"/>
    <x v="1"/>
    <x v="8"/>
    <s v="Deflect-o Glass Clear Studded Chair Mats"/>
    <n v="373.08"/>
    <n v="6"/>
    <n v="82.08"/>
    <s v="Profit"/>
  </r>
  <r>
    <d v="2015-03-08T00:00:00"/>
    <x v="1"/>
    <x v="2"/>
    <x v="278"/>
    <s v="Anthony Rawles20150308"/>
    <x v="1050"/>
    <x v="20"/>
    <x v="0"/>
    <x v="0"/>
    <s v="Xerox 1997"/>
    <n v="19.440000000000001"/>
    <n v="3"/>
    <n v="9.33"/>
    <s v="Profit"/>
  </r>
  <r>
    <d v="2015-03-08T00:00:00"/>
    <x v="1"/>
    <x v="2"/>
    <x v="452"/>
    <s v="Fred Chung20150308"/>
    <x v="1051"/>
    <x v="26"/>
    <x v="0"/>
    <x v="4"/>
    <s v="Dixon Prang Watercolor Pencils, 10-Color Set with Brush"/>
    <n v="3.41"/>
    <n v="1"/>
    <n v="0.89"/>
    <s v="Profit"/>
  </r>
  <r>
    <d v="2015-03-08T00:00:00"/>
    <x v="1"/>
    <x v="2"/>
    <x v="251"/>
    <s v="Frank Olsen20150308"/>
    <x v="1052"/>
    <x v="1"/>
    <x v="0"/>
    <x v="3"/>
    <s v="Avery Premier Heavy-Duty Binder with Round Locking Rings"/>
    <n v="8.57"/>
    <n v="3"/>
    <n v="-14.57"/>
    <s v="Loss"/>
  </r>
  <r>
    <d v="2015-03-09T00:00:00"/>
    <x v="1"/>
    <x v="2"/>
    <x v="270"/>
    <s v="Noel Staavos20150309"/>
    <x v="1053"/>
    <x v="0"/>
    <x v="2"/>
    <x v="9"/>
    <s v="Maxell 4.7GB DVD-R"/>
    <n v="113.52"/>
    <n v="5"/>
    <n v="29.8"/>
    <s v="Profit"/>
  </r>
  <r>
    <d v="2015-03-09T00:00:00"/>
    <x v="1"/>
    <x v="2"/>
    <x v="270"/>
    <s v="Noel Staavos20150309"/>
    <x v="1053"/>
    <x v="0"/>
    <x v="2"/>
    <x v="6"/>
    <s v="Panasonic KX T7736-B Digital phone"/>
    <n v="359.88"/>
    <n v="3"/>
    <n v="22.49"/>
    <s v="Profit"/>
  </r>
  <r>
    <d v="2015-03-09T00:00:00"/>
    <x v="1"/>
    <x v="2"/>
    <x v="614"/>
    <s v="Toby Gnade20150309"/>
    <x v="1054"/>
    <x v="25"/>
    <x v="0"/>
    <x v="1"/>
    <s v="Avery 514"/>
    <n v="4.6100000000000003"/>
    <n v="2"/>
    <n v="1.67"/>
    <s v="Profit"/>
  </r>
  <r>
    <d v="2015-03-10T00:00:00"/>
    <x v="1"/>
    <x v="2"/>
    <x v="18"/>
    <s v="Toby Swindell20150310"/>
    <x v="1055"/>
    <x v="0"/>
    <x v="0"/>
    <x v="3"/>
    <s v="Acco Suede Grain Vinyl Round Ring Binder"/>
    <n v="1.1100000000000001"/>
    <n v="2"/>
    <n v="-1.89"/>
    <s v="Loss"/>
  </r>
  <r>
    <d v="2015-03-10T00:00:00"/>
    <x v="1"/>
    <x v="2"/>
    <x v="127"/>
    <s v="Ken Black20150310"/>
    <x v="1056"/>
    <x v="36"/>
    <x v="0"/>
    <x v="2"/>
    <s v="Pizazz Global Quick File"/>
    <n v="89.82"/>
    <n v="6"/>
    <n v="25.15"/>
    <s v="Profit"/>
  </r>
  <r>
    <d v="2015-03-12T00:00:00"/>
    <x v="1"/>
    <x v="2"/>
    <x v="615"/>
    <s v="Edward Becker20150312"/>
    <x v="1057"/>
    <x v="16"/>
    <x v="0"/>
    <x v="10"/>
    <s v="Convenience Packs of Business Envelopes"/>
    <n v="8.69"/>
    <n v="3"/>
    <n v="2.93"/>
    <s v="Profit"/>
  </r>
  <r>
    <d v="2015-03-12T00:00:00"/>
    <x v="1"/>
    <x v="2"/>
    <x v="615"/>
    <s v="Edward Becker20150312"/>
    <x v="1057"/>
    <x v="16"/>
    <x v="1"/>
    <x v="8"/>
    <s v="Eldon Expressions Desk Accessory, Wood Pencil Holder, Oak"/>
    <n v="30.88"/>
    <n v="4"/>
    <n v="3.86"/>
    <s v="Profit"/>
  </r>
  <r>
    <d v="2015-03-12T00:00:00"/>
    <x v="1"/>
    <x v="2"/>
    <x v="615"/>
    <s v="Edward Becker20150312"/>
    <x v="1057"/>
    <x v="16"/>
    <x v="1"/>
    <x v="8"/>
    <s v="Acrylic Self-Standing Desk Frames"/>
    <n v="6.41"/>
    <n v="3"/>
    <n v="1.44"/>
    <s v="Profit"/>
  </r>
  <r>
    <d v="2015-03-12T00:00:00"/>
    <x v="1"/>
    <x v="2"/>
    <x v="438"/>
    <s v="Evan Bailliet20150312"/>
    <x v="1058"/>
    <x v="25"/>
    <x v="0"/>
    <x v="1"/>
    <s v="Avery 518"/>
    <n v="5.04"/>
    <n v="2"/>
    <n v="1.76"/>
    <s v="Profit"/>
  </r>
  <r>
    <d v="2015-03-13T00:00:00"/>
    <x v="1"/>
    <x v="2"/>
    <x v="387"/>
    <s v="Marc Crier20150313"/>
    <x v="1059"/>
    <x v="22"/>
    <x v="1"/>
    <x v="11"/>
    <s v="Safco Value Mate Series Steel Bookcases, Baked Enamel Finish on Steel, Gray"/>
    <n v="141.96"/>
    <n v="2"/>
    <n v="39.75"/>
    <s v="Profit"/>
  </r>
  <r>
    <d v="2015-03-13T00:00:00"/>
    <x v="1"/>
    <x v="2"/>
    <x v="155"/>
    <s v="Nicole Fjeld20150313"/>
    <x v="1060"/>
    <x v="3"/>
    <x v="1"/>
    <x v="5"/>
    <s v="Global Deluxe High-Back Manager's Chair"/>
    <n v="915.14"/>
    <n v="4"/>
    <n v="102.95"/>
    <s v="Profit"/>
  </r>
  <r>
    <d v="2015-03-13T00:00:00"/>
    <x v="1"/>
    <x v="2"/>
    <x v="155"/>
    <s v="Nicole Fjeld20150313"/>
    <x v="1060"/>
    <x v="3"/>
    <x v="1"/>
    <x v="8"/>
    <s v="Dana Halogen Swing-Arm Architect Lamp"/>
    <n v="327.76"/>
    <n v="8"/>
    <n v="91.77"/>
    <s v="Profit"/>
  </r>
  <r>
    <d v="2015-03-14T00:00:00"/>
    <x v="1"/>
    <x v="2"/>
    <x v="287"/>
    <s v="Emily Phan20150314"/>
    <x v="1061"/>
    <x v="38"/>
    <x v="0"/>
    <x v="1"/>
    <s v="Avery 476"/>
    <n v="16.52"/>
    <n v="4"/>
    <n v="7.6"/>
    <s v="Profit"/>
  </r>
  <r>
    <d v="2015-03-14T00:00:00"/>
    <x v="1"/>
    <x v="2"/>
    <x v="287"/>
    <s v="Emily Phan20150314"/>
    <x v="1061"/>
    <x v="38"/>
    <x v="0"/>
    <x v="3"/>
    <s v="GBC DocuBind TL200 Manual Binding Machine"/>
    <n v="671.94"/>
    <n v="3"/>
    <n v="315.81"/>
    <s v="Profit"/>
  </r>
  <r>
    <d v="2015-03-14T00:00:00"/>
    <x v="1"/>
    <x v="2"/>
    <x v="170"/>
    <s v="Arianne Irving20150314"/>
    <x v="1062"/>
    <x v="3"/>
    <x v="0"/>
    <x v="0"/>
    <s v="Xerox 223"/>
    <n v="19.440000000000001"/>
    <n v="3"/>
    <n v="9.33"/>
    <s v="Profit"/>
  </r>
  <r>
    <d v="2015-03-15T00:00:00"/>
    <x v="1"/>
    <x v="2"/>
    <x v="600"/>
    <s v="Karen Seio20150315"/>
    <x v="1063"/>
    <x v="27"/>
    <x v="2"/>
    <x v="6"/>
    <s v="SmartStand Mobile Device Holder, Assorted Colors"/>
    <n v="16.78"/>
    <n v="3"/>
    <n v="1.68"/>
    <s v="Profit"/>
  </r>
  <r>
    <d v="2015-03-16T00:00:00"/>
    <x v="1"/>
    <x v="2"/>
    <x v="616"/>
    <s v="Christopher Martinez20150316"/>
    <x v="1064"/>
    <x v="4"/>
    <x v="0"/>
    <x v="4"/>
    <s v="Rogers Handheld Barrel Pencil Sharpener"/>
    <n v="2.74"/>
    <n v="1"/>
    <n v="0.74"/>
    <s v="Profit"/>
  </r>
  <r>
    <d v="2015-03-16T00:00:00"/>
    <x v="1"/>
    <x v="2"/>
    <x v="616"/>
    <s v="Christopher Martinez20150316"/>
    <x v="1064"/>
    <x v="4"/>
    <x v="0"/>
    <x v="4"/>
    <s v="Newell 344"/>
    <n v="8.34"/>
    <n v="3"/>
    <n v="2.17"/>
    <s v="Profit"/>
  </r>
  <r>
    <d v="2015-03-16T00:00:00"/>
    <x v="1"/>
    <x v="2"/>
    <x v="616"/>
    <s v="Christopher Martinez20150316"/>
    <x v="1064"/>
    <x v="4"/>
    <x v="0"/>
    <x v="2"/>
    <s v="Personal File Boxes with Fold-Down Carry Handle"/>
    <n v="46.74"/>
    <n v="3"/>
    <n v="11.69"/>
    <s v="Profit"/>
  </r>
  <r>
    <d v="2015-03-16T00:00:00"/>
    <x v="1"/>
    <x v="2"/>
    <x v="616"/>
    <s v="Christopher Martinez20150316"/>
    <x v="1064"/>
    <x v="4"/>
    <x v="0"/>
    <x v="3"/>
    <s v="Fellowes PB500 Electric Punch Plastic Comb Binding Machine with Manual Bind"/>
    <n v="6354.95"/>
    <n v="5"/>
    <n v="3177.48"/>
    <s v="Profit"/>
  </r>
  <r>
    <d v="2015-03-16T00:00:00"/>
    <x v="1"/>
    <x v="2"/>
    <x v="617"/>
    <s v="Jeremy Ellison20150316"/>
    <x v="1065"/>
    <x v="22"/>
    <x v="1"/>
    <x v="13"/>
    <s v="KI Adjustable-Height Table"/>
    <n v="171.96"/>
    <n v="2"/>
    <n v="44.71"/>
    <s v="Profit"/>
  </r>
  <r>
    <d v="2015-03-16T00:00:00"/>
    <x v="1"/>
    <x v="2"/>
    <x v="407"/>
    <s v="Monica Federle20150316"/>
    <x v="1066"/>
    <x v="3"/>
    <x v="1"/>
    <x v="8"/>
    <s v="Howard Miller 11-1/2&quot; Diameter Brentwood Wall Clock"/>
    <n v="43.13"/>
    <n v="1"/>
    <n v="18.11"/>
    <s v="Profit"/>
  </r>
  <r>
    <d v="2015-03-16T00:00:00"/>
    <x v="1"/>
    <x v="2"/>
    <x v="279"/>
    <s v="Michael Stewart20150316"/>
    <x v="1067"/>
    <x v="20"/>
    <x v="2"/>
    <x v="6"/>
    <s v="Plantronics MX500i Earset"/>
    <n v="85.9"/>
    <n v="2"/>
    <n v="2.58"/>
    <s v="Profit"/>
  </r>
  <r>
    <d v="2015-03-16T00:00:00"/>
    <x v="1"/>
    <x v="2"/>
    <x v="102"/>
    <s v="Maurice Satty20150316"/>
    <x v="1068"/>
    <x v="33"/>
    <x v="0"/>
    <x v="1"/>
    <s v="Dot Matrix Printer Tape Reel Labels, White, 5000/Box"/>
    <n v="491.55"/>
    <n v="5"/>
    <n v="240.86"/>
    <s v="Profit"/>
  </r>
  <r>
    <d v="2015-03-16T00:00:00"/>
    <x v="1"/>
    <x v="2"/>
    <x v="102"/>
    <s v="Maurice Satty20150316"/>
    <x v="1068"/>
    <x v="33"/>
    <x v="0"/>
    <x v="10"/>
    <s v="Colored Envelopes"/>
    <n v="7.38"/>
    <n v="2"/>
    <n v="3.39"/>
    <s v="Profit"/>
  </r>
  <r>
    <d v="2015-03-16T00:00:00"/>
    <x v="1"/>
    <x v="2"/>
    <x v="412"/>
    <s v="Jim Kriz20150316"/>
    <x v="1069"/>
    <x v="20"/>
    <x v="0"/>
    <x v="4"/>
    <s v="Avery Hi-Liter Smear-Safe Highlighters"/>
    <n v="17.52"/>
    <n v="3"/>
    <n v="6.31"/>
    <s v="Profit"/>
  </r>
  <r>
    <d v="2015-03-17T00:00:00"/>
    <x v="1"/>
    <x v="2"/>
    <x v="535"/>
    <s v="Harold Ryan20150317"/>
    <x v="1070"/>
    <x v="20"/>
    <x v="2"/>
    <x v="9"/>
    <s v="KeyTronicÂ KT800P2 -Â KeyboardÂ - Black"/>
    <n v="15.02"/>
    <n v="1"/>
    <n v="2.7"/>
    <s v="Profit"/>
  </r>
  <r>
    <d v="2015-03-17T00:00:00"/>
    <x v="1"/>
    <x v="2"/>
    <x v="535"/>
    <s v="Harold Ryan20150317"/>
    <x v="1070"/>
    <x v="20"/>
    <x v="0"/>
    <x v="2"/>
    <s v="Tenex Personal Self-Stacking Standard File Box, Black/Gray"/>
    <n v="33.82"/>
    <n v="2"/>
    <n v="9.1300000000000008"/>
    <s v="Profit"/>
  </r>
  <r>
    <d v="2015-03-19T00:00:00"/>
    <x v="1"/>
    <x v="2"/>
    <x v="618"/>
    <s v="Jesus Ocampo20150319"/>
    <x v="1071"/>
    <x v="22"/>
    <x v="2"/>
    <x v="6"/>
    <s v="Wireless Extenders zBoost YX545 SOHO Signal Booster"/>
    <n v="453.58"/>
    <n v="3"/>
    <n v="39.69"/>
    <s v="Profit"/>
  </r>
  <r>
    <d v="2015-03-19T00:00:00"/>
    <x v="1"/>
    <x v="2"/>
    <x v="470"/>
    <s v="Fred Hopkins20150319"/>
    <x v="1072"/>
    <x v="22"/>
    <x v="0"/>
    <x v="2"/>
    <s v="Deluxe Rollaway Locking File with Drawer"/>
    <n v="1247.6400000000001"/>
    <n v="3"/>
    <n v="349.34"/>
    <s v="Profit"/>
  </r>
  <r>
    <d v="2015-03-19T00:00:00"/>
    <x v="1"/>
    <x v="2"/>
    <x v="470"/>
    <s v="Fred Hopkins20150319"/>
    <x v="1072"/>
    <x v="22"/>
    <x v="2"/>
    <x v="16"/>
    <s v="Canon PC940 Copier"/>
    <n v="3149.93"/>
    <n v="7"/>
    <n v="1480.47"/>
    <s v="Profit"/>
  </r>
  <r>
    <d v="2015-03-19T00:00:00"/>
    <x v="1"/>
    <x v="2"/>
    <x v="470"/>
    <s v="Fred Hopkins20150319"/>
    <x v="1072"/>
    <x v="22"/>
    <x v="0"/>
    <x v="0"/>
    <s v="Multicolor Computer Printout Paper"/>
    <n v="209.7"/>
    <n v="2"/>
    <n v="100.66"/>
    <s v="Profit"/>
  </r>
  <r>
    <d v="2015-03-19T00:00:00"/>
    <x v="1"/>
    <x v="2"/>
    <x v="328"/>
    <s v="Berenike Kampe20150319"/>
    <x v="1073"/>
    <x v="3"/>
    <x v="0"/>
    <x v="3"/>
    <s v="GBC Imprintable Covers"/>
    <n v="17.57"/>
    <n v="2"/>
    <n v="6.37"/>
    <s v="Profit"/>
  </r>
  <r>
    <d v="2015-03-19T00:00:00"/>
    <x v="1"/>
    <x v="2"/>
    <x v="328"/>
    <s v="Berenike Kampe20150319"/>
    <x v="1073"/>
    <x v="3"/>
    <x v="0"/>
    <x v="1"/>
    <s v="Self-Adhesive Address Labels for Typewriters by Universal"/>
    <n v="14.62"/>
    <n v="2"/>
    <n v="6.87"/>
    <s v="Profit"/>
  </r>
  <r>
    <d v="2015-03-19T00:00:00"/>
    <x v="1"/>
    <x v="2"/>
    <x v="328"/>
    <s v="Berenike Kampe20150319"/>
    <x v="1073"/>
    <x v="3"/>
    <x v="0"/>
    <x v="14"/>
    <s v="Acme Elite Stainless Steel Scissors"/>
    <n v="33.36"/>
    <n v="4"/>
    <n v="8.67"/>
    <s v="Profit"/>
  </r>
  <r>
    <d v="2015-03-19T00:00:00"/>
    <x v="1"/>
    <x v="2"/>
    <x v="328"/>
    <s v="Berenike Kampe20150319"/>
    <x v="1073"/>
    <x v="3"/>
    <x v="0"/>
    <x v="0"/>
    <s v="Wirebound Message Books, 5-1/2 x 4 Forms, 2 or 4 Forms per Page"/>
    <n v="40.14"/>
    <n v="6"/>
    <n v="19.670000000000002"/>
    <s v="Profit"/>
  </r>
  <r>
    <d v="2015-03-19T00:00:00"/>
    <x v="1"/>
    <x v="2"/>
    <x v="284"/>
    <s v="Dan Campbell20150319"/>
    <x v="1074"/>
    <x v="16"/>
    <x v="0"/>
    <x v="0"/>
    <s v="Adams Telephone Message Books, 5 1/4Â” x 11Â”"/>
    <n v="14.5"/>
    <n v="3"/>
    <n v="4.8899999999999997"/>
    <s v="Profit"/>
  </r>
  <r>
    <d v="2015-03-19T00:00:00"/>
    <x v="1"/>
    <x v="2"/>
    <x v="411"/>
    <s v="Mike Caudle20150319"/>
    <x v="1075"/>
    <x v="3"/>
    <x v="0"/>
    <x v="0"/>
    <s v="Xerox 1974"/>
    <n v="11.96"/>
    <n v="2"/>
    <n v="5.86"/>
    <s v="Profit"/>
  </r>
  <r>
    <d v="2015-03-19T00:00:00"/>
    <x v="1"/>
    <x v="2"/>
    <x v="41"/>
    <s v="Guy Armstrong20150319"/>
    <x v="1076"/>
    <x v="3"/>
    <x v="0"/>
    <x v="7"/>
    <s v="Stockwell Push Pins"/>
    <n v="10.9"/>
    <n v="5"/>
    <n v="3.6"/>
    <s v="Profit"/>
  </r>
  <r>
    <d v="2015-03-19T00:00:00"/>
    <x v="1"/>
    <x v="2"/>
    <x v="619"/>
    <s v="Corinna Mitchell20150319"/>
    <x v="1077"/>
    <x v="0"/>
    <x v="0"/>
    <x v="0"/>
    <s v="Xerox 1919"/>
    <n v="65.58"/>
    <n v="2"/>
    <n v="23.77"/>
    <s v="Profit"/>
  </r>
  <r>
    <d v="2015-03-19T00:00:00"/>
    <x v="1"/>
    <x v="2"/>
    <x v="619"/>
    <s v="Corinna Mitchell20150319"/>
    <x v="1077"/>
    <x v="0"/>
    <x v="1"/>
    <x v="11"/>
    <s v="Bush Heritage Pine Collection 5-Shelf Bookcase, Albany Pine Finish, *Special Order"/>
    <n v="383.47"/>
    <n v="4"/>
    <n v="-67.67"/>
    <s v="Loss"/>
  </r>
  <r>
    <d v="2015-03-20T00:00:00"/>
    <x v="1"/>
    <x v="2"/>
    <x v="620"/>
    <s v="Bart Watters20150320"/>
    <x v="1078"/>
    <x v="21"/>
    <x v="0"/>
    <x v="0"/>
    <s v="Xerox 205"/>
    <n v="51.84"/>
    <n v="8"/>
    <n v="24.88"/>
    <s v="Profit"/>
  </r>
  <r>
    <d v="2015-03-20T00:00:00"/>
    <x v="1"/>
    <x v="2"/>
    <x v="519"/>
    <s v="Joe Kamberova20150320"/>
    <x v="1079"/>
    <x v="0"/>
    <x v="0"/>
    <x v="3"/>
    <s v="GBC Standard Plastic Binding Systems' Combs"/>
    <n v="2.5099999999999998"/>
    <n v="2"/>
    <n v="-4.4000000000000004"/>
    <s v="Loss"/>
  </r>
  <r>
    <d v="2015-03-20T00:00:00"/>
    <x v="1"/>
    <x v="2"/>
    <x v="519"/>
    <s v="Joe Kamberova20150320"/>
    <x v="1079"/>
    <x v="0"/>
    <x v="0"/>
    <x v="7"/>
    <s v="Staples"/>
    <n v="18.86"/>
    <n v="9"/>
    <n v="6.13"/>
    <s v="Profit"/>
  </r>
  <r>
    <d v="2015-03-20T00:00:00"/>
    <x v="1"/>
    <x v="2"/>
    <x v="240"/>
    <s v="Bryan Mills20150320"/>
    <x v="1080"/>
    <x v="11"/>
    <x v="0"/>
    <x v="2"/>
    <s v="Portable Personal File Box"/>
    <n v="29.3"/>
    <n v="3"/>
    <n v="2.56"/>
    <s v="Profit"/>
  </r>
  <r>
    <d v="2015-03-20T00:00:00"/>
    <x v="1"/>
    <x v="2"/>
    <x v="526"/>
    <s v="Dave Hallsten20150320"/>
    <x v="1081"/>
    <x v="20"/>
    <x v="0"/>
    <x v="3"/>
    <s v="Wilson Jones Century Plastic Molded Ring Binders"/>
    <n v="49.85"/>
    <n v="3"/>
    <n v="16.82"/>
    <s v="Profit"/>
  </r>
  <r>
    <d v="2015-03-20T00:00:00"/>
    <x v="1"/>
    <x v="2"/>
    <x v="526"/>
    <s v="Dave Hallsten20150320"/>
    <x v="1081"/>
    <x v="20"/>
    <x v="0"/>
    <x v="10"/>
    <s v="Recycled Interoffice Envelopes with String and Button Closure, 10 x 13"/>
    <n v="23.99"/>
    <n v="1"/>
    <n v="12"/>
    <s v="Profit"/>
  </r>
  <r>
    <d v="2015-03-20T00:00:00"/>
    <x v="1"/>
    <x v="2"/>
    <x v="526"/>
    <s v="Dave Hallsten20150320"/>
    <x v="1081"/>
    <x v="20"/>
    <x v="0"/>
    <x v="3"/>
    <s v="Fellowes PB200 Plastic Comb Binding Machine"/>
    <n v="1087.94"/>
    <n v="8"/>
    <n v="353.58"/>
    <s v="Profit"/>
  </r>
  <r>
    <d v="2015-03-20T00:00:00"/>
    <x v="1"/>
    <x v="2"/>
    <x v="526"/>
    <s v="Dave Hallsten20150320"/>
    <x v="1081"/>
    <x v="20"/>
    <x v="2"/>
    <x v="6"/>
    <s v="Panasonic KX T7731-B Digital phone"/>
    <n v="199.98"/>
    <n v="2"/>
    <n v="53.99"/>
    <s v="Profit"/>
  </r>
  <r>
    <d v="2015-03-20T00:00:00"/>
    <x v="1"/>
    <x v="2"/>
    <x v="526"/>
    <s v="Dave Hallsten20150320"/>
    <x v="1081"/>
    <x v="20"/>
    <x v="0"/>
    <x v="2"/>
    <s v="Tennsco Lockers, Sand"/>
    <n v="83.92"/>
    <n v="4"/>
    <n v="20.14"/>
    <s v="Profit"/>
  </r>
  <r>
    <d v="2015-03-21T00:00:00"/>
    <x v="1"/>
    <x v="2"/>
    <x v="621"/>
    <s v="Julia West20150321"/>
    <x v="1082"/>
    <x v="25"/>
    <x v="0"/>
    <x v="12"/>
    <s v="Honeywell Enviracaire Portable HEPA Air Cleaner for 17' x 22' Room"/>
    <n v="962.08"/>
    <n v="4"/>
    <n v="156.34"/>
    <s v="Profit"/>
  </r>
  <r>
    <d v="2015-03-21T00:00:00"/>
    <x v="1"/>
    <x v="2"/>
    <x v="621"/>
    <s v="Julia West20150321"/>
    <x v="1082"/>
    <x v="25"/>
    <x v="0"/>
    <x v="3"/>
    <s v="GBC Laser Imprintable Binding System Covers, Desert Sand"/>
    <n v="12.84"/>
    <n v="3"/>
    <n v="-9.85"/>
    <s v="Loss"/>
  </r>
  <r>
    <d v="2015-03-21T00:00:00"/>
    <x v="1"/>
    <x v="2"/>
    <x v="621"/>
    <s v="Julia West20150321"/>
    <x v="1082"/>
    <x v="25"/>
    <x v="0"/>
    <x v="0"/>
    <s v="Xerox 1883"/>
    <n v="295.45999999999998"/>
    <n v="14"/>
    <n v="96.02"/>
    <s v="Profit"/>
  </r>
  <r>
    <d v="2015-03-22T00:00:00"/>
    <x v="1"/>
    <x v="2"/>
    <x v="622"/>
    <s v="Dean Braden20150322"/>
    <x v="1083"/>
    <x v="0"/>
    <x v="2"/>
    <x v="9"/>
    <s v="Verbatim 25 GB 6x Blu-ray Single Layer Recordable Disc, 25/Pack"/>
    <n v="18.39"/>
    <n v="1"/>
    <n v="5.29"/>
    <s v="Profit"/>
  </r>
  <r>
    <d v="2015-03-22T00:00:00"/>
    <x v="1"/>
    <x v="2"/>
    <x v="622"/>
    <s v="Dean Braden20150322"/>
    <x v="1083"/>
    <x v="0"/>
    <x v="0"/>
    <x v="2"/>
    <s v="Carina Double Wide Media Storage Towers in Natural &amp; Black"/>
    <n v="129.57"/>
    <n v="2"/>
    <n v="-25.91"/>
    <s v="Loss"/>
  </r>
  <r>
    <d v="2015-03-22T00:00:00"/>
    <x v="1"/>
    <x v="2"/>
    <x v="622"/>
    <s v="Dean Braden20150322"/>
    <x v="1083"/>
    <x v="0"/>
    <x v="0"/>
    <x v="3"/>
    <s v="XtraLife ClearVue Slant-D Ring Binders by Cardinal"/>
    <n v="14.11"/>
    <n v="9"/>
    <n v="-21.17"/>
    <s v="Loss"/>
  </r>
  <r>
    <d v="2015-03-22T00:00:00"/>
    <x v="1"/>
    <x v="2"/>
    <x v="131"/>
    <s v="Ruben Dartt20150322"/>
    <x v="1084"/>
    <x v="3"/>
    <x v="2"/>
    <x v="6"/>
    <s v="Square Credit Card Reader"/>
    <n v="15.98"/>
    <n v="2"/>
    <n v="1.2"/>
    <s v="Profit"/>
  </r>
  <r>
    <d v="2015-03-22T00:00:00"/>
    <x v="1"/>
    <x v="2"/>
    <x v="514"/>
    <s v="Justin Deggeller20150322"/>
    <x v="1085"/>
    <x v="3"/>
    <x v="0"/>
    <x v="0"/>
    <s v="Easy-staple paper"/>
    <n v="105.52"/>
    <n v="4"/>
    <n v="48.54"/>
    <s v="Profit"/>
  </r>
  <r>
    <d v="2015-03-22T00:00:00"/>
    <x v="1"/>
    <x v="2"/>
    <x v="514"/>
    <s v="Justin Deggeller20150322"/>
    <x v="1085"/>
    <x v="3"/>
    <x v="1"/>
    <x v="8"/>
    <s v="Tenex B1-RE Series Chair Mats for Low Pile Carpets"/>
    <n v="91.96"/>
    <n v="2"/>
    <n v="15.63"/>
    <s v="Profit"/>
  </r>
  <r>
    <d v="2015-03-22T00:00:00"/>
    <x v="1"/>
    <x v="2"/>
    <x v="514"/>
    <s v="Justin Deggeller20150322"/>
    <x v="1085"/>
    <x v="3"/>
    <x v="2"/>
    <x v="6"/>
    <s v="ClearOne CHATAttach 160 -Â speaker phone"/>
    <n v="1487.98"/>
    <n v="3"/>
    <n v="186"/>
    <s v="Profit"/>
  </r>
  <r>
    <d v="2015-03-22T00:00:00"/>
    <x v="1"/>
    <x v="2"/>
    <x v="623"/>
    <s v="Fred Wasserman20150322"/>
    <x v="1086"/>
    <x v="33"/>
    <x v="0"/>
    <x v="4"/>
    <s v="Newell 316"/>
    <n v="19.559999999999999"/>
    <n v="4"/>
    <n v="5.48"/>
    <s v="Profit"/>
  </r>
  <r>
    <d v="2015-03-22T00:00:00"/>
    <x v="1"/>
    <x v="2"/>
    <x v="587"/>
    <s v="Debra Catini20150322"/>
    <x v="1087"/>
    <x v="16"/>
    <x v="2"/>
    <x v="9"/>
    <s v="Logitech G602 Wireless Gaming Mouse"/>
    <n v="447.94"/>
    <n v="7"/>
    <n v="89.59"/>
    <s v="Profit"/>
  </r>
  <r>
    <d v="2015-03-22T00:00:00"/>
    <x v="1"/>
    <x v="2"/>
    <x v="587"/>
    <s v="Debra Catini20150322"/>
    <x v="1087"/>
    <x v="16"/>
    <x v="0"/>
    <x v="2"/>
    <s v="Iris 3-Drawer Stacking Bin, Black"/>
    <n v="150.41"/>
    <n v="9"/>
    <n v="-33.840000000000003"/>
    <s v="Loss"/>
  </r>
  <r>
    <d v="2015-03-23T00:00:00"/>
    <x v="1"/>
    <x v="2"/>
    <x v="427"/>
    <s v="Julia Dunbar20150323"/>
    <x v="1088"/>
    <x v="0"/>
    <x v="1"/>
    <x v="5"/>
    <s v="Global Deluxe Steno Chair"/>
    <n v="107.77"/>
    <n v="2"/>
    <n v="-29.25"/>
    <s v="Loss"/>
  </r>
  <r>
    <d v="2015-03-23T00:00:00"/>
    <x v="1"/>
    <x v="2"/>
    <x v="320"/>
    <s v="Sheri Gordon20150323"/>
    <x v="1089"/>
    <x v="9"/>
    <x v="0"/>
    <x v="7"/>
    <s v="Staples"/>
    <n v="31.56"/>
    <n v="4"/>
    <n v="14.2"/>
    <s v="Profit"/>
  </r>
  <r>
    <d v="2015-03-23T00:00:00"/>
    <x v="1"/>
    <x v="2"/>
    <x v="320"/>
    <s v="Sheri Gordon20150323"/>
    <x v="1089"/>
    <x v="9"/>
    <x v="0"/>
    <x v="2"/>
    <s v="Eldon Shelf Savers Cubes and Bins"/>
    <n v="27.92"/>
    <n v="4"/>
    <n v="0.56000000000000005"/>
    <s v="Profit"/>
  </r>
  <r>
    <d v="2015-03-23T00:00:00"/>
    <x v="1"/>
    <x v="2"/>
    <x v="244"/>
    <s v="Bart Pistole20150323"/>
    <x v="1090"/>
    <x v="3"/>
    <x v="0"/>
    <x v="0"/>
    <s v="REDIFORM Incoming/Outgoing Call Register, 11&quot; X 8 1/2&quot;, 100 Messages"/>
    <n v="33.36"/>
    <n v="4"/>
    <n v="16.68"/>
    <s v="Profit"/>
  </r>
  <r>
    <d v="2015-03-23T00:00:00"/>
    <x v="1"/>
    <x v="2"/>
    <x v="450"/>
    <s v="Alice McCarthy20150323"/>
    <x v="1091"/>
    <x v="3"/>
    <x v="0"/>
    <x v="0"/>
    <s v="TOPS Carbonless Receipt Book, Four 2-3/4 x 7-1/4 Money Receipts per Page"/>
    <n v="192.72"/>
    <n v="11"/>
    <n v="92.51"/>
    <s v="Profit"/>
  </r>
  <r>
    <d v="2015-03-23T00:00:00"/>
    <x v="1"/>
    <x v="2"/>
    <x v="450"/>
    <s v="Alice McCarthy20150323"/>
    <x v="1091"/>
    <x v="3"/>
    <x v="2"/>
    <x v="9"/>
    <s v="Logitech G600 MMO Gaming Mouse"/>
    <n v="239.97"/>
    <n v="3"/>
    <n v="86.39"/>
    <s v="Profit"/>
  </r>
  <r>
    <d v="2015-03-24T00:00:00"/>
    <x v="1"/>
    <x v="2"/>
    <x v="285"/>
    <s v="Dennis Pardue20150324"/>
    <x v="1092"/>
    <x v="1"/>
    <x v="1"/>
    <x v="11"/>
    <s v="Sauder Inglewood Library Bookcases"/>
    <n v="359.06"/>
    <n v="3"/>
    <n v="-35.909999999999997"/>
    <s v="Loss"/>
  </r>
  <r>
    <d v="2015-03-24T00:00:00"/>
    <x v="1"/>
    <x v="2"/>
    <x v="624"/>
    <s v="Ben Peterman20150324"/>
    <x v="1093"/>
    <x v="16"/>
    <x v="0"/>
    <x v="12"/>
    <s v="Eureka Sanitaire  Multi-Pro Heavy-Duty Upright, Disposable Bags"/>
    <n v="6.99"/>
    <n v="2"/>
    <n v="0.52"/>
    <s v="Profit"/>
  </r>
  <r>
    <d v="2015-03-24T00:00:00"/>
    <x v="1"/>
    <x v="2"/>
    <x v="552"/>
    <s v="Cathy Prescott20150324"/>
    <x v="1094"/>
    <x v="22"/>
    <x v="1"/>
    <x v="8"/>
    <s v="Eldon Expressions Punched Metal &amp; Wood Desk Accessories, Black &amp; Cherry"/>
    <n v="46.9"/>
    <n v="5"/>
    <n v="13.13"/>
    <s v="Profit"/>
  </r>
  <r>
    <d v="2015-03-26T00:00:00"/>
    <x v="1"/>
    <x v="2"/>
    <x v="625"/>
    <s v="Benjamin Venier20150326"/>
    <x v="1095"/>
    <x v="16"/>
    <x v="0"/>
    <x v="0"/>
    <s v="Xerox 1988"/>
    <n v="74.349999999999994"/>
    <n v="3"/>
    <n v="23.24"/>
    <s v="Profit"/>
  </r>
  <r>
    <d v="2015-03-26T00:00:00"/>
    <x v="1"/>
    <x v="2"/>
    <x v="344"/>
    <s v="Gene McClure20150326"/>
    <x v="1096"/>
    <x v="2"/>
    <x v="0"/>
    <x v="0"/>
    <s v="Southworth 25% Cotton Antique Laid Paper &amp; Envelopes"/>
    <n v="40.03"/>
    <n v="6"/>
    <n v="12.51"/>
    <s v="Profit"/>
  </r>
  <r>
    <d v="2015-03-26T00:00:00"/>
    <x v="1"/>
    <x v="2"/>
    <x v="344"/>
    <s v="Gene McClure20150326"/>
    <x v="1096"/>
    <x v="2"/>
    <x v="2"/>
    <x v="9"/>
    <s v="Verbatim 25 GB 6x Blu-ray Single Layer Recordable Disc, 3/Pack"/>
    <n v="16.78"/>
    <n v="3"/>
    <n v="5.03"/>
    <s v="Profit"/>
  </r>
  <r>
    <d v="2015-03-26T00:00:00"/>
    <x v="1"/>
    <x v="2"/>
    <x v="227"/>
    <s v="Ellis Ballard20150326"/>
    <x v="1097"/>
    <x v="22"/>
    <x v="1"/>
    <x v="13"/>
    <s v="Bush Advantage Collection Racetrack Conference Table"/>
    <n v="3393.68"/>
    <n v="8"/>
    <n v="610.86"/>
    <s v="Profit"/>
  </r>
  <r>
    <d v="2015-03-26T00:00:00"/>
    <x v="1"/>
    <x v="2"/>
    <x v="436"/>
    <s v="Suzanne McNair20150326"/>
    <x v="1098"/>
    <x v="20"/>
    <x v="0"/>
    <x v="2"/>
    <s v="Dual Level, Single-Width Filing Carts"/>
    <n v="1085.42"/>
    <n v="7"/>
    <n v="282.20999999999998"/>
    <s v="Profit"/>
  </r>
  <r>
    <d v="2015-03-26T00:00:00"/>
    <x v="1"/>
    <x v="2"/>
    <x v="436"/>
    <s v="Suzanne McNair20150326"/>
    <x v="1098"/>
    <x v="20"/>
    <x v="0"/>
    <x v="12"/>
    <s v="Disposable Triple-Filter Dust Bags"/>
    <n v="13.11"/>
    <n v="3"/>
    <n v="3.41"/>
    <s v="Profit"/>
  </r>
  <r>
    <d v="2015-03-27T00:00:00"/>
    <x v="1"/>
    <x v="2"/>
    <x v="20"/>
    <s v="Mark Van Huff20150327"/>
    <x v="1099"/>
    <x v="22"/>
    <x v="0"/>
    <x v="2"/>
    <s v="Rogers Profile Extra Capacity Storage Tub"/>
    <n v="83.7"/>
    <n v="5"/>
    <n v="3.35"/>
    <s v="Profit"/>
  </r>
  <r>
    <d v="2015-03-28T00:00:00"/>
    <x v="1"/>
    <x v="2"/>
    <x v="513"/>
    <s v="Alan Barnes20150328"/>
    <x v="1100"/>
    <x v="3"/>
    <x v="2"/>
    <x v="9"/>
    <s v="Imation Bio 8GB USBÂ Flash Drive ImationÂ Corp"/>
    <n v="166.24"/>
    <n v="1"/>
    <n v="24.94"/>
    <s v="Profit"/>
  </r>
  <r>
    <d v="2015-03-28T00:00:00"/>
    <x v="1"/>
    <x v="2"/>
    <x v="513"/>
    <s v="Alan Barnes20150328"/>
    <x v="1100"/>
    <x v="3"/>
    <x v="0"/>
    <x v="0"/>
    <s v="Xerox 1977"/>
    <n v="33.4"/>
    <n v="5"/>
    <n v="16.03"/>
    <s v="Profit"/>
  </r>
  <r>
    <d v="2015-03-28T00:00:00"/>
    <x v="1"/>
    <x v="2"/>
    <x v="74"/>
    <s v="Chloris Kastensmidt20150328"/>
    <x v="1101"/>
    <x v="2"/>
    <x v="0"/>
    <x v="0"/>
    <s v="Xerox 1999"/>
    <n v="15.55"/>
    <n v="3"/>
    <n v="5.44"/>
    <s v="Profit"/>
  </r>
  <r>
    <d v="2015-03-28T00:00:00"/>
    <x v="1"/>
    <x v="2"/>
    <x v="74"/>
    <s v="Chloris Kastensmidt20150328"/>
    <x v="1101"/>
    <x v="2"/>
    <x v="0"/>
    <x v="0"/>
    <s v="Southworth Parchment Paper &amp; Envelopes"/>
    <n v="5.23"/>
    <n v="1"/>
    <n v="1.7"/>
    <s v="Profit"/>
  </r>
  <r>
    <d v="2015-03-28T00:00:00"/>
    <x v="1"/>
    <x v="2"/>
    <x v="209"/>
    <s v="John Huston20150328"/>
    <x v="1102"/>
    <x v="20"/>
    <x v="0"/>
    <x v="10"/>
    <s v="Security-Tint Envelopes"/>
    <n v="22.92"/>
    <n v="3"/>
    <n v="11.23"/>
    <s v="Profit"/>
  </r>
  <r>
    <d v="2015-03-29T00:00:00"/>
    <x v="1"/>
    <x v="2"/>
    <x v="421"/>
    <s v="Sara Luxemburg20150329"/>
    <x v="1103"/>
    <x v="16"/>
    <x v="1"/>
    <x v="5"/>
    <s v="Hon 4070 Series Pagoda Armless Upholstered Stacking Chairs"/>
    <n v="1166.92"/>
    <n v="5"/>
    <n v="131.28"/>
    <s v="Profit"/>
  </r>
  <r>
    <d v="2015-03-29T00:00:00"/>
    <x v="1"/>
    <x v="2"/>
    <x v="445"/>
    <s v="Denny Ordway20150329"/>
    <x v="1104"/>
    <x v="22"/>
    <x v="0"/>
    <x v="12"/>
    <s v="Acco 6 Outlet Guardian Premium Plus Surge Suppressor"/>
    <n v="73.28"/>
    <n v="4"/>
    <n v="21.25"/>
    <s v="Profit"/>
  </r>
  <r>
    <d v="2015-03-29T00:00:00"/>
    <x v="1"/>
    <x v="2"/>
    <x v="77"/>
    <s v="Richard Bierner20150329"/>
    <x v="1105"/>
    <x v="3"/>
    <x v="0"/>
    <x v="0"/>
    <s v="Xerox 1880"/>
    <n v="212.64"/>
    <n v="6"/>
    <n v="99.94"/>
    <s v="Profit"/>
  </r>
  <r>
    <d v="2015-03-29T00:00:00"/>
    <x v="1"/>
    <x v="2"/>
    <x v="77"/>
    <s v="Richard Bierner20150329"/>
    <x v="1105"/>
    <x v="3"/>
    <x v="0"/>
    <x v="0"/>
    <s v="Tops Wirebound Message Log Books"/>
    <n v="9.8699999999999992"/>
    <n v="3"/>
    <n v="4.54"/>
    <s v="Profit"/>
  </r>
  <r>
    <d v="2015-03-29T00:00:00"/>
    <x v="1"/>
    <x v="2"/>
    <x v="77"/>
    <s v="Richard Bierner20150329"/>
    <x v="1105"/>
    <x v="3"/>
    <x v="2"/>
    <x v="9"/>
    <s v="Memorex Froggy Flash Drive 8 GB"/>
    <n v="53.25"/>
    <n v="3"/>
    <n v="20.77"/>
    <s v="Profit"/>
  </r>
  <r>
    <d v="2015-03-29T00:00:00"/>
    <x v="1"/>
    <x v="2"/>
    <x v="77"/>
    <s v="Richard Bierner20150329"/>
    <x v="1105"/>
    <x v="3"/>
    <x v="1"/>
    <x v="8"/>
    <s v="G.E. Longer-Life Indoor Recessed Floodlight Bulbs"/>
    <n v="19.920000000000002"/>
    <n v="3"/>
    <n v="9.56"/>
    <s v="Profit"/>
  </r>
  <r>
    <d v="2015-03-29T00:00:00"/>
    <x v="1"/>
    <x v="2"/>
    <x v="83"/>
    <s v="Alan Shonely20150329"/>
    <x v="1106"/>
    <x v="6"/>
    <x v="0"/>
    <x v="4"/>
    <s v="Newell 333"/>
    <n v="5.56"/>
    <n v="2"/>
    <n v="1.45"/>
    <s v="Profit"/>
  </r>
  <r>
    <d v="2015-03-29T00:00:00"/>
    <x v="1"/>
    <x v="2"/>
    <x v="626"/>
    <s v="Chad McGuire20150329"/>
    <x v="1107"/>
    <x v="20"/>
    <x v="0"/>
    <x v="0"/>
    <s v="Ampad Gold Fibre Wirebound Steno Books, 6&quot; x 9&quot;, Gregg Ruled"/>
    <n v="17.64"/>
    <n v="4"/>
    <n v="8.11"/>
    <s v="Profit"/>
  </r>
  <r>
    <d v="2015-03-30T00:00:00"/>
    <x v="1"/>
    <x v="2"/>
    <x v="452"/>
    <s v="Fred Chung20150330"/>
    <x v="1108"/>
    <x v="1"/>
    <x v="0"/>
    <x v="0"/>
    <s v="Adams Telephone Message Book W/Dividers/Space For Phone Numbers, 5 1/4&quot;X8 1/2&quot;, 300/Messages"/>
    <n v="23.52"/>
    <n v="5"/>
    <n v="8.5299999999999994"/>
    <s v="Profit"/>
  </r>
  <r>
    <d v="2015-03-30T00:00:00"/>
    <x v="1"/>
    <x v="2"/>
    <x v="452"/>
    <s v="Fred Chung20150330"/>
    <x v="1108"/>
    <x v="1"/>
    <x v="2"/>
    <x v="6"/>
    <s v="AT&amp;T 17929 Lendline Telephone"/>
    <n v="180.96"/>
    <n v="5"/>
    <n v="13.57"/>
    <s v="Profit"/>
  </r>
  <r>
    <d v="2015-03-30T00:00:00"/>
    <x v="1"/>
    <x v="2"/>
    <x v="108"/>
    <s v="Daniel Raglin20150330"/>
    <x v="1109"/>
    <x v="1"/>
    <x v="1"/>
    <x v="5"/>
    <s v="Office Star - Contemporary Task Swivel chair with Loop Arms, Charcoal"/>
    <n v="366.74"/>
    <n v="4"/>
    <n v="-110.02"/>
    <s v="Loss"/>
  </r>
  <r>
    <d v="2015-03-31T00:00:00"/>
    <x v="1"/>
    <x v="2"/>
    <x v="134"/>
    <s v="Scott Cohen20150331"/>
    <x v="1110"/>
    <x v="16"/>
    <x v="2"/>
    <x v="6"/>
    <s v="PureGear Roll-On Screen Protector"/>
    <n v="79.959999999999994"/>
    <n v="5"/>
    <n v="27.99"/>
    <s v="Profit"/>
  </r>
  <r>
    <d v="2015-03-31T00:00:00"/>
    <x v="1"/>
    <x v="2"/>
    <x v="290"/>
    <s v="Ed Braxton20150331"/>
    <x v="1111"/>
    <x v="0"/>
    <x v="0"/>
    <x v="0"/>
    <s v="White Dual Perf Computer Printout Paper, 2700 Sheets, 1 Part, Heavyweight, 20 lbs., 14 7/8 x 11"/>
    <n v="98.38"/>
    <n v="3"/>
    <n v="35.659999999999997"/>
    <s v="Profit"/>
  </r>
  <r>
    <d v="2015-03-31T00:00:00"/>
    <x v="1"/>
    <x v="2"/>
    <x v="290"/>
    <s v="Ed Braxton20150331"/>
    <x v="1111"/>
    <x v="0"/>
    <x v="1"/>
    <x v="8"/>
    <s v="3M Polarizing Light Filter Sleeves"/>
    <n v="22.38"/>
    <n v="3"/>
    <n v="-7.83"/>
    <s v="Loss"/>
  </r>
  <r>
    <d v="2015-04-02T00:00:00"/>
    <x v="1"/>
    <x v="3"/>
    <x v="627"/>
    <s v="Michael Oakman20150402"/>
    <x v="1112"/>
    <x v="0"/>
    <x v="0"/>
    <x v="12"/>
    <s v="APC 7 Outlet Network SurgeArrest Surge Protector"/>
    <n v="32.19"/>
    <n v="2"/>
    <n v="-80.48"/>
    <s v="Loss"/>
  </r>
  <r>
    <d v="2015-04-02T00:00:00"/>
    <x v="1"/>
    <x v="3"/>
    <x v="627"/>
    <s v="Michael Oakman20150402"/>
    <x v="1112"/>
    <x v="0"/>
    <x v="2"/>
    <x v="9"/>
    <s v="Kingston Digital DataTraveler 16GB USB 2.0"/>
    <n v="50.12"/>
    <n v="7"/>
    <n v="-0.63"/>
    <s v="Loss"/>
  </r>
  <r>
    <d v="2015-04-02T00:00:00"/>
    <x v="1"/>
    <x v="3"/>
    <x v="627"/>
    <s v="Michael Oakman20150402"/>
    <x v="1112"/>
    <x v="0"/>
    <x v="2"/>
    <x v="9"/>
    <s v="Anker Ultra-Slim Mini Bluetooth 3.0 Wireless Keyboard"/>
    <n v="47.98"/>
    <n v="3"/>
    <n v="1.8"/>
    <s v="Profit"/>
  </r>
  <r>
    <d v="2015-04-02T00:00:00"/>
    <x v="1"/>
    <x v="3"/>
    <x v="568"/>
    <s v="Cari Sayre20150402"/>
    <x v="1113"/>
    <x v="0"/>
    <x v="0"/>
    <x v="3"/>
    <s v="Aluminum Screw Posts"/>
    <n v="9.16"/>
    <n v="3"/>
    <n v="-13.73"/>
    <s v="Loss"/>
  </r>
  <r>
    <d v="2015-04-02T00:00:00"/>
    <x v="1"/>
    <x v="3"/>
    <x v="628"/>
    <s v="John Dryer20150402"/>
    <x v="1114"/>
    <x v="3"/>
    <x v="2"/>
    <x v="15"/>
    <s v="Vtech AT&amp;T CL2940 Corded Speakerphone, Black"/>
    <n v="71.98"/>
    <n v="3"/>
    <n v="24.29"/>
    <s v="Profit"/>
  </r>
  <r>
    <d v="2015-04-02T00:00:00"/>
    <x v="1"/>
    <x v="3"/>
    <x v="315"/>
    <s v="John Lucas20150402"/>
    <x v="1115"/>
    <x v="12"/>
    <x v="2"/>
    <x v="6"/>
    <s v="Samsung HM1900 Bluetooth Headset"/>
    <n v="87.8"/>
    <n v="5"/>
    <n v="32.93"/>
    <s v="Profit"/>
  </r>
  <r>
    <d v="2015-04-04T00:00:00"/>
    <x v="1"/>
    <x v="3"/>
    <x v="155"/>
    <s v="Nicole Fjeld20150404"/>
    <x v="1116"/>
    <x v="20"/>
    <x v="0"/>
    <x v="4"/>
    <s v="DIXON Ticonderoga Erasable Checking Pencils"/>
    <n v="11.16"/>
    <n v="2"/>
    <n v="4.3499999999999996"/>
    <s v="Profit"/>
  </r>
  <r>
    <d v="2015-04-04T00:00:00"/>
    <x v="1"/>
    <x v="3"/>
    <x v="155"/>
    <s v="Nicole Fjeld20150404"/>
    <x v="1116"/>
    <x v="20"/>
    <x v="1"/>
    <x v="8"/>
    <s v="Eldon Advantage Foldable Chair Mats for Low Pile Carpets"/>
    <n v="108.4"/>
    <n v="2"/>
    <n v="22.76"/>
    <s v="Profit"/>
  </r>
  <r>
    <d v="2015-04-04T00:00:00"/>
    <x v="1"/>
    <x v="3"/>
    <x v="155"/>
    <s v="Nicole Fjeld20150404"/>
    <x v="1116"/>
    <x v="20"/>
    <x v="0"/>
    <x v="3"/>
    <s v="GBC Prestige Therm-A-Bind Covers"/>
    <n v="82.34"/>
    <n v="3"/>
    <n v="27.79"/>
    <s v="Profit"/>
  </r>
  <r>
    <d v="2015-04-04T00:00:00"/>
    <x v="1"/>
    <x v="3"/>
    <x v="155"/>
    <s v="Nicole Fjeld20150404"/>
    <x v="1116"/>
    <x v="20"/>
    <x v="0"/>
    <x v="3"/>
    <s v="Avery Round Ring Poly Binders"/>
    <n v="9.09"/>
    <n v="4"/>
    <n v="3.29"/>
    <s v="Profit"/>
  </r>
  <r>
    <d v="2015-04-04T00:00:00"/>
    <x v="1"/>
    <x v="3"/>
    <x v="115"/>
    <s v="Nat Carroll20150404"/>
    <x v="1117"/>
    <x v="14"/>
    <x v="0"/>
    <x v="12"/>
    <s v="Hoover Shoulder Vac Commercial Portable Vacuum"/>
    <n v="644.08000000000004"/>
    <n v="2"/>
    <n v="107.35"/>
    <s v="Profit"/>
  </r>
  <r>
    <d v="2015-04-04T00:00:00"/>
    <x v="1"/>
    <x v="3"/>
    <x v="115"/>
    <s v="Nat Carroll20150404"/>
    <x v="1117"/>
    <x v="14"/>
    <x v="0"/>
    <x v="7"/>
    <s v="Staples"/>
    <n v="5.84"/>
    <n v="2"/>
    <n v="2.63"/>
    <s v="Profit"/>
  </r>
  <r>
    <d v="2015-04-04T00:00:00"/>
    <x v="1"/>
    <x v="3"/>
    <x v="115"/>
    <s v="Nat Carroll20150404"/>
    <x v="1117"/>
    <x v="14"/>
    <x v="0"/>
    <x v="3"/>
    <s v="Acco Expandable Hanging Binders"/>
    <n v="12.76"/>
    <n v="2"/>
    <n v="5.87"/>
    <s v="Profit"/>
  </r>
  <r>
    <d v="2015-04-04T00:00:00"/>
    <x v="1"/>
    <x v="3"/>
    <x v="115"/>
    <s v="Nat Carroll20150404"/>
    <x v="1117"/>
    <x v="14"/>
    <x v="2"/>
    <x v="6"/>
    <s v="Shocksock Galaxy S4 Armband"/>
    <n v="10.95"/>
    <n v="1"/>
    <n v="0.44"/>
    <s v="Profit"/>
  </r>
  <r>
    <d v="2015-04-04T00:00:00"/>
    <x v="1"/>
    <x v="3"/>
    <x v="115"/>
    <s v="Nat Carroll20150404"/>
    <x v="1117"/>
    <x v="14"/>
    <x v="2"/>
    <x v="16"/>
    <s v="Brother DCP1000 Digital 3 in 1 Multifunction Machine"/>
    <n v="599.98"/>
    <n v="2"/>
    <n v="209.99"/>
    <s v="Profit"/>
  </r>
  <r>
    <d v="2015-04-05T00:00:00"/>
    <x v="1"/>
    <x v="3"/>
    <x v="480"/>
    <s v="Greg Guthrie20150405"/>
    <x v="1118"/>
    <x v="15"/>
    <x v="0"/>
    <x v="3"/>
    <s v="GBC DocuBind 300 Electric Binding Machine"/>
    <n v="157.79"/>
    <n v="1"/>
    <n v="-115.72"/>
    <s v="Loss"/>
  </r>
  <r>
    <d v="2015-04-05T00:00:00"/>
    <x v="1"/>
    <x v="3"/>
    <x v="243"/>
    <s v="Valerie Takahito20150405"/>
    <x v="1119"/>
    <x v="2"/>
    <x v="0"/>
    <x v="12"/>
    <s v="Bionaire 99.97% HEPA Air Cleaner"/>
    <n v="98.11"/>
    <n v="7"/>
    <n v="18.399999999999999"/>
    <s v="Profit"/>
  </r>
  <r>
    <d v="2015-04-05T00:00:00"/>
    <x v="1"/>
    <x v="3"/>
    <x v="243"/>
    <s v="Valerie Takahito20150405"/>
    <x v="1119"/>
    <x v="2"/>
    <x v="0"/>
    <x v="2"/>
    <s v="Fellowes High-Stak Drawer Files"/>
    <n v="563.80999999999995"/>
    <n v="4"/>
    <n v="21.14"/>
    <s v="Profit"/>
  </r>
  <r>
    <d v="2015-04-05T00:00:00"/>
    <x v="1"/>
    <x v="3"/>
    <x v="243"/>
    <s v="Valerie Takahito20150405"/>
    <x v="1119"/>
    <x v="2"/>
    <x v="0"/>
    <x v="3"/>
    <s v="Cardinal Slant-D Ring Binders"/>
    <n v="10.43"/>
    <n v="4"/>
    <n v="-6.95"/>
    <s v="Loss"/>
  </r>
  <r>
    <d v="2015-04-05T00:00:00"/>
    <x v="1"/>
    <x v="3"/>
    <x v="243"/>
    <s v="Valerie Takahito20150405"/>
    <x v="1119"/>
    <x v="2"/>
    <x v="1"/>
    <x v="8"/>
    <s v="Tenex Antistatic Computer Chair Mats"/>
    <n v="547.14"/>
    <n v="4"/>
    <n v="-68.39"/>
    <s v="Loss"/>
  </r>
  <r>
    <d v="2015-04-05T00:00:00"/>
    <x v="1"/>
    <x v="3"/>
    <x v="243"/>
    <s v="Valerie Takahito20150405"/>
    <x v="1119"/>
    <x v="2"/>
    <x v="2"/>
    <x v="6"/>
    <s v="Cush Cases Heavy Duty Rugged Cover Case for Samsung Galaxy S5 - Purple"/>
    <n v="14.85"/>
    <n v="5"/>
    <n v="-3.22"/>
    <s v="Loss"/>
  </r>
  <r>
    <d v="2015-04-05T00:00:00"/>
    <x v="1"/>
    <x v="3"/>
    <x v="243"/>
    <s v="Valerie Takahito20150405"/>
    <x v="1119"/>
    <x v="2"/>
    <x v="2"/>
    <x v="6"/>
    <s v="Speck Products Candyshell Flip Case"/>
    <n v="41.99"/>
    <n v="2"/>
    <n v="-9.8000000000000007"/>
    <s v="Loss"/>
  </r>
  <r>
    <d v="2015-04-05T00:00:00"/>
    <x v="1"/>
    <x v="3"/>
    <x v="243"/>
    <s v="Valerie Takahito20150405"/>
    <x v="1119"/>
    <x v="2"/>
    <x v="1"/>
    <x v="8"/>
    <s v="DAX Charcoal/Nickel-Tone Document Frame, 5 x 7"/>
    <n v="7.58"/>
    <n v="1"/>
    <n v="2.37"/>
    <s v="Profit"/>
  </r>
  <r>
    <d v="2015-04-05T00:00:00"/>
    <x v="1"/>
    <x v="3"/>
    <x v="243"/>
    <s v="Valerie Takahito20150405"/>
    <x v="1119"/>
    <x v="2"/>
    <x v="1"/>
    <x v="11"/>
    <s v="Bush Heritage Pine Collection 5-Shelf Bookcase, Albany Pine Finish, *Special Order"/>
    <n v="352.45"/>
    <n v="5"/>
    <n v="-211.47"/>
    <s v="Loss"/>
  </r>
  <r>
    <d v="2015-04-05T00:00:00"/>
    <x v="1"/>
    <x v="3"/>
    <x v="207"/>
    <s v="Ted Trevino20150405"/>
    <x v="1120"/>
    <x v="2"/>
    <x v="0"/>
    <x v="1"/>
    <s v="Avery 499"/>
    <n v="23.9"/>
    <n v="6"/>
    <n v="7.77"/>
    <s v="Profit"/>
  </r>
  <r>
    <d v="2015-04-05T00:00:00"/>
    <x v="1"/>
    <x v="3"/>
    <x v="27"/>
    <s v="Carol Adams20150405"/>
    <x v="1121"/>
    <x v="3"/>
    <x v="1"/>
    <x v="5"/>
    <s v="GuestStacker Chair with Chrome Finish Legs"/>
    <n v="892.22"/>
    <n v="3"/>
    <n v="89.22"/>
    <s v="Profit"/>
  </r>
  <r>
    <d v="2015-04-05T00:00:00"/>
    <x v="1"/>
    <x v="3"/>
    <x v="259"/>
    <s v="Jennifer Ferguson20150405"/>
    <x v="1122"/>
    <x v="22"/>
    <x v="2"/>
    <x v="9"/>
    <s v="SanDisk Ultra 64 GB MicroSDHC Class 10 Memory Card"/>
    <n v="239.94"/>
    <n v="6"/>
    <n v="26.39"/>
    <s v="Profit"/>
  </r>
  <r>
    <d v="2015-04-05T00:00:00"/>
    <x v="1"/>
    <x v="3"/>
    <x v="259"/>
    <s v="Jennifer Ferguson20150405"/>
    <x v="1122"/>
    <x v="22"/>
    <x v="0"/>
    <x v="4"/>
    <s v="Dixon Ticonderoga Pencils"/>
    <n v="23.84"/>
    <n v="8"/>
    <n v="6.44"/>
    <s v="Profit"/>
  </r>
  <r>
    <d v="2015-04-06T00:00:00"/>
    <x v="1"/>
    <x v="3"/>
    <x v="426"/>
    <s v="Thomas Thornton20150406"/>
    <x v="1123"/>
    <x v="0"/>
    <x v="0"/>
    <x v="4"/>
    <s v="Newell 312"/>
    <n v="42.05"/>
    <n v="9"/>
    <n v="5.26"/>
    <s v="Profit"/>
  </r>
  <r>
    <d v="2015-04-06T00:00:00"/>
    <x v="1"/>
    <x v="3"/>
    <x v="426"/>
    <s v="Thomas Thornton20150406"/>
    <x v="1123"/>
    <x v="0"/>
    <x v="2"/>
    <x v="9"/>
    <s v="Maxell 4.7GB DVD-RW 3/Pack"/>
    <n v="25.49"/>
    <n v="2"/>
    <n v="4.46"/>
    <s v="Profit"/>
  </r>
  <r>
    <d v="2015-04-06T00:00:00"/>
    <x v="1"/>
    <x v="3"/>
    <x v="426"/>
    <s v="Thomas Thornton20150406"/>
    <x v="1123"/>
    <x v="0"/>
    <x v="0"/>
    <x v="3"/>
    <s v="Ibico Covers for Plastic or Wire Binding Elements"/>
    <n v="6.9"/>
    <n v="3"/>
    <n v="-12.08"/>
    <s v="Loss"/>
  </r>
  <r>
    <d v="2015-04-06T00:00:00"/>
    <x v="1"/>
    <x v="3"/>
    <x v="426"/>
    <s v="Thomas Thornton20150406"/>
    <x v="1123"/>
    <x v="0"/>
    <x v="0"/>
    <x v="3"/>
    <s v="Fellowes Twister Kit, Gray/Clear, 3/pkg"/>
    <n v="9.65"/>
    <n v="6"/>
    <n v="-16.88"/>
    <s v="Loss"/>
  </r>
  <r>
    <d v="2015-04-06T00:00:00"/>
    <x v="1"/>
    <x v="3"/>
    <x v="426"/>
    <s v="Thomas Thornton20150406"/>
    <x v="1123"/>
    <x v="0"/>
    <x v="0"/>
    <x v="0"/>
    <s v="Xerox 1949"/>
    <n v="7.97"/>
    <n v="2"/>
    <n v="2.89"/>
    <s v="Profit"/>
  </r>
  <r>
    <d v="2015-04-06T00:00:00"/>
    <x v="1"/>
    <x v="3"/>
    <x v="294"/>
    <s v="Mark Hamilton20150406"/>
    <x v="1124"/>
    <x v="25"/>
    <x v="0"/>
    <x v="0"/>
    <s v="Xerox 1884"/>
    <n v="47.95"/>
    <n v="3"/>
    <n v="16.18"/>
    <s v="Profit"/>
  </r>
  <r>
    <d v="2015-04-07T00:00:00"/>
    <x v="1"/>
    <x v="3"/>
    <x v="184"/>
    <s v="Peter Fuller20150407"/>
    <x v="1125"/>
    <x v="0"/>
    <x v="0"/>
    <x v="12"/>
    <s v="Hoover Upright Vacuum With Dirt Cup"/>
    <n v="463.25"/>
    <n v="8"/>
    <n v="-1181.28"/>
    <s v="Loss"/>
  </r>
  <r>
    <d v="2015-04-07T00:00:00"/>
    <x v="1"/>
    <x v="3"/>
    <x v="184"/>
    <s v="Peter Fuller20150407"/>
    <x v="1125"/>
    <x v="0"/>
    <x v="2"/>
    <x v="9"/>
    <s v="Razer Kraken PRO Over Ear PC and Music Headset"/>
    <n v="383.95"/>
    <n v="6"/>
    <n v="47.99"/>
    <s v="Profit"/>
  </r>
  <r>
    <d v="2015-04-07T00:00:00"/>
    <x v="1"/>
    <x v="3"/>
    <x v="365"/>
    <s v="Frank Merwin20150407"/>
    <x v="1126"/>
    <x v="2"/>
    <x v="0"/>
    <x v="4"/>
    <s v="Newell 331"/>
    <n v="11.74"/>
    <n v="3"/>
    <n v="1.03"/>
    <s v="Profit"/>
  </r>
  <r>
    <d v="2015-04-07T00:00:00"/>
    <x v="1"/>
    <x v="3"/>
    <x v="218"/>
    <s v="Resi PÃ¶lking20150407"/>
    <x v="1127"/>
    <x v="20"/>
    <x v="0"/>
    <x v="0"/>
    <s v="Xerox 192"/>
    <n v="25.92"/>
    <n v="4"/>
    <n v="12.44"/>
    <s v="Profit"/>
  </r>
  <r>
    <d v="2015-04-07T00:00:00"/>
    <x v="1"/>
    <x v="3"/>
    <x v="218"/>
    <s v="Resi PÃ¶lking20150407"/>
    <x v="1127"/>
    <x v="20"/>
    <x v="0"/>
    <x v="2"/>
    <s v="X-Rack File for Hanging Folders"/>
    <n v="22.58"/>
    <n v="2"/>
    <n v="5.87"/>
    <s v="Profit"/>
  </r>
  <r>
    <d v="2015-04-09T00:00:00"/>
    <x v="1"/>
    <x v="3"/>
    <x v="144"/>
    <s v="Jay Kimmel20150409"/>
    <x v="1128"/>
    <x v="3"/>
    <x v="1"/>
    <x v="13"/>
    <s v="Laminate Occasional Tables"/>
    <n v="369.91"/>
    <n v="3"/>
    <n v="-13.87"/>
    <s v="Loss"/>
  </r>
  <r>
    <d v="2015-04-09T00:00:00"/>
    <x v="1"/>
    <x v="3"/>
    <x v="260"/>
    <s v="Mick Crebagga20150409"/>
    <x v="1129"/>
    <x v="20"/>
    <x v="0"/>
    <x v="2"/>
    <s v="Perma STOR-ALL Hanging File Box, 13 1/8&quot;W x 12 1/4&quot;D x 10 1/2&quot;H"/>
    <n v="17.940000000000001"/>
    <n v="3"/>
    <n v="3.05"/>
    <s v="Profit"/>
  </r>
  <r>
    <d v="2015-04-09T00:00:00"/>
    <x v="1"/>
    <x v="3"/>
    <x v="466"/>
    <s v="Ivan Gibson20150409"/>
    <x v="1130"/>
    <x v="37"/>
    <x v="0"/>
    <x v="12"/>
    <s v="Honeywell Enviracaire Portable HEPA Air Cleaner for up to 10 x 16 Room"/>
    <n v="370.14"/>
    <n v="3"/>
    <n v="144.35"/>
    <s v="Profit"/>
  </r>
  <r>
    <d v="2015-04-10T00:00:00"/>
    <x v="1"/>
    <x v="3"/>
    <x v="441"/>
    <s v="Dario Medina20150410"/>
    <x v="1131"/>
    <x v="3"/>
    <x v="0"/>
    <x v="3"/>
    <s v="Insertable Tab Post Binder Dividers"/>
    <n v="12.83"/>
    <n v="2"/>
    <n v="4.33"/>
    <s v="Profit"/>
  </r>
  <r>
    <d v="2015-04-10T00:00:00"/>
    <x v="1"/>
    <x v="3"/>
    <x v="469"/>
    <s v="Eugene Hildebrand20150410"/>
    <x v="1132"/>
    <x v="20"/>
    <x v="0"/>
    <x v="2"/>
    <s v="Steel Personal Filing/Posting Tote"/>
    <n v="142.04"/>
    <n v="4"/>
    <n v="38.35"/>
    <s v="Profit"/>
  </r>
  <r>
    <d v="2015-04-10T00:00:00"/>
    <x v="1"/>
    <x v="3"/>
    <x v="469"/>
    <s v="Eugene Hildebrand20150410"/>
    <x v="1132"/>
    <x v="20"/>
    <x v="0"/>
    <x v="4"/>
    <s v="Faber Castell Col-Erase Pencils"/>
    <n v="14.67"/>
    <n v="3"/>
    <n v="6.01"/>
    <s v="Profit"/>
  </r>
  <r>
    <d v="2015-04-11T00:00:00"/>
    <x v="1"/>
    <x v="3"/>
    <x v="145"/>
    <s v="Sanjit Engle20150411"/>
    <x v="1133"/>
    <x v="20"/>
    <x v="2"/>
    <x v="9"/>
    <s v="Maxell 4.7GB DVD-R"/>
    <n v="85.14"/>
    <n v="3"/>
    <n v="34.909999999999997"/>
    <s v="Profit"/>
  </r>
  <r>
    <d v="2015-04-11T00:00:00"/>
    <x v="1"/>
    <x v="3"/>
    <x v="145"/>
    <s v="Sanjit Engle20150411"/>
    <x v="1133"/>
    <x v="20"/>
    <x v="2"/>
    <x v="6"/>
    <s v="OtterBox Commuter Series Case - iPhone 5 &amp; 5s"/>
    <n v="21.99"/>
    <n v="1"/>
    <n v="10.56"/>
    <s v="Profit"/>
  </r>
  <r>
    <d v="2015-04-11T00:00:00"/>
    <x v="1"/>
    <x v="3"/>
    <x v="145"/>
    <s v="Sanjit Engle20150411"/>
    <x v="1133"/>
    <x v="20"/>
    <x v="0"/>
    <x v="12"/>
    <s v="Kensington 4 Outlet MasterPiece Compact Power Control Center"/>
    <n v="406.6"/>
    <n v="5"/>
    <n v="113.85"/>
    <s v="Profit"/>
  </r>
  <r>
    <d v="2015-04-11T00:00:00"/>
    <x v="1"/>
    <x v="3"/>
    <x v="378"/>
    <s v="Patrick Ryan20150411"/>
    <x v="1134"/>
    <x v="16"/>
    <x v="1"/>
    <x v="8"/>
    <s v="Executive Impressions Supervisor Wall Clock"/>
    <n v="67.36"/>
    <n v="2"/>
    <n v="10.1"/>
    <s v="Profit"/>
  </r>
  <r>
    <d v="2015-04-11T00:00:00"/>
    <x v="1"/>
    <x v="3"/>
    <x v="378"/>
    <s v="Patrick Ryan20150411"/>
    <x v="1134"/>
    <x v="16"/>
    <x v="1"/>
    <x v="8"/>
    <s v="Executive Impressions 14&quot; Two-Color Numerals Wall Clock"/>
    <n v="54.53"/>
    <n v="3"/>
    <n v="14.31"/>
    <s v="Profit"/>
  </r>
  <r>
    <d v="2015-04-11T00:00:00"/>
    <x v="1"/>
    <x v="3"/>
    <x v="539"/>
    <s v="Andy Reiter20150411"/>
    <x v="1135"/>
    <x v="3"/>
    <x v="2"/>
    <x v="16"/>
    <s v="Canon PC-428 Personal Copier"/>
    <n v="639.97"/>
    <n v="4"/>
    <n v="215.99"/>
    <s v="Profit"/>
  </r>
  <r>
    <d v="2015-04-11T00:00:00"/>
    <x v="1"/>
    <x v="3"/>
    <x v="539"/>
    <s v="Andy Reiter20150411"/>
    <x v="1135"/>
    <x v="3"/>
    <x v="0"/>
    <x v="0"/>
    <s v="Easy-staple paper"/>
    <n v="52.76"/>
    <n v="2"/>
    <n v="24.27"/>
    <s v="Profit"/>
  </r>
  <r>
    <d v="2015-04-12T00:00:00"/>
    <x v="1"/>
    <x v="3"/>
    <x v="629"/>
    <s v="Robert Dilbeck20150412"/>
    <x v="1136"/>
    <x v="22"/>
    <x v="0"/>
    <x v="2"/>
    <s v="Rogers Jumbo File, Granite"/>
    <n v="40.74"/>
    <n v="3"/>
    <n v="0.41"/>
    <s v="Profit"/>
  </r>
  <r>
    <d v="2015-04-13T00:00:00"/>
    <x v="1"/>
    <x v="3"/>
    <x v="456"/>
    <s v="Zuschuss Carroll20150413"/>
    <x v="1137"/>
    <x v="3"/>
    <x v="2"/>
    <x v="9"/>
    <s v="Plantronics Audio 478 Stereo USB Headset"/>
    <n v="199.96"/>
    <n v="4"/>
    <n v="69.989999999999995"/>
    <s v="Profit"/>
  </r>
  <r>
    <d v="2015-04-13T00:00:00"/>
    <x v="1"/>
    <x v="3"/>
    <x v="456"/>
    <s v="Zuschuss Carroll20150413"/>
    <x v="1137"/>
    <x v="3"/>
    <x v="1"/>
    <x v="13"/>
    <s v="Hon 94000 Series Round Tables"/>
    <n v="710.83"/>
    <n v="3"/>
    <n v="-97.74"/>
    <s v="Loss"/>
  </r>
  <r>
    <d v="2015-04-13T00:00:00"/>
    <x v="1"/>
    <x v="3"/>
    <x v="630"/>
    <s v="Anthony Witt20150413"/>
    <x v="1138"/>
    <x v="31"/>
    <x v="0"/>
    <x v="14"/>
    <s v="Martin-Yale Premier Letter Opener"/>
    <n v="12.88"/>
    <n v="1"/>
    <n v="0.39"/>
    <s v="Profit"/>
  </r>
  <r>
    <d v="2015-04-13T00:00:00"/>
    <x v="1"/>
    <x v="3"/>
    <x v="631"/>
    <s v="Heather Jas20150413"/>
    <x v="1139"/>
    <x v="12"/>
    <x v="0"/>
    <x v="0"/>
    <s v="Xerox 210"/>
    <n v="31.1"/>
    <n v="6"/>
    <n v="10.89"/>
    <s v="Profit"/>
  </r>
  <r>
    <d v="2015-04-13T00:00:00"/>
    <x v="1"/>
    <x v="3"/>
    <x v="631"/>
    <s v="Heather Jas20150413"/>
    <x v="1139"/>
    <x v="12"/>
    <x v="0"/>
    <x v="0"/>
    <s v="Xerox 1973"/>
    <n v="54.82"/>
    <n v="3"/>
    <n v="17.82"/>
    <s v="Profit"/>
  </r>
  <r>
    <d v="2015-04-13T00:00:00"/>
    <x v="1"/>
    <x v="3"/>
    <x v="478"/>
    <s v="Bill Tyler20150413"/>
    <x v="1140"/>
    <x v="3"/>
    <x v="1"/>
    <x v="8"/>
    <s v="Flat Face Poster Frame"/>
    <n v="37.68"/>
    <n v="2"/>
    <n v="15.83"/>
    <s v="Profit"/>
  </r>
  <r>
    <d v="2015-04-13T00:00:00"/>
    <x v="1"/>
    <x v="3"/>
    <x v="478"/>
    <s v="Bill Tyler20150413"/>
    <x v="1140"/>
    <x v="3"/>
    <x v="2"/>
    <x v="6"/>
    <s v="Aastra 57i VoIP phone"/>
    <n v="258.58"/>
    <n v="2"/>
    <n v="19.39"/>
    <s v="Profit"/>
  </r>
  <r>
    <d v="2015-04-13T00:00:00"/>
    <x v="1"/>
    <x v="3"/>
    <x v="478"/>
    <s v="Bill Tyler20150413"/>
    <x v="1140"/>
    <x v="3"/>
    <x v="0"/>
    <x v="12"/>
    <s v="3M Replacement Filter for Office Air Cleaner for 20' x 33' Room"/>
    <n v="75.84"/>
    <n v="2"/>
    <n v="29.58"/>
    <s v="Profit"/>
  </r>
  <r>
    <d v="2015-04-13T00:00:00"/>
    <x v="1"/>
    <x v="3"/>
    <x v="331"/>
    <s v="Sonia Sunley20150413"/>
    <x v="1141"/>
    <x v="40"/>
    <x v="0"/>
    <x v="3"/>
    <s v="Fellowes Black Plastic Comb Bindings"/>
    <n v="17.43"/>
    <n v="3"/>
    <n v="8.02"/>
    <s v="Profit"/>
  </r>
  <r>
    <d v="2015-04-13T00:00:00"/>
    <x v="1"/>
    <x v="3"/>
    <x v="632"/>
    <s v="Eugene Barchas20150413"/>
    <x v="1142"/>
    <x v="3"/>
    <x v="1"/>
    <x v="13"/>
    <s v="Iceberg OfficeWorks 42&quot; Round Tables"/>
    <n v="241.57"/>
    <n v="2"/>
    <n v="-15.1"/>
    <s v="Loss"/>
  </r>
  <r>
    <d v="2015-04-13T00:00:00"/>
    <x v="1"/>
    <x v="3"/>
    <x v="632"/>
    <s v="Eugene Barchas20150413"/>
    <x v="1142"/>
    <x v="3"/>
    <x v="2"/>
    <x v="6"/>
    <s v="Polycom CX600 IP Phone VoIP phone"/>
    <n v="479.92"/>
    <n v="2"/>
    <n v="41.99"/>
    <s v="Profit"/>
  </r>
  <r>
    <d v="2015-04-13T00:00:00"/>
    <x v="1"/>
    <x v="3"/>
    <x v="433"/>
    <s v="Thea Hendricks20150413"/>
    <x v="1143"/>
    <x v="12"/>
    <x v="0"/>
    <x v="2"/>
    <s v="Neat Ideas Personal Hanging Folder Files, Black"/>
    <n v="10.74"/>
    <n v="1"/>
    <n v="0.81"/>
    <s v="Profit"/>
  </r>
  <r>
    <d v="2015-04-13T00:00:00"/>
    <x v="1"/>
    <x v="3"/>
    <x v="558"/>
    <s v="Frank Preis20150413"/>
    <x v="1144"/>
    <x v="0"/>
    <x v="1"/>
    <x v="13"/>
    <s v="Chromcraft Bull-Nose Wood Round Conference Table Top, Wood Base"/>
    <n v="609.98"/>
    <n v="4"/>
    <n v="-113.28"/>
    <s v="Loss"/>
  </r>
  <r>
    <d v="2015-04-13T00:00:00"/>
    <x v="1"/>
    <x v="3"/>
    <x v="558"/>
    <s v="Frank Preis20150413"/>
    <x v="1144"/>
    <x v="0"/>
    <x v="1"/>
    <x v="13"/>
    <s v="Iceberg OfficeWorks 42&quot; Round Tables"/>
    <n v="211.37"/>
    <n v="2"/>
    <n v="-45.29"/>
    <s v="Loss"/>
  </r>
  <r>
    <d v="2015-04-13T00:00:00"/>
    <x v="1"/>
    <x v="3"/>
    <x v="558"/>
    <s v="Frank Preis20150413"/>
    <x v="1144"/>
    <x v="0"/>
    <x v="2"/>
    <x v="6"/>
    <s v="Apple iPhone 5C"/>
    <n v="239.98"/>
    <n v="3"/>
    <n v="18"/>
    <s v="Profit"/>
  </r>
  <r>
    <d v="2015-04-14T00:00:00"/>
    <x v="1"/>
    <x v="3"/>
    <x v="633"/>
    <s v="Theone Pippenger20150414"/>
    <x v="1145"/>
    <x v="11"/>
    <x v="0"/>
    <x v="12"/>
    <s v="Acco Smartsocket Color-Coded Six-Outlet AC Adapter Model Surge Protectors"/>
    <n v="35.21"/>
    <n v="1"/>
    <n v="2.64"/>
    <s v="Profit"/>
  </r>
  <r>
    <d v="2015-04-16T00:00:00"/>
    <x v="1"/>
    <x v="3"/>
    <x v="161"/>
    <s v="Theresa Swint20150416"/>
    <x v="1146"/>
    <x v="10"/>
    <x v="0"/>
    <x v="12"/>
    <s v="Belkin F9H710-06 7 Outlet SurgeMaster Surge Protector"/>
    <n v="45.22"/>
    <n v="3"/>
    <n v="4.5199999999999996"/>
    <s v="Profit"/>
  </r>
  <r>
    <d v="2015-04-16T00:00:00"/>
    <x v="1"/>
    <x v="3"/>
    <x v="161"/>
    <s v="Theresa Swint20150416"/>
    <x v="1146"/>
    <x v="10"/>
    <x v="0"/>
    <x v="7"/>
    <s v="Super Bands, 12/Pack"/>
    <n v="10.42"/>
    <n v="7"/>
    <n v="-2.21"/>
    <s v="Loss"/>
  </r>
  <r>
    <d v="2015-04-16T00:00:00"/>
    <x v="1"/>
    <x v="3"/>
    <x v="161"/>
    <s v="Theresa Swint20150416"/>
    <x v="1146"/>
    <x v="10"/>
    <x v="0"/>
    <x v="4"/>
    <s v="Crayola Colored Pencils"/>
    <n v="7.87"/>
    <n v="3"/>
    <n v="1.28"/>
    <s v="Profit"/>
  </r>
  <r>
    <d v="2015-04-16T00:00:00"/>
    <x v="1"/>
    <x v="3"/>
    <x v="161"/>
    <s v="Theresa Swint20150416"/>
    <x v="1146"/>
    <x v="10"/>
    <x v="2"/>
    <x v="6"/>
    <s v="Plantronics 81402"/>
    <n v="118.78"/>
    <n v="3"/>
    <n v="-27.72"/>
    <s v="Loss"/>
  </r>
  <r>
    <d v="2015-04-16T00:00:00"/>
    <x v="1"/>
    <x v="3"/>
    <x v="161"/>
    <s v="Theresa Swint20150416"/>
    <x v="1146"/>
    <x v="10"/>
    <x v="0"/>
    <x v="7"/>
    <s v="Assorted Color Push Pins"/>
    <n v="1.45"/>
    <n v="1"/>
    <n v="0.24"/>
    <s v="Profit"/>
  </r>
  <r>
    <d v="2015-04-16T00:00:00"/>
    <x v="1"/>
    <x v="3"/>
    <x v="161"/>
    <s v="Theresa Swint20150416"/>
    <x v="1146"/>
    <x v="10"/>
    <x v="0"/>
    <x v="3"/>
    <s v="GBC Velobind Prepunched Cover Sets, Regency Series"/>
    <n v="55.47"/>
    <n v="5"/>
    <n v="-46.23"/>
    <s v="Loss"/>
  </r>
  <r>
    <d v="2015-04-16T00:00:00"/>
    <x v="1"/>
    <x v="3"/>
    <x v="396"/>
    <s v="Brad Norvell20150416"/>
    <x v="1147"/>
    <x v="2"/>
    <x v="0"/>
    <x v="7"/>
    <s v="Staples"/>
    <n v="12.58"/>
    <n v="4"/>
    <n v="4.09"/>
    <s v="Profit"/>
  </r>
  <r>
    <d v="2015-04-16T00:00:00"/>
    <x v="1"/>
    <x v="3"/>
    <x v="417"/>
    <s v="Sarah Brown20150416"/>
    <x v="1148"/>
    <x v="1"/>
    <x v="2"/>
    <x v="16"/>
    <s v="Canon PC940 Copier"/>
    <n v="1439.97"/>
    <n v="4"/>
    <n v="485.99"/>
    <s v="Profit"/>
  </r>
  <r>
    <d v="2015-04-16T00:00:00"/>
    <x v="1"/>
    <x v="3"/>
    <x v="417"/>
    <s v="Sarah Brown20150416"/>
    <x v="1148"/>
    <x v="1"/>
    <x v="2"/>
    <x v="9"/>
    <s v="Logitech Keyboard K120"/>
    <n v="43.56"/>
    <n v="3"/>
    <n v="-4.9000000000000004"/>
    <s v="Loss"/>
  </r>
  <r>
    <d v="2015-04-16T00:00:00"/>
    <x v="1"/>
    <x v="3"/>
    <x v="172"/>
    <s v="Lauren Leatherbury20150416"/>
    <x v="1149"/>
    <x v="6"/>
    <x v="2"/>
    <x v="6"/>
    <s v="Konftel 250 ConferenceÂ phoneÂ - Charcoal black"/>
    <n v="569.64"/>
    <n v="2"/>
    <n v="148.11000000000001"/>
    <s v="Profit"/>
  </r>
  <r>
    <d v="2015-04-16T00:00:00"/>
    <x v="1"/>
    <x v="3"/>
    <x v="172"/>
    <s v="Lauren Leatherbury20150416"/>
    <x v="1149"/>
    <x v="6"/>
    <x v="0"/>
    <x v="3"/>
    <s v="Cardinal EasyOpen D-Ring Binders"/>
    <n v="9.14"/>
    <n v="1"/>
    <n v="4.57"/>
    <s v="Profit"/>
  </r>
  <r>
    <d v="2015-04-16T00:00:00"/>
    <x v="1"/>
    <x v="3"/>
    <x v="172"/>
    <s v="Lauren Leatherbury20150416"/>
    <x v="1149"/>
    <x v="6"/>
    <x v="1"/>
    <x v="8"/>
    <s v="Tenex Antistatic Computer Chair Mats"/>
    <n v="1196.8599999999999"/>
    <n v="7"/>
    <n v="119.69"/>
    <s v="Profit"/>
  </r>
  <r>
    <d v="2015-04-16T00:00:00"/>
    <x v="1"/>
    <x v="3"/>
    <x v="172"/>
    <s v="Lauren Leatherbury20150416"/>
    <x v="1149"/>
    <x v="6"/>
    <x v="1"/>
    <x v="11"/>
    <s v="O'Sullivan 3-Shelf Heavy-Duty Bookcases"/>
    <n v="523.26"/>
    <n v="9"/>
    <n v="125.58"/>
    <s v="Profit"/>
  </r>
  <r>
    <d v="2015-04-16T00:00:00"/>
    <x v="1"/>
    <x v="3"/>
    <x v="491"/>
    <s v="Denise Monton20150416"/>
    <x v="1150"/>
    <x v="20"/>
    <x v="1"/>
    <x v="5"/>
    <s v="Novimex Turbo Task Chair"/>
    <n v="127.76"/>
    <n v="2"/>
    <n v="2.84"/>
    <s v="Profit"/>
  </r>
  <r>
    <d v="2015-04-17T00:00:00"/>
    <x v="1"/>
    <x v="3"/>
    <x v="208"/>
    <s v="George Ashbrook20150417"/>
    <x v="1151"/>
    <x v="3"/>
    <x v="0"/>
    <x v="4"/>
    <s v="Prang Drawing Pencil Set"/>
    <n v="5.56"/>
    <n v="2"/>
    <n v="2.2200000000000002"/>
    <s v="Profit"/>
  </r>
  <r>
    <d v="2015-04-17T00:00:00"/>
    <x v="1"/>
    <x v="3"/>
    <x v="208"/>
    <s v="George Ashbrook20150417"/>
    <x v="1151"/>
    <x v="3"/>
    <x v="2"/>
    <x v="9"/>
    <s v="Plantronics S12 Corded Telephone Headset System"/>
    <n v="323.37"/>
    <n v="3"/>
    <n v="129.35"/>
    <s v="Profit"/>
  </r>
  <r>
    <d v="2015-04-17T00:00:00"/>
    <x v="1"/>
    <x v="3"/>
    <x v="208"/>
    <s v="George Ashbrook20150417"/>
    <x v="1151"/>
    <x v="3"/>
    <x v="2"/>
    <x v="6"/>
    <s v="Plantronics Calisto P620-M USB Wireless Speakerphone System"/>
    <n v="783.96"/>
    <n v="5"/>
    <n v="68.599999999999994"/>
    <s v="Profit"/>
  </r>
  <r>
    <d v="2015-04-17T00:00:00"/>
    <x v="1"/>
    <x v="3"/>
    <x v="208"/>
    <s v="George Ashbrook20150417"/>
    <x v="1151"/>
    <x v="3"/>
    <x v="0"/>
    <x v="12"/>
    <s v="Hoover Upright Vacuum With Dirt Cup"/>
    <n v="1447.65"/>
    <n v="5"/>
    <n v="419.82"/>
    <s v="Profit"/>
  </r>
  <r>
    <d v="2015-04-17T00:00:00"/>
    <x v="1"/>
    <x v="3"/>
    <x v="208"/>
    <s v="George Ashbrook20150417"/>
    <x v="1151"/>
    <x v="3"/>
    <x v="0"/>
    <x v="0"/>
    <s v="Xerox 1903"/>
    <n v="11.96"/>
    <n v="2"/>
    <n v="5.86"/>
    <s v="Profit"/>
  </r>
  <r>
    <d v="2015-04-17T00:00:00"/>
    <x v="1"/>
    <x v="3"/>
    <x v="401"/>
    <s v="Jessica Myrick20150417"/>
    <x v="1152"/>
    <x v="20"/>
    <x v="2"/>
    <x v="9"/>
    <s v="Enermax Acrylux Wireless Keyboard"/>
    <n v="99.6"/>
    <n v="1"/>
    <n v="36.85"/>
    <s v="Profit"/>
  </r>
  <r>
    <d v="2015-04-17T00:00:00"/>
    <x v="1"/>
    <x v="3"/>
    <x v="401"/>
    <s v="Jessica Myrick20150417"/>
    <x v="1152"/>
    <x v="20"/>
    <x v="0"/>
    <x v="3"/>
    <s v="DXL Angle-View Binders with Locking Rings, Black"/>
    <n v="62.3"/>
    <n v="13"/>
    <n v="21.02"/>
    <s v="Profit"/>
  </r>
  <r>
    <d v="2015-04-17T00:00:00"/>
    <x v="1"/>
    <x v="3"/>
    <x v="401"/>
    <s v="Jessica Myrick20150417"/>
    <x v="1152"/>
    <x v="20"/>
    <x v="0"/>
    <x v="4"/>
    <s v="Barrel Sharpener"/>
    <n v="10.71"/>
    <n v="3"/>
    <n v="2.78"/>
    <s v="Profit"/>
  </r>
  <r>
    <d v="2015-04-18T00:00:00"/>
    <x v="1"/>
    <x v="3"/>
    <x v="0"/>
    <s v="Darren Powers20150418"/>
    <x v="1153"/>
    <x v="18"/>
    <x v="0"/>
    <x v="3"/>
    <s v="C-Line Peel &amp; Stick Add-On Filing Pockets, 8-3/4 x 5-1/8, 10/Pack"/>
    <n v="38.22"/>
    <n v="6"/>
    <n v="17.96"/>
    <s v="Profit"/>
  </r>
  <r>
    <d v="2015-04-18T00:00:00"/>
    <x v="1"/>
    <x v="3"/>
    <x v="0"/>
    <s v="Darren Powers20150418"/>
    <x v="1153"/>
    <x v="18"/>
    <x v="0"/>
    <x v="1"/>
    <s v="Avery 485"/>
    <n v="75.180000000000007"/>
    <n v="6"/>
    <n v="35.33"/>
    <s v="Profit"/>
  </r>
  <r>
    <d v="2015-04-18T00:00:00"/>
    <x v="1"/>
    <x v="3"/>
    <x v="0"/>
    <s v="Darren Powers20150418"/>
    <x v="1153"/>
    <x v="18"/>
    <x v="1"/>
    <x v="8"/>
    <s v="Longer-Life Soft White Bulbs"/>
    <n v="6.16"/>
    <n v="2"/>
    <n v="2.96"/>
    <s v="Profit"/>
  </r>
  <r>
    <d v="2015-04-18T00:00:00"/>
    <x v="1"/>
    <x v="3"/>
    <x v="0"/>
    <s v="Darren Powers20150418"/>
    <x v="1153"/>
    <x v="18"/>
    <x v="1"/>
    <x v="5"/>
    <s v="Global Leather Task Chair, Black"/>
    <n v="89.99"/>
    <n v="1"/>
    <n v="17.100000000000001"/>
    <s v="Profit"/>
  </r>
  <r>
    <d v="2015-04-18T00:00:00"/>
    <x v="1"/>
    <x v="3"/>
    <x v="439"/>
    <s v="Kelly Williams20150418"/>
    <x v="1154"/>
    <x v="8"/>
    <x v="2"/>
    <x v="9"/>
    <s v="Memorex Froggy Flash Drive 8 GB"/>
    <n v="106.5"/>
    <n v="6"/>
    <n v="41.54"/>
    <s v="Profit"/>
  </r>
  <r>
    <d v="2015-04-18T00:00:00"/>
    <x v="1"/>
    <x v="3"/>
    <x v="334"/>
    <s v="Roland Fjeld20150418"/>
    <x v="1155"/>
    <x v="20"/>
    <x v="0"/>
    <x v="1"/>
    <s v="Avery 486"/>
    <n v="21.93"/>
    <n v="3"/>
    <n v="10.31"/>
    <s v="Profit"/>
  </r>
  <r>
    <d v="2015-04-18T00:00:00"/>
    <x v="1"/>
    <x v="3"/>
    <x v="354"/>
    <s v="Deanra Eno20150418"/>
    <x v="1156"/>
    <x v="3"/>
    <x v="0"/>
    <x v="2"/>
    <s v="Tennsco Stur-D-Stor Boltless Shelving, 5 Shelves, 24&quot; Deep, Sand"/>
    <n v="947.17"/>
    <n v="7"/>
    <n v="9.4700000000000006"/>
    <s v="Profit"/>
  </r>
  <r>
    <d v="2015-04-18T00:00:00"/>
    <x v="1"/>
    <x v="3"/>
    <x v="354"/>
    <s v="Deanra Eno20150418"/>
    <x v="1156"/>
    <x v="3"/>
    <x v="0"/>
    <x v="0"/>
    <s v="Xerox 19"/>
    <n v="61.96"/>
    <n v="2"/>
    <n v="27.88"/>
    <s v="Profit"/>
  </r>
  <r>
    <d v="2015-04-18T00:00:00"/>
    <x v="1"/>
    <x v="3"/>
    <x v="180"/>
    <s v="Nathan Cano20150418"/>
    <x v="1157"/>
    <x v="3"/>
    <x v="0"/>
    <x v="2"/>
    <s v="Advantus Rolling Drawer Organizers"/>
    <n v="115.44"/>
    <n v="3"/>
    <n v="30.01"/>
    <s v="Profit"/>
  </r>
  <r>
    <d v="2015-04-18T00:00:00"/>
    <x v="1"/>
    <x v="3"/>
    <x v="634"/>
    <s v="Michael Paige20150418"/>
    <x v="1158"/>
    <x v="0"/>
    <x v="2"/>
    <x v="9"/>
    <s v="TRENDnet 56K USB 2.0 Phone, Internet and Fax Modem"/>
    <n v="41.42"/>
    <n v="2"/>
    <n v="8.2799999999999994"/>
    <s v="Profit"/>
  </r>
  <r>
    <d v="2015-04-18T00:00:00"/>
    <x v="1"/>
    <x v="3"/>
    <x v="634"/>
    <s v="Michael Paige20150418"/>
    <x v="1158"/>
    <x v="0"/>
    <x v="2"/>
    <x v="6"/>
    <s v="Grandstream GXP2100 Mainstream Business Phone"/>
    <n v="244.77"/>
    <n v="4"/>
    <n v="24.48"/>
    <s v="Profit"/>
  </r>
  <r>
    <d v="2015-04-18T00:00:00"/>
    <x v="1"/>
    <x v="3"/>
    <x v="634"/>
    <s v="Michael Paige20150418"/>
    <x v="1158"/>
    <x v="0"/>
    <x v="0"/>
    <x v="4"/>
    <s v="Boston School Pro Electric Pencil Sharpener, 1670"/>
    <n v="74.349999999999994"/>
    <n v="3"/>
    <n v="6.51"/>
    <s v="Profit"/>
  </r>
  <r>
    <d v="2015-04-18T00:00:00"/>
    <x v="1"/>
    <x v="3"/>
    <x v="634"/>
    <s v="Michael Paige20150418"/>
    <x v="1158"/>
    <x v="0"/>
    <x v="0"/>
    <x v="3"/>
    <s v="GBC Standard Recycled Report Covers, Clear Plastic Sheets"/>
    <n v="4.3099999999999996"/>
    <n v="2"/>
    <n v="-6.9"/>
    <s v="Loss"/>
  </r>
  <r>
    <d v="2015-04-18T00:00:00"/>
    <x v="1"/>
    <x v="3"/>
    <x v="634"/>
    <s v="Michael Paige20150418"/>
    <x v="1158"/>
    <x v="0"/>
    <x v="1"/>
    <x v="5"/>
    <s v="Global Geo Office Task Chair, Gray"/>
    <n v="56.69"/>
    <n v="1"/>
    <n v="-20.25"/>
    <s v="Loss"/>
  </r>
  <r>
    <d v="2015-04-18T00:00:00"/>
    <x v="1"/>
    <x v="3"/>
    <x v="634"/>
    <s v="Michael Paige20150418"/>
    <x v="1158"/>
    <x v="0"/>
    <x v="2"/>
    <x v="6"/>
    <s v="Lunatik TT5L-002 Taktik Strike Impact Protection System for iPhone 5"/>
    <n v="97.97"/>
    <n v="2"/>
    <n v="6.12"/>
    <s v="Profit"/>
  </r>
  <r>
    <d v="2015-04-18T00:00:00"/>
    <x v="1"/>
    <x v="3"/>
    <x v="634"/>
    <s v="Michael Paige20150418"/>
    <x v="1158"/>
    <x v="0"/>
    <x v="0"/>
    <x v="4"/>
    <s v="Newell 348"/>
    <n v="7.87"/>
    <n v="3"/>
    <n v="0.89"/>
    <s v="Profit"/>
  </r>
  <r>
    <d v="2015-04-18T00:00:00"/>
    <x v="1"/>
    <x v="3"/>
    <x v="634"/>
    <s v="Michael Paige20150418"/>
    <x v="1158"/>
    <x v="0"/>
    <x v="0"/>
    <x v="0"/>
    <s v="Xerox 1994"/>
    <n v="15.55"/>
    <n v="3"/>
    <n v="5.44"/>
    <s v="Profit"/>
  </r>
  <r>
    <d v="2015-04-18T00:00:00"/>
    <x v="1"/>
    <x v="3"/>
    <x v="634"/>
    <s v="Michael Paige20150418"/>
    <x v="1158"/>
    <x v="0"/>
    <x v="0"/>
    <x v="3"/>
    <s v="GBC Plastic Binding Combs"/>
    <n v="1.48"/>
    <n v="1"/>
    <n v="-2.29"/>
    <s v="Loss"/>
  </r>
  <r>
    <d v="2015-04-19T00:00:00"/>
    <x v="1"/>
    <x v="3"/>
    <x v="190"/>
    <s v="Patrick Gardner20150419"/>
    <x v="1159"/>
    <x v="0"/>
    <x v="0"/>
    <x v="12"/>
    <s v="Fellowes Premier Superior Surge Suppressor, 10-Outlet, With Phone and Remote"/>
    <n v="19.57"/>
    <n v="2"/>
    <n v="-52.83"/>
    <s v="Loss"/>
  </r>
  <r>
    <d v="2015-04-19T00:00:00"/>
    <x v="1"/>
    <x v="3"/>
    <x v="190"/>
    <s v="Patrick Gardner20150419"/>
    <x v="1159"/>
    <x v="0"/>
    <x v="0"/>
    <x v="3"/>
    <s v="Fellowes PB300 Plastic Comb Binding Machine"/>
    <n v="310.39"/>
    <n v="4"/>
    <n v="-512.15"/>
    <s v="Loss"/>
  </r>
  <r>
    <d v="2015-04-20T00:00:00"/>
    <x v="1"/>
    <x v="3"/>
    <x v="161"/>
    <s v="Theresa Swint20150420"/>
    <x v="1160"/>
    <x v="4"/>
    <x v="2"/>
    <x v="6"/>
    <s v="Pyle PMP37LED"/>
    <n v="287.97000000000003"/>
    <n v="3"/>
    <n v="77.75"/>
    <s v="Profit"/>
  </r>
  <r>
    <d v="2015-04-20T00:00:00"/>
    <x v="1"/>
    <x v="3"/>
    <x v="161"/>
    <s v="Theresa Swint20150420"/>
    <x v="1160"/>
    <x v="4"/>
    <x v="1"/>
    <x v="8"/>
    <s v="GE 48&quot; Fluorescent Tube, Cool White Energy Saver, 34 Watts, 30/Box"/>
    <n v="595.38"/>
    <n v="6"/>
    <n v="297.69"/>
    <s v="Profit"/>
  </r>
  <r>
    <d v="2015-04-20T00:00:00"/>
    <x v="1"/>
    <x v="3"/>
    <x v="161"/>
    <s v="Theresa Swint20150420"/>
    <x v="1160"/>
    <x v="4"/>
    <x v="0"/>
    <x v="0"/>
    <s v="Xerox 2"/>
    <n v="12.96"/>
    <n v="2"/>
    <n v="6.22"/>
    <s v="Profit"/>
  </r>
  <r>
    <d v="2015-04-20T00:00:00"/>
    <x v="1"/>
    <x v="3"/>
    <x v="414"/>
    <s v="Erica Smith20150420"/>
    <x v="1161"/>
    <x v="0"/>
    <x v="0"/>
    <x v="0"/>
    <s v="Xerox 1916"/>
    <n v="117.46"/>
    <n v="3"/>
    <n v="44.05"/>
    <s v="Profit"/>
  </r>
  <r>
    <d v="2015-04-20T00:00:00"/>
    <x v="1"/>
    <x v="3"/>
    <x v="635"/>
    <s v="Olvera Toch20150420"/>
    <x v="1162"/>
    <x v="14"/>
    <x v="0"/>
    <x v="10"/>
    <s v="Tyvek Side-Opening Peel &amp; Seel Expanding Envelopes"/>
    <n v="180.96"/>
    <n v="2"/>
    <n v="81.430000000000007"/>
    <s v="Profit"/>
  </r>
  <r>
    <d v="2015-04-21T00:00:00"/>
    <x v="1"/>
    <x v="3"/>
    <x v="636"/>
    <s v="Juliana Krohn20150421"/>
    <x v="1163"/>
    <x v="5"/>
    <x v="1"/>
    <x v="5"/>
    <s v="Global Deluxe Office Fabric Chairs"/>
    <n v="191.96"/>
    <n v="2"/>
    <n v="51.83"/>
    <s v="Profit"/>
  </r>
  <r>
    <d v="2015-04-21T00:00:00"/>
    <x v="1"/>
    <x v="3"/>
    <x v="636"/>
    <s v="Juliana Krohn20150421"/>
    <x v="1163"/>
    <x v="5"/>
    <x v="0"/>
    <x v="3"/>
    <s v="Wilson Jones Hanging View Binder, White, 1&quot;"/>
    <n v="21.3"/>
    <n v="3"/>
    <n v="9.8000000000000007"/>
    <s v="Profit"/>
  </r>
  <r>
    <d v="2015-04-21T00:00:00"/>
    <x v="1"/>
    <x v="3"/>
    <x v="636"/>
    <s v="Juliana Krohn20150421"/>
    <x v="1163"/>
    <x v="5"/>
    <x v="2"/>
    <x v="6"/>
    <s v="Jabra SPEAK 410"/>
    <n v="469.95"/>
    <n v="5"/>
    <n v="131.59"/>
    <s v="Profit"/>
  </r>
  <r>
    <d v="2015-04-21T00:00:00"/>
    <x v="1"/>
    <x v="3"/>
    <x v="636"/>
    <s v="Juliana Krohn20150421"/>
    <x v="1163"/>
    <x v="5"/>
    <x v="1"/>
    <x v="8"/>
    <s v="Tenex &quot;The Solids&quot; Textured Chair Mats"/>
    <n v="209.88"/>
    <n v="3"/>
    <n v="35.68"/>
    <s v="Profit"/>
  </r>
  <r>
    <d v="2015-04-22T00:00:00"/>
    <x v="1"/>
    <x v="3"/>
    <x v="86"/>
    <s v="Annie Zypern20150422"/>
    <x v="1164"/>
    <x v="3"/>
    <x v="2"/>
    <x v="6"/>
    <s v="Logitech B530 USBÂ HeadsetÂ -Â headsetÂ - Full size, Binaural"/>
    <n v="88.78"/>
    <n v="3"/>
    <n v="7.77"/>
    <s v="Profit"/>
  </r>
  <r>
    <d v="2015-04-22T00:00:00"/>
    <x v="1"/>
    <x v="3"/>
    <x v="86"/>
    <s v="Annie Zypern20150422"/>
    <x v="1164"/>
    <x v="3"/>
    <x v="0"/>
    <x v="4"/>
    <s v="Boston 1730 StandUp Electric Pencil Sharpener"/>
    <n v="64.14"/>
    <n v="3"/>
    <n v="16.68"/>
    <s v="Profit"/>
  </r>
  <r>
    <d v="2015-04-24T00:00:00"/>
    <x v="1"/>
    <x v="3"/>
    <x v="35"/>
    <s v="Deborah Brumfield20150424"/>
    <x v="1165"/>
    <x v="20"/>
    <x v="0"/>
    <x v="4"/>
    <s v="BOSTON Ranger #55 Pencil Sharpener, Black"/>
    <n v="25.99"/>
    <n v="1"/>
    <n v="7.54"/>
    <s v="Profit"/>
  </r>
  <r>
    <d v="2015-04-25T00:00:00"/>
    <x v="1"/>
    <x v="3"/>
    <x v="65"/>
    <s v="Jill Stevenson20150425"/>
    <x v="1166"/>
    <x v="3"/>
    <x v="0"/>
    <x v="3"/>
    <s v="Fellowes Black Plastic Comb Bindings"/>
    <n v="13.94"/>
    <n v="3"/>
    <n v="4.53"/>
    <s v="Profit"/>
  </r>
  <r>
    <d v="2015-04-25T00:00:00"/>
    <x v="1"/>
    <x v="3"/>
    <x v="315"/>
    <s v="John Lucas20150425"/>
    <x v="1167"/>
    <x v="20"/>
    <x v="0"/>
    <x v="12"/>
    <s v="Holmes Replacement Filter for HEPA Air Cleaner, Very Large Room, HEPA Filter"/>
    <n v="206.43"/>
    <n v="3"/>
    <n v="90.83"/>
    <s v="Profit"/>
  </r>
  <r>
    <d v="2015-04-25T00:00:00"/>
    <x v="1"/>
    <x v="3"/>
    <x v="603"/>
    <s v="Trudy Schmidt20150425"/>
    <x v="1168"/>
    <x v="21"/>
    <x v="0"/>
    <x v="4"/>
    <s v="Newell 324"/>
    <n v="57.75"/>
    <n v="5"/>
    <n v="16.170000000000002"/>
    <s v="Profit"/>
  </r>
  <r>
    <d v="2015-04-25T00:00:00"/>
    <x v="1"/>
    <x v="3"/>
    <x v="603"/>
    <s v="Trudy Schmidt20150425"/>
    <x v="1168"/>
    <x v="21"/>
    <x v="0"/>
    <x v="12"/>
    <s v="Belkin 5 Outlet SurgeMaster Power Centers"/>
    <n v="272.39999999999998"/>
    <n v="5"/>
    <n v="76.27"/>
    <s v="Profit"/>
  </r>
  <r>
    <d v="2015-04-25T00:00:00"/>
    <x v="1"/>
    <x v="3"/>
    <x v="456"/>
    <s v="Zuschuss Carroll20150425"/>
    <x v="1169"/>
    <x v="1"/>
    <x v="0"/>
    <x v="2"/>
    <s v="SAFCO Commercial Wire Shelving, Black"/>
    <n v="221.02"/>
    <n v="2"/>
    <n v="-55.26"/>
    <s v="Loss"/>
  </r>
  <r>
    <d v="2015-04-25T00:00:00"/>
    <x v="1"/>
    <x v="3"/>
    <x v="456"/>
    <s v="Zuschuss Carroll20150425"/>
    <x v="1169"/>
    <x v="1"/>
    <x v="1"/>
    <x v="5"/>
    <s v="Global Armless Task Chair, Royal Blue"/>
    <n v="128.06"/>
    <n v="3"/>
    <n v="-23.78"/>
    <s v="Loss"/>
  </r>
  <r>
    <d v="2015-04-25T00:00:00"/>
    <x v="1"/>
    <x v="3"/>
    <x v="637"/>
    <s v="Linda Southworth20150425"/>
    <x v="1170"/>
    <x v="3"/>
    <x v="0"/>
    <x v="10"/>
    <s v="Laser &amp; Ink Jet Business Envelopes"/>
    <n v="21.34"/>
    <n v="2"/>
    <n v="9.82"/>
    <s v="Profit"/>
  </r>
  <r>
    <d v="2015-04-26T00:00:00"/>
    <x v="1"/>
    <x v="3"/>
    <x v="264"/>
    <s v="Joel Eaton20150426"/>
    <x v="1171"/>
    <x v="15"/>
    <x v="1"/>
    <x v="5"/>
    <s v="High-Back Leather Manager's Chair"/>
    <n v="831.94"/>
    <n v="8"/>
    <n v="-114.39"/>
    <s v="Loss"/>
  </r>
  <r>
    <d v="2015-04-26T00:00:00"/>
    <x v="1"/>
    <x v="3"/>
    <x v="264"/>
    <s v="Joel Eaton20150426"/>
    <x v="1171"/>
    <x v="15"/>
    <x v="1"/>
    <x v="8"/>
    <s v="Tenex Traditional Chairmats for Medium Pile Carpet, Standard Lip, 36&quot; x 48&quot;"/>
    <n v="97.04"/>
    <n v="2"/>
    <n v="1.21"/>
    <s v="Profit"/>
  </r>
  <r>
    <d v="2015-04-26T00:00:00"/>
    <x v="1"/>
    <x v="3"/>
    <x v="264"/>
    <s v="Joel Eaton20150426"/>
    <x v="1171"/>
    <x v="15"/>
    <x v="0"/>
    <x v="2"/>
    <s v="Safco Industrial Wire Shelving System"/>
    <n v="72.78"/>
    <n v="1"/>
    <n v="-18.2"/>
    <s v="Loss"/>
  </r>
  <r>
    <d v="2015-04-26T00:00:00"/>
    <x v="1"/>
    <x v="3"/>
    <x v="517"/>
    <s v="Pierre Wener20150426"/>
    <x v="1172"/>
    <x v="0"/>
    <x v="1"/>
    <x v="5"/>
    <s v="Hon 4070 Series Pagoda Armless Upholstered Stacking Chairs"/>
    <n v="408.42"/>
    <n v="2"/>
    <n v="-5.83"/>
    <s v="Loss"/>
  </r>
  <r>
    <d v="2015-04-26T00:00:00"/>
    <x v="1"/>
    <x v="3"/>
    <x v="620"/>
    <s v="Bart Watters20150426"/>
    <x v="1173"/>
    <x v="3"/>
    <x v="1"/>
    <x v="5"/>
    <s v="SAFCO Optional Arm Kit for Workspace Cribbage Stacking Chair"/>
    <n v="63.94"/>
    <n v="3"/>
    <n v="6.39"/>
    <s v="Profit"/>
  </r>
  <r>
    <d v="2015-04-26T00:00:00"/>
    <x v="1"/>
    <x v="3"/>
    <x v="620"/>
    <s v="Bart Watters20150426"/>
    <x v="1173"/>
    <x v="3"/>
    <x v="0"/>
    <x v="4"/>
    <s v="Newell 345"/>
    <n v="59.52"/>
    <n v="3"/>
    <n v="15.48"/>
    <s v="Profit"/>
  </r>
  <r>
    <d v="2015-04-26T00:00:00"/>
    <x v="1"/>
    <x v="3"/>
    <x v="620"/>
    <s v="Bart Watters20150426"/>
    <x v="1173"/>
    <x v="3"/>
    <x v="2"/>
    <x v="6"/>
    <s v="RCA ViSYS 25825 Wireless digital phone"/>
    <n v="311.98"/>
    <n v="3"/>
    <n v="39"/>
    <s v="Profit"/>
  </r>
  <r>
    <d v="2015-04-26T00:00:00"/>
    <x v="1"/>
    <x v="3"/>
    <x v="620"/>
    <s v="Bart Watters20150426"/>
    <x v="1173"/>
    <x v="3"/>
    <x v="0"/>
    <x v="3"/>
    <s v="GBC Premium Transparent Covers with Diagonal Lined Pattern"/>
    <n v="50.35"/>
    <n v="3"/>
    <n v="17.62"/>
    <s v="Profit"/>
  </r>
  <r>
    <d v="2015-04-26T00:00:00"/>
    <x v="1"/>
    <x v="3"/>
    <x v="52"/>
    <s v="Sue Ann Reed20150426"/>
    <x v="1174"/>
    <x v="16"/>
    <x v="1"/>
    <x v="13"/>
    <s v="Bretford CR4500 Series Slim Rectangular Table"/>
    <n v="191.52"/>
    <n v="1"/>
    <n v="-76.61"/>
    <s v="Loss"/>
  </r>
  <r>
    <d v="2015-04-26T00:00:00"/>
    <x v="1"/>
    <x v="3"/>
    <x v="52"/>
    <s v="Sue Ann Reed20150426"/>
    <x v="1174"/>
    <x v="16"/>
    <x v="0"/>
    <x v="4"/>
    <s v="Crayola Colored Pencils"/>
    <n v="2.62"/>
    <n v="1"/>
    <n v="0.43"/>
    <s v="Profit"/>
  </r>
  <r>
    <d v="2015-04-27T00:00:00"/>
    <x v="1"/>
    <x v="3"/>
    <x v="217"/>
    <s v="Greg Tran20150427"/>
    <x v="1175"/>
    <x v="44"/>
    <x v="0"/>
    <x v="4"/>
    <s v="Staples in misc. colors"/>
    <n v="22.74"/>
    <n v="3"/>
    <n v="8.8699999999999992"/>
    <s v="Profit"/>
  </r>
  <r>
    <d v="2015-04-27T00:00:00"/>
    <x v="1"/>
    <x v="3"/>
    <x v="217"/>
    <s v="Greg Tran20150427"/>
    <x v="1175"/>
    <x v="44"/>
    <x v="1"/>
    <x v="5"/>
    <s v="Global Comet Stacking Arm Chair"/>
    <n v="1267.53"/>
    <n v="3"/>
    <n v="316.88"/>
    <s v="Profit"/>
  </r>
  <r>
    <d v="2015-04-27T00:00:00"/>
    <x v="1"/>
    <x v="3"/>
    <x v="217"/>
    <s v="Greg Tran20150427"/>
    <x v="1175"/>
    <x v="44"/>
    <x v="2"/>
    <x v="15"/>
    <s v="Cisco SPA525G2 5-Line IP Phone"/>
    <n v="1379.92"/>
    <n v="8"/>
    <n v="648.55999999999995"/>
    <s v="Profit"/>
  </r>
  <r>
    <d v="2015-04-27T00:00:00"/>
    <x v="1"/>
    <x v="3"/>
    <x v="529"/>
    <s v="Tony Chapman20150427"/>
    <x v="1176"/>
    <x v="26"/>
    <x v="0"/>
    <x v="12"/>
    <s v="Belkin 6 Outlet Metallic Surge Strip"/>
    <n v="43.56"/>
    <n v="5"/>
    <n v="3.27"/>
    <s v="Profit"/>
  </r>
  <r>
    <d v="2015-04-27T00:00:00"/>
    <x v="1"/>
    <x v="3"/>
    <x v="529"/>
    <s v="Tony Chapman20150427"/>
    <x v="1176"/>
    <x v="26"/>
    <x v="0"/>
    <x v="14"/>
    <s v="Acme Value Line Scissors"/>
    <n v="5.84"/>
    <n v="2"/>
    <n v="0.73"/>
    <s v="Profit"/>
  </r>
  <r>
    <d v="2015-04-28T00:00:00"/>
    <x v="1"/>
    <x v="3"/>
    <x v="277"/>
    <s v="Russell Applegate20150428"/>
    <x v="1177"/>
    <x v="0"/>
    <x v="0"/>
    <x v="12"/>
    <s v="Holmes Odor Grabber"/>
    <n v="8.65"/>
    <n v="3"/>
    <n v="-20.329999999999998"/>
    <s v="Loss"/>
  </r>
  <r>
    <d v="2015-04-28T00:00:00"/>
    <x v="1"/>
    <x v="3"/>
    <x v="277"/>
    <s v="Russell Applegate20150428"/>
    <x v="1177"/>
    <x v="0"/>
    <x v="0"/>
    <x v="2"/>
    <s v="Akro-Mils 12-Gallon Tote"/>
    <n v="23.83"/>
    <n v="3"/>
    <n v="2.68"/>
    <s v="Profit"/>
  </r>
  <r>
    <d v="2015-04-28T00:00:00"/>
    <x v="1"/>
    <x v="3"/>
    <x v="277"/>
    <s v="Russell Applegate20150428"/>
    <x v="1177"/>
    <x v="0"/>
    <x v="0"/>
    <x v="3"/>
    <s v="GBC Twin Loop Wire Binding Elements, 9/16&quot; Spine, Black"/>
    <n v="12.18"/>
    <n v="4"/>
    <n v="-18.87"/>
    <s v="Loss"/>
  </r>
  <r>
    <d v="2015-04-28T00:00:00"/>
    <x v="1"/>
    <x v="3"/>
    <x v="26"/>
    <s v="Shirley Daniels20150428"/>
    <x v="1178"/>
    <x v="14"/>
    <x v="0"/>
    <x v="12"/>
    <s v="Kensington 7 Outlet MasterPiece Power Center with Fax/Phone Line Protection"/>
    <n v="186.73"/>
    <n v="1"/>
    <n v="41.5"/>
    <s v="Profit"/>
  </r>
  <r>
    <d v="2015-04-28T00:00:00"/>
    <x v="1"/>
    <x v="3"/>
    <x v="26"/>
    <s v="Shirley Daniels20150428"/>
    <x v="1178"/>
    <x v="14"/>
    <x v="0"/>
    <x v="3"/>
    <s v="Fellowes PB500 Electric Punch Plastic Comb Binding Machine with Manual Bind"/>
    <n v="3812.97"/>
    <n v="3"/>
    <n v="1906.49"/>
    <s v="Profit"/>
  </r>
  <r>
    <d v="2015-04-29T00:00:00"/>
    <x v="1"/>
    <x v="3"/>
    <x v="412"/>
    <s v="Jim Kriz20150429"/>
    <x v="1179"/>
    <x v="2"/>
    <x v="0"/>
    <x v="0"/>
    <s v="Xerox 1949"/>
    <n v="7.97"/>
    <n v="2"/>
    <n v="2.89"/>
    <s v="Profit"/>
  </r>
  <r>
    <d v="2015-04-30T00:00:00"/>
    <x v="1"/>
    <x v="3"/>
    <x v="152"/>
    <s v="Paul Stevenson20150430"/>
    <x v="1180"/>
    <x v="1"/>
    <x v="1"/>
    <x v="5"/>
    <s v="Global Value Mid-Back Manager's Chair, Gray"/>
    <n v="213.12"/>
    <n v="5"/>
    <n v="-15.22"/>
    <s v="Loss"/>
  </r>
  <r>
    <d v="2015-04-30T00:00:00"/>
    <x v="1"/>
    <x v="3"/>
    <x v="157"/>
    <s v="Benjamin Patterson20150430"/>
    <x v="1181"/>
    <x v="10"/>
    <x v="2"/>
    <x v="6"/>
    <s v="Cisco Unified IP Phone 7945G VoIP phone"/>
    <n v="1022.97"/>
    <n v="5"/>
    <n v="-255.74"/>
    <s v="Loss"/>
  </r>
  <r>
    <d v="2015-04-30T00:00:00"/>
    <x v="1"/>
    <x v="3"/>
    <x v="127"/>
    <s v="Ken Black20150430"/>
    <x v="1182"/>
    <x v="3"/>
    <x v="0"/>
    <x v="4"/>
    <s v="Newell 324"/>
    <n v="34.65"/>
    <n v="3"/>
    <n v="9.6999999999999993"/>
    <s v="Profit"/>
  </r>
  <r>
    <d v="2015-04-30T00:00:00"/>
    <x v="1"/>
    <x v="3"/>
    <x v="127"/>
    <s v="Ken Black20150430"/>
    <x v="1182"/>
    <x v="3"/>
    <x v="2"/>
    <x v="6"/>
    <s v="Cush Cases Heavy Duty Rugged Cover Case for Samsung Galaxy S5 - Purple"/>
    <n v="19.8"/>
    <n v="5"/>
    <n v="1.73"/>
    <s v="Profit"/>
  </r>
  <r>
    <d v="2015-04-30T00:00:00"/>
    <x v="1"/>
    <x v="3"/>
    <x v="638"/>
    <s v="Jane Waco20150430"/>
    <x v="1183"/>
    <x v="32"/>
    <x v="1"/>
    <x v="8"/>
    <s v="Eldon 200 Class Desk Accessories, Burgundy"/>
    <n v="31.4"/>
    <n v="5"/>
    <n v="13.19"/>
    <s v="Profit"/>
  </r>
  <r>
    <d v="2015-04-30T00:00:00"/>
    <x v="1"/>
    <x v="3"/>
    <x v="638"/>
    <s v="Jane Waco20150430"/>
    <x v="1183"/>
    <x v="32"/>
    <x v="1"/>
    <x v="8"/>
    <s v="DAX Two-Tone Rosewood/Black Document Frame, Desktop, 5 x 7"/>
    <n v="9.48"/>
    <n v="1"/>
    <n v="3.79"/>
    <s v="Profit"/>
  </r>
  <r>
    <d v="2015-04-30T00:00:00"/>
    <x v="1"/>
    <x v="3"/>
    <x v="638"/>
    <s v="Jane Waco20150430"/>
    <x v="1183"/>
    <x v="32"/>
    <x v="2"/>
    <x v="6"/>
    <s v="iKross Bluetooth Portable Keyboard + Cell Phone Stand Holder + Brush for Apple iPhone 5S 5C 5, 4S 4"/>
    <n v="209.5"/>
    <n v="10"/>
    <n v="58.66"/>
    <s v="Profit"/>
  </r>
  <r>
    <d v="2015-04-30T00:00:00"/>
    <x v="1"/>
    <x v="3"/>
    <x v="638"/>
    <s v="Jane Waco20150430"/>
    <x v="1183"/>
    <x v="32"/>
    <x v="1"/>
    <x v="8"/>
    <s v="Eldon ImÃ ge Series Desk Accessories, Clear"/>
    <n v="24.3"/>
    <n v="5"/>
    <n v="10.45"/>
    <s v="Profit"/>
  </r>
  <r>
    <d v="2015-04-30T00:00:00"/>
    <x v="1"/>
    <x v="3"/>
    <x v="638"/>
    <s v="Jane Waco20150430"/>
    <x v="1183"/>
    <x v="32"/>
    <x v="0"/>
    <x v="0"/>
    <s v="Weyerhaeuser First Choice Laser/Copy Paper (20Lb. and 88 Bright)"/>
    <n v="6.48"/>
    <n v="1"/>
    <n v="3.11"/>
    <s v="Profit"/>
  </r>
  <r>
    <d v="2015-05-01T00:00:00"/>
    <x v="1"/>
    <x v="4"/>
    <x v="403"/>
    <s v="Jennifer Braxton20150501"/>
    <x v="1184"/>
    <x v="3"/>
    <x v="2"/>
    <x v="6"/>
    <s v="OtterBox Defender Series Case - iPhone 5c"/>
    <n v="88.75"/>
    <n v="3"/>
    <n v="11.09"/>
    <s v="Profit"/>
  </r>
  <r>
    <d v="2015-05-01T00:00:00"/>
    <x v="1"/>
    <x v="4"/>
    <x v="639"/>
    <s v="David Bremer20150501"/>
    <x v="1185"/>
    <x v="16"/>
    <x v="1"/>
    <x v="8"/>
    <s v="DAX Black Cherry Wood-Tone Poster Frame"/>
    <n v="63.55"/>
    <n v="3"/>
    <n v="14.3"/>
    <s v="Profit"/>
  </r>
  <r>
    <d v="2015-05-01T00:00:00"/>
    <x v="1"/>
    <x v="4"/>
    <x v="639"/>
    <s v="David Bremer20150501"/>
    <x v="1185"/>
    <x v="16"/>
    <x v="0"/>
    <x v="14"/>
    <s v="Fiskars 8&quot; Scissors, 2/Pack"/>
    <n v="41.38"/>
    <n v="3"/>
    <n v="4.6500000000000004"/>
    <s v="Profit"/>
  </r>
  <r>
    <d v="2015-05-01T00:00:00"/>
    <x v="1"/>
    <x v="4"/>
    <x v="639"/>
    <s v="David Bremer20150501"/>
    <x v="1185"/>
    <x v="16"/>
    <x v="0"/>
    <x v="4"/>
    <s v="Panasonic KP-380BK Classic Electric Pencil Sharpener"/>
    <n v="172.7"/>
    <n v="6"/>
    <n v="10.79"/>
    <s v="Profit"/>
  </r>
  <r>
    <d v="2015-05-01T00:00:00"/>
    <x v="1"/>
    <x v="4"/>
    <x v="487"/>
    <s v="Patrick O'Brill20150501"/>
    <x v="1186"/>
    <x v="3"/>
    <x v="0"/>
    <x v="3"/>
    <s v="GBC Twin Loop Wire Binding Elements, 9/16&quot; Spine, Black"/>
    <n v="12.18"/>
    <n v="1"/>
    <n v="4.41"/>
    <s v="Profit"/>
  </r>
  <r>
    <d v="2015-05-01T00:00:00"/>
    <x v="1"/>
    <x v="4"/>
    <x v="487"/>
    <s v="Patrick O'Brill20150501"/>
    <x v="1186"/>
    <x v="3"/>
    <x v="0"/>
    <x v="2"/>
    <s v="Eldon Simplefile Box Office"/>
    <n v="37.32"/>
    <n v="3"/>
    <n v="10.45"/>
    <s v="Profit"/>
  </r>
  <r>
    <d v="2015-05-01T00:00:00"/>
    <x v="1"/>
    <x v="4"/>
    <x v="487"/>
    <s v="Patrick O'Brill20150501"/>
    <x v="1186"/>
    <x v="3"/>
    <x v="0"/>
    <x v="14"/>
    <s v="Acme 10&quot; Easy Grip Assistive Scissors"/>
    <n v="35.06"/>
    <n v="2"/>
    <n v="10.52"/>
    <s v="Profit"/>
  </r>
  <r>
    <d v="2015-05-02T00:00:00"/>
    <x v="1"/>
    <x v="4"/>
    <x v="479"/>
    <s v="Noah Childs20150502"/>
    <x v="1187"/>
    <x v="0"/>
    <x v="0"/>
    <x v="1"/>
    <s v="Avery 501"/>
    <n v="8.86"/>
    <n v="3"/>
    <n v="2.99"/>
    <s v="Profit"/>
  </r>
  <r>
    <d v="2015-05-02T00:00:00"/>
    <x v="1"/>
    <x v="4"/>
    <x v="479"/>
    <s v="Noah Childs20150502"/>
    <x v="1187"/>
    <x v="0"/>
    <x v="2"/>
    <x v="6"/>
    <s v="Samsung Rugby III"/>
    <n v="158.38"/>
    <n v="3"/>
    <n v="13.86"/>
    <s v="Profit"/>
  </r>
  <r>
    <d v="2015-05-03T00:00:00"/>
    <x v="1"/>
    <x v="4"/>
    <x v="640"/>
    <s v="Julia Barnett20150503"/>
    <x v="1188"/>
    <x v="3"/>
    <x v="1"/>
    <x v="8"/>
    <s v="Rubbermaid ClusterMat Chairmats, Mat Size- 66&quot; x 60&quot;, Lip 20&quot; x 11&quot; -90 Degree Angle"/>
    <n v="665.88"/>
    <n v="6"/>
    <n v="106.54"/>
    <s v="Profit"/>
  </r>
  <r>
    <d v="2015-05-03T00:00:00"/>
    <x v="1"/>
    <x v="4"/>
    <x v="149"/>
    <s v="Stewart Visinsky20150503"/>
    <x v="1189"/>
    <x v="2"/>
    <x v="0"/>
    <x v="4"/>
    <s v="Sanford Prismacolor Professional Thick Lead Art Pencils, 36-Color Set"/>
    <n v="59.9"/>
    <n v="2"/>
    <n v="14.23"/>
    <s v="Profit"/>
  </r>
  <r>
    <d v="2015-05-03T00:00:00"/>
    <x v="1"/>
    <x v="4"/>
    <x v="149"/>
    <s v="Stewart Visinsky20150503"/>
    <x v="1189"/>
    <x v="2"/>
    <x v="0"/>
    <x v="12"/>
    <s v="Holmes Replacement Filter for HEPA Air Cleaner, Large Room"/>
    <n v="23.7"/>
    <n v="2"/>
    <n v="6.52"/>
    <s v="Profit"/>
  </r>
  <r>
    <d v="2015-05-03T00:00:00"/>
    <x v="1"/>
    <x v="4"/>
    <x v="149"/>
    <s v="Stewart Visinsky20150503"/>
    <x v="1189"/>
    <x v="2"/>
    <x v="0"/>
    <x v="0"/>
    <s v="Xerox 1897"/>
    <n v="7.97"/>
    <n v="2"/>
    <n v="2.89"/>
    <s v="Profit"/>
  </r>
  <r>
    <d v="2015-05-03T00:00:00"/>
    <x v="1"/>
    <x v="4"/>
    <x v="149"/>
    <s v="Stewart Visinsky20150503"/>
    <x v="1189"/>
    <x v="2"/>
    <x v="0"/>
    <x v="12"/>
    <s v="Bravo II Megaboss 12-Amp Hard Body Upright, Replacement Belts, 2 Belts per Pack"/>
    <n v="18.2"/>
    <n v="7"/>
    <n v="2.0499999999999998"/>
    <s v="Profit"/>
  </r>
  <r>
    <d v="2015-05-03T00:00:00"/>
    <x v="1"/>
    <x v="4"/>
    <x v="149"/>
    <s v="Stewart Visinsky20150503"/>
    <x v="1189"/>
    <x v="2"/>
    <x v="2"/>
    <x v="9"/>
    <s v="SanDisk Cruzer 16 GB USB Flash Drive"/>
    <n v="27.55"/>
    <n v="3"/>
    <n v="-0.34"/>
    <s v="Loss"/>
  </r>
  <r>
    <d v="2015-05-03T00:00:00"/>
    <x v="1"/>
    <x v="4"/>
    <x v="149"/>
    <s v="Stewart Visinsky20150503"/>
    <x v="1189"/>
    <x v="2"/>
    <x v="1"/>
    <x v="5"/>
    <s v="Global Leather Highback Executive Chair with Pneumatic Height Adjustment, Black"/>
    <n v="844.12"/>
    <n v="6"/>
    <n v="-36.18"/>
    <s v="Loss"/>
  </r>
  <r>
    <d v="2015-05-03T00:00:00"/>
    <x v="1"/>
    <x v="4"/>
    <x v="149"/>
    <s v="Stewart Visinsky20150503"/>
    <x v="1189"/>
    <x v="2"/>
    <x v="0"/>
    <x v="2"/>
    <s v="Fellowes Bankers Box Stor/Drawer Steel Plus"/>
    <n v="76.75"/>
    <n v="3"/>
    <n v="-9.59"/>
    <s v="Loss"/>
  </r>
  <r>
    <d v="2015-05-03T00:00:00"/>
    <x v="1"/>
    <x v="4"/>
    <x v="641"/>
    <s v="Lena Cacioppo20150503"/>
    <x v="1190"/>
    <x v="3"/>
    <x v="0"/>
    <x v="4"/>
    <s v="Newell 317"/>
    <n v="8.82"/>
    <n v="3"/>
    <n v="2.56"/>
    <s v="Profit"/>
  </r>
  <r>
    <d v="2015-05-03T00:00:00"/>
    <x v="1"/>
    <x v="4"/>
    <x v="641"/>
    <s v="Lena Cacioppo20150503"/>
    <x v="1190"/>
    <x v="3"/>
    <x v="0"/>
    <x v="3"/>
    <s v="Ibico Recycled Linen-Style Covers"/>
    <n v="62.5"/>
    <n v="2"/>
    <n v="21.87"/>
    <s v="Profit"/>
  </r>
  <r>
    <d v="2015-05-03T00:00:00"/>
    <x v="1"/>
    <x v="4"/>
    <x v="641"/>
    <s v="Lena Cacioppo20150503"/>
    <x v="1190"/>
    <x v="3"/>
    <x v="2"/>
    <x v="9"/>
    <s v="LogitechÂ Gaming G510s - Keyboard"/>
    <n v="339.96"/>
    <n v="4"/>
    <n v="122.39"/>
    <s v="Profit"/>
  </r>
  <r>
    <d v="2015-05-03T00:00:00"/>
    <x v="1"/>
    <x v="4"/>
    <x v="641"/>
    <s v="Lena Cacioppo20150503"/>
    <x v="1190"/>
    <x v="3"/>
    <x v="0"/>
    <x v="3"/>
    <s v="GBC Linen Binding Covers"/>
    <n v="49.57"/>
    <n v="2"/>
    <n v="17.350000000000001"/>
    <s v="Profit"/>
  </r>
  <r>
    <d v="2015-05-03T00:00:00"/>
    <x v="1"/>
    <x v="4"/>
    <x v="155"/>
    <s v="Nicole Fjeld20150503"/>
    <x v="1191"/>
    <x v="3"/>
    <x v="0"/>
    <x v="3"/>
    <s v="Avery Binding System Hidden Tab Executive Style Index Sets"/>
    <n v="13.85"/>
    <n v="3"/>
    <n v="5.19"/>
    <s v="Profit"/>
  </r>
  <r>
    <d v="2015-05-04T00:00:00"/>
    <x v="1"/>
    <x v="4"/>
    <x v="464"/>
    <s v="Alan Schoenberger20150504"/>
    <x v="1192"/>
    <x v="20"/>
    <x v="1"/>
    <x v="8"/>
    <s v="Electrix 20W Halogen Replacement Bulb for Zoom-In Desk Lamp"/>
    <n v="26.8"/>
    <n v="2"/>
    <n v="12.86"/>
    <s v="Profit"/>
  </r>
  <r>
    <d v="2015-05-04T00:00:00"/>
    <x v="1"/>
    <x v="4"/>
    <x v="174"/>
    <s v="Laura Armstrong20150504"/>
    <x v="1193"/>
    <x v="1"/>
    <x v="1"/>
    <x v="8"/>
    <s v="Staple-based wall hangings"/>
    <n v="22.29"/>
    <n v="7"/>
    <n v="-8.92"/>
    <s v="Loss"/>
  </r>
  <r>
    <d v="2015-05-04T00:00:00"/>
    <x v="1"/>
    <x v="4"/>
    <x v="123"/>
    <s v="Anna HÃ¤berlin20150504"/>
    <x v="1194"/>
    <x v="0"/>
    <x v="2"/>
    <x v="6"/>
    <s v="ShoreTel ShorePhone IP 230 VoIP phone"/>
    <n v="946.34"/>
    <n v="7"/>
    <n v="118.29"/>
    <s v="Profit"/>
  </r>
  <r>
    <d v="2015-05-04T00:00:00"/>
    <x v="1"/>
    <x v="4"/>
    <x v="642"/>
    <s v="Stuart Van20150504"/>
    <x v="1195"/>
    <x v="18"/>
    <x v="0"/>
    <x v="4"/>
    <s v="Model L Table or Wall-Mount Pencil Sharpener"/>
    <n v="125.93"/>
    <n v="7"/>
    <n v="35.26"/>
    <s v="Profit"/>
  </r>
  <r>
    <d v="2015-05-07T00:00:00"/>
    <x v="1"/>
    <x v="4"/>
    <x v="643"/>
    <s v="Anna Gayman20150507"/>
    <x v="1196"/>
    <x v="0"/>
    <x v="1"/>
    <x v="13"/>
    <s v="Chromcraft Round Conference Tables"/>
    <n v="244.01"/>
    <n v="2"/>
    <n v="-31.37"/>
    <s v="Loss"/>
  </r>
  <r>
    <d v="2015-05-07T00:00:00"/>
    <x v="1"/>
    <x v="4"/>
    <x v="643"/>
    <s v="Anna Gayman20150507"/>
    <x v="1196"/>
    <x v="0"/>
    <x v="0"/>
    <x v="0"/>
    <s v="Xerox 198"/>
    <n v="15.94"/>
    <n v="4"/>
    <n v="5.38"/>
    <s v="Profit"/>
  </r>
  <r>
    <d v="2015-05-07T00:00:00"/>
    <x v="1"/>
    <x v="4"/>
    <x v="393"/>
    <s v="Chris Cortes20150507"/>
    <x v="1197"/>
    <x v="5"/>
    <x v="0"/>
    <x v="0"/>
    <s v="Xerox 1902"/>
    <n v="45.68"/>
    <n v="2"/>
    <n v="21.01"/>
    <s v="Profit"/>
  </r>
  <r>
    <d v="2015-05-08T00:00:00"/>
    <x v="1"/>
    <x v="4"/>
    <x v="595"/>
    <s v="Claudia Bergmann20150508"/>
    <x v="1198"/>
    <x v="10"/>
    <x v="1"/>
    <x v="8"/>
    <s v="Eldon Regeneration Recycled Desk Accessories, Smoke"/>
    <n v="8.35"/>
    <n v="6"/>
    <n v="1.25"/>
    <s v="Profit"/>
  </r>
  <r>
    <d v="2015-05-08T00:00:00"/>
    <x v="1"/>
    <x v="4"/>
    <x v="158"/>
    <s v="Allen Armold20150508"/>
    <x v="1199"/>
    <x v="11"/>
    <x v="0"/>
    <x v="4"/>
    <s v="Newell 321"/>
    <n v="5.25"/>
    <n v="2"/>
    <n v="0.59"/>
    <s v="Profit"/>
  </r>
  <r>
    <d v="2015-05-08T00:00:00"/>
    <x v="1"/>
    <x v="4"/>
    <x v="392"/>
    <s v="Daniel Lacy20150508"/>
    <x v="1200"/>
    <x v="28"/>
    <x v="0"/>
    <x v="3"/>
    <s v="Wilson Jones Legal Size Ring Binders"/>
    <n v="43.98"/>
    <n v="2"/>
    <n v="21.99"/>
    <s v="Profit"/>
  </r>
  <r>
    <d v="2015-05-08T00:00:00"/>
    <x v="1"/>
    <x v="4"/>
    <x v="392"/>
    <s v="Daniel Lacy20150508"/>
    <x v="1200"/>
    <x v="28"/>
    <x v="2"/>
    <x v="6"/>
    <s v="VTech DS6151"/>
    <n v="377.97"/>
    <n v="3"/>
    <n v="105.83"/>
    <s v="Profit"/>
  </r>
  <r>
    <d v="2015-05-08T00:00:00"/>
    <x v="1"/>
    <x v="4"/>
    <x v="392"/>
    <s v="Daniel Lacy20150508"/>
    <x v="1200"/>
    <x v="28"/>
    <x v="1"/>
    <x v="8"/>
    <s v="Deflect-o EconoMat Studded, No Bevel Mat for Low Pile Carpeting"/>
    <n v="123.96"/>
    <n v="3"/>
    <n v="11.16"/>
    <s v="Profit"/>
  </r>
  <r>
    <d v="2015-05-08T00:00:00"/>
    <x v="1"/>
    <x v="4"/>
    <x v="314"/>
    <s v="Alejandro Ballentine20150508"/>
    <x v="1201"/>
    <x v="20"/>
    <x v="0"/>
    <x v="0"/>
    <s v="Xerox 1912"/>
    <n v="37.94"/>
    <n v="2"/>
    <n v="18.21"/>
    <s v="Profit"/>
  </r>
  <r>
    <d v="2015-05-08T00:00:00"/>
    <x v="1"/>
    <x v="4"/>
    <x v="262"/>
    <s v="Natalie Webber20150508"/>
    <x v="1202"/>
    <x v="20"/>
    <x v="1"/>
    <x v="8"/>
    <s v="DAX Black Cherry Wood-Tone Poster Frame"/>
    <n v="79.44"/>
    <n v="3"/>
    <n v="30.19"/>
    <s v="Profit"/>
  </r>
  <r>
    <d v="2015-05-08T00:00:00"/>
    <x v="1"/>
    <x v="4"/>
    <x v="262"/>
    <s v="Natalie Webber20150508"/>
    <x v="1202"/>
    <x v="20"/>
    <x v="0"/>
    <x v="14"/>
    <s v="Compact Automatic Electric Letter Opener"/>
    <n v="357.93"/>
    <n v="3"/>
    <n v="7.16"/>
    <s v="Profit"/>
  </r>
  <r>
    <d v="2015-05-08T00:00:00"/>
    <x v="1"/>
    <x v="4"/>
    <x v="262"/>
    <s v="Natalie Webber20150508"/>
    <x v="1202"/>
    <x v="20"/>
    <x v="1"/>
    <x v="5"/>
    <s v="Situations Contoured Folding Chairs, 4/Set"/>
    <n v="127.76"/>
    <n v="2"/>
    <n v="21.29"/>
    <s v="Profit"/>
  </r>
  <r>
    <d v="2015-05-08T00:00:00"/>
    <x v="1"/>
    <x v="4"/>
    <x v="262"/>
    <s v="Natalie Webber20150508"/>
    <x v="1202"/>
    <x v="20"/>
    <x v="2"/>
    <x v="16"/>
    <s v="Sharp AL-1530CS Digital Copier"/>
    <n v="2799.94"/>
    <n v="7"/>
    <n v="1014.98"/>
    <s v="Profit"/>
  </r>
  <r>
    <d v="2015-05-08T00:00:00"/>
    <x v="1"/>
    <x v="4"/>
    <x v="262"/>
    <s v="Natalie Webber20150508"/>
    <x v="1202"/>
    <x v="20"/>
    <x v="0"/>
    <x v="0"/>
    <s v="Xerox 204"/>
    <n v="19.440000000000001"/>
    <n v="3"/>
    <n v="9.33"/>
    <s v="Profit"/>
  </r>
  <r>
    <d v="2015-05-09T00:00:00"/>
    <x v="1"/>
    <x v="4"/>
    <x v="297"/>
    <s v="Max Engle20150509"/>
    <x v="1203"/>
    <x v="5"/>
    <x v="0"/>
    <x v="3"/>
    <s v="Acco Flexible ACCOHIDE Square Ring Data Binder, Dark Blue, 11 1/2&quot; X 14&quot; 7/8&quot;"/>
    <n v="48.81"/>
    <n v="3"/>
    <n v="23.92"/>
    <s v="Profit"/>
  </r>
  <r>
    <d v="2015-05-10T00:00:00"/>
    <x v="1"/>
    <x v="4"/>
    <x v="285"/>
    <s v="Dennis Pardue20150510"/>
    <x v="1204"/>
    <x v="1"/>
    <x v="0"/>
    <x v="12"/>
    <s v="Tripp Lite Isotel 8 Ultra 8 Outlet Metal Surge"/>
    <n v="70.97"/>
    <n v="5"/>
    <n v="-191.62"/>
    <s v="Loss"/>
  </r>
  <r>
    <d v="2015-05-10T00:00:00"/>
    <x v="1"/>
    <x v="4"/>
    <x v="285"/>
    <s v="Dennis Pardue20150510"/>
    <x v="1204"/>
    <x v="1"/>
    <x v="0"/>
    <x v="4"/>
    <s v="Boston KS Multi-Size Manual Pencil Sharpener"/>
    <n v="36.78"/>
    <n v="2"/>
    <n v="3.68"/>
    <s v="Profit"/>
  </r>
  <r>
    <d v="2015-05-10T00:00:00"/>
    <x v="1"/>
    <x v="4"/>
    <x v="513"/>
    <s v="Alan Barnes20150510"/>
    <x v="1205"/>
    <x v="26"/>
    <x v="2"/>
    <x v="9"/>
    <s v="Belkin Standard 104 key USB Keyboard"/>
    <n v="46.69"/>
    <n v="4"/>
    <n v="-2.92"/>
    <s v="Loss"/>
  </r>
  <r>
    <d v="2015-05-11T00:00:00"/>
    <x v="1"/>
    <x v="4"/>
    <x v="152"/>
    <s v="Paul Stevenson20150511"/>
    <x v="1206"/>
    <x v="12"/>
    <x v="1"/>
    <x v="5"/>
    <s v="Global Chrome Stack Chair"/>
    <n v="191.97"/>
    <n v="7"/>
    <n v="16.8"/>
    <s v="Profit"/>
  </r>
  <r>
    <d v="2015-05-12T00:00:00"/>
    <x v="1"/>
    <x v="4"/>
    <x v="106"/>
    <s v="Cindy Stewart20150512"/>
    <x v="1207"/>
    <x v="3"/>
    <x v="0"/>
    <x v="0"/>
    <s v="Xerox 1962"/>
    <n v="12.84"/>
    <n v="3"/>
    <n v="5.78"/>
    <s v="Profit"/>
  </r>
  <r>
    <d v="2015-05-12T00:00:00"/>
    <x v="1"/>
    <x v="4"/>
    <x v="106"/>
    <s v="Cindy Stewart20150512"/>
    <x v="1207"/>
    <x v="3"/>
    <x v="0"/>
    <x v="0"/>
    <s v="Xerox 1953"/>
    <n v="25.68"/>
    <n v="6"/>
    <n v="11.56"/>
    <s v="Profit"/>
  </r>
  <r>
    <d v="2015-05-12T00:00:00"/>
    <x v="1"/>
    <x v="4"/>
    <x v="374"/>
    <s v="Larry Tron20150512"/>
    <x v="1208"/>
    <x v="26"/>
    <x v="2"/>
    <x v="6"/>
    <s v="VTech DS6151"/>
    <n v="201.58"/>
    <n v="2"/>
    <n v="20.16"/>
    <s v="Profit"/>
  </r>
  <r>
    <d v="2015-05-12T00:00:00"/>
    <x v="1"/>
    <x v="4"/>
    <x v="86"/>
    <s v="Annie Zypern20150512"/>
    <x v="1209"/>
    <x v="20"/>
    <x v="0"/>
    <x v="2"/>
    <s v="Portable Personal File Box"/>
    <n v="36.630000000000003"/>
    <n v="3"/>
    <n v="9.89"/>
    <s v="Profit"/>
  </r>
  <r>
    <d v="2015-05-12T00:00:00"/>
    <x v="1"/>
    <x v="4"/>
    <x v="644"/>
    <s v="Rose O'Brian20150512"/>
    <x v="1210"/>
    <x v="22"/>
    <x v="0"/>
    <x v="3"/>
    <s v="Prestige Round Ring Binders"/>
    <n v="14.59"/>
    <n v="3"/>
    <n v="4.92"/>
    <s v="Profit"/>
  </r>
  <r>
    <d v="2015-05-12T00:00:00"/>
    <x v="1"/>
    <x v="4"/>
    <x v="229"/>
    <s v="James Galang20150512"/>
    <x v="1211"/>
    <x v="0"/>
    <x v="1"/>
    <x v="8"/>
    <s v="DAX Wood Document Frame."/>
    <n v="21.97"/>
    <n v="4"/>
    <n v="-15.93"/>
    <s v="Loss"/>
  </r>
  <r>
    <d v="2015-05-12T00:00:00"/>
    <x v="1"/>
    <x v="4"/>
    <x v="229"/>
    <s v="James Galang20150512"/>
    <x v="1211"/>
    <x v="0"/>
    <x v="2"/>
    <x v="6"/>
    <s v="Digium D40 VoIP phone"/>
    <n v="619.15"/>
    <n v="6"/>
    <n v="69.650000000000006"/>
    <s v="Profit"/>
  </r>
  <r>
    <d v="2015-05-12T00:00:00"/>
    <x v="1"/>
    <x v="4"/>
    <x v="229"/>
    <s v="James Galang20150512"/>
    <x v="1211"/>
    <x v="0"/>
    <x v="0"/>
    <x v="0"/>
    <s v="Xerox 1964"/>
    <n v="127.9"/>
    <n v="7"/>
    <n v="41.57"/>
    <s v="Profit"/>
  </r>
  <r>
    <d v="2015-05-13T00:00:00"/>
    <x v="1"/>
    <x v="4"/>
    <x v="151"/>
    <s v="Ben Ferrer20150513"/>
    <x v="1212"/>
    <x v="1"/>
    <x v="2"/>
    <x v="6"/>
    <s v="Toshiba IPT2010-SD IPÂ Telephone"/>
    <n v="222.38"/>
    <n v="2"/>
    <n v="16.68"/>
    <s v="Profit"/>
  </r>
  <r>
    <d v="2015-05-13T00:00:00"/>
    <x v="1"/>
    <x v="4"/>
    <x v="151"/>
    <s v="Ben Ferrer20150513"/>
    <x v="1212"/>
    <x v="1"/>
    <x v="0"/>
    <x v="7"/>
    <s v="Advantus Plastic Paper Clips"/>
    <n v="16"/>
    <n v="4"/>
    <n v="5.6"/>
    <s v="Profit"/>
  </r>
  <r>
    <d v="2015-05-14T00:00:00"/>
    <x v="1"/>
    <x v="4"/>
    <x v="618"/>
    <s v="Jesus Ocampo20150514"/>
    <x v="1213"/>
    <x v="2"/>
    <x v="0"/>
    <x v="4"/>
    <s v="Boston School Pro Electric Pencil Sharpener, 1670"/>
    <n v="198.27"/>
    <n v="8"/>
    <n v="17.350000000000001"/>
    <s v="Profit"/>
  </r>
  <r>
    <d v="2015-05-14T00:00:00"/>
    <x v="1"/>
    <x v="4"/>
    <x v="618"/>
    <s v="Jesus Ocampo20150514"/>
    <x v="1213"/>
    <x v="2"/>
    <x v="0"/>
    <x v="1"/>
    <s v="Avery 490"/>
    <n v="47.36"/>
    <n v="4"/>
    <n v="17.760000000000002"/>
    <s v="Profit"/>
  </r>
  <r>
    <d v="2015-05-14T00:00:00"/>
    <x v="1"/>
    <x v="4"/>
    <x v="618"/>
    <s v="Jesus Ocampo20150514"/>
    <x v="1213"/>
    <x v="2"/>
    <x v="0"/>
    <x v="10"/>
    <s v="Jet-Pak Recycled Peel 'N' Seal Padded Mailers"/>
    <n v="200.98"/>
    <n v="7"/>
    <n v="62.81"/>
    <s v="Profit"/>
  </r>
  <r>
    <d v="2015-05-14T00:00:00"/>
    <x v="1"/>
    <x v="4"/>
    <x v="618"/>
    <s v="Jesus Ocampo20150514"/>
    <x v="1213"/>
    <x v="2"/>
    <x v="0"/>
    <x v="1"/>
    <s v="Avery 4027 File Folder Labels for Dot Matrix Printers, 5000 Labels per Box, White"/>
    <n v="97.7"/>
    <n v="4"/>
    <n v="31.75"/>
    <s v="Profit"/>
  </r>
  <r>
    <d v="2015-05-14T00:00:00"/>
    <x v="1"/>
    <x v="4"/>
    <x v="618"/>
    <s v="Jesus Ocampo20150514"/>
    <x v="1213"/>
    <x v="2"/>
    <x v="0"/>
    <x v="4"/>
    <s v="Binney &amp; Smith Crayola Metallic Crayons, 16-Color Pack"/>
    <n v="2.7"/>
    <n v="1"/>
    <n v="0.81"/>
    <s v="Profit"/>
  </r>
  <r>
    <d v="2015-05-14T00:00:00"/>
    <x v="1"/>
    <x v="4"/>
    <x v="618"/>
    <s v="Jesus Ocampo20150514"/>
    <x v="1213"/>
    <x v="2"/>
    <x v="0"/>
    <x v="3"/>
    <s v="GBC Linen Binding Covers"/>
    <n v="18.59"/>
    <n v="2"/>
    <n v="-13.63"/>
    <s v="Loss"/>
  </r>
  <r>
    <d v="2015-05-14T00:00:00"/>
    <x v="1"/>
    <x v="4"/>
    <x v="618"/>
    <s v="Jesus Ocampo20150514"/>
    <x v="1213"/>
    <x v="2"/>
    <x v="0"/>
    <x v="3"/>
    <s v="Wilson Jones Custom Binder Spines &amp; Labels"/>
    <n v="4.9000000000000004"/>
    <n v="3"/>
    <n v="-3.43"/>
    <s v="Loss"/>
  </r>
  <r>
    <d v="2015-05-14T00:00:00"/>
    <x v="1"/>
    <x v="4"/>
    <x v="459"/>
    <s v="Hunter Glantz20150514"/>
    <x v="1214"/>
    <x v="3"/>
    <x v="0"/>
    <x v="2"/>
    <s v="Tennsco Snap-Together Open Shelving Units, Starter Sets and Add-On Units"/>
    <n v="1117.92"/>
    <n v="4"/>
    <n v="55.9"/>
    <s v="Profit"/>
  </r>
  <r>
    <d v="2015-05-14T00:00:00"/>
    <x v="1"/>
    <x v="4"/>
    <x v="595"/>
    <s v="Claudia Bergmann20150514"/>
    <x v="1215"/>
    <x v="3"/>
    <x v="1"/>
    <x v="11"/>
    <s v="Bush Andora Bookcase, Maple/Graphite Gray Finish"/>
    <n v="509.96"/>
    <n v="5"/>
    <n v="42"/>
    <s v="Profit"/>
  </r>
  <r>
    <d v="2015-05-14T00:00:00"/>
    <x v="1"/>
    <x v="4"/>
    <x v="595"/>
    <s v="Claudia Bergmann20150514"/>
    <x v="1215"/>
    <x v="3"/>
    <x v="1"/>
    <x v="8"/>
    <s v="Dana Halogen Swing-Arm Architect Lamp"/>
    <n v="122.91"/>
    <n v="3"/>
    <n v="34.409999999999997"/>
    <s v="Profit"/>
  </r>
  <r>
    <d v="2015-05-14T00:00:00"/>
    <x v="1"/>
    <x v="4"/>
    <x v="595"/>
    <s v="Claudia Bergmann20150514"/>
    <x v="1215"/>
    <x v="3"/>
    <x v="1"/>
    <x v="5"/>
    <s v="Novimex Fabric Task Chair"/>
    <n v="97.57"/>
    <n v="2"/>
    <n v="-6.1"/>
    <s v="Loss"/>
  </r>
  <r>
    <d v="2015-05-14T00:00:00"/>
    <x v="1"/>
    <x v="4"/>
    <x v="595"/>
    <s v="Claudia Bergmann20150514"/>
    <x v="1215"/>
    <x v="3"/>
    <x v="1"/>
    <x v="5"/>
    <s v="Global Leather and Oak Executive Chair, Black"/>
    <n v="722.35"/>
    <n v="3"/>
    <n v="81.260000000000005"/>
    <s v="Profit"/>
  </r>
  <r>
    <d v="2015-05-15T00:00:00"/>
    <x v="1"/>
    <x v="4"/>
    <x v="123"/>
    <s v="Anna HÃ¤berlin20150515"/>
    <x v="1216"/>
    <x v="4"/>
    <x v="0"/>
    <x v="10"/>
    <s v="Wausau Papers Astrobrights Colored Envelopes"/>
    <n v="17.940000000000001"/>
    <n v="3"/>
    <n v="8.7899999999999991"/>
    <s v="Profit"/>
  </r>
  <r>
    <d v="2015-05-15T00:00:00"/>
    <x v="1"/>
    <x v="4"/>
    <x v="452"/>
    <s v="Fred Chung20150515"/>
    <x v="1217"/>
    <x v="2"/>
    <x v="0"/>
    <x v="2"/>
    <s v="Fellowes Neat Ideas Storage Cubes"/>
    <n v="51.97"/>
    <n v="2"/>
    <n v="-10.39"/>
    <s v="Loss"/>
  </r>
  <r>
    <d v="2015-05-16T00:00:00"/>
    <x v="1"/>
    <x v="4"/>
    <x v="128"/>
    <s v="Tracy Hopkins20150516"/>
    <x v="1218"/>
    <x v="16"/>
    <x v="2"/>
    <x v="9"/>
    <s v="Razer Kraken PRO Over Ear PC and Music Headset"/>
    <n v="255.97"/>
    <n v="4"/>
    <n v="32"/>
    <s v="Profit"/>
  </r>
  <r>
    <d v="2015-05-17T00:00:00"/>
    <x v="1"/>
    <x v="4"/>
    <x v="402"/>
    <s v="Odella Nelson20150517"/>
    <x v="1219"/>
    <x v="0"/>
    <x v="0"/>
    <x v="3"/>
    <s v="GBC Twin Loop Wire Binding Elements"/>
    <n v="33.28"/>
    <n v="5"/>
    <n v="-49.92"/>
    <s v="Loss"/>
  </r>
  <r>
    <d v="2015-05-17T00:00:00"/>
    <x v="1"/>
    <x v="4"/>
    <x v="402"/>
    <s v="Odella Nelson20150517"/>
    <x v="1219"/>
    <x v="0"/>
    <x v="0"/>
    <x v="0"/>
    <s v="Things To Do Today Pad"/>
    <n v="14.09"/>
    <n v="3"/>
    <n v="4.93"/>
    <s v="Profit"/>
  </r>
  <r>
    <d v="2015-05-17T00:00:00"/>
    <x v="1"/>
    <x v="4"/>
    <x v="265"/>
    <s v="Dianna Vittorini20150517"/>
    <x v="1220"/>
    <x v="20"/>
    <x v="0"/>
    <x v="1"/>
    <s v="Self-Adhesive Removable Labels"/>
    <n v="31.5"/>
    <n v="10"/>
    <n v="15.12"/>
    <s v="Profit"/>
  </r>
  <r>
    <d v="2015-05-17T00:00:00"/>
    <x v="1"/>
    <x v="4"/>
    <x v="265"/>
    <s v="Dianna Vittorini20150517"/>
    <x v="1220"/>
    <x v="20"/>
    <x v="0"/>
    <x v="14"/>
    <s v="Acme Hot Forged Carbon Steel Scissors with Nickel-Plated Handles, 3 7/8&quot; Cut, 8&quot;L"/>
    <n v="55.6"/>
    <n v="4"/>
    <n v="16.12"/>
    <s v="Profit"/>
  </r>
  <r>
    <d v="2015-05-18T00:00:00"/>
    <x v="1"/>
    <x v="4"/>
    <x v="8"/>
    <s v="Anthony Jacobs20150518"/>
    <x v="1221"/>
    <x v="3"/>
    <x v="0"/>
    <x v="0"/>
    <s v="Wirebound Message Book, 4 per Page"/>
    <n v="10.86"/>
    <n v="2"/>
    <n v="5.32"/>
    <s v="Profit"/>
  </r>
  <r>
    <d v="2015-05-20T00:00:00"/>
    <x v="1"/>
    <x v="4"/>
    <x v="320"/>
    <s v="Sheri Gordon20150520"/>
    <x v="1222"/>
    <x v="25"/>
    <x v="1"/>
    <x v="8"/>
    <s v="Dana Fluorescent Magnifying Lamp, White, 36&quot;"/>
    <n v="163.13999999999999"/>
    <n v="4"/>
    <n v="20.39"/>
    <s v="Profit"/>
  </r>
  <r>
    <d v="2015-05-20T00:00:00"/>
    <x v="1"/>
    <x v="4"/>
    <x v="320"/>
    <s v="Sheri Gordon20150520"/>
    <x v="1222"/>
    <x v="25"/>
    <x v="0"/>
    <x v="3"/>
    <s v="Pressboard Data Binders by Wilson Jones"/>
    <n v="6.41"/>
    <n v="4"/>
    <n v="-4.91"/>
    <s v="Loss"/>
  </r>
  <r>
    <d v="2015-05-21T00:00:00"/>
    <x v="1"/>
    <x v="4"/>
    <x v="264"/>
    <s v="Joel Eaton20150521"/>
    <x v="1223"/>
    <x v="1"/>
    <x v="0"/>
    <x v="12"/>
    <s v="Fellowes Basic Home/Office Series Surge Protectors"/>
    <n v="20.77"/>
    <n v="8"/>
    <n v="-52.96"/>
    <s v="Loss"/>
  </r>
  <r>
    <d v="2015-05-21T00:00:00"/>
    <x v="1"/>
    <x v="4"/>
    <x v="311"/>
    <s v="Michelle Ellison20150521"/>
    <x v="1224"/>
    <x v="22"/>
    <x v="0"/>
    <x v="3"/>
    <s v="Ibico Plastic and Wire Spiral Binding Combs"/>
    <n v="26.98"/>
    <n v="4"/>
    <n v="8.77"/>
    <s v="Profit"/>
  </r>
  <r>
    <d v="2015-05-21T00:00:00"/>
    <x v="1"/>
    <x v="4"/>
    <x v="418"/>
    <s v="Henry Goldwyn20150521"/>
    <x v="1225"/>
    <x v="2"/>
    <x v="0"/>
    <x v="3"/>
    <s v="Wilson Jones Ledger-Size, Piano-Hinge Binder, 2&quot;, Blue"/>
    <n v="24.59"/>
    <n v="2"/>
    <n v="-18.03"/>
    <s v="Loss"/>
  </r>
  <r>
    <d v="2015-05-22T00:00:00"/>
    <x v="1"/>
    <x v="4"/>
    <x v="417"/>
    <s v="Sarah Brown20150522"/>
    <x v="1226"/>
    <x v="3"/>
    <x v="0"/>
    <x v="1"/>
    <s v="Avery 476"/>
    <n v="8.26"/>
    <n v="2"/>
    <n v="3.8"/>
    <s v="Profit"/>
  </r>
  <r>
    <d v="2015-05-22T00:00:00"/>
    <x v="1"/>
    <x v="4"/>
    <x v="417"/>
    <s v="Sarah Brown20150522"/>
    <x v="1226"/>
    <x v="3"/>
    <x v="2"/>
    <x v="15"/>
    <s v="Zebra GX420t Direct Thermal/Thermal Transfer Printer"/>
    <n v="2973.32"/>
    <n v="7"/>
    <n v="334.5"/>
    <s v="Profit"/>
  </r>
  <r>
    <d v="2015-05-22T00:00:00"/>
    <x v="1"/>
    <x v="4"/>
    <x v="417"/>
    <s v="Sarah Brown20150522"/>
    <x v="1226"/>
    <x v="3"/>
    <x v="0"/>
    <x v="2"/>
    <s v="Pizazz Global Quick File"/>
    <n v="104.79"/>
    <n v="7"/>
    <n v="29.34"/>
    <s v="Profit"/>
  </r>
  <r>
    <d v="2015-05-22T00:00:00"/>
    <x v="1"/>
    <x v="4"/>
    <x v="417"/>
    <s v="Sarah Brown20150522"/>
    <x v="1226"/>
    <x v="3"/>
    <x v="2"/>
    <x v="6"/>
    <s v="Aastra 57i VoIP phone"/>
    <n v="775.73"/>
    <n v="6"/>
    <n v="58.18"/>
    <s v="Profit"/>
  </r>
  <r>
    <d v="2015-05-23T00:00:00"/>
    <x v="1"/>
    <x v="4"/>
    <x v="400"/>
    <s v="Erin Ashbrook20150523"/>
    <x v="1227"/>
    <x v="9"/>
    <x v="0"/>
    <x v="10"/>
    <s v="Cameo Buff Policy Envelopes"/>
    <n v="186.69"/>
    <n v="3"/>
    <n v="87.74"/>
    <s v="Profit"/>
  </r>
  <r>
    <d v="2015-05-23T00:00:00"/>
    <x v="1"/>
    <x v="4"/>
    <x v="185"/>
    <s v="Emily Burns20150523"/>
    <x v="1228"/>
    <x v="12"/>
    <x v="0"/>
    <x v="3"/>
    <s v="Cardinal EasyOpen D-Ring Binders"/>
    <n v="19.190000000000001"/>
    <n v="7"/>
    <n v="-12.8"/>
    <s v="Loss"/>
  </r>
  <r>
    <d v="2015-05-23T00:00:00"/>
    <x v="1"/>
    <x v="4"/>
    <x v="185"/>
    <s v="Emily Burns20150523"/>
    <x v="1228"/>
    <x v="12"/>
    <x v="0"/>
    <x v="12"/>
    <s v="Fellowes Superior 10 Outlet Split Surge Protector"/>
    <n v="121.79"/>
    <n v="4"/>
    <n v="13.7"/>
    <s v="Profit"/>
  </r>
  <r>
    <d v="2015-05-23T00:00:00"/>
    <x v="1"/>
    <x v="4"/>
    <x v="94"/>
    <s v="Kristen Hastings20150523"/>
    <x v="1229"/>
    <x v="43"/>
    <x v="0"/>
    <x v="2"/>
    <s v="Advantus Rolling Storage Box"/>
    <n v="51.45"/>
    <n v="3"/>
    <n v="13.89"/>
    <s v="Profit"/>
  </r>
  <r>
    <d v="2015-05-23T00:00:00"/>
    <x v="1"/>
    <x v="4"/>
    <x v="39"/>
    <s v="Nathan Mautz20150523"/>
    <x v="1230"/>
    <x v="14"/>
    <x v="0"/>
    <x v="12"/>
    <s v="Harmony Air Purifier"/>
    <n v="850.5"/>
    <n v="5"/>
    <n v="245.7"/>
    <s v="Profit"/>
  </r>
  <r>
    <d v="2015-05-23T00:00:00"/>
    <x v="1"/>
    <x v="4"/>
    <x v="39"/>
    <s v="Nathan Mautz20150523"/>
    <x v="1230"/>
    <x v="14"/>
    <x v="1"/>
    <x v="8"/>
    <s v="Westinghouse Clip-On Gooseneck Lamps"/>
    <n v="75.33"/>
    <n v="9"/>
    <n v="19.59"/>
    <s v="Profit"/>
  </r>
  <r>
    <d v="2015-05-24T00:00:00"/>
    <x v="1"/>
    <x v="4"/>
    <x v="6"/>
    <s v="Vivek Sundaresam20150524"/>
    <x v="1231"/>
    <x v="1"/>
    <x v="1"/>
    <x v="5"/>
    <s v="Global High-Back Leather Tilter, Burgundy"/>
    <n v="602.65"/>
    <n v="7"/>
    <n v="-163.58000000000001"/>
    <s v="Loss"/>
  </r>
  <r>
    <d v="2015-05-24T00:00:00"/>
    <x v="1"/>
    <x v="4"/>
    <x v="6"/>
    <s v="Vivek Sundaresam20150524"/>
    <x v="1231"/>
    <x v="1"/>
    <x v="0"/>
    <x v="3"/>
    <s v="Avery Heavy-Duty EZD View Binder with Locking Rings"/>
    <n v="7.66"/>
    <n v="6"/>
    <n v="-13.02"/>
    <s v="Loss"/>
  </r>
  <r>
    <d v="2015-05-25T00:00:00"/>
    <x v="1"/>
    <x v="4"/>
    <x v="645"/>
    <s v="Justin Hirsh20150525"/>
    <x v="1232"/>
    <x v="26"/>
    <x v="0"/>
    <x v="12"/>
    <s v="Kensington 4 Outlet MasterPiece Compact Power Control Center"/>
    <n v="845.73"/>
    <n v="13"/>
    <n v="84.57"/>
    <s v="Profit"/>
  </r>
  <r>
    <d v="2015-05-25T00:00:00"/>
    <x v="1"/>
    <x v="4"/>
    <x v="70"/>
    <s v="Nora Pelletier20150525"/>
    <x v="1233"/>
    <x v="3"/>
    <x v="1"/>
    <x v="8"/>
    <s v="Ultra Door Push Plate"/>
    <n v="14.73"/>
    <n v="3"/>
    <n v="4.8600000000000003"/>
    <s v="Profit"/>
  </r>
  <r>
    <d v="2015-05-25T00:00:00"/>
    <x v="1"/>
    <x v="4"/>
    <x v="39"/>
    <s v="Nathan Mautz20150525"/>
    <x v="1234"/>
    <x v="42"/>
    <x v="0"/>
    <x v="4"/>
    <s v="SANFORD Major Accent Highlighters"/>
    <n v="21.24"/>
    <n v="3"/>
    <n v="8.07"/>
    <s v="Profit"/>
  </r>
  <r>
    <d v="2015-05-25T00:00:00"/>
    <x v="1"/>
    <x v="4"/>
    <x v="39"/>
    <s v="Nathan Mautz20150525"/>
    <x v="1234"/>
    <x v="42"/>
    <x v="0"/>
    <x v="3"/>
    <s v="GBC DocuBind P50 Personal Binding Machine"/>
    <n v="127.96"/>
    <n v="2"/>
    <n v="60.14"/>
    <s v="Profit"/>
  </r>
  <r>
    <d v="2015-05-25T00:00:00"/>
    <x v="1"/>
    <x v="4"/>
    <x v="563"/>
    <s v="Craig Yedwab20150525"/>
    <x v="1235"/>
    <x v="15"/>
    <x v="2"/>
    <x v="6"/>
    <s v="Wi-Ex zBoost YX540 Cellular Phone Signal Booster"/>
    <n v="467.04"/>
    <n v="4"/>
    <n v="58.38"/>
    <s v="Profit"/>
  </r>
  <r>
    <d v="2015-05-25T00:00:00"/>
    <x v="1"/>
    <x v="4"/>
    <x v="22"/>
    <s v="Muhammed MacIntyre20150525"/>
    <x v="1236"/>
    <x v="0"/>
    <x v="0"/>
    <x v="14"/>
    <s v="Fiskars Spring-Action Scissors"/>
    <n v="22.37"/>
    <n v="2"/>
    <n v="1.68"/>
    <s v="Profit"/>
  </r>
  <r>
    <d v="2015-05-25T00:00:00"/>
    <x v="1"/>
    <x v="4"/>
    <x v="22"/>
    <s v="Muhammed MacIntyre20150525"/>
    <x v="1236"/>
    <x v="0"/>
    <x v="0"/>
    <x v="0"/>
    <s v="Xerox 1978"/>
    <n v="32.369999999999997"/>
    <n v="7"/>
    <n v="11.73"/>
    <s v="Profit"/>
  </r>
  <r>
    <d v="2015-05-25T00:00:00"/>
    <x v="1"/>
    <x v="4"/>
    <x v="22"/>
    <s v="Muhammed MacIntyre20150525"/>
    <x v="1236"/>
    <x v="0"/>
    <x v="2"/>
    <x v="9"/>
    <s v="Logitech G35 7.1-Channel Surround Sound Headset"/>
    <n v="207.98"/>
    <n v="2"/>
    <n v="36.4"/>
    <s v="Profit"/>
  </r>
  <r>
    <d v="2015-05-26T00:00:00"/>
    <x v="1"/>
    <x v="4"/>
    <x v="151"/>
    <s v="Ben Ferrer20150526"/>
    <x v="1237"/>
    <x v="25"/>
    <x v="0"/>
    <x v="0"/>
    <s v="Xerox 1991"/>
    <n v="18.27"/>
    <n v="1"/>
    <n v="5.94"/>
    <s v="Profit"/>
  </r>
  <r>
    <d v="2015-05-26T00:00:00"/>
    <x v="1"/>
    <x v="4"/>
    <x v="151"/>
    <s v="Ben Ferrer20150526"/>
    <x v="1237"/>
    <x v="25"/>
    <x v="0"/>
    <x v="0"/>
    <s v="Xerox 1937"/>
    <n v="153.72999999999999"/>
    <n v="4"/>
    <n v="53.8"/>
    <s v="Profit"/>
  </r>
  <r>
    <d v="2015-05-26T00:00:00"/>
    <x v="1"/>
    <x v="4"/>
    <x v="151"/>
    <s v="Ben Ferrer20150526"/>
    <x v="1237"/>
    <x v="25"/>
    <x v="0"/>
    <x v="10"/>
    <s v="Security-Tint Envelopes"/>
    <n v="12.22"/>
    <n v="2"/>
    <n v="4.43"/>
    <s v="Profit"/>
  </r>
  <r>
    <d v="2015-05-26T00:00:00"/>
    <x v="1"/>
    <x v="4"/>
    <x v="151"/>
    <s v="Ben Ferrer20150526"/>
    <x v="1237"/>
    <x v="25"/>
    <x v="2"/>
    <x v="9"/>
    <s v="Logitech 910-002974 M325 Wireless Mouse for Web Scrolling"/>
    <n v="167.94"/>
    <n v="7"/>
    <n v="50.38"/>
    <s v="Profit"/>
  </r>
  <r>
    <d v="2015-05-26T00:00:00"/>
    <x v="1"/>
    <x v="4"/>
    <x v="131"/>
    <s v="Ruben Dartt20150526"/>
    <x v="1238"/>
    <x v="22"/>
    <x v="1"/>
    <x v="8"/>
    <s v="DAX Metal Frame, Desktop, Stepped-Edge"/>
    <n v="20.239999999999998"/>
    <n v="1"/>
    <n v="7.89"/>
    <s v="Profit"/>
  </r>
  <r>
    <d v="2015-05-26T00:00:00"/>
    <x v="1"/>
    <x v="4"/>
    <x v="255"/>
    <s v="Pamela Stobb20150526"/>
    <x v="1239"/>
    <x v="0"/>
    <x v="1"/>
    <x v="5"/>
    <s v="Novimex Swivel Fabric Task Chair"/>
    <n v="105.69"/>
    <n v="1"/>
    <n v="-28.69"/>
    <s v="Loss"/>
  </r>
  <r>
    <d v="2015-05-26T00:00:00"/>
    <x v="1"/>
    <x v="4"/>
    <x v="255"/>
    <s v="Pamela Stobb20150526"/>
    <x v="1239"/>
    <x v="0"/>
    <x v="2"/>
    <x v="15"/>
    <s v="StarTech.com 10/100 VDSL2 Ethernet Extender Kit"/>
    <n v="399.54"/>
    <n v="2"/>
    <n v="-79.91"/>
    <s v="Loss"/>
  </r>
  <r>
    <d v="2015-05-26T00:00:00"/>
    <x v="1"/>
    <x v="4"/>
    <x v="255"/>
    <s v="Pamela Stobb20150526"/>
    <x v="1239"/>
    <x v="0"/>
    <x v="1"/>
    <x v="5"/>
    <s v="Global Stack Chair with Arms, Black"/>
    <n v="104.93"/>
    <n v="5"/>
    <n v="-4.5"/>
    <s v="Loss"/>
  </r>
  <r>
    <d v="2015-05-28T00:00:00"/>
    <x v="1"/>
    <x v="4"/>
    <x v="646"/>
    <s v="Neil Knudson20150528"/>
    <x v="1240"/>
    <x v="22"/>
    <x v="0"/>
    <x v="4"/>
    <s v="Newell 311"/>
    <n v="6.63"/>
    <n v="3"/>
    <n v="1.79"/>
    <s v="Profit"/>
  </r>
  <r>
    <d v="2015-05-28T00:00:00"/>
    <x v="1"/>
    <x v="4"/>
    <x v="366"/>
    <s v="Karl Braun20150528"/>
    <x v="1241"/>
    <x v="20"/>
    <x v="0"/>
    <x v="4"/>
    <s v="Boston 16701 Slimline Battery Pencil Sharpener"/>
    <n v="47.82"/>
    <n v="3"/>
    <n v="14.35"/>
    <s v="Profit"/>
  </r>
  <r>
    <d v="2015-05-28T00:00:00"/>
    <x v="1"/>
    <x v="4"/>
    <x v="366"/>
    <s v="Karl Braun20150528"/>
    <x v="1241"/>
    <x v="20"/>
    <x v="0"/>
    <x v="1"/>
    <s v="Avery 494"/>
    <n v="13.05"/>
    <n v="5"/>
    <n v="6"/>
    <s v="Profit"/>
  </r>
  <r>
    <d v="2015-05-28T00:00:00"/>
    <x v="1"/>
    <x v="4"/>
    <x v="282"/>
    <s v="Maxwell Schwartz20150528"/>
    <x v="1242"/>
    <x v="20"/>
    <x v="2"/>
    <x v="6"/>
    <s v="Panasonic Kx-TS550"/>
    <n v="45.99"/>
    <n v="1"/>
    <n v="13.34"/>
    <s v="Profit"/>
  </r>
  <r>
    <d v="2015-05-28T00:00:00"/>
    <x v="1"/>
    <x v="4"/>
    <x v="282"/>
    <s v="Maxwell Schwartz20150528"/>
    <x v="1242"/>
    <x v="20"/>
    <x v="0"/>
    <x v="2"/>
    <s v="Hot File 7-Pocket, Floor Stand"/>
    <n v="535.41"/>
    <n v="3"/>
    <n v="160.62"/>
    <s v="Profit"/>
  </r>
  <r>
    <d v="2015-05-28T00:00:00"/>
    <x v="1"/>
    <x v="4"/>
    <x v="282"/>
    <s v="Maxwell Schwartz20150528"/>
    <x v="1242"/>
    <x v="20"/>
    <x v="0"/>
    <x v="3"/>
    <s v="Acco Pressboard Covers with Storage Hooks, 9 1/2&quot; x 11&quot;, Executive Red"/>
    <n v="6.1"/>
    <n v="2"/>
    <n v="2.06"/>
    <s v="Profit"/>
  </r>
  <r>
    <d v="2015-05-28T00:00:00"/>
    <x v="1"/>
    <x v="4"/>
    <x v="282"/>
    <s v="Maxwell Schwartz20150528"/>
    <x v="1242"/>
    <x v="20"/>
    <x v="0"/>
    <x v="0"/>
    <s v="Xerox 219"/>
    <n v="45.36"/>
    <n v="7"/>
    <n v="21.77"/>
    <s v="Profit"/>
  </r>
  <r>
    <d v="2015-05-28T00:00:00"/>
    <x v="1"/>
    <x v="4"/>
    <x v="335"/>
    <s v="Trudy Brown20150528"/>
    <x v="1243"/>
    <x v="37"/>
    <x v="0"/>
    <x v="2"/>
    <s v="Acco Perma 4000 Stacking Storage Drawers"/>
    <n v="16.239999999999998"/>
    <n v="1"/>
    <n v="2.44"/>
    <s v="Profit"/>
  </r>
  <r>
    <d v="2015-05-28T00:00:00"/>
    <x v="1"/>
    <x v="4"/>
    <x v="335"/>
    <s v="Trudy Brown20150528"/>
    <x v="1243"/>
    <x v="37"/>
    <x v="0"/>
    <x v="2"/>
    <s v="Personal Filing Tote with Lid, Black/Gray"/>
    <n v="77.55"/>
    <n v="5"/>
    <n v="21.71"/>
    <s v="Profit"/>
  </r>
  <r>
    <d v="2015-05-29T00:00:00"/>
    <x v="1"/>
    <x v="4"/>
    <x v="315"/>
    <s v="John Lucas20150529"/>
    <x v="1244"/>
    <x v="22"/>
    <x v="0"/>
    <x v="0"/>
    <s v="Xerox 1894"/>
    <n v="32.4"/>
    <n v="5"/>
    <n v="15.55"/>
    <s v="Profit"/>
  </r>
  <r>
    <d v="2015-05-29T00:00:00"/>
    <x v="1"/>
    <x v="4"/>
    <x v="315"/>
    <s v="John Lucas20150529"/>
    <x v="1244"/>
    <x v="22"/>
    <x v="0"/>
    <x v="2"/>
    <s v="Standard Rollaway File with Lock"/>
    <n v="540.57000000000005"/>
    <n v="3"/>
    <n v="140.55000000000001"/>
    <s v="Profit"/>
  </r>
  <r>
    <d v="2015-05-29T00:00:00"/>
    <x v="1"/>
    <x v="4"/>
    <x v="315"/>
    <s v="John Lucas20150529"/>
    <x v="1244"/>
    <x v="22"/>
    <x v="0"/>
    <x v="3"/>
    <s v="Avery Trapezoid Extra Heavy Duty 4&quot; Binders"/>
    <n v="167.76"/>
    <n v="5"/>
    <n v="62.91"/>
    <s v="Profit"/>
  </r>
  <r>
    <d v="2015-05-29T00:00:00"/>
    <x v="1"/>
    <x v="4"/>
    <x v="379"/>
    <s v="Victoria Pisteka20150529"/>
    <x v="1245"/>
    <x v="10"/>
    <x v="1"/>
    <x v="8"/>
    <s v="Tensor &quot;Hersey Kiss&quot; Styled Floor Lamp"/>
    <n v="41.57"/>
    <n v="4"/>
    <n v="-4.16"/>
    <s v="Loss"/>
  </r>
  <r>
    <d v="2015-05-29T00:00:00"/>
    <x v="1"/>
    <x v="4"/>
    <x v="379"/>
    <s v="Victoria Pisteka20150529"/>
    <x v="1245"/>
    <x v="10"/>
    <x v="1"/>
    <x v="5"/>
    <s v="Novimex Swivel Fabric Task Chair"/>
    <n v="317.06"/>
    <n v="3"/>
    <n v="-86.06"/>
    <s v="Loss"/>
  </r>
  <r>
    <d v="2015-05-29T00:00:00"/>
    <x v="1"/>
    <x v="4"/>
    <x v="379"/>
    <s v="Victoria Pisteka20150529"/>
    <x v="1245"/>
    <x v="10"/>
    <x v="0"/>
    <x v="7"/>
    <s v="Ideal Clamps"/>
    <n v="8.0399999999999991"/>
    <n v="5"/>
    <n v="2.91"/>
    <s v="Profit"/>
  </r>
  <r>
    <d v="2015-05-29T00:00:00"/>
    <x v="1"/>
    <x v="4"/>
    <x v="366"/>
    <s v="Karl Braun20150529"/>
    <x v="1246"/>
    <x v="18"/>
    <x v="0"/>
    <x v="1"/>
    <s v="Avery 476"/>
    <n v="12.39"/>
    <n v="3"/>
    <n v="5.7"/>
    <s v="Profit"/>
  </r>
  <r>
    <d v="2015-05-29T00:00:00"/>
    <x v="1"/>
    <x v="4"/>
    <x v="570"/>
    <s v="Chad Cunningham20150529"/>
    <x v="1247"/>
    <x v="10"/>
    <x v="0"/>
    <x v="0"/>
    <s v="Easy-staple paper"/>
    <n v="85.06"/>
    <n v="3"/>
    <n v="28.71"/>
    <s v="Profit"/>
  </r>
  <r>
    <d v="2015-05-30T00:00:00"/>
    <x v="1"/>
    <x v="4"/>
    <x v="647"/>
    <s v="Edward Nazzal20150530"/>
    <x v="1248"/>
    <x v="20"/>
    <x v="2"/>
    <x v="6"/>
    <s v="RCA H5401RE1 DECT 6.0 4-Line Cordless Handset With Caller ID/Call Waiting"/>
    <n v="239.97"/>
    <n v="3"/>
    <n v="2.4"/>
    <s v="Profit"/>
  </r>
  <r>
    <d v="2015-05-30T00:00:00"/>
    <x v="1"/>
    <x v="4"/>
    <x v="647"/>
    <s v="Edward Nazzal20150530"/>
    <x v="1248"/>
    <x v="20"/>
    <x v="0"/>
    <x v="12"/>
    <s v="Eureka The Boss Lite 10-Amp Upright Vacuum, Blue"/>
    <n v="160.32"/>
    <n v="2"/>
    <n v="44.89"/>
    <s v="Profit"/>
  </r>
  <r>
    <d v="2015-05-30T00:00:00"/>
    <x v="1"/>
    <x v="4"/>
    <x v="647"/>
    <s v="Edward Nazzal20150530"/>
    <x v="1248"/>
    <x v="20"/>
    <x v="2"/>
    <x v="6"/>
    <s v="Plantronics MX500i Earset"/>
    <n v="128.85"/>
    <n v="3"/>
    <n v="3.87"/>
    <s v="Profit"/>
  </r>
  <r>
    <d v="2015-05-30T00:00:00"/>
    <x v="1"/>
    <x v="4"/>
    <x v="648"/>
    <s v="Brendan Dodson20150530"/>
    <x v="1249"/>
    <x v="6"/>
    <x v="2"/>
    <x v="9"/>
    <s v="ImationÂ SecureÂ DriveÂ + Hardware Encrypted USBÂ flash driveÂ - 16 GB"/>
    <n v="151.96"/>
    <n v="4"/>
    <n v="36.47"/>
    <s v="Profit"/>
  </r>
  <r>
    <d v="2015-05-31T00:00:00"/>
    <x v="1"/>
    <x v="4"/>
    <x v="153"/>
    <s v="Stephanie Phelps20150531"/>
    <x v="1250"/>
    <x v="3"/>
    <x v="0"/>
    <x v="0"/>
    <s v="Southworth 25% Cotton Antique Laid Paper &amp; Envelopes"/>
    <n v="58.38"/>
    <n v="7"/>
    <n v="26.27"/>
    <s v="Profit"/>
  </r>
  <r>
    <d v="2015-05-31T00:00:00"/>
    <x v="1"/>
    <x v="4"/>
    <x v="153"/>
    <s v="Stephanie Phelps20150531"/>
    <x v="1250"/>
    <x v="3"/>
    <x v="0"/>
    <x v="0"/>
    <s v="Xerox 1883"/>
    <n v="105.52"/>
    <n v="4"/>
    <n v="48.54"/>
    <s v="Profit"/>
  </r>
  <r>
    <d v="2015-05-31T00:00:00"/>
    <x v="1"/>
    <x v="4"/>
    <x v="153"/>
    <s v="Stephanie Phelps20150531"/>
    <x v="1250"/>
    <x v="3"/>
    <x v="0"/>
    <x v="2"/>
    <s v="Tenex Personal Project File with Scoop Front Design, Black"/>
    <n v="80.88"/>
    <n v="6"/>
    <n v="21.03"/>
    <s v="Profit"/>
  </r>
  <r>
    <d v="2015-05-31T00:00:00"/>
    <x v="1"/>
    <x v="4"/>
    <x v="90"/>
    <s v="Sample Company A20150531"/>
    <x v="1251"/>
    <x v="37"/>
    <x v="1"/>
    <x v="8"/>
    <s v="3M Hangers With Command Adhesive"/>
    <n v="22.2"/>
    <n v="6"/>
    <n v="9.1"/>
    <s v="Profit"/>
  </r>
  <r>
    <d v="2015-05-31T00:00:00"/>
    <x v="1"/>
    <x v="4"/>
    <x v="51"/>
    <s v="Tamara Manning20150531"/>
    <x v="1252"/>
    <x v="27"/>
    <x v="1"/>
    <x v="11"/>
    <s v="O'Sullivan Living Dimensions 3-Shelf Bookcases"/>
    <n v="1406.86"/>
    <n v="7"/>
    <n v="140.69"/>
    <s v="Profit"/>
  </r>
  <r>
    <d v="2015-05-31T00:00:00"/>
    <x v="1"/>
    <x v="4"/>
    <x v="51"/>
    <s v="Tamara Manning20150531"/>
    <x v="1252"/>
    <x v="27"/>
    <x v="0"/>
    <x v="1"/>
    <s v="Self-Adhesive Removable Labels"/>
    <n v="15.75"/>
    <n v="5"/>
    <n v="7.56"/>
    <s v="Profit"/>
  </r>
  <r>
    <d v="2015-05-31T00:00:00"/>
    <x v="1"/>
    <x v="4"/>
    <x v="51"/>
    <s v="Tamara Manning20150531"/>
    <x v="1252"/>
    <x v="27"/>
    <x v="0"/>
    <x v="2"/>
    <s v="Fellowes Super Stor/Drawer Files"/>
    <n v="323.10000000000002"/>
    <n v="2"/>
    <n v="61.39"/>
    <s v="Profit"/>
  </r>
  <r>
    <d v="2015-05-31T00:00:00"/>
    <x v="1"/>
    <x v="4"/>
    <x v="649"/>
    <s v="Bill Donatelli20150531"/>
    <x v="1253"/>
    <x v="28"/>
    <x v="1"/>
    <x v="5"/>
    <s v="Hon Pagoda Stacking Chairs"/>
    <n v="2567.84"/>
    <n v="8"/>
    <n v="770.35"/>
    <s v="Profit"/>
  </r>
  <r>
    <d v="2015-05-31T00:00:00"/>
    <x v="1"/>
    <x v="4"/>
    <x v="650"/>
    <s v="Muhammed Lee20150531"/>
    <x v="1254"/>
    <x v="25"/>
    <x v="0"/>
    <x v="4"/>
    <s v="Newell 347"/>
    <n v="10.27"/>
    <n v="3"/>
    <n v="1.1599999999999999"/>
    <s v="Profit"/>
  </r>
  <r>
    <d v="2015-05-31T00:00:00"/>
    <x v="1"/>
    <x v="4"/>
    <x v="249"/>
    <s v="Carl Weiss20150531"/>
    <x v="1255"/>
    <x v="20"/>
    <x v="0"/>
    <x v="7"/>
    <s v="Bagged Rubber Bands"/>
    <n v="7.56"/>
    <n v="6"/>
    <n v="0.3"/>
    <s v="Profit"/>
  </r>
  <r>
    <d v="2015-05-31T00:00:00"/>
    <x v="1"/>
    <x v="4"/>
    <x v="362"/>
    <s v="Janet Molinari20150531"/>
    <x v="1256"/>
    <x v="1"/>
    <x v="0"/>
    <x v="1"/>
    <s v="Avery 501"/>
    <n v="5.9"/>
    <n v="2"/>
    <n v="1.99"/>
    <s v="Profit"/>
  </r>
  <r>
    <d v="2015-05-31T00:00:00"/>
    <x v="1"/>
    <x v="4"/>
    <x v="362"/>
    <s v="Janet Molinari20150531"/>
    <x v="1256"/>
    <x v="1"/>
    <x v="0"/>
    <x v="0"/>
    <s v="Xerox 1988"/>
    <n v="173.49"/>
    <n v="7"/>
    <n v="54.22"/>
    <s v="Profit"/>
  </r>
  <r>
    <d v="2015-05-31T00:00:00"/>
    <x v="1"/>
    <x v="4"/>
    <x v="362"/>
    <s v="Janet Molinari20150531"/>
    <x v="1256"/>
    <x v="1"/>
    <x v="1"/>
    <x v="8"/>
    <s v="Tenex Traditional Chairmats for Hard Floors, Average Lip, 36&quot; x 48&quot;"/>
    <n v="51.56"/>
    <n v="2"/>
    <n v="-61.87"/>
    <s v="Loss"/>
  </r>
  <r>
    <d v="2015-05-31T00:00:00"/>
    <x v="1"/>
    <x v="4"/>
    <x v="362"/>
    <s v="Janet Molinari20150531"/>
    <x v="1256"/>
    <x v="1"/>
    <x v="0"/>
    <x v="3"/>
    <s v="Storex Dura Pro Binders"/>
    <n v="3.56"/>
    <n v="3"/>
    <n v="-6.24"/>
    <s v="Loss"/>
  </r>
  <r>
    <d v="2015-05-31T00:00:00"/>
    <x v="1"/>
    <x v="4"/>
    <x v="551"/>
    <s v="Elizabeth Moffitt20150531"/>
    <x v="1257"/>
    <x v="23"/>
    <x v="0"/>
    <x v="0"/>
    <s v="Xerox 1889"/>
    <n v="274.8"/>
    <n v="5"/>
    <n v="134.65"/>
    <s v="Profit"/>
  </r>
  <r>
    <d v="2015-05-31T00:00:00"/>
    <x v="1"/>
    <x v="4"/>
    <x v="551"/>
    <s v="Elizabeth Moffitt20150531"/>
    <x v="1257"/>
    <x v="23"/>
    <x v="0"/>
    <x v="2"/>
    <s v="Fellowes Mobile File Cart, Black"/>
    <n v="62.18"/>
    <n v="1"/>
    <n v="16.79"/>
    <s v="Profit"/>
  </r>
  <r>
    <d v="2015-05-31T00:00:00"/>
    <x v="1"/>
    <x v="4"/>
    <x v="551"/>
    <s v="Elizabeth Moffitt20150531"/>
    <x v="1257"/>
    <x v="23"/>
    <x v="1"/>
    <x v="8"/>
    <s v="Eldon Image Series Black Desk Accessories"/>
    <n v="8.2799999999999994"/>
    <n v="2"/>
    <n v="2.98"/>
    <s v="Profit"/>
  </r>
  <r>
    <d v="2015-06-01T00:00:00"/>
    <x v="1"/>
    <x v="5"/>
    <x v="124"/>
    <s v="Katrina Edelman20150601"/>
    <x v="1258"/>
    <x v="0"/>
    <x v="0"/>
    <x v="3"/>
    <s v="Avery Poly Binder Pockets"/>
    <n v="5.73"/>
    <n v="8"/>
    <n v="-9.16"/>
    <s v="Loss"/>
  </r>
  <r>
    <d v="2015-06-01T00:00:00"/>
    <x v="1"/>
    <x v="5"/>
    <x v="124"/>
    <s v="Katrina Edelman20150601"/>
    <x v="1258"/>
    <x v="0"/>
    <x v="0"/>
    <x v="0"/>
    <s v="Xerox 1928"/>
    <n v="42.24"/>
    <n v="10"/>
    <n v="13.2"/>
    <s v="Profit"/>
  </r>
  <r>
    <d v="2015-06-01T00:00:00"/>
    <x v="1"/>
    <x v="5"/>
    <x v="63"/>
    <s v="Ashley Jarboe20150601"/>
    <x v="1259"/>
    <x v="14"/>
    <x v="2"/>
    <x v="6"/>
    <s v="Polycom CX300 Desktop Phone USB VoIP phone"/>
    <n v="299.98"/>
    <n v="2"/>
    <n v="83.99"/>
    <s v="Profit"/>
  </r>
  <r>
    <d v="2015-06-01T00:00:00"/>
    <x v="1"/>
    <x v="5"/>
    <x v="63"/>
    <s v="Ashley Jarboe20150601"/>
    <x v="1259"/>
    <x v="14"/>
    <x v="0"/>
    <x v="3"/>
    <s v="Catalog Binders with Expanding Posts"/>
    <n v="403.68"/>
    <n v="6"/>
    <n v="181.66"/>
    <s v="Profit"/>
  </r>
  <r>
    <d v="2015-06-01T00:00:00"/>
    <x v="1"/>
    <x v="5"/>
    <x v="63"/>
    <s v="Ashley Jarboe20150601"/>
    <x v="1259"/>
    <x v="14"/>
    <x v="2"/>
    <x v="6"/>
    <s v="iKross Bluetooth Portable Keyboard + Cell Phone Stand Holder + Brush for Apple iPhone 5S 5C 5, 4S 4"/>
    <n v="41.9"/>
    <n v="2"/>
    <n v="11.73"/>
    <s v="Profit"/>
  </r>
  <r>
    <d v="2015-06-01T00:00:00"/>
    <x v="1"/>
    <x v="5"/>
    <x v="63"/>
    <s v="Ashley Jarboe20150601"/>
    <x v="1259"/>
    <x v="14"/>
    <x v="0"/>
    <x v="1"/>
    <s v="Avery 491"/>
    <n v="28.91"/>
    <n v="7"/>
    <n v="13.3"/>
    <s v="Profit"/>
  </r>
  <r>
    <d v="2015-06-01T00:00:00"/>
    <x v="1"/>
    <x v="5"/>
    <x v="651"/>
    <s v="Catherine Glotzbach20150601"/>
    <x v="1260"/>
    <x v="3"/>
    <x v="0"/>
    <x v="0"/>
    <s v="Adams Telephone Message Book W/Dividers/Space For Phone Numbers, 5 1/4&quot;X8 1/2&quot;, 300/Messages"/>
    <n v="11.76"/>
    <n v="2"/>
    <n v="5.76"/>
    <s v="Profit"/>
  </r>
  <r>
    <d v="2015-06-04T00:00:00"/>
    <x v="1"/>
    <x v="5"/>
    <x v="172"/>
    <s v="Lauren Leatherbury20150604"/>
    <x v="1261"/>
    <x v="22"/>
    <x v="0"/>
    <x v="1"/>
    <s v="Avery 501"/>
    <n v="7.38"/>
    <n v="2"/>
    <n v="3.47"/>
    <s v="Profit"/>
  </r>
  <r>
    <d v="2015-06-04T00:00:00"/>
    <x v="1"/>
    <x v="5"/>
    <x v="172"/>
    <s v="Lauren Leatherbury20150604"/>
    <x v="1261"/>
    <x v="22"/>
    <x v="0"/>
    <x v="4"/>
    <s v="Binney &amp; Smith Crayola Metallic Colored Pencils, 8-Color Set"/>
    <n v="9.26"/>
    <n v="2"/>
    <n v="3.06"/>
    <s v="Profit"/>
  </r>
  <r>
    <d v="2015-06-04T00:00:00"/>
    <x v="1"/>
    <x v="5"/>
    <x v="492"/>
    <s v="Tracy Collins20150604"/>
    <x v="1262"/>
    <x v="20"/>
    <x v="0"/>
    <x v="0"/>
    <s v="Wirebound Message Books, Two 4 1/4&quot; x 5&quot; Forms per Page"/>
    <n v="30.44"/>
    <n v="4"/>
    <n v="14.31"/>
    <s v="Profit"/>
  </r>
  <r>
    <d v="2015-06-04T00:00:00"/>
    <x v="1"/>
    <x v="5"/>
    <x v="492"/>
    <s v="Tracy Collins20150604"/>
    <x v="1262"/>
    <x v="20"/>
    <x v="1"/>
    <x v="8"/>
    <s v="Executive Impressions 10&quot; Spectator Wall Clock"/>
    <n v="35.28"/>
    <n v="3"/>
    <n v="12"/>
    <s v="Profit"/>
  </r>
  <r>
    <d v="2015-06-04T00:00:00"/>
    <x v="1"/>
    <x v="5"/>
    <x v="652"/>
    <s v="Becky Pak20150604"/>
    <x v="1263"/>
    <x v="3"/>
    <x v="2"/>
    <x v="9"/>
    <s v="Logitech Wireless Anywhere Mouse MX for PC and Mac"/>
    <n v="119.98"/>
    <n v="2"/>
    <n v="35.99"/>
    <s v="Profit"/>
  </r>
  <r>
    <d v="2015-06-04T00:00:00"/>
    <x v="1"/>
    <x v="5"/>
    <x v="652"/>
    <s v="Becky Pak20150604"/>
    <x v="1263"/>
    <x v="3"/>
    <x v="2"/>
    <x v="9"/>
    <s v="LogitechÂ Z-906 Speaker sys - home theater - 5.1-CH"/>
    <n v="989.97"/>
    <n v="3"/>
    <n v="395.99"/>
    <s v="Profit"/>
  </r>
  <r>
    <d v="2015-06-05T00:00:00"/>
    <x v="1"/>
    <x v="5"/>
    <x v="615"/>
    <s v="Edward Becker20150605"/>
    <x v="1264"/>
    <x v="20"/>
    <x v="1"/>
    <x v="5"/>
    <s v="Hon Every-Day Series Multi-Task Chairs"/>
    <n v="1522.64"/>
    <n v="9"/>
    <n v="169.18"/>
    <s v="Profit"/>
  </r>
  <r>
    <d v="2015-06-05T00:00:00"/>
    <x v="1"/>
    <x v="5"/>
    <x v="653"/>
    <s v="Brenda Bowman20150605"/>
    <x v="1265"/>
    <x v="24"/>
    <x v="0"/>
    <x v="0"/>
    <s v="Xerox 1981"/>
    <n v="10.56"/>
    <n v="2"/>
    <n v="4.75"/>
    <s v="Profit"/>
  </r>
  <r>
    <d v="2015-06-07T00:00:00"/>
    <x v="1"/>
    <x v="5"/>
    <x v="654"/>
    <s v="Eleni McCrary20150607"/>
    <x v="1266"/>
    <x v="3"/>
    <x v="0"/>
    <x v="3"/>
    <s v="3-ring staple pack"/>
    <n v="7.52"/>
    <n v="5"/>
    <n v="2.63"/>
    <s v="Profit"/>
  </r>
  <r>
    <d v="2015-06-07T00:00:00"/>
    <x v="1"/>
    <x v="5"/>
    <x v="198"/>
    <s v="Harold Dahlen20150607"/>
    <x v="1267"/>
    <x v="2"/>
    <x v="0"/>
    <x v="3"/>
    <s v="Aluminum Screw Posts"/>
    <n v="18.309999999999999"/>
    <n v="4"/>
    <n v="-12.21"/>
    <s v="Loss"/>
  </r>
  <r>
    <d v="2015-06-07T00:00:00"/>
    <x v="1"/>
    <x v="5"/>
    <x v="198"/>
    <s v="Harold Dahlen20150607"/>
    <x v="1267"/>
    <x v="2"/>
    <x v="0"/>
    <x v="0"/>
    <s v="Xerox 200"/>
    <n v="25.92"/>
    <n v="5"/>
    <n v="9.07"/>
    <s v="Profit"/>
  </r>
  <r>
    <d v="2015-06-07T00:00:00"/>
    <x v="1"/>
    <x v="5"/>
    <x v="198"/>
    <s v="Harold Dahlen20150607"/>
    <x v="1267"/>
    <x v="2"/>
    <x v="0"/>
    <x v="4"/>
    <s v="Avery Fluorescent Highlighter Four-Color Set"/>
    <n v="8.02"/>
    <n v="3"/>
    <n v="1"/>
    <s v="Profit"/>
  </r>
  <r>
    <d v="2015-06-08T00:00:00"/>
    <x v="1"/>
    <x v="5"/>
    <x v="585"/>
    <s v="Maureen Gnade20150608"/>
    <x v="1268"/>
    <x v="1"/>
    <x v="2"/>
    <x v="9"/>
    <s v="Maxell 4.7GB DVD+R 5/Pack"/>
    <n v="2.38"/>
    <n v="3"/>
    <n v="0.74"/>
    <s v="Profit"/>
  </r>
  <r>
    <d v="2015-06-08T00:00:00"/>
    <x v="1"/>
    <x v="5"/>
    <x v="585"/>
    <s v="Maureen Gnade20150608"/>
    <x v="1268"/>
    <x v="1"/>
    <x v="0"/>
    <x v="12"/>
    <s v="Hoover Shoulder Vac Commercial Portable Vacuum"/>
    <n v="143.13"/>
    <n v="2"/>
    <n v="-393.6"/>
    <s v="Loss"/>
  </r>
  <r>
    <d v="2015-06-08T00:00:00"/>
    <x v="1"/>
    <x v="5"/>
    <x v="597"/>
    <s v="Andrew Gjertsen20150608"/>
    <x v="1269"/>
    <x v="16"/>
    <x v="0"/>
    <x v="0"/>
    <s v="Xerox 1951"/>
    <n v="173.49"/>
    <n v="7"/>
    <n v="54.22"/>
    <s v="Profit"/>
  </r>
  <r>
    <d v="2015-06-08T00:00:00"/>
    <x v="1"/>
    <x v="5"/>
    <x v="597"/>
    <s v="Andrew Gjertsen20150608"/>
    <x v="1269"/>
    <x v="16"/>
    <x v="0"/>
    <x v="2"/>
    <s v="Fellowes Super Stor/Drawer Files"/>
    <n v="516.96"/>
    <n v="4"/>
    <n v="-6.46"/>
    <s v="Loss"/>
  </r>
  <r>
    <d v="2015-06-08T00:00:00"/>
    <x v="1"/>
    <x v="5"/>
    <x v="597"/>
    <s v="Andrew Gjertsen20150608"/>
    <x v="1269"/>
    <x v="16"/>
    <x v="1"/>
    <x v="8"/>
    <s v="Advantus Employee of the Month Certificate Frame, 11 x 13-1/2"/>
    <n v="173.21"/>
    <n v="7"/>
    <n v="45.47"/>
    <s v="Profit"/>
  </r>
  <r>
    <d v="2015-06-08T00:00:00"/>
    <x v="1"/>
    <x v="5"/>
    <x v="597"/>
    <s v="Andrew Gjertsen20150608"/>
    <x v="1269"/>
    <x v="16"/>
    <x v="0"/>
    <x v="4"/>
    <s v="Newell 344"/>
    <n v="4.45"/>
    <n v="2"/>
    <n v="0.33"/>
    <s v="Profit"/>
  </r>
  <r>
    <d v="2015-06-08T00:00:00"/>
    <x v="1"/>
    <x v="5"/>
    <x v="597"/>
    <s v="Andrew Gjertsen20150608"/>
    <x v="1269"/>
    <x v="16"/>
    <x v="0"/>
    <x v="1"/>
    <s v="Smead Alpha-Z Color-Coded Name Labels First Letter Starter Set"/>
    <n v="9"/>
    <n v="3"/>
    <n v="3.15"/>
    <s v="Profit"/>
  </r>
  <r>
    <d v="2015-06-08T00:00:00"/>
    <x v="1"/>
    <x v="5"/>
    <x v="597"/>
    <s v="Andrew Gjertsen20150608"/>
    <x v="1269"/>
    <x v="16"/>
    <x v="0"/>
    <x v="0"/>
    <s v="Xerox 1963"/>
    <n v="42.24"/>
    <n v="10"/>
    <n v="13.2"/>
    <s v="Profit"/>
  </r>
  <r>
    <d v="2015-06-08T00:00:00"/>
    <x v="1"/>
    <x v="5"/>
    <x v="597"/>
    <s v="Andrew Gjertsen20150608"/>
    <x v="1269"/>
    <x v="16"/>
    <x v="0"/>
    <x v="3"/>
    <s v="Premier Elliptical Ring Binder, Black"/>
    <n v="18.260000000000002"/>
    <n v="2"/>
    <n v="-13.39"/>
    <s v="Loss"/>
  </r>
  <r>
    <d v="2015-06-09T00:00:00"/>
    <x v="1"/>
    <x v="5"/>
    <x v="408"/>
    <s v="Anthony Garverick20150609"/>
    <x v="1270"/>
    <x v="6"/>
    <x v="0"/>
    <x v="3"/>
    <s v="Vinyl Sectional Post Binders"/>
    <n v="113.1"/>
    <n v="3"/>
    <n v="56.55"/>
    <s v="Profit"/>
  </r>
  <r>
    <d v="2015-06-09T00:00:00"/>
    <x v="1"/>
    <x v="5"/>
    <x v="180"/>
    <s v="Nathan Cano20150609"/>
    <x v="1271"/>
    <x v="14"/>
    <x v="0"/>
    <x v="0"/>
    <s v="Xerox 1995"/>
    <n v="12.96"/>
    <n v="2"/>
    <n v="6.22"/>
    <s v="Profit"/>
  </r>
  <r>
    <d v="2015-06-09T00:00:00"/>
    <x v="1"/>
    <x v="5"/>
    <x v="120"/>
    <s v="Trudy Glocke20150609"/>
    <x v="1272"/>
    <x v="34"/>
    <x v="1"/>
    <x v="8"/>
    <s v="Luxo Adjustable Task Clamp Lamp"/>
    <n v="355.36"/>
    <n v="4"/>
    <n v="92.39"/>
    <s v="Profit"/>
  </r>
  <r>
    <d v="2015-06-09T00:00:00"/>
    <x v="1"/>
    <x v="5"/>
    <x v="120"/>
    <s v="Trudy Glocke20150609"/>
    <x v="1272"/>
    <x v="34"/>
    <x v="2"/>
    <x v="6"/>
    <s v="Dexim XPower Skin Super-Thin Power Case for iPhone 5 - Black"/>
    <n v="140.38"/>
    <n v="3"/>
    <n v="8.77"/>
    <s v="Profit"/>
  </r>
  <r>
    <d v="2015-06-09T00:00:00"/>
    <x v="1"/>
    <x v="5"/>
    <x v="655"/>
    <s v="Max Jones20150609"/>
    <x v="1273"/>
    <x v="16"/>
    <x v="0"/>
    <x v="3"/>
    <s v="Green Canvas Binder for 8-1/2&quot; x 14&quot; Sheets"/>
    <n v="64.2"/>
    <n v="5"/>
    <n v="-42.8"/>
    <s v="Loss"/>
  </r>
  <r>
    <d v="2015-06-09T00:00:00"/>
    <x v="1"/>
    <x v="5"/>
    <x v="655"/>
    <s v="Max Jones20150609"/>
    <x v="1273"/>
    <x v="16"/>
    <x v="0"/>
    <x v="3"/>
    <s v="Wilson Jones Elliptical Ring 3 1/2&quot; Capacity Binders, 800 sheets"/>
    <n v="38.520000000000003"/>
    <n v="3"/>
    <n v="-26.96"/>
    <s v="Loss"/>
  </r>
  <r>
    <d v="2015-06-09T00:00:00"/>
    <x v="1"/>
    <x v="5"/>
    <x v="655"/>
    <s v="Max Jones20150609"/>
    <x v="1273"/>
    <x v="16"/>
    <x v="2"/>
    <x v="9"/>
    <s v="Logitech Keyboard K120"/>
    <n v="72.599999999999994"/>
    <n v="5"/>
    <n v="-8.17"/>
    <s v="Loss"/>
  </r>
  <r>
    <d v="2015-06-11T00:00:00"/>
    <x v="1"/>
    <x v="5"/>
    <x v="12"/>
    <s v="Brian Dahlen20150611"/>
    <x v="1274"/>
    <x v="8"/>
    <x v="2"/>
    <x v="9"/>
    <s v="Kingston Digital DataTraveler 16GB USB 2.0"/>
    <n v="53.7"/>
    <n v="6"/>
    <n v="10.199999999999999"/>
    <s v="Profit"/>
  </r>
  <r>
    <d v="2015-06-11T00:00:00"/>
    <x v="1"/>
    <x v="5"/>
    <x v="12"/>
    <s v="Brian Dahlen20150611"/>
    <x v="1274"/>
    <x v="8"/>
    <x v="0"/>
    <x v="3"/>
    <s v="SlimView Poly Binder, 3/8&quot;"/>
    <n v="36.26"/>
    <n v="7"/>
    <n v="16.68"/>
    <s v="Profit"/>
  </r>
  <r>
    <d v="2015-06-11T00:00:00"/>
    <x v="1"/>
    <x v="5"/>
    <x v="12"/>
    <s v="Brian Dahlen20150611"/>
    <x v="1274"/>
    <x v="8"/>
    <x v="0"/>
    <x v="4"/>
    <s v="Boston Electric Pencil Sharpener, Model 1818, Charcoal Black"/>
    <n v="56.3"/>
    <n v="2"/>
    <n v="15.76"/>
    <s v="Profit"/>
  </r>
  <r>
    <d v="2015-06-11T00:00:00"/>
    <x v="1"/>
    <x v="5"/>
    <x v="12"/>
    <s v="Brian Dahlen20150611"/>
    <x v="1274"/>
    <x v="8"/>
    <x v="0"/>
    <x v="0"/>
    <s v="Xerox 222"/>
    <n v="32.4"/>
    <n v="5"/>
    <n v="15.55"/>
    <s v="Profit"/>
  </r>
  <r>
    <d v="2015-06-11T00:00:00"/>
    <x v="1"/>
    <x v="5"/>
    <x v="12"/>
    <s v="Brian Dahlen20150611"/>
    <x v="1274"/>
    <x v="8"/>
    <x v="1"/>
    <x v="8"/>
    <s v="DAX Clear Channel Poster Frame"/>
    <n v="29.16"/>
    <n v="2"/>
    <n v="10.79"/>
    <s v="Profit"/>
  </r>
  <r>
    <d v="2015-06-11T00:00:00"/>
    <x v="1"/>
    <x v="5"/>
    <x v="458"/>
    <s v="Jim Epp20150611"/>
    <x v="1275"/>
    <x v="16"/>
    <x v="1"/>
    <x v="5"/>
    <s v="Hon 2090 Â“Pillow SoftÂ” Series Mid Back Swivel/Tilt Chairs"/>
    <n v="1123.92"/>
    <n v="5"/>
    <n v="-182.64"/>
    <s v="Loss"/>
  </r>
  <r>
    <d v="2015-06-11T00:00:00"/>
    <x v="1"/>
    <x v="5"/>
    <x v="458"/>
    <s v="Jim Epp20150611"/>
    <x v="1275"/>
    <x v="16"/>
    <x v="2"/>
    <x v="6"/>
    <s v="Cisco SPA301"/>
    <n v="249.58"/>
    <n v="2"/>
    <n v="31.2"/>
    <s v="Profit"/>
  </r>
  <r>
    <d v="2015-06-11T00:00:00"/>
    <x v="1"/>
    <x v="5"/>
    <x v="458"/>
    <s v="Jim Epp20150611"/>
    <x v="1275"/>
    <x v="16"/>
    <x v="1"/>
    <x v="8"/>
    <s v="Seth Thomas 8 1/2&quot; Cubicle Clock"/>
    <n v="48.67"/>
    <n v="3"/>
    <n v="7.3"/>
    <s v="Profit"/>
  </r>
  <r>
    <d v="2015-06-11T00:00:00"/>
    <x v="1"/>
    <x v="5"/>
    <x v="458"/>
    <s v="Jim Epp20150611"/>
    <x v="1275"/>
    <x v="16"/>
    <x v="0"/>
    <x v="4"/>
    <s v="Hunt PowerHouse Electric Pencil Sharpener, Blue"/>
    <n v="60.77"/>
    <n v="2"/>
    <n v="7.6"/>
    <s v="Profit"/>
  </r>
  <r>
    <d v="2015-06-11T00:00:00"/>
    <x v="1"/>
    <x v="5"/>
    <x v="458"/>
    <s v="Jim Epp20150611"/>
    <x v="1275"/>
    <x v="16"/>
    <x v="0"/>
    <x v="3"/>
    <s v="Ibico Laser Imprintable Binding System Covers"/>
    <n v="78.599999999999994"/>
    <n v="5"/>
    <n v="-62.88"/>
    <s v="Loss"/>
  </r>
  <r>
    <d v="2015-06-11T00:00:00"/>
    <x v="1"/>
    <x v="5"/>
    <x v="458"/>
    <s v="Jim Epp20150611"/>
    <x v="1275"/>
    <x v="16"/>
    <x v="0"/>
    <x v="3"/>
    <s v="GBC Standard Plastic Binding Systems' Combs"/>
    <n v="3.77"/>
    <n v="2"/>
    <n v="-3.14"/>
    <s v="Loss"/>
  </r>
  <r>
    <d v="2015-06-11T00:00:00"/>
    <x v="1"/>
    <x v="5"/>
    <x v="458"/>
    <s v="Jim Epp20150611"/>
    <x v="1275"/>
    <x v="16"/>
    <x v="0"/>
    <x v="2"/>
    <s v="Tennsco 16-Compartment Lockers with Coat Rack"/>
    <n v="1036.6199999999999"/>
    <n v="2"/>
    <n v="51.83"/>
    <s v="Profit"/>
  </r>
  <r>
    <d v="2015-06-11T00:00:00"/>
    <x v="1"/>
    <x v="5"/>
    <x v="458"/>
    <s v="Jim Epp20150611"/>
    <x v="1275"/>
    <x v="16"/>
    <x v="0"/>
    <x v="2"/>
    <s v="Fellowes High-Stak Drawer Files"/>
    <n v="563.80999999999995"/>
    <n v="4"/>
    <n v="21.14"/>
    <s v="Profit"/>
  </r>
  <r>
    <d v="2015-06-12T00:00:00"/>
    <x v="1"/>
    <x v="5"/>
    <x v="656"/>
    <s v="Giulietta Baptist20150612"/>
    <x v="1276"/>
    <x v="2"/>
    <x v="0"/>
    <x v="0"/>
    <s v="Xerox 1997"/>
    <n v="20.74"/>
    <n v="4"/>
    <n v="7.26"/>
    <s v="Profit"/>
  </r>
  <r>
    <d v="2015-06-12T00:00:00"/>
    <x v="1"/>
    <x v="5"/>
    <x v="656"/>
    <s v="Giulietta Baptist20150612"/>
    <x v="1276"/>
    <x v="2"/>
    <x v="1"/>
    <x v="8"/>
    <s v="DataProducts Ampli Magnifier Task Lamp, Black,"/>
    <n v="43.3"/>
    <n v="2"/>
    <n v="4.33"/>
    <s v="Profit"/>
  </r>
  <r>
    <d v="2015-06-12T00:00:00"/>
    <x v="1"/>
    <x v="5"/>
    <x v="224"/>
    <s v="Laurel Elliston20150612"/>
    <x v="1277"/>
    <x v="7"/>
    <x v="0"/>
    <x v="2"/>
    <s v="Perma STOR-ALL Hanging File Box, 13 1/8&quot;W x 12 1/4&quot;D x 10 1/2&quot;H"/>
    <n v="29.9"/>
    <n v="5"/>
    <n v="5.08"/>
    <s v="Profit"/>
  </r>
  <r>
    <d v="2015-06-12T00:00:00"/>
    <x v="1"/>
    <x v="5"/>
    <x v="657"/>
    <s v="Jonathan Howell20150612"/>
    <x v="1278"/>
    <x v="16"/>
    <x v="2"/>
    <x v="6"/>
    <s v="Speck Products Candyshell Flip Case"/>
    <n v="55.98"/>
    <n v="2"/>
    <n v="4.2"/>
    <s v="Profit"/>
  </r>
  <r>
    <d v="2015-06-12T00:00:00"/>
    <x v="1"/>
    <x v="5"/>
    <x v="381"/>
    <s v="Sam Zeldin20150612"/>
    <x v="1279"/>
    <x v="18"/>
    <x v="0"/>
    <x v="2"/>
    <s v="Recycled Eldon Regeneration Jumbo File"/>
    <n v="24.56"/>
    <n v="2"/>
    <n v="6.88"/>
    <s v="Profit"/>
  </r>
  <r>
    <d v="2015-06-13T00:00:00"/>
    <x v="1"/>
    <x v="5"/>
    <x v="612"/>
    <s v="Jennifer Jackson20150613"/>
    <x v="1280"/>
    <x v="3"/>
    <x v="0"/>
    <x v="3"/>
    <s v="Aluminum Screw Posts"/>
    <n v="36.619999999999997"/>
    <n v="3"/>
    <n v="13.73"/>
    <s v="Profit"/>
  </r>
  <r>
    <d v="2015-06-13T00:00:00"/>
    <x v="1"/>
    <x v="5"/>
    <x v="526"/>
    <s v="Dave Hallsten20150613"/>
    <x v="1281"/>
    <x v="33"/>
    <x v="0"/>
    <x v="4"/>
    <s v="Newell 31"/>
    <n v="24.78"/>
    <n v="6"/>
    <n v="6.94"/>
    <s v="Profit"/>
  </r>
  <r>
    <d v="2015-06-13T00:00:00"/>
    <x v="1"/>
    <x v="5"/>
    <x v="526"/>
    <s v="Dave Hallsten20150613"/>
    <x v="1281"/>
    <x v="33"/>
    <x v="0"/>
    <x v="3"/>
    <s v="Avery Heavy-Duty EZD View Binder with Locking Rings"/>
    <n v="19.14"/>
    <n v="3"/>
    <n v="8.8000000000000007"/>
    <s v="Profit"/>
  </r>
  <r>
    <d v="2015-06-13T00:00:00"/>
    <x v="1"/>
    <x v="5"/>
    <x v="526"/>
    <s v="Dave Hallsten20150613"/>
    <x v="1281"/>
    <x v="33"/>
    <x v="2"/>
    <x v="16"/>
    <s v="Brother DCP1000 Digital 3 in 1 Multifunction Machine"/>
    <n v="899.97"/>
    <n v="3"/>
    <n v="314.99"/>
    <s v="Profit"/>
  </r>
  <r>
    <d v="2015-06-13T00:00:00"/>
    <x v="1"/>
    <x v="5"/>
    <x v="526"/>
    <s v="Dave Hallsten20150613"/>
    <x v="1281"/>
    <x v="33"/>
    <x v="0"/>
    <x v="0"/>
    <s v="Xerox 204"/>
    <n v="32.4"/>
    <n v="5"/>
    <n v="15.55"/>
    <s v="Profit"/>
  </r>
  <r>
    <d v="2015-06-13T00:00:00"/>
    <x v="1"/>
    <x v="5"/>
    <x v="577"/>
    <s v="Penelope Sewall20150613"/>
    <x v="1282"/>
    <x v="41"/>
    <x v="0"/>
    <x v="3"/>
    <s v="ACCOHIDE 3-Ring Binder, Blue, 1&quot;"/>
    <n v="8.26"/>
    <n v="2"/>
    <n v="3.88"/>
    <s v="Profit"/>
  </r>
  <r>
    <d v="2015-06-13T00:00:00"/>
    <x v="1"/>
    <x v="5"/>
    <x v="577"/>
    <s v="Penelope Sewall20150613"/>
    <x v="1282"/>
    <x v="41"/>
    <x v="0"/>
    <x v="3"/>
    <s v="Recycled Easel Ring Binders"/>
    <n v="29.84"/>
    <n v="2"/>
    <n v="13.43"/>
    <s v="Profit"/>
  </r>
  <r>
    <d v="2015-06-13T00:00:00"/>
    <x v="1"/>
    <x v="5"/>
    <x v="577"/>
    <s v="Penelope Sewall20150613"/>
    <x v="1282"/>
    <x v="41"/>
    <x v="2"/>
    <x v="9"/>
    <s v="Lenovo 17-Key USB Numeric Keypad"/>
    <n v="67.98"/>
    <n v="2"/>
    <n v="14.96"/>
    <s v="Profit"/>
  </r>
  <r>
    <d v="2015-06-13T00:00:00"/>
    <x v="1"/>
    <x v="5"/>
    <x v="302"/>
    <s v="Barbara Fisher20150613"/>
    <x v="1283"/>
    <x v="4"/>
    <x v="0"/>
    <x v="0"/>
    <s v="Xerox 202"/>
    <n v="6.48"/>
    <n v="1"/>
    <n v="3.11"/>
    <s v="Profit"/>
  </r>
  <r>
    <d v="2015-06-13T00:00:00"/>
    <x v="1"/>
    <x v="5"/>
    <x v="658"/>
    <s v="Frank Carlisle20150613"/>
    <x v="1284"/>
    <x v="10"/>
    <x v="0"/>
    <x v="4"/>
    <s v="Newell 320"/>
    <n v="3.42"/>
    <n v="1"/>
    <n v="0.3"/>
    <s v="Profit"/>
  </r>
  <r>
    <d v="2015-06-14T00:00:00"/>
    <x v="1"/>
    <x v="5"/>
    <x v="525"/>
    <s v="Alan Dominguez20150614"/>
    <x v="1285"/>
    <x v="2"/>
    <x v="1"/>
    <x v="8"/>
    <s v="Eldon Expressions Punched Metal &amp; Wood Desk Accessories, Pewter &amp; Cherry"/>
    <n v="51.07"/>
    <n v="6"/>
    <n v="5.1100000000000003"/>
    <s v="Profit"/>
  </r>
  <r>
    <d v="2015-06-15T00:00:00"/>
    <x v="1"/>
    <x v="5"/>
    <x v="184"/>
    <s v="Peter Fuller20150615"/>
    <x v="1286"/>
    <x v="12"/>
    <x v="0"/>
    <x v="0"/>
    <s v="Xerox 1895"/>
    <n v="9.57"/>
    <n v="2"/>
    <n v="2.99"/>
    <s v="Profit"/>
  </r>
  <r>
    <d v="2015-06-15T00:00:00"/>
    <x v="1"/>
    <x v="5"/>
    <x v="184"/>
    <s v="Peter Fuller20150615"/>
    <x v="1286"/>
    <x v="12"/>
    <x v="0"/>
    <x v="2"/>
    <s v="Belkin 19&quot; Vented Equipment Shelf, Black"/>
    <n v="82.37"/>
    <n v="2"/>
    <n v="-19.559999999999999"/>
    <s v="Loss"/>
  </r>
  <r>
    <d v="2015-06-15T00:00:00"/>
    <x v="1"/>
    <x v="5"/>
    <x v="184"/>
    <s v="Peter Fuller20150615"/>
    <x v="1286"/>
    <x v="12"/>
    <x v="1"/>
    <x v="8"/>
    <s v="Eldon &quot;L&quot; Workstation Diamond Chairmat"/>
    <n v="364.7"/>
    <n v="6"/>
    <n v="-36.47"/>
    <s v="Loss"/>
  </r>
  <r>
    <d v="2015-06-15T00:00:00"/>
    <x v="1"/>
    <x v="5"/>
    <x v="184"/>
    <s v="Peter Fuller20150615"/>
    <x v="1286"/>
    <x v="12"/>
    <x v="1"/>
    <x v="8"/>
    <s v="DAX Copper Panel Document Frame, 5 x 7 Size"/>
    <n v="40.26"/>
    <n v="4"/>
    <n v="11.07"/>
    <s v="Profit"/>
  </r>
  <r>
    <d v="2015-06-15T00:00:00"/>
    <x v="1"/>
    <x v="5"/>
    <x v="482"/>
    <s v="Amy Cox20150615"/>
    <x v="1287"/>
    <x v="16"/>
    <x v="2"/>
    <x v="9"/>
    <s v="Belkin Standard 104 key USB Keyboard"/>
    <n v="11.67"/>
    <n v="1"/>
    <n v="-0.73"/>
    <s v="Loss"/>
  </r>
  <r>
    <d v="2015-06-15T00:00:00"/>
    <x v="1"/>
    <x v="5"/>
    <x v="271"/>
    <s v="Grace Kelly20150615"/>
    <x v="1288"/>
    <x v="3"/>
    <x v="2"/>
    <x v="6"/>
    <s v="Jabra SPEAK 410"/>
    <n v="225.58"/>
    <n v="3"/>
    <n v="22.56"/>
    <s v="Profit"/>
  </r>
  <r>
    <d v="2015-06-16T00:00:00"/>
    <x v="1"/>
    <x v="5"/>
    <x v="300"/>
    <s v="Philip Brown20150616"/>
    <x v="1289"/>
    <x v="2"/>
    <x v="0"/>
    <x v="10"/>
    <s v="Peel &amp; Seel Envelopes"/>
    <n v="6.21"/>
    <n v="2"/>
    <n v="2.17"/>
    <s v="Profit"/>
  </r>
  <r>
    <d v="2015-06-16T00:00:00"/>
    <x v="1"/>
    <x v="5"/>
    <x v="3"/>
    <s v="Lycoris Saunders20150616"/>
    <x v="1290"/>
    <x v="0"/>
    <x v="0"/>
    <x v="10"/>
    <s v="Staple envelope"/>
    <n v="28.75"/>
    <n v="3"/>
    <n v="9.34"/>
    <s v="Profit"/>
  </r>
  <r>
    <d v="2015-06-16T00:00:00"/>
    <x v="1"/>
    <x v="5"/>
    <x v="3"/>
    <s v="Lycoris Saunders20150616"/>
    <x v="1290"/>
    <x v="0"/>
    <x v="0"/>
    <x v="0"/>
    <s v="Xerox 188"/>
    <n v="27.22"/>
    <n v="3"/>
    <n v="9.8699999999999992"/>
    <s v="Profit"/>
  </r>
  <r>
    <d v="2015-06-16T00:00:00"/>
    <x v="1"/>
    <x v="5"/>
    <x v="3"/>
    <s v="Lycoris Saunders20150616"/>
    <x v="1290"/>
    <x v="0"/>
    <x v="1"/>
    <x v="5"/>
    <s v="Office Star - Contemporary Swivel Chair with Padded Adjustable Arms and Flex Back"/>
    <n v="197.37"/>
    <n v="2"/>
    <n v="-25.38"/>
    <s v="Loss"/>
  </r>
  <r>
    <d v="2015-06-16T00:00:00"/>
    <x v="1"/>
    <x v="5"/>
    <x v="164"/>
    <s v="Lena Creighton20150616"/>
    <x v="1291"/>
    <x v="20"/>
    <x v="0"/>
    <x v="3"/>
    <s v="Fellowes PB500 Electric Punch Plastic Comb Binding Machine with Manual Bind"/>
    <n v="3050.38"/>
    <n v="3"/>
    <n v="1143.8900000000001"/>
    <s v="Profit"/>
  </r>
  <r>
    <d v="2015-06-16T00:00:00"/>
    <x v="1"/>
    <x v="5"/>
    <x v="164"/>
    <s v="Lena Creighton20150616"/>
    <x v="1291"/>
    <x v="20"/>
    <x v="2"/>
    <x v="6"/>
    <s v="RCA Visys Integrated PBX 8-Line Router"/>
    <n v="133.97999999999999"/>
    <n v="2"/>
    <n v="33.5"/>
    <s v="Profit"/>
  </r>
  <r>
    <d v="2015-06-18T00:00:00"/>
    <x v="1"/>
    <x v="5"/>
    <x v="659"/>
    <s v="Skye Norling20150618"/>
    <x v="1292"/>
    <x v="12"/>
    <x v="0"/>
    <x v="0"/>
    <s v="Xerox 1922"/>
    <n v="11.95"/>
    <n v="3"/>
    <n v="4.33"/>
    <s v="Profit"/>
  </r>
  <r>
    <d v="2015-06-18T00:00:00"/>
    <x v="1"/>
    <x v="5"/>
    <x v="659"/>
    <s v="Skye Norling20150618"/>
    <x v="1292"/>
    <x v="12"/>
    <x v="0"/>
    <x v="3"/>
    <s v="Peel &amp; Stick Add-On Corner Pockets"/>
    <n v="4.54"/>
    <n v="7"/>
    <n v="-3.33"/>
    <s v="Loss"/>
  </r>
  <r>
    <d v="2015-06-18T00:00:00"/>
    <x v="1"/>
    <x v="5"/>
    <x v="659"/>
    <s v="Skye Norling20150618"/>
    <x v="1292"/>
    <x v="12"/>
    <x v="0"/>
    <x v="3"/>
    <s v="Aluminum Screw Posts"/>
    <n v="9.16"/>
    <n v="2"/>
    <n v="-6.1"/>
    <s v="Loss"/>
  </r>
  <r>
    <d v="2015-06-18T00:00:00"/>
    <x v="1"/>
    <x v="5"/>
    <x v="659"/>
    <s v="Skye Norling20150618"/>
    <x v="1292"/>
    <x v="12"/>
    <x v="1"/>
    <x v="8"/>
    <s v="Flat Face Poster Frame"/>
    <n v="75.36"/>
    <n v="5"/>
    <n v="20.72"/>
    <s v="Profit"/>
  </r>
  <r>
    <d v="2015-06-18T00:00:00"/>
    <x v="1"/>
    <x v="5"/>
    <x v="100"/>
    <s v="Bruce Geld20150618"/>
    <x v="1293"/>
    <x v="3"/>
    <x v="0"/>
    <x v="4"/>
    <s v="BOSTON Ranger #55 Pencil Sharpener, Black"/>
    <n v="51.98"/>
    <n v="2"/>
    <n v="15.07"/>
    <s v="Profit"/>
  </r>
  <r>
    <d v="2015-06-18T00:00:00"/>
    <x v="1"/>
    <x v="5"/>
    <x v="535"/>
    <s v="Harold Ryan20150618"/>
    <x v="1294"/>
    <x v="16"/>
    <x v="0"/>
    <x v="4"/>
    <s v="Dixon Prang Watercolor Pencils, 10-Color Set with Brush"/>
    <n v="13.63"/>
    <n v="4"/>
    <n v="3.58"/>
    <s v="Profit"/>
  </r>
  <r>
    <d v="2015-06-18T00:00:00"/>
    <x v="1"/>
    <x v="5"/>
    <x v="625"/>
    <s v="Benjamin Venier20150618"/>
    <x v="1295"/>
    <x v="15"/>
    <x v="0"/>
    <x v="3"/>
    <s v="Avery Self-Adhesive Photo Pockets for Polaroid Photos"/>
    <n v="6.13"/>
    <n v="3"/>
    <n v="-4.49"/>
    <s v="Loss"/>
  </r>
  <r>
    <d v="2015-06-18T00:00:00"/>
    <x v="1"/>
    <x v="5"/>
    <x v="625"/>
    <s v="Benjamin Venier20150618"/>
    <x v="1295"/>
    <x v="15"/>
    <x v="1"/>
    <x v="5"/>
    <s v="Global Leather Highback Executive Chair with Pneumatic Height Adjustment, Black"/>
    <n v="643.14"/>
    <n v="4"/>
    <n v="56.27"/>
    <s v="Profit"/>
  </r>
  <r>
    <d v="2015-06-18T00:00:00"/>
    <x v="1"/>
    <x v="5"/>
    <x v="625"/>
    <s v="Benjamin Venier20150618"/>
    <x v="1295"/>
    <x v="15"/>
    <x v="0"/>
    <x v="0"/>
    <s v="Xerox 21"/>
    <n v="20.74"/>
    <n v="4"/>
    <n v="7.26"/>
    <s v="Profit"/>
  </r>
  <r>
    <d v="2015-06-18T00:00:00"/>
    <x v="1"/>
    <x v="5"/>
    <x v="348"/>
    <s v="Keith Herrera20150618"/>
    <x v="1296"/>
    <x v="6"/>
    <x v="1"/>
    <x v="8"/>
    <s v="Seth Thomas 8 1/2&quot; Cubicle Clock"/>
    <n v="60.84"/>
    <n v="3"/>
    <n v="19.47"/>
    <s v="Profit"/>
  </r>
  <r>
    <d v="2015-06-18T00:00:00"/>
    <x v="1"/>
    <x v="5"/>
    <x v="348"/>
    <s v="Keith Herrera20150618"/>
    <x v="1296"/>
    <x v="6"/>
    <x v="0"/>
    <x v="2"/>
    <s v="Tennsco Double-Tier Lockers"/>
    <n v="450.04"/>
    <n v="2"/>
    <n v="58.51"/>
    <s v="Profit"/>
  </r>
  <r>
    <d v="2015-06-18T00:00:00"/>
    <x v="1"/>
    <x v="5"/>
    <x v="348"/>
    <s v="Keith Herrera20150618"/>
    <x v="1296"/>
    <x v="6"/>
    <x v="0"/>
    <x v="3"/>
    <s v="Wilson Jones International Size A4 Ring Binders"/>
    <n v="34.6"/>
    <n v="2"/>
    <n v="16.61"/>
    <s v="Profit"/>
  </r>
  <r>
    <d v="2015-06-18T00:00:00"/>
    <x v="1"/>
    <x v="5"/>
    <x v="348"/>
    <s v="Keith Herrera20150618"/>
    <x v="1296"/>
    <x v="6"/>
    <x v="2"/>
    <x v="6"/>
    <s v="Cisco SPA301"/>
    <n v="467.97"/>
    <n v="3"/>
    <n v="140.38999999999999"/>
    <s v="Profit"/>
  </r>
  <r>
    <d v="2015-06-18T00:00:00"/>
    <x v="1"/>
    <x v="5"/>
    <x v="348"/>
    <s v="Keith Herrera20150618"/>
    <x v="1296"/>
    <x v="6"/>
    <x v="0"/>
    <x v="3"/>
    <s v="JM Magazine Binder"/>
    <n v="33.020000000000003"/>
    <n v="2"/>
    <n v="15.85"/>
    <s v="Profit"/>
  </r>
  <r>
    <d v="2015-06-19T00:00:00"/>
    <x v="1"/>
    <x v="5"/>
    <x v="564"/>
    <s v="Logan Haushalter20150619"/>
    <x v="1297"/>
    <x v="3"/>
    <x v="1"/>
    <x v="8"/>
    <s v="Eldon 200 Class Desk Accessories"/>
    <n v="12.56"/>
    <n v="2"/>
    <n v="4.0199999999999996"/>
    <s v="Profit"/>
  </r>
  <r>
    <d v="2015-06-19T00:00:00"/>
    <x v="1"/>
    <x v="5"/>
    <x v="564"/>
    <s v="Logan Haushalter20150619"/>
    <x v="1297"/>
    <x v="3"/>
    <x v="0"/>
    <x v="0"/>
    <s v="Xerox 231"/>
    <n v="6.48"/>
    <n v="1"/>
    <n v="3.11"/>
    <s v="Profit"/>
  </r>
  <r>
    <d v="2015-06-19T00:00:00"/>
    <x v="1"/>
    <x v="5"/>
    <x v="564"/>
    <s v="Logan Haushalter20150619"/>
    <x v="1297"/>
    <x v="3"/>
    <x v="0"/>
    <x v="10"/>
    <s v="Cameo Buff Policy Envelopes"/>
    <n v="186.69"/>
    <n v="3"/>
    <n v="87.74"/>
    <s v="Profit"/>
  </r>
  <r>
    <d v="2015-06-19T00:00:00"/>
    <x v="1"/>
    <x v="5"/>
    <x v="5"/>
    <s v="Maria Etezadi20150619"/>
    <x v="1298"/>
    <x v="0"/>
    <x v="0"/>
    <x v="3"/>
    <s v="GBC White Gloss Covers, Plain Front"/>
    <n v="5.79"/>
    <n v="2"/>
    <n v="-9.56"/>
    <s v="Loss"/>
  </r>
  <r>
    <d v="2015-06-19T00:00:00"/>
    <x v="1"/>
    <x v="5"/>
    <x v="307"/>
    <s v="Katherine Murray20150619"/>
    <x v="1299"/>
    <x v="0"/>
    <x v="0"/>
    <x v="2"/>
    <s v="Recycled Steel Personal File for Hanging File Folders"/>
    <n v="228.92"/>
    <n v="5"/>
    <n v="14.31"/>
    <s v="Profit"/>
  </r>
  <r>
    <d v="2015-06-19T00:00:00"/>
    <x v="1"/>
    <x v="5"/>
    <x v="367"/>
    <s v="Paul Prost20150619"/>
    <x v="1300"/>
    <x v="2"/>
    <x v="0"/>
    <x v="1"/>
    <s v="Self-Adhesive Address Labels for Typewriters with Dispenser Box"/>
    <n v="5.9"/>
    <n v="2"/>
    <n v="1.99"/>
    <s v="Profit"/>
  </r>
  <r>
    <d v="2015-06-20T00:00:00"/>
    <x v="1"/>
    <x v="5"/>
    <x v="660"/>
    <s v="Stewart Carmichael20150620"/>
    <x v="1301"/>
    <x v="3"/>
    <x v="1"/>
    <x v="8"/>
    <s v="Howard Miller 13&quot; Diameter Pewter Finish Round Wall Clock"/>
    <n v="257.64"/>
    <n v="6"/>
    <n v="100.48"/>
    <s v="Profit"/>
  </r>
  <r>
    <d v="2015-06-20T00:00:00"/>
    <x v="1"/>
    <x v="5"/>
    <x v="660"/>
    <s v="Stewart Carmichael20150620"/>
    <x v="1301"/>
    <x v="3"/>
    <x v="2"/>
    <x v="6"/>
    <s v="netTALK DUO VoIP Telephone Service"/>
    <n v="125.98"/>
    <n v="3"/>
    <n v="47.24"/>
    <s v="Profit"/>
  </r>
  <r>
    <d v="2015-06-20T00:00:00"/>
    <x v="1"/>
    <x v="5"/>
    <x v="176"/>
    <s v="Justin MacKendrick20150620"/>
    <x v="1302"/>
    <x v="26"/>
    <x v="2"/>
    <x v="6"/>
    <s v="Griffin GC36547 PowerJolt SE Lightning Charger"/>
    <n v="125.94"/>
    <n v="7"/>
    <n v="15.74"/>
    <s v="Profit"/>
  </r>
  <r>
    <d v="2015-06-20T00:00:00"/>
    <x v="1"/>
    <x v="5"/>
    <x v="288"/>
    <s v="Becky Castell20150620"/>
    <x v="1303"/>
    <x v="2"/>
    <x v="2"/>
    <x v="9"/>
    <s v="Razer Tiamat Over Ear 7.1 Surround Sound PC Gaming Headset"/>
    <n v="319.98"/>
    <n v="2"/>
    <n v="92"/>
    <s v="Profit"/>
  </r>
  <r>
    <d v="2015-06-21T00:00:00"/>
    <x v="1"/>
    <x v="5"/>
    <x v="287"/>
    <s v="Emily Phan20150621"/>
    <x v="1304"/>
    <x v="16"/>
    <x v="2"/>
    <x v="6"/>
    <s v="Innergie mMini Combo Duo USB Travel Charging Kit"/>
    <n v="107.98"/>
    <n v="3"/>
    <n v="37.79"/>
    <s v="Profit"/>
  </r>
  <r>
    <d v="2015-06-22T00:00:00"/>
    <x v="1"/>
    <x v="5"/>
    <x v="318"/>
    <s v="Ken Lonsdale20150622"/>
    <x v="1305"/>
    <x v="27"/>
    <x v="0"/>
    <x v="7"/>
    <s v="OIC Binder Clips, Mini, 1/4&quot; Capacity, Black"/>
    <n v="4.96"/>
    <n v="4"/>
    <n v="2.33"/>
    <s v="Profit"/>
  </r>
  <r>
    <d v="2015-06-22T00:00:00"/>
    <x v="1"/>
    <x v="5"/>
    <x v="53"/>
    <s v="Michael Grace20150622"/>
    <x v="1306"/>
    <x v="1"/>
    <x v="1"/>
    <x v="13"/>
    <s v="Hon Rectangular Conference Tables"/>
    <n v="796.43"/>
    <n v="7"/>
    <n v="-525.64"/>
    <s v="Loss"/>
  </r>
  <r>
    <d v="2015-06-22T00:00:00"/>
    <x v="1"/>
    <x v="5"/>
    <x v="661"/>
    <s v="Shaun Weien20150622"/>
    <x v="1307"/>
    <x v="20"/>
    <x v="0"/>
    <x v="3"/>
    <s v="GBC Ibimaster 500 Manual ProClick Binding System"/>
    <n v="1217.57"/>
    <n v="2"/>
    <n v="456.59"/>
    <s v="Profit"/>
  </r>
  <r>
    <d v="2015-06-23T00:00:00"/>
    <x v="1"/>
    <x v="5"/>
    <x v="247"/>
    <s v="Rick Duston20150623"/>
    <x v="1308"/>
    <x v="22"/>
    <x v="2"/>
    <x v="6"/>
    <s v="Pyle PRT45 Retro HomeÂ Telephone"/>
    <n v="201.57"/>
    <n v="4"/>
    <n v="22.68"/>
    <s v="Profit"/>
  </r>
  <r>
    <d v="2015-06-23T00:00:00"/>
    <x v="1"/>
    <x v="5"/>
    <x v="349"/>
    <s v="Christine Sundaresam20150623"/>
    <x v="1309"/>
    <x v="3"/>
    <x v="2"/>
    <x v="6"/>
    <s v="Plantronics CS 50-USB -Â headsetÂ - Convertible, Monaural"/>
    <n v="217.58"/>
    <n v="2"/>
    <n v="19.04"/>
    <s v="Profit"/>
  </r>
  <r>
    <d v="2015-06-23T00:00:00"/>
    <x v="1"/>
    <x v="5"/>
    <x v="349"/>
    <s v="Christine Sundaresam20150623"/>
    <x v="1309"/>
    <x v="3"/>
    <x v="0"/>
    <x v="7"/>
    <s v="Assorted Color Push Pins"/>
    <n v="5.43"/>
    <n v="3"/>
    <n v="1.79"/>
    <s v="Profit"/>
  </r>
  <r>
    <d v="2015-06-23T00:00:00"/>
    <x v="1"/>
    <x v="5"/>
    <x v="349"/>
    <s v="Christine Sundaresam20150623"/>
    <x v="1309"/>
    <x v="3"/>
    <x v="2"/>
    <x v="6"/>
    <s v="JBL Micro Wireless Portable Bluetooth Speaker"/>
    <n v="143.97999999999999"/>
    <n v="3"/>
    <n v="9"/>
    <s v="Profit"/>
  </r>
  <r>
    <d v="2015-06-23T00:00:00"/>
    <x v="1"/>
    <x v="5"/>
    <x v="211"/>
    <s v="Randy Ferguson20150623"/>
    <x v="1310"/>
    <x v="4"/>
    <x v="1"/>
    <x v="8"/>
    <s v="Eldon Stackable Tray, Side-Load, Legal, Smoke"/>
    <n v="27.42"/>
    <n v="3"/>
    <n v="9.32"/>
    <s v="Profit"/>
  </r>
  <r>
    <d v="2015-06-23T00:00:00"/>
    <x v="1"/>
    <x v="5"/>
    <x v="211"/>
    <s v="Randy Ferguson20150623"/>
    <x v="1310"/>
    <x v="4"/>
    <x v="0"/>
    <x v="3"/>
    <s v="GBC DocuBind P100 Manual Binding Machine"/>
    <n v="165.98"/>
    <n v="1"/>
    <n v="74.69"/>
    <s v="Profit"/>
  </r>
  <r>
    <d v="2015-06-23T00:00:00"/>
    <x v="1"/>
    <x v="5"/>
    <x v="211"/>
    <s v="Randy Ferguson20150623"/>
    <x v="1310"/>
    <x v="4"/>
    <x v="2"/>
    <x v="9"/>
    <s v="Dell Slim USB Multimedia Keyboard"/>
    <n v="75"/>
    <n v="3"/>
    <n v="18"/>
    <s v="Profit"/>
  </r>
  <r>
    <d v="2015-06-25T00:00:00"/>
    <x v="1"/>
    <x v="5"/>
    <x v="662"/>
    <s v="Cathy Hwang20150625"/>
    <x v="1311"/>
    <x v="2"/>
    <x v="0"/>
    <x v="0"/>
    <s v="Xerox 211"/>
    <n v="31.1"/>
    <n v="6"/>
    <n v="10.89"/>
    <s v="Profit"/>
  </r>
  <r>
    <d v="2015-06-25T00:00:00"/>
    <x v="1"/>
    <x v="5"/>
    <x v="662"/>
    <s v="Cathy Hwang20150625"/>
    <x v="1311"/>
    <x v="2"/>
    <x v="0"/>
    <x v="2"/>
    <s v="Tennsco Industrial Shelving"/>
    <n v="78.260000000000005"/>
    <n v="2"/>
    <n v="-17.61"/>
    <s v="Loss"/>
  </r>
  <r>
    <d v="2015-06-25T00:00:00"/>
    <x v="1"/>
    <x v="5"/>
    <x v="453"/>
    <s v="Jill Fjeld20150625"/>
    <x v="1312"/>
    <x v="3"/>
    <x v="1"/>
    <x v="8"/>
    <s v="Dana Halogen Swing-Arm Architect Lamp"/>
    <n v="204.85"/>
    <n v="5"/>
    <n v="57.36"/>
    <s v="Profit"/>
  </r>
  <r>
    <d v="2015-06-25T00:00:00"/>
    <x v="1"/>
    <x v="5"/>
    <x v="513"/>
    <s v="Alan Barnes20150625"/>
    <x v="1313"/>
    <x v="3"/>
    <x v="0"/>
    <x v="4"/>
    <s v="Staples in misc. colors"/>
    <n v="20.96"/>
    <n v="2"/>
    <n v="5.24"/>
    <s v="Profit"/>
  </r>
  <r>
    <d v="2015-06-25T00:00:00"/>
    <x v="1"/>
    <x v="5"/>
    <x v="513"/>
    <s v="Alan Barnes20150625"/>
    <x v="1313"/>
    <x v="3"/>
    <x v="0"/>
    <x v="3"/>
    <s v="GBC Velobind Prepunched Cover Sets, Regency Series"/>
    <n v="88.75"/>
    <n v="3"/>
    <n v="27.74"/>
    <s v="Profit"/>
  </r>
  <r>
    <d v="2015-06-25T00:00:00"/>
    <x v="1"/>
    <x v="5"/>
    <x v="513"/>
    <s v="Alan Barnes20150625"/>
    <x v="1313"/>
    <x v="3"/>
    <x v="0"/>
    <x v="2"/>
    <s v="Tennsco Regal Shelving Units"/>
    <n v="304.23"/>
    <n v="3"/>
    <n v="9.1300000000000008"/>
    <s v="Profit"/>
  </r>
  <r>
    <d v="2015-06-25T00:00:00"/>
    <x v="1"/>
    <x v="5"/>
    <x v="20"/>
    <s v="Mark Van Huff20150625"/>
    <x v="1314"/>
    <x v="0"/>
    <x v="0"/>
    <x v="0"/>
    <s v="Xerox 1884"/>
    <n v="47.95"/>
    <n v="3"/>
    <n v="16.18"/>
    <s v="Profit"/>
  </r>
  <r>
    <d v="2015-06-25T00:00:00"/>
    <x v="1"/>
    <x v="5"/>
    <x v="20"/>
    <s v="Mark Van Huff20150625"/>
    <x v="1314"/>
    <x v="0"/>
    <x v="0"/>
    <x v="3"/>
    <s v="Avery Triangle Shaped Sheet Lifters, Black, 2/Pack"/>
    <n v="0.98"/>
    <n v="2"/>
    <n v="-1.48"/>
    <s v="Loss"/>
  </r>
  <r>
    <d v="2015-06-25T00:00:00"/>
    <x v="1"/>
    <x v="5"/>
    <x v="20"/>
    <s v="Mark Van Huff20150625"/>
    <x v="1314"/>
    <x v="0"/>
    <x v="1"/>
    <x v="8"/>
    <s v="GE General Use Halogen Bulbs, 100 Watts, 1 Bulb per Pack"/>
    <n v="75.38"/>
    <n v="9"/>
    <n v="-20.73"/>
    <s v="Loss"/>
  </r>
  <r>
    <d v="2015-06-25T00:00:00"/>
    <x v="1"/>
    <x v="5"/>
    <x v="20"/>
    <s v="Mark Van Huff20150625"/>
    <x v="1314"/>
    <x v="0"/>
    <x v="0"/>
    <x v="1"/>
    <s v="Avery File Folder Labels"/>
    <n v="4.6100000000000003"/>
    <n v="2"/>
    <n v="1.67"/>
    <s v="Profit"/>
  </r>
  <r>
    <d v="2015-06-26T00:00:00"/>
    <x v="1"/>
    <x v="5"/>
    <x v="174"/>
    <s v="Laura Armstrong20150626"/>
    <x v="1315"/>
    <x v="14"/>
    <x v="2"/>
    <x v="9"/>
    <s v="Sony 32GB Class 10 Micro SDHC R40 Memory Card"/>
    <n v="41.9"/>
    <n v="2"/>
    <n v="8.8000000000000007"/>
    <s v="Profit"/>
  </r>
  <r>
    <d v="2015-06-26T00:00:00"/>
    <x v="1"/>
    <x v="5"/>
    <x v="52"/>
    <s v="Sue Ann Reed20150626"/>
    <x v="1316"/>
    <x v="6"/>
    <x v="0"/>
    <x v="3"/>
    <s v="GBC VeloBinder Manual Binding System"/>
    <n v="143.96"/>
    <n v="4"/>
    <n v="69.099999999999994"/>
    <s v="Profit"/>
  </r>
  <r>
    <d v="2015-06-26T00:00:00"/>
    <x v="1"/>
    <x v="5"/>
    <x v="52"/>
    <s v="Sue Ann Reed20150626"/>
    <x v="1316"/>
    <x v="6"/>
    <x v="0"/>
    <x v="2"/>
    <s v="Decoflex Hanging Personal Folder File, Blue"/>
    <n v="15.42"/>
    <n v="1"/>
    <n v="4.16"/>
    <s v="Profit"/>
  </r>
  <r>
    <d v="2015-06-26T00:00:00"/>
    <x v="1"/>
    <x v="5"/>
    <x v="52"/>
    <s v="Sue Ann Reed20150626"/>
    <x v="1316"/>
    <x v="6"/>
    <x v="0"/>
    <x v="3"/>
    <s v="Acco PRESSTEX Data Binder with Storage Hooks, Dark Blue, 9 1/2&quot; X 11&quot;"/>
    <n v="43.04"/>
    <n v="8"/>
    <n v="21.09"/>
    <s v="Profit"/>
  </r>
  <r>
    <d v="2015-06-26T00:00:00"/>
    <x v="1"/>
    <x v="5"/>
    <x v="52"/>
    <s v="Sue Ann Reed20150626"/>
    <x v="1316"/>
    <x v="6"/>
    <x v="1"/>
    <x v="5"/>
    <s v="Office Star - Contemporary Task Swivel Chair"/>
    <n v="332.94"/>
    <n v="3"/>
    <n v="79.91"/>
    <s v="Profit"/>
  </r>
  <r>
    <d v="2015-06-26T00:00:00"/>
    <x v="1"/>
    <x v="5"/>
    <x v="329"/>
    <s v="Valerie Dominguez20150626"/>
    <x v="1317"/>
    <x v="0"/>
    <x v="2"/>
    <x v="6"/>
    <s v="Polycom SoundStation2 EX ConferenceÂ phone"/>
    <n v="971.88"/>
    <n v="3"/>
    <n v="109.34"/>
    <s v="Profit"/>
  </r>
  <r>
    <d v="2015-06-26T00:00:00"/>
    <x v="1"/>
    <x v="5"/>
    <x v="524"/>
    <s v="Dennis Bolton20150626"/>
    <x v="1318"/>
    <x v="10"/>
    <x v="0"/>
    <x v="0"/>
    <s v="Universal Premium White Copier/Laser Paper (20Lb. and 87 Bright)"/>
    <n v="43.06"/>
    <n v="9"/>
    <n v="15.61"/>
    <s v="Profit"/>
  </r>
  <r>
    <d v="2015-06-28T00:00:00"/>
    <x v="1"/>
    <x v="5"/>
    <x v="563"/>
    <s v="Craig Yedwab20150628"/>
    <x v="1319"/>
    <x v="12"/>
    <x v="0"/>
    <x v="1"/>
    <s v="Avery 501"/>
    <n v="5.9"/>
    <n v="2"/>
    <n v="1.99"/>
    <s v="Profit"/>
  </r>
  <r>
    <d v="2015-06-28T00:00:00"/>
    <x v="1"/>
    <x v="5"/>
    <x v="563"/>
    <s v="Craig Yedwab20150628"/>
    <x v="1319"/>
    <x v="12"/>
    <x v="1"/>
    <x v="8"/>
    <s v="Electrix Halogen Magnifier Lamp"/>
    <n v="621.76"/>
    <n v="4"/>
    <n v="46.63"/>
    <s v="Profit"/>
  </r>
  <r>
    <d v="2015-06-28T00:00:00"/>
    <x v="1"/>
    <x v="5"/>
    <x v="360"/>
    <s v="Dorothy Wardle20150628"/>
    <x v="1320"/>
    <x v="10"/>
    <x v="0"/>
    <x v="0"/>
    <s v="Xerox 1999"/>
    <n v="15.55"/>
    <n v="3"/>
    <n v="5.44"/>
    <s v="Profit"/>
  </r>
  <r>
    <d v="2015-06-28T00:00:00"/>
    <x v="1"/>
    <x v="5"/>
    <x v="360"/>
    <s v="Dorothy Wardle20150628"/>
    <x v="1320"/>
    <x v="10"/>
    <x v="1"/>
    <x v="11"/>
    <s v="Sauder Forest Hills Library with Doors, Woodland Oak Finish"/>
    <n v="482.94"/>
    <n v="6"/>
    <n v="-376.69"/>
    <s v="Loss"/>
  </r>
  <r>
    <d v="2015-06-28T00:00:00"/>
    <x v="1"/>
    <x v="5"/>
    <x v="114"/>
    <s v="Mark Packer20150628"/>
    <x v="1321"/>
    <x v="4"/>
    <x v="0"/>
    <x v="3"/>
    <s v="GBC Recycled Regency Composition Covers"/>
    <n v="119.56"/>
    <n v="2"/>
    <n v="55"/>
    <s v="Profit"/>
  </r>
  <r>
    <d v="2015-06-28T00:00:00"/>
    <x v="1"/>
    <x v="5"/>
    <x v="114"/>
    <s v="Mark Packer20150628"/>
    <x v="1321"/>
    <x v="4"/>
    <x v="0"/>
    <x v="4"/>
    <s v="Boston Model 1800 Electric Pencil Sharpener, Gray"/>
    <n v="140.75"/>
    <n v="5"/>
    <n v="42.23"/>
    <s v="Profit"/>
  </r>
  <r>
    <d v="2015-06-29T00:00:00"/>
    <x v="1"/>
    <x v="5"/>
    <x v="236"/>
    <s v="Steven Cartwright20150629"/>
    <x v="1322"/>
    <x v="2"/>
    <x v="1"/>
    <x v="8"/>
    <s v="Eldon Executive Woodline II Desk Accessories, Mahogany"/>
    <n v="20.100000000000001"/>
    <n v="1"/>
    <n v="1.76"/>
    <s v="Profit"/>
  </r>
  <r>
    <d v="2015-06-29T00:00:00"/>
    <x v="1"/>
    <x v="5"/>
    <x v="147"/>
    <s v="Michelle Moray20150629"/>
    <x v="1323"/>
    <x v="20"/>
    <x v="0"/>
    <x v="0"/>
    <s v="Ampad Phone Message Book, Recycled, 400 Message Capacity, 5 Â¾Â” x 11Â”"/>
    <n v="24.96"/>
    <n v="4"/>
    <n v="11.23"/>
    <s v="Profit"/>
  </r>
  <r>
    <d v="2015-06-29T00:00:00"/>
    <x v="1"/>
    <x v="5"/>
    <x v="320"/>
    <s v="Sheri Gordon20150629"/>
    <x v="1324"/>
    <x v="20"/>
    <x v="1"/>
    <x v="5"/>
    <s v="Office Star - Mesh Screen back chair with Vinyl seat"/>
    <n v="117.88"/>
    <n v="1"/>
    <n v="1.31"/>
    <s v="Profit"/>
  </r>
  <r>
    <d v="2015-06-29T00:00:00"/>
    <x v="1"/>
    <x v="5"/>
    <x v="82"/>
    <s v="Neil FranzÃ¶sisch20150629"/>
    <x v="1325"/>
    <x v="40"/>
    <x v="2"/>
    <x v="6"/>
    <s v="Cisco 8x8 Inc. 6753i IP Business Phone System"/>
    <n v="269.98"/>
    <n v="2"/>
    <n v="72.89"/>
    <s v="Profit"/>
  </r>
  <r>
    <d v="2015-07-02T00:00:00"/>
    <x v="1"/>
    <x v="6"/>
    <x v="77"/>
    <s v="Richard Bierner20150702"/>
    <x v="1326"/>
    <x v="0"/>
    <x v="0"/>
    <x v="12"/>
    <s v="Belkin 8 Outlet Surge Protector"/>
    <n v="32.78"/>
    <n v="4"/>
    <n v="-85.24"/>
    <s v="Loss"/>
  </r>
  <r>
    <d v="2015-07-02T00:00:00"/>
    <x v="1"/>
    <x v="6"/>
    <x v="663"/>
    <s v="Rob Haberlin20150702"/>
    <x v="1327"/>
    <x v="1"/>
    <x v="1"/>
    <x v="5"/>
    <s v="Hon 4070 Series Pagoda Armless Upholstered Stacking Chairs"/>
    <n v="408.42"/>
    <n v="2"/>
    <n v="-5.83"/>
    <s v="Loss"/>
  </r>
  <r>
    <d v="2015-07-02T00:00:00"/>
    <x v="1"/>
    <x v="6"/>
    <x v="663"/>
    <s v="Rob Haberlin20150702"/>
    <x v="1327"/>
    <x v="1"/>
    <x v="1"/>
    <x v="5"/>
    <s v="Global Wood Trimmed Manager's Task Chair, Khaki"/>
    <n v="382.12"/>
    <n v="6"/>
    <n v="-92.8"/>
    <s v="Loss"/>
  </r>
  <r>
    <d v="2015-07-02T00:00:00"/>
    <x v="1"/>
    <x v="6"/>
    <x v="663"/>
    <s v="Rob Haberlin20150702"/>
    <x v="1327"/>
    <x v="1"/>
    <x v="0"/>
    <x v="2"/>
    <s v="Advantus Rolling Storage Box"/>
    <n v="68.599999999999994"/>
    <n v="5"/>
    <n v="6"/>
    <s v="Profit"/>
  </r>
  <r>
    <d v="2015-07-02T00:00:00"/>
    <x v="1"/>
    <x v="6"/>
    <x v="663"/>
    <s v="Rob Haberlin20150702"/>
    <x v="1327"/>
    <x v="1"/>
    <x v="0"/>
    <x v="2"/>
    <s v="Adjustable Depth Letter/Legal Cart"/>
    <n v="435.5"/>
    <n v="3"/>
    <n v="48.99"/>
    <s v="Profit"/>
  </r>
  <r>
    <d v="2015-07-02T00:00:00"/>
    <x v="1"/>
    <x v="6"/>
    <x v="663"/>
    <s v="Rob Haberlin20150702"/>
    <x v="1327"/>
    <x v="1"/>
    <x v="0"/>
    <x v="0"/>
    <s v="Adams Phone Message Book, Professional, 400 Message Capacity, 5 3/6Â” x 11Â”"/>
    <n v="11.17"/>
    <n v="2"/>
    <n v="3.77"/>
    <s v="Profit"/>
  </r>
  <r>
    <d v="2015-07-02T00:00:00"/>
    <x v="1"/>
    <x v="6"/>
    <x v="366"/>
    <s v="Karl Braun20150702"/>
    <x v="1328"/>
    <x v="16"/>
    <x v="0"/>
    <x v="0"/>
    <s v="Easy-staple paper"/>
    <n v="11.95"/>
    <n v="3"/>
    <n v="4.03"/>
    <s v="Profit"/>
  </r>
  <r>
    <d v="2015-07-02T00:00:00"/>
    <x v="1"/>
    <x v="6"/>
    <x v="366"/>
    <s v="Karl Braun20150702"/>
    <x v="1328"/>
    <x v="16"/>
    <x v="0"/>
    <x v="0"/>
    <s v="Xerox 1957"/>
    <n v="15.55"/>
    <n v="3"/>
    <n v="5.64"/>
    <s v="Profit"/>
  </r>
  <r>
    <d v="2015-07-02T00:00:00"/>
    <x v="1"/>
    <x v="6"/>
    <x v="50"/>
    <s v="Steven Roelle20150702"/>
    <x v="1329"/>
    <x v="20"/>
    <x v="0"/>
    <x v="0"/>
    <s v="Xerox 209"/>
    <n v="19.440000000000001"/>
    <n v="3"/>
    <n v="9.33"/>
    <s v="Profit"/>
  </r>
  <r>
    <d v="2015-07-02T00:00:00"/>
    <x v="1"/>
    <x v="6"/>
    <x v="410"/>
    <s v="Frank Atkinson20150702"/>
    <x v="1330"/>
    <x v="25"/>
    <x v="2"/>
    <x v="6"/>
    <s v="Geemarc AmpliPOWER60"/>
    <n v="74.239999999999995"/>
    <n v="1"/>
    <n v="8.35"/>
    <s v="Profit"/>
  </r>
  <r>
    <d v="2015-07-02T00:00:00"/>
    <x v="1"/>
    <x v="6"/>
    <x v="410"/>
    <s v="Frank Atkinson20150702"/>
    <x v="1330"/>
    <x v="25"/>
    <x v="1"/>
    <x v="8"/>
    <s v="24-Hour Round Wall Clock"/>
    <n v="159.84"/>
    <n v="10"/>
    <n v="45.95"/>
    <s v="Profit"/>
  </r>
  <r>
    <d v="2015-07-02T00:00:00"/>
    <x v="1"/>
    <x v="6"/>
    <x v="410"/>
    <s v="Frank Atkinson20150702"/>
    <x v="1330"/>
    <x v="25"/>
    <x v="0"/>
    <x v="3"/>
    <s v="Wilson Jones Turn Tabs Binder Tool for Ring Binders"/>
    <n v="2.89"/>
    <n v="2"/>
    <n v="-2.31"/>
    <s v="Loss"/>
  </r>
  <r>
    <d v="2015-07-02T00:00:00"/>
    <x v="1"/>
    <x v="6"/>
    <x v="410"/>
    <s v="Frank Atkinson20150702"/>
    <x v="1330"/>
    <x v="25"/>
    <x v="0"/>
    <x v="0"/>
    <s v="Things To Do Today Pad"/>
    <n v="9.39"/>
    <n v="2"/>
    <n v="3.29"/>
    <s v="Profit"/>
  </r>
  <r>
    <d v="2015-07-03T00:00:00"/>
    <x v="1"/>
    <x v="6"/>
    <x v="664"/>
    <s v="Bruce Degenhardt20150703"/>
    <x v="1331"/>
    <x v="5"/>
    <x v="1"/>
    <x v="5"/>
    <s v="Novimex High-Tech Fabric Mesh Task Chair"/>
    <n v="70.98"/>
    <n v="1"/>
    <n v="4.97"/>
    <s v="Profit"/>
  </r>
  <r>
    <d v="2015-07-03T00:00:00"/>
    <x v="1"/>
    <x v="6"/>
    <x v="664"/>
    <s v="Bruce Degenhardt20150703"/>
    <x v="1331"/>
    <x v="5"/>
    <x v="0"/>
    <x v="1"/>
    <s v="Dot Matrix Printer Tape Reel Labels, White, 5000/Box"/>
    <n v="294.93"/>
    <n v="3"/>
    <n v="144.52000000000001"/>
    <s v="Profit"/>
  </r>
  <r>
    <d v="2015-07-03T00:00:00"/>
    <x v="1"/>
    <x v="6"/>
    <x v="486"/>
    <s v="Deirdre Greer20150703"/>
    <x v="1332"/>
    <x v="2"/>
    <x v="1"/>
    <x v="8"/>
    <s v="Eldon Antistatic Chair Mats for Low to Medium Pile Carpets"/>
    <n v="168.46"/>
    <n v="2"/>
    <n v="-29.48"/>
    <s v="Loss"/>
  </r>
  <r>
    <d v="2015-07-03T00:00:00"/>
    <x v="1"/>
    <x v="6"/>
    <x v="486"/>
    <s v="Deirdre Greer20150703"/>
    <x v="1332"/>
    <x v="2"/>
    <x v="0"/>
    <x v="0"/>
    <s v="Important Message Pads, 50 4-1/4 x 5-1/2 Forms per Pad"/>
    <n v="6.72"/>
    <n v="2"/>
    <n v="2.44"/>
    <s v="Profit"/>
  </r>
  <r>
    <d v="2015-07-03T00:00:00"/>
    <x v="1"/>
    <x v="6"/>
    <x v="486"/>
    <s v="Deirdre Greer20150703"/>
    <x v="1332"/>
    <x v="2"/>
    <x v="1"/>
    <x v="8"/>
    <s v="Howard Miller 12&quot; Round Wall Clock"/>
    <n v="282.89"/>
    <n v="9"/>
    <n v="56.58"/>
    <s v="Profit"/>
  </r>
  <r>
    <d v="2015-07-04T00:00:00"/>
    <x v="1"/>
    <x v="6"/>
    <x v="576"/>
    <s v="Irene Maddox20150704"/>
    <x v="1333"/>
    <x v="21"/>
    <x v="2"/>
    <x v="6"/>
    <s v="Mitel MiVoice 5330e IP Phone"/>
    <n v="1099.96"/>
    <n v="4"/>
    <n v="285.99"/>
    <s v="Profit"/>
  </r>
  <r>
    <d v="2015-07-04T00:00:00"/>
    <x v="1"/>
    <x v="6"/>
    <x v="525"/>
    <s v="Alan Dominguez20150704"/>
    <x v="1334"/>
    <x v="20"/>
    <x v="0"/>
    <x v="4"/>
    <s v="Colorific Watercolor Pencils"/>
    <n v="15.48"/>
    <n v="3"/>
    <n v="4.49"/>
    <s v="Profit"/>
  </r>
  <r>
    <d v="2015-07-04T00:00:00"/>
    <x v="1"/>
    <x v="6"/>
    <x v="425"/>
    <s v="Julie Prescott20150704"/>
    <x v="1335"/>
    <x v="3"/>
    <x v="0"/>
    <x v="3"/>
    <s v="Avery Premier Heavy-Duty Binder with Round Locking Rings"/>
    <n v="22.85"/>
    <n v="2"/>
    <n v="7.43"/>
    <s v="Profit"/>
  </r>
  <r>
    <d v="2015-07-05T00:00:00"/>
    <x v="1"/>
    <x v="6"/>
    <x v="302"/>
    <s v="Barbara Fisher20150705"/>
    <x v="1336"/>
    <x v="25"/>
    <x v="1"/>
    <x v="8"/>
    <s v="Stackable Trays"/>
    <n v="4.93"/>
    <n v="2"/>
    <n v="0.74"/>
    <s v="Profit"/>
  </r>
  <r>
    <d v="2015-07-05T00:00:00"/>
    <x v="1"/>
    <x v="6"/>
    <x v="302"/>
    <s v="Barbara Fisher20150705"/>
    <x v="1336"/>
    <x v="25"/>
    <x v="0"/>
    <x v="3"/>
    <s v="Wilson Jones Turn Tabs Binder Tool for Ring Binders"/>
    <n v="7.23"/>
    <n v="5"/>
    <n v="-5.78"/>
    <s v="Loss"/>
  </r>
  <r>
    <d v="2015-07-05T00:00:00"/>
    <x v="1"/>
    <x v="6"/>
    <x v="665"/>
    <s v="Victor Preis20150705"/>
    <x v="1337"/>
    <x v="14"/>
    <x v="0"/>
    <x v="3"/>
    <s v="Durable Pressboard Binders"/>
    <n v="19"/>
    <n v="5"/>
    <n v="8.93"/>
    <s v="Profit"/>
  </r>
  <r>
    <d v="2015-07-05T00:00:00"/>
    <x v="1"/>
    <x v="6"/>
    <x v="363"/>
    <s v="Mitch Webber20150705"/>
    <x v="1338"/>
    <x v="2"/>
    <x v="2"/>
    <x v="9"/>
    <s v="HP Standard 104 key PS/2 Keyboard"/>
    <n v="34.799999999999997"/>
    <n v="3"/>
    <n v="2.1800000000000002"/>
    <s v="Profit"/>
  </r>
  <r>
    <d v="2015-07-05T00:00:00"/>
    <x v="1"/>
    <x v="6"/>
    <x v="363"/>
    <s v="Mitch Webber20150705"/>
    <x v="1338"/>
    <x v="2"/>
    <x v="0"/>
    <x v="2"/>
    <s v="Acco Perma 4000 Stacking Storage Drawers"/>
    <n v="38.979999999999997"/>
    <n v="3"/>
    <n v="-2.44"/>
    <s v="Loss"/>
  </r>
  <r>
    <d v="2015-07-05T00:00:00"/>
    <x v="1"/>
    <x v="6"/>
    <x v="138"/>
    <s v="Roland Schwarz20150705"/>
    <x v="1339"/>
    <x v="25"/>
    <x v="1"/>
    <x v="8"/>
    <s v="Stackable Trays"/>
    <n v="4.93"/>
    <n v="2"/>
    <n v="0.74"/>
    <s v="Profit"/>
  </r>
  <r>
    <d v="2015-07-05T00:00:00"/>
    <x v="1"/>
    <x v="6"/>
    <x v="138"/>
    <s v="Roland Schwarz20150705"/>
    <x v="1339"/>
    <x v="25"/>
    <x v="0"/>
    <x v="1"/>
    <s v="Avery 508"/>
    <n v="11.78"/>
    <n v="3"/>
    <n v="4.2699999999999996"/>
    <s v="Profit"/>
  </r>
  <r>
    <d v="2015-07-06T00:00:00"/>
    <x v="1"/>
    <x v="6"/>
    <x v="666"/>
    <s v="Kalyca Meade20150706"/>
    <x v="1340"/>
    <x v="20"/>
    <x v="1"/>
    <x v="8"/>
    <s v="G.E. Halogen Desk Lamp Bulbs"/>
    <n v="13.96"/>
    <n v="2"/>
    <n v="6.7"/>
    <s v="Profit"/>
  </r>
  <r>
    <d v="2015-07-06T00:00:00"/>
    <x v="1"/>
    <x v="6"/>
    <x v="666"/>
    <s v="Kalyca Meade20150706"/>
    <x v="1340"/>
    <x v="20"/>
    <x v="1"/>
    <x v="8"/>
    <s v="Howard Miller 11-1/2&quot; Diameter Ridgewood Wall Clock"/>
    <n v="155.82"/>
    <n v="3"/>
    <n v="63.89"/>
    <s v="Profit"/>
  </r>
  <r>
    <d v="2015-07-06T00:00:00"/>
    <x v="1"/>
    <x v="6"/>
    <x v="666"/>
    <s v="Kalyca Meade20150706"/>
    <x v="1340"/>
    <x v="20"/>
    <x v="2"/>
    <x v="6"/>
    <s v="OtterBox Commuter Series Case - Samsung Galaxy S4"/>
    <n v="124.95"/>
    <n v="5"/>
    <n v="2.5"/>
    <s v="Profit"/>
  </r>
  <r>
    <d v="2015-07-06T00:00:00"/>
    <x v="1"/>
    <x v="6"/>
    <x v="666"/>
    <s v="Kalyca Meade20150706"/>
    <x v="1340"/>
    <x v="20"/>
    <x v="0"/>
    <x v="2"/>
    <s v="Iceberg Mobile Mega Data/Printer Cart"/>
    <n v="601.65"/>
    <n v="5"/>
    <n v="156.43"/>
    <s v="Profit"/>
  </r>
  <r>
    <d v="2015-07-06T00:00:00"/>
    <x v="1"/>
    <x v="6"/>
    <x v="367"/>
    <s v="Paul Prost20150706"/>
    <x v="1341"/>
    <x v="32"/>
    <x v="1"/>
    <x v="11"/>
    <s v="Bush Mission Pointe Library"/>
    <n v="301.95999999999998"/>
    <n v="2"/>
    <n v="60.39"/>
    <s v="Profit"/>
  </r>
  <r>
    <d v="2015-07-06T00:00:00"/>
    <x v="1"/>
    <x v="6"/>
    <x v="605"/>
    <s v="Sarah Jordon20150706"/>
    <x v="1342"/>
    <x v="3"/>
    <x v="1"/>
    <x v="5"/>
    <s v="Novimex Turbo Task Chair"/>
    <n v="170.35"/>
    <n v="3"/>
    <n v="-17.04"/>
    <s v="Loss"/>
  </r>
  <r>
    <d v="2015-07-06T00:00:00"/>
    <x v="1"/>
    <x v="6"/>
    <x v="302"/>
    <s v="Barbara Fisher20150706"/>
    <x v="1343"/>
    <x v="23"/>
    <x v="0"/>
    <x v="4"/>
    <s v="Newell 333"/>
    <n v="11.12"/>
    <n v="4"/>
    <n v="2.89"/>
    <s v="Profit"/>
  </r>
  <r>
    <d v="2015-07-08T00:00:00"/>
    <x v="1"/>
    <x v="6"/>
    <x v="406"/>
    <s v="Darrin Martin20150708"/>
    <x v="1344"/>
    <x v="0"/>
    <x v="0"/>
    <x v="0"/>
    <s v="Xerox 1990"/>
    <n v="21.12"/>
    <n v="5"/>
    <n v="6.6"/>
    <s v="Profit"/>
  </r>
  <r>
    <d v="2015-07-09T00:00:00"/>
    <x v="1"/>
    <x v="6"/>
    <x v="595"/>
    <s v="Claudia Bergmann20150709"/>
    <x v="1345"/>
    <x v="32"/>
    <x v="0"/>
    <x v="0"/>
    <s v="Tops Wirebound Message Log Books"/>
    <n v="6.58"/>
    <n v="2"/>
    <n v="3.03"/>
    <s v="Profit"/>
  </r>
  <r>
    <d v="2015-07-09T00:00:00"/>
    <x v="1"/>
    <x v="6"/>
    <x v="595"/>
    <s v="Claudia Bergmann20150709"/>
    <x v="1345"/>
    <x v="32"/>
    <x v="0"/>
    <x v="3"/>
    <s v="Wilson Jones Ledger-Size, Piano-Hinge Binder, 2&quot;, Blue"/>
    <n v="122.94"/>
    <n v="3"/>
    <n v="59.01"/>
    <s v="Profit"/>
  </r>
  <r>
    <d v="2015-07-09T00:00:00"/>
    <x v="1"/>
    <x v="6"/>
    <x v="185"/>
    <s v="Emily Burns20150709"/>
    <x v="1346"/>
    <x v="15"/>
    <x v="0"/>
    <x v="4"/>
    <s v="Binney &amp; Smith inkTank Desk Highlighter, Chisel Tip, Yellow, 12/Box"/>
    <n v="5.16"/>
    <n v="3"/>
    <n v="0.84"/>
    <s v="Profit"/>
  </r>
  <r>
    <d v="2015-07-09T00:00:00"/>
    <x v="1"/>
    <x v="6"/>
    <x v="542"/>
    <s v="Brian Thompson20150709"/>
    <x v="1347"/>
    <x v="36"/>
    <x v="0"/>
    <x v="7"/>
    <s v="Advantus Map Pennant Flags and Round Head Tacks"/>
    <n v="15.8"/>
    <n v="4"/>
    <n v="5.0599999999999996"/>
    <s v="Profit"/>
  </r>
  <r>
    <d v="2015-07-09T00:00:00"/>
    <x v="1"/>
    <x v="6"/>
    <x v="542"/>
    <s v="Brian Thompson20150709"/>
    <x v="1347"/>
    <x v="36"/>
    <x v="2"/>
    <x v="15"/>
    <s v="Fellowes Powershred HS-440 4-Sheet High Security Shredder"/>
    <n v="464.97"/>
    <n v="3"/>
    <n v="209.24"/>
    <s v="Profit"/>
  </r>
  <r>
    <d v="2015-07-09T00:00:00"/>
    <x v="1"/>
    <x v="6"/>
    <x v="542"/>
    <s v="Brian Thompson20150709"/>
    <x v="1347"/>
    <x v="36"/>
    <x v="1"/>
    <x v="8"/>
    <s v="Eldon ClusterMat Chair Mat with Cordless Antistatic Protection"/>
    <n v="181.96"/>
    <n v="2"/>
    <n v="20.02"/>
    <s v="Profit"/>
  </r>
  <r>
    <d v="2015-07-09T00:00:00"/>
    <x v="1"/>
    <x v="6"/>
    <x v="542"/>
    <s v="Brian Thompson20150709"/>
    <x v="1347"/>
    <x v="36"/>
    <x v="0"/>
    <x v="1"/>
    <s v="Avery 05222 Permanent Self-Adhesive File Folder Labels for Typewriters, on Rolls, White, 250/Roll"/>
    <n v="12.39"/>
    <n v="3"/>
    <n v="5.7"/>
    <s v="Profit"/>
  </r>
  <r>
    <d v="2015-07-09T00:00:00"/>
    <x v="1"/>
    <x v="6"/>
    <x v="542"/>
    <s v="Brian Thompson20150709"/>
    <x v="1347"/>
    <x v="36"/>
    <x v="0"/>
    <x v="3"/>
    <s v="Performers Binder/Pad Holder, Black"/>
    <n v="84.09"/>
    <n v="3"/>
    <n v="42.05"/>
    <s v="Profit"/>
  </r>
  <r>
    <d v="2015-07-09T00:00:00"/>
    <x v="1"/>
    <x v="6"/>
    <x v="542"/>
    <s v="Brian Thompson20150709"/>
    <x v="1347"/>
    <x v="36"/>
    <x v="0"/>
    <x v="4"/>
    <s v="Prismacolor Color Pencil Set"/>
    <n v="79.36"/>
    <n v="4"/>
    <n v="32.54"/>
    <s v="Profit"/>
  </r>
  <r>
    <d v="2015-07-09T00:00:00"/>
    <x v="1"/>
    <x v="6"/>
    <x v="542"/>
    <s v="Brian Thompson20150709"/>
    <x v="1347"/>
    <x v="36"/>
    <x v="0"/>
    <x v="3"/>
    <s v="GBC Recycled VeloBinder Covers"/>
    <n v="153.36000000000001"/>
    <n v="9"/>
    <n v="70.55"/>
    <s v="Profit"/>
  </r>
  <r>
    <d v="2015-07-09T00:00:00"/>
    <x v="1"/>
    <x v="6"/>
    <x v="542"/>
    <s v="Brian Thompson20150709"/>
    <x v="1347"/>
    <x v="36"/>
    <x v="0"/>
    <x v="3"/>
    <s v="Wilson Jones Active Use Binders"/>
    <n v="43.68"/>
    <n v="6"/>
    <n v="21.4"/>
    <s v="Profit"/>
  </r>
  <r>
    <d v="2015-07-09T00:00:00"/>
    <x v="1"/>
    <x v="6"/>
    <x v="542"/>
    <s v="Brian Thompson20150709"/>
    <x v="1347"/>
    <x v="36"/>
    <x v="0"/>
    <x v="2"/>
    <s v="Project Tote Personal File"/>
    <n v="98.21"/>
    <n v="7"/>
    <n v="28.48"/>
    <s v="Profit"/>
  </r>
  <r>
    <d v="2015-07-09T00:00:00"/>
    <x v="1"/>
    <x v="6"/>
    <x v="550"/>
    <s v="Matt Collins20150709"/>
    <x v="1348"/>
    <x v="2"/>
    <x v="2"/>
    <x v="6"/>
    <s v="Panasonic KX-TG9541B DECT 6.0 Digital 2-Line Expandable Cordless Phone With Digital Answering System"/>
    <n v="269.98"/>
    <n v="3"/>
    <n v="40.5"/>
    <s v="Profit"/>
  </r>
  <r>
    <d v="2015-07-09T00:00:00"/>
    <x v="1"/>
    <x v="6"/>
    <x v="148"/>
    <s v="Kean Nguyen20150709"/>
    <x v="1349"/>
    <x v="0"/>
    <x v="0"/>
    <x v="12"/>
    <s v="Acco 7-Outlet Masterpiece Power Center, Wihtout Fax/Phone Line Protection"/>
    <n v="48.63"/>
    <n v="2"/>
    <n v="-121.58"/>
    <s v="Loss"/>
  </r>
  <r>
    <d v="2015-07-10T00:00:00"/>
    <x v="1"/>
    <x v="6"/>
    <x v="281"/>
    <s v="Eric Hoffmann20150710"/>
    <x v="1350"/>
    <x v="12"/>
    <x v="0"/>
    <x v="3"/>
    <s v="Accohide Poly Flexible Ring Binders"/>
    <n v="3.37"/>
    <n v="3"/>
    <n v="-2.2400000000000002"/>
    <s v="Loss"/>
  </r>
  <r>
    <d v="2015-07-10T00:00:00"/>
    <x v="1"/>
    <x v="6"/>
    <x v="30"/>
    <s v="Mike Vittorini20150710"/>
    <x v="1351"/>
    <x v="3"/>
    <x v="0"/>
    <x v="3"/>
    <s v="Large Capacity Hanging Post Binders"/>
    <n v="39.92"/>
    <n v="2"/>
    <n v="12.97"/>
    <s v="Profit"/>
  </r>
  <r>
    <d v="2015-07-11T00:00:00"/>
    <x v="1"/>
    <x v="6"/>
    <x v="584"/>
    <s v="Clytie Kelty20150711"/>
    <x v="1352"/>
    <x v="2"/>
    <x v="1"/>
    <x v="8"/>
    <s v="Howard Miller 13-3/4&quot; Diameter Brushed Chrome Round Wall Clock"/>
    <n v="289.8"/>
    <n v="7"/>
    <n v="36.229999999999997"/>
    <s v="Profit"/>
  </r>
  <r>
    <d v="2015-07-11T00:00:00"/>
    <x v="1"/>
    <x v="6"/>
    <x v="584"/>
    <s v="Clytie Kelty20150711"/>
    <x v="1352"/>
    <x v="2"/>
    <x v="0"/>
    <x v="3"/>
    <s v="Acco Suede Grain Vinyl Round Ring Binder"/>
    <n v="2.5"/>
    <n v="3"/>
    <n v="-2"/>
    <s v="Loss"/>
  </r>
  <r>
    <d v="2015-07-11T00:00:00"/>
    <x v="1"/>
    <x v="6"/>
    <x v="584"/>
    <s v="Clytie Kelty20150711"/>
    <x v="1352"/>
    <x v="2"/>
    <x v="0"/>
    <x v="3"/>
    <s v="3M Organizer Strips"/>
    <n v="6.48"/>
    <n v="4"/>
    <n v="-4.75"/>
    <s v="Loss"/>
  </r>
  <r>
    <d v="2015-07-11T00:00:00"/>
    <x v="1"/>
    <x v="6"/>
    <x v="584"/>
    <s v="Clytie Kelty20150711"/>
    <x v="1352"/>
    <x v="2"/>
    <x v="1"/>
    <x v="5"/>
    <s v="Novimex Fabric Task Chair"/>
    <n v="341.49"/>
    <n v="8"/>
    <n v="-73.180000000000007"/>
    <s v="Loss"/>
  </r>
  <r>
    <d v="2015-07-11T00:00:00"/>
    <x v="1"/>
    <x v="6"/>
    <x v="584"/>
    <s v="Clytie Kelty20150711"/>
    <x v="1352"/>
    <x v="2"/>
    <x v="0"/>
    <x v="4"/>
    <s v="Newell 333"/>
    <n v="11.12"/>
    <n v="5"/>
    <n v="0.83"/>
    <s v="Profit"/>
  </r>
  <r>
    <d v="2015-07-11T00:00:00"/>
    <x v="1"/>
    <x v="6"/>
    <x v="584"/>
    <s v="Clytie Kelty20150711"/>
    <x v="1352"/>
    <x v="2"/>
    <x v="1"/>
    <x v="8"/>
    <s v="Master Big Foot Doorstop, Beige"/>
    <n v="25.34"/>
    <n v="6"/>
    <n v="3.48"/>
    <s v="Profit"/>
  </r>
  <r>
    <d v="2015-07-11T00:00:00"/>
    <x v="1"/>
    <x v="6"/>
    <x v="59"/>
    <s v="Shahid Collister20150711"/>
    <x v="1353"/>
    <x v="22"/>
    <x v="0"/>
    <x v="0"/>
    <s v="Xerox 1896"/>
    <n v="29.97"/>
    <n v="3"/>
    <n v="13.49"/>
    <s v="Profit"/>
  </r>
  <r>
    <d v="2015-07-11T00:00:00"/>
    <x v="1"/>
    <x v="6"/>
    <x v="59"/>
    <s v="Shahid Collister20150711"/>
    <x v="1353"/>
    <x v="22"/>
    <x v="0"/>
    <x v="3"/>
    <s v="Wilson Jones Ledger-Size, Piano-Hinge Binder, 2&quot;, Blue"/>
    <n v="98.35"/>
    <n v="3"/>
    <n v="34.42"/>
    <s v="Profit"/>
  </r>
  <r>
    <d v="2015-07-11T00:00:00"/>
    <x v="1"/>
    <x v="6"/>
    <x v="477"/>
    <s v="Todd Sumrall20150711"/>
    <x v="1354"/>
    <x v="7"/>
    <x v="1"/>
    <x v="13"/>
    <s v="Lesro Sheffield Collection Coffee Table, End Table, Center Table, Corner Table"/>
    <n v="199.84"/>
    <n v="4"/>
    <n v="-37.11"/>
    <s v="Loss"/>
  </r>
  <r>
    <d v="2015-07-11T00:00:00"/>
    <x v="1"/>
    <x v="6"/>
    <x v="477"/>
    <s v="Todd Sumrall20150711"/>
    <x v="1354"/>
    <x v="7"/>
    <x v="2"/>
    <x v="6"/>
    <s v="Wilson Electronics DB Pro Signal Booster"/>
    <n v="716"/>
    <n v="2"/>
    <n v="193.32"/>
    <s v="Profit"/>
  </r>
  <r>
    <d v="2015-07-11T00:00:00"/>
    <x v="1"/>
    <x v="6"/>
    <x v="477"/>
    <s v="Todd Sumrall20150711"/>
    <x v="1354"/>
    <x v="7"/>
    <x v="0"/>
    <x v="3"/>
    <s v="Tuf-Vin Binders"/>
    <n v="221.06"/>
    <n v="7"/>
    <n v="103.9"/>
    <s v="Profit"/>
  </r>
  <r>
    <d v="2015-07-12T00:00:00"/>
    <x v="1"/>
    <x v="6"/>
    <x v="556"/>
    <s v="Rob Lucas20150712"/>
    <x v="1355"/>
    <x v="1"/>
    <x v="1"/>
    <x v="5"/>
    <s v="Global Push Button Manager's Chair, Indigo"/>
    <n v="383.61"/>
    <n v="9"/>
    <n v="-5.48"/>
    <s v="Loss"/>
  </r>
  <r>
    <d v="2015-07-12T00:00:00"/>
    <x v="1"/>
    <x v="6"/>
    <x v="556"/>
    <s v="Rob Lucas20150712"/>
    <x v="1355"/>
    <x v="1"/>
    <x v="2"/>
    <x v="6"/>
    <s v="Geemarc AmpliPOWER60"/>
    <n v="148.47999999999999"/>
    <n v="2"/>
    <n v="16.7"/>
    <s v="Profit"/>
  </r>
  <r>
    <d v="2015-07-12T00:00:00"/>
    <x v="1"/>
    <x v="6"/>
    <x v="556"/>
    <s v="Rob Lucas20150712"/>
    <x v="1355"/>
    <x v="1"/>
    <x v="2"/>
    <x v="6"/>
    <s v="Vtech CS6719"/>
    <n v="537.54"/>
    <n v="7"/>
    <n v="53.75"/>
    <s v="Profit"/>
  </r>
  <r>
    <d v="2015-07-12T00:00:00"/>
    <x v="1"/>
    <x v="6"/>
    <x v="556"/>
    <s v="Rob Lucas20150712"/>
    <x v="1355"/>
    <x v="1"/>
    <x v="0"/>
    <x v="3"/>
    <s v="Tuff Stuff Recycled Round Ring Binders"/>
    <n v="1.93"/>
    <n v="2"/>
    <n v="-2.99"/>
    <s v="Loss"/>
  </r>
  <r>
    <d v="2015-07-12T00:00:00"/>
    <x v="1"/>
    <x v="6"/>
    <x v="556"/>
    <s v="Rob Lucas20150712"/>
    <x v="1355"/>
    <x v="1"/>
    <x v="0"/>
    <x v="4"/>
    <s v="Newell 32"/>
    <n v="6.91"/>
    <n v="3"/>
    <n v="0.69"/>
    <s v="Profit"/>
  </r>
  <r>
    <d v="2015-07-12T00:00:00"/>
    <x v="1"/>
    <x v="6"/>
    <x v="556"/>
    <s v="Rob Lucas20150712"/>
    <x v="1355"/>
    <x v="1"/>
    <x v="1"/>
    <x v="8"/>
    <s v="Floodlight Indoor Halogen Bulbs, 1 Bulb per Pack, 60 Watts"/>
    <n v="7.76"/>
    <n v="1"/>
    <n v="-2.13"/>
    <s v="Loss"/>
  </r>
  <r>
    <d v="2015-07-12T00:00:00"/>
    <x v="1"/>
    <x v="6"/>
    <x v="556"/>
    <s v="Rob Lucas20150712"/>
    <x v="1355"/>
    <x v="1"/>
    <x v="2"/>
    <x v="6"/>
    <s v="GE 2-Jack Phone Line Splitter"/>
    <n v="659.17"/>
    <n v="4"/>
    <n v="49.44"/>
    <s v="Profit"/>
  </r>
  <r>
    <d v="2015-07-12T00:00:00"/>
    <x v="1"/>
    <x v="6"/>
    <x v="667"/>
    <s v="Fred McMath20150712"/>
    <x v="1356"/>
    <x v="0"/>
    <x v="2"/>
    <x v="6"/>
    <s v="Vtech CS6719"/>
    <n v="307.17"/>
    <n v="4"/>
    <n v="30.72"/>
    <s v="Profit"/>
  </r>
  <r>
    <d v="2015-07-13T00:00:00"/>
    <x v="1"/>
    <x v="6"/>
    <x v="11"/>
    <s v="Natalie DeCherney20150713"/>
    <x v="1357"/>
    <x v="20"/>
    <x v="0"/>
    <x v="3"/>
    <s v="GBC Plastic Binding Combs"/>
    <n v="11.81"/>
    <n v="2"/>
    <n v="4.28"/>
    <s v="Profit"/>
  </r>
  <r>
    <d v="2015-07-13T00:00:00"/>
    <x v="1"/>
    <x v="6"/>
    <x v="11"/>
    <s v="Natalie DeCherney20150713"/>
    <x v="1357"/>
    <x v="20"/>
    <x v="1"/>
    <x v="5"/>
    <s v="Safco Contoured Stacking Chairs"/>
    <n v="1931.04"/>
    <n v="9"/>
    <n v="321.83999999999997"/>
    <s v="Profit"/>
  </r>
  <r>
    <d v="2015-07-13T00:00:00"/>
    <x v="1"/>
    <x v="6"/>
    <x v="11"/>
    <s v="Natalie DeCherney20150713"/>
    <x v="1357"/>
    <x v="20"/>
    <x v="0"/>
    <x v="0"/>
    <s v="Easy-staple paper"/>
    <n v="9.9600000000000009"/>
    <n v="2"/>
    <n v="4.68"/>
    <s v="Profit"/>
  </r>
  <r>
    <d v="2015-07-13T00:00:00"/>
    <x v="1"/>
    <x v="6"/>
    <x v="421"/>
    <s v="Sara Luxemburg20150713"/>
    <x v="1358"/>
    <x v="0"/>
    <x v="0"/>
    <x v="3"/>
    <s v="Wilson Jones Heavy-Duty Casebound Ring Binders with Metal Hinges"/>
    <n v="41.57"/>
    <n v="6"/>
    <n v="-66.510000000000005"/>
    <s v="Loss"/>
  </r>
  <r>
    <d v="2015-07-13T00:00:00"/>
    <x v="1"/>
    <x v="6"/>
    <x v="37"/>
    <s v="Neil Ducich20150713"/>
    <x v="1359"/>
    <x v="4"/>
    <x v="0"/>
    <x v="0"/>
    <s v="Xerox 1931"/>
    <n v="38.880000000000003"/>
    <n v="6"/>
    <n v="18.66"/>
    <s v="Profit"/>
  </r>
  <r>
    <d v="2015-07-14T00:00:00"/>
    <x v="1"/>
    <x v="6"/>
    <x v="614"/>
    <s v="Toby Gnade20150714"/>
    <x v="1360"/>
    <x v="12"/>
    <x v="0"/>
    <x v="2"/>
    <s v="SAFCO Boltless Steel Shelving"/>
    <n v="272.74"/>
    <n v="3"/>
    <n v="-64.77"/>
    <s v="Loss"/>
  </r>
  <r>
    <d v="2015-07-14T00:00:00"/>
    <x v="1"/>
    <x v="6"/>
    <x v="614"/>
    <s v="Toby Gnade20150714"/>
    <x v="1360"/>
    <x v="12"/>
    <x v="0"/>
    <x v="0"/>
    <s v="Xerox 1899"/>
    <n v="18.5"/>
    <n v="4"/>
    <n v="6.7"/>
    <s v="Profit"/>
  </r>
  <r>
    <d v="2015-07-14T00:00:00"/>
    <x v="1"/>
    <x v="6"/>
    <x v="614"/>
    <s v="Toby Gnade20150714"/>
    <x v="1360"/>
    <x v="12"/>
    <x v="1"/>
    <x v="5"/>
    <s v="SAFCO Arco Folding Chair"/>
    <n v="441.92"/>
    <n v="2"/>
    <n v="49.72"/>
    <s v="Profit"/>
  </r>
  <r>
    <d v="2015-07-14T00:00:00"/>
    <x v="1"/>
    <x v="6"/>
    <x v="614"/>
    <s v="Toby Gnade20150714"/>
    <x v="1360"/>
    <x v="12"/>
    <x v="1"/>
    <x v="11"/>
    <s v="Hon Metal Bookcases, Black"/>
    <n v="127.76"/>
    <n v="6"/>
    <n v="-191.65"/>
    <s v="Loss"/>
  </r>
  <r>
    <d v="2015-07-16T00:00:00"/>
    <x v="1"/>
    <x v="6"/>
    <x v="654"/>
    <s v="Eleni McCrary20150716"/>
    <x v="1361"/>
    <x v="3"/>
    <x v="1"/>
    <x v="5"/>
    <s v="Hon 2090 Â“Pillow SoftÂ” Series Mid Back Swivel/Tilt Chairs"/>
    <n v="1348.7"/>
    <n v="6"/>
    <n v="-219.16"/>
    <s v="Loss"/>
  </r>
  <r>
    <d v="2015-07-16T00:00:00"/>
    <x v="1"/>
    <x v="6"/>
    <x v="654"/>
    <s v="Eleni McCrary20150716"/>
    <x v="1361"/>
    <x v="3"/>
    <x v="1"/>
    <x v="5"/>
    <s v="Hon 4070 Series Pagoda Armless Upholstered Stacking Chairs"/>
    <n v="700.15"/>
    <n v="3"/>
    <n v="78.77"/>
    <s v="Profit"/>
  </r>
  <r>
    <d v="2015-07-16T00:00:00"/>
    <x v="1"/>
    <x v="6"/>
    <x v="124"/>
    <s v="Katrina Edelman20150716"/>
    <x v="1362"/>
    <x v="20"/>
    <x v="0"/>
    <x v="0"/>
    <s v="Petty Cash Envelope"/>
    <n v="80.88"/>
    <n v="3"/>
    <n v="39.630000000000003"/>
    <s v="Profit"/>
  </r>
  <r>
    <d v="2015-07-16T00:00:00"/>
    <x v="1"/>
    <x v="6"/>
    <x v="124"/>
    <s v="Katrina Edelman20150716"/>
    <x v="1362"/>
    <x v="20"/>
    <x v="2"/>
    <x v="9"/>
    <s v="Kensington Orbit Wireless Mobile Trackball for PC and Mac"/>
    <n v="599.9"/>
    <n v="10"/>
    <n v="191.97"/>
    <s v="Profit"/>
  </r>
  <r>
    <d v="2015-07-16T00:00:00"/>
    <x v="1"/>
    <x v="6"/>
    <x v="588"/>
    <s v="Michael Granlund20150716"/>
    <x v="1363"/>
    <x v="36"/>
    <x v="1"/>
    <x v="5"/>
    <s v="Global Manager's Adjustable Task Chair, Storm"/>
    <n v="150.97999999999999"/>
    <n v="1"/>
    <n v="43.78"/>
    <s v="Profit"/>
  </r>
  <r>
    <d v="2015-07-16T00:00:00"/>
    <x v="1"/>
    <x v="6"/>
    <x v="588"/>
    <s v="Michael Granlund20150716"/>
    <x v="1363"/>
    <x v="36"/>
    <x v="0"/>
    <x v="10"/>
    <s v="White Envelopes, White Envelopes with Clear Poly Window"/>
    <n v="137.25"/>
    <n v="9"/>
    <n v="63.14"/>
    <s v="Profit"/>
  </r>
  <r>
    <d v="2015-07-16T00:00:00"/>
    <x v="1"/>
    <x v="6"/>
    <x v="588"/>
    <s v="Michael Granlund20150716"/>
    <x v="1363"/>
    <x v="36"/>
    <x v="0"/>
    <x v="7"/>
    <s v="Acco Banker's Clasps, 5 3/4&quot;-Long"/>
    <n v="11.52"/>
    <n v="4"/>
    <n v="5.41"/>
    <s v="Profit"/>
  </r>
  <r>
    <d v="2015-07-17T00:00:00"/>
    <x v="1"/>
    <x v="6"/>
    <x v="401"/>
    <s v="Jessica Myrick20150717"/>
    <x v="1364"/>
    <x v="3"/>
    <x v="1"/>
    <x v="11"/>
    <s v="Sauder Camden County Collection Libraries, Planked Cherry Finish"/>
    <n v="195.47"/>
    <n v="2"/>
    <n v="-13.8"/>
    <s v="Loss"/>
  </r>
  <r>
    <d v="2015-07-17T00:00:00"/>
    <x v="1"/>
    <x v="6"/>
    <x v="634"/>
    <s v="Michael Paige20150717"/>
    <x v="1365"/>
    <x v="16"/>
    <x v="1"/>
    <x v="11"/>
    <s v="Bush Westfield Collection Bookcases, Medium Cherry Finish"/>
    <n v="231.92"/>
    <n v="5"/>
    <n v="5.8"/>
    <s v="Profit"/>
  </r>
  <r>
    <d v="2015-07-17T00:00:00"/>
    <x v="1"/>
    <x v="6"/>
    <x v="668"/>
    <s v="Victoria Brennan20150717"/>
    <x v="1366"/>
    <x v="0"/>
    <x v="0"/>
    <x v="1"/>
    <s v="Avery 479"/>
    <n v="6.26"/>
    <n v="3"/>
    <n v="2.04"/>
    <s v="Profit"/>
  </r>
  <r>
    <d v="2015-07-17T00:00:00"/>
    <x v="1"/>
    <x v="6"/>
    <x v="668"/>
    <s v="Victoria Brennan20150717"/>
    <x v="1366"/>
    <x v="0"/>
    <x v="0"/>
    <x v="7"/>
    <s v="Advantus T-Pin Paper Clips"/>
    <n v="14.43"/>
    <n v="4"/>
    <n v="3.43"/>
    <s v="Profit"/>
  </r>
  <r>
    <d v="2015-07-18T00:00:00"/>
    <x v="1"/>
    <x v="6"/>
    <x v="334"/>
    <s v="Roland Fjeld20150718"/>
    <x v="1367"/>
    <x v="3"/>
    <x v="2"/>
    <x v="9"/>
    <s v="Logitech G35 7.1-Channel Surround Sound Headset"/>
    <n v="519.96"/>
    <n v="4"/>
    <n v="176.79"/>
    <s v="Profit"/>
  </r>
  <r>
    <d v="2015-07-18T00:00:00"/>
    <x v="1"/>
    <x v="6"/>
    <x v="385"/>
    <s v="Karen Carlisle20150718"/>
    <x v="1368"/>
    <x v="20"/>
    <x v="0"/>
    <x v="4"/>
    <s v="Newell 32"/>
    <n v="5.76"/>
    <n v="2"/>
    <n v="1.61"/>
    <s v="Profit"/>
  </r>
  <r>
    <d v="2015-07-18T00:00:00"/>
    <x v="1"/>
    <x v="6"/>
    <x v="137"/>
    <s v="Pauline Johnson20150718"/>
    <x v="1369"/>
    <x v="20"/>
    <x v="0"/>
    <x v="3"/>
    <s v="Economy Binders"/>
    <n v="3.33"/>
    <n v="2"/>
    <n v="1.21"/>
    <s v="Profit"/>
  </r>
  <r>
    <d v="2015-07-18T00:00:00"/>
    <x v="1"/>
    <x v="6"/>
    <x v="137"/>
    <s v="Pauline Johnson20150718"/>
    <x v="1369"/>
    <x v="20"/>
    <x v="2"/>
    <x v="6"/>
    <s v="Plantronics CS 50-USB -Â headsetÂ - Convertible, Monaural"/>
    <n v="135.99"/>
    <n v="1"/>
    <n v="36.72"/>
    <s v="Profit"/>
  </r>
  <r>
    <d v="2015-07-18T00:00:00"/>
    <x v="1"/>
    <x v="6"/>
    <x v="137"/>
    <s v="Pauline Johnson20150718"/>
    <x v="1369"/>
    <x v="20"/>
    <x v="1"/>
    <x v="8"/>
    <s v="Eldon Expressions Wood Desk Accessories, Oak"/>
    <n v="7.38"/>
    <n v="1"/>
    <n v="2.14"/>
    <s v="Profit"/>
  </r>
  <r>
    <d v="2015-07-19T00:00:00"/>
    <x v="1"/>
    <x v="6"/>
    <x v="669"/>
    <s v="Thais Sissman20150719"/>
    <x v="1370"/>
    <x v="12"/>
    <x v="0"/>
    <x v="3"/>
    <s v="Wilson Jones DublLock D-Ring Binders"/>
    <n v="2.0299999999999998"/>
    <n v="1"/>
    <n v="-1.35"/>
    <s v="Loss"/>
  </r>
  <r>
    <d v="2015-07-20T00:00:00"/>
    <x v="1"/>
    <x v="6"/>
    <x v="670"/>
    <s v="Ralph Kennedy20150720"/>
    <x v="1371"/>
    <x v="18"/>
    <x v="0"/>
    <x v="2"/>
    <s v="Multi-Use Personal File Cart and Caster Set, Three Stacking Bins"/>
    <n v="34.76"/>
    <n v="1"/>
    <n v="9.73"/>
    <s v="Profit"/>
  </r>
  <r>
    <d v="2015-07-20T00:00:00"/>
    <x v="1"/>
    <x v="6"/>
    <x v="670"/>
    <s v="Ralph Kennedy20150720"/>
    <x v="1371"/>
    <x v="18"/>
    <x v="2"/>
    <x v="9"/>
    <s v="Imation Bio 8GB USBÂ Flash Drive ImationÂ Corp"/>
    <n v="831.2"/>
    <n v="5"/>
    <n v="124.68"/>
    <s v="Profit"/>
  </r>
  <r>
    <d v="2015-07-20T00:00:00"/>
    <x v="1"/>
    <x v="6"/>
    <x v="670"/>
    <s v="Ralph Kennedy20150720"/>
    <x v="1371"/>
    <x v="18"/>
    <x v="0"/>
    <x v="0"/>
    <s v="Xerox 1981"/>
    <n v="26.4"/>
    <n v="5"/>
    <n v="11.88"/>
    <s v="Profit"/>
  </r>
  <r>
    <d v="2015-07-20T00:00:00"/>
    <x v="1"/>
    <x v="6"/>
    <x v="670"/>
    <s v="Ralph Kennedy20150720"/>
    <x v="1371"/>
    <x v="18"/>
    <x v="0"/>
    <x v="10"/>
    <s v="White Envelopes, White Envelopes with Clear Poly Window"/>
    <n v="106.75"/>
    <n v="7"/>
    <n v="49.11"/>
    <s v="Profit"/>
  </r>
  <r>
    <d v="2015-07-20T00:00:00"/>
    <x v="1"/>
    <x v="6"/>
    <x v="670"/>
    <s v="Ralph Kennedy20150720"/>
    <x v="1371"/>
    <x v="18"/>
    <x v="0"/>
    <x v="0"/>
    <s v="Tops White Computer Printout Paper"/>
    <n v="97.82"/>
    <n v="2"/>
    <n v="45.98"/>
    <s v="Profit"/>
  </r>
  <r>
    <d v="2015-07-20T00:00:00"/>
    <x v="1"/>
    <x v="6"/>
    <x v="670"/>
    <s v="Ralph Kennedy20150720"/>
    <x v="1371"/>
    <x v="18"/>
    <x v="0"/>
    <x v="2"/>
    <s v="Eldon Portable Mobile Manager"/>
    <n v="141.4"/>
    <n v="5"/>
    <n v="38.18"/>
    <s v="Profit"/>
  </r>
  <r>
    <d v="2015-07-20T00:00:00"/>
    <x v="1"/>
    <x v="6"/>
    <x v="277"/>
    <s v="Russell Applegate20150720"/>
    <x v="1372"/>
    <x v="1"/>
    <x v="0"/>
    <x v="3"/>
    <s v="Avery Durable Binders"/>
    <n v="2.88"/>
    <n v="5"/>
    <n v="-4.46"/>
    <s v="Loss"/>
  </r>
  <r>
    <d v="2015-07-20T00:00:00"/>
    <x v="1"/>
    <x v="6"/>
    <x v="277"/>
    <s v="Russell Applegate20150720"/>
    <x v="1372"/>
    <x v="1"/>
    <x v="1"/>
    <x v="11"/>
    <s v="O'Sullivan Cherrywood Estates Traditional Barrister Bookcase"/>
    <n v="384.94"/>
    <n v="4"/>
    <n v="-126.48"/>
    <s v="Loss"/>
  </r>
  <r>
    <d v="2015-07-20T00:00:00"/>
    <x v="1"/>
    <x v="6"/>
    <x v="277"/>
    <s v="Russell Applegate20150720"/>
    <x v="1372"/>
    <x v="1"/>
    <x v="2"/>
    <x v="6"/>
    <s v="Pyle PMP37LED"/>
    <n v="153.58000000000001"/>
    <n v="2"/>
    <n v="13.44"/>
    <s v="Profit"/>
  </r>
  <r>
    <d v="2015-07-20T00:00:00"/>
    <x v="1"/>
    <x v="6"/>
    <x v="277"/>
    <s v="Russell Applegate20150720"/>
    <x v="1372"/>
    <x v="1"/>
    <x v="1"/>
    <x v="11"/>
    <s v="Atlantic Metals Mobile 3-Shelf Bookcases, Custom Colors"/>
    <n v="913.43"/>
    <n v="5"/>
    <n v="-52.2"/>
    <s v="Loss"/>
  </r>
  <r>
    <d v="2015-07-23T00:00:00"/>
    <x v="1"/>
    <x v="6"/>
    <x v="128"/>
    <s v="Tracy Hopkins20150723"/>
    <x v="1373"/>
    <x v="20"/>
    <x v="0"/>
    <x v="12"/>
    <s v="Belkin F5C206VTEL 6 Outlet Surge"/>
    <n v="68.94"/>
    <n v="3"/>
    <n v="20.68"/>
    <s v="Profit"/>
  </r>
  <r>
    <d v="2015-07-23T00:00:00"/>
    <x v="1"/>
    <x v="6"/>
    <x v="128"/>
    <s v="Tracy Hopkins20150723"/>
    <x v="1373"/>
    <x v="20"/>
    <x v="1"/>
    <x v="8"/>
    <s v="Howard Miller 13&quot; Diameter Pewter Finish Round Wall Clock"/>
    <n v="128.82"/>
    <n v="3"/>
    <n v="50.24"/>
    <s v="Profit"/>
  </r>
  <r>
    <d v="2015-07-23T00:00:00"/>
    <x v="1"/>
    <x v="6"/>
    <x v="7"/>
    <s v="Melanie Seite20150723"/>
    <x v="1374"/>
    <x v="20"/>
    <x v="0"/>
    <x v="3"/>
    <s v="Acco 3-Hole Punch"/>
    <n v="10.51"/>
    <n v="3"/>
    <n v="3.68"/>
    <s v="Profit"/>
  </r>
  <r>
    <d v="2015-07-24T00:00:00"/>
    <x v="1"/>
    <x v="6"/>
    <x v="301"/>
    <s v="Shirley Schmidt20150724"/>
    <x v="1375"/>
    <x v="5"/>
    <x v="1"/>
    <x v="8"/>
    <s v="Eldon Expressions Wood and Plastic Desk Accessories, Cherry Wood"/>
    <n v="20.94"/>
    <n v="3"/>
    <n v="6.07"/>
    <s v="Profit"/>
  </r>
  <r>
    <d v="2015-07-24T00:00:00"/>
    <x v="1"/>
    <x v="6"/>
    <x v="301"/>
    <s v="Shirley Schmidt20150724"/>
    <x v="1375"/>
    <x v="5"/>
    <x v="0"/>
    <x v="3"/>
    <s v="GBC Prepunched Paper, 19-Hole, for Binding Systems, 24-lb"/>
    <n v="135.09"/>
    <n v="9"/>
    <n v="62.14"/>
    <s v="Profit"/>
  </r>
  <r>
    <d v="2015-07-24T00:00:00"/>
    <x v="1"/>
    <x v="6"/>
    <x v="301"/>
    <s v="Shirley Schmidt20150724"/>
    <x v="1375"/>
    <x v="5"/>
    <x v="2"/>
    <x v="9"/>
    <s v="Anker Ultra-Slim Mini Bluetooth 3.0 Wireless Keyboard"/>
    <n v="279.86"/>
    <n v="14"/>
    <n v="64.37"/>
    <s v="Profit"/>
  </r>
  <r>
    <d v="2015-07-24T00:00:00"/>
    <x v="1"/>
    <x v="6"/>
    <x v="301"/>
    <s v="Shirley Schmidt20150724"/>
    <x v="1375"/>
    <x v="5"/>
    <x v="0"/>
    <x v="3"/>
    <s v="GBC Prepunched Paper, 19-Hole, for Binding Systems, 24-lb"/>
    <n v="90.06"/>
    <n v="6"/>
    <n v="41.43"/>
    <s v="Profit"/>
  </r>
  <r>
    <d v="2015-07-25T00:00:00"/>
    <x v="1"/>
    <x v="6"/>
    <x v="237"/>
    <s v="Ross Baird20150725"/>
    <x v="1376"/>
    <x v="2"/>
    <x v="0"/>
    <x v="3"/>
    <s v="GBC Premium Transparent Covers with Diagonal Lined Pattern"/>
    <n v="25.18"/>
    <n v="4"/>
    <n v="-18.46"/>
    <s v="Loss"/>
  </r>
  <r>
    <d v="2015-07-25T00:00:00"/>
    <x v="1"/>
    <x v="6"/>
    <x v="289"/>
    <s v="Michelle Huthwaite20150725"/>
    <x v="1377"/>
    <x v="22"/>
    <x v="0"/>
    <x v="7"/>
    <s v="Plymouth Boxed Rubber Bands by Plymouth"/>
    <n v="9.42"/>
    <n v="2"/>
    <n v="0.47"/>
    <s v="Profit"/>
  </r>
  <r>
    <d v="2015-07-25T00:00:00"/>
    <x v="1"/>
    <x v="6"/>
    <x v="289"/>
    <s v="Michelle Huthwaite20150725"/>
    <x v="1377"/>
    <x v="22"/>
    <x v="0"/>
    <x v="0"/>
    <s v="Xerox 228"/>
    <n v="12.96"/>
    <n v="2"/>
    <n v="6.22"/>
    <s v="Profit"/>
  </r>
  <r>
    <d v="2015-07-25T00:00:00"/>
    <x v="1"/>
    <x v="6"/>
    <x v="289"/>
    <s v="Michelle Huthwaite20150725"/>
    <x v="1377"/>
    <x v="22"/>
    <x v="1"/>
    <x v="11"/>
    <s v="Sauder Forest Hills Library, Woodland Oak Finish"/>
    <n v="704.9"/>
    <n v="5"/>
    <n v="56.39"/>
    <s v="Profit"/>
  </r>
  <r>
    <d v="2015-07-25T00:00:00"/>
    <x v="1"/>
    <x v="6"/>
    <x v="289"/>
    <s v="Michelle Huthwaite20150725"/>
    <x v="1377"/>
    <x v="22"/>
    <x v="1"/>
    <x v="5"/>
    <s v="Office Star - Professional Matrix Back Chair with 2-to-1 Synchro Tilt and Mesh Fabric Seat"/>
    <n v="561.57000000000005"/>
    <n v="2"/>
    <n v="28.08"/>
    <s v="Profit"/>
  </r>
  <r>
    <d v="2015-07-25T00:00:00"/>
    <x v="1"/>
    <x v="6"/>
    <x v="598"/>
    <s v="Yana Sorensen20150725"/>
    <x v="1378"/>
    <x v="33"/>
    <x v="0"/>
    <x v="10"/>
    <s v="White Business Envelopes with Contemporary Seam, Recycled White Business Envelopes"/>
    <n v="98.46"/>
    <n v="9"/>
    <n v="49.23"/>
    <s v="Profit"/>
  </r>
  <r>
    <d v="2015-07-25T00:00:00"/>
    <x v="1"/>
    <x v="6"/>
    <x v="598"/>
    <s v="Yana Sorensen20150725"/>
    <x v="1378"/>
    <x v="33"/>
    <x v="1"/>
    <x v="13"/>
    <s v="Bevis Round Conference Table Top, X-Base"/>
    <n v="358.58"/>
    <n v="2"/>
    <n v="39.44"/>
    <s v="Profit"/>
  </r>
  <r>
    <d v="2015-07-25T00:00:00"/>
    <x v="1"/>
    <x v="6"/>
    <x v="446"/>
    <s v="Russell D'Ascenzo20150725"/>
    <x v="1379"/>
    <x v="3"/>
    <x v="2"/>
    <x v="6"/>
    <s v="Motorola L703CM"/>
    <n v="623.96"/>
    <n v="5"/>
    <n v="39"/>
    <s v="Profit"/>
  </r>
  <r>
    <d v="2015-07-26T00:00:00"/>
    <x v="1"/>
    <x v="6"/>
    <x v="273"/>
    <s v="Cynthia Arntzen20150726"/>
    <x v="1380"/>
    <x v="12"/>
    <x v="1"/>
    <x v="13"/>
    <s v="Bevis Boat-Shaped Conference Table"/>
    <n v="393.17"/>
    <n v="3"/>
    <n v="-204.45"/>
    <s v="Loss"/>
  </r>
  <r>
    <d v="2015-07-26T00:00:00"/>
    <x v="1"/>
    <x v="6"/>
    <x v="454"/>
    <s v="Helen Andreada20150726"/>
    <x v="1381"/>
    <x v="3"/>
    <x v="0"/>
    <x v="10"/>
    <s v="Airmail Envelopes"/>
    <n v="167.86"/>
    <n v="2"/>
    <n v="78.89"/>
    <s v="Profit"/>
  </r>
  <r>
    <d v="2015-07-26T00:00:00"/>
    <x v="1"/>
    <x v="6"/>
    <x v="244"/>
    <s v="Bart Pistole20150726"/>
    <x v="1382"/>
    <x v="3"/>
    <x v="0"/>
    <x v="3"/>
    <s v="Acco Pressboard Covers with Storage Hooks, 9 1/2&quot; x 11&quot;, Executive Red"/>
    <n v="9.14"/>
    <n v="3"/>
    <n v="3.09"/>
    <s v="Profit"/>
  </r>
  <r>
    <d v="2015-07-26T00:00:00"/>
    <x v="1"/>
    <x v="6"/>
    <x v="244"/>
    <s v="Bart Pistole20150726"/>
    <x v="1382"/>
    <x v="3"/>
    <x v="0"/>
    <x v="3"/>
    <s v="Tuff Stuff Recycled Round Ring Binders"/>
    <n v="23.14"/>
    <n v="6"/>
    <n v="8.39"/>
    <s v="Profit"/>
  </r>
  <r>
    <d v="2015-07-26T00:00:00"/>
    <x v="1"/>
    <x v="6"/>
    <x v="244"/>
    <s v="Bart Pistole20150726"/>
    <x v="1382"/>
    <x v="3"/>
    <x v="0"/>
    <x v="4"/>
    <s v="Newell 334"/>
    <n v="99.2"/>
    <n v="5"/>
    <n v="25.79"/>
    <s v="Profit"/>
  </r>
  <r>
    <d v="2015-07-26T00:00:00"/>
    <x v="1"/>
    <x v="6"/>
    <x v="38"/>
    <s v="Cyma Kinney20150726"/>
    <x v="1383"/>
    <x v="12"/>
    <x v="1"/>
    <x v="5"/>
    <s v="Office Star - Contemporary Task Swivel Chair"/>
    <n v="266.35000000000002"/>
    <n v="3"/>
    <n v="13.32"/>
    <s v="Profit"/>
  </r>
  <r>
    <d v="2015-07-26T00:00:00"/>
    <x v="1"/>
    <x v="6"/>
    <x v="83"/>
    <s v="Alan Shonely20150726"/>
    <x v="1384"/>
    <x v="2"/>
    <x v="0"/>
    <x v="0"/>
    <s v="Eureka Recycled Copy Paper 8 1/2&quot; x 11&quot;, Ream"/>
    <n v="10.37"/>
    <n v="2"/>
    <n v="3.63"/>
    <s v="Profit"/>
  </r>
  <r>
    <d v="2015-07-27T00:00:00"/>
    <x v="1"/>
    <x v="6"/>
    <x v="190"/>
    <s v="Patrick Gardner20150727"/>
    <x v="1385"/>
    <x v="5"/>
    <x v="2"/>
    <x v="6"/>
    <s v="Mediabridge Sport Armband iPhone 5s"/>
    <n v="29.97"/>
    <n v="3"/>
    <n v="0.3"/>
    <s v="Profit"/>
  </r>
  <r>
    <d v="2015-07-30T00:00:00"/>
    <x v="1"/>
    <x v="6"/>
    <x v="454"/>
    <s v="Helen Andreada20150730"/>
    <x v="1386"/>
    <x v="3"/>
    <x v="2"/>
    <x v="9"/>
    <s v="Logitech 910-002974 M325 Wireless Mouse for Web Scrolling"/>
    <n v="209.93"/>
    <n v="7"/>
    <n v="92.37"/>
    <s v="Profit"/>
  </r>
  <r>
    <d v="2015-07-30T00:00:00"/>
    <x v="1"/>
    <x v="6"/>
    <x v="454"/>
    <s v="Helen Andreada20150730"/>
    <x v="1386"/>
    <x v="3"/>
    <x v="1"/>
    <x v="8"/>
    <s v="Regeneration Desk Collection"/>
    <n v="5.28"/>
    <n v="3"/>
    <n v="2.3199999999999998"/>
    <s v="Profit"/>
  </r>
  <r>
    <d v="2015-07-30T00:00:00"/>
    <x v="1"/>
    <x v="6"/>
    <x v="454"/>
    <s v="Helen Andreada20150730"/>
    <x v="1386"/>
    <x v="3"/>
    <x v="0"/>
    <x v="3"/>
    <s v="Presstex Flexible Ring Binders"/>
    <n v="10.92"/>
    <n v="3"/>
    <n v="4.0999999999999996"/>
    <s v="Profit"/>
  </r>
  <r>
    <d v="2015-07-30T00:00:00"/>
    <x v="1"/>
    <x v="6"/>
    <x v="369"/>
    <s v="Corey Catlett20150730"/>
    <x v="1387"/>
    <x v="0"/>
    <x v="0"/>
    <x v="2"/>
    <s v="Eldon ProFile File 'N Store Portable File Tub Letter/Legal Size Black"/>
    <n v="61.79"/>
    <n v="4"/>
    <n v="6.18"/>
    <s v="Profit"/>
  </r>
  <r>
    <d v="2015-07-30T00:00:00"/>
    <x v="1"/>
    <x v="6"/>
    <x v="292"/>
    <s v="Gary Hansen20150730"/>
    <x v="1388"/>
    <x v="28"/>
    <x v="1"/>
    <x v="5"/>
    <s v="Global Stack Chair without Arms, Black"/>
    <n v="155.88"/>
    <n v="6"/>
    <n v="38.97"/>
    <s v="Profit"/>
  </r>
  <r>
    <d v="2015-07-31T00:00:00"/>
    <x v="1"/>
    <x v="6"/>
    <x v="356"/>
    <s v="Rick Hansen20150731"/>
    <x v="1389"/>
    <x v="20"/>
    <x v="2"/>
    <x v="9"/>
    <s v="Plantronics CS510 - Over-the-Head monaural Wireless Headset System"/>
    <n v="2309.65"/>
    <n v="7"/>
    <n v="762.18"/>
    <s v="Profit"/>
  </r>
  <r>
    <d v="2015-07-31T00:00:00"/>
    <x v="1"/>
    <x v="6"/>
    <x v="356"/>
    <s v="Rick Hansen20150731"/>
    <x v="1389"/>
    <x v="20"/>
    <x v="1"/>
    <x v="13"/>
    <s v="Bevis Round Bullnose 29&quot; High Table Top"/>
    <n v="1090.78"/>
    <n v="7"/>
    <n v="-290.88"/>
    <s v="Loss"/>
  </r>
  <r>
    <d v="2015-07-31T00:00:00"/>
    <x v="1"/>
    <x v="6"/>
    <x v="356"/>
    <s v="Rick Hansen20150731"/>
    <x v="1389"/>
    <x v="20"/>
    <x v="0"/>
    <x v="0"/>
    <s v="Xerox 212"/>
    <n v="19.440000000000001"/>
    <n v="3"/>
    <n v="9.33"/>
    <s v="Profit"/>
  </r>
  <r>
    <d v="2015-07-31T00:00:00"/>
    <x v="1"/>
    <x v="6"/>
    <x v="444"/>
    <s v="Allen Rosenblatt20150731"/>
    <x v="1390"/>
    <x v="29"/>
    <x v="2"/>
    <x v="9"/>
    <s v="Microsoft Sculpt Comfort Mouse"/>
    <n v="239.7"/>
    <n v="6"/>
    <n v="105.47"/>
    <s v="Profit"/>
  </r>
  <r>
    <d v="2015-07-31T00:00:00"/>
    <x v="1"/>
    <x v="6"/>
    <x v="571"/>
    <s v="Steve Chapman20150731"/>
    <x v="1391"/>
    <x v="24"/>
    <x v="0"/>
    <x v="14"/>
    <s v="Acme 10&quot; Easy Grip Assistive Scissors"/>
    <n v="52.59"/>
    <n v="3"/>
    <n v="15.78"/>
    <s v="Profit"/>
  </r>
  <r>
    <d v="2015-08-01T00:00:00"/>
    <x v="1"/>
    <x v="7"/>
    <x v="142"/>
    <s v="Pauline Chand20150801"/>
    <x v="1392"/>
    <x v="3"/>
    <x v="0"/>
    <x v="4"/>
    <s v="Prang Dustless Chalk Sticks"/>
    <n v="6.72"/>
    <n v="4"/>
    <n v="3.36"/>
    <s v="Profit"/>
  </r>
  <r>
    <d v="2015-08-01T00:00:00"/>
    <x v="1"/>
    <x v="7"/>
    <x v="142"/>
    <s v="Pauline Chand20150801"/>
    <x v="1392"/>
    <x v="3"/>
    <x v="1"/>
    <x v="13"/>
    <s v="Hon 2111 Invitation Series Corner Table"/>
    <n v="1004.98"/>
    <n v="6"/>
    <n v="-175.87"/>
    <s v="Loss"/>
  </r>
  <r>
    <d v="2015-08-02T00:00:00"/>
    <x v="1"/>
    <x v="7"/>
    <x v="261"/>
    <s v="Corey-Lock20150802"/>
    <x v="1393"/>
    <x v="22"/>
    <x v="0"/>
    <x v="3"/>
    <s v="Ibico Presentation Index for Binding Systems"/>
    <n v="6.37"/>
    <n v="2"/>
    <n v="2.15"/>
    <s v="Profit"/>
  </r>
  <r>
    <d v="2015-08-02T00:00:00"/>
    <x v="1"/>
    <x v="7"/>
    <x v="261"/>
    <s v="Corey-Lock20150802"/>
    <x v="1393"/>
    <x v="22"/>
    <x v="2"/>
    <x v="15"/>
    <s v="Okidata C331dn Printer"/>
    <n v="558.4"/>
    <n v="2"/>
    <n v="41.88"/>
    <s v="Profit"/>
  </r>
  <r>
    <d v="2015-08-02T00:00:00"/>
    <x v="1"/>
    <x v="7"/>
    <x v="671"/>
    <s v="Brad Eason20150802"/>
    <x v="1394"/>
    <x v="43"/>
    <x v="2"/>
    <x v="6"/>
    <s v="Plantronics MX500i Earset"/>
    <n v="128.85"/>
    <n v="3"/>
    <n v="3.87"/>
    <s v="Profit"/>
  </r>
  <r>
    <d v="2015-08-02T00:00:00"/>
    <x v="1"/>
    <x v="7"/>
    <x v="671"/>
    <s v="Brad Eason20150802"/>
    <x v="1394"/>
    <x v="43"/>
    <x v="0"/>
    <x v="0"/>
    <s v="Important Message Pads, 50 4-1/4 x 5-1/2 Forms per Pad"/>
    <n v="8.4"/>
    <n v="2"/>
    <n v="4.12"/>
    <s v="Profit"/>
  </r>
  <r>
    <d v="2015-08-02T00:00:00"/>
    <x v="1"/>
    <x v="7"/>
    <x v="671"/>
    <s v="Brad Eason20150802"/>
    <x v="1394"/>
    <x v="43"/>
    <x v="2"/>
    <x v="9"/>
    <s v="Logitech G700s Rechargeable Gaming Mouse"/>
    <n v="199.98"/>
    <n v="2"/>
    <n v="83.99"/>
    <s v="Profit"/>
  </r>
  <r>
    <d v="2015-08-02T00:00:00"/>
    <x v="1"/>
    <x v="7"/>
    <x v="671"/>
    <s v="Brad Eason20150802"/>
    <x v="1394"/>
    <x v="43"/>
    <x v="1"/>
    <x v="5"/>
    <s v="Office Star Flex Back Scooter Chair with White Frame"/>
    <n v="110.98"/>
    <n v="1"/>
    <n v="15.54"/>
    <s v="Profit"/>
  </r>
  <r>
    <d v="2015-08-02T00:00:00"/>
    <x v="1"/>
    <x v="7"/>
    <x v="536"/>
    <s v="Darren Koutras20150802"/>
    <x v="1395"/>
    <x v="11"/>
    <x v="1"/>
    <x v="13"/>
    <s v="Balt Split Level Computer Training Table"/>
    <n v="277.5"/>
    <n v="4"/>
    <n v="-188.7"/>
    <s v="Loss"/>
  </r>
  <r>
    <d v="2015-08-05T00:00:00"/>
    <x v="1"/>
    <x v="7"/>
    <x v="123"/>
    <s v="Anna HÃ¤berlin20150805"/>
    <x v="1396"/>
    <x v="0"/>
    <x v="0"/>
    <x v="2"/>
    <s v="Perma STOR-ALL Hanging File Box, 13 1/8&quot;W x 12 1/4&quot;D x 10 1/2&quot;H"/>
    <n v="33.49"/>
    <n v="7"/>
    <n v="-1.26"/>
    <s v="Loss"/>
  </r>
  <r>
    <d v="2015-08-05T00:00:00"/>
    <x v="1"/>
    <x v="7"/>
    <x v="123"/>
    <s v="Anna HÃ¤berlin20150805"/>
    <x v="1396"/>
    <x v="0"/>
    <x v="0"/>
    <x v="14"/>
    <s v="Stiletto Hand Letter Openers"/>
    <n v="23.04"/>
    <n v="3"/>
    <n v="-4.9000000000000004"/>
    <s v="Loss"/>
  </r>
  <r>
    <d v="2015-08-05T00:00:00"/>
    <x v="1"/>
    <x v="7"/>
    <x v="123"/>
    <s v="Anna HÃ¤berlin20150805"/>
    <x v="1396"/>
    <x v="0"/>
    <x v="0"/>
    <x v="3"/>
    <s v="Avery Self-Adhesive Photo Pockets for Polaroid Photos"/>
    <n v="1.36"/>
    <n v="1"/>
    <n v="-2.1800000000000002"/>
    <s v="Loss"/>
  </r>
  <r>
    <d v="2015-08-05T00:00:00"/>
    <x v="1"/>
    <x v="7"/>
    <x v="123"/>
    <s v="Anna HÃ¤berlin20150805"/>
    <x v="1396"/>
    <x v="0"/>
    <x v="1"/>
    <x v="8"/>
    <s v="Eldon Expressions Wood Desk Accessories, Oak"/>
    <n v="14.76"/>
    <n v="5"/>
    <n v="-11.44"/>
    <s v="Loss"/>
  </r>
  <r>
    <d v="2015-08-06T00:00:00"/>
    <x v="1"/>
    <x v="7"/>
    <x v="279"/>
    <s v="Michael Stewart20150806"/>
    <x v="1397"/>
    <x v="0"/>
    <x v="0"/>
    <x v="0"/>
    <s v="Xerox 188"/>
    <n v="27.22"/>
    <n v="3"/>
    <n v="9.8699999999999992"/>
    <s v="Profit"/>
  </r>
  <r>
    <d v="2015-08-06T00:00:00"/>
    <x v="1"/>
    <x v="7"/>
    <x v="468"/>
    <s v="Rachel Payne20150806"/>
    <x v="1398"/>
    <x v="0"/>
    <x v="0"/>
    <x v="1"/>
    <s v="Avery 505"/>
    <n v="35.520000000000003"/>
    <n v="3"/>
    <n v="13.32"/>
    <s v="Profit"/>
  </r>
  <r>
    <d v="2015-08-06T00:00:00"/>
    <x v="1"/>
    <x v="7"/>
    <x v="468"/>
    <s v="Rachel Payne20150806"/>
    <x v="1398"/>
    <x v="0"/>
    <x v="0"/>
    <x v="3"/>
    <s v="Avery Hole Reinforcements"/>
    <n v="6.23"/>
    <n v="5"/>
    <n v="-9.66"/>
    <s v="Loss"/>
  </r>
  <r>
    <d v="2015-08-06T00:00:00"/>
    <x v="1"/>
    <x v="7"/>
    <x v="468"/>
    <s v="Rachel Payne20150806"/>
    <x v="1398"/>
    <x v="0"/>
    <x v="0"/>
    <x v="0"/>
    <s v="Xerox 1906"/>
    <n v="56.7"/>
    <n v="2"/>
    <n v="19.14"/>
    <s v="Profit"/>
  </r>
  <r>
    <d v="2015-08-06T00:00:00"/>
    <x v="1"/>
    <x v="7"/>
    <x v="468"/>
    <s v="Rachel Payne20150806"/>
    <x v="1398"/>
    <x v="0"/>
    <x v="1"/>
    <x v="11"/>
    <s v="O'Sullivan Manor Hill 2-Door Library in Brianna Oak"/>
    <n v="369.2"/>
    <n v="3"/>
    <n v="-114.02"/>
    <s v="Loss"/>
  </r>
  <r>
    <d v="2015-08-07T00:00:00"/>
    <x v="1"/>
    <x v="7"/>
    <x v="270"/>
    <s v="Noel Staavos20150807"/>
    <x v="1399"/>
    <x v="34"/>
    <x v="0"/>
    <x v="3"/>
    <s v="ACCOHIDE 3-Ring Binder, Blue, 1&quot;"/>
    <n v="3.3"/>
    <n v="1"/>
    <n v="1.1200000000000001"/>
    <s v="Profit"/>
  </r>
  <r>
    <d v="2015-08-07T00:00:00"/>
    <x v="1"/>
    <x v="7"/>
    <x v="672"/>
    <s v="Parhena Norris20150807"/>
    <x v="1400"/>
    <x v="3"/>
    <x v="0"/>
    <x v="3"/>
    <s v="Cardinal Hold-It CD Pocket"/>
    <n v="19.149999999999999"/>
    <n v="3"/>
    <n v="6.46"/>
    <s v="Profit"/>
  </r>
  <r>
    <d v="2015-08-07T00:00:00"/>
    <x v="1"/>
    <x v="7"/>
    <x v="439"/>
    <s v="Kelly Williams20150807"/>
    <x v="1401"/>
    <x v="24"/>
    <x v="0"/>
    <x v="3"/>
    <s v="Wilson Jones Hanging View Binder, White, 1&quot;"/>
    <n v="28.4"/>
    <n v="4"/>
    <n v="13.06"/>
    <s v="Profit"/>
  </r>
  <r>
    <d v="2015-08-07T00:00:00"/>
    <x v="1"/>
    <x v="7"/>
    <x v="439"/>
    <s v="Kelly Williams20150807"/>
    <x v="1401"/>
    <x v="24"/>
    <x v="1"/>
    <x v="8"/>
    <s v="Tenex V2T-RE Standard Weight Series Chair Mat, 45&quot; x 53&quot;, Lip 25&quot; x 12&quot;"/>
    <n v="212.94"/>
    <n v="3"/>
    <n v="34.07"/>
    <s v="Profit"/>
  </r>
  <r>
    <d v="2015-08-07T00:00:00"/>
    <x v="1"/>
    <x v="7"/>
    <x v="232"/>
    <s v="Jim Karlsson20150807"/>
    <x v="1402"/>
    <x v="2"/>
    <x v="0"/>
    <x v="4"/>
    <s v="Stanley Contemporary Battery Pencil Sharpeners"/>
    <n v="106.8"/>
    <n v="10"/>
    <n v="10.68"/>
    <s v="Profit"/>
  </r>
  <r>
    <d v="2015-08-07T00:00:00"/>
    <x v="1"/>
    <x v="7"/>
    <x v="270"/>
    <s v="Noel Staavos20150807"/>
    <x v="1399"/>
    <x v="36"/>
    <x v="0"/>
    <x v="12"/>
    <s v="Acco Six-Outlet Power Strip, 4' Cord Length"/>
    <n v="77.58"/>
    <n v="9"/>
    <n v="20.170000000000002"/>
    <s v="Profit"/>
  </r>
  <r>
    <d v="2015-08-07T00:00:00"/>
    <x v="1"/>
    <x v="7"/>
    <x v="673"/>
    <s v="Eudokia Martin20150807"/>
    <x v="1403"/>
    <x v="6"/>
    <x v="2"/>
    <x v="6"/>
    <s v="Ativa D5772 2-Line 5.8GHz Digital Expandable Corded/Cordless Phone System with Answering &amp; Caller ID/Call Waiting, Black/Silver"/>
    <n v="494.97"/>
    <n v="3"/>
    <n v="148.49"/>
    <s v="Profit"/>
  </r>
  <r>
    <d v="2015-08-07T00:00:00"/>
    <x v="1"/>
    <x v="7"/>
    <x v="673"/>
    <s v="Eudokia Martin20150807"/>
    <x v="1403"/>
    <x v="6"/>
    <x v="0"/>
    <x v="1"/>
    <s v="Avery 50"/>
    <n v="25.06"/>
    <n v="2"/>
    <n v="11.78"/>
    <s v="Profit"/>
  </r>
  <r>
    <d v="2015-08-08T00:00:00"/>
    <x v="1"/>
    <x v="7"/>
    <x v="426"/>
    <s v="Thomas Thornton20150808"/>
    <x v="1404"/>
    <x v="3"/>
    <x v="0"/>
    <x v="3"/>
    <s v="ACCOHIDE 3-Ring Binder, Blue, 1&quot;"/>
    <n v="6.61"/>
    <n v="2"/>
    <n v="2.23"/>
    <s v="Profit"/>
  </r>
  <r>
    <d v="2015-08-08T00:00:00"/>
    <x v="1"/>
    <x v="7"/>
    <x v="426"/>
    <s v="Thomas Thornton20150808"/>
    <x v="1404"/>
    <x v="3"/>
    <x v="0"/>
    <x v="3"/>
    <s v="Presstex Flexible Ring Binders"/>
    <n v="7.28"/>
    <n v="2"/>
    <n v="2.73"/>
    <s v="Profit"/>
  </r>
  <r>
    <d v="2015-08-08T00:00:00"/>
    <x v="1"/>
    <x v="7"/>
    <x v="426"/>
    <s v="Thomas Thornton20150808"/>
    <x v="1404"/>
    <x v="3"/>
    <x v="1"/>
    <x v="5"/>
    <s v="Global Ergonomic Managers Chair"/>
    <n v="144.78"/>
    <n v="1"/>
    <n v="10.86"/>
    <s v="Profit"/>
  </r>
  <r>
    <d v="2015-08-08T00:00:00"/>
    <x v="1"/>
    <x v="7"/>
    <x v="674"/>
    <s v="Denny Blanton20150808"/>
    <x v="1405"/>
    <x v="32"/>
    <x v="0"/>
    <x v="4"/>
    <s v="Boston 1827 Commercial Additional Cutter, Drive Gear &amp; Gear Rack for 1606"/>
    <n v="39.659999999999997"/>
    <n v="2"/>
    <n v="11.9"/>
    <s v="Profit"/>
  </r>
  <r>
    <d v="2015-08-08T00:00:00"/>
    <x v="1"/>
    <x v="7"/>
    <x v="674"/>
    <s v="Denny Blanton20150808"/>
    <x v="1405"/>
    <x v="32"/>
    <x v="0"/>
    <x v="12"/>
    <s v="Conquest 14 Commercial Heavy-Duty Upright Vacuum, Collection System, Accessory Kit"/>
    <n v="113.92"/>
    <n v="2"/>
    <n v="33.04"/>
    <s v="Profit"/>
  </r>
  <r>
    <d v="2015-08-08T00:00:00"/>
    <x v="1"/>
    <x v="7"/>
    <x v="674"/>
    <s v="Denny Blanton20150808"/>
    <x v="1405"/>
    <x v="32"/>
    <x v="0"/>
    <x v="3"/>
    <s v="GBC DocuBind P50 Personal Binding Machine"/>
    <n v="447.86"/>
    <n v="7"/>
    <n v="210.49"/>
    <s v="Profit"/>
  </r>
  <r>
    <d v="2015-08-08T00:00:00"/>
    <x v="1"/>
    <x v="7"/>
    <x v="122"/>
    <s v="Rob Dowd20150808"/>
    <x v="1406"/>
    <x v="20"/>
    <x v="2"/>
    <x v="9"/>
    <s v="Logitech G600 MMO Gaming Mouse"/>
    <n v="79.989999999999995"/>
    <n v="1"/>
    <n v="28.8"/>
    <s v="Profit"/>
  </r>
  <r>
    <d v="2015-08-09T00:00:00"/>
    <x v="1"/>
    <x v="7"/>
    <x v="171"/>
    <s v="David Smith20150809"/>
    <x v="1407"/>
    <x v="14"/>
    <x v="0"/>
    <x v="4"/>
    <s v="Sanford Uni-Blazer View Highlighters, Chisel Tip, Yellow"/>
    <n v="2.2000000000000002"/>
    <n v="1"/>
    <n v="0.97"/>
    <s v="Profit"/>
  </r>
  <r>
    <d v="2015-08-09T00:00:00"/>
    <x v="1"/>
    <x v="7"/>
    <x v="171"/>
    <s v="David Smith20150809"/>
    <x v="1407"/>
    <x v="14"/>
    <x v="1"/>
    <x v="13"/>
    <s v="Bevis 36 x 72 Conference Tables"/>
    <n v="622.45000000000005"/>
    <n v="5"/>
    <n v="136.94"/>
    <s v="Profit"/>
  </r>
  <r>
    <d v="2015-08-09T00:00:00"/>
    <x v="1"/>
    <x v="7"/>
    <x v="171"/>
    <s v="David Smith20150809"/>
    <x v="1407"/>
    <x v="14"/>
    <x v="0"/>
    <x v="2"/>
    <s v="Rogers Deluxe File Chest"/>
    <n v="21.98"/>
    <n v="1"/>
    <n v="0.22"/>
    <s v="Profit"/>
  </r>
  <r>
    <d v="2015-08-09T00:00:00"/>
    <x v="1"/>
    <x v="7"/>
    <x v="201"/>
    <s v="Naresj Patel20150809"/>
    <x v="1408"/>
    <x v="20"/>
    <x v="2"/>
    <x v="6"/>
    <s v="Nortel Meridian M3904 Professional Digital phone"/>
    <n v="307.98"/>
    <n v="2"/>
    <n v="89.31"/>
    <s v="Profit"/>
  </r>
  <r>
    <d v="2015-08-09T00:00:00"/>
    <x v="1"/>
    <x v="7"/>
    <x v="201"/>
    <s v="Naresj Patel20150809"/>
    <x v="1408"/>
    <x v="20"/>
    <x v="1"/>
    <x v="13"/>
    <s v="KI Conference Tables"/>
    <n v="382.81"/>
    <n v="9"/>
    <n v="-153.12"/>
    <s v="Loss"/>
  </r>
  <r>
    <d v="2015-08-09T00:00:00"/>
    <x v="1"/>
    <x v="7"/>
    <x v="201"/>
    <s v="Naresj Patel20150809"/>
    <x v="1408"/>
    <x v="20"/>
    <x v="0"/>
    <x v="2"/>
    <s v="Tennsco Lockers, Gray"/>
    <n v="41.96"/>
    <n v="2"/>
    <n v="2.94"/>
    <s v="Profit"/>
  </r>
  <r>
    <d v="2015-08-09T00:00:00"/>
    <x v="1"/>
    <x v="7"/>
    <x v="201"/>
    <s v="Naresj Patel20150809"/>
    <x v="1408"/>
    <x v="20"/>
    <x v="0"/>
    <x v="3"/>
    <s v="GBC Ibimaster 500 Manual ProClick Binding System"/>
    <n v="1217.57"/>
    <n v="2"/>
    <n v="456.59"/>
    <s v="Profit"/>
  </r>
  <r>
    <d v="2015-08-09T00:00:00"/>
    <x v="1"/>
    <x v="7"/>
    <x v="201"/>
    <s v="Naresj Patel20150809"/>
    <x v="1408"/>
    <x v="20"/>
    <x v="1"/>
    <x v="8"/>
    <s v="Artistic Insta-Plaque"/>
    <n v="47.04"/>
    <n v="3"/>
    <n v="18.350000000000001"/>
    <s v="Profit"/>
  </r>
  <r>
    <d v="2015-08-09T00:00:00"/>
    <x v="1"/>
    <x v="7"/>
    <x v="201"/>
    <s v="Naresj Patel20150809"/>
    <x v="1408"/>
    <x v="20"/>
    <x v="1"/>
    <x v="8"/>
    <s v="Longer-Life Soft White Bulbs"/>
    <n v="6.16"/>
    <n v="2"/>
    <n v="2.96"/>
    <s v="Profit"/>
  </r>
  <r>
    <d v="2015-08-09T00:00:00"/>
    <x v="1"/>
    <x v="7"/>
    <x v="201"/>
    <s v="Naresj Patel20150809"/>
    <x v="1408"/>
    <x v="20"/>
    <x v="2"/>
    <x v="6"/>
    <s v="Panasonic KX-TG9471B"/>
    <n v="979.95"/>
    <n v="5"/>
    <n v="274.39"/>
    <s v="Profit"/>
  </r>
  <r>
    <d v="2015-08-09T00:00:00"/>
    <x v="1"/>
    <x v="7"/>
    <x v="201"/>
    <s v="Naresj Patel20150809"/>
    <x v="1408"/>
    <x v="20"/>
    <x v="0"/>
    <x v="0"/>
    <s v="Xerox 1886"/>
    <n v="143.69999999999999"/>
    <n v="3"/>
    <n v="68.98"/>
    <s v="Profit"/>
  </r>
  <r>
    <d v="2015-08-09T00:00:00"/>
    <x v="1"/>
    <x v="7"/>
    <x v="201"/>
    <s v="Naresj Patel20150809"/>
    <x v="1408"/>
    <x v="20"/>
    <x v="0"/>
    <x v="7"/>
    <s v="Acco Clips to Go Binder Clips, 24 Clips in Two Sizes"/>
    <n v="10.65"/>
    <n v="3"/>
    <n v="5.01"/>
    <s v="Profit"/>
  </r>
  <r>
    <d v="2015-08-09T00:00:00"/>
    <x v="1"/>
    <x v="7"/>
    <x v="201"/>
    <s v="Naresj Patel20150809"/>
    <x v="1408"/>
    <x v="20"/>
    <x v="2"/>
    <x v="9"/>
    <s v="Belkin QODE FastFit Bluetooth Keyboard"/>
    <n v="247.8"/>
    <n v="4"/>
    <n v="34.69"/>
    <s v="Profit"/>
  </r>
  <r>
    <d v="2015-08-09T00:00:00"/>
    <x v="1"/>
    <x v="7"/>
    <x v="141"/>
    <s v="Ruben Ausman20150809"/>
    <x v="1409"/>
    <x v="16"/>
    <x v="0"/>
    <x v="1"/>
    <s v="Avery File Folder Labels"/>
    <n v="4.6100000000000003"/>
    <n v="2"/>
    <n v="1.67"/>
    <s v="Profit"/>
  </r>
  <r>
    <d v="2015-08-09T00:00:00"/>
    <x v="1"/>
    <x v="7"/>
    <x v="57"/>
    <s v="Hallie Redmond20150809"/>
    <x v="1410"/>
    <x v="21"/>
    <x v="1"/>
    <x v="11"/>
    <s v="O'Sullivan Cherrywood Estates Traditional Barrister Bookcase"/>
    <n v="687.4"/>
    <n v="5"/>
    <n v="48.12"/>
    <s v="Profit"/>
  </r>
  <r>
    <d v="2015-08-09T00:00:00"/>
    <x v="1"/>
    <x v="7"/>
    <x v="407"/>
    <s v="Monica Federle20150809"/>
    <x v="1411"/>
    <x v="20"/>
    <x v="1"/>
    <x v="8"/>
    <s v="OIC Stacking Trays"/>
    <n v="10.02"/>
    <n v="3"/>
    <n v="4.41"/>
    <s v="Profit"/>
  </r>
  <r>
    <d v="2015-08-09T00:00:00"/>
    <x v="1"/>
    <x v="7"/>
    <x v="407"/>
    <s v="Monica Federle20150809"/>
    <x v="1411"/>
    <x v="20"/>
    <x v="0"/>
    <x v="0"/>
    <s v="Xerox 1885"/>
    <n v="144.12"/>
    <n v="3"/>
    <n v="69.180000000000007"/>
    <s v="Profit"/>
  </r>
  <r>
    <d v="2015-08-10T00:00:00"/>
    <x v="1"/>
    <x v="7"/>
    <x v="488"/>
    <s v="Julie Kriz20150810"/>
    <x v="1412"/>
    <x v="28"/>
    <x v="0"/>
    <x v="1"/>
    <s v="Avery 480"/>
    <n v="3.75"/>
    <n v="1"/>
    <n v="1.8"/>
    <s v="Profit"/>
  </r>
  <r>
    <d v="2015-08-10T00:00:00"/>
    <x v="1"/>
    <x v="7"/>
    <x v="488"/>
    <s v="Julie Kriz20150810"/>
    <x v="1412"/>
    <x v="28"/>
    <x v="0"/>
    <x v="1"/>
    <s v="Avery 489"/>
    <n v="41.4"/>
    <n v="4"/>
    <n v="19.87"/>
    <s v="Profit"/>
  </r>
  <r>
    <d v="2015-08-10T00:00:00"/>
    <x v="1"/>
    <x v="7"/>
    <x v="488"/>
    <s v="Julie Kriz20150810"/>
    <x v="1412"/>
    <x v="28"/>
    <x v="0"/>
    <x v="4"/>
    <s v="Peel-Off China Markers"/>
    <n v="29.79"/>
    <n v="3"/>
    <n v="12.51"/>
    <s v="Profit"/>
  </r>
  <r>
    <d v="2015-08-10T00:00:00"/>
    <x v="1"/>
    <x v="7"/>
    <x v="494"/>
    <s v="William Brown20150810"/>
    <x v="1413"/>
    <x v="11"/>
    <x v="2"/>
    <x v="6"/>
    <s v="AT&amp;T 1080 Corded phone"/>
    <n v="438.37"/>
    <n v="4"/>
    <n v="38.36"/>
    <s v="Profit"/>
  </r>
  <r>
    <d v="2015-08-10T00:00:00"/>
    <x v="1"/>
    <x v="7"/>
    <x v="494"/>
    <s v="William Brown20150810"/>
    <x v="1413"/>
    <x v="11"/>
    <x v="2"/>
    <x v="6"/>
    <s v="OtterBox Commuter Series Case - Samsung Galaxy S4"/>
    <n v="139.94"/>
    <n v="7"/>
    <n v="-31.49"/>
    <s v="Loss"/>
  </r>
  <r>
    <d v="2015-08-10T00:00:00"/>
    <x v="1"/>
    <x v="7"/>
    <x v="494"/>
    <s v="William Brown20150810"/>
    <x v="1413"/>
    <x v="11"/>
    <x v="0"/>
    <x v="12"/>
    <s v="Fellowes 8 Outlet Superior Workstation Surge Protector"/>
    <n v="133.47"/>
    <n v="4"/>
    <n v="15.02"/>
    <s v="Profit"/>
  </r>
  <r>
    <d v="2015-08-10T00:00:00"/>
    <x v="1"/>
    <x v="7"/>
    <x v="649"/>
    <s v="Bill Donatelli20150810"/>
    <x v="1414"/>
    <x v="14"/>
    <x v="0"/>
    <x v="3"/>
    <s v="GBC Binding covers"/>
    <n v="64.75"/>
    <n v="5"/>
    <n v="29.14"/>
    <s v="Profit"/>
  </r>
  <r>
    <d v="2015-08-11T00:00:00"/>
    <x v="1"/>
    <x v="7"/>
    <x v="220"/>
    <s v="Barry Weirich20150811"/>
    <x v="1415"/>
    <x v="25"/>
    <x v="1"/>
    <x v="8"/>
    <s v="Executive Impressions 13&quot; Clairmont Wall Clock"/>
    <n v="46.15"/>
    <n v="3"/>
    <n v="12.11"/>
    <s v="Profit"/>
  </r>
  <r>
    <d v="2015-08-11T00:00:00"/>
    <x v="1"/>
    <x v="7"/>
    <x v="675"/>
    <s v="Philisse Overcash20150811"/>
    <x v="1416"/>
    <x v="20"/>
    <x v="0"/>
    <x v="4"/>
    <s v="Newell 330"/>
    <n v="11.96"/>
    <n v="2"/>
    <n v="3.11"/>
    <s v="Profit"/>
  </r>
  <r>
    <d v="2015-08-11T00:00:00"/>
    <x v="1"/>
    <x v="7"/>
    <x v="675"/>
    <s v="Philisse Overcash20150811"/>
    <x v="1416"/>
    <x v="20"/>
    <x v="2"/>
    <x v="6"/>
    <s v="AT&amp;T 841000 Phone"/>
    <n v="138"/>
    <n v="2"/>
    <n v="34.5"/>
    <s v="Profit"/>
  </r>
  <r>
    <d v="2015-08-13T00:00:00"/>
    <x v="1"/>
    <x v="7"/>
    <x v="402"/>
    <s v="Odella Nelson20150813"/>
    <x v="1417"/>
    <x v="3"/>
    <x v="0"/>
    <x v="4"/>
    <s v="50 Colored Long Pencils"/>
    <n v="50.8"/>
    <n v="5"/>
    <n v="13.21"/>
    <s v="Profit"/>
  </r>
  <r>
    <d v="2015-08-13T00:00:00"/>
    <x v="1"/>
    <x v="7"/>
    <x v="584"/>
    <s v="Clytie Kelty20150813"/>
    <x v="1418"/>
    <x v="4"/>
    <x v="0"/>
    <x v="3"/>
    <s v="3-ring staple pack"/>
    <n v="5.64"/>
    <n v="3"/>
    <n v="2.71"/>
    <s v="Profit"/>
  </r>
  <r>
    <d v="2015-08-13T00:00:00"/>
    <x v="1"/>
    <x v="7"/>
    <x v="565"/>
    <s v="Ralph Arnett20150813"/>
    <x v="1419"/>
    <x v="18"/>
    <x v="0"/>
    <x v="3"/>
    <s v="Avery Round Ring Poly Binders"/>
    <n v="11.36"/>
    <n v="4"/>
    <n v="5.57"/>
    <s v="Profit"/>
  </r>
  <r>
    <d v="2015-08-13T00:00:00"/>
    <x v="1"/>
    <x v="7"/>
    <x v="28"/>
    <s v="Ed Jacobs20150813"/>
    <x v="1420"/>
    <x v="2"/>
    <x v="0"/>
    <x v="2"/>
    <s v="Fellowes High-Stak Drawer Files"/>
    <n v="422.86"/>
    <n v="3"/>
    <n v="15.86"/>
    <s v="Profit"/>
  </r>
  <r>
    <d v="2015-08-13T00:00:00"/>
    <x v="1"/>
    <x v="7"/>
    <x v="394"/>
    <s v="Sandra Flanagan20150813"/>
    <x v="1421"/>
    <x v="3"/>
    <x v="1"/>
    <x v="8"/>
    <s v="Ultra Door Pull Handle"/>
    <n v="31.56"/>
    <n v="3"/>
    <n v="10.41"/>
    <s v="Profit"/>
  </r>
  <r>
    <d v="2015-08-13T00:00:00"/>
    <x v="1"/>
    <x v="7"/>
    <x v="271"/>
    <s v="Grace Kelly20150813"/>
    <x v="1422"/>
    <x v="25"/>
    <x v="0"/>
    <x v="4"/>
    <s v="Newell 309"/>
    <n v="64.680000000000007"/>
    <n v="7"/>
    <n v="8.09"/>
    <s v="Profit"/>
  </r>
  <r>
    <d v="2015-08-15T00:00:00"/>
    <x v="1"/>
    <x v="7"/>
    <x v="676"/>
    <s v="Tim Taslimi20150815"/>
    <x v="1423"/>
    <x v="3"/>
    <x v="0"/>
    <x v="2"/>
    <s v="Fellowes Super Stor/Drawer Files"/>
    <n v="323.10000000000002"/>
    <n v="2"/>
    <n v="61.39"/>
    <s v="Profit"/>
  </r>
  <r>
    <d v="2015-08-15T00:00:00"/>
    <x v="1"/>
    <x v="7"/>
    <x v="238"/>
    <s v="Richard Eichhorn20150815"/>
    <x v="1424"/>
    <x v="3"/>
    <x v="1"/>
    <x v="8"/>
    <s v="Tensor Computer Mounted Lamp"/>
    <n v="104.23"/>
    <n v="7"/>
    <n v="28.14"/>
    <s v="Profit"/>
  </r>
  <r>
    <d v="2015-08-15T00:00:00"/>
    <x v="1"/>
    <x v="7"/>
    <x v="238"/>
    <s v="Richard Eichhorn20150815"/>
    <x v="1424"/>
    <x v="3"/>
    <x v="0"/>
    <x v="2"/>
    <s v="Mobile Personal File Cube"/>
    <n v="70.260000000000005"/>
    <n v="3"/>
    <n v="18.97"/>
    <s v="Profit"/>
  </r>
  <r>
    <d v="2015-08-16T00:00:00"/>
    <x v="1"/>
    <x v="7"/>
    <x v="522"/>
    <s v="John Murray20150816"/>
    <x v="1425"/>
    <x v="12"/>
    <x v="0"/>
    <x v="4"/>
    <s v="Newell 346"/>
    <n v="2.2999999999999998"/>
    <n v="1"/>
    <n v="0.26"/>
    <s v="Profit"/>
  </r>
  <r>
    <d v="2015-08-16T00:00:00"/>
    <x v="1"/>
    <x v="7"/>
    <x v="522"/>
    <s v="John Murray20150816"/>
    <x v="1425"/>
    <x v="12"/>
    <x v="2"/>
    <x v="6"/>
    <s v="Samsung Galaxy S4 Mini"/>
    <n v="1879.96"/>
    <n v="5"/>
    <n v="211.5"/>
    <s v="Profit"/>
  </r>
  <r>
    <d v="2015-08-16T00:00:00"/>
    <x v="1"/>
    <x v="7"/>
    <x v="522"/>
    <s v="John Murray20150816"/>
    <x v="1425"/>
    <x v="12"/>
    <x v="0"/>
    <x v="0"/>
    <s v="Xerox 1891"/>
    <n v="313.02"/>
    <n v="8"/>
    <n v="105.65"/>
    <s v="Profit"/>
  </r>
  <r>
    <d v="2015-08-16T00:00:00"/>
    <x v="1"/>
    <x v="7"/>
    <x v="522"/>
    <s v="John Murray20150816"/>
    <x v="1425"/>
    <x v="12"/>
    <x v="0"/>
    <x v="1"/>
    <s v="Avery 488"/>
    <n v="5.04"/>
    <n v="2"/>
    <n v="1.76"/>
    <s v="Profit"/>
  </r>
  <r>
    <d v="2015-08-16T00:00:00"/>
    <x v="1"/>
    <x v="7"/>
    <x v="569"/>
    <s v="Sung Pak20150816"/>
    <x v="1426"/>
    <x v="2"/>
    <x v="2"/>
    <x v="6"/>
    <s v="Cisco IP Phone 7961G-GE VoIP phone"/>
    <n v="519.79"/>
    <n v="4"/>
    <n v="-112.62"/>
    <s v="Loss"/>
  </r>
  <r>
    <d v="2015-08-16T00:00:00"/>
    <x v="1"/>
    <x v="7"/>
    <x v="569"/>
    <s v="Sung Pak20150816"/>
    <x v="1426"/>
    <x v="2"/>
    <x v="2"/>
    <x v="9"/>
    <s v="SanDisk Ultra 16 GB MicroSDHC Class 10 Memory Card"/>
    <n v="31.18"/>
    <n v="3"/>
    <n v="-5.46"/>
    <s v="Loss"/>
  </r>
  <r>
    <d v="2015-08-16T00:00:00"/>
    <x v="1"/>
    <x v="7"/>
    <x v="569"/>
    <s v="Sung Pak20150816"/>
    <x v="1426"/>
    <x v="2"/>
    <x v="0"/>
    <x v="0"/>
    <s v="Xerox 227"/>
    <n v="10.37"/>
    <n v="2"/>
    <n v="3.63"/>
    <s v="Profit"/>
  </r>
  <r>
    <d v="2015-08-16T00:00:00"/>
    <x v="1"/>
    <x v="7"/>
    <x v="569"/>
    <s v="Sung Pak20150816"/>
    <x v="1426"/>
    <x v="2"/>
    <x v="0"/>
    <x v="3"/>
    <s v="Avery Durable Plastic 1&quot; Binders"/>
    <n v="2.72"/>
    <n v="2"/>
    <n v="-1.91"/>
    <s v="Loss"/>
  </r>
  <r>
    <d v="2015-08-16T00:00:00"/>
    <x v="1"/>
    <x v="7"/>
    <x v="569"/>
    <s v="Sung Pak20150816"/>
    <x v="1426"/>
    <x v="2"/>
    <x v="1"/>
    <x v="8"/>
    <s v="Tenex 46&quot; x 60&quot; Computer Anti-Static Chairmat, Rectangular Shaped"/>
    <n v="254.35"/>
    <n v="3"/>
    <n v="0"/>
    <s v="Loss"/>
  </r>
  <r>
    <d v="2015-08-16T00:00:00"/>
    <x v="1"/>
    <x v="7"/>
    <x v="569"/>
    <s v="Sung Pak20150816"/>
    <x v="1426"/>
    <x v="2"/>
    <x v="0"/>
    <x v="3"/>
    <s v="Avery Durable Slant Ring Binders With Label Holder"/>
    <n v="3.76"/>
    <n v="3"/>
    <n v="-2.76"/>
    <s v="Loss"/>
  </r>
  <r>
    <d v="2015-08-16T00:00:00"/>
    <x v="1"/>
    <x v="7"/>
    <x v="569"/>
    <s v="Sung Pak20150816"/>
    <x v="1426"/>
    <x v="2"/>
    <x v="0"/>
    <x v="0"/>
    <s v="Xerox 199"/>
    <n v="10.27"/>
    <n v="3"/>
    <n v="3.21"/>
    <s v="Profit"/>
  </r>
  <r>
    <d v="2015-08-16T00:00:00"/>
    <x v="1"/>
    <x v="7"/>
    <x v="677"/>
    <s v="Joni Wasserman20150816"/>
    <x v="1427"/>
    <x v="2"/>
    <x v="0"/>
    <x v="2"/>
    <s v="Iris Project Case"/>
    <n v="44.69"/>
    <n v="7"/>
    <n v="3.35"/>
    <s v="Profit"/>
  </r>
  <r>
    <d v="2015-08-16T00:00:00"/>
    <x v="1"/>
    <x v="7"/>
    <x v="677"/>
    <s v="Joni Wasserman20150816"/>
    <x v="1427"/>
    <x v="2"/>
    <x v="1"/>
    <x v="11"/>
    <s v="O'Sullivan Plantations 2-Door Library in Landvery Oak"/>
    <n v="301.47000000000003"/>
    <n v="3"/>
    <n v="-205"/>
    <s v="Loss"/>
  </r>
  <r>
    <d v="2015-08-17T00:00:00"/>
    <x v="1"/>
    <x v="7"/>
    <x v="678"/>
    <s v="Shaun Chance20150817"/>
    <x v="1428"/>
    <x v="32"/>
    <x v="0"/>
    <x v="3"/>
    <s v="Wilson Jones Â“SnapÂ” Scratch Pad Binder Tool for Ring Binders"/>
    <n v="52.2"/>
    <n v="9"/>
    <n v="23.49"/>
    <s v="Profit"/>
  </r>
  <r>
    <d v="2015-08-17T00:00:00"/>
    <x v="1"/>
    <x v="7"/>
    <x v="236"/>
    <s v="Steven Cartwright20150817"/>
    <x v="1429"/>
    <x v="12"/>
    <x v="2"/>
    <x v="9"/>
    <s v="ImationÂ Clip USBÂ flash driveÂ - 8 GB"/>
    <n v="30.08"/>
    <n v="2"/>
    <n v="-5.26"/>
    <s v="Loss"/>
  </r>
  <r>
    <d v="2015-08-17T00:00:00"/>
    <x v="1"/>
    <x v="7"/>
    <x v="236"/>
    <s v="Steven Cartwright20150817"/>
    <x v="1429"/>
    <x v="12"/>
    <x v="0"/>
    <x v="0"/>
    <s v="Xerox 21"/>
    <n v="36.29"/>
    <n v="7"/>
    <n v="12.7"/>
    <s v="Profit"/>
  </r>
  <r>
    <d v="2015-08-17T00:00:00"/>
    <x v="1"/>
    <x v="7"/>
    <x v="236"/>
    <s v="Steven Cartwright20150817"/>
    <x v="1429"/>
    <x v="12"/>
    <x v="0"/>
    <x v="4"/>
    <s v="Newell 336"/>
    <n v="10.27"/>
    <n v="3"/>
    <n v="1.1599999999999999"/>
    <s v="Profit"/>
  </r>
  <r>
    <d v="2015-08-17T00:00:00"/>
    <x v="1"/>
    <x v="7"/>
    <x v="236"/>
    <s v="Steven Cartwright20150817"/>
    <x v="1429"/>
    <x v="12"/>
    <x v="2"/>
    <x v="9"/>
    <s v="First Data FD10 PIN Pad"/>
    <n v="252.8"/>
    <n v="4"/>
    <n v="-31.6"/>
    <s v="Loss"/>
  </r>
  <r>
    <d v="2015-08-21T00:00:00"/>
    <x v="1"/>
    <x v="7"/>
    <x v="327"/>
    <s v="Nick Zandusky20150821"/>
    <x v="1430"/>
    <x v="3"/>
    <x v="1"/>
    <x v="5"/>
    <s v="Hon GuestStacker Chair"/>
    <n v="544.01"/>
    <n v="3"/>
    <n v="40.799999999999997"/>
    <s v="Profit"/>
  </r>
  <r>
    <d v="2015-08-21T00:00:00"/>
    <x v="1"/>
    <x v="7"/>
    <x v="327"/>
    <s v="Nick Zandusky20150821"/>
    <x v="1430"/>
    <x v="3"/>
    <x v="0"/>
    <x v="0"/>
    <s v="Xerox 191"/>
    <n v="59.94"/>
    <n v="3"/>
    <n v="28.17"/>
    <s v="Profit"/>
  </r>
  <r>
    <d v="2015-08-21T00:00:00"/>
    <x v="1"/>
    <x v="7"/>
    <x v="327"/>
    <s v="Nick Zandusky20150821"/>
    <x v="1430"/>
    <x v="3"/>
    <x v="0"/>
    <x v="0"/>
    <s v="Xerox 1974"/>
    <n v="23.92"/>
    <n v="4"/>
    <n v="11.72"/>
    <s v="Profit"/>
  </r>
  <r>
    <d v="2015-08-21T00:00:00"/>
    <x v="1"/>
    <x v="7"/>
    <x v="327"/>
    <s v="Nick Zandusky20150821"/>
    <x v="1430"/>
    <x v="3"/>
    <x v="0"/>
    <x v="0"/>
    <s v="Xerox 1927"/>
    <n v="4.28"/>
    <n v="1"/>
    <n v="1.93"/>
    <s v="Profit"/>
  </r>
  <r>
    <d v="2015-08-21T00:00:00"/>
    <x v="1"/>
    <x v="7"/>
    <x v="171"/>
    <s v="David Smith20150821"/>
    <x v="1431"/>
    <x v="3"/>
    <x v="1"/>
    <x v="11"/>
    <s v="Sauder Camden County Collection Library"/>
    <n v="586.4"/>
    <n v="6"/>
    <n v="34.49"/>
    <s v="Profit"/>
  </r>
  <r>
    <d v="2015-08-21T00:00:00"/>
    <x v="1"/>
    <x v="7"/>
    <x v="171"/>
    <s v="David Smith20150821"/>
    <x v="1431"/>
    <x v="3"/>
    <x v="0"/>
    <x v="2"/>
    <s v="Carina Double Wide Media Storage Towers in Natural &amp; Black"/>
    <n v="80.98"/>
    <n v="1"/>
    <n v="3.24"/>
    <s v="Profit"/>
  </r>
  <r>
    <d v="2015-08-21T00:00:00"/>
    <x v="1"/>
    <x v="7"/>
    <x v="549"/>
    <s v="Katherine Nockton20150821"/>
    <x v="1432"/>
    <x v="10"/>
    <x v="0"/>
    <x v="3"/>
    <s v="Acco D-Ring Binder w/DublLock"/>
    <n v="12.83"/>
    <n v="2"/>
    <n v="-8.98"/>
    <s v="Loss"/>
  </r>
  <r>
    <d v="2015-08-21T00:00:00"/>
    <x v="1"/>
    <x v="7"/>
    <x v="549"/>
    <s v="Katherine Nockton20150821"/>
    <x v="1432"/>
    <x v="10"/>
    <x v="1"/>
    <x v="5"/>
    <s v="Global Commerce Series High-Back Swivel/Tilt Chairs"/>
    <n v="598.46"/>
    <n v="3"/>
    <n v="-42.75"/>
    <s v="Loss"/>
  </r>
  <r>
    <d v="2015-08-21T00:00:00"/>
    <x v="1"/>
    <x v="7"/>
    <x v="549"/>
    <s v="Katherine Nockton20150821"/>
    <x v="1432"/>
    <x v="10"/>
    <x v="1"/>
    <x v="8"/>
    <s v="Tenex Chairmats For Use with Hard Floors"/>
    <n v="25.98"/>
    <n v="1"/>
    <n v="-3.9"/>
    <s v="Loss"/>
  </r>
  <r>
    <d v="2015-08-21T00:00:00"/>
    <x v="1"/>
    <x v="7"/>
    <x v="418"/>
    <s v="Henry Goldwyn20150821"/>
    <x v="1433"/>
    <x v="5"/>
    <x v="0"/>
    <x v="4"/>
    <s v="Quartet Omega Colored Chalk, 12/Pack"/>
    <n v="17.52"/>
    <n v="3"/>
    <n v="8.23"/>
    <s v="Profit"/>
  </r>
  <r>
    <d v="2015-08-21T00:00:00"/>
    <x v="1"/>
    <x v="7"/>
    <x v="418"/>
    <s v="Henry Goldwyn20150821"/>
    <x v="1433"/>
    <x v="5"/>
    <x v="0"/>
    <x v="4"/>
    <s v="Premium Writing Pencils, Soft, #2 by Central Association for the Blind"/>
    <n v="35.76"/>
    <n v="12"/>
    <n v="10.01"/>
    <s v="Profit"/>
  </r>
  <r>
    <d v="2015-08-21T00:00:00"/>
    <x v="1"/>
    <x v="7"/>
    <x v="88"/>
    <s v="Sean Miller20150821"/>
    <x v="1434"/>
    <x v="2"/>
    <x v="0"/>
    <x v="14"/>
    <s v="Staple remover"/>
    <n v="3.49"/>
    <n v="2"/>
    <n v="-0.7"/>
    <s v="Loss"/>
  </r>
  <r>
    <d v="2015-08-21T00:00:00"/>
    <x v="1"/>
    <x v="7"/>
    <x v="88"/>
    <s v="Sean Miller20150821"/>
    <x v="1434"/>
    <x v="2"/>
    <x v="2"/>
    <x v="9"/>
    <s v="Sabrent 4-Port USB 2.0 Hub"/>
    <n v="21.73"/>
    <n v="4"/>
    <n v="3.8"/>
    <s v="Profit"/>
  </r>
  <r>
    <d v="2015-08-21T00:00:00"/>
    <x v="1"/>
    <x v="7"/>
    <x v="88"/>
    <s v="Sean Miller20150821"/>
    <x v="1434"/>
    <x v="2"/>
    <x v="0"/>
    <x v="2"/>
    <s v="SAFCO Commercial Wire Shelving, Black"/>
    <n v="663.07"/>
    <n v="6"/>
    <n v="-165.77"/>
    <s v="Loss"/>
  </r>
  <r>
    <d v="2015-08-21T00:00:00"/>
    <x v="1"/>
    <x v="7"/>
    <x v="88"/>
    <s v="Sean Miller20150821"/>
    <x v="1434"/>
    <x v="2"/>
    <x v="0"/>
    <x v="3"/>
    <s v="GBC DocuBind P100 Manual Binding Machine"/>
    <n v="99.59"/>
    <n v="2"/>
    <n v="-82.99"/>
    <s v="Loss"/>
  </r>
  <r>
    <d v="2015-08-21T00:00:00"/>
    <x v="1"/>
    <x v="7"/>
    <x v="88"/>
    <s v="Sean Miller20150821"/>
    <x v="1434"/>
    <x v="2"/>
    <x v="0"/>
    <x v="0"/>
    <s v="Xerox 1979"/>
    <n v="49.57"/>
    <n v="2"/>
    <n v="15.49"/>
    <s v="Profit"/>
  </r>
  <r>
    <d v="2015-08-22T00:00:00"/>
    <x v="1"/>
    <x v="7"/>
    <x v="679"/>
    <s v="Dave Poirier20150822"/>
    <x v="1435"/>
    <x v="20"/>
    <x v="0"/>
    <x v="3"/>
    <s v="Avery 3 1/2&quot; Diskette Storage Pages, 10/Pack"/>
    <n v="50.11"/>
    <n v="6"/>
    <n v="16.29"/>
    <s v="Profit"/>
  </r>
  <r>
    <d v="2015-08-22T00:00:00"/>
    <x v="1"/>
    <x v="7"/>
    <x v="680"/>
    <s v="Roger Barcio20150822"/>
    <x v="1436"/>
    <x v="20"/>
    <x v="0"/>
    <x v="4"/>
    <s v="Newell Chalk Holder"/>
    <n v="16.52"/>
    <n v="4"/>
    <n v="7.6"/>
    <s v="Profit"/>
  </r>
  <r>
    <d v="2015-08-23T00:00:00"/>
    <x v="1"/>
    <x v="7"/>
    <x v="210"/>
    <s v="Tamara Dahlen20150823"/>
    <x v="1437"/>
    <x v="1"/>
    <x v="0"/>
    <x v="14"/>
    <s v="Acme Tagit Stainless Steel Antibacterial Scissors"/>
    <n v="31.68"/>
    <n v="4"/>
    <n v="2.77"/>
    <s v="Profit"/>
  </r>
  <r>
    <d v="2015-08-23T00:00:00"/>
    <x v="1"/>
    <x v="7"/>
    <x v="210"/>
    <s v="Tamara Dahlen20150823"/>
    <x v="1437"/>
    <x v="1"/>
    <x v="0"/>
    <x v="0"/>
    <s v="Xerox 206"/>
    <n v="10.37"/>
    <n v="2"/>
    <n v="3.63"/>
    <s v="Profit"/>
  </r>
  <r>
    <d v="2015-08-23T00:00:00"/>
    <x v="1"/>
    <x v="7"/>
    <x v="210"/>
    <s v="Tamara Dahlen20150823"/>
    <x v="1437"/>
    <x v="1"/>
    <x v="0"/>
    <x v="7"/>
    <s v="Staples"/>
    <n v="12.03"/>
    <n v="8"/>
    <n v="2.2599999999999998"/>
    <s v="Profit"/>
  </r>
  <r>
    <d v="2015-08-23T00:00:00"/>
    <x v="1"/>
    <x v="7"/>
    <x v="210"/>
    <s v="Tamara Dahlen20150823"/>
    <x v="1437"/>
    <x v="1"/>
    <x v="0"/>
    <x v="12"/>
    <s v="Holmes Odor Grabber"/>
    <n v="5.77"/>
    <n v="2"/>
    <n v="-13.55"/>
    <s v="Loss"/>
  </r>
  <r>
    <d v="2015-08-23T00:00:00"/>
    <x v="1"/>
    <x v="7"/>
    <x v="681"/>
    <s v="Fred Harton20150823"/>
    <x v="1438"/>
    <x v="4"/>
    <x v="0"/>
    <x v="12"/>
    <s v="Avanti 4.4 Cu. Ft. Refrigerator"/>
    <n v="542.94000000000005"/>
    <n v="3"/>
    <n v="152.02000000000001"/>
    <s v="Profit"/>
  </r>
  <r>
    <d v="2015-08-23T00:00:00"/>
    <x v="1"/>
    <x v="7"/>
    <x v="681"/>
    <s v="Fred Harton20150823"/>
    <x v="1438"/>
    <x v="4"/>
    <x v="0"/>
    <x v="1"/>
    <s v="Avery 474"/>
    <n v="8.64"/>
    <n v="3"/>
    <n v="4.2300000000000004"/>
    <s v="Profit"/>
  </r>
  <r>
    <d v="2015-08-23T00:00:00"/>
    <x v="1"/>
    <x v="7"/>
    <x v="681"/>
    <s v="Fred Harton20150823"/>
    <x v="1438"/>
    <x v="4"/>
    <x v="0"/>
    <x v="0"/>
    <s v="Xerox 1944"/>
    <n v="193.8"/>
    <n v="5"/>
    <n v="94.96"/>
    <s v="Profit"/>
  </r>
  <r>
    <d v="2015-08-23T00:00:00"/>
    <x v="1"/>
    <x v="7"/>
    <x v="681"/>
    <s v="Fred Harton20150823"/>
    <x v="1438"/>
    <x v="4"/>
    <x v="0"/>
    <x v="0"/>
    <s v="Xerox 1962"/>
    <n v="21.4"/>
    <n v="5"/>
    <n v="9.6300000000000008"/>
    <s v="Profit"/>
  </r>
  <r>
    <d v="2015-08-23T00:00:00"/>
    <x v="1"/>
    <x v="7"/>
    <x v="681"/>
    <s v="Fred Harton20150823"/>
    <x v="1438"/>
    <x v="4"/>
    <x v="0"/>
    <x v="0"/>
    <s v="Xerox 1890"/>
    <n v="97.88"/>
    <n v="2"/>
    <n v="48.94"/>
    <s v="Profit"/>
  </r>
  <r>
    <d v="2015-08-23T00:00:00"/>
    <x v="1"/>
    <x v="7"/>
    <x v="681"/>
    <s v="Fred Harton20150823"/>
    <x v="1438"/>
    <x v="4"/>
    <x v="2"/>
    <x v="9"/>
    <s v="MaxellÂ LTO Ultrium - 800 GB"/>
    <n v="251.91"/>
    <n v="9"/>
    <n v="47.86"/>
    <s v="Profit"/>
  </r>
  <r>
    <d v="2015-08-23T00:00:00"/>
    <x v="1"/>
    <x v="7"/>
    <x v="681"/>
    <s v="Fred Harton20150823"/>
    <x v="1438"/>
    <x v="4"/>
    <x v="0"/>
    <x v="12"/>
    <s v="Acco Six-Outlet Power Strip, 4' Cord Length"/>
    <n v="25.86"/>
    <n v="3"/>
    <n v="6.72"/>
    <s v="Profit"/>
  </r>
  <r>
    <d v="2015-08-24T00:00:00"/>
    <x v="1"/>
    <x v="7"/>
    <x v="92"/>
    <s v="Cassandra Brandow20150824"/>
    <x v="1439"/>
    <x v="0"/>
    <x v="0"/>
    <x v="2"/>
    <s v="Hot File 7-Pocket, Floor Stand"/>
    <n v="999.43"/>
    <n v="7"/>
    <n v="124.93"/>
    <s v="Profit"/>
  </r>
  <r>
    <d v="2015-08-24T00:00:00"/>
    <x v="1"/>
    <x v="7"/>
    <x v="92"/>
    <s v="Cassandra Brandow20150824"/>
    <x v="1439"/>
    <x v="0"/>
    <x v="0"/>
    <x v="2"/>
    <s v="Space Solutions Commercial Steel Shelving"/>
    <n v="724.08"/>
    <n v="14"/>
    <n v="-135.77000000000001"/>
    <s v="Loss"/>
  </r>
  <r>
    <d v="2015-08-24T00:00:00"/>
    <x v="1"/>
    <x v="7"/>
    <x v="92"/>
    <s v="Cassandra Brandow20150824"/>
    <x v="1439"/>
    <x v="0"/>
    <x v="1"/>
    <x v="13"/>
    <s v="Hon Racetrack Conference Tables"/>
    <n v="918.79"/>
    <n v="5"/>
    <n v="-118.13"/>
    <s v="Loss"/>
  </r>
  <r>
    <d v="2015-08-24T00:00:00"/>
    <x v="1"/>
    <x v="7"/>
    <x v="92"/>
    <s v="Cassandra Brandow20150824"/>
    <x v="1439"/>
    <x v="0"/>
    <x v="0"/>
    <x v="3"/>
    <s v="Avery Durable Plastic 1&quot; Binders"/>
    <n v="2.72"/>
    <n v="3"/>
    <n v="-4.22"/>
    <s v="Loss"/>
  </r>
  <r>
    <d v="2015-08-24T00:00:00"/>
    <x v="1"/>
    <x v="7"/>
    <x v="654"/>
    <s v="Eleni McCrary20150824"/>
    <x v="1440"/>
    <x v="20"/>
    <x v="1"/>
    <x v="13"/>
    <s v="Chromcraft Rectangular Conference Tables"/>
    <n v="284.36"/>
    <n v="2"/>
    <n v="-75.83"/>
    <s v="Loss"/>
  </r>
  <r>
    <d v="2015-08-24T00:00:00"/>
    <x v="1"/>
    <x v="7"/>
    <x v="654"/>
    <s v="Eleni McCrary20150824"/>
    <x v="1440"/>
    <x v="20"/>
    <x v="2"/>
    <x v="9"/>
    <s v="Memorex Micro Travel Drive 8 GB"/>
    <n v="26"/>
    <n v="2"/>
    <n v="11.7"/>
    <s v="Profit"/>
  </r>
  <r>
    <d v="2015-08-24T00:00:00"/>
    <x v="1"/>
    <x v="7"/>
    <x v="682"/>
    <s v="Katrina Willman20150824"/>
    <x v="1441"/>
    <x v="5"/>
    <x v="2"/>
    <x v="15"/>
    <s v="Cisco 9971 IP Video Phone Charcoal"/>
    <n v="3080"/>
    <n v="7"/>
    <n v="1416.8"/>
    <s v="Profit"/>
  </r>
  <r>
    <d v="2015-08-24T00:00:00"/>
    <x v="1"/>
    <x v="7"/>
    <x v="682"/>
    <s v="Katrina Willman20150824"/>
    <x v="1441"/>
    <x v="5"/>
    <x v="2"/>
    <x v="9"/>
    <s v="Anker Ultra-Slim Mini Bluetooth 3.0 Wireless Keyboard"/>
    <n v="79.959999999999994"/>
    <n v="4"/>
    <n v="18.39"/>
    <s v="Profit"/>
  </r>
  <r>
    <d v="2015-08-24T00:00:00"/>
    <x v="1"/>
    <x v="7"/>
    <x v="682"/>
    <s v="Katrina Willman20150824"/>
    <x v="1441"/>
    <x v="5"/>
    <x v="2"/>
    <x v="6"/>
    <s v="LG G3"/>
    <n v="587.97"/>
    <n v="3"/>
    <n v="170.51"/>
    <s v="Profit"/>
  </r>
  <r>
    <d v="2015-08-24T00:00:00"/>
    <x v="1"/>
    <x v="7"/>
    <x v="59"/>
    <s v="Shahid Collister20150824"/>
    <x v="1442"/>
    <x v="20"/>
    <x v="1"/>
    <x v="8"/>
    <s v="DAX Value U-Channel Document Frames, Easel Back"/>
    <n v="14.91"/>
    <n v="3"/>
    <n v="4.62"/>
    <s v="Profit"/>
  </r>
  <r>
    <d v="2015-08-24T00:00:00"/>
    <x v="1"/>
    <x v="7"/>
    <x v="445"/>
    <s v="Denny Ordway20150824"/>
    <x v="1443"/>
    <x v="11"/>
    <x v="0"/>
    <x v="4"/>
    <s v="Premium Writing Pencils, Soft, #2 by Central Association for the Blind"/>
    <n v="7.15"/>
    <n v="3"/>
    <n v="0.72"/>
    <s v="Profit"/>
  </r>
  <r>
    <d v="2015-08-24T00:00:00"/>
    <x v="1"/>
    <x v="7"/>
    <x v="102"/>
    <s v="Maurice Satty20150824"/>
    <x v="1444"/>
    <x v="10"/>
    <x v="2"/>
    <x v="6"/>
    <s v="Belkin SportFit Armband For iPhone 5s/5c, Fuchsia"/>
    <n v="26.98"/>
    <n v="3"/>
    <n v="4.05"/>
    <s v="Profit"/>
  </r>
  <r>
    <d v="2015-08-24T00:00:00"/>
    <x v="1"/>
    <x v="7"/>
    <x v="102"/>
    <s v="Maurice Satty20150824"/>
    <x v="1444"/>
    <x v="10"/>
    <x v="0"/>
    <x v="1"/>
    <s v="Avery 474"/>
    <n v="6.91"/>
    <n v="3"/>
    <n v="2.5099999999999998"/>
    <s v="Profit"/>
  </r>
  <r>
    <d v="2015-08-24T00:00:00"/>
    <x v="1"/>
    <x v="7"/>
    <x v="102"/>
    <s v="Maurice Satty20150824"/>
    <x v="1444"/>
    <x v="10"/>
    <x v="0"/>
    <x v="2"/>
    <s v="Adjustable Depth Letter/Legal Cart"/>
    <n v="435.5"/>
    <n v="3"/>
    <n v="48.99"/>
    <s v="Profit"/>
  </r>
  <r>
    <d v="2015-08-25T00:00:00"/>
    <x v="1"/>
    <x v="7"/>
    <x v="483"/>
    <s v="Nancy Lomonaco20150825"/>
    <x v="1445"/>
    <x v="3"/>
    <x v="1"/>
    <x v="5"/>
    <s v="Global Deluxe Stacking Chair, Gray"/>
    <n v="40.78"/>
    <n v="1"/>
    <n v="4.59"/>
    <s v="Profit"/>
  </r>
  <r>
    <d v="2015-08-25T00:00:00"/>
    <x v="1"/>
    <x v="7"/>
    <x v="483"/>
    <s v="Nancy Lomonaco20150825"/>
    <x v="1445"/>
    <x v="3"/>
    <x v="0"/>
    <x v="12"/>
    <s v="Fellowes Advanced Computer Series Surge Protectors"/>
    <n v="105.96"/>
    <n v="4"/>
    <n v="29.67"/>
    <s v="Profit"/>
  </r>
  <r>
    <d v="2015-08-25T00:00:00"/>
    <x v="1"/>
    <x v="7"/>
    <x v="260"/>
    <s v="Mick Crebagga20150825"/>
    <x v="1446"/>
    <x v="0"/>
    <x v="1"/>
    <x v="8"/>
    <s v="Eldon Executive Woodline II Desk Accessories, Mahogany"/>
    <n v="20.100000000000001"/>
    <n v="2"/>
    <n v="-16.59"/>
    <s v="Loss"/>
  </r>
  <r>
    <d v="2015-08-25T00:00:00"/>
    <x v="1"/>
    <x v="7"/>
    <x v="260"/>
    <s v="Mick Crebagga20150825"/>
    <x v="1446"/>
    <x v="0"/>
    <x v="0"/>
    <x v="3"/>
    <s v="Poly Designer Cover &amp; Back"/>
    <n v="3.8"/>
    <n v="1"/>
    <n v="-6.08"/>
    <s v="Loss"/>
  </r>
  <r>
    <d v="2015-08-25T00:00:00"/>
    <x v="1"/>
    <x v="7"/>
    <x v="260"/>
    <s v="Mick Crebagga20150825"/>
    <x v="1446"/>
    <x v="0"/>
    <x v="1"/>
    <x v="8"/>
    <s v="Nu-Dell EZ-Mount Plastic Wall Frames"/>
    <n v="7.88"/>
    <n v="5"/>
    <n v="-3.94"/>
    <s v="Loss"/>
  </r>
  <r>
    <d v="2015-08-27T00:00:00"/>
    <x v="1"/>
    <x v="7"/>
    <x v="371"/>
    <s v="Ryan Akin20150827"/>
    <x v="1447"/>
    <x v="3"/>
    <x v="0"/>
    <x v="2"/>
    <s v="Fellowes Super Stor/Drawer Files"/>
    <n v="484.65"/>
    <n v="3"/>
    <n v="92.08"/>
    <s v="Profit"/>
  </r>
  <r>
    <d v="2015-08-27T00:00:00"/>
    <x v="1"/>
    <x v="7"/>
    <x v="413"/>
    <s v="Philip Fox20150827"/>
    <x v="1448"/>
    <x v="3"/>
    <x v="0"/>
    <x v="14"/>
    <s v="Fiskars Softgrip Scissors"/>
    <n v="32.94"/>
    <n v="3"/>
    <n v="9.2200000000000006"/>
    <s v="Profit"/>
  </r>
  <r>
    <d v="2015-08-27T00:00:00"/>
    <x v="1"/>
    <x v="7"/>
    <x v="413"/>
    <s v="Philip Fox20150827"/>
    <x v="1448"/>
    <x v="3"/>
    <x v="0"/>
    <x v="0"/>
    <s v="Xerox 1973"/>
    <n v="114.2"/>
    <n v="5"/>
    <n v="52.53"/>
    <s v="Profit"/>
  </r>
  <r>
    <d v="2015-08-27T00:00:00"/>
    <x v="1"/>
    <x v="7"/>
    <x v="413"/>
    <s v="Philip Fox20150827"/>
    <x v="1448"/>
    <x v="3"/>
    <x v="0"/>
    <x v="1"/>
    <s v="Avery 511"/>
    <n v="3.08"/>
    <n v="1"/>
    <n v="1.48"/>
    <s v="Profit"/>
  </r>
  <r>
    <d v="2015-08-27T00:00:00"/>
    <x v="1"/>
    <x v="7"/>
    <x v="570"/>
    <s v="Chad Cunningham20150827"/>
    <x v="1449"/>
    <x v="3"/>
    <x v="0"/>
    <x v="3"/>
    <s v="Avery Heavy-Duty EZD View Binder with Locking Rings"/>
    <n v="5.0999999999999996"/>
    <n v="1"/>
    <n v="1.66"/>
    <s v="Profit"/>
  </r>
  <r>
    <d v="2015-08-28T00:00:00"/>
    <x v="1"/>
    <x v="7"/>
    <x v="477"/>
    <s v="Todd Sumrall20150828"/>
    <x v="1450"/>
    <x v="1"/>
    <x v="2"/>
    <x v="16"/>
    <s v="Canon Imageclass D680 Copier / Fax"/>
    <n v="2799.96"/>
    <n v="5"/>
    <n v="874.99"/>
    <s v="Profit"/>
  </r>
  <r>
    <d v="2015-08-28T00:00:00"/>
    <x v="1"/>
    <x v="7"/>
    <x v="92"/>
    <s v="Cassandra Brandow20150828"/>
    <x v="1451"/>
    <x v="3"/>
    <x v="0"/>
    <x v="2"/>
    <s v="Hot File 7-Pocket, Floor Stand"/>
    <n v="892.35"/>
    <n v="5"/>
    <n v="267.70999999999998"/>
    <s v="Profit"/>
  </r>
  <r>
    <d v="2015-08-28T00:00:00"/>
    <x v="1"/>
    <x v="7"/>
    <x v="92"/>
    <s v="Cassandra Brandow20150828"/>
    <x v="1451"/>
    <x v="3"/>
    <x v="1"/>
    <x v="11"/>
    <s v="O'Sullivan 2-Door Barrister Bookcase in Odessa Pine"/>
    <n v="307.67"/>
    <n v="2"/>
    <n v="28.96"/>
    <s v="Profit"/>
  </r>
  <r>
    <d v="2015-08-28T00:00:00"/>
    <x v="1"/>
    <x v="7"/>
    <x v="92"/>
    <s v="Cassandra Brandow20150828"/>
    <x v="1451"/>
    <x v="3"/>
    <x v="0"/>
    <x v="2"/>
    <s v="Carina Double Wide Media Storage Towers in Natural &amp; Black"/>
    <n v="728.82"/>
    <n v="9"/>
    <n v="29.15"/>
    <s v="Profit"/>
  </r>
  <r>
    <d v="2015-08-28T00:00:00"/>
    <x v="1"/>
    <x v="7"/>
    <x v="92"/>
    <s v="Cassandra Brandow20150828"/>
    <x v="1451"/>
    <x v="3"/>
    <x v="0"/>
    <x v="3"/>
    <s v="GBC Wire Binding Combs"/>
    <n v="41.36"/>
    <n v="5"/>
    <n v="13.96"/>
    <s v="Profit"/>
  </r>
  <r>
    <d v="2015-08-28T00:00:00"/>
    <x v="1"/>
    <x v="7"/>
    <x v="92"/>
    <s v="Cassandra Brandow20150828"/>
    <x v="1451"/>
    <x v="3"/>
    <x v="2"/>
    <x v="6"/>
    <s v="invisibleSHIELD by ZAGG Smudge-Free Screen Protector"/>
    <n v="43.18"/>
    <n v="3"/>
    <n v="15.11"/>
    <s v="Profit"/>
  </r>
  <r>
    <d v="2015-08-28T00:00:00"/>
    <x v="1"/>
    <x v="7"/>
    <x v="92"/>
    <s v="Cassandra Brandow20150828"/>
    <x v="1451"/>
    <x v="3"/>
    <x v="1"/>
    <x v="8"/>
    <s v="Eldon Wave Desk Accessories"/>
    <n v="4.16"/>
    <n v="2"/>
    <n v="1.75"/>
    <s v="Profit"/>
  </r>
  <r>
    <d v="2015-08-28T00:00:00"/>
    <x v="1"/>
    <x v="7"/>
    <x v="624"/>
    <s v="Ben Peterman20150828"/>
    <x v="1452"/>
    <x v="0"/>
    <x v="2"/>
    <x v="6"/>
    <s v="Mitel MiVoice 5330e IP Phone"/>
    <n v="1099.96"/>
    <n v="5"/>
    <n v="82.5"/>
    <s v="Profit"/>
  </r>
  <r>
    <d v="2015-08-28T00:00:00"/>
    <x v="1"/>
    <x v="7"/>
    <x v="624"/>
    <s v="Ben Peterman20150828"/>
    <x v="1452"/>
    <x v="0"/>
    <x v="1"/>
    <x v="13"/>
    <s v="Hon 2111 Invitation Series Straight Table"/>
    <n v="103.48"/>
    <n v="1"/>
    <n v="-16.260000000000002"/>
    <s v="Loss"/>
  </r>
  <r>
    <d v="2015-08-28T00:00:00"/>
    <x v="1"/>
    <x v="7"/>
    <x v="436"/>
    <s v="Suzanne McNair20150828"/>
    <x v="1453"/>
    <x v="37"/>
    <x v="0"/>
    <x v="2"/>
    <s v="SAFCO Mobile Desk Side File, Wire Frame"/>
    <n v="470.36"/>
    <n v="11"/>
    <n v="122.29"/>
    <s v="Profit"/>
  </r>
  <r>
    <d v="2015-08-29T00:00:00"/>
    <x v="1"/>
    <x v="7"/>
    <x v="570"/>
    <s v="Chad Cunningham20150829"/>
    <x v="1454"/>
    <x v="14"/>
    <x v="2"/>
    <x v="6"/>
    <s v="Samsung Rugby III"/>
    <n v="131.97999999999999"/>
    <n v="2"/>
    <n v="35.630000000000003"/>
    <s v="Profit"/>
  </r>
  <r>
    <d v="2015-08-29T00:00:00"/>
    <x v="1"/>
    <x v="7"/>
    <x v="570"/>
    <s v="Chad Cunningham20150829"/>
    <x v="1454"/>
    <x v="14"/>
    <x v="2"/>
    <x v="9"/>
    <s v="Logitech Desktop MK120 Mouse and keyboard Combo"/>
    <n v="114.52"/>
    <n v="7"/>
    <n v="11.45"/>
    <s v="Profit"/>
  </r>
  <r>
    <d v="2015-08-31T00:00:00"/>
    <x v="1"/>
    <x v="7"/>
    <x v="177"/>
    <s v="Andrew Roberts20150831"/>
    <x v="1455"/>
    <x v="3"/>
    <x v="0"/>
    <x v="0"/>
    <s v="Xerox 226"/>
    <n v="58.32"/>
    <n v="9"/>
    <n v="27.99"/>
    <s v="Profit"/>
  </r>
  <r>
    <d v="2015-08-31T00:00:00"/>
    <x v="1"/>
    <x v="7"/>
    <x v="134"/>
    <s v="Scott Cohen20150831"/>
    <x v="1456"/>
    <x v="3"/>
    <x v="1"/>
    <x v="11"/>
    <s v="Atlantic Metals Mobile 3-Shelf Bookcases, Custom Colors"/>
    <n v="1552.83"/>
    <n v="7"/>
    <n v="200.95"/>
    <s v="Profit"/>
  </r>
  <r>
    <d v="2015-08-31T00:00:00"/>
    <x v="1"/>
    <x v="7"/>
    <x v="134"/>
    <s v="Scott Cohen20150831"/>
    <x v="1456"/>
    <x v="3"/>
    <x v="0"/>
    <x v="3"/>
    <s v="GBC Prestige Therm-A-Bind Covers"/>
    <n v="137.24"/>
    <n v="5"/>
    <n v="46.32"/>
    <s v="Profit"/>
  </r>
  <r>
    <d v="2015-08-31T00:00:00"/>
    <x v="1"/>
    <x v="7"/>
    <x v="134"/>
    <s v="Scott Cohen20150831"/>
    <x v="1456"/>
    <x v="3"/>
    <x v="2"/>
    <x v="9"/>
    <s v="Memorex Micro Travel Drive 32 GB"/>
    <n v="36.51"/>
    <n v="1"/>
    <n v="15.7"/>
    <s v="Profit"/>
  </r>
  <r>
    <d v="2015-08-31T00:00:00"/>
    <x v="1"/>
    <x v="7"/>
    <x v="134"/>
    <s v="Scott Cohen20150831"/>
    <x v="1456"/>
    <x v="3"/>
    <x v="2"/>
    <x v="15"/>
    <s v="Lexmark S315 Color Inkjet Printer"/>
    <n v="239.98"/>
    <n v="3"/>
    <n v="80.989999999999995"/>
    <s v="Profit"/>
  </r>
  <r>
    <d v="2015-08-31T00:00:00"/>
    <x v="1"/>
    <x v="7"/>
    <x v="26"/>
    <s v="Shirley Daniels20150831"/>
    <x v="1457"/>
    <x v="0"/>
    <x v="0"/>
    <x v="0"/>
    <s v="Message Book, Phone, Wirebound Standard Line Memo, 2 3/4&quot; X 5&quot;"/>
    <n v="20.96"/>
    <n v="4"/>
    <n v="6.81"/>
    <s v="Profit"/>
  </r>
  <r>
    <d v="2015-08-31T00:00:00"/>
    <x v="1"/>
    <x v="7"/>
    <x v="511"/>
    <s v="Rick Huthwaite20150831"/>
    <x v="1458"/>
    <x v="3"/>
    <x v="2"/>
    <x v="6"/>
    <s v="Toshiba IPT2010-SD IPÂ Telephone"/>
    <n v="555.96"/>
    <n v="5"/>
    <n v="41.7"/>
    <s v="Profit"/>
  </r>
  <r>
    <d v="2015-09-01T00:00:00"/>
    <x v="1"/>
    <x v="8"/>
    <x v="440"/>
    <s v="Doug Bickford20150901"/>
    <x v="1459"/>
    <x v="3"/>
    <x v="0"/>
    <x v="3"/>
    <s v="Storex Dura Pro Binders"/>
    <n v="4.75"/>
    <n v="1"/>
    <n v="1.6"/>
    <s v="Profit"/>
  </r>
  <r>
    <d v="2015-09-01T00:00:00"/>
    <x v="1"/>
    <x v="8"/>
    <x v="440"/>
    <s v="Doug Bickford20150901"/>
    <x v="1459"/>
    <x v="3"/>
    <x v="2"/>
    <x v="16"/>
    <s v="Hewlett Packard LaserJet 3310 Copier"/>
    <n v="959.98"/>
    <n v="2"/>
    <n v="335.99"/>
    <s v="Profit"/>
  </r>
  <r>
    <d v="2015-09-01T00:00:00"/>
    <x v="1"/>
    <x v="8"/>
    <x v="440"/>
    <s v="Doug Bickford20150901"/>
    <x v="1459"/>
    <x v="3"/>
    <x v="0"/>
    <x v="3"/>
    <s v="Avery Non-Stick Binders"/>
    <n v="14.37"/>
    <n v="4"/>
    <n v="4.49"/>
    <s v="Profit"/>
  </r>
  <r>
    <d v="2015-09-01T00:00:00"/>
    <x v="1"/>
    <x v="8"/>
    <x v="108"/>
    <s v="Daniel Raglin20150901"/>
    <x v="1460"/>
    <x v="32"/>
    <x v="0"/>
    <x v="3"/>
    <s v="Deluxe Heavy-Duty Vinyl Round Ring Binder"/>
    <n v="114.6"/>
    <n v="5"/>
    <n v="51.57"/>
    <s v="Profit"/>
  </r>
  <r>
    <d v="2015-09-01T00:00:00"/>
    <x v="1"/>
    <x v="8"/>
    <x v="108"/>
    <s v="Daniel Raglin20150901"/>
    <x v="1460"/>
    <x v="32"/>
    <x v="1"/>
    <x v="5"/>
    <s v="Global Value Steno Chair, Gray"/>
    <n v="60.74"/>
    <n v="1"/>
    <n v="15.19"/>
    <s v="Profit"/>
  </r>
  <r>
    <d v="2015-09-01T00:00:00"/>
    <x v="1"/>
    <x v="8"/>
    <x v="108"/>
    <s v="Daniel Raglin20150901"/>
    <x v="1460"/>
    <x v="32"/>
    <x v="1"/>
    <x v="8"/>
    <s v="Deflect-o Glass Clear Studded Chair Mats"/>
    <n v="124.36"/>
    <n v="2"/>
    <n v="27.36"/>
    <s v="Profit"/>
  </r>
  <r>
    <d v="2015-09-01T00:00:00"/>
    <x v="1"/>
    <x v="8"/>
    <x v="108"/>
    <s v="Daniel Raglin20150901"/>
    <x v="1460"/>
    <x v="32"/>
    <x v="0"/>
    <x v="2"/>
    <s v="Adjustable Depth Letter/Legal Cart"/>
    <n v="1088.76"/>
    <n v="6"/>
    <n v="315.74"/>
    <s v="Profit"/>
  </r>
  <r>
    <d v="2015-09-03T00:00:00"/>
    <x v="1"/>
    <x v="8"/>
    <x v="520"/>
    <s v="Julie Creighton20150903"/>
    <x v="1461"/>
    <x v="25"/>
    <x v="0"/>
    <x v="10"/>
    <s v="Jet-Pak Recycled Peel 'N' Seal Padded Mailers"/>
    <n v="200.98"/>
    <n v="7"/>
    <n v="62.81"/>
    <s v="Profit"/>
  </r>
  <r>
    <d v="2015-09-03T00:00:00"/>
    <x v="1"/>
    <x v="8"/>
    <x v="110"/>
    <s v="Mike Gockenbach20150903"/>
    <x v="1462"/>
    <x v="2"/>
    <x v="0"/>
    <x v="2"/>
    <s v="Eldon Gobal File Keepers"/>
    <n v="36.340000000000003"/>
    <n v="3"/>
    <n v="-7.27"/>
    <s v="Loss"/>
  </r>
  <r>
    <d v="2015-09-03T00:00:00"/>
    <x v="1"/>
    <x v="8"/>
    <x v="110"/>
    <s v="Mike Gockenbach20150903"/>
    <x v="1462"/>
    <x v="2"/>
    <x v="0"/>
    <x v="14"/>
    <s v="Martin Yale Chadless Opener Electric Letter Opener"/>
    <n v="666.25"/>
    <n v="1"/>
    <n v="-149.91"/>
    <s v="Loss"/>
  </r>
  <r>
    <d v="2015-09-03T00:00:00"/>
    <x v="1"/>
    <x v="8"/>
    <x v="110"/>
    <s v="Mike Gockenbach20150903"/>
    <x v="1462"/>
    <x v="2"/>
    <x v="0"/>
    <x v="10"/>
    <s v="White Business Envelopes with Contemporary Seam, Recycled White Business Envelopes"/>
    <n v="52.51"/>
    <n v="6"/>
    <n v="19.690000000000001"/>
    <s v="Profit"/>
  </r>
  <r>
    <d v="2015-09-03T00:00:00"/>
    <x v="1"/>
    <x v="8"/>
    <x v="639"/>
    <s v="David Bremer20150903"/>
    <x v="1463"/>
    <x v="3"/>
    <x v="0"/>
    <x v="2"/>
    <s v="Sterilite Officeware Hinged File Box"/>
    <n v="31.44"/>
    <n v="3"/>
    <n v="8.49"/>
    <s v="Profit"/>
  </r>
  <r>
    <d v="2015-09-03T00:00:00"/>
    <x v="1"/>
    <x v="8"/>
    <x v="639"/>
    <s v="David Bremer20150903"/>
    <x v="1463"/>
    <x v="3"/>
    <x v="2"/>
    <x v="9"/>
    <s v="Kingston Digital DataTraveler 16GB USB 2.0"/>
    <n v="17.899999999999999"/>
    <n v="2"/>
    <n v="3.4"/>
    <s v="Profit"/>
  </r>
  <r>
    <d v="2015-09-03T00:00:00"/>
    <x v="1"/>
    <x v="8"/>
    <x v="639"/>
    <s v="David Bremer20150903"/>
    <x v="1463"/>
    <x v="3"/>
    <x v="2"/>
    <x v="9"/>
    <s v="TRENDnet 56K USB 2.0 Phone, Internet and Fax Modem"/>
    <n v="129.44999999999999"/>
    <n v="5"/>
    <n v="46.6"/>
    <s v="Profit"/>
  </r>
  <r>
    <d v="2015-09-03T00:00:00"/>
    <x v="1"/>
    <x v="8"/>
    <x v="403"/>
    <s v="Jennifer Braxton20150903"/>
    <x v="1464"/>
    <x v="37"/>
    <x v="0"/>
    <x v="12"/>
    <s v="Holmes Replacement Filter for HEPA Air Cleaner, Very Large Room, HEPA Filter"/>
    <n v="137.62"/>
    <n v="2"/>
    <n v="60.55"/>
    <s v="Profit"/>
  </r>
  <r>
    <d v="2015-09-03T00:00:00"/>
    <x v="1"/>
    <x v="8"/>
    <x v="403"/>
    <s v="Jennifer Braxton20150903"/>
    <x v="1464"/>
    <x v="37"/>
    <x v="2"/>
    <x v="6"/>
    <s v="Classic Ivory AntiqueÂ TelephoneÂ ZL1810"/>
    <n v="100.49"/>
    <n v="1"/>
    <n v="25.12"/>
    <s v="Profit"/>
  </r>
  <r>
    <d v="2015-09-03T00:00:00"/>
    <x v="1"/>
    <x v="8"/>
    <x v="403"/>
    <s v="Jennifer Braxton20150903"/>
    <x v="1464"/>
    <x v="20"/>
    <x v="0"/>
    <x v="2"/>
    <s v="Iceberg Mobile Mega Data/Printer Cart"/>
    <n v="120.33"/>
    <n v="1"/>
    <n v="31.29"/>
    <s v="Profit"/>
  </r>
  <r>
    <d v="2015-09-03T00:00:00"/>
    <x v="1"/>
    <x v="8"/>
    <x v="326"/>
    <s v="Ann Steele20150903"/>
    <x v="1465"/>
    <x v="3"/>
    <x v="1"/>
    <x v="5"/>
    <s v="Office Star - Ergonomically Designed Knee Chair"/>
    <n v="129.57"/>
    <n v="2"/>
    <n v="-12.96"/>
    <s v="Loss"/>
  </r>
  <r>
    <d v="2015-09-03T00:00:00"/>
    <x v="1"/>
    <x v="8"/>
    <x v="326"/>
    <s v="Ann Steele20150903"/>
    <x v="1465"/>
    <x v="3"/>
    <x v="0"/>
    <x v="3"/>
    <s v="Avery Durable Slant Ring Binders, No Labels"/>
    <n v="6.37"/>
    <n v="2"/>
    <n v="2.15"/>
    <s v="Profit"/>
  </r>
  <r>
    <d v="2015-09-03T00:00:00"/>
    <x v="1"/>
    <x v="8"/>
    <x v="552"/>
    <s v="Cathy Prescott20150903"/>
    <x v="1466"/>
    <x v="12"/>
    <x v="1"/>
    <x v="8"/>
    <s v="GE 48&quot; Fluorescent Tube, Cool White Energy Saver, 34 Watts, 30/Box"/>
    <n v="238.15"/>
    <n v="3"/>
    <n v="89.31"/>
    <s v="Profit"/>
  </r>
  <r>
    <d v="2015-09-03T00:00:00"/>
    <x v="1"/>
    <x v="8"/>
    <x v="209"/>
    <s v="John Huston20150903"/>
    <x v="1467"/>
    <x v="14"/>
    <x v="0"/>
    <x v="1"/>
    <s v="Smead Alpha-Z Color-Coded Name Labels First Letter Starter Set"/>
    <n v="7.5"/>
    <n v="2"/>
    <n v="3.6"/>
    <s v="Profit"/>
  </r>
  <r>
    <d v="2015-09-04T00:00:00"/>
    <x v="1"/>
    <x v="8"/>
    <x v="349"/>
    <s v="Christine Sundaresam20150904"/>
    <x v="1468"/>
    <x v="4"/>
    <x v="0"/>
    <x v="0"/>
    <s v="Xerox 1908"/>
    <n v="279.89999999999998"/>
    <n v="5"/>
    <n v="137.15"/>
    <s v="Profit"/>
  </r>
  <r>
    <d v="2015-09-04T00:00:00"/>
    <x v="1"/>
    <x v="8"/>
    <x v="349"/>
    <s v="Christine Sundaresam20150904"/>
    <x v="1468"/>
    <x v="4"/>
    <x v="2"/>
    <x v="9"/>
    <s v="Logitech G19 Programmable Gaming Keyboard"/>
    <n v="619.95000000000005"/>
    <n v="5"/>
    <n v="111.59"/>
    <s v="Profit"/>
  </r>
  <r>
    <d v="2015-09-04T00:00:00"/>
    <x v="1"/>
    <x v="8"/>
    <x v="349"/>
    <s v="Christine Sundaresam20150904"/>
    <x v="1468"/>
    <x v="4"/>
    <x v="0"/>
    <x v="0"/>
    <s v="Ampad Evidence Wirebond Steno Books, 6&quot; x 9&quot;"/>
    <n v="4.3600000000000003"/>
    <n v="2"/>
    <n v="2.0499999999999998"/>
    <s v="Profit"/>
  </r>
  <r>
    <d v="2015-09-04T00:00:00"/>
    <x v="1"/>
    <x v="8"/>
    <x v="349"/>
    <s v="Christine Sundaresam20150904"/>
    <x v="1468"/>
    <x v="4"/>
    <x v="0"/>
    <x v="10"/>
    <s v="Security-Tint Envelopes"/>
    <n v="15.28"/>
    <n v="2"/>
    <n v="7.49"/>
    <s v="Profit"/>
  </r>
  <r>
    <d v="2015-09-04T00:00:00"/>
    <x v="1"/>
    <x v="8"/>
    <x v="127"/>
    <s v="Ken Black20150904"/>
    <x v="1469"/>
    <x v="11"/>
    <x v="0"/>
    <x v="3"/>
    <s v="Acco Flexible ACCOHIDE Square Ring Data Binder, Dark Blue, 11 1/2&quot; X 14&quot; 7/8&quot;"/>
    <n v="9.76"/>
    <n v="2"/>
    <n v="-6.83"/>
    <s v="Loss"/>
  </r>
  <r>
    <d v="2015-09-04T00:00:00"/>
    <x v="1"/>
    <x v="8"/>
    <x v="171"/>
    <s v="David Smith20150904"/>
    <x v="1470"/>
    <x v="0"/>
    <x v="2"/>
    <x v="9"/>
    <s v="Sony Micro Vault Click 16 GB USB 2.0 Flash Drive"/>
    <n v="134.38"/>
    <n v="3"/>
    <n v="6.72"/>
    <s v="Profit"/>
  </r>
  <r>
    <d v="2015-09-04T00:00:00"/>
    <x v="1"/>
    <x v="8"/>
    <x v="678"/>
    <s v="Shaun Chance20150904"/>
    <x v="1471"/>
    <x v="2"/>
    <x v="0"/>
    <x v="3"/>
    <s v="Avery Heavy-Duty EZD View Binder with Locking Rings"/>
    <n v="7.66"/>
    <n v="4"/>
    <n v="-6.12"/>
    <s v="Loss"/>
  </r>
  <r>
    <d v="2015-09-05T00:00:00"/>
    <x v="1"/>
    <x v="8"/>
    <x v="316"/>
    <s v="Arthur Gainer20150905"/>
    <x v="1472"/>
    <x v="3"/>
    <x v="1"/>
    <x v="11"/>
    <s v="Sauder Camden County Barrister Bookcase, Planked Cherry Finish"/>
    <n v="411.33"/>
    <n v="4"/>
    <n v="-4.84"/>
    <s v="Loss"/>
  </r>
  <r>
    <d v="2015-09-05T00:00:00"/>
    <x v="1"/>
    <x v="8"/>
    <x v="316"/>
    <s v="Arthur Gainer20150905"/>
    <x v="1472"/>
    <x v="3"/>
    <x v="0"/>
    <x v="3"/>
    <s v="DXL Angle-View Binders with Locking Rings, Black"/>
    <n v="28.75"/>
    <n v="6"/>
    <n v="9.6999999999999993"/>
    <s v="Profit"/>
  </r>
  <r>
    <d v="2015-09-05T00:00:00"/>
    <x v="1"/>
    <x v="8"/>
    <x v="316"/>
    <s v="Arthur Gainer20150905"/>
    <x v="1472"/>
    <x v="3"/>
    <x v="1"/>
    <x v="11"/>
    <s v="Sauder Camden County Collection Libraries, Planked Cherry Finish"/>
    <n v="293.2"/>
    <n v="3"/>
    <n v="-20.7"/>
    <s v="Loss"/>
  </r>
  <r>
    <d v="2015-09-05T00:00:00"/>
    <x v="1"/>
    <x v="8"/>
    <x v="683"/>
    <s v="Cathy Armstrong20150905"/>
    <x v="1473"/>
    <x v="0"/>
    <x v="0"/>
    <x v="3"/>
    <s v="Acco Flexible ACCOHIDE Square Ring Data Binder, Dark Blue, 11 1/2&quot; X 14&quot; 7/8&quot;"/>
    <n v="16.27"/>
    <n v="5"/>
    <n v="-25.22"/>
    <s v="Loss"/>
  </r>
  <r>
    <d v="2015-09-05T00:00:00"/>
    <x v="1"/>
    <x v="8"/>
    <x v="683"/>
    <s v="Cathy Armstrong20150905"/>
    <x v="1473"/>
    <x v="0"/>
    <x v="0"/>
    <x v="14"/>
    <s v="Stiletto Hand Letter Openers"/>
    <n v="69.12"/>
    <n v="9"/>
    <n v="-14.69"/>
    <s v="Loss"/>
  </r>
  <r>
    <d v="2015-09-05T00:00:00"/>
    <x v="1"/>
    <x v="8"/>
    <x v="683"/>
    <s v="Cathy Armstrong20150905"/>
    <x v="1473"/>
    <x v="0"/>
    <x v="0"/>
    <x v="3"/>
    <s v="Acco Four Pocket Poly Ring Binder with Label Holder, Smoke, 1&quot;"/>
    <n v="4.47"/>
    <n v="3"/>
    <n v="-7.82"/>
    <s v="Loss"/>
  </r>
  <r>
    <d v="2015-09-05T00:00:00"/>
    <x v="1"/>
    <x v="8"/>
    <x v="569"/>
    <s v="Sung Pak20150905"/>
    <x v="1474"/>
    <x v="28"/>
    <x v="1"/>
    <x v="8"/>
    <s v="Longer-Life Soft White Bulbs"/>
    <n v="6.16"/>
    <n v="2"/>
    <n v="2.96"/>
    <s v="Profit"/>
  </r>
  <r>
    <d v="2015-09-05T00:00:00"/>
    <x v="1"/>
    <x v="8"/>
    <x v="569"/>
    <s v="Sung Pak20150905"/>
    <x v="1474"/>
    <x v="28"/>
    <x v="0"/>
    <x v="0"/>
    <s v="Xerox 1881"/>
    <n v="36.840000000000003"/>
    <n v="3"/>
    <n v="17.309999999999999"/>
    <s v="Profit"/>
  </r>
  <r>
    <d v="2015-09-05T00:00:00"/>
    <x v="1"/>
    <x v="8"/>
    <x v="581"/>
    <s v="Tamara Willingham20150905"/>
    <x v="1475"/>
    <x v="6"/>
    <x v="1"/>
    <x v="8"/>
    <s v="Tensor Brushed Steel Torchiere Floor Lamp"/>
    <n v="67.959999999999994"/>
    <n v="4"/>
    <n v="12.23"/>
    <s v="Profit"/>
  </r>
  <r>
    <d v="2015-09-06T00:00:00"/>
    <x v="1"/>
    <x v="8"/>
    <x v="165"/>
    <s v="Beth Thompson20150906"/>
    <x v="1476"/>
    <x v="22"/>
    <x v="0"/>
    <x v="3"/>
    <s v="Acco Hanging Data Binders"/>
    <n v="6.1"/>
    <n v="2"/>
    <n v="2.13"/>
    <s v="Profit"/>
  </r>
  <r>
    <d v="2015-09-06T00:00:00"/>
    <x v="1"/>
    <x v="8"/>
    <x v="165"/>
    <s v="Beth Thompson20150906"/>
    <x v="1476"/>
    <x v="22"/>
    <x v="1"/>
    <x v="8"/>
    <s v="Howard Miller 16&quot; Diameter Gallery Wall Clock"/>
    <n v="191.82"/>
    <n v="3"/>
    <n v="74.81"/>
    <s v="Profit"/>
  </r>
  <r>
    <d v="2015-09-06T00:00:00"/>
    <x v="1"/>
    <x v="8"/>
    <x v="604"/>
    <s v="Lori Olson20150906"/>
    <x v="1477"/>
    <x v="3"/>
    <x v="2"/>
    <x v="9"/>
    <s v="Memorex Mini Travel Drive 8 GB USB 2.0 Flash Drive"/>
    <n v="46.32"/>
    <n v="4"/>
    <n v="18.059999999999999"/>
    <s v="Profit"/>
  </r>
  <r>
    <d v="2015-09-06T00:00:00"/>
    <x v="1"/>
    <x v="8"/>
    <x v="684"/>
    <s v="Chuck Clark20150906"/>
    <x v="1478"/>
    <x v="20"/>
    <x v="1"/>
    <x v="5"/>
    <s v="Global Airflow Leather Mesh Back Chair, Black"/>
    <n v="271.76"/>
    <n v="2"/>
    <n v="60.39"/>
    <s v="Profit"/>
  </r>
  <r>
    <d v="2015-09-06T00:00:00"/>
    <x v="1"/>
    <x v="8"/>
    <x v="38"/>
    <s v="Cyma Kinney20150906"/>
    <x v="1479"/>
    <x v="15"/>
    <x v="0"/>
    <x v="7"/>
    <s v="Assorted Color Push Pins"/>
    <n v="7.24"/>
    <n v="5"/>
    <n v="1.18"/>
    <s v="Profit"/>
  </r>
  <r>
    <d v="2015-09-06T00:00:00"/>
    <x v="1"/>
    <x v="8"/>
    <x v="538"/>
    <s v="Alyssa Tate20150906"/>
    <x v="1480"/>
    <x v="16"/>
    <x v="0"/>
    <x v="3"/>
    <s v="GBC Plasticlear Binding Covers"/>
    <n v="3.44"/>
    <n v="1"/>
    <n v="-2.5299999999999998"/>
    <s v="Loss"/>
  </r>
  <r>
    <d v="2015-09-06T00:00:00"/>
    <x v="1"/>
    <x v="8"/>
    <x v="14"/>
    <s v="Brendan Sweed20150906"/>
    <x v="1481"/>
    <x v="20"/>
    <x v="0"/>
    <x v="12"/>
    <s v="Black &amp; Decker Filter for Double Action Dustbuster Cordless Vac BLDV7210"/>
    <n v="8.39"/>
    <n v="1"/>
    <n v="2.1"/>
    <s v="Profit"/>
  </r>
  <r>
    <d v="2015-09-06T00:00:00"/>
    <x v="1"/>
    <x v="8"/>
    <x v="14"/>
    <s v="Brendan Sweed20150906"/>
    <x v="1481"/>
    <x v="20"/>
    <x v="2"/>
    <x v="6"/>
    <s v="ShoreTel ShorePhone IP 230 VoIP phone"/>
    <n v="337.98"/>
    <n v="2"/>
    <n v="101.39"/>
    <s v="Profit"/>
  </r>
  <r>
    <d v="2015-09-06T00:00:00"/>
    <x v="1"/>
    <x v="8"/>
    <x v="340"/>
    <s v="Andy Gerbode20150906"/>
    <x v="1482"/>
    <x v="6"/>
    <x v="0"/>
    <x v="3"/>
    <s v="SlimView Poly Binder, 3/8&quot;"/>
    <n v="46.62"/>
    <n v="9"/>
    <n v="21.45"/>
    <s v="Profit"/>
  </r>
  <r>
    <d v="2015-09-06T00:00:00"/>
    <x v="1"/>
    <x v="8"/>
    <x v="661"/>
    <s v="Shaun Weien20150906"/>
    <x v="1483"/>
    <x v="8"/>
    <x v="1"/>
    <x v="13"/>
    <s v="KI Adjustable-Height Table"/>
    <n v="85.98"/>
    <n v="1"/>
    <n v="22.35"/>
    <s v="Profit"/>
  </r>
  <r>
    <d v="2015-09-07T00:00:00"/>
    <x v="1"/>
    <x v="8"/>
    <x v="454"/>
    <s v="Helen Andreada20150907"/>
    <x v="1484"/>
    <x v="3"/>
    <x v="0"/>
    <x v="2"/>
    <s v="Safco Industrial Wire Shelving"/>
    <n v="671.93"/>
    <n v="7"/>
    <n v="20.16"/>
    <s v="Profit"/>
  </r>
  <r>
    <d v="2015-09-07T00:00:00"/>
    <x v="1"/>
    <x v="8"/>
    <x v="309"/>
    <s v="Charles Crestani20150907"/>
    <x v="1485"/>
    <x v="0"/>
    <x v="1"/>
    <x v="5"/>
    <s v="Metal Folding Chairs, Beige, 4/Carton"/>
    <n v="47.52"/>
    <n v="2"/>
    <n v="-2.04"/>
    <s v="Loss"/>
  </r>
  <r>
    <d v="2015-09-07T00:00:00"/>
    <x v="1"/>
    <x v="8"/>
    <x v="387"/>
    <s v="Marc Crier20150907"/>
    <x v="1486"/>
    <x v="20"/>
    <x v="0"/>
    <x v="2"/>
    <s v="Eldon Shelf Savers Cubes and Bins"/>
    <n v="13.96"/>
    <n v="2"/>
    <n v="0.28000000000000003"/>
    <s v="Profit"/>
  </r>
  <r>
    <d v="2015-09-07T00:00:00"/>
    <x v="1"/>
    <x v="8"/>
    <x v="387"/>
    <s v="Marc Crier20150907"/>
    <x v="1486"/>
    <x v="20"/>
    <x v="1"/>
    <x v="13"/>
    <s v="Anderson Hickey Conga Table Tops &amp; Accessories"/>
    <n v="27.41"/>
    <n v="3"/>
    <n v="-14.16"/>
    <s v="Loss"/>
  </r>
  <r>
    <d v="2015-09-07T00:00:00"/>
    <x v="1"/>
    <x v="8"/>
    <x v="382"/>
    <s v="Lisa Ryan20150907"/>
    <x v="1487"/>
    <x v="2"/>
    <x v="0"/>
    <x v="3"/>
    <s v="GBC Wire Binding Strips"/>
    <n v="9.52"/>
    <n v="1"/>
    <n v="-6.98"/>
    <s v="Loss"/>
  </r>
  <r>
    <d v="2015-09-07T00:00:00"/>
    <x v="1"/>
    <x v="8"/>
    <x v="382"/>
    <s v="Lisa Ryan20150907"/>
    <x v="1487"/>
    <x v="2"/>
    <x v="2"/>
    <x v="6"/>
    <s v="Samsung Galaxy Note 3"/>
    <n v="791.96"/>
    <n v="6"/>
    <n v="-131.99"/>
    <s v="Loss"/>
  </r>
  <r>
    <d v="2015-09-07T00:00:00"/>
    <x v="1"/>
    <x v="8"/>
    <x v="382"/>
    <s v="Lisa Ryan20150907"/>
    <x v="1487"/>
    <x v="2"/>
    <x v="0"/>
    <x v="3"/>
    <s v="Angle-D Ring Binders"/>
    <n v="4.92"/>
    <n v="3"/>
    <n v="-3.94"/>
    <s v="Loss"/>
  </r>
  <r>
    <d v="2015-09-07T00:00:00"/>
    <x v="1"/>
    <x v="8"/>
    <x v="369"/>
    <s v="Corey Catlett20150907"/>
    <x v="1488"/>
    <x v="25"/>
    <x v="0"/>
    <x v="4"/>
    <s v="Boston 1645 Deluxe Heavier-Duty Electric Pencil Sharpener"/>
    <n v="140.74"/>
    <n v="4"/>
    <n v="12.31"/>
    <s v="Profit"/>
  </r>
  <r>
    <d v="2015-09-07T00:00:00"/>
    <x v="1"/>
    <x v="8"/>
    <x v="451"/>
    <s v="Tanja Norvell20150907"/>
    <x v="1489"/>
    <x v="20"/>
    <x v="2"/>
    <x v="9"/>
    <s v="Razer Kraken PRO Over Ear PC and Music Headset"/>
    <n v="559.92999999999995"/>
    <n v="7"/>
    <n v="167.98"/>
    <s v="Profit"/>
  </r>
  <r>
    <d v="2015-09-07T00:00:00"/>
    <x v="1"/>
    <x v="8"/>
    <x v="340"/>
    <s v="Andy Gerbode20150907"/>
    <x v="1490"/>
    <x v="20"/>
    <x v="0"/>
    <x v="2"/>
    <s v="Mobile Personal File Cube"/>
    <n v="70.260000000000005"/>
    <n v="3"/>
    <n v="18.97"/>
    <s v="Profit"/>
  </r>
  <r>
    <d v="2015-09-07T00:00:00"/>
    <x v="1"/>
    <x v="8"/>
    <x v="340"/>
    <s v="Andy Gerbode20150907"/>
    <x v="1490"/>
    <x v="20"/>
    <x v="2"/>
    <x v="9"/>
    <s v="KeyTronicÂ E03601U1 -Â KeyboardÂ - Beige"/>
    <n v="90"/>
    <n v="5"/>
    <n v="16.2"/>
    <s v="Profit"/>
  </r>
  <r>
    <d v="2015-09-07T00:00:00"/>
    <x v="1"/>
    <x v="8"/>
    <x v="340"/>
    <s v="Andy Gerbode20150907"/>
    <x v="1490"/>
    <x v="20"/>
    <x v="0"/>
    <x v="3"/>
    <s v="Acco Pressboard Covers with Storage Hooks, 9 1/2&quot; x 11&quot;, Executive Red"/>
    <n v="6.1"/>
    <n v="2"/>
    <n v="2.06"/>
    <s v="Profit"/>
  </r>
  <r>
    <d v="2015-09-07T00:00:00"/>
    <x v="1"/>
    <x v="8"/>
    <x v="340"/>
    <s v="Andy Gerbode20150907"/>
    <x v="1490"/>
    <x v="20"/>
    <x v="1"/>
    <x v="13"/>
    <s v="Bretford CR8500 Series Meeting Room Furniture"/>
    <n v="481.18"/>
    <n v="2"/>
    <n v="-120.29"/>
    <s v="Loss"/>
  </r>
  <r>
    <d v="2015-09-07T00:00:00"/>
    <x v="1"/>
    <x v="8"/>
    <x v="340"/>
    <s v="Andy Gerbode20150907"/>
    <x v="1490"/>
    <x v="20"/>
    <x v="0"/>
    <x v="7"/>
    <s v="Assorted Color Push Pins"/>
    <n v="7.24"/>
    <n v="4"/>
    <n v="2.39"/>
    <s v="Profit"/>
  </r>
  <r>
    <d v="2015-09-08T00:00:00"/>
    <x v="1"/>
    <x v="8"/>
    <x v="685"/>
    <s v="Neoma Murray20150908"/>
    <x v="1491"/>
    <x v="3"/>
    <x v="0"/>
    <x v="0"/>
    <s v="Xerox 1928"/>
    <n v="26.4"/>
    <n v="5"/>
    <n v="11.88"/>
    <s v="Profit"/>
  </r>
  <r>
    <d v="2015-09-08T00:00:00"/>
    <x v="1"/>
    <x v="8"/>
    <x v="685"/>
    <s v="Neoma Murray20150908"/>
    <x v="1491"/>
    <x v="3"/>
    <x v="0"/>
    <x v="2"/>
    <s v="Eldon Shelf Savers Cubes and Bins"/>
    <n v="41.88"/>
    <n v="6"/>
    <n v="0.84"/>
    <s v="Profit"/>
  </r>
  <r>
    <d v="2015-09-08T00:00:00"/>
    <x v="1"/>
    <x v="8"/>
    <x v="197"/>
    <s v="Victoria Wilson20150908"/>
    <x v="1492"/>
    <x v="33"/>
    <x v="1"/>
    <x v="8"/>
    <s v="Acrylic Self-Standing Desk Frames"/>
    <n v="21.36"/>
    <n v="8"/>
    <n v="8.1199999999999992"/>
    <s v="Profit"/>
  </r>
  <r>
    <d v="2015-09-10T00:00:00"/>
    <x v="1"/>
    <x v="8"/>
    <x v="309"/>
    <s v="Charles Crestani20150910"/>
    <x v="1493"/>
    <x v="3"/>
    <x v="0"/>
    <x v="14"/>
    <s v="Martin-Yale Premier Letter Opener"/>
    <n v="51.52"/>
    <n v="4"/>
    <n v="1.55"/>
    <s v="Profit"/>
  </r>
  <r>
    <d v="2015-09-10T00:00:00"/>
    <x v="1"/>
    <x v="8"/>
    <x v="69"/>
    <s v="Aimee Bixby20150910"/>
    <x v="1494"/>
    <x v="39"/>
    <x v="0"/>
    <x v="0"/>
    <s v="Xerox 1952"/>
    <n v="14.94"/>
    <n v="3"/>
    <n v="7.02"/>
    <s v="Profit"/>
  </r>
  <r>
    <d v="2015-09-10T00:00:00"/>
    <x v="1"/>
    <x v="8"/>
    <x v="150"/>
    <s v="Edward Hooks20150910"/>
    <x v="1495"/>
    <x v="32"/>
    <x v="0"/>
    <x v="12"/>
    <s v="Euro-Pro Shark Turbo Vacuum"/>
    <n v="61.96"/>
    <n v="2"/>
    <n v="16.11"/>
    <s v="Profit"/>
  </r>
  <r>
    <d v="2015-09-10T00:00:00"/>
    <x v="1"/>
    <x v="8"/>
    <x v="150"/>
    <s v="Edward Hooks20150910"/>
    <x v="1495"/>
    <x v="32"/>
    <x v="1"/>
    <x v="11"/>
    <s v="O'Sullivan 2-Door Barrister Bookcase in Odessa Pine"/>
    <n v="361.96"/>
    <n v="2"/>
    <n v="83.25"/>
    <s v="Profit"/>
  </r>
  <r>
    <d v="2015-09-10T00:00:00"/>
    <x v="1"/>
    <x v="8"/>
    <x v="150"/>
    <s v="Edward Hooks20150910"/>
    <x v="1495"/>
    <x v="32"/>
    <x v="0"/>
    <x v="0"/>
    <s v="Xerox 1960"/>
    <n v="278.82"/>
    <n v="9"/>
    <n v="125.47"/>
    <s v="Profit"/>
  </r>
  <r>
    <d v="2015-09-10T00:00:00"/>
    <x v="1"/>
    <x v="8"/>
    <x v="550"/>
    <s v="Matt Collins20150910"/>
    <x v="1496"/>
    <x v="22"/>
    <x v="0"/>
    <x v="2"/>
    <s v="Belkin 19&quot; Center-Weighted Shelf, Gray"/>
    <n v="353.88"/>
    <n v="6"/>
    <n v="17.690000000000001"/>
    <s v="Profit"/>
  </r>
  <r>
    <d v="2015-09-10T00:00:00"/>
    <x v="1"/>
    <x v="8"/>
    <x v="686"/>
    <s v="Bobby Odegard20150910"/>
    <x v="1497"/>
    <x v="20"/>
    <x v="0"/>
    <x v="4"/>
    <s v="Manco Dry-Lighter Erasable Highlighter"/>
    <n v="6.08"/>
    <n v="2"/>
    <n v="2.0699999999999998"/>
    <s v="Profit"/>
  </r>
  <r>
    <d v="2015-09-10T00:00:00"/>
    <x v="1"/>
    <x v="8"/>
    <x v="410"/>
    <s v="Frank Atkinson20150910"/>
    <x v="1498"/>
    <x v="3"/>
    <x v="1"/>
    <x v="8"/>
    <s v="Seth Thomas 13 1/2&quot; Wall Clock"/>
    <n v="106.68"/>
    <n v="6"/>
    <n v="33.07"/>
    <s v="Profit"/>
  </r>
  <r>
    <d v="2015-09-10T00:00:00"/>
    <x v="1"/>
    <x v="8"/>
    <x v="592"/>
    <s v="Alex Russell20150910"/>
    <x v="1499"/>
    <x v="0"/>
    <x v="1"/>
    <x v="5"/>
    <s v="Global Commerce Series Low-Back Swivel/Tilt Chairs"/>
    <n v="179.89"/>
    <n v="1"/>
    <n v="-2.57"/>
    <s v="Loss"/>
  </r>
  <r>
    <d v="2015-09-11T00:00:00"/>
    <x v="1"/>
    <x v="8"/>
    <x v="236"/>
    <s v="Steven Cartwright20150911"/>
    <x v="1500"/>
    <x v="3"/>
    <x v="0"/>
    <x v="4"/>
    <s v="Boston 19500 Mighty Mite Electric Pencil Sharpener"/>
    <n v="181.35"/>
    <n v="9"/>
    <n v="48.96"/>
    <s v="Profit"/>
  </r>
  <r>
    <d v="2015-09-11T00:00:00"/>
    <x v="1"/>
    <x v="8"/>
    <x v="236"/>
    <s v="Steven Cartwright20150911"/>
    <x v="1500"/>
    <x v="3"/>
    <x v="0"/>
    <x v="1"/>
    <s v="Avery 474"/>
    <n v="8.64"/>
    <n v="3"/>
    <n v="4.2300000000000004"/>
    <s v="Profit"/>
  </r>
  <r>
    <d v="2015-09-11T00:00:00"/>
    <x v="1"/>
    <x v="8"/>
    <x v="191"/>
    <s v="Sean Braxton20150911"/>
    <x v="1501"/>
    <x v="3"/>
    <x v="0"/>
    <x v="4"/>
    <s v="Hunt PowerHouse Electric Pencil Sharpener, Blue"/>
    <n v="265.86"/>
    <n v="7"/>
    <n v="79.760000000000005"/>
    <s v="Profit"/>
  </r>
  <r>
    <d v="2015-09-11T00:00:00"/>
    <x v="1"/>
    <x v="8"/>
    <x v="286"/>
    <s v="Don Miller20150911"/>
    <x v="1502"/>
    <x v="20"/>
    <x v="1"/>
    <x v="8"/>
    <s v="Deflect-o DuraMat Antistatic Studded Beveled Mat for Medium Pile Carpeting"/>
    <n v="210.68"/>
    <n v="2"/>
    <n v="50.56"/>
    <s v="Profit"/>
  </r>
  <r>
    <d v="2015-09-11T00:00:00"/>
    <x v="1"/>
    <x v="8"/>
    <x v="286"/>
    <s v="Don Miller20150911"/>
    <x v="1502"/>
    <x v="20"/>
    <x v="0"/>
    <x v="2"/>
    <s v="Space Solutions Industrial Galvanized Steel Shelving."/>
    <n v="78.8"/>
    <n v="1"/>
    <n v="1.58"/>
    <s v="Profit"/>
  </r>
  <r>
    <d v="2015-09-11T00:00:00"/>
    <x v="1"/>
    <x v="8"/>
    <x v="286"/>
    <s v="Don Miller20150911"/>
    <x v="1502"/>
    <x v="20"/>
    <x v="2"/>
    <x v="9"/>
    <s v="LogitechÂ LS21 Speaker System - PC Multimedia - 2.1-CH - Wired"/>
    <n v="19.989999999999998"/>
    <n v="1"/>
    <n v="6.8"/>
    <s v="Profit"/>
  </r>
  <r>
    <d v="2015-09-11T00:00:00"/>
    <x v="1"/>
    <x v="8"/>
    <x v="286"/>
    <s v="Don Miller20150911"/>
    <x v="1502"/>
    <x v="20"/>
    <x v="0"/>
    <x v="2"/>
    <s v="Fellowes Staxonsteel Drawer Files"/>
    <n v="772.68"/>
    <n v="4"/>
    <n v="108.18"/>
    <s v="Profit"/>
  </r>
  <r>
    <d v="2015-09-11T00:00:00"/>
    <x v="1"/>
    <x v="8"/>
    <x v="169"/>
    <s v="George Bell20150911"/>
    <x v="1503"/>
    <x v="26"/>
    <x v="1"/>
    <x v="8"/>
    <s v="Deflect-O Glasstique Clear Desk Accessories"/>
    <n v="24.64"/>
    <n v="4"/>
    <n v="4"/>
    <s v="Profit"/>
  </r>
  <r>
    <d v="2015-09-11T00:00:00"/>
    <x v="1"/>
    <x v="8"/>
    <x v="659"/>
    <s v="Skye Norling20150911"/>
    <x v="1504"/>
    <x v="23"/>
    <x v="0"/>
    <x v="1"/>
    <s v="Avery 503"/>
    <n v="31.05"/>
    <n v="3"/>
    <n v="14.9"/>
    <s v="Profit"/>
  </r>
  <r>
    <d v="2015-09-11T00:00:00"/>
    <x v="1"/>
    <x v="8"/>
    <x v="659"/>
    <s v="Skye Norling20150911"/>
    <x v="1504"/>
    <x v="23"/>
    <x v="1"/>
    <x v="8"/>
    <s v="Eldon Pizzaz Desk Accessories"/>
    <n v="8.92"/>
    <n v="4"/>
    <n v="3.92"/>
    <s v="Profit"/>
  </r>
  <r>
    <d v="2015-09-11T00:00:00"/>
    <x v="1"/>
    <x v="8"/>
    <x v="659"/>
    <s v="Skye Norling20150911"/>
    <x v="1504"/>
    <x v="23"/>
    <x v="0"/>
    <x v="3"/>
    <s v="Ibico Laser Imprintable Binding System Covers"/>
    <n v="209.6"/>
    <n v="4"/>
    <n v="96.42"/>
    <s v="Profit"/>
  </r>
  <r>
    <d v="2015-09-11T00:00:00"/>
    <x v="1"/>
    <x v="8"/>
    <x v="659"/>
    <s v="Skye Norling20150911"/>
    <x v="1504"/>
    <x v="23"/>
    <x v="0"/>
    <x v="12"/>
    <s v="Fellowes Advanced 8 Outlet Surge Suppressor with Phone/Fax Protection"/>
    <n v="111.04"/>
    <n v="4"/>
    <n v="29.98"/>
    <s v="Profit"/>
  </r>
  <r>
    <d v="2015-09-11T00:00:00"/>
    <x v="1"/>
    <x v="8"/>
    <x v="659"/>
    <s v="Skye Norling20150911"/>
    <x v="1504"/>
    <x v="23"/>
    <x v="0"/>
    <x v="0"/>
    <s v="Xerox 208"/>
    <n v="38.880000000000003"/>
    <n v="6"/>
    <n v="18.66"/>
    <s v="Profit"/>
  </r>
  <r>
    <d v="2015-09-12T00:00:00"/>
    <x v="1"/>
    <x v="8"/>
    <x v="194"/>
    <s v="Paul Gonzalez20150912"/>
    <x v="1505"/>
    <x v="20"/>
    <x v="2"/>
    <x v="16"/>
    <s v="Hewlett Packard 310 Color Digital Copier"/>
    <n v="479.98"/>
    <n v="2"/>
    <n v="60"/>
    <s v="Profit"/>
  </r>
  <r>
    <d v="2015-09-12T00:00:00"/>
    <x v="1"/>
    <x v="8"/>
    <x v="194"/>
    <s v="Paul Gonzalez20150912"/>
    <x v="1505"/>
    <x v="20"/>
    <x v="0"/>
    <x v="1"/>
    <s v="Avery 520"/>
    <n v="12.6"/>
    <n v="4"/>
    <n v="6.05"/>
    <s v="Profit"/>
  </r>
  <r>
    <d v="2015-09-12T00:00:00"/>
    <x v="1"/>
    <x v="8"/>
    <x v="51"/>
    <s v="Tamara Manning20150912"/>
    <x v="1506"/>
    <x v="20"/>
    <x v="0"/>
    <x v="4"/>
    <s v="Binney &amp; Smith Crayola Metallic Colored Pencils, 8-Color Set"/>
    <n v="9.26"/>
    <n v="2"/>
    <n v="3.06"/>
    <s v="Profit"/>
  </r>
  <r>
    <d v="2015-09-12T00:00:00"/>
    <x v="1"/>
    <x v="8"/>
    <x v="51"/>
    <s v="Tamara Manning20150912"/>
    <x v="1506"/>
    <x v="20"/>
    <x v="0"/>
    <x v="2"/>
    <s v="Gould Plastics 9-Pocket Panel Bin, 18-3/8w x 5-1/4d x 20-1/2h, Black"/>
    <n v="105.98"/>
    <n v="2"/>
    <n v="4.24"/>
    <s v="Profit"/>
  </r>
  <r>
    <d v="2015-09-12T00:00:00"/>
    <x v="1"/>
    <x v="8"/>
    <x v="51"/>
    <s v="Tamara Manning20150912"/>
    <x v="1506"/>
    <x v="20"/>
    <x v="0"/>
    <x v="7"/>
    <s v="OIC Binder Clips, Mini, 1/4&quot; Capacity, Black"/>
    <n v="1.24"/>
    <n v="1"/>
    <n v="0.57999999999999996"/>
    <s v="Profit"/>
  </r>
  <r>
    <d v="2015-09-12T00:00:00"/>
    <x v="1"/>
    <x v="8"/>
    <x v="51"/>
    <s v="Tamara Manning20150912"/>
    <x v="1506"/>
    <x v="20"/>
    <x v="0"/>
    <x v="1"/>
    <s v="Avery 489"/>
    <n v="20.7"/>
    <n v="2"/>
    <n v="9.94"/>
    <s v="Profit"/>
  </r>
  <r>
    <d v="2015-09-12T00:00:00"/>
    <x v="1"/>
    <x v="8"/>
    <x v="51"/>
    <s v="Tamara Manning20150912"/>
    <x v="1506"/>
    <x v="20"/>
    <x v="0"/>
    <x v="0"/>
    <s v="HP Office Recycled Paper (20Lb. and 87 Bright)"/>
    <n v="28.9"/>
    <n v="5"/>
    <n v="14.16"/>
    <s v="Profit"/>
  </r>
  <r>
    <d v="2015-09-12T00:00:00"/>
    <x v="1"/>
    <x v="8"/>
    <x v="51"/>
    <s v="Tamara Manning20150912"/>
    <x v="1506"/>
    <x v="20"/>
    <x v="0"/>
    <x v="10"/>
    <s v="Tyvek  Top-Opening Peel &amp; Seel Envelopes, Plain White"/>
    <n v="27.18"/>
    <n v="1"/>
    <n v="12.77"/>
    <s v="Profit"/>
  </r>
  <r>
    <d v="2015-09-12T00:00:00"/>
    <x v="1"/>
    <x v="8"/>
    <x v="583"/>
    <s v="Craig Carreira20150912"/>
    <x v="1507"/>
    <x v="22"/>
    <x v="2"/>
    <x v="9"/>
    <s v="Memorex Froggy Flash Drive 4 GB"/>
    <n v="21.98"/>
    <n v="2"/>
    <n v="8.57"/>
    <s v="Profit"/>
  </r>
  <r>
    <d v="2015-09-13T00:00:00"/>
    <x v="1"/>
    <x v="8"/>
    <x v="456"/>
    <s v="Zuschuss Carroll20150913"/>
    <x v="1508"/>
    <x v="18"/>
    <x v="2"/>
    <x v="9"/>
    <s v="Case Logic 2.4GHz Wireless Keyboard"/>
    <n v="199.96"/>
    <n v="4"/>
    <n v="16"/>
    <s v="Profit"/>
  </r>
  <r>
    <d v="2015-09-13T00:00:00"/>
    <x v="1"/>
    <x v="8"/>
    <x v="456"/>
    <s v="Zuschuss Carroll20150913"/>
    <x v="1508"/>
    <x v="18"/>
    <x v="1"/>
    <x v="5"/>
    <s v="Hon Multipurpose Stacking Arm Chairs"/>
    <n v="1516.2"/>
    <n v="7"/>
    <n v="394.21"/>
    <s v="Profit"/>
  </r>
  <r>
    <d v="2015-09-13T00:00:00"/>
    <x v="1"/>
    <x v="8"/>
    <x v="173"/>
    <s v="Harry Greene20150913"/>
    <x v="1509"/>
    <x v="2"/>
    <x v="0"/>
    <x v="3"/>
    <s v="Fellowes Twister Kit, Gray/Clear, 3/pkg"/>
    <n v="2.41"/>
    <n v="1"/>
    <n v="-2.0099999999999998"/>
    <s v="Loss"/>
  </r>
  <r>
    <d v="2015-09-13T00:00:00"/>
    <x v="1"/>
    <x v="8"/>
    <x v="657"/>
    <s v="Jonathan Howell20150913"/>
    <x v="1510"/>
    <x v="4"/>
    <x v="1"/>
    <x v="8"/>
    <s v="Eldon Advantage Chair Mats for Low to Medium Pile Carpets"/>
    <n v="129.93"/>
    <n v="3"/>
    <n v="12.99"/>
    <s v="Profit"/>
  </r>
  <r>
    <d v="2015-09-13T00:00:00"/>
    <x v="1"/>
    <x v="8"/>
    <x v="657"/>
    <s v="Jonathan Howell20150913"/>
    <x v="1510"/>
    <x v="4"/>
    <x v="0"/>
    <x v="0"/>
    <s v="Xerox 1948"/>
    <n v="69.930000000000007"/>
    <n v="7"/>
    <n v="31.47"/>
    <s v="Profit"/>
  </r>
  <r>
    <d v="2015-09-13T00:00:00"/>
    <x v="1"/>
    <x v="8"/>
    <x v="316"/>
    <s v="Arthur Gainer20150913"/>
    <x v="1511"/>
    <x v="1"/>
    <x v="0"/>
    <x v="10"/>
    <s v="Staple envelope"/>
    <n v="7.82"/>
    <n v="1"/>
    <n v="2.93"/>
    <s v="Profit"/>
  </r>
  <r>
    <d v="2015-09-13T00:00:00"/>
    <x v="1"/>
    <x v="8"/>
    <x v="316"/>
    <s v="Arthur Gainer20150913"/>
    <x v="1511"/>
    <x v="1"/>
    <x v="1"/>
    <x v="5"/>
    <s v="Global Value Steno Chair, Gray"/>
    <n v="170.07"/>
    <n v="4"/>
    <n v="-12.15"/>
    <s v="Loss"/>
  </r>
  <r>
    <d v="2015-09-13T00:00:00"/>
    <x v="1"/>
    <x v="8"/>
    <x v="481"/>
    <s v="Anne McFarland20150913"/>
    <x v="1512"/>
    <x v="25"/>
    <x v="0"/>
    <x v="3"/>
    <s v="Heavy-Duty E-Z-D Binders"/>
    <n v="13.09"/>
    <n v="4"/>
    <n v="-10.039999999999999"/>
    <s v="Loss"/>
  </r>
  <r>
    <d v="2015-09-13T00:00:00"/>
    <x v="1"/>
    <x v="8"/>
    <x v="687"/>
    <s v="Ken Dana20150913"/>
    <x v="1513"/>
    <x v="3"/>
    <x v="1"/>
    <x v="8"/>
    <s v="Flat Face Poster Frame"/>
    <n v="131.88"/>
    <n v="7"/>
    <n v="55.39"/>
    <s v="Profit"/>
  </r>
  <r>
    <d v="2015-09-13T00:00:00"/>
    <x v="1"/>
    <x v="8"/>
    <x v="687"/>
    <s v="Ken Dana20150913"/>
    <x v="1513"/>
    <x v="3"/>
    <x v="0"/>
    <x v="3"/>
    <s v="Acco Data Flex Cable Posts For Top &amp; Bottom Load Binders, 6&quot; Capacity"/>
    <n v="25.03"/>
    <n v="3"/>
    <n v="7.82"/>
    <s v="Profit"/>
  </r>
  <r>
    <d v="2015-09-13T00:00:00"/>
    <x v="1"/>
    <x v="8"/>
    <x v="687"/>
    <s v="Ken Dana20150913"/>
    <x v="1513"/>
    <x v="3"/>
    <x v="1"/>
    <x v="5"/>
    <s v="Global Comet Stacking Armless Chair"/>
    <n v="717.72"/>
    <n v="3"/>
    <n v="71.77"/>
    <s v="Profit"/>
  </r>
  <r>
    <d v="2015-09-13T00:00:00"/>
    <x v="1"/>
    <x v="8"/>
    <x v="687"/>
    <s v="Ken Dana20150913"/>
    <x v="1513"/>
    <x v="3"/>
    <x v="1"/>
    <x v="8"/>
    <s v="Eldon Econocleat Chair Mats for Low Pile Carpets"/>
    <n v="207.35"/>
    <n v="5"/>
    <n v="24.88"/>
    <s v="Profit"/>
  </r>
  <r>
    <d v="2015-09-13T00:00:00"/>
    <x v="1"/>
    <x v="8"/>
    <x v="687"/>
    <s v="Ken Dana20150913"/>
    <x v="1513"/>
    <x v="3"/>
    <x v="1"/>
    <x v="8"/>
    <s v="Tensor Computer Mounted Lamp"/>
    <n v="44.67"/>
    <n v="3"/>
    <n v="12.06"/>
    <s v="Profit"/>
  </r>
  <r>
    <d v="2015-09-13T00:00:00"/>
    <x v="1"/>
    <x v="8"/>
    <x v="687"/>
    <s v="Ken Dana20150913"/>
    <x v="1513"/>
    <x v="3"/>
    <x v="0"/>
    <x v="0"/>
    <s v="Xerox 1915"/>
    <n v="209.7"/>
    <n v="2"/>
    <n v="100.66"/>
    <s v="Profit"/>
  </r>
  <r>
    <d v="2015-09-14T00:00:00"/>
    <x v="1"/>
    <x v="8"/>
    <x v="103"/>
    <s v="Christina Anderson20150914"/>
    <x v="1514"/>
    <x v="27"/>
    <x v="1"/>
    <x v="13"/>
    <s v="Lesro Round Back Collection Coffee Table, End Table"/>
    <n v="912.75"/>
    <n v="5"/>
    <n v="118.66"/>
    <s v="Profit"/>
  </r>
  <r>
    <d v="2015-09-14T00:00:00"/>
    <x v="1"/>
    <x v="8"/>
    <x v="386"/>
    <s v="Stefania Perrino20150914"/>
    <x v="1515"/>
    <x v="3"/>
    <x v="1"/>
    <x v="13"/>
    <s v="KI Conference Tables"/>
    <n v="170.14"/>
    <n v="3"/>
    <n v="-8.51"/>
    <s v="Loss"/>
  </r>
  <r>
    <d v="2015-09-14T00:00:00"/>
    <x v="1"/>
    <x v="8"/>
    <x v="616"/>
    <s v="Christopher Martinez20150914"/>
    <x v="1516"/>
    <x v="9"/>
    <x v="0"/>
    <x v="2"/>
    <s v="Fellowes Officeware Wire Shelving"/>
    <n v="269.49"/>
    <n v="3"/>
    <n v="5.39"/>
    <s v="Profit"/>
  </r>
  <r>
    <d v="2015-09-14T00:00:00"/>
    <x v="1"/>
    <x v="8"/>
    <x v="96"/>
    <s v="Craig Carroll20150914"/>
    <x v="1517"/>
    <x v="20"/>
    <x v="0"/>
    <x v="2"/>
    <s v="Economy Rollaway Files"/>
    <n v="991.2"/>
    <n v="6"/>
    <n v="257.70999999999998"/>
    <s v="Profit"/>
  </r>
  <r>
    <d v="2015-09-14T00:00:00"/>
    <x v="1"/>
    <x v="8"/>
    <x v="96"/>
    <s v="Craig Carroll20150914"/>
    <x v="1517"/>
    <x v="20"/>
    <x v="2"/>
    <x v="16"/>
    <s v="Sharp 1540cs Digital Laser Copier"/>
    <n v="879.98"/>
    <n v="2"/>
    <n v="329.99"/>
    <s v="Profit"/>
  </r>
  <r>
    <d v="2015-09-14T00:00:00"/>
    <x v="1"/>
    <x v="8"/>
    <x v="96"/>
    <s v="Craig Carroll20150914"/>
    <x v="1517"/>
    <x v="20"/>
    <x v="0"/>
    <x v="3"/>
    <s v="Wilson Jones Easy Flow II Sheet Lifters"/>
    <n v="12.96"/>
    <n v="9"/>
    <n v="4.54"/>
    <s v="Profit"/>
  </r>
  <r>
    <d v="2015-09-14T00:00:00"/>
    <x v="1"/>
    <x v="8"/>
    <x v="671"/>
    <s v="Brad Eason20150914"/>
    <x v="1518"/>
    <x v="30"/>
    <x v="0"/>
    <x v="3"/>
    <s v="Wilson Jones Impact Binders"/>
    <n v="25.9"/>
    <n v="5"/>
    <n v="12.69"/>
    <s v="Profit"/>
  </r>
  <r>
    <d v="2015-09-15T00:00:00"/>
    <x v="1"/>
    <x v="8"/>
    <x v="537"/>
    <s v="Nat Gilpin20150915"/>
    <x v="1519"/>
    <x v="16"/>
    <x v="0"/>
    <x v="0"/>
    <s v="Xerox 21"/>
    <n v="15.55"/>
    <n v="3"/>
    <n v="5.44"/>
    <s v="Profit"/>
  </r>
  <r>
    <d v="2015-09-15T00:00:00"/>
    <x v="1"/>
    <x v="8"/>
    <x v="537"/>
    <s v="Nat Gilpin20150915"/>
    <x v="1519"/>
    <x v="16"/>
    <x v="1"/>
    <x v="8"/>
    <s v="Ultra Door Push Plate"/>
    <n v="15.71"/>
    <n v="4"/>
    <n v="2.5499999999999998"/>
    <s v="Profit"/>
  </r>
  <r>
    <d v="2015-09-15T00:00:00"/>
    <x v="1"/>
    <x v="8"/>
    <x v="537"/>
    <s v="Nat Gilpin20150915"/>
    <x v="1519"/>
    <x v="16"/>
    <x v="0"/>
    <x v="2"/>
    <s v="Decoflex Hanging Personal Folder File, Blue"/>
    <n v="24.67"/>
    <n v="2"/>
    <n v="2.16"/>
    <s v="Profit"/>
  </r>
  <r>
    <d v="2015-09-15T00:00:00"/>
    <x v="1"/>
    <x v="8"/>
    <x v="537"/>
    <s v="Nat Gilpin20150915"/>
    <x v="1519"/>
    <x v="16"/>
    <x v="1"/>
    <x v="8"/>
    <s v="Tenex &quot;The Solids&quot; Textured Chair Mats"/>
    <n v="55.97"/>
    <n v="1"/>
    <n v="-2.1"/>
    <s v="Loss"/>
  </r>
  <r>
    <d v="2015-09-15T00:00:00"/>
    <x v="1"/>
    <x v="8"/>
    <x v="189"/>
    <s v="Carol Triggs20150915"/>
    <x v="1520"/>
    <x v="18"/>
    <x v="0"/>
    <x v="2"/>
    <s v="Fellowes Stor/Drawer Steel Plus Storage Drawers"/>
    <n v="190.86"/>
    <n v="2"/>
    <n v="11.45"/>
    <s v="Profit"/>
  </r>
  <r>
    <d v="2015-09-15T00:00:00"/>
    <x v="1"/>
    <x v="8"/>
    <x v="189"/>
    <s v="Carol Triggs20150915"/>
    <x v="1520"/>
    <x v="18"/>
    <x v="0"/>
    <x v="4"/>
    <s v="Manco Dry-Lighter Erasable Highlighter"/>
    <n v="24.32"/>
    <n v="8"/>
    <n v="8.27"/>
    <s v="Profit"/>
  </r>
  <r>
    <d v="2015-09-15T00:00:00"/>
    <x v="1"/>
    <x v="8"/>
    <x v="688"/>
    <s v="Brendan Murry20150915"/>
    <x v="1521"/>
    <x v="20"/>
    <x v="0"/>
    <x v="3"/>
    <s v="GBC Twin Loop Wire Binding Elements"/>
    <n v="79.87"/>
    <n v="3"/>
    <n v="29.95"/>
    <s v="Profit"/>
  </r>
  <r>
    <d v="2015-09-15T00:00:00"/>
    <x v="1"/>
    <x v="8"/>
    <x v="688"/>
    <s v="Brendan Murry20150915"/>
    <x v="1521"/>
    <x v="20"/>
    <x v="1"/>
    <x v="11"/>
    <s v="Bush Westfield Collection Bookcases, Medium Cherry Finish"/>
    <n v="46.38"/>
    <n v="1"/>
    <n v="1.1599999999999999"/>
    <s v="Profit"/>
  </r>
  <r>
    <d v="2015-09-15T00:00:00"/>
    <x v="1"/>
    <x v="8"/>
    <x v="688"/>
    <s v="Brendan Murry20150915"/>
    <x v="1521"/>
    <x v="20"/>
    <x v="0"/>
    <x v="0"/>
    <s v="Xerox 1967"/>
    <n v="12.96"/>
    <n v="2"/>
    <n v="6.22"/>
    <s v="Profit"/>
  </r>
  <r>
    <d v="2015-09-15T00:00:00"/>
    <x v="1"/>
    <x v="8"/>
    <x v="262"/>
    <s v="Natalie Webber20150915"/>
    <x v="1522"/>
    <x v="33"/>
    <x v="1"/>
    <x v="13"/>
    <s v="Bretford CR8500 Series Meeting Room Furniture"/>
    <n v="801.96"/>
    <n v="2"/>
    <n v="200.49"/>
    <s v="Profit"/>
  </r>
  <r>
    <d v="2015-09-15T00:00:00"/>
    <x v="1"/>
    <x v="8"/>
    <x v="262"/>
    <s v="Natalie Webber20150915"/>
    <x v="1522"/>
    <x v="33"/>
    <x v="2"/>
    <x v="6"/>
    <s v="Anker Astro Mini 3000mAh Ultra-Compact Portable Charger"/>
    <n v="59.97"/>
    <n v="3"/>
    <n v="0"/>
    <s v="Loss"/>
  </r>
  <r>
    <d v="2015-09-15T00:00:00"/>
    <x v="1"/>
    <x v="8"/>
    <x v="262"/>
    <s v="Natalie Webber20150915"/>
    <x v="1522"/>
    <x v="33"/>
    <x v="1"/>
    <x v="5"/>
    <s v="Global Manager's Adjustable Task Chair, Storm"/>
    <n v="1056.8599999999999"/>
    <n v="7"/>
    <n v="306.49"/>
    <s v="Profit"/>
  </r>
  <r>
    <d v="2015-09-15T00:00:00"/>
    <x v="1"/>
    <x v="8"/>
    <x v="689"/>
    <s v="Ann Chong20150915"/>
    <x v="1523"/>
    <x v="2"/>
    <x v="0"/>
    <x v="3"/>
    <s v="Avery Hidden Tab Dividers for Binding Systems"/>
    <n v="3.58"/>
    <n v="4"/>
    <n v="-2.86"/>
    <s v="Loss"/>
  </r>
  <r>
    <d v="2015-09-15T00:00:00"/>
    <x v="1"/>
    <x v="8"/>
    <x v="689"/>
    <s v="Ann Chong20150915"/>
    <x v="1523"/>
    <x v="2"/>
    <x v="0"/>
    <x v="2"/>
    <s v="Gould Plastics 18-Pocket Panel Bin, 34w x 5-1/4d x 20-1/2h"/>
    <n v="147.18"/>
    <n v="2"/>
    <n v="-29.44"/>
    <s v="Loss"/>
  </r>
  <r>
    <d v="2015-09-16T00:00:00"/>
    <x v="1"/>
    <x v="8"/>
    <x v="32"/>
    <s v="Bradley Drucker20150916"/>
    <x v="1524"/>
    <x v="6"/>
    <x v="0"/>
    <x v="10"/>
    <s v="Staple envelope"/>
    <n v="31.12"/>
    <n v="4"/>
    <n v="14.63"/>
    <s v="Profit"/>
  </r>
  <r>
    <d v="2015-09-17T00:00:00"/>
    <x v="1"/>
    <x v="8"/>
    <x v="463"/>
    <s v="Tracy Blumstein20150917"/>
    <x v="1525"/>
    <x v="2"/>
    <x v="1"/>
    <x v="11"/>
    <s v="Riverside Palais Royal Lawyers Bookcase, Royale Cherry Finish"/>
    <n v="3083.43"/>
    <n v="7"/>
    <n v="-1665.05"/>
    <s v="Loss"/>
  </r>
  <r>
    <d v="2015-09-17T00:00:00"/>
    <x v="1"/>
    <x v="8"/>
    <x v="463"/>
    <s v="Tracy Blumstein20150917"/>
    <x v="1525"/>
    <x v="2"/>
    <x v="0"/>
    <x v="3"/>
    <s v="Avery Recycled Flexi-View Covers for Binding Systems"/>
    <n v="9.6199999999999992"/>
    <n v="2"/>
    <n v="-7.05"/>
    <s v="Loss"/>
  </r>
  <r>
    <d v="2015-09-17T00:00:00"/>
    <x v="1"/>
    <x v="8"/>
    <x v="463"/>
    <s v="Tracy Blumstein20150917"/>
    <x v="1525"/>
    <x v="2"/>
    <x v="1"/>
    <x v="8"/>
    <s v="Howard Miller 13-3/4&quot; Diameter Brushed Chrome Round Wall Clock"/>
    <n v="124.2"/>
    <n v="3"/>
    <n v="15.53"/>
    <s v="Profit"/>
  </r>
  <r>
    <d v="2015-09-17T00:00:00"/>
    <x v="1"/>
    <x v="8"/>
    <x v="463"/>
    <s v="Tracy Blumstein20150917"/>
    <x v="1525"/>
    <x v="2"/>
    <x v="0"/>
    <x v="10"/>
    <s v="Poly String Tie Envelopes"/>
    <n v="3.26"/>
    <n v="2"/>
    <n v="1.1000000000000001"/>
    <s v="Profit"/>
  </r>
  <r>
    <d v="2015-09-17T00:00:00"/>
    <x v="1"/>
    <x v="8"/>
    <x v="463"/>
    <s v="Tracy Blumstein20150917"/>
    <x v="1525"/>
    <x v="2"/>
    <x v="0"/>
    <x v="4"/>
    <s v="BOSTON Model 1800 Electric Pencil Sharpeners, Putty/Woodgrain"/>
    <n v="86.3"/>
    <n v="6"/>
    <n v="9.7100000000000009"/>
    <s v="Profit"/>
  </r>
  <r>
    <d v="2015-09-17T00:00:00"/>
    <x v="1"/>
    <x v="8"/>
    <x v="463"/>
    <s v="Tracy Blumstein20150917"/>
    <x v="1525"/>
    <x v="2"/>
    <x v="0"/>
    <x v="3"/>
    <s v="Acco Pressboard Covers with Storage Hooks, 14 7/8&quot; x 11&quot;, Executive Red"/>
    <n v="6.86"/>
    <n v="6"/>
    <n v="-5.72"/>
    <s v="Loss"/>
  </r>
  <r>
    <d v="2015-09-17T00:00:00"/>
    <x v="1"/>
    <x v="8"/>
    <x v="463"/>
    <s v="Tracy Blumstein20150917"/>
    <x v="1525"/>
    <x v="2"/>
    <x v="0"/>
    <x v="4"/>
    <s v="Lumber Crayons"/>
    <n v="15.76"/>
    <n v="2"/>
    <n v="3.55"/>
    <s v="Profit"/>
  </r>
  <r>
    <d v="2015-09-17T00:00:00"/>
    <x v="1"/>
    <x v="8"/>
    <x v="690"/>
    <s v="Meg O'Connel20150917"/>
    <x v="1526"/>
    <x v="3"/>
    <x v="0"/>
    <x v="0"/>
    <s v="Xerox 216"/>
    <n v="32.4"/>
    <n v="5"/>
    <n v="15.55"/>
    <s v="Profit"/>
  </r>
  <r>
    <d v="2015-09-17T00:00:00"/>
    <x v="1"/>
    <x v="8"/>
    <x v="472"/>
    <s v="Sylvia Foulston20150917"/>
    <x v="1527"/>
    <x v="0"/>
    <x v="1"/>
    <x v="8"/>
    <s v="Howard Miller Distant Time Traveler Alarm Clock"/>
    <n v="21.94"/>
    <n v="2"/>
    <n v="-10.42"/>
    <s v="Loss"/>
  </r>
  <r>
    <d v="2015-09-17T00:00:00"/>
    <x v="1"/>
    <x v="8"/>
    <x v="472"/>
    <s v="Sylvia Foulston20150917"/>
    <x v="1527"/>
    <x v="0"/>
    <x v="0"/>
    <x v="3"/>
    <s v="GBC Imprintable Covers"/>
    <n v="6.59"/>
    <n v="3"/>
    <n v="-10.210000000000001"/>
    <s v="Loss"/>
  </r>
  <r>
    <d v="2015-09-17T00:00:00"/>
    <x v="1"/>
    <x v="8"/>
    <x v="471"/>
    <s v="Lindsay Shagiari20150917"/>
    <x v="1528"/>
    <x v="20"/>
    <x v="1"/>
    <x v="13"/>
    <s v="Riverside Furniture Oval Coffee Table, Oval End Table, End Table with Drawer"/>
    <n v="344.22"/>
    <n v="2"/>
    <n v="-103.27"/>
    <s v="Loss"/>
  </r>
  <r>
    <d v="2015-09-17T00:00:00"/>
    <x v="1"/>
    <x v="8"/>
    <x v="674"/>
    <s v="Denny Blanton20150917"/>
    <x v="1529"/>
    <x v="16"/>
    <x v="2"/>
    <x v="9"/>
    <s v="SanDisk Cruzer 64 GB USB Flash Drive"/>
    <n v="87.17"/>
    <n v="3"/>
    <n v="10.9"/>
    <s v="Profit"/>
  </r>
  <r>
    <d v="2015-09-17T00:00:00"/>
    <x v="1"/>
    <x v="8"/>
    <x v="568"/>
    <s v="Cari Sayre20150917"/>
    <x v="1530"/>
    <x v="22"/>
    <x v="0"/>
    <x v="3"/>
    <s v="Acco Data Flex Cable Posts For Top &amp; Bottom Load Binders, 6&quot; Capacity"/>
    <n v="25.03"/>
    <n v="3"/>
    <n v="7.82"/>
    <s v="Profit"/>
  </r>
  <r>
    <d v="2015-09-17T00:00:00"/>
    <x v="1"/>
    <x v="8"/>
    <x v="184"/>
    <s v="Peter Fuller20150917"/>
    <x v="1531"/>
    <x v="20"/>
    <x v="0"/>
    <x v="2"/>
    <s v="Woodgrain Magazine Files by Perma"/>
    <n v="14.9"/>
    <n v="5"/>
    <n v="1.04"/>
    <s v="Profit"/>
  </r>
  <r>
    <d v="2015-09-17T00:00:00"/>
    <x v="1"/>
    <x v="8"/>
    <x v="184"/>
    <s v="Peter Fuller20150917"/>
    <x v="1531"/>
    <x v="20"/>
    <x v="0"/>
    <x v="1"/>
    <s v="Avery 485"/>
    <n v="87.71"/>
    <n v="7"/>
    <n v="41.22"/>
    <s v="Profit"/>
  </r>
  <r>
    <d v="2015-09-17T00:00:00"/>
    <x v="1"/>
    <x v="8"/>
    <x v="184"/>
    <s v="Peter Fuller20150917"/>
    <x v="1531"/>
    <x v="20"/>
    <x v="1"/>
    <x v="5"/>
    <s v="Office Star Flex Back Scooter Chair with White Frame"/>
    <n v="199.76"/>
    <n v="2"/>
    <n v="8.8800000000000008"/>
    <s v="Profit"/>
  </r>
  <r>
    <d v="2015-09-17T00:00:00"/>
    <x v="1"/>
    <x v="8"/>
    <x v="184"/>
    <s v="Peter Fuller20150917"/>
    <x v="1531"/>
    <x v="20"/>
    <x v="0"/>
    <x v="2"/>
    <s v="Eldon Mobile Mega Data Cart  Mega Stackable  Add-On Trays"/>
    <n v="94.6"/>
    <n v="4"/>
    <n v="27.43"/>
    <s v="Profit"/>
  </r>
  <r>
    <d v="2015-09-17T00:00:00"/>
    <x v="1"/>
    <x v="8"/>
    <x v="184"/>
    <s v="Peter Fuller20150917"/>
    <x v="1531"/>
    <x v="20"/>
    <x v="1"/>
    <x v="11"/>
    <s v="Riverside Palais Royal Lawyers Bookcase, Royale Cherry Finish"/>
    <n v="4228.7"/>
    <n v="6"/>
    <n v="158.58000000000001"/>
    <s v="Profit"/>
  </r>
  <r>
    <d v="2015-09-17T00:00:00"/>
    <x v="1"/>
    <x v="8"/>
    <x v="184"/>
    <s v="Peter Fuller20150917"/>
    <x v="1531"/>
    <x v="20"/>
    <x v="1"/>
    <x v="11"/>
    <s v="DMI Eclipse Executive Suite Bookcases"/>
    <n v="2003.92"/>
    <n v="5"/>
    <n v="-25.05"/>
    <s v="Loss"/>
  </r>
  <r>
    <d v="2015-09-17T00:00:00"/>
    <x v="1"/>
    <x v="8"/>
    <x v="184"/>
    <s v="Peter Fuller20150917"/>
    <x v="1531"/>
    <x v="20"/>
    <x v="2"/>
    <x v="6"/>
    <s v="ClearSounds CSC500 Amplified Spirit Phone Corded phone"/>
    <n v="209.97"/>
    <n v="3"/>
    <n v="58.79"/>
    <s v="Profit"/>
  </r>
  <r>
    <d v="2015-09-17T00:00:00"/>
    <x v="1"/>
    <x v="8"/>
    <x v="184"/>
    <s v="Peter Fuller20150917"/>
    <x v="1531"/>
    <x v="20"/>
    <x v="2"/>
    <x v="9"/>
    <s v="Plantronics CS510 - Over-the-Head monaural Wireless Headset System"/>
    <n v="659.9"/>
    <n v="2"/>
    <n v="217.77"/>
    <s v="Profit"/>
  </r>
  <r>
    <d v="2015-09-17T00:00:00"/>
    <x v="1"/>
    <x v="8"/>
    <x v="184"/>
    <s v="Peter Fuller20150917"/>
    <x v="1531"/>
    <x v="20"/>
    <x v="0"/>
    <x v="0"/>
    <s v="Eaton Premium Continuous-Feed Paper, 25% Cotton, Letter Size, White, 1000 Shts/Box"/>
    <n v="110.96"/>
    <n v="2"/>
    <n v="53.26"/>
    <s v="Profit"/>
  </r>
  <r>
    <d v="2015-09-17T00:00:00"/>
    <x v="1"/>
    <x v="8"/>
    <x v="184"/>
    <s v="Peter Fuller20150917"/>
    <x v="1531"/>
    <x v="20"/>
    <x v="2"/>
    <x v="6"/>
    <s v="ARKON Windshield Dashboard Air Vent Car Mount Holder"/>
    <n v="67.8"/>
    <n v="4"/>
    <n v="1.36"/>
    <s v="Profit"/>
  </r>
  <r>
    <d v="2015-09-18T00:00:00"/>
    <x v="1"/>
    <x v="8"/>
    <x v="120"/>
    <s v="Trudy Glocke20150918"/>
    <x v="1532"/>
    <x v="3"/>
    <x v="0"/>
    <x v="0"/>
    <s v="Personal Creations Ink Jet Cards and Labels"/>
    <n v="160.72"/>
    <n v="14"/>
    <n v="78.75"/>
    <s v="Profit"/>
  </r>
  <r>
    <d v="2015-09-18T00:00:00"/>
    <x v="1"/>
    <x v="8"/>
    <x v="120"/>
    <s v="Trudy Glocke20150918"/>
    <x v="1532"/>
    <x v="3"/>
    <x v="0"/>
    <x v="0"/>
    <s v="Rediform S.O.S. Phone Message Books"/>
    <n v="19.920000000000002"/>
    <n v="4"/>
    <n v="9.76"/>
    <s v="Profit"/>
  </r>
  <r>
    <d v="2015-09-18T00:00:00"/>
    <x v="1"/>
    <x v="8"/>
    <x v="120"/>
    <s v="Trudy Glocke20150918"/>
    <x v="1532"/>
    <x v="3"/>
    <x v="0"/>
    <x v="14"/>
    <s v="Acme Value Line Scissors"/>
    <n v="7.3"/>
    <n v="2"/>
    <n v="2.19"/>
    <s v="Profit"/>
  </r>
  <r>
    <d v="2015-09-18T00:00:00"/>
    <x v="1"/>
    <x v="8"/>
    <x v="484"/>
    <s v="Ken Heidel20150918"/>
    <x v="1533"/>
    <x v="36"/>
    <x v="0"/>
    <x v="2"/>
    <s v="Acco Perma 3000 Stacking Storage Drawers"/>
    <n v="41.96"/>
    <n v="2"/>
    <n v="7.97"/>
    <s v="Profit"/>
  </r>
  <r>
    <d v="2015-09-18T00:00:00"/>
    <x v="1"/>
    <x v="8"/>
    <x v="484"/>
    <s v="Ken Heidel20150918"/>
    <x v="1533"/>
    <x v="36"/>
    <x v="0"/>
    <x v="2"/>
    <s v="Safco Industrial Wire Shelving System"/>
    <n v="636.86"/>
    <n v="7"/>
    <n v="0"/>
    <s v="Loss"/>
  </r>
  <r>
    <d v="2015-09-18T00:00:00"/>
    <x v="1"/>
    <x v="8"/>
    <x v="484"/>
    <s v="Ken Heidel20150918"/>
    <x v="1533"/>
    <x v="36"/>
    <x v="2"/>
    <x v="6"/>
    <s v="Samsung Galaxy S4 Active"/>
    <n v="499.99"/>
    <n v="1"/>
    <n v="130"/>
    <s v="Profit"/>
  </r>
  <r>
    <d v="2015-09-18T00:00:00"/>
    <x v="1"/>
    <x v="8"/>
    <x v="484"/>
    <s v="Ken Heidel20150918"/>
    <x v="1533"/>
    <x v="36"/>
    <x v="2"/>
    <x v="6"/>
    <s v="Polycom VVX 310 VoIP phone"/>
    <n v="1259.93"/>
    <n v="7"/>
    <n v="327.58"/>
    <s v="Profit"/>
  </r>
  <r>
    <d v="2015-09-18T00:00:00"/>
    <x v="1"/>
    <x v="8"/>
    <x v="484"/>
    <s v="Ken Heidel20150918"/>
    <x v="1533"/>
    <x v="36"/>
    <x v="0"/>
    <x v="3"/>
    <s v="Acco Flexible ACCOHIDE Square Ring Data Binder, Dark Blue, 11 1/2&quot; X 14&quot; 7/8&quot;"/>
    <n v="65.08"/>
    <n v="4"/>
    <n v="31.89"/>
    <s v="Profit"/>
  </r>
  <r>
    <d v="2015-09-18T00:00:00"/>
    <x v="1"/>
    <x v="8"/>
    <x v="169"/>
    <s v="George Bell20150918"/>
    <x v="1534"/>
    <x v="3"/>
    <x v="0"/>
    <x v="4"/>
    <s v="Quartet Omega Colored Chalk, 12/Pack"/>
    <n v="11.68"/>
    <n v="2"/>
    <n v="5.49"/>
    <s v="Profit"/>
  </r>
  <r>
    <d v="2015-09-18T00:00:00"/>
    <x v="1"/>
    <x v="8"/>
    <x v="169"/>
    <s v="George Bell20150918"/>
    <x v="1534"/>
    <x v="3"/>
    <x v="0"/>
    <x v="14"/>
    <s v="Elite 5&quot; Scissors"/>
    <n v="16.899999999999999"/>
    <n v="2"/>
    <n v="5.07"/>
    <s v="Profit"/>
  </r>
  <r>
    <d v="2015-09-18T00:00:00"/>
    <x v="1"/>
    <x v="8"/>
    <x v="169"/>
    <s v="George Bell20150918"/>
    <x v="1534"/>
    <x v="3"/>
    <x v="1"/>
    <x v="8"/>
    <s v="Advantus Panel Wall Certificate Holder - 8.5x11"/>
    <n v="24.4"/>
    <n v="2"/>
    <n v="10.25"/>
    <s v="Profit"/>
  </r>
  <r>
    <d v="2015-09-18T00:00:00"/>
    <x v="1"/>
    <x v="8"/>
    <x v="691"/>
    <s v="Justin Ritter20150918"/>
    <x v="1535"/>
    <x v="16"/>
    <x v="2"/>
    <x v="9"/>
    <s v="Enermax Acrylux Wireless Keyboard"/>
    <n v="717.12"/>
    <n v="9"/>
    <n v="152.38999999999999"/>
    <s v="Profit"/>
  </r>
  <r>
    <d v="2015-09-18T00:00:00"/>
    <x v="1"/>
    <x v="8"/>
    <x v="692"/>
    <s v="Adam Bellavance20150918"/>
    <x v="1536"/>
    <x v="22"/>
    <x v="0"/>
    <x v="0"/>
    <s v="Wirebound Message Books, Four 2 3/4&quot; x 5&quot; Forms per Page, 600 Sets per Book"/>
    <n v="18.54"/>
    <n v="2"/>
    <n v="8.7100000000000009"/>
    <s v="Profit"/>
  </r>
  <r>
    <d v="2015-09-18T00:00:00"/>
    <x v="1"/>
    <x v="8"/>
    <x v="693"/>
    <s v="Charlotte Melton20150918"/>
    <x v="1537"/>
    <x v="3"/>
    <x v="0"/>
    <x v="2"/>
    <s v="Stur-D-Stor Shelving, Vertical 5-Shelf: 72&quot;H x 36&quot;W x 18 1/2&quot;D"/>
    <n v="443.92"/>
    <n v="4"/>
    <n v="8.8800000000000008"/>
    <s v="Profit"/>
  </r>
  <r>
    <d v="2015-09-19T00:00:00"/>
    <x v="1"/>
    <x v="8"/>
    <x v="492"/>
    <s v="Tracy Collins20150919"/>
    <x v="1538"/>
    <x v="6"/>
    <x v="1"/>
    <x v="11"/>
    <s v="Sauder Cornerstone Collection Library"/>
    <n v="61.96"/>
    <n v="2"/>
    <n v="4.34"/>
    <s v="Profit"/>
  </r>
  <r>
    <d v="2015-09-19T00:00:00"/>
    <x v="1"/>
    <x v="8"/>
    <x v="62"/>
    <s v="Nicole Hansen20150919"/>
    <x v="1539"/>
    <x v="4"/>
    <x v="2"/>
    <x v="9"/>
    <s v="Kensington K72356US Mouse-in-a-Box USB Desktop Mouse"/>
    <n v="66.36"/>
    <n v="4"/>
    <n v="23.23"/>
    <s v="Profit"/>
  </r>
  <r>
    <d v="2015-09-19T00:00:00"/>
    <x v="1"/>
    <x v="8"/>
    <x v="602"/>
    <s v="Rick Wilson20150919"/>
    <x v="1540"/>
    <x v="3"/>
    <x v="0"/>
    <x v="0"/>
    <s v="Personal Creations Ink Jet Cards and Labels"/>
    <n v="22.96"/>
    <n v="2"/>
    <n v="11.25"/>
    <s v="Profit"/>
  </r>
  <r>
    <d v="2015-09-19T00:00:00"/>
    <x v="1"/>
    <x v="8"/>
    <x v="60"/>
    <s v="Giulietta Weimer20150919"/>
    <x v="1541"/>
    <x v="20"/>
    <x v="2"/>
    <x v="6"/>
    <s v="PureGear Roll-On Screen Protector"/>
    <n v="279.86"/>
    <n v="14"/>
    <n v="134.33000000000001"/>
    <s v="Profit"/>
  </r>
  <r>
    <d v="2015-09-19T00:00:00"/>
    <x v="1"/>
    <x v="8"/>
    <x v="167"/>
    <s v="Marc Harrigan20150919"/>
    <x v="1542"/>
    <x v="31"/>
    <x v="0"/>
    <x v="4"/>
    <s v="Newell 323"/>
    <n v="8.4"/>
    <n v="5"/>
    <n v="2.1800000000000002"/>
    <s v="Profit"/>
  </r>
  <r>
    <d v="2015-09-19T00:00:00"/>
    <x v="1"/>
    <x v="8"/>
    <x v="658"/>
    <s v="Frank Carlisle20150919"/>
    <x v="1543"/>
    <x v="3"/>
    <x v="1"/>
    <x v="8"/>
    <s v="Seth Thomas 8 1/2&quot; Cubicle Clock"/>
    <n v="60.84"/>
    <n v="3"/>
    <n v="19.47"/>
    <s v="Profit"/>
  </r>
  <r>
    <d v="2015-09-20T00:00:00"/>
    <x v="1"/>
    <x v="8"/>
    <x v="199"/>
    <s v="Alejandro Grove20150920"/>
    <x v="1544"/>
    <x v="32"/>
    <x v="0"/>
    <x v="3"/>
    <s v="GBC Standard Plastic Binding Systems' Combs"/>
    <n v="37.68"/>
    <n v="6"/>
    <n v="16.96"/>
    <s v="Profit"/>
  </r>
  <r>
    <d v="2015-09-20T00:00:00"/>
    <x v="1"/>
    <x v="8"/>
    <x v="498"/>
    <s v="Tamara Chand20150920"/>
    <x v="1545"/>
    <x v="20"/>
    <x v="0"/>
    <x v="0"/>
    <s v="Xerox 1881"/>
    <n v="61.4"/>
    <n v="5"/>
    <n v="28.86"/>
    <s v="Profit"/>
  </r>
  <r>
    <d v="2015-09-20T00:00:00"/>
    <x v="1"/>
    <x v="8"/>
    <x v="498"/>
    <s v="Tamara Chand20150920"/>
    <x v="1545"/>
    <x v="20"/>
    <x v="0"/>
    <x v="3"/>
    <s v="Recycled Premium Regency Composition Covers"/>
    <n v="24.45"/>
    <n v="2"/>
    <n v="8.86"/>
    <s v="Profit"/>
  </r>
  <r>
    <d v="2015-09-20T00:00:00"/>
    <x v="1"/>
    <x v="8"/>
    <x v="497"/>
    <s v="Barry Gonzalez20150920"/>
    <x v="1546"/>
    <x v="15"/>
    <x v="0"/>
    <x v="3"/>
    <s v="GBC Ibimaster 500 Manual ProClick Binding System"/>
    <n v="1369.76"/>
    <n v="6"/>
    <n v="-913.18"/>
    <s v="Loss"/>
  </r>
  <r>
    <d v="2015-09-20T00:00:00"/>
    <x v="1"/>
    <x v="8"/>
    <x v="497"/>
    <s v="Barry Gonzalez20150920"/>
    <x v="1546"/>
    <x v="15"/>
    <x v="0"/>
    <x v="2"/>
    <s v="Gould Plastics 18-Pocket Panel Bin, 34w x 5-1/4d x 20-1/2h"/>
    <n v="294.37"/>
    <n v="4"/>
    <n v="-58.87"/>
    <s v="Loss"/>
  </r>
  <r>
    <d v="2015-09-20T00:00:00"/>
    <x v="1"/>
    <x v="8"/>
    <x v="481"/>
    <s v="Anne McFarland20150920"/>
    <x v="1547"/>
    <x v="17"/>
    <x v="0"/>
    <x v="3"/>
    <s v="Wilson Jones Impact Binders"/>
    <n v="45.58"/>
    <n v="11"/>
    <n v="16.52"/>
    <s v="Profit"/>
  </r>
  <r>
    <d v="2015-09-20T00:00:00"/>
    <x v="1"/>
    <x v="8"/>
    <x v="633"/>
    <s v="Theone Pippenger20150920"/>
    <x v="1548"/>
    <x v="1"/>
    <x v="0"/>
    <x v="3"/>
    <s v="Acco Translucent Poly Ring Binders"/>
    <n v="2.81"/>
    <n v="3"/>
    <n v="-4.49"/>
    <s v="Loss"/>
  </r>
  <r>
    <d v="2015-09-21T00:00:00"/>
    <x v="1"/>
    <x v="8"/>
    <x v="642"/>
    <s v="Stuart Van20150921"/>
    <x v="1549"/>
    <x v="0"/>
    <x v="2"/>
    <x v="6"/>
    <s v="ShoreTel ShorePhone IP 230 VoIP phone"/>
    <n v="946.34"/>
    <n v="7"/>
    <n v="118.29"/>
    <s v="Profit"/>
  </r>
  <r>
    <d v="2015-09-21T00:00:00"/>
    <x v="1"/>
    <x v="8"/>
    <x v="642"/>
    <s v="Stuart Van20150921"/>
    <x v="1549"/>
    <x v="0"/>
    <x v="2"/>
    <x v="9"/>
    <s v="Hypercom P1300 Pinpad"/>
    <n v="151.19999999999999"/>
    <n v="3"/>
    <n v="32.130000000000003"/>
    <s v="Profit"/>
  </r>
  <r>
    <d v="2015-09-21T00:00:00"/>
    <x v="1"/>
    <x v="8"/>
    <x v="642"/>
    <s v="Stuart Van20150921"/>
    <x v="1549"/>
    <x v="0"/>
    <x v="1"/>
    <x v="8"/>
    <s v="Longer-Life Soft White Bulbs"/>
    <n v="4.93"/>
    <n v="4"/>
    <n v="-1.48"/>
    <s v="Loss"/>
  </r>
  <r>
    <d v="2015-09-21T00:00:00"/>
    <x v="1"/>
    <x v="8"/>
    <x v="330"/>
    <s v="Chad Sievert20150921"/>
    <x v="1550"/>
    <x v="22"/>
    <x v="0"/>
    <x v="2"/>
    <s v="Fellowes Bases and Tops For Staxonsteel/High-Stak Systems"/>
    <n v="199.74"/>
    <n v="6"/>
    <n v="47.94"/>
    <s v="Profit"/>
  </r>
  <r>
    <d v="2015-09-21T00:00:00"/>
    <x v="1"/>
    <x v="8"/>
    <x v="33"/>
    <s v="Cynthia Delaney20150921"/>
    <x v="1551"/>
    <x v="3"/>
    <x v="1"/>
    <x v="5"/>
    <s v="Hon Every-Day Series Multi-Task Chairs"/>
    <n v="601.54"/>
    <n v="4"/>
    <n v="0"/>
    <s v="Loss"/>
  </r>
  <r>
    <d v="2015-09-21T00:00:00"/>
    <x v="1"/>
    <x v="8"/>
    <x v="33"/>
    <s v="Cynthia Delaney20150921"/>
    <x v="1551"/>
    <x v="3"/>
    <x v="0"/>
    <x v="7"/>
    <s v="Advantus Map Pennant Flags and Round Head Tacks"/>
    <n v="7.9"/>
    <n v="2"/>
    <n v="2.5299999999999998"/>
    <s v="Profit"/>
  </r>
  <r>
    <d v="2015-09-21T00:00:00"/>
    <x v="1"/>
    <x v="8"/>
    <x v="441"/>
    <s v="Dario Medina20150921"/>
    <x v="1552"/>
    <x v="14"/>
    <x v="1"/>
    <x v="11"/>
    <s v="O'Sullivan 2-Shelf Heavy-Duty Bookcases"/>
    <n v="194.32"/>
    <n v="4"/>
    <n v="31.09"/>
    <s v="Profit"/>
  </r>
  <r>
    <d v="2015-09-21T00:00:00"/>
    <x v="1"/>
    <x v="8"/>
    <x v="441"/>
    <s v="Dario Medina20150921"/>
    <x v="1552"/>
    <x v="14"/>
    <x v="0"/>
    <x v="4"/>
    <s v="BOSTON Ranger #55 Pencil Sharpener, Black"/>
    <n v="25.99"/>
    <n v="1"/>
    <n v="7.54"/>
    <s v="Profit"/>
  </r>
  <r>
    <d v="2015-09-21T00:00:00"/>
    <x v="1"/>
    <x v="8"/>
    <x v="347"/>
    <s v="Duane Huffman20150921"/>
    <x v="1553"/>
    <x v="32"/>
    <x v="1"/>
    <x v="8"/>
    <s v="Deflect-o DuraMat Lighweight, Studded, Beveled Mat for Low Pile Carpeting"/>
    <n v="85.3"/>
    <n v="2"/>
    <n v="14.5"/>
    <s v="Profit"/>
  </r>
  <r>
    <d v="2015-09-21T00:00:00"/>
    <x v="1"/>
    <x v="8"/>
    <x v="128"/>
    <s v="Tracy Hopkins20150921"/>
    <x v="1554"/>
    <x v="32"/>
    <x v="2"/>
    <x v="6"/>
    <s v="Polycom VoiceStation 500 ConferenceÂ phone"/>
    <n v="589.9"/>
    <n v="2"/>
    <n v="147.47999999999999"/>
    <s v="Profit"/>
  </r>
  <r>
    <d v="2015-09-21T00:00:00"/>
    <x v="1"/>
    <x v="8"/>
    <x v="128"/>
    <s v="Tracy Hopkins20150921"/>
    <x v="1554"/>
    <x v="32"/>
    <x v="1"/>
    <x v="5"/>
    <s v="Global Ergonomic Managers Chair"/>
    <n v="542.94000000000005"/>
    <n v="3"/>
    <n v="141.16"/>
    <s v="Profit"/>
  </r>
  <r>
    <d v="2015-09-21T00:00:00"/>
    <x v="1"/>
    <x v="8"/>
    <x v="656"/>
    <s v="Giulietta Baptist20150921"/>
    <x v="1555"/>
    <x v="9"/>
    <x v="1"/>
    <x v="5"/>
    <s v="Global Comet Stacking Arm Chair"/>
    <n v="1690.04"/>
    <n v="4"/>
    <n v="422.51"/>
    <s v="Profit"/>
  </r>
  <r>
    <d v="2015-09-21T00:00:00"/>
    <x v="1"/>
    <x v="8"/>
    <x v="656"/>
    <s v="Giulietta Baptist20150921"/>
    <x v="1555"/>
    <x v="9"/>
    <x v="0"/>
    <x v="2"/>
    <s v="Recycled Eldon Regeneration Jumbo File"/>
    <n v="85.96"/>
    <n v="7"/>
    <n v="24.07"/>
    <s v="Profit"/>
  </r>
  <r>
    <d v="2015-09-21T00:00:00"/>
    <x v="1"/>
    <x v="8"/>
    <x v="656"/>
    <s v="Giulietta Baptist20150921"/>
    <x v="1555"/>
    <x v="9"/>
    <x v="0"/>
    <x v="10"/>
    <s v="Tyvek Interoffice Envelopes, 9 1/2&quot; x 12 1/2&quot;, 100/Box"/>
    <n v="121.96"/>
    <n v="2"/>
    <n v="57.32"/>
    <s v="Profit"/>
  </r>
  <r>
    <d v="2015-09-21T00:00:00"/>
    <x v="1"/>
    <x v="8"/>
    <x v="656"/>
    <s v="Giulietta Baptist20150921"/>
    <x v="1555"/>
    <x v="9"/>
    <x v="0"/>
    <x v="0"/>
    <s v="Xerox 193"/>
    <n v="23.92"/>
    <n v="4"/>
    <n v="11.72"/>
    <s v="Profit"/>
  </r>
  <r>
    <d v="2015-09-21T00:00:00"/>
    <x v="1"/>
    <x v="8"/>
    <x v="656"/>
    <s v="Giulietta Baptist20150921"/>
    <x v="1555"/>
    <x v="9"/>
    <x v="0"/>
    <x v="2"/>
    <s v="Fellowes Bankers Box Stor/Drawer Steel Plus"/>
    <n v="63.96"/>
    <n v="2"/>
    <n v="6.4"/>
    <s v="Profit"/>
  </r>
  <r>
    <d v="2015-09-21T00:00:00"/>
    <x v="1"/>
    <x v="8"/>
    <x v="656"/>
    <s v="Giulietta Baptist20150921"/>
    <x v="1555"/>
    <x v="9"/>
    <x v="2"/>
    <x v="6"/>
    <s v="HTC One Mini"/>
    <n v="629.95000000000005"/>
    <n v="5"/>
    <n v="176.39"/>
    <s v="Profit"/>
  </r>
  <r>
    <d v="2015-09-21T00:00:00"/>
    <x v="1"/>
    <x v="8"/>
    <x v="656"/>
    <s v="Giulietta Baptist20150921"/>
    <x v="1555"/>
    <x v="9"/>
    <x v="2"/>
    <x v="6"/>
    <s v="Grandstream GXP1160 VoIP phone"/>
    <n v="113.73"/>
    <n v="3"/>
    <n v="32.979999999999997"/>
    <s v="Profit"/>
  </r>
  <r>
    <d v="2015-09-21T00:00:00"/>
    <x v="1"/>
    <x v="8"/>
    <x v="656"/>
    <s v="Giulietta Baptist20150921"/>
    <x v="1555"/>
    <x v="9"/>
    <x v="0"/>
    <x v="3"/>
    <s v="Angle-D Binders with Locking Rings, Label Holders"/>
    <n v="14.6"/>
    <n v="2"/>
    <n v="6.86"/>
    <s v="Profit"/>
  </r>
  <r>
    <d v="2015-09-21T00:00:00"/>
    <x v="1"/>
    <x v="8"/>
    <x v="656"/>
    <s v="Giulietta Baptist20150921"/>
    <x v="1555"/>
    <x v="9"/>
    <x v="0"/>
    <x v="2"/>
    <s v="Stur-D-Stor Shelving, Vertical 5-Shelf: 72&quot;H x 36&quot;W x 18 1/2&quot;D"/>
    <n v="887.84"/>
    <n v="8"/>
    <n v="17.760000000000002"/>
    <s v="Profit"/>
  </r>
  <r>
    <d v="2015-09-22T00:00:00"/>
    <x v="1"/>
    <x v="8"/>
    <x v="392"/>
    <s v="Daniel Lacy20150922"/>
    <x v="1556"/>
    <x v="3"/>
    <x v="1"/>
    <x v="8"/>
    <s v="Luxo Professional Combination Clamp-On Lamps"/>
    <n v="204.6"/>
    <n v="2"/>
    <n v="53.2"/>
    <s v="Profit"/>
  </r>
  <r>
    <d v="2015-09-22T00:00:00"/>
    <x v="1"/>
    <x v="8"/>
    <x v="53"/>
    <s v="Michael Grace20150922"/>
    <x v="1557"/>
    <x v="6"/>
    <x v="0"/>
    <x v="0"/>
    <s v="Xerox 214"/>
    <n v="32.4"/>
    <n v="5"/>
    <n v="15.55"/>
    <s v="Profit"/>
  </r>
  <r>
    <d v="2015-09-22T00:00:00"/>
    <x v="1"/>
    <x v="8"/>
    <x v="53"/>
    <s v="Michael Grace20150922"/>
    <x v="1557"/>
    <x v="6"/>
    <x v="1"/>
    <x v="8"/>
    <s v="Westinghouse Floor Lamp with Metal Mesh Shade, Black"/>
    <n v="47.98"/>
    <n v="2"/>
    <n v="11.04"/>
    <s v="Profit"/>
  </r>
  <r>
    <d v="2015-09-22T00:00:00"/>
    <x v="1"/>
    <x v="8"/>
    <x v="694"/>
    <s v="Sanjit Jacobs20150922"/>
    <x v="1558"/>
    <x v="15"/>
    <x v="0"/>
    <x v="1"/>
    <s v="Avery 510"/>
    <n v="12"/>
    <n v="4"/>
    <n v="4.2"/>
    <s v="Profit"/>
  </r>
  <r>
    <d v="2015-09-22T00:00:00"/>
    <x v="1"/>
    <x v="8"/>
    <x v="694"/>
    <s v="Sanjit Jacobs20150922"/>
    <x v="1558"/>
    <x v="15"/>
    <x v="0"/>
    <x v="2"/>
    <s v="Tennsco Double-Tier Lockers"/>
    <n v="720.06"/>
    <n v="4"/>
    <n v="-63.01"/>
    <s v="Loss"/>
  </r>
  <r>
    <d v="2015-09-22T00:00:00"/>
    <x v="1"/>
    <x v="8"/>
    <x v="694"/>
    <s v="Sanjit Jacobs20150922"/>
    <x v="1558"/>
    <x v="15"/>
    <x v="0"/>
    <x v="2"/>
    <s v="Safco Wire Cube Shelving System, For Use as 4 or 5 14&quot; Cubes, Black"/>
    <n v="25.42"/>
    <n v="1"/>
    <n v="-4.7699999999999996"/>
    <s v="Loss"/>
  </r>
  <r>
    <d v="2015-09-22T00:00:00"/>
    <x v="1"/>
    <x v="8"/>
    <x v="694"/>
    <s v="Sanjit Jacobs20150922"/>
    <x v="1558"/>
    <x v="15"/>
    <x v="0"/>
    <x v="4"/>
    <s v="Newell 310"/>
    <n v="2.82"/>
    <n v="2"/>
    <n v="0.32"/>
    <s v="Profit"/>
  </r>
  <r>
    <d v="2015-09-22T00:00:00"/>
    <x v="1"/>
    <x v="8"/>
    <x v="694"/>
    <s v="Sanjit Jacobs20150922"/>
    <x v="1558"/>
    <x v="15"/>
    <x v="0"/>
    <x v="3"/>
    <s v="Pressboard Data Binder, Crimson, 12&quot; X 8 1/2&quot;"/>
    <n v="3.2"/>
    <n v="2"/>
    <n v="-2.56"/>
    <s v="Loss"/>
  </r>
  <r>
    <d v="2015-09-22T00:00:00"/>
    <x v="1"/>
    <x v="8"/>
    <x v="251"/>
    <s v="Frank Olsen20150922"/>
    <x v="1559"/>
    <x v="2"/>
    <x v="0"/>
    <x v="14"/>
    <s v="Acme Hot Forged Carbon Steel Scissors with Nickel-Plated Handles, 3 7/8&quot; Cut, 8&quot;L"/>
    <n v="55.6"/>
    <n v="5"/>
    <n v="6.26"/>
    <s v="Profit"/>
  </r>
  <r>
    <d v="2015-09-22T00:00:00"/>
    <x v="1"/>
    <x v="8"/>
    <x v="251"/>
    <s v="Frank Olsen20150922"/>
    <x v="1559"/>
    <x v="2"/>
    <x v="2"/>
    <x v="9"/>
    <s v="LogitechÂ P710e Mobile Speakerphone"/>
    <n v="617.98"/>
    <n v="3"/>
    <n v="-7.72"/>
    <s v="Loss"/>
  </r>
  <r>
    <d v="2015-09-22T00:00:00"/>
    <x v="1"/>
    <x v="8"/>
    <x v="22"/>
    <s v="Muhammed MacIntyre20150922"/>
    <x v="1560"/>
    <x v="3"/>
    <x v="0"/>
    <x v="12"/>
    <s v="Kensington 6 Outlet Guardian Standard Surge Protector"/>
    <n v="61.44"/>
    <n v="3"/>
    <n v="16.59"/>
    <s v="Profit"/>
  </r>
  <r>
    <d v="2015-09-24T00:00:00"/>
    <x v="1"/>
    <x v="8"/>
    <x v="402"/>
    <s v="Odella Nelson20150924"/>
    <x v="1561"/>
    <x v="2"/>
    <x v="0"/>
    <x v="4"/>
    <s v="Newell 320"/>
    <n v="6.85"/>
    <n v="2"/>
    <n v="0.6"/>
    <s v="Profit"/>
  </r>
  <r>
    <d v="2015-09-24T00:00:00"/>
    <x v="1"/>
    <x v="8"/>
    <x v="387"/>
    <s v="Marc Crier20150924"/>
    <x v="1562"/>
    <x v="8"/>
    <x v="1"/>
    <x v="5"/>
    <s v="Harbour Creations Steel Folding Chair"/>
    <n v="517.5"/>
    <n v="6"/>
    <n v="155.25"/>
    <s v="Profit"/>
  </r>
  <r>
    <d v="2015-09-24T00:00:00"/>
    <x v="1"/>
    <x v="8"/>
    <x v="354"/>
    <s v="Deanra Eno20150924"/>
    <x v="1563"/>
    <x v="30"/>
    <x v="0"/>
    <x v="3"/>
    <s v="Acco Pressboard Covers with Storage Hooks, 14 7/8&quot; x 11&quot;, Executive Red"/>
    <n v="15.24"/>
    <n v="4"/>
    <n v="6.86"/>
    <s v="Profit"/>
  </r>
  <r>
    <d v="2015-09-24T00:00:00"/>
    <x v="1"/>
    <x v="8"/>
    <x v="354"/>
    <s v="Deanra Eno20150924"/>
    <x v="1563"/>
    <x v="30"/>
    <x v="1"/>
    <x v="5"/>
    <s v="Hon Olson Stacker Stools"/>
    <n v="1408.1"/>
    <n v="10"/>
    <n v="394.27"/>
    <s v="Profit"/>
  </r>
  <r>
    <d v="2015-09-24T00:00:00"/>
    <x v="1"/>
    <x v="8"/>
    <x v="528"/>
    <s v="Steve Carroll20150924"/>
    <x v="1564"/>
    <x v="39"/>
    <x v="2"/>
    <x v="6"/>
    <s v="AT&amp;T 1080 Phone"/>
    <n v="821.94"/>
    <n v="6"/>
    <n v="213.7"/>
    <s v="Profit"/>
  </r>
  <r>
    <d v="2015-09-24T00:00:00"/>
    <x v="1"/>
    <x v="8"/>
    <x v="297"/>
    <s v="Max Engle20150924"/>
    <x v="1565"/>
    <x v="22"/>
    <x v="0"/>
    <x v="4"/>
    <s v="BOSTON Model 1800 Electric Pencil Sharpeners, Putty/Woodgrain"/>
    <n v="35.96"/>
    <n v="2"/>
    <n v="10.43"/>
    <s v="Profit"/>
  </r>
  <r>
    <d v="2015-09-24T00:00:00"/>
    <x v="1"/>
    <x v="8"/>
    <x v="297"/>
    <s v="Max Engle20150924"/>
    <x v="1565"/>
    <x v="22"/>
    <x v="0"/>
    <x v="3"/>
    <s v="Avery Hole Reinforcements"/>
    <n v="14.95"/>
    <n v="3"/>
    <n v="5.42"/>
    <s v="Profit"/>
  </r>
  <r>
    <d v="2015-09-24T00:00:00"/>
    <x v="1"/>
    <x v="8"/>
    <x v="678"/>
    <s v="Shaun Chance20150924"/>
    <x v="1566"/>
    <x v="3"/>
    <x v="1"/>
    <x v="8"/>
    <s v="DAX Value U-Channel Document Frames, Easel Back"/>
    <n v="14.91"/>
    <n v="3"/>
    <n v="4.62"/>
    <s v="Profit"/>
  </r>
  <r>
    <d v="2015-09-24T00:00:00"/>
    <x v="1"/>
    <x v="8"/>
    <x v="678"/>
    <s v="Shaun Chance20150924"/>
    <x v="1566"/>
    <x v="3"/>
    <x v="0"/>
    <x v="12"/>
    <s v="Hoover Upright Vacuum With Dirt Cup"/>
    <n v="1158.1199999999999"/>
    <n v="4"/>
    <n v="335.85"/>
    <s v="Profit"/>
  </r>
  <r>
    <d v="2015-09-24T00:00:00"/>
    <x v="1"/>
    <x v="8"/>
    <x v="695"/>
    <s v="Carlos Meador20150924"/>
    <x v="1567"/>
    <x v="12"/>
    <x v="2"/>
    <x v="6"/>
    <s v="Samsung HM1900 Bluetooth Headset"/>
    <n v="35.119999999999997"/>
    <n v="2"/>
    <n v="13.17"/>
    <s v="Profit"/>
  </r>
  <r>
    <d v="2015-09-24T00:00:00"/>
    <x v="1"/>
    <x v="8"/>
    <x v="111"/>
    <s v="Kunst Miller20150924"/>
    <x v="1568"/>
    <x v="12"/>
    <x v="0"/>
    <x v="4"/>
    <s v="Dixon Ticonderoga Core-Lock Colored Pencils"/>
    <n v="14.58"/>
    <n v="2"/>
    <n v="2.37"/>
    <s v="Profit"/>
  </r>
  <r>
    <d v="2015-09-24T00:00:00"/>
    <x v="1"/>
    <x v="8"/>
    <x v="111"/>
    <s v="Kunst Miller20150924"/>
    <x v="1568"/>
    <x v="12"/>
    <x v="2"/>
    <x v="9"/>
    <s v="HP Standard 104 key PS/2 Keyboard"/>
    <n v="23.2"/>
    <n v="2"/>
    <n v="1.45"/>
    <s v="Profit"/>
  </r>
  <r>
    <d v="2015-09-24T00:00:00"/>
    <x v="1"/>
    <x v="8"/>
    <x v="111"/>
    <s v="Kunst Miller20150924"/>
    <x v="1568"/>
    <x v="12"/>
    <x v="0"/>
    <x v="4"/>
    <s v="Newell 317"/>
    <n v="16.46"/>
    <n v="7"/>
    <n v="1.85"/>
    <s v="Profit"/>
  </r>
  <r>
    <d v="2015-09-24T00:00:00"/>
    <x v="1"/>
    <x v="8"/>
    <x v="337"/>
    <s v="Maria Bertelson20150924"/>
    <x v="1569"/>
    <x v="10"/>
    <x v="0"/>
    <x v="3"/>
    <s v="Accohide Poly Flexible Ring Binders"/>
    <n v="6.73"/>
    <n v="6"/>
    <n v="-4.49"/>
    <s v="Loss"/>
  </r>
  <r>
    <d v="2015-09-24T00:00:00"/>
    <x v="1"/>
    <x v="8"/>
    <x v="337"/>
    <s v="Maria Bertelson20150924"/>
    <x v="1569"/>
    <x v="10"/>
    <x v="0"/>
    <x v="2"/>
    <s v="Tennsco Lockers, Sand"/>
    <n v="33.57"/>
    <n v="2"/>
    <n v="1.68"/>
    <s v="Profit"/>
  </r>
  <r>
    <d v="2015-09-24T00:00:00"/>
    <x v="1"/>
    <x v="8"/>
    <x v="337"/>
    <s v="Maria Bertelson20150924"/>
    <x v="1569"/>
    <x v="10"/>
    <x v="0"/>
    <x v="10"/>
    <s v="#6 3/4 Gummed Flap White Envelopes"/>
    <n v="15.84"/>
    <n v="2"/>
    <n v="5.54"/>
    <s v="Profit"/>
  </r>
  <r>
    <d v="2015-09-24T00:00:00"/>
    <x v="1"/>
    <x v="8"/>
    <x v="337"/>
    <s v="Maria Bertelson20150924"/>
    <x v="1569"/>
    <x v="10"/>
    <x v="0"/>
    <x v="1"/>
    <s v="Avery 4027 File Folder Labels for Dot Matrix Printers, 5000 Labels per Box, White"/>
    <n v="24.42"/>
    <n v="1"/>
    <n v="7.94"/>
    <s v="Profit"/>
  </r>
  <r>
    <d v="2015-09-24T00:00:00"/>
    <x v="1"/>
    <x v="8"/>
    <x v="337"/>
    <s v="Maria Bertelson20150924"/>
    <x v="1569"/>
    <x v="10"/>
    <x v="0"/>
    <x v="4"/>
    <s v="Newell 347"/>
    <n v="17.12"/>
    <n v="5"/>
    <n v="1.93"/>
    <s v="Profit"/>
  </r>
  <r>
    <d v="2015-09-24T00:00:00"/>
    <x v="1"/>
    <x v="8"/>
    <x v="509"/>
    <s v="Jamie Frazer20150924"/>
    <x v="1570"/>
    <x v="20"/>
    <x v="0"/>
    <x v="10"/>
    <s v="Blue String-Tie &amp; Button Interoffice Envelopes, 10 x 13"/>
    <n v="39.979999999999997"/>
    <n v="1"/>
    <n v="17.989999999999998"/>
    <s v="Profit"/>
  </r>
  <r>
    <d v="2015-09-25T00:00:00"/>
    <x v="1"/>
    <x v="8"/>
    <x v="185"/>
    <s v="Emily Burns20150925"/>
    <x v="1571"/>
    <x v="27"/>
    <x v="1"/>
    <x v="13"/>
    <s v="Bretford CR4500 Series Slim Rectangular Table"/>
    <n v="1044.6300000000001"/>
    <n v="3"/>
    <n v="240.26"/>
    <s v="Profit"/>
  </r>
  <r>
    <d v="2015-09-25T00:00:00"/>
    <x v="1"/>
    <x v="8"/>
    <x v="1"/>
    <s v="Phillina Ober20150925"/>
    <x v="1572"/>
    <x v="23"/>
    <x v="2"/>
    <x v="9"/>
    <s v="Memorex Micro Travel Drive 16 GB"/>
    <n v="63.96"/>
    <n v="4"/>
    <n v="19.829999999999998"/>
    <s v="Profit"/>
  </r>
  <r>
    <d v="2015-09-25T00:00:00"/>
    <x v="1"/>
    <x v="8"/>
    <x v="1"/>
    <s v="Phillina Ober20150925"/>
    <x v="1572"/>
    <x v="23"/>
    <x v="0"/>
    <x v="3"/>
    <s v="Tuff Stuff Recycled Round Ring Binders"/>
    <n v="14.46"/>
    <n v="3"/>
    <n v="7.09"/>
    <s v="Profit"/>
  </r>
  <r>
    <d v="2015-09-25T00:00:00"/>
    <x v="1"/>
    <x v="8"/>
    <x v="1"/>
    <s v="Phillina Ober20150925"/>
    <x v="1572"/>
    <x v="23"/>
    <x v="2"/>
    <x v="6"/>
    <s v="netTALK DUO VoIP Telephone Service"/>
    <n v="104.98"/>
    <n v="2"/>
    <n v="52.49"/>
    <s v="Profit"/>
  </r>
  <r>
    <d v="2015-09-25T00:00:00"/>
    <x v="1"/>
    <x v="8"/>
    <x v="481"/>
    <s v="Anne McFarland20150925"/>
    <x v="1573"/>
    <x v="3"/>
    <x v="0"/>
    <x v="10"/>
    <s v="#10- 4 1/8&quot; x 9 1/2&quot; Recycled Envelopes"/>
    <n v="17.48"/>
    <n v="2"/>
    <n v="8.2200000000000006"/>
    <s v="Profit"/>
  </r>
  <r>
    <d v="2015-09-25T00:00:00"/>
    <x v="1"/>
    <x v="8"/>
    <x v="417"/>
    <s v="Sarah Brown20150925"/>
    <x v="1574"/>
    <x v="38"/>
    <x v="0"/>
    <x v="3"/>
    <s v="GBC Prestige Therm-A-Bind Covers"/>
    <n v="68.62"/>
    <n v="2"/>
    <n v="32.25"/>
    <s v="Profit"/>
  </r>
  <r>
    <d v="2015-09-25T00:00:00"/>
    <x v="1"/>
    <x v="8"/>
    <x v="696"/>
    <s v="Dan Reichenbach20150925"/>
    <x v="1575"/>
    <x v="20"/>
    <x v="2"/>
    <x v="9"/>
    <s v="Razer Kraken 7.1 Surround Sound Over Ear USB Gaming Headset"/>
    <n v="899.91"/>
    <n v="9"/>
    <n v="395.96"/>
    <s v="Profit"/>
  </r>
  <r>
    <d v="2015-09-25T00:00:00"/>
    <x v="1"/>
    <x v="8"/>
    <x v="15"/>
    <s v="Erica Hackney20150925"/>
    <x v="1576"/>
    <x v="37"/>
    <x v="0"/>
    <x v="3"/>
    <s v="Acco PRESSTEX Data Binder with Storage Hooks, Light Blue, 9 1/2&quot; X 11&quot;"/>
    <n v="10.76"/>
    <n v="2"/>
    <n v="5.16"/>
    <s v="Profit"/>
  </r>
  <r>
    <d v="2015-09-25T00:00:00"/>
    <x v="1"/>
    <x v="8"/>
    <x v="15"/>
    <s v="Erica Hackney20150925"/>
    <x v="1576"/>
    <x v="37"/>
    <x v="0"/>
    <x v="0"/>
    <s v="Xerox Color Copier Paper, 11&quot; x 17&quot;, Ream"/>
    <n v="45.68"/>
    <n v="2"/>
    <n v="21.01"/>
    <s v="Profit"/>
  </r>
  <r>
    <d v="2015-09-25T00:00:00"/>
    <x v="1"/>
    <x v="8"/>
    <x v="15"/>
    <s v="Erica Hackney20150925"/>
    <x v="1576"/>
    <x v="37"/>
    <x v="0"/>
    <x v="4"/>
    <s v="Turquoise Lead Holder with Pocket Clip"/>
    <n v="6.7"/>
    <n v="1"/>
    <n v="2.21"/>
    <s v="Profit"/>
  </r>
  <r>
    <d v="2015-09-25T00:00:00"/>
    <x v="1"/>
    <x v="8"/>
    <x v="613"/>
    <s v="Dana Kaydos20150925"/>
    <x v="1577"/>
    <x v="1"/>
    <x v="0"/>
    <x v="4"/>
    <s v="Boston KS Multi-Size Manual Pencil Sharpener"/>
    <n v="128.74"/>
    <n v="7"/>
    <n v="12.87"/>
    <s v="Profit"/>
  </r>
  <r>
    <d v="2015-09-25T00:00:00"/>
    <x v="1"/>
    <x v="8"/>
    <x v="562"/>
    <s v="Sally Hughsby20150925"/>
    <x v="1578"/>
    <x v="22"/>
    <x v="1"/>
    <x v="5"/>
    <s v="Global Super Steno Chair"/>
    <n v="307.14"/>
    <n v="4"/>
    <n v="-11.52"/>
    <s v="Loss"/>
  </r>
  <r>
    <d v="2015-09-25T00:00:00"/>
    <x v="1"/>
    <x v="8"/>
    <x v="562"/>
    <s v="Sally Hughsby20150925"/>
    <x v="1578"/>
    <x v="22"/>
    <x v="0"/>
    <x v="1"/>
    <s v="Permanent Self-Adhesive File Folder Labels for Typewriters, 1 1/8 x 3 1/2, White"/>
    <n v="12.6"/>
    <n v="2"/>
    <n v="5.8"/>
    <s v="Profit"/>
  </r>
  <r>
    <d v="2015-09-25T00:00:00"/>
    <x v="1"/>
    <x v="8"/>
    <x v="562"/>
    <s v="Sally Hughsby20150925"/>
    <x v="1578"/>
    <x v="22"/>
    <x v="2"/>
    <x v="9"/>
    <s v="Logitech G602 Wireless Gaming Mouse"/>
    <n v="159.97999999999999"/>
    <n v="2"/>
    <n v="57.59"/>
    <s v="Profit"/>
  </r>
  <r>
    <d v="2015-09-25T00:00:00"/>
    <x v="1"/>
    <x v="8"/>
    <x v="44"/>
    <s v="Marina Lichtenstein20150925"/>
    <x v="1579"/>
    <x v="15"/>
    <x v="0"/>
    <x v="3"/>
    <s v="Wilson Jones 1&quot; Hanging DublLock Ring Binders"/>
    <n v="6.34"/>
    <n v="4"/>
    <n v="-4.6500000000000004"/>
    <s v="Loss"/>
  </r>
  <r>
    <d v="2015-09-25T00:00:00"/>
    <x v="1"/>
    <x v="8"/>
    <x v="44"/>
    <s v="Marina Lichtenstein20150925"/>
    <x v="1579"/>
    <x v="15"/>
    <x v="0"/>
    <x v="0"/>
    <s v="Advantus Motivational Note Cards"/>
    <n v="10.48"/>
    <n v="1"/>
    <n v="3.8"/>
    <s v="Profit"/>
  </r>
  <r>
    <d v="2015-09-25T00:00:00"/>
    <x v="1"/>
    <x v="8"/>
    <x v="44"/>
    <s v="Marina Lichtenstein20150925"/>
    <x v="1579"/>
    <x v="15"/>
    <x v="0"/>
    <x v="3"/>
    <s v="Wilson Jones data.warehouse D-Ring Binders with DublLock"/>
    <n v="2.4700000000000002"/>
    <n v="1"/>
    <n v="-1.81"/>
    <s v="Loss"/>
  </r>
  <r>
    <d v="2015-09-25T00:00:00"/>
    <x v="1"/>
    <x v="8"/>
    <x v="44"/>
    <s v="Marina Lichtenstein20150925"/>
    <x v="1579"/>
    <x v="15"/>
    <x v="0"/>
    <x v="3"/>
    <s v="Wilson Jones Custom Binder Spines &amp; Labels"/>
    <n v="3.26"/>
    <n v="2"/>
    <n v="-2.2799999999999998"/>
    <s v="Loss"/>
  </r>
  <r>
    <d v="2015-09-25T00:00:00"/>
    <x v="1"/>
    <x v="8"/>
    <x v="246"/>
    <s v="Carlos Soltero20150925"/>
    <x v="1580"/>
    <x v="20"/>
    <x v="1"/>
    <x v="5"/>
    <s v="Hon Comfortask Task/Swivel Chairs"/>
    <n v="102.58"/>
    <n v="1"/>
    <n v="6.84"/>
    <s v="Profit"/>
  </r>
  <r>
    <d v="2015-09-25T00:00:00"/>
    <x v="1"/>
    <x v="8"/>
    <x v="246"/>
    <s v="Carlos Soltero20150925"/>
    <x v="1580"/>
    <x v="20"/>
    <x v="0"/>
    <x v="0"/>
    <s v="Xerox 1923"/>
    <n v="20.04"/>
    <n v="3"/>
    <n v="9.6199999999999992"/>
    <s v="Profit"/>
  </r>
  <r>
    <d v="2015-09-25T00:00:00"/>
    <x v="1"/>
    <x v="8"/>
    <x v="240"/>
    <s v="Bryan Mills20150925"/>
    <x v="1581"/>
    <x v="2"/>
    <x v="0"/>
    <x v="3"/>
    <s v="Acco Pressboard Covers with Storage Hooks, 14 7/8&quot; x 11&quot;, Light Blue"/>
    <n v="2.95"/>
    <n v="2"/>
    <n v="-2.06"/>
    <s v="Loss"/>
  </r>
  <r>
    <d v="2015-09-26T00:00:00"/>
    <x v="1"/>
    <x v="8"/>
    <x v="236"/>
    <s v="Steven Cartwright20150926"/>
    <x v="1582"/>
    <x v="0"/>
    <x v="0"/>
    <x v="3"/>
    <s v="Round Ring Binders"/>
    <n v="2.08"/>
    <n v="5"/>
    <n v="-3.43"/>
    <s v="Loss"/>
  </r>
  <r>
    <d v="2015-09-26T00:00:00"/>
    <x v="1"/>
    <x v="8"/>
    <x v="236"/>
    <s v="Steven Cartwright20150926"/>
    <x v="1582"/>
    <x v="0"/>
    <x v="2"/>
    <x v="6"/>
    <s v="Bose SoundLink Bluetooth Speaker"/>
    <n v="1114.4000000000001"/>
    <n v="7"/>
    <n v="376.11"/>
    <s v="Profit"/>
  </r>
  <r>
    <d v="2015-09-26T00:00:00"/>
    <x v="1"/>
    <x v="8"/>
    <x v="463"/>
    <s v="Tracy Blumstein20150926"/>
    <x v="1583"/>
    <x v="11"/>
    <x v="0"/>
    <x v="0"/>
    <s v="Easy-staple paper"/>
    <n v="141.76"/>
    <n v="5"/>
    <n v="47.84"/>
    <s v="Profit"/>
  </r>
  <r>
    <d v="2015-09-26T00:00:00"/>
    <x v="1"/>
    <x v="8"/>
    <x v="463"/>
    <s v="Tracy Blumstein20150926"/>
    <x v="1583"/>
    <x v="11"/>
    <x v="2"/>
    <x v="9"/>
    <s v="Microsoft Arc Touch Mouse"/>
    <n v="239.8"/>
    <n v="5"/>
    <n v="47.96"/>
    <s v="Profit"/>
  </r>
  <r>
    <d v="2015-09-26T00:00:00"/>
    <x v="1"/>
    <x v="8"/>
    <x v="463"/>
    <s v="Tracy Blumstein20150926"/>
    <x v="1583"/>
    <x v="11"/>
    <x v="0"/>
    <x v="0"/>
    <s v="Xerox 216"/>
    <n v="31.1"/>
    <n v="6"/>
    <n v="10.89"/>
    <s v="Profit"/>
  </r>
  <r>
    <d v="2015-09-26T00:00:00"/>
    <x v="1"/>
    <x v="8"/>
    <x v="602"/>
    <s v="Rick Wilson20150926"/>
    <x v="1584"/>
    <x v="12"/>
    <x v="0"/>
    <x v="0"/>
    <s v="Petty Cash Envelope"/>
    <n v="86.27"/>
    <n v="4"/>
    <n v="31.27"/>
    <s v="Profit"/>
  </r>
  <r>
    <d v="2015-09-26T00:00:00"/>
    <x v="1"/>
    <x v="8"/>
    <x v="602"/>
    <s v="Rick Wilson20150926"/>
    <x v="1584"/>
    <x v="12"/>
    <x v="0"/>
    <x v="3"/>
    <s v="GBC VeloBinder Electric Binding Machine"/>
    <n v="72.59"/>
    <n v="2"/>
    <n v="-48.39"/>
    <s v="Loss"/>
  </r>
  <r>
    <d v="2015-09-26T00:00:00"/>
    <x v="1"/>
    <x v="8"/>
    <x v="602"/>
    <s v="Rick Wilson20150926"/>
    <x v="1584"/>
    <x v="12"/>
    <x v="0"/>
    <x v="12"/>
    <s v="3M Replacement Filter for Office Air Cleaner for 20' x 33' Room"/>
    <n v="60.67"/>
    <n v="2"/>
    <n v="14.41"/>
    <s v="Profit"/>
  </r>
  <r>
    <d v="2015-09-26T00:00:00"/>
    <x v="1"/>
    <x v="8"/>
    <x v="602"/>
    <s v="Rick Wilson20150926"/>
    <x v="1584"/>
    <x v="12"/>
    <x v="0"/>
    <x v="3"/>
    <s v="Lock-Up Easel 'Spel-Binder'"/>
    <n v="77.03"/>
    <n v="9"/>
    <n v="-59.06"/>
    <s v="Loss"/>
  </r>
  <r>
    <d v="2015-09-26T00:00:00"/>
    <x v="1"/>
    <x v="8"/>
    <x v="602"/>
    <s v="Rick Wilson20150926"/>
    <x v="1584"/>
    <x v="12"/>
    <x v="0"/>
    <x v="2"/>
    <s v="2300 Heavy-Duty Transfer File Systems by Perma"/>
    <n v="119.9"/>
    <n v="6"/>
    <n v="-1.5"/>
    <s v="Loss"/>
  </r>
  <r>
    <d v="2015-09-26T00:00:00"/>
    <x v="1"/>
    <x v="8"/>
    <x v="602"/>
    <s v="Rick Wilson20150926"/>
    <x v="1584"/>
    <x v="12"/>
    <x v="2"/>
    <x v="6"/>
    <s v="Samsung Rugby III"/>
    <n v="263.95999999999998"/>
    <n v="5"/>
    <n v="23.1"/>
    <s v="Profit"/>
  </r>
  <r>
    <d v="2015-09-26T00:00:00"/>
    <x v="1"/>
    <x v="8"/>
    <x v="602"/>
    <s v="Rick Wilson20150926"/>
    <x v="1584"/>
    <x v="12"/>
    <x v="0"/>
    <x v="2"/>
    <s v="SAFCO Boltless Steel Shelving"/>
    <n v="363.65"/>
    <n v="4"/>
    <n v="-86.37"/>
    <s v="Loss"/>
  </r>
  <r>
    <d v="2015-09-26T00:00:00"/>
    <x v="1"/>
    <x v="8"/>
    <x v="582"/>
    <s v="Sarah Foster20150926"/>
    <x v="1585"/>
    <x v="2"/>
    <x v="0"/>
    <x v="3"/>
    <s v="Catalog Binders with Expanding Posts"/>
    <n v="121.1"/>
    <n v="6"/>
    <n v="-100.92"/>
    <s v="Loss"/>
  </r>
  <r>
    <d v="2015-09-26T00:00:00"/>
    <x v="1"/>
    <x v="8"/>
    <x v="582"/>
    <s v="Sarah Foster20150926"/>
    <x v="1585"/>
    <x v="2"/>
    <x v="2"/>
    <x v="6"/>
    <s v="Grandstream GXP2100 Mainstream Business Phone"/>
    <n v="45.89"/>
    <n v="1"/>
    <n v="-9.18"/>
    <s v="Loss"/>
  </r>
  <r>
    <d v="2015-09-26T00:00:00"/>
    <x v="1"/>
    <x v="8"/>
    <x v="697"/>
    <s v="Bryan Spruell20150926"/>
    <x v="1586"/>
    <x v="3"/>
    <x v="0"/>
    <x v="2"/>
    <s v="Sortfiler Multipurpose Personal File Organizer, Black"/>
    <n v="64.17"/>
    <n v="3"/>
    <n v="18.61"/>
    <s v="Profit"/>
  </r>
  <r>
    <d v="2015-09-26T00:00:00"/>
    <x v="1"/>
    <x v="8"/>
    <x v="697"/>
    <s v="Bryan Spruell20150926"/>
    <x v="1586"/>
    <x v="3"/>
    <x v="0"/>
    <x v="10"/>
    <s v="Cameo Buff Policy Envelopes"/>
    <n v="124.46"/>
    <n v="2"/>
    <n v="58.5"/>
    <s v="Profit"/>
  </r>
  <r>
    <d v="2015-09-26T00:00:00"/>
    <x v="1"/>
    <x v="8"/>
    <x v="413"/>
    <s v="Philip Fox20150926"/>
    <x v="1587"/>
    <x v="20"/>
    <x v="2"/>
    <x v="9"/>
    <s v="Dell Slim USB Multimedia Keyboard"/>
    <n v="50"/>
    <n v="2"/>
    <n v="12"/>
    <s v="Profit"/>
  </r>
  <r>
    <d v="2015-09-26T00:00:00"/>
    <x v="1"/>
    <x v="8"/>
    <x v="344"/>
    <s v="Gene McClure20150926"/>
    <x v="1588"/>
    <x v="20"/>
    <x v="0"/>
    <x v="7"/>
    <s v="Vinyl Coated Wire Paper Clips in Organizer Box, 800/Box"/>
    <n v="34.44"/>
    <n v="3"/>
    <n v="16.190000000000001"/>
    <s v="Profit"/>
  </r>
  <r>
    <d v="2015-09-26T00:00:00"/>
    <x v="1"/>
    <x v="8"/>
    <x v="344"/>
    <s v="Gene McClure20150926"/>
    <x v="1588"/>
    <x v="20"/>
    <x v="2"/>
    <x v="15"/>
    <s v="Ativa MDM8000 8-Sheet Micro-Cut Shredder"/>
    <n v="629.92999999999995"/>
    <n v="7"/>
    <n v="296.07"/>
    <s v="Profit"/>
  </r>
  <r>
    <d v="2015-09-26T00:00:00"/>
    <x v="1"/>
    <x v="8"/>
    <x v="344"/>
    <s v="Gene McClure20150926"/>
    <x v="1588"/>
    <x v="20"/>
    <x v="0"/>
    <x v="3"/>
    <s v="GBC Imprintable Covers"/>
    <n v="79.06"/>
    <n v="9"/>
    <n v="28.66"/>
    <s v="Profit"/>
  </r>
  <r>
    <d v="2015-09-27T00:00:00"/>
    <x v="1"/>
    <x v="8"/>
    <x v="685"/>
    <s v="Neoma Murray20150927"/>
    <x v="1589"/>
    <x v="1"/>
    <x v="0"/>
    <x v="3"/>
    <s v="Vinyl Sectional Post Binders"/>
    <n v="15.08"/>
    <n v="2"/>
    <n v="-22.62"/>
    <s v="Loss"/>
  </r>
  <r>
    <d v="2015-09-27T00:00:00"/>
    <x v="1"/>
    <x v="8"/>
    <x v="685"/>
    <s v="Neoma Murray20150927"/>
    <x v="1589"/>
    <x v="1"/>
    <x v="1"/>
    <x v="8"/>
    <s v="DAX Metal Frame, Desktop, Stepped-Edge"/>
    <n v="24.29"/>
    <n v="3"/>
    <n v="-12.75"/>
    <s v="Loss"/>
  </r>
  <r>
    <d v="2015-09-27T00:00:00"/>
    <x v="1"/>
    <x v="8"/>
    <x v="511"/>
    <s v="Rick Huthwaite20150927"/>
    <x v="1590"/>
    <x v="3"/>
    <x v="0"/>
    <x v="2"/>
    <s v="Personal Filing Tote with Lid, Black/Gray"/>
    <n v="15.51"/>
    <n v="1"/>
    <n v="4.34"/>
    <s v="Profit"/>
  </r>
  <r>
    <d v="2015-09-27T00:00:00"/>
    <x v="1"/>
    <x v="8"/>
    <x v="511"/>
    <s v="Rick Huthwaite20150927"/>
    <x v="1590"/>
    <x v="3"/>
    <x v="0"/>
    <x v="0"/>
    <s v="Xerox 1916"/>
    <n v="146.82"/>
    <n v="3"/>
    <n v="73.41"/>
    <s v="Profit"/>
  </r>
  <r>
    <d v="2015-09-27T00:00:00"/>
    <x v="1"/>
    <x v="8"/>
    <x v="511"/>
    <s v="Rick Huthwaite20150927"/>
    <x v="1590"/>
    <x v="3"/>
    <x v="0"/>
    <x v="0"/>
    <s v="Xerox 226"/>
    <n v="12.96"/>
    <n v="2"/>
    <n v="6.22"/>
    <s v="Profit"/>
  </r>
  <r>
    <d v="2015-09-27T00:00:00"/>
    <x v="1"/>
    <x v="8"/>
    <x v="698"/>
    <s v="Helen Wasserman20150927"/>
    <x v="1591"/>
    <x v="14"/>
    <x v="0"/>
    <x v="4"/>
    <s v="Newell 321"/>
    <n v="16.399999999999999"/>
    <n v="5"/>
    <n v="4.76"/>
    <s v="Profit"/>
  </r>
  <r>
    <d v="2015-09-27T00:00:00"/>
    <x v="1"/>
    <x v="8"/>
    <x v="698"/>
    <s v="Helen Wasserman20150927"/>
    <x v="1591"/>
    <x v="14"/>
    <x v="0"/>
    <x v="0"/>
    <s v="Xerox 1996"/>
    <n v="25.92"/>
    <n v="4"/>
    <n v="12.44"/>
    <s v="Profit"/>
  </r>
  <r>
    <d v="2015-09-27T00:00:00"/>
    <x v="1"/>
    <x v="8"/>
    <x v="295"/>
    <s v="Jamie Kunitz20150927"/>
    <x v="1592"/>
    <x v="6"/>
    <x v="0"/>
    <x v="0"/>
    <s v="Xerox 1988"/>
    <n v="154.9"/>
    <n v="5"/>
    <n v="69.709999999999994"/>
    <s v="Profit"/>
  </r>
  <r>
    <d v="2015-09-27T00:00:00"/>
    <x v="1"/>
    <x v="8"/>
    <x v="295"/>
    <s v="Jamie Kunitz20150927"/>
    <x v="1592"/>
    <x v="6"/>
    <x v="2"/>
    <x v="6"/>
    <s v="Cisco SPA301"/>
    <n v="1871.88"/>
    <n v="12"/>
    <n v="561.55999999999995"/>
    <s v="Profit"/>
  </r>
  <r>
    <d v="2015-09-27T00:00:00"/>
    <x v="1"/>
    <x v="8"/>
    <x v="531"/>
    <s v="Saphhira Shifley20150927"/>
    <x v="1593"/>
    <x v="22"/>
    <x v="0"/>
    <x v="4"/>
    <s v="Newell 334"/>
    <n v="99.2"/>
    <n v="5"/>
    <n v="25.79"/>
    <s v="Profit"/>
  </r>
  <r>
    <d v="2015-09-28T00:00:00"/>
    <x v="1"/>
    <x v="8"/>
    <x v="418"/>
    <s v="Henry Goldwyn20150928"/>
    <x v="1594"/>
    <x v="3"/>
    <x v="0"/>
    <x v="12"/>
    <s v="Holmes Odor Grabber"/>
    <n v="43.26"/>
    <n v="3"/>
    <n v="14.28"/>
    <s v="Profit"/>
  </r>
  <r>
    <d v="2015-09-28T00:00:00"/>
    <x v="1"/>
    <x v="8"/>
    <x v="418"/>
    <s v="Henry Goldwyn20150928"/>
    <x v="1594"/>
    <x v="3"/>
    <x v="0"/>
    <x v="12"/>
    <s v="Holmes HEPA Air Purifier"/>
    <n v="43.56"/>
    <n v="2"/>
    <n v="15.25"/>
    <s v="Profit"/>
  </r>
  <r>
    <d v="2015-09-28T00:00:00"/>
    <x v="1"/>
    <x v="8"/>
    <x v="456"/>
    <s v="Zuschuss Carroll20150928"/>
    <x v="1595"/>
    <x v="26"/>
    <x v="0"/>
    <x v="10"/>
    <s v="#10 White Business Envelopes,4 1/8 x 9 1/2"/>
    <n v="12.54"/>
    <n v="1"/>
    <n v="4.2300000000000004"/>
    <s v="Profit"/>
  </r>
  <r>
    <d v="2015-09-28T00:00:00"/>
    <x v="1"/>
    <x v="8"/>
    <x v="456"/>
    <s v="Zuschuss Carroll20150928"/>
    <x v="1595"/>
    <x v="26"/>
    <x v="0"/>
    <x v="3"/>
    <s v="Wilson Jones Easy Flow II Sheet Lifters"/>
    <n v="1.08"/>
    <n v="2"/>
    <n v="-0.79"/>
    <s v="Loss"/>
  </r>
  <r>
    <d v="2015-09-28T00:00:00"/>
    <x v="1"/>
    <x v="8"/>
    <x v="456"/>
    <s v="Zuschuss Carroll20150928"/>
    <x v="1595"/>
    <x v="26"/>
    <x v="0"/>
    <x v="7"/>
    <s v="Staples"/>
    <n v="4.51"/>
    <n v="3"/>
    <n v="0.85"/>
    <s v="Profit"/>
  </r>
  <r>
    <d v="2015-09-28T00:00:00"/>
    <x v="1"/>
    <x v="8"/>
    <x v="612"/>
    <s v="Jennifer Jackson20150928"/>
    <x v="1596"/>
    <x v="20"/>
    <x v="0"/>
    <x v="12"/>
    <s v="Fellowes Premier Superior Surge Suppressor, 10-Outlet, With Phone and Remote"/>
    <n v="293.52"/>
    <n v="6"/>
    <n v="76.319999999999993"/>
    <s v="Profit"/>
  </r>
  <r>
    <d v="2015-09-28T00:00:00"/>
    <x v="1"/>
    <x v="8"/>
    <x v="612"/>
    <s v="Jennifer Jackson20150928"/>
    <x v="1596"/>
    <x v="20"/>
    <x v="2"/>
    <x v="6"/>
    <s v="Nortel Meridian M3904 Professional Digital phone"/>
    <n v="307.98"/>
    <n v="2"/>
    <n v="89.31"/>
    <s v="Profit"/>
  </r>
  <r>
    <d v="2015-09-28T00:00:00"/>
    <x v="1"/>
    <x v="8"/>
    <x v="132"/>
    <s v="Roy Phan20150928"/>
    <x v="1597"/>
    <x v="3"/>
    <x v="0"/>
    <x v="12"/>
    <s v="Acco Smartsocket Table Surge Protector, 6 Color-Coded Adapter Outlets"/>
    <n v="186.15"/>
    <n v="3"/>
    <n v="55.85"/>
    <s v="Profit"/>
  </r>
  <r>
    <d v="2015-09-28T00:00:00"/>
    <x v="1"/>
    <x v="8"/>
    <x v="132"/>
    <s v="Roy Phan20150928"/>
    <x v="1597"/>
    <x v="3"/>
    <x v="0"/>
    <x v="3"/>
    <s v="GBC Recycled VeloBinder Covers"/>
    <n v="81.790000000000006"/>
    <n v="6"/>
    <n v="26.58"/>
    <s v="Profit"/>
  </r>
  <r>
    <d v="2015-09-28T00:00:00"/>
    <x v="1"/>
    <x v="8"/>
    <x v="132"/>
    <s v="Roy Phan20150928"/>
    <x v="1597"/>
    <x v="3"/>
    <x v="0"/>
    <x v="14"/>
    <s v="Acme Galleria Hot Forged Steel Scissors with Colored Handles"/>
    <n v="47.19"/>
    <n v="3"/>
    <n v="13.69"/>
    <s v="Profit"/>
  </r>
  <r>
    <d v="2015-09-28T00:00:00"/>
    <x v="1"/>
    <x v="8"/>
    <x v="132"/>
    <s v="Roy Phan20150928"/>
    <x v="1597"/>
    <x v="3"/>
    <x v="2"/>
    <x v="6"/>
    <s v="Motorola HK250 Universal Bluetooth Headset"/>
    <n v="36.78"/>
    <n v="2"/>
    <n v="-8.2799999999999994"/>
    <s v="Loss"/>
  </r>
  <r>
    <d v="2015-10-01T00:00:00"/>
    <x v="1"/>
    <x v="9"/>
    <x v="678"/>
    <s v="Shaun Chance20151001"/>
    <x v="1598"/>
    <x v="26"/>
    <x v="0"/>
    <x v="2"/>
    <s v="Trav-L-File Heavy-Duty Shuttle II, Black"/>
    <n v="139.41999999999999"/>
    <n v="4"/>
    <n v="17.43"/>
    <s v="Profit"/>
  </r>
  <r>
    <d v="2015-10-01T00:00:00"/>
    <x v="1"/>
    <x v="9"/>
    <x v="508"/>
    <s v="Robert Marley20151001"/>
    <x v="1599"/>
    <x v="32"/>
    <x v="2"/>
    <x v="6"/>
    <s v="Cisco SPA301"/>
    <n v="311.98"/>
    <n v="2"/>
    <n v="93.59"/>
    <s v="Profit"/>
  </r>
  <r>
    <d v="2015-10-01T00:00:00"/>
    <x v="1"/>
    <x v="9"/>
    <x v="508"/>
    <s v="Robert Marley20151001"/>
    <x v="1599"/>
    <x v="32"/>
    <x v="0"/>
    <x v="3"/>
    <s v="Avery Non-Stick Binders"/>
    <n v="22.45"/>
    <n v="5"/>
    <n v="10.33"/>
    <s v="Profit"/>
  </r>
  <r>
    <d v="2015-10-01T00:00:00"/>
    <x v="1"/>
    <x v="9"/>
    <x v="699"/>
    <s v="Eric Murdock20151001"/>
    <x v="1600"/>
    <x v="1"/>
    <x v="0"/>
    <x v="3"/>
    <s v="Accohide Poly Flexible Ring Binders"/>
    <n v="2.99"/>
    <n v="4"/>
    <n v="-4.49"/>
    <s v="Loss"/>
  </r>
  <r>
    <d v="2015-10-01T00:00:00"/>
    <x v="1"/>
    <x v="9"/>
    <x v="699"/>
    <s v="Eric Murdock20151001"/>
    <x v="1600"/>
    <x v="1"/>
    <x v="2"/>
    <x v="9"/>
    <s v="Lenovo 17-Key USB Numeric Keypad"/>
    <n v="108.77"/>
    <n v="4"/>
    <n v="2.72"/>
    <s v="Profit"/>
  </r>
  <r>
    <d v="2015-10-01T00:00:00"/>
    <x v="1"/>
    <x v="9"/>
    <x v="699"/>
    <s v="Eric Murdock20151001"/>
    <x v="1600"/>
    <x v="11"/>
    <x v="2"/>
    <x v="6"/>
    <s v="Wilson Electronics DB Pro Signal Booster"/>
    <n v="572.79999999999995"/>
    <n v="2"/>
    <n v="50.12"/>
    <s v="Profit"/>
  </r>
  <r>
    <d v="2015-10-02T00:00:00"/>
    <x v="1"/>
    <x v="9"/>
    <x v="290"/>
    <s v="Ed Braxton20151002"/>
    <x v="1601"/>
    <x v="3"/>
    <x v="0"/>
    <x v="3"/>
    <s v="GBC Personal VeloBind Strips"/>
    <n v="57.5"/>
    <n v="6"/>
    <n v="20.13"/>
    <s v="Profit"/>
  </r>
  <r>
    <d v="2015-10-02T00:00:00"/>
    <x v="1"/>
    <x v="9"/>
    <x v="359"/>
    <s v="Jennifer Patt20151002"/>
    <x v="1602"/>
    <x v="23"/>
    <x v="0"/>
    <x v="0"/>
    <s v="Computer Printout Paper with Letter-Trim Perforations"/>
    <n v="94.85"/>
    <n v="5"/>
    <n v="45.53"/>
    <s v="Profit"/>
  </r>
  <r>
    <d v="2015-10-02T00:00:00"/>
    <x v="1"/>
    <x v="9"/>
    <x v="359"/>
    <s v="Jennifer Patt20151002"/>
    <x v="1602"/>
    <x v="23"/>
    <x v="0"/>
    <x v="10"/>
    <s v="Globe Weis Peel &amp; Seel First Class Envelopes"/>
    <n v="51.12"/>
    <n v="4"/>
    <n v="23"/>
    <s v="Profit"/>
  </r>
  <r>
    <d v="2015-10-02T00:00:00"/>
    <x v="1"/>
    <x v="9"/>
    <x v="359"/>
    <s v="Jennifer Patt20151002"/>
    <x v="1602"/>
    <x v="23"/>
    <x v="2"/>
    <x v="9"/>
    <s v="NETGEAR N750 Dual Band Wi-Fi Gigabit Router"/>
    <n v="90"/>
    <n v="1"/>
    <n v="32.4"/>
    <s v="Profit"/>
  </r>
  <r>
    <d v="2015-10-02T00:00:00"/>
    <x v="1"/>
    <x v="9"/>
    <x v="431"/>
    <s v="Christopher Schild20151002"/>
    <x v="1603"/>
    <x v="3"/>
    <x v="0"/>
    <x v="2"/>
    <s v="Eldon ProFile File 'N Store Portable File Tub Letter/Legal Size Black"/>
    <n v="270.33999999999997"/>
    <n v="14"/>
    <n v="75.7"/>
    <s v="Profit"/>
  </r>
  <r>
    <d v="2015-10-02T00:00:00"/>
    <x v="1"/>
    <x v="9"/>
    <x v="70"/>
    <s v="Nora Pelletier20151002"/>
    <x v="1604"/>
    <x v="25"/>
    <x v="0"/>
    <x v="3"/>
    <s v="Pressboard Hanging Data Binders for Unburst Sheets"/>
    <n v="7.38"/>
    <n v="5"/>
    <n v="-5.41"/>
    <s v="Loss"/>
  </r>
  <r>
    <d v="2015-10-02T00:00:00"/>
    <x v="1"/>
    <x v="9"/>
    <x v="700"/>
    <s v="Henry MacAllister20151002"/>
    <x v="1605"/>
    <x v="3"/>
    <x v="0"/>
    <x v="3"/>
    <s v="Pressboard Hanging Data Binders for Unburst Sheets"/>
    <n v="11.81"/>
    <n v="3"/>
    <n v="4.13"/>
    <s v="Profit"/>
  </r>
  <r>
    <d v="2015-10-02T00:00:00"/>
    <x v="1"/>
    <x v="9"/>
    <x v="700"/>
    <s v="Henry MacAllister20151002"/>
    <x v="1605"/>
    <x v="3"/>
    <x v="0"/>
    <x v="3"/>
    <s v="GBC Poly Designer Binding Covers"/>
    <n v="53.57"/>
    <n v="4"/>
    <n v="19.420000000000002"/>
    <s v="Profit"/>
  </r>
  <r>
    <d v="2015-10-02T00:00:00"/>
    <x v="1"/>
    <x v="9"/>
    <x v="700"/>
    <s v="Henry MacAllister20151002"/>
    <x v="1605"/>
    <x v="3"/>
    <x v="2"/>
    <x v="6"/>
    <s v="HTC One Mini"/>
    <n v="503.96"/>
    <n v="5"/>
    <n v="50.4"/>
    <s v="Profit"/>
  </r>
  <r>
    <d v="2015-10-02T00:00:00"/>
    <x v="1"/>
    <x v="9"/>
    <x v="634"/>
    <s v="Michael Paige20151002"/>
    <x v="1606"/>
    <x v="37"/>
    <x v="0"/>
    <x v="3"/>
    <s v="Acco PRESSTEX Data Binder with Storage Hooks, Dark Blue, 14 7/8&quot; X 11&quot;"/>
    <n v="26.9"/>
    <n v="5"/>
    <n v="13.18"/>
    <s v="Profit"/>
  </r>
  <r>
    <d v="2015-10-02T00:00:00"/>
    <x v="1"/>
    <x v="9"/>
    <x v="320"/>
    <s v="Sheri Gordon20151002"/>
    <x v="1607"/>
    <x v="36"/>
    <x v="0"/>
    <x v="0"/>
    <s v="Xerox 202"/>
    <n v="19.440000000000001"/>
    <n v="3"/>
    <n v="9.33"/>
    <s v="Profit"/>
  </r>
  <r>
    <d v="2015-10-02T00:00:00"/>
    <x v="1"/>
    <x v="9"/>
    <x v="320"/>
    <s v="Sheri Gordon20151002"/>
    <x v="1607"/>
    <x v="36"/>
    <x v="0"/>
    <x v="3"/>
    <s v="GBC Plastic Binding Combs"/>
    <n v="7.38"/>
    <n v="1"/>
    <n v="3.62"/>
    <s v="Profit"/>
  </r>
  <r>
    <d v="2015-10-02T00:00:00"/>
    <x v="1"/>
    <x v="9"/>
    <x v="218"/>
    <s v="Resi PÃ¶lking20151002"/>
    <x v="1608"/>
    <x v="26"/>
    <x v="0"/>
    <x v="14"/>
    <s v="Acme Design Line 8&quot; Stainless Steel Bent Scissors w/Champagne Handles, 3-1/8&quot; Cut"/>
    <n v="10.94"/>
    <n v="2"/>
    <n v="0.96"/>
    <s v="Profit"/>
  </r>
  <r>
    <d v="2015-10-02T00:00:00"/>
    <x v="1"/>
    <x v="9"/>
    <x v="74"/>
    <s v="Chloris Kastensmidt20151002"/>
    <x v="1609"/>
    <x v="11"/>
    <x v="1"/>
    <x v="8"/>
    <s v="9-3/4 Diameter Round Wall Clock"/>
    <n v="11.03"/>
    <n v="1"/>
    <n v="3.03"/>
    <s v="Profit"/>
  </r>
  <r>
    <d v="2015-10-02T00:00:00"/>
    <x v="1"/>
    <x v="9"/>
    <x v="74"/>
    <s v="Chloris Kastensmidt20151002"/>
    <x v="1609"/>
    <x v="11"/>
    <x v="2"/>
    <x v="9"/>
    <s v="SanDisk Ultra 32 GB MicroSDHC Class 10 Memory Card"/>
    <n v="53.04"/>
    <n v="3"/>
    <n v="-4.6399999999999997"/>
    <s v="Loss"/>
  </r>
  <r>
    <d v="2015-10-03T00:00:00"/>
    <x v="1"/>
    <x v="9"/>
    <x v="240"/>
    <s v="Bryan Mills20151003"/>
    <x v="1610"/>
    <x v="10"/>
    <x v="0"/>
    <x v="3"/>
    <s v="Acco D-Ring Binder w/DublLock"/>
    <n v="32.07"/>
    <n v="5"/>
    <n v="-22.45"/>
    <s v="Loss"/>
  </r>
  <r>
    <d v="2015-10-03T00:00:00"/>
    <x v="1"/>
    <x v="9"/>
    <x v="240"/>
    <s v="Bryan Mills20151003"/>
    <x v="1610"/>
    <x v="10"/>
    <x v="2"/>
    <x v="9"/>
    <s v="ImationÂ 8gb Micro Traveldrive Usb 2.0Â Flash Drive"/>
    <n v="24"/>
    <n v="2"/>
    <n v="-2.7"/>
    <s v="Loss"/>
  </r>
  <r>
    <d v="2015-10-03T00:00:00"/>
    <x v="1"/>
    <x v="9"/>
    <x v="240"/>
    <s v="Bryan Mills20151003"/>
    <x v="1610"/>
    <x v="10"/>
    <x v="1"/>
    <x v="11"/>
    <s v="Safco Value Mate Series Steel Bookcases, Baked Enamel Finish on Steel, Gray"/>
    <n v="35.49"/>
    <n v="1"/>
    <n v="-15.62"/>
    <s v="Loss"/>
  </r>
  <r>
    <d v="2015-10-03T00:00:00"/>
    <x v="1"/>
    <x v="9"/>
    <x v="240"/>
    <s v="Bryan Mills20151003"/>
    <x v="1610"/>
    <x v="10"/>
    <x v="2"/>
    <x v="9"/>
    <s v="Microsoft Natural Ergonomic Keyboard 4000"/>
    <n v="47.98"/>
    <n v="2"/>
    <n v="0.6"/>
    <s v="Profit"/>
  </r>
  <r>
    <d v="2015-10-03T00:00:00"/>
    <x v="1"/>
    <x v="9"/>
    <x v="126"/>
    <s v="Mary Zewe20151003"/>
    <x v="1611"/>
    <x v="2"/>
    <x v="0"/>
    <x v="2"/>
    <s v="Staple magnet"/>
    <n v="15.01"/>
    <n v="2"/>
    <n v="1.5"/>
    <s v="Profit"/>
  </r>
  <r>
    <d v="2015-10-03T00:00:00"/>
    <x v="1"/>
    <x v="9"/>
    <x v="206"/>
    <s v="Bruce Stewart20151003"/>
    <x v="1612"/>
    <x v="3"/>
    <x v="1"/>
    <x v="11"/>
    <s v="Safco Value Mate Series Steel Bookcases, Baked Enamel Finish on Steel, Gray"/>
    <n v="120.67"/>
    <n v="2"/>
    <n v="18.45"/>
    <s v="Profit"/>
  </r>
  <r>
    <d v="2015-10-04T00:00:00"/>
    <x v="1"/>
    <x v="9"/>
    <x v="561"/>
    <s v="Denny Joy20151004"/>
    <x v="1613"/>
    <x v="4"/>
    <x v="1"/>
    <x v="5"/>
    <s v="Office Star - Mesh Screen back chair with Vinyl seat"/>
    <n v="392.94"/>
    <n v="3"/>
    <n v="43.22"/>
    <s v="Profit"/>
  </r>
  <r>
    <d v="2015-10-04T00:00:00"/>
    <x v="1"/>
    <x v="9"/>
    <x v="116"/>
    <s v="Alex Avila20151004"/>
    <x v="1614"/>
    <x v="3"/>
    <x v="0"/>
    <x v="2"/>
    <s v="Tenex Personal Project File with Scoop Front Design, Black"/>
    <n v="26.96"/>
    <n v="2"/>
    <n v="7.01"/>
    <s v="Profit"/>
  </r>
  <r>
    <d v="2015-10-04T00:00:00"/>
    <x v="1"/>
    <x v="9"/>
    <x v="488"/>
    <s v="Julie Kriz20151004"/>
    <x v="1615"/>
    <x v="2"/>
    <x v="1"/>
    <x v="8"/>
    <s v="DataProducts Ampli Magnifier Task Lamp, Black,"/>
    <n v="64.94"/>
    <n v="3"/>
    <n v="6.49"/>
    <s v="Profit"/>
  </r>
  <r>
    <d v="2015-10-04T00:00:00"/>
    <x v="1"/>
    <x v="9"/>
    <x v="488"/>
    <s v="Julie Kriz20151004"/>
    <x v="1615"/>
    <x v="2"/>
    <x v="0"/>
    <x v="0"/>
    <s v="Xerox 1946"/>
    <n v="20.74"/>
    <n v="4"/>
    <n v="7.26"/>
    <s v="Profit"/>
  </r>
  <r>
    <d v="2015-10-05T00:00:00"/>
    <x v="1"/>
    <x v="9"/>
    <x v="701"/>
    <s v="Joel Jenkins20151005"/>
    <x v="1616"/>
    <x v="6"/>
    <x v="0"/>
    <x v="4"/>
    <s v="Newell 324"/>
    <n v="46.2"/>
    <n v="4"/>
    <n v="12.94"/>
    <s v="Profit"/>
  </r>
  <r>
    <d v="2015-10-05T00:00:00"/>
    <x v="1"/>
    <x v="9"/>
    <x v="701"/>
    <s v="Joel Jenkins20151005"/>
    <x v="1616"/>
    <x v="6"/>
    <x v="0"/>
    <x v="12"/>
    <s v="Holmes Odor Grabber"/>
    <n v="28.84"/>
    <n v="2"/>
    <n v="9.52"/>
    <s v="Profit"/>
  </r>
  <r>
    <d v="2015-10-05T00:00:00"/>
    <x v="1"/>
    <x v="9"/>
    <x v="472"/>
    <s v="Sylvia Foulston20151005"/>
    <x v="1617"/>
    <x v="7"/>
    <x v="0"/>
    <x v="2"/>
    <s v="Personal Filing Tote with Lid, Black/Gray"/>
    <n v="77.55"/>
    <n v="5"/>
    <n v="21.71"/>
    <s v="Profit"/>
  </r>
  <r>
    <d v="2015-10-05T00:00:00"/>
    <x v="1"/>
    <x v="9"/>
    <x v="337"/>
    <s v="Maria Bertelson20151005"/>
    <x v="1618"/>
    <x v="10"/>
    <x v="2"/>
    <x v="9"/>
    <s v="SanDisk Ultra 32 GB MicroSDHC Class 10 Memory Card"/>
    <n v="53.04"/>
    <n v="3"/>
    <n v="-4.6399999999999997"/>
    <s v="Loss"/>
  </r>
  <r>
    <d v="2015-10-05T00:00:00"/>
    <x v="1"/>
    <x v="9"/>
    <x v="467"/>
    <s v="Jeremy Farry20151005"/>
    <x v="1619"/>
    <x v="11"/>
    <x v="1"/>
    <x v="11"/>
    <s v="Bush Cubix Collection Bookcases, Fully Assembled"/>
    <n v="66.290000000000006"/>
    <n v="1"/>
    <n v="-103.86"/>
    <s v="Loss"/>
  </r>
  <r>
    <d v="2015-10-05T00:00:00"/>
    <x v="1"/>
    <x v="9"/>
    <x v="467"/>
    <s v="Jeremy Farry20151005"/>
    <x v="1619"/>
    <x v="11"/>
    <x v="1"/>
    <x v="5"/>
    <s v="Global Highback Leather Tilter in Burgundy"/>
    <n v="291.17"/>
    <n v="4"/>
    <n v="-14.56"/>
    <s v="Loss"/>
  </r>
  <r>
    <d v="2015-10-05T00:00:00"/>
    <x v="1"/>
    <x v="9"/>
    <x v="325"/>
    <s v="Ivan Liston20151005"/>
    <x v="1620"/>
    <x v="10"/>
    <x v="2"/>
    <x v="9"/>
    <s v="NETGEAR N750 Dual Band Wi-Fi Gigabit Router"/>
    <n v="288"/>
    <n v="4"/>
    <n v="57.6"/>
    <s v="Profit"/>
  </r>
  <r>
    <d v="2015-10-08T00:00:00"/>
    <x v="1"/>
    <x v="9"/>
    <x v="337"/>
    <s v="Maria Bertelson20151008"/>
    <x v="1621"/>
    <x v="3"/>
    <x v="1"/>
    <x v="8"/>
    <s v="Deflect-o SuperTray Unbreakable Stackable Tray, Letter, Black"/>
    <n v="145.9"/>
    <n v="5"/>
    <n v="62.74"/>
    <s v="Profit"/>
  </r>
  <r>
    <d v="2015-10-08T00:00:00"/>
    <x v="1"/>
    <x v="9"/>
    <x v="542"/>
    <s v="Brian Thompson20151008"/>
    <x v="1622"/>
    <x v="0"/>
    <x v="0"/>
    <x v="4"/>
    <s v="Binney &amp; Smith inkTank Desk Highlighter, Chisel Tip, Yellow, 12/Box"/>
    <n v="3.44"/>
    <n v="2"/>
    <n v="0.56000000000000005"/>
    <s v="Profit"/>
  </r>
  <r>
    <d v="2015-10-08T00:00:00"/>
    <x v="1"/>
    <x v="9"/>
    <x v="702"/>
    <s v="Gene Hale20151008"/>
    <x v="1623"/>
    <x v="0"/>
    <x v="1"/>
    <x v="8"/>
    <s v="Tenex Traditional Chairmats for Medium Pile Carpet, Standard Lip, 36&quot; x 48&quot;"/>
    <n v="72.78"/>
    <n v="3"/>
    <n v="-70.959999999999994"/>
    <s v="Loss"/>
  </r>
  <r>
    <d v="2015-10-09T00:00:00"/>
    <x v="1"/>
    <x v="9"/>
    <x v="610"/>
    <s v="Dave Kipp20151009"/>
    <x v="1624"/>
    <x v="6"/>
    <x v="0"/>
    <x v="2"/>
    <s v="Decoflex Hanging Personal Folder File, Blue"/>
    <n v="30.84"/>
    <n v="2"/>
    <n v="8.33"/>
    <s v="Profit"/>
  </r>
  <r>
    <d v="2015-10-09T00:00:00"/>
    <x v="1"/>
    <x v="9"/>
    <x v="560"/>
    <s v="Tim Brockman20151009"/>
    <x v="1625"/>
    <x v="20"/>
    <x v="2"/>
    <x v="6"/>
    <s v="Jawbone JAMBOX Wireless Bluetooth Speaker"/>
    <n v="631.96"/>
    <n v="4"/>
    <n v="303.33999999999997"/>
    <s v="Profit"/>
  </r>
  <r>
    <d v="2015-10-09T00:00:00"/>
    <x v="1"/>
    <x v="9"/>
    <x v="560"/>
    <s v="Tim Brockman20151009"/>
    <x v="1625"/>
    <x v="20"/>
    <x v="0"/>
    <x v="0"/>
    <s v="Xerox 1895"/>
    <n v="23.92"/>
    <n v="4"/>
    <n v="10.76"/>
    <s v="Profit"/>
  </r>
  <r>
    <d v="2015-10-09T00:00:00"/>
    <x v="1"/>
    <x v="9"/>
    <x v="291"/>
    <s v="Brian Moss20151009"/>
    <x v="1626"/>
    <x v="14"/>
    <x v="2"/>
    <x v="9"/>
    <s v="Logitech G19 Programmable Gaming Keyboard"/>
    <n v="619.95000000000005"/>
    <n v="5"/>
    <n v="111.59"/>
    <s v="Profit"/>
  </r>
  <r>
    <d v="2015-10-09T00:00:00"/>
    <x v="1"/>
    <x v="9"/>
    <x v="291"/>
    <s v="Brian Moss20151009"/>
    <x v="1626"/>
    <x v="14"/>
    <x v="2"/>
    <x v="6"/>
    <s v="KLD Oscar II Style Snap-on Ultra Thin Side Flip Synthetic Leather Cover Case for HTC One HTC M7"/>
    <n v="29.16"/>
    <n v="3"/>
    <n v="8.4600000000000009"/>
    <s v="Profit"/>
  </r>
  <r>
    <d v="2015-10-09T00:00:00"/>
    <x v="1"/>
    <x v="9"/>
    <x v="291"/>
    <s v="Brian Moss20151009"/>
    <x v="1626"/>
    <x v="14"/>
    <x v="0"/>
    <x v="10"/>
    <s v="Staple envelope"/>
    <n v="57.96"/>
    <n v="7"/>
    <n v="27.24"/>
    <s v="Profit"/>
  </r>
  <r>
    <d v="2015-10-09T00:00:00"/>
    <x v="1"/>
    <x v="9"/>
    <x v="291"/>
    <s v="Brian Moss20151009"/>
    <x v="1626"/>
    <x v="14"/>
    <x v="0"/>
    <x v="12"/>
    <s v="Belkin 6 Outlet Metallic Surge Strip"/>
    <n v="29.4"/>
    <n v="3"/>
    <n v="5.23"/>
    <s v="Profit"/>
  </r>
  <r>
    <d v="2015-10-09T00:00:00"/>
    <x v="1"/>
    <x v="9"/>
    <x v="256"/>
    <s v="Sonia Cooley20151009"/>
    <x v="1627"/>
    <x v="16"/>
    <x v="0"/>
    <x v="3"/>
    <s v="Zipper Ring Binder Pockets"/>
    <n v="1.87"/>
    <n v="2"/>
    <n v="-1.31"/>
    <s v="Loss"/>
  </r>
  <r>
    <d v="2015-10-09T00:00:00"/>
    <x v="1"/>
    <x v="9"/>
    <x v="256"/>
    <s v="Sonia Cooley20151009"/>
    <x v="1627"/>
    <x v="16"/>
    <x v="0"/>
    <x v="3"/>
    <s v="Clear Mylar Reinforcing Strips"/>
    <n v="11.21"/>
    <n v="2"/>
    <n v="-8.6"/>
    <s v="Loss"/>
  </r>
  <r>
    <d v="2015-10-09T00:00:00"/>
    <x v="1"/>
    <x v="9"/>
    <x v="256"/>
    <s v="Sonia Cooley20151009"/>
    <x v="1627"/>
    <x v="16"/>
    <x v="0"/>
    <x v="4"/>
    <s v="Avery Hi-Liter Smear-Safe Highlighters"/>
    <n v="37.380000000000003"/>
    <n v="8"/>
    <n v="7.48"/>
    <s v="Profit"/>
  </r>
  <r>
    <d v="2015-10-09T00:00:00"/>
    <x v="1"/>
    <x v="9"/>
    <x v="667"/>
    <s v="Fred McMath20151009"/>
    <x v="1628"/>
    <x v="14"/>
    <x v="1"/>
    <x v="5"/>
    <s v="High-Back Leather Manager's Chair"/>
    <n v="389.97"/>
    <n v="3"/>
    <n v="35.1"/>
    <s v="Profit"/>
  </r>
  <r>
    <d v="2015-10-09T00:00:00"/>
    <x v="1"/>
    <x v="9"/>
    <x v="667"/>
    <s v="Fred McMath20151009"/>
    <x v="1628"/>
    <x v="14"/>
    <x v="0"/>
    <x v="12"/>
    <s v="Belkin 8 Outlet SurgeMaster II Gold Surge Protector"/>
    <n v="269.91000000000003"/>
    <n v="5"/>
    <n v="53.98"/>
    <s v="Profit"/>
  </r>
  <r>
    <d v="2015-10-10T00:00:00"/>
    <x v="1"/>
    <x v="9"/>
    <x v="561"/>
    <s v="Denny Joy20151010"/>
    <x v="1629"/>
    <x v="3"/>
    <x v="0"/>
    <x v="0"/>
    <s v="Xerox 1894"/>
    <n v="45.36"/>
    <n v="7"/>
    <n v="21.77"/>
    <s v="Profit"/>
  </r>
  <r>
    <d v="2015-10-10T00:00:00"/>
    <x v="1"/>
    <x v="9"/>
    <x v="628"/>
    <s v="John Dryer20151010"/>
    <x v="1630"/>
    <x v="16"/>
    <x v="0"/>
    <x v="2"/>
    <s v="Tennsco Single-Tier Lockers"/>
    <n v="1801.63"/>
    <n v="6"/>
    <n v="-337.81"/>
    <s v="Loss"/>
  </r>
  <r>
    <d v="2015-10-10T00:00:00"/>
    <x v="1"/>
    <x v="9"/>
    <x v="547"/>
    <s v="David Philippe20151010"/>
    <x v="1631"/>
    <x v="1"/>
    <x v="0"/>
    <x v="4"/>
    <s v="Avery Fluorescent Highlighter Four-Color Set"/>
    <n v="8.02"/>
    <n v="3"/>
    <n v="1"/>
    <s v="Profit"/>
  </r>
  <r>
    <d v="2015-10-10T00:00:00"/>
    <x v="1"/>
    <x v="9"/>
    <x v="549"/>
    <s v="Katherine Nockton20151010"/>
    <x v="1632"/>
    <x v="3"/>
    <x v="1"/>
    <x v="5"/>
    <s v="Global Leather &amp; Oak Executive Chair, Burgundy"/>
    <n v="362.14"/>
    <n v="3"/>
    <n v="-54.32"/>
    <s v="Loss"/>
  </r>
  <r>
    <d v="2015-10-10T00:00:00"/>
    <x v="1"/>
    <x v="9"/>
    <x v="549"/>
    <s v="Katherine Nockton20151010"/>
    <x v="1632"/>
    <x v="3"/>
    <x v="0"/>
    <x v="1"/>
    <s v="Avery 503"/>
    <n v="31.05"/>
    <n v="3"/>
    <n v="14.9"/>
    <s v="Profit"/>
  </r>
  <r>
    <d v="2015-10-11T00:00:00"/>
    <x v="1"/>
    <x v="9"/>
    <x v="703"/>
    <s v="Sean O'Donnell20151011"/>
    <x v="1633"/>
    <x v="16"/>
    <x v="1"/>
    <x v="13"/>
    <s v="Bretford CR4500 Series Slim Rectangular Table"/>
    <n v="957.58"/>
    <n v="5"/>
    <n v="-383.03"/>
    <s v="Loss"/>
  </r>
  <r>
    <d v="2015-10-11T00:00:00"/>
    <x v="1"/>
    <x v="9"/>
    <x v="703"/>
    <s v="Sean O'Donnell20151011"/>
    <x v="1633"/>
    <x v="16"/>
    <x v="0"/>
    <x v="2"/>
    <s v="Eldon Fold 'N Roll Cart System"/>
    <n v="22.37"/>
    <n v="2"/>
    <n v="2.52"/>
    <s v="Profit"/>
  </r>
  <r>
    <d v="2015-10-11T00:00:00"/>
    <x v="1"/>
    <x v="9"/>
    <x v="489"/>
    <s v="Shahid Hopkins20151011"/>
    <x v="1634"/>
    <x v="20"/>
    <x v="2"/>
    <x v="9"/>
    <s v="Memorex 25GB 6X Branded Blu-Ray Recordable Disc, 30/Pack"/>
    <n v="31.95"/>
    <n v="1"/>
    <n v="2.2400000000000002"/>
    <s v="Profit"/>
  </r>
  <r>
    <d v="2015-10-12T00:00:00"/>
    <x v="1"/>
    <x v="9"/>
    <x v="114"/>
    <s v="Mark Packer20151012"/>
    <x v="1635"/>
    <x v="20"/>
    <x v="1"/>
    <x v="11"/>
    <s v="Atlantic Metals Mobile 4-Shelf Bookcases, Custom Colors"/>
    <n v="899.14"/>
    <n v="4"/>
    <n v="112.39"/>
    <s v="Profit"/>
  </r>
  <r>
    <d v="2015-10-12T00:00:00"/>
    <x v="1"/>
    <x v="9"/>
    <x v="114"/>
    <s v="Mark Packer20151012"/>
    <x v="1635"/>
    <x v="20"/>
    <x v="2"/>
    <x v="6"/>
    <s v="I Need's 3d Hello Kitty Hybrid Silicone Case Cover for HTC One X 4g with 3d Hello Kitty Stylus Pen Green/pink"/>
    <n v="71.760000000000005"/>
    <n v="6"/>
    <n v="20.09"/>
    <s v="Profit"/>
  </r>
  <r>
    <d v="2015-10-12T00:00:00"/>
    <x v="1"/>
    <x v="9"/>
    <x v="114"/>
    <s v="Mark Packer20151012"/>
    <x v="1635"/>
    <x v="20"/>
    <x v="0"/>
    <x v="0"/>
    <s v="Xerox 205"/>
    <n v="51.84"/>
    <n v="8"/>
    <n v="24.88"/>
    <s v="Profit"/>
  </r>
  <r>
    <d v="2015-10-12T00:00:00"/>
    <x v="1"/>
    <x v="9"/>
    <x v="114"/>
    <s v="Mark Packer20151012"/>
    <x v="1635"/>
    <x v="20"/>
    <x v="1"/>
    <x v="11"/>
    <s v="Atlantic Metals Mobile 3-Shelf Bookcases, Custom Colors"/>
    <n v="626.35"/>
    <n v="3"/>
    <n v="46.98"/>
    <s v="Profit"/>
  </r>
  <r>
    <d v="2015-10-12T00:00:00"/>
    <x v="1"/>
    <x v="9"/>
    <x v="114"/>
    <s v="Mark Packer20151012"/>
    <x v="1635"/>
    <x v="20"/>
    <x v="0"/>
    <x v="4"/>
    <s v="4009 Highlighters by Sanford"/>
    <n v="19.899999999999999"/>
    <n v="5"/>
    <n v="6.57"/>
    <s v="Profit"/>
  </r>
  <r>
    <d v="2015-10-12T00:00:00"/>
    <x v="1"/>
    <x v="9"/>
    <x v="670"/>
    <s v="Ralph Kennedy20151012"/>
    <x v="1636"/>
    <x v="20"/>
    <x v="1"/>
    <x v="13"/>
    <s v="SAFCO PlanMaster Heigh-Adjustable Drafting Table Base, 43w x 30d x 30-37h, Black"/>
    <n v="209.67"/>
    <n v="1"/>
    <n v="-13.98"/>
    <s v="Loss"/>
  </r>
  <r>
    <d v="2015-10-12T00:00:00"/>
    <x v="1"/>
    <x v="9"/>
    <x v="392"/>
    <s v="Daniel Lacy20151012"/>
    <x v="1637"/>
    <x v="18"/>
    <x v="2"/>
    <x v="6"/>
    <s v="AT&amp;T 17929 Lendline Telephone"/>
    <n v="135.72"/>
    <n v="3"/>
    <n v="35.29"/>
    <s v="Profit"/>
  </r>
  <r>
    <d v="2015-10-12T00:00:00"/>
    <x v="1"/>
    <x v="9"/>
    <x v="392"/>
    <s v="Daniel Lacy20151012"/>
    <x v="1637"/>
    <x v="18"/>
    <x v="0"/>
    <x v="3"/>
    <s v="GBC Standard Plastic Binding Systems' Combs"/>
    <n v="12.56"/>
    <n v="2"/>
    <n v="5.65"/>
    <s v="Profit"/>
  </r>
  <r>
    <d v="2015-10-12T00:00:00"/>
    <x v="1"/>
    <x v="9"/>
    <x v="392"/>
    <s v="Daniel Lacy20151012"/>
    <x v="1637"/>
    <x v="18"/>
    <x v="2"/>
    <x v="6"/>
    <s v="Samsung Rugby III"/>
    <n v="263.95999999999998"/>
    <n v="4"/>
    <n v="71.27"/>
    <s v="Profit"/>
  </r>
  <r>
    <d v="2015-10-12T00:00:00"/>
    <x v="1"/>
    <x v="9"/>
    <x v="75"/>
    <s v="Kelly Andreada20151012"/>
    <x v="1638"/>
    <x v="22"/>
    <x v="2"/>
    <x v="9"/>
    <s v="Kingston Digital DataTraveler 16GB USB 2.0"/>
    <n v="17.899999999999999"/>
    <n v="2"/>
    <n v="3.4"/>
    <s v="Profit"/>
  </r>
  <r>
    <d v="2015-10-12T00:00:00"/>
    <x v="1"/>
    <x v="9"/>
    <x v="75"/>
    <s v="Kelly Andreada20151012"/>
    <x v="1638"/>
    <x v="22"/>
    <x v="0"/>
    <x v="2"/>
    <s v="Contico 72&quot;H Heavy-Duty Storage System"/>
    <n v="81.96"/>
    <n v="2"/>
    <n v="0"/>
    <s v="Loss"/>
  </r>
  <r>
    <d v="2015-10-13T00:00:00"/>
    <x v="1"/>
    <x v="9"/>
    <x v="192"/>
    <s v="Art Foster20151013"/>
    <x v="1639"/>
    <x v="5"/>
    <x v="2"/>
    <x v="6"/>
    <s v="I Need's 3d Hello Kitty Hybrid Silicone Case Cover for HTC One X 4g with 3d Hello Kitty Stylus Pen Green/pink"/>
    <n v="83.72"/>
    <n v="7"/>
    <n v="23.44"/>
    <s v="Profit"/>
  </r>
  <r>
    <d v="2015-10-13T00:00:00"/>
    <x v="1"/>
    <x v="9"/>
    <x v="192"/>
    <s v="Art Foster20151013"/>
    <x v="1639"/>
    <x v="5"/>
    <x v="1"/>
    <x v="5"/>
    <s v="Global Deluxe Office Fabric Chairs"/>
    <n v="287.94"/>
    <n v="3"/>
    <n v="77.739999999999995"/>
    <s v="Profit"/>
  </r>
  <r>
    <d v="2015-10-15T00:00:00"/>
    <x v="1"/>
    <x v="9"/>
    <x v="205"/>
    <s v="Pete Armstrong20151015"/>
    <x v="1640"/>
    <x v="1"/>
    <x v="2"/>
    <x v="9"/>
    <s v="LogitechÂ Gaming G510s - Keyboard"/>
    <n v="339.96"/>
    <n v="5"/>
    <n v="67.989999999999995"/>
    <s v="Profit"/>
  </r>
  <r>
    <d v="2015-10-15T00:00:00"/>
    <x v="1"/>
    <x v="9"/>
    <x v="264"/>
    <s v="Joel Eaton20151015"/>
    <x v="1641"/>
    <x v="0"/>
    <x v="2"/>
    <x v="9"/>
    <s v="Plantronics Audio 995 Wireless Stereo Headset"/>
    <n v="263.88"/>
    <n v="3"/>
    <n v="42.88"/>
    <s v="Profit"/>
  </r>
  <r>
    <d v="2015-10-15T00:00:00"/>
    <x v="1"/>
    <x v="9"/>
    <x v="264"/>
    <s v="Joel Eaton20151015"/>
    <x v="1641"/>
    <x v="0"/>
    <x v="1"/>
    <x v="5"/>
    <s v="HON 5400 Series Task Chairs for Big and Tall"/>
    <n v="2453.4299999999998"/>
    <n v="5"/>
    <n v="-350.49"/>
    <s v="Loss"/>
  </r>
  <r>
    <d v="2015-10-15T00:00:00"/>
    <x v="1"/>
    <x v="9"/>
    <x v="41"/>
    <s v="Guy Armstrong20151015"/>
    <x v="1642"/>
    <x v="14"/>
    <x v="1"/>
    <x v="8"/>
    <s v="DAX Cubicle Frames, 8-1/2 x 11"/>
    <n v="17.14"/>
    <n v="2"/>
    <n v="6.17"/>
    <s v="Profit"/>
  </r>
  <r>
    <d v="2015-10-15T00:00:00"/>
    <x v="1"/>
    <x v="9"/>
    <x v="704"/>
    <s v="Claire Gute20151015"/>
    <x v="1643"/>
    <x v="0"/>
    <x v="1"/>
    <x v="8"/>
    <s v="C-Line Cubicle Keepers Polyproplyene Holder w/Velcro Back, 8-1/2x11, 25/Bx"/>
    <n v="131.38"/>
    <n v="6"/>
    <n v="-95.25"/>
    <s v="Loss"/>
  </r>
  <r>
    <d v="2015-10-15T00:00:00"/>
    <x v="1"/>
    <x v="9"/>
    <x v="704"/>
    <s v="Claire Gute20151015"/>
    <x v="1643"/>
    <x v="0"/>
    <x v="0"/>
    <x v="0"/>
    <s v="Xerox 1986"/>
    <n v="5.34"/>
    <n v="1"/>
    <n v="1.87"/>
    <s v="Profit"/>
  </r>
  <r>
    <d v="2015-10-15T00:00:00"/>
    <x v="1"/>
    <x v="9"/>
    <x v="471"/>
    <s v="Lindsay Shagiari20151015"/>
    <x v="1644"/>
    <x v="0"/>
    <x v="0"/>
    <x v="10"/>
    <s v="Staple envelope"/>
    <n v="4.46"/>
    <n v="1"/>
    <n v="1.67"/>
    <s v="Profit"/>
  </r>
  <r>
    <d v="2015-10-15T00:00:00"/>
    <x v="1"/>
    <x v="9"/>
    <x v="471"/>
    <s v="Lindsay Shagiari20151015"/>
    <x v="1644"/>
    <x v="0"/>
    <x v="0"/>
    <x v="3"/>
    <s v="Avery Reinforcements for Hole-Punch Pages"/>
    <n v="3.96"/>
    <n v="10"/>
    <n v="-6.93"/>
    <s v="Loss"/>
  </r>
  <r>
    <d v="2015-10-16T00:00:00"/>
    <x v="1"/>
    <x v="9"/>
    <x v="634"/>
    <s v="Michael Paige20151016"/>
    <x v="1645"/>
    <x v="20"/>
    <x v="2"/>
    <x v="6"/>
    <s v="Mitel MiVoice 5330e IP Phone"/>
    <n v="824.97"/>
    <n v="3"/>
    <n v="214.49"/>
    <s v="Profit"/>
  </r>
  <r>
    <d v="2015-10-17T00:00:00"/>
    <x v="1"/>
    <x v="9"/>
    <x v="693"/>
    <s v="Charlotte Melton20151017"/>
    <x v="1646"/>
    <x v="3"/>
    <x v="0"/>
    <x v="2"/>
    <s v="Eldon Base for stackable storage shelf, platinum"/>
    <n v="77.88"/>
    <n v="2"/>
    <n v="3.89"/>
    <s v="Profit"/>
  </r>
  <r>
    <d v="2015-10-18T00:00:00"/>
    <x v="1"/>
    <x v="9"/>
    <x v="61"/>
    <s v="Kristina Nunn20151018"/>
    <x v="1647"/>
    <x v="0"/>
    <x v="2"/>
    <x v="9"/>
    <s v="Verbatim Slim CD and DVD Storage Cases, 50/Pack"/>
    <n v="27.7"/>
    <n v="3"/>
    <n v="3.46"/>
    <s v="Profit"/>
  </r>
  <r>
    <d v="2015-10-18T00:00:00"/>
    <x v="1"/>
    <x v="9"/>
    <x v="61"/>
    <s v="Kristina Nunn20151018"/>
    <x v="1647"/>
    <x v="0"/>
    <x v="0"/>
    <x v="12"/>
    <s v="Tripp Lite Isotel 6 Outlet Surge Protector with Fax/Modem Protection"/>
    <n v="73.16"/>
    <n v="6"/>
    <n v="-186.57"/>
    <s v="Loss"/>
  </r>
  <r>
    <d v="2015-10-18T00:00:00"/>
    <x v="1"/>
    <x v="9"/>
    <x v="405"/>
    <s v="John Castell20151018"/>
    <x v="1648"/>
    <x v="22"/>
    <x v="2"/>
    <x v="6"/>
    <s v="Motorola L703CM"/>
    <n v="249.58"/>
    <n v="2"/>
    <n v="15.6"/>
    <s v="Profit"/>
  </r>
  <r>
    <d v="2015-10-18T00:00:00"/>
    <x v="1"/>
    <x v="9"/>
    <x v="405"/>
    <s v="John Castell20151018"/>
    <x v="1648"/>
    <x v="22"/>
    <x v="0"/>
    <x v="0"/>
    <s v="Xerox 1903"/>
    <n v="17.940000000000001"/>
    <n v="3"/>
    <n v="8.7899999999999991"/>
    <s v="Profit"/>
  </r>
  <r>
    <d v="2015-10-18T00:00:00"/>
    <x v="1"/>
    <x v="9"/>
    <x v="405"/>
    <s v="John Castell20151018"/>
    <x v="1648"/>
    <x v="22"/>
    <x v="1"/>
    <x v="8"/>
    <s v="Eldon 100 Class Desk Accessories"/>
    <n v="10.11"/>
    <n v="3"/>
    <n v="3.24"/>
    <s v="Profit"/>
  </r>
  <r>
    <d v="2015-10-19T00:00:00"/>
    <x v="1"/>
    <x v="9"/>
    <x v="463"/>
    <s v="Tracy Blumstein20151019"/>
    <x v="1649"/>
    <x v="38"/>
    <x v="0"/>
    <x v="0"/>
    <s v="Southworth 100% Cotton The Best Paper"/>
    <n v="34.44"/>
    <n v="3"/>
    <n v="17.22"/>
    <s v="Profit"/>
  </r>
  <r>
    <d v="2015-10-19T00:00:00"/>
    <x v="1"/>
    <x v="9"/>
    <x v="62"/>
    <s v="Nicole Hansen20151019"/>
    <x v="1650"/>
    <x v="14"/>
    <x v="0"/>
    <x v="3"/>
    <s v="Avery Heavy-Duty EZD View Binder with Locking Rings"/>
    <n v="38.28"/>
    <n v="6"/>
    <n v="17.61"/>
    <s v="Profit"/>
  </r>
  <r>
    <d v="2015-10-19T00:00:00"/>
    <x v="1"/>
    <x v="9"/>
    <x v="62"/>
    <s v="Nicole Hansen20151019"/>
    <x v="1650"/>
    <x v="14"/>
    <x v="2"/>
    <x v="6"/>
    <s v="OtterBox Defender Series Case - Samsung Galaxy S4"/>
    <n v="149.94999999999999"/>
    <n v="5"/>
    <n v="44.99"/>
    <s v="Profit"/>
  </r>
  <r>
    <d v="2015-10-19T00:00:00"/>
    <x v="1"/>
    <x v="9"/>
    <x v="508"/>
    <s v="Robert Marley20151019"/>
    <x v="1651"/>
    <x v="3"/>
    <x v="0"/>
    <x v="12"/>
    <s v="Sanyo Counter Height Refrigerator with Crisper, 3.6 Cubic Foot, Stainless Steel/Black"/>
    <n v="1640.7"/>
    <n v="5"/>
    <n v="459.4"/>
    <s v="Profit"/>
  </r>
  <r>
    <d v="2015-10-19T00:00:00"/>
    <x v="1"/>
    <x v="9"/>
    <x v="508"/>
    <s v="Robert Marley20151019"/>
    <x v="1651"/>
    <x v="3"/>
    <x v="2"/>
    <x v="9"/>
    <s v="NETGEAR N750 Dual Band Wi-Fi Gigabit Router"/>
    <n v="270"/>
    <n v="3"/>
    <n v="97.2"/>
    <s v="Profit"/>
  </r>
  <r>
    <d v="2015-10-19T00:00:00"/>
    <x v="1"/>
    <x v="9"/>
    <x v="178"/>
    <s v="Cari Schnelling20151019"/>
    <x v="1652"/>
    <x v="0"/>
    <x v="0"/>
    <x v="3"/>
    <s v="Avery Printable Repositionable Plastic Tabs"/>
    <n v="1.72"/>
    <n v="1"/>
    <n v="-2.84"/>
    <s v="Loss"/>
  </r>
  <r>
    <d v="2015-10-20T00:00:00"/>
    <x v="1"/>
    <x v="9"/>
    <x v="270"/>
    <s v="Noel Staavos20151020"/>
    <x v="1653"/>
    <x v="3"/>
    <x v="2"/>
    <x v="9"/>
    <s v="Logitech G602 Wireless Gaming Mouse"/>
    <n v="239.97"/>
    <n v="3"/>
    <n v="86.39"/>
    <s v="Profit"/>
  </r>
  <r>
    <d v="2015-10-20T00:00:00"/>
    <x v="1"/>
    <x v="9"/>
    <x v="270"/>
    <s v="Noel Staavos20151020"/>
    <x v="1653"/>
    <x v="3"/>
    <x v="1"/>
    <x v="8"/>
    <s v="Acrylic Self-Standing Desk Frames"/>
    <n v="16.02"/>
    <n v="6"/>
    <n v="6.09"/>
    <s v="Profit"/>
  </r>
  <r>
    <d v="2015-10-20T00:00:00"/>
    <x v="1"/>
    <x v="9"/>
    <x v="282"/>
    <s v="Maxwell Schwartz20151020"/>
    <x v="1654"/>
    <x v="20"/>
    <x v="0"/>
    <x v="0"/>
    <s v="Easy-staple paper"/>
    <n v="24.56"/>
    <n v="2"/>
    <n v="11.54"/>
    <s v="Profit"/>
  </r>
  <r>
    <d v="2015-10-20T00:00:00"/>
    <x v="1"/>
    <x v="9"/>
    <x v="149"/>
    <s v="Stewart Visinsky20151020"/>
    <x v="1655"/>
    <x v="3"/>
    <x v="1"/>
    <x v="8"/>
    <s v="Nu-Dell Oak Frame"/>
    <n v="74.760000000000005"/>
    <n v="7"/>
    <n v="23.92"/>
    <s v="Profit"/>
  </r>
  <r>
    <d v="2015-10-20T00:00:00"/>
    <x v="1"/>
    <x v="9"/>
    <x v="149"/>
    <s v="Stewart Visinsky20151020"/>
    <x v="1655"/>
    <x v="3"/>
    <x v="1"/>
    <x v="13"/>
    <s v="SAFCO PlanMaster Boards, 60w x 37-1/2d, White Melamine"/>
    <n v="364.78"/>
    <n v="3"/>
    <n v="27.36"/>
    <s v="Profit"/>
  </r>
  <r>
    <d v="2015-10-22T00:00:00"/>
    <x v="1"/>
    <x v="9"/>
    <x v="235"/>
    <s v="Liz Thompson20151022"/>
    <x v="1656"/>
    <x v="1"/>
    <x v="0"/>
    <x v="3"/>
    <s v="GBC Instant Report Kit"/>
    <n v="5.18"/>
    <n v="4"/>
    <n v="-7.76"/>
    <s v="Loss"/>
  </r>
  <r>
    <d v="2015-10-22T00:00:00"/>
    <x v="1"/>
    <x v="9"/>
    <x v="344"/>
    <s v="Gene McClure20151022"/>
    <x v="1657"/>
    <x v="16"/>
    <x v="0"/>
    <x v="2"/>
    <s v="Eldon Simplefile Box Office"/>
    <n v="9.9499999999999993"/>
    <n v="1"/>
    <n v="1"/>
    <s v="Profit"/>
  </r>
  <r>
    <d v="2015-10-23T00:00:00"/>
    <x v="1"/>
    <x v="9"/>
    <x v="705"/>
    <s v="Jay Fein20151023"/>
    <x v="1658"/>
    <x v="3"/>
    <x v="2"/>
    <x v="9"/>
    <s v="Maxell DVD-RAM Discs"/>
    <n v="148.32"/>
    <n v="9"/>
    <n v="63.78"/>
    <s v="Profit"/>
  </r>
  <r>
    <d v="2015-10-23T00:00:00"/>
    <x v="1"/>
    <x v="9"/>
    <x v="705"/>
    <s v="Jay Fein20151023"/>
    <x v="1658"/>
    <x v="3"/>
    <x v="1"/>
    <x v="5"/>
    <s v="Global Leather and Oak Executive Chair, Black"/>
    <n v="240.78"/>
    <n v="1"/>
    <n v="27.09"/>
    <s v="Profit"/>
  </r>
  <r>
    <d v="2015-10-23T00:00:00"/>
    <x v="1"/>
    <x v="9"/>
    <x v="705"/>
    <s v="Jay Fein20151023"/>
    <x v="1658"/>
    <x v="3"/>
    <x v="1"/>
    <x v="5"/>
    <s v="Global Chrome Stack Chair"/>
    <n v="191.97"/>
    <n v="7"/>
    <n v="16.8"/>
    <s v="Profit"/>
  </r>
  <r>
    <d v="2015-10-23T00:00:00"/>
    <x v="1"/>
    <x v="9"/>
    <x v="705"/>
    <s v="Jay Fein20151023"/>
    <x v="1658"/>
    <x v="3"/>
    <x v="0"/>
    <x v="0"/>
    <s v="Xerox 196"/>
    <n v="11.56"/>
    <n v="2"/>
    <n v="5.66"/>
    <s v="Profit"/>
  </r>
  <r>
    <d v="2015-10-23T00:00:00"/>
    <x v="1"/>
    <x v="9"/>
    <x v="705"/>
    <s v="Jay Fein20151023"/>
    <x v="1658"/>
    <x v="3"/>
    <x v="0"/>
    <x v="10"/>
    <s v="Redi-Strip #10 Envelopes, 4 1/8 x 9 1/2"/>
    <n v="11.8"/>
    <n v="4"/>
    <n v="5.66"/>
    <s v="Profit"/>
  </r>
  <r>
    <d v="2015-10-23T00:00:00"/>
    <x v="1"/>
    <x v="9"/>
    <x v="705"/>
    <s v="Jay Fein20151023"/>
    <x v="1658"/>
    <x v="3"/>
    <x v="1"/>
    <x v="5"/>
    <s v="Office Star - Professional Matrix Back Chair with 2-to-1 Synchro Tilt and Mesh Fabric Seat"/>
    <n v="842.35"/>
    <n v="3"/>
    <n v="42.12"/>
    <s v="Profit"/>
  </r>
  <r>
    <d v="2015-10-23T00:00:00"/>
    <x v="1"/>
    <x v="9"/>
    <x v="565"/>
    <s v="Ralph Arnett20151023"/>
    <x v="1659"/>
    <x v="16"/>
    <x v="2"/>
    <x v="6"/>
    <s v="Mediabridge Sport Armband iPhone 5s"/>
    <n v="55.94"/>
    <n v="7"/>
    <n v="-13.29"/>
    <s v="Loss"/>
  </r>
  <r>
    <d v="2015-10-23T00:00:00"/>
    <x v="1"/>
    <x v="9"/>
    <x v="565"/>
    <s v="Ralph Arnett20151023"/>
    <x v="1659"/>
    <x v="16"/>
    <x v="0"/>
    <x v="4"/>
    <s v="Sanford Liquid Accent Highlighters"/>
    <n v="10.69"/>
    <n v="2"/>
    <n v="2.27"/>
    <s v="Profit"/>
  </r>
  <r>
    <d v="2015-10-23T00:00:00"/>
    <x v="1"/>
    <x v="9"/>
    <x v="565"/>
    <s v="Ralph Arnett20151023"/>
    <x v="1659"/>
    <x v="16"/>
    <x v="2"/>
    <x v="6"/>
    <s v="SKILCRAFT Telephone Shoulder Rest, 2&quot; x 6.5&quot; x 2.5&quot;, Black"/>
    <n v="11.82"/>
    <n v="2"/>
    <n v="1.03"/>
    <s v="Profit"/>
  </r>
  <r>
    <d v="2015-10-23T00:00:00"/>
    <x v="1"/>
    <x v="9"/>
    <x v="597"/>
    <s v="Andrew Gjertsen20151023"/>
    <x v="1660"/>
    <x v="22"/>
    <x v="0"/>
    <x v="3"/>
    <s v="Avery Non-Stick Binders"/>
    <n v="3.59"/>
    <n v="1"/>
    <n v="1.1200000000000001"/>
    <s v="Profit"/>
  </r>
  <r>
    <d v="2015-10-23T00:00:00"/>
    <x v="1"/>
    <x v="9"/>
    <x v="364"/>
    <s v="Joe Elijah20151023"/>
    <x v="1661"/>
    <x v="0"/>
    <x v="0"/>
    <x v="0"/>
    <s v="Xerox 212"/>
    <n v="36.29"/>
    <n v="7"/>
    <n v="12.7"/>
    <s v="Profit"/>
  </r>
  <r>
    <d v="2015-10-23T00:00:00"/>
    <x v="1"/>
    <x v="9"/>
    <x v="364"/>
    <s v="Joe Elijah20151023"/>
    <x v="1661"/>
    <x v="0"/>
    <x v="2"/>
    <x v="6"/>
    <s v="Jabra SPEAK 410"/>
    <n v="150.38"/>
    <n v="2"/>
    <n v="15.04"/>
    <s v="Profit"/>
  </r>
  <r>
    <d v="2015-10-23T00:00:00"/>
    <x v="1"/>
    <x v="9"/>
    <x v="96"/>
    <s v="Craig Carroll20151023"/>
    <x v="1662"/>
    <x v="0"/>
    <x v="0"/>
    <x v="0"/>
    <s v="TOPS 4 x 6 Fluorescent Color Memo Sheets, 500 Sheets per Pack"/>
    <n v="60.74"/>
    <n v="8"/>
    <n v="20.5"/>
    <s v="Profit"/>
  </r>
  <r>
    <d v="2015-10-23T00:00:00"/>
    <x v="1"/>
    <x v="9"/>
    <x v="96"/>
    <s v="Craig Carroll20151023"/>
    <x v="1662"/>
    <x v="0"/>
    <x v="2"/>
    <x v="16"/>
    <s v="Canon PC-428 Personal Copier"/>
    <n v="479.98"/>
    <n v="3"/>
    <n v="161.99"/>
    <s v="Profit"/>
  </r>
  <r>
    <d v="2015-10-23T00:00:00"/>
    <x v="1"/>
    <x v="9"/>
    <x v="96"/>
    <s v="Craig Carroll20151023"/>
    <x v="1662"/>
    <x v="0"/>
    <x v="0"/>
    <x v="3"/>
    <s v="Ibico Plastic Spiral Binding Combs"/>
    <n v="6.08"/>
    <n v="1"/>
    <n v="-10.34"/>
    <s v="Loss"/>
  </r>
  <r>
    <d v="2015-10-24T00:00:00"/>
    <x v="1"/>
    <x v="9"/>
    <x v="597"/>
    <s v="Andrew Gjertsen20151024"/>
    <x v="1663"/>
    <x v="0"/>
    <x v="0"/>
    <x v="0"/>
    <s v="Xerox 1999"/>
    <n v="15.55"/>
    <n v="3"/>
    <n v="5.44"/>
    <s v="Profit"/>
  </r>
  <r>
    <d v="2015-10-24T00:00:00"/>
    <x v="1"/>
    <x v="9"/>
    <x v="597"/>
    <s v="Andrew Gjertsen20151024"/>
    <x v="1663"/>
    <x v="0"/>
    <x v="1"/>
    <x v="13"/>
    <s v="KI Conference Tables"/>
    <n v="347.36"/>
    <n v="7"/>
    <n v="-69.47"/>
    <s v="Loss"/>
  </r>
  <r>
    <d v="2015-10-24T00:00:00"/>
    <x v="1"/>
    <x v="9"/>
    <x v="597"/>
    <s v="Andrew Gjertsen20151024"/>
    <x v="1663"/>
    <x v="0"/>
    <x v="0"/>
    <x v="0"/>
    <s v="Xerox 2"/>
    <n v="10.37"/>
    <n v="2"/>
    <n v="3.63"/>
    <s v="Profit"/>
  </r>
  <r>
    <d v="2015-10-24T00:00:00"/>
    <x v="1"/>
    <x v="9"/>
    <x v="428"/>
    <s v="Michelle Tran20151024"/>
    <x v="1664"/>
    <x v="0"/>
    <x v="0"/>
    <x v="3"/>
    <s v="Avery Non-Stick Binders"/>
    <n v="3.59"/>
    <n v="4"/>
    <n v="-6.29"/>
    <s v="Loss"/>
  </r>
  <r>
    <d v="2015-10-24T00:00:00"/>
    <x v="1"/>
    <x v="9"/>
    <x v="629"/>
    <s v="Robert Dilbeck20151024"/>
    <x v="1665"/>
    <x v="3"/>
    <x v="1"/>
    <x v="5"/>
    <s v="Novimex High-Tech Fabric Mesh Task Chair"/>
    <n v="454.27"/>
    <n v="8"/>
    <n v="-73.819999999999993"/>
    <s v="Loss"/>
  </r>
  <r>
    <d v="2015-10-25T00:00:00"/>
    <x v="1"/>
    <x v="9"/>
    <x v="335"/>
    <s v="Trudy Brown20151025"/>
    <x v="1666"/>
    <x v="3"/>
    <x v="0"/>
    <x v="4"/>
    <s v="Boston 19500 Mighty Mite Electric Pencil Sharpener"/>
    <n v="60.45"/>
    <n v="3"/>
    <n v="16.32"/>
    <s v="Profit"/>
  </r>
  <r>
    <d v="2015-10-25T00:00:00"/>
    <x v="1"/>
    <x v="9"/>
    <x v="335"/>
    <s v="Trudy Brown20151025"/>
    <x v="1666"/>
    <x v="3"/>
    <x v="1"/>
    <x v="13"/>
    <s v="Balt Solid Wood Rectangular Table"/>
    <n v="253.18"/>
    <n v="3"/>
    <n v="-31.65"/>
    <s v="Loss"/>
  </r>
  <r>
    <d v="2015-10-25T00:00:00"/>
    <x v="1"/>
    <x v="9"/>
    <x v="252"/>
    <s v="Heather Kirkland20151025"/>
    <x v="1667"/>
    <x v="7"/>
    <x v="2"/>
    <x v="6"/>
    <s v="ClearOne Communications CHAT 70 OCÂ Speaker Phone"/>
    <n v="158.99"/>
    <n v="1"/>
    <n v="41.34"/>
    <s v="Profit"/>
  </r>
  <r>
    <d v="2015-10-25T00:00:00"/>
    <x v="1"/>
    <x v="9"/>
    <x v="252"/>
    <s v="Heather Kirkland20151025"/>
    <x v="1667"/>
    <x v="7"/>
    <x v="1"/>
    <x v="5"/>
    <s v="Iceberg Nesting Folding Chair, 19w x 6d x 43h"/>
    <n v="291.10000000000002"/>
    <n v="5"/>
    <n v="75.69"/>
    <s v="Profit"/>
  </r>
  <r>
    <d v="2015-10-25T00:00:00"/>
    <x v="1"/>
    <x v="9"/>
    <x v="259"/>
    <s v="Jennifer Ferguson20151025"/>
    <x v="1668"/>
    <x v="17"/>
    <x v="0"/>
    <x v="4"/>
    <s v="Newell 319"/>
    <n v="79.36"/>
    <n v="4"/>
    <n v="23.81"/>
    <s v="Profit"/>
  </r>
  <r>
    <d v="2015-10-25T00:00:00"/>
    <x v="1"/>
    <x v="9"/>
    <x v="486"/>
    <s v="Deirdre Greer20151025"/>
    <x v="1669"/>
    <x v="26"/>
    <x v="1"/>
    <x v="5"/>
    <s v="Global Highback Leather Tilter in Burgundy"/>
    <n v="582.34"/>
    <n v="8"/>
    <n v="-29.12"/>
    <s v="Loss"/>
  </r>
  <r>
    <d v="2015-10-26T00:00:00"/>
    <x v="1"/>
    <x v="9"/>
    <x v="706"/>
    <s v="Maribeth Yedwab20151026"/>
    <x v="1670"/>
    <x v="3"/>
    <x v="0"/>
    <x v="1"/>
    <s v="Avery 507"/>
    <n v="5.76"/>
    <n v="2"/>
    <n v="2.65"/>
    <s v="Profit"/>
  </r>
  <r>
    <d v="2015-10-26T00:00:00"/>
    <x v="1"/>
    <x v="9"/>
    <x v="597"/>
    <s v="Andrew Gjertsen20151026"/>
    <x v="1671"/>
    <x v="12"/>
    <x v="2"/>
    <x v="6"/>
    <s v="Panasonic KX-TG6844B Expandable Digital Cordless Telephone"/>
    <n v="105.58"/>
    <n v="2"/>
    <n v="9.24"/>
    <s v="Profit"/>
  </r>
  <r>
    <d v="2015-10-26T00:00:00"/>
    <x v="1"/>
    <x v="9"/>
    <x v="597"/>
    <s v="Andrew Gjertsen20151026"/>
    <x v="1671"/>
    <x v="12"/>
    <x v="2"/>
    <x v="6"/>
    <s v="Plantronics MX500i Earset"/>
    <n v="68.72"/>
    <n v="2"/>
    <n v="-14.6"/>
    <s v="Loss"/>
  </r>
  <r>
    <d v="2015-10-26T00:00:00"/>
    <x v="1"/>
    <x v="9"/>
    <x v="94"/>
    <s v="Kristen Hastings20151026"/>
    <x v="1672"/>
    <x v="11"/>
    <x v="0"/>
    <x v="1"/>
    <s v="Avery 477"/>
    <n v="146.54"/>
    <n v="6"/>
    <n v="47.63"/>
    <s v="Profit"/>
  </r>
  <r>
    <d v="2015-10-26T00:00:00"/>
    <x v="1"/>
    <x v="9"/>
    <x v="94"/>
    <s v="Kristen Hastings20151026"/>
    <x v="1672"/>
    <x v="11"/>
    <x v="0"/>
    <x v="0"/>
    <s v="Xerox 1914"/>
    <n v="131.9"/>
    <n v="3"/>
    <n v="47.82"/>
    <s v="Profit"/>
  </r>
  <r>
    <d v="2015-10-26T00:00:00"/>
    <x v="1"/>
    <x v="9"/>
    <x v="94"/>
    <s v="Kristen Hastings20151026"/>
    <x v="1672"/>
    <x v="11"/>
    <x v="0"/>
    <x v="12"/>
    <s v="Tripp Lite TLP810NET Broadband Surge for Modem/Fax"/>
    <n v="203.88"/>
    <n v="5"/>
    <n v="20.39"/>
    <s v="Profit"/>
  </r>
  <r>
    <d v="2015-10-26T00:00:00"/>
    <x v="1"/>
    <x v="9"/>
    <x v="94"/>
    <s v="Kristen Hastings20151026"/>
    <x v="1672"/>
    <x v="11"/>
    <x v="0"/>
    <x v="3"/>
    <s v="Avery Self-Adhesive Photo Pockets for Polaroid Photos"/>
    <n v="14.3"/>
    <n v="7"/>
    <n v="-10.49"/>
    <s v="Loss"/>
  </r>
  <r>
    <d v="2015-10-26T00:00:00"/>
    <x v="1"/>
    <x v="9"/>
    <x v="94"/>
    <s v="Kristen Hastings20151026"/>
    <x v="1672"/>
    <x v="11"/>
    <x v="0"/>
    <x v="2"/>
    <s v="Fellowes Officeware Wire Shelving"/>
    <n v="718.64"/>
    <n v="10"/>
    <n v="-161.69"/>
    <s v="Loss"/>
  </r>
  <r>
    <d v="2015-10-28T00:00:00"/>
    <x v="1"/>
    <x v="9"/>
    <x v="122"/>
    <s v="Rob Dowd20151028"/>
    <x v="1673"/>
    <x v="5"/>
    <x v="0"/>
    <x v="10"/>
    <s v="Laser &amp; Ink Jet Business Envelopes"/>
    <n v="10.67"/>
    <n v="1"/>
    <n v="4.91"/>
    <s v="Profit"/>
  </r>
  <r>
    <d v="2015-10-28T00:00:00"/>
    <x v="1"/>
    <x v="9"/>
    <x v="122"/>
    <s v="Rob Dowd20151028"/>
    <x v="1673"/>
    <x v="5"/>
    <x v="0"/>
    <x v="2"/>
    <s v="Portable Personal File Box"/>
    <n v="36.630000000000003"/>
    <n v="3"/>
    <n v="9.89"/>
    <s v="Profit"/>
  </r>
  <r>
    <d v="2015-10-28T00:00:00"/>
    <x v="1"/>
    <x v="9"/>
    <x v="122"/>
    <s v="Rob Dowd20151028"/>
    <x v="1673"/>
    <x v="5"/>
    <x v="1"/>
    <x v="8"/>
    <s v="Magna Visual Magnetic Picture Hangers"/>
    <n v="24.1"/>
    <n v="5"/>
    <n v="9.16"/>
    <s v="Profit"/>
  </r>
  <r>
    <d v="2015-10-28T00:00:00"/>
    <x v="1"/>
    <x v="9"/>
    <x v="122"/>
    <s v="Rob Dowd20151028"/>
    <x v="1673"/>
    <x v="5"/>
    <x v="1"/>
    <x v="8"/>
    <s v="C-Line Cubicle Keepers Polyproplyene Holder With Velcro Backings"/>
    <n v="33.11"/>
    <n v="7"/>
    <n v="12.91"/>
    <s v="Profit"/>
  </r>
  <r>
    <d v="2015-10-29T00:00:00"/>
    <x v="1"/>
    <x v="9"/>
    <x v="555"/>
    <s v="Nona Balk20151029"/>
    <x v="1674"/>
    <x v="3"/>
    <x v="0"/>
    <x v="0"/>
    <s v="Xerox 1898"/>
    <n v="33.4"/>
    <n v="5"/>
    <n v="16.03"/>
    <s v="Profit"/>
  </r>
  <r>
    <d v="2015-10-29T00:00:00"/>
    <x v="1"/>
    <x v="9"/>
    <x v="555"/>
    <s v="Nona Balk20151029"/>
    <x v="1674"/>
    <x v="3"/>
    <x v="0"/>
    <x v="10"/>
    <s v="Strathmore #10 Envelopes, Ultimate White"/>
    <n v="210.84"/>
    <n v="4"/>
    <n v="103.31"/>
    <s v="Profit"/>
  </r>
  <r>
    <d v="2015-10-30T00:00:00"/>
    <x v="1"/>
    <x v="9"/>
    <x v="662"/>
    <s v="Cathy Hwang20151030"/>
    <x v="1675"/>
    <x v="14"/>
    <x v="2"/>
    <x v="6"/>
    <s v="Panasonic KX T7736-B Digital phone"/>
    <n v="299.89999999999998"/>
    <n v="2"/>
    <n v="74.98"/>
    <s v="Profit"/>
  </r>
  <r>
    <d v="2015-10-30T00:00:00"/>
    <x v="1"/>
    <x v="9"/>
    <x v="410"/>
    <s v="Frank Atkinson20151030"/>
    <x v="1676"/>
    <x v="26"/>
    <x v="2"/>
    <x v="15"/>
    <s v="Lexmark S315 Color Inkjet Printer"/>
    <n v="59.99"/>
    <n v="2"/>
    <n v="-46"/>
    <s v="Loss"/>
  </r>
  <r>
    <d v="2015-10-30T00:00:00"/>
    <x v="1"/>
    <x v="9"/>
    <x v="410"/>
    <s v="Frank Atkinson20151030"/>
    <x v="1676"/>
    <x v="26"/>
    <x v="2"/>
    <x v="16"/>
    <s v="Sharp 1540cs Digital Laser Copier"/>
    <n v="439.99"/>
    <n v="1"/>
    <n v="165"/>
    <s v="Profit"/>
  </r>
  <r>
    <d v="2015-10-30T00:00:00"/>
    <x v="1"/>
    <x v="9"/>
    <x v="410"/>
    <s v="Frank Atkinson20151030"/>
    <x v="1676"/>
    <x v="26"/>
    <x v="2"/>
    <x v="6"/>
    <s v="OtterBox Commuter Series Case - iPhone 5 &amp; 5s"/>
    <n v="87.96"/>
    <n v="5"/>
    <n v="30.79"/>
    <s v="Profit"/>
  </r>
  <r>
    <d v="2015-10-30T00:00:00"/>
    <x v="1"/>
    <x v="9"/>
    <x v="410"/>
    <s v="Frank Atkinson20151030"/>
    <x v="1676"/>
    <x v="26"/>
    <x v="1"/>
    <x v="8"/>
    <s v="Eldon Regeneration Recycled Desk Accessories, Black"/>
    <n v="15.49"/>
    <n v="4"/>
    <n v="3.68"/>
    <s v="Profit"/>
  </r>
  <r>
    <d v="2015-10-30T00:00:00"/>
    <x v="1"/>
    <x v="9"/>
    <x v="426"/>
    <s v="Thomas Thornton20151030"/>
    <x v="1677"/>
    <x v="6"/>
    <x v="0"/>
    <x v="12"/>
    <s v="Tripp Lite Isotel 6 Outlet Surge Protector with Fax/Modem Protection"/>
    <n v="182.91"/>
    <n v="3"/>
    <n v="53.04"/>
    <s v="Profit"/>
  </r>
  <r>
    <d v="2015-10-30T00:00:00"/>
    <x v="1"/>
    <x v="9"/>
    <x v="45"/>
    <s v="Barry FranzÃ¶sisch20151030"/>
    <x v="1678"/>
    <x v="20"/>
    <x v="2"/>
    <x v="15"/>
    <s v="Star Micronics TSP100 TSP143LAN Receipt Printer"/>
    <n v="1035.8"/>
    <n v="4"/>
    <n v="269.31"/>
    <s v="Profit"/>
  </r>
  <r>
    <d v="2015-10-31T00:00:00"/>
    <x v="1"/>
    <x v="9"/>
    <x v="126"/>
    <s v="Mary Zewe20151031"/>
    <x v="1679"/>
    <x v="3"/>
    <x v="0"/>
    <x v="10"/>
    <s v="Poly String Tie Envelopes"/>
    <n v="14.28"/>
    <n v="7"/>
    <n v="6.71"/>
    <s v="Profit"/>
  </r>
  <r>
    <d v="2015-10-31T00:00:00"/>
    <x v="1"/>
    <x v="9"/>
    <x v="187"/>
    <s v="Harold Pawlan20151031"/>
    <x v="1680"/>
    <x v="14"/>
    <x v="0"/>
    <x v="14"/>
    <s v="Acme 10&quot; Easy Grip Assistive Scissors"/>
    <n v="70.12"/>
    <n v="4"/>
    <n v="21.04"/>
    <s v="Profit"/>
  </r>
  <r>
    <d v="2015-10-31T00:00:00"/>
    <x v="1"/>
    <x v="9"/>
    <x v="73"/>
    <s v="Kean Thornton20151031"/>
    <x v="1681"/>
    <x v="20"/>
    <x v="0"/>
    <x v="4"/>
    <s v="Design Ebony Sketching Pencil"/>
    <n v="2.78"/>
    <n v="2"/>
    <n v="0.72"/>
    <s v="Profit"/>
  </r>
  <r>
    <d v="2015-10-31T00:00:00"/>
    <x v="1"/>
    <x v="9"/>
    <x v="73"/>
    <s v="Kean Thornton20151031"/>
    <x v="1681"/>
    <x v="20"/>
    <x v="0"/>
    <x v="10"/>
    <s v="Blue String-Tie &amp; Button Interoffice Envelopes, 10 x 13"/>
    <n v="79.959999999999994"/>
    <n v="2"/>
    <n v="35.979999999999997"/>
    <s v="Profit"/>
  </r>
  <r>
    <d v="2015-10-31T00:00:00"/>
    <x v="1"/>
    <x v="9"/>
    <x v="105"/>
    <s v="Damala Kotsonis20151031"/>
    <x v="1682"/>
    <x v="3"/>
    <x v="0"/>
    <x v="3"/>
    <s v="Prestige Round Ring Binders"/>
    <n v="9.73"/>
    <n v="2"/>
    <n v="3.28"/>
    <s v="Profit"/>
  </r>
  <r>
    <d v="2015-10-31T00:00:00"/>
    <x v="1"/>
    <x v="9"/>
    <x v="105"/>
    <s v="Damala Kotsonis20151031"/>
    <x v="1682"/>
    <x v="3"/>
    <x v="0"/>
    <x v="10"/>
    <s v="Redi-Strip #10 Envelopes, 4 1/8 x 9 1/2"/>
    <n v="14.75"/>
    <n v="5"/>
    <n v="7.08"/>
    <s v="Profit"/>
  </r>
  <r>
    <d v="2015-10-31T00:00:00"/>
    <x v="1"/>
    <x v="9"/>
    <x v="105"/>
    <s v="Damala Kotsonis20151031"/>
    <x v="1682"/>
    <x v="3"/>
    <x v="0"/>
    <x v="3"/>
    <s v="Acco Four Pocket Poly Ring Binder with Label Holder, Smoke, 1&quot;"/>
    <n v="29.8"/>
    <n v="5"/>
    <n v="9.31"/>
    <s v="Profit"/>
  </r>
  <r>
    <d v="2015-10-31T00:00:00"/>
    <x v="1"/>
    <x v="9"/>
    <x v="105"/>
    <s v="Damala Kotsonis20151031"/>
    <x v="1682"/>
    <x v="3"/>
    <x v="0"/>
    <x v="1"/>
    <s v="Avery 4027 File Folder Labels for Dot Matrix Printers, 5000 Labels per Box, White"/>
    <n v="427.42"/>
    <n v="14"/>
    <n v="196.61"/>
    <s v="Profit"/>
  </r>
  <r>
    <d v="2015-10-31T00:00:00"/>
    <x v="1"/>
    <x v="9"/>
    <x v="707"/>
    <s v="Sandra Glassco20151031"/>
    <x v="1683"/>
    <x v="3"/>
    <x v="0"/>
    <x v="0"/>
    <s v="Xerox 191"/>
    <n v="19.98"/>
    <n v="1"/>
    <n v="9.39"/>
    <s v="Profit"/>
  </r>
  <r>
    <d v="2015-10-31T00:00:00"/>
    <x v="1"/>
    <x v="9"/>
    <x v="707"/>
    <s v="Sandra Glassco20151031"/>
    <x v="1683"/>
    <x v="3"/>
    <x v="0"/>
    <x v="3"/>
    <s v="GBC DocuBind P100 Manual Binding Machine"/>
    <n v="398.35"/>
    <n v="3"/>
    <n v="124.49"/>
    <s v="Profit"/>
  </r>
  <r>
    <d v="2015-10-31T00:00:00"/>
    <x v="1"/>
    <x v="9"/>
    <x v="707"/>
    <s v="Sandra Glassco20151031"/>
    <x v="1683"/>
    <x v="3"/>
    <x v="0"/>
    <x v="4"/>
    <s v="Newell 308"/>
    <n v="5.04"/>
    <n v="3"/>
    <n v="1.26"/>
    <s v="Profit"/>
  </r>
  <r>
    <d v="2015-10-31T00:00:00"/>
    <x v="1"/>
    <x v="9"/>
    <x v="707"/>
    <s v="Sandra Glassco20151031"/>
    <x v="1683"/>
    <x v="3"/>
    <x v="0"/>
    <x v="7"/>
    <s v="OIC Bulk Pack Metal Binder Clips"/>
    <n v="17.45"/>
    <n v="5"/>
    <n v="8.0299999999999994"/>
    <s v="Profit"/>
  </r>
  <r>
    <d v="2015-10-31T00:00:00"/>
    <x v="1"/>
    <x v="9"/>
    <x v="707"/>
    <s v="Sandra Glassco20151031"/>
    <x v="1683"/>
    <x v="3"/>
    <x v="1"/>
    <x v="5"/>
    <s v="Global Fabric Manager's Chair, Dark Gray"/>
    <n v="323.14"/>
    <n v="4"/>
    <n v="20.2"/>
    <s v="Profit"/>
  </r>
  <r>
    <d v="2015-10-31T00:00:00"/>
    <x v="1"/>
    <x v="9"/>
    <x v="707"/>
    <s v="Sandra Glassco20151031"/>
    <x v="1683"/>
    <x v="3"/>
    <x v="0"/>
    <x v="14"/>
    <s v="Acme Tagit Stainless Steel Antibacterial Scissors"/>
    <n v="29.7"/>
    <n v="3"/>
    <n v="8.02"/>
    <s v="Profit"/>
  </r>
  <r>
    <d v="2015-10-31T00:00:00"/>
    <x v="1"/>
    <x v="9"/>
    <x v="707"/>
    <s v="Sandra Glassco20151031"/>
    <x v="1683"/>
    <x v="3"/>
    <x v="2"/>
    <x v="6"/>
    <s v="Polycom SoundStation2 EX ConferenceÂ phone"/>
    <n v="1295.8399999999999"/>
    <n v="4"/>
    <n v="145.78"/>
    <s v="Profit"/>
  </r>
  <r>
    <d v="2015-10-31T00:00:00"/>
    <x v="1"/>
    <x v="9"/>
    <x v="707"/>
    <s v="Sandra Glassco20151031"/>
    <x v="1683"/>
    <x v="3"/>
    <x v="0"/>
    <x v="2"/>
    <s v="Mobile Personal File Cube"/>
    <n v="46.84"/>
    <n v="2"/>
    <n v="12.65"/>
    <s v="Profit"/>
  </r>
  <r>
    <d v="2015-10-31T00:00:00"/>
    <x v="1"/>
    <x v="9"/>
    <x v="707"/>
    <s v="Sandra Glassco20151031"/>
    <x v="1683"/>
    <x v="3"/>
    <x v="1"/>
    <x v="11"/>
    <s v="DMI Eclipse Executive Suite Bookcases"/>
    <n v="425.83"/>
    <n v="1"/>
    <n v="20.04"/>
    <s v="Profit"/>
  </r>
  <r>
    <d v="2015-11-01T00:00:00"/>
    <x v="1"/>
    <x v="10"/>
    <x v="139"/>
    <s v="Valerie Mitchum20151101"/>
    <x v="1684"/>
    <x v="2"/>
    <x v="2"/>
    <x v="9"/>
    <s v="SanDisk Ultra 32 GB MicroSDHC Class 10 Memory Card"/>
    <n v="35.36"/>
    <n v="2"/>
    <n v="-3.09"/>
    <s v="Loss"/>
  </r>
  <r>
    <d v="2015-11-01T00:00:00"/>
    <x v="1"/>
    <x v="10"/>
    <x v="139"/>
    <s v="Valerie Mitchum20151101"/>
    <x v="1684"/>
    <x v="2"/>
    <x v="0"/>
    <x v="7"/>
    <s v="Brites Rubber Bands, 1 1/2 oz. Box"/>
    <n v="3.17"/>
    <n v="2"/>
    <n v="-0.71"/>
    <s v="Loss"/>
  </r>
  <r>
    <d v="2015-11-01T00:00:00"/>
    <x v="1"/>
    <x v="10"/>
    <x v="87"/>
    <s v="Quincy Jones20151101"/>
    <x v="1685"/>
    <x v="20"/>
    <x v="2"/>
    <x v="6"/>
    <s v="Cush Cases Heavy Duty Rugged Cover Case for Samsung Galaxy S5 - Purple"/>
    <n v="4.95"/>
    <n v="1"/>
    <n v="1.34"/>
    <s v="Profit"/>
  </r>
  <r>
    <d v="2015-11-01T00:00:00"/>
    <x v="1"/>
    <x v="10"/>
    <x v="329"/>
    <s v="Valerie Dominguez20151101"/>
    <x v="1686"/>
    <x v="20"/>
    <x v="0"/>
    <x v="0"/>
    <s v="Avoid Verbal Orders Carbonless Minifold Book"/>
    <n v="13.52"/>
    <n v="4"/>
    <n v="6.22"/>
    <s v="Profit"/>
  </r>
  <r>
    <d v="2015-11-01T00:00:00"/>
    <x v="1"/>
    <x v="10"/>
    <x v="329"/>
    <s v="Valerie Dominguez20151101"/>
    <x v="1686"/>
    <x v="20"/>
    <x v="1"/>
    <x v="8"/>
    <s v="Howard Miller 11-1/2&quot; Diameter Ridgewood Wall Clock"/>
    <n v="259.7"/>
    <n v="5"/>
    <n v="106.48"/>
    <s v="Profit"/>
  </r>
  <r>
    <d v="2015-11-01T00:00:00"/>
    <x v="1"/>
    <x v="10"/>
    <x v="329"/>
    <s v="Valerie Dominguez20151101"/>
    <x v="1686"/>
    <x v="20"/>
    <x v="2"/>
    <x v="6"/>
    <s v="Plantronics MX500i Earset"/>
    <n v="42.95"/>
    <n v="1"/>
    <n v="1.29"/>
    <s v="Profit"/>
  </r>
  <r>
    <d v="2015-11-01T00:00:00"/>
    <x v="1"/>
    <x v="10"/>
    <x v="329"/>
    <s v="Valerie Dominguez20151101"/>
    <x v="1686"/>
    <x v="20"/>
    <x v="2"/>
    <x v="9"/>
    <s v="Razer Tiamat Over Ear 7.1 Surround Sound PC Gaming Headset"/>
    <n v="1399.93"/>
    <n v="7"/>
    <n v="601.97"/>
    <s v="Profit"/>
  </r>
  <r>
    <d v="2015-11-01T00:00:00"/>
    <x v="1"/>
    <x v="10"/>
    <x v="329"/>
    <s v="Valerie Dominguez20151101"/>
    <x v="1686"/>
    <x v="20"/>
    <x v="2"/>
    <x v="6"/>
    <s v="Xblue XB-1670-86 X16 SmallÂ Office TelephoneÂ - Titanium"/>
    <n v="503.96"/>
    <n v="4"/>
    <n v="125.99"/>
    <s v="Profit"/>
  </r>
  <r>
    <d v="2015-11-01T00:00:00"/>
    <x v="1"/>
    <x v="10"/>
    <x v="41"/>
    <s v="Guy Armstrong20151101"/>
    <x v="1687"/>
    <x v="11"/>
    <x v="0"/>
    <x v="4"/>
    <s v="Lumber Crayons"/>
    <n v="7.88"/>
    <n v="1"/>
    <n v="1.77"/>
    <s v="Profit"/>
  </r>
  <r>
    <d v="2015-11-01T00:00:00"/>
    <x v="1"/>
    <x v="10"/>
    <x v="493"/>
    <s v="MaryBeth Skach20151101"/>
    <x v="1688"/>
    <x v="13"/>
    <x v="1"/>
    <x v="13"/>
    <s v="Iceberg OfficeWorks 42&quot; Round Tables"/>
    <n v="301.95999999999998"/>
    <n v="2"/>
    <n v="45.29"/>
    <s v="Profit"/>
  </r>
  <r>
    <d v="2015-11-01T00:00:00"/>
    <x v="1"/>
    <x v="10"/>
    <x v="645"/>
    <s v="Justin Hirsh20151101"/>
    <x v="1689"/>
    <x v="20"/>
    <x v="1"/>
    <x v="5"/>
    <s v="Global Highback Leather Tilter in Burgundy"/>
    <n v="327.56"/>
    <n v="4"/>
    <n v="21.84"/>
    <s v="Profit"/>
  </r>
  <r>
    <d v="2015-11-01T00:00:00"/>
    <x v="1"/>
    <x v="10"/>
    <x v="467"/>
    <s v="Jeremy Farry20151101"/>
    <x v="1690"/>
    <x v="20"/>
    <x v="1"/>
    <x v="5"/>
    <s v="Hon Comfortask Task/Swivel Chairs"/>
    <n v="205.16"/>
    <n v="2"/>
    <n v="13.68"/>
    <s v="Profit"/>
  </r>
  <r>
    <d v="2015-11-02T00:00:00"/>
    <x v="1"/>
    <x v="10"/>
    <x v="117"/>
    <s v="Jas O'Carroll20151102"/>
    <x v="1691"/>
    <x v="3"/>
    <x v="1"/>
    <x v="13"/>
    <s v="Bevis Round Bullnose 29&quot; High Table Top"/>
    <n v="1038.8399999999999"/>
    <n v="5"/>
    <n v="51.94"/>
    <s v="Profit"/>
  </r>
  <r>
    <d v="2015-11-02T00:00:00"/>
    <x v="1"/>
    <x v="10"/>
    <x v="708"/>
    <s v="Kelly Collister20151102"/>
    <x v="1692"/>
    <x v="22"/>
    <x v="2"/>
    <x v="9"/>
    <s v="Logitech K350 2.4Ghz Wireless Keyboard"/>
    <n v="447.93"/>
    <n v="9"/>
    <n v="49.27"/>
    <s v="Profit"/>
  </r>
  <r>
    <d v="2015-11-02T00:00:00"/>
    <x v="1"/>
    <x v="10"/>
    <x v="308"/>
    <s v="Scot Wooten20151102"/>
    <x v="1693"/>
    <x v="20"/>
    <x v="1"/>
    <x v="5"/>
    <s v="Global Armless Task Chair, Royal Blue"/>
    <n v="109.76"/>
    <n v="2"/>
    <n v="8.5399999999999991"/>
    <s v="Profit"/>
  </r>
  <r>
    <d v="2015-11-02T00:00:00"/>
    <x v="1"/>
    <x v="10"/>
    <x v="235"/>
    <s v="Liz Thompson20151102"/>
    <x v="1694"/>
    <x v="3"/>
    <x v="1"/>
    <x v="8"/>
    <s v="Contemporary Wood/Metal Frame"/>
    <n v="96.96"/>
    <n v="6"/>
    <n v="33.94"/>
    <s v="Profit"/>
  </r>
  <r>
    <d v="2015-11-02T00:00:00"/>
    <x v="1"/>
    <x v="10"/>
    <x v="235"/>
    <s v="Liz Thompson20151102"/>
    <x v="1694"/>
    <x v="3"/>
    <x v="0"/>
    <x v="3"/>
    <s v="GBC Premium Transparent Covers with Diagonal Lined Pattern"/>
    <n v="117.49"/>
    <n v="7"/>
    <n v="41.12"/>
    <s v="Profit"/>
  </r>
  <r>
    <d v="2015-11-02T00:00:00"/>
    <x v="1"/>
    <x v="10"/>
    <x v="235"/>
    <s v="Liz Thompson20151102"/>
    <x v="1694"/>
    <x v="3"/>
    <x v="0"/>
    <x v="3"/>
    <s v="Cardinal Holdit Business Card Pockets"/>
    <n v="11.95"/>
    <n v="3"/>
    <n v="4.18"/>
    <s v="Profit"/>
  </r>
  <r>
    <d v="2015-11-02T00:00:00"/>
    <x v="1"/>
    <x v="10"/>
    <x v="235"/>
    <s v="Liz Thompson20151102"/>
    <x v="1694"/>
    <x v="3"/>
    <x v="1"/>
    <x v="11"/>
    <s v="O'Sullivan Living Dimensions 3-Shelf Bookcases"/>
    <n v="512.5"/>
    <n v="3"/>
    <n v="-30.15"/>
    <s v="Loss"/>
  </r>
  <r>
    <d v="2015-11-02T00:00:00"/>
    <x v="1"/>
    <x v="10"/>
    <x v="341"/>
    <s v="Emily Ducich20151102"/>
    <x v="1695"/>
    <x v="20"/>
    <x v="1"/>
    <x v="5"/>
    <s v="Hon Olson Stacker Chairs"/>
    <n v="2621.3200000000002"/>
    <n v="11"/>
    <n v="553.39"/>
    <s v="Profit"/>
  </r>
  <r>
    <d v="2015-11-02T00:00:00"/>
    <x v="1"/>
    <x v="10"/>
    <x v="323"/>
    <s v="Barry Blumstein20151102"/>
    <x v="1696"/>
    <x v="0"/>
    <x v="0"/>
    <x v="3"/>
    <s v="GBC Premium Transparent Covers with Diagonal Lined Pattern"/>
    <n v="29.37"/>
    <n v="7"/>
    <n v="-47"/>
    <s v="Loss"/>
  </r>
  <r>
    <d v="2015-11-02T00:00:00"/>
    <x v="1"/>
    <x v="10"/>
    <x v="323"/>
    <s v="Barry Blumstein20151102"/>
    <x v="1696"/>
    <x v="0"/>
    <x v="2"/>
    <x v="6"/>
    <s v="Aastra 6757i CT Wireless VoIP phone"/>
    <n v="344.7"/>
    <n v="2"/>
    <n v="38.78"/>
    <s v="Profit"/>
  </r>
  <r>
    <d v="2015-11-02T00:00:00"/>
    <x v="1"/>
    <x v="10"/>
    <x v="709"/>
    <s v="Emily Grady20151102"/>
    <x v="1697"/>
    <x v="6"/>
    <x v="0"/>
    <x v="12"/>
    <s v="Eureka Hand Vacuum, Bagless"/>
    <n v="197.72"/>
    <n v="4"/>
    <n v="55.36"/>
    <s v="Profit"/>
  </r>
  <r>
    <d v="2015-11-03T00:00:00"/>
    <x v="1"/>
    <x v="10"/>
    <x v="619"/>
    <s v="Corinna Mitchell20151103"/>
    <x v="1698"/>
    <x v="3"/>
    <x v="2"/>
    <x v="6"/>
    <s v="Cisco IP Phone 7961G-GE VoIP phone"/>
    <n v="1212.8499999999999"/>
    <n v="7"/>
    <n v="106.12"/>
    <s v="Profit"/>
  </r>
  <r>
    <d v="2015-11-03T00:00:00"/>
    <x v="1"/>
    <x v="10"/>
    <x v="619"/>
    <s v="Corinna Mitchell20151103"/>
    <x v="1698"/>
    <x v="3"/>
    <x v="2"/>
    <x v="9"/>
    <s v="Logitech Trackman Marble Mouse"/>
    <n v="89.97"/>
    <n v="3"/>
    <n v="37.79"/>
    <s v="Profit"/>
  </r>
  <r>
    <d v="2015-11-03T00:00:00"/>
    <x v="1"/>
    <x v="10"/>
    <x v="619"/>
    <s v="Corinna Mitchell20151103"/>
    <x v="1698"/>
    <x v="3"/>
    <x v="1"/>
    <x v="8"/>
    <s v="Coloredge Poster Frame"/>
    <n v="42.6"/>
    <n v="3"/>
    <n v="16.61"/>
    <s v="Profit"/>
  </r>
  <r>
    <d v="2015-11-03T00:00:00"/>
    <x v="1"/>
    <x v="10"/>
    <x v="10"/>
    <s v="Chris Selesnick20151103"/>
    <x v="1699"/>
    <x v="0"/>
    <x v="0"/>
    <x v="10"/>
    <s v="#10 Gummed Flap White Envelopes, 100/Box"/>
    <n v="6.61"/>
    <n v="2"/>
    <n v="2.15"/>
    <s v="Profit"/>
  </r>
  <r>
    <d v="2015-11-03T00:00:00"/>
    <x v="1"/>
    <x v="10"/>
    <x v="470"/>
    <s v="Fred Hopkins20151103"/>
    <x v="1700"/>
    <x v="20"/>
    <x v="1"/>
    <x v="5"/>
    <s v="Office Star - Mid Back Dual function Ergonomic High Back Chair with 2-Way Adjustable Arms"/>
    <n v="1448.82"/>
    <n v="10"/>
    <n v="209.27"/>
    <s v="Profit"/>
  </r>
  <r>
    <d v="2015-11-05T00:00:00"/>
    <x v="1"/>
    <x v="10"/>
    <x v="169"/>
    <s v="George Bell20151105"/>
    <x v="1701"/>
    <x v="25"/>
    <x v="1"/>
    <x v="5"/>
    <s v="Harbour Creations Steel Folding Chair"/>
    <n v="207"/>
    <n v="3"/>
    <n v="25.88"/>
    <s v="Profit"/>
  </r>
  <r>
    <d v="2015-11-05T00:00:00"/>
    <x v="1"/>
    <x v="10"/>
    <x v="329"/>
    <s v="Valerie Dominguez20151105"/>
    <x v="1702"/>
    <x v="16"/>
    <x v="0"/>
    <x v="12"/>
    <s v="Belkin 325VA UPS Surge Protector, 6'"/>
    <n v="387.14"/>
    <n v="4"/>
    <n v="24.2"/>
    <s v="Profit"/>
  </r>
  <r>
    <d v="2015-11-05T00:00:00"/>
    <x v="1"/>
    <x v="10"/>
    <x v="241"/>
    <s v="Grant Thornton20151105"/>
    <x v="1703"/>
    <x v="20"/>
    <x v="0"/>
    <x v="3"/>
    <s v="Wilson Jones 1&quot; Hanging DublLock Ring Binders"/>
    <n v="25.34"/>
    <n v="6"/>
    <n v="8.8699999999999992"/>
    <s v="Profit"/>
  </r>
  <r>
    <d v="2015-11-05T00:00:00"/>
    <x v="1"/>
    <x v="10"/>
    <x v="534"/>
    <s v="Nathan Gelder20151105"/>
    <x v="1704"/>
    <x v="1"/>
    <x v="0"/>
    <x v="1"/>
    <s v="Avery 476"/>
    <n v="19.82"/>
    <n v="6"/>
    <n v="6.44"/>
    <s v="Profit"/>
  </r>
  <r>
    <d v="2015-11-05T00:00:00"/>
    <x v="1"/>
    <x v="10"/>
    <x v="176"/>
    <s v="Justin MacKendrick20151105"/>
    <x v="1705"/>
    <x v="3"/>
    <x v="0"/>
    <x v="2"/>
    <s v="Hanging Personal Folder File"/>
    <n v="62.8"/>
    <n v="4"/>
    <n v="15.7"/>
    <s v="Profit"/>
  </r>
  <r>
    <d v="2015-11-05T00:00:00"/>
    <x v="1"/>
    <x v="10"/>
    <x v="318"/>
    <s v="Ken Lonsdale20151105"/>
    <x v="1706"/>
    <x v="22"/>
    <x v="0"/>
    <x v="3"/>
    <s v="Avery Trapezoid Ring Binder, 3&quot; Capacity, Black, 1040 sheets"/>
    <n v="98.35"/>
    <n v="3"/>
    <n v="35.65"/>
    <s v="Profit"/>
  </r>
  <r>
    <d v="2015-11-05T00:00:00"/>
    <x v="1"/>
    <x v="10"/>
    <x v="710"/>
    <s v="Christy Brittain20151105"/>
    <x v="1707"/>
    <x v="10"/>
    <x v="0"/>
    <x v="3"/>
    <s v="Insertable Tab Post Binder Dividers"/>
    <n v="7.22"/>
    <n v="3"/>
    <n v="-5.53"/>
    <s v="Loss"/>
  </r>
  <r>
    <d v="2015-11-05T00:00:00"/>
    <x v="1"/>
    <x v="10"/>
    <x v="710"/>
    <s v="Christy Brittain20151105"/>
    <x v="1707"/>
    <x v="10"/>
    <x v="0"/>
    <x v="14"/>
    <s v="Acme Titanium Bonded Scissors"/>
    <n v="27.2"/>
    <n v="4"/>
    <n v="2.04"/>
    <s v="Profit"/>
  </r>
  <r>
    <d v="2015-11-06T00:00:00"/>
    <x v="1"/>
    <x v="10"/>
    <x v="711"/>
    <s v="Meg Tillman20151106"/>
    <x v="1708"/>
    <x v="12"/>
    <x v="0"/>
    <x v="10"/>
    <s v="Redi-Strip #10 Envelopes, 4 1/8 x 9 1/2"/>
    <n v="7.08"/>
    <n v="3"/>
    <n v="2.48"/>
    <s v="Profit"/>
  </r>
  <r>
    <d v="2015-11-06T00:00:00"/>
    <x v="1"/>
    <x v="10"/>
    <x v="711"/>
    <s v="Meg Tillman20151106"/>
    <x v="1708"/>
    <x v="12"/>
    <x v="0"/>
    <x v="3"/>
    <s v="UniKeep View Case Binders"/>
    <n v="4.4000000000000004"/>
    <n v="3"/>
    <n v="-3.52"/>
    <s v="Loss"/>
  </r>
  <r>
    <d v="2015-11-07T00:00:00"/>
    <x v="1"/>
    <x v="10"/>
    <x v="119"/>
    <s v="Karen Bern20151107"/>
    <x v="1709"/>
    <x v="3"/>
    <x v="1"/>
    <x v="5"/>
    <s v="Safco Contoured Stacking Chairs"/>
    <n v="190.72"/>
    <n v="1"/>
    <n v="11.92"/>
    <s v="Profit"/>
  </r>
  <r>
    <d v="2015-11-07T00:00:00"/>
    <x v="1"/>
    <x v="10"/>
    <x v="411"/>
    <s v="Mike Caudle20151107"/>
    <x v="1710"/>
    <x v="7"/>
    <x v="0"/>
    <x v="7"/>
    <s v="Rubber Band Ball"/>
    <n v="26.18"/>
    <n v="7"/>
    <n v="0.52"/>
    <s v="Profit"/>
  </r>
  <r>
    <d v="2015-11-07T00:00:00"/>
    <x v="1"/>
    <x v="10"/>
    <x v="411"/>
    <s v="Mike Caudle20151107"/>
    <x v="1710"/>
    <x v="7"/>
    <x v="0"/>
    <x v="0"/>
    <s v="Loose Memo Sheets"/>
    <n v="7.3"/>
    <n v="2"/>
    <n v="3.43"/>
    <s v="Profit"/>
  </r>
  <r>
    <d v="2015-11-07T00:00:00"/>
    <x v="1"/>
    <x v="10"/>
    <x v="119"/>
    <s v="Karen Bern20151107"/>
    <x v="1709"/>
    <x v="2"/>
    <x v="0"/>
    <x v="10"/>
    <s v="White Envelopes, White Envelopes with Clear Poly Window"/>
    <n v="24.4"/>
    <n v="2"/>
    <n v="7.93"/>
    <s v="Profit"/>
  </r>
  <r>
    <d v="2015-11-07T00:00:00"/>
    <x v="1"/>
    <x v="10"/>
    <x v="149"/>
    <s v="Stewart Visinsky20151107"/>
    <x v="1711"/>
    <x v="45"/>
    <x v="1"/>
    <x v="5"/>
    <s v="Safco Contoured Stacking Chairs"/>
    <n v="715.2"/>
    <n v="3"/>
    <n v="178.8"/>
    <s v="Profit"/>
  </r>
  <r>
    <d v="2015-11-07T00:00:00"/>
    <x v="1"/>
    <x v="10"/>
    <x v="85"/>
    <s v="Christine Phan20151107"/>
    <x v="1712"/>
    <x v="16"/>
    <x v="0"/>
    <x v="3"/>
    <s v="Avery Hanging File Binders"/>
    <n v="16.149999999999999"/>
    <n v="9"/>
    <n v="-12.92"/>
    <s v="Loss"/>
  </r>
  <r>
    <d v="2015-11-07T00:00:00"/>
    <x v="1"/>
    <x v="10"/>
    <x v="85"/>
    <s v="Christine Phan20151107"/>
    <x v="1712"/>
    <x v="16"/>
    <x v="0"/>
    <x v="3"/>
    <s v="GBC DocuBind TL300 Electric Binding System"/>
    <n v="1345.49"/>
    <n v="5"/>
    <n v="-1031.54"/>
    <s v="Loss"/>
  </r>
  <r>
    <d v="2015-11-07T00:00:00"/>
    <x v="1"/>
    <x v="10"/>
    <x v="712"/>
    <s v="Doug O'Connell20151107"/>
    <x v="1713"/>
    <x v="0"/>
    <x v="0"/>
    <x v="0"/>
    <s v="Xerox 1886"/>
    <n v="76.64"/>
    <n v="2"/>
    <n v="26.82"/>
    <s v="Profit"/>
  </r>
  <r>
    <d v="2015-11-07T00:00:00"/>
    <x v="1"/>
    <x v="10"/>
    <x v="579"/>
    <s v="Adrian Barton20151107"/>
    <x v="1714"/>
    <x v="0"/>
    <x v="0"/>
    <x v="4"/>
    <s v="Lumber Crayons"/>
    <n v="23.64"/>
    <n v="3"/>
    <n v="5.32"/>
    <s v="Profit"/>
  </r>
  <r>
    <d v="2015-11-07T00:00:00"/>
    <x v="1"/>
    <x v="10"/>
    <x v="579"/>
    <s v="Adrian Barton20151107"/>
    <x v="1714"/>
    <x v="0"/>
    <x v="0"/>
    <x v="2"/>
    <s v="Gould Plastics 9-Pocket Panel Bin, 18-3/8w x 5-1/4d x 20-1/2h, Black"/>
    <n v="84.78"/>
    <n v="2"/>
    <n v="-16.96"/>
    <s v="Loss"/>
  </r>
  <r>
    <d v="2015-11-07T00:00:00"/>
    <x v="1"/>
    <x v="10"/>
    <x v="579"/>
    <s v="Adrian Barton20151107"/>
    <x v="1714"/>
    <x v="0"/>
    <x v="1"/>
    <x v="8"/>
    <s v="Tenex Chairmats For Use with Hard Floors"/>
    <n v="64.959999999999994"/>
    <n v="5"/>
    <n v="-84.45"/>
    <s v="Loss"/>
  </r>
  <r>
    <d v="2015-11-07T00:00:00"/>
    <x v="1"/>
    <x v="10"/>
    <x v="579"/>
    <s v="Adrian Barton20151107"/>
    <x v="1714"/>
    <x v="0"/>
    <x v="0"/>
    <x v="3"/>
    <s v="Avery Recycled Flexi-View Covers for Binding Systems"/>
    <n v="32.06"/>
    <n v="10"/>
    <n v="-51.3"/>
    <s v="Loss"/>
  </r>
  <r>
    <d v="2015-11-07T00:00:00"/>
    <x v="1"/>
    <x v="10"/>
    <x v="579"/>
    <s v="Adrian Barton20151107"/>
    <x v="1714"/>
    <x v="0"/>
    <x v="0"/>
    <x v="2"/>
    <s v="Fellowes Recycled Storage Drawers"/>
    <n v="177.65"/>
    <n v="2"/>
    <n v="-28.87"/>
    <s v="Loss"/>
  </r>
  <r>
    <d v="2015-11-07T00:00:00"/>
    <x v="1"/>
    <x v="10"/>
    <x v="579"/>
    <s v="Adrian Barton20151107"/>
    <x v="1714"/>
    <x v="0"/>
    <x v="2"/>
    <x v="15"/>
    <s v="Canon PC170 Desktop Personal Copier"/>
    <n v="287.91000000000003"/>
    <n v="3"/>
    <n v="33.590000000000003"/>
    <s v="Profit"/>
  </r>
  <r>
    <d v="2015-11-08T00:00:00"/>
    <x v="1"/>
    <x v="10"/>
    <x v="276"/>
    <s v="Helen Abelman20151108"/>
    <x v="1715"/>
    <x v="32"/>
    <x v="0"/>
    <x v="4"/>
    <s v="American Pencil"/>
    <n v="11.65"/>
    <n v="5"/>
    <n v="3.38"/>
    <s v="Profit"/>
  </r>
  <r>
    <d v="2015-11-08T00:00:00"/>
    <x v="1"/>
    <x v="10"/>
    <x v="713"/>
    <s v="Maria Zettner20151108"/>
    <x v="1716"/>
    <x v="3"/>
    <x v="0"/>
    <x v="7"/>
    <s v="Advantus Plastic Paper Clips"/>
    <n v="5"/>
    <n v="1"/>
    <n v="2.4"/>
    <s v="Profit"/>
  </r>
  <r>
    <d v="2015-11-08T00:00:00"/>
    <x v="1"/>
    <x v="10"/>
    <x v="713"/>
    <s v="Maria Zettner20151108"/>
    <x v="1716"/>
    <x v="3"/>
    <x v="2"/>
    <x v="9"/>
    <s v="Logitech G19 Programmable Gaming Keyboard"/>
    <n v="371.97"/>
    <n v="3"/>
    <n v="66.95"/>
    <s v="Profit"/>
  </r>
  <r>
    <d v="2015-11-08T00:00:00"/>
    <x v="1"/>
    <x v="10"/>
    <x v="42"/>
    <s v="Sanjit Chand20151108"/>
    <x v="1717"/>
    <x v="27"/>
    <x v="0"/>
    <x v="7"/>
    <s v="Alliance Rubber Bands"/>
    <n v="5.04"/>
    <n v="3"/>
    <n v="0.2"/>
    <s v="Profit"/>
  </r>
  <r>
    <d v="2015-11-08T00:00:00"/>
    <x v="1"/>
    <x v="10"/>
    <x v="42"/>
    <s v="Sanjit Chand20151108"/>
    <x v="1717"/>
    <x v="27"/>
    <x v="0"/>
    <x v="0"/>
    <s v="Xerox 1988"/>
    <n v="92.94"/>
    <n v="3"/>
    <n v="41.82"/>
    <s v="Profit"/>
  </r>
  <r>
    <d v="2015-11-08T00:00:00"/>
    <x v="1"/>
    <x v="10"/>
    <x v="42"/>
    <s v="Sanjit Chand20151108"/>
    <x v="1717"/>
    <x v="27"/>
    <x v="1"/>
    <x v="8"/>
    <s v="Executive Impressions 14&quot; Contract Wall Clock"/>
    <n v="66.69"/>
    <n v="3"/>
    <n v="22.01"/>
    <s v="Profit"/>
  </r>
  <r>
    <d v="2015-11-08T00:00:00"/>
    <x v="1"/>
    <x v="10"/>
    <x v="42"/>
    <s v="Sanjit Chand20151108"/>
    <x v="1717"/>
    <x v="27"/>
    <x v="0"/>
    <x v="3"/>
    <s v="Deluxe Heavy-Duty Vinyl Round Ring Binder"/>
    <n v="91.68"/>
    <n v="5"/>
    <n v="28.65"/>
    <s v="Profit"/>
  </r>
  <r>
    <d v="2015-11-08T00:00:00"/>
    <x v="1"/>
    <x v="10"/>
    <x v="482"/>
    <s v="Amy Cox20151108"/>
    <x v="1718"/>
    <x v="20"/>
    <x v="0"/>
    <x v="3"/>
    <s v="Storex Dura Pro Binders"/>
    <n v="52.27"/>
    <n v="11"/>
    <n v="17.64"/>
    <s v="Profit"/>
  </r>
  <r>
    <d v="2015-11-08T00:00:00"/>
    <x v="1"/>
    <x v="10"/>
    <x v="482"/>
    <s v="Amy Cox20151108"/>
    <x v="1718"/>
    <x v="20"/>
    <x v="0"/>
    <x v="0"/>
    <s v="Great White Multi-Use Recycled Paper (20Lb. and 84 Bright)"/>
    <n v="17.940000000000001"/>
    <n v="3"/>
    <n v="8.07"/>
    <s v="Profit"/>
  </r>
  <r>
    <d v="2015-11-08T00:00:00"/>
    <x v="1"/>
    <x v="10"/>
    <x v="257"/>
    <s v="Duane Benoit20151108"/>
    <x v="1719"/>
    <x v="0"/>
    <x v="0"/>
    <x v="3"/>
    <s v="Wilson Jones Leather-Like Binders with DublLock Round Rings"/>
    <n v="10.48"/>
    <n v="6"/>
    <n v="-17.29"/>
    <s v="Loss"/>
  </r>
  <r>
    <d v="2015-11-08T00:00:00"/>
    <x v="1"/>
    <x v="10"/>
    <x v="661"/>
    <s v="Shaun Weien20151108"/>
    <x v="1720"/>
    <x v="3"/>
    <x v="2"/>
    <x v="9"/>
    <s v="Microsoft Arc Touch Mouse"/>
    <n v="119.9"/>
    <n v="2"/>
    <n v="43.16"/>
    <s v="Profit"/>
  </r>
  <r>
    <d v="2015-11-08T00:00:00"/>
    <x v="1"/>
    <x v="10"/>
    <x v="663"/>
    <s v="Rob Haberlin20151108"/>
    <x v="1721"/>
    <x v="6"/>
    <x v="0"/>
    <x v="12"/>
    <s v="Holmes Replacement Filter for HEPA Air Cleaner, Large Room"/>
    <n v="44.43"/>
    <n v="3"/>
    <n v="18.66"/>
    <s v="Profit"/>
  </r>
  <r>
    <d v="2015-11-08T00:00:00"/>
    <x v="1"/>
    <x v="10"/>
    <x v="663"/>
    <s v="Rob Haberlin20151108"/>
    <x v="1721"/>
    <x v="6"/>
    <x v="2"/>
    <x v="6"/>
    <s v="AT&amp;T 17929 Lendline Telephone"/>
    <n v="226.2"/>
    <n v="5"/>
    <n v="58.81"/>
    <s v="Profit"/>
  </r>
  <r>
    <d v="2015-11-08T00:00:00"/>
    <x v="1"/>
    <x v="10"/>
    <x v="663"/>
    <s v="Rob Haberlin20151108"/>
    <x v="1721"/>
    <x v="6"/>
    <x v="1"/>
    <x v="8"/>
    <s v="Deflect-o Glass Clear Studded Chair Mats"/>
    <n v="186.54"/>
    <n v="3"/>
    <n v="41.04"/>
    <s v="Profit"/>
  </r>
  <r>
    <d v="2015-11-08T00:00:00"/>
    <x v="1"/>
    <x v="10"/>
    <x v="663"/>
    <s v="Rob Haberlin20151108"/>
    <x v="1721"/>
    <x v="6"/>
    <x v="0"/>
    <x v="4"/>
    <s v="Hunt PowerHouse Electric Pencil Sharpener, Blue"/>
    <n v="265.86"/>
    <n v="7"/>
    <n v="79.760000000000005"/>
    <s v="Profit"/>
  </r>
  <r>
    <d v="2015-11-08T00:00:00"/>
    <x v="1"/>
    <x v="10"/>
    <x v="663"/>
    <s v="Rob Haberlin20151108"/>
    <x v="1721"/>
    <x v="6"/>
    <x v="0"/>
    <x v="4"/>
    <s v="Newell 314"/>
    <n v="27.9"/>
    <n v="5"/>
    <n v="6.98"/>
    <s v="Profit"/>
  </r>
  <r>
    <d v="2015-11-08T00:00:00"/>
    <x v="1"/>
    <x v="10"/>
    <x v="122"/>
    <s v="Rob Dowd20151108"/>
    <x v="1722"/>
    <x v="30"/>
    <x v="2"/>
    <x v="6"/>
    <s v="Cisco SPA508G"/>
    <n v="263.95999999999998"/>
    <n v="4"/>
    <n v="76.55"/>
    <s v="Profit"/>
  </r>
  <r>
    <d v="2015-11-08T00:00:00"/>
    <x v="1"/>
    <x v="10"/>
    <x v="435"/>
    <s v="Keith Dawkins20151108"/>
    <x v="1723"/>
    <x v="20"/>
    <x v="0"/>
    <x v="2"/>
    <s v="Fellowes Desktop Hanging File Manager"/>
    <n v="67.150000000000006"/>
    <n v="5"/>
    <n v="16.79"/>
    <s v="Profit"/>
  </r>
  <r>
    <d v="2015-11-08T00:00:00"/>
    <x v="1"/>
    <x v="10"/>
    <x v="435"/>
    <s v="Keith Dawkins20151108"/>
    <x v="1723"/>
    <x v="20"/>
    <x v="2"/>
    <x v="6"/>
    <s v="Mitel MiVoice 5330e IP Phone"/>
    <n v="549.98"/>
    <n v="2"/>
    <n v="142.99"/>
    <s v="Profit"/>
  </r>
  <r>
    <d v="2015-11-08T00:00:00"/>
    <x v="1"/>
    <x v="10"/>
    <x v="435"/>
    <s v="Keith Dawkins20151108"/>
    <x v="1723"/>
    <x v="20"/>
    <x v="1"/>
    <x v="8"/>
    <s v="Nu-Dell EZ-Mount Plastic Wall Frames"/>
    <n v="11.82"/>
    <n v="3"/>
    <n v="4.7300000000000004"/>
    <s v="Profit"/>
  </r>
  <r>
    <d v="2015-11-08T00:00:00"/>
    <x v="1"/>
    <x v="10"/>
    <x v="435"/>
    <s v="Keith Dawkins20151108"/>
    <x v="1723"/>
    <x v="20"/>
    <x v="2"/>
    <x v="15"/>
    <s v="Zebra ZM400 Thermal Label Printer"/>
    <n v="4643.8"/>
    <n v="4"/>
    <n v="2229.02"/>
    <s v="Profit"/>
  </r>
  <r>
    <d v="2015-11-08T00:00:00"/>
    <x v="1"/>
    <x v="10"/>
    <x v="435"/>
    <s v="Keith Dawkins20151108"/>
    <x v="1723"/>
    <x v="20"/>
    <x v="1"/>
    <x v="5"/>
    <s v="Hon 4070 Series Pagoda Round Back Stacking Chairs"/>
    <n v="577.76"/>
    <n v="2"/>
    <n v="115.55"/>
    <s v="Profit"/>
  </r>
  <r>
    <d v="2015-11-08T00:00:00"/>
    <x v="1"/>
    <x v="10"/>
    <x v="270"/>
    <s v="Noel Staavos20151108"/>
    <x v="1724"/>
    <x v="25"/>
    <x v="0"/>
    <x v="7"/>
    <s v="OIC Binder Clips"/>
    <n v="31.5"/>
    <n v="11"/>
    <n v="11.81"/>
    <s v="Profit"/>
  </r>
  <r>
    <d v="2015-11-08T00:00:00"/>
    <x v="1"/>
    <x v="10"/>
    <x v="270"/>
    <s v="Noel Staavos20151108"/>
    <x v="1724"/>
    <x v="25"/>
    <x v="0"/>
    <x v="1"/>
    <s v="Permanent Self-Adhesive File Folder Labels for Typewriters, 1 1/8 x 3 1/2, White"/>
    <n v="5.04"/>
    <n v="1"/>
    <n v="1.64"/>
    <s v="Profit"/>
  </r>
  <r>
    <d v="2015-11-08T00:00:00"/>
    <x v="1"/>
    <x v="10"/>
    <x v="270"/>
    <s v="Noel Staavos20151108"/>
    <x v="1724"/>
    <x v="25"/>
    <x v="0"/>
    <x v="3"/>
    <s v="Poly Designer Cover &amp; Back"/>
    <n v="39.880000000000003"/>
    <n v="7"/>
    <n v="-29.24"/>
    <s v="Loss"/>
  </r>
  <r>
    <d v="2015-11-08T00:00:00"/>
    <x v="1"/>
    <x v="10"/>
    <x v="270"/>
    <s v="Noel Staavos20151108"/>
    <x v="1724"/>
    <x v="25"/>
    <x v="1"/>
    <x v="8"/>
    <s v="Eldon Wave Desk Accessories"/>
    <n v="4.71"/>
    <n v="1"/>
    <n v="1.41"/>
    <s v="Profit"/>
  </r>
  <r>
    <d v="2015-11-08T00:00:00"/>
    <x v="1"/>
    <x v="10"/>
    <x v="87"/>
    <s v="Quincy Jones20151108"/>
    <x v="1725"/>
    <x v="45"/>
    <x v="1"/>
    <x v="11"/>
    <s v="Riverside Palais Royal Lawyers Bookcase, Royale Cherry Finish"/>
    <n v="4404.8999999999996"/>
    <n v="5"/>
    <n v="1013.13"/>
    <s v="Profit"/>
  </r>
  <r>
    <d v="2015-11-09T00:00:00"/>
    <x v="1"/>
    <x v="10"/>
    <x v="693"/>
    <s v="Charlotte Melton20151109"/>
    <x v="1726"/>
    <x v="2"/>
    <x v="0"/>
    <x v="0"/>
    <s v="While You Were Out Pads, 50 per Pad, 4 x 5 1/4, Green Cycle"/>
    <n v="11.35"/>
    <n v="3"/>
    <n v="4.12"/>
    <s v="Profit"/>
  </r>
  <r>
    <d v="2015-11-09T00:00:00"/>
    <x v="1"/>
    <x v="10"/>
    <x v="423"/>
    <s v="Adam Shillingsburg20151109"/>
    <x v="1727"/>
    <x v="24"/>
    <x v="0"/>
    <x v="3"/>
    <s v="Binder Posts"/>
    <n v="17.22"/>
    <n v="3"/>
    <n v="7.92"/>
    <s v="Profit"/>
  </r>
  <r>
    <d v="2015-11-09T00:00:00"/>
    <x v="1"/>
    <x v="10"/>
    <x v="423"/>
    <s v="Adam Shillingsburg20151109"/>
    <x v="1727"/>
    <x v="24"/>
    <x v="1"/>
    <x v="13"/>
    <s v="Bevis Round Conference Table Top &amp; Single Column Base"/>
    <n v="1024.3800000000001"/>
    <n v="7"/>
    <n v="215.12"/>
    <s v="Profit"/>
  </r>
  <r>
    <d v="2015-11-09T00:00:00"/>
    <x v="1"/>
    <x v="10"/>
    <x v="423"/>
    <s v="Adam Shillingsburg20151109"/>
    <x v="1727"/>
    <x v="24"/>
    <x v="0"/>
    <x v="10"/>
    <s v="#10- 4 1/8&quot; x 9 1/2&quot; Recycled Envelopes"/>
    <n v="26.22"/>
    <n v="3"/>
    <n v="12.32"/>
    <s v="Profit"/>
  </r>
  <r>
    <d v="2015-11-09T00:00:00"/>
    <x v="1"/>
    <x v="10"/>
    <x v="423"/>
    <s v="Adam Shillingsburg20151109"/>
    <x v="1727"/>
    <x v="24"/>
    <x v="0"/>
    <x v="0"/>
    <s v="Xerox 1978"/>
    <n v="17.34"/>
    <n v="3"/>
    <n v="8.5"/>
    <s v="Profit"/>
  </r>
  <r>
    <d v="2015-11-09T00:00:00"/>
    <x v="1"/>
    <x v="10"/>
    <x v="222"/>
    <s v="Dean percer20151109"/>
    <x v="1728"/>
    <x v="20"/>
    <x v="2"/>
    <x v="15"/>
    <s v="Zebra ZM400 Thermal Label Printer"/>
    <n v="2321.9"/>
    <n v="2"/>
    <n v="1114.51"/>
    <s v="Profit"/>
  </r>
  <r>
    <d v="2015-11-09T00:00:00"/>
    <x v="1"/>
    <x v="10"/>
    <x v="222"/>
    <s v="Dean percer20151109"/>
    <x v="1728"/>
    <x v="20"/>
    <x v="0"/>
    <x v="2"/>
    <s v="Perma STOR-ALL Hanging File Box, 13 1/8&quot;W x 12 1/4&quot;D x 10 1/2&quot;H"/>
    <n v="17.940000000000001"/>
    <n v="3"/>
    <n v="3.05"/>
    <s v="Profit"/>
  </r>
  <r>
    <d v="2015-11-09T00:00:00"/>
    <x v="1"/>
    <x v="10"/>
    <x v="265"/>
    <s v="Dianna Vittorini20151109"/>
    <x v="1729"/>
    <x v="20"/>
    <x v="0"/>
    <x v="2"/>
    <s v="Tennsco Industrial Shelving"/>
    <n v="244.55"/>
    <n v="5"/>
    <n v="4.8899999999999997"/>
    <s v="Profit"/>
  </r>
  <r>
    <d v="2015-11-09T00:00:00"/>
    <x v="1"/>
    <x v="10"/>
    <x v="265"/>
    <s v="Dianna Vittorini20151109"/>
    <x v="1729"/>
    <x v="20"/>
    <x v="0"/>
    <x v="10"/>
    <s v="Poly String Tie Envelopes"/>
    <n v="12.24"/>
    <n v="6"/>
    <n v="5.75"/>
    <s v="Profit"/>
  </r>
  <r>
    <d v="2015-11-09T00:00:00"/>
    <x v="1"/>
    <x v="10"/>
    <x v="265"/>
    <s v="Dianna Vittorini20151109"/>
    <x v="1729"/>
    <x v="20"/>
    <x v="2"/>
    <x v="9"/>
    <s v="AmazonBasics 3-Button USB Wired Mouse"/>
    <n v="13.98"/>
    <n v="2"/>
    <n v="6.01"/>
    <s v="Profit"/>
  </r>
  <r>
    <d v="2015-11-09T00:00:00"/>
    <x v="1"/>
    <x v="10"/>
    <x v="265"/>
    <s v="Dianna Vittorini20151109"/>
    <x v="1729"/>
    <x v="20"/>
    <x v="2"/>
    <x v="9"/>
    <s v="LogitechÂ VX Revolution Cordless Laser Mouse for Notebooks (Black)"/>
    <n v="899.95"/>
    <n v="5"/>
    <n v="54"/>
    <s v="Profit"/>
  </r>
  <r>
    <d v="2015-11-09T00:00:00"/>
    <x v="1"/>
    <x v="10"/>
    <x v="618"/>
    <s v="Jesus Ocampo20151109"/>
    <x v="1730"/>
    <x v="3"/>
    <x v="0"/>
    <x v="7"/>
    <s v="OIC Binder Clips, Mini, 1/4&quot; Capacity, Black"/>
    <n v="2.48"/>
    <n v="2"/>
    <n v="1.17"/>
    <s v="Profit"/>
  </r>
  <r>
    <d v="2015-11-09T00:00:00"/>
    <x v="1"/>
    <x v="10"/>
    <x v="408"/>
    <s v="Anthony Garverick20151109"/>
    <x v="1731"/>
    <x v="18"/>
    <x v="0"/>
    <x v="3"/>
    <s v="Avery Poly Binder Pockets"/>
    <n v="10.74"/>
    <n v="3"/>
    <n v="5.16"/>
    <s v="Profit"/>
  </r>
  <r>
    <d v="2015-11-10T00:00:00"/>
    <x v="1"/>
    <x v="10"/>
    <x v="545"/>
    <s v="Alan Hwang20151110"/>
    <x v="1732"/>
    <x v="3"/>
    <x v="2"/>
    <x v="9"/>
    <s v="Microsoft Sculpt Comfort Mouse"/>
    <n v="79.900000000000006"/>
    <n v="2"/>
    <n v="35.159999999999997"/>
    <s v="Profit"/>
  </r>
  <r>
    <d v="2015-11-10T00:00:00"/>
    <x v="1"/>
    <x v="10"/>
    <x v="571"/>
    <s v="Steve Chapman20151110"/>
    <x v="1733"/>
    <x v="18"/>
    <x v="0"/>
    <x v="2"/>
    <s v="Letter Size Cart"/>
    <n v="714.3"/>
    <n v="5"/>
    <n v="207.15"/>
    <s v="Profit"/>
  </r>
  <r>
    <d v="2015-11-10T00:00:00"/>
    <x v="1"/>
    <x v="10"/>
    <x v="675"/>
    <s v="Philisse Overcash20151110"/>
    <x v="1734"/>
    <x v="28"/>
    <x v="0"/>
    <x v="12"/>
    <s v="Hoover Shoulder Vac Commercial Portable Vacuum"/>
    <n v="715.64"/>
    <n v="2"/>
    <n v="178.91"/>
    <s v="Profit"/>
  </r>
  <r>
    <d v="2015-11-10T00:00:00"/>
    <x v="1"/>
    <x v="10"/>
    <x v="675"/>
    <s v="Philisse Overcash20151110"/>
    <x v="1734"/>
    <x v="28"/>
    <x v="0"/>
    <x v="2"/>
    <s v="Tennsco 6- and 18-Compartment Lockers"/>
    <n v="795.51"/>
    <n v="3"/>
    <n v="143.19"/>
    <s v="Profit"/>
  </r>
  <r>
    <d v="2015-11-10T00:00:00"/>
    <x v="1"/>
    <x v="10"/>
    <x v="675"/>
    <s v="Philisse Overcash20151110"/>
    <x v="1734"/>
    <x v="28"/>
    <x v="2"/>
    <x v="16"/>
    <s v="Sharp 1540cs Digital Laser Copier"/>
    <n v="549.99"/>
    <n v="1"/>
    <n v="275"/>
    <s v="Profit"/>
  </r>
  <r>
    <d v="2015-11-10T00:00:00"/>
    <x v="1"/>
    <x v="10"/>
    <x v="675"/>
    <s v="Philisse Overcash20151110"/>
    <x v="1734"/>
    <x v="28"/>
    <x v="0"/>
    <x v="3"/>
    <s v="GBC Standard Therm-A-Bind Covers"/>
    <n v="74.760000000000005"/>
    <n v="3"/>
    <n v="34.39"/>
    <s v="Profit"/>
  </r>
  <r>
    <d v="2015-11-10T00:00:00"/>
    <x v="1"/>
    <x v="10"/>
    <x v="675"/>
    <s v="Philisse Overcash20151110"/>
    <x v="1734"/>
    <x v="28"/>
    <x v="1"/>
    <x v="8"/>
    <s v="Staple-based wall hangings"/>
    <n v="29.22"/>
    <n v="3"/>
    <n v="12.86"/>
    <s v="Profit"/>
  </r>
  <r>
    <d v="2015-11-10T00:00:00"/>
    <x v="1"/>
    <x v="10"/>
    <x v="66"/>
    <s v="Sam Craven20151110"/>
    <x v="1735"/>
    <x v="2"/>
    <x v="0"/>
    <x v="2"/>
    <s v="Iceberg Mobile Mega Data/Printer Cart"/>
    <n v="577.58000000000004"/>
    <n v="6"/>
    <n v="43.32"/>
    <s v="Profit"/>
  </r>
  <r>
    <d v="2015-11-11T00:00:00"/>
    <x v="1"/>
    <x v="10"/>
    <x v="597"/>
    <s v="Andrew Gjertsen20151111"/>
    <x v="1736"/>
    <x v="14"/>
    <x v="0"/>
    <x v="2"/>
    <s v="Advantus 10-Drawer Portable Organizer, Chrome Metal Frame, Smoke Drawers"/>
    <n v="418.32"/>
    <n v="7"/>
    <n v="117.13"/>
    <s v="Profit"/>
  </r>
  <r>
    <d v="2015-11-11T00:00:00"/>
    <x v="1"/>
    <x v="10"/>
    <x v="597"/>
    <s v="Andrew Gjertsen20151111"/>
    <x v="1736"/>
    <x v="14"/>
    <x v="0"/>
    <x v="12"/>
    <s v="Holmes Replacement Filter for HEPA Air Cleaner, Very Large Room, HEPA Filter"/>
    <n v="123.86"/>
    <n v="2"/>
    <n v="46.79"/>
    <s v="Profit"/>
  </r>
  <r>
    <d v="2015-11-12T00:00:00"/>
    <x v="1"/>
    <x v="10"/>
    <x v="515"/>
    <s v="Yoseph Carroll20151112"/>
    <x v="1737"/>
    <x v="3"/>
    <x v="0"/>
    <x v="0"/>
    <s v="Adams &quot;While You Were Out&quot; Message Pads"/>
    <n v="15.7"/>
    <n v="5"/>
    <n v="7.07"/>
    <s v="Profit"/>
  </r>
  <r>
    <d v="2015-11-12T00:00:00"/>
    <x v="1"/>
    <x v="10"/>
    <x v="123"/>
    <s v="Anna HÃ¤berlin20151112"/>
    <x v="1738"/>
    <x v="16"/>
    <x v="0"/>
    <x v="4"/>
    <s v="Newell 317"/>
    <n v="11.76"/>
    <n v="5"/>
    <n v="1.32"/>
    <s v="Profit"/>
  </r>
  <r>
    <d v="2015-11-12T00:00:00"/>
    <x v="1"/>
    <x v="10"/>
    <x v="123"/>
    <s v="Anna HÃ¤berlin20151112"/>
    <x v="1738"/>
    <x v="16"/>
    <x v="0"/>
    <x v="3"/>
    <s v="Wilson Jones Leather-Like Binders with DublLock Round Rings"/>
    <n v="5.24"/>
    <n v="2"/>
    <n v="-4.0199999999999996"/>
    <s v="Loss"/>
  </r>
  <r>
    <d v="2015-11-12T00:00:00"/>
    <x v="1"/>
    <x v="10"/>
    <x v="123"/>
    <s v="Anna HÃ¤berlin20151112"/>
    <x v="1738"/>
    <x v="16"/>
    <x v="0"/>
    <x v="3"/>
    <s v="SlimView Poly Binder, 3/8&quot;"/>
    <n v="4.66"/>
    <n v="3"/>
    <n v="-3.73"/>
    <s v="Loss"/>
  </r>
  <r>
    <d v="2015-11-12T00:00:00"/>
    <x v="1"/>
    <x v="10"/>
    <x v="123"/>
    <s v="Anna HÃ¤berlin20151112"/>
    <x v="1738"/>
    <x v="16"/>
    <x v="1"/>
    <x v="5"/>
    <s v="Office Star - Contemporary Task Swivel chair with Loop Arms, Charcoal"/>
    <n v="523.91999999999996"/>
    <n v="5"/>
    <n v="-72.040000000000006"/>
    <s v="Loss"/>
  </r>
  <r>
    <d v="2015-11-12T00:00:00"/>
    <x v="1"/>
    <x v="10"/>
    <x v="123"/>
    <s v="Anna HÃ¤berlin20151112"/>
    <x v="1738"/>
    <x v="16"/>
    <x v="2"/>
    <x v="6"/>
    <s v="VTech DS6151"/>
    <n v="100.79"/>
    <n v="1"/>
    <n v="10.08"/>
    <s v="Profit"/>
  </r>
  <r>
    <d v="2015-11-12T00:00:00"/>
    <x v="1"/>
    <x v="10"/>
    <x v="123"/>
    <s v="Anna HÃ¤berlin20151112"/>
    <x v="1738"/>
    <x v="16"/>
    <x v="1"/>
    <x v="5"/>
    <s v="Global Push Button Manager's Chair, Indigo"/>
    <n v="146.13999999999999"/>
    <n v="3"/>
    <n v="16.440000000000001"/>
    <s v="Profit"/>
  </r>
  <r>
    <d v="2015-11-12T00:00:00"/>
    <x v="1"/>
    <x v="10"/>
    <x v="407"/>
    <s v="Monica Federle20151112"/>
    <x v="1739"/>
    <x v="0"/>
    <x v="0"/>
    <x v="2"/>
    <s v="Carina 42&quot;Hx23 3/4&quot;W Media Storage Unit"/>
    <n v="64.78"/>
    <n v="1"/>
    <n v="-14.58"/>
    <s v="Loss"/>
  </r>
  <r>
    <d v="2015-11-12T00:00:00"/>
    <x v="1"/>
    <x v="10"/>
    <x v="407"/>
    <s v="Monica Federle20151112"/>
    <x v="1739"/>
    <x v="0"/>
    <x v="0"/>
    <x v="0"/>
    <s v="Xerox 1957"/>
    <n v="15.55"/>
    <n v="3"/>
    <n v="5.64"/>
    <s v="Profit"/>
  </r>
  <r>
    <d v="2015-11-12T00:00:00"/>
    <x v="1"/>
    <x v="10"/>
    <x v="407"/>
    <s v="Monica Federle20151112"/>
    <x v="1739"/>
    <x v="0"/>
    <x v="0"/>
    <x v="10"/>
    <s v="Blue String-Tie &amp; Button Interoffice Envelopes, 10 x 13"/>
    <n v="223.89"/>
    <n v="7"/>
    <n v="69.97"/>
    <s v="Profit"/>
  </r>
  <r>
    <d v="2015-11-12T00:00:00"/>
    <x v="1"/>
    <x v="10"/>
    <x v="632"/>
    <s v="Eugene Barchas20151112"/>
    <x v="1740"/>
    <x v="20"/>
    <x v="0"/>
    <x v="10"/>
    <s v="Staple envelope"/>
    <n v="15.56"/>
    <n v="2"/>
    <n v="7.31"/>
    <s v="Profit"/>
  </r>
  <r>
    <d v="2015-11-13T00:00:00"/>
    <x v="1"/>
    <x v="10"/>
    <x v="641"/>
    <s v="Lena Cacioppo20151113"/>
    <x v="1741"/>
    <x v="26"/>
    <x v="2"/>
    <x v="9"/>
    <s v="Logitech K350 2.4Ghz Wireless Keyboard"/>
    <n v="238.9"/>
    <n v="6"/>
    <n v="-26.88"/>
    <s v="Loss"/>
  </r>
  <r>
    <d v="2015-11-13T00:00:00"/>
    <x v="1"/>
    <x v="10"/>
    <x v="641"/>
    <s v="Lena Cacioppo20151113"/>
    <x v="1741"/>
    <x v="26"/>
    <x v="1"/>
    <x v="8"/>
    <s v="Deflect-o DuraMat Lighweight, Studded, Beveled Mat for Low Pile Carpeting"/>
    <n v="102.36"/>
    <n v="3"/>
    <n v="-3.84"/>
    <s v="Loss"/>
  </r>
  <r>
    <d v="2015-11-13T00:00:00"/>
    <x v="1"/>
    <x v="10"/>
    <x v="641"/>
    <s v="Lena Cacioppo20151113"/>
    <x v="1741"/>
    <x v="26"/>
    <x v="0"/>
    <x v="3"/>
    <s v="Avery Trapezoid Ring Binder, 3&quot; Capacity, Black, 1040 sheets"/>
    <n v="36.880000000000003"/>
    <n v="3"/>
    <n v="-25.82"/>
    <s v="Loss"/>
  </r>
  <r>
    <d v="2015-11-13T00:00:00"/>
    <x v="1"/>
    <x v="10"/>
    <x v="519"/>
    <s v="Joe Kamberova20151113"/>
    <x v="1742"/>
    <x v="25"/>
    <x v="0"/>
    <x v="0"/>
    <s v="Xerox 1910"/>
    <n v="115.3"/>
    <n v="3"/>
    <n v="40.35"/>
    <s v="Profit"/>
  </r>
  <r>
    <d v="2015-11-13T00:00:00"/>
    <x v="1"/>
    <x v="10"/>
    <x v="318"/>
    <s v="Ken Lonsdale20151113"/>
    <x v="1743"/>
    <x v="7"/>
    <x v="2"/>
    <x v="6"/>
    <s v="BlackBerry Q10"/>
    <n v="377.97"/>
    <n v="3"/>
    <n v="94.49"/>
    <s v="Profit"/>
  </r>
  <r>
    <d v="2015-11-13T00:00:00"/>
    <x v="1"/>
    <x v="10"/>
    <x v="318"/>
    <s v="Ken Lonsdale20151113"/>
    <x v="1743"/>
    <x v="7"/>
    <x v="0"/>
    <x v="0"/>
    <s v="Adams Telephone Message Books, 5 1/4Â” x 11Â”"/>
    <n v="42.28"/>
    <n v="7"/>
    <n v="19.87"/>
    <s v="Profit"/>
  </r>
  <r>
    <d v="2015-11-13T00:00:00"/>
    <x v="1"/>
    <x v="10"/>
    <x v="318"/>
    <s v="Ken Lonsdale20151113"/>
    <x v="1743"/>
    <x v="7"/>
    <x v="1"/>
    <x v="11"/>
    <s v="Bestar Classic Bookcase"/>
    <n v="299.97000000000003"/>
    <n v="3"/>
    <n v="56.99"/>
    <s v="Profit"/>
  </r>
  <r>
    <d v="2015-11-13T00:00:00"/>
    <x v="1"/>
    <x v="10"/>
    <x v="318"/>
    <s v="Ken Lonsdale20151113"/>
    <x v="1743"/>
    <x v="7"/>
    <x v="2"/>
    <x v="6"/>
    <s v="Innergie mMini Combo Duo USB Travel Charging Kit"/>
    <n v="89.98"/>
    <n v="2"/>
    <n v="43.19"/>
    <s v="Profit"/>
  </r>
  <r>
    <d v="2015-11-13T00:00:00"/>
    <x v="1"/>
    <x v="10"/>
    <x v="276"/>
    <s v="Helen Abelman20151113"/>
    <x v="1744"/>
    <x v="1"/>
    <x v="1"/>
    <x v="8"/>
    <s v="Eldon ImÃ ge Series Desk Accessories, Clear"/>
    <n v="17.5"/>
    <n v="9"/>
    <n v="-7.44"/>
    <s v="Loss"/>
  </r>
  <r>
    <d v="2015-11-13T00:00:00"/>
    <x v="1"/>
    <x v="10"/>
    <x v="277"/>
    <s v="Russell Applegate20151113"/>
    <x v="1745"/>
    <x v="18"/>
    <x v="0"/>
    <x v="0"/>
    <s v="Black Print Carbonless Snap-Off Rapid Letter, 8 1/2&quot; x 7&quot;"/>
    <n v="63.77"/>
    <n v="7"/>
    <n v="28.7"/>
    <s v="Profit"/>
  </r>
  <r>
    <d v="2015-11-13T00:00:00"/>
    <x v="1"/>
    <x v="10"/>
    <x v="277"/>
    <s v="Russell Applegate20151113"/>
    <x v="1745"/>
    <x v="18"/>
    <x v="2"/>
    <x v="6"/>
    <s v="Spigen Samsung Galaxy S5 Case Wallet"/>
    <n v="50.97"/>
    <n v="3"/>
    <n v="13.25"/>
    <s v="Profit"/>
  </r>
  <r>
    <d v="2015-11-13T00:00:00"/>
    <x v="1"/>
    <x v="10"/>
    <x v="277"/>
    <s v="Russell Applegate20151113"/>
    <x v="1745"/>
    <x v="18"/>
    <x v="0"/>
    <x v="0"/>
    <s v="Xerox 1910"/>
    <n v="96.08"/>
    <n v="2"/>
    <n v="46.12"/>
    <s v="Profit"/>
  </r>
  <r>
    <d v="2015-11-13T00:00:00"/>
    <x v="1"/>
    <x v="10"/>
    <x v="158"/>
    <s v="Allen Armold20151113"/>
    <x v="1746"/>
    <x v="15"/>
    <x v="0"/>
    <x v="2"/>
    <s v="Portfile Personal File Boxes"/>
    <n v="84.96"/>
    <n v="6"/>
    <n v="6.37"/>
    <s v="Profit"/>
  </r>
  <r>
    <d v="2015-11-13T00:00:00"/>
    <x v="1"/>
    <x v="10"/>
    <x v="299"/>
    <s v="Arthur Wiediger20151113"/>
    <x v="1747"/>
    <x v="35"/>
    <x v="2"/>
    <x v="6"/>
    <s v="Panasonic KX TS3282W Corded phone"/>
    <n v="339.96"/>
    <n v="5"/>
    <n v="42.5"/>
    <s v="Profit"/>
  </r>
  <r>
    <d v="2015-11-13T00:00:00"/>
    <x v="1"/>
    <x v="10"/>
    <x v="299"/>
    <s v="Arthur Wiediger20151113"/>
    <x v="1747"/>
    <x v="35"/>
    <x v="1"/>
    <x v="8"/>
    <s v="Eldon Stackable Tray, Side-Load, Legal, Smoke"/>
    <n v="63.98"/>
    <n v="7"/>
    <n v="21.75"/>
    <s v="Profit"/>
  </r>
  <r>
    <d v="2015-11-13T00:00:00"/>
    <x v="1"/>
    <x v="10"/>
    <x v="667"/>
    <s v="Fred McMath20151113"/>
    <x v="1748"/>
    <x v="16"/>
    <x v="0"/>
    <x v="3"/>
    <s v="Catalog Binders with Expanding Posts"/>
    <n v="121.1"/>
    <n v="6"/>
    <n v="-100.92"/>
    <s v="Loss"/>
  </r>
  <r>
    <d v="2015-11-13T00:00:00"/>
    <x v="1"/>
    <x v="10"/>
    <x v="667"/>
    <s v="Fred McMath20151113"/>
    <x v="1748"/>
    <x v="16"/>
    <x v="2"/>
    <x v="9"/>
    <s v="MaxellÂ LTO Ultrium - 800 GB"/>
    <n v="111.96"/>
    <n v="5"/>
    <n v="-1.4"/>
    <s v="Loss"/>
  </r>
  <r>
    <d v="2015-11-13T00:00:00"/>
    <x v="1"/>
    <x v="10"/>
    <x v="487"/>
    <s v="Patrick O'Brill20151113"/>
    <x v="1749"/>
    <x v="0"/>
    <x v="1"/>
    <x v="11"/>
    <s v="Atlantic Metals Mobile 5-Shelf Bookcases, Custom Colors"/>
    <n v="614"/>
    <n v="3"/>
    <n v="-18.059999999999999"/>
    <s v="Loss"/>
  </r>
  <r>
    <d v="2015-11-13T00:00:00"/>
    <x v="1"/>
    <x v="10"/>
    <x v="348"/>
    <s v="Keith Herrera20151113"/>
    <x v="1750"/>
    <x v="3"/>
    <x v="0"/>
    <x v="3"/>
    <s v="Universal Recycled Hanging Pressboard Report Binders, Letter Size"/>
    <n v="9.8699999999999992"/>
    <n v="2"/>
    <n v="3.46"/>
    <s v="Profit"/>
  </r>
  <r>
    <d v="2015-11-13T00:00:00"/>
    <x v="1"/>
    <x v="10"/>
    <x v="348"/>
    <s v="Keith Herrera20151113"/>
    <x v="1750"/>
    <x v="3"/>
    <x v="1"/>
    <x v="11"/>
    <s v="O'Sullivan Living Dimensions 3-Shelf Bookcases"/>
    <n v="683.33"/>
    <n v="4"/>
    <n v="-40.200000000000003"/>
    <s v="Loss"/>
  </r>
  <r>
    <d v="2015-11-13T00:00:00"/>
    <x v="1"/>
    <x v="10"/>
    <x v="348"/>
    <s v="Keith Herrera20151113"/>
    <x v="1750"/>
    <x v="3"/>
    <x v="0"/>
    <x v="0"/>
    <s v="Xerox 1900"/>
    <n v="29.96"/>
    <n v="7"/>
    <n v="13.48"/>
    <s v="Profit"/>
  </r>
  <r>
    <d v="2015-11-14T00:00:00"/>
    <x v="1"/>
    <x v="10"/>
    <x v="225"/>
    <s v="Patrick Jones20151114"/>
    <x v="1751"/>
    <x v="20"/>
    <x v="2"/>
    <x v="9"/>
    <s v="ImationÂ Clip USBÂ flash driveÂ - 8 GB"/>
    <n v="37.6"/>
    <n v="2"/>
    <n v="2.2599999999999998"/>
    <s v="Profit"/>
  </r>
  <r>
    <d v="2015-11-14T00:00:00"/>
    <x v="1"/>
    <x v="10"/>
    <x v="225"/>
    <s v="Patrick Jones20151114"/>
    <x v="1751"/>
    <x v="20"/>
    <x v="2"/>
    <x v="9"/>
    <s v="ImationÂ 32GB Pocket Pro USB 3.0Â Flash DriveÂ - 32 GB - Black - 1 P ..."/>
    <n v="59.9"/>
    <n v="2"/>
    <n v="23.96"/>
    <s v="Profit"/>
  </r>
  <r>
    <d v="2015-11-14T00:00:00"/>
    <x v="1"/>
    <x v="10"/>
    <x v="225"/>
    <s v="Patrick Jones20151114"/>
    <x v="1751"/>
    <x v="20"/>
    <x v="0"/>
    <x v="0"/>
    <s v="It's Hot Message Books with Stickers, 2 3/4&quot; x 5&quot;"/>
    <n v="37"/>
    <n v="5"/>
    <n v="16.649999999999999"/>
    <s v="Profit"/>
  </r>
  <r>
    <d v="2015-11-14T00:00:00"/>
    <x v="1"/>
    <x v="10"/>
    <x v="225"/>
    <s v="Patrick Jones20151114"/>
    <x v="1751"/>
    <x v="6"/>
    <x v="0"/>
    <x v="10"/>
    <s v="Brown Kraft Recycled Envelopes"/>
    <n v="33.96"/>
    <n v="2"/>
    <n v="16.98"/>
    <s v="Profit"/>
  </r>
  <r>
    <d v="2015-11-14T00:00:00"/>
    <x v="1"/>
    <x v="10"/>
    <x v="225"/>
    <s v="Patrick Jones20151114"/>
    <x v="1751"/>
    <x v="6"/>
    <x v="0"/>
    <x v="12"/>
    <s v="Honeywell Enviracaire Portable HEPA Air Cleaner for 16' x 20' Room"/>
    <n v="826.11"/>
    <n v="3"/>
    <n v="322.18"/>
    <s v="Profit"/>
  </r>
  <r>
    <d v="2015-11-14T00:00:00"/>
    <x v="1"/>
    <x v="10"/>
    <x v="3"/>
    <s v="Lycoris Saunders20151114"/>
    <x v="1752"/>
    <x v="7"/>
    <x v="1"/>
    <x v="8"/>
    <s v="Executive Impressions 13&quot; Chairman Wall Clock"/>
    <n v="76.14"/>
    <n v="3"/>
    <n v="26.65"/>
    <s v="Profit"/>
  </r>
  <r>
    <d v="2015-11-14T00:00:00"/>
    <x v="1"/>
    <x v="10"/>
    <x v="3"/>
    <s v="Lycoris Saunders20151114"/>
    <x v="1752"/>
    <x v="7"/>
    <x v="0"/>
    <x v="3"/>
    <s v="Avery Framed View Binder, EZD Ring (Locking), Navy, 1 1/2&quot;"/>
    <n v="19.96"/>
    <n v="2"/>
    <n v="9.3800000000000008"/>
    <s v="Profit"/>
  </r>
  <r>
    <d v="2015-11-14T00:00:00"/>
    <x v="1"/>
    <x v="10"/>
    <x v="473"/>
    <s v="Maureen Gastineau20151114"/>
    <x v="1753"/>
    <x v="2"/>
    <x v="2"/>
    <x v="9"/>
    <s v="Micro Innovations Wireless Classic Keyboard with Mouse"/>
    <n v="47.98"/>
    <n v="2"/>
    <n v="-1.2"/>
    <s v="Loss"/>
  </r>
  <r>
    <d v="2015-11-14T00:00:00"/>
    <x v="1"/>
    <x v="10"/>
    <x v="127"/>
    <s v="Ken Black20151114"/>
    <x v="1754"/>
    <x v="11"/>
    <x v="0"/>
    <x v="7"/>
    <s v="Advantus Push Pins"/>
    <n v="8.7200000000000006"/>
    <n v="5"/>
    <n v="2.29"/>
    <s v="Profit"/>
  </r>
  <r>
    <d v="2015-11-14T00:00:00"/>
    <x v="1"/>
    <x v="10"/>
    <x v="127"/>
    <s v="Ken Black20151114"/>
    <x v="1754"/>
    <x v="11"/>
    <x v="2"/>
    <x v="9"/>
    <s v="ImationÂ SecureÂ DriveÂ + Hardware Encrypted USBÂ flash driveÂ - 16 GB"/>
    <n v="91.18"/>
    <n v="3"/>
    <n v="4.5599999999999996"/>
    <s v="Profit"/>
  </r>
  <r>
    <d v="2015-11-14T00:00:00"/>
    <x v="1"/>
    <x v="10"/>
    <x v="127"/>
    <s v="Ken Black20151114"/>
    <x v="1754"/>
    <x v="11"/>
    <x v="2"/>
    <x v="9"/>
    <s v="Plantronics Audio 478 Stereo USB Headset"/>
    <n v="159.97"/>
    <n v="4"/>
    <n v="29.99"/>
    <s v="Profit"/>
  </r>
  <r>
    <d v="2015-11-14T00:00:00"/>
    <x v="1"/>
    <x v="10"/>
    <x v="333"/>
    <s v="Gary Zandusky20151114"/>
    <x v="1755"/>
    <x v="31"/>
    <x v="1"/>
    <x v="5"/>
    <s v="SAFCO Arco Folding Chair"/>
    <n v="883.84"/>
    <n v="4"/>
    <n v="99.43"/>
    <s v="Profit"/>
  </r>
  <r>
    <d v="2015-11-14T00:00:00"/>
    <x v="1"/>
    <x v="10"/>
    <x v="333"/>
    <s v="Gary Zandusky20151114"/>
    <x v="1755"/>
    <x v="31"/>
    <x v="1"/>
    <x v="5"/>
    <s v="Global Deluxe Office Fabric Chairs"/>
    <n v="230.35"/>
    <n v="3"/>
    <n v="20.16"/>
    <s v="Profit"/>
  </r>
  <r>
    <d v="2015-11-15T00:00:00"/>
    <x v="1"/>
    <x v="10"/>
    <x v="78"/>
    <s v="Dean Katz20151115"/>
    <x v="1756"/>
    <x v="1"/>
    <x v="0"/>
    <x v="2"/>
    <s v="Home/Office Personal File Carts"/>
    <n v="250.27"/>
    <n v="9"/>
    <n v="15.64"/>
    <s v="Profit"/>
  </r>
  <r>
    <d v="2015-11-15T00:00:00"/>
    <x v="1"/>
    <x v="10"/>
    <x v="78"/>
    <s v="Dean Katz20151115"/>
    <x v="1756"/>
    <x v="1"/>
    <x v="0"/>
    <x v="3"/>
    <s v="Flexible Leather- Look Classic Collection Ring Binder"/>
    <n v="11.36"/>
    <n v="3"/>
    <n v="-17.05"/>
    <s v="Loss"/>
  </r>
  <r>
    <d v="2015-11-15T00:00:00"/>
    <x v="1"/>
    <x v="10"/>
    <x v="78"/>
    <s v="Dean Katz20151115"/>
    <x v="1756"/>
    <x v="1"/>
    <x v="0"/>
    <x v="14"/>
    <s v="Staple remover"/>
    <n v="8.7200000000000006"/>
    <n v="5"/>
    <n v="-1.74"/>
    <s v="Loss"/>
  </r>
  <r>
    <d v="2015-11-15T00:00:00"/>
    <x v="1"/>
    <x v="10"/>
    <x v="223"/>
    <s v="Maya Herman20151115"/>
    <x v="1757"/>
    <x v="20"/>
    <x v="0"/>
    <x v="2"/>
    <s v="Eldon Mobile Mega Data Cart  Mega Stackable  Add-On Trays"/>
    <n v="70.95"/>
    <n v="3"/>
    <n v="20.58"/>
    <s v="Profit"/>
  </r>
  <r>
    <d v="2015-11-15T00:00:00"/>
    <x v="1"/>
    <x v="10"/>
    <x v="223"/>
    <s v="Maya Herman20151115"/>
    <x v="1757"/>
    <x v="20"/>
    <x v="0"/>
    <x v="3"/>
    <s v="Cardinal Holdit Data Disk Pockets"/>
    <n v="34.94"/>
    <n v="6"/>
    <n v="11.79"/>
    <s v="Profit"/>
  </r>
  <r>
    <d v="2015-11-15T00:00:00"/>
    <x v="1"/>
    <x v="10"/>
    <x v="223"/>
    <s v="Maya Herman20151115"/>
    <x v="1757"/>
    <x v="20"/>
    <x v="0"/>
    <x v="4"/>
    <s v="Newell 319"/>
    <n v="119.04"/>
    <n v="6"/>
    <n v="35.71"/>
    <s v="Profit"/>
  </r>
  <r>
    <d v="2015-11-15T00:00:00"/>
    <x v="1"/>
    <x v="10"/>
    <x v="347"/>
    <s v="Duane Huffman20151115"/>
    <x v="1758"/>
    <x v="6"/>
    <x v="1"/>
    <x v="8"/>
    <s v="12-1/2 Diameter Round Wall Clock"/>
    <n v="39.96"/>
    <n v="2"/>
    <n v="14.39"/>
    <s v="Profit"/>
  </r>
  <r>
    <d v="2015-11-15T00:00:00"/>
    <x v="1"/>
    <x v="10"/>
    <x v="379"/>
    <s v="Victoria Pisteka20151115"/>
    <x v="1759"/>
    <x v="10"/>
    <x v="0"/>
    <x v="3"/>
    <s v="Wilson Jones Elliptical Ring 3 1/2&quot; Capacity Binders, 800 sheets"/>
    <n v="166.92"/>
    <n v="13"/>
    <n v="-116.84"/>
    <s v="Loss"/>
  </r>
  <r>
    <d v="2015-11-16T00:00:00"/>
    <x v="1"/>
    <x v="10"/>
    <x v="675"/>
    <s v="Philisse Overcash20151116"/>
    <x v="1760"/>
    <x v="20"/>
    <x v="0"/>
    <x v="12"/>
    <s v="Eureka The Boss Plus 12-Amp Hard Box Upright Vacuum, Red"/>
    <n v="523.25"/>
    <n v="5"/>
    <n v="141.28"/>
    <s v="Profit"/>
  </r>
  <r>
    <d v="2015-11-16T00:00:00"/>
    <x v="1"/>
    <x v="10"/>
    <x v="109"/>
    <s v="Mike Pelletier20151116"/>
    <x v="1761"/>
    <x v="21"/>
    <x v="0"/>
    <x v="0"/>
    <s v="Xerox 191"/>
    <n v="179.82"/>
    <n v="9"/>
    <n v="84.52"/>
    <s v="Profit"/>
  </r>
  <r>
    <d v="2015-11-16T00:00:00"/>
    <x v="1"/>
    <x v="10"/>
    <x v="109"/>
    <s v="Mike Pelletier20151116"/>
    <x v="1761"/>
    <x v="21"/>
    <x v="1"/>
    <x v="8"/>
    <s v="Advantus Employee of the Month Certificate Frame, 11 x 13-1/2"/>
    <n v="185.58"/>
    <n v="6"/>
    <n v="76.09"/>
    <s v="Profit"/>
  </r>
  <r>
    <d v="2015-11-16T00:00:00"/>
    <x v="1"/>
    <x v="10"/>
    <x v="109"/>
    <s v="Mike Pelletier20151116"/>
    <x v="1761"/>
    <x v="21"/>
    <x v="1"/>
    <x v="13"/>
    <s v="Lesro Sheffield Collection Coffee Table, End Table, Center Table, Corner Table"/>
    <n v="214.11"/>
    <n v="3"/>
    <n v="36.4"/>
    <s v="Profit"/>
  </r>
  <r>
    <d v="2015-11-16T00:00:00"/>
    <x v="1"/>
    <x v="10"/>
    <x v="109"/>
    <s v="Mike Pelletier20151116"/>
    <x v="1761"/>
    <x v="21"/>
    <x v="2"/>
    <x v="9"/>
    <s v="Logitech diNovo Edge Keyboard"/>
    <n v="999.96"/>
    <n v="4"/>
    <n v="229.99"/>
    <s v="Profit"/>
  </r>
  <r>
    <d v="2015-11-16T00:00:00"/>
    <x v="1"/>
    <x v="10"/>
    <x v="109"/>
    <s v="Mike Pelletier20151116"/>
    <x v="1761"/>
    <x v="21"/>
    <x v="1"/>
    <x v="13"/>
    <s v="Chromcraft Bull-Nose Wood Round Conference Table Top, Wood Base"/>
    <n v="653.54999999999995"/>
    <n v="3"/>
    <n v="111.1"/>
    <s v="Profit"/>
  </r>
  <r>
    <d v="2015-11-16T00:00:00"/>
    <x v="1"/>
    <x v="10"/>
    <x v="252"/>
    <s v="Heather Kirkland20151116"/>
    <x v="1762"/>
    <x v="34"/>
    <x v="1"/>
    <x v="13"/>
    <s v="Bretford CR4500 Series Slim Rectangular Table"/>
    <n v="696.42"/>
    <n v="2"/>
    <n v="160.18"/>
    <s v="Profit"/>
  </r>
  <r>
    <d v="2015-11-16T00:00:00"/>
    <x v="1"/>
    <x v="10"/>
    <x v="252"/>
    <s v="Heather Kirkland20151116"/>
    <x v="1762"/>
    <x v="34"/>
    <x v="2"/>
    <x v="6"/>
    <s v="Jabra BIZ 2300 Duo QD Duo CordedÂ Headset"/>
    <n v="304.77999999999997"/>
    <n v="3"/>
    <n v="22.86"/>
    <s v="Profit"/>
  </r>
  <r>
    <d v="2015-11-16T00:00:00"/>
    <x v="1"/>
    <x v="10"/>
    <x v="91"/>
    <s v="Matt Connell20151116"/>
    <x v="1763"/>
    <x v="1"/>
    <x v="0"/>
    <x v="2"/>
    <s v="Neat Ideas Personal Hanging Folder Files, Black"/>
    <n v="21.49"/>
    <n v="2"/>
    <n v="1.61"/>
    <s v="Profit"/>
  </r>
  <r>
    <d v="2015-11-16T00:00:00"/>
    <x v="1"/>
    <x v="10"/>
    <x v="91"/>
    <s v="Matt Connell20151116"/>
    <x v="1763"/>
    <x v="1"/>
    <x v="2"/>
    <x v="6"/>
    <s v="HTC One"/>
    <n v="239.98"/>
    <n v="3"/>
    <n v="27"/>
    <s v="Profit"/>
  </r>
  <r>
    <d v="2015-11-16T00:00:00"/>
    <x v="1"/>
    <x v="10"/>
    <x v="91"/>
    <s v="Matt Connell20151116"/>
    <x v="1763"/>
    <x v="1"/>
    <x v="1"/>
    <x v="8"/>
    <s v="Howard Miller 11-1/2&quot; Diameter Brentwood Wall Clock"/>
    <n v="34.5"/>
    <n v="2"/>
    <n v="-15.53"/>
    <s v="Loss"/>
  </r>
  <r>
    <d v="2015-11-16T00:00:00"/>
    <x v="1"/>
    <x v="10"/>
    <x v="130"/>
    <s v="John Grady20151116"/>
    <x v="1764"/>
    <x v="3"/>
    <x v="0"/>
    <x v="1"/>
    <s v="Avery 51"/>
    <n v="18.899999999999999"/>
    <n v="3"/>
    <n v="8.69"/>
    <s v="Profit"/>
  </r>
  <r>
    <d v="2015-11-17T00:00:00"/>
    <x v="1"/>
    <x v="10"/>
    <x v="714"/>
    <s v="Greg Hansen20151117"/>
    <x v="1765"/>
    <x v="1"/>
    <x v="0"/>
    <x v="14"/>
    <s v="Acme Box Cutter Scissors"/>
    <n v="40.92"/>
    <n v="5"/>
    <n v="3.07"/>
    <s v="Profit"/>
  </r>
  <r>
    <d v="2015-11-17T00:00:00"/>
    <x v="1"/>
    <x v="10"/>
    <x v="267"/>
    <s v="Brian Stugart20151117"/>
    <x v="1766"/>
    <x v="3"/>
    <x v="2"/>
    <x v="6"/>
    <s v="RCA ViSYS 25825 Wireless digital phone"/>
    <n v="415.97"/>
    <n v="4"/>
    <n v="52"/>
    <s v="Profit"/>
  </r>
  <r>
    <d v="2015-11-17T00:00:00"/>
    <x v="1"/>
    <x v="10"/>
    <x v="267"/>
    <s v="Brian Stugart20151117"/>
    <x v="1766"/>
    <x v="3"/>
    <x v="0"/>
    <x v="2"/>
    <s v="Carina Media Storage Towers in Natural &amp; Black"/>
    <n v="304.89999999999998"/>
    <n v="5"/>
    <n v="6.1"/>
    <s v="Profit"/>
  </r>
  <r>
    <d v="2015-11-17T00:00:00"/>
    <x v="1"/>
    <x v="10"/>
    <x v="267"/>
    <s v="Brian Stugart20151117"/>
    <x v="1766"/>
    <x v="3"/>
    <x v="1"/>
    <x v="8"/>
    <s v="DAX Contemporary Wood Frame with Silver Metal Mat, Desktop, 11 x 14 Size"/>
    <n v="80.959999999999994"/>
    <n v="4"/>
    <n v="29.15"/>
    <s v="Profit"/>
  </r>
  <r>
    <d v="2015-11-17T00:00:00"/>
    <x v="1"/>
    <x v="10"/>
    <x v="267"/>
    <s v="Brian Stugart20151117"/>
    <x v="1766"/>
    <x v="3"/>
    <x v="0"/>
    <x v="2"/>
    <s v="Fellowes Recycled Storage Drawers"/>
    <n v="777.21"/>
    <n v="7"/>
    <n v="54.4"/>
    <s v="Profit"/>
  </r>
  <r>
    <d v="2015-11-17T00:00:00"/>
    <x v="1"/>
    <x v="10"/>
    <x v="267"/>
    <s v="Brian Stugart20151117"/>
    <x v="1766"/>
    <x v="3"/>
    <x v="0"/>
    <x v="0"/>
    <s v="Xerox 203"/>
    <n v="32.4"/>
    <n v="5"/>
    <n v="15.55"/>
    <s v="Profit"/>
  </r>
  <r>
    <d v="2015-11-17T00:00:00"/>
    <x v="1"/>
    <x v="10"/>
    <x v="267"/>
    <s v="Brian Stugart20151117"/>
    <x v="1766"/>
    <x v="3"/>
    <x v="1"/>
    <x v="5"/>
    <s v="Office Star - Contemporary Swivel Chair with Padded Adjustable Arms and Flex Back"/>
    <n v="225.57"/>
    <n v="2"/>
    <n v="2.82"/>
    <s v="Profit"/>
  </r>
  <r>
    <d v="2015-11-17T00:00:00"/>
    <x v="1"/>
    <x v="10"/>
    <x v="267"/>
    <s v="Brian Stugart20151117"/>
    <x v="1766"/>
    <x v="3"/>
    <x v="1"/>
    <x v="8"/>
    <s v="Advantus Panel Wall Certificate Holder - 8.5x11"/>
    <n v="36.6"/>
    <n v="3"/>
    <n v="15.37"/>
    <s v="Profit"/>
  </r>
  <r>
    <d v="2015-11-17T00:00:00"/>
    <x v="1"/>
    <x v="10"/>
    <x v="266"/>
    <s v="Anna Andreadi20151117"/>
    <x v="1767"/>
    <x v="39"/>
    <x v="0"/>
    <x v="2"/>
    <s v="Tennsco Stur-D-Stor Boltless Shelving, 5 Shelves, 24&quot; Deep, Sand"/>
    <n v="541.24"/>
    <n v="4"/>
    <n v="5.41"/>
    <s v="Profit"/>
  </r>
  <r>
    <d v="2015-11-17T00:00:00"/>
    <x v="1"/>
    <x v="10"/>
    <x v="266"/>
    <s v="Anna Andreadi20151117"/>
    <x v="1767"/>
    <x v="39"/>
    <x v="0"/>
    <x v="0"/>
    <s v="Easy-staple paper"/>
    <n v="106.32"/>
    <n v="3"/>
    <n v="49.97"/>
    <s v="Profit"/>
  </r>
  <r>
    <d v="2015-11-17T00:00:00"/>
    <x v="1"/>
    <x v="10"/>
    <x v="266"/>
    <s v="Anna Andreadi20151117"/>
    <x v="1767"/>
    <x v="39"/>
    <x v="1"/>
    <x v="5"/>
    <s v="Hon Olson Stacker Chairs"/>
    <n v="1323.9"/>
    <n v="5"/>
    <n v="383.93"/>
    <s v="Profit"/>
  </r>
  <r>
    <d v="2015-11-19T00:00:00"/>
    <x v="1"/>
    <x v="10"/>
    <x v="529"/>
    <s v="Tony Chapman20151119"/>
    <x v="1768"/>
    <x v="22"/>
    <x v="1"/>
    <x v="8"/>
    <s v="Tenex V2T-RE Standard Weight Series Chair Mat, 45&quot; x 53&quot;, Lip 25&quot; x 12&quot;"/>
    <n v="141.96"/>
    <n v="2"/>
    <n v="22.71"/>
    <s v="Profit"/>
  </r>
  <r>
    <d v="2015-11-19T00:00:00"/>
    <x v="1"/>
    <x v="10"/>
    <x v="166"/>
    <s v="Aleksandra Gannaway20151119"/>
    <x v="1769"/>
    <x v="17"/>
    <x v="0"/>
    <x v="12"/>
    <s v="Hoover Commercial Soft Guard Upright Vacuum And Disposable Filtration Bags"/>
    <n v="31.08"/>
    <n v="4"/>
    <n v="8.39"/>
    <s v="Profit"/>
  </r>
  <r>
    <d v="2015-11-19T00:00:00"/>
    <x v="1"/>
    <x v="10"/>
    <x v="375"/>
    <s v="Katherine Ducich20151119"/>
    <x v="1770"/>
    <x v="20"/>
    <x v="0"/>
    <x v="3"/>
    <s v="Accohide Poly Flexible Ring Binders"/>
    <n v="5.98"/>
    <n v="2"/>
    <n v="2.2400000000000002"/>
    <s v="Profit"/>
  </r>
  <r>
    <d v="2015-11-19T00:00:00"/>
    <x v="1"/>
    <x v="10"/>
    <x v="375"/>
    <s v="Katherine Ducich20151119"/>
    <x v="1770"/>
    <x v="20"/>
    <x v="2"/>
    <x v="6"/>
    <s v="Aastra 6757i CT Wireless VoIP phone"/>
    <n v="861.76"/>
    <n v="4"/>
    <n v="249.91"/>
    <s v="Profit"/>
  </r>
  <r>
    <d v="2015-11-20T00:00:00"/>
    <x v="1"/>
    <x v="10"/>
    <x v="291"/>
    <s v="Brian Moss20151120"/>
    <x v="1771"/>
    <x v="20"/>
    <x v="0"/>
    <x v="4"/>
    <s v="Boston 19500 Mighty Mite Electric Pencil Sharpener"/>
    <n v="60.45"/>
    <n v="3"/>
    <n v="16.32"/>
    <s v="Profit"/>
  </r>
  <r>
    <d v="2015-11-20T00:00:00"/>
    <x v="1"/>
    <x v="10"/>
    <x v="291"/>
    <s v="Brian Moss20151120"/>
    <x v="1771"/>
    <x v="20"/>
    <x v="0"/>
    <x v="4"/>
    <s v="Newell 335"/>
    <n v="11.52"/>
    <n v="4"/>
    <n v="3.34"/>
    <s v="Profit"/>
  </r>
  <r>
    <d v="2015-11-20T00:00:00"/>
    <x v="1"/>
    <x v="10"/>
    <x v="291"/>
    <s v="Brian Moss20151120"/>
    <x v="1771"/>
    <x v="20"/>
    <x v="1"/>
    <x v="11"/>
    <s v="O'Sullivan 3-Shelf Heavy-Duty Bookcases"/>
    <n v="186.05"/>
    <n v="4"/>
    <n v="9.3000000000000007"/>
    <s v="Profit"/>
  </r>
  <r>
    <d v="2015-11-20T00:00:00"/>
    <x v="1"/>
    <x v="10"/>
    <x v="659"/>
    <s v="Skye Norling20151120"/>
    <x v="1772"/>
    <x v="3"/>
    <x v="0"/>
    <x v="4"/>
    <s v="Newell 333"/>
    <n v="19.46"/>
    <n v="7"/>
    <n v="5.0599999999999996"/>
    <s v="Profit"/>
  </r>
  <r>
    <d v="2015-11-20T00:00:00"/>
    <x v="1"/>
    <x v="10"/>
    <x v="275"/>
    <s v="Dan Lawera20151120"/>
    <x v="1773"/>
    <x v="20"/>
    <x v="0"/>
    <x v="0"/>
    <s v="Message Book, Phone, Wirebound Standard Line Memo, 2 3/4&quot; X 5&quot;"/>
    <n v="19.649999999999999"/>
    <n v="3"/>
    <n v="9.0399999999999991"/>
    <s v="Profit"/>
  </r>
  <r>
    <d v="2015-11-20T00:00:00"/>
    <x v="1"/>
    <x v="10"/>
    <x v="164"/>
    <s v="Lena Creighton20151120"/>
    <x v="1774"/>
    <x v="3"/>
    <x v="2"/>
    <x v="6"/>
    <s v="Gear Head AU3700S Headset"/>
    <n v="72.739999999999995"/>
    <n v="7"/>
    <n v="-15.46"/>
    <s v="Loss"/>
  </r>
  <r>
    <d v="2015-11-20T00:00:00"/>
    <x v="1"/>
    <x v="10"/>
    <x v="164"/>
    <s v="Lena Creighton20151120"/>
    <x v="1774"/>
    <x v="3"/>
    <x v="1"/>
    <x v="5"/>
    <s v="Safco Contoured Stacking Chairs"/>
    <n v="572.16"/>
    <n v="3"/>
    <n v="35.76"/>
    <s v="Profit"/>
  </r>
  <r>
    <d v="2015-11-20T00:00:00"/>
    <x v="1"/>
    <x v="10"/>
    <x v="715"/>
    <s v="Patrick Bzostek20151120"/>
    <x v="1775"/>
    <x v="3"/>
    <x v="0"/>
    <x v="3"/>
    <s v="Cardinal Poly Pocket Divider Pockets for Ring Binders"/>
    <n v="24.19"/>
    <n v="9"/>
    <n v="7.56"/>
    <s v="Profit"/>
  </r>
  <r>
    <d v="2015-11-20T00:00:00"/>
    <x v="1"/>
    <x v="10"/>
    <x v="716"/>
    <s v="Katrina Bavinger20151120"/>
    <x v="1776"/>
    <x v="22"/>
    <x v="0"/>
    <x v="4"/>
    <s v="Newell 334"/>
    <n v="119.04"/>
    <n v="6"/>
    <n v="30.95"/>
    <s v="Profit"/>
  </r>
  <r>
    <d v="2015-11-20T00:00:00"/>
    <x v="1"/>
    <x v="10"/>
    <x v="716"/>
    <s v="Katrina Bavinger20151120"/>
    <x v="1776"/>
    <x v="22"/>
    <x v="1"/>
    <x v="8"/>
    <s v="Eldon Expressions Wood Desk Accessories, Oak"/>
    <n v="22.14"/>
    <n v="3"/>
    <n v="6.42"/>
    <s v="Profit"/>
  </r>
  <r>
    <d v="2015-11-20T00:00:00"/>
    <x v="1"/>
    <x v="10"/>
    <x v="716"/>
    <s v="Katrina Bavinger20151120"/>
    <x v="1776"/>
    <x v="22"/>
    <x v="2"/>
    <x v="9"/>
    <s v="AmazonBasics 3-Button USB Wired Mouse"/>
    <n v="13.98"/>
    <n v="2"/>
    <n v="6.01"/>
    <s v="Profit"/>
  </r>
  <r>
    <d v="2015-11-20T00:00:00"/>
    <x v="1"/>
    <x v="10"/>
    <x v="295"/>
    <s v="Jamie Kunitz20151120"/>
    <x v="1777"/>
    <x v="10"/>
    <x v="1"/>
    <x v="8"/>
    <s v="Ultra Commercial Grade Dual Valve Door Closer"/>
    <n v="63.82"/>
    <n v="2"/>
    <n v="9.57"/>
    <s v="Profit"/>
  </r>
  <r>
    <d v="2015-11-20T00:00:00"/>
    <x v="1"/>
    <x v="10"/>
    <x v="295"/>
    <s v="Jamie Kunitz20151120"/>
    <x v="1777"/>
    <x v="10"/>
    <x v="0"/>
    <x v="2"/>
    <s v="Belkin 19&quot; Center-Weighted Shelf, Gray"/>
    <n v="141.55000000000001"/>
    <n v="3"/>
    <n v="-26.54"/>
    <s v="Loss"/>
  </r>
  <r>
    <d v="2015-11-20T00:00:00"/>
    <x v="1"/>
    <x v="10"/>
    <x v="271"/>
    <s v="Grace Kelly20151120"/>
    <x v="1778"/>
    <x v="0"/>
    <x v="2"/>
    <x v="15"/>
    <s v="NeatDesk Desktop Scanner &amp; Digital Filing System"/>
    <n v="479.99"/>
    <n v="2"/>
    <n v="56"/>
    <s v="Profit"/>
  </r>
  <r>
    <d v="2015-11-20T00:00:00"/>
    <x v="1"/>
    <x v="10"/>
    <x v="567"/>
    <s v="Sung Shariari20151120"/>
    <x v="1779"/>
    <x v="16"/>
    <x v="0"/>
    <x v="3"/>
    <s v="Wilson Jones Turn Tabs Binder Tool for Ring Binders"/>
    <n v="7.23"/>
    <n v="5"/>
    <n v="-5.78"/>
    <s v="Loss"/>
  </r>
  <r>
    <d v="2015-11-20T00:00:00"/>
    <x v="1"/>
    <x v="10"/>
    <x v="567"/>
    <s v="Sung Shariari20151120"/>
    <x v="1779"/>
    <x v="16"/>
    <x v="0"/>
    <x v="2"/>
    <s v="Crate-A-Files"/>
    <n v="17.440000000000001"/>
    <n v="2"/>
    <n v="1.31"/>
    <s v="Profit"/>
  </r>
  <r>
    <d v="2015-11-20T00:00:00"/>
    <x v="1"/>
    <x v="10"/>
    <x v="567"/>
    <s v="Sung Shariari20151120"/>
    <x v="1779"/>
    <x v="16"/>
    <x v="0"/>
    <x v="3"/>
    <s v="Ibico Laser Imprintable Binding System Covers"/>
    <n v="62.88"/>
    <n v="4"/>
    <n v="-50.3"/>
    <s v="Loss"/>
  </r>
  <r>
    <d v="2015-11-20T00:00:00"/>
    <x v="1"/>
    <x v="10"/>
    <x v="567"/>
    <s v="Sung Shariari20151120"/>
    <x v="1779"/>
    <x v="16"/>
    <x v="1"/>
    <x v="11"/>
    <s v="O'Sullivan Living Dimensions 2-Shelf Bookcases"/>
    <n v="290.35000000000002"/>
    <n v="3"/>
    <n v="-36.29"/>
    <s v="Loss"/>
  </r>
  <r>
    <d v="2015-11-20T00:00:00"/>
    <x v="1"/>
    <x v="10"/>
    <x v="1"/>
    <s v="Phillina Ober20151120"/>
    <x v="1780"/>
    <x v="2"/>
    <x v="1"/>
    <x v="5"/>
    <s v="Global High-Back Leather Tilter, Burgundy"/>
    <n v="344.37"/>
    <n v="4"/>
    <n v="-93.47"/>
    <s v="Loss"/>
  </r>
  <r>
    <d v="2015-11-20T00:00:00"/>
    <x v="1"/>
    <x v="10"/>
    <x v="147"/>
    <s v="Michelle Moray20151120"/>
    <x v="1781"/>
    <x v="26"/>
    <x v="0"/>
    <x v="3"/>
    <s v="Wilson Jones Custom Binder Spines &amp; Labels"/>
    <n v="4.9000000000000004"/>
    <n v="3"/>
    <n v="-3.43"/>
    <s v="Loss"/>
  </r>
  <r>
    <d v="2015-11-20T00:00:00"/>
    <x v="1"/>
    <x v="10"/>
    <x v="147"/>
    <s v="Michelle Moray20151120"/>
    <x v="1781"/>
    <x v="26"/>
    <x v="1"/>
    <x v="11"/>
    <s v="Sauder Barrister Bookcases"/>
    <n v="145.76"/>
    <n v="6"/>
    <n v="-247.8"/>
    <s v="Loss"/>
  </r>
  <r>
    <d v="2015-11-20T00:00:00"/>
    <x v="1"/>
    <x v="10"/>
    <x v="147"/>
    <s v="Michelle Moray20151120"/>
    <x v="1781"/>
    <x v="26"/>
    <x v="0"/>
    <x v="3"/>
    <s v="Wilson Jones 14 Line Acrylic Coated Pressboard Data Binders"/>
    <n v="9.61"/>
    <n v="6"/>
    <n v="-7.37"/>
    <s v="Loss"/>
  </r>
  <r>
    <d v="2015-11-20T00:00:00"/>
    <x v="1"/>
    <x v="10"/>
    <x v="10"/>
    <s v="Chris Selesnick20151120"/>
    <x v="1782"/>
    <x v="3"/>
    <x v="0"/>
    <x v="3"/>
    <s v="Performers Binder/Pad Holder, Black"/>
    <n v="89.7"/>
    <n v="4"/>
    <n v="33.64"/>
    <s v="Profit"/>
  </r>
  <r>
    <d v="2015-11-20T00:00:00"/>
    <x v="1"/>
    <x v="10"/>
    <x v="10"/>
    <s v="Chris Selesnick20151120"/>
    <x v="1782"/>
    <x v="3"/>
    <x v="0"/>
    <x v="1"/>
    <s v="Avery 485"/>
    <n v="50.12"/>
    <n v="4"/>
    <n v="23.56"/>
    <s v="Profit"/>
  </r>
  <r>
    <d v="2015-11-20T00:00:00"/>
    <x v="1"/>
    <x v="10"/>
    <x v="439"/>
    <s v="Kelly Williams20151120"/>
    <x v="1783"/>
    <x v="3"/>
    <x v="1"/>
    <x v="8"/>
    <s v="Dana Swing-Arm Lamps"/>
    <n v="32.04"/>
    <n v="3"/>
    <n v="8.01"/>
    <s v="Profit"/>
  </r>
  <r>
    <d v="2015-11-21T00:00:00"/>
    <x v="1"/>
    <x v="10"/>
    <x v="264"/>
    <s v="Joel Eaton20151121"/>
    <x v="1784"/>
    <x v="10"/>
    <x v="1"/>
    <x v="5"/>
    <s v="Padded Folding Chairs, Black, 4/Carton"/>
    <n v="396.8"/>
    <n v="7"/>
    <n v="-11.34"/>
    <s v="Loss"/>
  </r>
  <r>
    <d v="2015-11-21T00:00:00"/>
    <x v="1"/>
    <x v="10"/>
    <x v="264"/>
    <s v="Joel Eaton20151121"/>
    <x v="1784"/>
    <x v="10"/>
    <x v="0"/>
    <x v="14"/>
    <s v="Acme Rosewood Handle Letter Opener"/>
    <n v="15.88"/>
    <n v="5"/>
    <n v="-3.77"/>
    <s v="Loss"/>
  </r>
  <r>
    <d v="2015-11-21T00:00:00"/>
    <x v="1"/>
    <x v="10"/>
    <x v="262"/>
    <s v="Natalie Webber20151121"/>
    <x v="1785"/>
    <x v="17"/>
    <x v="1"/>
    <x v="11"/>
    <s v="Hon Metal Bookcases, Putty"/>
    <n v="141.96"/>
    <n v="2"/>
    <n v="41.17"/>
    <s v="Profit"/>
  </r>
  <r>
    <d v="2015-11-21T00:00:00"/>
    <x v="1"/>
    <x v="10"/>
    <x v="262"/>
    <s v="Natalie Webber20151121"/>
    <x v="1785"/>
    <x v="17"/>
    <x v="0"/>
    <x v="3"/>
    <s v="Square Ring Data Binders, Rigid 75 Pt. Covers, 11&quot; x 14-7/8&quot;"/>
    <n v="66.05"/>
    <n v="4"/>
    <n v="23.12"/>
    <s v="Profit"/>
  </r>
  <r>
    <d v="2015-11-21T00:00:00"/>
    <x v="1"/>
    <x v="10"/>
    <x v="27"/>
    <s v="Carol Adams20151121"/>
    <x v="1786"/>
    <x v="0"/>
    <x v="1"/>
    <x v="11"/>
    <s v="O'Sullivan Manor Hill 2-Door Library in Brianna Oak"/>
    <n v="246.13"/>
    <n v="2"/>
    <n v="-76.010000000000005"/>
    <s v="Loss"/>
  </r>
  <r>
    <d v="2015-11-21T00:00:00"/>
    <x v="1"/>
    <x v="10"/>
    <x v="27"/>
    <s v="Carol Adams20151121"/>
    <x v="1786"/>
    <x v="0"/>
    <x v="0"/>
    <x v="1"/>
    <s v="Self-Adhesive Address Labels for Typewriters by Universal"/>
    <n v="11.7"/>
    <n v="2"/>
    <n v="3.95"/>
    <s v="Profit"/>
  </r>
  <r>
    <d v="2015-11-21T00:00:00"/>
    <x v="1"/>
    <x v="10"/>
    <x v="27"/>
    <s v="Carol Adams20151121"/>
    <x v="1786"/>
    <x v="0"/>
    <x v="2"/>
    <x v="16"/>
    <s v="Sharp 1540cs Digital Laser Copier"/>
    <n v="439.99"/>
    <n v="1"/>
    <n v="165"/>
    <s v="Profit"/>
  </r>
  <r>
    <d v="2015-11-21T00:00:00"/>
    <x v="1"/>
    <x v="10"/>
    <x v="268"/>
    <s v="Denise Leinenbach20151121"/>
    <x v="1787"/>
    <x v="18"/>
    <x v="0"/>
    <x v="4"/>
    <s v="Crayola Anti Dust Chalk, 12/Pack"/>
    <n v="10.92"/>
    <n v="6"/>
    <n v="4.91"/>
    <s v="Profit"/>
  </r>
  <r>
    <d v="2015-11-21T00:00:00"/>
    <x v="1"/>
    <x v="10"/>
    <x v="268"/>
    <s v="Denise Leinenbach20151121"/>
    <x v="1787"/>
    <x v="18"/>
    <x v="2"/>
    <x v="15"/>
    <s v="Ricoh - Ink Collector Unit for GX3000 Series Printers"/>
    <n v="83.9"/>
    <n v="2"/>
    <n v="22.65"/>
    <s v="Profit"/>
  </r>
  <r>
    <d v="2015-11-21T00:00:00"/>
    <x v="1"/>
    <x v="10"/>
    <x v="268"/>
    <s v="Denise Leinenbach20151121"/>
    <x v="1787"/>
    <x v="18"/>
    <x v="0"/>
    <x v="12"/>
    <s v="Hoover Replacement Belts For Soft Guard &amp; Commercial Ltweight Upright Vacs, 2/Pk"/>
    <n v="19.75"/>
    <n v="5"/>
    <n v="5.14"/>
    <s v="Profit"/>
  </r>
  <r>
    <d v="2015-11-21T00:00:00"/>
    <x v="1"/>
    <x v="10"/>
    <x v="268"/>
    <s v="Denise Leinenbach20151121"/>
    <x v="1787"/>
    <x v="18"/>
    <x v="2"/>
    <x v="9"/>
    <s v="Imation Bio 2GB USBÂ Flash Drive ImationÂ Corp"/>
    <n v="393.54"/>
    <n v="3"/>
    <n v="165.29"/>
    <s v="Profit"/>
  </r>
  <r>
    <d v="2015-11-21T00:00:00"/>
    <x v="1"/>
    <x v="10"/>
    <x v="673"/>
    <s v="Eudokia Martin20151121"/>
    <x v="1788"/>
    <x v="12"/>
    <x v="0"/>
    <x v="12"/>
    <s v="Fellowes Command Center 5-outlet power strip"/>
    <n v="325.63"/>
    <n v="6"/>
    <n v="28.49"/>
    <s v="Profit"/>
  </r>
  <r>
    <d v="2015-11-21T00:00:00"/>
    <x v="1"/>
    <x v="10"/>
    <x v="673"/>
    <s v="Eudokia Martin20151121"/>
    <x v="1788"/>
    <x v="12"/>
    <x v="2"/>
    <x v="9"/>
    <s v="Belkin Standard 104 key USB Keyboard"/>
    <n v="23.34"/>
    <n v="2"/>
    <n v="-1.46"/>
    <s v="Loss"/>
  </r>
  <r>
    <d v="2015-11-21T00:00:00"/>
    <x v="1"/>
    <x v="10"/>
    <x v="673"/>
    <s v="Eudokia Martin20151121"/>
    <x v="1788"/>
    <x v="12"/>
    <x v="0"/>
    <x v="1"/>
    <s v="Avery 506"/>
    <n v="16.52"/>
    <n v="5"/>
    <n v="5.37"/>
    <s v="Profit"/>
  </r>
  <r>
    <d v="2015-11-21T00:00:00"/>
    <x v="1"/>
    <x v="10"/>
    <x v="228"/>
    <s v="Shahid Shariari20151121"/>
    <x v="1789"/>
    <x v="2"/>
    <x v="1"/>
    <x v="13"/>
    <s v="Bevis Oval Conference Table, Walnut"/>
    <n v="1252.7"/>
    <n v="8"/>
    <n v="-480.2"/>
    <s v="Loss"/>
  </r>
  <r>
    <d v="2015-11-21T00:00:00"/>
    <x v="1"/>
    <x v="10"/>
    <x v="228"/>
    <s v="Shahid Shariari20151121"/>
    <x v="1789"/>
    <x v="2"/>
    <x v="2"/>
    <x v="6"/>
    <s v="Logitech B530 USBÂ HeadsetÂ -Â headsetÂ - Full size, Binaural"/>
    <n v="110.97"/>
    <n v="5"/>
    <n v="-24.04"/>
    <s v="Loss"/>
  </r>
  <r>
    <d v="2015-11-21T00:00:00"/>
    <x v="1"/>
    <x v="10"/>
    <x v="653"/>
    <s v="Brenda Bowman20151121"/>
    <x v="1790"/>
    <x v="0"/>
    <x v="0"/>
    <x v="4"/>
    <s v="Eldon Spacemaker Box, Quick-Snap Lid, Clear"/>
    <n v="5.34"/>
    <n v="2"/>
    <n v="0.73"/>
    <s v="Profit"/>
  </r>
  <r>
    <d v="2015-11-21T00:00:00"/>
    <x v="1"/>
    <x v="10"/>
    <x v="653"/>
    <s v="Brenda Bowman20151121"/>
    <x v="1790"/>
    <x v="0"/>
    <x v="0"/>
    <x v="3"/>
    <s v="Storex DuraTech Recycled Plastic Frosted Binders"/>
    <n v="1.7"/>
    <n v="2"/>
    <n v="-2.54"/>
    <s v="Loss"/>
  </r>
  <r>
    <d v="2015-11-21T00:00:00"/>
    <x v="1"/>
    <x v="10"/>
    <x v="653"/>
    <s v="Brenda Bowman20151121"/>
    <x v="1790"/>
    <x v="0"/>
    <x v="0"/>
    <x v="12"/>
    <s v="Kensington 6 Outlet SmartSocket Surge Protector"/>
    <n v="24.59"/>
    <n v="3"/>
    <n v="-67.62"/>
    <s v="Loss"/>
  </r>
  <r>
    <d v="2015-11-21T00:00:00"/>
    <x v="1"/>
    <x v="10"/>
    <x v="653"/>
    <s v="Brenda Bowman20151121"/>
    <x v="1790"/>
    <x v="0"/>
    <x v="0"/>
    <x v="3"/>
    <s v="Cardinal Hold-It CD Pocket"/>
    <n v="7.98"/>
    <n v="5"/>
    <n v="-13.17"/>
    <s v="Loss"/>
  </r>
  <r>
    <d v="2015-11-21T00:00:00"/>
    <x v="1"/>
    <x v="10"/>
    <x v="209"/>
    <s v="John Huston20151121"/>
    <x v="1791"/>
    <x v="25"/>
    <x v="1"/>
    <x v="8"/>
    <s v="Executive Impressions 14&quot; Two-Color Numerals Wall Clock"/>
    <n v="18.18"/>
    <n v="1"/>
    <n v="4.7699999999999996"/>
    <s v="Profit"/>
  </r>
  <r>
    <d v="2015-11-22T00:00:00"/>
    <x v="1"/>
    <x v="10"/>
    <x v="187"/>
    <s v="Harold Pawlan20151122"/>
    <x v="1792"/>
    <x v="0"/>
    <x v="0"/>
    <x v="12"/>
    <s v="Holmes Replacement Filter for HEPA Air Cleaner, Very Large Room, HEPA Filter"/>
    <n v="68.81"/>
    <n v="5"/>
    <n v="-123.86"/>
    <s v="Loss"/>
  </r>
  <r>
    <d v="2015-11-22T00:00:00"/>
    <x v="1"/>
    <x v="10"/>
    <x v="187"/>
    <s v="Harold Pawlan20151122"/>
    <x v="1792"/>
    <x v="0"/>
    <x v="0"/>
    <x v="3"/>
    <s v="Storex DuraTech Recycled Plastic Frosted Binders"/>
    <n v="2.54"/>
    <n v="3"/>
    <n v="-3.82"/>
    <s v="Loss"/>
  </r>
  <r>
    <d v="2015-11-22T00:00:00"/>
    <x v="1"/>
    <x v="10"/>
    <x v="576"/>
    <s v="Irene Maddox20151122"/>
    <x v="1793"/>
    <x v="2"/>
    <x v="0"/>
    <x v="3"/>
    <s v="GBC Durable Plastic Covers"/>
    <n v="11.61"/>
    <n v="2"/>
    <n v="-9.2899999999999991"/>
    <s v="Loss"/>
  </r>
  <r>
    <d v="2015-11-22T00:00:00"/>
    <x v="1"/>
    <x v="10"/>
    <x v="690"/>
    <s v="Meg O'Connel20151122"/>
    <x v="1794"/>
    <x v="0"/>
    <x v="1"/>
    <x v="13"/>
    <s v="Hon 2111 Invitation Series Straight Table"/>
    <n v="206.96"/>
    <n v="2"/>
    <n v="-32.520000000000003"/>
    <s v="Loss"/>
  </r>
  <r>
    <d v="2015-11-22T00:00:00"/>
    <x v="1"/>
    <x v="10"/>
    <x v="539"/>
    <s v="Andy Reiter20151122"/>
    <x v="1795"/>
    <x v="32"/>
    <x v="0"/>
    <x v="0"/>
    <s v="Xerox 1970"/>
    <n v="14.94"/>
    <n v="3"/>
    <n v="7.02"/>
    <s v="Profit"/>
  </r>
  <r>
    <d v="2015-11-22T00:00:00"/>
    <x v="1"/>
    <x v="10"/>
    <x v="64"/>
    <s v="Anne Pryor20151122"/>
    <x v="1796"/>
    <x v="0"/>
    <x v="2"/>
    <x v="9"/>
    <s v="SanDisk Cruzer 8 GB USB Flash Drive"/>
    <n v="27.17"/>
    <n v="4"/>
    <n v="-1.36"/>
    <s v="Loss"/>
  </r>
  <r>
    <d v="2015-11-22T00:00:00"/>
    <x v="1"/>
    <x v="10"/>
    <x v="387"/>
    <s v="Marc Crier20151122"/>
    <x v="1797"/>
    <x v="15"/>
    <x v="0"/>
    <x v="3"/>
    <s v="Acco Pressboard Covers with Storage Hooks, 14 7/8&quot; x 11&quot;, Light Blue"/>
    <n v="2.95"/>
    <n v="2"/>
    <n v="-2.06"/>
    <s v="Loss"/>
  </r>
  <r>
    <d v="2015-11-22T00:00:00"/>
    <x v="1"/>
    <x v="10"/>
    <x v="387"/>
    <s v="Marc Crier20151122"/>
    <x v="1797"/>
    <x v="15"/>
    <x v="0"/>
    <x v="7"/>
    <s v="Vinyl Coated Wire Paper Clips in Organizer Box, 800/Box"/>
    <n v="55.1"/>
    <n v="6"/>
    <n v="18.600000000000001"/>
    <s v="Profit"/>
  </r>
  <r>
    <d v="2015-11-22T00:00:00"/>
    <x v="1"/>
    <x v="10"/>
    <x v="534"/>
    <s v="Nathan Gelder20151122"/>
    <x v="1798"/>
    <x v="3"/>
    <x v="0"/>
    <x v="0"/>
    <s v="Xerox 1887"/>
    <n v="37.94"/>
    <n v="2"/>
    <n v="18.21"/>
    <s v="Profit"/>
  </r>
  <r>
    <d v="2015-11-22T00:00:00"/>
    <x v="1"/>
    <x v="10"/>
    <x v="534"/>
    <s v="Nathan Gelder20151122"/>
    <x v="1798"/>
    <x v="3"/>
    <x v="0"/>
    <x v="0"/>
    <s v="Xerox 1971"/>
    <n v="42.8"/>
    <n v="10"/>
    <n v="19.260000000000002"/>
    <s v="Profit"/>
  </r>
  <r>
    <d v="2015-11-22T00:00:00"/>
    <x v="1"/>
    <x v="10"/>
    <x v="534"/>
    <s v="Nathan Gelder20151122"/>
    <x v="1798"/>
    <x v="3"/>
    <x v="0"/>
    <x v="2"/>
    <s v="Personal Folder Holder, Ebony"/>
    <n v="33.630000000000003"/>
    <n v="3"/>
    <n v="10.09"/>
    <s v="Profit"/>
  </r>
  <r>
    <d v="2015-11-22T00:00:00"/>
    <x v="1"/>
    <x v="10"/>
    <x v="248"/>
    <s v="Brosina Hoffman20151122"/>
    <x v="1799"/>
    <x v="16"/>
    <x v="2"/>
    <x v="15"/>
    <s v="Texas Instruments TI-34 Scientific Calculator"/>
    <n v="32.99"/>
    <n v="3"/>
    <n v="-1.98"/>
    <s v="Loss"/>
  </r>
  <r>
    <d v="2015-11-22T00:00:00"/>
    <x v="1"/>
    <x v="10"/>
    <x v="198"/>
    <s v="Harold Dahlen20151122"/>
    <x v="1800"/>
    <x v="32"/>
    <x v="0"/>
    <x v="4"/>
    <s v="Newell 341"/>
    <n v="17.12"/>
    <n v="4"/>
    <n v="4.96"/>
    <s v="Profit"/>
  </r>
  <r>
    <d v="2015-11-22T00:00:00"/>
    <x v="1"/>
    <x v="10"/>
    <x v="198"/>
    <s v="Harold Dahlen20151122"/>
    <x v="1800"/>
    <x v="32"/>
    <x v="0"/>
    <x v="0"/>
    <s v="Xerox 1936"/>
    <n v="59.94"/>
    <n v="3"/>
    <n v="28.17"/>
    <s v="Profit"/>
  </r>
  <r>
    <d v="2015-11-23T00:00:00"/>
    <x v="1"/>
    <x v="10"/>
    <x v="668"/>
    <s v="Victoria Brennan20151123"/>
    <x v="1801"/>
    <x v="0"/>
    <x v="0"/>
    <x v="0"/>
    <s v="Xerox 1915"/>
    <n v="335.52"/>
    <n v="4"/>
    <n v="117.43"/>
    <s v="Profit"/>
  </r>
  <r>
    <d v="2015-11-23T00:00:00"/>
    <x v="1"/>
    <x v="10"/>
    <x v="668"/>
    <s v="Victoria Brennan20151123"/>
    <x v="1801"/>
    <x v="0"/>
    <x v="0"/>
    <x v="3"/>
    <s v="GBC Recycled Regency Composition Covers"/>
    <n v="23.91"/>
    <n v="2"/>
    <n v="-40.65"/>
    <s v="Loss"/>
  </r>
  <r>
    <d v="2015-11-23T00:00:00"/>
    <x v="1"/>
    <x v="10"/>
    <x v="668"/>
    <s v="Victoria Brennan20151123"/>
    <x v="1801"/>
    <x v="0"/>
    <x v="0"/>
    <x v="2"/>
    <s v="Tenex Personal Self-Stacking Standard File Box, Black/Gray"/>
    <n v="27.06"/>
    <n v="2"/>
    <n v="2.37"/>
    <s v="Profit"/>
  </r>
  <r>
    <d v="2015-11-23T00:00:00"/>
    <x v="1"/>
    <x v="10"/>
    <x v="372"/>
    <s v="Annie Thurman20151123"/>
    <x v="1802"/>
    <x v="23"/>
    <x v="0"/>
    <x v="12"/>
    <s v="Sanyo Counter Height Refrigerator with Crisper, 3.6 Cubic Foot, Stainless Steel/Black"/>
    <n v="2625.12"/>
    <n v="8"/>
    <n v="735.03"/>
    <s v="Profit"/>
  </r>
  <r>
    <d v="2015-11-23T00:00:00"/>
    <x v="1"/>
    <x v="10"/>
    <x v="372"/>
    <s v="Annie Thurman20151123"/>
    <x v="1802"/>
    <x v="23"/>
    <x v="0"/>
    <x v="4"/>
    <s v="Newell 315"/>
    <n v="17.940000000000001"/>
    <n v="3"/>
    <n v="4.49"/>
    <s v="Profit"/>
  </r>
  <r>
    <d v="2015-11-23T00:00:00"/>
    <x v="1"/>
    <x v="10"/>
    <x v="517"/>
    <s v="Pierre Wener20151123"/>
    <x v="1803"/>
    <x v="7"/>
    <x v="2"/>
    <x v="6"/>
    <s v="Nortel Meridian M3904 Professional Digital phone"/>
    <n v="307.98"/>
    <n v="2"/>
    <n v="89.31"/>
    <s v="Profit"/>
  </r>
  <r>
    <d v="2015-11-23T00:00:00"/>
    <x v="1"/>
    <x v="10"/>
    <x v="517"/>
    <s v="Pierre Wener20151123"/>
    <x v="1803"/>
    <x v="7"/>
    <x v="0"/>
    <x v="0"/>
    <s v="1/4 Fold Party Design Invitations &amp; White Envelopes, 24 8-1/2&quot; X 11&quot; Cards, 25 Env./Pack"/>
    <n v="44.1"/>
    <n v="6"/>
    <n v="20.73"/>
    <s v="Profit"/>
  </r>
  <r>
    <d v="2015-11-23T00:00:00"/>
    <x v="1"/>
    <x v="10"/>
    <x v="517"/>
    <s v="Pierre Wener20151123"/>
    <x v="1803"/>
    <x v="7"/>
    <x v="0"/>
    <x v="4"/>
    <s v="Sanford Colorific Eraseable Coloring Pencils, 12 Count"/>
    <n v="13.12"/>
    <n v="4"/>
    <n v="5.64"/>
    <s v="Profit"/>
  </r>
  <r>
    <d v="2015-11-23T00:00:00"/>
    <x v="1"/>
    <x v="10"/>
    <x v="517"/>
    <s v="Pierre Wener20151123"/>
    <x v="1803"/>
    <x v="7"/>
    <x v="0"/>
    <x v="10"/>
    <s v="Staple envelope"/>
    <n v="16.559999999999999"/>
    <n v="2"/>
    <n v="7.78"/>
    <s v="Profit"/>
  </r>
  <r>
    <d v="2015-11-23T00:00:00"/>
    <x v="1"/>
    <x v="10"/>
    <x v="517"/>
    <s v="Pierre Wener20151123"/>
    <x v="1803"/>
    <x v="7"/>
    <x v="0"/>
    <x v="0"/>
    <s v="Xerox 226"/>
    <n v="38.880000000000003"/>
    <n v="6"/>
    <n v="18.66"/>
    <s v="Profit"/>
  </r>
  <r>
    <d v="2015-11-24T00:00:00"/>
    <x v="1"/>
    <x v="10"/>
    <x v="111"/>
    <s v="Kunst Miller20151124"/>
    <x v="1804"/>
    <x v="3"/>
    <x v="2"/>
    <x v="9"/>
    <s v="Verbatim 25 GB 6x Blu-ray Single Layer Recordable Disc, 3/Pack"/>
    <n v="13.98"/>
    <n v="2"/>
    <n v="6.15"/>
    <s v="Profit"/>
  </r>
  <r>
    <d v="2015-11-24T00:00:00"/>
    <x v="1"/>
    <x v="10"/>
    <x v="111"/>
    <s v="Kunst Miller20151124"/>
    <x v="1804"/>
    <x v="3"/>
    <x v="0"/>
    <x v="3"/>
    <s v="Acco PRESSTEX Data Binder with Storage Hooks, Dark Blue, 14 7/8&quot; X 11&quot;"/>
    <n v="25.82"/>
    <n v="6"/>
    <n v="9.36"/>
    <s v="Profit"/>
  </r>
  <r>
    <d v="2015-11-24T00:00:00"/>
    <x v="1"/>
    <x v="10"/>
    <x v="111"/>
    <s v="Kunst Miller20151124"/>
    <x v="1804"/>
    <x v="3"/>
    <x v="0"/>
    <x v="0"/>
    <s v="Xerox 1943"/>
    <n v="146.72999999999999"/>
    <n v="3"/>
    <n v="68.959999999999994"/>
    <s v="Profit"/>
  </r>
  <r>
    <d v="2015-11-24T00:00:00"/>
    <x v="1"/>
    <x v="10"/>
    <x v="111"/>
    <s v="Kunst Miller20151124"/>
    <x v="1804"/>
    <x v="3"/>
    <x v="1"/>
    <x v="8"/>
    <s v="Luxo Economy Swing Arm Lamp"/>
    <n v="79.760000000000005"/>
    <n v="4"/>
    <n v="22.33"/>
    <s v="Profit"/>
  </r>
  <r>
    <d v="2015-11-24T00:00:00"/>
    <x v="1"/>
    <x v="10"/>
    <x v="0"/>
    <s v="Darren Powers20151124"/>
    <x v="1805"/>
    <x v="3"/>
    <x v="0"/>
    <x v="0"/>
    <s v="Xerox 1919"/>
    <n v="368.91"/>
    <n v="9"/>
    <n v="180.77"/>
    <s v="Profit"/>
  </r>
  <r>
    <d v="2015-11-24T00:00:00"/>
    <x v="1"/>
    <x v="10"/>
    <x v="0"/>
    <s v="Darren Powers20151124"/>
    <x v="1805"/>
    <x v="3"/>
    <x v="0"/>
    <x v="4"/>
    <s v="Prang Colored Pencils"/>
    <n v="14.7"/>
    <n v="5"/>
    <n v="6.62"/>
    <s v="Profit"/>
  </r>
  <r>
    <d v="2015-11-24T00:00:00"/>
    <x v="1"/>
    <x v="10"/>
    <x v="18"/>
    <s v="Toby Swindell20151124"/>
    <x v="1806"/>
    <x v="3"/>
    <x v="0"/>
    <x v="3"/>
    <s v="Avery Reinforcements for Hole-Punch Pages"/>
    <n v="3.17"/>
    <n v="2"/>
    <n v="0.99"/>
    <s v="Profit"/>
  </r>
  <r>
    <d v="2015-11-24T00:00:00"/>
    <x v="1"/>
    <x v="10"/>
    <x v="18"/>
    <s v="Toby Swindell20151124"/>
    <x v="1806"/>
    <x v="3"/>
    <x v="0"/>
    <x v="0"/>
    <s v="Xerox 225"/>
    <n v="19.440000000000001"/>
    <n v="3"/>
    <n v="9.33"/>
    <s v="Profit"/>
  </r>
  <r>
    <d v="2015-11-24T00:00:00"/>
    <x v="1"/>
    <x v="10"/>
    <x v="18"/>
    <s v="Toby Swindell20151124"/>
    <x v="1806"/>
    <x v="3"/>
    <x v="0"/>
    <x v="2"/>
    <s v="Fellowes Bankers Box Staxonsteel Drawer File/Stacking System"/>
    <n v="454.86"/>
    <n v="7"/>
    <n v="54.58"/>
    <s v="Profit"/>
  </r>
  <r>
    <d v="2015-11-24T00:00:00"/>
    <x v="1"/>
    <x v="10"/>
    <x v="18"/>
    <s v="Toby Swindell20151124"/>
    <x v="1806"/>
    <x v="3"/>
    <x v="0"/>
    <x v="3"/>
    <s v="Avery Premier Heavy-Duty Binder with Round Locking Rings"/>
    <n v="91.39"/>
    <n v="8"/>
    <n v="29.7"/>
    <s v="Profit"/>
  </r>
  <r>
    <d v="2015-11-25T00:00:00"/>
    <x v="1"/>
    <x v="10"/>
    <x v="394"/>
    <s v="Sandra Flanagan20151125"/>
    <x v="1807"/>
    <x v="25"/>
    <x v="0"/>
    <x v="4"/>
    <s v="Newell 349"/>
    <n v="13.12"/>
    <n v="5"/>
    <n v="1.48"/>
    <s v="Profit"/>
  </r>
  <r>
    <d v="2015-11-26T00:00:00"/>
    <x v="1"/>
    <x v="10"/>
    <x v="133"/>
    <s v="Guy Phonely20151126"/>
    <x v="1808"/>
    <x v="32"/>
    <x v="0"/>
    <x v="3"/>
    <s v="Pressboard Covers with Storage Hooks, 9 1/2&quot; x 11&quot;, Light Blue"/>
    <n v="14.73"/>
    <n v="3"/>
    <n v="6.92"/>
    <s v="Profit"/>
  </r>
  <r>
    <d v="2015-11-26T00:00:00"/>
    <x v="1"/>
    <x v="10"/>
    <x v="133"/>
    <s v="Guy Phonely20151126"/>
    <x v="1808"/>
    <x v="32"/>
    <x v="0"/>
    <x v="2"/>
    <s v="Tennsco Lockers, Sand"/>
    <n v="104.9"/>
    <n v="5"/>
    <n v="25.18"/>
    <s v="Profit"/>
  </r>
  <r>
    <d v="2015-11-26T00:00:00"/>
    <x v="1"/>
    <x v="10"/>
    <x v="133"/>
    <s v="Guy Phonely20151126"/>
    <x v="1808"/>
    <x v="32"/>
    <x v="0"/>
    <x v="3"/>
    <s v="Aluminum Screw Posts"/>
    <n v="61.04"/>
    <n v="4"/>
    <n v="30.52"/>
    <s v="Profit"/>
  </r>
  <r>
    <d v="2015-11-26T00:00:00"/>
    <x v="1"/>
    <x v="10"/>
    <x v="133"/>
    <s v="Guy Phonely20151126"/>
    <x v="1808"/>
    <x v="32"/>
    <x v="0"/>
    <x v="0"/>
    <s v="Loose Memo Sheets"/>
    <n v="10.95"/>
    <n v="3"/>
    <n v="5.15"/>
    <s v="Profit"/>
  </r>
  <r>
    <d v="2015-11-26T00:00:00"/>
    <x v="1"/>
    <x v="10"/>
    <x v="572"/>
    <s v="Stefanie Holloman20151126"/>
    <x v="1809"/>
    <x v="15"/>
    <x v="1"/>
    <x v="8"/>
    <s v="Howard Miller 12-3/4 Diameter Accuwave DS  Wall Clock"/>
    <n v="692.47"/>
    <n v="11"/>
    <n v="190.43"/>
    <s v="Profit"/>
  </r>
  <r>
    <d v="2015-11-26T00:00:00"/>
    <x v="1"/>
    <x v="10"/>
    <x v="400"/>
    <s v="Erin Ashbrook20151126"/>
    <x v="1810"/>
    <x v="24"/>
    <x v="2"/>
    <x v="16"/>
    <s v="Canon PC1080F Personal Copier"/>
    <n v="599.99"/>
    <n v="1"/>
    <n v="234"/>
    <s v="Profit"/>
  </r>
  <r>
    <d v="2015-11-27T00:00:00"/>
    <x v="1"/>
    <x v="10"/>
    <x v="445"/>
    <s v="Denny Ordway20151127"/>
    <x v="1811"/>
    <x v="16"/>
    <x v="1"/>
    <x v="13"/>
    <s v="Hon Practical Foundations 30 x 60 Training Table, Light Gray/Charcoal"/>
    <n v="375.46"/>
    <n v="3"/>
    <n v="-157.01"/>
    <s v="Loss"/>
  </r>
  <r>
    <d v="2015-11-27T00:00:00"/>
    <x v="1"/>
    <x v="10"/>
    <x v="445"/>
    <s v="Denny Ordway20151127"/>
    <x v="1811"/>
    <x v="16"/>
    <x v="2"/>
    <x v="9"/>
    <s v="Logitech Media Keyboard K200"/>
    <n v="83.98"/>
    <n v="3"/>
    <n v="-1.05"/>
    <s v="Loss"/>
  </r>
  <r>
    <d v="2015-11-27T00:00:00"/>
    <x v="1"/>
    <x v="10"/>
    <x v="101"/>
    <s v="Carlos Daly20151127"/>
    <x v="1812"/>
    <x v="3"/>
    <x v="1"/>
    <x v="5"/>
    <s v="Situations Contoured Folding Chairs, 4/Set"/>
    <n v="283.92"/>
    <n v="5"/>
    <n v="17.75"/>
    <s v="Profit"/>
  </r>
  <r>
    <d v="2015-11-27T00:00:00"/>
    <x v="1"/>
    <x v="10"/>
    <x v="586"/>
    <s v="Thomas Brumley20151127"/>
    <x v="1813"/>
    <x v="13"/>
    <x v="0"/>
    <x v="3"/>
    <s v="Zipper Ring Binder Pockets"/>
    <n v="6.24"/>
    <n v="2"/>
    <n v="3.06"/>
    <s v="Profit"/>
  </r>
  <r>
    <d v="2015-11-27T00:00:00"/>
    <x v="1"/>
    <x v="10"/>
    <x v="514"/>
    <s v="Justin Deggeller20151127"/>
    <x v="1814"/>
    <x v="7"/>
    <x v="2"/>
    <x v="6"/>
    <s v="Apple EarPods with Remote and Mic"/>
    <n v="83.97"/>
    <n v="3"/>
    <n v="23.51"/>
    <s v="Profit"/>
  </r>
  <r>
    <d v="2015-11-27T00:00:00"/>
    <x v="1"/>
    <x v="10"/>
    <x v="514"/>
    <s v="Justin Deggeller20151127"/>
    <x v="1814"/>
    <x v="7"/>
    <x v="2"/>
    <x v="9"/>
    <s v="Perixx PERIBOARD-512B, Ergonomic Split Keyboard"/>
    <n v="104.97"/>
    <n v="3"/>
    <n v="7.35"/>
    <s v="Profit"/>
  </r>
  <r>
    <d v="2015-11-27T00:00:00"/>
    <x v="1"/>
    <x v="10"/>
    <x v="617"/>
    <s v="Jeremy Ellison20151127"/>
    <x v="1815"/>
    <x v="20"/>
    <x v="0"/>
    <x v="4"/>
    <s v="Peel-Off China Markers"/>
    <n v="29.79"/>
    <n v="3"/>
    <n v="12.51"/>
    <s v="Profit"/>
  </r>
  <r>
    <d v="2015-11-27T00:00:00"/>
    <x v="1"/>
    <x v="10"/>
    <x v="188"/>
    <s v="Steve Nguyen20151127"/>
    <x v="1816"/>
    <x v="3"/>
    <x v="2"/>
    <x v="9"/>
    <s v="Sony 64GB Class 10 Micro SDHC R40 Memory Card"/>
    <n v="107.97"/>
    <n v="3"/>
    <n v="22.67"/>
    <s v="Profit"/>
  </r>
  <r>
    <d v="2015-11-27T00:00:00"/>
    <x v="1"/>
    <x v="10"/>
    <x v="188"/>
    <s v="Steve Nguyen20151127"/>
    <x v="1816"/>
    <x v="3"/>
    <x v="0"/>
    <x v="0"/>
    <s v="Snap-A-Way Black Print Carbonless Ruled Speed Letter, Triplicate"/>
    <n v="113.82"/>
    <n v="3"/>
    <n v="53.5"/>
    <s v="Profit"/>
  </r>
  <r>
    <d v="2015-11-27T00:00:00"/>
    <x v="1"/>
    <x v="10"/>
    <x v="469"/>
    <s v="Eugene Hildebrand20151127"/>
    <x v="1817"/>
    <x v="2"/>
    <x v="2"/>
    <x v="6"/>
    <s v="LG Exalt"/>
    <n v="748.75"/>
    <n v="8"/>
    <n v="-162.22999999999999"/>
    <s v="Loss"/>
  </r>
  <r>
    <d v="2015-11-27T00:00:00"/>
    <x v="1"/>
    <x v="10"/>
    <x v="338"/>
    <s v="Matt Abelman20151127"/>
    <x v="1818"/>
    <x v="32"/>
    <x v="0"/>
    <x v="0"/>
    <s v="Xerox 1977"/>
    <n v="40.08"/>
    <n v="6"/>
    <n v="19.239999999999998"/>
    <s v="Profit"/>
  </r>
  <r>
    <d v="2015-11-27T00:00:00"/>
    <x v="1"/>
    <x v="10"/>
    <x v="338"/>
    <s v="Matt Abelman20151127"/>
    <x v="1818"/>
    <x v="32"/>
    <x v="0"/>
    <x v="0"/>
    <s v="Xerox 1884"/>
    <n v="59.94"/>
    <n v="3"/>
    <n v="28.17"/>
    <s v="Profit"/>
  </r>
  <r>
    <d v="2015-11-27T00:00:00"/>
    <x v="1"/>
    <x v="10"/>
    <x v="338"/>
    <s v="Matt Abelman20151127"/>
    <x v="1818"/>
    <x v="32"/>
    <x v="2"/>
    <x v="9"/>
    <s v="Logitech G35 7.1-Channel Surround Sound Headset"/>
    <n v="259.98"/>
    <n v="2"/>
    <n v="88.39"/>
    <s v="Profit"/>
  </r>
  <r>
    <d v="2015-11-27T00:00:00"/>
    <x v="1"/>
    <x v="10"/>
    <x v="338"/>
    <s v="Matt Abelman20151127"/>
    <x v="1818"/>
    <x v="32"/>
    <x v="1"/>
    <x v="11"/>
    <s v="Rush Hierlooms Collection 1&quot; Thick Stackable Bookcases"/>
    <n v="170.98"/>
    <n v="1"/>
    <n v="32.49"/>
    <s v="Profit"/>
  </r>
  <r>
    <d v="2015-11-27T00:00:00"/>
    <x v="1"/>
    <x v="10"/>
    <x v="338"/>
    <s v="Matt Abelman20151127"/>
    <x v="1818"/>
    <x v="32"/>
    <x v="1"/>
    <x v="8"/>
    <s v="Tensor &quot;Hersey Kiss&quot; Styled Floor Lamp"/>
    <n v="38.97"/>
    <n v="3"/>
    <n v="4.68"/>
    <s v="Profit"/>
  </r>
  <r>
    <d v="2015-11-27T00:00:00"/>
    <x v="1"/>
    <x v="10"/>
    <x v="338"/>
    <s v="Matt Abelman20151127"/>
    <x v="1818"/>
    <x v="32"/>
    <x v="0"/>
    <x v="0"/>
    <s v="Xerox 197"/>
    <n v="154.9"/>
    <n v="5"/>
    <n v="69.709999999999994"/>
    <s v="Profit"/>
  </r>
  <r>
    <d v="2015-11-27T00:00:00"/>
    <x v="1"/>
    <x v="10"/>
    <x v="338"/>
    <s v="Matt Abelman20151127"/>
    <x v="1818"/>
    <x v="32"/>
    <x v="1"/>
    <x v="13"/>
    <s v="Hon Non-Folding Utility Tables"/>
    <n v="446.07"/>
    <n v="4"/>
    <n v="0"/>
    <s v="Loss"/>
  </r>
  <r>
    <d v="2015-11-28T00:00:00"/>
    <x v="1"/>
    <x v="10"/>
    <x v="696"/>
    <s v="Dan Reichenbach20151128"/>
    <x v="1819"/>
    <x v="1"/>
    <x v="1"/>
    <x v="8"/>
    <s v="Eldon 100 Class Desk Accessories"/>
    <n v="12.13"/>
    <n v="9"/>
    <n v="-8.49"/>
    <s v="Loss"/>
  </r>
  <r>
    <d v="2015-11-28T00:00:00"/>
    <x v="1"/>
    <x v="10"/>
    <x v="696"/>
    <s v="Dan Reichenbach20151128"/>
    <x v="1819"/>
    <x v="1"/>
    <x v="0"/>
    <x v="2"/>
    <s v="Belkin 19&quot; Vented Equipment Shelf, Black"/>
    <n v="82.37"/>
    <n v="2"/>
    <n v="-19.559999999999999"/>
    <s v="Loss"/>
  </r>
  <r>
    <d v="2015-11-28T00:00:00"/>
    <x v="1"/>
    <x v="10"/>
    <x v="696"/>
    <s v="Dan Reichenbach20151128"/>
    <x v="1819"/>
    <x v="1"/>
    <x v="0"/>
    <x v="2"/>
    <s v="Tenex Personal Project File with Scoop Front Design, Black"/>
    <n v="53.92"/>
    <n v="5"/>
    <n v="4.04"/>
    <s v="Profit"/>
  </r>
  <r>
    <d v="2015-11-28T00:00:00"/>
    <x v="1"/>
    <x v="10"/>
    <x v="696"/>
    <s v="Dan Reichenbach20151128"/>
    <x v="1819"/>
    <x v="1"/>
    <x v="2"/>
    <x v="6"/>
    <s v="Logitech Mobile Speakerphone P710e -Â speaker phone"/>
    <n v="647.9"/>
    <n v="6"/>
    <n v="56.69"/>
    <s v="Profit"/>
  </r>
  <r>
    <d v="2015-11-28T00:00:00"/>
    <x v="1"/>
    <x v="10"/>
    <x v="164"/>
    <s v="Lena Creighton20151128"/>
    <x v="1820"/>
    <x v="1"/>
    <x v="1"/>
    <x v="8"/>
    <s v="Eldon &quot;L&quot; Workstation Diamond Chairmat"/>
    <n v="151.96"/>
    <n v="5"/>
    <n v="-182.35"/>
    <s v="Loss"/>
  </r>
  <r>
    <d v="2015-11-28T00:00:00"/>
    <x v="1"/>
    <x v="10"/>
    <x v="717"/>
    <s v="Tom Prescott20151128"/>
    <x v="1821"/>
    <x v="20"/>
    <x v="1"/>
    <x v="8"/>
    <s v="Tenex Contemporary Contur Chairmats for Low and Medium Pile Carpet, Computer, 39&quot; x 49&quot;"/>
    <n v="322.58999999999997"/>
    <n v="3"/>
    <n v="64.52"/>
    <s v="Profit"/>
  </r>
  <r>
    <d v="2015-11-28T00:00:00"/>
    <x v="1"/>
    <x v="10"/>
    <x v="231"/>
    <s v="Mark Cousins20151128"/>
    <x v="1822"/>
    <x v="20"/>
    <x v="1"/>
    <x v="8"/>
    <s v="Executive Impressions 14&quot; Two-Color Numerals Wall Clock"/>
    <n v="68.16"/>
    <n v="3"/>
    <n v="27.95"/>
    <s v="Profit"/>
  </r>
  <r>
    <d v="2015-11-28T00:00:00"/>
    <x v="1"/>
    <x v="10"/>
    <x v="231"/>
    <s v="Mark Cousins20151128"/>
    <x v="1822"/>
    <x v="20"/>
    <x v="0"/>
    <x v="10"/>
    <s v="Staple envelope"/>
    <n v="62.24"/>
    <n v="8"/>
    <n v="29.25"/>
    <s v="Profit"/>
  </r>
  <r>
    <d v="2015-11-28T00:00:00"/>
    <x v="1"/>
    <x v="10"/>
    <x v="438"/>
    <s v="Evan Bailliet20151128"/>
    <x v="1823"/>
    <x v="0"/>
    <x v="0"/>
    <x v="0"/>
    <s v="Xerox 1941"/>
    <n v="335.52"/>
    <n v="4"/>
    <n v="117.43"/>
    <s v="Profit"/>
  </r>
  <r>
    <d v="2015-11-28T00:00:00"/>
    <x v="1"/>
    <x v="10"/>
    <x v="415"/>
    <s v="Michelle Arnett20151128"/>
    <x v="1824"/>
    <x v="31"/>
    <x v="0"/>
    <x v="4"/>
    <s v="BIC Brite Liner Highlighters"/>
    <n v="8.2799999999999994"/>
    <n v="2"/>
    <n v="3.48"/>
    <s v="Profit"/>
  </r>
  <r>
    <d v="2015-11-28T00:00:00"/>
    <x v="1"/>
    <x v="10"/>
    <x v="63"/>
    <s v="Ashley Jarboe20151128"/>
    <x v="1825"/>
    <x v="3"/>
    <x v="0"/>
    <x v="12"/>
    <s v="Holmes Visible Mist Ultrasonic Humidifier with 2.3-Gallon Output per Day, Replacement Filter"/>
    <n v="45.28"/>
    <n v="4"/>
    <n v="15.4"/>
    <s v="Profit"/>
  </r>
  <r>
    <d v="2015-11-28T00:00:00"/>
    <x v="1"/>
    <x v="10"/>
    <x v="632"/>
    <s v="Eugene Barchas20151128"/>
    <x v="1826"/>
    <x v="10"/>
    <x v="1"/>
    <x v="8"/>
    <s v="Seth Thomas 13 1/2&quot; Wall Clock"/>
    <n v="71.12"/>
    <n v="5"/>
    <n v="9.7799999999999994"/>
    <s v="Profit"/>
  </r>
  <r>
    <d v="2015-11-28T00:00:00"/>
    <x v="1"/>
    <x v="10"/>
    <x v="632"/>
    <s v="Eugene Barchas20151128"/>
    <x v="1826"/>
    <x v="10"/>
    <x v="0"/>
    <x v="7"/>
    <s v="Staples"/>
    <n v="3.01"/>
    <n v="2"/>
    <n v="0.56000000000000005"/>
    <s v="Profit"/>
  </r>
  <r>
    <d v="2015-11-29T00:00:00"/>
    <x v="1"/>
    <x v="10"/>
    <x v="472"/>
    <s v="Sylvia Foulston20151129"/>
    <x v="1827"/>
    <x v="14"/>
    <x v="1"/>
    <x v="5"/>
    <s v="Global Manager's Adjustable Task Chair, Storm"/>
    <n v="301.95999999999998"/>
    <n v="2"/>
    <n v="87.57"/>
    <s v="Profit"/>
  </r>
  <r>
    <d v="2015-11-29T00:00:00"/>
    <x v="1"/>
    <x v="10"/>
    <x v="472"/>
    <s v="Sylvia Foulston20151129"/>
    <x v="1827"/>
    <x v="14"/>
    <x v="0"/>
    <x v="12"/>
    <s v="Honeywell Enviracaire Portable HEPA Air Cleaner for up to 10 x 16 Room"/>
    <n v="555.21"/>
    <n v="5"/>
    <n v="178.9"/>
    <s v="Profit"/>
  </r>
  <r>
    <d v="2015-11-29T00:00:00"/>
    <x v="1"/>
    <x v="10"/>
    <x v="472"/>
    <s v="Sylvia Foulston20151129"/>
    <x v="1827"/>
    <x v="14"/>
    <x v="0"/>
    <x v="2"/>
    <s v="Mini 13-1/2 Capacity Data Binder Rack, Pearl"/>
    <n v="523.48"/>
    <n v="4"/>
    <n v="130.87"/>
    <s v="Profit"/>
  </r>
  <r>
    <d v="2015-11-29T00:00:00"/>
    <x v="1"/>
    <x v="10"/>
    <x v="472"/>
    <s v="Sylvia Foulston20151129"/>
    <x v="1827"/>
    <x v="14"/>
    <x v="0"/>
    <x v="4"/>
    <s v="BOSTON Model 1800 Electric Pencil Sharpeners, Putty/Woodgrain"/>
    <n v="161.82"/>
    <n v="9"/>
    <n v="46.93"/>
    <s v="Profit"/>
  </r>
  <r>
    <d v="2015-11-29T00:00:00"/>
    <x v="1"/>
    <x v="10"/>
    <x v="478"/>
    <s v="Bill Tyler20151129"/>
    <x v="1828"/>
    <x v="14"/>
    <x v="0"/>
    <x v="0"/>
    <s v="Easy-staple paper"/>
    <n v="19.920000000000002"/>
    <n v="4"/>
    <n v="9.36"/>
    <s v="Profit"/>
  </r>
  <r>
    <d v="2015-11-29T00:00:00"/>
    <x v="1"/>
    <x v="10"/>
    <x v="478"/>
    <s v="Bill Tyler20151129"/>
    <x v="1828"/>
    <x v="14"/>
    <x v="1"/>
    <x v="5"/>
    <s v="Global High-Back Leather Tilter, Burgundy"/>
    <n v="1106.9100000000001"/>
    <n v="9"/>
    <n v="121.76"/>
    <s v="Profit"/>
  </r>
  <r>
    <d v="2015-11-29T00:00:00"/>
    <x v="1"/>
    <x v="10"/>
    <x v="630"/>
    <s v="Anthony Witt20151129"/>
    <x v="1829"/>
    <x v="0"/>
    <x v="2"/>
    <x v="9"/>
    <s v="Kingston Digital DataTraveler 16GB USB 2.0"/>
    <n v="21.48"/>
    <n v="3"/>
    <n v="-0.27"/>
    <s v="Loss"/>
  </r>
  <r>
    <d v="2015-11-29T00:00:00"/>
    <x v="1"/>
    <x v="10"/>
    <x v="630"/>
    <s v="Anthony Witt20151129"/>
    <x v="1829"/>
    <x v="0"/>
    <x v="0"/>
    <x v="3"/>
    <s v="GBC Imprintable Covers"/>
    <n v="8.7799999999999994"/>
    <n v="4"/>
    <n v="-13.62"/>
    <s v="Loss"/>
  </r>
  <r>
    <d v="2015-11-29T00:00:00"/>
    <x v="1"/>
    <x v="10"/>
    <x v="1"/>
    <s v="Phillina Ober20151129"/>
    <x v="1830"/>
    <x v="3"/>
    <x v="0"/>
    <x v="3"/>
    <s v="Acco PRESSTEX Data Binder with Storage Hooks, Dark Blue, 14 7/8&quot; X 11&quot;"/>
    <n v="4.3"/>
    <n v="1"/>
    <n v="1.56"/>
    <s v="Profit"/>
  </r>
  <r>
    <d v="2015-11-29T00:00:00"/>
    <x v="1"/>
    <x v="10"/>
    <x v="89"/>
    <s v="Eileen Kiefer20151129"/>
    <x v="1831"/>
    <x v="3"/>
    <x v="0"/>
    <x v="4"/>
    <s v="Boston Electric Pencil Sharpener, Model 1818, Charcoal Black"/>
    <n v="56.3"/>
    <n v="2"/>
    <n v="15.76"/>
    <s v="Profit"/>
  </r>
  <r>
    <d v="2015-11-30T00:00:00"/>
    <x v="1"/>
    <x v="10"/>
    <x v="494"/>
    <s v="William Brown20151130"/>
    <x v="1832"/>
    <x v="2"/>
    <x v="0"/>
    <x v="3"/>
    <s v="Fellowes PB200 Plastic Comb Binding Machine"/>
    <n v="152.99"/>
    <n v="3"/>
    <n v="-122.39"/>
    <s v="Loss"/>
  </r>
  <r>
    <d v="2015-11-30T00:00:00"/>
    <x v="1"/>
    <x v="10"/>
    <x v="494"/>
    <s v="William Brown20151130"/>
    <x v="1832"/>
    <x v="2"/>
    <x v="0"/>
    <x v="7"/>
    <s v="Revere Boxed Rubber Bands by Revere"/>
    <n v="10.58"/>
    <n v="7"/>
    <n v="-2.38"/>
    <s v="Loss"/>
  </r>
  <r>
    <d v="2015-11-30T00:00:00"/>
    <x v="1"/>
    <x v="10"/>
    <x v="494"/>
    <s v="William Brown20151130"/>
    <x v="1832"/>
    <x v="2"/>
    <x v="2"/>
    <x v="6"/>
    <s v="Motorla HX550 Universal Bluetooth Headset"/>
    <n v="94.92"/>
    <n v="4"/>
    <n v="15.82"/>
    <s v="Profit"/>
  </r>
  <r>
    <d v="2015-11-30T00:00:00"/>
    <x v="1"/>
    <x v="10"/>
    <x v="35"/>
    <s v="Deborah Brumfield20151130"/>
    <x v="1833"/>
    <x v="0"/>
    <x v="0"/>
    <x v="3"/>
    <s v="GBC Instant Report Kit"/>
    <n v="3.88"/>
    <n v="3"/>
    <n v="-5.82"/>
    <s v="Loss"/>
  </r>
  <r>
    <d v="2015-11-30T00:00:00"/>
    <x v="1"/>
    <x v="10"/>
    <x v="152"/>
    <s v="Paul Stevenson20151130"/>
    <x v="1834"/>
    <x v="5"/>
    <x v="0"/>
    <x v="10"/>
    <s v="#10- 4 1/8&quot; x 9 1/2&quot; Recycled Envelopes"/>
    <n v="17.48"/>
    <n v="2"/>
    <n v="8.2200000000000006"/>
    <s v="Profit"/>
  </r>
  <r>
    <d v="2015-11-30T00:00:00"/>
    <x v="1"/>
    <x v="10"/>
    <x v="152"/>
    <s v="Paul Stevenson20151130"/>
    <x v="1834"/>
    <x v="5"/>
    <x v="0"/>
    <x v="10"/>
    <s v="Tyvek  Top-Opening Peel &amp; Seel  Envelopes, Gray"/>
    <n v="71.88"/>
    <n v="2"/>
    <n v="32.35"/>
    <s v="Profit"/>
  </r>
  <r>
    <d v="2015-11-30T00:00:00"/>
    <x v="1"/>
    <x v="10"/>
    <x v="195"/>
    <s v="Raymond Messe20151130"/>
    <x v="1835"/>
    <x v="25"/>
    <x v="2"/>
    <x v="6"/>
    <s v="Avaya 4621SW VoIP phone"/>
    <n v="177.48"/>
    <n v="3"/>
    <n v="19.97"/>
    <s v="Profit"/>
  </r>
  <r>
    <d v="2015-11-30T00:00:00"/>
    <x v="1"/>
    <x v="10"/>
    <x v="219"/>
    <s v="Janet Lee20151130"/>
    <x v="1836"/>
    <x v="20"/>
    <x v="0"/>
    <x v="0"/>
    <s v="Avoid Verbal Orders Carbonless Minifold Book"/>
    <n v="23.66"/>
    <n v="7"/>
    <n v="10.88"/>
    <s v="Profit"/>
  </r>
  <r>
    <d v="2015-11-30T00:00:00"/>
    <x v="1"/>
    <x v="10"/>
    <x v="219"/>
    <s v="Janet Lee20151130"/>
    <x v="1836"/>
    <x v="20"/>
    <x v="1"/>
    <x v="11"/>
    <s v="Hon Metal Bookcases, Black"/>
    <n v="681.41"/>
    <n v="12"/>
    <n v="42.59"/>
    <s v="Profit"/>
  </r>
  <r>
    <d v="2015-11-30T00:00:00"/>
    <x v="1"/>
    <x v="10"/>
    <x v="522"/>
    <s v="John Murray20151130"/>
    <x v="1837"/>
    <x v="17"/>
    <x v="1"/>
    <x v="8"/>
    <s v="DAX Contemporary Wood Frame with Silver Metal Mat, Desktop, 11 x 14 Size"/>
    <n v="80.959999999999994"/>
    <n v="4"/>
    <n v="29.15"/>
    <s v="Profit"/>
  </r>
  <r>
    <d v="2015-11-30T00:00:00"/>
    <x v="1"/>
    <x v="10"/>
    <x v="522"/>
    <s v="John Murray20151130"/>
    <x v="1837"/>
    <x v="17"/>
    <x v="0"/>
    <x v="0"/>
    <s v="Xerox 1997"/>
    <n v="25.92"/>
    <n v="4"/>
    <n v="12.44"/>
    <s v="Profit"/>
  </r>
  <r>
    <d v="2015-11-30T00:00:00"/>
    <x v="1"/>
    <x v="10"/>
    <x v="518"/>
    <s v="Ann Blume20151130"/>
    <x v="1838"/>
    <x v="25"/>
    <x v="1"/>
    <x v="8"/>
    <s v="Dana Swing-Arm Lamps"/>
    <n v="17.09"/>
    <n v="2"/>
    <n v="1.07"/>
    <s v="Profit"/>
  </r>
  <r>
    <d v="2015-11-30T00:00:00"/>
    <x v="1"/>
    <x v="10"/>
    <x v="336"/>
    <s v="Lena Radford20151130"/>
    <x v="1839"/>
    <x v="25"/>
    <x v="0"/>
    <x v="3"/>
    <s v="Avery Durable Binders"/>
    <n v="6.05"/>
    <n v="7"/>
    <n v="-4.2300000000000004"/>
    <s v="Loss"/>
  </r>
  <r>
    <d v="2015-11-30T00:00:00"/>
    <x v="1"/>
    <x v="10"/>
    <x v="336"/>
    <s v="Lena Radford20151130"/>
    <x v="1839"/>
    <x v="25"/>
    <x v="0"/>
    <x v="12"/>
    <s v="Belkin 8 Outlet Surge Protector"/>
    <n v="98.35"/>
    <n v="3"/>
    <n v="9.84"/>
    <s v="Profit"/>
  </r>
  <r>
    <d v="2015-11-30T00:00:00"/>
    <x v="1"/>
    <x v="10"/>
    <x v="336"/>
    <s v="Lena Radford20151130"/>
    <x v="1839"/>
    <x v="25"/>
    <x v="1"/>
    <x v="8"/>
    <s v="Luxo Professional Fluorescent Magnifier Lamp with Clamp-Mount Base"/>
    <n v="335.74"/>
    <n v="2"/>
    <n v="25.18"/>
    <s v="Profit"/>
  </r>
  <r>
    <d v="2015-12-01T00:00:00"/>
    <x v="1"/>
    <x v="11"/>
    <x v="391"/>
    <s v="Logan Currie20151201"/>
    <x v="1840"/>
    <x v="22"/>
    <x v="0"/>
    <x v="3"/>
    <s v="Wilson Jones Heavy-Duty Casebound Ring Binders with Metal Hinges"/>
    <n v="55.42"/>
    <n v="2"/>
    <n v="19.399999999999999"/>
    <s v="Profit"/>
  </r>
  <r>
    <d v="2015-12-01T00:00:00"/>
    <x v="1"/>
    <x v="11"/>
    <x v="685"/>
    <s v="Neoma Murray20151201"/>
    <x v="1841"/>
    <x v="0"/>
    <x v="1"/>
    <x v="8"/>
    <s v="Eldon Image Series Desk Accessories, Burgundy"/>
    <n v="6.69"/>
    <n v="4"/>
    <n v="-4.01"/>
    <s v="Loss"/>
  </r>
  <r>
    <d v="2015-12-01T00:00:00"/>
    <x v="1"/>
    <x v="11"/>
    <x v="165"/>
    <s v="Beth Thompson20151201"/>
    <x v="1842"/>
    <x v="22"/>
    <x v="0"/>
    <x v="4"/>
    <s v="Prang Drawing Pencil Set"/>
    <n v="13.9"/>
    <n v="5"/>
    <n v="5.56"/>
    <s v="Profit"/>
  </r>
  <r>
    <d v="2015-12-01T00:00:00"/>
    <x v="1"/>
    <x v="11"/>
    <x v="435"/>
    <s v="Keith Dawkins20151201"/>
    <x v="1843"/>
    <x v="6"/>
    <x v="0"/>
    <x v="2"/>
    <s v="Decoflex Hanging Personal Folder File, Blue"/>
    <n v="61.68"/>
    <n v="4"/>
    <n v="16.649999999999999"/>
    <s v="Profit"/>
  </r>
  <r>
    <d v="2015-12-01T00:00:00"/>
    <x v="1"/>
    <x v="11"/>
    <x v="435"/>
    <s v="Keith Dawkins20151201"/>
    <x v="1843"/>
    <x v="6"/>
    <x v="0"/>
    <x v="3"/>
    <s v="GBC Pre-Punched Binding Paper, Plastic, White, 8-1/2&quot; x 11&quot;"/>
    <n v="63.96"/>
    <n v="4"/>
    <n v="30.7"/>
    <s v="Profit"/>
  </r>
  <r>
    <d v="2015-12-01T00:00:00"/>
    <x v="1"/>
    <x v="11"/>
    <x v="581"/>
    <s v="Tamara Willingham20151201"/>
    <x v="1844"/>
    <x v="22"/>
    <x v="1"/>
    <x v="5"/>
    <s v="Global Troy Executive Leather Low-Back Tilter"/>
    <n v="2003.92"/>
    <n v="5"/>
    <n v="125.25"/>
    <s v="Profit"/>
  </r>
  <r>
    <d v="2015-12-01T00:00:00"/>
    <x v="1"/>
    <x v="11"/>
    <x v="581"/>
    <s v="Tamara Willingham20151201"/>
    <x v="1844"/>
    <x v="22"/>
    <x v="0"/>
    <x v="0"/>
    <s v="Xerox 219"/>
    <n v="32.4"/>
    <n v="5"/>
    <n v="15.55"/>
    <s v="Profit"/>
  </r>
  <r>
    <d v="2015-12-01T00:00:00"/>
    <x v="1"/>
    <x v="11"/>
    <x v="581"/>
    <s v="Tamara Willingham20151201"/>
    <x v="1844"/>
    <x v="22"/>
    <x v="1"/>
    <x v="13"/>
    <s v="Bush Advantage Collection Round Conference Table"/>
    <n v="1913.4"/>
    <n v="9"/>
    <n v="401.81"/>
    <s v="Profit"/>
  </r>
  <r>
    <d v="2015-12-01T00:00:00"/>
    <x v="1"/>
    <x v="11"/>
    <x v="581"/>
    <s v="Tamara Willingham20151201"/>
    <x v="1844"/>
    <x v="22"/>
    <x v="0"/>
    <x v="2"/>
    <s v="Tennsco Industrial Shelving"/>
    <n v="146.72999999999999"/>
    <n v="3"/>
    <n v="2.93"/>
    <s v="Profit"/>
  </r>
  <r>
    <d v="2015-12-01T00:00:00"/>
    <x v="1"/>
    <x v="11"/>
    <x v="581"/>
    <s v="Tamara Willingham20151201"/>
    <x v="1844"/>
    <x v="22"/>
    <x v="0"/>
    <x v="0"/>
    <s v="Xerox Color Copier Paper, 11&quot; x 17&quot;, Ream"/>
    <n v="114.2"/>
    <n v="5"/>
    <n v="52.53"/>
    <s v="Profit"/>
  </r>
  <r>
    <d v="2015-12-01T00:00:00"/>
    <x v="1"/>
    <x v="11"/>
    <x v="607"/>
    <s v="Lindsay Castell20151201"/>
    <x v="1845"/>
    <x v="3"/>
    <x v="1"/>
    <x v="5"/>
    <s v="GuestStacker Chair with Chrome Finish Legs"/>
    <n v="2676.67"/>
    <n v="9"/>
    <n v="267.67"/>
    <s v="Profit"/>
  </r>
  <r>
    <d v="2015-12-01T00:00:00"/>
    <x v="1"/>
    <x v="11"/>
    <x v="338"/>
    <s v="Matt Abelman20151201"/>
    <x v="1846"/>
    <x v="14"/>
    <x v="0"/>
    <x v="0"/>
    <s v="Xerox 207"/>
    <n v="19.440000000000001"/>
    <n v="3"/>
    <n v="9.33"/>
    <s v="Profit"/>
  </r>
  <r>
    <d v="2015-12-01T00:00:00"/>
    <x v="1"/>
    <x v="11"/>
    <x v="338"/>
    <s v="Matt Abelman20151201"/>
    <x v="1846"/>
    <x v="14"/>
    <x v="0"/>
    <x v="4"/>
    <s v="Newell 307"/>
    <n v="3.64"/>
    <n v="2"/>
    <n v="1.02"/>
    <s v="Profit"/>
  </r>
  <r>
    <d v="2015-12-01T00:00:00"/>
    <x v="1"/>
    <x v="11"/>
    <x v="338"/>
    <s v="Matt Abelman20151201"/>
    <x v="1846"/>
    <x v="14"/>
    <x v="0"/>
    <x v="0"/>
    <s v="Wirebound Message Books, Four 2 3/4&quot; x 5&quot; Forms per Page, 600 Sets per Book"/>
    <n v="18.54"/>
    <n v="2"/>
    <n v="8.7100000000000009"/>
    <s v="Profit"/>
  </r>
  <r>
    <d v="2015-12-03T00:00:00"/>
    <x v="1"/>
    <x v="11"/>
    <x v="78"/>
    <s v="Dean Katz20151203"/>
    <x v="1847"/>
    <x v="2"/>
    <x v="2"/>
    <x v="15"/>
    <s v="Lexmark MarkNet N8150 Wireless Print Server"/>
    <n v="482.34"/>
    <n v="4"/>
    <n v="-337.64"/>
    <s v="Loss"/>
  </r>
  <r>
    <d v="2015-12-03T00:00:00"/>
    <x v="1"/>
    <x v="11"/>
    <x v="78"/>
    <s v="Dean Katz20151203"/>
    <x v="1847"/>
    <x v="2"/>
    <x v="1"/>
    <x v="8"/>
    <s v="3M Hangers With Command Adhesive"/>
    <n v="2.96"/>
    <n v="1"/>
    <n v="0.78"/>
    <s v="Profit"/>
  </r>
  <r>
    <d v="2015-12-03T00:00:00"/>
    <x v="1"/>
    <x v="11"/>
    <x v="114"/>
    <s v="Mark Packer20151203"/>
    <x v="1848"/>
    <x v="20"/>
    <x v="0"/>
    <x v="3"/>
    <s v="Cardinal Poly Pocket Divider Pockets for Ring Binders"/>
    <n v="10.75"/>
    <n v="4"/>
    <n v="3.36"/>
    <s v="Profit"/>
  </r>
  <r>
    <d v="2015-12-03T00:00:00"/>
    <x v="1"/>
    <x v="11"/>
    <x v="314"/>
    <s v="Alejandro Ballentine20151203"/>
    <x v="1849"/>
    <x v="2"/>
    <x v="0"/>
    <x v="0"/>
    <s v="Message Book, Wirebound, Four 5 1/2&quot; X 4&quot; Forms/Pg., 200 Dupl. Sets/Book"/>
    <n v="16.45"/>
    <n v="2"/>
    <n v="5.55"/>
    <s v="Profit"/>
  </r>
  <r>
    <d v="2015-12-03T00:00:00"/>
    <x v="1"/>
    <x v="11"/>
    <x v="314"/>
    <s v="Alejandro Ballentine20151203"/>
    <x v="1849"/>
    <x v="2"/>
    <x v="2"/>
    <x v="9"/>
    <s v="Verbatim 25 GB 6x Blu-ray Single Layer Recordable Disc, 25/Pack"/>
    <n v="36.78"/>
    <n v="2"/>
    <n v="10.58"/>
    <s v="Profit"/>
  </r>
  <r>
    <d v="2015-12-03T00:00:00"/>
    <x v="1"/>
    <x v="11"/>
    <x v="544"/>
    <s v="Bill Stewart20151203"/>
    <x v="1850"/>
    <x v="20"/>
    <x v="0"/>
    <x v="3"/>
    <s v="GBC Therma-A-Bind 250T Electric Binding System"/>
    <n v="590.35"/>
    <n v="6"/>
    <n v="206.62"/>
    <s v="Profit"/>
  </r>
  <r>
    <d v="2015-12-03T00:00:00"/>
    <x v="1"/>
    <x v="11"/>
    <x v="517"/>
    <s v="Pierre Wener20151203"/>
    <x v="1851"/>
    <x v="3"/>
    <x v="1"/>
    <x v="11"/>
    <s v="Sauder Forest Hills Library, Woodland Oak Finish"/>
    <n v="359.5"/>
    <n v="3"/>
    <n v="-29.61"/>
    <s v="Loss"/>
  </r>
  <r>
    <d v="2015-12-03T00:00:00"/>
    <x v="1"/>
    <x v="11"/>
    <x v="419"/>
    <s v="Jack Garza20151203"/>
    <x v="1852"/>
    <x v="25"/>
    <x v="1"/>
    <x v="8"/>
    <s v="Seth Thomas 16&quot; Steel Case Clock"/>
    <n v="77.95"/>
    <n v="3"/>
    <n v="12.67"/>
    <s v="Profit"/>
  </r>
  <r>
    <d v="2015-12-03T00:00:00"/>
    <x v="1"/>
    <x v="11"/>
    <x v="419"/>
    <s v="Jack Garza20151203"/>
    <x v="1852"/>
    <x v="25"/>
    <x v="0"/>
    <x v="3"/>
    <s v="GBC DocuBind P50 Personal Binding Machine"/>
    <n v="95.97"/>
    <n v="5"/>
    <n v="-73.58"/>
    <s v="Loss"/>
  </r>
  <r>
    <d v="2015-12-03T00:00:00"/>
    <x v="1"/>
    <x v="11"/>
    <x v="419"/>
    <s v="Jack Garza20151203"/>
    <x v="1852"/>
    <x v="25"/>
    <x v="2"/>
    <x v="6"/>
    <s v="Panasonic KX-TG6844B Expandable Digital Cordless Telephone"/>
    <n v="105.58"/>
    <n v="2"/>
    <n v="9.24"/>
    <s v="Profit"/>
  </r>
  <r>
    <d v="2015-12-03T00:00:00"/>
    <x v="1"/>
    <x v="11"/>
    <x v="419"/>
    <s v="Jack Garza20151203"/>
    <x v="1852"/>
    <x v="25"/>
    <x v="0"/>
    <x v="4"/>
    <s v="Newell 312"/>
    <n v="9.34"/>
    <n v="2"/>
    <n v="1.17"/>
    <s v="Profit"/>
  </r>
  <r>
    <d v="2015-12-03T00:00:00"/>
    <x v="1"/>
    <x v="11"/>
    <x v="187"/>
    <s v="Harold Pawlan20151203"/>
    <x v="1853"/>
    <x v="38"/>
    <x v="0"/>
    <x v="0"/>
    <s v="Xerox 1935"/>
    <n v="184.66"/>
    <n v="7"/>
    <n v="84.94"/>
    <s v="Profit"/>
  </r>
  <r>
    <d v="2015-12-04T00:00:00"/>
    <x v="1"/>
    <x v="11"/>
    <x v="718"/>
    <s v="Ritsa Hightower20151204"/>
    <x v="1854"/>
    <x v="16"/>
    <x v="0"/>
    <x v="3"/>
    <s v="SpineVue Locking Slant-D Ring Binders by Cardinal"/>
    <n v="8.23"/>
    <n v="3"/>
    <n v="-6.03"/>
    <s v="Loss"/>
  </r>
  <r>
    <d v="2015-12-04T00:00:00"/>
    <x v="1"/>
    <x v="11"/>
    <x v="703"/>
    <s v="Sean O'Donnell20151204"/>
    <x v="1855"/>
    <x v="20"/>
    <x v="1"/>
    <x v="8"/>
    <s v="DAX Two-Tone Rosewood/Black Document Frame, Desktop, 5 x 7"/>
    <n v="28.44"/>
    <n v="3"/>
    <n v="11.38"/>
    <s v="Profit"/>
  </r>
  <r>
    <d v="2015-12-04T00:00:00"/>
    <x v="1"/>
    <x v="11"/>
    <x v="703"/>
    <s v="Sean O'Donnell20151204"/>
    <x v="1855"/>
    <x v="20"/>
    <x v="1"/>
    <x v="5"/>
    <s v="Office Star - Ergonomically Designed Knee Chair"/>
    <n v="364.41"/>
    <n v="5"/>
    <n v="8.1"/>
    <s v="Profit"/>
  </r>
  <r>
    <d v="2015-12-04T00:00:00"/>
    <x v="1"/>
    <x v="11"/>
    <x v="703"/>
    <s v="Sean O'Donnell20151204"/>
    <x v="1855"/>
    <x v="20"/>
    <x v="2"/>
    <x v="6"/>
    <s v="Square Credit Card Reader"/>
    <n v="39.96"/>
    <n v="4"/>
    <n v="10.39"/>
    <s v="Profit"/>
  </r>
  <r>
    <d v="2015-12-04T00:00:00"/>
    <x v="1"/>
    <x v="11"/>
    <x v="703"/>
    <s v="Sean O'Donnell20151204"/>
    <x v="1855"/>
    <x v="20"/>
    <x v="1"/>
    <x v="5"/>
    <s v="Global Leather Highback Executive Chair with Pneumatic Height Adjustment, Black"/>
    <n v="361.76"/>
    <n v="2"/>
    <n v="68.33"/>
    <s v="Profit"/>
  </r>
  <r>
    <d v="2015-12-04T00:00:00"/>
    <x v="1"/>
    <x v="11"/>
    <x v="389"/>
    <s v="Maribeth Schnelling20151204"/>
    <x v="1856"/>
    <x v="20"/>
    <x v="0"/>
    <x v="10"/>
    <s v="Wausau Papers Astrobrights Colored Envelopes"/>
    <n v="17.940000000000001"/>
    <n v="3"/>
    <n v="8.7899999999999991"/>
    <s v="Profit"/>
  </r>
  <r>
    <d v="2015-12-04T00:00:00"/>
    <x v="1"/>
    <x v="11"/>
    <x v="389"/>
    <s v="Maribeth Schnelling20151204"/>
    <x v="1856"/>
    <x v="20"/>
    <x v="1"/>
    <x v="5"/>
    <s v="Global Armless Task Chair, Royal Blue"/>
    <n v="384.17"/>
    <n v="7"/>
    <n v="29.88"/>
    <s v="Profit"/>
  </r>
  <r>
    <d v="2015-12-04T00:00:00"/>
    <x v="1"/>
    <x v="11"/>
    <x v="389"/>
    <s v="Maribeth Schnelling20151204"/>
    <x v="1856"/>
    <x v="20"/>
    <x v="2"/>
    <x v="6"/>
    <s v="Wilson SignalBoost 841262 DB PRO Amplifier Kit"/>
    <n v="1799.75"/>
    <n v="5"/>
    <n v="539.92999999999995"/>
    <s v="Profit"/>
  </r>
  <r>
    <d v="2015-12-04T00:00:00"/>
    <x v="1"/>
    <x v="11"/>
    <x v="279"/>
    <s v="Michael Stewart20151204"/>
    <x v="1857"/>
    <x v="24"/>
    <x v="0"/>
    <x v="0"/>
    <s v="Xerox 1881"/>
    <n v="85.96"/>
    <n v="7"/>
    <n v="40.4"/>
    <s v="Profit"/>
  </r>
  <r>
    <d v="2015-12-04T00:00:00"/>
    <x v="1"/>
    <x v="11"/>
    <x v="644"/>
    <s v="Rose O'Brian20151204"/>
    <x v="1858"/>
    <x v="15"/>
    <x v="0"/>
    <x v="3"/>
    <s v="GBC Ibimaster 500 Manual ProClick Binding System"/>
    <n v="1598.06"/>
    <n v="7"/>
    <n v="-1065.3699999999999"/>
    <s v="Loss"/>
  </r>
  <r>
    <d v="2015-12-04T00:00:00"/>
    <x v="1"/>
    <x v="11"/>
    <x v="644"/>
    <s v="Rose O'Brian20151204"/>
    <x v="1858"/>
    <x v="15"/>
    <x v="0"/>
    <x v="4"/>
    <s v="Deluxe Chalkboard Eraser Cleaner"/>
    <n v="36.96"/>
    <n v="4"/>
    <n v="12.01"/>
    <s v="Profit"/>
  </r>
  <r>
    <d v="2015-12-04T00:00:00"/>
    <x v="1"/>
    <x v="11"/>
    <x v="312"/>
    <s v="Harry Marie20151204"/>
    <x v="1859"/>
    <x v="3"/>
    <x v="0"/>
    <x v="10"/>
    <s v="Tyvek Side-Opening Peel &amp; Seel Expanding Envelopes"/>
    <n v="271.44"/>
    <n v="3"/>
    <n v="122.15"/>
    <s v="Profit"/>
  </r>
  <r>
    <d v="2015-12-04T00:00:00"/>
    <x v="1"/>
    <x v="11"/>
    <x v="312"/>
    <s v="Harry Marie20151204"/>
    <x v="1859"/>
    <x v="3"/>
    <x v="2"/>
    <x v="6"/>
    <s v="Jensen SMPS-640 -Â speaker phone"/>
    <n v="110.35"/>
    <n v="3"/>
    <n v="8.2799999999999994"/>
    <s v="Profit"/>
  </r>
  <r>
    <d v="2015-12-04T00:00:00"/>
    <x v="1"/>
    <x v="11"/>
    <x v="312"/>
    <s v="Harry Marie20151204"/>
    <x v="1859"/>
    <x v="3"/>
    <x v="1"/>
    <x v="8"/>
    <s v="Master Caster Door Stop, Large Brown"/>
    <n v="36.4"/>
    <n v="5"/>
    <n v="13.83"/>
    <s v="Profit"/>
  </r>
  <r>
    <d v="2015-12-04T00:00:00"/>
    <x v="1"/>
    <x v="11"/>
    <x v="501"/>
    <s v="Tracy Zic20151204"/>
    <x v="1860"/>
    <x v="3"/>
    <x v="0"/>
    <x v="4"/>
    <s v="Avery Hi-Liter Fluorescent Desk Style Markers"/>
    <n v="16.899999999999999"/>
    <n v="5"/>
    <n v="6.25"/>
    <s v="Profit"/>
  </r>
  <r>
    <d v="2015-12-04T00:00:00"/>
    <x v="1"/>
    <x v="11"/>
    <x v="501"/>
    <s v="Tracy Zic20151204"/>
    <x v="1860"/>
    <x v="3"/>
    <x v="1"/>
    <x v="8"/>
    <s v="Eldon Image Series Desk Accessories, Burgundy"/>
    <n v="25.08"/>
    <n v="6"/>
    <n v="9.0299999999999994"/>
    <s v="Profit"/>
  </r>
  <r>
    <d v="2015-12-05T00:00:00"/>
    <x v="1"/>
    <x v="11"/>
    <x v="719"/>
    <s v="Matt Hagelstein20151205"/>
    <x v="1861"/>
    <x v="3"/>
    <x v="1"/>
    <x v="8"/>
    <s v="Executive Impressions 14&quot; Contract Wall Clock"/>
    <n v="44.46"/>
    <n v="2"/>
    <n v="14.67"/>
    <s v="Profit"/>
  </r>
  <r>
    <d v="2015-12-05T00:00:00"/>
    <x v="1"/>
    <x v="11"/>
    <x v="308"/>
    <s v="Scot Wooten20151205"/>
    <x v="1862"/>
    <x v="2"/>
    <x v="2"/>
    <x v="9"/>
    <s v="Belkin F8E887 USB Wired Ergonomic Keyboard"/>
    <n v="47.98"/>
    <n v="2"/>
    <n v="0.6"/>
    <s v="Profit"/>
  </r>
  <r>
    <d v="2015-12-05T00:00:00"/>
    <x v="1"/>
    <x v="11"/>
    <x v="308"/>
    <s v="Scot Wooten20151205"/>
    <x v="1862"/>
    <x v="2"/>
    <x v="0"/>
    <x v="3"/>
    <s v="GBC White Gloss Covers, Plain Front"/>
    <n v="26.06"/>
    <n v="6"/>
    <n v="-19.98"/>
    <s v="Loss"/>
  </r>
  <r>
    <d v="2015-12-05T00:00:00"/>
    <x v="1"/>
    <x v="11"/>
    <x v="720"/>
    <s v="Stephanie Ulpright20151205"/>
    <x v="1863"/>
    <x v="14"/>
    <x v="0"/>
    <x v="3"/>
    <s v="Surelock Post Binders"/>
    <n v="152.80000000000001"/>
    <n v="5"/>
    <n v="76.400000000000006"/>
    <s v="Profit"/>
  </r>
  <r>
    <d v="2015-12-05T00:00:00"/>
    <x v="1"/>
    <x v="11"/>
    <x v="394"/>
    <s v="Sandra Flanagan20151205"/>
    <x v="1864"/>
    <x v="0"/>
    <x v="0"/>
    <x v="4"/>
    <s v="Boston Electric Pencil Sharpener, Model 1818, Charcoal Black"/>
    <n v="45.04"/>
    <n v="2"/>
    <n v="4.5"/>
    <s v="Profit"/>
  </r>
  <r>
    <d v="2015-12-05T00:00:00"/>
    <x v="1"/>
    <x v="11"/>
    <x v="449"/>
    <s v="Brian Derr20151205"/>
    <x v="1865"/>
    <x v="20"/>
    <x v="0"/>
    <x v="3"/>
    <s v="Avery Arch Ring Binders"/>
    <n v="232.4"/>
    <n v="5"/>
    <n v="78.44"/>
    <s v="Profit"/>
  </r>
  <r>
    <d v="2015-12-05T00:00:00"/>
    <x v="1"/>
    <x v="11"/>
    <x v="449"/>
    <s v="Brian Derr20151205"/>
    <x v="1865"/>
    <x v="20"/>
    <x v="1"/>
    <x v="5"/>
    <s v="Global Armless Task Chair, Royal Blue"/>
    <n v="164.65"/>
    <n v="3"/>
    <n v="12.81"/>
    <s v="Profit"/>
  </r>
  <r>
    <d v="2015-12-05T00:00:00"/>
    <x v="1"/>
    <x v="11"/>
    <x v="449"/>
    <s v="Brian Derr20151205"/>
    <x v="1865"/>
    <x v="20"/>
    <x v="0"/>
    <x v="0"/>
    <s v="Xerox 188"/>
    <n v="22.68"/>
    <n v="2"/>
    <n v="11.11"/>
    <s v="Profit"/>
  </r>
  <r>
    <d v="2015-12-05T00:00:00"/>
    <x v="1"/>
    <x v="11"/>
    <x v="169"/>
    <s v="George Bell20151205"/>
    <x v="1866"/>
    <x v="3"/>
    <x v="2"/>
    <x v="9"/>
    <s v="Memorex Micro Travel Drive 8 GB"/>
    <n v="39"/>
    <n v="3"/>
    <n v="17.55"/>
    <s v="Profit"/>
  </r>
  <r>
    <d v="2015-12-05T00:00:00"/>
    <x v="1"/>
    <x v="11"/>
    <x v="169"/>
    <s v="George Bell20151205"/>
    <x v="1866"/>
    <x v="3"/>
    <x v="0"/>
    <x v="1"/>
    <s v="Avery 488"/>
    <n v="12.6"/>
    <n v="4"/>
    <n v="6.05"/>
    <s v="Profit"/>
  </r>
  <r>
    <d v="2015-12-05T00:00:00"/>
    <x v="1"/>
    <x v="11"/>
    <x v="390"/>
    <s v="Rick Reed20151205"/>
    <x v="1867"/>
    <x v="15"/>
    <x v="1"/>
    <x v="5"/>
    <s v="Global Push Button Manager's Chair, Indigo"/>
    <n v="97.42"/>
    <n v="2"/>
    <n v="10.96"/>
    <s v="Profit"/>
  </r>
  <r>
    <d v="2015-12-05T00:00:00"/>
    <x v="1"/>
    <x v="11"/>
    <x v="560"/>
    <s v="Tim Brockman20151205"/>
    <x v="1868"/>
    <x v="1"/>
    <x v="0"/>
    <x v="10"/>
    <s v="Security-Tint Envelopes"/>
    <n v="12.22"/>
    <n v="2"/>
    <n v="4.43"/>
    <s v="Profit"/>
  </r>
  <r>
    <d v="2015-12-06T00:00:00"/>
    <x v="1"/>
    <x v="11"/>
    <x v="201"/>
    <s v="Naresj Patel20151206"/>
    <x v="1869"/>
    <x v="3"/>
    <x v="0"/>
    <x v="4"/>
    <s v="Stanley Contemporary Battery Pencil Sharpeners"/>
    <n v="120.15"/>
    <n v="9"/>
    <n v="33.64"/>
    <s v="Profit"/>
  </r>
  <r>
    <d v="2015-12-06T00:00:00"/>
    <x v="1"/>
    <x v="11"/>
    <x v="201"/>
    <s v="Naresj Patel20151206"/>
    <x v="1869"/>
    <x v="3"/>
    <x v="2"/>
    <x v="6"/>
    <s v="AT&amp;T 1080 Corded phone"/>
    <n v="219.18"/>
    <n v="2"/>
    <n v="19.18"/>
    <s v="Profit"/>
  </r>
  <r>
    <d v="2015-12-06T00:00:00"/>
    <x v="1"/>
    <x v="11"/>
    <x v="682"/>
    <s v="Katrina Willman20151206"/>
    <x v="1870"/>
    <x v="0"/>
    <x v="0"/>
    <x v="3"/>
    <s v="Avery Reinforcements for Hole-Punch Pages"/>
    <n v="2.77"/>
    <n v="7"/>
    <n v="-4.8499999999999996"/>
    <s v="Loss"/>
  </r>
  <r>
    <d v="2015-12-06T00:00:00"/>
    <x v="1"/>
    <x v="11"/>
    <x v="258"/>
    <s v="Gary Hwang20151206"/>
    <x v="1871"/>
    <x v="12"/>
    <x v="1"/>
    <x v="8"/>
    <s v="Howard Miller 13&quot; Diameter Pewter Finish Round Wall Clock"/>
    <n v="206.11"/>
    <n v="6"/>
    <n v="48.95"/>
    <s v="Profit"/>
  </r>
  <r>
    <d v="2015-12-06T00:00:00"/>
    <x v="1"/>
    <x v="11"/>
    <x v="258"/>
    <s v="Gary Hwang20151206"/>
    <x v="1871"/>
    <x v="12"/>
    <x v="0"/>
    <x v="0"/>
    <s v="Xerox 1970"/>
    <n v="19.920000000000002"/>
    <n v="5"/>
    <n v="6.72"/>
    <s v="Profit"/>
  </r>
  <r>
    <d v="2015-12-06T00:00:00"/>
    <x v="1"/>
    <x v="11"/>
    <x v="258"/>
    <s v="Gary Hwang20151206"/>
    <x v="1871"/>
    <x v="12"/>
    <x v="0"/>
    <x v="0"/>
    <s v="Xerox 1960"/>
    <n v="198.27"/>
    <n v="8"/>
    <n v="61.96"/>
    <s v="Profit"/>
  </r>
  <r>
    <d v="2015-12-06T00:00:00"/>
    <x v="1"/>
    <x v="11"/>
    <x v="258"/>
    <s v="Gary Hwang20151206"/>
    <x v="1871"/>
    <x v="12"/>
    <x v="0"/>
    <x v="2"/>
    <s v="Belkin 19&quot; Vented Equipment Shelf, Black"/>
    <n v="247.1"/>
    <n v="6"/>
    <n v="-58.69"/>
    <s v="Loss"/>
  </r>
  <r>
    <d v="2015-12-06T00:00:00"/>
    <x v="1"/>
    <x v="11"/>
    <x v="258"/>
    <s v="Gary Hwang20151206"/>
    <x v="1871"/>
    <x v="12"/>
    <x v="0"/>
    <x v="4"/>
    <s v="BOSTON Model 1800 Electric Pencil Sharpeners, Putty/Woodgrain"/>
    <n v="86.3"/>
    <n v="6"/>
    <n v="9.7100000000000009"/>
    <s v="Profit"/>
  </r>
  <r>
    <d v="2015-12-06T00:00:00"/>
    <x v="1"/>
    <x v="11"/>
    <x v="380"/>
    <s v="Dennis Kane20151206"/>
    <x v="1872"/>
    <x v="10"/>
    <x v="2"/>
    <x v="6"/>
    <s v="Polycom SoundStation2 EX ConferenceÂ phone"/>
    <n v="485.94"/>
    <n v="2"/>
    <n v="-89.09"/>
    <s v="Loss"/>
  </r>
  <r>
    <d v="2015-12-06T00:00:00"/>
    <x v="1"/>
    <x v="11"/>
    <x v="380"/>
    <s v="Dennis Kane20151206"/>
    <x v="1872"/>
    <x v="10"/>
    <x v="0"/>
    <x v="4"/>
    <s v="Newell 312"/>
    <n v="37.380000000000003"/>
    <n v="8"/>
    <n v="4.67"/>
    <s v="Profit"/>
  </r>
  <r>
    <d v="2015-12-06T00:00:00"/>
    <x v="1"/>
    <x v="11"/>
    <x v="380"/>
    <s v="Dennis Kane20151206"/>
    <x v="1872"/>
    <x v="10"/>
    <x v="1"/>
    <x v="5"/>
    <s v="Global Low Back Tilter Chair"/>
    <n v="70.69"/>
    <n v="1"/>
    <n v="-24.24"/>
    <s v="Loss"/>
  </r>
  <r>
    <d v="2015-12-06T00:00:00"/>
    <x v="1"/>
    <x v="11"/>
    <x v="307"/>
    <s v="Katherine Murray20151206"/>
    <x v="1873"/>
    <x v="3"/>
    <x v="0"/>
    <x v="0"/>
    <s v="Message Book, Phone, Wirebound Standard Line Memo, 2 3/4&quot; X 5&quot;"/>
    <n v="32.75"/>
    <n v="5"/>
    <n v="15.07"/>
    <s v="Profit"/>
  </r>
  <r>
    <d v="2015-12-06T00:00:00"/>
    <x v="1"/>
    <x v="11"/>
    <x v="25"/>
    <s v="Speros Goranitis20151206"/>
    <x v="1874"/>
    <x v="20"/>
    <x v="0"/>
    <x v="0"/>
    <s v="Xerox 219"/>
    <n v="6.48"/>
    <n v="1"/>
    <n v="3.11"/>
    <s v="Profit"/>
  </r>
  <r>
    <d v="2015-12-06T00:00:00"/>
    <x v="1"/>
    <x v="11"/>
    <x v="25"/>
    <s v="Speros Goranitis20151206"/>
    <x v="1874"/>
    <x v="20"/>
    <x v="0"/>
    <x v="0"/>
    <s v="Xerox 1903"/>
    <n v="41.86"/>
    <n v="7"/>
    <n v="20.51"/>
    <s v="Profit"/>
  </r>
  <r>
    <d v="2015-12-06T00:00:00"/>
    <x v="1"/>
    <x v="11"/>
    <x v="25"/>
    <s v="Speros Goranitis20151206"/>
    <x v="1874"/>
    <x v="20"/>
    <x v="2"/>
    <x v="9"/>
    <s v="LogitechÂ VX Revolution Cordless Laser Mouse for Notebooks (Black)"/>
    <n v="1619.91"/>
    <n v="9"/>
    <n v="97.19"/>
    <s v="Profit"/>
  </r>
  <r>
    <d v="2015-12-06T00:00:00"/>
    <x v="1"/>
    <x v="11"/>
    <x v="25"/>
    <s v="Speros Goranitis20151206"/>
    <x v="1874"/>
    <x v="20"/>
    <x v="1"/>
    <x v="8"/>
    <s v="Seth Thomas 14&quot; Day/Date Wall Clock"/>
    <n v="113.92"/>
    <n v="4"/>
    <n v="42.15"/>
    <s v="Profit"/>
  </r>
  <r>
    <d v="2015-12-06T00:00:00"/>
    <x v="1"/>
    <x v="11"/>
    <x v="70"/>
    <s v="Nora Pelletier20151206"/>
    <x v="1875"/>
    <x v="18"/>
    <x v="2"/>
    <x v="16"/>
    <s v="Hewlett Packard 610 Color Digital Copier / Printer"/>
    <n v="999.98"/>
    <n v="2"/>
    <n v="449.99"/>
    <s v="Profit"/>
  </r>
  <r>
    <d v="2015-12-06T00:00:00"/>
    <x v="1"/>
    <x v="11"/>
    <x v="325"/>
    <s v="Ivan Liston20151206"/>
    <x v="1876"/>
    <x v="17"/>
    <x v="0"/>
    <x v="0"/>
    <s v="Xerox 20"/>
    <n v="6.48"/>
    <n v="1"/>
    <n v="3.11"/>
    <s v="Profit"/>
  </r>
  <r>
    <d v="2015-12-06T00:00:00"/>
    <x v="1"/>
    <x v="11"/>
    <x v="325"/>
    <s v="Ivan Liston20151206"/>
    <x v="1876"/>
    <x v="17"/>
    <x v="0"/>
    <x v="2"/>
    <s v="Tennsco 6- and 18-Compartment Lockers"/>
    <n v="1325.85"/>
    <n v="5"/>
    <n v="238.65"/>
    <s v="Profit"/>
  </r>
  <r>
    <d v="2015-12-06T00:00:00"/>
    <x v="1"/>
    <x v="11"/>
    <x v="325"/>
    <s v="Ivan Liston20151206"/>
    <x v="1876"/>
    <x v="17"/>
    <x v="0"/>
    <x v="1"/>
    <s v="Avery 483"/>
    <n v="14.94"/>
    <n v="3"/>
    <n v="6.87"/>
    <s v="Profit"/>
  </r>
  <r>
    <d v="2015-12-06T00:00:00"/>
    <x v="1"/>
    <x v="11"/>
    <x v="721"/>
    <s v="Art Ferguson20151206"/>
    <x v="1877"/>
    <x v="3"/>
    <x v="0"/>
    <x v="12"/>
    <s v="Commercial WindTunnel Clean Air Upright Vacuum, Replacement Belts, Filtration Bags"/>
    <n v="7.78"/>
    <n v="2"/>
    <n v="2.02"/>
    <s v="Profit"/>
  </r>
  <r>
    <d v="2015-12-06T00:00:00"/>
    <x v="1"/>
    <x v="11"/>
    <x v="644"/>
    <s v="Rose O'Brian20151206"/>
    <x v="1878"/>
    <x v="6"/>
    <x v="2"/>
    <x v="6"/>
    <s v="AT&amp;T CL82213"/>
    <n v="173.94"/>
    <n v="6"/>
    <n v="50.44"/>
    <s v="Profit"/>
  </r>
  <r>
    <d v="2015-12-06T00:00:00"/>
    <x v="1"/>
    <x v="11"/>
    <x v="109"/>
    <s v="Mike Pelletier20151206"/>
    <x v="1879"/>
    <x v="10"/>
    <x v="0"/>
    <x v="3"/>
    <s v="Ibico Standard Transparent Covers"/>
    <n v="14.83"/>
    <n v="3"/>
    <n v="-10.38"/>
    <s v="Loss"/>
  </r>
  <r>
    <d v="2015-12-06T00:00:00"/>
    <x v="1"/>
    <x v="11"/>
    <x v="639"/>
    <s v="David Bremer20151206"/>
    <x v="1880"/>
    <x v="3"/>
    <x v="0"/>
    <x v="0"/>
    <s v="Spiral Phone Message Books with Labels by Adams"/>
    <n v="8.9600000000000009"/>
    <n v="2"/>
    <n v="4.3899999999999997"/>
    <s v="Profit"/>
  </r>
  <r>
    <d v="2015-12-07T00:00:00"/>
    <x v="1"/>
    <x v="11"/>
    <x v="536"/>
    <s v="Darren Koutras20151207"/>
    <x v="1881"/>
    <x v="5"/>
    <x v="0"/>
    <x v="12"/>
    <s v="Eureka The Boss Cordless Rechargeable Stick Vac"/>
    <n v="152.94"/>
    <n v="3"/>
    <n v="41.29"/>
    <s v="Profit"/>
  </r>
  <r>
    <d v="2015-12-07T00:00:00"/>
    <x v="1"/>
    <x v="11"/>
    <x v="536"/>
    <s v="Darren Koutras20151207"/>
    <x v="1881"/>
    <x v="5"/>
    <x v="1"/>
    <x v="5"/>
    <s v="Situations Contoured Folding Chairs, 4/Set"/>
    <n v="283.92"/>
    <n v="4"/>
    <n v="70.98"/>
    <s v="Profit"/>
  </r>
  <r>
    <d v="2015-12-07T00:00:00"/>
    <x v="1"/>
    <x v="11"/>
    <x v="467"/>
    <s v="Jeremy Farry20151207"/>
    <x v="1882"/>
    <x v="22"/>
    <x v="0"/>
    <x v="7"/>
    <s v="Alliance Big Bands Rubber Bands, 12/Pack"/>
    <n v="3.96"/>
    <n v="2"/>
    <n v="0"/>
    <s v="Loss"/>
  </r>
  <r>
    <d v="2015-12-07T00:00:00"/>
    <x v="1"/>
    <x v="11"/>
    <x v="467"/>
    <s v="Jeremy Farry20151207"/>
    <x v="1882"/>
    <x v="22"/>
    <x v="0"/>
    <x v="1"/>
    <s v="Avery 509"/>
    <n v="2.61"/>
    <n v="1"/>
    <n v="1.2"/>
    <s v="Profit"/>
  </r>
  <r>
    <d v="2015-12-07T00:00:00"/>
    <x v="1"/>
    <x v="11"/>
    <x v="7"/>
    <s v="Melanie Seite20151207"/>
    <x v="1883"/>
    <x v="3"/>
    <x v="1"/>
    <x v="8"/>
    <s v="12-1/2 Diameter Round Wall Clock"/>
    <n v="79.92"/>
    <n v="4"/>
    <n v="28.77"/>
    <s v="Profit"/>
  </r>
  <r>
    <d v="2015-12-07T00:00:00"/>
    <x v="1"/>
    <x v="11"/>
    <x v="545"/>
    <s v="Alan Hwang20151207"/>
    <x v="1884"/>
    <x v="20"/>
    <x v="0"/>
    <x v="3"/>
    <s v="Pressboard Data Binders by Wilson Jones"/>
    <n v="21.36"/>
    <n v="5"/>
    <n v="7.21"/>
    <s v="Profit"/>
  </r>
  <r>
    <d v="2015-12-07T00:00:00"/>
    <x v="1"/>
    <x v="11"/>
    <x v="545"/>
    <s v="Alan Hwang20151207"/>
    <x v="1884"/>
    <x v="20"/>
    <x v="0"/>
    <x v="3"/>
    <s v="Avery Durable Slant Ring Binders With Label Holder"/>
    <n v="6.69"/>
    <n v="2"/>
    <n v="2.34"/>
    <s v="Profit"/>
  </r>
  <r>
    <d v="2015-12-07T00:00:00"/>
    <x v="1"/>
    <x v="11"/>
    <x v="545"/>
    <s v="Alan Hwang20151207"/>
    <x v="1884"/>
    <x v="20"/>
    <x v="2"/>
    <x v="6"/>
    <s v="Digium D40 VoIP phone"/>
    <n v="773.94"/>
    <n v="6"/>
    <n v="224.44"/>
    <s v="Profit"/>
  </r>
  <r>
    <d v="2015-12-07T00:00:00"/>
    <x v="1"/>
    <x v="11"/>
    <x v="94"/>
    <s v="Kristen Hastings20151207"/>
    <x v="1885"/>
    <x v="3"/>
    <x v="0"/>
    <x v="0"/>
    <s v="Xerox 218"/>
    <n v="12.96"/>
    <n v="2"/>
    <n v="6.22"/>
    <s v="Profit"/>
  </r>
  <r>
    <d v="2015-12-08T00:00:00"/>
    <x v="1"/>
    <x v="11"/>
    <x v="722"/>
    <s v="Tonja Turnell20151208"/>
    <x v="1886"/>
    <x v="0"/>
    <x v="0"/>
    <x v="0"/>
    <s v="Xerox 1945"/>
    <n v="360.71"/>
    <n v="11"/>
    <n v="130.76"/>
    <s v="Profit"/>
  </r>
  <r>
    <d v="2015-12-08T00:00:00"/>
    <x v="1"/>
    <x v="11"/>
    <x v="722"/>
    <s v="Tonja Turnell20151208"/>
    <x v="1886"/>
    <x v="0"/>
    <x v="2"/>
    <x v="6"/>
    <s v="Wilson Electronics DB Pro Signal Booster"/>
    <n v="1718.4"/>
    <n v="6"/>
    <n v="150.36000000000001"/>
    <s v="Profit"/>
  </r>
  <r>
    <d v="2015-12-08T00:00:00"/>
    <x v="1"/>
    <x v="11"/>
    <x v="701"/>
    <s v="Joel Jenkins20151208"/>
    <x v="1887"/>
    <x v="0"/>
    <x v="2"/>
    <x v="6"/>
    <s v="Nokia Lumia 521 (T-Mobile)"/>
    <n v="119.96"/>
    <n v="5"/>
    <n v="12"/>
    <s v="Profit"/>
  </r>
  <r>
    <d v="2015-12-08T00:00:00"/>
    <x v="1"/>
    <x v="11"/>
    <x v="598"/>
    <s v="Yana Sorensen20151208"/>
    <x v="1888"/>
    <x v="3"/>
    <x v="0"/>
    <x v="2"/>
    <s v="Stur-D-Stor Shelving, Vertical 5-Shelf: 72&quot;H x 36&quot;W x 18 1/2&quot;D"/>
    <n v="221.96"/>
    <n v="2"/>
    <n v="4.4400000000000004"/>
    <s v="Profit"/>
  </r>
  <r>
    <d v="2015-12-08T00:00:00"/>
    <x v="1"/>
    <x v="11"/>
    <x v="598"/>
    <s v="Yana Sorensen20151208"/>
    <x v="1888"/>
    <x v="3"/>
    <x v="2"/>
    <x v="9"/>
    <s v="WD My Passport Ultra 500GB Portable External Hard Drive"/>
    <n v="236"/>
    <n v="4"/>
    <n v="40.119999999999997"/>
    <s v="Profit"/>
  </r>
  <r>
    <d v="2015-12-08T00:00:00"/>
    <x v="1"/>
    <x v="11"/>
    <x v="418"/>
    <s v="Henry Goldwyn20151208"/>
    <x v="1889"/>
    <x v="26"/>
    <x v="0"/>
    <x v="0"/>
    <s v="Southworth Parchment Paper &amp; Envelopes"/>
    <n v="15.7"/>
    <n v="3"/>
    <n v="5.0999999999999996"/>
    <s v="Profit"/>
  </r>
  <r>
    <d v="2015-12-09T00:00:00"/>
    <x v="1"/>
    <x v="11"/>
    <x v="590"/>
    <s v="Ken Brennan20151209"/>
    <x v="1890"/>
    <x v="18"/>
    <x v="0"/>
    <x v="0"/>
    <s v="Xerox 188"/>
    <n v="34.020000000000003"/>
    <n v="3"/>
    <n v="16.670000000000002"/>
    <s v="Profit"/>
  </r>
  <r>
    <d v="2015-12-10T00:00:00"/>
    <x v="1"/>
    <x v="11"/>
    <x v="435"/>
    <s v="Keith Dawkins20151210"/>
    <x v="1891"/>
    <x v="14"/>
    <x v="0"/>
    <x v="4"/>
    <s v="Avery Hi-Liter Comfort Grip Fluorescent Highlighter, Yellow Ink"/>
    <n v="3.9"/>
    <n v="2"/>
    <n v="1.52"/>
    <s v="Profit"/>
  </r>
  <r>
    <d v="2015-12-10T00:00:00"/>
    <x v="1"/>
    <x v="11"/>
    <x v="435"/>
    <s v="Keith Dawkins20151210"/>
    <x v="1891"/>
    <x v="14"/>
    <x v="1"/>
    <x v="13"/>
    <s v="Bretford CR8500 Series Meeting Room Furniture"/>
    <n v="801.96"/>
    <n v="2"/>
    <n v="200.49"/>
    <s v="Profit"/>
  </r>
  <r>
    <d v="2015-12-10T00:00:00"/>
    <x v="1"/>
    <x v="11"/>
    <x v="435"/>
    <s v="Keith Dawkins20151210"/>
    <x v="1891"/>
    <x v="14"/>
    <x v="1"/>
    <x v="5"/>
    <s v="Global Super Steno Chair"/>
    <n v="191.96"/>
    <n v="2"/>
    <n v="32.630000000000003"/>
    <s v="Profit"/>
  </r>
  <r>
    <d v="2015-12-10T00:00:00"/>
    <x v="1"/>
    <x v="11"/>
    <x v="435"/>
    <s v="Keith Dawkins20151210"/>
    <x v="1891"/>
    <x v="14"/>
    <x v="0"/>
    <x v="1"/>
    <s v="Permanent Self-Adhesive File Folder Labels for Typewriters by Universal"/>
    <n v="2.61"/>
    <n v="1"/>
    <n v="1.2"/>
    <s v="Profit"/>
  </r>
  <r>
    <d v="2015-12-10T00:00:00"/>
    <x v="1"/>
    <x v="11"/>
    <x v="580"/>
    <s v="Khloe Miller20151210"/>
    <x v="1892"/>
    <x v="4"/>
    <x v="0"/>
    <x v="4"/>
    <s v="Staples in misc. colors"/>
    <n v="1.78"/>
    <n v="1"/>
    <n v="0.5"/>
    <s v="Profit"/>
  </r>
  <r>
    <d v="2015-12-10T00:00:00"/>
    <x v="1"/>
    <x v="11"/>
    <x v="580"/>
    <s v="Khloe Miller20151210"/>
    <x v="1892"/>
    <x v="4"/>
    <x v="0"/>
    <x v="0"/>
    <s v="Xerox 201"/>
    <n v="25.92"/>
    <n v="4"/>
    <n v="12.44"/>
    <s v="Profit"/>
  </r>
  <r>
    <d v="2015-12-10T00:00:00"/>
    <x v="1"/>
    <x v="11"/>
    <x v="580"/>
    <s v="Khloe Miller20151210"/>
    <x v="1892"/>
    <x v="4"/>
    <x v="2"/>
    <x v="9"/>
    <s v="Memorex 25GB 6X Branded Blu-Ray Recordable Disc, 15/Pack"/>
    <n v="101.94"/>
    <n v="6"/>
    <n v="21.41"/>
    <s v="Profit"/>
  </r>
  <r>
    <d v="2015-12-10T00:00:00"/>
    <x v="1"/>
    <x v="11"/>
    <x v="338"/>
    <s v="Matt Abelman20151210"/>
    <x v="1893"/>
    <x v="20"/>
    <x v="0"/>
    <x v="1"/>
    <s v="Avery 486"/>
    <n v="7.31"/>
    <n v="1"/>
    <n v="3.44"/>
    <s v="Profit"/>
  </r>
  <r>
    <d v="2015-12-10T00:00:00"/>
    <x v="1"/>
    <x v="11"/>
    <x v="338"/>
    <s v="Matt Abelman20151210"/>
    <x v="1893"/>
    <x v="20"/>
    <x v="2"/>
    <x v="16"/>
    <s v="Hewlett Packard 610 Color Digital Copier / Printer"/>
    <n v="799.98"/>
    <n v="2"/>
    <n v="250"/>
    <s v="Profit"/>
  </r>
  <r>
    <d v="2015-12-10T00:00:00"/>
    <x v="1"/>
    <x v="11"/>
    <x v="338"/>
    <s v="Matt Abelman20151210"/>
    <x v="1893"/>
    <x v="20"/>
    <x v="0"/>
    <x v="0"/>
    <s v="Adams Phone Message Book, 200 Message Capacity, 8 1/16Â” x 11Â”"/>
    <n v="41.28"/>
    <n v="6"/>
    <n v="18.989999999999998"/>
    <s v="Profit"/>
  </r>
  <r>
    <d v="2015-12-10T00:00:00"/>
    <x v="1"/>
    <x v="11"/>
    <x v="338"/>
    <s v="Matt Abelman20151210"/>
    <x v="1893"/>
    <x v="20"/>
    <x v="0"/>
    <x v="0"/>
    <s v="Xerox 1883"/>
    <n v="184.66"/>
    <n v="7"/>
    <n v="84.94"/>
    <s v="Profit"/>
  </r>
  <r>
    <d v="2015-12-10T00:00:00"/>
    <x v="1"/>
    <x v="11"/>
    <x v="666"/>
    <s v="Kalyca Meade20151210"/>
    <x v="1894"/>
    <x v="36"/>
    <x v="0"/>
    <x v="4"/>
    <s v="Manco Dry-Lighter Erasable Highlighter"/>
    <n v="27.36"/>
    <n v="9"/>
    <n v="9.3000000000000007"/>
    <s v="Profit"/>
  </r>
  <r>
    <d v="2015-12-10T00:00:00"/>
    <x v="1"/>
    <x v="11"/>
    <x v="666"/>
    <s v="Kalyca Meade20151210"/>
    <x v="1894"/>
    <x v="36"/>
    <x v="0"/>
    <x v="0"/>
    <s v="Recycled Desk Saver Line &quot;While You Were Out&quot; Book, 5 1/2&quot; X 4&quot;"/>
    <n v="44.75"/>
    <n v="5"/>
    <n v="20.59"/>
    <s v="Profit"/>
  </r>
  <r>
    <d v="2015-12-10T00:00:00"/>
    <x v="1"/>
    <x v="11"/>
    <x v="666"/>
    <s v="Kalyca Meade20151210"/>
    <x v="1894"/>
    <x v="36"/>
    <x v="2"/>
    <x v="6"/>
    <s v="Cisco 8x8 Inc. 6753i IP Business Phone System"/>
    <n v="134.99"/>
    <n v="1"/>
    <n v="36.450000000000003"/>
    <s v="Profit"/>
  </r>
  <r>
    <d v="2015-12-10T00:00:00"/>
    <x v="1"/>
    <x v="11"/>
    <x v="666"/>
    <s v="Kalyca Meade20151210"/>
    <x v="1894"/>
    <x v="36"/>
    <x v="0"/>
    <x v="0"/>
    <s v="Astroparche Fine Business Paper"/>
    <n v="26.4"/>
    <n v="5"/>
    <n v="12.67"/>
    <s v="Profit"/>
  </r>
  <r>
    <d v="2015-12-10T00:00:00"/>
    <x v="1"/>
    <x v="11"/>
    <x v="666"/>
    <s v="Kalyca Meade20151210"/>
    <x v="1894"/>
    <x v="36"/>
    <x v="1"/>
    <x v="5"/>
    <s v="Global Ergonomic Managers Chair"/>
    <n v="542.94000000000005"/>
    <n v="3"/>
    <n v="141.16"/>
    <s v="Profit"/>
  </r>
  <r>
    <d v="2015-12-10T00:00:00"/>
    <x v="1"/>
    <x v="11"/>
    <x v="658"/>
    <s v="Frank Carlisle20151210"/>
    <x v="1895"/>
    <x v="3"/>
    <x v="0"/>
    <x v="4"/>
    <s v="Boston Electric Pencil Sharpener, Model 1818, Charcoal Black"/>
    <n v="56.3"/>
    <n v="2"/>
    <n v="15.76"/>
    <s v="Profit"/>
  </r>
  <r>
    <d v="2015-12-10T00:00:00"/>
    <x v="1"/>
    <x v="11"/>
    <x v="621"/>
    <s v="Julia West20151210"/>
    <x v="1896"/>
    <x v="1"/>
    <x v="0"/>
    <x v="12"/>
    <s v="3M Replacement Filter for Office Air Cleaner for 20' x 33' Room"/>
    <n v="53.09"/>
    <n v="7"/>
    <n v="-108.83"/>
    <s v="Loss"/>
  </r>
  <r>
    <d v="2015-12-10T00:00:00"/>
    <x v="1"/>
    <x v="11"/>
    <x v="711"/>
    <s v="Meg Tillman20151210"/>
    <x v="1897"/>
    <x v="3"/>
    <x v="0"/>
    <x v="1"/>
    <s v="Avery File Folder Labels"/>
    <n v="5.76"/>
    <n v="2"/>
    <n v="2.82"/>
    <s v="Profit"/>
  </r>
  <r>
    <d v="2015-12-10T00:00:00"/>
    <x v="1"/>
    <x v="11"/>
    <x v="371"/>
    <s v="Ryan Akin20151210"/>
    <x v="1898"/>
    <x v="10"/>
    <x v="2"/>
    <x v="9"/>
    <s v="Maxell 4.7GB DVD-RW 3/Pack"/>
    <n v="25.49"/>
    <n v="2"/>
    <n v="4.46"/>
    <s v="Profit"/>
  </r>
  <r>
    <d v="2015-12-11T00:00:00"/>
    <x v="1"/>
    <x v="11"/>
    <x v="661"/>
    <s v="Shaun Weien20151211"/>
    <x v="1899"/>
    <x v="6"/>
    <x v="0"/>
    <x v="1"/>
    <s v="Dot Matrix Printer Tape Reel Labels, White, 5000/Box"/>
    <n v="196.62"/>
    <n v="2"/>
    <n v="96.34"/>
    <s v="Profit"/>
  </r>
  <r>
    <d v="2015-12-11T00:00:00"/>
    <x v="1"/>
    <x v="11"/>
    <x v="723"/>
    <s v="Stuart Calhoun20151211"/>
    <x v="1900"/>
    <x v="0"/>
    <x v="2"/>
    <x v="9"/>
    <s v="Logitech Wireless Performance Mouse MX for PC and Mac"/>
    <n v="159.97999999999999"/>
    <n v="2"/>
    <n v="36"/>
    <s v="Profit"/>
  </r>
  <r>
    <d v="2015-12-11T00:00:00"/>
    <x v="1"/>
    <x v="11"/>
    <x v="723"/>
    <s v="Stuart Calhoun20151211"/>
    <x v="1900"/>
    <x v="0"/>
    <x v="0"/>
    <x v="2"/>
    <s v="Eldon ProFile File 'N Store Portable File Tub Letter/Legal Size Black"/>
    <n v="46.34"/>
    <n v="3"/>
    <n v="4.63"/>
    <s v="Profit"/>
  </r>
  <r>
    <d v="2015-12-11T00:00:00"/>
    <x v="1"/>
    <x v="11"/>
    <x v="258"/>
    <s v="Gary Hwang20151211"/>
    <x v="1901"/>
    <x v="16"/>
    <x v="0"/>
    <x v="3"/>
    <s v="Acco D-Ring Binder w/DublLock"/>
    <n v="12.83"/>
    <n v="2"/>
    <n v="-8.98"/>
    <s v="Loss"/>
  </r>
  <r>
    <d v="2015-12-11T00:00:00"/>
    <x v="1"/>
    <x v="11"/>
    <x v="576"/>
    <s v="Irene Maddox20151211"/>
    <x v="1902"/>
    <x v="26"/>
    <x v="0"/>
    <x v="4"/>
    <s v="Newell 313"/>
    <n v="13.12"/>
    <n v="5"/>
    <n v="1.1499999999999999"/>
    <s v="Profit"/>
  </r>
  <r>
    <d v="2015-12-11T00:00:00"/>
    <x v="1"/>
    <x v="11"/>
    <x v="576"/>
    <s v="Irene Maddox20151211"/>
    <x v="1902"/>
    <x v="26"/>
    <x v="1"/>
    <x v="11"/>
    <s v="Bush Westfield Collection Bookcases, Dark Cherry Finish"/>
    <n v="69.58"/>
    <n v="4"/>
    <n v="-143.79"/>
    <s v="Loss"/>
  </r>
  <r>
    <d v="2015-12-11T00:00:00"/>
    <x v="1"/>
    <x v="11"/>
    <x v="576"/>
    <s v="Irene Maddox20151211"/>
    <x v="1902"/>
    <x v="26"/>
    <x v="0"/>
    <x v="4"/>
    <s v="Newell 326"/>
    <n v="4.22"/>
    <n v="3"/>
    <n v="0.48"/>
    <s v="Profit"/>
  </r>
  <r>
    <d v="2015-12-11T00:00:00"/>
    <x v="1"/>
    <x v="11"/>
    <x v="576"/>
    <s v="Irene Maddox20151211"/>
    <x v="1902"/>
    <x v="26"/>
    <x v="2"/>
    <x v="9"/>
    <s v="Logitech Keyboard K120"/>
    <n v="58.08"/>
    <n v="4"/>
    <n v="-6.53"/>
    <s v="Loss"/>
  </r>
  <r>
    <d v="2015-12-11T00:00:00"/>
    <x v="1"/>
    <x v="11"/>
    <x v="576"/>
    <s v="Irene Maddox20151211"/>
    <x v="1902"/>
    <x v="26"/>
    <x v="1"/>
    <x v="8"/>
    <s v="Master Caster Door Stop, Large Neon Orange"/>
    <n v="52.42"/>
    <n v="9"/>
    <n v="15.07"/>
    <s v="Profit"/>
  </r>
  <r>
    <d v="2015-12-11T00:00:00"/>
    <x v="1"/>
    <x v="11"/>
    <x v="576"/>
    <s v="Irene Maddox20151211"/>
    <x v="1902"/>
    <x v="26"/>
    <x v="1"/>
    <x v="8"/>
    <s v="DAX Wood Document Frame"/>
    <n v="54.92"/>
    <n v="5"/>
    <n v="10.98"/>
    <s v="Profit"/>
  </r>
  <r>
    <d v="2015-12-11T00:00:00"/>
    <x v="1"/>
    <x v="11"/>
    <x v="576"/>
    <s v="Irene Maddox20151211"/>
    <x v="1902"/>
    <x v="26"/>
    <x v="1"/>
    <x v="13"/>
    <s v="Bevis Rectangular Conference Tables"/>
    <n v="364.95"/>
    <n v="5"/>
    <n v="-248.17"/>
    <s v="Loss"/>
  </r>
  <r>
    <d v="2015-12-11T00:00:00"/>
    <x v="1"/>
    <x v="11"/>
    <x v="576"/>
    <s v="Irene Maddox20151211"/>
    <x v="1902"/>
    <x v="26"/>
    <x v="0"/>
    <x v="0"/>
    <s v="Xerox 1932"/>
    <n v="85.06"/>
    <n v="3"/>
    <n v="28.71"/>
    <s v="Profit"/>
  </r>
  <r>
    <d v="2015-12-11T00:00:00"/>
    <x v="1"/>
    <x v="11"/>
    <x v="576"/>
    <s v="Irene Maddox20151211"/>
    <x v="1902"/>
    <x v="26"/>
    <x v="0"/>
    <x v="0"/>
    <s v="Avery Personal Creations Heavyweight Cards"/>
    <n v="27.7"/>
    <n v="3"/>
    <n v="9.69"/>
    <s v="Profit"/>
  </r>
  <r>
    <d v="2015-12-11T00:00:00"/>
    <x v="1"/>
    <x v="11"/>
    <x v="164"/>
    <s v="Lena Creighton20151211"/>
    <x v="1903"/>
    <x v="10"/>
    <x v="0"/>
    <x v="3"/>
    <s v="GBC Plasticlear Binding Covers"/>
    <n v="10.33"/>
    <n v="3"/>
    <n v="-7.58"/>
    <s v="Loss"/>
  </r>
  <r>
    <d v="2015-12-11T00:00:00"/>
    <x v="1"/>
    <x v="11"/>
    <x v="412"/>
    <s v="Jim Kriz20151211"/>
    <x v="1904"/>
    <x v="3"/>
    <x v="0"/>
    <x v="3"/>
    <s v="GBC Recycled Grain Textured Covers"/>
    <n v="110.53"/>
    <n v="4"/>
    <n v="38.68"/>
    <s v="Profit"/>
  </r>
  <r>
    <d v="2015-12-11T00:00:00"/>
    <x v="1"/>
    <x v="11"/>
    <x v="273"/>
    <s v="Cynthia Arntzen20151211"/>
    <x v="1905"/>
    <x v="14"/>
    <x v="2"/>
    <x v="9"/>
    <s v="Maxell 4.7GB DVD+RW 3/Pack"/>
    <n v="175.23"/>
    <n v="11"/>
    <n v="61.33"/>
    <s v="Profit"/>
  </r>
  <r>
    <d v="2015-12-11T00:00:00"/>
    <x v="1"/>
    <x v="11"/>
    <x v="273"/>
    <s v="Cynthia Arntzen20151211"/>
    <x v="1905"/>
    <x v="14"/>
    <x v="2"/>
    <x v="6"/>
    <s v="BlackBerry Q10"/>
    <n v="125.99"/>
    <n v="1"/>
    <n v="31.5"/>
    <s v="Profit"/>
  </r>
  <r>
    <d v="2015-12-11T00:00:00"/>
    <x v="1"/>
    <x v="11"/>
    <x v="273"/>
    <s v="Cynthia Arntzen20151211"/>
    <x v="1905"/>
    <x v="14"/>
    <x v="0"/>
    <x v="3"/>
    <s v="Ibico Covers for Plastic or Wire Binding Elements"/>
    <n v="23"/>
    <n v="2"/>
    <n v="10.35"/>
    <s v="Profit"/>
  </r>
  <r>
    <d v="2015-12-12T00:00:00"/>
    <x v="1"/>
    <x v="11"/>
    <x v="235"/>
    <s v="Liz Thompson20151212"/>
    <x v="1906"/>
    <x v="3"/>
    <x v="1"/>
    <x v="5"/>
    <s v="Lifetime Advantage Folding Chairs, 4/Carton"/>
    <n v="348.93"/>
    <n v="2"/>
    <n v="34.89"/>
    <s v="Profit"/>
  </r>
  <r>
    <d v="2015-12-12T00:00:00"/>
    <x v="1"/>
    <x v="11"/>
    <x v="380"/>
    <s v="Dennis Kane20151212"/>
    <x v="1907"/>
    <x v="3"/>
    <x v="0"/>
    <x v="7"/>
    <s v="Staples"/>
    <n v="7.86"/>
    <n v="2"/>
    <n v="3.62"/>
    <s v="Profit"/>
  </r>
  <r>
    <d v="2015-12-12T00:00:00"/>
    <x v="1"/>
    <x v="11"/>
    <x v="380"/>
    <s v="Dennis Kane20151212"/>
    <x v="1907"/>
    <x v="3"/>
    <x v="0"/>
    <x v="3"/>
    <s v="Recycled Premium Regency Composition Covers"/>
    <n v="24.45"/>
    <n v="2"/>
    <n v="8.86"/>
    <s v="Profit"/>
  </r>
  <r>
    <d v="2015-12-12T00:00:00"/>
    <x v="1"/>
    <x v="11"/>
    <x v="699"/>
    <s v="Eric Murdock20151212"/>
    <x v="1908"/>
    <x v="36"/>
    <x v="0"/>
    <x v="4"/>
    <s v="Rogers Handheld Barrel Pencil Sharpener"/>
    <n v="8.2200000000000006"/>
    <n v="3"/>
    <n v="2.2200000000000002"/>
    <s v="Profit"/>
  </r>
  <r>
    <d v="2015-12-12T00:00:00"/>
    <x v="1"/>
    <x v="11"/>
    <x v="557"/>
    <s v="Joni Blumstein20151212"/>
    <x v="1909"/>
    <x v="0"/>
    <x v="2"/>
    <x v="9"/>
    <s v="AmazonBasics 3-Button USB Wired Mouse"/>
    <n v="22.37"/>
    <n v="4"/>
    <n v="6.43"/>
    <s v="Profit"/>
  </r>
  <r>
    <d v="2015-12-12T00:00:00"/>
    <x v="1"/>
    <x v="11"/>
    <x v="21"/>
    <s v="Xylona Preis20151212"/>
    <x v="1910"/>
    <x v="3"/>
    <x v="0"/>
    <x v="4"/>
    <s v="Newell 311"/>
    <n v="2.21"/>
    <n v="1"/>
    <n v="0.6"/>
    <s v="Profit"/>
  </r>
  <r>
    <d v="2015-12-12T00:00:00"/>
    <x v="1"/>
    <x v="11"/>
    <x v="21"/>
    <s v="Xylona Preis20151212"/>
    <x v="1910"/>
    <x v="3"/>
    <x v="0"/>
    <x v="10"/>
    <s v="Peel &amp; Seel Envelopes"/>
    <n v="15.52"/>
    <n v="4"/>
    <n v="7.45"/>
    <s v="Profit"/>
  </r>
  <r>
    <d v="2015-12-12T00:00:00"/>
    <x v="1"/>
    <x v="11"/>
    <x v="21"/>
    <s v="Xylona Preis20151212"/>
    <x v="1910"/>
    <x v="3"/>
    <x v="0"/>
    <x v="0"/>
    <s v="Black Print Carbonless Snap-Off Rapid Letter, 8 1/2&quot; x 7&quot;"/>
    <n v="36.44"/>
    <n v="4"/>
    <n v="16.399999999999999"/>
    <s v="Profit"/>
  </r>
  <r>
    <d v="2015-12-12T00:00:00"/>
    <x v="1"/>
    <x v="11"/>
    <x v="276"/>
    <s v="Helen Abelman20151212"/>
    <x v="1911"/>
    <x v="3"/>
    <x v="1"/>
    <x v="8"/>
    <s v="Eldon Cleatmat Chair Mats for Medium Pile Carpets"/>
    <n v="166.5"/>
    <n v="3"/>
    <n v="21.65"/>
    <s v="Profit"/>
  </r>
  <r>
    <d v="2015-12-12T00:00:00"/>
    <x v="1"/>
    <x v="11"/>
    <x v="276"/>
    <s v="Helen Abelman20151212"/>
    <x v="1911"/>
    <x v="3"/>
    <x v="0"/>
    <x v="2"/>
    <s v="Standard Rollaway File with Lock"/>
    <n v="360.38"/>
    <n v="2"/>
    <n v="93.7"/>
    <s v="Profit"/>
  </r>
  <r>
    <d v="2015-12-12T00:00:00"/>
    <x v="1"/>
    <x v="11"/>
    <x v="104"/>
    <s v="Jonathan Doherty20151212"/>
    <x v="1912"/>
    <x v="17"/>
    <x v="0"/>
    <x v="0"/>
    <s v="Xerox 1930"/>
    <n v="32.4"/>
    <n v="5"/>
    <n v="15.88"/>
    <s v="Profit"/>
  </r>
  <r>
    <d v="2015-12-12T00:00:00"/>
    <x v="1"/>
    <x v="11"/>
    <x v="104"/>
    <s v="Jonathan Doherty20151212"/>
    <x v="1912"/>
    <x v="17"/>
    <x v="0"/>
    <x v="0"/>
    <s v="Xerox 1916"/>
    <n v="97.88"/>
    <n v="2"/>
    <n v="48.94"/>
    <s v="Profit"/>
  </r>
  <r>
    <d v="2015-12-12T00:00:00"/>
    <x v="1"/>
    <x v="11"/>
    <x v="502"/>
    <s v="Karen Daniels20151212"/>
    <x v="1913"/>
    <x v="3"/>
    <x v="2"/>
    <x v="9"/>
    <s v="Logitech Wireless Marathon Mouse M705"/>
    <n v="299.94"/>
    <n v="6"/>
    <n v="128.97"/>
    <s v="Profit"/>
  </r>
  <r>
    <d v="2015-12-12T00:00:00"/>
    <x v="1"/>
    <x v="11"/>
    <x v="502"/>
    <s v="Karen Daniels20151212"/>
    <x v="1913"/>
    <x v="3"/>
    <x v="0"/>
    <x v="14"/>
    <s v="Staple remover"/>
    <n v="25.76"/>
    <n v="7"/>
    <n v="0.52"/>
    <s v="Profit"/>
  </r>
  <r>
    <d v="2015-12-13T00:00:00"/>
    <x v="1"/>
    <x v="11"/>
    <x v="468"/>
    <s v="Rachel Payne20151213"/>
    <x v="1914"/>
    <x v="3"/>
    <x v="0"/>
    <x v="0"/>
    <s v="Xerox 213"/>
    <n v="12.96"/>
    <n v="2"/>
    <n v="6.22"/>
    <s v="Profit"/>
  </r>
  <r>
    <d v="2015-12-13T00:00:00"/>
    <x v="1"/>
    <x v="11"/>
    <x v="468"/>
    <s v="Rachel Payne20151213"/>
    <x v="1914"/>
    <x v="3"/>
    <x v="0"/>
    <x v="12"/>
    <s v="Fellowes 8 Outlet Superior Workstation Surge Protector w/o Phone/Fax/Modem Protection"/>
    <n v="134.47999999999999"/>
    <n v="4"/>
    <n v="34.96"/>
    <s v="Profit"/>
  </r>
  <r>
    <d v="2015-12-13T00:00:00"/>
    <x v="1"/>
    <x v="11"/>
    <x v="550"/>
    <s v="Matt Collins20151213"/>
    <x v="1915"/>
    <x v="3"/>
    <x v="0"/>
    <x v="1"/>
    <s v="Avery 513"/>
    <n v="9.9600000000000009"/>
    <n v="2"/>
    <n v="4.58"/>
    <s v="Profit"/>
  </r>
  <r>
    <d v="2015-12-13T00:00:00"/>
    <x v="1"/>
    <x v="11"/>
    <x v="122"/>
    <s v="Rob Dowd20151213"/>
    <x v="1916"/>
    <x v="3"/>
    <x v="2"/>
    <x v="6"/>
    <s v="Plantronics Voyager Pro Legend"/>
    <n v="494.38"/>
    <n v="3"/>
    <n v="49.44"/>
    <s v="Profit"/>
  </r>
  <r>
    <d v="2015-12-13T00:00:00"/>
    <x v="1"/>
    <x v="11"/>
    <x v="122"/>
    <s v="Rob Dowd20151213"/>
    <x v="1916"/>
    <x v="3"/>
    <x v="0"/>
    <x v="3"/>
    <s v="Angle-D Binders with Locking Rings, Label Holders"/>
    <n v="29.2"/>
    <n v="5"/>
    <n v="9.86"/>
    <s v="Profit"/>
  </r>
  <r>
    <d v="2015-12-13T00:00:00"/>
    <x v="1"/>
    <x v="11"/>
    <x v="122"/>
    <s v="Rob Dowd20151213"/>
    <x v="1916"/>
    <x v="3"/>
    <x v="2"/>
    <x v="9"/>
    <s v="Logitech K350 2.4Ghz Wireless Keyboard"/>
    <n v="248.85"/>
    <n v="5"/>
    <n v="27.37"/>
    <s v="Profit"/>
  </r>
  <r>
    <d v="2015-12-13T00:00:00"/>
    <x v="1"/>
    <x v="11"/>
    <x v="122"/>
    <s v="Rob Dowd20151213"/>
    <x v="1916"/>
    <x v="3"/>
    <x v="2"/>
    <x v="9"/>
    <s v="Memorex Mini Travel Drive 64 GB USB 2.0 Flash Drive"/>
    <n v="36.24"/>
    <n v="1"/>
    <n v="15.22"/>
    <s v="Profit"/>
  </r>
  <r>
    <d v="2015-12-13T00:00:00"/>
    <x v="1"/>
    <x v="11"/>
    <x v="222"/>
    <s v="Dean percer20151213"/>
    <x v="1917"/>
    <x v="32"/>
    <x v="0"/>
    <x v="0"/>
    <s v="Xerox 222"/>
    <n v="19.440000000000001"/>
    <n v="3"/>
    <n v="9.33"/>
    <s v="Profit"/>
  </r>
  <r>
    <d v="2015-12-13T00:00:00"/>
    <x v="1"/>
    <x v="11"/>
    <x v="222"/>
    <s v="Dean percer20151213"/>
    <x v="1917"/>
    <x v="32"/>
    <x v="0"/>
    <x v="3"/>
    <s v="Flexible Leather- Look Classic Collection Ring Binder"/>
    <n v="37.880000000000003"/>
    <n v="2"/>
    <n v="18.940000000000001"/>
    <s v="Profit"/>
  </r>
  <r>
    <d v="2015-12-14T00:00:00"/>
    <x v="1"/>
    <x v="11"/>
    <x v="22"/>
    <s v="Muhammed MacIntyre20151214"/>
    <x v="1918"/>
    <x v="4"/>
    <x v="0"/>
    <x v="3"/>
    <s v="3-ring staple pack"/>
    <n v="3.76"/>
    <n v="2"/>
    <n v="1.8"/>
    <s v="Profit"/>
  </r>
  <r>
    <d v="2015-12-14T00:00:00"/>
    <x v="1"/>
    <x v="11"/>
    <x v="724"/>
    <s v="Doug Jacobs20151214"/>
    <x v="1919"/>
    <x v="11"/>
    <x v="2"/>
    <x v="6"/>
    <s v="HTC One"/>
    <n v="319.97000000000003"/>
    <n v="4"/>
    <n v="36"/>
    <s v="Profit"/>
  </r>
  <r>
    <d v="2015-12-14T00:00:00"/>
    <x v="1"/>
    <x v="11"/>
    <x v="247"/>
    <s v="Rick Duston20151214"/>
    <x v="1920"/>
    <x v="3"/>
    <x v="0"/>
    <x v="3"/>
    <s v="Wilson Jones Standard D-Ring Binders"/>
    <n v="8.1"/>
    <n v="2"/>
    <n v="2.73"/>
    <s v="Profit"/>
  </r>
  <r>
    <d v="2015-12-14T00:00:00"/>
    <x v="1"/>
    <x v="11"/>
    <x v="435"/>
    <s v="Keith Dawkins20151214"/>
    <x v="1921"/>
    <x v="29"/>
    <x v="1"/>
    <x v="8"/>
    <s v="Stackable Trays"/>
    <n v="6.16"/>
    <n v="2"/>
    <n v="1.97"/>
    <s v="Profit"/>
  </r>
  <r>
    <d v="2015-12-14T00:00:00"/>
    <x v="1"/>
    <x v="11"/>
    <x v="435"/>
    <s v="Keith Dawkins20151214"/>
    <x v="1921"/>
    <x v="29"/>
    <x v="0"/>
    <x v="4"/>
    <s v="Boston Electric Pencil Sharpener, Model 1818, Charcoal Black"/>
    <n v="56.3"/>
    <n v="2"/>
    <n v="15.76"/>
    <s v="Profit"/>
  </r>
  <r>
    <d v="2015-12-14T00:00:00"/>
    <x v="1"/>
    <x v="11"/>
    <x v="367"/>
    <s v="Paul Prost20151214"/>
    <x v="1922"/>
    <x v="3"/>
    <x v="1"/>
    <x v="8"/>
    <s v="Master Caster Door Stop, Gray"/>
    <n v="15.24"/>
    <n v="3"/>
    <n v="5.18"/>
    <s v="Profit"/>
  </r>
  <r>
    <d v="2015-12-14T00:00:00"/>
    <x v="1"/>
    <x v="11"/>
    <x v="281"/>
    <s v="Eric Hoffmann20151214"/>
    <x v="1923"/>
    <x v="3"/>
    <x v="1"/>
    <x v="8"/>
    <s v="Staple-based wall hangings"/>
    <n v="29.22"/>
    <n v="3"/>
    <n v="12.86"/>
    <s v="Profit"/>
  </r>
  <r>
    <d v="2015-12-14T00:00:00"/>
    <x v="1"/>
    <x v="11"/>
    <x v="63"/>
    <s v="Ashley Jarboe20151214"/>
    <x v="1924"/>
    <x v="3"/>
    <x v="2"/>
    <x v="9"/>
    <s v="Micro Innovations USB RF Wireless Keyboard with Mouse"/>
    <n v="50"/>
    <n v="2"/>
    <n v="10.5"/>
    <s v="Profit"/>
  </r>
  <r>
    <d v="2015-12-14T00:00:00"/>
    <x v="1"/>
    <x v="11"/>
    <x v="504"/>
    <s v="Darren Budd20151214"/>
    <x v="1925"/>
    <x v="3"/>
    <x v="0"/>
    <x v="3"/>
    <s v="Ibico Recycled Grain-Textured Covers"/>
    <n v="55.26"/>
    <n v="2"/>
    <n v="20.72"/>
    <s v="Profit"/>
  </r>
  <r>
    <d v="2015-12-14T00:00:00"/>
    <x v="1"/>
    <x v="11"/>
    <x v="504"/>
    <s v="Darren Budd20151214"/>
    <x v="1925"/>
    <x v="3"/>
    <x v="0"/>
    <x v="0"/>
    <s v="Xerox 23"/>
    <n v="6.48"/>
    <n v="1"/>
    <n v="3.11"/>
    <s v="Profit"/>
  </r>
  <r>
    <d v="2015-12-14T00:00:00"/>
    <x v="1"/>
    <x v="11"/>
    <x v="504"/>
    <s v="Darren Budd20151214"/>
    <x v="1925"/>
    <x v="3"/>
    <x v="0"/>
    <x v="3"/>
    <s v="GBC Laser Imprintable Binding System Covers, Desert Sand"/>
    <n v="34.25"/>
    <n v="3"/>
    <n v="11.56"/>
    <s v="Profit"/>
  </r>
  <r>
    <d v="2015-12-14T00:00:00"/>
    <x v="1"/>
    <x v="11"/>
    <x v="504"/>
    <s v="Darren Budd20151214"/>
    <x v="1925"/>
    <x v="3"/>
    <x v="1"/>
    <x v="13"/>
    <s v="Bush Andora Conference Table, Maple/Graphite Gray Finish"/>
    <n v="273.57"/>
    <n v="2"/>
    <n v="10.26"/>
    <s v="Profit"/>
  </r>
  <r>
    <d v="2015-12-15T00:00:00"/>
    <x v="1"/>
    <x v="11"/>
    <x v="412"/>
    <s v="Jim Kriz20151215"/>
    <x v="1926"/>
    <x v="20"/>
    <x v="0"/>
    <x v="4"/>
    <s v="Sanford Colorific Eraseable Coloring Pencils, 12 Count"/>
    <n v="3.28"/>
    <n v="1"/>
    <n v="1.41"/>
    <s v="Profit"/>
  </r>
  <r>
    <d v="2015-12-15T00:00:00"/>
    <x v="1"/>
    <x v="11"/>
    <x v="343"/>
    <s v="Joseph Holt20151215"/>
    <x v="1927"/>
    <x v="22"/>
    <x v="0"/>
    <x v="12"/>
    <s v="3M Office Air Cleaner"/>
    <n v="103.92"/>
    <n v="4"/>
    <n v="36.369999999999997"/>
    <s v="Profit"/>
  </r>
  <r>
    <d v="2015-12-15T00:00:00"/>
    <x v="1"/>
    <x v="11"/>
    <x v="343"/>
    <s v="Joseph Holt20151215"/>
    <x v="1927"/>
    <x v="22"/>
    <x v="2"/>
    <x v="9"/>
    <s v="Logitech G700s Rechargeable Gaming Mouse"/>
    <n v="899.91"/>
    <n v="9"/>
    <n v="377.96"/>
    <s v="Profit"/>
  </r>
  <r>
    <d v="2015-12-15T00:00:00"/>
    <x v="1"/>
    <x v="11"/>
    <x v="343"/>
    <s v="Joseph Holt20151215"/>
    <x v="1927"/>
    <x v="22"/>
    <x v="0"/>
    <x v="3"/>
    <s v="Acco D-Ring Binder w/DublLock"/>
    <n v="51.31"/>
    <n v="3"/>
    <n v="18.600000000000001"/>
    <s v="Profit"/>
  </r>
  <r>
    <d v="2015-12-15T00:00:00"/>
    <x v="1"/>
    <x v="11"/>
    <x v="40"/>
    <s v="Natalie Fritzler20151215"/>
    <x v="1928"/>
    <x v="10"/>
    <x v="2"/>
    <x v="9"/>
    <s v="Plantronics Savi W720 Multi-Device Wireless Headset System"/>
    <n v="2025.36"/>
    <n v="6"/>
    <n v="607.61"/>
    <s v="Profit"/>
  </r>
  <r>
    <d v="2015-12-15T00:00:00"/>
    <x v="1"/>
    <x v="11"/>
    <x v="40"/>
    <s v="Natalie Fritzler20151215"/>
    <x v="1928"/>
    <x v="10"/>
    <x v="2"/>
    <x v="15"/>
    <s v="Cubify CubeX 3D Printer Double Head Print"/>
    <n v="1799.99"/>
    <n v="2"/>
    <n v="-2639.99"/>
    <s v="Loss"/>
  </r>
  <r>
    <d v="2015-12-15T00:00:00"/>
    <x v="1"/>
    <x v="11"/>
    <x v="40"/>
    <s v="Natalie Fritzler20151215"/>
    <x v="1928"/>
    <x v="10"/>
    <x v="2"/>
    <x v="6"/>
    <s v="Panasonic KX TS3282W Corded phone"/>
    <n v="101.99"/>
    <n v="2"/>
    <n v="-17"/>
    <s v="Loss"/>
  </r>
  <r>
    <d v="2015-12-15T00:00:00"/>
    <x v="1"/>
    <x v="11"/>
    <x v="40"/>
    <s v="Natalie Fritzler20151215"/>
    <x v="1928"/>
    <x v="10"/>
    <x v="1"/>
    <x v="8"/>
    <s v="Howard Miller 13&quot; Diameter Goldtone Round Wall Clock"/>
    <n v="262.86"/>
    <n v="7"/>
    <n v="69"/>
    <s v="Profit"/>
  </r>
  <r>
    <d v="2015-12-15T00:00:00"/>
    <x v="1"/>
    <x v="11"/>
    <x v="390"/>
    <s v="Rick Reed20151215"/>
    <x v="1929"/>
    <x v="25"/>
    <x v="2"/>
    <x v="6"/>
    <s v="Cisco Small Business SPA 502G VoIP phone"/>
    <n v="246.17"/>
    <n v="3"/>
    <n v="21.54"/>
    <s v="Profit"/>
  </r>
  <r>
    <d v="2015-12-16T00:00:00"/>
    <x v="1"/>
    <x v="11"/>
    <x v="707"/>
    <s v="Sandra Glassco20151216"/>
    <x v="1930"/>
    <x v="22"/>
    <x v="0"/>
    <x v="0"/>
    <s v="Xerox 190"/>
    <n v="4.9800000000000004"/>
    <n v="1"/>
    <n v="2.34"/>
    <s v="Profit"/>
  </r>
  <r>
    <d v="2015-12-17T00:00:00"/>
    <x v="1"/>
    <x v="11"/>
    <x v="154"/>
    <s v="John Lee20151217"/>
    <x v="1931"/>
    <x v="14"/>
    <x v="0"/>
    <x v="3"/>
    <s v="GBC Plastic Binding Combs"/>
    <n v="29.52"/>
    <n v="4"/>
    <n v="14.46"/>
    <s v="Profit"/>
  </r>
  <r>
    <d v="2015-12-17T00:00:00"/>
    <x v="1"/>
    <x v="11"/>
    <x v="154"/>
    <s v="John Lee20151217"/>
    <x v="1931"/>
    <x v="14"/>
    <x v="1"/>
    <x v="5"/>
    <s v="Hon Valutask Swivel Chairs"/>
    <n v="302.94"/>
    <n v="3"/>
    <n v="48.47"/>
    <s v="Profit"/>
  </r>
  <r>
    <d v="2015-12-17T00:00:00"/>
    <x v="1"/>
    <x v="11"/>
    <x v="154"/>
    <s v="John Lee20151217"/>
    <x v="1931"/>
    <x v="14"/>
    <x v="1"/>
    <x v="5"/>
    <s v="Harbour Creations 67200 Series Stacking Chairs"/>
    <n v="142.36000000000001"/>
    <n v="2"/>
    <n v="38.44"/>
    <s v="Profit"/>
  </r>
  <r>
    <d v="2015-12-17T00:00:00"/>
    <x v="1"/>
    <x v="11"/>
    <x v="154"/>
    <s v="John Lee20151217"/>
    <x v="1931"/>
    <x v="14"/>
    <x v="1"/>
    <x v="5"/>
    <s v="Global Value Steno Chair, Gray"/>
    <n v="546.66"/>
    <n v="9"/>
    <n v="136.66999999999999"/>
    <s v="Profit"/>
  </r>
  <r>
    <d v="2015-12-17T00:00:00"/>
    <x v="1"/>
    <x v="11"/>
    <x v="154"/>
    <s v="John Lee20151217"/>
    <x v="1931"/>
    <x v="14"/>
    <x v="1"/>
    <x v="8"/>
    <s v="Tenex Carpeted, Granite-Look or Clear Contemporary Contour Shape Chair Mats"/>
    <n v="212.13"/>
    <n v="3"/>
    <n v="14.85"/>
    <s v="Profit"/>
  </r>
  <r>
    <d v="2015-12-17T00:00:00"/>
    <x v="1"/>
    <x v="11"/>
    <x v="260"/>
    <s v="Mick Crebagga20151217"/>
    <x v="1932"/>
    <x v="1"/>
    <x v="0"/>
    <x v="2"/>
    <s v="Tennsco Double-Tier Lockers"/>
    <n v="180.02"/>
    <n v="1"/>
    <n v="-15.75"/>
    <s v="Loss"/>
  </r>
  <r>
    <d v="2015-12-17T00:00:00"/>
    <x v="1"/>
    <x v="11"/>
    <x v="260"/>
    <s v="Mick Crebagga20151217"/>
    <x v="1932"/>
    <x v="1"/>
    <x v="1"/>
    <x v="8"/>
    <s v="Howard Miller 11-1/2&quot; Diameter Ridgewood Wall Clock"/>
    <n v="41.55"/>
    <n v="2"/>
    <n v="-19.739999999999998"/>
    <s v="Loss"/>
  </r>
  <r>
    <d v="2015-12-17T00:00:00"/>
    <x v="1"/>
    <x v="11"/>
    <x v="260"/>
    <s v="Mick Crebagga20151217"/>
    <x v="1932"/>
    <x v="1"/>
    <x v="0"/>
    <x v="4"/>
    <s v="Newell 35"/>
    <n v="13.12"/>
    <n v="5"/>
    <n v="1.48"/>
    <s v="Profit"/>
  </r>
  <r>
    <d v="2015-12-17T00:00:00"/>
    <x v="1"/>
    <x v="11"/>
    <x v="194"/>
    <s v="Paul Gonzalez20151217"/>
    <x v="1933"/>
    <x v="3"/>
    <x v="0"/>
    <x v="4"/>
    <s v="Sanford 52201 APSCO Electric Pencil Sharpener"/>
    <n v="204.85"/>
    <n v="5"/>
    <n v="53.26"/>
    <s v="Profit"/>
  </r>
  <r>
    <d v="2015-12-17T00:00:00"/>
    <x v="1"/>
    <x v="11"/>
    <x v="194"/>
    <s v="Paul Gonzalez20151217"/>
    <x v="1933"/>
    <x v="3"/>
    <x v="2"/>
    <x v="6"/>
    <s v="Panasonic KX TS3282W Corded phone"/>
    <n v="135.97999999999999"/>
    <n v="2"/>
    <n v="17"/>
    <s v="Profit"/>
  </r>
  <r>
    <d v="2015-12-17T00:00:00"/>
    <x v="1"/>
    <x v="11"/>
    <x v="194"/>
    <s v="Paul Gonzalez20151217"/>
    <x v="1933"/>
    <x v="3"/>
    <x v="0"/>
    <x v="4"/>
    <s v="Sanford Colorific Eraseable Coloring Pencils, 12 Count"/>
    <n v="16.399999999999999"/>
    <n v="5"/>
    <n v="7.05"/>
    <s v="Profit"/>
  </r>
  <r>
    <d v="2015-12-17T00:00:00"/>
    <x v="1"/>
    <x v="11"/>
    <x v="194"/>
    <s v="Paul Gonzalez20151217"/>
    <x v="1933"/>
    <x v="3"/>
    <x v="0"/>
    <x v="3"/>
    <s v="Avery Arch Ring Binders"/>
    <n v="92.96"/>
    <n v="2"/>
    <n v="31.37"/>
    <s v="Profit"/>
  </r>
  <r>
    <d v="2015-12-18T00:00:00"/>
    <x v="1"/>
    <x v="11"/>
    <x v="272"/>
    <s v="Liz MacKendrick20151218"/>
    <x v="1934"/>
    <x v="10"/>
    <x v="0"/>
    <x v="2"/>
    <s v="Fellowes Officeware Wire Shelving"/>
    <n v="646.78"/>
    <n v="9"/>
    <n v="-145.52000000000001"/>
    <s v="Loss"/>
  </r>
  <r>
    <d v="2015-12-18T00:00:00"/>
    <x v="1"/>
    <x v="11"/>
    <x v="363"/>
    <s v="Mitch Webber20151218"/>
    <x v="1935"/>
    <x v="20"/>
    <x v="2"/>
    <x v="9"/>
    <s v="Imation Bio 8GB USBÂ Flash Drive ImationÂ Corp"/>
    <n v="166.24"/>
    <n v="1"/>
    <n v="24.94"/>
    <s v="Profit"/>
  </r>
  <r>
    <d v="2015-12-18T00:00:00"/>
    <x v="1"/>
    <x v="11"/>
    <x v="521"/>
    <s v="Michael Kennedy20151218"/>
    <x v="1936"/>
    <x v="26"/>
    <x v="0"/>
    <x v="4"/>
    <s v="Newell 320"/>
    <n v="6.85"/>
    <n v="2"/>
    <n v="0.6"/>
    <s v="Profit"/>
  </r>
  <r>
    <d v="2015-12-18T00:00:00"/>
    <x v="1"/>
    <x v="11"/>
    <x v="357"/>
    <s v="Robert Barroso20151218"/>
    <x v="1937"/>
    <x v="15"/>
    <x v="0"/>
    <x v="10"/>
    <s v="#10- 4 1/8&quot; x 9 1/2&quot; Recycled Envelopes"/>
    <n v="55.94"/>
    <n v="8"/>
    <n v="18.88"/>
    <s v="Profit"/>
  </r>
  <r>
    <d v="2015-12-18T00:00:00"/>
    <x v="1"/>
    <x v="11"/>
    <x v="357"/>
    <s v="Robert Barroso20151218"/>
    <x v="1937"/>
    <x v="15"/>
    <x v="0"/>
    <x v="1"/>
    <s v="Avery 507"/>
    <n v="18.43"/>
    <n v="8"/>
    <n v="5.99"/>
    <s v="Profit"/>
  </r>
  <r>
    <d v="2015-12-18T00:00:00"/>
    <x v="1"/>
    <x v="11"/>
    <x v="357"/>
    <s v="Robert Barroso20151218"/>
    <x v="1937"/>
    <x v="15"/>
    <x v="1"/>
    <x v="8"/>
    <s v="Master Caster Door Stop, Brown"/>
    <n v="20.32"/>
    <n v="5"/>
    <n v="3.56"/>
    <s v="Profit"/>
  </r>
  <r>
    <d v="2015-12-18T00:00:00"/>
    <x v="1"/>
    <x v="11"/>
    <x v="412"/>
    <s v="Jim Kriz20151218"/>
    <x v="1938"/>
    <x v="10"/>
    <x v="0"/>
    <x v="0"/>
    <s v="Xerox 226"/>
    <n v="20.74"/>
    <n v="4"/>
    <n v="7.26"/>
    <s v="Profit"/>
  </r>
  <r>
    <d v="2015-12-19T00:00:00"/>
    <x v="1"/>
    <x v="11"/>
    <x v="229"/>
    <s v="James Galang20151219"/>
    <x v="1939"/>
    <x v="3"/>
    <x v="2"/>
    <x v="6"/>
    <s v="ShoreTel ShorePhone IP 230 VoIP phone"/>
    <n v="675.96"/>
    <n v="5"/>
    <n v="84.5"/>
    <s v="Profit"/>
  </r>
  <r>
    <d v="2015-12-19T00:00:00"/>
    <x v="1"/>
    <x v="11"/>
    <x v="229"/>
    <s v="James Galang20151219"/>
    <x v="1939"/>
    <x v="3"/>
    <x v="2"/>
    <x v="9"/>
    <s v="Plantronics Savi W720 Multi-Device Wireless Headset System"/>
    <n v="1265.8499999999999"/>
    <n v="3"/>
    <n v="556.97"/>
    <s v="Profit"/>
  </r>
  <r>
    <d v="2015-12-19T00:00:00"/>
    <x v="1"/>
    <x v="11"/>
    <x v="144"/>
    <s v="Jay Kimmel20151219"/>
    <x v="1940"/>
    <x v="2"/>
    <x v="0"/>
    <x v="12"/>
    <s v="Avanti 4.4 Cu. Ft. Refrigerator"/>
    <n v="434.35"/>
    <n v="3"/>
    <n v="43.44"/>
    <s v="Profit"/>
  </r>
  <r>
    <d v="2015-12-19T00:00:00"/>
    <x v="1"/>
    <x v="11"/>
    <x v="144"/>
    <s v="Jay Kimmel20151219"/>
    <x v="1940"/>
    <x v="2"/>
    <x v="0"/>
    <x v="12"/>
    <s v="Hoover Replacement Belt for Commercial Guardsman Heavy-Duty Upright Vacuum"/>
    <n v="3.55"/>
    <n v="2"/>
    <n v="0.44"/>
    <s v="Profit"/>
  </r>
  <r>
    <d v="2015-12-19T00:00:00"/>
    <x v="1"/>
    <x v="11"/>
    <x v="144"/>
    <s v="Jay Kimmel20151219"/>
    <x v="1940"/>
    <x v="2"/>
    <x v="0"/>
    <x v="12"/>
    <s v="Fellowes Advanced 8 Outlet Surge Suppressor with Phone/Fax Protection"/>
    <n v="88.83"/>
    <n v="4"/>
    <n v="7.77"/>
    <s v="Profit"/>
  </r>
  <r>
    <d v="2015-12-19T00:00:00"/>
    <x v="1"/>
    <x v="11"/>
    <x v="436"/>
    <s v="Suzanne McNair20151219"/>
    <x v="1941"/>
    <x v="40"/>
    <x v="0"/>
    <x v="3"/>
    <s v="Self-Adhesive Ring Binder Labels"/>
    <n v="7.04"/>
    <n v="2"/>
    <n v="3.31"/>
    <s v="Profit"/>
  </r>
  <r>
    <d v="2015-12-19T00:00:00"/>
    <x v="1"/>
    <x v="11"/>
    <x v="436"/>
    <s v="Suzanne McNair20151219"/>
    <x v="1941"/>
    <x v="40"/>
    <x v="0"/>
    <x v="7"/>
    <s v="Bagged Rubber Bands"/>
    <n v="5.04"/>
    <n v="4"/>
    <n v="0.2"/>
    <s v="Profit"/>
  </r>
  <r>
    <d v="2015-12-19T00:00:00"/>
    <x v="1"/>
    <x v="11"/>
    <x v="436"/>
    <s v="Suzanne McNair20151219"/>
    <x v="1941"/>
    <x v="40"/>
    <x v="0"/>
    <x v="0"/>
    <s v="White Computer Printout Paper by Universal"/>
    <n v="116.28"/>
    <n v="3"/>
    <n v="56.98"/>
    <s v="Profit"/>
  </r>
  <r>
    <d v="2015-12-19T00:00:00"/>
    <x v="1"/>
    <x v="11"/>
    <x v="378"/>
    <s v="Patrick Ryan20151219"/>
    <x v="1942"/>
    <x v="1"/>
    <x v="2"/>
    <x v="6"/>
    <s v="Samsung Rugby III"/>
    <n v="158.38"/>
    <n v="3"/>
    <n v="13.86"/>
    <s v="Profit"/>
  </r>
  <r>
    <d v="2015-12-19T00:00:00"/>
    <x v="1"/>
    <x v="11"/>
    <x v="725"/>
    <s v="Peter McVee20151219"/>
    <x v="1943"/>
    <x v="38"/>
    <x v="0"/>
    <x v="0"/>
    <s v="Xerox 1903"/>
    <n v="29.9"/>
    <n v="5"/>
    <n v="14.65"/>
    <s v="Profit"/>
  </r>
  <r>
    <d v="2015-12-19T00:00:00"/>
    <x v="1"/>
    <x v="11"/>
    <x v="725"/>
    <s v="Peter McVee20151219"/>
    <x v="1943"/>
    <x v="38"/>
    <x v="2"/>
    <x v="9"/>
    <s v="Logitech diNovo Edge Keyboard"/>
    <n v="2249.91"/>
    <n v="9"/>
    <n v="517.48"/>
    <s v="Profit"/>
  </r>
  <r>
    <d v="2015-12-19T00:00:00"/>
    <x v="1"/>
    <x v="11"/>
    <x v="725"/>
    <s v="Peter McVee20151219"/>
    <x v="1943"/>
    <x v="38"/>
    <x v="1"/>
    <x v="13"/>
    <s v="Bretford Rectangular Conference Table Tops"/>
    <n v="1053.1600000000001"/>
    <n v="4"/>
    <n v="-105.32"/>
    <s v="Loss"/>
  </r>
  <r>
    <d v="2015-12-19T00:00:00"/>
    <x v="1"/>
    <x v="11"/>
    <x v="89"/>
    <s v="Eileen Kiefer20151219"/>
    <x v="1944"/>
    <x v="1"/>
    <x v="2"/>
    <x v="9"/>
    <s v="Maxell 4.7GB DVD+RW 3/Pack"/>
    <n v="25.49"/>
    <n v="2"/>
    <n v="4.78"/>
    <s v="Profit"/>
  </r>
  <r>
    <d v="2015-12-19T00:00:00"/>
    <x v="1"/>
    <x v="11"/>
    <x v="316"/>
    <s v="Arthur Gainer20151219"/>
    <x v="1945"/>
    <x v="2"/>
    <x v="0"/>
    <x v="1"/>
    <s v="Avery 474"/>
    <n v="6.91"/>
    <n v="3"/>
    <n v="2.5099999999999998"/>
    <s v="Profit"/>
  </r>
  <r>
    <d v="2015-12-20T00:00:00"/>
    <x v="1"/>
    <x v="11"/>
    <x v="330"/>
    <s v="Chad Sievert20151220"/>
    <x v="1946"/>
    <x v="0"/>
    <x v="0"/>
    <x v="2"/>
    <s v="Fellowes Super Stor/Drawer"/>
    <n v="88.8"/>
    <n v="4"/>
    <n v="-2.2200000000000002"/>
    <s v="Loss"/>
  </r>
  <r>
    <d v="2015-12-20T00:00:00"/>
    <x v="1"/>
    <x v="11"/>
    <x v="223"/>
    <s v="Maya Herman20151220"/>
    <x v="1947"/>
    <x v="20"/>
    <x v="0"/>
    <x v="0"/>
    <s v="Eaton Premium Continuous-Feed Paper, 25% Cotton, Letter Size, White, 1000 Shts/Box"/>
    <n v="55.48"/>
    <n v="1"/>
    <n v="26.63"/>
    <s v="Profit"/>
  </r>
  <r>
    <d v="2015-12-20T00:00:00"/>
    <x v="1"/>
    <x v="11"/>
    <x v="375"/>
    <s v="Katherine Ducich20151220"/>
    <x v="1948"/>
    <x v="1"/>
    <x v="2"/>
    <x v="6"/>
    <s v="Apple iPhone 5C"/>
    <n v="159.97999999999999"/>
    <n v="2"/>
    <n v="12"/>
    <s v="Profit"/>
  </r>
  <r>
    <d v="2015-12-20T00:00:00"/>
    <x v="1"/>
    <x v="11"/>
    <x v="375"/>
    <s v="Katherine Ducich20151220"/>
    <x v="1948"/>
    <x v="1"/>
    <x v="2"/>
    <x v="9"/>
    <s v="Logitech G600 MMO Gaming Mouse"/>
    <n v="255.97"/>
    <n v="4"/>
    <n v="51.19"/>
    <s v="Profit"/>
  </r>
  <r>
    <d v="2015-12-20T00:00:00"/>
    <x v="1"/>
    <x v="11"/>
    <x v="375"/>
    <s v="Katherine Ducich20151220"/>
    <x v="1948"/>
    <x v="1"/>
    <x v="1"/>
    <x v="11"/>
    <s v="Sauder Facets Collection Library, Sky Alder Finish"/>
    <n v="359.06"/>
    <n v="3"/>
    <n v="-71.81"/>
    <s v="Loss"/>
  </r>
  <r>
    <d v="2015-12-20T00:00:00"/>
    <x v="1"/>
    <x v="11"/>
    <x v="333"/>
    <s v="Gary Zandusky20151220"/>
    <x v="1949"/>
    <x v="12"/>
    <x v="0"/>
    <x v="10"/>
    <s v="#6 3/4 Gummed Flap White Envelopes"/>
    <n v="7.92"/>
    <n v="1"/>
    <n v="2.77"/>
    <s v="Profit"/>
  </r>
  <r>
    <d v="2015-12-20T00:00:00"/>
    <x v="1"/>
    <x v="11"/>
    <x v="333"/>
    <s v="Gary Zandusky20151220"/>
    <x v="1949"/>
    <x v="12"/>
    <x v="1"/>
    <x v="8"/>
    <s v="Nu-Dell Float Frame 11 x 14 1/2"/>
    <n v="14.37"/>
    <n v="2"/>
    <n v="3.95"/>
    <s v="Profit"/>
  </r>
  <r>
    <d v="2015-12-20T00:00:00"/>
    <x v="1"/>
    <x v="11"/>
    <x v="726"/>
    <s v="Evan Minnotte20151220"/>
    <x v="1950"/>
    <x v="16"/>
    <x v="0"/>
    <x v="1"/>
    <s v="Avery 486"/>
    <n v="11.7"/>
    <n v="2"/>
    <n v="3.95"/>
    <s v="Profit"/>
  </r>
  <r>
    <d v="2015-12-20T00:00:00"/>
    <x v="1"/>
    <x v="11"/>
    <x v="170"/>
    <s v="Arianne Irving20151220"/>
    <x v="1951"/>
    <x v="3"/>
    <x v="0"/>
    <x v="0"/>
    <s v="Easy-staple paper"/>
    <n v="17.12"/>
    <n v="4"/>
    <n v="7.7"/>
    <s v="Profit"/>
  </r>
  <r>
    <d v="2015-12-20T00:00:00"/>
    <x v="1"/>
    <x v="11"/>
    <x v="522"/>
    <s v="John Murray20151220"/>
    <x v="1952"/>
    <x v="6"/>
    <x v="0"/>
    <x v="12"/>
    <s v="Acco 6 Outlet Guardian Standard Surge Suppressor"/>
    <n v="36.270000000000003"/>
    <n v="3"/>
    <n v="10.88"/>
    <s v="Profit"/>
  </r>
  <r>
    <d v="2015-12-20T00:00:00"/>
    <x v="1"/>
    <x v="11"/>
    <x v="341"/>
    <s v="Emily Ducich20151220"/>
    <x v="1953"/>
    <x v="0"/>
    <x v="2"/>
    <x v="9"/>
    <s v="Hypercom P1300 Pinpad"/>
    <n v="100.8"/>
    <n v="2"/>
    <n v="21.42"/>
    <s v="Profit"/>
  </r>
  <r>
    <d v="2015-12-21T00:00:00"/>
    <x v="1"/>
    <x v="11"/>
    <x v="143"/>
    <s v="John Stevenson20151221"/>
    <x v="1954"/>
    <x v="22"/>
    <x v="1"/>
    <x v="13"/>
    <s v="Bevis 36 x 72 Conference Tables"/>
    <n v="1618.37"/>
    <n v="13"/>
    <n v="356.04"/>
    <s v="Profit"/>
  </r>
  <r>
    <d v="2015-12-21T00:00:00"/>
    <x v="1"/>
    <x v="11"/>
    <x v="143"/>
    <s v="John Stevenson20151221"/>
    <x v="1954"/>
    <x v="22"/>
    <x v="2"/>
    <x v="9"/>
    <s v="Enermax Acrylux Wireless Keyboard"/>
    <n v="99.6"/>
    <n v="1"/>
    <n v="36.85"/>
    <s v="Profit"/>
  </r>
  <r>
    <d v="2015-12-21T00:00:00"/>
    <x v="1"/>
    <x v="11"/>
    <x v="727"/>
    <s v="Elpida Rittenbach20151221"/>
    <x v="1955"/>
    <x v="26"/>
    <x v="0"/>
    <x v="12"/>
    <s v="Belkin 6 Outlet Metallic Surge Strip"/>
    <n v="60.98"/>
    <n v="7"/>
    <n v="4.57"/>
    <s v="Profit"/>
  </r>
  <r>
    <d v="2015-12-21T00:00:00"/>
    <x v="1"/>
    <x v="11"/>
    <x v="462"/>
    <s v="Lynn Smith20151221"/>
    <x v="1956"/>
    <x v="25"/>
    <x v="2"/>
    <x v="6"/>
    <s v="Anker 36W 4-Port USB Wall Charger Travel Power Adapter for iPhone 5s 5c 5"/>
    <n v="47.98"/>
    <n v="3"/>
    <n v="4.8"/>
    <s v="Profit"/>
  </r>
  <r>
    <d v="2015-12-21T00:00:00"/>
    <x v="1"/>
    <x v="11"/>
    <x v="310"/>
    <s v="Roger Demir20151221"/>
    <x v="1957"/>
    <x v="16"/>
    <x v="2"/>
    <x v="9"/>
    <s v="Memorex Micro Travel Drive 4 GB"/>
    <n v="50.88"/>
    <n v="6"/>
    <n v="14.63"/>
    <s v="Profit"/>
  </r>
  <r>
    <d v="2015-12-21T00:00:00"/>
    <x v="1"/>
    <x v="11"/>
    <x v="310"/>
    <s v="Roger Demir20151221"/>
    <x v="1957"/>
    <x v="16"/>
    <x v="0"/>
    <x v="10"/>
    <s v="Recycled Interoffice Envelopes with Re-Use-A-Seal Closure, 10 x 13"/>
    <n v="27.31"/>
    <n v="2"/>
    <n v="9.2200000000000006"/>
    <s v="Profit"/>
  </r>
  <r>
    <d v="2015-12-21T00:00:00"/>
    <x v="1"/>
    <x v="11"/>
    <x v="512"/>
    <s v="Adam Hart20151221"/>
    <x v="1958"/>
    <x v="10"/>
    <x v="0"/>
    <x v="4"/>
    <s v="OIC #2 Pencils, Medium Soft"/>
    <n v="3.01"/>
    <n v="2"/>
    <n v="0.34"/>
    <s v="Profit"/>
  </r>
  <r>
    <d v="2015-12-21T00:00:00"/>
    <x v="1"/>
    <x v="11"/>
    <x v="381"/>
    <s v="Sam Zeldin20151221"/>
    <x v="1959"/>
    <x v="1"/>
    <x v="2"/>
    <x v="15"/>
    <s v="Star Micronics TSP800 TSP847IIU Receipt Printer"/>
    <n v="600.53"/>
    <n v="2"/>
    <n v="137.26"/>
    <s v="Profit"/>
  </r>
  <r>
    <d v="2015-12-21T00:00:00"/>
    <x v="1"/>
    <x v="11"/>
    <x v="381"/>
    <s v="Sam Zeldin20151221"/>
    <x v="1959"/>
    <x v="1"/>
    <x v="0"/>
    <x v="4"/>
    <s v="Sanford Prismacolor Professional Thick Lead Art Pencils, 36-Color Set"/>
    <n v="59.9"/>
    <n v="2"/>
    <n v="14.23"/>
    <s v="Profit"/>
  </r>
  <r>
    <d v="2015-12-21T00:00:00"/>
    <x v="1"/>
    <x v="11"/>
    <x v="381"/>
    <s v="Sam Zeldin20151221"/>
    <x v="1959"/>
    <x v="1"/>
    <x v="2"/>
    <x v="9"/>
    <s v="Enermax Acrylux Wireless Keyboard"/>
    <n v="637.44000000000005"/>
    <n v="8"/>
    <n v="135.46"/>
    <s v="Profit"/>
  </r>
  <r>
    <d v="2015-12-21T00:00:00"/>
    <x v="1"/>
    <x v="11"/>
    <x v="381"/>
    <s v="Sam Zeldin20151221"/>
    <x v="1959"/>
    <x v="1"/>
    <x v="1"/>
    <x v="8"/>
    <s v="Howard Miller 11-1/2&quot; Diameter Grantwood Wall Clock"/>
    <n v="51.76"/>
    <n v="3"/>
    <n v="-33.64"/>
    <s v="Loss"/>
  </r>
  <r>
    <d v="2015-12-22T00:00:00"/>
    <x v="1"/>
    <x v="11"/>
    <x v="165"/>
    <s v="Beth Thompson20151222"/>
    <x v="1960"/>
    <x v="21"/>
    <x v="0"/>
    <x v="4"/>
    <s v="Newell 336"/>
    <n v="17.12"/>
    <n v="4"/>
    <n v="4.96"/>
    <s v="Profit"/>
  </r>
  <r>
    <d v="2015-12-22T00:00:00"/>
    <x v="1"/>
    <x v="11"/>
    <x v="535"/>
    <s v="Harold Ryan20151222"/>
    <x v="1961"/>
    <x v="2"/>
    <x v="0"/>
    <x v="2"/>
    <s v="Tennsco Lockers, Sand"/>
    <n v="33.57"/>
    <n v="2"/>
    <n v="1.68"/>
    <s v="Profit"/>
  </r>
  <r>
    <d v="2015-12-22T00:00:00"/>
    <x v="1"/>
    <x v="11"/>
    <x v="535"/>
    <s v="Harold Ryan20151222"/>
    <x v="1961"/>
    <x v="2"/>
    <x v="1"/>
    <x v="5"/>
    <s v="Harbour Creations Steel Folding Chair"/>
    <n v="422.63"/>
    <n v="7"/>
    <n v="0"/>
    <s v="Loss"/>
  </r>
  <r>
    <d v="2015-12-23T00:00:00"/>
    <x v="1"/>
    <x v="11"/>
    <x v="32"/>
    <s v="Bradley Drucker20151223"/>
    <x v="1962"/>
    <x v="6"/>
    <x v="0"/>
    <x v="12"/>
    <s v="Belkin Premiere Surge Master II 8-outlet surge protector"/>
    <n v="194.32"/>
    <n v="4"/>
    <n v="56.35"/>
    <s v="Profit"/>
  </r>
  <r>
    <d v="2015-12-24T00:00:00"/>
    <x v="1"/>
    <x v="11"/>
    <x v="557"/>
    <s v="Joni Blumstein20151224"/>
    <x v="1963"/>
    <x v="10"/>
    <x v="0"/>
    <x v="7"/>
    <s v="OIC Bulk Pack Metal Binder Clips"/>
    <n v="5.58"/>
    <n v="2"/>
    <n v="1.81"/>
    <s v="Profit"/>
  </r>
  <r>
    <d v="2015-12-24T00:00:00"/>
    <x v="1"/>
    <x v="11"/>
    <x v="557"/>
    <s v="Joni Blumstein20151224"/>
    <x v="1963"/>
    <x v="10"/>
    <x v="0"/>
    <x v="0"/>
    <s v="While You Were Out Pads, 50 per Pad, 4 x 5 1/4, Green Cycle"/>
    <n v="22.7"/>
    <n v="6"/>
    <n v="8.23"/>
    <s v="Profit"/>
  </r>
  <r>
    <d v="2015-12-24T00:00:00"/>
    <x v="1"/>
    <x v="11"/>
    <x v="557"/>
    <s v="Joni Blumstein20151224"/>
    <x v="1963"/>
    <x v="10"/>
    <x v="0"/>
    <x v="3"/>
    <s v="Ibico Standard Transparent Covers"/>
    <n v="19.78"/>
    <n v="4"/>
    <n v="-13.84"/>
    <s v="Loss"/>
  </r>
  <r>
    <d v="2015-12-24T00:00:00"/>
    <x v="1"/>
    <x v="11"/>
    <x v="557"/>
    <s v="Joni Blumstein20151224"/>
    <x v="1963"/>
    <x v="10"/>
    <x v="1"/>
    <x v="8"/>
    <s v="Executive Impressions 14&quot; Two-Color Numerals Wall Clock"/>
    <n v="72.7"/>
    <n v="4"/>
    <n v="19.079999999999998"/>
    <s v="Profit"/>
  </r>
  <r>
    <d v="2015-12-24T00:00:00"/>
    <x v="1"/>
    <x v="11"/>
    <x v="557"/>
    <s v="Joni Blumstein20151224"/>
    <x v="1963"/>
    <x v="10"/>
    <x v="2"/>
    <x v="15"/>
    <s v="Swingline SM12-08 MicroCut Jam Free Shredder"/>
    <n v="479.99"/>
    <n v="4"/>
    <n v="-383.99"/>
    <s v="Loss"/>
  </r>
  <r>
    <d v="2015-12-24T00:00:00"/>
    <x v="1"/>
    <x v="11"/>
    <x v="557"/>
    <s v="Joni Blumstein20151224"/>
    <x v="1963"/>
    <x v="10"/>
    <x v="0"/>
    <x v="4"/>
    <s v="Stanley Bostitch Contemporary Electric Pencil Sharpeners"/>
    <n v="27.17"/>
    <n v="2"/>
    <n v="2.72"/>
    <s v="Profit"/>
  </r>
  <r>
    <d v="2015-12-24T00:00:00"/>
    <x v="1"/>
    <x v="11"/>
    <x v="639"/>
    <s v="David Bremer20151224"/>
    <x v="1964"/>
    <x v="20"/>
    <x v="0"/>
    <x v="0"/>
    <s v="Xerox 1887"/>
    <n v="132.79"/>
    <n v="7"/>
    <n v="63.74"/>
    <s v="Profit"/>
  </r>
  <r>
    <d v="2015-12-24T00:00:00"/>
    <x v="1"/>
    <x v="11"/>
    <x v="639"/>
    <s v="David Bremer20151224"/>
    <x v="1964"/>
    <x v="20"/>
    <x v="0"/>
    <x v="0"/>
    <s v="Xerox 1967"/>
    <n v="12.96"/>
    <n v="2"/>
    <n v="6.22"/>
    <s v="Profit"/>
  </r>
  <r>
    <d v="2015-12-24T00:00:00"/>
    <x v="1"/>
    <x v="11"/>
    <x v="639"/>
    <s v="David Bremer20151224"/>
    <x v="1964"/>
    <x v="20"/>
    <x v="0"/>
    <x v="1"/>
    <s v="Smead Alpha-Z Color-Coded Second Alphabetical Labels and Starter Set"/>
    <n v="21.56"/>
    <n v="7"/>
    <n v="10.35"/>
    <s v="Profit"/>
  </r>
  <r>
    <d v="2015-12-24T00:00:00"/>
    <x v="1"/>
    <x v="11"/>
    <x v="728"/>
    <s v="Jim Radford20151224"/>
    <x v="1965"/>
    <x v="26"/>
    <x v="1"/>
    <x v="11"/>
    <s v="Atlantic Metals Mobile 4-Shelf Bookcases, Custom Colors"/>
    <n v="590.05999999999995"/>
    <n v="7"/>
    <n v="-786.74"/>
    <s v="Loss"/>
  </r>
  <r>
    <d v="2015-12-24T00:00:00"/>
    <x v="1"/>
    <x v="11"/>
    <x v="728"/>
    <s v="Jim Radford20151224"/>
    <x v="1965"/>
    <x v="26"/>
    <x v="0"/>
    <x v="4"/>
    <s v="Dixon My First Ticonderoga Pencil, #2"/>
    <n v="14.04"/>
    <n v="3"/>
    <n v="1.58"/>
    <s v="Profit"/>
  </r>
  <r>
    <d v="2015-12-24T00:00:00"/>
    <x v="1"/>
    <x v="11"/>
    <x v="389"/>
    <s v="Maribeth Schnelling20151224"/>
    <x v="1966"/>
    <x v="12"/>
    <x v="0"/>
    <x v="0"/>
    <s v="Computer Printout Paper with Letter-Trim Perforations"/>
    <n v="106.23"/>
    <n v="7"/>
    <n v="37.18"/>
    <s v="Profit"/>
  </r>
  <r>
    <d v="2015-12-24T00:00:00"/>
    <x v="1"/>
    <x v="11"/>
    <x v="389"/>
    <s v="Maribeth Schnelling20151224"/>
    <x v="1966"/>
    <x v="12"/>
    <x v="2"/>
    <x v="6"/>
    <s v="ClearSounds CSC500 Amplified Spirit Phone Corded phone"/>
    <n v="111.98"/>
    <n v="2"/>
    <n v="11.2"/>
    <s v="Profit"/>
  </r>
  <r>
    <d v="2015-12-24T00:00:00"/>
    <x v="1"/>
    <x v="11"/>
    <x v="389"/>
    <s v="Maribeth Schnelling20151224"/>
    <x v="1966"/>
    <x v="12"/>
    <x v="1"/>
    <x v="8"/>
    <s v="Magna Visual Magnetic Picture Hangers"/>
    <n v="7.71"/>
    <n v="2"/>
    <n v="1.74"/>
    <s v="Profit"/>
  </r>
  <r>
    <d v="2015-12-24T00:00:00"/>
    <x v="1"/>
    <x v="11"/>
    <x v="535"/>
    <s v="Harold Ryan20151224"/>
    <x v="1967"/>
    <x v="12"/>
    <x v="1"/>
    <x v="5"/>
    <s v="SAFCO Arco Folding Chair"/>
    <n v="883.84"/>
    <n v="4"/>
    <n v="99.43"/>
    <s v="Profit"/>
  </r>
  <r>
    <d v="2015-12-24T00:00:00"/>
    <x v="1"/>
    <x v="11"/>
    <x v="388"/>
    <s v="Kean Takahito20151224"/>
    <x v="1968"/>
    <x v="3"/>
    <x v="0"/>
    <x v="3"/>
    <s v="Avery Hole Reinforcements"/>
    <n v="19.940000000000001"/>
    <n v="4"/>
    <n v="7.23"/>
    <s v="Profit"/>
  </r>
  <r>
    <d v="2015-12-24T00:00:00"/>
    <x v="1"/>
    <x v="11"/>
    <x v="388"/>
    <s v="Kean Takahito20151224"/>
    <x v="1968"/>
    <x v="3"/>
    <x v="0"/>
    <x v="7"/>
    <s v="Vinyl Coated Wire Paper Clips in Organizer Box, 800/Box"/>
    <n v="45.92"/>
    <n v="4"/>
    <n v="21.58"/>
    <s v="Profit"/>
  </r>
  <r>
    <d v="2015-12-24T00:00:00"/>
    <x v="1"/>
    <x v="11"/>
    <x v="312"/>
    <s v="Harry Marie20151224"/>
    <x v="1969"/>
    <x v="24"/>
    <x v="1"/>
    <x v="8"/>
    <s v="Eldon Regeneration Recycled Desk Accessories, Black"/>
    <n v="9.68"/>
    <n v="2"/>
    <n v="3.78"/>
    <s v="Profit"/>
  </r>
  <r>
    <d v="2015-12-24T00:00:00"/>
    <x v="1"/>
    <x v="11"/>
    <x v="312"/>
    <s v="Harry Marie20151224"/>
    <x v="1969"/>
    <x v="24"/>
    <x v="2"/>
    <x v="16"/>
    <s v="Canon PC1060 Personal Laser Copier"/>
    <n v="4899.93"/>
    <n v="7"/>
    <n v="2302.9699999999998"/>
    <s v="Profit"/>
  </r>
  <r>
    <d v="2015-12-25T00:00:00"/>
    <x v="1"/>
    <x v="11"/>
    <x v="514"/>
    <s v="Justin Deggeller20151225"/>
    <x v="1970"/>
    <x v="2"/>
    <x v="1"/>
    <x v="8"/>
    <s v="Tenex Antistatic Computer Chair Mats"/>
    <n v="547.14"/>
    <n v="4"/>
    <n v="-68.39"/>
    <s v="Loss"/>
  </r>
  <r>
    <d v="2015-12-25T00:00:00"/>
    <x v="1"/>
    <x v="11"/>
    <x v="337"/>
    <s v="Maria Bertelson20151225"/>
    <x v="1971"/>
    <x v="15"/>
    <x v="0"/>
    <x v="1"/>
    <s v="Avery 474"/>
    <n v="9.2200000000000006"/>
    <n v="4"/>
    <n v="3.34"/>
    <s v="Profit"/>
  </r>
  <r>
    <d v="2015-12-25T00:00:00"/>
    <x v="1"/>
    <x v="11"/>
    <x v="337"/>
    <s v="Maria Bertelson20151225"/>
    <x v="1971"/>
    <x v="15"/>
    <x v="0"/>
    <x v="0"/>
    <s v="Xerox 227"/>
    <n v="10.37"/>
    <n v="2"/>
    <n v="3.63"/>
    <s v="Profit"/>
  </r>
  <r>
    <d v="2015-12-25T00:00:00"/>
    <x v="1"/>
    <x v="11"/>
    <x v="729"/>
    <s v="Dionis Lloyd20151225"/>
    <x v="1972"/>
    <x v="14"/>
    <x v="2"/>
    <x v="6"/>
    <s v="Logitech B530 USBÂ HeadsetÂ -Â headsetÂ - Full size, Binaural"/>
    <n v="73.98"/>
    <n v="2"/>
    <n v="19.97"/>
    <s v="Profit"/>
  </r>
  <r>
    <d v="2015-12-25T00:00:00"/>
    <x v="1"/>
    <x v="11"/>
    <x v="729"/>
    <s v="Dionis Lloyd20151225"/>
    <x v="1972"/>
    <x v="14"/>
    <x v="1"/>
    <x v="11"/>
    <s v="Rush Hierlooms Collection Rich Wood Bookcases"/>
    <n v="160.97999999999999"/>
    <n v="1"/>
    <n v="20.93"/>
    <s v="Profit"/>
  </r>
  <r>
    <d v="2015-12-25T00:00:00"/>
    <x v="1"/>
    <x v="11"/>
    <x v="729"/>
    <s v="Dionis Lloyd20151225"/>
    <x v="1972"/>
    <x v="14"/>
    <x v="0"/>
    <x v="0"/>
    <s v="Xerox 1978"/>
    <n v="17.34"/>
    <n v="3"/>
    <n v="8.5"/>
    <s v="Profit"/>
  </r>
  <r>
    <d v="2015-12-25T00:00:00"/>
    <x v="1"/>
    <x v="11"/>
    <x v="729"/>
    <s v="Dionis Lloyd20151225"/>
    <x v="1972"/>
    <x v="14"/>
    <x v="0"/>
    <x v="4"/>
    <s v="Newell 351"/>
    <n v="3.28"/>
    <n v="1"/>
    <n v="0.95"/>
    <s v="Profit"/>
  </r>
  <r>
    <d v="2015-12-25T00:00:00"/>
    <x v="1"/>
    <x v="11"/>
    <x v="412"/>
    <s v="Jim Kriz20151225"/>
    <x v="1973"/>
    <x v="20"/>
    <x v="0"/>
    <x v="12"/>
    <s v="Kensington 7 Outlet MasterPiece Power Center with Fax/Phone Line Protection"/>
    <n v="414.96"/>
    <n v="2"/>
    <n v="124.49"/>
    <s v="Profit"/>
  </r>
  <r>
    <d v="2015-12-25T00:00:00"/>
    <x v="1"/>
    <x v="11"/>
    <x v="565"/>
    <s v="Ralph Arnett20151225"/>
    <x v="1974"/>
    <x v="3"/>
    <x v="2"/>
    <x v="16"/>
    <s v="Brother DCP1000 Digital 3 in 1 Multifunction Machine"/>
    <n v="1199.96"/>
    <n v="5"/>
    <n v="224.99"/>
    <s v="Profit"/>
  </r>
  <r>
    <d v="2015-12-25T00:00:00"/>
    <x v="1"/>
    <x v="11"/>
    <x v="565"/>
    <s v="Ralph Arnett20151225"/>
    <x v="1974"/>
    <x v="3"/>
    <x v="0"/>
    <x v="0"/>
    <s v="Important Message Pads, 50 4-1/4 x 5-1/2 Forms per Pad"/>
    <n v="12.6"/>
    <n v="3"/>
    <n v="6.17"/>
    <s v="Profit"/>
  </r>
  <r>
    <d v="2015-12-25T00:00:00"/>
    <x v="1"/>
    <x v="11"/>
    <x v="565"/>
    <s v="Ralph Arnett20151225"/>
    <x v="1974"/>
    <x v="3"/>
    <x v="0"/>
    <x v="0"/>
    <s v="Great White Multi-Use Recycled Paper (20Lb. and 84 Bright)"/>
    <n v="17.940000000000001"/>
    <n v="3"/>
    <n v="8.07"/>
    <s v="Profit"/>
  </r>
  <r>
    <d v="2015-12-25T00:00:00"/>
    <x v="1"/>
    <x v="11"/>
    <x v="352"/>
    <s v="Lena Hernandez20151225"/>
    <x v="1975"/>
    <x v="4"/>
    <x v="1"/>
    <x v="8"/>
    <s v="Tenex B1-RE Series Chair Mats for Low Pile Carpets"/>
    <n v="275.88"/>
    <n v="6"/>
    <n v="46.9"/>
    <s v="Profit"/>
  </r>
  <r>
    <d v="2015-12-25T00:00:00"/>
    <x v="1"/>
    <x v="11"/>
    <x v="352"/>
    <s v="Lena Hernandez20151225"/>
    <x v="1975"/>
    <x v="4"/>
    <x v="0"/>
    <x v="3"/>
    <s v="Tuf-Vin Binders"/>
    <n v="157.9"/>
    <n v="5"/>
    <n v="74.209999999999994"/>
    <s v="Profit"/>
  </r>
  <r>
    <d v="2015-12-25T00:00:00"/>
    <x v="1"/>
    <x v="11"/>
    <x v="232"/>
    <s v="Jim Karlsson20151225"/>
    <x v="1976"/>
    <x v="20"/>
    <x v="2"/>
    <x v="9"/>
    <s v="Plantronics Savi W720 Multi-Device Wireless Headset System"/>
    <n v="843.9"/>
    <n v="2"/>
    <n v="371.32"/>
    <s v="Profit"/>
  </r>
  <r>
    <d v="2015-12-25T00:00:00"/>
    <x v="1"/>
    <x v="11"/>
    <x v="232"/>
    <s v="Jim Karlsson20151225"/>
    <x v="1976"/>
    <x v="20"/>
    <x v="1"/>
    <x v="11"/>
    <s v="Atlantic Metals Mobile 4-Shelf Bookcases, Custom Colors"/>
    <n v="449.57"/>
    <n v="2"/>
    <n v="56.2"/>
    <s v="Profit"/>
  </r>
  <r>
    <d v="2015-12-25T00:00:00"/>
    <x v="1"/>
    <x v="11"/>
    <x v="88"/>
    <s v="Sean Miller20151225"/>
    <x v="1977"/>
    <x v="3"/>
    <x v="0"/>
    <x v="0"/>
    <s v="Xerox 1949"/>
    <n v="9.9600000000000009"/>
    <n v="2"/>
    <n v="4.88"/>
    <s v="Profit"/>
  </r>
  <r>
    <d v="2015-12-26T00:00:00"/>
    <x v="1"/>
    <x v="11"/>
    <x v="12"/>
    <s v="Brian Dahlen20151226"/>
    <x v="1978"/>
    <x v="32"/>
    <x v="0"/>
    <x v="7"/>
    <s v="Staples"/>
    <n v="22.2"/>
    <n v="5"/>
    <n v="10.43"/>
    <s v="Profit"/>
  </r>
  <r>
    <d v="2015-12-26T00:00:00"/>
    <x v="1"/>
    <x v="11"/>
    <x v="260"/>
    <s v="Mick Crebagga20151226"/>
    <x v="1979"/>
    <x v="10"/>
    <x v="1"/>
    <x v="13"/>
    <s v="KI Adjustable-Height Table"/>
    <n v="51.59"/>
    <n v="1"/>
    <n v="-15.48"/>
    <s v="Loss"/>
  </r>
  <r>
    <d v="2015-12-26T00:00:00"/>
    <x v="1"/>
    <x v="11"/>
    <x v="680"/>
    <s v="Roger Barcio20151226"/>
    <x v="1980"/>
    <x v="0"/>
    <x v="1"/>
    <x v="5"/>
    <s v="Office Star - Contemporary Task Swivel chair with 2-way adjustable arms, Plum"/>
    <n v="275.06"/>
    <n v="3"/>
    <n v="-90.38"/>
    <s v="Loss"/>
  </r>
  <r>
    <d v="2015-12-26T00:00:00"/>
    <x v="1"/>
    <x v="11"/>
    <x v="447"/>
    <s v="David Flashing20151226"/>
    <x v="1981"/>
    <x v="20"/>
    <x v="0"/>
    <x v="0"/>
    <s v="Xerox 1906"/>
    <n v="212.64"/>
    <n v="6"/>
    <n v="99.94"/>
    <s v="Profit"/>
  </r>
  <r>
    <d v="2015-12-27T00:00:00"/>
    <x v="1"/>
    <x v="11"/>
    <x v="188"/>
    <s v="Steve Nguyen20151227"/>
    <x v="1982"/>
    <x v="0"/>
    <x v="0"/>
    <x v="10"/>
    <s v="#10-4 1/8&quot; x 9 1/2&quot; Premium Diagonal Seam Envelopes"/>
    <n v="113.33"/>
    <n v="9"/>
    <n v="35.42"/>
    <s v="Profit"/>
  </r>
  <r>
    <d v="2015-12-27T00:00:00"/>
    <x v="1"/>
    <x v="11"/>
    <x v="188"/>
    <s v="Steve Nguyen20151227"/>
    <x v="1982"/>
    <x v="0"/>
    <x v="1"/>
    <x v="11"/>
    <s v="Atlantic Metals Mobile 3-Shelf Bookcases, Custom Colors"/>
    <n v="532.4"/>
    <n v="3"/>
    <n v="-46.98"/>
    <s v="Loss"/>
  </r>
  <r>
    <d v="2015-12-27T00:00:00"/>
    <x v="1"/>
    <x v="11"/>
    <x v="188"/>
    <s v="Steve Nguyen20151227"/>
    <x v="1982"/>
    <x v="0"/>
    <x v="1"/>
    <x v="5"/>
    <s v="Global Fabric Manager's Chair, Dark Gray"/>
    <n v="212.06"/>
    <n v="3"/>
    <n v="-15.15"/>
    <s v="Loss"/>
  </r>
  <r>
    <d v="2015-12-27T00:00:00"/>
    <x v="1"/>
    <x v="11"/>
    <x v="188"/>
    <s v="Steve Nguyen20151227"/>
    <x v="1982"/>
    <x v="0"/>
    <x v="2"/>
    <x v="6"/>
    <s v="Plantronics HL10 Handset Lifter"/>
    <n v="371.17"/>
    <n v="4"/>
    <n v="41.76"/>
    <s v="Profit"/>
  </r>
  <r>
    <d v="2015-12-27T00:00:00"/>
    <x v="1"/>
    <x v="11"/>
    <x v="496"/>
    <s v="Maribeth Dona20151227"/>
    <x v="1983"/>
    <x v="13"/>
    <x v="0"/>
    <x v="10"/>
    <s v="Strathmore #10 Envelopes, Ultimate White"/>
    <n v="105.42"/>
    <n v="2"/>
    <n v="51.66"/>
    <s v="Profit"/>
  </r>
  <r>
    <d v="2015-12-27T00:00:00"/>
    <x v="1"/>
    <x v="11"/>
    <x v="730"/>
    <s v="Brad Thomas20151227"/>
    <x v="1984"/>
    <x v="36"/>
    <x v="0"/>
    <x v="0"/>
    <s v="Xerox 1950"/>
    <n v="28.9"/>
    <n v="5"/>
    <n v="14.16"/>
    <s v="Profit"/>
  </r>
  <r>
    <d v="2015-12-27T00:00:00"/>
    <x v="1"/>
    <x v="11"/>
    <x v="730"/>
    <s v="Brad Thomas20151227"/>
    <x v="1984"/>
    <x v="36"/>
    <x v="0"/>
    <x v="12"/>
    <s v="Kensington 7 Outlet MasterPiece Power Center"/>
    <n v="355.96"/>
    <n v="2"/>
    <n v="103.23"/>
    <s v="Profit"/>
  </r>
  <r>
    <d v="2015-12-27T00:00:00"/>
    <x v="1"/>
    <x v="11"/>
    <x v="316"/>
    <s v="Arthur Gainer20151227"/>
    <x v="1985"/>
    <x v="3"/>
    <x v="0"/>
    <x v="12"/>
    <s v="Belkin F9G930V10-GRY 9 Outlet Surge"/>
    <n v="106.96"/>
    <n v="2"/>
    <n v="31.02"/>
    <s v="Profit"/>
  </r>
  <r>
    <d v="2015-12-27T00:00:00"/>
    <x v="1"/>
    <x v="11"/>
    <x v="316"/>
    <s v="Arthur Gainer20151227"/>
    <x v="1985"/>
    <x v="3"/>
    <x v="0"/>
    <x v="1"/>
    <s v="Avery 497"/>
    <n v="21.56"/>
    <n v="7"/>
    <n v="10.35"/>
    <s v="Profit"/>
  </r>
  <r>
    <d v="2015-12-27T00:00:00"/>
    <x v="1"/>
    <x v="11"/>
    <x v="108"/>
    <s v="Daniel Raglin20151227"/>
    <x v="1986"/>
    <x v="1"/>
    <x v="0"/>
    <x v="2"/>
    <s v="Sterilite Show Offs Storage Containers"/>
    <n v="12.67"/>
    <n v="3"/>
    <n v="-3.17"/>
    <s v="Loss"/>
  </r>
  <r>
    <d v="2015-12-27T00:00:00"/>
    <x v="1"/>
    <x v="11"/>
    <x v="148"/>
    <s v="Kean Nguyen20151227"/>
    <x v="1987"/>
    <x v="3"/>
    <x v="2"/>
    <x v="9"/>
    <s v="Maxell 4.7GB DVD-R 5/Pack"/>
    <n v="7.92"/>
    <n v="8"/>
    <n v="3.48"/>
    <s v="Profit"/>
  </r>
  <r>
    <d v="2015-12-27T00:00:00"/>
    <x v="1"/>
    <x v="11"/>
    <x v="238"/>
    <s v="Richard Eichhorn20151227"/>
    <x v="1988"/>
    <x v="21"/>
    <x v="0"/>
    <x v="0"/>
    <s v="Xerox 1917"/>
    <n v="195.64"/>
    <n v="4"/>
    <n v="91.95"/>
    <s v="Profit"/>
  </r>
  <r>
    <d v="2015-12-27T00:00:00"/>
    <x v="1"/>
    <x v="11"/>
    <x v="238"/>
    <s v="Richard Eichhorn20151227"/>
    <x v="1988"/>
    <x v="21"/>
    <x v="2"/>
    <x v="6"/>
    <s v="Cisco SPA 502G IP Phone"/>
    <n v="239.9"/>
    <n v="2"/>
    <n v="71.97"/>
    <s v="Profit"/>
  </r>
  <r>
    <d v="2015-12-27T00:00:00"/>
    <x v="1"/>
    <x v="11"/>
    <x v="639"/>
    <s v="David Bremer20151227"/>
    <x v="1989"/>
    <x v="10"/>
    <x v="1"/>
    <x v="13"/>
    <s v="Riverside Furniture Oval Coffee Table, Oval End Table, End Table with Drawer"/>
    <n v="1548.99"/>
    <n v="9"/>
    <n v="-464.7"/>
    <s v="Loss"/>
  </r>
  <r>
    <d v="2015-12-27T00:00:00"/>
    <x v="1"/>
    <x v="11"/>
    <x v="639"/>
    <s v="David Bremer20151227"/>
    <x v="1989"/>
    <x v="10"/>
    <x v="0"/>
    <x v="10"/>
    <s v="Staple envelope"/>
    <n v="19.87"/>
    <n v="3"/>
    <n v="6.71"/>
    <s v="Profit"/>
  </r>
  <r>
    <d v="2015-12-27T00:00:00"/>
    <x v="1"/>
    <x v="11"/>
    <x v="569"/>
    <s v="Sung Pak20151227"/>
    <x v="1990"/>
    <x v="15"/>
    <x v="2"/>
    <x v="9"/>
    <s v="Maxell CD-R Discs"/>
    <n v="4.7300000000000004"/>
    <n v="3"/>
    <n v="0.71"/>
    <s v="Profit"/>
  </r>
  <r>
    <d v="2015-12-27T00:00:00"/>
    <x v="1"/>
    <x v="11"/>
    <x v="569"/>
    <s v="Sung Pak20151227"/>
    <x v="1990"/>
    <x v="15"/>
    <x v="1"/>
    <x v="8"/>
    <s v="Executive Impressions 14&quot; Contract Wall Clock with Quartz Movement"/>
    <n v="53.35"/>
    <n v="3"/>
    <n v="16.010000000000002"/>
    <s v="Profit"/>
  </r>
  <r>
    <d v="2015-12-27T00:00:00"/>
    <x v="1"/>
    <x v="11"/>
    <x v="569"/>
    <s v="Sung Pak20151227"/>
    <x v="1990"/>
    <x v="15"/>
    <x v="1"/>
    <x v="11"/>
    <s v="O'Sullivan 5-Shelf Heavy-Duty Bookcases"/>
    <n v="131.1"/>
    <n v="2"/>
    <n v="8.19"/>
    <s v="Profit"/>
  </r>
  <r>
    <d v="2015-12-27T00:00:00"/>
    <x v="1"/>
    <x v="11"/>
    <x v="569"/>
    <s v="Sung Pak20151227"/>
    <x v="1990"/>
    <x v="15"/>
    <x v="0"/>
    <x v="2"/>
    <s v="Staple magnet"/>
    <n v="22.51"/>
    <n v="3"/>
    <n v="2.25"/>
    <s v="Profit"/>
  </r>
  <r>
    <d v="2015-12-27T00:00:00"/>
    <x v="1"/>
    <x v="11"/>
    <x v="569"/>
    <s v="Sung Pak20151227"/>
    <x v="1990"/>
    <x v="15"/>
    <x v="2"/>
    <x v="9"/>
    <s v="SanDisk Ultra 16 GB MicroSDHC Class 10 Memory Card"/>
    <n v="72.739999999999995"/>
    <n v="7"/>
    <n v="-12.73"/>
    <s v="Loss"/>
  </r>
  <r>
    <d v="2015-12-27T00:00:00"/>
    <x v="1"/>
    <x v="11"/>
    <x v="160"/>
    <s v="Aaron Hawkins20151227"/>
    <x v="1991"/>
    <x v="3"/>
    <x v="0"/>
    <x v="2"/>
    <s v="Fellowes Super Stor/Drawer Files"/>
    <n v="323.10000000000002"/>
    <n v="2"/>
    <n v="61.39"/>
    <s v="Profit"/>
  </r>
  <r>
    <d v="2015-12-27T00:00:00"/>
    <x v="1"/>
    <x v="11"/>
    <x v="160"/>
    <s v="Aaron Hawkins20151227"/>
    <x v="1991"/>
    <x v="3"/>
    <x v="2"/>
    <x v="6"/>
    <s v="Geemarc AmpliPOWER60"/>
    <n v="668.16"/>
    <n v="9"/>
    <n v="75.17"/>
    <s v="Profit"/>
  </r>
  <r>
    <d v="2015-12-28T00:00:00"/>
    <x v="1"/>
    <x v="11"/>
    <x v="699"/>
    <s v="Eric Murdock20151228"/>
    <x v="1992"/>
    <x v="2"/>
    <x v="2"/>
    <x v="9"/>
    <s v="Lenovo 17-Key USB Numeric Keypad"/>
    <n v="54.38"/>
    <n v="2"/>
    <n v="1.36"/>
    <s v="Profit"/>
  </r>
  <r>
    <d v="2015-12-28T00:00:00"/>
    <x v="1"/>
    <x v="11"/>
    <x v="681"/>
    <s v="Fred Harton20151228"/>
    <x v="1993"/>
    <x v="1"/>
    <x v="0"/>
    <x v="2"/>
    <s v="Tenex Personal Filing Tote With Secure Closure Lid, Black/Frost"/>
    <n v="24.82"/>
    <n v="2"/>
    <n v="1.55"/>
    <s v="Profit"/>
  </r>
  <r>
    <d v="2015-12-29T00:00:00"/>
    <x v="1"/>
    <x v="11"/>
    <x v="503"/>
    <s v="Roy FranzÃ¶sisch20151229"/>
    <x v="1994"/>
    <x v="20"/>
    <x v="0"/>
    <x v="14"/>
    <s v="Acme Serrated Blade Letter Opener"/>
    <n v="6.36"/>
    <n v="2"/>
    <n v="0.06"/>
    <s v="Profit"/>
  </r>
  <r>
    <d v="2015-12-30T00:00:00"/>
    <x v="1"/>
    <x v="11"/>
    <x v="68"/>
    <s v="Clay Ludtke20151230"/>
    <x v="1995"/>
    <x v="3"/>
    <x v="0"/>
    <x v="0"/>
    <s v="Xerox 1929"/>
    <n v="68.52"/>
    <n v="3"/>
    <n v="31.52"/>
    <s v="Profit"/>
  </r>
  <r>
    <d v="2015-12-30T00:00:00"/>
    <x v="1"/>
    <x v="11"/>
    <x v="68"/>
    <s v="Clay Ludtke20151230"/>
    <x v="1995"/>
    <x v="3"/>
    <x v="0"/>
    <x v="2"/>
    <s v="2300 Heavy-Duty Transfer File Systems by Perma"/>
    <n v="74.94"/>
    <n v="3"/>
    <n v="14.24"/>
    <s v="Profit"/>
  </r>
  <r>
    <d v="2015-12-30T00:00:00"/>
    <x v="1"/>
    <x v="11"/>
    <x v="68"/>
    <s v="Clay Ludtke20151230"/>
    <x v="1995"/>
    <x v="3"/>
    <x v="2"/>
    <x v="15"/>
    <s v="Zebra GX420t Direct Thermal/Thermal Transfer Printer"/>
    <n v="2548.56"/>
    <n v="6"/>
    <n v="286.70999999999998"/>
    <s v="Profit"/>
  </r>
  <r>
    <d v="2015-12-30T00:00:00"/>
    <x v="1"/>
    <x v="11"/>
    <x v="68"/>
    <s v="Clay Ludtke20151230"/>
    <x v="1995"/>
    <x v="3"/>
    <x v="0"/>
    <x v="10"/>
    <s v="Tyvek Side-Opening Peel &amp; Seel Expanding Envelopes"/>
    <n v="271.44"/>
    <n v="3"/>
    <n v="122.15"/>
    <s v="Profit"/>
  </r>
  <r>
    <d v="2015-12-30T00:00:00"/>
    <x v="1"/>
    <x v="11"/>
    <x v="68"/>
    <s v="Clay Ludtke20151230"/>
    <x v="1995"/>
    <x v="3"/>
    <x v="2"/>
    <x v="6"/>
    <s v="Cisco SPA 502G IP Phone"/>
    <n v="287.88"/>
    <n v="3"/>
    <n v="35.99"/>
    <s v="Profit"/>
  </r>
  <r>
    <d v="2015-12-31T00:00:00"/>
    <x v="1"/>
    <x v="11"/>
    <x v="117"/>
    <s v="Jas O'Carroll20151231"/>
    <x v="1996"/>
    <x v="35"/>
    <x v="0"/>
    <x v="3"/>
    <s v="Ibico Hi-Tech Manual Binding System"/>
    <n v="487.98"/>
    <n v="2"/>
    <n v="152.5"/>
    <s v="Profit"/>
  </r>
  <r>
    <d v="2015-12-31T00:00:00"/>
    <x v="1"/>
    <x v="11"/>
    <x v="335"/>
    <s v="Trudy Brown20151231"/>
    <x v="1997"/>
    <x v="0"/>
    <x v="1"/>
    <x v="8"/>
    <s v="Eldon Expressions Wood Desk Accessories, Oak"/>
    <n v="14.76"/>
    <n v="5"/>
    <n v="-11.44"/>
    <s v="Loss"/>
  </r>
  <r>
    <d v="2015-12-31T00:00:00"/>
    <x v="1"/>
    <x v="11"/>
    <x v="335"/>
    <s v="Trudy Brown20151231"/>
    <x v="1997"/>
    <x v="0"/>
    <x v="0"/>
    <x v="3"/>
    <s v="Newell 3-Hole Punched Plastic Slotted Magazine Holders for Binders"/>
    <n v="3.66"/>
    <n v="4"/>
    <n v="-5.85"/>
    <s v="Loss"/>
  </r>
  <r>
    <d v="2015-12-31T00:00:00"/>
    <x v="1"/>
    <x v="11"/>
    <x v="385"/>
    <s v="Karen Carlisle20151231"/>
    <x v="1998"/>
    <x v="5"/>
    <x v="0"/>
    <x v="3"/>
    <s v="Tuf-Vin Binders"/>
    <n v="94.74"/>
    <n v="3"/>
    <n v="44.53"/>
    <s v="Profit"/>
  </r>
  <r>
    <d v="2015-12-31T00:00:00"/>
    <x v="1"/>
    <x v="11"/>
    <x v="385"/>
    <s v="Karen Carlisle20151231"/>
    <x v="1998"/>
    <x v="5"/>
    <x v="0"/>
    <x v="3"/>
    <s v="GBC Clear Cover, 8-1/2 x 11, unpunched, 25 covers per pack"/>
    <n v="60.64"/>
    <n v="4"/>
    <n v="27.89"/>
    <s v="Profit"/>
  </r>
  <r>
    <d v="2015-12-31T00:00:00"/>
    <x v="1"/>
    <x v="11"/>
    <x v="385"/>
    <s v="Karen Carlisle20151231"/>
    <x v="1998"/>
    <x v="5"/>
    <x v="0"/>
    <x v="3"/>
    <s v="Aluminum Screw Posts"/>
    <n v="76.3"/>
    <n v="5"/>
    <n v="38.15"/>
    <s v="Profit"/>
  </r>
  <r>
    <d v="2015-12-31T00:00:00"/>
    <x v="1"/>
    <x v="11"/>
    <x v="385"/>
    <s v="Karen Carlisle20151231"/>
    <x v="1998"/>
    <x v="5"/>
    <x v="0"/>
    <x v="3"/>
    <s v="Ibico Plastic Spiral Binding Combs"/>
    <n v="364.8"/>
    <n v="12"/>
    <n v="167.81"/>
    <s v="Profit"/>
  </r>
  <r>
    <d v="2015-12-31T00:00:00"/>
    <x v="1"/>
    <x v="11"/>
    <x v="497"/>
    <s v="Barry Gonzalez20151231"/>
    <x v="1999"/>
    <x v="0"/>
    <x v="0"/>
    <x v="2"/>
    <s v="Fellowes Stor/Drawer Steel Plus Storage Drawers"/>
    <n v="152.69"/>
    <n v="2"/>
    <n v="-26.72"/>
    <s v="Loss"/>
  </r>
  <r>
    <d v="2015-12-31T00:00:00"/>
    <x v="1"/>
    <x v="11"/>
    <x v="497"/>
    <s v="Barry Gonzalez20151231"/>
    <x v="1999"/>
    <x v="0"/>
    <x v="0"/>
    <x v="7"/>
    <s v="Stockwell Push Pins"/>
    <n v="3.49"/>
    <n v="2"/>
    <n v="0.56999999999999995"/>
    <s v="Profit"/>
  </r>
  <r>
    <d v="2015-12-31T00:00:00"/>
    <x v="1"/>
    <x v="11"/>
    <x v="497"/>
    <s v="Barry Gonzalez20151231"/>
    <x v="1999"/>
    <x v="0"/>
    <x v="0"/>
    <x v="14"/>
    <s v="Staple remover"/>
    <n v="5.89"/>
    <n v="2"/>
    <n v="-1.32"/>
    <s v="Loss"/>
  </r>
  <r>
    <d v="2015-12-31T00:00:00"/>
    <x v="1"/>
    <x v="11"/>
    <x v="123"/>
    <s v="Anna HÃ¤berlin20151231"/>
    <x v="2000"/>
    <x v="14"/>
    <x v="0"/>
    <x v="3"/>
    <s v="Fellowes Presentation Covers for Comb Binding Machines"/>
    <n v="116.4"/>
    <n v="8"/>
    <n v="52.38"/>
    <s v="Profit"/>
  </r>
  <r>
    <d v="2016-01-02T00:00:00"/>
    <x v="2"/>
    <x v="0"/>
    <x v="688"/>
    <s v="Brendan Murry20160102"/>
    <x v="2001"/>
    <x v="36"/>
    <x v="1"/>
    <x v="11"/>
    <s v="Bush Westfield Collection Bookcases, Medium Cherry Finish"/>
    <n v="173.94"/>
    <n v="3"/>
    <n v="38.270000000000003"/>
    <s v="Profit"/>
  </r>
  <r>
    <d v="2016-01-02T00:00:00"/>
    <x v="2"/>
    <x v="0"/>
    <x v="688"/>
    <s v="Brendan Murry20160102"/>
    <x v="2001"/>
    <x v="36"/>
    <x v="2"/>
    <x v="6"/>
    <s v="GE 30522EE2"/>
    <n v="231.98"/>
    <n v="2"/>
    <n v="67.27"/>
    <s v="Profit"/>
  </r>
  <r>
    <d v="2016-01-03T00:00:00"/>
    <x v="2"/>
    <x v="0"/>
    <x v="336"/>
    <s v="Lena Radford20160103"/>
    <x v="2002"/>
    <x v="3"/>
    <x v="0"/>
    <x v="2"/>
    <s v="Recycled Steel Personal File for Hanging File Folders"/>
    <n v="114.46"/>
    <n v="2"/>
    <n v="28.62"/>
    <s v="Profit"/>
  </r>
  <r>
    <d v="2016-01-03T00:00:00"/>
    <x v="2"/>
    <x v="0"/>
    <x v="305"/>
    <s v="Christine Abelman20160103"/>
    <x v="2003"/>
    <x v="0"/>
    <x v="2"/>
    <x v="9"/>
    <s v="ImationÂ Clip USBÂ flash driveÂ - 8 GB"/>
    <n v="30.08"/>
    <n v="2"/>
    <n v="-5.26"/>
    <s v="Loss"/>
  </r>
  <r>
    <d v="2016-01-03T00:00:00"/>
    <x v="2"/>
    <x v="0"/>
    <x v="305"/>
    <s v="Christine Abelman20160103"/>
    <x v="2003"/>
    <x v="0"/>
    <x v="2"/>
    <x v="9"/>
    <s v="WD My Passport Ultra 1TB Portable External Hard Drive"/>
    <n v="165.6"/>
    <n v="3"/>
    <n v="-6.21"/>
    <s v="Loss"/>
  </r>
  <r>
    <d v="2016-01-03T00:00:00"/>
    <x v="2"/>
    <x v="0"/>
    <x v="305"/>
    <s v="Christine Abelman20160103"/>
    <x v="2003"/>
    <x v="0"/>
    <x v="2"/>
    <x v="6"/>
    <s v="AT&amp;T 17929 Lendline Telephone"/>
    <n v="180.96"/>
    <n v="5"/>
    <n v="13.57"/>
    <s v="Profit"/>
  </r>
  <r>
    <d v="2016-01-03T00:00:00"/>
    <x v="2"/>
    <x v="0"/>
    <x v="731"/>
    <s v="Bill Overfelt20160103"/>
    <x v="2004"/>
    <x v="39"/>
    <x v="1"/>
    <x v="13"/>
    <s v="Hon Practical Foundations 30 x 60 Training Table, Light Gray/Charcoal"/>
    <n v="1592.85"/>
    <n v="7"/>
    <n v="350.43"/>
    <s v="Profit"/>
  </r>
  <r>
    <d v="2016-01-03T00:00:00"/>
    <x v="2"/>
    <x v="0"/>
    <x v="731"/>
    <s v="Bill Overfelt20160103"/>
    <x v="2004"/>
    <x v="39"/>
    <x v="0"/>
    <x v="3"/>
    <s v="Storex Dura Pro Binders"/>
    <n v="11.88"/>
    <n v="2"/>
    <n v="5.35"/>
    <s v="Profit"/>
  </r>
  <r>
    <d v="2016-01-04T00:00:00"/>
    <x v="2"/>
    <x v="0"/>
    <x v="732"/>
    <s v="Erica Bern20160104"/>
    <x v="2005"/>
    <x v="25"/>
    <x v="2"/>
    <x v="16"/>
    <s v="Hewlett Packard 310 Color Digital Copier"/>
    <n v="959.97"/>
    <n v="4"/>
    <n v="120"/>
    <s v="Profit"/>
  </r>
  <r>
    <d v="2016-01-04T00:00:00"/>
    <x v="2"/>
    <x v="0"/>
    <x v="624"/>
    <s v="Ben Peterman20160104"/>
    <x v="2006"/>
    <x v="2"/>
    <x v="0"/>
    <x v="4"/>
    <s v="Newell 312"/>
    <n v="4.67"/>
    <n v="1"/>
    <n v="0.57999999999999996"/>
    <s v="Profit"/>
  </r>
  <r>
    <d v="2016-01-04T00:00:00"/>
    <x v="2"/>
    <x v="0"/>
    <x v="624"/>
    <s v="Ben Peterman20160104"/>
    <x v="2006"/>
    <x v="2"/>
    <x v="0"/>
    <x v="3"/>
    <s v="Avery Arch Ring Binders"/>
    <n v="104.58"/>
    <n v="6"/>
    <n v="-80.180000000000007"/>
    <s v="Loss"/>
  </r>
  <r>
    <d v="2016-01-05T00:00:00"/>
    <x v="2"/>
    <x v="0"/>
    <x v="202"/>
    <s v="Anthony Johnson20160105"/>
    <x v="2007"/>
    <x v="16"/>
    <x v="2"/>
    <x v="9"/>
    <s v="LogitechÂ MX Performance Wireless Mouse"/>
    <n v="191.47"/>
    <n v="6"/>
    <n v="40.69"/>
    <s v="Profit"/>
  </r>
  <r>
    <d v="2016-01-05T00:00:00"/>
    <x v="2"/>
    <x v="0"/>
    <x v="202"/>
    <s v="Anthony Johnson20160105"/>
    <x v="2007"/>
    <x v="16"/>
    <x v="0"/>
    <x v="4"/>
    <s v="Newell 337"/>
    <n v="5.25"/>
    <n v="2"/>
    <n v="0.59"/>
    <s v="Profit"/>
  </r>
  <r>
    <d v="2016-01-05T00:00:00"/>
    <x v="2"/>
    <x v="0"/>
    <x v="202"/>
    <s v="Anthony Johnson20160105"/>
    <x v="2007"/>
    <x v="16"/>
    <x v="2"/>
    <x v="6"/>
    <s v="Logitech B530 USBÂ HeadsetÂ -Â headsetÂ - Full size, Binaural"/>
    <n v="59.18"/>
    <n v="2"/>
    <n v="5.18"/>
    <s v="Profit"/>
  </r>
  <r>
    <d v="2016-01-07T00:00:00"/>
    <x v="2"/>
    <x v="0"/>
    <x v="233"/>
    <s v="Dianna Wilson20160107"/>
    <x v="2008"/>
    <x v="3"/>
    <x v="0"/>
    <x v="4"/>
    <s v="Panasonic KP-350BK Electric Pencil Sharpener with Auto Stop"/>
    <n v="34.58"/>
    <n v="1"/>
    <n v="10.029999999999999"/>
    <s v="Profit"/>
  </r>
  <r>
    <d v="2016-01-07T00:00:00"/>
    <x v="2"/>
    <x v="0"/>
    <x v="685"/>
    <s v="Neoma Murray20160107"/>
    <x v="2009"/>
    <x v="0"/>
    <x v="1"/>
    <x v="8"/>
    <s v="Executive Impressions 13&quot; Clairmont Wall Clock"/>
    <n v="23.08"/>
    <n v="3"/>
    <n v="-10.96"/>
    <s v="Loss"/>
  </r>
  <r>
    <d v="2016-01-07T00:00:00"/>
    <x v="2"/>
    <x v="0"/>
    <x v="685"/>
    <s v="Neoma Murray20160107"/>
    <x v="2009"/>
    <x v="0"/>
    <x v="0"/>
    <x v="0"/>
    <s v="Xerox 212"/>
    <n v="25.92"/>
    <n v="5"/>
    <n v="9.07"/>
    <s v="Profit"/>
  </r>
  <r>
    <d v="2016-01-08T00:00:00"/>
    <x v="2"/>
    <x v="0"/>
    <x v="4"/>
    <s v="Jack O'Briant20160108"/>
    <x v="2010"/>
    <x v="21"/>
    <x v="1"/>
    <x v="11"/>
    <s v="Atlantic Metals Mobile 3-Shelf Bookcases, Custom Colors"/>
    <n v="1565.88"/>
    <n v="6"/>
    <n v="407.13"/>
    <s v="Profit"/>
  </r>
  <r>
    <d v="2016-01-08T00:00:00"/>
    <x v="2"/>
    <x v="0"/>
    <x v="4"/>
    <s v="Jack O'Briant20160108"/>
    <x v="2010"/>
    <x v="21"/>
    <x v="0"/>
    <x v="3"/>
    <s v="Plastic Binding Combs"/>
    <n v="106.05"/>
    <n v="7"/>
    <n v="49.84"/>
    <s v="Profit"/>
  </r>
  <r>
    <d v="2016-01-08T00:00:00"/>
    <x v="2"/>
    <x v="0"/>
    <x v="6"/>
    <s v="Vivek Sundaresam20160108"/>
    <x v="2011"/>
    <x v="25"/>
    <x v="0"/>
    <x v="3"/>
    <s v="XtraLife ClearVue Slant-D Ring Binder, White, 3&quot;"/>
    <n v="30.83"/>
    <n v="7"/>
    <n v="-24.66"/>
    <s v="Loss"/>
  </r>
  <r>
    <d v="2016-01-08T00:00:00"/>
    <x v="2"/>
    <x v="0"/>
    <x v="6"/>
    <s v="Vivek Sundaresam20160108"/>
    <x v="2011"/>
    <x v="25"/>
    <x v="0"/>
    <x v="4"/>
    <s v="Newell 319"/>
    <n v="47.62"/>
    <n v="3"/>
    <n v="5.95"/>
    <s v="Profit"/>
  </r>
  <r>
    <d v="2016-01-08T00:00:00"/>
    <x v="2"/>
    <x v="0"/>
    <x v="6"/>
    <s v="Vivek Sundaresam20160108"/>
    <x v="2011"/>
    <x v="25"/>
    <x v="2"/>
    <x v="6"/>
    <s v="Avaya 5410 Digital phone"/>
    <n v="108.78"/>
    <n v="2"/>
    <n v="10.88"/>
    <s v="Profit"/>
  </r>
  <r>
    <d v="2016-01-09T00:00:00"/>
    <x v="2"/>
    <x v="0"/>
    <x v="174"/>
    <s v="Laura Armstrong20160109"/>
    <x v="2012"/>
    <x v="3"/>
    <x v="2"/>
    <x v="9"/>
    <s v="Logitech G500s Laser Gaming Mouse with Adjustable Weight Tuning"/>
    <n v="349.95"/>
    <n v="5"/>
    <n v="118.98"/>
    <s v="Profit"/>
  </r>
  <r>
    <d v="2016-01-09T00:00:00"/>
    <x v="2"/>
    <x v="0"/>
    <x v="174"/>
    <s v="Laura Armstrong20160109"/>
    <x v="2012"/>
    <x v="3"/>
    <x v="2"/>
    <x v="6"/>
    <s v="netTALK DUO VoIP Telephone Service"/>
    <n v="377.93"/>
    <n v="9"/>
    <n v="141.72"/>
    <s v="Profit"/>
  </r>
  <r>
    <d v="2016-01-09T00:00:00"/>
    <x v="2"/>
    <x v="0"/>
    <x v="591"/>
    <s v="Maureen Fritzler20160109"/>
    <x v="2013"/>
    <x v="10"/>
    <x v="1"/>
    <x v="8"/>
    <s v="DAX Two-Tone Rosewood/Black Document Frame, Desktop, 5 x 7"/>
    <n v="15.17"/>
    <n v="2"/>
    <n v="3.79"/>
    <s v="Profit"/>
  </r>
  <r>
    <d v="2016-01-10T00:00:00"/>
    <x v="2"/>
    <x v="0"/>
    <x v="127"/>
    <s v="Ken Black20160110"/>
    <x v="2014"/>
    <x v="22"/>
    <x v="1"/>
    <x v="8"/>
    <s v="24-Hour Round Wall Clock"/>
    <n v="79.92"/>
    <n v="4"/>
    <n v="34.369999999999997"/>
    <s v="Profit"/>
  </r>
  <r>
    <d v="2016-01-10T00:00:00"/>
    <x v="2"/>
    <x v="0"/>
    <x v="127"/>
    <s v="Ken Black20160110"/>
    <x v="2014"/>
    <x v="22"/>
    <x v="2"/>
    <x v="9"/>
    <s v="Logitech Media Keyboard K200"/>
    <n v="69.98"/>
    <n v="2"/>
    <n v="13.3"/>
    <s v="Profit"/>
  </r>
  <r>
    <d v="2016-01-10T00:00:00"/>
    <x v="2"/>
    <x v="0"/>
    <x v="733"/>
    <s v="Joy Bell-20160110"/>
    <x v="2015"/>
    <x v="22"/>
    <x v="1"/>
    <x v="8"/>
    <s v="DAX Value U-Channel Document Frames, Easel Back"/>
    <n v="24.85"/>
    <n v="5"/>
    <n v="7.7"/>
    <s v="Profit"/>
  </r>
  <r>
    <d v="2016-01-11T00:00:00"/>
    <x v="2"/>
    <x v="0"/>
    <x v="354"/>
    <s v="Deanra Eno20160111"/>
    <x v="2016"/>
    <x v="10"/>
    <x v="0"/>
    <x v="0"/>
    <s v="Xerox 2"/>
    <n v="15.55"/>
    <n v="3"/>
    <n v="5.44"/>
    <s v="Profit"/>
  </r>
  <r>
    <d v="2016-01-11T00:00:00"/>
    <x v="2"/>
    <x v="0"/>
    <x v="354"/>
    <s v="Deanra Eno20160111"/>
    <x v="2016"/>
    <x v="10"/>
    <x v="0"/>
    <x v="0"/>
    <s v="Xerox 1935"/>
    <n v="63.31"/>
    <n v="3"/>
    <n v="20.58"/>
    <s v="Profit"/>
  </r>
  <r>
    <d v="2016-01-11T00:00:00"/>
    <x v="2"/>
    <x v="0"/>
    <x v="354"/>
    <s v="Deanra Eno20160111"/>
    <x v="2016"/>
    <x v="10"/>
    <x v="2"/>
    <x v="6"/>
    <s v="Cyber Acoustics AC-202b Speech Recognition Stereo Headset"/>
    <n v="15.59"/>
    <n v="2"/>
    <n v="-9.8699999999999992"/>
    <s v="Loss"/>
  </r>
  <r>
    <d v="2016-01-11T00:00:00"/>
    <x v="2"/>
    <x v="0"/>
    <x v="114"/>
    <s v="Mark Packer20160111"/>
    <x v="2017"/>
    <x v="10"/>
    <x v="1"/>
    <x v="8"/>
    <s v="Ultra Door Push Plate"/>
    <n v="54.99"/>
    <n v="14"/>
    <n v="8.94"/>
    <s v="Profit"/>
  </r>
  <r>
    <d v="2016-01-14T00:00:00"/>
    <x v="2"/>
    <x v="0"/>
    <x v="643"/>
    <s v="Anna Gayman20160114"/>
    <x v="2018"/>
    <x v="25"/>
    <x v="0"/>
    <x v="0"/>
    <s v="Xerox 1882"/>
    <n v="89.57"/>
    <n v="2"/>
    <n v="32.47"/>
    <s v="Profit"/>
  </r>
  <r>
    <d v="2016-01-14T00:00:00"/>
    <x v="2"/>
    <x v="0"/>
    <x v="643"/>
    <s v="Anna Gayman20160114"/>
    <x v="2018"/>
    <x v="25"/>
    <x v="1"/>
    <x v="8"/>
    <s v="Electrix Fluorescent Magnifier Lamps &amp; Weighted Base"/>
    <n v="315.77999999999997"/>
    <n v="8"/>
    <n v="31.58"/>
    <s v="Profit"/>
  </r>
  <r>
    <d v="2016-01-15T00:00:00"/>
    <x v="2"/>
    <x v="0"/>
    <x v="222"/>
    <s v="Dean percer20160115"/>
    <x v="2019"/>
    <x v="23"/>
    <x v="0"/>
    <x v="10"/>
    <s v="Quality Park Security Envelopes"/>
    <n v="52.34"/>
    <n v="2"/>
    <n v="24.6"/>
    <s v="Profit"/>
  </r>
  <r>
    <d v="2016-01-15T00:00:00"/>
    <x v="2"/>
    <x v="0"/>
    <x v="222"/>
    <s v="Dean percer20160115"/>
    <x v="2019"/>
    <x v="23"/>
    <x v="0"/>
    <x v="4"/>
    <s v="American Pencil"/>
    <n v="4.66"/>
    <n v="2"/>
    <n v="1.35"/>
    <s v="Profit"/>
  </r>
  <r>
    <d v="2016-01-15T00:00:00"/>
    <x v="2"/>
    <x v="0"/>
    <x v="222"/>
    <s v="Dean percer20160115"/>
    <x v="2019"/>
    <x v="23"/>
    <x v="2"/>
    <x v="9"/>
    <s v="LogitechÂ Gaming G510s - Keyboard"/>
    <n v="254.97"/>
    <n v="3"/>
    <n v="91.79"/>
    <s v="Profit"/>
  </r>
  <r>
    <d v="2016-01-15T00:00:00"/>
    <x v="2"/>
    <x v="0"/>
    <x v="554"/>
    <s v="Roy Collins20160115"/>
    <x v="2020"/>
    <x v="37"/>
    <x v="1"/>
    <x v="13"/>
    <s v="Bevis Round Bullnose 29&quot; High Table Top"/>
    <n v="181.8"/>
    <n v="1"/>
    <n v="-15.58"/>
    <s v="Loss"/>
  </r>
  <r>
    <d v="2016-01-15T00:00:00"/>
    <x v="2"/>
    <x v="0"/>
    <x v="494"/>
    <s v="William Brown20160115"/>
    <x v="2021"/>
    <x v="20"/>
    <x v="0"/>
    <x v="10"/>
    <s v="#10 Gummed Flap White Envelopes, 100/Box"/>
    <n v="16.52"/>
    <n v="4"/>
    <n v="7.6"/>
    <s v="Profit"/>
  </r>
  <r>
    <d v="2016-01-15T00:00:00"/>
    <x v="2"/>
    <x v="0"/>
    <x v="494"/>
    <s v="William Brown20160115"/>
    <x v="2021"/>
    <x v="20"/>
    <x v="0"/>
    <x v="0"/>
    <s v="Xerox 1959"/>
    <n v="60.12"/>
    <n v="9"/>
    <n v="28.86"/>
    <s v="Profit"/>
  </r>
  <r>
    <d v="2016-01-15T00:00:00"/>
    <x v="2"/>
    <x v="0"/>
    <x v="494"/>
    <s v="William Brown20160115"/>
    <x v="2021"/>
    <x v="20"/>
    <x v="0"/>
    <x v="3"/>
    <s v="Square Ring Data Binders, Rigid 75 Pt. Covers, 11&quot; x 14-7/8&quot;"/>
    <n v="49.54"/>
    <n v="3"/>
    <n v="17.34"/>
    <s v="Profit"/>
  </r>
  <r>
    <d v="2016-01-15T00:00:00"/>
    <x v="2"/>
    <x v="0"/>
    <x v="734"/>
    <s v="Bill Eplett20160115"/>
    <x v="2022"/>
    <x v="20"/>
    <x v="0"/>
    <x v="0"/>
    <s v="Xerox 1893"/>
    <n v="81.98"/>
    <n v="2"/>
    <n v="40.17"/>
    <s v="Profit"/>
  </r>
  <r>
    <d v="2016-01-16T00:00:00"/>
    <x v="2"/>
    <x v="0"/>
    <x v="281"/>
    <s v="Eric Hoffmann20160116"/>
    <x v="2023"/>
    <x v="3"/>
    <x v="0"/>
    <x v="3"/>
    <s v="Wilson Jones Active Use Binders"/>
    <n v="11.65"/>
    <n v="2"/>
    <n v="4.22"/>
    <s v="Profit"/>
  </r>
  <r>
    <d v="2016-01-16T00:00:00"/>
    <x v="2"/>
    <x v="0"/>
    <x v="281"/>
    <s v="Eric Hoffmann20160116"/>
    <x v="2023"/>
    <x v="3"/>
    <x v="2"/>
    <x v="9"/>
    <s v="ImationÂ 8GB Mini TravelDrive USB 2.0Â Flash Drive"/>
    <n v="90.57"/>
    <n v="3"/>
    <n v="11.77"/>
    <s v="Profit"/>
  </r>
  <r>
    <d v="2016-01-17T00:00:00"/>
    <x v="2"/>
    <x v="0"/>
    <x v="684"/>
    <s v="Chuck Clark20160117"/>
    <x v="2024"/>
    <x v="38"/>
    <x v="1"/>
    <x v="8"/>
    <s v="Tenex Contemporary Contur Chairmats for Low and Medium Pile Carpet, Computer, 39&quot; x 49&quot;"/>
    <n v="322.58999999999997"/>
    <n v="3"/>
    <n v="64.52"/>
    <s v="Profit"/>
  </r>
  <r>
    <d v="2016-01-17T00:00:00"/>
    <x v="2"/>
    <x v="0"/>
    <x v="684"/>
    <s v="Chuck Clark20160117"/>
    <x v="2024"/>
    <x v="38"/>
    <x v="2"/>
    <x v="9"/>
    <s v="Logitech 910-002974 M325 Wireless Mouse for Web Scrolling"/>
    <n v="29.99"/>
    <n v="1"/>
    <n v="13.2"/>
    <s v="Profit"/>
  </r>
  <r>
    <d v="2016-01-17T00:00:00"/>
    <x v="2"/>
    <x v="0"/>
    <x v="684"/>
    <s v="Chuck Clark20160117"/>
    <x v="2024"/>
    <x v="38"/>
    <x v="2"/>
    <x v="9"/>
    <s v="Logitech G19 Programmable Gaming Keyboard"/>
    <n v="371.97"/>
    <n v="3"/>
    <n v="66.95"/>
    <s v="Profit"/>
  </r>
  <r>
    <d v="2016-01-17T00:00:00"/>
    <x v="2"/>
    <x v="0"/>
    <x v="729"/>
    <s v="Dionis Lloyd20160117"/>
    <x v="2025"/>
    <x v="4"/>
    <x v="2"/>
    <x v="9"/>
    <s v="First Data FD10 PIN Pad"/>
    <n v="316"/>
    <n v="4"/>
    <n v="31.6"/>
    <s v="Profit"/>
  </r>
  <r>
    <d v="2016-01-21T00:00:00"/>
    <x v="2"/>
    <x v="0"/>
    <x v="210"/>
    <s v="Tamara Dahlen20160121"/>
    <x v="2026"/>
    <x v="3"/>
    <x v="1"/>
    <x v="5"/>
    <s v="Global Super Steno Chair"/>
    <n v="153.57"/>
    <n v="2"/>
    <n v="-5.76"/>
    <s v="Loss"/>
  </r>
  <r>
    <d v="2016-01-21T00:00:00"/>
    <x v="2"/>
    <x v="0"/>
    <x v="210"/>
    <s v="Tamara Dahlen20160121"/>
    <x v="2026"/>
    <x v="3"/>
    <x v="1"/>
    <x v="5"/>
    <s v="Global Ergonomic Managers Chair"/>
    <n v="1013.49"/>
    <n v="7"/>
    <n v="76.010000000000005"/>
    <s v="Profit"/>
  </r>
  <r>
    <d v="2016-01-22T00:00:00"/>
    <x v="2"/>
    <x v="0"/>
    <x v="194"/>
    <s v="Paul Gonzalez20160122"/>
    <x v="2027"/>
    <x v="23"/>
    <x v="0"/>
    <x v="7"/>
    <s v="Bagged Rubber Bands"/>
    <n v="7.56"/>
    <n v="6"/>
    <n v="0.3"/>
    <s v="Profit"/>
  </r>
  <r>
    <d v="2016-01-22T00:00:00"/>
    <x v="2"/>
    <x v="0"/>
    <x v="695"/>
    <s v="Carlos Meador20160122"/>
    <x v="2028"/>
    <x v="25"/>
    <x v="1"/>
    <x v="8"/>
    <s v="Eldon Pizzaz Desk Accessories"/>
    <n v="14.27"/>
    <n v="8"/>
    <n v="4.28"/>
    <s v="Profit"/>
  </r>
  <r>
    <d v="2016-01-22T00:00:00"/>
    <x v="2"/>
    <x v="0"/>
    <x v="695"/>
    <s v="Carlos Meador20160122"/>
    <x v="2028"/>
    <x v="25"/>
    <x v="1"/>
    <x v="11"/>
    <s v="Sauder Forest Hills Library, Woodland Oak Finish"/>
    <n v="451.14"/>
    <n v="4"/>
    <n v="-67.67"/>
    <s v="Loss"/>
  </r>
  <r>
    <d v="2016-01-22T00:00:00"/>
    <x v="2"/>
    <x v="0"/>
    <x v="695"/>
    <s v="Carlos Meador20160122"/>
    <x v="2028"/>
    <x v="25"/>
    <x v="0"/>
    <x v="12"/>
    <s v="Fellowes Mighty 8 Compact Surge Protector"/>
    <n v="64.86"/>
    <n v="4"/>
    <n v="6.49"/>
    <s v="Profit"/>
  </r>
  <r>
    <d v="2016-01-22T00:00:00"/>
    <x v="2"/>
    <x v="0"/>
    <x v="202"/>
    <s v="Anthony Johnson20160122"/>
    <x v="2029"/>
    <x v="22"/>
    <x v="1"/>
    <x v="8"/>
    <s v="Contract Clock, 14&quot;, Brown"/>
    <n v="109.9"/>
    <n v="5"/>
    <n v="37.369999999999997"/>
    <s v="Profit"/>
  </r>
  <r>
    <d v="2016-01-22T00:00:00"/>
    <x v="2"/>
    <x v="0"/>
    <x v="387"/>
    <s v="Marc Crier20160122"/>
    <x v="2030"/>
    <x v="22"/>
    <x v="0"/>
    <x v="0"/>
    <s v="Xerox 218"/>
    <n v="12.96"/>
    <n v="2"/>
    <n v="6.22"/>
    <s v="Profit"/>
  </r>
  <r>
    <d v="2016-01-22T00:00:00"/>
    <x v="2"/>
    <x v="0"/>
    <x v="558"/>
    <s v="Frank Preis20160122"/>
    <x v="2031"/>
    <x v="3"/>
    <x v="0"/>
    <x v="1"/>
    <s v="Avery 475"/>
    <n v="44.4"/>
    <n v="3"/>
    <n v="22.2"/>
    <s v="Profit"/>
  </r>
  <r>
    <d v="2016-01-22T00:00:00"/>
    <x v="2"/>
    <x v="0"/>
    <x v="558"/>
    <s v="Frank Preis20160122"/>
    <x v="2031"/>
    <x v="3"/>
    <x v="0"/>
    <x v="1"/>
    <s v="Avery 476"/>
    <n v="20.65"/>
    <n v="5"/>
    <n v="9.5"/>
    <s v="Profit"/>
  </r>
  <r>
    <d v="2016-01-22T00:00:00"/>
    <x v="2"/>
    <x v="0"/>
    <x v="214"/>
    <s v="Bradley Talbott20160122"/>
    <x v="2032"/>
    <x v="10"/>
    <x v="2"/>
    <x v="6"/>
    <s v="Panasonic Kx-TS550"/>
    <n v="110.38"/>
    <n v="4"/>
    <n v="-20.239999999999998"/>
    <s v="Loss"/>
  </r>
  <r>
    <d v="2016-01-22T00:00:00"/>
    <x v="2"/>
    <x v="0"/>
    <x v="214"/>
    <s v="Bradley Talbott20160122"/>
    <x v="2032"/>
    <x v="10"/>
    <x v="2"/>
    <x v="9"/>
    <s v="Verbatim 25 GB 6x Blu-ray Single Layer Recordable Disc, 25/Pack"/>
    <n v="55.18"/>
    <n v="3"/>
    <n v="15.86"/>
    <s v="Profit"/>
  </r>
  <r>
    <d v="2016-01-22T00:00:00"/>
    <x v="2"/>
    <x v="0"/>
    <x v="263"/>
    <s v="Toby Braunhardt20160122"/>
    <x v="2033"/>
    <x v="20"/>
    <x v="0"/>
    <x v="3"/>
    <s v="Wilson Jones data.warehouse D-Ring Binders with DublLock"/>
    <n v="26.34"/>
    <n v="4"/>
    <n v="9.2200000000000006"/>
    <s v="Profit"/>
  </r>
  <r>
    <d v="2016-01-23T00:00:00"/>
    <x v="2"/>
    <x v="0"/>
    <x v="710"/>
    <s v="Christy Brittain20160123"/>
    <x v="2034"/>
    <x v="3"/>
    <x v="1"/>
    <x v="8"/>
    <s v="DAX Cubicle Frames, 8-1/2 x 11"/>
    <n v="59.99"/>
    <n v="7"/>
    <n v="21.6"/>
    <s v="Profit"/>
  </r>
  <r>
    <d v="2016-01-23T00:00:00"/>
    <x v="2"/>
    <x v="0"/>
    <x v="595"/>
    <s v="Claudia Bergmann20160123"/>
    <x v="2035"/>
    <x v="45"/>
    <x v="2"/>
    <x v="9"/>
    <s v="Logitech Wireless Marathon Mouse M705"/>
    <n v="99.98"/>
    <n v="2"/>
    <n v="42.99"/>
    <s v="Profit"/>
  </r>
  <r>
    <d v="2016-01-23T00:00:00"/>
    <x v="2"/>
    <x v="0"/>
    <x v="595"/>
    <s v="Claudia Bergmann20160123"/>
    <x v="2035"/>
    <x v="45"/>
    <x v="0"/>
    <x v="4"/>
    <s v="4009 Highlighters"/>
    <n v="8.0399999999999991"/>
    <n v="6"/>
    <n v="2.73"/>
    <s v="Profit"/>
  </r>
  <r>
    <d v="2016-01-23T00:00:00"/>
    <x v="2"/>
    <x v="0"/>
    <x v="595"/>
    <s v="Claudia Bergmann20160123"/>
    <x v="2035"/>
    <x v="45"/>
    <x v="0"/>
    <x v="2"/>
    <s v="Iceberg Mobile Mega Data/Printer Cart"/>
    <n v="1564.29"/>
    <n v="13"/>
    <n v="406.72"/>
    <s v="Profit"/>
  </r>
  <r>
    <d v="2016-01-24T00:00:00"/>
    <x v="2"/>
    <x v="0"/>
    <x v="418"/>
    <s v="Henry Goldwyn20160124"/>
    <x v="2036"/>
    <x v="29"/>
    <x v="0"/>
    <x v="3"/>
    <s v="XtraLife ClearVue Slant-D Ring Binders by Cardinal"/>
    <n v="31.36"/>
    <n v="4"/>
    <n v="15.68"/>
    <s v="Profit"/>
  </r>
  <r>
    <d v="2016-01-25T00:00:00"/>
    <x v="2"/>
    <x v="0"/>
    <x v="735"/>
    <s v="Todd Boyes20160125"/>
    <x v="2037"/>
    <x v="23"/>
    <x v="0"/>
    <x v="4"/>
    <s v="Dixon Ticonderoga Maple Cedar Pencil, #2"/>
    <n v="9.2100000000000009"/>
    <n v="3"/>
    <n v="2.2999999999999998"/>
    <s v="Profit"/>
  </r>
  <r>
    <d v="2016-01-25T00:00:00"/>
    <x v="2"/>
    <x v="0"/>
    <x v="735"/>
    <s v="Todd Boyes20160125"/>
    <x v="2037"/>
    <x v="23"/>
    <x v="0"/>
    <x v="0"/>
    <s v="Telephone Message Books with Fax/Mobile Section, 4 1/4&quot; x 6&quot;"/>
    <n v="18"/>
    <n v="5"/>
    <n v="8.2799999999999994"/>
    <s v="Profit"/>
  </r>
  <r>
    <d v="2016-01-25T00:00:00"/>
    <x v="2"/>
    <x v="0"/>
    <x v="104"/>
    <s v="Jonathan Doherty20160125"/>
    <x v="2038"/>
    <x v="20"/>
    <x v="0"/>
    <x v="3"/>
    <s v="GBC Standard Recycled Report Covers, Clear Plastic Sheets"/>
    <n v="43.12"/>
    <n v="5"/>
    <n v="15.09"/>
    <s v="Profit"/>
  </r>
  <r>
    <d v="2016-01-25T00:00:00"/>
    <x v="2"/>
    <x v="0"/>
    <x v="104"/>
    <s v="Jonathan Doherty20160125"/>
    <x v="2038"/>
    <x v="20"/>
    <x v="1"/>
    <x v="13"/>
    <s v="Chromcraft Round Conference Tables"/>
    <n v="313.72000000000003"/>
    <n v="3"/>
    <n v="-99.35"/>
    <s v="Loss"/>
  </r>
  <r>
    <d v="2016-01-25T00:00:00"/>
    <x v="2"/>
    <x v="0"/>
    <x v="104"/>
    <s v="Jonathan Doherty20160125"/>
    <x v="2038"/>
    <x v="20"/>
    <x v="1"/>
    <x v="8"/>
    <s v="Tenex B1-RE Series Chair Mats for Low Pile Carpets"/>
    <n v="45.98"/>
    <n v="1"/>
    <n v="7.82"/>
    <s v="Profit"/>
  </r>
  <r>
    <d v="2016-01-25T00:00:00"/>
    <x v="2"/>
    <x v="0"/>
    <x v="104"/>
    <s v="Jonathan Doherty20160125"/>
    <x v="2038"/>
    <x v="20"/>
    <x v="0"/>
    <x v="2"/>
    <s v="SAFCO Commercial Wire Shelving, 72h"/>
    <n v="428.68"/>
    <n v="7"/>
    <n v="0"/>
    <s v="Loss"/>
  </r>
  <r>
    <d v="2016-01-28T00:00:00"/>
    <x v="2"/>
    <x v="0"/>
    <x v="418"/>
    <s v="Henry Goldwyn20160128"/>
    <x v="2039"/>
    <x v="3"/>
    <x v="0"/>
    <x v="4"/>
    <s v="Newell 345"/>
    <n v="39.68"/>
    <n v="2"/>
    <n v="10.32"/>
    <s v="Profit"/>
  </r>
  <r>
    <d v="2016-01-30T00:00:00"/>
    <x v="2"/>
    <x v="0"/>
    <x v="467"/>
    <s v="Jeremy Farry20160130"/>
    <x v="2040"/>
    <x v="3"/>
    <x v="0"/>
    <x v="3"/>
    <s v="Heavy-Duty E-Z-D Binders"/>
    <n v="17.46"/>
    <n v="2"/>
    <n v="5.89"/>
    <s v="Profit"/>
  </r>
  <r>
    <d v="2016-01-30T00:00:00"/>
    <x v="2"/>
    <x v="0"/>
    <x v="236"/>
    <s v="Steven Cartwright20160130"/>
    <x v="2041"/>
    <x v="3"/>
    <x v="0"/>
    <x v="2"/>
    <s v="File Shuttle II and Handi-File, Black"/>
    <n v="305.01"/>
    <n v="9"/>
    <n v="76.25"/>
    <s v="Profit"/>
  </r>
  <r>
    <d v="2016-01-30T00:00:00"/>
    <x v="2"/>
    <x v="0"/>
    <x v="236"/>
    <s v="Steven Cartwright20160130"/>
    <x v="2041"/>
    <x v="3"/>
    <x v="0"/>
    <x v="3"/>
    <s v="GBC Wire Binding Strips"/>
    <n v="50.78"/>
    <n v="2"/>
    <n v="17.77"/>
    <s v="Profit"/>
  </r>
  <r>
    <d v="2016-01-30T00:00:00"/>
    <x v="2"/>
    <x v="0"/>
    <x v="236"/>
    <s v="Steven Cartwright20160130"/>
    <x v="2041"/>
    <x v="3"/>
    <x v="0"/>
    <x v="1"/>
    <s v="Avery 512"/>
    <n v="26.01"/>
    <n v="9"/>
    <n v="12.22"/>
    <s v="Profit"/>
  </r>
  <r>
    <d v="2016-01-30T00:00:00"/>
    <x v="2"/>
    <x v="0"/>
    <x v="560"/>
    <s v="Tim Brockman20160130"/>
    <x v="2042"/>
    <x v="22"/>
    <x v="1"/>
    <x v="5"/>
    <s v="Global Deluxe High-Back Office Chair in Storm"/>
    <n v="435.17"/>
    <n v="4"/>
    <n v="-59.84"/>
    <s v="Loss"/>
  </r>
  <r>
    <d v="2016-01-30T00:00:00"/>
    <x v="2"/>
    <x v="0"/>
    <x v="560"/>
    <s v="Tim Brockman20160130"/>
    <x v="2042"/>
    <x v="22"/>
    <x v="1"/>
    <x v="11"/>
    <s v="O'Sullivan 2-Shelf Heavy-Duty Bookcases"/>
    <n v="48.58"/>
    <n v="1"/>
    <n v="7.77"/>
    <s v="Profit"/>
  </r>
  <r>
    <d v="2016-01-30T00:00:00"/>
    <x v="2"/>
    <x v="0"/>
    <x v="736"/>
    <s v="Harold Engle20160130"/>
    <x v="2043"/>
    <x v="1"/>
    <x v="0"/>
    <x v="0"/>
    <s v="Xerox 1943"/>
    <n v="156.51"/>
    <n v="4"/>
    <n v="52.82"/>
    <s v="Profit"/>
  </r>
  <r>
    <d v="2016-01-30T00:00:00"/>
    <x v="2"/>
    <x v="0"/>
    <x v="447"/>
    <s v="David Flashing20160130"/>
    <x v="2044"/>
    <x v="1"/>
    <x v="2"/>
    <x v="6"/>
    <s v="Nokia Lumia 1020"/>
    <n v="1439.97"/>
    <n v="4"/>
    <n v="144"/>
    <s v="Profit"/>
  </r>
  <r>
    <d v="2016-01-30T00:00:00"/>
    <x v="2"/>
    <x v="0"/>
    <x v="447"/>
    <s v="David Flashing20160130"/>
    <x v="2044"/>
    <x v="1"/>
    <x v="0"/>
    <x v="3"/>
    <s v="Avery Durable Binders"/>
    <n v="1.73"/>
    <n v="3"/>
    <n v="-2.68"/>
    <s v="Loss"/>
  </r>
  <r>
    <d v="2016-01-30T00:00:00"/>
    <x v="2"/>
    <x v="0"/>
    <x v="447"/>
    <s v="David Flashing20160130"/>
    <x v="2044"/>
    <x v="1"/>
    <x v="1"/>
    <x v="13"/>
    <s v="Bretford Â“Just In TimeÂ” Height-Adjustable Multi-Task Work Tables"/>
    <n v="626.1"/>
    <n v="3"/>
    <n v="-538.45000000000005"/>
    <s v="Loss"/>
  </r>
  <r>
    <d v="2016-01-31T00:00:00"/>
    <x v="2"/>
    <x v="0"/>
    <x v="90"/>
    <s v="Sample Company A20160131"/>
    <x v="2045"/>
    <x v="3"/>
    <x v="2"/>
    <x v="6"/>
    <s v="AT&amp;T 1080 Phone"/>
    <n v="109.59"/>
    <n v="1"/>
    <n v="8.2200000000000006"/>
    <s v="Profit"/>
  </r>
  <r>
    <d v="2016-01-31T00:00:00"/>
    <x v="2"/>
    <x v="0"/>
    <x v="90"/>
    <s v="Sample Company A20160131"/>
    <x v="2045"/>
    <x v="3"/>
    <x v="0"/>
    <x v="0"/>
    <s v="Easy-staple paper"/>
    <n v="56.7"/>
    <n v="5"/>
    <n v="27.78"/>
    <s v="Profit"/>
  </r>
  <r>
    <d v="2016-01-31T00:00:00"/>
    <x v="2"/>
    <x v="0"/>
    <x v="69"/>
    <s v="Aimee Bixby20160131"/>
    <x v="2046"/>
    <x v="0"/>
    <x v="0"/>
    <x v="0"/>
    <s v="Xerox 1994"/>
    <n v="15.55"/>
    <n v="3"/>
    <n v="5.44"/>
    <s v="Profit"/>
  </r>
  <r>
    <d v="2016-01-31T00:00:00"/>
    <x v="2"/>
    <x v="0"/>
    <x v="527"/>
    <s v="Jason Klamczynski20160131"/>
    <x v="2047"/>
    <x v="23"/>
    <x v="0"/>
    <x v="10"/>
    <s v="Staple envelope"/>
    <n v="23.36"/>
    <n v="2"/>
    <n v="11.68"/>
    <s v="Profit"/>
  </r>
  <r>
    <d v="2016-01-31T00:00:00"/>
    <x v="2"/>
    <x v="0"/>
    <x v="151"/>
    <s v="Ben Ferrer20160131"/>
    <x v="2048"/>
    <x v="4"/>
    <x v="0"/>
    <x v="3"/>
    <s v="Fellowes PB500 Electric Punch Plastic Comb Binding Machine with Manual Bind"/>
    <n v="1270.99"/>
    <n v="1"/>
    <n v="635.5"/>
    <s v="Profit"/>
  </r>
  <r>
    <d v="2016-01-31T00:00:00"/>
    <x v="2"/>
    <x v="0"/>
    <x v="151"/>
    <s v="Ben Ferrer20160131"/>
    <x v="2048"/>
    <x v="4"/>
    <x v="0"/>
    <x v="10"/>
    <s v="#10 White Business Envelopes,4 1/8 x 9 1/2"/>
    <n v="125.36"/>
    <n v="8"/>
    <n v="58.92"/>
    <s v="Profit"/>
  </r>
  <r>
    <d v="2016-02-01T00:00:00"/>
    <x v="2"/>
    <x v="1"/>
    <x v="38"/>
    <s v="Cyma Kinney20160201"/>
    <x v="2049"/>
    <x v="6"/>
    <x v="0"/>
    <x v="2"/>
    <s v="X-Rack File for Hanging Folders"/>
    <n v="56.45"/>
    <n v="5"/>
    <n v="14.68"/>
    <s v="Profit"/>
  </r>
  <r>
    <d v="2016-02-01T00:00:00"/>
    <x v="2"/>
    <x v="1"/>
    <x v="436"/>
    <s v="Suzanne McNair20160201"/>
    <x v="2050"/>
    <x v="3"/>
    <x v="0"/>
    <x v="0"/>
    <s v="Xerox 1883"/>
    <n v="105.52"/>
    <n v="4"/>
    <n v="48.54"/>
    <s v="Profit"/>
  </r>
  <r>
    <d v="2016-02-02T00:00:00"/>
    <x v="2"/>
    <x v="1"/>
    <x v="579"/>
    <s v="Adrian Barton20160202"/>
    <x v="2051"/>
    <x v="20"/>
    <x v="0"/>
    <x v="2"/>
    <s v="Belkin 19&quot; Center-Weighted Shelf, Gray"/>
    <n v="117.96"/>
    <n v="2"/>
    <n v="5.9"/>
    <s v="Profit"/>
  </r>
  <r>
    <d v="2016-02-02T00:00:00"/>
    <x v="2"/>
    <x v="1"/>
    <x v="145"/>
    <s v="Sanjit Engle20160202"/>
    <x v="2052"/>
    <x v="6"/>
    <x v="2"/>
    <x v="15"/>
    <s v="HP Designjet T520 Inkjet Large Format Printer - 24&quot; Color"/>
    <n v="8749.9500000000007"/>
    <n v="5"/>
    <n v="2799.98"/>
    <s v="Profit"/>
  </r>
  <r>
    <d v="2016-02-02T00:00:00"/>
    <x v="2"/>
    <x v="1"/>
    <x v="145"/>
    <s v="Sanjit Engle20160202"/>
    <x v="2052"/>
    <x v="6"/>
    <x v="0"/>
    <x v="3"/>
    <s v="Presstex Flexible Ring Binders"/>
    <n v="36.4"/>
    <n v="8"/>
    <n v="18.2"/>
    <s v="Profit"/>
  </r>
  <r>
    <d v="2016-02-02T00:00:00"/>
    <x v="2"/>
    <x v="1"/>
    <x v="145"/>
    <s v="Sanjit Engle20160202"/>
    <x v="2052"/>
    <x v="6"/>
    <x v="1"/>
    <x v="8"/>
    <s v="Acrylic Self-Standing Desk Frames"/>
    <n v="18.690000000000001"/>
    <n v="7"/>
    <n v="7.1"/>
    <s v="Profit"/>
  </r>
  <r>
    <d v="2016-02-02T00:00:00"/>
    <x v="2"/>
    <x v="1"/>
    <x v="270"/>
    <s v="Noel Staavos20160202"/>
    <x v="2053"/>
    <x v="0"/>
    <x v="1"/>
    <x v="8"/>
    <s v="Deflect-o RollaMat Studded, Beveled Mat for Medium Pile Carpeting"/>
    <n v="73.78"/>
    <n v="2"/>
    <n v="-77.47"/>
    <s v="Loss"/>
  </r>
  <r>
    <d v="2016-02-03T00:00:00"/>
    <x v="2"/>
    <x v="1"/>
    <x v="31"/>
    <s v="Liz Carlisle20160203"/>
    <x v="2054"/>
    <x v="5"/>
    <x v="1"/>
    <x v="5"/>
    <s v="Hon Multipurpose Stacking Arm Chairs"/>
    <n v="866.4"/>
    <n v="4"/>
    <n v="225.26"/>
    <s v="Profit"/>
  </r>
  <r>
    <d v="2016-02-04T00:00:00"/>
    <x v="2"/>
    <x v="1"/>
    <x v="463"/>
    <s v="Tracy Blumstein20160204"/>
    <x v="2055"/>
    <x v="12"/>
    <x v="1"/>
    <x v="8"/>
    <s v="Nu-Dell Float Frame 11 x 14 1/2"/>
    <n v="14.37"/>
    <n v="2"/>
    <n v="3.95"/>
    <s v="Profit"/>
  </r>
  <r>
    <d v="2016-02-04T00:00:00"/>
    <x v="2"/>
    <x v="1"/>
    <x v="389"/>
    <s v="Maribeth Schnelling20160204"/>
    <x v="2056"/>
    <x v="36"/>
    <x v="2"/>
    <x v="6"/>
    <s v="AT&amp;T 17929 Lendline Telephone"/>
    <n v="90.48"/>
    <n v="2"/>
    <n v="23.52"/>
    <s v="Profit"/>
  </r>
  <r>
    <d v="2016-02-04T00:00:00"/>
    <x v="2"/>
    <x v="1"/>
    <x v="403"/>
    <s v="Jennifer Braxton20160204"/>
    <x v="2057"/>
    <x v="3"/>
    <x v="0"/>
    <x v="2"/>
    <s v="Safco Commercial Shelving"/>
    <n v="93.02"/>
    <n v="2"/>
    <n v="3.72"/>
    <s v="Profit"/>
  </r>
  <r>
    <d v="2016-02-05T00:00:00"/>
    <x v="2"/>
    <x v="1"/>
    <x v="367"/>
    <s v="Paul Prost20160205"/>
    <x v="2058"/>
    <x v="4"/>
    <x v="0"/>
    <x v="2"/>
    <s v="Carina 42&quot;Hx23 3/4&quot;W Media Storage Unit"/>
    <n v="80.98"/>
    <n v="1"/>
    <n v="1.62"/>
    <s v="Profit"/>
  </r>
  <r>
    <d v="2016-02-05T00:00:00"/>
    <x v="2"/>
    <x v="1"/>
    <x v="367"/>
    <s v="Paul Prost20160205"/>
    <x v="2058"/>
    <x v="4"/>
    <x v="0"/>
    <x v="0"/>
    <s v="White Computer Printout Paper by Universal"/>
    <n v="348.84"/>
    <n v="9"/>
    <n v="170.93"/>
    <s v="Profit"/>
  </r>
  <r>
    <d v="2016-02-05T00:00:00"/>
    <x v="2"/>
    <x v="1"/>
    <x v="367"/>
    <s v="Paul Prost20160205"/>
    <x v="2058"/>
    <x v="4"/>
    <x v="0"/>
    <x v="7"/>
    <s v="Revere Boxed Rubber Bands by Revere"/>
    <n v="9.4499999999999993"/>
    <n v="5"/>
    <n v="0.19"/>
    <s v="Profit"/>
  </r>
  <r>
    <d v="2016-02-05T00:00:00"/>
    <x v="2"/>
    <x v="1"/>
    <x v="367"/>
    <s v="Paul Prost20160205"/>
    <x v="2058"/>
    <x v="4"/>
    <x v="1"/>
    <x v="8"/>
    <s v="Eldon 200 Class Desk Accessories, Black"/>
    <n v="18.84"/>
    <n v="3"/>
    <n v="7.16"/>
    <s v="Profit"/>
  </r>
  <r>
    <d v="2016-02-05T00:00:00"/>
    <x v="2"/>
    <x v="1"/>
    <x v="367"/>
    <s v="Paul Prost20160205"/>
    <x v="2058"/>
    <x v="4"/>
    <x v="1"/>
    <x v="11"/>
    <s v="Bush Andora Bookcase, Maple/Graphite Gray Finish"/>
    <n v="239.98"/>
    <n v="2"/>
    <n v="52.8"/>
    <s v="Profit"/>
  </r>
  <r>
    <d v="2016-02-05T00:00:00"/>
    <x v="2"/>
    <x v="1"/>
    <x v="367"/>
    <s v="Paul Prost20160205"/>
    <x v="2058"/>
    <x v="4"/>
    <x v="0"/>
    <x v="10"/>
    <s v="Ames Color-File Green Diamond Border X-ray Mailers"/>
    <n v="167.96"/>
    <n v="2"/>
    <n v="78.94"/>
    <s v="Profit"/>
  </r>
  <r>
    <d v="2016-02-05T00:00:00"/>
    <x v="2"/>
    <x v="1"/>
    <x v="367"/>
    <s v="Paul Prost20160205"/>
    <x v="2058"/>
    <x v="4"/>
    <x v="2"/>
    <x v="6"/>
    <s v="Plantronics CordlessÂ Phone HeadsetÂ with In-line Volume - M214C"/>
    <n v="104.85"/>
    <n v="3"/>
    <n v="28.31"/>
    <s v="Profit"/>
  </r>
  <r>
    <d v="2016-02-05T00:00:00"/>
    <x v="2"/>
    <x v="1"/>
    <x v="367"/>
    <s v="Paul Prost20160205"/>
    <x v="2058"/>
    <x v="4"/>
    <x v="2"/>
    <x v="6"/>
    <s v="Aastra 57i VoIP phone"/>
    <n v="484.83"/>
    <n v="3"/>
    <n v="126.06"/>
    <s v="Profit"/>
  </r>
  <r>
    <d v="2016-02-05T00:00:00"/>
    <x v="2"/>
    <x v="1"/>
    <x v="367"/>
    <s v="Paul Prost20160205"/>
    <x v="2058"/>
    <x v="4"/>
    <x v="0"/>
    <x v="0"/>
    <s v="White Dual Perf Computer Printout Paper, 2700 Sheets, 1 Part, Heavyweight, 20 lbs., 14 7/8 x 11"/>
    <n v="122.97"/>
    <n v="3"/>
    <n v="60.26"/>
    <s v="Profit"/>
  </r>
  <r>
    <d v="2016-02-05T00:00:00"/>
    <x v="2"/>
    <x v="1"/>
    <x v="367"/>
    <s v="Paul Prost20160205"/>
    <x v="2058"/>
    <x v="4"/>
    <x v="0"/>
    <x v="2"/>
    <s v="Belkin 19&quot; Vented Equipment Shelf, Black"/>
    <n v="154.44"/>
    <n v="3"/>
    <n v="1.54"/>
    <s v="Profit"/>
  </r>
  <r>
    <d v="2016-02-05T00:00:00"/>
    <x v="2"/>
    <x v="1"/>
    <x v="367"/>
    <s v="Paul Prost20160205"/>
    <x v="2058"/>
    <x v="4"/>
    <x v="0"/>
    <x v="0"/>
    <s v="Xerox 1943"/>
    <n v="342.37"/>
    <n v="7"/>
    <n v="160.91"/>
    <s v="Profit"/>
  </r>
  <r>
    <d v="2016-02-05T00:00:00"/>
    <x v="2"/>
    <x v="1"/>
    <x v="86"/>
    <s v="Annie Zypern20160205"/>
    <x v="2059"/>
    <x v="3"/>
    <x v="0"/>
    <x v="1"/>
    <s v="Avery 508"/>
    <n v="14.73"/>
    <n v="3"/>
    <n v="7.22"/>
    <s v="Profit"/>
  </r>
  <r>
    <d v="2016-02-05T00:00:00"/>
    <x v="2"/>
    <x v="1"/>
    <x v="86"/>
    <s v="Annie Zypern20160205"/>
    <x v="2059"/>
    <x v="3"/>
    <x v="0"/>
    <x v="2"/>
    <s v="Fellowes Mobile File Cart, Black"/>
    <n v="186.54"/>
    <n v="3"/>
    <n v="50.37"/>
    <s v="Profit"/>
  </r>
  <r>
    <d v="2016-02-05T00:00:00"/>
    <x v="2"/>
    <x v="1"/>
    <x v="86"/>
    <s v="Annie Zypern20160205"/>
    <x v="2059"/>
    <x v="3"/>
    <x v="1"/>
    <x v="13"/>
    <s v="Chromcraft Round Conference Tables"/>
    <n v="557.73"/>
    <n v="4"/>
    <n v="6.97"/>
    <s v="Profit"/>
  </r>
  <r>
    <d v="2016-02-05T00:00:00"/>
    <x v="2"/>
    <x v="1"/>
    <x v="86"/>
    <s v="Annie Zypern20160205"/>
    <x v="2059"/>
    <x v="3"/>
    <x v="2"/>
    <x v="6"/>
    <s v="Anker Astro 15000mAh USB Portable Charger"/>
    <n v="159.97"/>
    <n v="4"/>
    <n v="-31.99"/>
    <s v="Loss"/>
  </r>
  <r>
    <d v="2016-02-06T00:00:00"/>
    <x v="2"/>
    <x v="1"/>
    <x v="119"/>
    <s v="Karen Bern20160206"/>
    <x v="2060"/>
    <x v="15"/>
    <x v="1"/>
    <x v="8"/>
    <s v="Deflect-o EconoMat Studded, No Bevel Mat for Low Pile Carpeting"/>
    <n v="132.22"/>
    <n v="4"/>
    <n v="-18.18"/>
    <s v="Loss"/>
  </r>
  <r>
    <d v="2016-02-07T00:00:00"/>
    <x v="2"/>
    <x v="1"/>
    <x v="103"/>
    <s v="Christina Anderson20160207"/>
    <x v="2061"/>
    <x v="6"/>
    <x v="2"/>
    <x v="9"/>
    <s v="Micro Innovations USB RF Wireless Keyboard with Mouse"/>
    <n v="100"/>
    <n v="4"/>
    <n v="21"/>
    <s v="Profit"/>
  </r>
  <r>
    <d v="2016-02-07T00:00:00"/>
    <x v="2"/>
    <x v="1"/>
    <x v="103"/>
    <s v="Christina Anderson20160207"/>
    <x v="2061"/>
    <x v="6"/>
    <x v="0"/>
    <x v="1"/>
    <s v="Permanent Self-Adhesive File Folder Labels for Typewriters by Universal"/>
    <n v="7.83"/>
    <n v="3"/>
    <n v="3.6"/>
    <s v="Profit"/>
  </r>
  <r>
    <d v="2016-02-07T00:00:00"/>
    <x v="2"/>
    <x v="1"/>
    <x v="737"/>
    <s v="Bobby Elias20160207"/>
    <x v="2062"/>
    <x v="10"/>
    <x v="0"/>
    <x v="0"/>
    <s v="Xerox 1912"/>
    <n v="30.35"/>
    <n v="2"/>
    <n v="10.62"/>
    <s v="Profit"/>
  </r>
  <r>
    <d v="2016-02-07T00:00:00"/>
    <x v="2"/>
    <x v="1"/>
    <x v="732"/>
    <s v="Erica Bern20160207"/>
    <x v="2063"/>
    <x v="3"/>
    <x v="2"/>
    <x v="6"/>
    <s v="Motorola L703CM"/>
    <n v="623.96"/>
    <n v="5"/>
    <n v="39"/>
    <s v="Profit"/>
  </r>
  <r>
    <d v="2016-02-08T00:00:00"/>
    <x v="2"/>
    <x v="1"/>
    <x v="662"/>
    <s v="Cathy Hwang20160208"/>
    <x v="2064"/>
    <x v="25"/>
    <x v="2"/>
    <x v="6"/>
    <s v="Samsung Galaxy S4 Mini"/>
    <n v="1127.98"/>
    <n v="3"/>
    <n v="126.9"/>
    <s v="Profit"/>
  </r>
  <r>
    <d v="2016-02-08T00:00:00"/>
    <x v="2"/>
    <x v="1"/>
    <x v="36"/>
    <s v="Mark Haberlin20160208"/>
    <x v="2065"/>
    <x v="0"/>
    <x v="1"/>
    <x v="5"/>
    <s v="Harbour Creations Steel Folding Chair"/>
    <n v="241.5"/>
    <n v="4"/>
    <n v="0"/>
    <s v="Loss"/>
  </r>
  <r>
    <d v="2016-02-09T00:00:00"/>
    <x v="2"/>
    <x v="1"/>
    <x v="691"/>
    <s v="Justin Ritter20160209"/>
    <x v="2066"/>
    <x v="3"/>
    <x v="2"/>
    <x v="9"/>
    <s v="Logitech 910-002974 M325 Wireless Mouse for Web Scrolling"/>
    <n v="89.97"/>
    <n v="3"/>
    <n v="39.590000000000003"/>
    <s v="Profit"/>
  </r>
  <r>
    <d v="2016-02-09T00:00:00"/>
    <x v="2"/>
    <x v="1"/>
    <x v="691"/>
    <s v="Justin Ritter20160209"/>
    <x v="2066"/>
    <x v="3"/>
    <x v="2"/>
    <x v="9"/>
    <s v="Maxell 4.7GB DVD+RW 3/Pack"/>
    <n v="31.86"/>
    <n v="2"/>
    <n v="11.15"/>
    <s v="Profit"/>
  </r>
  <r>
    <d v="2016-02-11T00:00:00"/>
    <x v="2"/>
    <x v="1"/>
    <x v="532"/>
    <s v="Phillip Breyer20160211"/>
    <x v="2067"/>
    <x v="39"/>
    <x v="2"/>
    <x v="6"/>
    <s v="Mediabridge Sport Armband iPhone 5s"/>
    <n v="69.930000000000007"/>
    <n v="7"/>
    <n v="0.7"/>
    <s v="Profit"/>
  </r>
  <r>
    <d v="2016-02-12T00:00:00"/>
    <x v="2"/>
    <x v="1"/>
    <x v="143"/>
    <s v="John Stevenson20160212"/>
    <x v="2068"/>
    <x v="4"/>
    <x v="0"/>
    <x v="2"/>
    <s v="Tennsco Double-Tier Lockers"/>
    <n v="1350.12"/>
    <n v="6"/>
    <n v="175.52"/>
    <s v="Profit"/>
  </r>
  <r>
    <d v="2016-02-12T00:00:00"/>
    <x v="2"/>
    <x v="1"/>
    <x v="143"/>
    <s v="John Stevenson20160212"/>
    <x v="2068"/>
    <x v="4"/>
    <x v="0"/>
    <x v="3"/>
    <s v="Avery Durable Slant Ring Binders, No Labels"/>
    <n v="15.92"/>
    <n v="4"/>
    <n v="7.48"/>
    <s v="Profit"/>
  </r>
  <r>
    <d v="2016-02-13T00:00:00"/>
    <x v="2"/>
    <x v="1"/>
    <x v="476"/>
    <s v="Ross DeVincentis20160213"/>
    <x v="2069"/>
    <x v="3"/>
    <x v="0"/>
    <x v="0"/>
    <s v="Tops Green Bar Computer Printout Paper"/>
    <n v="146.82"/>
    <n v="3"/>
    <n v="73.41"/>
    <s v="Profit"/>
  </r>
  <r>
    <d v="2016-02-14T00:00:00"/>
    <x v="2"/>
    <x v="1"/>
    <x v="610"/>
    <s v="Dave Kipp20160214"/>
    <x v="2070"/>
    <x v="36"/>
    <x v="0"/>
    <x v="0"/>
    <s v="Wirebound Message Books, Four 2 3/4 x 5 Forms per Page, 200 Sets per Book"/>
    <n v="4.7699999999999996"/>
    <n v="1"/>
    <n v="2.15"/>
    <s v="Profit"/>
  </r>
  <r>
    <d v="2016-02-14T00:00:00"/>
    <x v="2"/>
    <x v="1"/>
    <x v="610"/>
    <s v="Dave Kipp20160214"/>
    <x v="2070"/>
    <x v="36"/>
    <x v="0"/>
    <x v="4"/>
    <s v="Economy #2 Pencils"/>
    <n v="7.98"/>
    <n v="3"/>
    <n v="2.0699999999999998"/>
    <s v="Profit"/>
  </r>
  <r>
    <d v="2016-02-14T00:00:00"/>
    <x v="2"/>
    <x v="1"/>
    <x v="610"/>
    <s v="Dave Kipp20160214"/>
    <x v="2070"/>
    <x v="36"/>
    <x v="1"/>
    <x v="13"/>
    <s v="Bevis Boat-Shaped Conference Table"/>
    <n v="550.42999999999995"/>
    <n v="3"/>
    <n v="-47.18"/>
    <s v="Loss"/>
  </r>
  <r>
    <d v="2016-02-14T00:00:00"/>
    <x v="2"/>
    <x v="1"/>
    <x v="610"/>
    <s v="Dave Kipp20160214"/>
    <x v="2070"/>
    <x v="36"/>
    <x v="1"/>
    <x v="8"/>
    <s v="Regeneration Desk Collection"/>
    <n v="10.56"/>
    <n v="6"/>
    <n v="4.6500000000000004"/>
    <s v="Profit"/>
  </r>
  <r>
    <d v="2016-02-14T00:00:00"/>
    <x v="2"/>
    <x v="1"/>
    <x v="667"/>
    <s v="Fred McMath20160214"/>
    <x v="2071"/>
    <x v="29"/>
    <x v="0"/>
    <x v="4"/>
    <s v="Panasonic KP-150 Electric Pencil Sharpener"/>
    <n v="264.18"/>
    <n v="7"/>
    <n v="68.69"/>
    <s v="Profit"/>
  </r>
  <r>
    <d v="2016-02-15T00:00:00"/>
    <x v="2"/>
    <x v="1"/>
    <x v="190"/>
    <s v="Patrick Gardner20160215"/>
    <x v="2072"/>
    <x v="20"/>
    <x v="0"/>
    <x v="3"/>
    <s v="GBC DocuBind P100 Manual Binding Machine"/>
    <n v="398.35"/>
    <n v="3"/>
    <n v="124.49"/>
    <s v="Profit"/>
  </r>
  <r>
    <d v="2016-02-15T00:00:00"/>
    <x v="2"/>
    <x v="1"/>
    <x v="190"/>
    <s v="Patrick Gardner20160215"/>
    <x v="2072"/>
    <x v="20"/>
    <x v="0"/>
    <x v="7"/>
    <s v="Advantus Push Pins"/>
    <n v="8.7200000000000006"/>
    <n v="4"/>
    <n v="3.58"/>
    <s v="Profit"/>
  </r>
  <r>
    <d v="2016-02-16T00:00:00"/>
    <x v="2"/>
    <x v="1"/>
    <x v="400"/>
    <s v="Erin Ashbrook20160216"/>
    <x v="2073"/>
    <x v="1"/>
    <x v="0"/>
    <x v="12"/>
    <s v="Honeywell Enviracaire Portable Air Cleaner for up to 8 x 10 Room"/>
    <n v="92.06"/>
    <n v="6"/>
    <n v="-225.56"/>
    <s v="Loss"/>
  </r>
  <r>
    <d v="2016-02-16T00:00:00"/>
    <x v="2"/>
    <x v="1"/>
    <x v="400"/>
    <s v="Erin Ashbrook20160216"/>
    <x v="2073"/>
    <x v="1"/>
    <x v="0"/>
    <x v="7"/>
    <s v="Advantus Push Pins"/>
    <n v="6.98"/>
    <n v="4"/>
    <n v="1.83"/>
    <s v="Profit"/>
  </r>
  <r>
    <d v="2016-02-16T00:00:00"/>
    <x v="2"/>
    <x v="1"/>
    <x v="400"/>
    <s v="Erin Ashbrook20160216"/>
    <x v="2073"/>
    <x v="1"/>
    <x v="1"/>
    <x v="5"/>
    <s v="Global Stack Chair with Arms, Black"/>
    <n v="62.96"/>
    <n v="3"/>
    <n v="-2.7"/>
    <s v="Loss"/>
  </r>
  <r>
    <d v="2016-02-16T00:00:00"/>
    <x v="2"/>
    <x v="1"/>
    <x v="400"/>
    <s v="Erin Ashbrook20160216"/>
    <x v="2073"/>
    <x v="1"/>
    <x v="0"/>
    <x v="0"/>
    <s v="Xerox 206"/>
    <n v="5.18"/>
    <n v="1"/>
    <n v="1.81"/>
    <s v="Profit"/>
  </r>
  <r>
    <d v="2016-02-16T00:00:00"/>
    <x v="2"/>
    <x v="1"/>
    <x v="628"/>
    <s v="John Dryer20160216"/>
    <x v="2074"/>
    <x v="23"/>
    <x v="1"/>
    <x v="5"/>
    <s v="Hon Comfortask Task/Swivel Chairs"/>
    <n v="227.96"/>
    <n v="2"/>
    <n v="36.47"/>
    <s v="Profit"/>
  </r>
  <r>
    <d v="2016-02-16T00:00:00"/>
    <x v="2"/>
    <x v="1"/>
    <x v="60"/>
    <s v="Giulietta Weimer20160216"/>
    <x v="2075"/>
    <x v="5"/>
    <x v="1"/>
    <x v="8"/>
    <s v="Eldon Cleatmat Plus Chair Mats for High Pile Carpets"/>
    <n v="318.08"/>
    <n v="4"/>
    <n v="34.99"/>
    <s v="Profit"/>
  </r>
  <r>
    <d v="2016-02-16T00:00:00"/>
    <x v="2"/>
    <x v="1"/>
    <x v="60"/>
    <s v="Giulietta Weimer20160216"/>
    <x v="2075"/>
    <x v="5"/>
    <x v="0"/>
    <x v="3"/>
    <s v="Wilson Jones Â“SnapÂ” Scratch Pad Binder Tool for Ring Binders"/>
    <n v="5.8"/>
    <n v="1"/>
    <n v="2.61"/>
    <s v="Profit"/>
  </r>
  <r>
    <d v="2016-02-16T00:00:00"/>
    <x v="2"/>
    <x v="1"/>
    <x v="453"/>
    <s v="Jill Fjeld20160216"/>
    <x v="2076"/>
    <x v="20"/>
    <x v="1"/>
    <x v="5"/>
    <s v="Hon Every-Day Chair Series Swivel Task Chairs"/>
    <n v="326.64999999999998"/>
    <n v="3"/>
    <n v="39.92"/>
    <s v="Profit"/>
  </r>
  <r>
    <d v="2016-02-16T00:00:00"/>
    <x v="2"/>
    <x v="1"/>
    <x v="453"/>
    <s v="Jill Fjeld20160216"/>
    <x v="2076"/>
    <x v="20"/>
    <x v="2"/>
    <x v="9"/>
    <s v="Logitech 910-002974 M325 Wireless Mouse for Web Scrolling"/>
    <n v="89.97"/>
    <n v="3"/>
    <n v="39.590000000000003"/>
    <s v="Profit"/>
  </r>
  <r>
    <d v="2016-02-19T00:00:00"/>
    <x v="2"/>
    <x v="1"/>
    <x v="217"/>
    <s v="Greg Tran20160219"/>
    <x v="2077"/>
    <x v="20"/>
    <x v="1"/>
    <x v="8"/>
    <s v="Executive Impressions 14&quot; Contract Wall Clock"/>
    <n v="44.46"/>
    <n v="2"/>
    <n v="14.67"/>
    <s v="Profit"/>
  </r>
  <r>
    <d v="2016-02-19T00:00:00"/>
    <x v="2"/>
    <x v="1"/>
    <x v="217"/>
    <s v="Greg Tran20160219"/>
    <x v="2077"/>
    <x v="20"/>
    <x v="0"/>
    <x v="2"/>
    <s v="Carina Double Wide Media Storage Towers in Natural &amp; Black"/>
    <n v="242.94"/>
    <n v="3"/>
    <n v="9.7200000000000006"/>
    <s v="Profit"/>
  </r>
  <r>
    <d v="2016-02-19T00:00:00"/>
    <x v="2"/>
    <x v="1"/>
    <x v="38"/>
    <s v="Cyma Kinney20160219"/>
    <x v="2078"/>
    <x v="20"/>
    <x v="0"/>
    <x v="1"/>
    <s v="Staple-on labels"/>
    <n v="8.67"/>
    <n v="3"/>
    <n v="4.07"/>
    <s v="Profit"/>
  </r>
  <r>
    <d v="2016-02-19T00:00:00"/>
    <x v="2"/>
    <x v="1"/>
    <x v="38"/>
    <s v="Cyma Kinney20160219"/>
    <x v="2078"/>
    <x v="20"/>
    <x v="0"/>
    <x v="14"/>
    <s v="Acme Office Executive Series Stainless Steel Trimmers"/>
    <n v="25.71"/>
    <n v="3"/>
    <n v="6.68"/>
    <s v="Profit"/>
  </r>
  <r>
    <d v="2016-02-19T00:00:00"/>
    <x v="2"/>
    <x v="1"/>
    <x v="217"/>
    <s v="Greg Tran20160219"/>
    <x v="2077"/>
    <x v="3"/>
    <x v="0"/>
    <x v="0"/>
    <s v="Xerox 1880"/>
    <n v="70.88"/>
    <n v="2"/>
    <n v="33.31"/>
    <s v="Profit"/>
  </r>
  <r>
    <d v="2016-02-20T00:00:00"/>
    <x v="2"/>
    <x v="1"/>
    <x v="545"/>
    <s v="Alan Hwang20160220"/>
    <x v="2079"/>
    <x v="15"/>
    <x v="0"/>
    <x v="0"/>
    <s v="Speediset Carbonless Redi-Letter 7&quot; x 8 1/2&quot;"/>
    <n v="16.5"/>
    <n v="2"/>
    <n v="5.57"/>
    <s v="Profit"/>
  </r>
  <r>
    <d v="2016-02-21T00:00:00"/>
    <x v="2"/>
    <x v="1"/>
    <x v="543"/>
    <s v="Matthew Clasen20160221"/>
    <x v="2080"/>
    <x v="3"/>
    <x v="2"/>
    <x v="9"/>
    <s v="SanDisk Ultra 16 GB MicroSDHC Class 10 Memory Card"/>
    <n v="12.99"/>
    <n v="1"/>
    <n v="0.78"/>
    <s v="Profit"/>
  </r>
  <r>
    <d v="2016-02-21T00:00:00"/>
    <x v="2"/>
    <x v="1"/>
    <x v="543"/>
    <s v="Matthew Clasen20160221"/>
    <x v="2080"/>
    <x v="3"/>
    <x v="0"/>
    <x v="3"/>
    <s v="Wilson Jones Clip &amp; Carry Folder Binder Tool for Ring Binders, Clear"/>
    <n v="18.559999999999999"/>
    <n v="4"/>
    <n v="6.5"/>
    <s v="Profit"/>
  </r>
  <r>
    <d v="2016-02-21T00:00:00"/>
    <x v="2"/>
    <x v="1"/>
    <x v="543"/>
    <s v="Matthew Clasen20160221"/>
    <x v="2080"/>
    <x v="3"/>
    <x v="0"/>
    <x v="2"/>
    <s v="Fellowes Officeware Wire Shelving"/>
    <n v="449.15"/>
    <n v="5"/>
    <n v="8.98"/>
    <s v="Profit"/>
  </r>
  <r>
    <d v="2016-02-21T00:00:00"/>
    <x v="2"/>
    <x v="1"/>
    <x v="543"/>
    <s v="Matthew Clasen20160221"/>
    <x v="2080"/>
    <x v="3"/>
    <x v="0"/>
    <x v="3"/>
    <s v="Avery Heavy-Duty EZD  Binder With Locking Rings"/>
    <n v="31.25"/>
    <n v="7"/>
    <n v="10.94"/>
    <s v="Profit"/>
  </r>
  <r>
    <d v="2016-02-21T00:00:00"/>
    <x v="2"/>
    <x v="1"/>
    <x v="625"/>
    <s v="Benjamin Venier20160221"/>
    <x v="2081"/>
    <x v="20"/>
    <x v="1"/>
    <x v="8"/>
    <s v="9-3/4 Diameter Round Wall Clock"/>
    <n v="68.95"/>
    <n v="5"/>
    <n v="28.96"/>
    <s v="Profit"/>
  </r>
  <r>
    <d v="2016-02-21T00:00:00"/>
    <x v="2"/>
    <x v="1"/>
    <x v="625"/>
    <s v="Benjamin Venier20160221"/>
    <x v="2081"/>
    <x v="20"/>
    <x v="0"/>
    <x v="2"/>
    <s v="Recycled Data-Pak for Archival Bound Computer Printouts, 12-1/2 x 12-1/2 x 16"/>
    <n v="296.37"/>
    <n v="3"/>
    <n v="80.02"/>
    <s v="Profit"/>
  </r>
  <r>
    <d v="2016-02-21T00:00:00"/>
    <x v="2"/>
    <x v="1"/>
    <x v="625"/>
    <s v="Benjamin Venier20160221"/>
    <x v="2081"/>
    <x v="20"/>
    <x v="2"/>
    <x v="6"/>
    <s v="iOttie HLCRIO102 Car Mount"/>
    <n v="39.979999999999997"/>
    <n v="2"/>
    <n v="2"/>
    <s v="Profit"/>
  </r>
  <r>
    <d v="2016-02-21T00:00:00"/>
    <x v="2"/>
    <x v="1"/>
    <x v="607"/>
    <s v="Lindsay Castell20160221"/>
    <x v="2082"/>
    <x v="16"/>
    <x v="0"/>
    <x v="3"/>
    <s v="Avery Durable Slant Ring Binders With Label Holder"/>
    <n v="3.76"/>
    <n v="3"/>
    <n v="-2.76"/>
    <s v="Loss"/>
  </r>
  <r>
    <d v="2016-02-21T00:00:00"/>
    <x v="2"/>
    <x v="1"/>
    <x v="607"/>
    <s v="Lindsay Castell20160221"/>
    <x v="2082"/>
    <x v="16"/>
    <x v="0"/>
    <x v="3"/>
    <s v="Avery Arch Ring Binders"/>
    <n v="34.86"/>
    <n v="2"/>
    <n v="-26.73"/>
    <s v="Loss"/>
  </r>
  <r>
    <d v="2016-02-21T00:00:00"/>
    <x v="2"/>
    <x v="1"/>
    <x v="607"/>
    <s v="Lindsay Castell20160221"/>
    <x v="2082"/>
    <x v="16"/>
    <x v="0"/>
    <x v="2"/>
    <s v="Standard Rollaway File with Lock"/>
    <n v="432.46"/>
    <n v="3"/>
    <n v="32.43"/>
    <s v="Profit"/>
  </r>
  <r>
    <d v="2016-02-21T00:00:00"/>
    <x v="2"/>
    <x v="1"/>
    <x v="400"/>
    <s v="Erin Ashbrook20160221"/>
    <x v="2083"/>
    <x v="20"/>
    <x v="1"/>
    <x v="8"/>
    <s v="Floodlight Indoor Halogen Bulbs, 1 Bulb per Pack, 60 Watts"/>
    <n v="135.80000000000001"/>
    <n v="7"/>
    <n v="66.540000000000006"/>
    <s v="Profit"/>
  </r>
  <r>
    <d v="2016-02-22T00:00:00"/>
    <x v="2"/>
    <x v="1"/>
    <x v="298"/>
    <s v="Paul Van Hugh20160222"/>
    <x v="2084"/>
    <x v="21"/>
    <x v="0"/>
    <x v="12"/>
    <s v="Belkin 5 Outlet SurgeMaster Power Centers"/>
    <n v="490.32"/>
    <n v="9"/>
    <n v="137.29"/>
    <s v="Profit"/>
  </r>
  <r>
    <d v="2016-02-22T00:00:00"/>
    <x v="2"/>
    <x v="1"/>
    <x v="501"/>
    <s v="Tracy Zic20160222"/>
    <x v="2085"/>
    <x v="3"/>
    <x v="2"/>
    <x v="6"/>
    <s v="AT&amp;T 1070 Corded Phone"/>
    <n v="445.96"/>
    <n v="5"/>
    <n v="55.75"/>
    <s v="Profit"/>
  </r>
  <r>
    <d v="2016-02-22T00:00:00"/>
    <x v="2"/>
    <x v="1"/>
    <x v="501"/>
    <s v="Tracy Zic20160222"/>
    <x v="2085"/>
    <x v="3"/>
    <x v="2"/>
    <x v="9"/>
    <s v="Memorex Mini Travel Drive 64 GB USB 2.0 Flash Drive"/>
    <n v="36.24"/>
    <n v="1"/>
    <n v="15.22"/>
    <s v="Profit"/>
  </r>
  <r>
    <d v="2016-02-22T00:00:00"/>
    <x v="2"/>
    <x v="1"/>
    <x v="501"/>
    <s v="Tracy Zic20160222"/>
    <x v="2085"/>
    <x v="3"/>
    <x v="0"/>
    <x v="7"/>
    <s v="Acco Clips to Go Binder Clips, 24 Clips in Two Sizes"/>
    <n v="10.65"/>
    <n v="3"/>
    <n v="5.01"/>
    <s v="Profit"/>
  </r>
  <r>
    <d v="2016-02-23T00:00:00"/>
    <x v="2"/>
    <x v="1"/>
    <x v="296"/>
    <s v="Alyssa Crouse20160223"/>
    <x v="2086"/>
    <x v="2"/>
    <x v="0"/>
    <x v="10"/>
    <s v="Recycled Interoffice Envelopes with String and Button Closure, 10 x 13"/>
    <n v="57.58"/>
    <n v="3"/>
    <n v="21.59"/>
    <s v="Profit"/>
  </r>
  <r>
    <d v="2016-02-25T00:00:00"/>
    <x v="2"/>
    <x v="1"/>
    <x v="664"/>
    <s v="Bruce Degenhardt20160225"/>
    <x v="2087"/>
    <x v="10"/>
    <x v="0"/>
    <x v="10"/>
    <s v="Staple envelope"/>
    <n v="46.72"/>
    <n v="5"/>
    <n v="17.52"/>
    <s v="Profit"/>
  </r>
  <r>
    <d v="2016-02-27T00:00:00"/>
    <x v="2"/>
    <x v="1"/>
    <x v="275"/>
    <s v="Dan Lawera20160227"/>
    <x v="2088"/>
    <x v="20"/>
    <x v="0"/>
    <x v="12"/>
    <s v="Conquest 14 Commercial Heavy-Duty Upright Vacuum, Collection System, Accessory Kit"/>
    <n v="170.88"/>
    <n v="3"/>
    <n v="49.56"/>
    <s v="Profit"/>
  </r>
  <r>
    <d v="2016-02-27T00:00:00"/>
    <x v="2"/>
    <x v="1"/>
    <x v="34"/>
    <s v="Eric Barreto20160227"/>
    <x v="2089"/>
    <x v="21"/>
    <x v="0"/>
    <x v="3"/>
    <s v="Flexible Leather- Look Classic Collection Ring Binder"/>
    <n v="56.82"/>
    <n v="3"/>
    <n v="28.41"/>
    <s v="Profit"/>
  </r>
  <r>
    <d v="2016-02-27T00:00:00"/>
    <x v="2"/>
    <x v="1"/>
    <x v="738"/>
    <s v="Don Weiss20160227"/>
    <x v="2090"/>
    <x v="0"/>
    <x v="1"/>
    <x v="8"/>
    <s v="DAX Two-Tone Silver Metal Document Frame"/>
    <n v="16.190000000000001"/>
    <n v="2"/>
    <n v="-6.88"/>
    <s v="Loss"/>
  </r>
  <r>
    <d v="2016-02-28T00:00:00"/>
    <x v="2"/>
    <x v="1"/>
    <x v="390"/>
    <s v="Rick Reed20160228"/>
    <x v="2091"/>
    <x v="20"/>
    <x v="0"/>
    <x v="7"/>
    <s v="Staples"/>
    <n v="36.479999999999997"/>
    <n v="6"/>
    <n v="18.239999999999998"/>
    <s v="Profit"/>
  </r>
  <r>
    <d v="2016-02-29T00:00:00"/>
    <x v="2"/>
    <x v="1"/>
    <x v="641"/>
    <s v="Lena Cacioppo20160229"/>
    <x v="2092"/>
    <x v="10"/>
    <x v="0"/>
    <x v="4"/>
    <s v="Newell 34"/>
    <n v="111.1"/>
    <n v="7"/>
    <n v="8.33"/>
    <s v="Profit"/>
  </r>
  <r>
    <d v="2016-03-01T00:00:00"/>
    <x v="2"/>
    <x v="2"/>
    <x v="502"/>
    <s v="Karen Daniels20160301"/>
    <x v="2093"/>
    <x v="20"/>
    <x v="1"/>
    <x v="13"/>
    <s v="Chromcraft Round Conference Tables"/>
    <n v="836.59"/>
    <n v="8"/>
    <n v="-264.92"/>
    <s v="Loss"/>
  </r>
  <r>
    <d v="2016-03-01T00:00:00"/>
    <x v="2"/>
    <x v="2"/>
    <x v="502"/>
    <s v="Karen Daniels20160301"/>
    <x v="2093"/>
    <x v="20"/>
    <x v="0"/>
    <x v="0"/>
    <s v="Easy-staple paper"/>
    <n v="26.38"/>
    <n v="1"/>
    <n v="12.13"/>
    <s v="Profit"/>
  </r>
  <r>
    <d v="2016-03-01T00:00:00"/>
    <x v="2"/>
    <x v="2"/>
    <x v="502"/>
    <s v="Karen Daniels20160301"/>
    <x v="2093"/>
    <x v="20"/>
    <x v="0"/>
    <x v="2"/>
    <s v="Adjustable Depth Letter/Legal Cart"/>
    <n v="362.92"/>
    <n v="2"/>
    <n v="105.25"/>
    <s v="Profit"/>
  </r>
  <r>
    <d v="2016-03-01T00:00:00"/>
    <x v="2"/>
    <x v="2"/>
    <x v="502"/>
    <s v="Karen Daniels20160301"/>
    <x v="2093"/>
    <x v="20"/>
    <x v="2"/>
    <x v="15"/>
    <s v="Ativa V4110MDD Micro-Cut Shredder"/>
    <n v="4899.93"/>
    <n v="7"/>
    <n v="2400.9699999999998"/>
    <s v="Profit"/>
  </r>
  <r>
    <d v="2016-03-01T00:00:00"/>
    <x v="2"/>
    <x v="2"/>
    <x v="402"/>
    <s v="Odella Nelson20160301"/>
    <x v="2094"/>
    <x v="26"/>
    <x v="2"/>
    <x v="6"/>
    <s v="RCA ViSYS 25423RE1 Corded phone"/>
    <n v="159.97999999999999"/>
    <n v="2"/>
    <n v="14"/>
    <s v="Profit"/>
  </r>
  <r>
    <d v="2016-03-03T00:00:00"/>
    <x v="2"/>
    <x v="2"/>
    <x v="248"/>
    <s v="Brosina Hoffman20160303"/>
    <x v="2095"/>
    <x v="7"/>
    <x v="0"/>
    <x v="3"/>
    <s v="GBC ProClick Punch Binding System"/>
    <n v="447.86"/>
    <n v="7"/>
    <n v="219.45"/>
    <s v="Profit"/>
  </r>
  <r>
    <d v="2016-03-03T00:00:00"/>
    <x v="2"/>
    <x v="2"/>
    <x v="248"/>
    <s v="Brosina Hoffman20160303"/>
    <x v="2095"/>
    <x v="7"/>
    <x v="2"/>
    <x v="6"/>
    <s v="Pyle PMP37LED"/>
    <n v="479.95"/>
    <n v="5"/>
    <n v="129.59"/>
    <s v="Profit"/>
  </r>
  <r>
    <d v="2016-03-03T00:00:00"/>
    <x v="2"/>
    <x v="2"/>
    <x v="248"/>
    <s v="Brosina Hoffman20160303"/>
    <x v="2095"/>
    <x v="7"/>
    <x v="0"/>
    <x v="0"/>
    <s v="Xerox 194"/>
    <n v="166.44"/>
    <n v="3"/>
    <n v="79.89"/>
    <s v="Profit"/>
  </r>
  <r>
    <d v="2016-03-03T00:00:00"/>
    <x v="2"/>
    <x v="2"/>
    <x v="739"/>
    <s v="Jason Gross20160303"/>
    <x v="2096"/>
    <x v="0"/>
    <x v="0"/>
    <x v="0"/>
    <s v="Rediform Wirebound &quot;Phone Memo&quot; Message Book, 11 x 5-3/4"/>
    <n v="42.78"/>
    <n v="7"/>
    <n v="15.51"/>
    <s v="Profit"/>
  </r>
  <r>
    <d v="2016-03-03T00:00:00"/>
    <x v="2"/>
    <x v="2"/>
    <x v="739"/>
    <s v="Jason Gross20160303"/>
    <x v="2096"/>
    <x v="0"/>
    <x v="1"/>
    <x v="5"/>
    <s v="Office Star - Mid Back Dual function Ergonomic High Back Chair with 2-Way Adjustable Arms"/>
    <n v="563.42999999999995"/>
    <n v="5"/>
    <n v="-56.34"/>
    <s v="Loss"/>
  </r>
  <r>
    <d v="2016-03-03T00:00:00"/>
    <x v="2"/>
    <x v="2"/>
    <x v="583"/>
    <s v="Craig Carreira20160303"/>
    <x v="2097"/>
    <x v="18"/>
    <x v="2"/>
    <x v="6"/>
    <s v="Plantronics Encore H101 Dual EarpiecesÂ Headset"/>
    <n v="134.85"/>
    <n v="3"/>
    <n v="37.76"/>
    <s v="Profit"/>
  </r>
  <r>
    <d v="2016-03-03T00:00:00"/>
    <x v="2"/>
    <x v="2"/>
    <x v="393"/>
    <s v="Chris Cortes20160303"/>
    <x v="2098"/>
    <x v="0"/>
    <x v="1"/>
    <x v="13"/>
    <s v="Office Impressions End Table, 20-1/2&quot;H x 24&quot;W x 20&quot;D"/>
    <n v="637.9"/>
    <n v="3"/>
    <n v="-127.58"/>
    <s v="Loss"/>
  </r>
  <r>
    <d v="2016-03-03T00:00:00"/>
    <x v="2"/>
    <x v="2"/>
    <x v="393"/>
    <s v="Chris Cortes20160303"/>
    <x v="2098"/>
    <x v="0"/>
    <x v="2"/>
    <x v="15"/>
    <s v="Canon PC170 Desktop Personal Copier"/>
    <n v="287.91000000000003"/>
    <n v="3"/>
    <n v="33.590000000000003"/>
    <s v="Profit"/>
  </r>
  <r>
    <d v="2016-03-03T00:00:00"/>
    <x v="2"/>
    <x v="2"/>
    <x v="393"/>
    <s v="Chris Cortes20160303"/>
    <x v="2098"/>
    <x v="0"/>
    <x v="0"/>
    <x v="10"/>
    <s v="White Envelopes, White Envelopes with Clear Poly Window"/>
    <n v="36.6"/>
    <n v="3"/>
    <n v="11.9"/>
    <s v="Profit"/>
  </r>
  <r>
    <d v="2016-03-03T00:00:00"/>
    <x v="2"/>
    <x v="2"/>
    <x v="161"/>
    <s v="Theresa Swint20160303"/>
    <x v="2099"/>
    <x v="3"/>
    <x v="0"/>
    <x v="14"/>
    <s v="Elite 5&quot; Scissors"/>
    <n v="25.35"/>
    <n v="3"/>
    <n v="7.61"/>
    <s v="Profit"/>
  </r>
  <r>
    <d v="2016-03-03T00:00:00"/>
    <x v="2"/>
    <x v="2"/>
    <x v="161"/>
    <s v="Theresa Swint20160303"/>
    <x v="2099"/>
    <x v="3"/>
    <x v="1"/>
    <x v="8"/>
    <s v="Executive Impressions 10&quot; Spectator Wall Clock"/>
    <n v="35.28"/>
    <n v="3"/>
    <n v="12"/>
    <s v="Profit"/>
  </r>
  <r>
    <d v="2016-03-03T00:00:00"/>
    <x v="2"/>
    <x v="2"/>
    <x v="116"/>
    <s v="Alex Avila20160303"/>
    <x v="2100"/>
    <x v="0"/>
    <x v="0"/>
    <x v="14"/>
    <s v="High Speed Automatic Electric Letter Opener"/>
    <n v="3930.07"/>
    <n v="3"/>
    <n v="-786.01"/>
    <s v="Loss"/>
  </r>
  <r>
    <d v="2016-03-03T00:00:00"/>
    <x v="2"/>
    <x v="2"/>
    <x v="116"/>
    <s v="Alex Avila20160303"/>
    <x v="2100"/>
    <x v="0"/>
    <x v="0"/>
    <x v="7"/>
    <s v="Acco Banker's Clasps, 5 3/4&quot;-Long"/>
    <n v="2.2999999999999998"/>
    <n v="1"/>
    <n v="0.78"/>
    <s v="Profit"/>
  </r>
  <r>
    <d v="2016-03-03T00:00:00"/>
    <x v="2"/>
    <x v="2"/>
    <x v="116"/>
    <s v="Alex Avila20160303"/>
    <x v="2100"/>
    <x v="0"/>
    <x v="2"/>
    <x v="6"/>
    <s v="Polycom VVX 310 VoIP phone"/>
    <n v="431.98"/>
    <n v="3"/>
    <n v="32.4"/>
    <s v="Profit"/>
  </r>
  <r>
    <d v="2016-03-03T00:00:00"/>
    <x v="2"/>
    <x v="2"/>
    <x v="116"/>
    <s v="Alex Avila20160303"/>
    <x v="2100"/>
    <x v="0"/>
    <x v="2"/>
    <x v="9"/>
    <s v="Verbatim 25 GB 6x Blu-ray Single Layer Recordable Disc, 1/Pack"/>
    <n v="41.72"/>
    <n v="7"/>
    <n v="5.74"/>
    <s v="Profit"/>
  </r>
  <r>
    <d v="2016-03-04T00:00:00"/>
    <x v="2"/>
    <x v="2"/>
    <x v="588"/>
    <s v="Michael Granlund20160304"/>
    <x v="2101"/>
    <x v="3"/>
    <x v="0"/>
    <x v="4"/>
    <s v="Berol Giant Pencil Sharpener"/>
    <n v="16.989999999999998"/>
    <n v="1"/>
    <n v="4.93"/>
    <s v="Profit"/>
  </r>
  <r>
    <d v="2016-03-04T00:00:00"/>
    <x v="2"/>
    <x v="2"/>
    <x v="211"/>
    <s v="Randy Ferguson20160304"/>
    <x v="2102"/>
    <x v="16"/>
    <x v="0"/>
    <x v="1"/>
    <s v="Avery 518"/>
    <n v="10.08"/>
    <n v="4"/>
    <n v="3.53"/>
    <s v="Profit"/>
  </r>
  <r>
    <d v="2016-03-04T00:00:00"/>
    <x v="2"/>
    <x v="2"/>
    <x v="247"/>
    <s v="Rick Duston20160304"/>
    <x v="2103"/>
    <x v="18"/>
    <x v="0"/>
    <x v="3"/>
    <s v="Green Canvas Binder for 8-1/2&quot; x 14&quot; Sheets"/>
    <n v="128.4"/>
    <n v="3"/>
    <n v="64.2"/>
    <s v="Profit"/>
  </r>
  <r>
    <d v="2016-03-04T00:00:00"/>
    <x v="2"/>
    <x v="2"/>
    <x v="654"/>
    <s v="Eleni McCrary20160304"/>
    <x v="2104"/>
    <x v="38"/>
    <x v="2"/>
    <x v="9"/>
    <s v="Logitech G602 Wireless Gaming Mouse"/>
    <n v="159.97999999999999"/>
    <n v="2"/>
    <n v="57.59"/>
    <s v="Profit"/>
  </r>
  <r>
    <d v="2016-03-05T00:00:00"/>
    <x v="2"/>
    <x v="2"/>
    <x v="274"/>
    <s v="Rob Williams20160305"/>
    <x v="2105"/>
    <x v="0"/>
    <x v="0"/>
    <x v="10"/>
    <s v="Cameo Buff Policy Envelopes"/>
    <n v="149.35"/>
    <n v="3"/>
    <n v="50.41"/>
    <s v="Profit"/>
  </r>
  <r>
    <d v="2016-03-05T00:00:00"/>
    <x v="2"/>
    <x v="2"/>
    <x v="274"/>
    <s v="Rob Williams20160305"/>
    <x v="2105"/>
    <x v="0"/>
    <x v="0"/>
    <x v="2"/>
    <s v="Acco Perma 4000 Stacking Storage Drawers"/>
    <n v="12.99"/>
    <n v="1"/>
    <n v="-0.81"/>
    <s v="Loss"/>
  </r>
  <r>
    <d v="2016-03-06T00:00:00"/>
    <x v="2"/>
    <x v="2"/>
    <x v="640"/>
    <s v="Julia Barnett20160306"/>
    <x v="2106"/>
    <x v="2"/>
    <x v="2"/>
    <x v="6"/>
    <s v="Wilson SignalBoost 841262 DB PRO Amplifier Kit"/>
    <n v="431.94"/>
    <n v="2"/>
    <n v="-71.989999999999995"/>
    <s v="Loss"/>
  </r>
  <r>
    <d v="2016-03-06T00:00:00"/>
    <x v="2"/>
    <x v="2"/>
    <x v="640"/>
    <s v="Julia Barnett20160306"/>
    <x v="2106"/>
    <x v="2"/>
    <x v="0"/>
    <x v="3"/>
    <s v="Avery Self-Adhesive Photo Pockets for Polaroid Photos"/>
    <n v="2.04"/>
    <n v="1"/>
    <n v="-1.5"/>
    <s v="Loss"/>
  </r>
  <r>
    <d v="2016-03-06T00:00:00"/>
    <x v="2"/>
    <x v="2"/>
    <x v="640"/>
    <s v="Julia Barnett20160306"/>
    <x v="2106"/>
    <x v="2"/>
    <x v="2"/>
    <x v="6"/>
    <s v="Grandstream GXP1160 VoIP phone"/>
    <n v="68.239999999999995"/>
    <n v="3"/>
    <n v="-12.51"/>
    <s v="Loss"/>
  </r>
  <r>
    <d v="2016-03-06T00:00:00"/>
    <x v="2"/>
    <x v="2"/>
    <x v="641"/>
    <s v="Lena Cacioppo20160306"/>
    <x v="2107"/>
    <x v="1"/>
    <x v="0"/>
    <x v="12"/>
    <s v="Commercial WindTunnel Clean Air Upright Vacuum, Replacement Belts, Filtration Bags"/>
    <n v="2.33"/>
    <n v="3"/>
    <n v="-6.3"/>
    <s v="Loss"/>
  </r>
  <r>
    <d v="2016-03-06T00:00:00"/>
    <x v="2"/>
    <x v="2"/>
    <x v="641"/>
    <s v="Lena Cacioppo20160306"/>
    <x v="2107"/>
    <x v="1"/>
    <x v="0"/>
    <x v="3"/>
    <s v="Peel &amp; Stick Add-On Corner Pockets"/>
    <n v="1.73"/>
    <n v="4"/>
    <n v="-2.76"/>
    <s v="Loss"/>
  </r>
  <r>
    <d v="2016-03-06T00:00:00"/>
    <x v="2"/>
    <x v="2"/>
    <x v="641"/>
    <s v="Lena Cacioppo20160306"/>
    <x v="2107"/>
    <x v="1"/>
    <x v="1"/>
    <x v="8"/>
    <s v="Eldon Cleatmat Plus Chair Mats for High Pile Carpets"/>
    <n v="159.04"/>
    <n v="5"/>
    <n v="-194.82"/>
    <s v="Loss"/>
  </r>
  <r>
    <d v="2016-03-06T00:00:00"/>
    <x v="2"/>
    <x v="2"/>
    <x v="641"/>
    <s v="Lena Cacioppo20160306"/>
    <x v="2107"/>
    <x v="1"/>
    <x v="1"/>
    <x v="13"/>
    <s v="Bevis Rectangular Conference Tables"/>
    <n v="145.97999999999999"/>
    <n v="2"/>
    <n v="-99.27"/>
    <s v="Loss"/>
  </r>
  <r>
    <d v="2016-03-07T00:00:00"/>
    <x v="2"/>
    <x v="2"/>
    <x v="290"/>
    <s v="Ed Braxton20160307"/>
    <x v="2108"/>
    <x v="0"/>
    <x v="2"/>
    <x v="6"/>
    <s v="Belkin Grip Candy Sheer Case / Cover for iPhone 5 and 5S"/>
    <n v="21.07"/>
    <n v="3"/>
    <n v="1.58"/>
    <s v="Profit"/>
  </r>
  <r>
    <d v="2016-03-08T00:00:00"/>
    <x v="2"/>
    <x v="2"/>
    <x v="456"/>
    <s v="Zuschuss Carroll20160308"/>
    <x v="2109"/>
    <x v="16"/>
    <x v="2"/>
    <x v="6"/>
    <s v="Cisco Unified IP Phone 7945G VoIP phone"/>
    <n v="1363.96"/>
    <n v="5"/>
    <n v="85.25"/>
    <s v="Profit"/>
  </r>
  <r>
    <d v="2016-03-08T00:00:00"/>
    <x v="2"/>
    <x v="2"/>
    <x v="456"/>
    <s v="Zuschuss Carroll20160308"/>
    <x v="2109"/>
    <x v="16"/>
    <x v="1"/>
    <x v="8"/>
    <s v="Deflect-o DuraMat Lighweight, Studded, Beveled Mat for Low Pile Carpeting"/>
    <n v="102.36"/>
    <n v="3"/>
    <n v="-3.84"/>
    <s v="Loss"/>
  </r>
  <r>
    <d v="2016-03-08T00:00:00"/>
    <x v="2"/>
    <x v="2"/>
    <x v="190"/>
    <s v="Patrick Gardner20160308"/>
    <x v="2110"/>
    <x v="12"/>
    <x v="0"/>
    <x v="3"/>
    <s v="GBC Standard Recycled Report Covers, Clear Plastic Sheets"/>
    <n v="9.6999999999999993"/>
    <n v="3"/>
    <n v="-7.11"/>
    <s v="Loss"/>
  </r>
  <r>
    <d v="2016-03-08T00:00:00"/>
    <x v="2"/>
    <x v="2"/>
    <x v="280"/>
    <s v="Brian DeCherney20160308"/>
    <x v="2111"/>
    <x v="2"/>
    <x v="2"/>
    <x v="6"/>
    <s v="AT&amp;T 17929 Lendline Telephone"/>
    <n v="108.58"/>
    <n v="4"/>
    <n v="-25.33"/>
    <s v="Loss"/>
  </r>
  <r>
    <d v="2016-03-08T00:00:00"/>
    <x v="2"/>
    <x v="2"/>
    <x v="280"/>
    <s v="Brian DeCherney20160308"/>
    <x v="2111"/>
    <x v="2"/>
    <x v="0"/>
    <x v="7"/>
    <s v="Rubber Band Ball"/>
    <n v="5.98"/>
    <n v="2"/>
    <n v="-1.35"/>
    <s v="Loss"/>
  </r>
  <r>
    <d v="2016-03-08T00:00:00"/>
    <x v="2"/>
    <x v="2"/>
    <x v="656"/>
    <s v="Giulietta Baptist20160308"/>
    <x v="2112"/>
    <x v="20"/>
    <x v="1"/>
    <x v="8"/>
    <s v="Coloredge Poster Frame"/>
    <n v="113.6"/>
    <n v="8"/>
    <n v="44.3"/>
    <s v="Profit"/>
  </r>
  <r>
    <d v="2016-03-08T00:00:00"/>
    <x v="2"/>
    <x v="2"/>
    <x v="656"/>
    <s v="Giulietta Baptist20160308"/>
    <x v="2112"/>
    <x v="20"/>
    <x v="0"/>
    <x v="0"/>
    <s v="Xerox 1993"/>
    <n v="12.96"/>
    <n v="2"/>
    <n v="6.35"/>
    <s v="Profit"/>
  </r>
  <r>
    <d v="2016-03-08T00:00:00"/>
    <x v="2"/>
    <x v="2"/>
    <x v="656"/>
    <s v="Giulietta Baptist20160308"/>
    <x v="2112"/>
    <x v="20"/>
    <x v="0"/>
    <x v="3"/>
    <s v="Satellite Sectional Post Binders"/>
    <n v="69.459999999999994"/>
    <n v="2"/>
    <n v="22.57"/>
    <s v="Profit"/>
  </r>
  <r>
    <d v="2016-03-08T00:00:00"/>
    <x v="2"/>
    <x v="2"/>
    <x v="694"/>
    <s v="Sanjit Jacobs20160308"/>
    <x v="2113"/>
    <x v="0"/>
    <x v="0"/>
    <x v="3"/>
    <s v="Pressboard Hanging Data Binders for Unburst Sheets"/>
    <n v="8.86"/>
    <n v="9"/>
    <n v="-14.17"/>
    <s v="Loss"/>
  </r>
  <r>
    <d v="2016-03-08T00:00:00"/>
    <x v="2"/>
    <x v="2"/>
    <x v="694"/>
    <s v="Sanjit Jacobs20160308"/>
    <x v="2113"/>
    <x v="0"/>
    <x v="2"/>
    <x v="9"/>
    <s v="Verbatim 25 GB 6x Blu-ray Single Layer Recordable Disc, 3/Pack"/>
    <n v="27.96"/>
    <n v="5"/>
    <n v="8.39"/>
    <s v="Profit"/>
  </r>
  <r>
    <d v="2016-03-08T00:00:00"/>
    <x v="2"/>
    <x v="2"/>
    <x v="694"/>
    <s v="Sanjit Jacobs20160308"/>
    <x v="2113"/>
    <x v="0"/>
    <x v="0"/>
    <x v="10"/>
    <s v="Tyvek Interoffice Envelopes, 9 1/2&quot; x 12 1/2&quot;, 100/Box"/>
    <n v="146.35"/>
    <n v="3"/>
    <n v="49.39"/>
    <s v="Profit"/>
  </r>
  <r>
    <d v="2016-03-08T00:00:00"/>
    <x v="2"/>
    <x v="2"/>
    <x v="153"/>
    <s v="Stephanie Phelps20160308"/>
    <x v="2114"/>
    <x v="14"/>
    <x v="0"/>
    <x v="12"/>
    <s v="Honeywell Enviracaire Portable Air Cleaner for up to 8 x 10 Room"/>
    <n v="207.14"/>
    <n v="3"/>
    <n v="48.33"/>
    <s v="Profit"/>
  </r>
  <r>
    <d v="2016-03-08T00:00:00"/>
    <x v="2"/>
    <x v="2"/>
    <x v="153"/>
    <s v="Stephanie Phelps20160308"/>
    <x v="2114"/>
    <x v="14"/>
    <x v="0"/>
    <x v="4"/>
    <s v="Prang Drawing Pencil Set"/>
    <n v="13.9"/>
    <n v="5"/>
    <n v="3.75"/>
    <s v="Profit"/>
  </r>
  <r>
    <d v="2016-03-09T00:00:00"/>
    <x v="2"/>
    <x v="2"/>
    <x v="81"/>
    <s v="Rick Bensley20160309"/>
    <x v="2115"/>
    <x v="37"/>
    <x v="2"/>
    <x v="9"/>
    <s v="Microsoft Sculpt Comfort Mouse"/>
    <n v="199.75"/>
    <n v="5"/>
    <n v="87.89"/>
    <s v="Profit"/>
  </r>
  <r>
    <d v="2016-03-09T00:00:00"/>
    <x v="2"/>
    <x v="2"/>
    <x v="255"/>
    <s v="Pamela Stobb20160309"/>
    <x v="2116"/>
    <x v="32"/>
    <x v="0"/>
    <x v="2"/>
    <s v="Personal Folder Holder, Ebony"/>
    <n v="11.21"/>
    <n v="1"/>
    <n v="3.36"/>
    <s v="Profit"/>
  </r>
  <r>
    <d v="2016-03-09T00:00:00"/>
    <x v="2"/>
    <x v="2"/>
    <x v="255"/>
    <s v="Pamela Stobb20160309"/>
    <x v="2116"/>
    <x v="32"/>
    <x v="1"/>
    <x v="5"/>
    <s v="Situations Contoured Folding Chairs, 4/Set"/>
    <n v="354.9"/>
    <n v="5"/>
    <n v="88.73"/>
    <s v="Profit"/>
  </r>
  <r>
    <d v="2016-03-09T00:00:00"/>
    <x v="2"/>
    <x v="2"/>
    <x v="255"/>
    <s v="Pamela Stobb20160309"/>
    <x v="2116"/>
    <x v="32"/>
    <x v="0"/>
    <x v="0"/>
    <s v="Xerox 193"/>
    <n v="17.940000000000001"/>
    <n v="3"/>
    <n v="8.7899999999999991"/>
    <s v="Profit"/>
  </r>
  <r>
    <d v="2016-03-09T00:00:00"/>
    <x v="2"/>
    <x v="2"/>
    <x v="255"/>
    <s v="Pamela Stobb20160309"/>
    <x v="2116"/>
    <x v="32"/>
    <x v="0"/>
    <x v="3"/>
    <s v="GBC Binding covers"/>
    <n v="51.8"/>
    <n v="4"/>
    <n v="23.31"/>
    <s v="Profit"/>
  </r>
  <r>
    <d v="2016-03-10T00:00:00"/>
    <x v="2"/>
    <x v="2"/>
    <x v="740"/>
    <s v="Caroline Jumper20160310"/>
    <x v="2117"/>
    <x v="20"/>
    <x v="1"/>
    <x v="11"/>
    <s v="O'Sullivan Living Dimensions 5-Shelf Bookcases"/>
    <n v="176.78"/>
    <n v="1"/>
    <n v="-22.1"/>
    <s v="Loss"/>
  </r>
  <r>
    <d v="2016-03-10T00:00:00"/>
    <x v="2"/>
    <x v="2"/>
    <x v="741"/>
    <s v="Bryan Davis20160310"/>
    <x v="2118"/>
    <x v="2"/>
    <x v="2"/>
    <x v="9"/>
    <s v="Plantronics Audio 478 Stereo USB Headset"/>
    <n v="39.99"/>
    <n v="1"/>
    <n v="7.5"/>
    <s v="Profit"/>
  </r>
  <r>
    <d v="2016-03-10T00:00:00"/>
    <x v="2"/>
    <x v="2"/>
    <x v="432"/>
    <s v="Karen Ferguson20160310"/>
    <x v="2119"/>
    <x v="3"/>
    <x v="0"/>
    <x v="0"/>
    <s v="Rediform Voice Mail Log Books"/>
    <n v="14.9"/>
    <n v="5"/>
    <n v="7.15"/>
    <s v="Profit"/>
  </r>
  <r>
    <d v="2016-03-10T00:00:00"/>
    <x v="2"/>
    <x v="2"/>
    <x v="432"/>
    <s v="Karen Ferguson20160310"/>
    <x v="2119"/>
    <x v="3"/>
    <x v="2"/>
    <x v="6"/>
    <s v="Apple iPhone 5"/>
    <n v="4158.91"/>
    <n v="8"/>
    <n v="363.9"/>
    <s v="Profit"/>
  </r>
  <r>
    <d v="2016-03-10T00:00:00"/>
    <x v="2"/>
    <x v="2"/>
    <x v="511"/>
    <s v="Rick Huthwaite20160310"/>
    <x v="2120"/>
    <x v="3"/>
    <x v="2"/>
    <x v="9"/>
    <s v="Kingston Digital DataTraveler 16GB USB 2.0"/>
    <n v="26.85"/>
    <n v="3"/>
    <n v="5.0999999999999996"/>
    <s v="Profit"/>
  </r>
  <r>
    <d v="2016-03-10T00:00:00"/>
    <x v="2"/>
    <x v="2"/>
    <x v="511"/>
    <s v="Rick Huthwaite20160310"/>
    <x v="2120"/>
    <x v="3"/>
    <x v="2"/>
    <x v="15"/>
    <s v="Okidata MB760 Printer"/>
    <n v="3357.6"/>
    <n v="3"/>
    <n v="377.73"/>
    <s v="Profit"/>
  </r>
  <r>
    <d v="2016-03-10T00:00:00"/>
    <x v="2"/>
    <x v="2"/>
    <x v="223"/>
    <s v="Maya Herman20160310"/>
    <x v="2121"/>
    <x v="12"/>
    <x v="0"/>
    <x v="2"/>
    <s v="Mini 13-1/2 Capacity Data Binder Rack, Pearl"/>
    <n v="104.7"/>
    <n v="1"/>
    <n v="6.54"/>
    <s v="Profit"/>
  </r>
  <r>
    <d v="2016-03-11T00:00:00"/>
    <x v="2"/>
    <x v="2"/>
    <x v="402"/>
    <s v="Odella Nelson20160311"/>
    <x v="2122"/>
    <x v="28"/>
    <x v="2"/>
    <x v="9"/>
    <s v="Verbatim 25 GB 6x Blu-ray Single Layer Recordable Disc, 25/Pack"/>
    <n v="45.98"/>
    <n v="2"/>
    <n v="19.77"/>
    <s v="Profit"/>
  </r>
  <r>
    <d v="2016-03-11T00:00:00"/>
    <x v="2"/>
    <x v="2"/>
    <x v="402"/>
    <s v="Odella Nelson20160311"/>
    <x v="2122"/>
    <x v="28"/>
    <x v="0"/>
    <x v="3"/>
    <s v="Wilson Jones Leather-Like Binders with DublLock Round Rings"/>
    <n v="17.46"/>
    <n v="2"/>
    <n v="8.2100000000000009"/>
    <s v="Profit"/>
  </r>
  <r>
    <d v="2016-03-11T00:00:00"/>
    <x v="2"/>
    <x v="2"/>
    <x v="2"/>
    <s v="Mick Brown20160311"/>
    <x v="2123"/>
    <x v="23"/>
    <x v="1"/>
    <x v="13"/>
    <s v="Chromcraft Round Conference Tables"/>
    <n v="244.01"/>
    <n v="2"/>
    <n v="-31.37"/>
    <s v="Loss"/>
  </r>
  <r>
    <d v="2016-03-11T00:00:00"/>
    <x v="2"/>
    <x v="2"/>
    <x v="425"/>
    <s v="Julie Prescott20160311"/>
    <x v="2124"/>
    <x v="4"/>
    <x v="1"/>
    <x v="8"/>
    <s v="Executive Impressions 13&quot; Clairmont Wall Clock"/>
    <n v="76.92"/>
    <n v="4"/>
    <n v="31.54"/>
    <s v="Profit"/>
  </r>
  <r>
    <d v="2016-03-11T00:00:00"/>
    <x v="2"/>
    <x v="2"/>
    <x v="425"/>
    <s v="Julie Prescott20160311"/>
    <x v="2124"/>
    <x v="4"/>
    <x v="0"/>
    <x v="2"/>
    <s v="Iceberg Mobile Mega Data/Printer Cart"/>
    <n v="481.32"/>
    <n v="4"/>
    <n v="125.14"/>
    <s v="Profit"/>
  </r>
  <r>
    <d v="2016-03-11T00:00:00"/>
    <x v="2"/>
    <x v="2"/>
    <x v="730"/>
    <s v="Brad Thomas20160311"/>
    <x v="2125"/>
    <x v="2"/>
    <x v="1"/>
    <x v="8"/>
    <s v="DAX Charcoal/Nickel-Tone Document Frame, 5 x 7"/>
    <n v="30.34"/>
    <n v="4"/>
    <n v="9.48"/>
    <s v="Profit"/>
  </r>
  <r>
    <d v="2016-03-12T00:00:00"/>
    <x v="2"/>
    <x v="2"/>
    <x v="411"/>
    <s v="Mike Caudle20160312"/>
    <x v="2126"/>
    <x v="8"/>
    <x v="0"/>
    <x v="0"/>
    <s v="Xerox 218"/>
    <n v="12.96"/>
    <n v="2"/>
    <n v="6.22"/>
    <s v="Profit"/>
  </r>
  <r>
    <d v="2016-03-12T00:00:00"/>
    <x v="2"/>
    <x v="2"/>
    <x v="584"/>
    <s v="Clytie Kelty20160312"/>
    <x v="2127"/>
    <x v="20"/>
    <x v="0"/>
    <x v="10"/>
    <s v="Staple envelope"/>
    <n v="29.34"/>
    <n v="3"/>
    <n v="13.5"/>
    <s v="Profit"/>
  </r>
  <r>
    <d v="2016-03-12T00:00:00"/>
    <x v="2"/>
    <x v="2"/>
    <x v="78"/>
    <s v="Dean Katz20160312"/>
    <x v="2128"/>
    <x v="3"/>
    <x v="0"/>
    <x v="2"/>
    <s v="Tennsco Stur-D-Stor Boltless Shelving, 5 Shelves, 24&quot; Deep, Sand"/>
    <n v="676.55"/>
    <n v="5"/>
    <n v="6.77"/>
    <s v="Profit"/>
  </r>
  <r>
    <d v="2016-03-12T00:00:00"/>
    <x v="2"/>
    <x v="2"/>
    <x v="78"/>
    <s v="Dean Katz20160312"/>
    <x v="2128"/>
    <x v="3"/>
    <x v="0"/>
    <x v="12"/>
    <s v="Euro-Pro Shark Turbo Vacuum"/>
    <n v="154.9"/>
    <n v="5"/>
    <n v="40.270000000000003"/>
    <s v="Profit"/>
  </r>
  <r>
    <d v="2016-03-12T00:00:00"/>
    <x v="2"/>
    <x v="2"/>
    <x v="78"/>
    <s v="Dean Katz20160312"/>
    <x v="2128"/>
    <x v="3"/>
    <x v="0"/>
    <x v="10"/>
    <s v="Security-Tint Envelopes"/>
    <n v="30.56"/>
    <n v="4"/>
    <n v="14.97"/>
    <s v="Profit"/>
  </r>
  <r>
    <d v="2016-03-12T00:00:00"/>
    <x v="2"/>
    <x v="2"/>
    <x v="78"/>
    <s v="Dean Katz20160312"/>
    <x v="2128"/>
    <x v="3"/>
    <x v="1"/>
    <x v="5"/>
    <s v="Hon 4070 Series Pagoda Round Back Stacking Chairs"/>
    <n v="770.35"/>
    <n v="3"/>
    <n v="77.040000000000006"/>
    <s v="Profit"/>
  </r>
  <r>
    <d v="2016-03-12T00:00:00"/>
    <x v="2"/>
    <x v="2"/>
    <x v="308"/>
    <s v="Scot Wooten20160312"/>
    <x v="2129"/>
    <x v="3"/>
    <x v="0"/>
    <x v="0"/>
    <s v="Hammermill Color Copier Paper (28Lb. and 96 Bright)"/>
    <n v="19.98"/>
    <n v="2"/>
    <n v="8.99"/>
    <s v="Profit"/>
  </r>
  <r>
    <d v="2016-03-13T00:00:00"/>
    <x v="2"/>
    <x v="2"/>
    <x v="581"/>
    <s v="Tamara Willingham20160313"/>
    <x v="2130"/>
    <x v="12"/>
    <x v="0"/>
    <x v="12"/>
    <s v="Belkin 7 Outlet SurgeMaster Surge Protector with Phone Protection"/>
    <n v="157.91999999999999"/>
    <n v="5"/>
    <n v="17.77"/>
    <s v="Profit"/>
  </r>
  <r>
    <d v="2016-03-13T00:00:00"/>
    <x v="2"/>
    <x v="2"/>
    <x v="581"/>
    <s v="Tamara Willingham20160313"/>
    <x v="2130"/>
    <x v="12"/>
    <x v="2"/>
    <x v="6"/>
    <s v="Jabra BIZ 2300 Duo QD Duo CordedÂ Headset"/>
    <n v="203.18"/>
    <n v="2"/>
    <n v="15.24"/>
    <s v="Profit"/>
  </r>
  <r>
    <d v="2016-03-13T00:00:00"/>
    <x v="2"/>
    <x v="2"/>
    <x v="235"/>
    <s v="Liz Thompson20160313"/>
    <x v="2131"/>
    <x v="0"/>
    <x v="0"/>
    <x v="0"/>
    <s v="TOPS Carbonless Receipt Book, Four 2-3/4 x 7-1/4 Money Receipts per Page"/>
    <n v="70.08"/>
    <n v="5"/>
    <n v="24.53"/>
    <s v="Profit"/>
  </r>
  <r>
    <d v="2016-03-13T00:00:00"/>
    <x v="2"/>
    <x v="2"/>
    <x v="235"/>
    <s v="Liz Thompson20160313"/>
    <x v="2131"/>
    <x v="0"/>
    <x v="0"/>
    <x v="3"/>
    <s v="Insertable Tab Indexes For Data Binders"/>
    <n v="1.27"/>
    <n v="2"/>
    <n v="-2.16"/>
    <s v="Loss"/>
  </r>
  <r>
    <d v="2016-03-13T00:00:00"/>
    <x v="2"/>
    <x v="2"/>
    <x v="235"/>
    <s v="Liz Thompson20160313"/>
    <x v="2131"/>
    <x v="0"/>
    <x v="1"/>
    <x v="13"/>
    <s v="Hon Non-Folding Utility Tables"/>
    <n v="557.59"/>
    <n v="5"/>
    <n v="0"/>
    <s v="Loss"/>
  </r>
  <r>
    <d v="2016-03-13T00:00:00"/>
    <x v="2"/>
    <x v="2"/>
    <x v="692"/>
    <s v="Adam Bellavance20160313"/>
    <x v="2132"/>
    <x v="6"/>
    <x v="1"/>
    <x v="8"/>
    <s v="Howard Miller 14-1/2&quot; Diameter Chrome Round Wall Clock"/>
    <n v="127.88"/>
    <n v="2"/>
    <n v="40.92"/>
    <s v="Profit"/>
  </r>
  <r>
    <d v="2016-03-13T00:00:00"/>
    <x v="2"/>
    <x v="2"/>
    <x v="692"/>
    <s v="Adam Bellavance20160313"/>
    <x v="2132"/>
    <x v="6"/>
    <x v="0"/>
    <x v="12"/>
    <s v="Eureka The Boss Lite 10-Amp Upright Vacuum, Blue"/>
    <n v="160.32"/>
    <n v="2"/>
    <n v="44.89"/>
    <s v="Profit"/>
  </r>
  <r>
    <d v="2016-03-13T00:00:00"/>
    <x v="2"/>
    <x v="2"/>
    <x v="692"/>
    <s v="Adam Bellavance20160313"/>
    <x v="2132"/>
    <x v="6"/>
    <x v="0"/>
    <x v="3"/>
    <s v="Ibico Covers for Plastic or Wire Binding Elements"/>
    <n v="46"/>
    <n v="4"/>
    <n v="20.7"/>
    <s v="Profit"/>
  </r>
  <r>
    <d v="2016-03-13T00:00:00"/>
    <x v="2"/>
    <x v="2"/>
    <x v="150"/>
    <s v="Edward Hooks20160313"/>
    <x v="2133"/>
    <x v="3"/>
    <x v="1"/>
    <x v="8"/>
    <s v="Westinghouse Mesh Shade Clip-On Gooseneck Lamp, Black"/>
    <n v="28.28"/>
    <n v="2"/>
    <n v="7.35"/>
    <s v="Profit"/>
  </r>
  <r>
    <d v="2016-03-13T00:00:00"/>
    <x v="2"/>
    <x v="2"/>
    <x v="150"/>
    <s v="Edward Hooks20160313"/>
    <x v="2133"/>
    <x v="3"/>
    <x v="0"/>
    <x v="14"/>
    <s v="High Speed Automatic Electric Letter Opener"/>
    <n v="4912.59"/>
    <n v="3"/>
    <n v="196.5"/>
    <s v="Profit"/>
  </r>
  <r>
    <d v="2016-03-13T00:00:00"/>
    <x v="2"/>
    <x v="2"/>
    <x v="660"/>
    <s v="Stewart Carmichael20160313"/>
    <x v="2134"/>
    <x v="2"/>
    <x v="1"/>
    <x v="5"/>
    <s v="SAFCO Arco Folding Chair"/>
    <n v="386.68"/>
    <n v="2"/>
    <n v="-5.52"/>
    <s v="Loss"/>
  </r>
  <r>
    <d v="2016-03-13T00:00:00"/>
    <x v="2"/>
    <x v="2"/>
    <x v="660"/>
    <s v="Stewart Carmichael20160313"/>
    <x v="2134"/>
    <x v="2"/>
    <x v="2"/>
    <x v="9"/>
    <s v="Kensington Expert Mouse Optical USB Trackball for PC or Mac"/>
    <n v="379.96"/>
    <n v="5"/>
    <n v="47.5"/>
    <s v="Profit"/>
  </r>
  <r>
    <d v="2016-03-13T00:00:00"/>
    <x v="2"/>
    <x v="2"/>
    <x v="660"/>
    <s v="Stewart Carmichael20160313"/>
    <x v="2134"/>
    <x v="2"/>
    <x v="2"/>
    <x v="6"/>
    <s v="Polycom CX600 IP Phone VoIP phone"/>
    <n v="539.91"/>
    <n v="3"/>
    <n v="-116.98"/>
    <s v="Loss"/>
  </r>
  <r>
    <d v="2016-03-13T00:00:00"/>
    <x v="2"/>
    <x v="2"/>
    <x v="660"/>
    <s v="Stewart Carmichael20160313"/>
    <x v="2134"/>
    <x v="2"/>
    <x v="0"/>
    <x v="0"/>
    <s v="Speediset Carbonless Redi-Letter 7&quot; x 8 1/2&quot;"/>
    <n v="41.24"/>
    <n v="5"/>
    <n v="13.92"/>
    <s v="Profit"/>
  </r>
  <r>
    <d v="2016-03-13T00:00:00"/>
    <x v="2"/>
    <x v="2"/>
    <x v="660"/>
    <s v="Stewart Carmichael20160313"/>
    <x v="2134"/>
    <x v="2"/>
    <x v="0"/>
    <x v="3"/>
    <s v="Ibico EB-19 Dual Function Manual Binding System"/>
    <n v="51.9"/>
    <n v="1"/>
    <n v="-41.52"/>
    <s v="Loss"/>
  </r>
  <r>
    <d v="2016-03-13T00:00:00"/>
    <x v="2"/>
    <x v="2"/>
    <x v="660"/>
    <s v="Stewart Carmichael20160313"/>
    <x v="2134"/>
    <x v="2"/>
    <x v="0"/>
    <x v="2"/>
    <s v="SAFCO Commercial Wire Shelving, Black"/>
    <n v="552.55999999999995"/>
    <n v="5"/>
    <n v="-138.13999999999999"/>
    <s v="Loss"/>
  </r>
  <r>
    <d v="2016-03-13T00:00:00"/>
    <x v="2"/>
    <x v="2"/>
    <x v="660"/>
    <s v="Stewart Carmichael20160313"/>
    <x v="2134"/>
    <x v="2"/>
    <x v="0"/>
    <x v="3"/>
    <s v="GBC VeloBind Cover Sets"/>
    <n v="23.16"/>
    <n v="5"/>
    <n v="-15.44"/>
    <s v="Loss"/>
  </r>
  <r>
    <d v="2016-03-13T00:00:00"/>
    <x v="2"/>
    <x v="2"/>
    <x v="660"/>
    <s v="Stewart Carmichael20160313"/>
    <x v="2134"/>
    <x v="2"/>
    <x v="0"/>
    <x v="2"/>
    <s v="Space Solutions Industrial Galvanized Steel Shelving."/>
    <n v="126.08"/>
    <n v="2"/>
    <n v="-28.37"/>
    <s v="Loss"/>
  </r>
  <r>
    <d v="2016-03-13T00:00:00"/>
    <x v="2"/>
    <x v="2"/>
    <x v="660"/>
    <s v="Stewart Carmichael20160313"/>
    <x v="2134"/>
    <x v="2"/>
    <x v="2"/>
    <x v="15"/>
    <s v="Okidata MB491 Multifunction Printer"/>
    <n v="449.1"/>
    <n v="3"/>
    <n v="-643.71"/>
    <s v="Loss"/>
  </r>
  <r>
    <d v="2016-03-13T00:00:00"/>
    <x v="2"/>
    <x v="2"/>
    <x v="524"/>
    <s v="Dennis Bolton20160313"/>
    <x v="2135"/>
    <x v="3"/>
    <x v="0"/>
    <x v="3"/>
    <s v="Cardinal EasyOpen D-Ring Binders"/>
    <n v="51.18"/>
    <n v="7"/>
    <n v="19.190000000000001"/>
    <s v="Profit"/>
  </r>
  <r>
    <d v="2016-03-14T00:00:00"/>
    <x v="2"/>
    <x v="2"/>
    <x v="742"/>
    <s v="Henia Zydlo20160314"/>
    <x v="2136"/>
    <x v="10"/>
    <x v="1"/>
    <x v="8"/>
    <s v="Advantus Panel Wall Acrylic Frame"/>
    <n v="21.88"/>
    <n v="5"/>
    <n v="6.29"/>
    <s v="Profit"/>
  </r>
  <r>
    <d v="2016-03-14T00:00:00"/>
    <x v="2"/>
    <x v="2"/>
    <x v="143"/>
    <s v="John Stevenson20160314"/>
    <x v="2137"/>
    <x v="0"/>
    <x v="1"/>
    <x v="11"/>
    <s v="Safco Value Mate Series Steel Bookcases, Baked Enamel Finish on Steel, Gray"/>
    <n v="241.33"/>
    <n v="5"/>
    <n v="-14.2"/>
    <s v="Loss"/>
  </r>
  <r>
    <d v="2016-03-14T00:00:00"/>
    <x v="2"/>
    <x v="2"/>
    <x v="143"/>
    <s v="John Stevenson20160314"/>
    <x v="2137"/>
    <x v="0"/>
    <x v="0"/>
    <x v="0"/>
    <s v="Xerox 1993"/>
    <n v="5.18"/>
    <n v="1"/>
    <n v="1.88"/>
    <s v="Profit"/>
  </r>
  <r>
    <d v="2016-03-14T00:00:00"/>
    <x v="2"/>
    <x v="2"/>
    <x v="143"/>
    <s v="John Stevenson20160314"/>
    <x v="2137"/>
    <x v="0"/>
    <x v="0"/>
    <x v="4"/>
    <s v="BOSTON Ranger #55 Pencil Sharpener, Black"/>
    <n v="145.54"/>
    <n v="7"/>
    <n v="16.37"/>
    <s v="Profit"/>
  </r>
  <r>
    <d v="2016-03-14T00:00:00"/>
    <x v="2"/>
    <x v="2"/>
    <x v="22"/>
    <s v="Muhammed MacIntyre20160314"/>
    <x v="2138"/>
    <x v="22"/>
    <x v="1"/>
    <x v="5"/>
    <s v="Global High-Back Leather Tilter, Burgundy"/>
    <n v="196.78"/>
    <n v="2"/>
    <n v="-22.14"/>
    <s v="Loss"/>
  </r>
  <r>
    <d v="2016-03-14T00:00:00"/>
    <x v="2"/>
    <x v="2"/>
    <x v="153"/>
    <s v="Stephanie Phelps20160314"/>
    <x v="2139"/>
    <x v="3"/>
    <x v="0"/>
    <x v="3"/>
    <s v="Wilson Jones Leather-Like Binders with DublLock Round Rings"/>
    <n v="41.9"/>
    <n v="6"/>
    <n v="14.14"/>
    <s v="Profit"/>
  </r>
  <r>
    <d v="2016-03-14T00:00:00"/>
    <x v="2"/>
    <x v="2"/>
    <x v="457"/>
    <s v="Sibella Parks20160314"/>
    <x v="2140"/>
    <x v="21"/>
    <x v="1"/>
    <x v="8"/>
    <s v="Westinghouse Clip-On Gooseneck Lamps"/>
    <n v="16.739999999999998"/>
    <n v="2"/>
    <n v="4.3499999999999996"/>
    <s v="Profit"/>
  </r>
  <r>
    <d v="2016-03-15T00:00:00"/>
    <x v="2"/>
    <x v="2"/>
    <x v="485"/>
    <s v="Paul Lucas20160315"/>
    <x v="2141"/>
    <x v="2"/>
    <x v="2"/>
    <x v="9"/>
    <s v="V7 USB Numeric Keypad"/>
    <n v="83.98"/>
    <n v="3"/>
    <n v="-13.65"/>
    <s v="Loss"/>
  </r>
  <r>
    <d v="2016-03-15T00:00:00"/>
    <x v="2"/>
    <x v="2"/>
    <x v="452"/>
    <s v="Fred Chung20160315"/>
    <x v="2142"/>
    <x v="3"/>
    <x v="0"/>
    <x v="3"/>
    <s v="Avery Round Ring Poly Binders"/>
    <n v="4.54"/>
    <n v="2"/>
    <n v="1.65"/>
    <s v="Profit"/>
  </r>
  <r>
    <d v="2016-03-15T00:00:00"/>
    <x v="2"/>
    <x v="2"/>
    <x v="452"/>
    <s v="Fred Chung20160315"/>
    <x v="2142"/>
    <x v="3"/>
    <x v="1"/>
    <x v="5"/>
    <s v="Global Comet Stacking Arm Chair"/>
    <n v="1352.03"/>
    <n v="4"/>
    <n v="84.5"/>
    <s v="Profit"/>
  </r>
  <r>
    <d v="2016-03-15T00:00:00"/>
    <x v="2"/>
    <x v="2"/>
    <x v="694"/>
    <s v="Sanjit Jacobs20160315"/>
    <x v="2143"/>
    <x v="29"/>
    <x v="0"/>
    <x v="0"/>
    <s v="Xerox 1964"/>
    <n v="319.76"/>
    <n v="14"/>
    <n v="147.09"/>
    <s v="Profit"/>
  </r>
  <r>
    <d v="2016-03-15T00:00:00"/>
    <x v="2"/>
    <x v="2"/>
    <x v="694"/>
    <s v="Sanjit Jacobs20160315"/>
    <x v="2143"/>
    <x v="29"/>
    <x v="0"/>
    <x v="0"/>
    <s v="Xerox 1964"/>
    <n v="45.68"/>
    <n v="2"/>
    <n v="21.01"/>
    <s v="Profit"/>
  </r>
  <r>
    <d v="2016-03-15T00:00:00"/>
    <x v="2"/>
    <x v="2"/>
    <x v="168"/>
    <s v="Muhammed Yedwab20160315"/>
    <x v="2144"/>
    <x v="0"/>
    <x v="1"/>
    <x v="5"/>
    <s v="Novimex Swivel Fabric Task Chair"/>
    <n v="528.42999999999995"/>
    <n v="5"/>
    <n v="-143.43"/>
    <s v="Loss"/>
  </r>
  <r>
    <d v="2016-03-15T00:00:00"/>
    <x v="2"/>
    <x v="2"/>
    <x v="168"/>
    <s v="Muhammed Yedwab20160315"/>
    <x v="2144"/>
    <x v="0"/>
    <x v="0"/>
    <x v="3"/>
    <s v="GBC Pre-Punched Binding Paper, Plastic, White, 8-1/2&quot; x 11&quot;"/>
    <n v="22.39"/>
    <n v="7"/>
    <n v="-35.82"/>
    <s v="Loss"/>
  </r>
  <r>
    <d v="2016-03-17T00:00:00"/>
    <x v="2"/>
    <x v="2"/>
    <x v="349"/>
    <s v="Christine Sundaresam20160317"/>
    <x v="2145"/>
    <x v="32"/>
    <x v="0"/>
    <x v="4"/>
    <s v="Newell 345"/>
    <n v="39.68"/>
    <n v="2"/>
    <n v="10.32"/>
    <s v="Profit"/>
  </r>
  <r>
    <d v="2016-03-17T00:00:00"/>
    <x v="2"/>
    <x v="2"/>
    <x v="98"/>
    <s v="Vivian Mathis20160317"/>
    <x v="2146"/>
    <x v="7"/>
    <x v="2"/>
    <x v="6"/>
    <s v="Plantronics Voyager Pro HD - Bluetooth Headset"/>
    <n v="129.97999999999999"/>
    <n v="2"/>
    <n v="62.39"/>
    <s v="Profit"/>
  </r>
  <r>
    <d v="2016-03-17T00:00:00"/>
    <x v="2"/>
    <x v="2"/>
    <x v="98"/>
    <s v="Vivian Mathis20160317"/>
    <x v="2146"/>
    <x v="7"/>
    <x v="0"/>
    <x v="3"/>
    <s v="Acco Flexible ACCOHIDE Square Ring Data Binder, Dark Blue, 11 1/2&quot; X 14&quot; 7/8&quot;"/>
    <n v="32.54"/>
    <n v="2"/>
    <n v="15.94"/>
    <s v="Profit"/>
  </r>
  <r>
    <d v="2016-03-17T00:00:00"/>
    <x v="2"/>
    <x v="2"/>
    <x v="333"/>
    <s v="Gary Zandusky20160317"/>
    <x v="2147"/>
    <x v="36"/>
    <x v="0"/>
    <x v="10"/>
    <s v="Blue String-Tie &amp; Button Interoffice Envelopes, 10 x 13"/>
    <n v="199.9"/>
    <n v="5"/>
    <n v="89.96"/>
    <s v="Profit"/>
  </r>
  <r>
    <d v="2016-03-17T00:00:00"/>
    <x v="2"/>
    <x v="2"/>
    <x v="333"/>
    <s v="Gary Zandusky20160317"/>
    <x v="2147"/>
    <x v="36"/>
    <x v="0"/>
    <x v="12"/>
    <s v="Honeywell Enviracaire Portable HEPA Air Cleaner for 17' x 22' Room"/>
    <n v="901.95"/>
    <n v="3"/>
    <n v="297.64"/>
    <s v="Profit"/>
  </r>
  <r>
    <d v="2016-03-17T00:00:00"/>
    <x v="2"/>
    <x v="2"/>
    <x v="333"/>
    <s v="Gary Zandusky20160317"/>
    <x v="2147"/>
    <x v="36"/>
    <x v="1"/>
    <x v="8"/>
    <s v="Electrix Halogen Magnifier Lamp"/>
    <n v="971.5"/>
    <n v="5"/>
    <n v="252.59"/>
    <s v="Profit"/>
  </r>
  <r>
    <d v="2016-03-17T00:00:00"/>
    <x v="2"/>
    <x v="2"/>
    <x v="461"/>
    <s v="Anna Chung20160317"/>
    <x v="2148"/>
    <x v="3"/>
    <x v="2"/>
    <x v="6"/>
    <s v="i.Sound Portable Power - 8000 mAh"/>
    <n v="84.78"/>
    <n v="2"/>
    <n v="-20.14"/>
    <s v="Loss"/>
  </r>
  <r>
    <d v="2016-03-18T00:00:00"/>
    <x v="2"/>
    <x v="2"/>
    <x v="644"/>
    <s v="Rose O'Brian20160318"/>
    <x v="2149"/>
    <x v="15"/>
    <x v="1"/>
    <x v="13"/>
    <s v="Balt Solid Wood Rectangular Table"/>
    <n v="189.88"/>
    <n v="3"/>
    <n v="-94.94"/>
    <s v="Loss"/>
  </r>
  <r>
    <d v="2016-03-18T00:00:00"/>
    <x v="2"/>
    <x v="2"/>
    <x v="56"/>
    <s v="Dave Brooks20160318"/>
    <x v="2150"/>
    <x v="15"/>
    <x v="0"/>
    <x v="12"/>
    <s v="Hoover WindTunnel Plus Canister Vacuum"/>
    <n v="871.8"/>
    <n v="3"/>
    <n v="87.18"/>
    <s v="Profit"/>
  </r>
  <r>
    <d v="2016-03-19T00:00:00"/>
    <x v="2"/>
    <x v="2"/>
    <x v="239"/>
    <s v="Bobby Trafton20160319"/>
    <x v="2151"/>
    <x v="26"/>
    <x v="1"/>
    <x v="11"/>
    <s v="Atlantic Metals Mobile 2-Shelf Bookcases, Custom Colors"/>
    <n v="72.290000000000006"/>
    <n v="1"/>
    <n v="-98.8"/>
    <s v="Loss"/>
  </r>
  <r>
    <d v="2016-03-19T00:00:00"/>
    <x v="2"/>
    <x v="2"/>
    <x v="743"/>
    <s v="Susan Vittorini20160319"/>
    <x v="2152"/>
    <x v="20"/>
    <x v="1"/>
    <x v="8"/>
    <s v="GE 4 Foot Flourescent Tube, 40 Watt"/>
    <n v="14.98"/>
    <n v="1"/>
    <n v="6.89"/>
    <s v="Profit"/>
  </r>
  <r>
    <d v="2016-03-19T00:00:00"/>
    <x v="2"/>
    <x v="2"/>
    <x v="743"/>
    <s v="Susan Vittorini20160319"/>
    <x v="2152"/>
    <x v="20"/>
    <x v="1"/>
    <x v="8"/>
    <s v="Master Caster Door Stop, Brown"/>
    <n v="20.32"/>
    <n v="4"/>
    <n v="6.91"/>
    <s v="Profit"/>
  </r>
  <r>
    <d v="2016-03-19T00:00:00"/>
    <x v="2"/>
    <x v="2"/>
    <x v="369"/>
    <s v="Corey Catlett20160319"/>
    <x v="2153"/>
    <x v="15"/>
    <x v="0"/>
    <x v="3"/>
    <s v="Ibico Recycled Grain-Textured Covers"/>
    <n v="31.09"/>
    <n v="3"/>
    <n v="-20.72"/>
    <s v="Loss"/>
  </r>
  <r>
    <d v="2016-03-20T00:00:00"/>
    <x v="2"/>
    <x v="2"/>
    <x v="456"/>
    <s v="Zuschuss Carroll20160320"/>
    <x v="2154"/>
    <x v="11"/>
    <x v="2"/>
    <x v="6"/>
    <s v="i.Sound Portable Power - 8000 mAh"/>
    <n v="84.78"/>
    <n v="2"/>
    <n v="-20.14"/>
    <s v="Loss"/>
  </r>
  <r>
    <d v="2016-03-20T00:00:00"/>
    <x v="2"/>
    <x v="2"/>
    <x v="456"/>
    <s v="Zuschuss Carroll20160320"/>
    <x v="2154"/>
    <x v="11"/>
    <x v="0"/>
    <x v="0"/>
    <s v="Xerox 225"/>
    <n v="20.74"/>
    <n v="4"/>
    <n v="7.26"/>
    <s v="Profit"/>
  </r>
  <r>
    <d v="2016-03-20T00:00:00"/>
    <x v="2"/>
    <x v="2"/>
    <x v="456"/>
    <s v="Zuschuss Carroll20160320"/>
    <x v="2154"/>
    <x v="11"/>
    <x v="0"/>
    <x v="3"/>
    <s v="Clear Mylar Reinforcing Strips"/>
    <n v="16.82"/>
    <n v="3"/>
    <n v="-12.9"/>
    <s v="Loss"/>
  </r>
  <r>
    <d v="2016-03-20T00:00:00"/>
    <x v="2"/>
    <x v="2"/>
    <x v="456"/>
    <s v="Zuschuss Carroll20160320"/>
    <x v="2154"/>
    <x v="11"/>
    <x v="0"/>
    <x v="0"/>
    <s v="Xerox 1894"/>
    <n v="10.37"/>
    <n v="2"/>
    <n v="3.63"/>
    <s v="Profit"/>
  </r>
  <r>
    <d v="2016-03-20T00:00:00"/>
    <x v="2"/>
    <x v="2"/>
    <x v="510"/>
    <s v="Peter BÃ¼hler20160320"/>
    <x v="2155"/>
    <x v="1"/>
    <x v="2"/>
    <x v="6"/>
    <s v="Belkin iPhone and iPad Lightning Cable"/>
    <n v="11.99"/>
    <n v="1"/>
    <n v="0.9"/>
    <s v="Profit"/>
  </r>
  <r>
    <d v="2016-03-20T00:00:00"/>
    <x v="2"/>
    <x v="2"/>
    <x v="629"/>
    <s v="Robert Dilbeck20160320"/>
    <x v="2156"/>
    <x v="24"/>
    <x v="1"/>
    <x v="13"/>
    <s v="Chromcraft Round Conference Tables"/>
    <n v="697.16"/>
    <n v="4"/>
    <n v="146.4"/>
    <s v="Profit"/>
  </r>
  <r>
    <d v="2016-03-20T00:00:00"/>
    <x v="2"/>
    <x v="2"/>
    <x v="160"/>
    <s v="Aaron Hawkins20160320"/>
    <x v="2157"/>
    <x v="29"/>
    <x v="1"/>
    <x v="8"/>
    <s v="Eldon Image Series Desk Accessories, Ebony"/>
    <n v="86.45"/>
    <n v="7"/>
    <n v="38.04"/>
    <s v="Profit"/>
  </r>
  <r>
    <d v="2016-03-21T00:00:00"/>
    <x v="2"/>
    <x v="2"/>
    <x v="388"/>
    <s v="Kean Takahito20160321"/>
    <x v="2158"/>
    <x v="1"/>
    <x v="0"/>
    <x v="3"/>
    <s v="Avery Durable Slant Ring Binders"/>
    <n v="3.17"/>
    <n v="2"/>
    <n v="-4.75"/>
    <s v="Loss"/>
  </r>
  <r>
    <d v="2016-03-21T00:00:00"/>
    <x v="2"/>
    <x v="2"/>
    <x v="388"/>
    <s v="Kean Takahito20160321"/>
    <x v="2158"/>
    <x v="1"/>
    <x v="1"/>
    <x v="5"/>
    <s v="Global Airflow Leather Mesh Back Chair, Black"/>
    <n v="528.42999999999995"/>
    <n v="5"/>
    <n v="0"/>
    <s v="Loss"/>
  </r>
  <r>
    <d v="2016-03-21T00:00:00"/>
    <x v="2"/>
    <x v="2"/>
    <x v="388"/>
    <s v="Kean Takahito20160321"/>
    <x v="2158"/>
    <x v="1"/>
    <x v="0"/>
    <x v="4"/>
    <s v="Newell 33"/>
    <n v="13.39"/>
    <n v="3"/>
    <n v="1.51"/>
    <s v="Profit"/>
  </r>
  <r>
    <d v="2016-03-21T00:00:00"/>
    <x v="2"/>
    <x v="2"/>
    <x v="441"/>
    <s v="Dario Medina20160321"/>
    <x v="2159"/>
    <x v="0"/>
    <x v="1"/>
    <x v="13"/>
    <s v="Safco Drafting Table"/>
    <n v="99.37"/>
    <n v="2"/>
    <n v="-1.42"/>
    <s v="Loss"/>
  </r>
  <r>
    <d v="2016-03-21T00:00:00"/>
    <x v="2"/>
    <x v="2"/>
    <x v="441"/>
    <s v="Dario Medina20160321"/>
    <x v="2159"/>
    <x v="0"/>
    <x v="0"/>
    <x v="4"/>
    <s v="Prang Dustless Chalk Sticks"/>
    <n v="1.34"/>
    <n v="1"/>
    <n v="0.5"/>
    <s v="Profit"/>
  </r>
  <r>
    <d v="2016-03-22T00:00:00"/>
    <x v="2"/>
    <x v="2"/>
    <x v="357"/>
    <s v="Robert Barroso20160322"/>
    <x v="2160"/>
    <x v="17"/>
    <x v="2"/>
    <x v="9"/>
    <s v="Logitech ClearChat Comfort/USB Headset H390"/>
    <n v="58.58"/>
    <n v="2"/>
    <n v="19.329999999999998"/>
    <s v="Profit"/>
  </r>
  <r>
    <d v="2016-03-22T00:00:00"/>
    <x v="2"/>
    <x v="2"/>
    <x v="387"/>
    <s v="Marc Crier20160322"/>
    <x v="2161"/>
    <x v="22"/>
    <x v="1"/>
    <x v="5"/>
    <s v="Global Stack Chair with Arms, Black"/>
    <n v="167.89"/>
    <n v="7"/>
    <n v="14.69"/>
    <s v="Profit"/>
  </r>
  <r>
    <d v="2016-03-24T00:00:00"/>
    <x v="2"/>
    <x v="2"/>
    <x v="696"/>
    <s v="Dan Reichenbach20160324"/>
    <x v="2162"/>
    <x v="11"/>
    <x v="2"/>
    <x v="6"/>
    <s v="BlackBerry Q10"/>
    <n v="403.17"/>
    <n v="4"/>
    <n v="25.2"/>
    <s v="Profit"/>
  </r>
  <r>
    <d v="2016-03-24T00:00:00"/>
    <x v="2"/>
    <x v="2"/>
    <x v="422"/>
    <s v="Vivek Grady20160324"/>
    <x v="2163"/>
    <x v="18"/>
    <x v="0"/>
    <x v="0"/>
    <s v="Ink Jet Note and Greeting Cards, 8-1/2&quot; x 5-1/2&quot; Card Size"/>
    <n v="22.48"/>
    <n v="1"/>
    <n v="10.34"/>
    <s v="Profit"/>
  </r>
  <r>
    <d v="2016-03-24T00:00:00"/>
    <x v="2"/>
    <x v="2"/>
    <x v="284"/>
    <s v="Dan Campbell20160324"/>
    <x v="2164"/>
    <x v="10"/>
    <x v="1"/>
    <x v="11"/>
    <s v="O'Sullivan Living Dimensions 3-Shelf Bookcases"/>
    <n v="301.47000000000003"/>
    <n v="3"/>
    <n v="-241.18"/>
    <s v="Loss"/>
  </r>
  <r>
    <d v="2016-03-24T00:00:00"/>
    <x v="2"/>
    <x v="2"/>
    <x v="284"/>
    <s v="Dan Campbell20160324"/>
    <x v="2164"/>
    <x v="10"/>
    <x v="0"/>
    <x v="4"/>
    <s v="Hunt BOSTON Vista Battery-Operated Pencil Sharpener, Black"/>
    <n v="18.66"/>
    <n v="2"/>
    <n v="1.63"/>
    <s v="Profit"/>
  </r>
  <r>
    <d v="2016-03-25T00:00:00"/>
    <x v="2"/>
    <x v="2"/>
    <x v="263"/>
    <s v="Toby Braunhardt20160325"/>
    <x v="2165"/>
    <x v="39"/>
    <x v="2"/>
    <x v="9"/>
    <s v="LogitechÂ P710e Mobile Speakerphone"/>
    <n v="1287.45"/>
    <n v="5"/>
    <n v="244.62"/>
    <s v="Profit"/>
  </r>
  <r>
    <d v="2016-03-25T00:00:00"/>
    <x v="2"/>
    <x v="2"/>
    <x v="105"/>
    <s v="Damala Kotsonis20160325"/>
    <x v="2166"/>
    <x v="20"/>
    <x v="0"/>
    <x v="4"/>
    <s v="Newell 319"/>
    <n v="59.52"/>
    <n v="3"/>
    <n v="17.86"/>
    <s v="Profit"/>
  </r>
  <r>
    <d v="2016-03-26T00:00:00"/>
    <x v="2"/>
    <x v="2"/>
    <x v="457"/>
    <s v="Sibella Parks20160326"/>
    <x v="2167"/>
    <x v="20"/>
    <x v="0"/>
    <x v="2"/>
    <s v="Gould Plastics 18-Pocket Panel Bin, 34w x 5-1/4d x 20-1/2h"/>
    <n v="459.95"/>
    <n v="5"/>
    <n v="18.399999999999999"/>
    <s v="Profit"/>
  </r>
  <r>
    <d v="2016-03-26T00:00:00"/>
    <x v="2"/>
    <x v="2"/>
    <x v="622"/>
    <s v="Dean Braden20160326"/>
    <x v="2168"/>
    <x v="25"/>
    <x v="0"/>
    <x v="2"/>
    <s v="Tenex Personal Self-Stacking Standard File Box, Black/Gray"/>
    <n v="67.64"/>
    <n v="5"/>
    <n v="5.92"/>
    <s v="Profit"/>
  </r>
  <r>
    <d v="2016-03-26T00:00:00"/>
    <x v="2"/>
    <x v="2"/>
    <x v="622"/>
    <s v="Dean Braden20160326"/>
    <x v="2168"/>
    <x v="25"/>
    <x v="2"/>
    <x v="9"/>
    <s v="Case Logic 2.4GHz Wireless Keyboard"/>
    <n v="119.98"/>
    <n v="3"/>
    <n v="-18"/>
    <s v="Loss"/>
  </r>
  <r>
    <d v="2016-03-26T00:00:00"/>
    <x v="2"/>
    <x v="2"/>
    <x v="20"/>
    <s v="Mark Van Huff20160326"/>
    <x v="2169"/>
    <x v="34"/>
    <x v="0"/>
    <x v="0"/>
    <s v="Adams Telephone Message Book W/Dividers/Space For Phone Numbers, 5 1/4&quot;X8 1/2&quot;, 300/Messages"/>
    <n v="17.64"/>
    <n v="3"/>
    <n v="8.64"/>
    <s v="Profit"/>
  </r>
  <r>
    <d v="2016-03-26T00:00:00"/>
    <x v="2"/>
    <x v="2"/>
    <x v="20"/>
    <s v="Mark Van Huff20160326"/>
    <x v="2169"/>
    <x v="34"/>
    <x v="0"/>
    <x v="3"/>
    <s v="Wilson Jones Hanging View Binder, White, 1&quot;"/>
    <n v="17.04"/>
    <n v="3"/>
    <n v="5.54"/>
    <s v="Profit"/>
  </r>
  <r>
    <d v="2016-03-27T00:00:00"/>
    <x v="2"/>
    <x v="2"/>
    <x v="171"/>
    <s v="David Smith20160327"/>
    <x v="2170"/>
    <x v="4"/>
    <x v="1"/>
    <x v="8"/>
    <s v="DAX Two-Tone Silver Metal Document Frame"/>
    <n v="20.239999999999998"/>
    <n v="1"/>
    <n v="8.6999999999999993"/>
    <s v="Profit"/>
  </r>
  <r>
    <d v="2016-03-27T00:00:00"/>
    <x v="2"/>
    <x v="2"/>
    <x v="171"/>
    <s v="David Smith20160327"/>
    <x v="2170"/>
    <x v="4"/>
    <x v="1"/>
    <x v="8"/>
    <s v="Eldon Expressions Wood and Plastic Desk Accessories, Oak"/>
    <n v="39.92"/>
    <n v="4"/>
    <n v="11.18"/>
    <s v="Profit"/>
  </r>
  <r>
    <d v="2016-03-27T00:00:00"/>
    <x v="2"/>
    <x v="2"/>
    <x v="171"/>
    <s v="David Smith20160327"/>
    <x v="2170"/>
    <x v="4"/>
    <x v="0"/>
    <x v="3"/>
    <s v="Acco Flexible ACCOHIDE Square Ring Data Binder, Dark Blue, 11 1/2&quot; X 14&quot; 7/8&quot;"/>
    <n v="32.54"/>
    <n v="2"/>
    <n v="15.94"/>
    <s v="Profit"/>
  </r>
  <r>
    <d v="2016-03-28T00:00:00"/>
    <x v="2"/>
    <x v="2"/>
    <x v="322"/>
    <s v="Aaron Smayling20160328"/>
    <x v="2171"/>
    <x v="6"/>
    <x v="0"/>
    <x v="2"/>
    <s v="Hanging Personal Folder File"/>
    <n v="31.4"/>
    <n v="2"/>
    <n v="7.85"/>
    <s v="Profit"/>
  </r>
  <r>
    <d v="2016-03-28T00:00:00"/>
    <x v="2"/>
    <x v="2"/>
    <x v="393"/>
    <s v="Chris Cortes20160328"/>
    <x v="2172"/>
    <x v="3"/>
    <x v="0"/>
    <x v="2"/>
    <s v="Rogers Deluxe File Chest"/>
    <n v="87.92"/>
    <n v="4"/>
    <n v="0.88"/>
    <s v="Profit"/>
  </r>
  <r>
    <d v="2016-03-28T00:00:00"/>
    <x v="2"/>
    <x v="2"/>
    <x v="393"/>
    <s v="Chris Cortes20160328"/>
    <x v="2172"/>
    <x v="3"/>
    <x v="0"/>
    <x v="0"/>
    <s v="Xerox 1983"/>
    <n v="5.98"/>
    <n v="1"/>
    <n v="2.93"/>
    <s v="Profit"/>
  </r>
  <r>
    <d v="2016-03-29T00:00:00"/>
    <x v="2"/>
    <x v="2"/>
    <x v="5"/>
    <s v="Maria Etezadi20160329"/>
    <x v="2173"/>
    <x v="1"/>
    <x v="0"/>
    <x v="0"/>
    <s v="Computer Printout Paper with Letter-Trim Perforations"/>
    <n v="45.53"/>
    <n v="3"/>
    <n v="15.93"/>
    <s v="Profit"/>
  </r>
  <r>
    <d v="2016-03-29T00:00:00"/>
    <x v="2"/>
    <x v="2"/>
    <x v="5"/>
    <s v="Maria Etezadi20160329"/>
    <x v="2173"/>
    <x v="1"/>
    <x v="1"/>
    <x v="5"/>
    <s v="Global Leather Highback Executive Chair with Pneumatic Height Adjustment, Black"/>
    <n v="844.12"/>
    <n v="6"/>
    <n v="-36.18"/>
    <s v="Loss"/>
  </r>
  <r>
    <d v="2016-03-29T00:00:00"/>
    <x v="2"/>
    <x v="2"/>
    <x v="5"/>
    <s v="Maria Etezadi20160329"/>
    <x v="2173"/>
    <x v="1"/>
    <x v="2"/>
    <x v="6"/>
    <s v="Jabra BIZ 2300 Duo QD Duo CordedÂ Headset"/>
    <n v="812.74"/>
    <n v="8"/>
    <n v="60.96"/>
    <s v="Profit"/>
  </r>
  <r>
    <d v="2016-03-29T00:00:00"/>
    <x v="2"/>
    <x v="2"/>
    <x v="744"/>
    <s v="Janet Martin20160329"/>
    <x v="2174"/>
    <x v="20"/>
    <x v="0"/>
    <x v="0"/>
    <s v="Memo Book, 100 Message Capacity, 5 3/8Â” x 11Â”"/>
    <n v="13.48"/>
    <n v="2"/>
    <n v="6.74"/>
    <s v="Profit"/>
  </r>
  <r>
    <d v="2016-03-29T00:00:00"/>
    <x v="2"/>
    <x v="2"/>
    <x v="744"/>
    <s v="Janet Martin20160329"/>
    <x v="2174"/>
    <x v="20"/>
    <x v="0"/>
    <x v="3"/>
    <s v="Acco Four Pocket Poly Ring Binder with Label Holder, Smoke, 1&quot;"/>
    <n v="29.8"/>
    <n v="5"/>
    <n v="9.31"/>
    <s v="Profit"/>
  </r>
  <r>
    <d v="2016-03-29T00:00:00"/>
    <x v="2"/>
    <x v="2"/>
    <x v="744"/>
    <s v="Janet Martin20160329"/>
    <x v="2174"/>
    <x v="20"/>
    <x v="1"/>
    <x v="8"/>
    <s v="Howard Miller 13-3/4&quot; Diameter Brushed Chrome Round Wall Clock"/>
    <n v="414"/>
    <n v="8"/>
    <n v="124.2"/>
    <s v="Profit"/>
  </r>
  <r>
    <d v="2016-03-29T00:00:00"/>
    <x v="2"/>
    <x v="2"/>
    <x v="744"/>
    <s v="Janet Martin20160329"/>
    <x v="2174"/>
    <x v="20"/>
    <x v="0"/>
    <x v="3"/>
    <s v="GBC Plastic Binding Combs"/>
    <n v="41.33"/>
    <n v="7"/>
    <n v="14.98"/>
    <s v="Profit"/>
  </r>
  <r>
    <d v="2016-03-29T00:00:00"/>
    <x v="2"/>
    <x v="2"/>
    <x v="47"/>
    <s v="Troy Blackwell20160329"/>
    <x v="2175"/>
    <x v="10"/>
    <x v="1"/>
    <x v="11"/>
    <s v="Bush Andora Bookcase, Maple/Graphite Gray Finish"/>
    <n v="299.98"/>
    <n v="5"/>
    <n v="-167.99"/>
    <s v="Loss"/>
  </r>
  <r>
    <d v="2016-03-29T00:00:00"/>
    <x v="2"/>
    <x v="2"/>
    <x v="47"/>
    <s v="Troy Blackwell20160329"/>
    <x v="2175"/>
    <x v="10"/>
    <x v="2"/>
    <x v="6"/>
    <s v="Clearsounds A400"/>
    <n v="158.38"/>
    <n v="4"/>
    <n v="-36.950000000000003"/>
    <s v="Loss"/>
  </r>
  <r>
    <d v="2016-03-30T00:00:00"/>
    <x v="2"/>
    <x v="2"/>
    <x v="552"/>
    <s v="Cathy Prescott20160330"/>
    <x v="2176"/>
    <x v="37"/>
    <x v="0"/>
    <x v="0"/>
    <s v="Xerox 188"/>
    <n v="11.34"/>
    <n v="1"/>
    <n v="5.56"/>
    <s v="Profit"/>
  </r>
  <r>
    <d v="2016-03-31T00:00:00"/>
    <x v="2"/>
    <x v="2"/>
    <x v="246"/>
    <s v="Carlos Soltero20160331"/>
    <x v="2177"/>
    <x v="2"/>
    <x v="2"/>
    <x v="6"/>
    <s v="LG Exalt"/>
    <n v="280.77999999999997"/>
    <n v="3"/>
    <n v="-60.84"/>
    <s v="Loss"/>
  </r>
  <r>
    <d v="2016-03-31T00:00:00"/>
    <x v="2"/>
    <x v="2"/>
    <x v="246"/>
    <s v="Carlos Soltero20160331"/>
    <x v="2177"/>
    <x v="2"/>
    <x v="2"/>
    <x v="9"/>
    <s v="Anker Ultra-Slim Mini Bluetooth 3.0 Wireless Keyboard"/>
    <n v="31.98"/>
    <n v="2"/>
    <n v="1.2"/>
    <s v="Profit"/>
  </r>
  <r>
    <d v="2016-03-31T00:00:00"/>
    <x v="2"/>
    <x v="2"/>
    <x v="15"/>
    <s v="Erica Hackney20160331"/>
    <x v="2178"/>
    <x v="20"/>
    <x v="1"/>
    <x v="5"/>
    <s v="Global Value Steno Chair, Gray"/>
    <n v="328"/>
    <n v="6"/>
    <n v="54.67"/>
    <s v="Profit"/>
  </r>
  <r>
    <d v="2016-04-01T00:00:00"/>
    <x v="2"/>
    <x v="3"/>
    <x v="745"/>
    <s v="Raymond Buch20160401"/>
    <x v="2179"/>
    <x v="20"/>
    <x v="0"/>
    <x v="4"/>
    <s v="Newell 345"/>
    <n v="59.52"/>
    <n v="3"/>
    <n v="15.48"/>
    <s v="Profit"/>
  </r>
  <r>
    <d v="2016-04-01T00:00:00"/>
    <x v="2"/>
    <x v="3"/>
    <x v="745"/>
    <s v="Raymond Buch20160401"/>
    <x v="2179"/>
    <x v="20"/>
    <x v="0"/>
    <x v="2"/>
    <s v="Fellowes Bankers Box Recycled Super Stor/Drawer"/>
    <n v="161.94"/>
    <n v="3"/>
    <n v="9.7200000000000006"/>
    <s v="Profit"/>
  </r>
  <r>
    <d v="2016-04-01T00:00:00"/>
    <x v="2"/>
    <x v="3"/>
    <x v="745"/>
    <s v="Raymond Buch20160401"/>
    <x v="2179"/>
    <x v="20"/>
    <x v="0"/>
    <x v="4"/>
    <s v="Boston 1645 Deluxe Heavier-Duty Electric Pencil Sharpener"/>
    <n v="263.88"/>
    <n v="6"/>
    <n v="71.25"/>
    <s v="Profit"/>
  </r>
  <r>
    <d v="2016-04-01T00:00:00"/>
    <x v="2"/>
    <x v="3"/>
    <x v="745"/>
    <s v="Raymond Buch20160401"/>
    <x v="2179"/>
    <x v="20"/>
    <x v="0"/>
    <x v="4"/>
    <s v="50 Colored Long Pencils"/>
    <n v="30.48"/>
    <n v="3"/>
    <n v="7.92"/>
    <s v="Profit"/>
  </r>
  <r>
    <d v="2016-04-01T00:00:00"/>
    <x v="2"/>
    <x v="3"/>
    <x v="745"/>
    <s v="Raymond Buch20160401"/>
    <x v="2179"/>
    <x v="20"/>
    <x v="0"/>
    <x v="4"/>
    <s v="Newell 342"/>
    <n v="9.84"/>
    <n v="3"/>
    <n v="2.85"/>
    <s v="Profit"/>
  </r>
  <r>
    <d v="2016-04-01T00:00:00"/>
    <x v="2"/>
    <x v="3"/>
    <x v="745"/>
    <s v="Raymond Buch20160401"/>
    <x v="2179"/>
    <x v="20"/>
    <x v="2"/>
    <x v="6"/>
    <s v="Belkin Grip Candy Sheer Case / Cover for iPhone 5 and 5S"/>
    <n v="35.119999999999997"/>
    <n v="4"/>
    <n v="9.1300000000000008"/>
    <s v="Profit"/>
  </r>
  <r>
    <d v="2016-04-01T00:00:00"/>
    <x v="2"/>
    <x v="3"/>
    <x v="323"/>
    <s v="Barry Blumstein20160401"/>
    <x v="2180"/>
    <x v="12"/>
    <x v="0"/>
    <x v="7"/>
    <s v="Staples"/>
    <n v="31.56"/>
    <n v="5"/>
    <n v="9.86"/>
    <s v="Profit"/>
  </r>
  <r>
    <d v="2016-04-01T00:00:00"/>
    <x v="2"/>
    <x v="3"/>
    <x v="323"/>
    <s v="Barry Blumstein20160401"/>
    <x v="2180"/>
    <x v="12"/>
    <x v="0"/>
    <x v="12"/>
    <s v="Belkin F9H710-06 7 Outlet SurgeMaster Surge Protector"/>
    <n v="30.14"/>
    <n v="2"/>
    <n v="3.01"/>
    <s v="Profit"/>
  </r>
  <r>
    <d v="2016-04-01T00:00:00"/>
    <x v="2"/>
    <x v="3"/>
    <x v="738"/>
    <s v="Don Weiss20160401"/>
    <x v="2181"/>
    <x v="20"/>
    <x v="0"/>
    <x v="4"/>
    <s v="Boston 16801 Nautilus Battery Pencil Sharpener"/>
    <n v="88.04"/>
    <n v="4"/>
    <n v="22.89"/>
    <s v="Profit"/>
  </r>
  <r>
    <d v="2016-04-01T00:00:00"/>
    <x v="2"/>
    <x v="3"/>
    <x v="559"/>
    <s v="Thomas Boland20160401"/>
    <x v="2182"/>
    <x v="20"/>
    <x v="0"/>
    <x v="1"/>
    <s v="Avery 473"/>
    <n v="20.7"/>
    <n v="2"/>
    <n v="9.94"/>
    <s v="Profit"/>
  </r>
  <r>
    <d v="2016-04-01T00:00:00"/>
    <x v="2"/>
    <x v="3"/>
    <x v="559"/>
    <s v="Thomas Boland20160401"/>
    <x v="2182"/>
    <x v="20"/>
    <x v="0"/>
    <x v="14"/>
    <s v="Acme Value Line Scissors"/>
    <n v="10.95"/>
    <n v="3"/>
    <n v="3.29"/>
    <s v="Profit"/>
  </r>
  <r>
    <d v="2016-04-01T00:00:00"/>
    <x v="2"/>
    <x v="3"/>
    <x v="559"/>
    <s v="Thomas Boland20160401"/>
    <x v="2182"/>
    <x v="20"/>
    <x v="0"/>
    <x v="3"/>
    <s v="Avery Hanging File Binders"/>
    <n v="14.35"/>
    <n v="3"/>
    <n v="4.66"/>
    <s v="Profit"/>
  </r>
  <r>
    <d v="2016-04-01T00:00:00"/>
    <x v="2"/>
    <x v="3"/>
    <x v="558"/>
    <s v="Frank Preis20160401"/>
    <x v="2183"/>
    <x v="20"/>
    <x v="1"/>
    <x v="5"/>
    <s v="Hon Deluxe Fabric Upholstered Stacking Chairs, Rounded Back"/>
    <n v="1317.49"/>
    <n v="6"/>
    <n v="292.77999999999997"/>
    <s v="Profit"/>
  </r>
  <r>
    <d v="2016-04-01T00:00:00"/>
    <x v="2"/>
    <x v="3"/>
    <x v="558"/>
    <s v="Frank Preis20160401"/>
    <x v="2183"/>
    <x v="20"/>
    <x v="0"/>
    <x v="14"/>
    <s v="Staple remover"/>
    <n v="63.84"/>
    <n v="8"/>
    <n v="18.510000000000002"/>
    <s v="Profit"/>
  </r>
  <r>
    <d v="2016-04-01T00:00:00"/>
    <x v="2"/>
    <x v="3"/>
    <x v="558"/>
    <s v="Frank Preis20160401"/>
    <x v="2183"/>
    <x v="20"/>
    <x v="0"/>
    <x v="3"/>
    <s v="Avery Non-Stick Binders"/>
    <n v="3.59"/>
    <n v="1"/>
    <n v="1.1200000000000001"/>
    <s v="Profit"/>
  </r>
  <r>
    <d v="2016-04-01T00:00:00"/>
    <x v="2"/>
    <x v="3"/>
    <x v="474"/>
    <s v="Daniel Byrd20160401"/>
    <x v="2184"/>
    <x v="4"/>
    <x v="1"/>
    <x v="8"/>
    <s v="Regeneration Desk Collection"/>
    <n v="7.04"/>
    <n v="4"/>
    <n v="3.1"/>
    <s v="Profit"/>
  </r>
  <r>
    <d v="2016-04-01T00:00:00"/>
    <x v="2"/>
    <x v="3"/>
    <x v="168"/>
    <s v="Muhammed Yedwab20160401"/>
    <x v="2185"/>
    <x v="21"/>
    <x v="2"/>
    <x v="6"/>
    <s v="Cyber Acoustics AC-202b Speech Recognition Stereo Headset"/>
    <n v="12.99"/>
    <n v="1"/>
    <n v="0.26"/>
    <s v="Profit"/>
  </r>
  <r>
    <d v="2016-04-02T00:00:00"/>
    <x v="2"/>
    <x v="3"/>
    <x v="561"/>
    <s v="Denny Joy20160402"/>
    <x v="2186"/>
    <x v="21"/>
    <x v="1"/>
    <x v="5"/>
    <s v="Global Executive Mid-Back Manager's Chair"/>
    <n v="1454.9"/>
    <n v="5"/>
    <n v="378.27"/>
    <s v="Profit"/>
  </r>
  <r>
    <d v="2016-04-03T00:00:00"/>
    <x v="2"/>
    <x v="3"/>
    <x v="246"/>
    <s v="Carlos Soltero20160403"/>
    <x v="2187"/>
    <x v="2"/>
    <x v="0"/>
    <x v="3"/>
    <s v="GBC Velobind Prepunched Cover Sets, Regency Series"/>
    <n v="99.85"/>
    <n v="9"/>
    <n v="-83.21"/>
    <s v="Loss"/>
  </r>
  <r>
    <d v="2016-04-03T00:00:00"/>
    <x v="2"/>
    <x v="3"/>
    <x v="368"/>
    <s v="Zuschuss Donatelli20160403"/>
    <x v="2188"/>
    <x v="18"/>
    <x v="1"/>
    <x v="8"/>
    <s v="Seth Thomas 13 1/2&quot; Wall Clock"/>
    <n v="71.12"/>
    <n v="4"/>
    <n v="22.05"/>
    <s v="Profit"/>
  </r>
  <r>
    <d v="2016-04-03T00:00:00"/>
    <x v="2"/>
    <x v="3"/>
    <x v="368"/>
    <s v="Zuschuss Donatelli20160403"/>
    <x v="2188"/>
    <x v="18"/>
    <x v="2"/>
    <x v="6"/>
    <s v="Plantronics Voyager Pro HD - Bluetooth Headset"/>
    <n v="259.95999999999998"/>
    <n v="4"/>
    <n v="124.78"/>
    <s v="Profit"/>
  </r>
  <r>
    <d v="2016-04-03T00:00:00"/>
    <x v="2"/>
    <x v="3"/>
    <x v="50"/>
    <s v="Steven Roelle20160403"/>
    <x v="2189"/>
    <x v="0"/>
    <x v="0"/>
    <x v="0"/>
    <s v="Xerox 1962"/>
    <n v="10.27"/>
    <n v="3"/>
    <n v="3.21"/>
    <s v="Profit"/>
  </r>
  <r>
    <d v="2016-04-04T00:00:00"/>
    <x v="2"/>
    <x v="3"/>
    <x v="5"/>
    <s v="Maria Etezadi20160404"/>
    <x v="2190"/>
    <x v="6"/>
    <x v="2"/>
    <x v="6"/>
    <s v="Anker Astro 15000mAh USB Portable Charger"/>
    <n v="149.97"/>
    <n v="3"/>
    <n v="6"/>
    <s v="Profit"/>
  </r>
  <r>
    <d v="2016-04-04T00:00:00"/>
    <x v="2"/>
    <x v="3"/>
    <x v="5"/>
    <s v="Maria Etezadi20160404"/>
    <x v="2190"/>
    <x v="6"/>
    <x v="0"/>
    <x v="0"/>
    <s v="Wirebound Message Books, Four 2 3/4&quot; x 5&quot; Forms per Page, 600 Sets per Book"/>
    <n v="27.81"/>
    <n v="3"/>
    <n v="13.07"/>
    <s v="Profit"/>
  </r>
  <r>
    <d v="2016-04-04T00:00:00"/>
    <x v="2"/>
    <x v="3"/>
    <x v="216"/>
    <s v="Evan Henry20160404"/>
    <x v="2191"/>
    <x v="20"/>
    <x v="0"/>
    <x v="3"/>
    <s v="Ibico Ibimaster 300 Manual Binding System"/>
    <n v="588.78"/>
    <n v="2"/>
    <n v="184"/>
    <s v="Profit"/>
  </r>
  <r>
    <d v="2016-04-04T00:00:00"/>
    <x v="2"/>
    <x v="3"/>
    <x v="288"/>
    <s v="Becky Castell20160404"/>
    <x v="2192"/>
    <x v="20"/>
    <x v="1"/>
    <x v="8"/>
    <s v="Deflect-o EconoMat Studded, No Bevel Mat for Low Pile Carpeting"/>
    <n v="82.64"/>
    <n v="2"/>
    <n v="7.44"/>
    <s v="Profit"/>
  </r>
  <r>
    <d v="2016-04-04T00:00:00"/>
    <x v="2"/>
    <x v="3"/>
    <x v="288"/>
    <s v="Becky Castell20160404"/>
    <x v="2192"/>
    <x v="20"/>
    <x v="0"/>
    <x v="2"/>
    <s v="Tenex File Box, Personal Filing Tote with Lid, Black"/>
    <n v="31.02"/>
    <n v="2"/>
    <n v="8.07"/>
    <s v="Profit"/>
  </r>
  <r>
    <d v="2016-04-04T00:00:00"/>
    <x v="2"/>
    <x v="3"/>
    <x v="288"/>
    <s v="Becky Castell20160404"/>
    <x v="2192"/>
    <x v="20"/>
    <x v="2"/>
    <x v="9"/>
    <s v="Logitech Trackman Marble Mouse"/>
    <n v="89.97"/>
    <n v="3"/>
    <n v="37.79"/>
    <s v="Profit"/>
  </r>
  <r>
    <d v="2016-04-05T00:00:00"/>
    <x v="2"/>
    <x v="3"/>
    <x v="146"/>
    <s v="Gary Mitchum20160405"/>
    <x v="2193"/>
    <x v="0"/>
    <x v="0"/>
    <x v="2"/>
    <s v="Eldon Portable Mobile Manager"/>
    <n v="158.37"/>
    <n v="7"/>
    <n v="13.86"/>
    <s v="Profit"/>
  </r>
  <r>
    <d v="2016-04-05T00:00:00"/>
    <x v="2"/>
    <x v="3"/>
    <x v="645"/>
    <s v="Justin Hirsh20160405"/>
    <x v="2194"/>
    <x v="2"/>
    <x v="2"/>
    <x v="6"/>
    <s v="Clearsounds A400"/>
    <n v="118.78"/>
    <n v="3"/>
    <n v="-27.72"/>
    <s v="Loss"/>
  </r>
  <r>
    <d v="2016-04-05T00:00:00"/>
    <x v="2"/>
    <x v="3"/>
    <x v="645"/>
    <s v="Justin Hirsh20160405"/>
    <x v="2194"/>
    <x v="2"/>
    <x v="0"/>
    <x v="14"/>
    <s v="Premier Automatic Letter Opener"/>
    <n v="769.18"/>
    <n v="4"/>
    <n v="-163.44999999999999"/>
    <s v="Loss"/>
  </r>
  <r>
    <d v="2016-04-06T00:00:00"/>
    <x v="2"/>
    <x v="3"/>
    <x v="139"/>
    <s v="Valerie Mitchum20160406"/>
    <x v="2195"/>
    <x v="45"/>
    <x v="2"/>
    <x v="6"/>
    <s v="Nortel Meridian M5316 Digital phone"/>
    <n v="1294.75"/>
    <n v="5"/>
    <n v="336.64"/>
    <s v="Profit"/>
  </r>
  <r>
    <d v="2016-04-07T00:00:00"/>
    <x v="2"/>
    <x v="3"/>
    <x v="515"/>
    <s v="Yoseph Carroll20160407"/>
    <x v="2196"/>
    <x v="3"/>
    <x v="2"/>
    <x v="16"/>
    <s v="Hewlett Packard 610 Color Digital Copier / Printer"/>
    <n v="1199.98"/>
    <n v="3"/>
    <n v="374.99"/>
    <s v="Profit"/>
  </r>
  <r>
    <d v="2016-04-07T00:00:00"/>
    <x v="2"/>
    <x v="3"/>
    <x v="112"/>
    <s v="Dorris liebe20160407"/>
    <x v="2197"/>
    <x v="20"/>
    <x v="1"/>
    <x v="5"/>
    <s v="Hon Deluxe Fabric Upholstered Stacking Chairs, Rounded Back"/>
    <n v="658.75"/>
    <n v="3"/>
    <n v="146.38999999999999"/>
    <s v="Profit"/>
  </r>
  <r>
    <d v="2016-04-07T00:00:00"/>
    <x v="2"/>
    <x v="3"/>
    <x v="582"/>
    <s v="Sarah Foster20160407"/>
    <x v="2198"/>
    <x v="20"/>
    <x v="0"/>
    <x v="4"/>
    <s v="Newell 322"/>
    <n v="3.64"/>
    <n v="2"/>
    <n v="0.98"/>
    <s v="Profit"/>
  </r>
  <r>
    <d v="2016-04-07T00:00:00"/>
    <x v="2"/>
    <x v="3"/>
    <x v="442"/>
    <s v="Erin Smith20160407"/>
    <x v="2199"/>
    <x v="23"/>
    <x v="0"/>
    <x v="0"/>
    <s v="Xerox 1939"/>
    <n v="37.94"/>
    <n v="2"/>
    <n v="18.21"/>
    <s v="Profit"/>
  </r>
  <r>
    <d v="2016-04-07T00:00:00"/>
    <x v="2"/>
    <x v="3"/>
    <x v="83"/>
    <s v="Alan Shonely20160407"/>
    <x v="2200"/>
    <x v="2"/>
    <x v="0"/>
    <x v="12"/>
    <s v="Belkin 7-Outlet SurgeMaster Home Series"/>
    <n v="33.53"/>
    <n v="3"/>
    <n v="2.5099999999999998"/>
    <s v="Profit"/>
  </r>
  <r>
    <d v="2016-04-07T00:00:00"/>
    <x v="2"/>
    <x v="3"/>
    <x v="83"/>
    <s v="Alan Shonely20160407"/>
    <x v="2200"/>
    <x v="2"/>
    <x v="0"/>
    <x v="2"/>
    <s v="Eldon Jumbo ProFile Portable File Boxes Graphite/Black"/>
    <n v="36.74"/>
    <n v="3"/>
    <n v="3.67"/>
    <s v="Profit"/>
  </r>
  <r>
    <d v="2016-04-08T00:00:00"/>
    <x v="2"/>
    <x v="3"/>
    <x v="506"/>
    <s v="Jeremy Lonsdale20160408"/>
    <x v="2201"/>
    <x v="20"/>
    <x v="1"/>
    <x v="11"/>
    <s v="Sauder Barrister Bookcases"/>
    <n v="388.7"/>
    <n v="6"/>
    <n v="-4.8600000000000003"/>
    <s v="Loss"/>
  </r>
  <r>
    <d v="2016-04-08T00:00:00"/>
    <x v="2"/>
    <x v="3"/>
    <x v="506"/>
    <s v="Jeremy Lonsdale20160408"/>
    <x v="2201"/>
    <x v="20"/>
    <x v="0"/>
    <x v="10"/>
    <s v="#10 Gummed Flap White Envelopes, 100/Box"/>
    <n v="8.26"/>
    <n v="2"/>
    <n v="3.8"/>
    <s v="Profit"/>
  </r>
  <r>
    <d v="2016-04-08T00:00:00"/>
    <x v="2"/>
    <x v="3"/>
    <x v="506"/>
    <s v="Jeremy Lonsdale20160408"/>
    <x v="2201"/>
    <x v="20"/>
    <x v="0"/>
    <x v="4"/>
    <s v="Dixon Prang Watercolor Pencils, 10-Color Set with Brush"/>
    <n v="17.04"/>
    <n v="4"/>
    <n v="6.99"/>
    <s v="Profit"/>
  </r>
  <r>
    <d v="2016-04-08T00:00:00"/>
    <x v="2"/>
    <x v="3"/>
    <x v="506"/>
    <s v="Jeremy Lonsdale20160408"/>
    <x v="2201"/>
    <x v="20"/>
    <x v="0"/>
    <x v="0"/>
    <s v="Adams Phone Message Book, 200 Message Capacity, 8 1/16Â” x 11Â”"/>
    <n v="34.4"/>
    <n v="5"/>
    <n v="15.82"/>
    <s v="Profit"/>
  </r>
  <r>
    <d v="2016-04-08T00:00:00"/>
    <x v="2"/>
    <x v="3"/>
    <x v="391"/>
    <s v="Logan Currie20160408"/>
    <x v="2202"/>
    <x v="3"/>
    <x v="0"/>
    <x v="0"/>
    <s v="Xerox 1923"/>
    <n v="20.04"/>
    <n v="3"/>
    <n v="9.6199999999999992"/>
    <s v="Profit"/>
  </r>
  <r>
    <d v="2016-04-08T00:00:00"/>
    <x v="2"/>
    <x v="3"/>
    <x v="391"/>
    <s v="Logan Currie20160408"/>
    <x v="2202"/>
    <x v="3"/>
    <x v="0"/>
    <x v="2"/>
    <s v="Fellowes Neat Ideas Storage Cubes"/>
    <n v="64.959999999999994"/>
    <n v="2"/>
    <n v="2.6"/>
    <s v="Profit"/>
  </r>
  <r>
    <d v="2016-04-08T00:00:00"/>
    <x v="2"/>
    <x v="3"/>
    <x v="391"/>
    <s v="Logan Currie20160408"/>
    <x v="2202"/>
    <x v="3"/>
    <x v="0"/>
    <x v="0"/>
    <s v="Xerox 1931"/>
    <n v="12.96"/>
    <n v="2"/>
    <n v="6.22"/>
    <s v="Profit"/>
  </r>
  <r>
    <d v="2016-04-08T00:00:00"/>
    <x v="2"/>
    <x v="3"/>
    <x v="456"/>
    <s v="Zuschuss Carroll20160408"/>
    <x v="2203"/>
    <x v="0"/>
    <x v="2"/>
    <x v="9"/>
    <s v="Kensington Orbit Wireless Mobile Trackball for PC and Mac"/>
    <n v="431.93"/>
    <n v="9"/>
    <n v="64.790000000000006"/>
    <s v="Profit"/>
  </r>
  <r>
    <d v="2016-04-08T00:00:00"/>
    <x v="2"/>
    <x v="3"/>
    <x v="456"/>
    <s v="Zuschuss Carroll20160408"/>
    <x v="2203"/>
    <x v="0"/>
    <x v="1"/>
    <x v="5"/>
    <s v="Global Chrome Stack Chair"/>
    <n v="95.98"/>
    <n v="4"/>
    <n v="-4.1100000000000003"/>
    <s v="Loss"/>
  </r>
  <r>
    <d v="2016-04-08T00:00:00"/>
    <x v="2"/>
    <x v="3"/>
    <x v="456"/>
    <s v="Zuschuss Carroll20160408"/>
    <x v="2203"/>
    <x v="0"/>
    <x v="0"/>
    <x v="3"/>
    <s v="GBC DocuBind P400 Electric Binding System"/>
    <n v="1088.79"/>
    <n v="4"/>
    <n v="-1850.95"/>
    <s v="Loss"/>
  </r>
  <r>
    <d v="2016-04-08T00:00:00"/>
    <x v="2"/>
    <x v="3"/>
    <x v="469"/>
    <s v="Eugene Hildebrand20160408"/>
    <x v="2204"/>
    <x v="10"/>
    <x v="0"/>
    <x v="10"/>
    <s v="#10 Self-Seal White Envelopes"/>
    <n v="8.8699999999999992"/>
    <n v="1"/>
    <n v="3.22"/>
    <s v="Profit"/>
  </r>
  <r>
    <d v="2016-04-08T00:00:00"/>
    <x v="2"/>
    <x v="3"/>
    <x v="469"/>
    <s v="Eugene Hildebrand20160408"/>
    <x v="2204"/>
    <x v="10"/>
    <x v="0"/>
    <x v="3"/>
    <s v="Catalog Binders with Expanding Posts"/>
    <n v="121.1"/>
    <n v="6"/>
    <n v="-100.92"/>
    <s v="Loss"/>
  </r>
  <r>
    <d v="2016-04-08T00:00:00"/>
    <x v="2"/>
    <x v="3"/>
    <x v="584"/>
    <s v="Clytie Kelty20160408"/>
    <x v="2205"/>
    <x v="3"/>
    <x v="1"/>
    <x v="8"/>
    <s v="C-Line Magnetic Cubicle Keepers, Clear Polypropylene"/>
    <n v="24.7"/>
    <n v="5"/>
    <n v="10.37"/>
    <s v="Profit"/>
  </r>
  <r>
    <d v="2016-04-08T00:00:00"/>
    <x v="2"/>
    <x v="3"/>
    <x v="190"/>
    <s v="Patrick Gardner20160408"/>
    <x v="2206"/>
    <x v="4"/>
    <x v="0"/>
    <x v="10"/>
    <s v="Ampad #10 Peel &amp; Seel Holiday Envelopes"/>
    <n v="17.920000000000002"/>
    <n v="4"/>
    <n v="8.6"/>
    <s v="Profit"/>
  </r>
  <r>
    <d v="2016-04-08T00:00:00"/>
    <x v="2"/>
    <x v="3"/>
    <x v="195"/>
    <s v="Raymond Messe20160408"/>
    <x v="2207"/>
    <x v="4"/>
    <x v="1"/>
    <x v="11"/>
    <s v="Hon Metal Bookcases, Black"/>
    <n v="354.9"/>
    <n v="5"/>
    <n v="88.73"/>
    <s v="Profit"/>
  </r>
  <r>
    <d v="2016-04-08T00:00:00"/>
    <x v="2"/>
    <x v="3"/>
    <x v="79"/>
    <s v="Christine Kargatis20160408"/>
    <x v="2208"/>
    <x v="13"/>
    <x v="0"/>
    <x v="7"/>
    <s v="Advantus Plastic Paper Clips"/>
    <n v="30"/>
    <n v="6"/>
    <n v="14.4"/>
    <s v="Profit"/>
  </r>
  <r>
    <d v="2016-04-08T00:00:00"/>
    <x v="2"/>
    <x v="3"/>
    <x v="79"/>
    <s v="Christine Kargatis20160408"/>
    <x v="2208"/>
    <x v="13"/>
    <x v="0"/>
    <x v="0"/>
    <s v="Xerox 1993"/>
    <n v="25.92"/>
    <n v="4"/>
    <n v="12.7"/>
    <s v="Profit"/>
  </r>
  <r>
    <d v="2016-04-08T00:00:00"/>
    <x v="2"/>
    <x v="3"/>
    <x v="79"/>
    <s v="Christine Kargatis20160408"/>
    <x v="2208"/>
    <x v="13"/>
    <x v="1"/>
    <x v="8"/>
    <s v="Eldon Radial Chair Mat for Low to Medium Pile Carpets"/>
    <n v="159.91999999999999"/>
    <n v="4"/>
    <n v="31.98"/>
    <s v="Profit"/>
  </r>
  <r>
    <d v="2016-04-09T00:00:00"/>
    <x v="2"/>
    <x v="3"/>
    <x v="615"/>
    <s v="Edward Becker20160409"/>
    <x v="2209"/>
    <x v="22"/>
    <x v="0"/>
    <x v="3"/>
    <s v="Acco Pressboard Covers with Storage Hooks, 14 7/8&quot; x 11&quot;, Light Blue"/>
    <n v="35.35"/>
    <n v="9"/>
    <n v="12.82"/>
    <s v="Profit"/>
  </r>
  <r>
    <d v="2016-04-09T00:00:00"/>
    <x v="2"/>
    <x v="3"/>
    <x v="746"/>
    <s v="Sean Wendt20160409"/>
    <x v="2210"/>
    <x v="14"/>
    <x v="2"/>
    <x v="6"/>
    <s v="Nortel Meridian M5316 Digital phone"/>
    <n v="517.9"/>
    <n v="2"/>
    <n v="134.65"/>
    <s v="Profit"/>
  </r>
  <r>
    <d v="2016-04-09T00:00:00"/>
    <x v="2"/>
    <x v="3"/>
    <x v="746"/>
    <s v="Sean Wendt20160409"/>
    <x v="2210"/>
    <x v="14"/>
    <x v="0"/>
    <x v="3"/>
    <s v="Storex Flexible Poly Binders with Double Pockets"/>
    <n v="5.28"/>
    <n v="2"/>
    <n v="2.4300000000000002"/>
    <s v="Profit"/>
  </r>
  <r>
    <d v="2016-04-09T00:00:00"/>
    <x v="2"/>
    <x v="3"/>
    <x v="221"/>
    <s v="Herbert Flentye20160409"/>
    <x v="2211"/>
    <x v="3"/>
    <x v="1"/>
    <x v="11"/>
    <s v="Bush Somerset Collection Bookcase"/>
    <n v="556.66999999999996"/>
    <n v="5"/>
    <n v="6.55"/>
    <s v="Profit"/>
  </r>
  <r>
    <d v="2016-04-10T00:00:00"/>
    <x v="2"/>
    <x v="3"/>
    <x v="691"/>
    <s v="Justin Ritter20160410"/>
    <x v="2212"/>
    <x v="10"/>
    <x v="0"/>
    <x v="3"/>
    <s v="Wilson Jones Hanging Recycled Pressboard Data Binders"/>
    <n v="8.9"/>
    <n v="2"/>
    <n v="-6.53"/>
    <s v="Loss"/>
  </r>
  <r>
    <d v="2016-04-10T00:00:00"/>
    <x v="2"/>
    <x v="3"/>
    <x v="76"/>
    <s v="Filia McAdams20160410"/>
    <x v="2213"/>
    <x v="3"/>
    <x v="0"/>
    <x v="0"/>
    <s v="Xerox 227"/>
    <n v="12.96"/>
    <n v="2"/>
    <n v="6.22"/>
    <s v="Profit"/>
  </r>
  <r>
    <d v="2016-04-10T00:00:00"/>
    <x v="2"/>
    <x v="3"/>
    <x v="76"/>
    <s v="Filia McAdams20160410"/>
    <x v="2213"/>
    <x v="3"/>
    <x v="0"/>
    <x v="3"/>
    <s v="Wilson Jones Clip &amp; Carry Folder Binder Tool for Ring Binders, Clear"/>
    <n v="23.2"/>
    <n v="5"/>
    <n v="8.1199999999999992"/>
    <s v="Profit"/>
  </r>
  <r>
    <d v="2016-04-10T00:00:00"/>
    <x v="2"/>
    <x v="3"/>
    <x v="542"/>
    <s v="Brian Thompson20160410"/>
    <x v="2214"/>
    <x v="3"/>
    <x v="0"/>
    <x v="12"/>
    <s v="3M Replacement Filter for Office Air Cleaner for 20' x 33' Room"/>
    <n v="113.76"/>
    <n v="3"/>
    <n v="44.37"/>
    <s v="Profit"/>
  </r>
  <r>
    <d v="2016-04-10T00:00:00"/>
    <x v="2"/>
    <x v="3"/>
    <x v="542"/>
    <s v="Brian Thompson20160410"/>
    <x v="2214"/>
    <x v="3"/>
    <x v="0"/>
    <x v="2"/>
    <s v="Fellowes Staxonsteel Drawer Files"/>
    <n v="579.51"/>
    <n v="3"/>
    <n v="81.13"/>
    <s v="Profit"/>
  </r>
  <r>
    <d v="2016-04-10T00:00:00"/>
    <x v="2"/>
    <x v="3"/>
    <x v="542"/>
    <s v="Brian Thompson20160410"/>
    <x v="2214"/>
    <x v="3"/>
    <x v="0"/>
    <x v="2"/>
    <s v="Rogers Profile Extra Capacity Storage Tub"/>
    <n v="150.66"/>
    <n v="9"/>
    <n v="6.03"/>
    <s v="Profit"/>
  </r>
  <r>
    <d v="2016-04-10T00:00:00"/>
    <x v="2"/>
    <x v="3"/>
    <x v="542"/>
    <s v="Brian Thompson20160410"/>
    <x v="2214"/>
    <x v="3"/>
    <x v="0"/>
    <x v="3"/>
    <s v="GBC Prepunched Paper, 19-Hole, for Binding Systems, 24-lb"/>
    <n v="48.03"/>
    <n v="4"/>
    <n v="15.61"/>
    <s v="Profit"/>
  </r>
  <r>
    <d v="2016-04-10T00:00:00"/>
    <x v="2"/>
    <x v="3"/>
    <x v="87"/>
    <s v="Quincy Jones20160410"/>
    <x v="2215"/>
    <x v="1"/>
    <x v="0"/>
    <x v="4"/>
    <s v="BIC Brite Liner Grip Highlighters, Assorted, 5/Pack"/>
    <n v="13.57"/>
    <n v="4"/>
    <n v="3.22"/>
    <s v="Profit"/>
  </r>
  <r>
    <d v="2016-04-12T00:00:00"/>
    <x v="2"/>
    <x v="3"/>
    <x v="12"/>
    <s v="Brian Dahlen20160412"/>
    <x v="2216"/>
    <x v="6"/>
    <x v="1"/>
    <x v="13"/>
    <s v="KI Adjustable-Height Table"/>
    <n v="343.92"/>
    <n v="4"/>
    <n v="75.66"/>
    <s v="Profit"/>
  </r>
  <r>
    <d v="2016-04-12T00:00:00"/>
    <x v="2"/>
    <x v="3"/>
    <x v="12"/>
    <s v="Brian Dahlen20160412"/>
    <x v="2216"/>
    <x v="6"/>
    <x v="0"/>
    <x v="0"/>
    <s v="Xerox 1945"/>
    <n v="40.99"/>
    <n v="1"/>
    <n v="20.09"/>
    <s v="Profit"/>
  </r>
  <r>
    <d v="2016-04-12T00:00:00"/>
    <x v="2"/>
    <x v="3"/>
    <x v="12"/>
    <s v="Brian Dahlen20160412"/>
    <x v="2216"/>
    <x v="6"/>
    <x v="0"/>
    <x v="10"/>
    <s v="Globe Weis Peel &amp; Seel First Class Envelopes"/>
    <n v="63.9"/>
    <n v="5"/>
    <n v="28.76"/>
    <s v="Profit"/>
  </r>
  <r>
    <d v="2016-04-12T00:00:00"/>
    <x v="2"/>
    <x v="3"/>
    <x v="443"/>
    <s v="Beth Paige20160412"/>
    <x v="2217"/>
    <x v="3"/>
    <x v="1"/>
    <x v="5"/>
    <s v="Hon Comfortask Task/Swivel Chairs"/>
    <n v="638.29"/>
    <n v="7"/>
    <n v="-31.91"/>
    <s v="Loss"/>
  </r>
  <r>
    <d v="2016-04-12T00:00:00"/>
    <x v="2"/>
    <x v="3"/>
    <x v="443"/>
    <s v="Beth Paige20160412"/>
    <x v="2217"/>
    <x v="3"/>
    <x v="0"/>
    <x v="3"/>
    <s v="JM Magazine Binder"/>
    <n v="13.21"/>
    <n v="1"/>
    <n v="4.62"/>
    <s v="Profit"/>
  </r>
  <r>
    <d v="2016-04-12T00:00:00"/>
    <x v="2"/>
    <x v="3"/>
    <x v="80"/>
    <s v="Jason Fortune-20160412"/>
    <x v="2218"/>
    <x v="3"/>
    <x v="0"/>
    <x v="0"/>
    <s v="Xerox 206"/>
    <n v="19.440000000000001"/>
    <n v="3"/>
    <n v="9.33"/>
    <s v="Profit"/>
  </r>
  <r>
    <d v="2016-04-12T00:00:00"/>
    <x v="2"/>
    <x v="3"/>
    <x v="80"/>
    <s v="Jason Fortune-20160412"/>
    <x v="2218"/>
    <x v="3"/>
    <x v="1"/>
    <x v="5"/>
    <s v="Global Geo Office Task Chair, Gray"/>
    <n v="194.35"/>
    <n v="3"/>
    <n v="-36.44"/>
    <s v="Loss"/>
  </r>
  <r>
    <d v="2016-04-12T00:00:00"/>
    <x v="2"/>
    <x v="3"/>
    <x v="80"/>
    <s v="Jason Fortune-20160412"/>
    <x v="2218"/>
    <x v="3"/>
    <x v="0"/>
    <x v="3"/>
    <s v="Aluminum Screw Posts"/>
    <n v="36.619999999999997"/>
    <n v="3"/>
    <n v="13.73"/>
    <s v="Profit"/>
  </r>
  <r>
    <d v="2016-04-12T00:00:00"/>
    <x v="2"/>
    <x v="3"/>
    <x v="559"/>
    <s v="Thomas Boland20160412"/>
    <x v="2219"/>
    <x v="25"/>
    <x v="0"/>
    <x v="2"/>
    <s v="Fellowes Bankers Box Recycled Super Stor/Drawer"/>
    <n v="129.55000000000001"/>
    <n v="3"/>
    <n v="-22.67"/>
    <s v="Loss"/>
  </r>
  <r>
    <d v="2016-04-12T00:00:00"/>
    <x v="2"/>
    <x v="3"/>
    <x v="559"/>
    <s v="Thomas Boland20160412"/>
    <x v="2219"/>
    <x v="25"/>
    <x v="0"/>
    <x v="2"/>
    <s v="Fellowes Bankers Box Staxonsteel Drawer File/Stacking System"/>
    <n v="51.98"/>
    <n v="1"/>
    <n v="-5.2"/>
    <s v="Loss"/>
  </r>
  <r>
    <d v="2016-04-12T00:00:00"/>
    <x v="2"/>
    <x v="3"/>
    <x v="559"/>
    <s v="Thomas Boland20160412"/>
    <x v="2219"/>
    <x v="25"/>
    <x v="0"/>
    <x v="0"/>
    <s v="TOPS &quot;Important Message&quot; Pads, Canary, 4-1/4 x 5-1/2, 50 Sheets per Pad"/>
    <n v="10.27"/>
    <n v="3"/>
    <n v="3.47"/>
    <s v="Profit"/>
  </r>
  <r>
    <d v="2016-04-13T00:00:00"/>
    <x v="2"/>
    <x v="3"/>
    <x v="530"/>
    <s v="Susan Pistek20160413"/>
    <x v="2220"/>
    <x v="3"/>
    <x v="0"/>
    <x v="10"/>
    <s v="Poly String Tie Envelopes"/>
    <n v="6.12"/>
    <n v="3"/>
    <n v="2.88"/>
    <s v="Profit"/>
  </r>
  <r>
    <d v="2016-04-14T00:00:00"/>
    <x v="2"/>
    <x v="3"/>
    <x v="300"/>
    <s v="Philip Brown20160414"/>
    <x v="2221"/>
    <x v="3"/>
    <x v="1"/>
    <x v="5"/>
    <s v="Bevis Steel Folding Chairs"/>
    <n v="383.8"/>
    <n v="5"/>
    <n v="38.380000000000003"/>
    <s v="Profit"/>
  </r>
  <r>
    <d v="2016-04-14T00:00:00"/>
    <x v="2"/>
    <x v="3"/>
    <x v="388"/>
    <s v="Kean Takahito20160414"/>
    <x v="2222"/>
    <x v="12"/>
    <x v="1"/>
    <x v="5"/>
    <s v="Hon 4070 Series Pagoda Armless Upholstered Stacking Chairs"/>
    <n v="933.54"/>
    <n v="4"/>
    <n v="105.02"/>
    <s v="Profit"/>
  </r>
  <r>
    <d v="2016-04-14T00:00:00"/>
    <x v="2"/>
    <x v="3"/>
    <x v="388"/>
    <s v="Kean Takahito20160414"/>
    <x v="2222"/>
    <x v="12"/>
    <x v="0"/>
    <x v="2"/>
    <s v="Fellowes Personal Hanging Folder Files, Navy"/>
    <n v="42.98"/>
    <n v="4"/>
    <n v="4.3"/>
    <s v="Profit"/>
  </r>
  <r>
    <d v="2016-04-14T00:00:00"/>
    <x v="2"/>
    <x v="3"/>
    <x v="23"/>
    <s v="Tom Boeckenhauer20160414"/>
    <x v="2223"/>
    <x v="6"/>
    <x v="0"/>
    <x v="2"/>
    <s v="Acco Perma 4000 Stacking Storage Drawers"/>
    <n v="81.2"/>
    <n v="5"/>
    <n v="12.18"/>
    <s v="Profit"/>
  </r>
  <r>
    <d v="2016-04-14T00:00:00"/>
    <x v="2"/>
    <x v="3"/>
    <x v="747"/>
    <s v="Jill Matthias20160414"/>
    <x v="2224"/>
    <x v="36"/>
    <x v="0"/>
    <x v="3"/>
    <s v="GBC ProClick Spines for 32-Hole Punch"/>
    <n v="25.06"/>
    <n v="2"/>
    <n v="11.78"/>
    <s v="Profit"/>
  </r>
  <r>
    <d v="2016-04-15T00:00:00"/>
    <x v="2"/>
    <x v="3"/>
    <x v="237"/>
    <s v="Ross Baird20160415"/>
    <x v="2225"/>
    <x v="25"/>
    <x v="0"/>
    <x v="3"/>
    <s v="GBC ProClick 150 Presentation Binding System"/>
    <n v="189.59"/>
    <n v="2"/>
    <n v="-145.35"/>
    <s v="Loss"/>
  </r>
  <r>
    <d v="2016-04-15T00:00:00"/>
    <x v="2"/>
    <x v="3"/>
    <x v="237"/>
    <s v="Ross Baird20160415"/>
    <x v="2225"/>
    <x v="25"/>
    <x v="2"/>
    <x v="9"/>
    <s v="ImationÂ Secure+ Hardware Encrypted USB 2.0Â Flash Drive; 16GB"/>
    <n v="408.74"/>
    <n v="7"/>
    <n v="76.64"/>
    <s v="Profit"/>
  </r>
  <r>
    <d v="2016-04-15T00:00:00"/>
    <x v="2"/>
    <x v="3"/>
    <x v="237"/>
    <s v="Ross Baird20160415"/>
    <x v="2225"/>
    <x v="25"/>
    <x v="2"/>
    <x v="9"/>
    <s v="ImationÂ Secure+ Hardware Encrypted USB 2.0Â Flash Drive; 16GB"/>
    <n v="291.95999999999998"/>
    <n v="5"/>
    <n v="54.74"/>
    <s v="Profit"/>
  </r>
  <r>
    <d v="2016-04-15T00:00:00"/>
    <x v="2"/>
    <x v="3"/>
    <x v="237"/>
    <s v="Ross Baird20160415"/>
    <x v="2225"/>
    <x v="25"/>
    <x v="0"/>
    <x v="2"/>
    <s v="Woodgrain Magazine Files by Perma"/>
    <n v="4.7699999999999996"/>
    <n v="2"/>
    <n v="-0.77"/>
    <s v="Loss"/>
  </r>
  <r>
    <d v="2016-04-15T00:00:00"/>
    <x v="2"/>
    <x v="3"/>
    <x v="649"/>
    <s v="Bill Donatelli20160415"/>
    <x v="2226"/>
    <x v="3"/>
    <x v="1"/>
    <x v="5"/>
    <s v="HON 5400 Series Task Chairs for Big and Tall"/>
    <n v="1121.57"/>
    <n v="2"/>
    <n v="0"/>
    <s v="Loss"/>
  </r>
  <r>
    <d v="2016-04-15T00:00:00"/>
    <x v="2"/>
    <x v="3"/>
    <x v="168"/>
    <s v="Muhammed Yedwab20160415"/>
    <x v="2227"/>
    <x v="0"/>
    <x v="0"/>
    <x v="4"/>
    <s v="Dixon Ticonderoga Erasable Colored Pencil Set, 12-Color"/>
    <n v="33.49"/>
    <n v="7"/>
    <n v="5.86"/>
    <s v="Profit"/>
  </r>
  <r>
    <d v="2016-04-15T00:00:00"/>
    <x v="2"/>
    <x v="3"/>
    <x v="168"/>
    <s v="Muhammed Yedwab20160415"/>
    <x v="2227"/>
    <x v="0"/>
    <x v="0"/>
    <x v="7"/>
    <s v="Ideal Clamps"/>
    <n v="8.0399999999999991"/>
    <n v="5"/>
    <n v="2.91"/>
    <s v="Profit"/>
  </r>
  <r>
    <d v="2016-04-15T00:00:00"/>
    <x v="2"/>
    <x v="3"/>
    <x v="488"/>
    <s v="Julie Kriz20160415"/>
    <x v="2228"/>
    <x v="3"/>
    <x v="0"/>
    <x v="0"/>
    <s v="Xerox 1911"/>
    <n v="143.69999999999999"/>
    <n v="3"/>
    <n v="68.98"/>
    <s v="Profit"/>
  </r>
  <r>
    <d v="2016-04-16T00:00:00"/>
    <x v="2"/>
    <x v="3"/>
    <x v="358"/>
    <s v="Arthur Prichep20160416"/>
    <x v="2229"/>
    <x v="4"/>
    <x v="0"/>
    <x v="4"/>
    <s v="Newell 341"/>
    <n v="12.84"/>
    <n v="3"/>
    <n v="3.72"/>
    <s v="Profit"/>
  </r>
  <r>
    <d v="2016-04-16T00:00:00"/>
    <x v="2"/>
    <x v="3"/>
    <x v="183"/>
    <s v="Bill Shonely20160416"/>
    <x v="2230"/>
    <x v="23"/>
    <x v="2"/>
    <x v="15"/>
    <s v="3D Systems Cube Printer, 2nd Generation, Magenta"/>
    <n v="9099.93"/>
    <n v="7"/>
    <n v="2365.98"/>
    <s v="Profit"/>
  </r>
  <r>
    <d v="2016-04-16T00:00:00"/>
    <x v="2"/>
    <x v="3"/>
    <x v="183"/>
    <s v="Bill Shonely20160416"/>
    <x v="2230"/>
    <x v="23"/>
    <x v="1"/>
    <x v="8"/>
    <s v="Stacking Trays by OIC"/>
    <n v="9.9600000000000009"/>
    <n v="2"/>
    <n v="3.29"/>
    <s v="Profit"/>
  </r>
  <r>
    <d v="2016-04-16T00:00:00"/>
    <x v="2"/>
    <x v="3"/>
    <x v="183"/>
    <s v="Bill Shonely20160416"/>
    <x v="2230"/>
    <x v="23"/>
    <x v="0"/>
    <x v="3"/>
    <s v="Wilson Jones Standard D-Ring Binders"/>
    <n v="25.3"/>
    <n v="5"/>
    <n v="11.89"/>
    <s v="Profit"/>
  </r>
  <r>
    <d v="2016-04-16T00:00:00"/>
    <x v="2"/>
    <x v="3"/>
    <x v="240"/>
    <s v="Bryan Mills20160416"/>
    <x v="2231"/>
    <x v="22"/>
    <x v="0"/>
    <x v="14"/>
    <s v="Stiletto Hand Letter Openers"/>
    <n v="28.8"/>
    <n v="3"/>
    <n v="0.86"/>
    <s v="Profit"/>
  </r>
  <r>
    <d v="2016-04-16T00:00:00"/>
    <x v="2"/>
    <x v="3"/>
    <x v="500"/>
    <s v="Pete Kriz20160416"/>
    <x v="2232"/>
    <x v="15"/>
    <x v="2"/>
    <x v="9"/>
    <s v="Memorex Froggy Flash Drive 4 GB"/>
    <n v="35.17"/>
    <n v="4"/>
    <n v="8.35"/>
    <s v="Profit"/>
  </r>
  <r>
    <d v="2016-04-16T00:00:00"/>
    <x v="2"/>
    <x v="3"/>
    <x v="500"/>
    <s v="Pete Kriz20160416"/>
    <x v="2232"/>
    <x v="15"/>
    <x v="0"/>
    <x v="0"/>
    <s v="Standard Line Â“While You Were OutÂ” Hardbound Telephone Message Book"/>
    <n v="123.09"/>
    <n v="7"/>
    <n v="40"/>
    <s v="Profit"/>
  </r>
  <r>
    <d v="2016-04-17T00:00:00"/>
    <x v="2"/>
    <x v="3"/>
    <x v="151"/>
    <s v="Ben Ferrer20160417"/>
    <x v="2233"/>
    <x v="25"/>
    <x v="2"/>
    <x v="6"/>
    <s v="Motorola L804"/>
    <n v="36.79"/>
    <n v="1"/>
    <n v="4.1399999999999997"/>
    <s v="Profit"/>
  </r>
  <r>
    <d v="2016-04-17T00:00:00"/>
    <x v="2"/>
    <x v="3"/>
    <x v="151"/>
    <s v="Ben Ferrer20160417"/>
    <x v="2233"/>
    <x v="25"/>
    <x v="1"/>
    <x v="8"/>
    <s v="GE General Purpose, Extra Long Life, Showcase &amp; Floodlight Incandescent Bulbs"/>
    <n v="18.62"/>
    <n v="8"/>
    <n v="6.29"/>
    <s v="Profit"/>
  </r>
  <r>
    <d v="2016-04-17T00:00:00"/>
    <x v="2"/>
    <x v="3"/>
    <x v="746"/>
    <s v="Sean Wendt20160417"/>
    <x v="2234"/>
    <x v="40"/>
    <x v="0"/>
    <x v="7"/>
    <s v="Advantus Push Pins, Aluminum Head"/>
    <n v="29.05"/>
    <n v="5"/>
    <n v="9.01"/>
    <s v="Profit"/>
  </r>
  <r>
    <d v="2016-04-17T00:00:00"/>
    <x v="2"/>
    <x v="3"/>
    <x v="401"/>
    <s v="Jessica Myrick20160417"/>
    <x v="2235"/>
    <x v="3"/>
    <x v="1"/>
    <x v="11"/>
    <s v="Bush Westfield Collection Bookcases, Fully Assembled"/>
    <n v="257.5"/>
    <n v="3"/>
    <n v="24.24"/>
    <s v="Profit"/>
  </r>
  <r>
    <d v="2016-04-17T00:00:00"/>
    <x v="2"/>
    <x v="3"/>
    <x v="345"/>
    <s v="Charles Sheldon20160417"/>
    <x v="2236"/>
    <x v="15"/>
    <x v="1"/>
    <x v="8"/>
    <s v="Ultra Door Kickplate, 8&quot;H x 34&quot;W"/>
    <n v="79.12"/>
    <n v="5"/>
    <n v="13.85"/>
    <s v="Profit"/>
  </r>
  <r>
    <d v="2016-04-18T00:00:00"/>
    <x v="2"/>
    <x v="3"/>
    <x v="748"/>
    <s v="Clay Rozendal20160418"/>
    <x v="2237"/>
    <x v="1"/>
    <x v="0"/>
    <x v="2"/>
    <s v="Safco Industrial Wire Shelving"/>
    <n v="230.38"/>
    <n v="3"/>
    <n v="-48.95"/>
    <s v="Loss"/>
  </r>
  <r>
    <d v="2016-04-18T00:00:00"/>
    <x v="2"/>
    <x v="3"/>
    <x v="748"/>
    <s v="Clay Rozendal20160418"/>
    <x v="2237"/>
    <x v="1"/>
    <x v="0"/>
    <x v="0"/>
    <s v="Adams Telephone Message Books, 5 1/4Â” x 11Â”"/>
    <n v="9.66"/>
    <n v="2"/>
    <n v="3.26"/>
    <s v="Profit"/>
  </r>
  <r>
    <d v="2016-04-18T00:00:00"/>
    <x v="2"/>
    <x v="3"/>
    <x v="503"/>
    <s v="Roy FranzÃ¶sisch20160418"/>
    <x v="2238"/>
    <x v="6"/>
    <x v="0"/>
    <x v="12"/>
    <s v="Eureka The Boss Cordless Rechargeable Stick Vac"/>
    <n v="203.92"/>
    <n v="4"/>
    <n v="55.06"/>
    <s v="Profit"/>
  </r>
  <r>
    <d v="2016-04-18T00:00:00"/>
    <x v="2"/>
    <x v="3"/>
    <x v="503"/>
    <s v="Roy FranzÃ¶sisch20160418"/>
    <x v="2238"/>
    <x v="6"/>
    <x v="2"/>
    <x v="6"/>
    <s v="SKILCRAFT Telephone Shoulder Rest, 2&quot; x 6.5&quot; x 2.5&quot;, Black"/>
    <n v="29.56"/>
    <n v="4"/>
    <n v="7.98"/>
    <s v="Profit"/>
  </r>
  <r>
    <d v="2016-04-18T00:00:00"/>
    <x v="2"/>
    <x v="3"/>
    <x v="424"/>
    <s v="Thea Hudgings20160418"/>
    <x v="2239"/>
    <x v="0"/>
    <x v="1"/>
    <x v="5"/>
    <s v="Global High-Back Leather Tilter, Burgundy"/>
    <n v="344.37"/>
    <n v="4"/>
    <n v="-93.47"/>
    <s v="Loss"/>
  </r>
  <r>
    <d v="2016-04-18T00:00:00"/>
    <x v="2"/>
    <x v="3"/>
    <x v="424"/>
    <s v="Thea Hudgings20160418"/>
    <x v="2239"/>
    <x v="0"/>
    <x v="0"/>
    <x v="2"/>
    <s v="Tennsco 16-Compartment Lockers with Coat Rack"/>
    <n v="1554.94"/>
    <n v="3"/>
    <n v="77.75"/>
    <s v="Profit"/>
  </r>
  <r>
    <d v="2016-04-18T00:00:00"/>
    <x v="2"/>
    <x v="3"/>
    <x v="424"/>
    <s v="Thea Hudgings20160418"/>
    <x v="2239"/>
    <x v="0"/>
    <x v="1"/>
    <x v="8"/>
    <s v="Howard Miller 16&quot; Diameter Gallery Wall Clock"/>
    <n v="127.88"/>
    <n v="5"/>
    <n v="-67.14"/>
    <s v="Loss"/>
  </r>
  <r>
    <d v="2016-04-18T00:00:00"/>
    <x v="2"/>
    <x v="3"/>
    <x v="599"/>
    <s v="Cindy Schnelling20160418"/>
    <x v="2240"/>
    <x v="20"/>
    <x v="0"/>
    <x v="4"/>
    <s v="American Pencil"/>
    <n v="6.99"/>
    <n v="3"/>
    <n v="2.0299999999999998"/>
    <s v="Profit"/>
  </r>
  <r>
    <d v="2016-04-18T00:00:00"/>
    <x v="2"/>
    <x v="3"/>
    <x v="599"/>
    <s v="Cindy Schnelling20160418"/>
    <x v="2240"/>
    <x v="20"/>
    <x v="0"/>
    <x v="14"/>
    <s v="Acme Design Line 8&quot; Stainless Steel Bent Scissors w/Champagne Handles, 3-1/8&quot; Cut"/>
    <n v="6.84"/>
    <n v="1"/>
    <n v="1.85"/>
    <s v="Profit"/>
  </r>
  <r>
    <d v="2016-04-19T00:00:00"/>
    <x v="2"/>
    <x v="3"/>
    <x v="146"/>
    <s v="Gary Mitchum20160419"/>
    <x v="2241"/>
    <x v="10"/>
    <x v="1"/>
    <x v="13"/>
    <s v="Bush Andora Conference Table, Maple/Graphite Gray Finish"/>
    <n v="205.18"/>
    <n v="2"/>
    <n v="-58.13"/>
    <s v="Loss"/>
  </r>
  <r>
    <d v="2016-04-19T00:00:00"/>
    <x v="2"/>
    <x v="3"/>
    <x v="146"/>
    <s v="Gary Mitchum20160419"/>
    <x v="2241"/>
    <x v="10"/>
    <x v="0"/>
    <x v="0"/>
    <s v="Xerox 189"/>
    <n v="419.4"/>
    <n v="5"/>
    <n v="146.79"/>
    <s v="Profit"/>
  </r>
  <r>
    <d v="2016-04-19T00:00:00"/>
    <x v="2"/>
    <x v="3"/>
    <x v="117"/>
    <s v="Jas O'Carroll20160419"/>
    <x v="2242"/>
    <x v="3"/>
    <x v="2"/>
    <x v="6"/>
    <s v="PowerGen Dual USB Car Charger"/>
    <n v="39.96"/>
    <n v="5"/>
    <n v="12.99"/>
    <s v="Profit"/>
  </r>
  <r>
    <d v="2016-04-19T00:00:00"/>
    <x v="2"/>
    <x v="3"/>
    <x v="117"/>
    <s v="Jas O'Carroll20160419"/>
    <x v="2242"/>
    <x v="3"/>
    <x v="0"/>
    <x v="4"/>
    <s v="Newell 307"/>
    <n v="5.46"/>
    <n v="3"/>
    <n v="1.53"/>
    <s v="Profit"/>
  </r>
  <r>
    <d v="2016-04-19T00:00:00"/>
    <x v="2"/>
    <x v="3"/>
    <x v="117"/>
    <s v="Jas O'Carroll20160419"/>
    <x v="2242"/>
    <x v="3"/>
    <x v="0"/>
    <x v="4"/>
    <s v="Panasonic KP-4ABK Battery-Operated Pencil Sharpener"/>
    <n v="73.2"/>
    <n v="5"/>
    <n v="21.23"/>
    <s v="Profit"/>
  </r>
  <r>
    <d v="2016-04-19T00:00:00"/>
    <x v="2"/>
    <x v="3"/>
    <x v="117"/>
    <s v="Jas O'Carroll20160419"/>
    <x v="2242"/>
    <x v="3"/>
    <x v="0"/>
    <x v="3"/>
    <s v="Angle-D Binders with Locking Rings, Label Holders"/>
    <n v="5.84"/>
    <n v="1"/>
    <n v="1.97"/>
    <s v="Profit"/>
  </r>
  <r>
    <d v="2016-04-19T00:00:00"/>
    <x v="2"/>
    <x v="3"/>
    <x v="117"/>
    <s v="Jas O'Carroll20160419"/>
    <x v="2242"/>
    <x v="3"/>
    <x v="0"/>
    <x v="0"/>
    <s v="Adams Telephone Message Book W/Dividers/Space For Phone Numbers, 5 1/4&quot;X8 1/2&quot;, 200/Messages"/>
    <n v="22.72"/>
    <n v="4"/>
    <n v="10.220000000000001"/>
    <s v="Profit"/>
  </r>
  <r>
    <d v="2016-04-19T00:00:00"/>
    <x v="2"/>
    <x v="3"/>
    <x v="117"/>
    <s v="Jas O'Carroll20160419"/>
    <x v="2242"/>
    <x v="3"/>
    <x v="0"/>
    <x v="3"/>
    <s v="Avery Binder Labels"/>
    <n v="9.34"/>
    <n v="3"/>
    <n v="3.27"/>
    <s v="Profit"/>
  </r>
  <r>
    <d v="2016-04-19T00:00:00"/>
    <x v="2"/>
    <x v="3"/>
    <x v="111"/>
    <s v="Kunst Miller20160419"/>
    <x v="2243"/>
    <x v="20"/>
    <x v="2"/>
    <x v="6"/>
    <s v="Gear Head AU3700S Headset"/>
    <n v="25.98"/>
    <n v="2"/>
    <n v="0.78"/>
    <s v="Profit"/>
  </r>
  <r>
    <d v="2016-04-19T00:00:00"/>
    <x v="2"/>
    <x v="3"/>
    <x v="111"/>
    <s v="Kunst Miller20160419"/>
    <x v="2243"/>
    <x v="20"/>
    <x v="0"/>
    <x v="4"/>
    <s v="BIC Brite Liner Grip Highlighters"/>
    <n v="3.28"/>
    <n v="2"/>
    <n v="1.48"/>
    <s v="Profit"/>
  </r>
  <r>
    <d v="2016-04-19T00:00:00"/>
    <x v="2"/>
    <x v="3"/>
    <x v="111"/>
    <s v="Kunst Miller20160419"/>
    <x v="2243"/>
    <x v="20"/>
    <x v="0"/>
    <x v="2"/>
    <s v="Space Solutions HD Industrial Steel Shelving."/>
    <n v="459.88"/>
    <n v="4"/>
    <n v="13.8"/>
    <s v="Profit"/>
  </r>
  <r>
    <d v="2016-04-19T00:00:00"/>
    <x v="2"/>
    <x v="3"/>
    <x v="111"/>
    <s v="Kunst Miller20160419"/>
    <x v="2243"/>
    <x v="20"/>
    <x v="0"/>
    <x v="14"/>
    <s v="Acme Kleen Earth Office Shears"/>
    <n v="7.76"/>
    <n v="2"/>
    <n v="2.25"/>
    <s v="Profit"/>
  </r>
  <r>
    <d v="2016-04-19T00:00:00"/>
    <x v="2"/>
    <x v="3"/>
    <x v="111"/>
    <s v="Kunst Miller20160419"/>
    <x v="2243"/>
    <x v="20"/>
    <x v="0"/>
    <x v="4"/>
    <s v="Panasonic KP-380BK Classic Electric Pencil Sharpener"/>
    <n v="71.959999999999994"/>
    <n v="2"/>
    <n v="17.989999999999998"/>
    <s v="Profit"/>
  </r>
  <r>
    <d v="2016-04-19T00:00:00"/>
    <x v="2"/>
    <x v="3"/>
    <x v="111"/>
    <s v="Kunst Miller20160419"/>
    <x v="2243"/>
    <x v="20"/>
    <x v="0"/>
    <x v="14"/>
    <s v="Fiskars Softgrip Scissors"/>
    <n v="54.9"/>
    <n v="5"/>
    <n v="15.37"/>
    <s v="Profit"/>
  </r>
  <r>
    <d v="2016-04-19T00:00:00"/>
    <x v="2"/>
    <x v="3"/>
    <x v="111"/>
    <s v="Kunst Miller20160419"/>
    <x v="2243"/>
    <x v="20"/>
    <x v="0"/>
    <x v="3"/>
    <s v="Wilson Jones Clip &amp; Carry Folder Binder Tool for Ring Binders, Clear"/>
    <n v="9.2799999999999994"/>
    <n v="2"/>
    <n v="3.25"/>
    <s v="Profit"/>
  </r>
  <r>
    <d v="2016-04-21T00:00:00"/>
    <x v="2"/>
    <x v="3"/>
    <x v="457"/>
    <s v="Sibella Parks20160421"/>
    <x v="2244"/>
    <x v="1"/>
    <x v="0"/>
    <x v="2"/>
    <s v="Fellowes Bankers Box Stor/Drawer Steel Plus"/>
    <n v="102.34"/>
    <n v="4"/>
    <n v="-12.79"/>
    <s v="Loss"/>
  </r>
  <r>
    <d v="2016-04-21T00:00:00"/>
    <x v="2"/>
    <x v="3"/>
    <x v="457"/>
    <s v="Sibella Parks20160421"/>
    <x v="2244"/>
    <x v="1"/>
    <x v="0"/>
    <x v="12"/>
    <s v="Kensington 4 Outlet MasterPiece Compact Power Control Center"/>
    <n v="48.79"/>
    <n v="3"/>
    <n v="-126.86"/>
    <s v="Loss"/>
  </r>
  <r>
    <d v="2016-04-21T00:00:00"/>
    <x v="2"/>
    <x v="3"/>
    <x v="457"/>
    <s v="Sibella Parks20160421"/>
    <x v="2244"/>
    <x v="1"/>
    <x v="0"/>
    <x v="3"/>
    <s v="Performers Binder/Pad Holder, Black"/>
    <n v="44.85"/>
    <n v="8"/>
    <n v="-67.27"/>
    <s v="Loss"/>
  </r>
  <r>
    <d v="2016-04-21T00:00:00"/>
    <x v="2"/>
    <x v="3"/>
    <x v="416"/>
    <s v="Duane Noonan20160421"/>
    <x v="2245"/>
    <x v="22"/>
    <x v="0"/>
    <x v="3"/>
    <s v="Round Ring Binders"/>
    <n v="8.32"/>
    <n v="5"/>
    <n v="2.81"/>
    <s v="Profit"/>
  </r>
  <r>
    <d v="2016-04-21T00:00:00"/>
    <x v="2"/>
    <x v="3"/>
    <x v="542"/>
    <s v="Brian Thompson20160421"/>
    <x v="2246"/>
    <x v="37"/>
    <x v="0"/>
    <x v="4"/>
    <s v="Colorific Watercolor Pencils"/>
    <n v="15.48"/>
    <n v="3"/>
    <n v="4.49"/>
    <s v="Profit"/>
  </r>
  <r>
    <d v="2016-04-21T00:00:00"/>
    <x v="2"/>
    <x v="3"/>
    <x v="542"/>
    <s v="Brian Thompson20160421"/>
    <x v="2246"/>
    <x v="37"/>
    <x v="0"/>
    <x v="0"/>
    <s v="Xerox 209"/>
    <n v="51.84"/>
    <n v="8"/>
    <n v="24.88"/>
    <s v="Profit"/>
  </r>
  <r>
    <d v="2016-04-22T00:00:00"/>
    <x v="2"/>
    <x v="3"/>
    <x v="451"/>
    <s v="Tanja Norvell20160422"/>
    <x v="2247"/>
    <x v="12"/>
    <x v="1"/>
    <x v="8"/>
    <s v="Eldon Wave Desk Accessories"/>
    <n v="23.56"/>
    <n v="5"/>
    <n v="7.07"/>
    <s v="Profit"/>
  </r>
  <r>
    <d v="2016-04-22T00:00:00"/>
    <x v="2"/>
    <x v="3"/>
    <x v="451"/>
    <s v="Tanja Norvell20160422"/>
    <x v="2247"/>
    <x v="12"/>
    <x v="1"/>
    <x v="13"/>
    <s v="Bush Advantage Collection Racetrack Conference Table"/>
    <n v="1272.6300000000001"/>
    <n v="6"/>
    <n v="-814.48"/>
    <s v="Loss"/>
  </r>
  <r>
    <d v="2016-04-22T00:00:00"/>
    <x v="2"/>
    <x v="3"/>
    <x v="451"/>
    <s v="Tanja Norvell20160422"/>
    <x v="2247"/>
    <x v="12"/>
    <x v="0"/>
    <x v="3"/>
    <s v="Poly Designer Cover &amp; Back"/>
    <n v="28.49"/>
    <n v="5"/>
    <n v="-20.89"/>
    <s v="Loss"/>
  </r>
  <r>
    <d v="2016-04-22T00:00:00"/>
    <x v="2"/>
    <x v="3"/>
    <x v="451"/>
    <s v="Tanja Norvell20160422"/>
    <x v="2247"/>
    <x v="12"/>
    <x v="0"/>
    <x v="14"/>
    <s v="Premier Electric Letter Opener"/>
    <n v="185.38"/>
    <n v="2"/>
    <n v="-34.76"/>
    <s v="Loss"/>
  </r>
  <r>
    <d v="2016-04-22T00:00:00"/>
    <x v="2"/>
    <x v="3"/>
    <x v="451"/>
    <s v="Tanja Norvell20160422"/>
    <x v="2247"/>
    <x v="12"/>
    <x v="0"/>
    <x v="12"/>
    <s v="Fellowes Premier Superior Surge Suppressor, 10-Outlet, With Phone and Remote"/>
    <n v="78.27"/>
    <n v="2"/>
    <n v="5.87"/>
    <s v="Profit"/>
  </r>
  <r>
    <d v="2016-04-22T00:00:00"/>
    <x v="2"/>
    <x v="3"/>
    <x v="749"/>
    <s v="Ed Ludwig20160422"/>
    <x v="2248"/>
    <x v="24"/>
    <x v="1"/>
    <x v="8"/>
    <s v="Eldon Advantage Chair Mats for Low to Medium Pile Carpets"/>
    <n v="86.62"/>
    <n v="2"/>
    <n v="8.66"/>
    <s v="Profit"/>
  </r>
  <r>
    <d v="2016-04-22T00:00:00"/>
    <x v="2"/>
    <x v="3"/>
    <x v="722"/>
    <s v="Tonja Turnell20160422"/>
    <x v="2249"/>
    <x v="1"/>
    <x v="0"/>
    <x v="2"/>
    <s v="Pizazz Global Quick File"/>
    <n v="23.95"/>
    <n v="2"/>
    <n v="2.4"/>
    <s v="Profit"/>
  </r>
  <r>
    <d v="2016-04-22T00:00:00"/>
    <x v="2"/>
    <x v="3"/>
    <x v="194"/>
    <s v="Paul Gonzalez20160422"/>
    <x v="2250"/>
    <x v="3"/>
    <x v="1"/>
    <x v="8"/>
    <s v="Ultra Door Pull Handle"/>
    <n v="31.56"/>
    <n v="3"/>
    <n v="10.41"/>
    <s v="Profit"/>
  </r>
  <r>
    <d v="2016-04-22T00:00:00"/>
    <x v="2"/>
    <x v="3"/>
    <x v="13"/>
    <s v="Michael Moore20160422"/>
    <x v="2251"/>
    <x v="20"/>
    <x v="0"/>
    <x v="4"/>
    <s v="Barrel Sharpener"/>
    <n v="32.130000000000003"/>
    <n v="9"/>
    <n v="8.35"/>
    <s v="Profit"/>
  </r>
  <r>
    <d v="2016-04-22T00:00:00"/>
    <x v="2"/>
    <x v="3"/>
    <x v="13"/>
    <s v="Michael Moore20160422"/>
    <x v="2251"/>
    <x v="20"/>
    <x v="0"/>
    <x v="4"/>
    <s v="Newell 32"/>
    <n v="2.88"/>
    <n v="1"/>
    <n v="0.81"/>
    <s v="Profit"/>
  </r>
  <r>
    <d v="2016-04-23T00:00:00"/>
    <x v="2"/>
    <x v="3"/>
    <x v="271"/>
    <s v="Grace Kelly20160423"/>
    <x v="2252"/>
    <x v="3"/>
    <x v="0"/>
    <x v="3"/>
    <s v="Ibico Laser Imprintable Binding System Covers"/>
    <n v="251.52"/>
    <n v="6"/>
    <n v="81.739999999999995"/>
    <s v="Profit"/>
  </r>
  <r>
    <d v="2016-04-23T00:00:00"/>
    <x v="2"/>
    <x v="3"/>
    <x v="271"/>
    <s v="Grace Kelly20160423"/>
    <x v="2252"/>
    <x v="3"/>
    <x v="2"/>
    <x v="9"/>
    <s v="Logitech Wireless Headset h800"/>
    <n v="99.99"/>
    <n v="1"/>
    <n v="35"/>
    <s v="Profit"/>
  </r>
  <r>
    <d v="2016-04-23T00:00:00"/>
    <x v="2"/>
    <x v="3"/>
    <x v="252"/>
    <s v="Heather Kirkland20160423"/>
    <x v="2253"/>
    <x v="25"/>
    <x v="0"/>
    <x v="0"/>
    <s v="Southworth 25% Cotton Linen-Finish Paper &amp; Envelopes"/>
    <n v="36.24"/>
    <n v="5"/>
    <n v="11.33"/>
    <s v="Profit"/>
  </r>
  <r>
    <d v="2016-04-23T00:00:00"/>
    <x v="2"/>
    <x v="3"/>
    <x v="655"/>
    <s v="Max Jones20160423"/>
    <x v="2254"/>
    <x v="10"/>
    <x v="0"/>
    <x v="0"/>
    <s v="Embossed Ink Jet Note Cards"/>
    <n v="108.34"/>
    <n v="6"/>
    <n v="37.92"/>
    <s v="Profit"/>
  </r>
  <r>
    <d v="2016-04-23T00:00:00"/>
    <x v="2"/>
    <x v="3"/>
    <x v="655"/>
    <s v="Max Jones20160423"/>
    <x v="2254"/>
    <x v="10"/>
    <x v="0"/>
    <x v="2"/>
    <s v="Eldon Fold 'N Roll Cart System"/>
    <n v="55.92"/>
    <n v="5"/>
    <n v="6.29"/>
    <s v="Profit"/>
  </r>
  <r>
    <d v="2016-04-23T00:00:00"/>
    <x v="2"/>
    <x v="3"/>
    <x v="655"/>
    <s v="Max Jones20160423"/>
    <x v="2254"/>
    <x v="10"/>
    <x v="0"/>
    <x v="0"/>
    <s v="Xerox 1942"/>
    <n v="78.3"/>
    <n v="2"/>
    <n v="29.36"/>
    <s v="Profit"/>
  </r>
  <r>
    <d v="2016-04-23T00:00:00"/>
    <x v="2"/>
    <x v="3"/>
    <x v="721"/>
    <s v="Art Ferguson20160423"/>
    <x v="2255"/>
    <x v="3"/>
    <x v="0"/>
    <x v="3"/>
    <s v="Recycled Pressboard Report Cover with Reinforced Top Hinge"/>
    <n v="18.09"/>
    <n v="7"/>
    <n v="6.56"/>
    <s v="Profit"/>
  </r>
  <r>
    <d v="2016-04-23T00:00:00"/>
    <x v="2"/>
    <x v="3"/>
    <x v="721"/>
    <s v="Art Ferguson20160423"/>
    <x v="2255"/>
    <x v="3"/>
    <x v="0"/>
    <x v="10"/>
    <s v="Recycled Interoffice Envelopes with String and Button Closure, 10 x 13"/>
    <n v="71.97"/>
    <n v="3"/>
    <n v="35.99"/>
    <s v="Profit"/>
  </r>
  <r>
    <d v="2016-04-24T00:00:00"/>
    <x v="2"/>
    <x v="3"/>
    <x v="683"/>
    <s v="Cathy Armstrong20160424"/>
    <x v="2256"/>
    <x v="0"/>
    <x v="2"/>
    <x v="9"/>
    <s v="Plantronics S12 Corded Telephone Headset System"/>
    <n v="258.7"/>
    <n v="3"/>
    <n v="64.67"/>
    <s v="Profit"/>
  </r>
  <r>
    <d v="2016-04-24T00:00:00"/>
    <x v="2"/>
    <x v="3"/>
    <x v="304"/>
    <s v="Jack Lebron20160424"/>
    <x v="2257"/>
    <x v="3"/>
    <x v="0"/>
    <x v="3"/>
    <s v="Cardinal Holdit Business Card Pockets"/>
    <n v="3.98"/>
    <n v="1"/>
    <n v="1.39"/>
    <s v="Profit"/>
  </r>
  <r>
    <d v="2016-04-24T00:00:00"/>
    <x v="2"/>
    <x v="3"/>
    <x v="750"/>
    <s v="Craig Leslie20160424"/>
    <x v="2258"/>
    <x v="26"/>
    <x v="0"/>
    <x v="0"/>
    <s v="Xerox 226"/>
    <n v="15.55"/>
    <n v="3"/>
    <n v="5.44"/>
    <s v="Profit"/>
  </r>
  <r>
    <d v="2016-04-24T00:00:00"/>
    <x v="2"/>
    <x v="3"/>
    <x v="750"/>
    <s v="Craig Leslie20160424"/>
    <x v="2258"/>
    <x v="26"/>
    <x v="1"/>
    <x v="5"/>
    <s v="SAFCO Arco Folding Chair"/>
    <n v="1325.76"/>
    <n v="6"/>
    <n v="149.15"/>
    <s v="Profit"/>
  </r>
  <r>
    <d v="2016-04-24T00:00:00"/>
    <x v="2"/>
    <x v="3"/>
    <x v="750"/>
    <s v="Craig Leslie20160424"/>
    <x v="2258"/>
    <x v="26"/>
    <x v="0"/>
    <x v="3"/>
    <s v="Wilson Jones Impact Binders"/>
    <n v="3.11"/>
    <n v="2"/>
    <n v="-2.1800000000000002"/>
    <s v="Loss"/>
  </r>
  <r>
    <d v="2016-04-25T00:00:00"/>
    <x v="2"/>
    <x v="3"/>
    <x v="315"/>
    <s v="John Lucas20160425"/>
    <x v="2259"/>
    <x v="2"/>
    <x v="2"/>
    <x v="6"/>
    <s v="AT&amp;T 841000 Phone"/>
    <n v="82.8"/>
    <n v="2"/>
    <n v="-20.7"/>
    <s v="Loss"/>
  </r>
  <r>
    <d v="2016-04-25T00:00:00"/>
    <x v="2"/>
    <x v="3"/>
    <x v="315"/>
    <s v="John Lucas20160425"/>
    <x v="2259"/>
    <x v="2"/>
    <x v="0"/>
    <x v="3"/>
    <s v="Ibico Recycled Grain-Textured Covers"/>
    <n v="20.72"/>
    <n v="2"/>
    <n v="-13.82"/>
    <s v="Loss"/>
  </r>
  <r>
    <d v="2016-04-25T00:00:00"/>
    <x v="2"/>
    <x v="3"/>
    <x v="315"/>
    <s v="John Lucas20160425"/>
    <x v="2259"/>
    <x v="2"/>
    <x v="0"/>
    <x v="3"/>
    <s v="Wilson Jones Custom Binder Spines &amp; Labels"/>
    <n v="4.9000000000000004"/>
    <n v="3"/>
    <n v="-3.43"/>
    <s v="Loss"/>
  </r>
  <r>
    <d v="2016-04-26T00:00:00"/>
    <x v="2"/>
    <x v="3"/>
    <x v="524"/>
    <s v="Dennis Bolton20160426"/>
    <x v="2260"/>
    <x v="20"/>
    <x v="1"/>
    <x v="5"/>
    <s v="Office Star - Mid Back Dual function Ergonomic High Back Chair with 2-Way Adjustable Arms"/>
    <n v="434.65"/>
    <n v="3"/>
    <n v="62.78"/>
    <s v="Profit"/>
  </r>
  <r>
    <d v="2016-04-28T00:00:00"/>
    <x v="2"/>
    <x v="3"/>
    <x v="555"/>
    <s v="Nona Balk20160428"/>
    <x v="2261"/>
    <x v="0"/>
    <x v="2"/>
    <x v="6"/>
    <s v="Nortel Meridian M3904 Professional Digital phone"/>
    <n v="369.58"/>
    <n v="3"/>
    <n v="41.58"/>
    <s v="Profit"/>
  </r>
  <r>
    <d v="2016-04-28T00:00:00"/>
    <x v="2"/>
    <x v="3"/>
    <x v="555"/>
    <s v="Nona Balk20160428"/>
    <x v="2261"/>
    <x v="0"/>
    <x v="0"/>
    <x v="1"/>
    <s v="Avery 493"/>
    <n v="15.71"/>
    <n v="4"/>
    <n v="5.7"/>
    <s v="Profit"/>
  </r>
  <r>
    <d v="2016-04-28T00:00:00"/>
    <x v="2"/>
    <x v="3"/>
    <x v="200"/>
    <s v="Erica Hernandez20160428"/>
    <x v="2262"/>
    <x v="26"/>
    <x v="0"/>
    <x v="0"/>
    <s v="Xerox 1881"/>
    <n v="29.47"/>
    <n v="3"/>
    <n v="9.9499999999999993"/>
    <s v="Profit"/>
  </r>
  <r>
    <d v="2016-04-28T00:00:00"/>
    <x v="2"/>
    <x v="3"/>
    <x v="731"/>
    <s v="Bill Overfelt20160428"/>
    <x v="2263"/>
    <x v="3"/>
    <x v="1"/>
    <x v="5"/>
    <s v="Global Stack Chair without Arms, Black"/>
    <n v="41.57"/>
    <n v="2"/>
    <n v="2.6"/>
    <s v="Profit"/>
  </r>
  <r>
    <d v="2016-04-28T00:00:00"/>
    <x v="2"/>
    <x v="3"/>
    <x v="751"/>
    <s v="Rob Beeghly20160428"/>
    <x v="2264"/>
    <x v="1"/>
    <x v="1"/>
    <x v="8"/>
    <s v="Eldon Delta Triangular Chair Mat, 52&quot; x 58&quot;, Clear"/>
    <n v="30.34"/>
    <n v="2"/>
    <n v="-31.86"/>
    <s v="Loss"/>
  </r>
  <r>
    <d v="2016-04-30T00:00:00"/>
    <x v="2"/>
    <x v="3"/>
    <x v="154"/>
    <s v="John Lee20160430"/>
    <x v="2265"/>
    <x v="20"/>
    <x v="0"/>
    <x v="3"/>
    <s v="Tuff Stuff Recycled Round Ring Binders"/>
    <n v="7.71"/>
    <n v="2"/>
    <n v="2.8"/>
    <s v="Profit"/>
  </r>
  <r>
    <d v="2016-04-30T00:00:00"/>
    <x v="2"/>
    <x v="3"/>
    <x v="151"/>
    <s v="Ben Ferrer20160430"/>
    <x v="2266"/>
    <x v="0"/>
    <x v="1"/>
    <x v="8"/>
    <s v="Flat Face Poster Frame"/>
    <n v="22.61"/>
    <n v="3"/>
    <n v="-10.17"/>
    <s v="Loss"/>
  </r>
  <r>
    <d v="2016-04-30T00:00:00"/>
    <x v="2"/>
    <x v="3"/>
    <x v="687"/>
    <s v="Ken Dana20160430"/>
    <x v="2267"/>
    <x v="12"/>
    <x v="1"/>
    <x v="8"/>
    <s v="12-1/2 Diameter Round Wall Clock"/>
    <n v="111.89"/>
    <n v="7"/>
    <n v="22.38"/>
    <s v="Profit"/>
  </r>
  <r>
    <d v="2016-05-01T00:00:00"/>
    <x v="2"/>
    <x v="4"/>
    <x v="221"/>
    <s v="Herbert Flentye20160501"/>
    <x v="2268"/>
    <x v="15"/>
    <x v="0"/>
    <x v="1"/>
    <s v="Avery 499"/>
    <n v="3.98"/>
    <n v="1"/>
    <n v="1.29"/>
    <s v="Profit"/>
  </r>
  <r>
    <d v="2016-05-01T00:00:00"/>
    <x v="2"/>
    <x v="4"/>
    <x v="221"/>
    <s v="Herbert Flentye20160501"/>
    <x v="2268"/>
    <x v="15"/>
    <x v="1"/>
    <x v="13"/>
    <s v="Bevis 44 x 96 Conference Tables"/>
    <n v="370.62"/>
    <n v="3"/>
    <n v="-142.07"/>
    <s v="Loss"/>
  </r>
  <r>
    <d v="2016-05-01T00:00:00"/>
    <x v="2"/>
    <x v="4"/>
    <x v="221"/>
    <s v="Herbert Flentye20160501"/>
    <x v="2268"/>
    <x v="15"/>
    <x v="0"/>
    <x v="3"/>
    <s v="Newell 3-Hole Punched Plastic Slotted Magazine Holders for Binders"/>
    <n v="2.74"/>
    <n v="2"/>
    <n v="-2.0099999999999998"/>
    <s v="Loss"/>
  </r>
  <r>
    <d v="2016-05-01T00:00:00"/>
    <x v="2"/>
    <x v="4"/>
    <x v="752"/>
    <s v="Chris McAfee20160501"/>
    <x v="2269"/>
    <x v="13"/>
    <x v="0"/>
    <x v="0"/>
    <s v="Xerox 1914"/>
    <n v="109.92"/>
    <n v="2"/>
    <n v="53.86"/>
    <s v="Profit"/>
  </r>
  <r>
    <d v="2016-05-01T00:00:00"/>
    <x v="2"/>
    <x v="4"/>
    <x v="752"/>
    <s v="Chris McAfee20160501"/>
    <x v="2269"/>
    <x v="13"/>
    <x v="0"/>
    <x v="0"/>
    <s v="Xerox 1994"/>
    <n v="19.440000000000001"/>
    <n v="3"/>
    <n v="9.33"/>
    <s v="Profit"/>
  </r>
  <r>
    <d v="2016-05-01T00:00:00"/>
    <x v="2"/>
    <x v="4"/>
    <x v="752"/>
    <s v="Chris McAfee20160501"/>
    <x v="2269"/>
    <x v="13"/>
    <x v="0"/>
    <x v="4"/>
    <s v="DIXON Ticonderoga Erasable Checking Pencils"/>
    <n v="11.16"/>
    <n v="2"/>
    <n v="4.3499999999999996"/>
    <s v="Profit"/>
  </r>
  <r>
    <d v="2016-05-02T00:00:00"/>
    <x v="2"/>
    <x v="4"/>
    <x v="741"/>
    <s v="Bryan Davis20160502"/>
    <x v="2270"/>
    <x v="0"/>
    <x v="0"/>
    <x v="4"/>
    <s v="Panasonic KP-380BK Classic Electric Pencil Sharpener"/>
    <n v="86.35"/>
    <n v="3"/>
    <n v="5.4"/>
    <s v="Profit"/>
  </r>
  <r>
    <d v="2016-05-02T00:00:00"/>
    <x v="2"/>
    <x v="4"/>
    <x v="204"/>
    <s v="Cindy Chapman20160502"/>
    <x v="2271"/>
    <x v="20"/>
    <x v="0"/>
    <x v="2"/>
    <s v="Super Decoflex Portable Personal File"/>
    <n v="44.94"/>
    <n v="3"/>
    <n v="12.58"/>
    <s v="Profit"/>
  </r>
  <r>
    <d v="2016-05-02T00:00:00"/>
    <x v="2"/>
    <x v="4"/>
    <x v="204"/>
    <s v="Cindy Chapman20160502"/>
    <x v="2271"/>
    <x v="20"/>
    <x v="0"/>
    <x v="3"/>
    <s v="Poly Designer Cover &amp; Back"/>
    <n v="45.58"/>
    <n v="3"/>
    <n v="15.95"/>
    <s v="Profit"/>
  </r>
  <r>
    <d v="2016-05-02T00:00:00"/>
    <x v="2"/>
    <x v="4"/>
    <x v="275"/>
    <s v="Dan Lawera20160502"/>
    <x v="2272"/>
    <x v="25"/>
    <x v="1"/>
    <x v="5"/>
    <s v="Global Stack Chair without Arms, Black"/>
    <n v="187.06"/>
    <n v="9"/>
    <n v="11.69"/>
    <s v="Profit"/>
  </r>
  <r>
    <d v="2016-05-02T00:00:00"/>
    <x v="2"/>
    <x v="4"/>
    <x v="423"/>
    <s v="Adam Shillingsburg20160502"/>
    <x v="2273"/>
    <x v="0"/>
    <x v="0"/>
    <x v="2"/>
    <s v="Akro Stacking Bins"/>
    <n v="18.940000000000001"/>
    <n v="3"/>
    <n v="-3.79"/>
    <s v="Loss"/>
  </r>
  <r>
    <d v="2016-05-02T00:00:00"/>
    <x v="2"/>
    <x v="4"/>
    <x v="423"/>
    <s v="Adam Shillingsburg20160502"/>
    <x v="2273"/>
    <x v="0"/>
    <x v="0"/>
    <x v="2"/>
    <s v="Sterilite Show Offs Storage Containers"/>
    <n v="12.67"/>
    <n v="3"/>
    <n v="-3.17"/>
    <s v="Loss"/>
  </r>
  <r>
    <d v="2016-05-02T00:00:00"/>
    <x v="2"/>
    <x v="4"/>
    <x v="423"/>
    <s v="Adam Shillingsburg20160502"/>
    <x v="2273"/>
    <x v="0"/>
    <x v="0"/>
    <x v="1"/>
    <s v="Avery 502"/>
    <n v="5.04"/>
    <n v="2"/>
    <n v="1.76"/>
    <s v="Profit"/>
  </r>
  <r>
    <d v="2016-05-02T00:00:00"/>
    <x v="2"/>
    <x v="4"/>
    <x v="245"/>
    <s v="Nick Radford20160502"/>
    <x v="2274"/>
    <x v="0"/>
    <x v="1"/>
    <x v="5"/>
    <s v="Office Star - Contemporary Task Swivel chair with Loop Arms, Charcoal"/>
    <n v="366.74"/>
    <n v="4"/>
    <n v="-110.02"/>
    <s v="Loss"/>
  </r>
  <r>
    <d v="2016-05-02T00:00:00"/>
    <x v="2"/>
    <x v="4"/>
    <x v="150"/>
    <s v="Edward Hooks20160502"/>
    <x v="2275"/>
    <x v="20"/>
    <x v="1"/>
    <x v="8"/>
    <s v="Eldon 200 Class Desk Accessories"/>
    <n v="12.56"/>
    <n v="2"/>
    <n v="4.0199999999999996"/>
    <s v="Profit"/>
  </r>
  <r>
    <d v="2016-05-02T00:00:00"/>
    <x v="2"/>
    <x v="4"/>
    <x v="150"/>
    <s v="Edward Hooks20160502"/>
    <x v="2275"/>
    <x v="20"/>
    <x v="0"/>
    <x v="3"/>
    <s v="Vinyl Sectional Post Binders"/>
    <n v="90.48"/>
    <n v="3"/>
    <n v="33.93"/>
    <s v="Profit"/>
  </r>
  <r>
    <d v="2016-05-02T00:00:00"/>
    <x v="2"/>
    <x v="4"/>
    <x v="150"/>
    <s v="Edward Hooks20160502"/>
    <x v="2275"/>
    <x v="20"/>
    <x v="0"/>
    <x v="0"/>
    <s v="Southworth Parchment Paper &amp; Envelopes"/>
    <n v="13.08"/>
    <n v="2"/>
    <n v="6.02"/>
    <s v="Profit"/>
  </r>
  <r>
    <d v="2016-05-02T00:00:00"/>
    <x v="2"/>
    <x v="4"/>
    <x v="150"/>
    <s v="Edward Hooks20160502"/>
    <x v="2275"/>
    <x v="20"/>
    <x v="1"/>
    <x v="8"/>
    <s v="Howard Miller 13&quot; Diameter Pewter Finish Round Wall Clock"/>
    <n v="214.7"/>
    <n v="5"/>
    <n v="83.73"/>
    <s v="Profit"/>
  </r>
  <r>
    <d v="2016-05-03T00:00:00"/>
    <x v="2"/>
    <x v="4"/>
    <x v="710"/>
    <s v="Christy Brittain20160503"/>
    <x v="2276"/>
    <x v="1"/>
    <x v="0"/>
    <x v="3"/>
    <s v="Heavy-Duty E-Z-D Binders"/>
    <n v="2.1800000000000002"/>
    <n v="1"/>
    <n v="-3.6"/>
    <s v="Loss"/>
  </r>
  <r>
    <d v="2016-05-03T00:00:00"/>
    <x v="2"/>
    <x v="4"/>
    <x v="710"/>
    <s v="Christy Brittain20160503"/>
    <x v="2276"/>
    <x v="1"/>
    <x v="0"/>
    <x v="4"/>
    <s v="Newell 316"/>
    <n v="27.38"/>
    <n v="7"/>
    <n v="2.74"/>
    <s v="Profit"/>
  </r>
  <r>
    <d v="2016-05-03T00:00:00"/>
    <x v="2"/>
    <x v="4"/>
    <x v="710"/>
    <s v="Christy Brittain20160503"/>
    <x v="2276"/>
    <x v="1"/>
    <x v="0"/>
    <x v="12"/>
    <s v="Acco Smartsocket Color-Coded Six-Outlet AC Adapter Model Surge Protectors"/>
    <n v="26.41"/>
    <n v="3"/>
    <n v="-71.3"/>
    <s v="Loss"/>
  </r>
  <r>
    <d v="2016-05-03T00:00:00"/>
    <x v="2"/>
    <x v="4"/>
    <x v="753"/>
    <s v="Susan MacKendrick20160503"/>
    <x v="2277"/>
    <x v="10"/>
    <x v="2"/>
    <x v="9"/>
    <s v="ImationÂ 16GB Mini TravelDrive USB 2.0Â Flash Drive"/>
    <n v="132.52000000000001"/>
    <n v="5"/>
    <n v="34.79"/>
    <s v="Profit"/>
  </r>
  <r>
    <d v="2016-05-03T00:00:00"/>
    <x v="2"/>
    <x v="4"/>
    <x v="753"/>
    <s v="Susan MacKendrick20160503"/>
    <x v="2277"/>
    <x v="10"/>
    <x v="0"/>
    <x v="2"/>
    <s v="Tennsco Industrial Shelving"/>
    <n v="195.64"/>
    <n v="5"/>
    <n v="-44.02"/>
    <s v="Loss"/>
  </r>
  <r>
    <d v="2016-05-03T00:00:00"/>
    <x v="2"/>
    <x v="4"/>
    <x v="753"/>
    <s v="Susan MacKendrick20160503"/>
    <x v="2277"/>
    <x v="10"/>
    <x v="1"/>
    <x v="8"/>
    <s v="Computer Room Manger, 14&quot;"/>
    <n v="51.97"/>
    <n v="2"/>
    <n v="10.39"/>
    <s v="Profit"/>
  </r>
  <r>
    <d v="2016-05-03T00:00:00"/>
    <x v="2"/>
    <x v="4"/>
    <x v="753"/>
    <s v="Susan MacKendrick20160503"/>
    <x v="2277"/>
    <x v="10"/>
    <x v="2"/>
    <x v="9"/>
    <s v="LogitechÂ VX Revolution Cordless Laser Mouse for Notebooks (Black)"/>
    <n v="431.98"/>
    <n v="3"/>
    <n v="-75.599999999999994"/>
    <s v="Loss"/>
  </r>
  <r>
    <d v="2016-05-03T00:00:00"/>
    <x v="2"/>
    <x v="4"/>
    <x v="753"/>
    <s v="Susan MacKendrick20160503"/>
    <x v="2277"/>
    <x v="10"/>
    <x v="2"/>
    <x v="15"/>
    <s v="Cisco 8961 IP Phone Charcoal"/>
    <n v="224.94"/>
    <n v="3"/>
    <n v="-164.95"/>
    <s v="Loss"/>
  </r>
  <r>
    <d v="2016-05-03T00:00:00"/>
    <x v="2"/>
    <x v="4"/>
    <x v="753"/>
    <s v="Susan MacKendrick20160503"/>
    <x v="2277"/>
    <x v="10"/>
    <x v="0"/>
    <x v="1"/>
    <s v="Avery 496"/>
    <n v="6"/>
    <n v="2"/>
    <n v="2.1"/>
    <s v="Profit"/>
  </r>
  <r>
    <d v="2016-05-05T00:00:00"/>
    <x v="2"/>
    <x v="4"/>
    <x v="11"/>
    <s v="Natalie DeCherney20160505"/>
    <x v="2278"/>
    <x v="5"/>
    <x v="0"/>
    <x v="0"/>
    <s v="Xerox 1909"/>
    <n v="79.14"/>
    <n v="3"/>
    <n v="36.4"/>
    <s v="Profit"/>
  </r>
  <r>
    <d v="2016-05-05T00:00:00"/>
    <x v="2"/>
    <x v="4"/>
    <x v="225"/>
    <s v="Patrick Jones20160505"/>
    <x v="2279"/>
    <x v="15"/>
    <x v="0"/>
    <x v="0"/>
    <s v="Xerox 1965"/>
    <n v="14.35"/>
    <n v="3"/>
    <n v="5.2"/>
    <s v="Profit"/>
  </r>
  <r>
    <d v="2016-05-05T00:00:00"/>
    <x v="2"/>
    <x v="4"/>
    <x v="429"/>
    <s v="Barry Franz20160505"/>
    <x v="2280"/>
    <x v="3"/>
    <x v="0"/>
    <x v="2"/>
    <s v="Perma STOR-ALL Hanging File Box, 13 1/8&quot;W x 12 1/4&quot;D x 10 1/2&quot;H"/>
    <n v="5.98"/>
    <n v="1"/>
    <n v="1.02"/>
    <s v="Profit"/>
  </r>
  <r>
    <d v="2016-05-05T00:00:00"/>
    <x v="2"/>
    <x v="4"/>
    <x v="429"/>
    <s v="Barry Franz20160505"/>
    <x v="2280"/>
    <x v="3"/>
    <x v="2"/>
    <x v="6"/>
    <s v="Cisco Small Business SPA 502G VoIP phone"/>
    <n v="246.17"/>
    <n v="3"/>
    <n v="21.54"/>
    <s v="Profit"/>
  </r>
  <r>
    <d v="2016-05-05T00:00:00"/>
    <x v="2"/>
    <x v="4"/>
    <x v="406"/>
    <s v="Darrin Martin20160505"/>
    <x v="2281"/>
    <x v="3"/>
    <x v="0"/>
    <x v="3"/>
    <s v="Computer Printout Index Tabs"/>
    <n v="6.72"/>
    <n v="5"/>
    <n v="2.35"/>
    <s v="Profit"/>
  </r>
  <r>
    <d v="2016-05-05T00:00:00"/>
    <x v="2"/>
    <x v="4"/>
    <x v="406"/>
    <s v="Darrin Martin20160505"/>
    <x v="2281"/>
    <x v="3"/>
    <x v="1"/>
    <x v="13"/>
    <s v="Bevis 36 x 72 Conference Tables"/>
    <n v="298.77999999999997"/>
    <n v="3"/>
    <n v="7.47"/>
    <s v="Profit"/>
  </r>
  <r>
    <d v="2016-05-05T00:00:00"/>
    <x v="2"/>
    <x v="4"/>
    <x v="368"/>
    <s v="Zuschuss Donatelli20160505"/>
    <x v="2282"/>
    <x v="15"/>
    <x v="1"/>
    <x v="8"/>
    <s v="Eldon Image Series Desk Accessories, Burgundy"/>
    <n v="16.72"/>
    <n v="5"/>
    <n v="3.34"/>
    <s v="Profit"/>
  </r>
  <r>
    <d v="2016-05-05T00:00:00"/>
    <x v="2"/>
    <x v="4"/>
    <x v="596"/>
    <s v="Amy Hunt20160505"/>
    <x v="2283"/>
    <x v="3"/>
    <x v="1"/>
    <x v="13"/>
    <s v="Hon 61000 Series Interactive Training Tables"/>
    <n v="71.09"/>
    <n v="2"/>
    <n v="-1.78"/>
    <s v="Loss"/>
  </r>
  <r>
    <d v="2016-05-05T00:00:00"/>
    <x v="2"/>
    <x v="4"/>
    <x v="754"/>
    <s v="Lindsay Williams20160505"/>
    <x v="2284"/>
    <x v="17"/>
    <x v="1"/>
    <x v="13"/>
    <s v="Global Adaptabilities Conference Tables"/>
    <n v="1685.88"/>
    <n v="6"/>
    <n v="320.32"/>
    <s v="Profit"/>
  </r>
  <r>
    <d v="2016-05-05T00:00:00"/>
    <x v="2"/>
    <x v="4"/>
    <x v="754"/>
    <s v="Lindsay Williams20160505"/>
    <x v="2284"/>
    <x v="17"/>
    <x v="0"/>
    <x v="3"/>
    <s v="Avery Poly Binder Pockets"/>
    <n v="5.73"/>
    <n v="2"/>
    <n v="2"/>
    <s v="Profit"/>
  </r>
  <r>
    <d v="2016-05-05T00:00:00"/>
    <x v="2"/>
    <x v="4"/>
    <x v="81"/>
    <s v="Rick Bensley20160505"/>
    <x v="2285"/>
    <x v="16"/>
    <x v="0"/>
    <x v="0"/>
    <s v="Snap-A-Way Black Print Carbonless Speed Message, No Reply Area, Duplicate"/>
    <n v="93.25"/>
    <n v="4"/>
    <n v="31.47"/>
    <s v="Profit"/>
  </r>
  <r>
    <d v="2016-05-05T00:00:00"/>
    <x v="2"/>
    <x v="4"/>
    <x v="81"/>
    <s v="Rick Bensley20160505"/>
    <x v="2285"/>
    <x v="16"/>
    <x v="2"/>
    <x v="6"/>
    <s v="Avaya 4621SW VoIP phone"/>
    <n v="177.48"/>
    <n v="3"/>
    <n v="19.97"/>
    <s v="Profit"/>
  </r>
  <r>
    <d v="2016-05-06T00:00:00"/>
    <x v="2"/>
    <x v="4"/>
    <x v="671"/>
    <s v="Brad Eason20160506"/>
    <x v="2286"/>
    <x v="10"/>
    <x v="0"/>
    <x v="7"/>
    <s v="Advantus T-Pin Paper Clips"/>
    <n v="7.22"/>
    <n v="2"/>
    <n v="1.71"/>
    <s v="Profit"/>
  </r>
  <r>
    <d v="2016-05-06T00:00:00"/>
    <x v="2"/>
    <x v="4"/>
    <x v="671"/>
    <s v="Brad Eason20160506"/>
    <x v="2286"/>
    <x v="10"/>
    <x v="0"/>
    <x v="0"/>
    <s v="Xerox 1951"/>
    <n v="49.57"/>
    <n v="2"/>
    <n v="15.49"/>
    <s v="Profit"/>
  </r>
  <r>
    <d v="2016-05-06T00:00:00"/>
    <x v="2"/>
    <x v="4"/>
    <x v="671"/>
    <s v="Brad Eason20160506"/>
    <x v="2286"/>
    <x v="10"/>
    <x v="1"/>
    <x v="8"/>
    <s v="DAX Solid Wood Frames"/>
    <n v="54.71"/>
    <n v="7"/>
    <n v="11.63"/>
    <s v="Profit"/>
  </r>
  <r>
    <d v="2016-05-06T00:00:00"/>
    <x v="2"/>
    <x v="4"/>
    <x v="721"/>
    <s v="Art Ferguson20160506"/>
    <x v="2287"/>
    <x v="1"/>
    <x v="0"/>
    <x v="3"/>
    <s v="Insertable Tab Post Binder Dividers"/>
    <n v="3.21"/>
    <n v="2"/>
    <n v="-5.29"/>
    <s v="Loss"/>
  </r>
  <r>
    <d v="2016-05-06T00:00:00"/>
    <x v="2"/>
    <x v="4"/>
    <x v="721"/>
    <s v="Art Ferguson20160506"/>
    <x v="2287"/>
    <x v="1"/>
    <x v="2"/>
    <x v="9"/>
    <s v="Logitech Desktop MK120 Mouse and keyboard Combo"/>
    <n v="26.18"/>
    <n v="2"/>
    <n v="-3.27"/>
    <s v="Loss"/>
  </r>
  <r>
    <d v="2016-05-06T00:00:00"/>
    <x v="2"/>
    <x v="4"/>
    <x v="671"/>
    <s v="Brad Eason20160506"/>
    <x v="2286"/>
    <x v="24"/>
    <x v="0"/>
    <x v="12"/>
    <s v="Belkin 5 Outlet SurgeMaster Power Centers"/>
    <n v="54.48"/>
    <n v="1"/>
    <n v="15.25"/>
    <s v="Profit"/>
  </r>
  <r>
    <d v="2016-05-06T00:00:00"/>
    <x v="2"/>
    <x v="4"/>
    <x v="344"/>
    <s v="Gene McClure20160506"/>
    <x v="2288"/>
    <x v="3"/>
    <x v="1"/>
    <x v="8"/>
    <s v="Executive Impressions 8-1/2&quot; Career Panel/Partition Cubicle Clock"/>
    <n v="41.6"/>
    <n v="4"/>
    <n v="14.14"/>
    <s v="Profit"/>
  </r>
  <r>
    <d v="2016-05-07T00:00:00"/>
    <x v="2"/>
    <x v="4"/>
    <x v="740"/>
    <s v="Caroline Jumper20160507"/>
    <x v="2289"/>
    <x v="20"/>
    <x v="0"/>
    <x v="3"/>
    <s v="GBC Twin Loop Wire Binding Elements, 9/16&quot; Spine, Black"/>
    <n v="85.23"/>
    <n v="7"/>
    <n v="30.9"/>
    <s v="Profit"/>
  </r>
  <r>
    <d v="2016-05-07T00:00:00"/>
    <x v="2"/>
    <x v="4"/>
    <x v="740"/>
    <s v="Caroline Jumper20160507"/>
    <x v="2289"/>
    <x v="20"/>
    <x v="0"/>
    <x v="1"/>
    <s v="Alphabetical Labels for Top Tab Filing"/>
    <n v="44.4"/>
    <n v="3"/>
    <n v="22.2"/>
    <s v="Profit"/>
  </r>
  <r>
    <d v="2016-05-07T00:00:00"/>
    <x v="2"/>
    <x v="4"/>
    <x v="740"/>
    <s v="Caroline Jumper20160507"/>
    <x v="2289"/>
    <x v="20"/>
    <x v="1"/>
    <x v="5"/>
    <s v="Hon Mobius Operator's Chair"/>
    <n v="442.76"/>
    <n v="4"/>
    <n v="59.04"/>
    <s v="Profit"/>
  </r>
  <r>
    <d v="2016-05-07T00:00:00"/>
    <x v="2"/>
    <x v="4"/>
    <x v="740"/>
    <s v="Caroline Jumper20160507"/>
    <x v="2289"/>
    <x v="20"/>
    <x v="2"/>
    <x v="15"/>
    <s v="Bady BDG101FRU Card Printer"/>
    <n v="3999.95"/>
    <n v="5"/>
    <n v="1159.99"/>
    <s v="Profit"/>
  </r>
  <r>
    <d v="2016-05-07T00:00:00"/>
    <x v="2"/>
    <x v="4"/>
    <x v="740"/>
    <s v="Caroline Jumper20160507"/>
    <x v="2289"/>
    <x v="20"/>
    <x v="2"/>
    <x v="9"/>
    <s v="SanDisk Ultra 64 GB MicroSDHC Class 10 Memory Card"/>
    <n v="199.95"/>
    <n v="5"/>
    <n v="21.99"/>
    <s v="Profit"/>
  </r>
  <r>
    <d v="2016-05-07T00:00:00"/>
    <x v="2"/>
    <x v="4"/>
    <x v="740"/>
    <s v="Caroline Jumper20160507"/>
    <x v="2289"/>
    <x v="20"/>
    <x v="1"/>
    <x v="8"/>
    <s v="Staple-based wall hangings"/>
    <n v="63.68"/>
    <n v="8"/>
    <n v="28.02"/>
    <s v="Profit"/>
  </r>
  <r>
    <d v="2016-05-08T00:00:00"/>
    <x v="2"/>
    <x v="4"/>
    <x v="169"/>
    <s v="George Bell20160508"/>
    <x v="2290"/>
    <x v="7"/>
    <x v="1"/>
    <x v="8"/>
    <s v="Tenex 46&quot; x 60&quot; Computer Anti-Static Chairmat, Rectangular Shaped"/>
    <n v="211.96"/>
    <n v="2"/>
    <n v="42.39"/>
    <s v="Profit"/>
  </r>
  <r>
    <d v="2016-05-08T00:00:00"/>
    <x v="2"/>
    <x v="4"/>
    <x v="68"/>
    <s v="Clay Ludtke20160508"/>
    <x v="2291"/>
    <x v="10"/>
    <x v="0"/>
    <x v="2"/>
    <s v="Smead Adjustable Mobile File Trolley with Lockable Top"/>
    <n v="1006.06"/>
    <n v="3"/>
    <n v="88.03"/>
    <s v="Profit"/>
  </r>
  <r>
    <d v="2016-05-08T00:00:00"/>
    <x v="2"/>
    <x v="4"/>
    <x v="68"/>
    <s v="Clay Ludtke20160508"/>
    <x v="2291"/>
    <x v="10"/>
    <x v="0"/>
    <x v="0"/>
    <s v="Xerox 1898"/>
    <n v="10.69"/>
    <n v="2"/>
    <n v="3.74"/>
    <s v="Profit"/>
  </r>
  <r>
    <d v="2016-05-08T00:00:00"/>
    <x v="2"/>
    <x v="4"/>
    <x v="68"/>
    <s v="Clay Ludtke20160508"/>
    <x v="2291"/>
    <x v="10"/>
    <x v="0"/>
    <x v="0"/>
    <s v="Xerox 222"/>
    <n v="10.37"/>
    <n v="2"/>
    <n v="3.63"/>
    <s v="Profit"/>
  </r>
  <r>
    <d v="2016-05-08T00:00:00"/>
    <x v="2"/>
    <x v="4"/>
    <x v="68"/>
    <s v="Clay Ludtke20160508"/>
    <x v="2291"/>
    <x v="10"/>
    <x v="0"/>
    <x v="2"/>
    <s v="Hanging Personal Folder File"/>
    <n v="25.12"/>
    <n v="2"/>
    <n v="1.57"/>
    <s v="Profit"/>
  </r>
  <r>
    <d v="2016-05-08T00:00:00"/>
    <x v="2"/>
    <x v="4"/>
    <x v="68"/>
    <s v="Clay Ludtke20160508"/>
    <x v="2291"/>
    <x v="10"/>
    <x v="2"/>
    <x v="9"/>
    <s v="SanDisk Cruzer 64 GB USB Flash Drive"/>
    <n v="58.11"/>
    <n v="2"/>
    <n v="7.26"/>
    <s v="Profit"/>
  </r>
  <r>
    <d v="2016-05-08T00:00:00"/>
    <x v="2"/>
    <x v="4"/>
    <x v="335"/>
    <s v="Trudy Brown20160508"/>
    <x v="2292"/>
    <x v="3"/>
    <x v="0"/>
    <x v="0"/>
    <s v="Xerox 1920"/>
    <n v="17.940000000000001"/>
    <n v="3"/>
    <n v="8.07"/>
    <s v="Profit"/>
  </r>
  <r>
    <d v="2016-05-09T00:00:00"/>
    <x v="2"/>
    <x v="4"/>
    <x v="331"/>
    <s v="Sonia Sunley20160509"/>
    <x v="2293"/>
    <x v="22"/>
    <x v="2"/>
    <x v="9"/>
    <s v="Sony Micro Vault Click 8 GB USB 2.0 Flash Drive"/>
    <n v="93.98"/>
    <n v="2"/>
    <n v="13.16"/>
    <s v="Profit"/>
  </r>
  <r>
    <d v="2016-05-09T00:00:00"/>
    <x v="2"/>
    <x v="4"/>
    <x v="621"/>
    <s v="Julia West20160509"/>
    <x v="2294"/>
    <x v="2"/>
    <x v="0"/>
    <x v="10"/>
    <s v="Staple envelope"/>
    <n v="9.34"/>
    <n v="1"/>
    <n v="3.5"/>
    <s v="Profit"/>
  </r>
  <r>
    <d v="2016-05-09T00:00:00"/>
    <x v="2"/>
    <x v="4"/>
    <x v="621"/>
    <s v="Julia West20160509"/>
    <x v="2294"/>
    <x v="2"/>
    <x v="0"/>
    <x v="4"/>
    <s v="Newell 319"/>
    <n v="79.36"/>
    <n v="5"/>
    <n v="9.92"/>
    <s v="Profit"/>
  </r>
  <r>
    <d v="2016-05-09T00:00:00"/>
    <x v="2"/>
    <x v="4"/>
    <x v="152"/>
    <s v="Paul Stevenson20160509"/>
    <x v="2295"/>
    <x v="20"/>
    <x v="0"/>
    <x v="4"/>
    <s v="Sanford Pocket Accent Highlighters"/>
    <n v="8"/>
    <n v="5"/>
    <n v="3.44"/>
    <s v="Profit"/>
  </r>
  <r>
    <d v="2016-05-09T00:00:00"/>
    <x v="2"/>
    <x v="4"/>
    <x v="332"/>
    <s v="Ricardo Sperren20160509"/>
    <x v="2296"/>
    <x v="3"/>
    <x v="0"/>
    <x v="0"/>
    <s v="TOPS Money Receipt Book, Consecutively Numbered in Red,"/>
    <n v="32.04"/>
    <n v="4"/>
    <n v="14.42"/>
    <s v="Profit"/>
  </r>
  <r>
    <d v="2016-05-09T00:00:00"/>
    <x v="2"/>
    <x v="4"/>
    <x v="2"/>
    <s v="Mick Brown20160509"/>
    <x v="2297"/>
    <x v="0"/>
    <x v="2"/>
    <x v="6"/>
    <s v="I Need's 3d Hello Kitty Hybrid Silicone Case Cover for HTC One X 4g with 3d Hello Kitty Stylus Pen Green/pink"/>
    <n v="19.14"/>
    <n v="2"/>
    <n v="1.91"/>
    <s v="Profit"/>
  </r>
  <r>
    <d v="2016-05-09T00:00:00"/>
    <x v="2"/>
    <x v="4"/>
    <x v="433"/>
    <s v="Thea Hendricks20160509"/>
    <x v="2298"/>
    <x v="6"/>
    <x v="0"/>
    <x v="4"/>
    <s v="4009 Highlighters by Sanford"/>
    <n v="27.86"/>
    <n v="7"/>
    <n v="9.19"/>
    <s v="Profit"/>
  </r>
  <r>
    <d v="2016-05-09T00:00:00"/>
    <x v="2"/>
    <x v="4"/>
    <x v="755"/>
    <s v="Cynthia Voltz20160509"/>
    <x v="2299"/>
    <x v="0"/>
    <x v="0"/>
    <x v="2"/>
    <s v="Hot File 7-Pocket, Floor Stand"/>
    <n v="856.66"/>
    <n v="6"/>
    <n v="107.08"/>
    <s v="Profit"/>
  </r>
  <r>
    <d v="2016-05-09T00:00:00"/>
    <x v="2"/>
    <x v="4"/>
    <x v="755"/>
    <s v="Cynthia Voltz20160509"/>
    <x v="2299"/>
    <x v="0"/>
    <x v="0"/>
    <x v="3"/>
    <s v="Ibico Standard Transparent Covers"/>
    <n v="13.18"/>
    <n v="4"/>
    <n v="-20.440000000000001"/>
    <s v="Loss"/>
  </r>
  <r>
    <d v="2016-05-09T00:00:00"/>
    <x v="2"/>
    <x v="4"/>
    <x v="755"/>
    <s v="Cynthia Voltz20160509"/>
    <x v="2299"/>
    <x v="0"/>
    <x v="0"/>
    <x v="12"/>
    <s v="Euro Pro Shark Stick Mini Vacuum"/>
    <n v="48.78"/>
    <n v="4"/>
    <n v="-131.72"/>
    <s v="Loss"/>
  </r>
  <r>
    <d v="2016-05-09T00:00:00"/>
    <x v="2"/>
    <x v="4"/>
    <x v="755"/>
    <s v="Cynthia Voltz20160509"/>
    <x v="2299"/>
    <x v="0"/>
    <x v="0"/>
    <x v="0"/>
    <s v="Xerox 1911"/>
    <n v="76.64"/>
    <n v="2"/>
    <n v="26.82"/>
    <s v="Profit"/>
  </r>
  <r>
    <d v="2016-05-09T00:00:00"/>
    <x v="2"/>
    <x v="4"/>
    <x v="755"/>
    <s v="Cynthia Voltz20160509"/>
    <x v="2299"/>
    <x v="0"/>
    <x v="0"/>
    <x v="3"/>
    <s v="GBC VeloBind Cover Sets"/>
    <n v="18.53"/>
    <n v="6"/>
    <n v="-27.79"/>
    <s v="Loss"/>
  </r>
  <r>
    <d v="2016-05-10T00:00:00"/>
    <x v="2"/>
    <x v="4"/>
    <x v="310"/>
    <s v="Roger Demir20160510"/>
    <x v="2300"/>
    <x v="22"/>
    <x v="0"/>
    <x v="0"/>
    <s v="Xerox 1965"/>
    <n v="11.96"/>
    <n v="2"/>
    <n v="5.86"/>
    <s v="Profit"/>
  </r>
  <r>
    <d v="2016-05-10T00:00:00"/>
    <x v="2"/>
    <x v="4"/>
    <x v="431"/>
    <s v="Christopher Schild20160510"/>
    <x v="2301"/>
    <x v="2"/>
    <x v="2"/>
    <x v="6"/>
    <s v="ClearOne CHATAttach 160 -Â speaker phone"/>
    <n v="743.99"/>
    <n v="2"/>
    <n v="-124"/>
    <s v="Loss"/>
  </r>
  <r>
    <d v="2016-05-10T00:00:00"/>
    <x v="2"/>
    <x v="4"/>
    <x v="344"/>
    <s v="Gene McClure20160510"/>
    <x v="2302"/>
    <x v="1"/>
    <x v="0"/>
    <x v="10"/>
    <s v="Grip Seal Envelopes"/>
    <n v="7.07"/>
    <n v="2"/>
    <n v="2.39"/>
    <s v="Profit"/>
  </r>
  <r>
    <d v="2016-05-11T00:00:00"/>
    <x v="2"/>
    <x v="4"/>
    <x v="207"/>
    <s v="Ted Trevino20160511"/>
    <x v="2303"/>
    <x v="3"/>
    <x v="0"/>
    <x v="0"/>
    <s v="Xerox 1920"/>
    <n v="5.98"/>
    <n v="1"/>
    <n v="2.69"/>
    <s v="Profit"/>
  </r>
  <r>
    <d v="2016-05-12T00:00:00"/>
    <x v="2"/>
    <x v="4"/>
    <x v="422"/>
    <s v="Vivek Grady20160512"/>
    <x v="2304"/>
    <x v="6"/>
    <x v="0"/>
    <x v="4"/>
    <s v="Rogers Handheld Barrel Pencil Sharpener"/>
    <n v="10.96"/>
    <n v="4"/>
    <n v="2.96"/>
    <s v="Profit"/>
  </r>
  <r>
    <d v="2016-05-12T00:00:00"/>
    <x v="2"/>
    <x v="4"/>
    <x v="76"/>
    <s v="Filia McAdams20160512"/>
    <x v="2305"/>
    <x v="2"/>
    <x v="0"/>
    <x v="2"/>
    <s v="Belkin 19&quot; Vented Equipment Shelf, Black"/>
    <n v="82.37"/>
    <n v="2"/>
    <n v="-19.559999999999999"/>
    <s v="Loss"/>
  </r>
  <r>
    <d v="2016-05-12T00:00:00"/>
    <x v="2"/>
    <x v="4"/>
    <x v="747"/>
    <s v="Jill Matthias20160512"/>
    <x v="2306"/>
    <x v="22"/>
    <x v="0"/>
    <x v="10"/>
    <s v="Manila Recycled Extra-Heavyweight Clasp Envelopes, 6&quot; x 9&quot;"/>
    <n v="54.9"/>
    <n v="5"/>
    <n v="26.9"/>
    <s v="Profit"/>
  </r>
  <r>
    <d v="2016-05-12T00:00:00"/>
    <x v="2"/>
    <x v="4"/>
    <x v="312"/>
    <s v="Harry Marie20160512"/>
    <x v="2307"/>
    <x v="20"/>
    <x v="1"/>
    <x v="8"/>
    <s v="OIC Stacking Trays"/>
    <n v="10.02"/>
    <n v="3"/>
    <n v="4.41"/>
    <s v="Profit"/>
  </r>
  <r>
    <d v="2016-05-12T00:00:00"/>
    <x v="2"/>
    <x v="4"/>
    <x v="312"/>
    <s v="Harry Marie20160512"/>
    <x v="2307"/>
    <x v="20"/>
    <x v="2"/>
    <x v="6"/>
    <s v="Jawbone JAMBOX Wireless Bluetooth Speaker"/>
    <n v="631.96"/>
    <n v="4"/>
    <n v="303.33999999999997"/>
    <s v="Profit"/>
  </r>
  <r>
    <d v="2016-05-12T00:00:00"/>
    <x v="2"/>
    <x v="4"/>
    <x v="98"/>
    <s v="Vivian Mathis20160512"/>
    <x v="2308"/>
    <x v="3"/>
    <x v="2"/>
    <x v="9"/>
    <s v="Memorex Mini Travel Drive 32 GB USB 2.0 Flash Drive"/>
    <n v="120"/>
    <n v="6"/>
    <n v="46.8"/>
    <s v="Profit"/>
  </r>
  <r>
    <d v="2016-05-12T00:00:00"/>
    <x v="2"/>
    <x v="4"/>
    <x v="98"/>
    <s v="Vivian Mathis20160512"/>
    <x v="2308"/>
    <x v="3"/>
    <x v="0"/>
    <x v="12"/>
    <s v="Staple holder"/>
    <n v="8.67"/>
    <n v="1"/>
    <n v="2.34"/>
    <s v="Profit"/>
  </r>
  <r>
    <d v="2016-05-14T00:00:00"/>
    <x v="2"/>
    <x v="4"/>
    <x v="564"/>
    <s v="Logan Haushalter20160514"/>
    <x v="2309"/>
    <x v="10"/>
    <x v="1"/>
    <x v="8"/>
    <s v="GE 48&quot; Fluorescent Tube, Cool White Energy Saver, 34 Watts, 30/Box"/>
    <n v="79.38"/>
    <n v="1"/>
    <n v="29.77"/>
    <s v="Profit"/>
  </r>
  <r>
    <d v="2016-05-14T00:00:00"/>
    <x v="2"/>
    <x v="4"/>
    <x v="521"/>
    <s v="Michael Kennedy20160514"/>
    <x v="2310"/>
    <x v="16"/>
    <x v="0"/>
    <x v="3"/>
    <s v="GBC DocuBind P50 Personal Binding Machine"/>
    <n v="57.58"/>
    <n v="3"/>
    <n v="-44.15"/>
    <s v="Loss"/>
  </r>
  <r>
    <d v="2016-05-14T00:00:00"/>
    <x v="2"/>
    <x v="4"/>
    <x v="521"/>
    <s v="Michael Kennedy20160514"/>
    <x v="2310"/>
    <x v="16"/>
    <x v="0"/>
    <x v="0"/>
    <s v="Xerox 23"/>
    <n v="31.1"/>
    <n v="6"/>
    <n v="10.89"/>
    <s v="Profit"/>
  </r>
  <r>
    <d v="2016-05-14T00:00:00"/>
    <x v="2"/>
    <x v="4"/>
    <x v="521"/>
    <s v="Michael Kennedy20160514"/>
    <x v="2310"/>
    <x v="16"/>
    <x v="1"/>
    <x v="8"/>
    <s v="DAX Copper Panel Document Frame, 5 x 7 Size"/>
    <n v="30.19"/>
    <n v="3"/>
    <n v="8.3000000000000007"/>
    <s v="Profit"/>
  </r>
  <r>
    <d v="2016-05-14T00:00:00"/>
    <x v="2"/>
    <x v="4"/>
    <x v="521"/>
    <s v="Michael Kennedy20160514"/>
    <x v="2310"/>
    <x v="16"/>
    <x v="2"/>
    <x v="6"/>
    <s v="LF Elite 3D Dazzle Designer Hard Case Cover, Lf Stylus Pen and Wiper For Apple Iphone 5c Mini Lite"/>
    <n v="43.6"/>
    <n v="5"/>
    <n v="4.3600000000000003"/>
    <s v="Profit"/>
  </r>
  <r>
    <d v="2016-05-14T00:00:00"/>
    <x v="2"/>
    <x v="4"/>
    <x v="521"/>
    <s v="Michael Kennedy20160514"/>
    <x v="2310"/>
    <x v="16"/>
    <x v="0"/>
    <x v="4"/>
    <s v="Dixon Ticonderoga Pencils"/>
    <n v="4.7699999999999996"/>
    <n v="2"/>
    <n v="0.42"/>
    <s v="Profit"/>
  </r>
  <r>
    <d v="2016-05-14T00:00:00"/>
    <x v="2"/>
    <x v="4"/>
    <x v="521"/>
    <s v="Michael Kennedy20160514"/>
    <x v="2310"/>
    <x v="16"/>
    <x v="0"/>
    <x v="3"/>
    <s v="Wilson Jones International Size A4 Ring Binders"/>
    <n v="10.38"/>
    <n v="2"/>
    <n v="-7.61"/>
    <s v="Loss"/>
  </r>
  <r>
    <d v="2016-05-14T00:00:00"/>
    <x v="2"/>
    <x v="4"/>
    <x v="521"/>
    <s v="Michael Kennedy20160514"/>
    <x v="2310"/>
    <x v="16"/>
    <x v="0"/>
    <x v="3"/>
    <s v="Avery Heavy-Duty EZD  Binder With Locking Rings"/>
    <n v="13.39"/>
    <n v="8"/>
    <n v="-9.82"/>
    <s v="Loss"/>
  </r>
  <r>
    <d v="2016-05-14T00:00:00"/>
    <x v="2"/>
    <x v="4"/>
    <x v="495"/>
    <s v="Tiffany House20160514"/>
    <x v="2311"/>
    <x v="12"/>
    <x v="2"/>
    <x v="9"/>
    <s v="ImationÂ 16GB Mini TravelDrive USB 2.0Â Flash Drive"/>
    <n v="185.53"/>
    <n v="7"/>
    <n v="48.7"/>
    <s v="Profit"/>
  </r>
  <r>
    <d v="2016-05-15T00:00:00"/>
    <x v="2"/>
    <x v="4"/>
    <x v="188"/>
    <s v="Steve Nguyen20160515"/>
    <x v="2312"/>
    <x v="29"/>
    <x v="0"/>
    <x v="3"/>
    <s v="GBC DocuBind P50 Personal Binding Machine"/>
    <n v="511.84"/>
    <n v="8"/>
    <n v="240.56"/>
    <s v="Profit"/>
  </r>
  <r>
    <d v="2016-05-15T00:00:00"/>
    <x v="2"/>
    <x v="4"/>
    <x v="188"/>
    <s v="Steve Nguyen20160515"/>
    <x v="2312"/>
    <x v="29"/>
    <x v="0"/>
    <x v="4"/>
    <s v="Boston KS Multi-Size Manual Pencil Sharpener"/>
    <n v="91.96"/>
    <n v="4"/>
    <n v="25.75"/>
    <s v="Profit"/>
  </r>
  <r>
    <d v="2016-05-15T00:00:00"/>
    <x v="2"/>
    <x v="4"/>
    <x v="188"/>
    <s v="Steve Nguyen20160515"/>
    <x v="2312"/>
    <x v="29"/>
    <x v="0"/>
    <x v="4"/>
    <s v="Newell 344"/>
    <n v="8.34"/>
    <n v="3"/>
    <n v="2.17"/>
    <s v="Profit"/>
  </r>
  <r>
    <d v="2016-05-15T00:00:00"/>
    <x v="2"/>
    <x v="4"/>
    <x v="426"/>
    <s v="Thomas Thornton20160515"/>
    <x v="2313"/>
    <x v="20"/>
    <x v="0"/>
    <x v="3"/>
    <s v="Binder Posts"/>
    <n v="13.78"/>
    <n v="3"/>
    <n v="4.4800000000000004"/>
    <s v="Profit"/>
  </r>
  <r>
    <d v="2016-05-15T00:00:00"/>
    <x v="2"/>
    <x v="4"/>
    <x v="0"/>
    <s v="Darren Powers20160515"/>
    <x v="2314"/>
    <x v="16"/>
    <x v="0"/>
    <x v="3"/>
    <s v="GBC Instant Report Kit"/>
    <n v="7.76"/>
    <n v="4"/>
    <n v="-5.18"/>
    <s v="Loss"/>
  </r>
  <r>
    <d v="2016-05-15T00:00:00"/>
    <x v="2"/>
    <x v="4"/>
    <x v="46"/>
    <s v="Michael Nguyen20160515"/>
    <x v="2315"/>
    <x v="10"/>
    <x v="0"/>
    <x v="0"/>
    <s v="TOPS Voice Message Log Book, Flash Format"/>
    <n v="15.23"/>
    <n v="4"/>
    <n v="5.52"/>
    <s v="Profit"/>
  </r>
  <r>
    <d v="2016-05-16T00:00:00"/>
    <x v="2"/>
    <x v="4"/>
    <x v="728"/>
    <s v="Jim Radford20160516"/>
    <x v="2316"/>
    <x v="37"/>
    <x v="0"/>
    <x v="2"/>
    <s v="SAFCO Commercial Wire Shelving, Black"/>
    <n v="552.55999999999995"/>
    <n v="4"/>
    <n v="0"/>
    <s v="Loss"/>
  </r>
  <r>
    <d v="2016-05-16T00:00:00"/>
    <x v="2"/>
    <x v="4"/>
    <x v="445"/>
    <s v="Denny Ordway20160516"/>
    <x v="2317"/>
    <x v="3"/>
    <x v="0"/>
    <x v="0"/>
    <s v="Xerox 196"/>
    <n v="17.34"/>
    <n v="3"/>
    <n v="8.5"/>
    <s v="Profit"/>
  </r>
  <r>
    <d v="2016-05-16T00:00:00"/>
    <x v="2"/>
    <x v="4"/>
    <x v="42"/>
    <s v="Sanjit Chand20160516"/>
    <x v="2318"/>
    <x v="3"/>
    <x v="1"/>
    <x v="8"/>
    <s v="Tenex Carpeted, Granite-Look or Clear Contemporary Contour Shape Chair Mats"/>
    <n v="282.83999999999997"/>
    <n v="4"/>
    <n v="19.8"/>
    <s v="Profit"/>
  </r>
  <r>
    <d v="2016-05-16T00:00:00"/>
    <x v="2"/>
    <x v="4"/>
    <x v="42"/>
    <s v="Sanjit Chand20160516"/>
    <x v="2318"/>
    <x v="3"/>
    <x v="0"/>
    <x v="1"/>
    <s v="Avery 481"/>
    <n v="27.72"/>
    <n v="9"/>
    <n v="13.31"/>
    <s v="Profit"/>
  </r>
  <r>
    <d v="2016-05-17T00:00:00"/>
    <x v="2"/>
    <x v="4"/>
    <x v="132"/>
    <s v="Roy Phan20160517"/>
    <x v="2319"/>
    <x v="16"/>
    <x v="0"/>
    <x v="3"/>
    <s v="Pressboard Hanging Data Binders for Unburst Sheets"/>
    <n v="2.95"/>
    <n v="2"/>
    <n v="-2.16"/>
    <s v="Loss"/>
  </r>
  <r>
    <d v="2016-05-17T00:00:00"/>
    <x v="2"/>
    <x v="4"/>
    <x v="132"/>
    <s v="Roy Phan20160517"/>
    <x v="2319"/>
    <x v="16"/>
    <x v="0"/>
    <x v="3"/>
    <s v="GBC Prepunched Paper, 19-Hole, for Binding Systems, 24-lb"/>
    <n v="27.02"/>
    <n v="6"/>
    <n v="-21.61"/>
    <s v="Loss"/>
  </r>
  <r>
    <d v="2016-05-17T00:00:00"/>
    <x v="2"/>
    <x v="4"/>
    <x v="316"/>
    <s v="Arthur Gainer20160517"/>
    <x v="2320"/>
    <x v="37"/>
    <x v="0"/>
    <x v="14"/>
    <s v="Acme Forged Steel Scissors with Black Enamel Handles"/>
    <n v="65.17"/>
    <n v="7"/>
    <n v="18.899999999999999"/>
    <s v="Profit"/>
  </r>
  <r>
    <d v="2016-05-17T00:00:00"/>
    <x v="2"/>
    <x v="4"/>
    <x v="316"/>
    <s v="Arthur Gainer20160517"/>
    <x v="2320"/>
    <x v="37"/>
    <x v="0"/>
    <x v="1"/>
    <s v="Avery 519"/>
    <n v="14.62"/>
    <n v="2"/>
    <n v="6.87"/>
    <s v="Profit"/>
  </r>
  <r>
    <d v="2016-05-17T00:00:00"/>
    <x v="2"/>
    <x v="4"/>
    <x v="316"/>
    <s v="Arthur Gainer20160517"/>
    <x v="2320"/>
    <x v="37"/>
    <x v="1"/>
    <x v="8"/>
    <s v="Eldon Advantage Chair Mats for Low to Medium Pile Carpets"/>
    <n v="173.24"/>
    <n v="4"/>
    <n v="17.32"/>
    <s v="Profit"/>
  </r>
  <r>
    <d v="2016-05-17T00:00:00"/>
    <x v="2"/>
    <x v="4"/>
    <x v="399"/>
    <s v="Luke Weiss20160517"/>
    <x v="2321"/>
    <x v="1"/>
    <x v="0"/>
    <x v="3"/>
    <s v="Acco Recycled 2&quot; Capacity Laser Printer Hanging Data Binders"/>
    <n v="2.89"/>
    <n v="1"/>
    <n v="-4.7699999999999996"/>
    <s v="Loss"/>
  </r>
  <r>
    <d v="2016-05-17T00:00:00"/>
    <x v="2"/>
    <x v="4"/>
    <x v="399"/>
    <s v="Luke Weiss20160517"/>
    <x v="2321"/>
    <x v="1"/>
    <x v="0"/>
    <x v="7"/>
    <s v="Acco Hot Clips Clips to Go"/>
    <n v="7.9"/>
    <n v="3"/>
    <n v="2.4700000000000002"/>
    <s v="Profit"/>
  </r>
  <r>
    <d v="2016-05-17T00:00:00"/>
    <x v="2"/>
    <x v="4"/>
    <x v="399"/>
    <s v="Luke Weiss20160517"/>
    <x v="2321"/>
    <x v="1"/>
    <x v="1"/>
    <x v="8"/>
    <s v="Flat Face Poster Frame"/>
    <n v="22.61"/>
    <n v="3"/>
    <n v="-10.17"/>
    <s v="Loss"/>
  </r>
  <r>
    <d v="2016-05-17T00:00:00"/>
    <x v="2"/>
    <x v="4"/>
    <x v="399"/>
    <s v="Luke Weiss20160517"/>
    <x v="2321"/>
    <x v="1"/>
    <x v="0"/>
    <x v="0"/>
    <s v="Wirebound Message Books, Four 2 3/4 x 5 Forms per Page, 200 Sets per Book"/>
    <n v="30.53"/>
    <n v="8"/>
    <n v="9.5399999999999991"/>
    <s v="Profit"/>
  </r>
  <r>
    <d v="2016-05-18T00:00:00"/>
    <x v="2"/>
    <x v="4"/>
    <x v="34"/>
    <s v="Eric Barreto20160518"/>
    <x v="2322"/>
    <x v="3"/>
    <x v="0"/>
    <x v="2"/>
    <s v="Home/Office Personal File Carts"/>
    <n v="104.28"/>
    <n v="3"/>
    <n v="26.07"/>
    <s v="Profit"/>
  </r>
  <r>
    <d v="2016-05-18T00:00:00"/>
    <x v="2"/>
    <x v="4"/>
    <x v="34"/>
    <s v="Eric Barreto20160518"/>
    <x v="2322"/>
    <x v="3"/>
    <x v="0"/>
    <x v="0"/>
    <s v="Universal Premium White Copier/Laser Paper (20Lb. and 87 Bright)"/>
    <n v="17.940000000000001"/>
    <n v="3"/>
    <n v="8.7899999999999991"/>
    <s v="Profit"/>
  </r>
  <r>
    <d v="2016-05-19T00:00:00"/>
    <x v="2"/>
    <x v="4"/>
    <x v="224"/>
    <s v="Laurel Elliston20160519"/>
    <x v="2323"/>
    <x v="6"/>
    <x v="1"/>
    <x v="5"/>
    <s v="Hon 4070 Series Pagoda Round Back Stacking Chairs"/>
    <n v="641.96"/>
    <n v="2"/>
    <n v="179.75"/>
    <s v="Profit"/>
  </r>
  <r>
    <d v="2016-05-19T00:00:00"/>
    <x v="2"/>
    <x v="4"/>
    <x v="84"/>
    <s v="Bradley Nguyen20160519"/>
    <x v="2324"/>
    <x v="20"/>
    <x v="0"/>
    <x v="12"/>
    <s v="Belkin Premiere Surge Master II 8-outlet surge protector"/>
    <n v="242.9"/>
    <n v="5"/>
    <n v="70.44"/>
    <s v="Profit"/>
  </r>
  <r>
    <d v="2016-05-19T00:00:00"/>
    <x v="2"/>
    <x v="4"/>
    <x v="84"/>
    <s v="Bradley Nguyen20160519"/>
    <x v="2324"/>
    <x v="20"/>
    <x v="0"/>
    <x v="2"/>
    <s v="Safco Industrial Wire Shelving System"/>
    <n v="454.9"/>
    <n v="5"/>
    <n v="0"/>
    <s v="Loss"/>
  </r>
  <r>
    <d v="2016-05-19T00:00:00"/>
    <x v="2"/>
    <x v="4"/>
    <x v="84"/>
    <s v="Bradley Nguyen20160519"/>
    <x v="2324"/>
    <x v="20"/>
    <x v="1"/>
    <x v="8"/>
    <s v="Nu-Dell Float Frame 11 x 14 1/2"/>
    <n v="35.92"/>
    <n v="4"/>
    <n v="15.09"/>
    <s v="Profit"/>
  </r>
  <r>
    <d v="2016-05-19T00:00:00"/>
    <x v="2"/>
    <x v="4"/>
    <x v="84"/>
    <s v="Bradley Nguyen20160519"/>
    <x v="2324"/>
    <x v="20"/>
    <x v="1"/>
    <x v="8"/>
    <s v="DAX Value U-Channel Document Frames, Easel Back"/>
    <n v="39.76"/>
    <n v="8"/>
    <n v="12.33"/>
    <s v="Profit"/>
  </r>
  <r>
    <d v="2016-05-19T00:00:00"/>
    <x v="2"/>
    <x v="4"/>
    <x v="84"/>
    <s v="Bradley Nguyen20160519"/>
    <x v="2324"/>
    <x v="20"/>
    <x v="0"/>
    <x v="3"/>
    <s v="Recycled Easel Ring Binders"/>
    <n v="47.74"/>
    <n v="4"/>
    <n v="14.92"/>
    <s v="Profit"/>
  </r>
  <r>
    <d v="2016-05-19T00:00:00"/>
    <x v="2"/>
    <x v="4"/>
    <x v="478"/>
    <s v="Bill Tyler20160519"/>
    <x v="2325"/>
    <x v="3"/>
    <x v="0"/>
    <x v="3"/>
    <s v="GBC Personal VeloBind Strips"/>
    <n v="9.58"/>
    <n v="1"/>
    <n v="3.35"/>
    <s v="Profit"/>
  </r>
  <r>
    <d v="2016-05-19T00:00:00"/>
    <x v="2"/>
    <x v="4"/>
    <x v="132"/>
    <s v="Roy Phan20160519"/>
    <x v="2326"/>
    <x v="18"/>
    <x v="0"/>
    <x v="4"/>
    <s v="Newell 341"/>
    <n v="21.4"/>
    <n v="5"/>
    <n v="6.21"/>
    <s v="Profit"/>
  </r>
  <r>
    <d v="2016-05-19T00:00:00"/>
    <x v="2"/>
    <x v="4"/>
    <x v="123"/>
    <s v="Anna HÃ¤berlin20160519"/>
    <x v="2327"/>
    <x v="3"/>
    <x v="0"/>
    <x v="12"/>
    <s v="Staple holder"/>
    <n v="87.84"/>
    <n v="8"/>
    <n v="23.72"/>
    <s v="Profit"/>
  </r>
  <r>
    <d v="2016-05-20T00:00:00"/>
    <x v="2"/>
    <x v="4"/>
    <x v="81"/>
    <s v="Rick Bensley20160520"/>
    <x v="2328"/>
    <x v="3"/>
    <x v="1"/>
    <x v="8"/>
    <s v="Luxo Professional Fluorescent Magnifier Lamp with Clamp-Mount Base"/>
    <n v="1049.2"/>
    <n v="5"/>
    <n v="272.79000000000002"/>
    <s v="Profit"/>
  </r>
  <r>
    <d v="2016-05-20T00:00:00"/>
    <x v="2"/>
    <x v="4"/>
    <x v="81"/>
    <s v="Rick Bensley20160520"/>
    <x v="2328"/>
    <x v="3"/>
    <x v="0"/>
    <x v="3"/>
    <s v="Wilson Jones Turn Tabs Binder Tool for Ring Binders"/>
    <n v="15.42"/>
    <n v="4"/>
    <n v="5.01"/>
    <s v="Profit"/>
  </r>
  <r>
    <d v="2016-05-20T00:00:00"/>
    <x v="2"/>
    <x v="4"/>
    <x v="519"/>
    <s v="Joe Kamberova20160520"/>
    <x v="2329"/>
    <x v="25"/>
    <x v="2"/>
    <x v="6"/>
    <s v="Cisco Unified IP Phone 7945G VoIP phone"/>
    <n v="1363.96"/>
    <n v="5"/>
    <n v="85.25"/>
    <s v="Profit"/>
  </r>
  <r>
    <d v="2016-05-20T00:00:00"/>
    <x v="2"/>
    <x v="4"/>
    <x v="622"/>
    <s v="Dean Braden20160520"/>
    <x v="2330"/>
    <x v="16"/>
    <x v="0"/>
    <x v="3"/>
    <s v="Avery Non-Stick Binders"/>
    <n v="2.69"/>
    <n v="2"/>
    <n v="-2.25"/>
    <s v="Loss"/>
  </r>
  <r>
    <d v="2016-05-20T00:00:00"/>
    <x v="2"/>
    <x v="4"/>
    <x v="469"/>
    <s v="Eugene Hildebrand20160520"/>
    <x v="2331"/>
    <x v="26"/>
    <x v="0"/>
    <x v="3"/>
    <s v="GBC Durable Plastic Covers"/>
    <n v="40.64"/>
    <n v="7"/>
    <n v="-32.51"/>
    <s v="Loss"/>
  </r>
  <r>
    <d v="2016-05-21T00:00:00"/>
    <x v="2"/>
    <x v="4"/>
    <x v="564"/>
    <s v="Logan Haushalter20160521"/>
    <x v="2332"/>
    <x v="3"/>
    <x v="2"/>
    <x v="6"/>
    <s v="Motorola HK250 Universal Bluetooth Headset"/>
    <n v="55.18"/>
    <n v="3"/>
    <n v="-12.41"/>
    <s v="Loss"/>
  </r>
  <r>
    <d v="2016-05-21T00:00:00"/>
    <x v="2"/>
    <x v="4"/>
    <x v="564"/>
    <s v="Logan Haushalter20160521"/>
    <x v="2332"/>
    <x v="3"/>
    <x v="2"/>
    <x v="9"/>
    <s v="ImationÂ 16GB Mini TravelDrive USB 2.0Â Flash Drive"/>
    <n v="66.260000000000005"/>
    <n v="2"/>
    <n v="27.17"/>
    <s v="Profit"/>
  </r>
  <r>
    <d v="2016-05-21T00:00:00"/>
    <x v="2"/>
    <x v="4"/>
    <x v="49"/>
    <s v="Linda Cazamias20160521"/>
    <x v="2333"/>
    <x v="17"/>
    <x v="2"/>
    <x v="15"/>
    <s v="Panasonic KX MB2061 Multifunction Printer"/>
    <n v="2396.4"/>
    <n v="10"/>
    <n v="179.73"/>
    <s v="Profit"/>
  </r>
  <r>
    <d v="2016-05-21T00:00:00"/>
    <x v="2"/>
    <x v="4"/>
    <x v="85"/>
    <s v="Christine Phan20160521"/>
    <x v="2334"/>
    <x v="43"/>
    <x v="0"/>
    <x v="0"/>
    <s v="Easy-staple paper"/>
    <n v="111.96"/>
    <n v="2"/>
    <n v="54.86"/>
    <s v="Profit"/>
  </r>
  <r>
    <d v="2016-05-21T00:00:00"/>
    <x v="2"/>
    <x v="4"/>
    <x v="756"/>
    <s v="Alejandro Savely20160521"/>
    <x v="2335"/>
    <x v="0"/>
    <x v="0"/>
    <x v="3"/>
    <s v="Pressboard Covers with Storage Hooks, 9 1/2&quot; x 11&quot;, Light Blue"/>
    <n v="1.96"/>
    <n v="2"/>
    <n v="-3.24"/>
    <s v="Loss"/>
  </r>
  <r>
    <d v="2016-05-21T00:00:00"/>
    <x v="2"/>
    <x v="4"/>
    <x v="756"/>
    <s v="Alejandro Savely20160521"/>
    <x v="2335"/>
    <x v="0"/>
    <x v="0"/>
    <x v="0"/>
    <s v="Southworth 100% Cotton The Best Paper"/>
    <n v="82.66"/>
    <n v="9"/>
    <n v="31"/>
    <s v="Profit"/>
  </r>
  <r>
    <d v="2016-05-21T00:00:00"/>
    <x v="2"/>
    <x v="4"/>
    <x v="562"/>
    <s v="Sally Hughsby20160521"/>
    <x v="2336"/>
    <x v="1"/>
    <x v="0"/>
    <x v="3"/>
    <s v="Cardinal HOLDit! Binder Insert Strips,Extra Strips"/>
    <n v="3.8"/>
    <n v="3"/>
    <n v="-5.89"/>
    <s v="Loss"/>
  </r>
  <r>
    <d v="2016-05-22T00:00:00"/>
    <x v="2"/>
    <x v="4"/>
    <x v="721"/>
    <s v="Art Ferguson20160522"/>
    <x v="2337"/>
    <x v="23"/>
    <x v="2"/>
    <x v="6"/>
    <s v="AT&amp;T 841000 Phone"/>
    <n v="345"/>
    <n v="5"/>
    <n v="86.25"/>
    <s v="Profit"/>
  </r>
  <r>
    <d v="2016-05-22T00:00:00"/>
    <x v="2"/>
    <x v="4"/>
    <x v="721"/>
    <s v="Art Ferguson20160522"/>
    <x v="2337"/>
    <x v="23"/>
    <x v="1"/>
    <x v="13"/>
    <s v="Bevis 36 x 72 Conference Tables"/>
    <n v="174.29"/>
    <n v="2"/>
    <n v="-19.920000000000002"/>
    <s v="Loss"/>
  </r>
  <r>
    <d v="2016-05-22T00:00:00"/>
    <x v="2"/>
    <x v="4"/>
    <x v="721"/>
    <s v="Art Ferguson20160522"/>
    <x v="2337"/>
    <x v="23"/>
    <x v="0"/>
    <x v="12"/>
    <s v="Eureka Sanitaire  Commercial Upright"/>
    <n v="662.84"/>
    <n v="4"/>
    <n v="172.34"/>
    <s v="Profit"/>
  </r>
  <r>
    <d v="2016-05-22T00:00:00"/>
    <x v="2"/>
    <x v="4"/>
    <x v="721"/>
    <s v="Art Ferguson20160522"/>
    <x v="2337"/>
    <x v="23"/>
    <x v="2"/>
    <x v="9"/>
    <s v="SanDisk Cruzer 32 GB USB Flash Drive"/>
    <n v="95.1"/>
    <n v="5"/>
    <n v="30.43"/>
    <s v="Profit"/>
  </r>
  <r>
    <d v="2016-05-22T00:00:00"/>
    <x v="2"/>
    <x v="4"/>
    <x v="721"/>
    <s v="Art Ferguson20160522"/>
    <x v="2337"/>
    <x v="23"/>
    <x v="0"/>
    <x v="10"/>
    <s v="Ampad #10 Peel &amp; Seel Holiday Envelopes"/>
    <n v="26.88"/>
    <n v="6"/>
    <n v="12.9"/>
    <s v="Profit"/>
  </r>
  <r>
    <d v="2016-05-22T00:00:00"/>
    <x v="2"/>
    <x v="4"/>
    <x v="721"/>
    <s v="Art Ferguson20160522"/>
    <x v="2337"/>
    <x v="23"/>
    <x v="2"/>
    <x v="6"/>
    <s v="Digium D40 VoIP phone"/>
    <n v="257.98"/>
    <n v="2"/>
    <n v="74.81"/>
    <s v="Profit"/>
  </r>
  <r>
    <d v="2016-05-22T00:00:00"/>
    <x v="2"/>
    <x v="4"/>
    <x v="467"/>
    <s v="Jeremy Farry20160522"/>
    <x v="2338"/>
    <x v="4"/>
    <x v="0"/>
    <x v="1"/>
    <s v="Avery 493"/>
    <n v="14.73"/>
    <n v="3"/>
    <n v="7.22"/>
    <s v="Profit"/>
  </r>
  <r>
    <d v="2016-05-22T00:00:00"/>
    <x v="2"/>
    <x v="4"/>
    <x v="458"/>
    <s v="Jim Epp20160522"/>
    <x v="2339"/>
    <x v="3"/>
    <x v="2"/>
    <x v="6"/>
    <s v="Nortel Business Series Terminal T7208 Digital phone"/>
    <n v="222.38"/>
    <n v="2"/>
    <n v="22.24"/>
    <s v="Profit"/>
  </r>
  <r>
    <d v="2016-05-23T00:00:00"/>
    <x v="2"/>
    <x v="4"/>
    <x v="437"/>
    <s v="Lisa DeCherney20160523"/>
    <x v="2340"/>
    <x v="3"/>
    <x v="1"/>
    <x v="8"/>
    <s v="Eldon Image Series Desk Accessories, Ebony"/>
    <n v="37.049999999999997"/>
    <n v="3"/>
    <n v="16.3"/>
    <s v="Profit"/>
  </r>
  <r>
    <d v="2016-05-23T00:00:00"/>
    <x v="2"/>
    <x v="4"/>
    <x v="318"/>
    <s v="Ken Lonsdale20160523"/>
    <x v="2341"/>
    <x v="1"/>
    <x v="2"/>
    <x v="6"/>
    <s v="Mitel MiVoice 5330e IP Phone"/>
    <n v="1979.93"/>
    <n v="9"/>
    <n v="148.49"/>
    <s v="Profit"/>
  </r>
  <r>
    <d v="2016-05-23T00:00:00"/>
    <x v="2"/>
    <x v="4"/>
    <x v="64"/>
    <s v="Anne Pryor20160523"/>
    <x v="2342"/>
    <x v="33"/>
    <x v="0"/>
    <x v="0"/>
    <s v="Xerox 1949"/>
    <n v="4.9800000000000004"/>
    <n v="1"/>
    <n v="2.44"/>
    <s v="Profit"/>
  </r>
  <r>
    <d v="2016-05-23T00:00:00"/>
    <x v="2"/>
    <x v="4"/>
    <x v="757"/>
    <s v="Christopher Conant20160523"/>
    <x v="2343"/>
    <x v="2"/>
    <x v="2"/>
    <x v="16"/>
    <s v="Canon imageCLASS 2200 Advanced Copier"/>
    <n v="8399.98"/>
    <n v="4"/>
    <n v="1120"/>
    <s v="Profit"/>
  </r>
  <r>
    <d v="2016-05-23T00:00:00"/>
    <x v="2"/>
    <x v="4"/>
    <x v="757"/>
    <s v="Christopher Conant20160523"/>
    <x v="2343"/>
    <x v="2"/>
    <x v="0"/>
    <x v="3"/>
    <s v="Avery Legal 4-Ring Binder"/>
    <n v="6.29"/>
    <n v="1"/>
    <n v="-4.2"/>
    <s v="Loss"/>
  </r>
  <r>
    <d v="2016-05-23T00:00:00"/>
    <x v="2"/>
    <x v="4"/>
    <x v="757"/>
    <s v="Christopher Conant20160523"/>
    <x v="2343"/>
    <x v="2"/>
    <x v="0"/>
    <x v="0"/>
    <s v="Xerox 224"/>
    <n v="10.37"/>
    <n v="2"/>
    <n v="3.63"/>
    <s v="Profit"/>
  </r>
  <r>
    <d v="2016-05-23T00:00:00"/>
    <x v="2"/>
    <x v="4"/>
    <x v="757"/>
    <s v="Christopher Conant20160523"/>
    <x v="2343"/>
    <x v="2"/>
    <x v="2"/>
    <x v="6"/>
    <s v="Avaya 5410 Digital phone"/>
    <n v="122.38"/>
    <n v="3"/>
    <n v="-24.48"/>
    <s v="Loss"/>
  </r>
  <r>
    <d v="2016-05-24T00:00:00"/>
    <x v="2"/>
    <x v="4"/>
    <x v="469"/>
    <s v="Eugene Hildebrand20160524"/>
    <x v="2344"/>
    <x v="6"/>
    <x v="0"/>
    <x v="14"/>
    <s v="Acme Hot Forged Carbon Steel Scissors with Nickel-Plated Handles, 3 7/8&quot; Cut, 8&quot;L"/>
    <n v="69.5"/>
    <n v="5"/>
    <n v="20.16"/>
    <s v="Profit"/>
  </r>
  <r>
    <d v="2016-05-24T00:00:00"/>
    <x v="2"/>
    <x v="4"/>
    <x v="469"/>
    <s v="Eugene Hildebrand20160524"/>
    <x v="2344"/>
    <x v="6"/>
    <x v="0"/>
    <x v="0"/>
    <s v="Xerox 1911"/>
    <n v="191.6"/>
    <n v="4"/>
    <n v="91.97"/>
    <s v="Profit"/>
  </r>
  <r>
    <d v="2016-05-24T00:00:00"/>
    <x v="2"/>
    <x v="4"/>
    <x v="285"/>
    <s v="Dennis Pardue20160524"/>
    <x v="2345"/>
    <x v="2"/>
    <x v="0"/>
    <x v="4"/>
    <s v="BIC Liqua Brite Liner"/>
    <n v="16.66"/>
    <n v="3"/>
    <n v="3.33"/>
    <s v="Profit"/>
  </r>
  <r>
    <d v="2016-05-25T00:00:00"/>
    <x v="2"/>
    <x v="4"/>
    <x v="640"/>
    <s v="Julia Barnett20160525"/>
    <x v="2346"/>
    <x v="4"/>
    <x v="1"/>
    <x v="8"/>
    <s v="Eldon Expressions Mahogany Wood Desk Collection"/>
    <n v="24.96"/>
    <n v="4"/>
    <n v="6.24"/>
    <s v="Profit"/>
  </r>
  <r>
    <d v="2016-05-25T00:00:00"/>
    <x v="2"/>
    <x v="4"/>
    <x v="640"/>
    <s v="Julia Barnett20160525"/>
    <x v="2346"/>
    <x v="4"/>
    <x v="0"/>
    <x v="0"/>
    <s v="Wirebound Service Call Books, 5 1/2&quot; x 4&quot;"/>
    <n v="19.36"/>
    <n v="2"/>
    <n v="9.2899999999999991"/>
    <s v="Profit"/>
  </r>
  <r>
    <d v="2016-05-25T00:00:00"/>
    <x v="2"/>
    <x v="4"/>
    <x v="640"/>
    <s v="Julia Barnett20160525"/>
    <x v="2346"/>
    <x v="4"/>
    <x v="0"/>
    <x v="2"/>
    <s v="Fellowes Strictly Business Drawer File, Letter/Legal Size"/>
    <n v="1267.6500000000001"/>
    <n v="9"/>
    <n v="152.12"/>
    <s v="Profit"/>
  </r>
  <r>
    <d v="2016-05-26T00:00:00"/>
    <x v="2"/>
    <x v="4"/>
    <x v="102"/>
    <s v="Maurice Satty20160526"/>
    <x v="2347"/>
    <x v="0"/>
    <x v="0"/>
    <x v="0"/>
    <s v="Xerox 212"/>
    <n v="10.37"/>
    <n v="2"/>
    <n v="3.63"/>
    <s v="Profit"/>
  </r>
  <r>
    <d v="2016-05-26T00:00:00"/>
    <x v="2"/>
    <x v="4"/>
    <x v="102"/>
    <s v="Maurice Satty20160526"/>
    <x v="2347"/>
    <x v="0"/>
    <x v="1"/>
    <x v="5"/>
    <s v="Office Star Flex Back Scooter Chair with White Frame"/>
    <n v="388.43"/>
    <n v="5"/>
    <n v="-88.78"/>
    <s v="Loss"/>
  </r>
  <r>
    <d v="2016-05-26T00:00:00"/>
    <x v="2"/>
    <x v="4"/>
    <x v="102"/>
    <s v="Maurice Satty20160526"/>
    <x v="2347"/>
    <x v="0"/>
    <x v="0"/>
    <x v="0"/>
    <s v="Universal Premium White Copier/Laser Paper (20Lb. and 87 Bright)"/>
    <n v="14.35"/>
    <n v="3"/>
    <n v="5.2"/>
    <s v="Profit"/>
  </r>
  <r>
    <d v="2016-05-26T00:00:00"/>
    <x v="2"/>
    <x v="4"/>
    <x v="102"/>
    <s v="Maurice Satty20160526"/>
    <x v="2347"/>
    <x v="0"/>
    <x v="2"/>
    <x v="9"/>
    <s v="Logitech G13 Programmable Gameboard with LCD Display"/>
    <n v="63.99"/>
    <n v="1"/>
    <n v="-7.2"/>
    <s v="Loss"/>
  </r>
  <r>
    <d v="2016-05-26T00:00:00"/>
    <x v="2"/>
    <x v="4"/>
    <x v="263"/>
    <s v="Toby Braunhardt20160526"/>
    <x v="2348"/>
    <x v="44"/>
    <x v="0"/>
    <x v="0"/>
    <s v="Weyerhaeuser First Choice Laser/Copy Paper (20Lb. and 88 Bright)"/>
    <n v="19.440000000000001"/>
    <n v="3"/>
    <n v="9.33"/>
    <s v="Profit"/>
  </r>
  <r>
    <d v="2016-05-26T00:00:00"/>
    <x v="2"/>
    <x v="4"/>
    <x v="263"/>
    <s v="Toby Braunhardt20160526"/>
    <x v="2348"/>
    <x v="44"/>
    <x v="0"/>
    <x v="3"/>
    <s v="Wilson Jones Turn Tabs Binder Tool for Ring Binders"/>
    <n v="9.64"/>
    <n v="2"/>
    <n v="4.43"/>
    <s v="Profit"/>
  </r>
  <r>
    <d v="2016-05-26T00:00:00"/>
    <x v="2"/>
    <x v="4"/>
    <x v="263"/>
    <s v="Toby Braunhardt20160526"/>
    <x v="2348"/>
    <x v="44"/>
    <x v="0"/>
    <x v="0"/>
    <s v="Telephone Message Books with Fax/Mobile Section, 5 1/2&quot; x 3 3/16&quot;"/>
    <n v="12.7"/>
    <n v="2"/>
    <n v="5.84"/>
    <s v="Profit"/>
  </r>
  <r>
    <d v="2016-05-26T00:00:00"/>
    <x v="2"/>
    <x v="4"/>
    <x v="263"/>
    <s v="Toby Braunhardt20160526"/>
    <x v="2348"/>
    <x v="44"/>
    <x v="1"/>
    <x v="8"/>
    <s v="9-3/4 Diameter Round Wall Clock"/>
    <n v="41.37"/>
    <n v="3"/>
    <n v="17.38"/>
    <s v="Profit"/>
  </r>
  <r>
    <d v="2016-05-26T00:00:00"/>
    <x v="2"/>
    <x v="4"/>
    <x v="495"/>
    <s v="Tiffany House20160526"/>
    <x v="2349"/>
    <x v="2"/>
    <x v="0"/>
    <x v="4"/>
    <s v="OIC #2 Pencils, Medium Soft"/>
    <n v="1.5"/>
    <n v="1"/>
    <n v="0.17"/>
    <s v="Profit"/>
  </r>
  <r>
    <d v="2016-05-26T00:00:00"/>
    <x v="2"/>
    <x v="4"/>
    <x v="495"/>
    <s v="Tiffany House20160526"/>
    <x v="2349"/>
    <x v="2"/>
    <x v="0"/>
    <x v="12"/>
    <s v="Holmes HEPA Air Purifier"/>
    <n v="34.85"/>
    <n v="2"/>
    <n v="6.53"/>
    <s v="Profit"/>
  </r>
  <r>
    <d v="2016-05-26T00:00:00"/>
    <x v="2"/>
    <x v="4"/>
    <x v="149"/>
    <s v="Stewart Visinsky20160526"/>
    <x v="2350"/>
    <x v="3"/>
    <x v="0"/>
    <x v="7"/>
    <s v="Alliance Big Bands Rubber Bands, 12/Pack"/>
    <n v="5.94"/>
    <n v="3"/>
    <n v="0"/>
    <s v="Loss"/>
  </r>
  <r>
    <d v="2016-05-26T00:00:00"/>
    <x v="2"/>
    <x v="4"/>
    <x v="149"/>
    <s v="Stewart Visinsky20160526"/>
    <x v="2350"/>
    <x v="3"/>
    <x v="0"/>
    <x v="0"/>
    <s v="Xerox 1946"/>
    <n v="45.36"/>
    <n v="7"/>
    <n v="21.77"/>
    <s v="Profit"/>
  </r>
  <r>
    <d v="2016-05-26T00:00:00"/>
    <x v="2"/>
    <x v="4"/>
    <x v="149"/>
    <s v="Stewart Visinsky20160526"/>
    <x v="2350"/>
    <x v="3"/>
    <x v="2"/>
    <x v="6"/>
    <s v="Cisco SPA508G"/>
    <n v="211.17"/>
    <n v="4"/>
    <n v="23.76"/>
    <s v="Profit"/>
  </r>
  <r>
    <d v="2016-05-26T00:00:00"/>
    <x v="2"/>
    <x v="4"/>
    <x v="149"/>
    <s v="Stewart Visinsky20160526"/>
    <x v="2350"/>
    <x v="3"/>
    <x v="1"/>
    <x v="5"/>
    <s v="Global Low Back Tilter Chair"/>
    <n v="484.7"/>
    <n v="6"/>
    <n v="-84.82"/>
    <s v="Loss"/>
  </r>
  <r>
    <d v="2016-05-26T00:00:00"/>
    <x v="2"/>
    <x v="4"/>
    <x v="149"/>
    <s v="Stewart Visinsky20160526"/>
    <x v="2350"/>
    <x v="3"/>
    <x v="2"/>
    <x v="15"/>
    <s v="Fellowes Powershred HS-440 4-Sheet High Security Shredder"/>
    <n v="371.98"/>
    <n v="3"/>
    <n v="116.24"/>
    <s v="Profit"/>
  </r>
  <r>
    <d v="2016-05-26T00:00:00"/>
    <x v="2"/>
    <x v="4"/>
    <x v="552"/>
    <s v="Cathy Prescott20160526"/>
    <x v="2351"/>
    <x v="16"/>
    <x v="0"/>
    <x v="2"/>
    <s v="Advantus Rolling Drawer Organizers"/>
    <n v="184.7"/>
    <n v="6"/>
    <n v="13.85"/>
    <s v="Profit"/>
  </r>
  <r>
    <d v="2016-05-26T00:00:00"/>
    <x v="2"/>
    <x v="4"/>
    <x v="552"/>
    <s v="Cathy Prescott20160526"/>
    <x v="2351"/>
    <x v="16"/>
    <x v="2"/>
    <x v="9"/>
    <s v="ImationÂ 32GB Pocket Pro USB 3.0Â Flash DriveÂ - 32 GB - Black - 1 P ..."/>
    <n v="47.92"/>
    <n v="2"/>
    <n v="11.98"/>
    <s v="Profit"/>
  </r>
  <r>
    <d v="2016-05-26T00:00:00"/>
    <x v="2"/>
    <x v="4"/>
    <x v="752"/>
    <s v="Chris McAfee20160526"/>
    <x v="2352"/>
    <x v="21"/>
    <x v="1"/>
    <x v="8"/>
    <s v="Nu-Dell Float Frame 11 x 14 1/2"/>
    <n v="26.94"/>
    <n v="3"/>
    <n v="11.31"/>
    <s v="Profit"/>
  </r>
  <r>
    <d v="2016-05-27T00:00:00"/>
    <x v="2"/>
    <x v="4"/>
    <x v="174"/>
    <s v="Laura Armstrong20160527"/>
    <x v="2353"/>
    <x v="14"/>
    <x v="1"/>
    <x v="5"/>
    <s v="HON 5400 Series Task Chairs for Big and Tall"/>
    <n v="3504.9"/>
    <n v="5"/>
    <n v="700.98"/>
    <s v="Profit"/>
  </r>
  <r>
    <d v="2016-05-27T00:00:00"/>
    <x v="2"/>
    <x v="4"/>
    <x v="174"/>
    <s v="Laura Armstrong20160527"/>
    <x v="2353"/>
    <x v="14"/>
    <x v="0"/>
    <x v="0"/>
    <s v="Xerox 1910"/>
    <n v="144.12"/>
    <n v="3"/>
    <n v="69.180000000000007"/>
    <s v="Profit"/>
  </r>
  <r>
    <d v="2016-05-27T00:00:00"/>
    <x v="2"/>
    <x v="4"/>
    <x v="174"/>
    <s v="Laura Armstrong20160527"/>
    <x v="2353"/>
    <x v="14"/>
    <x v="0"/>
    <x v="0"/>
    <s v="Xerox 1915"/>
    <n v="314.55"/>
    <n v="3"/>
    <n v="150.97999999999999"/>
    <s v="Profit"/>
  </r>
  <r>
    <d v="2016-05-27T00:00:00"/>
    <x v="2"/>
    <x v="4"/>
    <x v="267"/>
    <s v="Brian Stugart20160527"/>
    <x v="2354"/>
    <x v="1"/>
    <x v="1"/>
    <x v="8"/>
    <s v="36X48 HARDFLOOR CHAIRMAT"/>
    <n v="25.18"/>
    <n v="3"/>
    <n v="-33.36"/>
    <s v="Loss"/>
  </r>
  <r>
    <d v="2016-05-27T00:00:00"/>
    <x v="2"/>
    <x v="4"/>
    <x v="267"/>
    <s v="Brian Stugart20160527"/>
    <x v="2354"/>
    <x v="1"/>
    <x v="1"/>
    <x v="8"/>
    <s v="G.E. Halogen Desk Lamp Bulbs"/>
    <n v="5.58"/>
    <n v="2"/>
    <n v="-1.68"/>
    <s v="Loss"/>
  </r>
  <r>
    <d v="2016-05-27T00:00:00"/>
    <x v="2"/>
    <x v="4"/>
    <x v="267"/>
    <s v="Brian Stugart20160527"/>
    <x v="2354"/>
    <x v="1"/>
    <x v="0"/>
    <x v="2"/>
    <s v="Standard Rollaway File with Lock"/>
    <n v="1297.3699999999999"/>
    <n v="9"/>
    <n v="97.3"/>
    <s v="Profit"/>
  </r>
  <r>
    <d v="2016-05-27T00:00:00"/>
    <x v="2"/>
    <x v="4"/>
    <x v="462"/>
    <s v="Lynn Smith20160527"/>
    <x v="2355"/>
    <x v="3"/>
    <x v="0"/>
    <x v="0"/>
    <s v="Wirebound Message Books, Four 2 3/4 x 5 White Forms per Page"/>
    <n v="13.38"/>
    <n v="2"/>
    <n v="6.15"/>
    <s v="Profit"/>
  </r>
  <r>
    <d v="2016-05-28T00:00:00"/>
    <x v="2"/>
    <x v="4"/>
    <x v="329"/>
    <s v="Valerie Dominguez20160528"/>
    <x v="2356"/>
    <x v="29"/>
    <x v="0"/>
    <x v="4"/>
    <s v="Boston School Pro Electric Pencil Sharpener, 1670"/>
    <n v="185.88"/>
    <n v="6"/>
    <n v="50.19"/>
    <s v="Profit"/>
  </r>
  <r>
    <d v="2016-05-28T00:00:00"/>
    <x v="2"/>
    <x v="4"/>
    <x v="566"/>
    <s v="Kimberly Carter20160528"/>
    <x v="2357"/>
    <x v="16"/>
    <x v="1"/>
    <x v="5"/>
    <s v="Novimex Fabric Task Chair"/>
    <n v="390.27"/>
    <n v="8"/>
    <n v="-24.39"/>
    <s v="Loss"/>
  </r>
  <r>
    <d v="2016-05-28T00:00:00"/>
    <x v="2"/>
    <x v="4"/>
    <x v="566"/>
    <s v="Kimberly Carter20160528"/>
    <x v="2357"/>
    <x v="16"/>
    <x v="0"/>
    <x v="0"/>
    <s v="Great White Multi-Use Recycled Paper (20Lb. and 84 Bright)"/>
    <n v="62.19"/>
    <n v="13"/>
    <n v="19.440000000000001"/>
    <s v="Profit"/>
  </r>
  <r>
    <d v="2016-05-28T00:00:00"/>
    <x v="2"/>
    <x v="4"/>
    <x v="68"/>
    <s v="Clay Ludtke20160528"/>
    <x v="2358"/>
    <x v="3"/>
    <x v="0"/>
    <x v="12"/>
    <s v="Kensington 7 Outlet MasterPiece HOMEOFFICE Power Control Center"/>
    <n v="262.24"/>
    <n v="2"/>
    <n v="78.67"/>
    <s v="Profit"/>
  </r>
  <r>
    <d v="2016-05-28T00:00:00"/>
    <x v="2"/>
    <x v="4"/>
    <x v="68"/>
    <s v="Clay Ludtke20160528"/>
    <x v="2358"/>
    <x v="3"/>
    <x v="0"/>
    <x v="0"/>
    <s v="Xerox 1991"/>
    <n v="182.72"/>
    <n v="8"/>
    <n v="84.05"/>
    <s v="Profit"/>
  </r>
  <r>
    <d v="2016-05-28T00:00:00"/>
    <x v="2"/>
    <x v="4"/>
    <x v="68"/>
    <s v="Clay Ludtke20160528"/>
    <x v="2358"/>
    <x v="3"/>
    <x v="2"/>
    <x v="9"/>
    <s v="ImationÂ Clip USBÂ flash driveÂ - 8 GB"/>
    <n v="131.6"/>
    <n v="7"/>
    <n v="7.9"/>
    <s v="Profit"/>
  </r>
  <r>
    <d v="2016-05-28T00:00:00"/>
    <x v="2"/>
    <x v="4"/>
    <x v="68"/>
    <s v="Clay Ludtke20160528"/>
    <x v="2358"/>
    <x v="3"/>
    <x v="0"/>
    <x v="3"/>
    <s v="Wilson Jones Hanging View Binder, White, 1&quot;"/>
    <n v="22.72"/>
    <n v="4"/>
    <n v="7.38"/>
    <s v="Profit"/>
  </r>
  <r>
    <d v="2016-05-28T00:00:00"/>
    <x v="2"/>
    <x v="4"/>
    <x v="68"/>
    <s v="Clay Ludtke20160528"/>
    <x v="2358"/>
    <x v="3"/>
    <x v="2"/>
    <x v="15"/>
    <s v="Okidata C331dn Printer"/>
    <n v="558.4"/>
    <n v="2"/>
    <n v="41.88"/>
    <s v="Profit"/>
  </r>
  <r>
    <d v="2016-05-28T00:00:00"/>
    <x v="2"/>
    <x v="4"/>
    <x v="150"/>
    <s v="Edward Hooks20160528"/>
    <x v="2359"/>
    <x v="20"/>
    <x v="0"/>
    <x v="14"/>
    <s v="Fiskars Softgrip Scissors"/>
    <n v="54.9"/>
    <n v="5"/>
    <n v="15.37"/>
    <s v="Profit"/>
  </r>
  <r>
    <d v="2016-05-28T00:00:00"/>
    <x v="2"/>
    <x v="4"/>
    <x v="451"/>
    <s v="Tanja Norvell20160528"/>
    <x v="2360"/>
    <x v="1"/>
    <x v="2"/>
    <x v="6"/>
    <s v="Wilson Electronics DB Pro Signal Booster"/>
    <n v="286.39999999999998"/>
    <n v="1"/>
    <n v="25.06"/>
    <s v="Profit"/>
  </r>
  <r>
    <d v="2016-05-29T00:00:00"/>
    <x v="2"/>
    <x v="4"/>
    <x v="556"/>
    <s v="Rob Lucas20160529"/>
    <x v="2361"/>
    <x v="33"/>
    <x v="2"/>
    <x v="6"/>
    <s v="Panasonic KX-TG9471B"/>
    <n v="979.95"/>
    <n v="5"/>
    <n v="274.39"/>
    <s v="Profit"/>
  </r>
  <r>
    <d v="2016-05-29T00:00:00"/>
    <x v="2"/>
    <x v="4"/>
    <x v="556"/>
    <s v="Rob Lucas20160529"/>
    <x v="2361"/>
    <x v="33"/>
    <x v="0"/>
    <x v="3"/>
    <s v="Presstex Flexible Ring Binders"/>
    <n v="22.75"/>
    <n v="5"/>
    <n v="11.38"/>
    <s v="Profit"/>
  </r>
  <r>
    <d v="2016-05-29T00:00:00"/>
    <x v="2"/>
    <x v="4"/>
    <x v="745"/>
    <s v="Raymond Buch20160529"/>
    <x v="2362"/>
    <x v="15"/>
    <x v="0"/>
    <x v="3"/>
    <s v="GBC ProClick Spines for 32-Hole Punch"/>
    <n v="11.28"/>
    <n v="3"/>
    <n v="-8.65"/>
    <s v="Loss"/>
  </r>
  <r>
    <d v="2016-05-29T00:00:00"/>
    <x v="2"/>
    <x v="4"/>
    <x v="745"/>
    <s v="Raymond Buch20160529"/>
    <x v="2362"/>
    <x v="15"/>
    <x v="0"/>
    <x v="4"/>
    <s v="Newell 333"/>
    <n v="4.45"/>
    <n v="2"/>
    <n v="0.33"/>
    <s v="Profit"/>
  </r>
  <r>
    <d v="2016-05-29T00:00:00"/>
    <x v="2"/>
    <x v="4"/>
    <x v="745"/>
    <s v="Raymond Buch20160529"/>
    <x v="2362"/>
    <x v="15"/>
    <x v="1"/>
    <x v="8"/>
    <s v="3M Polarizing Light Filter Sleeves"/>
    <n v="44.76"/>
    <n v="3"/>
    <n v="14.55"/>
    <s v="Profit"/>
  </r>
  <r>
    <d v="2016-05-30T00:00:00"/>
    <x v="2"/>
    <x v="4"/>
    <x v="706"/>
    <s v="Maribeth Yedwab20160530"/>
    <x v="2363"/>
    <x v="26"/>
    <x v="0"/>
    <x v="3"/>
    <s v="Vinyl Sectional Post Binders"/>
    <n v="22.62"/>
    <n v="2"/>
    <n v="-15.08"/>
    <s v="Loss"/>
  </r>
  <r>
    <d v="2016-05-30T00:00:00"/>
    <x v="2"/>
    <x v="4"/>
    <x v="706"/>
    <s v="Maribeth Yedwab20160530"/>
    <x v="2363"/>
    <x v="26"/>
    <x v="0"/>
    <x v="3"/>
    <s v="GBC Standard Therm-A-Bind Covers"/>
    <n v="14.95"/>
    <n v="2"/>
    <n v="-11.96"/>
    <s v="Loss"/>
  </r>
  <r>
    <d v="2016-05-30T00:00:00"/>
    <x v="2"/>
    <x v="4"/>
    <x v="706"/>
    <s v="Maribeth Yedwab20160530"/>
    <x v="2363"/>
    <x v="26"/>
    <x v="1"/>
    <x v="5"/>
    <s v="Global Troy Executive Leather Low-Back Tilter"/>
    <n v="801.57"/>
    <n v="2"/>
    <n v="50.1"/>
    <s v="Profit"/>
  </r>
  <r>
    <d v="2016-05-30T00:00:00"/>
    <x v="2"/>
    <x v="4"/>
    <x v="706"/>
    <s v="Maribeth Yedwab20160530"/>
    <x v="2363"/>
    <x v="26"/>
    <x v="0"/>
    <x v="3"/>
    <s v="Storex Flexible Poly Binders with Double Pockets"/>
    <n v="2.38"/>
    <n v="3"/>
    <n v="-1.9"/>
    <s v="Loss"/>
  </r>
  <r>
    <d v="2016-05-30T00:00:00"/>
    <x v="2"/>
    <x v="4"/>
    <x v="706"/>
    <s v="Maribeth Yedwab20160530"/>
    <x v="2363"/>
    <x v="26"/>
    <x v="0"/>
    <x v="0"/>
    <s v="White Dual Perf Computer Printout Paper, 2700 Sheets, 1 Part, Heavyweight, 20 lbs., 14 7/8 x 11"/>
    <n v="32.79"/>
    <n v="1"/>
    <n v="11.89"/>
    <s v="Profit"/>
  </r>
  <r>
    <d v="2016-05-30T00:00:00"/>
    <x v="2"/>
    <x v="4"/>
    <x v="758"/>
    <s v="Robert Waldorf20160530"/>
    <x v="2364"/>
    <x v="25"/>
    <x v="0"/>
    <x v="3"/>
    <s v="Angle-D Ring Binders"/>
    <n v="3.28"/>
    <n v="2"/>
    <n v="-2.63"/>
    <s v="Loss"/>
  </r>
  <r>
    <d v="2016-05-30T00:00:00"/>
    <x v="2"/>
    <x v="4"/>
    <x v="196"/>
    <s v="Brooke Gillingham20160530"/>
    <x v="2365"/>
    <x v="10"/>
    <x v="2"/>
    <x v="16"/>
    <s v="Canon Imageclass D680 Copier / Fax"/>
    <n v="839.99"/>
    <n v="2"/>
    <n v="70"/>
    <s v="Profit"/>
  </r>
  <r>
    <d v="2016-05-30T00:00:00"/>
    <x v="2"/>
    <x v="4"/>
    <x v="123"/>
    <s v="Anna HÃ¤berlin20160530"/>
    <x v="2366"/>
    <x v="6"/>
    <x v="1"/>
    <x v="13"/>
    <s v="Hon Rectangular Conference Tables"/>
    <n v="2275.5"/>
    <n v="10"/>
    <n v="386.84"/>
    <s v="Profit"/>
  </r>
  <r>
    <d v="2016-05-30T00:00:00"/>
    <x v="2"/>
    <x v="4"/>
    <x v="123"/>
    <s v="Anna HÃ¤berlin20160530"/>
    <x v="2366"/>
    <x v="6"/>
    <x v="2"/>
    <x v="9"/>
    <s v="Plantronics CS510 - Over-the-Head monaural Wireless Headset System"/>
    <n v="1979.7"/>
    <n v="6"/>
    <n v="653.29999999999995"/>
    <s v="Profit"/>
  </r>
  <r>
    <d v="2016-05-30T00:00:00"/>
    <x v="2"/>
    <x v="4"/>
    <x v="123"/>
    <s v="Anna HÃ¤berlin20160530"/>
    <x v="2366"/>
    <x v="6"/>
    <x v="0"/>
    <x v="1"/>
    <s v="Avery 473"/>
    <n v="62.1"/>
    <n v="6"/>
    <n v="29.81"/>
    <s v="Profit"/>
  </r>
  <r>
    <d v="2016-05-30T00:00:00"/>
    <x v="2"/>
    <x v="4"/>
    <x v="176"/>
    <s v="Justin MacKendrick20160530"/>
    <x v="2367"/>
    <x v="10"/>
    <x v="0"/>
    <x v="12"/>
    <s v="Euro-Pro Shark Turbo Vacuum"/>
    <n v="123.92"/>
    <n v="5"/>
    <n v="9.2899999999999991"/>
    <s v="Profit"/>
  </r>
  <r>
    <d v="2016-05-30T00:00:00"/>
    <x v="2"/>
    <x v="4"/>
    <x v="483"/>
    <s v="Nancy Lomonaco20160530"/>
    <x v="2368"/>
    <x v="3"/>
    <x v="0"/>
    <x v="0"/>
    <s v="Xerox 228"/>
    <n v="38.880000000000003"/>
    <n v="6"/>
    <n v="18.66"/>
    <s v="Profit"/>
  </r>
  <r>
    <d v="2016-05-30T00:00:00"/>
    <x v="2"/>
    <x v="4"/>
    <x v="306"/>
    <s v="Eugene Moren20160530"/>
    <x v="2369"/>
    <x v="21"/>
    <x v="0"/>
    <x v="12"/>
    <s v="Acco 7-Outlet Masterpiece Power Center, Wihtout Fax/Phone Line Protection"/>
    <n v="364.74"/>
    <n v="3"/>
    <n v="109.42"/>
    <s v="Profit"/>
  </r>
  <r>
    <d v="2016-05-30T00:00:00"/>
    <x v="2"/>
    <x v="4"/>
    <x v="306"/>
    <s v="Eugene Moren20160530"/>
    <x v="2369"/>
    <x v="21"/>
    <x v="1"/>
    <x v="8"/>
    <s v="DAX Charcoal/Nickel-Tone Document Frame, 5 x 7"/>
    <n v="47.4"/>
    <n v="5"/>
    <n v="21.33"/>
    <s v="Profit"/>
  </r>
  <r>
    <d v="2016-05-30T00:00:00"/>
    <x v="2"/>
    <x v="4"/>
    <x v="306"/>
    <s v="Eugene Moren20160530"/>
    <x v="2369"/>
    <x v="21"/>
    <x v="0"/>
    <x v="2"/>
    <s v="Eldon Simplefile Box Office"/>
    <n v="49.76"/>
    <n v="4"/>
    <n v="13.93"/>
    <s v="Profit"/>
  </r>
  <r>
    <d v="2016-05-30T00:00:00"/>
    <x v="2"/>
    <x v="4"/>
    <x v="306"/>
    <s v="Eugene Moren20160530"/>
    <x v="2369"/>
    <x v="21"/>
    <x v="0"/>
    <x v="4"/>
    <s v="Newell 333"/>
    <n v="5.56"/>
    <n v="2"/>
    <n v="1.45"/>
    <s v="Profit"/>
  </r>
  <r>
    <d v="2016-05-30T00:00:00"/>
    <x v="2"/>
    <x v="4"/>
    <x v="306"/>
    <s v="Eugene Moren20160530"/>
    <x v="2369"/>
    <x v="21"/>
    <x v="0"/>
    <x v="0"/>
    <s v="Xerox 1915"/>
    <n v="629.1"/>
    <n v="6"/>
    <n v="301.97000000000003"/>
    <s v="Profit"/>
  </r>
  <r>
    <d v="2016-05-30T00:00:00"/>
    <x v="2"/>
    <x v="4"/>
    <x v="306"/>
    <s v="Eugene Moren20160530"/>
    <x v="2369"/>
    <x v="21"/>
    <x v="0"/>
    <x v="4"/>
    <s v="Newell 343"/>
    <n v="14.7"/>
    <n v="5"/>
    <n v="3.97"/>
    <s v="Profit"/>
  </r>
  <r>
    <d v="2016-05-30T00:00:00"/>
    <x v="2"/>
    <x v="4"/>
    <x v="306"/>
    <s v="Eugene Moren20160530"/>
    <x v="2369"/>
    <x v="21"/>
    <x v="0"/>
    <x v="0"/>
    <s v="Xerox 217"/>
    <n v="45.36"/>
    <n v="7"/>
    <n v="21.77"/>
    <s v="Profit"/>
  </r>
  <r>
    <d v="2016-05-30T00:00:00"/>
    <x v="2"/>
    <x v="4"/>
    <x v="306"/>
    <s v="Eugene Moren20160530"/>
    <x v="2369"/>
    <x v="21"/>
    <x v="2"/>
    <x v="6"/>
    <s v="VTech DS6151"/>
    <n v="125.99"/>
    <n v="1"/>
    <n v="35.28"/>
    <s v="Profit"/>
  </r>
  <r>
    <d v="2016-05-30T00:00:00"/>
    <x v="2"/>
    <x v="4"/>
    <x v="739"/>
    <s v="Jason Gross20160530"/>
    <x v="2370"/>
    <x v="3"/>
    <x v="1"/>
    <x v="8"/>
    <s v="36X48 HARDFLOOR CHAIRMAT"/>
    <n v="167.84"/>
    <n v="8"/>
    <n v="11.75"/>
    <s v="Profit"/>
  </r>
  <r>
    <d v="2016-05-30T00:00:00"/>
    <x v="2"/>
    <x v="4"/>
    <x v="615"/>
    <s v="Edward Becker20160530"/>
    <x v="2371"/>
    <x v="6"/>
    <x v="0"/>
    <x v="10"/>
    <s v="Redi-Strip #10 Envelopes, 4 1/8 x 9 1/2"/>
    <n v="26.55"/>
    <n v="9"/>
    <n v="12.74"/>
    <s v="Profit"/>
  </r>
  <r>
    <d v="2016-05-30T00:00:00"/>
    <x v="2"/>
    <x v="4"/>
    <x v="615"/>
    <s v="Edward Becker20160530"/>
    <x v="2371"/>
    <x v="6"/>
    <x v="2"/>
    <x v="9"/>
    <s v="Sony Micro Vault Click 16 GB USB 2.0 Flash Drive"/>
    <n v="111.98"/>
    <n v="2"/>
    <n v="26.88"/>
    <s v="Profit"/>
  </r>
  <r>
    <d v="2016-05-30T00:00:00"/>
    <x v="2"/>
    <x v="4"/>
    <x v="372"/>
    <s v="Annie Thurman20160530"/>
    <x v="2372"/>
    <x v="0"/>
    <x v="2"/>
    <x v="6"/>
    <s v="Anker 36W 4-Port USB Wall Charger Travel Power Adapter for iPhone 5s 5c 5"/>
    <n v="79.959999999999994"/>
    <n v="5"/>
    <n v="8"/>
    <s v="Profit"/>
  </r>
  <r>
    <d v="2016-05-30T00:00:00"/>
    <x v="2"/>
    <x v="4"/>
    <x v="372"/>
    <s v="Annie Thurman20160530"/>
    <x v="2372"/>
    <x v="0"/>
    <x v="2"/>
    <x v="9"/>
    <s v="Sony Micro Vault Click 16 GB USB 2.0 Flash Drive"/>
    <n v="223.96"/>
    <n v="5"/>
    <n v="11.2"/>
    <s v="Profit"/>
  </r>
  <r>
    <d v="2016-05-31T00:00:00"/>
    <x v="2"/>
    <x v="4"/>
    <x v="443"/>
    <s v="Beth Paige20160531"/>
    <x v="2373"/>
    <x v="1"/>
    <x v="1"/>
    <x v="8"/>
    <s v="Executive Impressions 16-1/2&quot; Circular Wall Clock"/>
    <n v="32.06"/>
    <n v="3"/>
    <n v="-12.83"/>
    <s v="Loss"/>
  </r>
  <r>
    <d v="2016-05-31T00:00:00"/>
    <x v="2"/>
    <x v="4"/>
    <x v="443"/>
    <s v="Beth Paige20160531"/>
    <x v="2373"/>
    <x v="1"/>
    <x v="0"/>
    <x v="0"/>
    <s v="Xerox 1899"/>
    <n v="18.5"/>
    <n v="4"/>
    <n v="6.7"/>
    <s v="Profit"/>
  </r>
  <r>
    <d v="2016-05-31T00:00:00"/>
    <x v="2"/>
    <x v="4"/>
    <x v="443"/>
    <s v="Beth Paige20160531"/>
    <x v="2373"/>
    <x v="1"/>
    <x v="1"/>
    <x v="5"/>
    <s v="Global Highback Leather Tilter in Burgundy"/>
    <n v="191.08"/>
    <n v="3"/>
    <n v="-38.22"/>
    <s v="Loss"/>
  </r>
  <r>
    <d v="2016-05-31T00:00:00"/>
    <x v="2"/>
    <x v="4"/>
    <x v="443"/>
    <s v="Beth Paige20160531"/>
    <x v="2373"/>
    <x v="1"/>
    <x v="0"/>
    <x v="0"/>
    <s v="Xerox 212"/>
    <n v="10.37"/>
    <n v="2"/>
    <n v="3.63"/>
    <s v="Profit"/>
  </r>
  <r>
    <d v="2016-05-31T00:00:00"/>
    <x v="2"/>
    <x v="4"/>
    <x v="685"/>
    <s v="Neoma Murray20160531"/>
    <x v="2374"/>
    <x v="20"/>
    <x v="0"/>
    <x v="3"/>
    <s v="Avery Hidden Tab Dividers for Binding Systems"/>
    <n v="7.15"/>
    <n v="3"/>
    <n v="2.3199999999999998"/>
    <s v="Profit"/>
  </r>
  <r>
    <d v="2016-05-31T00:00:00"/>
    <x v="2"/>
    <x v="4"/>
    <x v="685"/>
    <s v="Neoma Murray20160531"/>
    <x v="2374"/>
    <x v="20"/>
    <x v="2"/>
    <x v="6"/>
    <s v="Jackery Bar Premium Fast-charging Portable Charger"/>
    <n v="179.7"/>
    <n v="6"/>
    <n v="88.05"/>
    <s v="Profit"/>
  </r>
  <r>
    <d v="2016-06-02T00:00:00"/>
    <x v="2"/>
    <x v="5"/>
    <x v="385"/>
    <s v="Karen Carlisle20160602"/>
    <x v="2375"/>
    <x v="2"/>
    <x v="0"/>
    <x v="2"/>
    <s v="Carina Double Wide Media Storage Towers in Natural &amp; Black"/>
    <n v="64.78"/>
    <n v="1"/>
    <n v="-12.96"/>
    <s v="Loss"/>
  </r>
  <r>
    <d v="2016-06-02T00:00:00"/>
    <x v="2"/>
    <x v="5"/>
    <x v="150"/>
    <s v="Edward Hooks20160602"/>
    <x v="2376"/>
    <x v="22"/>
    <x v="0"/>
    <x v="0"/>
    <s v="Riverleaf Stik-Withit Designer Note Cubes"/>
    <n v="30.18"/>
    <n v="3"/>
    <n v="13.88"/>
    <s v="Profit"/>
  </r>
  <r>
    <d v="2016-06-02T00:00:00"/>
    <x v="2"/>
    <x v="5"/>
    <x v="150"/>
    <s v="Edward Hooks20160602"/>
    <x v="2376"/>
    <x v="22"/>
    <x v="0"/>
    <x v="3"/>
    <s v="Acco PRESSTEX Data Binder with Storage Hooks, Dark Blue, 14 7/8&quot; X 11&quot;"/>
    <n v="51.65"/>
    <n v="12"/>
    <n v="18.72"/>
    <s v="Profit"/>
  </r>
  <r>
    <d v="2016-06-02T00:00:00"/>
    <x v="2"/>
    <x v="5"/>
    <x v="150"/>
    <s v="Edward Hooks20160602"/>
    <x v="2376"/>
    <x v="22"/>
    <x v="0"/>
    <x v="3"/>
    <s v="Acco Translucent Poly Ring Binders"/>
    <n v="11.23"/>
    <n v="3"/>
    <n v="3.93"/>
    <s v="Profit"/>
  </r>
  <r>
    <d v="2016-06-03T00:00:00"/>
    <x v="2"/>
    <x v="5"/>
    <x v="85"/>
    <s v="Christine Phan20160603"/>
    <x v="2377"/>
    <x v="3"/>
    <x v="1"/>
    <x v="13"/>
    <s v="Hon 61000 Series Interactive Training Tables"/>
    <n v="71.09"/>
    <n v="2"/>
    <n v="-1.78"/>
    <s v="Loss"/>
  </r>
  <r>
    <d v="2016-06-04T00:00:00"/>
    <x v="2"/>
    <x v="5"/>
    <x v="502"/>
    <s v="Karen Daniels20160604"/>
    <x v="2378"/>
    <x v="6"/>
    <x v="0"/>
    <x v="0"/>
    <s v="Snap-A-Way Black Print Carbonless Ruled Speed Letter, Triplicate"/>
    <n v="75.88"/>
    <n v="2"/>
    <n v="35.659999999999997"/>
    <s v="Profit"/>
  </r>
  <r>
    <d v="2016-06-04T00:00:00"/>
    <x v="2"/>
    <x v="5"/>
    <x v="318"/>
    <s v="Ken Lonsdale20160604"/>
    <x v="2379"/>
    <x v="1"/>
    <x v="0"/>
    <x v="0"/>
    <s v="Xerox 1957"/>
    <n v="25.92"/>
    <n v="5"/>
    <n v="9.4"/>
    <s v="Profit"/>
  </r>
  <r>
    <d v="2016-06-04T00:00:00"/>
    <x v="2"/>
    <x v="5"/>
    <x v="318"/>
    <s v="Ken Lonsdale20160604"/>
    <x v="2379"/>
    <x v="1"/>
    <x v="1"/>
    <x v="8"/>
    <s v="Luxo Professional Fluorescent Magnifier Lamp with Clamp-Mount Base"/>
    <n v="419.68"/>
    <n v="5"/>
    <n v="-356.73"/>
    <s v="Loss"/>
  </r>
  <r>
    <d v="2016-06-04T00:00:00"/>
    <x v="2"/>
    <x v="5"/>
    <x v="318"/>
    <s v="Ken Lonsdale20160604"/>
    <x v="2379"/>
    <x v="1"/>
    <x v="1"/>
    <x v="8"/>
    <s v="Staple-based wall hangings"/>
    <n v="11.69"/>
    <n v="3"/>
    <n v="-4.68"/>
    <s v="Loss"/>
  </r>
  <r>
    <d v="2016-06-04T00:00:00"/>
    <x v="2"/>
    <x v="5"/>
    <x v="318"/>
    <s v="Ken Lonsdale20160604"/>
    <x v="2379"/>
    <x v="1"/>
    <x v="2"/>
    <x v="6"/>
    <s v="PureGear Roll-On Screen Protector"/>
    <n v="31.98"/>
    <n v="2"/>
    <n v="11.19"/>
    <s v="Profit"/>
  </r>
  <r>
    <d v="2016-06-04T00:00:00"/>
    <x v="2"/>
    <x v="5"/>
    <x v="318"/>
    <s v="Ken Lonsdale20160604"/>
    <x v="2379"/>
    <x v="1"/>
    <x v="1"/>
    <x v="13"/>
    <s v="KI Conference Tables"/>
    <n v="177.23"/>
    <n v="5"/>
    <n v="-120.51"/>
    <s v="Loss"/>
  </r>
  <r>
    <d v="2016-06-04T00:00:00"/>
    <x v="2"/>
    <x v="5"/>
    <x v="318"/>
    <s v="Ken Lonsdale20160604"/>
    <x v="2379"/>
    <x v="1"/>
    <x v="1"/>
    <x v="8"/>
    <s v="Eldon 100 Class Desk Accessories"/>
    <n v="4.04"/>
    <n v="3"/>
    <n v="-2.83"/>
    <s v="Loss"/>
  </r>
  <r>
    <d v="2016-06-04T00:00:00"/>
    <x v="2"/>
    <x v="5"/>
    <x v="318"/>
    <s v="Ken Lonsdale20160604"/>
    <x v="2379"/>
    <x v="1"/>
    <x v="0"/>
    <x v="4"/>
    <s v="Binney &amp; Smith Crayola Metallic Colored Pencils, 8-Color Set"/>
    <n v="7.41"/>
    <n v="2"/>
    <n v="1.2"/>
    <s v="Profit"/>
  </r>
  <r>
    <d v="2016-06-04T00:00:00"/>
    <x v="2"/>
    <x v="5"/>
    <x v="647"/>
    <s v="Edward Nazzal20160604"/>
    <x v="2380"/>
    <x v="20"/>
    <x v="0"/>
    <x v="0"/>
    <s v="Easy-staple paper"/>
    <n v="14.94"/>
    <n v="3"/>
    <n v="7.02"/>
    <s v="Profit"/>
  </r>
  <r>
    <d v="2016-06-04T00:00:00"/>
    <x v="2"/>
    <x v="5"/>
    <x v="647"/>
    <s v="Edward Nazzal20160604"/>
    <x v="2380"/>
    <x v="20"/>
    <x v="2"/>
    <x v="15"/>
    <s v="Panasonic KX MC6040 Color Laser Multifunction Printer"/>
    <n v="1349.85"/>
    <n v="3"/>
    <n v="364.46"/>
    <s v="Profit"/>
  </r>
  <r>
    <d v="2016-06-04T00:00:00"/>
    <x v="2"/>
    <x v="5"/>
    <x v="647"/>
    <s v="Edward Nazzal20160604"/>
    <x v="2380"/>
    <x v="20"/>
    <x v="1"/>
    <x v="11"/>
    <s v="Sauder Inglewood Library Bookcases"/>
    <n v="136.78"/>
    <n v="1"/>
    <n v="5.13"/>
    <s v="Profit"/>
  </r>
  <r>
    <d v="2016-06-04T00:00:00"/>
    <x v="2"/>
    <x v="5"/>
    <x v="647"/>
    <s v="Edward Nazzal20160604"/>
    <x v="2380"/>
    <x v="20"/>
    <x v="1"/>
    <x v="8"/>
    <s v="Linden 10&quot; Round Wall Clock, Black"/>
    <n v="61.12"/>
    <n v="4"/>
    <n v="20.78"/>
    <s v="Profit"/>
  </r>
  <r>
    <d v="2016-06-05T00:00:00"/>
    <x v="2"/>
    <x v="5"/>
    <x v="179"/>
    <s v="Joni Sundaresam20160605"/>
    <x v="2381"/>
    <x v="2"/>
    <x v="0"/>
    <x v="2"/>
    <s v="Eldon Base for stackable storage shelf, platinum"/>
    <n v="124.61"/>
    <n v="4"/>
    <n v="-23.36"/>
    <s v="Loss"/>
  </r>
  <r>
    <d v="2016-06-05T00:00:00"/>
    <x v="2"/>
    <x v="5"/>
    <x v="179"/>
    <s v="Joni Sundaresam20160605"/>
    <x v="2381"/>
    <x v="2"/>
    <x v="0"/>
    <x v="1"/>
    <s v="Avery 502"/>
    <n v="7.56"/>
    <n v="3"/>
    <n v="2.65"/>
    <s v="Profit"/>
  </r>
  <r>
    <d v="2016-06-05T00:00:00"/>
    <x v="2"/>
    <x v="5"/>
    <x v="219"/>
    <s v="Janet Lee20160605"/>
    <x v="2382"/>
    <x v="7"/>
    <x v="0"/>
    <x v="2"/>
    <s v="Standard Rollaway File with Lock"/>
    <n v="360.38"/>
    <n v="2"/>
    <n v="93.7"/>
    <s v="Profit"/>
  </r>
  <r>
    <d v="2016-06-05T00:00:00"/>
    <x v="2"/>
    <x v="5"/>
    <x v="219"/>
    <s v="Janet Lee20160605"/>
    <x v="2382"/>
    <x v="7"/>
    <x v="0"/>
    <x v="4"/>
    <s v="Newell 314"/>
    <n v="11.16"/>
    <n v="2"/>
    <n v="2.79"/>
    <s v="Profit"/>
  </r>
  <r>
    <d v="2016-06-05T00:00:00"/>
    <x v="2"/>
    <x v="5"/>
    <x v="219"/>
    <s v="Janet Lee20160605"/>
    <x v="2382"/>
    <x v="7"/>
    <x v="0"/>
    <x v="1"/>
    <s v="Avery White Multi-Purpose Labels"/>
    <n v="14.94"/>
    <n v="3"/>
    <n v="6.87"/>
    <s v="Profit"/>
  </r>
  <r>
    <d v="2016-06-05T00:00:00"/>
    <x v="2"/>
    <x v="5"/>
    <x v="74"/>
    <s v="Chloris Kastensmidt20160605"/>
    <x v="2383"/>
    <x v="3"/>
    <x v="0"/>
    <x v="3"/>
    <s v="Avery Non-Stick Binders"/>
    <n v="21.55"/>
    <n v="6"/>
    <n v="7"/>
    <s v="Profit"/>
  </r>
  <r>
    <d v="2016-06-05T00:00:00"/>
    <x v="2"/>
    <x v="5"/>
    <x v="74"/>
    <s v="Chloris Kastensmidt20160605"/>
    <x v="2383"/>
    <x v="3"/>
    <x v="0"/>
    <x v="12"/>
    <s v="Acco 6 Outlet Guardian Premium Surge Suppressor"/>
    <n v="58.24"/>
    <n v="4"/>
    <n v="15.72"/>
    <s v="Profit"/>
  </r>
  <r>
    <d v="2016-06-05T00:00:00"/>
    <x v="2"/>
    <x v="5"/>
    <x v="590"/>
    <s v="Ken Brennan20160605"/>
    <x v="2384"/>
    <x v="22"/>
    <x v="0"/>
    <x v="14"/>
    <s v="Acme Box Cutter Scissors"/>
    <n v="61.38"/>
    <n v="6"/>
    <n v="15.96"/>
    <s v="Profit"/>
  </r>
  <r>
    <d v="2016-06-06T00:00:00"/>
    <x v="2"/>
    <x v="5"/>
    <x v="554"/>
    <s v="Roy Collins20160606"/>
    <x v="2385"/>
    <x v="1"/>
    <x v="2"/>
    <x v="6"/>
    <s v="Cisco Small Business SPA 502G VoIP phone"/>
    <n v="328.22"/>
    <n v="4"/>
    <n v="28.72"/>
    <s v="Profit"/>
  </r>
  <r>
    <d v="2016-06-06T00:00:00"/>
    <x v="2"/>
    <x v="5"/>
    <x v="56"/>
    <s v="Dave Brooks20160606"/>
    <x v="2386"/>
    <x v="32"/>
    <x v="0"/>
    <x v="2"/>
    <s v="Letter Size Cart"/>
    <n v="714.3"/>
    <n v="5"/>
    <n v="207.15"/>
    <s v="Profit"/>
  </r>
  <r>
    <d v="2016-06-06T00:00:00"/>
    <x v="2"/>
    <x v="5"/>
    <x v="759"/>
    <s v="Scot Coram20160606"/>
    <x v="2387"/>
    <x v="32"/>
    <x v="0"/>
    <x v="0"/>
    <s v="Xerox 1935"/>
    <n v="105.52"/>
    <n v="4"/>
    <n v="48.54"/>
    <s v="Profit"/>
  </r>
  <r>
    <d v="2016-06-06T00:00:00"/>
    <x v="2"/>
    <x v="5"/>
    <x v="584"/>
    <s v="Clytie Kelty20160606"/>
    <x v="2388"/>
    <x v="13"/>
    <x v="2"/>
    <x v="9"/>
    <s v="Logitech Trackman Marble Mouse"/>
    <n v="179.94"/>
    <n v="6"/>
    <n v="75.569999999999993"/>
    <s v="Profit"/>
  </r>
  <r>
    <d v="2016-06-06T00:00:00"/>
    <x v="2"/>
    <x v="5"/>
    <x v="584"/>
    <s v="Clytie Kelty20160606"/>
    <x v="2388"/>
    <x v="13"/>
    <x v="2"/>
    <x v="9"/>
    <s v="Kingston Digital DataTraveler 16GB USB 2.0"/>
    <n v="26.85"/>
    <n v="3"/>
    <n v="5.0999999999999996"/>
    <s v="Profit"/>
  </r>
  <r>
    <d v="2016-06-06T00:00:00"/>
    <x v="2"/>
    <x v="5"/>
    <x v="584"/>
    <s v="Clytie Kelty20160606"/>
    <x v="2388"/>
    <x v="13"/>
    <x v="2"/>
    <x v="9"/>
    <s v="Plantronics S12 Corded Telephone Headset System"/>
    <n v="323.37"/>
    <n v="3"/>
    <n v="129.35"/>
    <s v="Profit"/>
  </r>
  <r>
    <d v="2016-06-06T00:00:00"/>
    <x v="2"/>
    <x v="5"/>
    <x v="584"/>
    <s v="Clytie Kelty20160606"/>
    <x v="2388"/>
    <x v="13"/>
    <x v="0"/>
    <x v="0"/>
    <s v="Xerox 191"/>
    <n v="59.94"/>
    <n v="3"/>
    <n v="28.17"/>
    <s v="Profit"/>
  </r>
  <r>
    <d v="2016-06-06T00:00:00"/>
    <x v="2"/>
    <x v="5"/>
    <x v="584"/>
    <s v="Clytie Kelty20160606"/>
    <x v="2388"/>
    <x v="13"/>
    <x v="0"/>
    <x v="3"/>
    <s v="Trimflex Flexible Post Binders"/>
    <n v="64.14"/>
    <n v="3"/>
    <n v="30.79"/>
    <s v="Profit"/>
  </r>
  <r>
    <d v="2016-06-06T00:00:00"/>
    <x v="2"/>
    <x v="5"/>
    <x v="584"/>
    <s v="Clytie Kelty20160606"/>
    <x v="2388"/>
    <x v="13"/>
    <x v="0"/>
    <x v="3"/>
    <s v="Avery Binder Labels"/>
    <n v="11.67"/>
    <n v="3"/>
    <n v="5.6"/>
    <s v="Profit"/>
  </r>
  <r>
    <d v="2016-06-06T00:00:00"/>
    <x v="2"/>
    <x v="5"/>
    <x v="584"/>
    <s v="Clytie Kelty20160606"/>
    <x v="2388"/>
    <x v="13"/>
    <x v="0"/>
    <x v="0"/>
    <s v="Xerox 230"/>
    <n v="12.96"/>
    <n v="2"/>
    <n v="6.22"/>
    <s v="Profit"/>
  </r>
  <r>
    <d v="2016-06-06T00:00:00"/>
    <x v="2"/>
    <x v="5"/>
    <x v="237"/>
    <s v="Ross Baird20160606"/>
    <x v="2389"/>
    <x v="3"/>
    <x v="0"/>
    <x v="1"/>
    <s v="Avery 488"/>
    <n v="22.05"/>
    <n v="7"/>
    <n v="10.58"/>
    <s v="Profit"/>
  </r>
  <r>
    <d v="2016-06-06T00:00:00"/>
    <x v="2"/>
    <x v="5"/>
    <x v="237"/>
    <s v="Ross Baird20160606"/>
    <x v="2389"/>
    <x v="3"/>
    <x v="0"/>
    <x v="0"/>
    <s v="Xerox Blank Computer Paper"/>
    <n v="99.9"/>
    <n v="5"/>
    <n v="46.95"/>
    <s v="Profit"/>
  </r>
  <r>
    <d v="2016-06-06T00:00:00"/>
    <x v="2"/>
    <x v="5"/>
    <x v="5"/>
    <s v="Maria Etezadi20160606"/>
    <x v="2390"/>
    <x v="3"/>
    <x v="2"/>
    <x v="6"/>
    <s v="Samsung Galaxy Mega 6.3"/>
    <n v="3023.93"/>
    <n v="9"/>
    <n v="226.79"/>
    <s v="Profit"/>
  </r>
  <r>
    <d v="2016-06-06T00:00:00"/>
    <x v="2"/>
    <x v="5"/>
    <x v="5"/>
    <s v="Maria Etezadi20160606"/>
    <x v="2390"/>
    <x v="3"/>
    <x v="2"/>
    <x v="9"/>
    <s v="Rosewill 107 Normal Keys USB Wired Standard Keyboard"/>
    <n v="26.96"/>
    <n v="2"/>
    <n v="3.77"/>
    <s v="Profit"/>
  </r>
  <r>
    <d v="2016-06-06T00:00:00"/>
    <x v="2"/>
    <x v="5"/>
    <x v="5"/>
    <s v="Maria Etezadi20160606"/>
    <x v="2390"/>
    <x v="3"/>
    <x v="2"/>
    <x v="6"/>
    <s v="Bose SoundLink Bluetooth Speaker"/>
    <n v="477.6"/>
    <n v="3"/>
    <n v="161.19"/>
    <s v="Profit"/>
  </r>
  <r>
    <d v="2016-06-06T00:00:00"/>
    <x v="2"/>
    <x v="5"/>
    <x v="760"/>
    <s v="Liz Preis20160606"/>
    <x v="2391"/>
    <x v="10"/>
    <x v="1"/>
    <x v="8"/>
    <s v="Electrix Halogen Magnifier Lamp"/>
    <n v="466.32"/>
    <n v="3"/>
    <n v="34.97"/>
    <s v="Profit"/>
  </r>
  <r>
    <d v="2016-06-06T00:00:00"/>
    <x v="2"/>
    <x v="5"/>
    <x v="760"/>
    <s v="Liz Preis20160606"/>
    <x v="2391"/>
    <x v="10"/>
    <x v="1"/>
    <x v="8"/>
    <s v="Deflect-o EconoMat Nonstudded, No Bevel Mat"/>
    <n v="82.64"/>
    <n v="2"/>
    <n v="0"/>
    <s v="Loss"/>
  </r>
  <r>
    <d v="2016-06-07T00:00:00"/>
    <x v="2"/>
    <x v="5"/>
    <x v="476"/>
    <s v="Ross DeVincentis20160607"/>
    <x v="2392"/>
    <x v="20"/>
    <x v="0"/>
    <x v="0"/>
    <s v="Xerox 226"/>
    <n v="32.4"/>
    <n v="5"/>
    <n v="15.55"/>
    <s v="Profit"/>
  </r>
  <r>
    <d v="2016-06-07T00:00:00"/>
    <x v="2"/>
    <x v="5"/>
    <x v="365"/>
    <s v="Frank Merwin20160607"/>
    <x v="2393"/>
    <x v="3"/>
    <x v="0"/>
    <x v="3"/>
    <s v="Avery Hanging File Binders"/>
    <n v="4.78"/>
    <n v="1"/>
    <n v="1.55"/>
    <s v="Profit"/>
  </r>
  <r>
    <d v="2016-06-07T00:00:00"/>
    <x v="2"/>
    <x v="5"/>
    <x v="365"/>
    <s v="Frank Merwin20160607"/>
    <x v="2393"/>
    <x v="3"/>
    <x v="0"/>
    <x v="0"/>
    <s v="While You Were Out Pads, 50 per Pad, 4 x 5 1/4, Green Cycle"/>
    <n v="4.7300000000000004"/>
    <n v="1"/>
    <n v="2.3199999999999998"/>
    <s v="Profit"/>
  </r>
  <r>
    <d v="2016-06-07T00:00:00"/>
    <x v="2"/>
    <x v="5"/>
    <x v="761"/>
    <s v="Roy Skaria20160607"/>
    <x v="2394"/>
    <x v="2"/>
    <x v="0"/>
    <x v="7"/>
    <s v="Ideal Clamps"/>
    <n v="9.65"/>
    <n v="6"/>
    <n v="3.5"/>
    <s v="Profit"/>
  </r>
  <r>
    <d v="2016-06-09T00:00:00"/>
    <x v="2"/>
    <x v="5"/>
    <x v="193"/>
    <s v="Greg Matthias20160609"/>
    <x v="2395"/>
    <x v="3"/>
    <x v="2"/>
    <x v="6"/>
    <s v="Avaya 4621SW VoIP phone"/>
    <n v="177.48"/>
    <n v="3"/>
    <n v="19.97"/>
    <s v="Profit"/>
  </r>
  <r>
    <d v="2016-06-09T00:00:00"/>
    <x v="2"/>
    <x v="5"/>
    <x v="460"/>
    <s v="Toby Carlisle20160609"/>
    <x v="2396"/>
    <x v="16"/>
    <x v="2"/>
    <x v="15"/>
    <s v="Cisco CP-7937G Unified IP Conference Station Phone"/>
    <n v="695.7"/>
    <n v="2"/>
    <n v="-27.83"/>
    <s v="Loss"/>
  </r>
  <r>
    <d v="2016-06-09T00:00:00"/>
    <x v="2"/>
    <x v="5"/>
    <x v="622"/>
    <s v="Dean Braden20160609"/>
    <x v="2397"/>
    <x v="3"/>
    <x v="1"/>
    <x v="5"/>
    <s v="Global Deluxe Stacking Chair, Gray"/>
    <n v="122.35"/>
    <n v="3"/>
    <n v="13.76"/>
    <s v="Profit"/>
  </r>
  <r>
    <d v="2016-06-09T00:00:00"/>
    <x v="2"/>
    <x v="5"/>
    <x v="499"/>
    <s v="Benjamin Farhat20160609"/>
    <x v="2398"/>
    <x v="28"/>
    <x v="1"/>
    <x v="13"/>
    <s v="Bush Cubix Conference Tables, Fully Assembled"/>
    <n v="692.94"/>
    <n v="3"/>
    <n v="173.24"/>
    <s v="Profit"/>
  </r>
  <r>
    <d v="2016-06-10T00:00:00"/>
    <x v="2"/>
    <x v="5"/>
    <x v="635"/>
    <s v="Olvera Toch20160610"/>
    <x v="2399"/>
    <x v="3"/>
    <x v="0"/>
    <x v="1"/>
    <s v="Avery 473"/>
    <n v="20.7"/>
    <n v="2"/>
    <n v="9.94"/>
    <s v="Profit"/>
  </r>
  <r>
    <d v="2016-06-10T00:00:00"/>
    <x v="2"/>
    <x v="5"/>
    <x v="635"/>
    <s v="Olvera Toch20160610"/>
    <x v="2399"/>
    <x v="3"/>
    <x v="1"/>
    <x v="13"/>
    <s v="Bretford Â“Just In TimeÂ” Height-Adjustable Multi-Task Work Tables"/>
    <n v="1335.68"/>
    <n v="4"/>
    <n v="-217.05"/>
    <s v="Loss"/>
  </r>
  <r>
    <d v="2016-06-10T00:00:00"/>
    <x v="2"/>
    <x v="5"/>
    <x v="635"/>
    <s v="Olvera Toch20160610"/>
    <x v="2399"/>
    <x v="3"/>
    <x v="0"/>
    <x v="0"/>
    <s v="Xerox 226"/>
    <n v="32.4"/>
    <n v="5"/>
    <n v="15.55"/>
    <s v="Profit"/>
  </r>
  <r>
    <d v="2016-06-10T00:00:00"/>
    <x v="2"/>
    <x v="5"/>
    <x v="733"/>
    <s v="Joy Bell-20160610"/>
    <x v="2400"/>
    <x v="2"/>
    <x v="0"/>
    <x v="1"/>
    <s v="Avery 487"/>
    <n v="23.62"/>
    <n v="8"/>
    <n v="7.97"/>
    <s v="Profit"/>
  </r>
  <r>
    <d v="2016-06-11T00:00:00"/>
    <x v="2"/>
    <x v="5"/>
    <x v="126"/>
    <s v="Mary Zewe20160611"/>
    <x v="2401"/>
    <x v="0"/>
    <x v="0"/>
    <x v="3"/>
    <s v="Computer Printout Index Tabs"/>
    <n v="1.34"/>
    <n v="4"/>
    <n v="-2.15"/>
    <s v="Loss"/>
  </r>
  <r>
    <d v="2016-06-11T00:00:00"/>
    <x v="2"/>
    <x v="5"/>
    <x v="126"/>
    <s v="Mary Zewe20160611"/>
    <x v="2401"/>
    <x v="0"/>
    <x v="0"/>
    <x v="3"/>
    <s v="GBC Wire Binding Combs"/>
    <n v="8.27"/>
    <n v="4"/>
    <n v="-13.65"/>
    <s v="Loss"/>
  </r>
  <r>
    <d v="2016-06-11T00:00:00"/>
    <x v="2"/>
    <x v="5"/>
    <x v="126"/>
    <s v="Mary Zewe20160611"/>
    <x v="2401"/>
    <x v="0"/>
    <x v="1"/>
    <x v="8"/>
    <s v="Stacking Tray, Side-Loading, Legal, Smoke"/>
    <n v="12.54"/>
    <n v="7"/>
    <n v="-9.09"/>
    <s v="Loss"/>
  </r>
  <r>
    <d v="2016-06-11T00:00:00"/>
    <x v="2"/>
    <x v="5"/>
    <x v="414"/>
    <s v="Erica Smith20160611"/>
    <x v="2402"/>
    <x v="20"/>
    <x v="2"/>
    <x v="9"/>
    <s v="Razer Kraken PRO Over Ear PC and Music Headset"/>
    <n v="239.97"/>
    <n v="3"/>
    <n v="71.989999999999995"/>
    <s v="Profit"/>
  </r>
  <r>
    <d v="2016-06-11T00:00:00"/>
    <x v="2"/>
    <x v="5"/>
    <x v="145"/>
    <s v="Sanjit Engle20160611"/>
    <x v="2403"/>
    <x v="22"/>
    <x v="0"/>
    <x v="1"/>
    <s v="Avery 486"/>
    <n v="14.62"/>
    <n v="2"/>
    <n v="6.87"/>
    <s v="Profit"/>
  </r>
  <r>
    <d v="2016-06-11T00:00:00"/>
    <x v="2"/>
    <x v="5"/>
    <x v="145"/>
    <s v="Sanjit Engle20160611"/>
    <x v="2403"/>
    <x v="22"/>
    <x v="0"/>
    <x v="3"/>
    <s v="Wilson Jones Turn Tabs Binder Tool for Ring Binders"/>
    <n v="53.98"/>
    <n v="14"/>
    <n v="17.54"/>
    <s v="Profit"/>
  </r>
  <r>
    <d v="2016-06-11T00:00:00"/>
    <x v="2"/>
    <x v="5"/>
    <x v="145"/>
    <s v="Sanjit Engle20160611"/>
    <x v="2403"/>
    <x v="22"/>
    <x v="2"/>
    <x v="9"/>
    <s v="Logitech G35 7.1-Channel Surround Sound Headset"/>
    <n v="389.97"/>
    <n v="3"/>
    <n v="132.59"/>
    <s v="Profit"/>
  </r>
  <r>
    <d v="2016-06-11T00:00:00"/>
    <x v="2"/>
    <x v="5"/>
    <x v="9"/>
    <s v="Seth Vernon20160611"/>
    <x v="2404"/>
    <x v="3"/>
    <x v="1"/>
    <x v="13"/>
    <s v="Bretford Rectangular Conference Table Tops"/>
    <n v="902.71"/>
    <n v="3"/>
    <n v="33.85"/>
    <s v="Profit"/>
  </r>
  <r>
    <d v="2016-06-12T00:00:00"/>
    <x v="2"/>
    <x v="5"/>
    <x v="762"/>
    <s v="Darrin Van Huff20160612"/>
    <x v="2405"/>
    <x v="3"/>
    <x v="0"/>
    <x v="1"/>
    <s v="Self-Adhesive Address Labels for Typewriters by Universal"/>
    <n v="14.62"/>
    <n v="2"/>
    <n v="6.87"/>
    <s v="Profit"/>
  </r>
  <r>
    <d v="2016-06-12T00:00:00"/>
    <x v="2"/>
    <x v="5"/>
    <x v="660"/>
    <s v="Stewart Carmichael20160612"/>
    <x v="2406"/>
    <x v="33"/>
    <x v="0"/>
    <x v="12"/>
    <s v="1.7 Cubic Foot Compact &quot;Cube&quot; Office Refrigerators"/>
    <n v="208.16"/>
    <n v="1"/>
    <n v="56.2"/>
    <s v="Profit"/>
  </r>
  <r>
    <d v="2016-06-12T00:00:00"/>
    <x v="2"/>
    <x v="5"/>
    <x v="660"/>
    <s v="Stewart Carmichael20160612"/>
    <x v="2406"/>
    <x v="33"/>
    <x v="0"/>
    <x v="3"/>
    <s v="Avery Heavy-Duty EZD  Binder With Locking Rings"/>
    <n v="16.739999999999998"/>
    <n v="3"/>
    <n v="8.0399999999999991"/>
    <s v="Profit"/>
  </r>
  <r>
    <d v="2016-06-12T00:00:00"/>
    <x v="2"/>
    <x v="5"/>
    <x v="236"/>
    <s v="Steven Cartwright20160612"/>
    <x v="2407"/>
    <x v="7"/>
    <x v="1"/>
    <x v="8"/>
    <s v="Artistic Insta-Plaque"/>
    <n v="47.04"/>
    <n v="3"/>
    <n v="18.350000000000001"/>
    <s v="Profit"/>
  </r>
  <r>
    <d v="2016-06-12T00:00:00"/>
    <x v="2"/>
    <x v="5"/>
    <x v="236"/>
    <s v="Steven Cartwright20160612"/>
    <x v="2407"/>
    <x v="7"/>
    <x v="0"/>
    <x v="3"/>
    <s v="DXL Angle-View Binders with Locking Rings by Samsill"/>
    <n v="30.84"/>
    <n v="4"/>
    <n v="13.88"/>
    <s v="Profit"/>
  </r>
  <r>
    <d v="2016-06-12T00:00:00"/>
    <x v="2"/>
    <x v="5"/>
    <x v="236"/>
    <s v="Steven Cartwright20160612"/>
    <x v="2407"/>
    <x v="7"/>
    <x v="0"/>
    <x v="2"/>
    <s v="Companion Letter/Legal File, Black"/>
    <n v="226.56"/>
    <n v="6"/>
    <n v="63.44"/>
    <s v="Profit"/>
  </r>
  <r>
    <d v="2016-06-12T00:00:00"/>
    <x v="2"/>
    <x v="5"/>
    <x v="236"/>
    <s v="Steven Cartwright20160612"/>
    <x v="2407"/>
    <x v="7"/>
    <x v="0"/>
    <x v="10"/>
    <s v="Globe Weis Peel &amp; Seel First Class Envelopes"/>
    <n v="115.02"/>
    <n v="9"/>
    <n v="51.76"/>
    <s v="Profit"/>
  </r>
  <r>
    <d v="2016-06-12T00:00:00"/>
    <x v="2"/>
    <x v="5"/>
    <x v="236"/>
    <s v="Steven Cartwright20160612"/>
    <x v="2407"/>
    <x v="7"/>
    <x v="2"/>
    <x v="6"/>
    <s v="KLD Oscar II Style Snap-on Ultra Thin Side Flip Synthetic Leather Cover Case for HTC One HTC M7"/>
    <n v="68.040000000000006"/>
    <n v="7"/>
    <n v="19.73"/>
    <s v="Profit"/>
  </r>
  <r>
    <d v="2016-06-12T00:00:00"/>
    <x v="2"/>
    <x v="5"/>
    <x v="675"/>
    <s v="Philisse Overcash20160612"/>
    <x v="2408"/>
    <x v="1"/>
    <x v="2"/>
    <x v="15"/>
    <s v="Canon Color ImageCLASS MF8580Cdw Wireless Laser All-In-One Printer, Copier, Scanner"/>
    <n v="1007.98"/>
    <n v="3"/>
    <n v="43.2"/>
    <s v="Profit"/>
  </r>
  <r>
    <d v="2016-06-12T00:00:00"/>
    <x v="2"/>
    <x v="5"/>
    <x v="675"/>
    <s v="Philisse Overcash20160612"/>
    <x v="2408"/>
    <x v="1"/>
    <x v="0"/>
    <x v="0"/>
    <s v="Xerox 1908"/>
    <n v="313.49"/>
    <n v="7"/>
    <n v="113.64"/>
    <s v="Profit"/>
  </r>
  <r>
    <d v="2016-06-12T00:00:00"/>
    <x v="2"/>
    <x v="5"/>
    <x v="353"/>
    <s v="Craig Reiter20160612"/>
    <x v="2409"/>
    <x v="1"/>
    <x v="0"/>
    <x v="0"/>
    <s v="Xerox 1978"/>
    <n v="23.12"/>
    <n v="5"/>
    <n v="8.3800000000000008"/>
    <s v="Profit"/>
  </r>
  <r>
    <d v="2016-06-12T00:00:00"/>
    <x v="2"/>
    <x v="5"/>
    <x v="710"/>
    <s v="Christy Brittain20160612"/>
    <x v="2410"/>
    <x v="20"/>
    <x v="0"/>
    <x v="0"/>
    <s v="IBM Multi-Purpose Copy Paper, 8 1/2 x 11&quot;, Case"/>
    <n v="92.94"/>
    <n v="3"/>
    <n v="41.82"/>
    <s v="Profit"/>
  </r>
  <r>
    <d v="2016-06-12T00:00:00"/>
    <x v="2"/>
    <x v="5"/>
    <x v="710"/>
    <s v="Christy Brittain20160612"/>
    <x v="2410"/>
    <x v="20"/>
    <x v="0"/>
    <x v="12"/>
    <s v="Bionaire 99.97% HEPA Air Cleaner"/>
    <n v="52.56"/>
    <n v="3"/>
    <n v="18.399999999999999"/>
    <s v="Profit"/>
  </r>
  <r>
    <d v="2016-06-12T00:00:00"/>
    <x v="2"/>
    <x v="5"/>
    <x v="400"/>
    <s v="Erin Ashbrook20160612"/>
    <x v="2411"/>
    <x v="3"/>
    <x v="0"/>
    <x v="0"/>
    <s v="IBM Multi-Purpose Copy Paper, 8 1/2 x 11&quot;, Case"/>
    <n v="185.88"/>
    <n v="6"/>
    <n v="83.65"/>
    <s v="Profit"/>
  </r>
  <r>
    <d v="2016-06-12T00:00:00"/>
    <x v="2"/>
    <x v="5"/>
    <x v="400"/>
    <s v="Erin Ashbrook20160612"/>
    <x v="2411"/>
    <x v="3"/>
    <x v="0"/>
    <x v="0"/>
    <s v="Xerox 228"/>
    <n v="12.96"/>
    <n v="2"/>
    <n v="6.22"/>
    <s v="Profit"/>
  </r>
  <r>
    <d v="2016-06-12T00:00:00"/>
    <x v="2"/>
    <x v="5"/>
    <x v="299"/>
    <s v="Arthur Wiediger20160612"/>
    <x v="2412"/>
    <x v="0"/>
    <x v="0"/>
    <x v="12"/>
    <s v="APC 7 Outlet Network SurgeArrest Surge Protector"/>
    <n v="64.38"/>
    <n v="4"/>
    <n v="-160.96"/>
    <s v="Loss"/>
  </r>
  <r>
    <d v="2016-06-12T00:00:00"/>
    <x v="2"/>
    <x v="5"/>
    <x v="299"/>
    <s v="Arthur Wiediger20160612"/>
    <x v="2412"/>
    <x v="0"/>
    <x v="1"/>
    <x v="8"/>
    <s v="Dax Clear Box Frame"/>
    <n v="6.98"/>
    <n v="2"/>
    <n v="-4.54"/>
    <s v="Loss"/>
  </r>
  <r>
    <d v="2016-06-12T00:00:00"/>
    <x v="2"/>
    <x v="5"/>
    <x v="299"/>
    <s v="Arthur Wiediger20160612"/>
    <x v="2412"/>
    <x v="0"/>
    <x v="0"/>
    <x v="4"/>
    <s v="Nontoxic Chalk"/>
    <n v="11.26"/>
    <n v="8"/>
    <n v="3.94"/>
    <s v="Profit"/>
  </r>
  <r>
    <d v="2016-06-12T00:00:00"/>
    <x v="2"/>
    <x v="5"/>
    <x v="299"/>
    <s v="Arthur Wiediger20160612"/>
    <x v="2412"/>
    <x v="0"/>
    <x v="0"/>
    <x v="0"/>
    <s v="Xerox 1975"/>
    <n v="15.55"/>
    <n v="3"/>
    <n v="5.64"/>
    <s v="Profit"/>
  </r>
  <r>
    <d v="2016-06-12T00:00:00"/>
    <x v="2"/>
    <x v="5"/>
    <x v="299"/>
    <s v="Arthur Wiediger20160612"/>
    <x v="2412"/>
    <x v="0"/>
    <x v="1"/>
    <x v="5"/>
    <s v="Global Enterprise Series Seating High-Back Swivel/Tilt Chairs"/>
    <n v="379.37"/>
    <n v="2"/>
    <n v="-119.23"/>
    <s v="Loss"/>
  </r>
  <r>
    <d v="2016-06-12T00:00:00"/>
    <x v="2"/>
    <x v="5"/>
    <x v="299"/>
    <s v="Arthur Wiediger20160612"/>
    <x v="2412"/>
    <x v="0"/>
    <x v="0"/>
    <x v="2"/>
    <s v="Staple magnet"/>
    <n v="67.540000000000006"/>
    <n v="9"/>
    <n v="6.75"/>
    <s v="Profit"/>
  </r>
  <r>
    <d v="2016-06-12T00:00:00"/>
    <x v="2"/>
    <x v="5"/>
    <x v="299"/>
    <s v="Arthur Wiediger20160612"/>
    <x v="2412"/>
    <x v="0"/>
    <x v="0"/>
    <x v="3"/>
    <s v="Acco Pressboard Covers with Storage Hooks, 14 7/8&quot; x 11&quot;, Executive Red"/>
    <n v="1.52"/>
    <n v="2"/>
    <n v="-2.67"/>
    <s v="Loss"/>
  </r>
  <r>
    <d v="2016-06-13T00:00:00"/>
    <x v="2"/>
    <x v="5"/>
    <x v="90"/>
    <s v="Sample Company A20160613"/>
    <x v="2413"/>
    <x v="14"/>
    <x v="2"/>
    <x v="6"/>
    <s v="Ooma Telo VoIP Home Phone System"/>
    <n v="377.97"/>
    <n v="3"/>
    <n v="94.49"/>
    <s v="Profit"/>
  </r>
  <r>
    <d v="2016-06-13T00:00:00"/>
    <x v="2"/>
    <x v="5"/>
    <x v="331"/>
    <s v="Sonia Sunley20160613"/>
    <x v="2414"/>
    <x v="42"/>
    <x v="0"/>
    <x v="1"/>
    <s v="Avery 51"/>
    <n v="18.899999999999999"/>
    <n v="3"/>
    <n v="8.69"/>
    <s v="Profit"/>
  </r>
  <r>
    <d v="2016-06-13T00:00:00"/>
    <x v="2"/>
    <x v="5"/>
    <x v="217"/>
    <s v="Greg Tran20160613"/>
    <x v="2415"/>
    <x v="20"/>
    <x v="0"/>
    <x v="3"/>
    <s v="Premium Transparent Presentation Covers by GBC"/>
    <n v="33.57"/>
    <n v="2"/>
    <n v="11.75"/>
    <s v="Profit"/>
  </r>
  <r>
    <d v="2016-06-14T00:00:00"/>
    <x v="2"/>
    <x v="5"/>
    <x v="298"/>
    <s v="Paul Van Hugh20160614"/>
    <x v="2416"/>
    <x v="3"/>
    <x v="0"/>
    <x v="4"/>
    <s v="Newell 326"/>
    <n v="7.04"/>
    <n v="4"/>
    <n v="2.04"/>
    <s v="Profit"/>
  </r>
  <r>
    <d v="2016-06-14T00:00:00"/>
    <x v="2"/>
    <x v="5"/>
    <x v="298"/>
    <s v="Paul Van Hugh20160614"/>
    <x v="2416"/>
    <x v="3"/>
    <x v="1"/>
    <x v="8"/>
    <s v="GE General Purpose, Extra Long Life, Showcase &amp; Floodlight Incandescent Bulbs"/>
    <n v="8.73"/>
    <n v="3"/>
    <n v="4.0999999999999996"/>
    <s v="Profit"/>
  </r>
  <r>
    <d v="2016-06-14T00:00:00"/>
    <x v="2"/>
    <x v="5"/>
    <x v="298"/>
    <s v="Paul Van Hugh20160614"/>
    <x v="2416"/>
    <x v="3"/>
    <x v="2"/>
    <x v="9"/>
    <s v="Logitech ClearChat Comfort/USB Headset H390"/>
    <n v="29.29"/>
    <n v="1"/>
    <n v="9.67"/>
    <s v="Profit"/>
  </r>
  <r>
    <d v="2016-06-14T00:00:00"/>
    <x v="2"/>
    <x v="5"/>
    <x v="298"/>
    <s v="Paul Van Hugh20160614"/>
    <x v="2416"/>
    <x v="3"/>
    <x v="0"/>
    <x v="4"/>
    <s v="Newell 346"/>
    <n v="8.64"/>
    <n v="3"/>
    <n v="2.5099999999999998"/>
    <s v="Profit"/>
  </r>
  <r>
    <d v="2016-06-14T00:00:00"/>
    <x v="2"/>
    <x v="5"/>
    <x v="167"/>
    <s v="Marc Harrigan20160614"/>
    <x v="2417"/>
    <x v="3"/>
    <x v="1"/>
    <x v="11"/>
    <s v="Bush Heritage Pine Collection 5-Shelf Bookcase, Albany Pine Finish, *Special Order"/>
    <n v="599.16999999999996"/>
    <n v="5"/>
    <n v="35.25"/>
    <s v="Profit"/>
  </r>
  <r>
    <d v="2016-06-14T00:00:00"/>
    <x v="2"/>
    <x v="5"/>
    <x v="290"/>
    <s v="Ed Braxton20160614"/>
    <x v="2418"/>
    <x v="3"/>
    <x v="1"/>
    <x v="13"/>
    <s v="Bush Cubix Conference Tables, Fully Assembled"/>
    <n v="1293.49"/>
    <n v="7"/>
    <n v="80.84"/>
    <s v="Profit"/>
  </r>
  <r>
    <d v="2016-06-14T00:00:00"/>
    <x v="2"/>
    <x v="5"/>
    <x v="763"/>
    <s v="Jim Sink20160614"/>
    <x v="2419"/>
    <x v="2"/>
    <x v="1"/>
    <x v="13"/>
    <s v="Global Adaptabilities Conference Tables"/>
    <n v="337.18"/>
    <n v="2"/>
    <n v="-118.01"/>
    <s v="Loss"/>
  </r>
  <r>
    <d v="2016-06-14T00:00:00"/>
    <x v="2"/>
    <x v="5"/>
    <x v="98"/>
    <s v="Vivian Mathis20160614"/>
    <x v="2420"/>
    <x v="16"/>
    <x v="0"/>
    <x v="3"/>
    <s v="GBC Twin Loop Wire Binding Elements"/>
    <n v="39.94"/>
    <n v="4"/>
    <n v="-26.62"/>
    <s v="Loss"/>
  </r>
  <r>
    <d v="2016-06-14T00:00:00"/>
    <x v="2"/>
    <x v="5"/>
    <x v="98"/>
    <s v="Vivian Mathis20160614"/>
    <x v="2420"/>
    <x v="16"/>
    <x v="2"/>
    <x v="9"/>
    <s v="Verbatim Slim CD and DVD Storage Cases, 50/Pack"/>
    <n v="18.46"/>
    <n v="2"/>
    <n v="2.31"/>
    <s v="Profit"/>
  </r>
  <r>
    <d v="2016-06-14T00:00:00"/>
    <x v="2"/>
    <x v="5"/>
    <x v="278"/>
    <s v="Anthony Rawles20160614"/>
    <x v="2421"/>
    <x v="22"/>
    <x v="1"/>
    <x v="13"/>
    <s v="Hon Non-Folding Utility Tables"/>
    <n v="1115.17"/>
    <n v="7"/>
    <n v="334.55"/>
    <s v="Profit"/>
  </r>
  <r>
    <d v="2016-06-15T00:00:00"/>
    <x v="2"/>
    <x v="5"/>
    <x v="462"/>
    <s v="Lynn Smith20160615"/>
    <x v="2422"/>
    <x v="0"/>
    <x v="0"/>
    <x v="0"/>
    <s v="Xerox 19"/>
    <n v="173.49"/>
    <n v="7"/>
    <n v="54.22"/>
    <s v="Profit"/>
  </r>
  <r>
    <d v="2016-06-16T00:00:00"/>
    <x v="2"/>
    <x v="5"/>
    <x v="649"/>
    <s v="Bill Donatelli20160616"/>
    <x v="2423"/>
    <x v="3"/>
    <x v="0"/>
    <x v="0"/>
    <s v="Wirebound Message Books, Four 2 3/4&quot; x 5&quot; Forms per Page, 600 Sets per Book"/>
    <n v="46.35"/>
    <n v="5"/>
    <n v="21.78"/>
    <s v="Profit"/>
  </r>
  <r>
    <d v="2016-06-16T00:00:00"/>
    <x v="2"/>
    <x v="5"/>
    <x v="594"/>
    <s v="James Lanier20160616"/>
    <x v="2424"/>
    <x v="15"/>
    <x v="2"/>
    <x v="15"/>
    <s v="Penpower WorldCard Pro Card Scanner"/>
    <n v="91.48"/>
    <n v="1"/>
    <n v="-1.83"/>
    <s v="Loss"/>
  </r>
  <r>
    <d v="2016-06-16T00:00:00"/>
    <x v="2"/>
    <x v="5"/>
    <x v="612"/>
    <s v="Jennifer Jackson20160616"/>
    <x v="2425"/>
    <x v="7"/>
    <x v="0"/>
    <x v="1"/>
    <s v="Avery 518"/>
    <n v="9.4499999999999993"/>
    <n v="3"/>
    <n v="4.54"/>
    <s v="Profit"/>
  </r>
  <r>
    <d v="2016-06-17T00:00:00"/>
    <x v="2"/>
    <x v="5"/>
    <x v="764"/>
    <s v="Ted Butterfield20160617"/>
    <x v="2426"/>
    <x v="20"/>
    <x v="0"/>
    <x v="2"/>
    <s v="Home/Office Personal File Carts"/>
    <n v="208.56"/>
    <n v="6"/>
    <n v="52.14"/>
    <s v="Profit"/>
  </r>
  <r>
    <d v="2016-06-17T00:00:00"/>
    <x v="2"/>
    <x v="5"/>
    <x v="764"/>
    <s v="Ted Butterfield20160617"/>
    <x v="2426"/>
    <x v="20"/>
    <x v="0"/>
    <x v="0"/>
    <s v="Xerox 232"/>
    <n v="32.4"/>
    <n v="5"/>
    <n v="15.55"/>
    <s v="Profit"/>
  </r>
  <r>
    <d v="2016-06-17T00:00:00"/>
    <x v="2"/>
    <x v="5"/>
    <x v="764"/>
    <s v="Ted Butterfield20160617"/>
    <x v="2426"/>
    <x v="20"/>
    <x v="1"/>
    <x v="5"/>
    <s v="Novimex Turbo Task Chair"/>
    <n v="319.41000000000003"/>
    <n v="5"/>
    <n v="7.1"/>
    <s v="Profit"/>
  </r>
  <r>
    <d v="2016-06-17T00:00:00"/>
    <x v="2"/>
    <x v="5"/>
    <x v="764"/>
    <s v="Ted Butterfield20160617"/>
    <x v="2426"/>
    <x v="20"/>
    <x v="0"/>
    <x v="0"/>
    <s v="Array Parchment Paper, Assorted Colors"/>
    <n v="14.56"/>
    <n v="2"/>
    <n v="6.99"/>
    <s v="Profit"/>
  </r>
  <r>
    <d v="2016-06-17T00:00:00"/>
    <x v="2"/>
    <x v="5"/>
    <x v="764"/>
    <s v="Ted Butterfield20160617"/>
    <x v="2426"/>
    <x v="20"/>
    <x v="2"/>
    <x v="9"/>
    <s v="ImationÂ 8gb Micro Traveldrive Usb 2.0Â Flash Drive"/>
    <n v="30"/>
    <n v="2"/>
    <n v="3.3"/>
    <s v="Profit"/>
  </r>
  <r>
    <d v="2016-06-17T00:00:00"/>
    <x v="2"/>
    <x v="5"/>
    <x v="764"/>
    <s v="Ted Butterfield20160617"/>
    <x v="2426"/>
    <x v="20"/>
    <x v="0"/>
    <x v="3"/>
    <s v="Plastic Binding Combs"/>
    <n v="48.48"/>
    <n v="4"/>
    <n v="16.36"/>
    <s v="Profit"/>
  </r>
  <r>
    <d v="2016-06-17T00:00:00"/>
    <x v="2"/>
    <x v="5"/>
    <x v="764"/>
    <s v="Ted Butterfield20160617"/>
    <x v="2426"/>
    <x v="20"/>
    <x v="0"/>
    <x v="4"/>
    <s v="Prang Dustless Chalk Sticks"/>
    <n v="1.68"/>
    <n v="1"/>
    <n v="0.84"/>
    <s v="Profit"/>
  </r>
  <r>
    <d v="2016-06-17T00:00:00"/>
    <x v="2"/>
    <x v="5"/>
    <x v="466"/>
    <s v="Ivan Gibson20160617"/>
    <x v="2427"/>
    <x v="3"/>
    <x v="0"/>
    <x v="0"/>
    <s v="Xerox 1934"/>
    <n v="111.96"/>
    <n v="2"/>
    <n v="54.86"/>
    <s v="Profit"/>
  </r>
  <r>
    <d v="2016-06-17T00:00:00"/>
    <x v="2"/>
    <x v="5"/>
    <x v="667"/>
    <s v="Fred McMath20160617"/>
    <x v="2428"/>
    <x v="20"/>
    <x v="0"/>
    <x v="2"/>
    <s v="Rogers Jumbo File, Granite"/>
    <n v="40.74"/>
    <n v="3"/>
    <n v="0.41"/>
    <s v="Profit"/>
  </r>
  <r>
    <d v="2016-06-17T00:00:00"/>
    <x v="2"/>
    <x v="5"/>
    <x v="30"/>
    <s v="Mike Vittorini20160617"/>
    <x v="2429"/>
    <x v="3"/>
    <x v="1"/>
    <x v="11"/>
    <s v="Bush Heritage Pine Collection 5-Shelf Bookcase, Albany Pine Finish, *Special Order"/>
    <n v="239.67"/>
    <n v="2"/>
    <n v="14.1"/>
    <s v="Profit"/>
  </r>
  <r>
    <d v="2016-06-17T00:00:00"/>
    <x v="2"/>
    <x v="5"/>
    <x v="30"/>
    <s v="Mike Vittorini20160617"/>
    <x v="2429"/>
    <x v="3"/>
    <x v="0"/>
    <x v="1"/>
    <s v="Avery 496"/>
    <n v="22.5"/>
    <n v="6"/>
    <n v="10.8"/>
    <s v="Profit"/>
  </r>
  <r>
    <d v="2016-06-17T00:00:00"/>
    <x v="2"/>
    <x v="5"/>
    <x v="30"/>
    <s v="Mike Vittorini20160617"/>
    <x v="2429"/>
    <x v="3"/>
    <x v="0"/>
    <x v="0"/>
    <s v="Xerox 1914"/>
    <n v="219.84"/>
    <n v="4"/>
    <n v="107.72"/>
    <s v="Profit"/>
  </r>
  <r>
    <d v="2016-06-17T00:00:00"/>
    <x v="2"/>
    <x v="5"/>
    <x v="164"/>
    <s v="Lena Creighton20160617"/>
    <x v="2430"/>
    <x v="26"/>
    <x v="1"/>
    <x v="8"/>
    <s v="Rubbermaid ClusterMat Chairmats, Mat Size- 66&quot; x 60&quot;, Lip 20&quot; x 11&quot; -90 Degree Angle"/>
    <n v="266.35000000000002"/>
    <n v="3"/>
    <n v="-13.32"/>
    <s v="Loss"/>
  </r>
  <r>
    <d v="2016-06-17T00:00:00"/>
    <x v="2"/>
    <x v="5"/>
    <x v="164"/>
    <s v="Lena Creighton20160617"/>
    <x v="2430"/>
    <x v="26"/>
    <x v="1"/>
    <x v="5"/>
    <s v="Global Manager's Adjustable Task Chair, Storm"/>
    <n v="483.14"/>
    <n v="4"/>
    <n v="54.35"/>
    <s v="Profit"/>
  </r>
  <r>
    <d v="2016-06-17T00:00:00"/>
    <x v="2"/>
    <x v="5"/>
    <x v="85"/>
    <s v="Christine Phan20160617"/>
    <x v="2431"/>
    <x v="37"/>
    <x v="0"/>
    <x v="3"/>
    <s v="Ibico Presentation Index for Binding Systems"/>
    <n v="7.96"/>
    <n v="2"/>
    <n v="3.74"/>
    <s v="Profit"/>
  </r>
  <r>
    <d v="2016-06-17T00:00:00"/>
    <x v="2"/>
    <x v="5"/>
    <x v="85"/>
    <s v="Christine Phan20160617"/>
    <x v="2431"/>
    <x v="37"/>
    <x v="2"/>
    <x v="6"/>
    <s v="Wireless Extenders zBoost YX545 SOHO Signal Booster"/>
    <n v="566.97"/>
    <n v="3"/>
    <n v="153.08000000000001"/>
    <s v="Profit"/>
  </r>
  <r>
    <d v="2016-06-17T00:00:00"/>
    <x v="2"/>
    <x v="5"/>
    <x v="85"/>
    <s v="Christine Phan20160617"/>
    <x v="2431"/>
    <x v="37"/>
    <x v="0"/>
    <x v="4"/>
    <s v="Newell 35"/>
    <n v="9.84"/>
    <n v="3"/>
    <n v="2.85"/>
    <s v="Profit"/>
  </r>
  <r>
    <d v="2016-06-17T00:00:00"/>
    <x v="2"/>
    <x v="5"/>
    <x v="491"/>
    <s v="Denise Monton20160617"/>
    <x v="2432"/>
    <x v="20"/>
    <x v="1"/>
    <x v="13"/>
    <s v="Hon 2111 Invitation Series Corner Table"/>
    <n v="376.87"/>
    <n v="3"/>
    <n v="-213.56"/>
    <s v="Loss"/>
  </r>
  <r>
    <d v="2016-06-18T00:00:00"/>
    <x v="2"/>
    <x v="5"/>
    <x v="239"/>
    <s v="Bobby Trafton20160618"/>
    <x v="2433"/>
    <x v="1"/>
    <x v="0"/>
    <x v="0"/>
    <s v="Xerox 1937"/>
    <n v="76.86"/>
    <n v="2"/>
    <n v="26.9"/>
    <s v="Profit"/>
  </r>
  <r>
    <d v="2016-06-18T00:00:00"/>
    <x v="2"/>
    <x v="5"/>
    <x v="660"/>
    <s v="Stewart Carmichael20160618"/>
    <x v="2434"/>
    <x v="2"/>
    <x v="0"/>
    <x v="0"/>
    <s v="Xerox 1900"/>
    <n v="6.85"/>
    <n v="2"/>
    <n v="2.14"/>
    <s v="Profit"/>
  </r>
  <r>
    <d v="2016-06-18T00:00:00"/>
    <x v="2"/>
    <x v="5"/>
    <x v="660"/>
    <s v="Stewart Carmichael20160618"/>
    <x v="2434"/>
    <x v="2"/>
    <x v="0"/>
    <x v="3"/>
    <s v="DXL Angle-View Binders with Locking Rings by Samsill"/>
    <n v="4.63"/>
    <n v="2"/>
    <n v="-3.86"/>
    <s v="Loss"/>
  </r>
  <r>
    <d v="2016-06-18T00:00:00"/>
    <x v="2"/>
    <x v="5"/>
    <x v="660"/>
    <s v="Stewart Carmichael20160618"/>
    <x v="2434"/>
    <x v="2"/>
    <x v="0"/>
    <x v="12"/>
    <s v="Harmony Air Purifier"/>
    <n v="453.6"/>
    <n v="3"/>
    <n v="90.72"/>
    <s v="Profit"/>
  </r>
  <r>
    <d v="2016-06-19T00:00:00"/>
    <x v="2"/>
    <x v="5"/>
    <x v="385"/>
    <s v="Karen Carlisle20160619"/>
    <x v="2435"/>
    <x v="3"/>
    <x v="0"/>
    <x v="0"/>
    <s v="Message Book, Standard Line &quot;While You Were Out&quot;, 5 1/2&quot; X 4&quot;, 200 Sets/Book"/>
    <n v="17.12"/>
    <n v="2"/>
    <n v="8.0500000000000007"/>
    <s v="Profit"/>
  </r>
  <r>
    <d v="2016-06-20T00:00:00"/>
    <x v="2"/>
    <x v="5"/>
    <x v="352"/>
    <s v="Lena Hernandez20160620"/>
    <x v="2436"/>
    <x v="7"/>
    <x v="2"/>
    <x v="9"/>
    <s v="ImationÂ 8gb Micro Traveldrive Usb 2.0Â Flash Drive"/>
    <n v="45"/>
    <n v="3"/>
    <n v="4.95"/>
    <s v="Profit"/>
  </r>
  <r>
    <d v="2016-06-20T00:00:00"/>
    <x v="2"/>
    <x v="5"/>
    <x v="352"/>
    <s v="Lena Hernandez20160620"/>
    <x v="2436"/>
    <x v="7"/>
    <x v="2"/>
    <x v="6"/>
    <s v="LF Elite 3D Dazzle Designer Hard Case Cover, Lf Stylus Pen and Wiper For Apple Iphone 5c Mini Lite"/>
    <n v="21.8"/>
    <n v="2"/>
    <n v="6.1"/>
    <s v="Profit"/>
  </r>
  <r>
    <d v="2016-06-20T00:00:00"/>
    <x v="2"/>
    <x v="5"/>
    <x v="679"/>
    <s v="Dave Poirier20160620"/>
    <x v="2437"/>
    <x v="3"/>
    <x v="0"/>
    <x v="4"/>
    <s v="DIXON Oriole Pencils"/>
    <n v="5.16"/>
    <n v="2"/>
    <n v="1.34"/>
    <s v="Profit"/>
  </r>
  <r>
    <d v="2016-06-20T00:00:00"/>
    <x v="2"/>
    <x v="5"/>
    <x v="679"/>
    <s v="Dave Poirier20160620"/>
    <x v="2437"/>
    <x v="3"/>
    <x v="0"/>
    <x v="0"/>
    <s v="Xerox 202"/>
    <n v="38.880000000000003"/>
    <n v="6"/>
    <n v="18.66"/>
    <s v="Profit"/>
  </r>
  <r>
    <d v="2016-06-20T00:00:00"/>
    <x v="2"/>
    <x v="5"/>
    <x v="651"/>
    <s v="Catherine Glotzbach20160620"/>
    <x v="2438"/>
    <x v="2"/>
    <x v="0"/>
    <x v="0"/>
    <s v="Wirebound Message Books, 2 7/8&quot; x 5&quot;, 3 Forms per Page"/>
    <n v="45.06"/>
    <n v="8"/>
    <n v="15.21"/>
    <s v="Profit"/>
  </r>
  <r>
    <d v="2016-06-20T00:00:00"/>
    <x v="2"/>
    <x v="5"/>
    <x v="651"/>
    <s v="Catherine Glotzbach20160620"/>
    <x v="2438"/>
    <x v="2"/>
    <x v="0"/>
    <x v="3"/>
    <s v="JM Magazine Binder"/>
    <n v="29.72"/>
    <n v="6"/>
    <n v="-21.79"/>
    <s v="Loss"/>
  </r>
  <r>
    <d v="2016-06-20T00:00:00"/>
    <x v="2"/>
    <x v="5"/>
    <x v="651"/>
    <s v="Catherine Glotzbach20160620"/>
    <x v="2438"/>
    <x v="2"/>
    <x v="0"/>
    <x v="0"/>
    <s v="Xerox 202"/>
    <n v="15.55"/>
    <n v="3"/>
    <n v="5.44"/>
    <s v="Profit"/>
  </r>
  <r>
    <d v="2016-06-20T00:00:00"/>
    <x v="2"/>
    <x v="5"/>
    <x v="651"/>
    <s v="Catherine Glotzbach20160620"/>
    <x v="2438"/>
    <x v="2"/>
    <x v="0"/>
    <x v="12"/>
    <s v="Sanyo 2.5 Cubic Foot Mid-Size Office Refrigerators"/>
    <n v="447.7"/>
    <n v="2"/>
    <n v="33.58"/>
    <s v="Profit"/>
  </r>
  <r>
    <d v="2016-06-20T00:00:00"/>
    <x v="2"/>
    <x v="5"/>
    <x v="554"/>
    <s v="Roy Collins20160620"/>
    <x v="2439"/>
    <x v="3"/>
    <x v="0"/>
    <x v="0"/>
    <s v="Xerox 1898"/>
    <n v="46.76"/>
    <n v="7"/>
    <n v="22.44"/>
    <s v="Profit"/>
  </r>
  <r>
    <d v="2016-06-20T00:00:00"/>
    <x v="2"/>
    <x v="5"/>
    <x v="554"/>
    <s v="Roy Collins20160620"/>
    <x v="2439"/>
    <x v="3"/>
    <x v="0"/>
    <x v="3"/>
    <s v="GBC Plastic Binding Combs"/>
    <n v="17.71"/>
    <n v="3"/>
    <n v="6.42"/>
    <s v="Profit"/>
  </r>
  <r>
    <d v="2016-06-20T00:00:00"/>
    <x v="2"/>
    <x v="5"/>
    <x v="554"/>
    <s v="Roy Collins20160620"/>
    <x v="2439"/>
    <x v="3"/>
    <x v="0"/>
    <x v="12"/>
    <s v="Belkin 6 Outlet Metallic Surge Strip"/>
    <n v="21.78"/>
    <n v="2"/>
    <n v="5.66"/>
    <s v="Profit"/>
  </r>
  <r>
    <d v="2016-06-20T00:00:00"/>
    <x v="2"/>
    <x v="5"/>
    <x v="554"/>
    <s v="Roy Collins20160620"/>
    <x v="2439"/>
    <x v="3"/>
    <x v="0"/>
    <x v="2"/>
    <s v="Fellowes Bankers Box Recycled Super Stor/Drawer"/>
    <n v="161.94"/>
    <n v="3"/>
    <n v="9.7200000000000006"/>
    <s v="Profit"/>
  </r>
  <r>
    <d v="2016-06-20T00:00:00"/>
    <x v="2"/>
    <x v="5"/>
    <x v="554"/>
    <s v="Roy Collins20160620"/>
    <x v="2439"/>
    <x v="3"/>
    <x v="1"/>
    <x v="5"/>
    <s v="Hon Valutask Swivel Chairs"/>
    <n v="161.57"/>
    <n v="2"/>
    <n v="-8.08"/>
    <s v="Loss"/>
  </r>
  <r>
    <d v="2016-06-20T00:00:00"/>
    <x v="2"/>
    <x v="5"/>
    <x v="400"/>
    <s v="Erin Ashbrook20160620"/>
    <x v="2440"/>
    <x v="0"/>
    <x v="2"/>
    <x v="9"/>
    <s v="Logitech Trackman Marble Mouse"/>
    <n v="95.97"/>
    <n v="4"/>
    <n v="26.39"/>
    <s v="Profit"/>
  </r>
  <r>
    <d v="2016-06-20T00:00:00"/>
    <x v="2"/>
    <x v="5"/>
    <x v="400"/>
    <s v="Erin Ashbrook20160620"/>
    <x v="2440"/>
    <x v="0"/>
    <x v="0"/>
    <x v="0"/>
    <s v="Xerox 206"/>
    <n v="10.37"/>
    <n v="2"/>
    <n v="3.63"/>
    <s v="Profit"/>
  </r>
  <r>
    <d v="2016-06-20T00:00:00"/>
    <x v="2"/>
    <x v="5"/>
    <x v="183"/>
    <s v="Bill Shonely20160620"/>
    <x v="2441"/>
    <x v="39"/>
    <x v="2"/>
    <x v="9"/>
    <s v="ImationÂ 30456 USBÂ Flash DriveÂ 8GB"/>
    <n v="6.9"/>
    <n v="1"/>
    <n v="0.55000000000000004"/>
    <s v="Profit"/>
  </r>
  <r>
    <d v="2016-06-20T00:00:00"/>
    <x v="2"/>
    <x v="5"/>
    <x v="183"/>
    <s v="Bill Shonely20160620"/>
    <x v="2441"/>
    <x v="39"/>
    <x v="1"/>
    <x v="8"/>
    <s v="Executive Impressions 13&quot; Clairmont Wall Clock"/>
    <n v="57.69"/>
    <n v="3"/>
    <n v="23.65"/>
    <s v="Profit"/>
  </r>
  <r>
    <d v="2016-06-21T00:00:00"/>
    <x v="2"/>
    <x v="5"/>
    <x v="423"/>
    <s v="Adam Shillingsburg20160621"/>
    <x v="2442"/>
    <x v="20"/>
    <x v="0"/>
    <x v="3"/>
    <s v="SpineVue Locking Slant-D Ring Binders by Cardinal"/>
    <n v="36.56"/>
    <n v="5"/>
    <n v="12.8"/>
    <s v="Profit"/>
  </r>
  <r>
    <d v="2016-06-21T00:00:00"/>
    <x v="2"/>
    <x v="5"/>
    <x v="423"/>
    <s v="Adam Shillingsburg20160621"/>
    <x v="2442"/>
    <x v="20"/>
    <x v="0"/>
    <x v="3"/>
    <s v="Premium Transparent Presentation Covers, No Pattern/Clear, 8 1/2&quot; x 11&quot;"/>
    <n v="186.14"/>
    <n v="6"/>
    <n v="60.5"/>
    <s v="Profit"/>
  </r>
  <r>
    <d v="2016-06-21T00:00:00"/>
    <x v="2"/>
    <x v="5"/>
    <x v="423"/>
    <s v="Adam Shillingsburg20160621"/>
    <x v="2442"/>
    <x v="20"/>
    <x v="1"/>
    <x v="11"/>
    <s v="O'Sullivan Living Dimensions 5-Shelf Bookcases"/>
    <n v="353.57"/>
    <n v="2"/>
    <n v="-44.2"/>
    <s v="Loss"/>
  </r>
  <r>
    <d v="2016-06-21T00:00:00"/>
    <x v="2"/>
    <x v="5"/>
    <x v="590"/>
    <s v="Ken Brennan20160621"/>
    <x v="2443"/>
    <x v="1"/>
    <x v="0"/>
    <x v="3"/>
    <s v="Avery Durable Slant Ring Binders With Label Holder"/>
    <n v="0.84"/>
    <n v="1"/>
    <n v="-1.34"/>
    <s v="Loss"/>
  </r>
  <r>
    <d v="2016-06-23T00:00:00"/>
    <x v="2"/>
    <x v="5"/>
    <x v="576"/>
    <s v="Irene Maddox20160623"/>
    <x v="2444"/>
    <x v="20"/>
    <x v="0"/>
    <x v="1"/>
    <s v="Avery 4027 File Folder Labels for Dot Matrix Printers, 5000 Labels per Box, White"/>
    <n v="122.12"/>
    <n v="4"/>
    <n v="56.18"/>
    <s v="Profit"/>
  </r>
  <r>
    <d v="2016-06-23T00:00:00"/>
    <x v="2"/>
    <x v="5"/>
    <x v="576"/>
    <s v="Irene Maddox20160623"/>
    <x v="2444"/>
    <x v="20"/>
    <x v="0"/>
    <x v="1"/>
    <s v="Avery 52"/>
    <n v="18.45"/>
    <n v="5"/>
    <n v="8.67"/>
    <s v="Profit"/>
  </r>
  <r>
    <d v="2016-06-23T00:00:00"/>
    <x v="2"/>
    <x v="5"/>
    <x v="576"/>
    <s v="Irene Maddox20160623"/>
    <x v="2444"/>
    <x v="20"/>
    <x v="0"/>
    <x v="2"/>
    <s v="Fellowes Bankers Box Staxonsteel Drawer File/Stacking System"/>
    <n v="324.89999999999998"/>
    <n v="5"/>
    <n v="38.99"/>
    <s v="Profit"/>
  </r>
  <r>
    <d v="2016-06-23T00:00:00"/>
    <x v="2"/>
    <x v="5"/>
    <x v="576"/>
    <s v="Irene Maddox20160623"/>
    <x v="2444"/>
    <x v="20"/>
    <x v="0"/>
    <x v="0"/>
    <s v="Tops White Computer Printout Paper"/>
    <n v="146.72999999999999"/>
    <n v="3"/>
    <n v="68.959999999999994"/>
    <s v="Profit"/>
  </r>
  <r>
    <d v="2016-06-23T00:00:00"/>
    <x v="2"/>
    <x v="5"/>
    <x v="576"/>
    <s v="Irene Maddox20160623"/>
    <x v="2444"/>
    <x v="20"/>
    <x v="0"/>
    <x v="7"/>
    <s v="Translucent Push Pins by OIC"/>
    <n v="3.96"/>
    <n v="2"/>
    <n v="1.47"/>
    <s v="Profit"/>
  </r>
  <r>
    <d v="2016-06-23T00:00:00"/>
    <x v="2"/>
    <x v="5"/>
    <x v="585"/>
    <s v="Maureen Gnade20160623"/>
    <x v="2445"/>
    <x v="20"/>
    <x v="0"/>
    <x v="14"/>
    <s v="Compact Automatic Electric Letter Opener"/>
    <n v="835.17"/>
    <n v="7"/>
    <n v="16.7"/>
    <s v="Profit"/>
  </r>
  <r>
    <d v="2016-06-23T00:00:00"/>
    <x v="2"/>
    <x v="5"/>
    <x v="131"/>
    <s v="Ruben Dartt20160623"/>
    <x v="2446"/>
    <x v="3"/>
    <x v="0"/>
    <x v="2"/>
    <s v="Mobile Personal File Cube"/>
    <n v="93.68"/>
    <n v="4"/>
    <n v="25.29"/>
    <s v="Profit"/>
  </r>
  <r>
    <d v="2016-06-23T00:00:00"/>
    <x v="2"/>
    <x v="5"/>
    <x v="131"/>
    <s v="Ruben Dartt20160623"/>
    <x v="2446"/>
    <x v="3"/>
    <x v="0"/>
    <x v="1"/>
    <s v="Avery 516"/>
    <n v="21.93"/>
    <n v="3"/>
    <n v="10.31"/>
    <s v="Profit"/>
  </r>
  <r>
    <d v="2016-06-23T00:00:00"/>
    <x v="2"/>
    <x v="5"/>
    <x v="131"/>
    <s v="Ruben Dartt20160623"/>
    <x v="2446"/>
    <x v="3"/>
    <x v="2"/>
    <x v="6"/>
    <s v="Nortel Meridian M3904 Professional Digital phone"/>
    <n v="862.34"/>
    <n v="7"/>
    <n v="97.01"/>
    <s v="Profit"/>
  </r>
  <r>
    <d v="2016-06-23T00:00:00"/>
    <x v="2"/>
    <x v="5"/>
    <x v="131"/>
    <s v="Ruben Dartt20160623"/>
    <x v="2446"/>
    <x v="3"/>
    <x v="0"/>
    <x v="0"/>
    <s v="Xerox 1884"/>
    <n v="19.98"/>
    <n v="1"/>
    <n v="9.39"/>
    <s v="Profit"/>
  </r>
  <r>
    <d v="2016-06-23T00:00:00"/>
    <x v="2"/>
    <x v="5"/>
    <x v="533"/>
    <s v="Sally Matthias20160623"/>
    <x v="2447"/>
    <x v="20"/>
    <x v="0"/>
    <x v="1"/>
    <s v="Avery 487"/>
    <n v="25.83"/>
    <n v="7"/>
    <n v="12.14"/>
    <s v="Profit"/>
  </r>
  <r>
    <d v="2016-06-24T00:00:00"/>
    <x v="2"/>
    <x v="5"/>
    <x v="649"/>
    <s v="Bill Donatelli20160624"/>
    <x v="2448"/>
    <x v="3"/>
    <x v="2"/>
    <x v="6"/>
    <s v="Macally Suction Cup Mount"/>
    <n v="38.24"/>
    <n v="4"/>
    <n v="-9.56"/>
    <s v="Loss"/>
  </r>
  <r>
    <d v="2016-06-24T00:00:00"/>
    <x v="2"/>
    <x v="5"/>
    <x v="19"/>
    <s v="Hunter Lopez20160624"/>
    <x v="2449"/>
    <x v="18"/>
    <x v="2"/>
    <x v="6"/>
    <s v="Panasonic KX TS208W Corded phone"/>
    <n v="440.91"/>
    <n v="9"/>
    <n v="123.45"/>
    <s v="Profit"/>
  </r>
  <r>
    <d v="2016-06-24T00:00:00"/>
    <x v="2"/>
    <x v="5"/>
    <x v="526"/>
    <s v="Dave Hallsten20160624"/>
    <x v="2450"/>
    <x v="0"/>
    <x v="0"/>
    <x v="12"/>
    <s v="Holmes HEPA Air Purifier"/>
    <n v="8.7100000000000009"/>
    <n v="2"/>
    <n v="-19.600000000000001"/>
    <s v="Loss"/>
  </r>
  <r>
    <d v="2016-06-24T00:00:00"/>
    <x v="2"/>
    <x v="5"/>
    <x v="655"/>
    <s v="Max Jones20160624"/>
    <x v="2451"/>
    <x v="3"/>
    <x v="2"/>
    <x v="15"/>
    <s v="Okidata MB760 Printer"/>
    <n v="4476.8"/>
    <n v="4"/>
    <n v="503.64"/>
    <s v="Profit"/>
  </r>
  <r>
    <d v="2016-06-24T00:00:00"/>
    <x v="2"/>
    <x v="5"/>
    <x v="655"/>
    <s v="Max Jones20160624"/>
    <x v="2451"/>
    <x v="3"/>
    <x v="0"/>
    <x v="0"/>
    <s v="Xerox 189"/>
    <n v="104.85"/>
    <n v="1"/>
    <n v="50.33"/>
    <s v="Profit"/>
  </r>
  <r>
    <d v="2016-06-24T00:00:00"/>
    <x v="2"/>
    <x v="5"/>
    <x v="655"/>
    <s v="Max Jones20160624"/>
    <x v="2451"/>
    <x v="3"/>
    <x v="0"/>
    <x v="12"/>
    <s v="APC 7 Outlet Network SurgeArrest Surge Protector"/>
    <n v="241.44"/>
    <n v="3"/>
    <n v="72.430000000000007"/>
    <s v="Profit"/>
  </r>
  <r>
    <d v="2016-06-25T00:00:00"/>
    <x v="2"/>
    <x v="5"/>
    <x v="161"/>
    <s v="Theresa Swint20160625"/>
    <x v="2452"/>
    <x v="2"/>
    <x v="1"/>
    <x v="5"/>
    <s v="Global Leather Highback Executive Chair with Pneumatic Height Adjustment, Black"/>
    <n v="422.06"/>
    <n v="3"/>
    <n v="-18.09"/>
    <s v="Loss"/>
  </r>
  <r>
    <d v="2016-06-25T00:00:00"/>
    <x v="2"/>
    <x v="5"/>
    <x v="161"/>
    <s v="Theresa Swint20160625"/>
    <x v="2452"/>
    <x v="2"/>
    <x v="0"/>
    <x v="3"/>
    <s v="GBC Wire Binding Strips"/>
    <n v="38.090000000000003"/>
    <n v="4"/>
    <n v="-27.93"/>
    <s v="Loss"/>
  </r>
  <r>
    <d v="2016-06-25T00:00:00"/>
    <x v="2"/>
    <x v="5"/>
    <x v="161"/>
    <s v="Theresa Swint20160625"/>
    <x v="2452"/>
    <x v="2"/>
    <x v="0"/>
    <x v="2"/>
    <s v="Gould Plastics 9-Pocket Panel Bin, 18-3/8w x 5-1/4d x 20-1/2h, Black"/>
    <n v="254.35"/>
    <n v="6"/>
    <n v="-50.87"/>
    <s v="Loss"/>
  </r>
  <r>
    <d v="2016-06-25T00:00:00"/>
    <x v="2"/>
    <x v="5"/>
    <x v="83"/>
    <s v="Alan Shonely20160625"/>
    <x v="2453"/>
    <x v="3"/>
    <x v="0"/>
    <x v="12"/>
    <s v="Fellowes Mighty 8 Compact Surge Protector"/>
    <n v="60.81"/>
    <n v="3"/>
    <n v="17.03"/>
    <s v="Profit"/>
  </r>
  <r>
    <d v="2016-06-25T00:00:00"/>
    <x v="2"/>
    <x v="5"/>
    <x v="391"/>
    <s v="Logan Currie20160625"/>
    <x v="2454"/>
    <x v="0"/>
    <x v="1"/>
    <x v="5"/>
    <s v="Global Value Mid-Back Manager's Chair, Gray"/>
    <n v="85.25"/>
    <n v="2"/>
    <n v="-6.09"/>
    <s v="Loss"/>
  </r>
  <r>
    <d v="2016-06-25T00:00:00"/>
    <x v="2"/>
    <x v="5"/>
    <x v="391"/>
    <s v="Logan Currie20160625"/>
    <x v="2454"/>
    <x v="0"/>
    <x v="1"/>
    <x v="8"/>
    <s v="Eldon Executive Woodline II Cherry Finish Desk Accessories"/>
    <n v="32.71"/>
    <n v="2"/>
    <n v="-26.17"/>
    <s v="Loss"/>
  </r>
  <r>
    <d v="2016-06-26T00:00:00"/>
    <x v="2"/>
    <x v="5"/>
    <x v="130"/>
    <s v="John Grady20160626"/>
    <x v="2455"/>
    <x v="20"/>
    <x v="0"/>
    <x v="4"/>
    <s v="Prang Colored Pencils"/>
    <n v="14.7"/>
    <n v="5"/>
    <n v="6.62"/>
    <s v="Profit"/>
  </r>
  <r>
    <d v="2016-06-26T00:00:00"/>
    <x v="2"/>
    <x v="5"/>
    <x v="130"/>
    <s v="John Grady20160626"/>
    <x v="2455"/>
    <x v="20"/>
    <x v="0"/>
    <x v="2"/>
    <s v="Fellowes Strictly Business Drawer File, Letter/Legal Size"/>
    <n v="704.25"/>
    <n v="5"/>
    <n v="84.51"/>
    <s v="Profit"/>
  </r>
  <r>
    <d v="2016-06-26T00:00:00"/>
    <x v="2"/>
    <x v="5"/>
    <x v="344"/>
    <s v="Gene McClure20160626"/>
    <x v="2456"/>
    <x v="43"/>
    <x v="0"/>
    <x v="2"/>
    <s v="Woodgrain Magazine Files by Perma"/>
    <n v="14.9"/>
    <n v="5"/>
    <n v="1.04"/>
    <s v="Profit"/>
  </r>
  <r>
    <d v="2016-06-26T00:00:00"/>
    <x v="2"/>
    <x v="5"/>
    <x v="314"/>
    <s v="Alejandro Ballentine20160626"/>
    <x v="2457"/>
    <x v="0"/>
    <x v="2"/>
    <x v="9"/>
    <s v="Memorex Mini Travel Drive 4 GB USB 2.0 Flash Drive"/>
    <n v="13.62"/>
    <n v="2"/>
    <n v="3.57"/>
    <s v="Profit"/>
  </r>
  <r>
    <d v="2016-06-26T00:00:00"/>
    <x v="2"/>
    <x v="5"/>
    <x v="416"/>
    <s v="Duane Noonan20160626"/>
    <x v="2458"/>
    <x v="3"/>
    <x v="1"/>
    <x v="8"/>
    <s v="Eldon Expressions Wood Desk Accessories, Oak"/>
    <n v="22.14"/>
    <n v="3"/>
    <n v="6.42"/>
    <s v="Profit"/>
  </r>
  <r>
    <d v="2016-06-26T00:00:00"/>
    <x v="2"/>
    <x v="5"/>
    <x v="765"/>
    <s v="Lela Donovan20160626"/>
    <x v="2459"/>
    <x v="1"/>
    <x v="0"/>
    <x v="4"/>
    <s v="Newell 311"/>
    <n v="5.3"/>
    <n v="3"/>
    <n v="0.46"/>
    <s v="Profit"/>
  </r>
  <r>
    <d v="2016-06-26T00:00:00"/>
    <x v="2"/>
    <x v="5"/>
    <x v="659"/>
    <s v="Skye Norling20160626"/>
    <x v="2460"/>
    <x v="14"/>
    <x v="0"/>
    <x v="0"/>
    <s v="White Dual Perf Computer Printout Paper, 2700 Sheets, 1 Part, Heavyweight, 20 lbs., 14 7/8 x 11"/>
    <n v="368.91"/>
    <n v="9"/>
    <n v="180.77"/>
    <s v="Profit"/>
  </r>
  <r>
    <d v="2016-06-26T00:00:00"/>
    <x v="2"/>
    <x v="5"/>
    <x v="659"/>
    <s v="Skye Norling20160626"/>
    <x v="2460"/>
    <x v="14"/>
    <x v="0"/>
    <x v="3"/>
    <s v="Insertable Tab Post Binder Dividers"/>
    <n v="8.02"/>
    <n v="1"/>
    <n v="3.77"/>
    <s v="Profit"/>
  </r>
  <r>
    <d v="2016-06-26T00:00:00"/>
    <x v="2"/>
    <x v="5"/>
    <x v="659"/>
    <s v="Skye Norling20160626"/>
    <x v="2460"/>
    <x v="14"/>
    <x v="0"/>
    <x v="2"/>
    <s v="SAFCO Mobile Desk Side File, Wire Frame"/>
    <n v="171.04"/>
    <n v="4"/>
    <n v="44.47"/>
    <s v="Profit"/>
  </r>
  <r>
    <d v="2016-06-26T00:00:00"/>
    <x v="2"/>
    <x v="5"/>
    <x v="512"/>
    <s v="Adam Hart20160626"/>
    <x v="2461"/>
    <x v="3"/>
    <x v="0"/>
    <x v="14"/>
    <s v="Premier Electric Letter Opener"/>
    <n v="231.72"/>
    <n v="2"/>
    <n v="11.59"/>
    <s v="Profit"/>
  </r>
  <r>
    <d v="2016-06-26T00:00:00"/>
    <x v="2"/>
    <x v="5"/>
    <x v="512"/>
    <s v="Adam Hart20160626"/>
    <x v="2461"/>
    <x v="3"/>
    <x v="0"/>
    <x v="7"/>
    <s v="OIC Binder Clips"/>
    <n v="17.899999999999999"/>
    <n v="5"/>
    <n v="8.9499999999999993"/>
    <s v="Profit"/>
  </r>
  <r>
    <d v="2016-06-26T00:00:00"/>
    <x v="2"/>
    <x v="5"/>
    <x v="512"/>
    <s v="Adam Hart20160626"/>
    <x v="2461"/>
    <x v="3"/>
    <x v="0"/>
    <x v="0"/>
    <s v="Ampad Phone Message Book, Recycled, 400 Message Capacity, 5 Â¾Â” x 11Â”"/>
    <n v="12.48"/>
    <n v="2"/>
    <n v="5.62"/>
    <s v="Profit"/>
  </r>
  <r>
    <d v="2016-06-26T00:00:00"/>
    <x v="2"/>
    <x v="5"/>
    <x v="379"/>
    <s v="Victoria Pisteka20160626"/>
    <x v="2462"/>
    <x v="20"/>
    <x v="2"/>
    <x v="9"/>
    <s v="AmazonBasics 3-Button USB Wired Mouse"/>
    <n v="20.97"/>
    <n v="3"/>
    <n v="9.02"/>
    <s v="Profit"/>
  </r>
  <r>
    <d v="2016-06-26T00:00:00"/>
    <x v="2"/>
    <x v="5"/>
    <x v="379"/>
    <s v="Victoria Pisteka20160626"/>
    <x v="2462"/>
    <x v="20"/>
    <x v="2"/>
    <x v="9"/>
    <s v="Perixx PERIBOARD-512B, Ergonomic Split Keyboard"/>
    <n v="139.96"/>
    <n v="4"/>
    <n v="9.8000000000000007"/>
    <s v="Profit"/>
  </r>
  <r>
    <d v="2016-06-26T00:00:00"/>
    <x v="2"/>
    <x v="5"/>
    <x v="379"/>
    <s v="Victoria Pisteka20160626"/>
    <x v="2462"/>
    <x v="20"/>
    <x v="1"/>
    <x v="8"/>
    <s v="DAX Executive Solid Wood Document Frame, Desktop or Hang, Mahogany, 5 x 7"/>
    <n v="37.74"/>
    <n v="3"/>
    <n v="12.83"/>
    <s v="Profit"/>
  </r>
  <r>
    <d v="2016-06-26T00:00:00"/>
    <x v="2"/>
    <x v="5"/>
    <x v="766"/>
    <s v="Phillip Flathmann20160626"/>
    <x v="2463"/>
    <x v="4"/>
    <x v="2"/>
    <x v="6"/>
    <s v="Cisco IPÂ PhoneÂ 7961G VoIPÂ phoneÂ - Dark gray"/>
    <n v="135.94999999999999"/>
    <n v="1"/>
    <n v="39.43"/>
    <s v="Profit"/>
  </r>
  <r>
    <d v="2016-06-27T00:00:00"/>
    <x v="2"/>
    <x v="5"/>
    <x v="121"/>
    <s v="Katharine Harms20160627"/>
    <x v="2464"/>
    <x v="1"/>
    <x v="0"/>
    <x v="0"/>
    <s v="Wirebound Message Books, Four 2 3/4 x 5 White Forms per Page"/>
    <n v="37.46"/>
    <n v="7"/>
    <n v="12.18"/>
    <s v="Profit"/>
  </r>
  <r>
    <d v="2016-06-27T00:00:00"/>
    <x v="2"/>
    <x v="5"/>
    <x v="121"/>
    <s v="Katharine Harms20160627"/>
    <x v="2464"/>
    <x v="1"/>
    <x v="1"/>
    <x v="5"/>
    <s v="Global Commerce Series Low-Back Swivel/Tilt Chairs"/>
    <n v="539.66"/>
    <n v="3"/>
    <n v="-7.71"/>
    <s v="Loss"/>
  </r>
  <r>
    <d v="2016-06-27T00:00:00"/>
    <x v="2"/>
    <x v="5"/>
    <x v="461"/>
    <s v="Anna Chung20160627"/>
    <x v="2465"/>
    <x v="3"/>
    <x v="2"/>
    <x v="6"/>
    <s v="Ooma Telo VoIP Home Phone System"/>
    <n v="201.58"/>
    <n v="2"/>
    <n v="12.6"/>
    <s v="Profit"/>
  </r>
  <r>
    <d v="2016-06-28T00:00:00"/>
    <x v="2"/>
    <x v="5"/>
    <x v="334"/>
    <s v="Roland Fjeld20160628"/>
    <x v="2466"/>
    <x v="1"/>
    <x v="2"/>
    <x v="6"/>
    <s v="Polycom CX300 Desktop Phone USB VoIP phone"/>
    <n v="359.98"/>
    <n v="3"/>
    <n v="36"/>
    <s v="Profit"/>
  </r>
  <r>
    <d v="2016-06-28T00:00:00"/>
    <x v="2"/>
    <x v="5"/>
    <x v="10"/>
    <s v="Chris Selesnick20160628"/>
    <x v="2467"/>
    <x v="3"/>
    <x v="0"/>
    <x v="3"/>
    <s v="Recycled Pressboard Report Cover with Reinforced Top Hinge"/>
    <n v="7.75"/>
    <n v="3"/>
    <n v="2.81"/>
    <s v="Profit"/>
  </r>
  <r>
    <d v="2016-06-28T00:00:00"/>
    <x v="2"/>
    <x v="5"/>
    <x v="10"/>
    <s v="Chris Selesnick20160628"/>
    <x v="2467"/>
    <x v="3"/>
    <x v="0"/>
    <x v="3"/>
    <s v="GBC Premium Transparent Covers with Diagonal Lined Pattern"/>
    <n v="33.57"/>
    <n v="2"/>
    <n v="11.75"/>
    <s v="Profit"/>
  </r>
  <r>
    <d v="2016-06-28T00:00:00"/>
    <x v="2"/>
    <x v="5"/>
    <x v="652"/>
    <s v="Becky Pak20160628"/>
    <x v="2468"/>
    <x v="23"/>
    <x v="1"/>
    <x v="5"/>
    <s v="Global Armless Task Chair, Royal Blue"/>
    <n v="121.96"/>
    <n v="2"/>
    <n v="20.73"/>
    <s v="Profit"/>
  </r>
  <r>
    <d v="2016-06-28T00:00:00"/>
    <x v="2"/>
    <x v="5"/>
    <x v="652"/>
    <s v="Becky Pak20160628"/>
    <x v="2468"/>
    <x v="23"/>
    <x v="0"/>
    <x v="12"/>
    <s v="Disposable Triple-Filter Dust Bags"/>
    <n v="8.74"/>
    <n v="2"/>
    <n v="2.27"/>
    <s v="Profit"/>
  </r>
  <r>
    <d v="2016-06-28T00:00:00"/>
    <x v="2"/>
    <x v="5"/>
    <x v="652"/>
    <s v="Becky Pak20160628"/>
    <x v="2468"/>
    <x v="23"/>
    <x v="0"/>
    <x v="0"/>
    <s v="Xerox 1960"/>
    <n v="61.96"/>
    <n v="2"/>
    <n v="27.88"/>
    <s v="Profit"/>
  </r>
  <r>
    <d v="2016-06-28T00:00:00"/>
    <x v="2"/>
    <x v="5"/>
    <x v="652"/>
    <s v="Becky Pak20160628"/>
    <x v="2468"/>
    <x v="23"/>
    <x v="0"/>
    <x v="3"/>
    <s v="Ibico Presentation Index for Binding Systems"/>
    <n v="7.96"/>
    <n v="2"/>
    <n v="3.74"/>
    <s v="Profit"/>
  </r>
  <r>
    <d v="2016-06-28T00:00:00"/>
    <x v="2"/>
    <x v="5"/>
    <x v="652"/>
    <s v="Becky Pak20160628"/>
    <x v="2468"/>
    <x v="23"/>
    <x v="0"/>
    <x v="12"/>
    <s v="Holmes Replacement Filter for HEPA Air Cleaner, Very Large Room, HEPA Filter"/>
    <n v="275.24"/>
    <n v="4"/>
    <n v="121.11"/>
    <s v="Profit"/>
  </r>
  <r>
    <d v="2016-06-29T00:00:00"/>
    <x v="2"/>
    <x v="5"/>
    <x v="261"/>
    <s v="Corey-Lock20160629"/>
    <x v="2469"/>
    <x v="9"/>
    <x v="0"/>
    <x v="2"/>
    <s v="Fellowes Bankers Box Stor/Drawer Steel Plus"/>
    <n v="191.88"/>
    <n v="6"/>
    <n v="19.190000000000001"/>
    <s v="Profit"/>
  </r>
  <r>
    <d v="2016-06-30T00:00:00"/>
    <x v="2"/>
    <x v="5"/>
    <x v="413"/>
    <s v="Philip Fox20160630"/>
    <x v="2470"/>
    <x v="4"/>
    <x v="0"/>
    <x v="4"/>
    <s v="Bulldog Vacuum Base Pencil Sharpener"/>
    <n v="35.97"/>
    <n v="3"/>
    <n v="9.7100000000000009"/>
    <s v="Profit"/>
  </r>
  <r>
    <d v="2016-06-30T00:00:00"/>
    <x v="2"/>
    <x v="5"/>
    <x v="413"/>
    <s v="Philip Fox20160630"/>
    <x v="2470"/>
    <x v="4"/>
    <x v="1"/>
    <x v="11"/>
    <s v="O'Sullivan 2-Door Barrister Bookcase in Odessa Pine"/>
    <n v="1266.8599999999999"/>
    <n v="7"/>
    <n v="291.38"/>
    <s v="Profit"/>
  </r>
  <r>
    <d v="2016-06-30T00:00:00"/>
    <x v="2"/>
    <x v="5"/>
    <x v="303"/>
    <s v="Adrian Hane20160630"/>
    <x v="2471"/>
    <x v="1"/>
    <x v="2"/>
    <x v="9"/>
    <s v="Kingston Digital DataTraveler 16GB USB 2.0"/>
    <n v="50.12"/>
    <n v="7"/>
    <n v="-0.63"/>
    <s v="Loss"/>
  </r>
  <r>
    <d v="2016-07-01T00:00:00"/>
    <x v="2"/>
    <x v="6"/>
    <x v="705"/>
    <s v="Jay Fein20160701"/>
    <x v="2472"/>
    <x v="9"/>
    <x v="0"/>
    <x v="3"/>
    <s v="Wilson Jones Hanging View Binder, White, 1&quot;"/>
    <n v="14.2"/>
    <n v="2"/>
    <n v="6.53"/>
    <s v="Profit"/>
  </r>
  <r>
    <d v="2016-07-01T00:00:00"/>
    <x v="2"/>
    <x v="6"/>
    <x v="705"/>
    <s v="Jay Fein20160701"/>
    <x v="2472"/>
    <x v="9"/>
    <x v="0"/>
    <x v="0"/>
    <s v="Xerox 210"/>
    <n v="12.96"/>
    <n v="2"/>
    <n v="6.22"/>
    <s v="Profit"/>
  </r>
  <r>
    <d v="2016-07-01T00:00:00"/>
    <x v="2"/>
    <x v="6"/>
    <x v="705"/>
    <s v="Jay Fein20160701"/>
    <x v="2472"/>
    <x v="9"/>
    <x v="0"/>
    <x v="3"/>
    <s v="Binding Machine Supplies"/>
    <n v="58.34"/>
    <n v="2"/>
    <n v="28"/>
    <s v="Profit"/>
  </r>
  <r>
    <d v="2016-07-01T00:00:00"/>
    <x v="2"/>
    <x v="6"/>
    <x v="306"/>
    <s v="Eugene Moren20160701"/>
    <x v="2473"/>
    <x v="27"/>
    <x v="2"/>
    <x v="16"/>
    <s v="Hewlett Packard 310 Color Digital Copier"/>
    <n v="1499.95"/>
    <n v="5"/>
    <n v="449.99"/>
    <s v="Profit"/>
  </r>
  <r>
    <d v="2016-07-01T00:00:00"/>
    <x v="2"/>
    <x v="6"/>
    <x v="720"/>
    <s v="Stephanie Ulpright20160701"/>
    <x v="2474"/>
    <x v="20"/>
    <x v="0"/>
    <x v="1"/>
    <s v="Avery 477"/>
    <n v="30.53"/>
    <n v="1"/>
    <n v="14.04"/>
    <s v="Profit"/>
  </r>
  <r>
    <d v="2016-07-01T00:00:00"/>
    <x v="2"/>
    <x v="6"/>
    <x v="720"/>
    <s v="Stephanie Ulpright20160701"/>
    <x v="2474"/>
    <x v="20"/>
    <x v="2"/>
    <x v="9"/>
    <s v="KeyTronicÂ KT400U2 -Â KeyboardÂ - Black"/>
    <n v="30.84"/>
    <n v="3"/>
    <n v="6.17"/>
    <s v="Profit"/>
  </r>
  <r>
    <d v="2016-07-01T00:00:00"/>
    <x v="2"/>
    <x v="6"/>
    <x v="720"/>
    <s v="Stephanie Ulpright20160701"/>
    <x v="2474"/>
    <x v="20"/>
    <x v="0"/>
    <x v="0"/>
    <s v="Southworth 25% Cotton Antique Laid Paper &amp; Envelopes"/>
    <n v="75.06"/>
    <n v="9"/>
    <n v="33.78"/>
    <s v="Profit"/>
  </r>
  <r>
    <d v="2016-07-01T00:00:00"/>
    <x v="2"/>
    <x v="6"/>
    <x v="327"/>
    <s v="Nick Zandusky20160701"/>
    <x v="2475"/>
    <x v="22"/>
    <x v="0"/>
    <x v="3"/>
    <s v="Zipper Ring Binder Pockets"/>
    <n v="2.5"/>
    <n v="1"/>
    <n v="0.9"/>
    <s v="Profit"/>
  </r>
  <r>
    <d v="2016-07-02T00:00:00"/>
    <x v="2"/>
    <x v="6"/>
    <x v="169"/>
    <s v="George Bell20160702"/>
    <x v="2476"/>
    <x v="3"/>
    <x v="1"/>
    <x v="5"/>
    <s v="Hon Deluxe Fabric Upholstered Stacking Chairs"/>
    <n v="195.18"/>
    <n v="1"/>
    <n v="19.52"/>
    <s v="Profit"/>
  </r>
  <r>
    <d v="2016-07-02T00:00:00"/>
    <x v="2"/>
    <x v="6"/>
    <x v="175"/>
    <s v="Katherine Hughes20160702"/>
    <x v="2477"/>
    <x v="6"/>
    <x v="0"/>
    <x v="4"/>
    <s v="Avery Hi-Liter Pen Style Six-Color Fluorescent Set"/>
    <n v="7.7"/>
    <n v="2"/>
    <n v="3.16"/>
    <s v="Profit"/>
  </r>
  <r>
    <d v="2016-07-02T00:00:00"/>
    <x v="2"/>
    <x v="6"/>
    <x v="400"/>
    <s v="Erin Ashbrook20160702"/>
    <x v="2478"/>
    <x v="0"/>
    <x v="1"/>
    <x v="5"/>
    <s v="Global Airflow Leather Mesh Back Chair, Black"/>
    <n v="528.42999999999995"/>
    <n v="5"/>
    <n v="0"/>
    <s v="Loss"/>
  </r>
  <r>
    <d v="2016-07-02T00:00:00"/>
    <x v="2"/>
    <x v="6"/>
    <x v="400"/>
    <s v="Erin Ashbrook20160702"/>
    <x v="2478"/>
    <x v="0"/>
    <x v="0"/>
    <x v="0"/>
    <s v="Xerox 201"/>
    <n v="41.47"/>
    <n v="8"/>
    <n v="14.52"/>
    <s v="Profit"/>
  </r>
  <r>
    <d v="2016-07-03T00:00:00"/>
    <x v="2"/>
    <x v="6"/>
    <x v="606"/>
    <s v="Guy Thornton20160703"/>
    <x v="2479"/>
    <x v="3"/>
    <x v="0"/>
    <x v="0"/>
    <s v="Xerox 200"/>
    <n v="12.96"/>
    <n v="2"/>
    <n v="6.22"/>
    <s v="Profit"/>
  </r>
  <r>
    <d v="2016-07-03T00:00:00"/>
    <x v="2"/>
    <x v="6"/>
    <x v="606"/>
    <s v="Guy Thornton20160703"/>
    <x v="2479"/>
    <x v="3"/>
    <x v="0"/>
    <x v="7"/>
    <s v="Brites Rubber Bands, 1 1/2 oz. Box"/>
    <n v="3.96"/>
    <n v="2"/>
    <n v="0.08"/>
    <s v="Profit"/>
  </r>
  <r>
    <d v="2016-07-03T00:00:00"/>
    <x v="2"/>
    <x v="6"/>
    <x v="78"/>
    <s v="Dean Katz20160703"/>
    <x v="2480"/>
    <x v="20"/>
    <x v="0"/>
    <x v="12"/>
    <s v="Avanti 1.7 Cu. Ft. Refrigerator"/>
    <n v="706.86"/>
    <n v="7"/>
    <n v="197.92"/>
    <s v="Profit"/>
  </r>
  <r>
    <d v="2016-07-03T00:00:00"/>
    <x v="2"/>
    <x v="6"/>
    <x v="76"/>
    <s v="Filia McAdams20160703"/>
    <x v="2481"/>
    <x v="2"/>
    <x v="0"/>
    <x v="0"/>
    <s v="Xerox 1925"/>
    <n v="123.92"/>
    <n v="5"/>
    <n v="38.729999999999997"/>
    <s v="Profit"/>
  </r>
  <r>
    <d v="2016-07-04T00:00:00"/>
    <x v="2"/>
    <x v="6"/>
    <x v="266"/>
    <s v="Anna Andreadi20160704"/>
    <x v="2482"/>
    <x v="3"/>
    <x v="1"/>
    <x v="8"/>
    <s v="Master Caster Door Stop, Brown"/>
    <n v="25.4"/>
    <n v="5"/>
    <n v="8.64"/>
    <s v="Profit"/>
  </r>
  <r>
    <d v="2016-07-04T00:00:00"/>
    <x v="2"/>
    <x v="6"/>
    <x v="266"/>
    <s v="Anna Andreadi20160704"/>
    <x v="2482"/>
    <x v="3"/>
    <x v="0"/>
    <x v="10"/>
    <s v="Inter-Office Recycled Envelopes, Brown Kraft, Button-String,10&quot; x 13&quot; , 100/Box"/>
    <n v="43.96"/>
    <n v="2"/>
    <n v="20.66"/>
    <s v="Profit"/>
  </r>
  <r>
    <d v="2016-07-04T00:00:00"/>
    <x v="2"/>
    <x v="6"/>
    <x v="266"/>
    <s v="Anna Andreadi20160704"/>
    <x v="2482"/>
    <x v="3"/>
    <x v="1"/>
    <x v="11"/>
    <s v="Atlantic Metals Mobile 5-Shelf Bookcases, Custom Colors"/>
    <n v="1279.17"/>
    <n v="5"/>
    <n v="225.74"/>
    <s v="Profit"/>
  </r>
  <r>
    <d v="2016-07-04T00:00:00"/>
    <x v="2"/>
    <x v="6"/>
    <x v="266"/>
    <s v="Anna Andreadi20160704"/>
    <x v="2482"/>
    <x v="3"/>
    <x v="0"/>
    <x v="2"/>
    <s v="Eldon Shelf Savers Cubes and Bins"/>
    <n v="27.92"/>
    <n v="4"/>
    <n v="0.56000000000000005"/>
    <s v="Profit"/>
  </r>
  <r>
    <d v="2016-07-04T00:00:00"/>
    <x v="2"/>
    <x v="6"/>
    <x v="81"/>
    <s v="Rick Bensley20160704"/>
    <x v="2483"/>
    <x v="22"/>
    <x v="1"/>
    <x v="8"/>
    <s v="Master Caster Door Stop, Brown"/>
    <n v="25.4"/>
    <n v="5"/>
    <n v="8.64"/>
    <s v="Profit"/>
  </r>
  <r>
    <d v="2016-07-04T00:00:00"/>
    <x v="2"/>
    <x v="6"/>
    <x v="81"/>
    <s v="Rick Bensley20160704"/>
    <x v="2483"/>
    <x v="22"/>
    <x v="2"/>
    <x v="6"/>
    <s v="Avaya 4621SW VoIP phone"/>
    <n v="177.48"/>
    <n v="3"/>
    <n v="19.97"/>
    <s v="Profit"/>
  </r>
  <r>
    <d v="2016-07-04T00:00:00"/>
    <x v="2"/>
    <x v="6"/>
    <x v="81"/>
    <s v="Rick Bensley20160704"/>
    <x v="2483"/>
    <x v="22"/>
    <x v="2"/>
    <x v="6"/>
    <s v="OtterBox Defender Series Case - Samsung Galaxy S4"/>
    <n v="71.98"/>
    <n v="3"/>
    <n v="9"/>
    <s v="Profit"/>
  </r>
  <r>
    <d v="2016-07-07T00:00:00"/>
    <x v="2"/>
    <x v="6"/>
    <x v="571"/>
    <s v="Steve Chapman20160707"/>
    <x v="2484"/>
    <x v="16"/>
    <x v="0"/>
    <x v="14"/>
    <s v="Acme Softgrip Scissors"/>
    <n v="45.58"/>
    <n v="7"/>
    <n v="5.13"/>
    <s v="Profit"/>
  </r>
  <r>
    <d v="2016-07-07T00:00:00"/>
    <x v="2"/>
    <x v="6"/>
    <x v="195"/>
    <s v="Raymond Messe20160707"/>
    <x v="2485"/>
    <x v="3"/>
    <x v="1"/>
    <x v="8"/>
    <s v="Howard Miller 11-1/2&quot; Diameter Grantwood Wall Clock"/>
    <n v="215.65"/>
    <n v="5"/>
    <n v="73.319999999999993"/>
    <s v="Profit"/>
  </r>
  <r>
    <d v="2016-07-07T00:00:00"/>
    <x v="2"/>
    <x v="6"/>
    <x v="45"/>
    <s v="Barry FranzÃ¶sisch20160707"/>
    <x v="2486"/>
    <x v="1"/>
    <x v="1"/>
    <x v="8"/>
    <s v="Flat Face Poster Frame"/>
    <n v="60.29"/>
    <n v="8"/>
    <n v="-27.13"/>
    <s v="Loss"/>
  </r>
  <r>
    <d v="2016-07-07T00:00:00"/>
    <x v="2"/>
    <x v="6"/>
    <x v="45"/>
    <s v="Barry FranzÃ¶sisch20160707"/>
    <x v="2486"/>
    <x v="1"/>
    <x v="0"/>
    <x v="7"/>
    <s v="Acco Hot Clips Clips to Go"/>
    <n v="2.63"/>
    <n v="1"/>
    <n v="0.82"/>
    <s v="Profit"/>
  </r>
  <r>
    <d v="2016-07-07T00:00:00"/>
    <x v="2"/>
    <x v="6"/>
    <x v="45"/>
    <s v="Barry FranzÃ¶sisch20160707"/>
    <x v="2486"/>
    <x v="1"/>
    <x v="0"/>
    <x v="0"/>
    <s v="Tops Wirebound Message Log Books"/>
    <n v="23.69"/>
    <n v="9"/>
    <n v="7.7"/>
    <s v="Profit"/>
  </r>
  <r>
    <d v="2016-07-07T00:00:00"/>
    <x v="2"/>
    <x v="6"/>
    <x v="45"/>
    <s v="Barry FranzÃ¶sisch20160707"/>
    <x v="2486"/>
    <x v="1"/>
    <x v="1"/>
    <x v="5"/>
    <s v="Global Ergonomic Managers Chair"/>
    <n v="253.37"/>
    <n v="2"/>
    <n v="-14.48"/>
    <s v="Loss"/>
  </r>
  <r>
    <d v="2016-07-07T00:00:00"/>
    <x v="2"/>
    <x v="6"/>
    <x v="757"/>
    <s v="Christopher Conant20160707"/>
    <x v="2487"/>
    <x v="3"/>
    <x v="1"/>
    <x v="5"/>
    <s v="Global Leather Task Chair, Black"/>
    <n v="287.97000000000003"/>
    <n v="4"/>
    <n v="-3.6"/>
    <s v="Loss"/>
  </r>
  <r>
    <d v="2016-07-07T00:00:00"/>
    <x v="2"/>
    <x v="6"/>
    <x v="757"/>
    <s v="Christopher Conant20160707"/>
    <x v="2487"/>
    <x v="3"/>
    <x v="2"/>
    <x v="16"/>
    <s v="Canon PC1060 Personal Laser Copier"/>
    <n v="2799.96"/>
    <n v="5"/>
    <n v="944.99"/>
    <s v="Profit"/>
  </r>
  <r>
    <d v="2016-07-07T00:00:00"/>
    <x v="2"/>
    <x v="6"/>
    <x v="757"/>
    <s v="Christopher Conant20160707"/>
    <x v="2487"/>
    <x v="3"/>
    <x v="0"/>
    <x v="0"/>
    <s v="Xerox 1942"/>
    <n v="48.94"/>
    <n v="1"/>
    <n v="24.47"/>
    <s v="Profit"/>
  </r>
  <r>
    <d v="2016-07-07T00:00:00"/>
    <x v="2"/>
    <x v="6"/>
    <x v="570"/>
    <s v="Chad Cunningham20160707"/>
    <x v="2488"/>
    <x v="2"/>
    <x v="0"/>
    <x v="1"/>
    <s v="Permanent Self-Adhesive File Folder Labels for Typewriters, 1 1/8 x 3 1/2, White"/>
    <n v="10.08"/>
    <n v="2"/>
    <n v="3.28"/>
    <s v="Profit"/>
  </r>
  <r>
    <d v="2016-07-07T00:00:00"/>
    <x v="2"/>
    <x v="6"/>
    <x v="570"/>
    <s v="Chad Cunningham20160707"/>
    <x v="2488"/>
    <x v="2"/>
    <x v="2"/>
    <x v="6"/>
    <s v="Panasonic KX T7731-B Digital phone"/>
    <n v="59.99"/>
    <n v="1"/>
    <n v="-13"/>
    <s v="Loss"/>
  </r>
  <r>
    <d v="2016-07-07T00:00:00"/>
    <x v="2"/>
    <x v="6"/>
    <x v="570"/>
    <s v="Chad Cunningham20160707"/>
    <x v="2488"/>
    <x v="2"/>
    <x v="0"/>
    <x v="3"/>
    <s v="Acco Pressboard Covers with Storage Hooks, 14 7/8&quot; x 11&quot;, Executive Red"/>
    <n v="5.72"/>
    <n v="5"/>
    <n v="-4.76"/>
    <s v="Loss"/>
  </r>
  <r>
    <d v="2016-07-07T00:00:00"/>
    <x v="2"/>
    <x v="6"/>
    <x v="570"/>
    <s v="Chad Cunningham20160707"/>
    <x v="2488"/>
    <x v="2"/>
    <x v="0"/>
    <x v="3"/>
    <s v="GBC Standard Plastic Binding Systems' Combs"/>
    <n v="9.42"/>
    <n v="5"/>
    <n v="-7.85"/>
    <s v="Loss"/>
  </r>
  <r>
    <d v="2016-07-07T00:00:00"/>
    <x v="2"/>
    <x v="6"/>
    <x v="655"/>
    <s v="Max Jones20160707"/>
    <x v="2489"/>
    <x v="27"/>
    <x v="0"/>
    <x v="0"/>
    <s v="Xerox 226"/>
    <n v="12.96"/>
    <n v="2"/>
    <n v="6.22"/>
    <s v="Profit"/>
  </r>
  <r>
    <d v="2016-07-07T00:00:00"/>
    <x v="2"/>
    <x v="6"/>
    <x v="655"/>
    <s v="Max Jones20160707"/>
    <x v="2489"/>
    <x v="27"/>
    <x v="0"/>
    <x v="4"/>
    <s v="Boston KS Multi-Size Manual Pencil Sharpener"/>
    <n v="45.98"/>
    <n v="2"/>
    <n v="12.87"/>
    <s v="Profit"/>
  </r>
  <r>
    <d v="2016-07-08T00:00:00"/>
    <x v="2"/>
    <x v="6"/>
    <x v="759"/>
    <s v="Scot Coram20160708"/>
    <x v="2490"/>
    <x v="0"/>
    <x v="2"/>
    <x v="6"/>
    <s v="Cisco SPA 502G IP Phone"/>
    <n v="863.64"/>
    <n v="9"/>
    <n v="107.96"/>
    <s v="Profit"/>
  </r>
  <r>
    <d v="2016-07-08T00:00:00"/>
    <x v="2"/>
    <x v="6"/>
    <x v="759"/>
    <s v="Scot Coram20160708"/>
    <x v="2490"/>
    <x v="0"/>
    <x v="0"/>
    <x v="4"/>
    <s v="Newell 345"/>
    <n v="47.62"/>
    <n v="3"/>
    <n v="3.57"/>
    <s v="Profit"/>
  </r>
  <r>
    <d v="2016-07-08T00:00:00"/>
    <x v="2"/>
    <x v="6"/>
    <x v="364"/>
    <s v="Joe Elijah20160708"/>
    <x v="2491"/>
    <x v="26"/>
    <x v="0"/>
    <x v="3"/>
    <s v="GBC Twin Loop Wire Binding Elements"/>
    <n v="19.97"/>
    <n v="2"/>
    <n v="-13.31"/>
    <s v="Loss"/>
  </r>
  <r>
    <d v="2016-07-08T00:00:00"/>
    <x v="2"/>
    <x v="6"/>
    <x v="364"/>
    <s v="Joe Elijah20160708"/>
    <x v="2491"/>
    <x v="26"/>
    <x v="0"/>
    <x v="2"/>
    <s v="Perma STOR-ALL Hanging File Box, 13 1/8&quot;W x 12 1/4&quot;D x 10 1/2&quot;H"/>
    <n v="33.49"/>
    <n v="7"/>
    <n v="-1.26"/>
    <s v="Loss"/>
  </r>
  <r>
    <d v="2016-07-08T00:00:00"/>
    <x v="2"/>
    <x v="6"/>
    <x v="364"/>
    <s v="Joe Elijah20160708"/>
    <x v="2491"/>
    <x v="26"/>
    <x v="0"/>
    <x v="3"/>
    <s v="Wilson Jones Active Use Binders"/>
    <n v="8.74"/>
    <n v="4"/>
    <n v="-6.12"/>
    <s v="Loss"/>
  </r>
  <r>
    <d v="2016-07-08T00:00:00"/>
    <x v="2"/>
    <x v="6"/>
    <x v="364"/>
    <s v="Joe Elijah20160708"/>
    <x v="2491"/>
    <x v="26"/>
    <x v="1"/>
    <x v="5"/>
    <s v="SAFCO Arco Folding Chair"/>
    <n v="662.88"/>
    <n v="3"/>
    <n v="74.569999999999993"/>
    <s v="Profit"/>
  </r>
  <r>
    <d v="2016-07-08T00:00:00"/>
    <x v="2"/>
    <x v="6"/>
    <x v="393"/>
    <s v="Chris Cortes20160708"/>
    <x v="2492"/>
    <x v="22"/>
    <x v="2"/>
    <x v="6"/>
    <s v="Logitech Mobile Speakerphone P710e -Â speaker phone"/>
    <n v="107.98"/>
    <n v="1"/>
    <n v="9.4499999999999993"/>
    <s v="Profit"/>
  </r>
  <r>
    <d v="2016-07-08T00:00:00"/>
    <x v="2"/>
    <x v="6"/>
    <x v="393"/>
    <s v="Chris Cortes20160708"/>
    <x v="2492"/>
    <x v="22"/>
    <x v="0"/>
    <x v="3"/>
    <s v="Fellowes Twister Kit, Gray/Clear, 3/pkg"/>
    <n v="19.3"/>
    <n v="3"/>
    <n v="6.03"/>
    <s v="Profit"/>
  </r>
  <r>
    <d v="2016-07-08T00:00:00"/>
    <x v="2"/>
    <x v="6"/>
    <x v="368"/>
    <s v="Zuschuss Donatelli20160708"/>
    <x v="2493"/>
    <x v="16"/>
    <x v="2"/>
    <x v="6"/>
    <s v="Jabra SPEAK 410 Multidevice Speakerphone"/>
    <n v="823.96"/>
    <n v="5"/>
    <n v="51.5"/>
    <s v="Profit"/>
  </r>
  <r>
    <d v="2016-07-08T00:00:00"/>
    <x v="2"/>
    <x v="6"/>
    <x v="368"/>
    <s v="Zuschuss Donatelli20160708"/>
    <x v="2493"/>
    <x v="16"/>
    <x v="0"/>
    <x v="0"/>
    <s v="Xerox 1921"/>
    <n v="15.98"/>
    <n v="2"/>
    <n v="5"/>
    <s v="Profit"/>
  </r>
  <r>
    <d v="2016-07-08T00:00:00"/>
    <x v="2"/>
    <x v="6"/>
    <x v="424"/>
    <s v="Thea Hudgings20160708"/>
    <x v="2494"/>
    <x v="43"/>
    <x v="0"/>
    <x v="0"/>
    <s v="Xerox 213"/>
    <n v="12.96"/>
    <n v="2"/>
    <n v="6.22"/>
    <s v="Profit"/>
  </r>
  <r>
    <d v="2016-07-09T00:00:00"/>
    <x v="2"/>
    <x v="6"/>
    <x v="104"/>
    <s v="Jonathan Doherty20160709"/>
    <x v="2495"/>
    <x v="20"/>
    <x v="1"/>
    <x v="5"/>
    <s v="Hon GuestStacker Chair"/>
    <n v="408.01"/>
    <n v="2"/>
    <n v="72.53"/>
    <s v="Profit"/>
  </r>
  <r>
    <d v="2016-07-09T00:00:00"/>
    <x v="2"/>
    <x v="6"/>
    <x v="104"/>
    <s v="Jonathan Doherty20160709"/>
    <x v="2495"/>
    <x v="20"/>
    <x v="1"/>
    <x v="8"/>
    <s v="Deflect-o EconoMat Studded, No Bevel Mat for Low Pile Carpeting"/>
    <n v="165.28"/>
    <n v="4"/>
    <n v="14.88"/>
    <s v="Profit"/>
  </r>
  <r>
    <d v="2016-07-10T00:00:00"/>
    <x v="2"/>
    <x v="6"/>
    <x v="158"/>
    <s v="Allen Armold20160710"/>
    <x v="2496"/>
    <x v="12"/>
    <x v="0"/>
    <x v="2"/>
    <s v="Sterilite Officeware Hinged File Box"/>
    <n v="16.77"/>
    <n v="2"/>
    <n v="1.47"/>
    <s v="Profit"/>
  </r>
  <r>
    <d v="2016-07-10T00:00:00"/>
    <x v="2"/>
    <x v="6"/>
    <x v="564"/>
    <s v="Logan Haushalter20160710"/>
    <x v="2497"/>
    <x v="0"/>
    <x v="0"/>
    <x v="2"/>
    <s v="Fellowes Strictly Business Drawer File, Letter/Legal Size"/>
    <n v="338.04"/>
    <n v="3"/>
    <n v="-33.799999999999997"/>
    <s v="Loss"/>
  </r>
  <r>
    <d v="2016-07-10T00:00:00"/>
    <x v="2"/>
    <x v="6"/>
    <x v="564"/>
    <s v="Logan Haushalter20160710"/>
    <x v="2497"/>
    <x v="0"/>
    <x v="0"/>
    <x v="4"/>
    <s v="Boston Heavy-Duty Trimline Electric Pencil Sharpeners"/>
    <n v="154.24"/>
    <n v="4"/>
    <n v="17.350000000000001"/>
    <s v="Profit"/>
  </r>
  <r>
    <d v="2016-07-10T00:00:00"/>
    <x v="2"/>
    <x v="6"/>
    <x v="327"/>
    <s v="Nick Zandusky20160710"/>
    <x v="2498"/>
    <x v="12"/>
    <x v="0"/>
    <x v="3"/>
    <s v="GBC Standard Therm-A-Bind Covers"/>
    <n v="44.86"/>
    <n v="6"/>
    <n v="-35.880000000000003"/>
    <s v="Loss"/>
  </r>
  <r>
    <d v="2016-07-10T00:00:00"/>
    <x v="2"/>
    <x v="6"/>
    <x v="400"/>
    <s v="Erin Ashbrook20160710"/>
    <x v="2499"/>
    <x v="2"/>
    <x v="2"/>
    <x v="15"/>
    <s v="Brother MFC-9340CDW LED All-In-One Printer, Copier Scanner"/>
    <n v="341.99"/>
    <n v="3"/>
    <n v="-319.19"/>
    <s v="Loss"/>
  </r>
  <r>
    <d v="2016-07-12T00:00:00"/>
    <x v="2"/>
    <x v="6"/>
    <x v="94"/>
    <s v="Kristen Hastings20160712"/>
    <x v="2500"/>
    <x v="3"/>
    <x v="2"/>
    <x v="6"/>
    <s v="Cisco SPA525G2 IP Phone - Wireless"/>
    <n v="95.76"/>
    <n v="6"/>
    <n v="7.18"/>
    <s v="Profit"/>
  </r>
  <r>
    <d v="2016-07-14T00:00:00"/>
    <x v="2"/>
    <x v="6"/>
    <x v="442"/>
    <s v="Erin Smith20160714"/>
    <x v="2501"/>
    <x v="12"/>
    <x v="2"/>
    <x v="6"/>
    <s v="LG Electronics Tone+ HBS-730 Bluetooth Headset"/>
    <n v="380.86"/>
    <n v="8"/>
    <n v="38.090000000000003"/>
    <s v="Profit"/>
  </r>
  <r>
    <d v="2016-07-14T00:00:00"/>
    <x v="2"/>
    <x v="6"/>
    <x v="633"/>
    <s v="Theone Pippenger20160714"/>
    <x v="2502"/>
    <x v="2"/>
    <x v="0"/>
    <x v="14"/>
    <s v="Acme Stainless Steel Office Snips"/>
    <n v="11.63"/>
    <n v="2"/>
    <n v="1.02"/>
    <s v="Profit"/>
  </r>
  <r>
    <d v="2016-07-14T00:00:00"/>
    <x v="2"/>
    <x v="6"/>
    <x v="490"/>
    <s v="Steven Ward20160714"/>
    <x v="2503"/>
    <x v="20"/>
    <x v="0"/>
    <x v="2"/>
    <s v="Personal Folder Holder, Ebony"/>
    <n v="11.21"/>
    <n v="1"/>
    <n v="3.36"/>
    <s v="Profit"/>
  </r>
  <r>
    <d v="2016-07-14T00:00:00"/>
    <x v="2"/>
    <x v="6"/>
    <x v="490"/>
    <s v="Steven Ward20160714"/>
    <x v="2503"/>
    <x v="20"/>
    <x v="0"/>
    <x v="3"/>
    <s v="Acco Hanging Data Binders"/>
    <n v="9.14"/>
    <n v="3"/>
    <n v="3.2"/>
    <s v="Profit"/>
  </r>
  <r>
    <d v="2016-07-14T00:00:00"/>
    <x v="2"/>
    <x v="6"/>
    <x v="490"/>
    <s v="Steven Ward20160714"/>
    <x v="2503"/>
    <x v="20"/>
    <x v="0"/>
    <x v="7"/>
    <s v="Ideal Clamps"/>
    <n v="14.07"/>
    <n v="7"/>
    <n v="6.89"/>
    <s v="Profit"/>
  </r>
  <r>
    <d v="2016-07-14T00:00:00"/>
    <x v="2"/>
    <x v="6"/>
    <x v="490"/>
    <s v="Steven Ward20160714"/>
    <x v="2503"/>
    <x v="20"/>
    <x v="0"/>
    <x v="4"/>
    <s v="Newell 315"/>
    <n v="41.86"/>
    <n v="7"/>
    <n v="10.47"/>
    <s v="Profit"/>
  </r>
  <r>
    <d v="2016-07-14T00:00:00"/>
    <x v="2"/>
    <x v="6"/>
    <x v="490"/>
    <s v="Steven Ward20160714"/>
    <x v="2503"/>
    <x v="20"/>
    <x v="0"/>
    <x v="3"/>
    <s v="Pressboard Data Binders by Wilson Jones"/>
    <n v="8.5399999999999991"/>
    <n v="2"/>
    <n v="2.88"/>
    <s v="Profit"/>
  </r>
  <r>
    <d v="2016-07-14T00:00:00"/>
    <x v="2"/>
    <x v="6"/>
    <x v="490"/>
    <s v="Steven Ward20160714"/>
    <x v="2503"/>
    <x v="20"/>
    <x v="1"/>
    <x v="11"/>
    <s v="O'Sullivan 2-Door Barrister Bookcase in Odessa Pine"/>
    <n v="579.14"/>
    <n v="4"/>
    <n v="21.72"/>
    <s v="Profit"/>
  </r>
  <r>
    <d v="2016-07-14T00:00:00"/>
    <x v="2"/>
    <x v="6"/>
    <x v="240"/>
    <s v="Bryan Mills20160714"/>
    <x v="2504"/>
    <x v="0"/>
    <x v="2"/>
    <x v="6"/>
    <s v="Blue Parrot B250XT Professional Grade Wireless BluetoothÂ HeadsetÂ with"/>
    <n v="419.94"/>
    <n v="7"/>
    <n v="52.49"/>
    <s v="Profit"/>
  </r>
  <r>
    <d v="2016-07-14T00:00:00"/>
    <x v="2"/>
    <x v="6"/>
    <x v="696"/>
    <s v="Dan Reichenbach20160714"/>
    <x v="2505"/>
    <x v="20"/>
    <x v="0"/>
    <x v="3"/>
    <s v="GBC Standard Plastic Binding Systems Combs"/>
    <n v="14.16"/>
    <n v="2"/>
    <n v="5.13"/>
    <s v="Profit"/>
  </r>
  <r>
    <d v="2016-07-14T00:00:00"/>
    <x v="2"/>
    <x v="6"/>
    <x v="663"/>
    <s v="Rob Haberlin20160714"/>
    <x v="2506"/>
    <x v="33"/>
    <x v="2"/>
    <x v="9"/>
    <s v="HP Standard 104 key PS/2 Keyboard"/>
    <n v="29"/>
    <n v="2"/>
    <n v="7.25"/>
    <s v="Profit"/>
  </r>
  <r>
    <d v="2016-07-14T00:00:00"/>
    <x v="2"/>
    <x v="6"/>
    <x v="238"/>
    <s v="Richard Eichhorn20160714"/>
    <x v="2507"/>
    <x v="20"/>
    <x v="0"/>
    <x v="7"/>
    <s v="Acco Hot Clips Clips to Go"/>
    <n v="29.61"/>
    <n v="9"/>
    <n v="13.32"/>
    <s v="Profit"/>
  </r>
  <r>
    <d v="2016-07-14T00:00:00"/>
    <x v="2"/>
    <x v="6"/>
    <x v="143"/>
    <s v="John Stevenson20160714"/>
    <x v="2508"/>
    <x v="0"/>
    <x v="0"/>
    <x v="0"/>
    <s v="Xerox 1914"/>
    <n v="219.84"/>
    <n v="5"/>
    <n v="79.69"/>
    <s v="Profit"/>
  </r>
  <r>
    <d v="2016-07-14T00:00:00"/>
    <x v="2"/>
    <x v="6"/>
    <x v="767"/>
    <s v="Anemone Ratner20160714"/>
    <x v="2509"/>
    <x v="4"/>
    <x v="0"/>
    <x v="3"/>
    <s v="Cardinal Holdit Data Disk Pockets"/>
    <n v="36.4"/>
    <n v="5"/>
    <n v="17.11"/>
    <s v="Profit"/>
  </r>
  <r>
    <d v="2016-07-14T00:00:00"/>
    <x v="2"/>
    <x v="6"/>
    <x v="767"/>
    <s v="Anemone Ratner20160714"/>
    <x v="2509"/>
    <x v="4"/>
    <x v="1"/>
    <x v="8"/>
    <s v="Howard Miller 13-3/4&quot; Diameter Brushed Chrome Round Wall Clock"/>
    <n v="51.75"/>
    <n v="1"/>
    <n v="15.53"/>
    <s v="Profit"/>
  </r>
  <r>
    <d v="2016-07-14T00:00:00"/>
    <x v="2"/>
    <x v="6"/>
    <x v="745"/>
    <s v="Raymond Buch20160714"/>
    <x v="2510"/>
    <x v="3"/>
    <x v="2"/>
    <x v="6"/>
    <s v="Panasonic Kx-TS550"/>
    <n v="110.38"/>
    <n v="3"/>
    <n v="12.42"/>
    <s v="Profit"/>
  </r>
  <r>
    <d v="2016-07-14T00:00:00"/>
    <x v="2"/>
    <x v="6"/>
    <x v="745"/>
    <s v="Raymond Buch20160714"/>
    <x v="2510"/>
    <x v="3"/>
    <x v="0"/>
    <x v="12"/>
    <s v="Holmes 99% HEPA Air Purifier"/>
    <n v="151.62"/>
    <n v="7"/>
    <n v="50.03"/>
    <s v="Profit"/>
  </r>
  <r>
    <d v="2016-07-14T00:00:00"/>
    <x v="2"/>
    <x v="6"/>
    <x v="745"/>
    <s v="Raymond Buch20160714"/>
    <x v="2510"/>
    <x v="3"/>
    <x v="1"/>
    <x v="8"/>
    <s v="Deflect-O Glasstique Clear Desk Accessories"/>
    <n v="30.8"/>
    <n v="4"/>
    <n v="10.16"/>
    <s v="Profit"/>
  </r>
  <r>
    <d v="2016-07-15T00:00:00"/>
    <x v="2"/>
    <x v="6"/>
    <x v="511"/>
    <s v="Rick Huthwaite20160715"/>
    <x v="2511"/>
    <x v="27"/>
    <x v="0"/>
    <x v="14"/>
    <s v="Fiskars Home &amp; Office Scissors"/>
    <n v="44.4"/>
    <n v="5"/>
    <n v="12.43"/>
    <s v="Profit"/>
  </r>
  <r>
    <d v="2016-07-15T00:00:00"/>
    <x v="2"/>
    <x v="6"/>
    <x v="231"/>
    <s v="Mark Cousins20160715"/>
    <x v="2512"/>
    <x v="11"/>
    <x v="1"/>
    <x v="5"/>
    <s v="Bevis Steel Folding Chairs"/>
    <n v="230.28"/>
    <n v="3"/>
    <n v="23.03"/>
    <s v="Profit"/>
  </r>
  <r>
    <d v="2016-07-15T00:00:00"/>
    <x v="2"/>
    <x v="6"/>
    <x v="231"/>
    <s v="Mark Cousins20160715"/>
    <x v="2512"/>
    <x v="11"/>
    <x v="0"/>
    <x v="0"/>
    <s v="Xerox 1909"/>
    <n v="105.52"/>
    <n v="5"/>
    <n v="34.29"/>
    <s v="Profit"/>
  </r>
  <r>
    <d v="2016-07-16T00:00:00"/>
    <x v="2"/>
    <x v="6"/>
    <x v="450"/>
    <s v="Alice McCarthy20160716"/>
    <x v="2513"/>
    <x v="0"/>
    <x v="0"/>
    <x v="2"/>
    <s v="Personal Filing Tote with Lid, Black/Gray"/>
    <n v="37.22"/>
    <n v="3"/>
    <n v="3.72"/>
    <s v="Profit"/>
  </r>
  <r>
    <d v="2016-07-16T00:00:00"/>
    <x v="2"/>
    <x v="6"/>
    <x v="450"/>
    <s v="Alice McCarthy20160716"/>
    <x v="2513"/>
    <x v="0"/>
    <x v="0"/>
    <x v="0"/>
    <s v="Southworth 25% Cotton Antique Laid Paper &amp; Envelopes"/>
    <n v="20.02"/>
    <n v="3"/>
    <n v="6.26"/>
    <s v="Profit"/>
  </r>
  <r>
    <d v="2016-07-16T00:00:00"/>
    <x v="2"/>
    <x v="6"/>
    <x v="74"/>
    <s v="Chloris Kastensmidt20160716"/>
    <x v="2514"/>
    <x v="2"/>
    <x v="2"/>
    <x v="6"/>
    <s v="Mophie Juice Pack Helium for iPhone"/>
    <n v="143.97999999999999"/>
    <n v="3"/>
    <n v="-28.8"/>
    <s v="Loss"/>
  </r>
  <r>
    <d v="2016-07-16T00:00:00"/>
    <x v="2"/>
    <x v="6"/>
    <x v="74"/>
    <s v="Chloris Kastensmidt20160716"/>
    <x v="2514"/>
    <x v="2"/>
    <x v="2"/>
    <x v="6"/>
    <s v="GE 2-Jack Phone Line Splitter"/>
    <n v="494.38"/>
    <n v="4"/>
    <n v="-115.35"/>
    <s v="Loss"/>
  </r>
  <r>
    <d v="2016-07-16T00:00:00"/>
    <x v="2"/>
    <x v="6"/>
    <x v="74"/>
    <s v="Chloris Kastensmidt20160716"/>
    <x v="2514"/>
    <x v="2"/>
    <x v="0"/>
    <x v="14"/>
    <s v="Acme Value Line Scissors"/>
    <n v="5.84"/>
    <n v="2"/>
    <n v="0.73"/>
    <s v="Profit"/>
  </r>
  <r>
    <d v="2016-07-16T00:00:00"/>
    <x v="2"/>
    <x v="6"/>
    <x v="231"/>
    <s v="Mark Cousins20160716"/>
    <x v="2515"/>
    <x v="0"/>
    <x v="1"/>
    <x v="8"/>
    <s v="Staple-based wall hangings"/>
    <n v="9.5500000000000007"/>
    <n v="3"/>
    <n v="-3.82"/>
    <s v="Loss"/>
  </r>
  <r>
    <d v="2016-07-16T00:00:00"/>
    <x v="2"/>
    <x v="6"/>
    <x v="104"/>
    <s v="Jonathan Doherty20160716"/>
    <x v="2516"/>
    <x v="9"/>
    <x v="0"/>
    <x v="10"/>
    <s v="Poly String Tie Envelopes"/>
    <n v="10.199999999999999"/>
    <n v="5"/>
    <n v="4.79"/>
    <s v="Profit"/>
  </r>
  <r>
    <d v="2016-07-16T00:00:00"/>
    <x v="2"/>
    <x v="6"/>
    <x v="104"/>
    <s v="Jonathan Doherty20160716"/>
    <x v="2516"/>
    <x v="9"/>
    <x v="0"/>
    <x v="4"/>
    <s v="Eberhard Faber 3 1/2&quot; Golf Pencils"/>
    <n v="22.32"/>
    <n v="3"/>
    <n v="5.58"/>
    <s v="Profit"/>
  </r>
  <r>
    <d v="2016-07-16T00:00:00"/>
    <x v="2"/>
    <x v="6"/>
    <x v="104"/>
    <s v="Jonathan Doherty20160716"/>
    <x v="2516"/>
    <x v="9"/>
    <x v="0"/>
    <x v="3"/>
    <s v="Wilson Jones Turn Tabs Binder Tool for Ring Binders"/>
    <n v="24.1"/>
    <n v="5"/>
    <n v="11.09"/>
    <s v="Profit"/>
  </r>
  <r>
    <d v="2016-07-16T00:00:00"/>
    <x v="2"/>
    <x v="6"/>
    <x v="104"/>
    <s v="Jonathan Doherty20160716"/>
    <x v="2516"/>
    <x v="9"/>
    <x v="2"/>
    <x v="9"/>
    <s v="ImationÂ SecureÂ DriveÂ + Hardware Encrypted USBÂ flash driveÂ - 16 GB"/>
    <n v="75.98"/>
    <n v="2"/>
    <n v="18.239999999999998"/>
    <s v="Profit"/>
  </r>
  <r>
    <d v="2016-07-16T00:00:00"/>
    <x v="2"/>
    <x v="6"/>
    <x v="104"/>
    <s v="Jonathan Doherty20160716"/>
    <x v="2516"/>
    <x v="9"/>
    <x v="0"/>
    <x v="3"/>
    <s v="Recycled Pressboard Report Cover with Reinforced Top Hinge"/>
    <n v="6.46"/>
    <n v="2"/>
    <n v="3.17"/>
    <s v="Profit"/>
  </r>
  <r>
    <d v="2016-07-16T00:00:00"/>
    <x v="2"/>
    <x v="6"/>
    <x v="104"/>
    <s v="Jonathan Doherty20160716"/>
    <x v="2516"/>
    <x v="9"/>
    <x v="0"/>
    <x v="0"/>
    <s v="HP Office Paper (20Lb. and 87 Bright)"/>
    <n v="60.12"/>
    <n v="9"/>
    <n v="28.86"/>
    <s v="Profit"/>
  </r>
  <r>
    <d v="2016-07-17T00:00:00"/>
    <x v="2"/>
    <x v="6"/>
    <x v="141"/>
    <s v="Ruben Ausman20160717"/>
    <x v="2517"/>
    <x v="3"/>
    <x v="0"/>
    <x v="2"/>
    <s v="Eldon Base for stackable storage shelf, platinum"/>
    <n v="77.88"/>
    <n v="2"/>
    <n v="3.89"/>
    <s v="Profit"/>
  </r>
  <r>
    <d v="2016-07-17T00:00:00"/>
    <x v="2"/>
    <x v="6"/>
    <x v="212"/>
    <s v="Matt Collister20160717"/>
    <x v="2518"/>
    <x v="23"/>
    <x v="0"/>
    <x v="12"/>
    <s v="Kensington 4 Outlet MasterPiece Compact Power Control Center"/>
    <n v="162.63999999999999"/>
    <n v="2"/>
    <n v="45.54"/>
    <s v="Profit"/>
  </r>
  <r>
    <d v="2016-07-17T00:00:00"/>
    <x v="2"/>
    <x v="6"/>
    <x v="212"/>
    <s v="Matt Collister20160717"/>
    <x v="2518"/>
    <x v="23"/>
    <x v="2"/>
    <x v="6"/>
    <s v="Bose SoundLink Bluetooth Speaker"/>
    <n v="597"/>
    <n v="3"/>
    <n v="280.58999999999997"/>
    <s v="Profit"/>
  </r>
  <r>
    <d v="2016-07-17T00:00:00"/>
    <x v="2"/>
    <x v="6"/>
    <x v="212"/>
    <s v="Matt Collister20160717"/>
    <x v="2518"/>
    <x v="23"/>
    <x v="0"/>
    <x v="0"/>
    <s v="Eaton Premium Continuous-Feed Paper, 25% Cotton, Letter Size, White, 1000 Shts/Box"/>
    <n v="55.48"/>
    <n v="1"/>
    <n v="26.63"/>
    <s v="Profit"/>
  </r>
  <r>
    <d v="2016-07-17T00:00:00"/>
    <x v="2"/>
    <x v="6"/>
    <x v="182"/>
    <s v="Andrew Allen20160717"/>
    <x v="2519"/>
    <x v="24"/>
    <x v="0"/>
    <x v="0"/>
    <s v="Strathmore Photo Frame Cards"/>
    <n v="21.93"/>
    <n v="3"/>
    <n v="10.09"/>
    <s v="Profit"/>
  </r>
  <r>
    <d v="2016-07-17T00:00:00"/>
    <x v="2"/>
    <x v="6"/>
    <x v="182"/>
    <s v="Andrew Allen20160717"/>
    <x v="2519"/>
    <x v="24"/>
    <x v="0"/>
    <x v="2"/>
    <s v="Carina 42&quot;Hx23 3/4&quot;W Media Storage Unit"/>
    <n v="242.94"/>
    <n v="3"/>
    <n v="4.8600000000000003"/>
    <s v="Profit"/>
  </r>
  <r>
    <d v="2016-07-17T00:00:00"/>
    <x v="2"/>
    <x v="6"/>
    <x v="182"/>
    <s v="Andrew Allen20160717"/>
    <x v="2519"/>
    <x v="24"/>
    <x v="0"/>
    <x v="0"/>
    <s v="Rediform Wirebound &quot;Phone Memo&quot; Message Book, 11 x 5-3/4"/>
    <n v="7.64"/>
    <n v="1"/>
    <n v="3.74"/>
    <s v="Profit"/>
  </r>
  <r>
    <d v="2016-07-17T00:00:00"/>
    <x v="2"/>
    <x v="6"/>
    <x v="182"/>
    <s v="Andrew Allen20160717"/>
    <x v="2519"/>
    <x v="24"/>
    <x v="0"/>
    <x v="0"/>
    <s v="Xerox 1993"/>
    <n v="51.84"/>
    <n v="8"/>
    <n v="25.4"/>
    <s v="Profit"/>
  </r>
  <r>
    <d v="2016-07-17T00:00:00"/>
    <x v="2"/>
    <x v="6"/>
    <x v="182"/>
    <s v="Andrew Allen20160717"/>
    <x v="2519"/>
    <x v="24"/>
    <x v="0"/>
    <x v="2"/>
    <s v="Tennsco 6- and 18-Compartment Lockers"/>
    <n v="265.17"/>
    <n v="1"/>
    <n v="47.73"/>
    <s v="Profit"/>
  </r>
  <r>
    <d v="2016-07-17T00:00:00"/>
    <x v="2"/>
    <x v="6"/>
    <x v="380"/>
    <s v="Dennis Kane20160717"/>
    <x v="2520"/>
    <x v="22"/>
    <x v="1"/>
    <x v="8"/>
    <s v="Eldon Image Series Black Desk Accessories"/>
    <n v="12.42"/>
    <n v="3"/>
    <n v="4.47"/>
    <s v="Profit"/>
  </r>
  <r>
    <d v="2016-07-17T00:00:00"/>
    <x v="2"/>
    <x v="6"/>
    <x v="380"/>
    <s v="Dennis Kane20160717"/>
    <x v="2520"/>
    <x v="22"/>
    <x v="2"/>
    <x v="9"/>
    <s v="First Data TMFD35 PIN Pad"/>
    <n v="428.4"/>
    <n v="3"/>
    <n v="89.96"/>
    <s v="Profit"/>
  </r>
  <r>
    <d v="2016-07-17T00:00:00"/>
    <x v="2"/>
    <x v="6"/>
    <x v="380"/>
    <s v="Dennis Kane20160717"/>
    <x v="2520"/>
    <x v="22"/>
    <x v="1"/>
    <x v="8"/>
    <s v="Eldon 300 Class Desk Accessories, Black"/>
    <n v="24.75"/>
    <n v="5"/>
    <n v="10.89"/>
    <s v="Profit"/>
  </r>
  <r>
    <d v="2016-07-17T00:00:00"/>
    <x v="2"/>
    <x v="6"/>
    <x v="380"/>
    <s v="Dennis Kane20160717"/>
    <x v="2520"/>
    <x v="22"/>
    <x v="0"/>
    <x v="1"/>
    <s v="Round Specialty Laser Printer Labels"/>
    <n v="87.71"/>
    <n v="7"/>
    <n v="41.22"/>
    <s v="Profit"/>
  </r>
  <r>
    <d v="2016-07-17T00:00:00"/>
    <x v="2"/>
    <x v="6"/>
    <x v="380"/>
    <s v="Dennis Kane20160717"/>
    <x v="2520"/>
    <x v="22"/>
    <x v="0"/>
    <x v="2"/>
    <s v="Home/Office Personal File Carts"/>
    <n v="69.52"/>
    <n v="2"/>
    <n v="17.38"/>
    <s v="Profit"/>
  </r>
  <r>
    <d v="2016-07-17T00:00:00"/>
    <x v="2"/>
    <x v="6"/>
    <x v="380"/>
    <s v="Dennis Kane20160717"/>
    <x v="2520"/>
    <x v="22"/>
    <x v="2"/>
    <x v="6"/>
    <s v="Cyber Acoustics AC-202b Speech Recognition Stereo Headset"/>
    <n v="20.78"/>
    <n v="2"/>
    <n v="-4.68"/>
    <s v="Loss"/>
  </r>
  <r>
    <d v="2016-07-17T00:00:00"/>
    <x v="2"/>
    <x v="6"/>
    <x v="380"/>
    <s v="Dennis Kane20160717"/>
    <x v="2520"/>
    <x v="22"/>
    <x v="0"/>
    <x v="3"/>
    <s v="Pressboard Data Binder, Crimson, 12&quot; X 8 1/2&quot;"/>
    <n v="12.82"/>
    <n v="3"/>
    <n v="4.17"/>
    <s v="Profit"/>
  </r>
  <r>
    <d v="2016-07-17T00:00:00"/>
    <x v="2"/>
    <x v="6"/>
    <x v="372"/>
    <s v="Annie Thurman20160717"/>
    <x v="2521"/>
    <x v="20"/>
    <x v="0"/>
    <x v="12"/>
    <s v="Belkin F5C206VTEL 6 Outlet Surge"/>
    <n v="45.96"/>
    <n v="2"/>
    <n v="13.79"/>
    <s v="Profit"/>
  </r>
  <r>
    <d v="2016-07-18T00:00:00"/>
    <x v="2"/>
    <x v="6"/>
    <x v="637"/>
    <s v="Linda Southworth20160718"/>
    <x v="2522"/>
    <x v="26"/>
    <x v="1"/>
    <x v="5"/>
    <s v="Hon GuestStacker Chair"/>
    <n v="544.01"/>
    <n v="3"/>
    <n v="40.799999999999997"/>
    <s v="Profit"/>
  </r>
  <r>
    <d v="2016-07-18T00:00:00"/>
    <x v="2"/>
    <x v="6"/>
    <x v="637"/>
    <s v="Linda Southworth20160718"/>
    <x v="2522"/>
    <x v="26"/>
    <x v="0"/>
    <x v="3"/>
    <s v="Round Ring Binders"/>
    <n v="1.87"/>
    <n v="3"/>
    <n v="-1.44"/>
    <s v="Loss"/>
  </r>
  <r>
    <d v="2016-07-18T00:00:00"/>
    <x v="2"/>
    <x v="6"/>
    <x v="637"/>
    <s v="Linda Southworth20160718"/>
    <x v="2522"/>
    <x v="26"/>
    <x v="1"/>
    <x v="5"/>
    <s v="Hon 4700 Series Mobuis Mid-Back Task Chairs with Adjustable Arms"/>
    <n v="854.35"/>
    <n v="3"/>
    <n v="10.68"/>
    <s v="Profit"/>
  </r>
  <r>
    <d v="2016-07-18T00:00:00"/>
    <x v="2"/>
    <x v="6"/>
    <x v="637"/>
    <s v="Linda Southworth20160718"/>
    <x v="2522"/>
    <x v="26"/>
    <x v="0"/>
    <x v="2"/>
    <s v="Sauder Facets Collection Locker/File Cabinet, Sky Alder Finish"/>
    <n v="593.57000000000005"/>
    <n v="2"/>
    <n v="0"/>
    <s v="Loss"/>
  </r>
  <r>
    <d v="2016-07-18T00:00:00"/>
    <x v="2"/>
    <x v="6"/>
    <x v="637"/>
    <s v="Linda Southworth20160718"/>
    <x v="2522"/>
    <x v="26"/>
    <x v="0"/>
    <x v="2"/>
    <s v="Fellowes Strictly Business Drawer File, Letter/Legal Size"/>
    <n v="338.04"/>
    <n v="3"/>
    <n v="-33.799999999999997"/>
    <s v="Loss"/>
  </r>
  <r>
    <d v="2016-07-18T00:00:00"/>
    <x v="2"/>
    <x v="6"/>
    <x v="121"/>
    <s v="Katharine Harms20160718"/>
    <x v="2523"/>
    <x v="5"/>
    <x v="1"/>
    <x v="5"/>
    <s v="Hon Olson Stacker Stools"/>
    <n v="140.81"/>
    <n v="1"/>
    <n v="39.43"/>
    <s v="Profit"/>
  </r>
  <r>
    <d v="2016-07-18T00:00:00"/>
    <x v="2"/>
    <x v="6"/>
    <x v="359"/>
    <s v="Jennifer Patt20160718"/>
    <x v="2524"/>
    <x v="12"/>
    <x v="0"/>
    <x v="14"/>
    <s v="Elite 5&quot; Scissors"/>
    <n v="33.799999999999997"/>
    <n v="5"/>
    <n v="4.2300000000000004"/>
    <s v="Profit"/>
  </r>
  <r>
    <d v="2016-07-18T00:00:00"/>
    <x v="2"/>
    <x v="6"/>
    <x v="743"/>
    <s v="Susan Vittorini20160718"/>
    <x v="2525"/>
    <x v="0"/>
    <x v="2"/>
    <x v="9"/>
    <s v="SanDisk Cruzer 4 GB USB Flash Drive"/>
    <n v="15.58"/>
    <n v="3"/>
    <n v="3.31"/>
    <s v="Profit"/>
  </r>
  <r>
    <d v="2016-07-18T00:00:00"/>
    <x v="2"/>
    <x v="6"/>
    <x v="608"/>
    <s v="Nora Paige20160718"/>
    <x v="2526"/>
    <x v="12"/>
    <x v="2"/>
    <x v="6"/>
    <s v="iHome FM Clock Radio with Lightning Dock"/>
    <n v="55.99"/>
    <n v="1"/>
    <n v="3.5"/>
    <s v="Profit"/>
  </r>
  <r>
    <d v="2016-07-18T00:00:00"/>
    <x v="2"/>
    <x v="6"/>
    <x v="646"/>
    <s v="Neil Knudson20160718"/>
    <x v="2527"/>
    <x v="2"/>
    <x v="0"/>
    <x v="4"/>
    <s v="Newell 326"/>
    <n v="11.26"/>
    <n v="8"/>
    <n v="1.27"/>
    <s v="Profit"/>
  </r>
  <r>
    <d v="2016-07-18T00:00:00"/>
    <x v="2"/>
    <x v="6"/>
    <x v="646"/>
    <s v="Neil Knudson20160718"/>
    <x v="2527"/>
    <x v="2"/>
    <x v="0"/>
    <x v="2"/>
    <s v="Steel Personal Filing/Posting Tote"/>
    <n v="284.08"/>
    <n v="10"/>
    <n v="24.86"/>
    <s v="Profit"/>
  </r>
  <r>
    <d v="2016-07-18T00:00:00"/>
    <x v="2"/>
    <x v="6"/>
    <x v="646"/>
    <s v="Neil Knudson20160718"/>
    <x v="2527"/>
    <x v="2"/>
    <x v="0"/>
    <x v="0"/>
    <s v="Xerox 196"/>
    <n v="18.5"/>
    <n v="4"/>
    <n v="6.7"/>
    <s v="Profit"/>
  </r>
  <r>
    <d v="2016-07-19T00:00:00"/>
    <x v="2"/>
    <x v="6"/>
    <x v="55"/>
    <s v="Joy Smith20160719"/>
    <x v="2528"/>
    <x v="29"/>
    <x v="1"/>
    <x v="8"/>
    <s v="Advantus Employee of the Month Certificate Frame, 11 x 13-1/2"/>
    <n v="185.58"/>
    <n v="6"/>
    <n v="76.09"/>
    <s v="Profit"/>
  </r>
  <r>
    <d v="2016-07-19T00:00:00"/>
    <x v="2"/>
    <x v="6"/>
    <x v="55"/>
    <s v="Joy Smith20160719"/>
    <x v="2528"/>
    <x v="29"/>
    <x v="0"/>
    <x v="3"/>
    <s v="Premium Transparent Presentation Covers, No Pattern/Clear, 8 1/2&quot; x 11&quot;"/>
    <n v="77.56"/>
    <n v="2"/>
    <n v="35.68"/>
    <s v="Profit"/>
  </r>
  <r>
    <d v="2016-07-19T00:00:00"/>
    <x v="2"/>
    <x v="6"/>
    <x v="55"/>
    <s v="Joy Smith20160719"/>
    <x v="2528"/>
    <x v="29"/>
    <x v="0"/>
    <x v="2"/>
    <s v="Rogers Deluxe File Chest"/>
    <n v="87.92"/>
    <n v="4"/>
    <n v="0.88"/>
    <s v="Profit"/>
  </r>
  <r>
    <d v="2016-07-19T00:00:00"/>
    <x v="2"/>
    <x v="6"/>
    <x v="55"/>
    <s v="Joy Smith20160719"/>
    <x v="2528"/>
    <x v="29"/>
    <x v="0"/>
    <x v="0"/>
    <s v="Xerox 1893"/>
    <n v="245.94"/>
    <n v="6"/>
    <n v="120.51"/>
    <s v="Profit"/>
  </r>
  <r>
    <d v="2016-07-19T00:00:00"/>
    <x v="2"/>
    <x v="6"/>
    <x v="55"/>
    <s v="Joy Smith20160719"/>
    <x v="2528"/>
    <x v="29"/>
    <x v="0"/>
    <x v="3"/>
    <s v="Avery Printable Repositionable Plastic Tabs"/>
    <n v="8.6"/>
    <n v="1"/>
    <n v="4.04"/>
    <s v="Profit"/>
  </r>
  <r>
    <d v="2016-07-19T00:00:00"/>
    <x v="2"/>
    <x v="6"/>
    <x v="55"/>
    <s v="Joy Smith20160719"/>
    <x v="2528"/>
    <x v="29"/>
    <x v="1"/>
    <x v="11"/>
    <s v="Hon 4-Shelf Metal Bookcases"/>
    <n v="504.9"/>
    <n v="5"/>
    <n v="126.23"/>
    <s v="Profit"/>
  </r>
  <r>
    <d v="2016-07-19T00:00:00"/>
    <x v="2"/>
    <x v="6"/>
    <x v="492"/>
    <s v="Tracy Collins20160719"/>
    <x v="2529"/>
    <x v="3"/>
    <x v="2"/>
    <x v="6"/>
    <s v="Griffin GC36547 PowerJolt SE Lightning Charger"/>
    <n v="35.979999999999997"/>
    <n v="2"/>
    <n v="4.5"/>
    <s v="Profit"/>
  </r>
  <r>
    <d v="2016-07-19T00:00:00"/>
    <x v="2"/>
    <x v="6"/>
    <x v="492"/>
    <s v="Tracy Collins20160719"/>
    <x v="2529"/>
    <x v="3"/>
    <x v="2"/>
    <x v="9"/>
    <s v="Logitech G35 7.1-Channel Surround Sound Headset"/>
    <n v="389.97"/>
    <n v="3"/>
    <n v="132.59"/>
    <s v="Profit"/>
  </r>
  <r>
    <d v="2016-07-20T00:00:00"/>
    <x v="2"/>
    <x v="6"/>
    <x v="137"/>
    <s v="Pauline Johnson20160720"/>
    <x v="2530"/>
    <x v="20"/>
    <x v="2"/>
    <x v="6"/>
    <s v="invisibleSHIELD by ZAGG Smudge-Free Screen Protector"/>
    <n v="89.95"/>
    <n v="5"/>
    <n v="43.18"/>
    <s v="Profit"/>
  </r>
  <r>
    <d v="2016-07-21T00:00:00"/>
    <x v="2"/>
    <x v="6"/>
    <x v="369"/>
    <s v="Corey Catlett20160721"/>
    <x v="2531"/>
    <x v="2"/>
    <x v="0"/>
    <x v="3"/>
    <s v="GBC Instant Report Kit"/>
    <n v="1.94"/>
    <n v="1"/>
    <n v="-1.29"/>
    <s v="Loss"/>
  </r>
  <r>
    <d v="2016-07-21T00:00:00"/>
    <x v="2"/>
    <x v="6"/>
    <x v="739"/>
    <s v="Jason Gross20160721"/>
    <x v="2532"/>
    <x v="10"/>
    <x v="0"/>
    <x v="4"/>
    <s v="Boston 16765 Mini Stand Up Battery Pencil Sharpener"/>
    <n v="18.66"/>
    <n v="2"/>
    <n v="1.4"/>
    <s v="Profit"/>
  </r>
  <r>
    <d v="2016-07-21T00:00:00"/>
    <x v="2"/>
    <x v="6"/>
    <x v="739"/>
    <s v="Jason Gross20160721"/>
    <x v="2532"/>
    <x v="10"/>
    <x v="0"/>
    <x v="3"/>
    <s v="Wilson Jones 1&quot; Hanging DublLock Ring Binders"/>
    <n v="11.09"/>
    <n v="7"/>
    <n v="-8.1300000000000008"/>
    <s v="Loss"/>
  </r>
  <r>
    <d v="2016-07-21T00:00:00"/>
    <x v="2"/>
    <x v="6"/>
    <x v="739"/>
    <s v="Jason Gross20160721"/>
    <x v="2532"/>
    <x v="10"/>
    <x v="0"/>
    <x v="2"/>
    <s v="Safco Steel Mobile File Cart"/>
    <n v="66.69"/>
    <n v="1"/>
    <n v="4.17"/>
    <s v="Profit"/>
  </r>
  <r>
    <d v="2016-07-21T00:00:00"/>
    <x v="2"/>
    <x v="6"/>
    <x v="739"/>
    <s v="Jason Gross20160721"/>
    <x v="2532"/>
    <x v="10"/>
    <x v="0"/>
    <x v="2"/>
    <s v="Fellowes Mobile File Cart, Black"/>
    <n v="99.49"/>
    <n v="2"/>
    <n v="8.7100000000000009"/>
    <s v="Profit"/>
  </r>
  <r>
    <d v="2016-07-21T00:00:00"/>
    <x v="2"/>
    <x v="6"/>
    <x v="443"/>
    <s v="Beth Paige20160721"/>
    <x v="2533"/>
    <x v="25"/>
    <x v="0"/>
    <x v="1"/>
    <s v="Avery 494"/>
    <n v="6.26"/>
    <n v="3"/>
    <n v="2.04"/>
    <s v="Profit"/>
  </r>
  <r>
    <d v="2016-07-21T00:00:00"/>
    <x v="2"/>
    <x v="6"/>
    <x v="443"/>
    <s v="Beth Paige20160721"/>
    <x v="2533"/>
    <x v="25"/>
    <x v="1"/>
    <x v="5"/>
    <s v="Leather Task Chair, Black"/>
    <n v="363.92"/>
    <n v="5"/>
    <n v="0"/>
    <s v="Loss"/>
  </r>
  <r>
    <d v="2016-07-21T00:00:00"/>
    <x v="2"/>
    <x v="6"/>
    <x v="105"/>
    <s v="Damala Kotsonis20160721"/>
    <x v="2534"/>
    <x v="3"/>
    <x v="0"/>
    <x v="10"/>
    <s v="Ames Color-File Green Diamond Border X-ray Mailers"/>
    <n v="419.9"/>
    <n v="5"/>
    <n v="197.35"/>
    <s v="Profit"/>
  </r>
  <r>
    <d v="2016-07-21T00:00:00"/>
    <x v="2"/>
    <x v="6"/>
    <x v="105"/>
    <s v="Damala Kotsonis20160721"/>
    <x v="2534"/>
    <x v="3"/>
    <x v="0"/>
    <x v="1"/>
    <s v="Self-Adhesive Removable Labels"/>
    <n v="3.15"/>
    <n v="1"/>
    <n v="1.51"/>
    <s v="Profit"/>
  </r>
  <r>
    <d v="2016-07-22T00:00:00"/>
    <x v="2"/>
    <x v="6"/>
    <x v="729"/>
    <s v="Dionis Lloyd20160722"/>
    <x v="2535"/>
    <x v="3"/>
    <x v="0"/>
    <x v="1"/>
    <s v="Self-Adhesive Removable Labels"/>
    <n v="6.3"/>
    <n v="2"/>
    <n v="3.02"/>
    <s v="Profit"/>
  </r>
  <r>
    <d v="2016-07-22T00:00:00"/>
    <x v="2"/>
    <x v="6"/>
    <x v="740"/>
    <s v="Caroline Jumper20160722"/>
    <x v="2536"/>
    <x v="2"/>
    <x v="0"/>
    <x v="4"/>
    <s v="12 Colored Short Pencils"/>
    <n v="4.16"/>
    <n v="2"/>
    <n v="0.36"/>
    <s v="Profit"/>
  </r>
  <r>
    <d v="2016-07-22T00:00:00"/>
    <x v="2"/>
    <x v="6"/>
    <x v="740"/>
    <s v="Caroline Jumper20160722"/>
    <x v="2536"/>
    <x v="2"/>
    <x v="1"/>
    <x v="8"/>
    <s v="Master Caster Door Stop, Large Neon Orange"/>
    <n v="11.65"/>
    <n v="2"/>
    <n v="3.35"/>
    <s v="Profit"/>
  </r>
  <r>
    <d v="2016-07-22T00:00:00"/>
    <x v="2"/>
    <x v="6"/>
    <x v="380"/>
    <s v="Dennis Kane20160722"/>
    <x v="2537"/>
    <x v="14"/>
    <x v="2"/>
    <x v="9"/>
    <s v="Plantronics Audio 995 Wireless Stereo Headset"/>
    <n v="109.95"/>
    <n v="1"/>
    <n v="36.28"/>
    <s v="Profit"/>
  </r>
  <r>
    <d v="2016-07-22T00:00:00"/>
    <x v="2"/>
    <x v="6"/>
    <x v="380"/>
    <s v="Dennis Kane20160722"/>
    <x v="2537"/>
    <x v="14"/>
    <x v="0"/>
    <x v="2"/>
    <s v="Fellowes Staxonsteel Drawer Files"/>
    <n v="965.85"/>
    <n v="5"/>
    <n v="135.22"/>
    <s v="Profit"/>
  </r>
  <r>
    <d v="2016-07-22T00:00:00"/>
    <x v="2"/>
    <x v="6"/>
    <x v="380"/>
    <s v="Dennis Kane20160722"/>
    <x v="2537"/>
    <x v="14"/>
    <x v="0"/>
    <x v="4"/>
    <s v="Avery Hi-Liter Smear-Safe Highlighters"/>
    <n v="29.2"/>
    <n v="5"/>
    <n v="10.51"/>
    <s v="Profit"/>
  </r>
  <r>
    <d v="2016-07-22T00:00:00"/>
    <x v="2"/>
    <x v="6"/>
    <x v="380"/>
    <s v="Dennis Kane20160722"/>
    <x v="2537"/>
    <x v="14"/>
    <x v="0"/>
    <x v="0"/>
    <s v="Xerox 192"/>
    <n v="32.4"/>
    <n v="5"/>
    <n v="15.55"/>
    <s v="Profit"/>
  </r>
  <r>
    <d v="2016-07-22T00:00:00"/>
    <x v="2"/>
    <x v="6"/>
    <x v="61"/>
    <s v="Kristina Nunn20160722"/>
    <x v="2538"/>
    <x v="17"/>
    <x v="0"/>
    <x v="14"/>
    <s v="Fiskars 8&quot; Scissors, 2/Pack"/>
    <n v="86.2"/>
    <n v="5"/>
    <n v="25"/>
    <s v="Profit"/>
  </r>
  <r>
    <d v="2016-07-22T00:00:00"/>
    <x v="2"/>
    <x v="6"/>
    <x v="591"/>
    <s v="Maureen Fritzler20160722"/>
    <x v="2539"/>
    <x v="36"/>
    <x v="0"/>
    <x v="12"/>
    <s v="Belkin F9H710-06 7 Outlet SurgeMaster Surge Protector"/>
    <n v="37.68"/>
    <n v="2"/>
    <n v="10.55"/>
    <s v="Profit"/>
  </r>
  <r>
    <d v="2016-07-22T00:00:00"/>
    <x v="2"/>
    <x v="6"/>
    <x v="591"/>
    <s v="Maureen Fritzler20160722"/>
    <x v="2539"/>
    <x v="36"/>
    <x v="0"/>
    <x v="0"/>
    <s v="Xerox 216"/>
    <n v="51.84"/>
    <n v="8"/>
    <n v="24.88"/>
    <s v="Profit"/>
  </r>
  <r>
    <d v="2016-07-22T00:00:00"/>
    <x v="2"/>
    <x v="6"/>
    <x v="591"/>
    <s v="Maureen Fritzler20160722"/>
    <x v="2539"/>
    <x v="36"/>
    <x v="1"/>
    <x v="8"/>
    <s v="Eldon Stackable Tray, Side-Load, Legal, Smoke"/>
    <n v="27.42"/>
    <n v="3"/>
    <n v="9.32"/>
    <s v="Profit"/>
  </r>
  <r>
    <d v="2016-07-22T00:00:00"/>
    <x v="2"/>
    <x v="6"/>
    <x v="591"/>
    <s v="Maureen Fritzler20160722"/>
    <x v="2539"/>
    <x v="36"/>
    <x v="0"/>
    <x v="3"/>
    <s v="Wilson Jones Easy Flow II Sheet Lifters"/>
    <n v="5.4"/>
    <n v="3"/>
    <n v="2.59"/>
    <s v="Profit"/>
  </r>
  <r>
    <d v="2016-07-23T00:00:00"/>
    <x v="2"/>
    <x v="6"/>
    <x v="403"/>
    <s v="Jennifer Braxton20160723"/>
    <x v="2540"/>
    <x v="16"/>
    <x v="0"/>
    <x v="4"/>
    <s v="Boston 16801 Nautilus Battery Pencil Sharpener"/>
    <n v="35.22"/>
    <n v="2"/>
    <n v="2.64"/>
    <s v="Profit"/>
  </r>
  <r>
    <d v="2016-07-23T00:00:00"/>
    <x v="2"/>
    <x v="6"/>
    <x v="403"/>
    <s v="Jennifer Braxton20160723"/>
    <x v="2540"/>
    <x v="16"/>
    <x v="0"/>
    <x v="12"/>
    <s v="Holmes Replacement Filter for HEPA Air Cleaner, Large Room"/>
    <n v="23.7"/>
    <n v="2"/>
    <n v="6.52"/>
    <s v="Profit"/>
  </r>
  <r>
    <d v="2016-07-23T00:00:00"/>
    <x v="2"/>
    <x v="6"/>
    <x v="403"/>
    <s v="Jennifer Braxton20160723"/>
    <x v="2540"/>
    <x v="16"/>
    <x v="2"/>
    <x v="15"/>
    <s v="Zebra GX420t Direct Thermal/Thermal Transfer Printer"/>
    <n v="265.48"/>
    <n v="1"/>
    <n v="-111.5"/>
    <s v="Loss"/>
  </r>
  <r>
    <d v="2016-07-23T00:00:00"/>
    <x v="2"/>
    <x v="6"/>
    <x v="82"/>
    <s v="Neil FranzÃ¶sisch20160723"/>
    <x v="2541"/>
    <x v="1"/>
    <x v="0"/>
    <x v="3"/>
    <s v="GBC Laser Imprintable Binding System Covers, Desert Sand"/>
    <n v="11.42"/>
    <n v="4"/>
    <n v="-18.84"/>
    <s v="Loss"/>
  </r>
  <r>
    <d v="2016-07-23T00:00:00"/>
    <x v="2"/>
    <x v="6"/>
    <x v="74"/>
    <s v="Chloris Kastensmidt20160723"/>
    <x v="2542"/>
    <x v="0"/>
    <x v="0"/>
    <x v="4"/>
    <s v="Newell 339"/>
    <n v="4.45"/>
    <n v="2"/>
    <n v="0.33"/>
    <s v="Profit"/>
  </r>
  <r>
    <d v="2016-07-23T00:00:00"/>
    <x v="2"/>
    <x v="6"/>
    <x v="74"/>
    <s v="Chloris Kastensmidt20160723"/>
    <x v="2542"/>
    <x v="0"/>
    <x v="0"/>
    <x v="0"/>
    <s v="Xerox 231"/>
    <n v="5.18"/>
    <n v="1"/>
    <n v="1.81"/>
    <s v="Profit"/>
  </r>
  <r>
    <d v="2016-07-23T00:00:00"/>
    <x v="2"/>
    <x v="6"/>
    <x v="74"/>
    <s v="Chloris Kastensmidt20160723"/>
    <x v="2542"/>
    <x v="0"/>
    <x v="0"/>
    <x v="4"/>
    <s v="Boston 1645 Deluxe Heavier-Duty Electric Pencil Sharpener"/>
    <n v="175.92"/>
    <n v="5"/>
    <n v="15.39"/>
    <s v="Profit"/>
  </r>
  <r>
    <d v="2016-07-23T00:00:00"/>
    <x v="2"/>
    <x v="6"/>
    <x v="74"/>
    <s v="Chloris Kastensmidt20160723"/>
    <x v="2542"/>
    <x v="0"/>
    <x v="0"/>
    <x v="3"/>
    <s v="Storex Dura Pro Binders"/>
    <n v="4.75"/>
    <n v="4"/>
    <n v="-8.32"/>
    <s v="Loss"/>
  </r>
  <r>
    <d v="2016-07-23T00:00:00"/>
    <x v="2"/>
    <x v="6"/>
    <x v="74"/>
    <s v="Chloris Kastensmidt20160723"/>
    <x v="2542"/>
    <x v="0"/>
    <x v="0"/>
    <x v="14"/>
    <s v="Acme Elite Stainless Steel Scissors"/>
    <n v="13.34"/>
    <n v="2"/>
    <n v="1"/>
    <s v="Profit"/>
  </r>
  <r>
    <d v="2016-07-23T00:00:00"/>
    <x v="2"/>
    <x v="6"/>
    <x v="325"/>
    <s v="Ivan Liston20160723"/>
    <x v="2543"/>
    <x v="0"/>
    <x v="2"/>
    <x v="6"/>
    <s v="Griffin GC17055 Auxiliary Audio Cable"/>
    <n v="115.14"/>
    <n v="8"/>
    <n v="11.51"/>
    <s v="Profit"/>
  </r>
  <r>
    <d v="2016-07-24T00:00:00"/>
    <x v="2"/>
    <x v="6"/>
    <x v="504"/>
    <s v="Darren Budd20160724"/>
    <x v="2544"/>
    <x v="20"/>
    <x v="1"/>
    <x v="5"/>
    <s v="Office Star - Contemporary Swivel Chair with Padded Adjustable Arms and Flex Back"/>
    <n v="253.76"/>
    <n v="2"/>
    <n v="31.02"/>
    <s v="Profit"/>
  </r>
  <r>
    <d v="2016-07-24T00:00:00"/>
    <x v="2"/>
    <x v="6"/>
    <x v="229"/>
    <s v="James Galang20160724"/>
    <x v="2545"/>
    <x v="8"/>
    <x v="0"/>
    <x v="4"/>
    <s v="Panasonic KP-4ABK Battery-Operated Pencil Sharpener"/>
    <n v="73.2"/>
    <n v="5"/>
    <n v="21.23"/>
    <s v="Profit"/>
  </r>
  <r>
    <d v="2016-07-25T00:00:00"/>
    <x v="2"/>
    <x v="6"/>
    <x v="42"/>
    <s v="Sanjit Chand20160725"/>
    <x v="2546"/>
    <x v="3"/>
    <x v="0"/>
    <x v="3"/>
    <s v="Clear Mylar Reinforcing Strips"/>
    <n v="119.62"/>
    <n v="8"/>
    <n v="40.369999999999997"/>
    <s v="Profit"/>
  </r>
  <r>
    <d v="2016-07-25T00:00:00"/>
    <x v="2"/>
    <x v="6"/>
    <x v="42"/>
    <s v="Sanjit Chand20160725"/>
    <x v="2546"/>
    <x v="3"/>
    <x v="1"/>
    <x v="8"/>
    <s v="Howard Miller 14-1/2&quot; Diameter Chrome Round Wall Clock"/>
    <n v="255.76"/>
    <n v="4"/>
    <n v="81.84"/>
    <s v="Profit"/>
  </r>
  <r>
    <d v="2016-07-25T00:00:00"/>
    <x v="2"/>
    <x v="6"/>
    <x v="42"/>
    <s v="Sanjit Chand20160725"/>
    <x v="2546"/>
    <x v="3"/>
    <x v="1"/>
    <x v="5"/>
    <s v="DMI Arturo Collection Mission-style Design Wood Chair"/>
    <n v="241.57"/>
    <n v="2"/>
    <n v="18.12"/>
    <s v="Profit"/>
  </r>
  <r>
    <d v="2016-07-25T00:00:00"/>
    <x v="2"/>
    <x v="6"/>
    <x v="42"/>
    <s v="Sanjit Chand20160725"/>
    <x v="2546"/>
    <x v="3"/>
    <x v="1"/>
    <x v="8"/>
    <s v="Deflect-O Glasstique Clear Desk Accessories"/>
    <n v="69.3"/>
    <n v="9"/>
    <n v="22.87"/>
    <s v="Profit"/>
  </r>
  <r>
    <d v="2016-07-25T00:00:00"/>
    <x v="2"/>
    <x v="6"/>
    <x v="710"/>
    <s v="Christy Brittain20160725"/>
    <x v="2547"/>
    <x v="10"/>
    <x v="2"/>
    <x v="16"/>
    <s v="Hewlett Packard LaserJet 3310 Copier"/>
    <n v="1439.98"/>
    <n v="4"/>
    <n v="192"/>
    <s v="Profit"/>
  </r>
  <r>
    <d v="2016-07-25T00:00:00"/>
    <x v="2"/>
    <x v="6"/>
    <x v="768"/>
    <s v="Larry Blacks20160725"/>
    <x v="2548"/>
    <x v="3"/>
    <x v="0"/>
    <x v="7"/>
    <s v="OIC Binder Clips"/>
    <n v="21.48"/>
    <n v="6"/>
    <n v="10.74"/>
    <s v="Profit"/>
  </r>
  <r>
    <d v="2016-07-25T00:00:00"/>
    <x v="2"/>
    <x v="6"/>
    <x v="390"/>
    <s v="Rick Reed20160725"/>
    <x v="2549"/>
    <x v="10"/>
    <x v="0"/>
    <x v="12"/>
    <s v="Tripp Lite Isotel 6 Outlet Surge Protector with Fax/Modem Protection"/>
    <n v="243.88"/>
    <n v="5"/>
    <n v="27.44"/>
    <s v="Profit"/>
  </r>
  <r>
    <d v="2016-07-25T00:00:00"/>
    <x v="2"/>
    <x v="6"/>
    <x v="484"/>
    <s v="Ken Heidel20160725"/>
    <x v="2550"/>
    <x v="0"/>
    <x v="0"/>
    <x v="1"/>
    <s v="Avery 493"/>
    <n v="15.71"/>
    <n v="4"/>
    <n v="5.7"/>
    <s v="Profit"/>
  </r>
  <r>
    <d v="2016-07-25T00:00:00"/>
    <x v="2"/>
    <x v="6"/>
    <x v="711"/>
    <s v="Meg Tillman20160725"/>
    <x v="2551"/>
    <x v="29"/>
    <x v="0"/>
    <x v="2"/>
    <s v="Akro Stacking Bins"/>
    <n v="7.89"/>
    <n v="1"/>
    <n v="0.32"/>
    <s v="Profit"/>
  </r>
  <r>
    <d v="2016-07-25T00:00:00"/>
    <x v="2"/>
    <x v="6"/>
    <x v="711"/>
    <s v="Meg Tillman20160725"/>
    <x v="2551"/>
    <x v="29"/>
    <x v="0"/>
    <x v="0"/>
    <s v="Advantus Motivational Note Cards"/>
    <n v="65.5"/>
    <n v="5"/>
    <n v="32.1"/>
    <s v="Profit"/>
  </r>
  <r>
    <d v="2016-07-25T00:00:00"/>
    <x v="2"/>
    <x v="6"/>
    <x v="711"/>
    <s v="Meg Tillman20160725"/>
    <x v="2551"/>
    <x v="29"/>
    <x v="1"/>
    <x v="13"/>
    <s v="Office Impressions End Table, 20-1/2&quot;H x 24&quot;W x 20&quot;D"/>
    <n v="2430.08"/>
    <n v="8"/>
    <n v="388.81"/>
    <s v="Profit"/>
  </r>
  <r>
    <d v="2016-07-25T00:00:00"/>
    <x v="2"/>
    <x v="6"/>
    <x v="307"/>
    <s v="Katherine Murray20160725"/>
    <x v="2552"/>
    <x v="6"/>
    <x v="0"/>
    <x v="3"/>
    <s v="Avery 3 1/2&quot; Diskette Storage Pages, 10/Pack"/>
    <n v="10.44"/>
    <n v="1"/>
    <n v="4.8"/>
    <s v="Profit"/>
  </r>
  <r>
    <d v="2016-07-25T00:00:00"/>
    <x v="2"/>
    <x v="6"/>
    <x v="734"/>
    <s v="Bill Eplett20160725"/>
    <x v="2553"/>
    <x v="0"/>
    <x v="0"/>
    <x v="10"/>
    <s v="Quality Park Security Envelopes"/>
    <n v="20.94"/>
    <n v="1"/>
    <n v="7.07"/>
    <s v="Profit"/>
  </r>
  <r>
    <d v="2016-07-25T00:00:00"/>
    <x v="2"/>
    <x v="6"/>
    <x v="288"/>
    <s v="Becky Castell20160725"/>
    <x v="2554"/>
    <x v="3"/>
    <x v="0"/>
    <x v="4"/>
    <s v="Newell 325"/>
    <n v="37.17"/>
    <n v="9"/>
    <n v="11.15"/>
    <s v="Profit"/>
  </r>
  <r>
    <d v="2016-07-25T00:00:00"/>
    <x v="2"/>
    <x v="6"/>
    <x v="562"/>
    <s v="Sally Hughsby20160725"/>
    <x v="2555"/>
    <x v="21"/>
    <x v="0"/>
    <x v="0"/>
    <s v="Speediset Carbonless Redi-Letter 7&quot; x 8 1/2&quot;"/>
    <n v="20.62"/>
    <n v="2"/>
    <n v="9.69"/>
    <s v="Profit"/>
  </r>
  <r>
    <d v="2016-07-25T00:00:00"/>
    <x v="2"/>
    <x v="6"/>
    <x v="562"/>
    <s v="Sally Hughsby20160725"/>
    <x v="2555"/>
    <x v="21"/>
    <x v="2"/>
    <x v="9"/>
    <s v="Memorex Froggy Flash Drive 8 GB"/>
    <n v="124.25"/>
    <n v="7"/>
    <n v="48.46"/>
    <s v="Profit"/>
  </r>
  <r>
    <d v="2016-07-25T00:00:00"/>
    <x v="2"/>
    <x v="6"/>
    <x v="562"/>
    <s v="Sally Hughsby20160725"/>
    <x v="2555"/>
    <x v="21"/>
    <x v="2"/>
    <x v="6"/>
    <s v="LG Electronics Tone+ HBS-730 Bluetooth Headset"/>
    <n v="297.55"/>
    <n v="5"/>
    <n v="83.31"/>
    <s v="Profit"/>
  </r>
  <r>
    <d v="2016-07-25T00:00:00"/>
    <x v="2"/>
    <x v="6"/>
    <x v="562"/>
    <s v="Sally Hughsby20160725"/>
    <x v="2555"/>
    <x v="21"/>
    <x v="1"/>
    <x v="5"/>
    <s v="Office Star Flex Back Scooter Chair with Aluminum Finish Frame"/>
    <n v="403.56"/>
    <n v="4"/>
    <n v="96.85"/>
    <s v="Profit"/>
  </r>
  <r>
    <d v="2016-07-25T00:00:00"/>
    <x v="2"/>
    <x v="6"/>
    <x v="562"/>
    <s v="Sally Hughsby20160725"/>
    <x v="2555"/>
    <x v="21"/>
    <x v="1"/>
    <x v="8"/>
    <s v="Eldon Expressions Desk Accessory, Wood Photo Frame, Mahogany"/>
    <n v="95.2"/>
    <n v="5"/>
    <n v="27.61"/>
    <s v="Profit"/>
  </r>
  <r>
    <d v="2016-07-28T00:00:00"/>
    <x v="2"/>
    <x v="6"/>
    <x v="528"/>
    <s v="Steve Carroll20160728"/>
    <x v="2556"/>
    <x v="14"/>
    <x v="0"/>
    <x v="7"/>
    <s v="Staples"/>
    <n v="20.440000000000001"/>
    <n v="7"/>
    <n v="9.1999999999999993"/>
    <s v="Profit"/>
  </r>
  <r>
    <d v="2016-07-28T00:00:00"/>
    <x v="2"/>
    <x v="6"/>
    <x v="528"/>
    <s v="Steve Carroll20160728"/>
    <x v="2556"/>
    <x v="14"/>
    <x v="0"/>
    <x v="0"/>
    <s v="Xerox 1889"/>
    <n v="109.92"/>
    <n v="2"/>
    <n v="53.86"/>
    <s v="Profit"/>
  </r>
  <r>
    <d v="2016-07-28T00:00:00"/>
    <x v="2"/>
    <x v="6"/>
    <x v="580"/>
    <s v="Khloe Miller20160728"/>
    <x v="2557"/>
    <x v="3"/>
    <x v="0"/>
    <x v="1"/>
    <s v="Avery 495"/>
    <n v="18.899999999999999"/>
    <n v="3"/>
    <n v="8.69"/>
    <s v="Profit"/>
  </r>
  <r>
    <d v="2016-07-28T00:00:00"/>
    <x v="2"/>
    <x v="6"/>
    <x v="635"/>
    <s v="Olvera Toch20160728"/>
    <x v="2558"/>
    <x v="2"/>
    <x v="1"/>
    <x v="11"/>
    <s v="Safco Value Mate Series Steel Bookcases, Baked Enamel Finish on Steel, Gray"/>
    <n v="177.45"/>
    <n v="5"/>
    <n v="-78.08"/>
    <s v="Loss"/>
  </r>
  <r>
    <d v="2016-07-28T00:00:00"/>
    <x v="2"/>
    <x v="6"/>
    <x v="635"/>
    <s v="Olvera Toch20160728"/>
    <x v="2558"/>
    <x v="2"/>
    <x v="0"/>
    <x v="3"/>
    <s v="GBC Ibimaster 500 Manual ProClick Binding System"/>
    <n v="1369.76"/>
    <n v="6"/>
    <n v="-913.18"/>
    <s v="Loss"/>
  </r>
  <r>
    <d v="2016-07-28T00:00:00"/>
    <x v="2"/>
    <x v="6"/>
    <x v="635"/>
    <s v="Olvera Toch20160728"/>
    <x v="2558"/>
    <x v="2"/>
    <x v="0"/>
    <x v="12"/>
    <s v="Hoover Replacement Belts For Soft Guard &amp; Commercial Ltweight Upright Vacs, 2/Pk"/>
    <n v="9.48"/>
    <n v="3"/>
    <n v="0.71"/>
    <s v="Profit"/>
  </r>
  <r>
    <d v="2016-07-28T00:00:00"/>
    <x v="2"/>
    <x v="6"/>
    <x v="429"/>
    <s v="Barry Franz20160728"/>
    <x v="2559"/>
    <x v="0"/>
    <x v="1"/>
    <x v="8"/>
    <s v="Eldon Image Series Desk Accessories, Ebony"/>
    <n v="24.7"/>
    <n v="5"/>
    <n v="-9.8800000000000008"/>
    <s v="Loss"/>
  </r>
  <r>
    <d v="2016-07-28T00:00:00"/>
    <x v="2"/>
    <x v="6"/>
    <x v="429"/>
    <s v="Barry Franz20160728"/>
    <x v="2559"/>
    <x v="0"/>
    <x v="1"/>
    <x v="8"/>
    <s v="Tenex Chairmat w/ Average Lip, 45&quot; x 53&quot;"/>
    <n v="302.72000000000003"/>
    <n v="5"/>
    <n v="-378.4"/>
    <s v="Loss"/>
  </r>
  <r>
    <d v="2016-07-29T00:00:00"/>
    <x v="2"/>
    <x v="6"/>
    <x v="4"/>
    <s v="Jack O'Briant20160729"/>
    <x v="2560"/>
    <x v="2"/>
    <x v="0"/>
    <x v="2"/>
    <s v="Gould Plastics 9-Pocket Panel Bin, 18-3/8w x 5-1/4d x 20-1/2h, Black"/>
    <n v="84.78"/>
    <n v="2"/>
    <n v="-16.96"/>
    <s v="Loss"/>
  </r>
  <r>
    <d v="2016-07-29T00:00:00"/>
    <x v="2"/>
    <x v="6"/>
    <x v="517"/>
    <s v="Pierre Wener20160729"/>
    <x v="2561"/>
    <x v="16"/>
    <x v="0"/>
    <x v="3"/>
    <s v="Avery Triangle Shaped Sheet Lifters, Black, 2/Pack"/>
    <n v="2.21"/>
    <n v="3"/>
    <n v="-1.48"/>
    <s v="Loss"/>
  </r>
  <r>
    <d v="2016-07-29T00:00:00"/>
    <x v="2"/>
    <x v="6"/>
    <x v="718"/>
    <s v="Ritsa Hightower20160729"/>
    <x v="2562"/>
    <x v="25"/>
    <x v="0"/>
    <x v="2"/>
    <s v="Fellowes High-Stak Drawer Files"/>
    <n v="704.76"/>
    <n v="5"/>
    <n v="26.43"/>
    <s v="Profit"/>
  </r>
  <r>
    <d v="2016-07-29T00:00:00"/>
    <x v="2"/>
    <x v="6"/>
    <x v="718"/>
    <s v="Ritsa Hightower20160729"/>
    <x v="2562"/>
    <x v="25"/>
    <x v="0"/>
    <x v="3"/>
    <s v="Premier Elliptical Ring Binder, Black"/>
    <n v="27.4"/>
    <n v="3"/>
    <n v="-20.09"/>
    <s v="Loss"/>
  </r>
  <r>
    <d v="2016-07-30T00:00:00"/>
    <x v="2"/>
    <x v="6"/>
    <x v="471"/>
    <s v="Lindsay Shagiari20160730"/>
    <x v="2563"/>
    <x v="0"/>
    <x v="0"/>
    <x v="3"/>
    <s v="GBC VeloBind Cover Sets"/>
    <n v="9.26"/>
    <n v="3"/>
    <n v="-13.9"/>
    <s v="Loss"/>
  </r>
  <r>
    <d v="2016-07-30T00:00:00"/>
    <x v="2"/>
    <x v="6"/>
    <x v="175"/>
    <s v="Katherine Hughes20160730"/>
    <x v="2564"/>
    <x v="1"/>
    <x v="0"/>
    <x v="1"/>
    <s v="Avery 498"/>
    <n v="9.25"/>
    <n v="4"/>
    <n v="3.12"/>
    <s v="Profit"/>
  </r>
  <r>
    <d v="2016-07-30T00:00:00"/>
    <x v="2"/>
    <x v="6"/>
    <x v="175"/>
    <s v="Katherine Hughes20160730"/>
    <x v="2564"/>
    <x v="1"/>
    <x v="0"/>
    <x v="2"/>
    <s v="Tennsco 16-Compartment Lockers with Coat Rack"/>
    <n v="1036.6199999999999"/>
    <n v="2"/>
    <n v="51.83"/>
    <s v="Profit"/>
  </r>
  <r>
    <d v="2016-07-30T00:00:00"/>
    <x v="2"/>
    <x v="6"/>
    <x v="274"/>
    <s v="Rob Williams20160730"/>
    <x v="2565"/>
    <x v="3"/>
    <x v="0"/>
    <x v="12"/>
    <s v="Hoover Shoulder Vac Commercial Portable Vacuum"/>
    <n v="715.64"/>
    <n v="2"/>
    <n v="178.91"/>
    <s v="Profit"/>
  </r>
  <r>
    <d v="2016-07-31T00:00:00"/>
    <x v="2"/>
    <x v="6"/>
    <x v="318"/>
    <s v="Ken Lonsdale20160731"/>
    <x v="2566"/>
    <x v="14"/>
    <x v="0"/>
    <x v="12"/>
    <s v="Honeywell Quietcare HEPA Air Cleaner"/>
    <n v="283.14"/>
    <n v="4"/>
    <n v="72.36"/>
    <s v="Profit"/>
  </r>
  <r>
    <d v="2016-07-31T00:00:00"/>
    <x v="2"/>
    <x v="6"/>
    <x v="318"/>
    <s v="Ken Lonsdale20160731"/>
    <x v="2566"/>
    <x v="14"/>
    <x v="2"/>
    <x v="6"/>
    <s v="ClearOne Communications CHAT 70 OCÂ Speaker Phone"/>
    <n v="635.96"/>
    <n v="4"/>
    <n v="165.35"/>
    <s v="Profit"/>
  </r>
  <r>
    <d v="2016-07-31T00:00:00"/>
    <x v="2"/>
    <x v="6"/>
    <x v="318"/>
    <s v="Ken Lonsdale20160731"/>
    <x v="2566"/>
    <x v="14"/>
    <x v="2"/>
    <x v="6"/>
    <s v="Polycom SoundPoint Pro SE-225 Corded phone"/>
    <n v="118.99"/>
    <n v="1"/>
    <n v="33.32"/>
    <s v="Profit"/>
  </r>
  <r>
    <d v="2016-07-31T00:00:00"/>
    <x v="2"/>
    <x v="6"/>
    <x v="318"/>
    <s v="Ken Lonsdale20160731"/>
    <x v="2566"/>
    <x v="14"/>
    <x v="1"/>
    <x v="8"/>
    <s v="Eldon ClusterMat Chair Mat with Cordless Antistatic Protection"/>
    <n v="272.94"/>
    <n v="3"/>
    <n v="30.02"/>
    <s v="Profit"/>
  </r>
  <r>
    <d v="2016-07-31T00:00:00"/>
    <x v="2"/>
    <x v="6"/>
    <x v="123"/>
    <s v="Anna HÃ¤berlin20160731"/>
    <x v="2567"/>
    <x v="3"/>
    <x v="1"/>
    <x v="13"/>
    <s v="Laminate Occasional Tables"/>
    <n v="863.13"/>
    <n v="7"/>
    <n v="-32.369999999999997"/>
    <s v="Loss"/>
  </r>
  <r>
    <d v="2016-08-01T00:00:00"/>
    <x v="2"/>
    <x v="7"/>
    <x v="113"/>
    <s v="Susan Gilcrest20160801"/>
    <x v="2568"/>
    <x v="0"/>
    <x v="0"/>
    <x v="0"/>
    <s v="Easy-staple paper"/>
    <n v="19.649999999999999"/>
    <n v="2"/>
    <n v="6.63"/>
    <s v="Profit"/>
  </r>
  <r>
    <d v="2016-08-01T00:00:00"/>
    <x v="2"/>
    <x v="7"/>
    <x v="93"/>
    <s v="Thomas Seio20160801"/>
    <x v="2569"/>
    <x v="3"/>
    <x v="2"/>
    <x v="6"/>
    <s v="Apple iPhone 5"/>
    <n v="1039.73"/>
    <n v="2"/>
    <n v="90.98"/>
    <s v="Profit"/>
  </r>
  <r>
    <d v="2016-08-01T00:00:00"/>
    <x v="2"/>
    <x v="7"/>
    <x v="93"/>
    <s v="Thomas Seio20160801"/>
    <x v="2569"/>
    <x v="3"/>
    <x v="0"/>
    <x v="12"/>
    <s v="Belkin F5C206VTEL 6 Outlet Surge"/>
    <n v="45.96"/>
    <n v="2"/>
    <n v="13.79"/>
    <s v="Profit"/>
  </r>
  <r>
    <d v="2016-08-01T00:00:00"/>
    <x v="2"/>
    <x v="7"/>
    <x v="580"/>
    <s v="Khloe Miller20160801"/>
    <x v="2570"/>
    <x v="2"/>
    <x v="1"/>
    <x v="8"/>
    <s v="Eldon 500 Class Desk Accessories"/>
    <n v="19.309999999999999"/>
    <n v="2"/>
    <n v="3.14"/>
    <s v="Profit"/>
  </r>
  <r>
    <d v="2016-08-02T00:00:00"/>
    <x v="2"/>
    <x v="7"/>
    <x v="45"/>
    <s v="Barry FranzÃ¶sisch20160802"/>
    <x v="2571"/>
    <x v="3"/>
    <x v="1"/>
    <x v="13"/>
    <s v="Barricks Non-Folding Utility Table with Steel Legs, Laminate Tops"/>
    <n v="136.46"/>
    <n v="2"/>
    <n v="15.35"/>
    <s v="Profit"/>
  </r>
  <r>
    <d v="2016-08-02T00:00:00"/>
    <x v="2"/>
    <x v="7"/>
    <x v="45"/>
    <s v="Barry FranzÃ¶sisch20160802"/>
    <x v="2571"/>
    <x v="3"/>
    <x v="2"/>
    <x v="6"/>
    <s v="Nortel Business Series Terminal T7208 Digital phone"/>
    <n v="333.58"/>
    <n v="3"/>
    <n v="33.36"/>
    <s v="Profit"/>
  </r>
  <r>
    <d v="2016-08-02T00:00:00"/>
    <x v="2"/>
    <x v="7"/>
    <x v="45"/>
    <s v="Barry FranzÃ¶sisch20160802"/>
    <x v="2571"/>
    <x v="3"/>
    <x v="0"/>
    <x v="3"/>
    <s v="XtraLife ClearVue Slant-D Ring Binders by Cardinal"/>
    <n v="12.54"/>
    <n v="2"/>
    <n v="4.7"/>
    <s v="Profit"/>
  </r>
  <r>
    <d v="2016-08-03T00:00:00"/>
    <x v="2"/>
    <x v="7"/>
    <x v="769"/>
    <s v="Alex Grayson20160803"/>
    <x v="2572"/>
    <x v="39"/>
    <x v="0"/>
    <x v="10"/>
    <s v="Tyvek  Top-Opening Peel &amp; Seel Envelopes, Plain White"/>
    <n v="81.540000000000006"/>
    <n v="3"/>
    <n v="38.32"/>
    <s v="Profit"/>
  </r>
  <r>
    <d v="2016-08-03T00:00:00"/>
    <x v="2"/>
    <x v="7"/>
    <x v="769"/>
    <s v="Alex Grayson20160803"/>
    <x v="2572"/>
    <x v="39"/>
    <x v="2"/>
    <x v="9"/>
    <s v="Sony Micro Vault Click 4 GB USB 2.0 Flash Drive"/>
    <n v="167.28"/>
    <n v="12"/>
    <n v="23.42"/>
    <s v="Profit"/>
  </r>
  <r>
    <d v="2016-08-04T00:00:00"/>
    <x v="2"/>
    <x v="7"/>
    <x v="770"/>
    <s v="Max Ludwig20160804"/>
    <x v="2573"/>
    <x v="6"/>
    <x v="0"/>
    <x v="14"/>
    <s v="Acme 10&quot; Easy Grip Assistive Scissors"/>
    <n v="35.06"/>
    <n v="2"/>
    <n v="10.52"/>
    <s v="Profit"/>
  </r>
  <r>
    <d v="2016-08-04T00:00:00"/>
    <x v="2"/>
    <x v="7"/>
    <x v="770"/>
    <s v="Max Ludwig20160804"/>
    <x v="2573"/>
    <x v="6"/>
    <x v="0"/>
    <x v="1"/>
    <s v="Avery 476"/>
    <n v="4.13"/>
    <n v="1"/>
    <n v="1.9"/>
    <s v="Profit"/>
  </r>
  <r>
    <d v="2016-08-04T00:00:00"/>
    <x v="2"/>
    <x v="7"/>
    <x v="770"/>
    <s v="Max Ludwig20160804"/>
    <x v="2573"/>
    <x v="6"/>
    <x v="1"/>
    <x v="8"/>
    <s v="Advantus Panel Wall Certificate Holder - 8.5x11"/>
    <n v="109.8"/>
    <n v="9"/>
    <n v="46.12"/>
    <s v="Profit"/>
  </r>
  <r>
    <d v="2016-08-04T00:00:00"/>
    <x v="2"/>
    <x v="7"/>
    <x v="770"/>
    <s v="Max Ludwig20160804"/>
    <x v="2573"/>
    <x v="6"/>
    <x v="0"/>
    <x v="1"/>
    <s v="Avery 478"/>
    <n v="9.82"/>
    <n v="2"/>
    <n v="4.8099999999999996"/>
    <s v="Profit"/>
  </r>
  <r>
    <d v="2016-08-04T00:00:00"/>
    <x v="2"/>
    <x v="7"/>
    <x v="565"/>
    <s v="Ralph Arnett20160804"/>
    <x v="2574"/>
    <x v="1"/>
    <x v="0"/>
    <x v="3"/>
    <s v="Ibico Presentation Index for Binding Systems"/>
    <n v="3.98"/>
    <n v="5"/>
    <n v="-6.57"/>
    <s v="Loss"/>
  </r>
  <r>
    <d v="2016-08-04T00:00:00"/>
    <x v="2"/>
    <x v="7"/>
    <x v="49"/>
    <s v="Linda Cazamias20160804"/>
    <x v="2575"/>
    <x v="3"/>
    <x v="2"/>
    <x v="6"/>
    <s v="Mitel 5320 IP Phone VoIP phone"/>
    <n v="302.38"/>
    <n v="2"/>
    <n v="30.24"/>
    <s v="Profit"/>
  </r>
  <r>
    <d v="2016-08-04T00:00:00"/>
    <x v="2"/>
    <x v="7"/>
    <x v="49"/>
    <s v="Linda Cazamias20160804"/>
    <x v="2575"/>
    <x v="3"/>
    <x v="0"/>
    <x v="3"/>
    <s v="Wilson Jones Leather-Like Binders with DublLock Round Rings"/>
    <n v="20.95"/>
    <n v="3"/>
    <n v="7.07"/>
    <s v="Profit"/>
  </r>
  <r>
    <d v="2016-08-04T00:00:00"/>
    <x v="2"/>
    <x v="7"/>
    <x v="49"/>
    <s v="Linda Cazamias20160804"/>
    <x v="2575"/>
    <x v="3"/>
    <x v="0"/>
    <x v="3"/>
    <s v="Pressboard Covers with Storage Hooks, 9 1/2&quot; x 11&quot;, Light Blue"/>
    <n v="11.78"/>
    <n v="3"/>
    <n v="3.98"/>
    <s v="Profit"/>
  </r>
  <r>
    <d v="2016-08-05T00:00:00"/>
    <x v="2"/>
    <x v="7"/>
    <x v="591"/>
    <s v="Maureen Fritzler20160805"/>
    <x v="2576"/>
    <x v="33"/>
    <x v="0"/>
    <x v="4"/>
    <s v="Boston Model 1800 Electric Pencil Sharpener, Gray"/>
    <n v="197.05"/>
    <n v="7"/>
    <n v="59.12"/>
    <s v="Profit"/>
  </r>
  <r>
    <d v="2016-08-06T00:00:00"/>
    <x v="2"/>
    <x v="7"/>
    <x v="123"/>
    <s v="Anna HÃ¤berlin20160806"/>
    <x v="2577"/>
    <x v="20"/>
    <x v="0"/>
    <x v="0"/>
    <s v="Easy-staple paper"/>
    <n v="70.88"/>
    <n v="2"/>
    <n v="33.31"/>
    <s v="Profit"/>
  </r>
  <r>
    <d v="2016-08-06T00:00:00"/>
    <x v="2"/>
    <x v="7"/>
    <x v="339"/>
    <s v="Vivek Gonzalez20160806"/>
    <x v="2578"/>
    <x v="3"/>
    <x v="2"/>
    <x v="6"/>
    <s v="Panasonic KX-TG6844B Expandable Digital Cordless Telephone"/>
    <n v="211.17"/>
    <n v="4"/>
    <n v="18.48"/>
    <s v="Profit"/>
  </r>
  <r>
    <d v="2016-08-06T00:00:00"/>
    <x v="2"/>
    <x v="7"/>
    <x v="272"/>
    <s v="Liz MacKendrick20160806"/>
    <x v="2579"/>
    <x v="20"/>
    <x v="0"/>
    <x v="4"/>
    <s v="Dixon Prang Watercolor Pencils, 10-Color Set with Brush"/>
    <n v="38.340000000000003"/>
    <n v="9"/>
    <n v="15.72"/>
    <s v="Profit"/>
  </r>
  <r>
    <d v="2016-08-07T00:00:00"/>
    <x v="2"/>
    <x v="7"/>
    <x v="360"/>
    <s v="Dorothy Wardle20160807"/>
    <x v="2580"/>
    <x v="22"/>
    <x v="2"/>
    <x v="9"/>
    <s v="LogitechÂ Illuminated - Keyboard"/>
    <n v="179.97"/>
    <n v="3"/>
    <n v="86.39"/>
    <s v="Profit"/>
  </r>
  <r>
    <d v="2016-08-08T00:00:00"/>
    <x v="2"/>
    <x v="7"/>
    <x v="453"/>
    <s v="Jill Fjeld20160808"/>
    <x v="2581"/>
    <x v="0"/>
    <x v="0"/>
    <x v="7"/>
    <s v="OIC Bulk Pack Metal Binder Clips"/>
    <n v="11.17"/>
    <n v="4"/>
    <n v="3.63"/>
    <s v="Profit"/>
  </r>
  <r>
    <d v="2016-08-08T00:00:00"/>
    <x v="2"/>
    <x v="7"/>
    <x v="453"/>
    <s v="Jill Fjeld20160808"/>
    <x v="2581"/>
    <x v="0"/>
    <x v="0"/>
    <x v="0"/>
    <s v="Ink Jet Note and Greeting Cards, 8-1/2&quot; x 5-1/2&quot; Card Size"/>
    <n v="53.95"/>
    <n v="3"/>
    <n v="17.53"/>
    <s v="Profit"/>
  </r>
  <r>
    <d v="2016-08-08T00:00:00"/>
    <x v="2"/>
    <x v="7"/>
    <x v="619"/>
    <s v="Corinna Mitchell20160808"/>
    <x v="2582"/>
    <x v="29"/>
    <x v="0"/>
    <x v="7"/>
    <s v="Alliance Super-Size Bands, Assorted Sizes"/>
    <n v="23.34"/>
    <n v="3"/>
    <n v="0.23"/>
    <s v="Profit"/>
  </r>
  <r>
    <d v="2016-08-08T00:00:00"/>
    <x v="2"/>
    <x v="7"/>
    <x v="683"/>
    <s v="Cathy Armstrong20160808"/>
    <x v="2583"/>
    <x v="3"/>
    <x v="1"/>
    <x v="13"/>
    <s v="Chromcraft 48&quot; x 96&quot; Racetrack Double Pedestal Table"/>
    <n v="513.02"/>
    <n v="2"/>
    <n v="12.83"/>
    <s v="Profit"/>
  </r>
  <r>
    <d v="2016-08-08T00:00:00"/>
    <x v="2"/>
    <x v="7"/>
    <x v="683"/>
    <s v="Cathy Armstrong20160808"/>
    <x v="2583"/>
    <x v="3"/>
    <x v="0"/>
    <x v="12"/>
    <s v="Kensington 4 Outlet MasterPiece Compact Power Control Center"/>
    <n v="487.92"/>
    <n v="6"/>
    <n v="136.62"/>
    <s v="Profit"/>
  </r>
  <r>
    <d v="2016-08-08T00:00:00"/>
    <x v="2"/>
    <x v="7"/>
    <x v="683"/>
    <s v="Cathy Armstrong20160808"/>
    <x v="2583"/>
    <x v="3"/>
    <x v="0"/>
    <x v="3"/>
    <s v="Acco Hanging Data Binders"/>
    <n v="15.24"/>
    <n v="5"/>
    <n v="5.33"/>
    <s v="Profit"/>
  </r>
  <r>
    <d v="2016-08-08T00:00:00"/>
    <x v="2"/>
    <x v="7"/>
    <x v="309"/>
    <s v="Charles Crestani20160808"/>
    <x v="2584"/>
    <x v="39"/>
    <x v="0"/>
    <x v="0"/>
    <s v="Xerox 1954"/>
    <n v="10.56"/>
    <n v="2"/>
    <n v="4.75"/>
    <s v="Profit"/>
  </r>
  <r>
    <d v="2016-08-09T00:00:00"/>
    <x v="2"/>
    <x v="7"/>
    <x v="454"/>
    <s v="Helen Andreada20160809"/>
    <x v="2585"/>
    <x v="25"/>
    <x v="0"/>
    <x v="0"/>
    <s v="Xerox 199"/>
    <n v="30.82"/>
    <n v="9"/>
    <n v="9.6300000000000008"/>
    <s v="Profit"/>
  </r>
  <r>
    <d v="2016-08-09T00:00:00"/>
    <x v="2"/>
    <x v="7"/>
    <x v="454"/>
    <s v="Helen Andreada20160809"/>
    <x v="2585"/>
    <x v="25"/>
    <x v="2"/>
    <x v="6"/>
    <s v="Apple EarPods with Remote and Mic"/>
    <n v="44.78"/>
    <n v="2"/>
    <n v="4.4800000000000004"/>
    <s v="Profit"/>
  </r>
  <r>
    <d v="2016-08-09T00:00:00"/>
    <x v="2"/>
    <x v="7"/>
    <x v="454"/>
    <s v="Helen Andreada20160809"/>
    <x v="2585"/>
    <x v="25"/>
    <x v="0"/>
    <x v="12"/>
    <s v="Kensington 7 Outlet MasterPiece Power Center"/>
    <n v="569.54"/>
    <n v="4"/>
    <n v="64.069999999999993"/>
    <s v="Profit"/>
  </r>
  <r>
    <d v="2016-08-09T00:00:00"/>
    <x v="2"/>
    <x v="7"/>
    <x v="292"/>
    <s v="Gary Hansen20160809"/>
    <x v="2586"/>
    <x v="15"/>
    <x v="0"/>
    <x v="3"/>
    <s v="Tuff Stuff Recycled Round Ring Binders"/>
    <n v="4.34"/>
    <n v="3"/>
    <n v="-3.04"/>
    <s v="Loss"/>
  </r>
  <r>
    <d v="2016-08-09T00:00:00"/>
    <x v="2"/>
    <x v="7"/>
    <x v="292"/>
    <s v="Gary Hansen20160809"/>
    <x v="2586"/>
    <x v="15"/>
    <x v="0"/>
    <x v="3"/>
    <s v="Avery Durable Slant Ring Binders"/>
    <n v="11.88"/>
    <n v="5"/>
    <n v="-7.92"/>
    <s v="Loss"/>
  </r>
  <r>
    <d v="2016-08-11T00:00:00"/>
    <x v="2"/>
    <x v="7"/>
    <x v="428"/>
    <s v="Michelle Tran20160811"/>
    <x v="2587"/>
    <x v="39"/>
    <x v="0"/>
    <x v="0"/>
    <s v="Xerox 202"/>
    <n v="32.4"/>
    <n v="5"/>
    <n v="15.55"/>
    <s v="Profit"/>
  </r>
  <r>
    <d v="2016-08-11T00:00:00"/>
    <x v="2"/>
    <x v="7"/>
    <x v="428"/>
    <s v="Michelle Tran20160811"/>
    <x v="2587"/>
    <x v="39"/>
    <x v="0"/>
    <x v="3"/>
    <s v="Avery Hanging File Binders"/>
    <n v="41.86"/>
    <n v="7"/>
    <n v="19.260000000000002"/>
    <s v="Profit"/>
  </r>
  <r>
    <d v="2016-08-11T00:00:00"/>
    <x v="2"/>
    <x v="7"/>
    <x v="428"/>
    <s v="Michelle Tran20160811"/>
    <x v="2587"/>
    <x v="39"/>
    <x v="0"/>
    <x v="3"/>
    <s v="Premium Transparent Presentation Covers, No Pattern/Clear, 8 1/2&quot; x 11&quot;"/>
    <n v="77.56"/>
    <n v="2"/>
    <n v="35.68"/>
    <s v="Profit"/>
  </r>
  <r>
    <d v="2016-08-12T00:00:00"/>
    <x v="2"/>
    <x v="7"/>
    <x v="641"/>
    <s v="Lena Cacioppo20160812"/>
    <x v="2588"/>
    <x v="30"/>
    <x v="0"/>
    <x v="0"/>
    <s v="Xerox 224"/>
    <n v="6.48"/>
    <n v="1"/>
    <n v="3.11"/>
    <s v="Profit"/>
  </r>
  <r>
    <d v="2016-08-12T00:00:00"/>
    <x v="2"/>
    <x v="7"/>
    <x v="752"/>
    <s v="Chris McAfee20160812"/>
    <x v="2589"/>
    <x v="0"/>
    <x v="2"/>
    <x v="9"/>
    <s v="Logitech diNovo Edge Keyboard"/>
    <n v="1399.94"/>
    <n v="7"/>
    <n v="52.5"/>
    <s v="Profit"/>
  </r>
  <r>
    <d v="2016-08-12T00:00:00"/>
    <x v="2"/>
    <x v="7"/>
    <x v="288"/>
    <s v="Becky Castell20160812"/>
    <x v="2590"/>
    <x v="20"/>
    <x v="1"/>
    <x v="5"/>
    <s v="Global Geo Office Task Chair, Gray"/>
    <n v="145.76"/>
    <n v="2"/>
    <n v="-8.1"/>
    <s v="Loss"/>
  </r>
  <r>
    <d v="2016-08-12T00:00:00"/>
    <x v="2"/>
    <x v="7"/>
    <x v="599"/>
    <s v="Cindy Schnelling20160812"/>
    <x v="2591"/>
    <x v="16"/>
    <x v="1"/>
    <x v="13"/>
    <s v="BPI Conference Tables"/>
    <n v="562.29"/>
    <n v="7"/>
    <n v="-255.59"/>
    <s v="Loss"/>
  </r>
  <r>
    <d v="2016-08-12T00:00:00"/>
    <x v="2"/>
    <x v="7"/>
    <x v="377"/>
    <s v="Nora Preis20160812"/>
    <x v="2592"/>
    <x v="20"/>
    <x v="1"/>
    <x v="13"/>
    <s v="Chromcraft Round Conference Tables"/>
    <n v="209.15"/>
    <n v="2"/>
    <n v="-66.23"/>
    <s v="Loss"/>
  </r>
  <r>
    <d v="2016-08-12T00:00:00"/>
    <x v="2"/>
    <x v="7"/>
    <x v="377"/>
    <s v="Nora Preis20160812"/>
    <x v="2592"/>
    <x v="20"/>
    <x v="0"/>
    <x v="2"/>
    <s v="Tennsco 6- and 18-Compartment Lockers"/>
    <n v="1591.02"/>
    <n v="6"/>
    <n v="286.38"/>
    <s v="Profit"/>
  </r>
  <r>
    <d v="2016-08-12T00:00:00"/>
    <x v="2"/>
    <x v="7"/>
    <x v="35"/>
    <s v="Deborah Brumfield20160812"/>
    <x v="2593"/>
    <x v="2"/>
    <x v="0"/>
    <x v="4"/>
    <s v="Boston 16765 Mini Stand Up Battery Pencil Sharpener"/>
    <n v="37.31"/>
    <n v="4"/>
    <n v="2.8"/>
    <s v="Profit"/>
  </r>
  <r>
    <d v="2016-08-13T00:00:00"/>
    <x v="2"/>
    <x v="7"/>
    <x v="313"/>
    <s v="Erin Mull20160813"/>
    <x v="2594"/>
    <x v="25"/>
    <x v="0"/>
    <x v="3"/>
    <s v="Acco Translucent Poly Ring Binders"/>
    <n v="11.23"/>
    <n v="8"/>
    <n v="-8.24"/>
    <s v="Loss"/>
  </r>
  <r>
    <d v="2016-08-13T00:00:00"/>
    <x v="2"/>
    <x v="7"/>
    <x v="313"/>
    <s v="Erin Mull20160813"/>
    <x v="2594"/>
    <x v="25"/>
    <x v="0"/>
    <x v="0"/>
    <s v="Easy-staple paper"/>
    <n v="10.27"/>
    <n v="3"/>
    <n v="3.21"/>
    <s v="Profit"/>
  </r>
  <r>
    <d v="2016-08-13T00:00:00"/>
    <x v="2"/>
    <x v="7"/>
    <x v="161"/>
    <s v="Theresa Swint20160813"/>
    <x v="2595"/>
    <x v="21"/>
    <x v="1"/>
    <x v="11"/>
    <s v="O'Sullivan Living Dimensions 2-Shelf Bookcases"/>
    <n v="241.96"/>
    <n v="2"/>
    <n v="24.2"/>
    <s v="Profit"/>
  </r>
  <r>
    <d v="2016-08-13T00:00:00"/>
    <x v="2"/>
    <x v="7"/>
    <x v="161"/>
    <s v="Theresa Swint20160813"/>
    <x v="2595"/>
    <x v="21"/>
    <x v="0"/>
    <x v="3"/>
    <s v="Avery Round Ring Poly Binders"/>
    <n v="8.52"/>
    <n v="3"/>
    <n v="4.17"/>
    <s v="Profit"/>
  </r>
  <r>
    <d v="2016-08-13T00:00:00"/>
    <x v="2"/>
    <x v="7"/>
    <x v="459"/>
    <s v="Hunter Glantz20160813"/>
    <x v="2596"/>
    <x v="8"/>
    <x v="0"/>
    <x v="12"/>
    <s v="Staple holder"/>
    <n v="17.34"/>
    <n v="2"/>
    <n v="4.68"/>
    <s v="Profit"/>
  </r>
  <r>
    <d v="2016-08-13T00:00:00"/>
    <x v="2"/>
    <x v="7"/>
    <x v="459"/>
    <s v="Hunter Glantz20160813"/>
    <x v="2596"/>
    <x v="8"/>
    <x v="2"/>
    <x v="9"/>
    <s v="Sony 64GB Class 10 Micro SDHC R40 Memory Card"/>
    <n v="71.98"/>
    <n v="2"/>
    <n v="15.12"/>
    <s v="Profit"/>
  </r>
  <r>
    <d v="2016-08-13T00:00:00"/>
    <x v="2"/>
    <x v="7"/>
    <x v="503"/>
    <s v="Roy FranzÃ¶sisch20160813"/>
    <x v="2597"/>
    <x v="6"/>
    <x v="0"/>
    <x v="3"/>
    <s v="Avery Heavy-Duty EZD  Binder With Locking Rings"/>
    <n v="22.32"/>
    <n v="4"/>
    <n v="10.71"/>
    <s v="Profit"/>
  </r>
  <r>
    <d v="2016-08-13T00:00:00"/>
    <x v="2"/>
    <x v="7"/>
    <x v="503"/>
    <s v="Roy FranzÃ¶sisch20160813"/>
    <x v="2597"/>
    <x v="6"/>
    <x v="0"/>
    <x v="1"/>
    <s v="Alphabetical Labels for Top Tab Filing"/>
    <n v="103.6"/>
    <n v="7"/>
    <n v="51.8"/>
    <s v="Profit"/>
  </r>
  <r>
    <d v="2016-08-13T00:00:00"/>
    <x v="2"/>
    <x v="7"/>
    <x v="189"/>
    <s v="Carol Triggs20160813"/>
    <x v="2598"/>
    <x v="0"/>
    <x v="0"/>
    <x v="14"/>
    <s v="Premier Electric Letter Opener"/>
    <n v="185.38"/>
    <n v="2"/>
    <n v="-34.76"/>
    <s v="Loss"/>
  </r>
  <r>
    <d v="2016-08-13T00:00:00"/>
    <x v="2"/>
    <x v="7"/>
    <x v="189"/>
    <s v="Carol Triggs20160813"/>
    <x v="2598"/>
    <x v="0"/>
    <x v="0"/>
    <x v="12"/>
    <s v="3.6 Cubic Foot Counter Height Office Refrigerator"/>
    <n v="58.92"/>
    <n v="1"/>
    <n v="-153.19999999999999"/>
    <s v="Loss"/>
  </r>
  <r>
    <d v="2016-08-14T00:00:00"/>
    <x v="2"/>
    <x v="7"/>
    <x v="747"/>
    <s v="Jill Matthias20160814"/>
    <x v="2599"/>
    <x v="3"/>
    <x v="0"/>
    <x v="0"/>
    <s v="Array Memo Cubes"/>
    <n v="15.54"/>
    <n v="3"/>
    <n v="7.61"/>
    <s v="Profit"/>
  </r>
  <r>
    <d v="2016-08-14T00:00:00"/>
    <x v="2"/>
    <x v="7"/>
    <x v="747"/>
    <s v="Jill Matthias20160814"/>
    <x v="2599"/>
    <x v="3"/>
    <x v="2"/>
    <x v="15"/>
    <s v="Texas Instruments TI-34 Scientific Calculator"/>
    <n v="105.55"/>
    <n v="6"/>
    <n v="35.619999999999997"/>
    <s v="Profit"/>
  </r>
  <r>
    <d v="2016-08-14T00:00:00"/>
    <x v="2"/>
    <x v="7"/>
    <x v="546"/>
    <s v="Toby Ritter20160814"/>
    <x v="2600"/>
    <x v="15"/>
    <x v="0"/>
    <x v="0"/>
    <s v="Xerox 200"/>
    <n v="15.55"/>
    <n v="3"/>
    <n v="5.44"/>
    <s v="Profit"/>
  </r>
  <r>
    <d v="2016-08-14T00:00:00"/>
    <x v="2"/>
    <x v="7"/>
    <x v="153"/>
    <s v="Stephanie Phelps20160814"/>
    <x v="2601"/>
    <x v="10"/>
    <x v="2"/>
    <x v="6"/>
    <s v="Cisco IP Phone 7961G-GE VoIP phone"/>
    <n v="259.89999999999998"/>
    <n v="2"/>
    <n v="-56.31"/>
    <s v="Loss"/>
  </r>
  <r>
    <d v="2016-08-14T00:00:00"/>
    <x v="2"/>
    <x v="7"/>
    <x v="153"/>
    <s v="Stephanie Phelps20160814"/>
    <x v="2601"/>
    <x v="10"/>
    <x v="2"/>
    <x v="6"/>
    <s v="Plantronics Voyager Pro Legend"/>
    <n v="247.19"/>
    <n v="2"/>
    <n v="-49.44"/>
    <s v="Loss"/>
  </r>
  <r>
    <d v="2016-08-14T00:00:00"/>
    <x v="2"/>
    <x v="7"/>
    <x v="153"/>
    <s v="Stephanie Phelps20160814"/>
    <x v="2601"/>
    <x v="10"/>
    <x v="2"/>
    <x v="9"/>
    <s v="Logitech G500s Laser Gaming Mouse with Adjustable Weight Tuning"/>
    <n v="279.95999999999998"/>
    <n v="5"/>
    <n v="48.99"/>
    <s v="Profit"/>
  </r>
  <r>
    <d v="2016-08-15T00:00:00"/>
    <x v="2"/>
    <x v="7"/>
    <x v="297"/>
    <s v="Max Engle20160815"/>
    <x v="2602"/>
    <x v="26"/>
    <x v="0"/>
    <x v="3"/>
    <s v="Premium Transparent Presentation Covers by GBC"/>
    <n v="18.88"/>
    <n v="3"/>
    <n v="-13.85"/>
    <s v="Loss"/>
  </r>
  <r>
    <d v="2016-08-15T00:00:00"/>
    <x v="2"/>
    <x v="7"/>
    <x v="297"/>
    <s v="Max Engle20160815"/>
    <x v="2602"/>
    <x v="26"/>
    <x v="0"/>
    <x v="12"/>
    <s v="Tripp Lite TLP810NET Broadband Surge for Modem/Fax"/>
    <n v="122.33"/>
    <n v="3"/>
    <n v="12.23"/>
    <s v="Profit"/>
  </r>
  <r>
    <d v="2016-08-15T00:00:00"/>
    <x v="2"/>
    <x v="7"/>
    <x v="563"/>
    <s v="Craig Yedwab20160815"/>
    <x v="2603"/>
    <x v="3"/>
    <x v="2"/>
    <x v="6"/>
    <s v="Nokia Lumia 521 (T-Mobile)"/>
    <n v="71.98"/>
    <n v="3"/>
    <n v="7.2"/>
    <s v="Profit"/>
  </r>
  <r>
    <d v="2016-08-15T00:00:00"/>
    <x v="2"/>
    <x v="7"/>
    <x v="563"/>
    <s v="Craig Yedwab20160815"/>
    <x v="2603"/>
    <x v="3"/>
    <x v="0"/>
    <x v="1"/>
    <s v="Avery 488"/>
    <n v="3.15"/>
    <n v="1"/>
    <n v="1.51"/>
    <s v="Profit"/>
  </r>
  <r>
    <d v="2016-08-15T00:00:00"/>
    <x v="2"/>
    <x v="7"/>
    <x v="405"/>
    <s v="John Castell20160815"/>
    <x v="2604"/>
    <x v="16"/>
    <x v="2"/>
    <x v="6"/>
    <s v="HTC One Mini"/>
    <n v="705.54"/>
    <n v="7"/>
    <n v="70.55"/>
    <s v="Profit"/>
  </r>
  <r>
    <d v="2016-08-15T00:00:00"/>
    <x v="2"/>
    <x v="7"/>
    <x v="757"/>
    <s v="Christopher Conant20160815"/>
    <x v="2605"/>
    <x v="25"/>
    <x v="1"/>
    <x v="5"/>
    <s v="Hon Olson Stacker Stools"/>
    <n v="225.3"/>
    <n v="2"/>
    <n v="22.53"/>
    <s v="Profit"/>
  </r>
  <r>
    <d v="2016-08-15T00:00:00"/>
    <x v="2"/>
    <x v="7"/>
    <x v="649"/>
    <s v="Bill Donatelli20160815"/>
    <x v="2606"/>
    <x v="3"/>
    <x v="1"/>
    <x v="8"/>
    <s v="Luxo Professional Magnifying Clamp-On Fluorescent Lamps"/>
    <n v="312.02999999999997"/>
    <n v="3"/>
    <n v="43.68"/>
    <s v="Profit"/>
  </r>
  <r>
    <d v="2016-08-15T00:00:00"/>
    <x v="2"/>
    <x v="7"/>
    <x v="649"/>
    <s v="Bill Donatelli20160815"/>
    <x v="2606"/>
    <x v="3"/>
    <x v="0"/>
    <x v="2"/>
    <s v="Perma STOR-ALL Hanging File Box, 13 1/8&quot;W x 12 1/4&quot;D x 10 1/2&quot;H"/>
    <n v="17.940000000000001"/>
    <n v="3"/>
    <n v="3.05"/>
    <s v="Profit"/>
  </r>
  <r>
    <d v="2016-08-15T00:00:00"/>
    <x v="2"/>
    <x v="7"/>
    <x v="649"/>
    <s v="Bill Donatelli20160815"/>
    <x v="2606"/>
    <x v="3"/>
    <x v="2"/>
    <x v="6"/>
    <s v="AT&amp;T 841000 Phone"/>
    <n v="165.6"/>
    <n v="3"/>
    <n v="10.35"/>
    <s v="Profit"/>
  </r>
  <r>
    <d v="2016-08-15T00:00:00"/>
    <x v="2"/>
    <x v="7"/>
    <x v="649"/>
    <s v="Bill Donatelli20160815"/>
    <x v="2606"/>
    <x v="3"/>
    <x v="0"/>
    <x v="0"/>
    <s v="Rediform S.O.S. 1-Up Phone Message Bk, 4-1/4x3-1/16 Bk, 1 Form/Pg, 40 Messages/Bk, 3/Pk"/>
    <n v="37.520000000000003"/>
    <n v="4"/>
    <n v="18.010000000000002"/>
    <s v="Profit"/>
  </r>
  <r>
    <d v="2016-08-16T00:00:00"/>
    <x v="2"/>
    <x v="7"/>
    <x v="500"/>
    <s v="Pete Kriz20160816"/>
    <x v="2607"/>
    <x v="3"/>
    <x v="0"/>
    <x v="10"/>
    <s v="Convenience Packs of Business Envelopes"/>
    <n v="10.86"/>
    <n v="3"/>
    <n v="5.0999999999999996"/>
    <s v="Profit"/>
  </r>
  <r>
    <d v="2016-08-16T00:00:00"/>
    <x v="2"/>
    <x v="7"/>
    <x v="771"/>
    <s v="Anthony O'Donnell20160816"/>
    <x v="2608"/>
    <x v="3"/>
    <x v="1"/>
    <x v="13"/>
    <s v="Barricks 18&quot; x 48&quot; Non-Folding Utility Table with Bottom Storage Shelf"/>
    <n v="161.28"/>
    <n v="2"/>
    <n v="12.1"/>
    <s v="Profit"/>
  </r>
  <r>
    <d v="2016-08-16T00:00:00"/>
    <x v="2"/>
    <x v="7"/>
    <x v="355"/>
    <s v="Jeremy Pistek20160816"/>
    <x v="2609"/>
    <x v="3"/>
    <x v="0"/>
    <x v="0"/>
    <s v="Xerox 1931"/>
    <n v="32.4"/>
    <n v="5"/>
    <n v="15.55"/>
    <s v="Profit"/>
  </r>
  <r>
    <d v="2016-08-17T00:00:00"/>
    <x v="2"/>
    <x v="7"/>
    <x v="685"/>
    <s v="Neoma Murray20160817"/>
    <x v="2610"/>
    <x v="22"/>
    <x v="0"/>
    <x v="3"/>
    <s v="Acco Pressboard Covers with Storage Hooks, 14 7/8&quot; x 11&quot;, Light Blue"/>
    <n v="15.71"/>
    <n v="4"/>
    <n v="5.7"/>
    <s v="Profit"/>
  </r>
  <r>
    <d v="2016-08-18T00:00:00"/>
    <x v="2"/>
    <x v="7"/>
    <x v="698"/>
    <s v="Helen Wasserman20160818"/>
    <x v="2611"/>
    <x v="20"/>
    <x v="0"/>
    <x v="12"/>
    <s v="Belkin 7 Outlet SurgeMaster II"/>
    <n v="355.32"/>
    <n v="9"/>
    <n v="99.49"/>
    <s v="Profit"/>
  </r>
  <r>
    <d v="2016-08-18T00:00:00"/>
    <x v="2"/>
    <x v="7"/>
    <x v="480"/>
    <s v="Greg Guthrie20160818"/>
    <x v="2612"/>
    <x v="20"/>
    <x v="2"/>
    <x v="6"/>
    <s v="GE DSL Phone Line Filter"/>
    <n v="39.99"/>
    <n v="1"/>
    <n v="11.6"/>
    <s v="Profit"/>
  </r>
  <r>
    <d v="2016-08-18T00:00:00"/>
    <x v="2"/>
    <x v="7"/>
    <x v="40"/>
    <s v="Natalie Fritzler20160818"/>
    <x v="2613"/>
    <x v="0"/>
    <x v="0"/>
    <x v="3"/>
    <s v="GBC Wire Binding Combs"/>
    <n v="2.0699999999999998"/>
    <n v="1"/>
    <n v="-3.41"/>
    <s v="Loss"/>
  </r>
  <r>
    <d v="2016-08-18T00:00:00"/>
    <x v="2"/>
    <x v="7"/>
    <x v="40"/>
    <s v="Natalie Fritzler20160818"/>
    <x v="2613"/>
    <x v="0"/>
    <x v="0"/>
    <x v="0"/>
    <s v="Advantus Motivational Note Cards"/>
    <n v="83.84"/>
    <n v="8"/>
    <n v="30.39"/>
    <s v="Profit"/>
  </r>
  <r>
    <d v="2016-08-18T00:00:00"/>
    <x v="2"/>
    <x v="7"/>
    <x v="338"/>
    <s v="Matt Abelman20160818"/>
    <x v="2614"/>
    <x v="0"/>
    <x v="1"/>
    <x v="8"/>
    <s v="Staple-based wall hangings"/>
    <n v="9.5500000000000007"/>
    <n v="3"/>
    <n v="-3.82"/>
    <s v="Loss"/>
  </r>
  <r>
    <d v="2016-08-18T00:00:00"/>
    <x v="2"/>
    <x v="7"/>
    <x v="338"/>
    <s v="Matt Abelman20160818"/>
    <x v="2614"/>
    <x v="0"/>
    <x v="1"/>
    <x v="8"/>
    <s v="OIC Stacking Trays"/>
    <n v="5.34"/>
    <n v="4"/>
    <n v="-2.14"/>
    <s v="Loss"/>
  </r>
  <r>
    <d v="2016-08-19T00:00:00"/>
    <x v="2"/>
    <x v="7"/>
    <x v="218"/>
    <s v="Resi PÃ¶lking20160819"/>
    <x v="2615"/>
    <x v="20"/>
    <x v="0"/>
    <x v="3"/>
    <s v="Surelock Post Binders"/>
    <n v="146.69"/>
    <n v="6"/>
    <n v="55.01"/>
    <s v="Profit"/>
  </r>
  <r>
    <d v="2016-08-19T00:00:00"/>
    <x v="2"/>
    <x v="7"/>
    <x v="218"/>
    <s v="Resi PÃ¶lking20160819"/>
    <x v="2615"/>
    <x v="20"/>
    <x v="0"/>
    <x v="3"/>
    <s v="Ibico EB-19 Dual Function Manual Binding System"/>
    <n v="276.77999999999997"/>
    <n v="2"/>
    <n v="89.95"/>
    <s v="Profit"/>
  </r>
  <r>
    <d v="2016-08-19T00:00:00"/>
    <x v="2"/>
    <x v="7"/>
    <x v="218"/>
    <s v="Resi PÃ¶lking20160819"/>
    <x v="2615"/>
    <x v="20"/>
    <x v="0"/>
    <x v="3"/>
    <s v="Cardinal HOLDit! Binder Insert Strips,Extra Strips"/>
    <n v="25.32"/>
    <n v="5"/>
    <n v="9.18"/>
    <s v="Profit"/>
  </r>
  <r>
    <d v="2016-08-20T00:00:00"/>
    <x v="2"/>
    <x v="7"/>
    <x v="233"/>
    <s v="Dianna Wilson20160820"/>
    <x v="2616"/>
    <x v="14"/>
    <x v="2"/>
    <x v="6"/>
    <s v="SKILCRAFT Telephone Shoulder Rest, 2&quot; x 6.5&quot; x 2.5&quot;, Black"/>
    <n v="14.78"/>
    <n v="2"/>
    <n v="3.99"/>
    <s v="Profit"/>
  </r>
  <r>
    <d v="2016-08-21T00:00:00"/>
    <x v="2"/>
    <x v="7"/>
    <x v="720"/>
    <s v="Stephanie Ulpright20160821"/>
    <x v="2617"/>
    <x v="25"/>
    <x v="0"/>
    <x v="1"/>
    <s v="Avery 49"/>
    <n v="9.2200000000000006"/>
    <n v="4"/>
    <n v="3.34"/>
    <s v="Profit"/>
  </r>
  <r>
    <d v="2016-08-21T00:00:00"/>
    <x v="2"/>
    <x v="7"/>
    <x v="720"/>
    <s v="Stephanie Ulpright20160821"/>
    <x v="2617"/>
    <x v="25"/>
    <x v="0"/>
    <x v="14"/>
    <s v="Acme 10&quot; Easy Grip Assistive Scissors"/>
    <n v="28.05"/>
    <n v="2"/>
    <n v="3.51"/>
    <s v="Profit"/>
  </r>
  <r>
    <d v="2016-08-21T00:00:00"/>
    <x v="2"/>
    <x v="7"/>
    <x v="81"/>
    <s v="Rick Bensley20160821"/>
    <x v="2618"/>
    <x v="2"/>
    <x v="1"/>
    <x v="13"/>
    <s v="Iceberg OfficeWorks 42&quot; Round Tables"/>
    <n v="815.29"/>
    <n v="9"/>
    <n v="-339.71"/>
    <s v="Loss"/>
  </r>
  <r>
    <d v="2016-08-21T00:00:00"/>
    <x v="2"/>
    <x v="7"/>
    <x v="759"/>
    <s v="Scot Coram20160821"/>
    <x v="2619"/>
    <x v="3"/>
    <x v="0"/>
    <x v="3"/>
    <s v="Avery Durable Slant Ring Binders"/>
    <n v="12.67"/>
    <n v="2"/>
    <n v="4.75"/>
    <s v="Profit"/>
  </r>
  <r>
    <d v="2016-08-21T00:00:00"/>
    <x v="2"/>
    <x v="7"/>
    <x v="759"/>
    <s v="Scot Coram20160821"/>
    <x v="2619"/>
    <x v="3"/>
    <x v="2"/>
    <x v="6"/>
    <s v="Motorola HK250 Universal Bluetooth Headset"/>
    <n v="91.96"/>
    <n v="5"/>
    <n v="-20.69"/>
    <s v="Loss"/>
  </r>
  <r>
    <d v="2016-08-21T00:00:00"/>
    <x v="2"/>
    <x v="7"/>
    <x v="759"/>
    <s v="Scot Coram20160821"/>
    <x v="2619"/>
    <x v="3"/>
    <x v="2"/>
    <x v="9"/>
    <s v="LogitechÂ Gaming G510s - Keyboard"/>
    <n v="254.97"/>
    <n v="3"/>
    <n v="91.79"/>
    <s v="Profit"/>
  </r>
  <r>
    <d v="2016-08-21T00:00:00"/>
    <x v="2"/>
    <x v="7"/>
    <x v="759"/>
    <s v="Scot Coram20160821"/>
    <x v="2619"/>
    <x v="3"/>
    <x v="2"/>
    <x v="6"/>
    <s v="Anker Astro Mini 3000mAh Ultra-Compact Portable Charger"/>
    <n v="31.98"/>
    <n v="2"/>
    <n v="-8"/>
    <s v="Loss"/>
  </r>
  <r>
    <d v="2016-08-21T00:00:00"/>
    <x v="2"/>
    <x v="7"/>
    <x v="759"/>
    <s v="Scot Coram20160821"/>
    <x v="2619"/>
    <x v="3"/>
    <x v="1"/>
    <x v="13"/>
    <s v="Bretford CR8500 Series Meeting Room Furniture"/>
    <n v="2887.06"/>
    <n v="9"/>
    <n v="180.44"/>
    <s v="Profit"/>
  </r>
  <r>
    <d v="2016-08-21T00:00:00"/>
    <x v="2"/>
    <x v="7"/>
    <x v="759"/>
    <s v="Scot Coram20160821"/>
    <x v="2619"/>
    <x v="3"/>
    <x v="0"/>
    <x v="0"/>
    <s v="Xerox 1997"/>
    <n v="12.96"/>
    <n v="2"/>
    <n v="6.22"/>
    <s v="Profit"/>
  </r>
  <r>
    <d v="2016-08-21T00:00:00"/>
    <x v="2"/>
    <x v="7"/>
    <x v="759"/>
    <s v="Scot Coram20160821"/>
    <x v="2619"/>
    <x v="3"/>
    <x v="0"/>
    <x v="0"/>
    <s v="Xerox 1928"/>
    <n v="47.52"/>
    <n v="9"/>
    <n v="21.38"/>
    <s v="Profit"/>
  </r>
  <r>
    <d v="2016-08-21T00:00:00"/>
    <x v="2"/>
    <x v="7"/>
    <x v="468"/>
    <s v="Rachel Payne20160821"/>
    <x v="2620"/>
    <x v="22"/>
    <x v="0"/>
    <x v="3"/>
    <s v="Avery Durable Slant Ring Binders With Label Holder"/>
    <n v="33.44"/>
    <n v="10"/>
    <n v="11.7"/>
    <s v="Profit"/>
  </r>
  <r>
    <d v="2016-08-21T00:00:00"/>
    <x v="2"/>
    <x v="7"/>
    <x v="144"/>
    <s v="Jay Kimmel20160821"/>
    <x v="2621"/>
    <x v="20"/>
    <x v="1"/>
    <x v="5"/>
    <s v="Leather Task Chair, Black"/>
    <n v="573.16999999999996"/>
    <n v="7"/>
    <n v="63.69"/>
    <s v="Profit"/>
  </r>
  <r>
    <d v="2016-08-22T00:00:00"/>
    <x v="2"/>
    <x v="7"/>
    <x v="353"/>
    <s v="Craig Reiter20160822"/>
    <x v="2622"/>
    <x v="10"/>
    <x v="0"/>
    <x v="12"/>
    <s v="Tripp Lite Isotel 8 Ultra 8 Outlet Metal Surge"/>
    <n v="113.55"/>
    <n v="2"/>
    <n v="8.52"/>
    <s v="Profit"/>
  </r>
  <r>
    <d v="2016-08-22T00:00:00"/>
    <x v="2"/>
    <x v="7"/>
    <x v="353"/>
    <s v="Craig Reiter20160822"/>
    <x v="2622"/>
    <x v="10"/>
    <x v="0"/>
    <x v="3"/>
    <s v="Avery Durable Poly Binders"/>
    <n v="3.32"/>
    <n v="2"/>
    <n v="-2.65"/>
    <s v="Loss"/>
  </r>
  <r>
    <d v="2016-08-22T00:00:00"/>
    <x v="2"/>
    <x v="7"/>
    <x v="353"/>
    <s v="Craig Reiter20160822"/>
    <x v="2622"/>
    <x v="10"/>
    <x v="0"/>
    <x v="10"/>
    <s v="Airmail Envelopes"/>
    <n v="134.29"/>
    <n v="2"/>
    <n v="45.32"/>
    <s v="Profit"/>
  </r>
  <r>
    <d v="2016-08-22T00:00:00"/>
    <x v="2"/>
    <x v="7"/>
    <x v="118"/>
    <s v="Dorothy Dickinson20160822"/>
    <x v="2623"/>
    <x v="0"/>
    <x v="0"/>
    <x v="3"/>
    <s v="GBC Standard Recycled Report Covers, Clear Plastic Sheets"/>
    <n v="4.3099999999999996"/>
    <n v="2"/>
    <n v="-6.9"/>
    <s v="Loss"/>
  </r>
  <r>
    <d v="2016-08-22T00:00:00"/>
    <x v="2"/>
    <x v="7"/>
    <x v="320"/>
    <s v="Sheri Gordon20160822"/>
    <x v="2624"/>
    <x v="11"/>
    <x v="0"/>
    <x v="3"/>
    <s v="GBC Imprintable Covers"/>
    <n v="26.35"/>
    <n v="8"/>
    <n v="-18.45"/>
    <s v="Loss"/>
  </r>
  <r>
    <d v="2016-08-22T00:00:00"/>
    <x v="2"/>
    <x v="7"/>
    <x v="486"/>
    <s v="Deirdre Greer20160822"/>
    <x v="2625"/>
    <x v="22"/>
    <x v="0"/>
    <x v="0"/>
    <s v="Xerox 202"/>
    <n v="19.440000000000001"/>
    <n v="3"/>
    <n v="9.33"/>
    <s v="Profit"/>
  </r>
  <r>
    <d v="2016-08-22T00:00:00"/>
    <x v="2"/>
    <x v="7"/>
    <x v="529"/>
    <s v="Tony Chapman20160822"/>
    <x v="2626"/>
    <x v="26"/>
    <x v="1"/>
    <x v="8"/>
    <s v="Dana Halogen Swing-Arm Architect Lamp"/>
    <n v="98.33"/>
    <n v="3"/>
    <n v="9.83"/>
    <s v="Profit"/>
  </r>
  <r>
    <d v="2016-08-22T00:00:00"/>
    <x v="2"/>
    <x v="7"/>
    <x v="203"/>
    <s v="Pauline Webber20160822"/>
    <x v="2627"/>
    <x v="3"/>
    <x v="0"/>
    <x v="4"/>
    <s v="Newell 346"/>
    <n v="5.76"/>
    <n v="2"/>
    <n v="1.67"/>
    <s v="Profit"/>
  </r>
  <r>
    <d v="2016-08-23T00:00:00"/>
    <x v="2"/>
    <x v="7"/>
    <x v="772"/>
    <s v="Mick Hernandez20160823"/>
    <x v="2628"/>
    <x v="0"/>
    <x v="0"/>
    <x v="2"/>
    <s v="SAFCO Boltless Steel Shelving"/>
    <n v="727.3"/>
    <n v="8"/>
    <n v="-172.73"/>
    <s v="Loss"/>
  </r>
  <r>
    <d v="2016-08-23T00:00:00"/>
    <x v="2"/>
    <x v="7"/>
    <x v="772"/>
    <s v="Mick Hernandez20160823"/>
    <x v="2628"/>
    <x v="0"/>
    <x v="1"/>
    <x v="8"/>
    <s v="Flat Face Poster Frame"/>
    <n v="22.61"/>
    <n v="3"/>
    <n v="-10.17"/>
    <s v="Loss"/>
  </r>
  <r>
    <d v="2016-08-23T00:00:00"/>
    <x v="2"/>
    <x v="7"/>
    <x v="772"/>
    <s v="Mick Hernandez20160823"/>
    <x v="2628"/>
    <x v="0"/>
    <x v="2"/>
    <x v="9"/>
    <s v="WD My Passport Ultra 2TB Portable External Hard Drive"/>
    <n v="666.4"/>
    <n v="7"/>
    <n v="-33.32"/>
    <s v="Loss"/>
  </r>
  <r>
    <d v="2016-08-23T00:00:00"/>
    <x v="2"/>
    <x v="7"/>
    <x v="282"/>
    <s v="Maxwell Schwartz20160823"/>
    <x v="2629"/>
    <x v="22"/>
    <x v="2"/>
    <x v="15"/>
    <s v="Okidata C331dn Printer"/>
    <n v="837.6"/>
    <n v="3"/>
    <n v="62.82"/>
    <s v="Profit"/>
  </r>
  <r>
    <d v="2016-08-23T00:00:00"/>
    <x v="2"/>
    <x v="7"/>
    <x v="282"/>
    <s v="Maxwell Schwartz20160823"/>
    <x v="2629"/>
    <x v="22"/>
    <x v="0"/>
    <x v="10"/>
    <s v="Tyvek  Top-Opening Peel &amp; Seel Envelopes, Plain White"/>
    <n v="135.9"/>
    <n v="5"/>
    <n v="63.87"/>
    <s v="Profit"/>
  </r>
  <r>
    <d v="2016-08-23T00:00:00"/>
    <x v="2"/>
    <x v="7"/>
    <x v="282"/>
    <s v="Maxwell Schwartz20160823"/>
    <x v="2629"/>
    <x v="22"/>
    <x v="0"/>
    <x v="0"/>
    <s v="Xerox 1978"/>
    <n v="34.68"/>
    <n v="6"/>
    <n v="16.989999999999998"/>
    <s v="Profit"/>
  </r>
  <r>
    <d v="2016-08-23T00:00:00"/>
    <x v="2"/>
    <x v="7"/>
    <x v="282"/>
    <s v="Maxwell Schwartz20160823"/>
    <x v="2629"/>
    <x v="22"/>
    <x v="1"/>
    <x v="5"/>
    <s v="Office Star Flex Back Scooter Chair with White Frame"/>
    <n v="532.70000000000005"/>
    <n v="6"/>
    <n v="-39.950000000000003"/>
    <s v="Loss"/>
  </r>
  <r>
    <d v="2016-08-23T00:00:00"/>
    <x v="2"/>
    <x v="7"/>
    <x v="282"/>
    <s v="Maxwell Schwartz20160823"/>
    <x v="2629"/>
    <x v="22"/>
    <x v="0"/>
    <x v="12"/>
    <s v="Acco Six-Outlet Power Strip, 4' Cord Length"/>
    <n v="43.1"/>
    <n v="5"/>
    <n v="11.21"/>
    <s v="Profit"/>
  </r>
  <r>
    <d v="2016-08-23T00:00:00"/>
    <x v="2"/>
    <x v="7"/>
    <x v="282"/>
    <s v="Maxwell Schwartz20160823"/>
    <x v="2629"/>
    <x v="22"/>
    <x v="0"/>
    <x v="14"/>
    <s v="Acme Rosewood Handle Letter Opener"/>
    <n v="15.88"/>
    <n v="4"/>
    <n v="0.16"/>
    <s v="Profit"/>
  </r>
  <r>
    <d v="2016-08-23T00:00:00"/>
    <x v="2"/>
    <x v="7"/>
    <x v="359"/>
    <s v="Jennifer Patt20160823"/>
    <x v="2630"/>
    <x v="20"/>
    <x v="0"/>
    <x v="4"/>
    <s v="Dixon Prang Watercolor Pencils, 10-Color Set with Brush"/>
    <n v="21.3"/>
    <n v="5"/>
    <n v="8.73"/>
    <s v="Profit"/>
  </r>
  <r>
    <d v="2016-08-23T00:00:00"/>
    <x v="2"/>
    <x v="7"/>
    <x v="359"/>
    <s v="Jennifer Patt20160823"/>
    <x v="2630"/>
    <x v="20"/>
    <x v="0"/>
    <x v="12"/>
    <s v="1.7 Cubic Foot Compact &quot;Cube&quot; Office Refrigerators"/>
    <n v="1040.8"/>
    <n v="5"/>
    <n v="281.02"/>
    <s v="Profit"/>
  </r>
  <r>
    <d v="2016-08-23T00:00:00"/>
    <x v="2"/>
    <x v="7"/>
    <x v="359"/>
    <s v="Jennifer Patt20160823"/>
    <x v="2630"/>
    <x v="20"/>
    <x v="0"/>
    <x v="4"/>
    <s v="Newell 331"/>
    <n v="29.34"/>
    <n v="6"/>
    <n v="7.92"/>
    <s v="Profit"/>
  </r>
  <r>
    <d v="2016-08-23T00:00:00"/>
    <x v="2"/>
    <x v="7"/>
    <x v="338"/>
    <s v="Matt Abelman20160823"/>
    <x v="2631"/>
    <x v="21"/>
    <x v="0"/>
    <x v="1"/>
    <s v="Permanent Self-Adhesive File Folder Labels for Typewriters, 1 1/8 x 3 1/2, White"/>
    <n v="25.2"/>
    <n v="4"/>
    <n v="11.59"/>
    <s v="Profit"/>
  </r>
  <r>
    <d v="2016-08-23T00:00:00"/>
    <x v="2"/>
    <x v="7"/>
    <x v="338"/>
    <s v="Matt Abelman20160823"/>
    <x v="2631"/>
    <x v="21"/>
    <x v="0"/>
    <x v="1"/>
    <s v="Avery 515"/>
    <n v="37.590000000000003"/>
    <n v="3"/>
    <n v="17.670000000000002"/>
    <s v="Profit"/>
  </r>
  <r>
    <d v="2016-08-23T00:00:00"/>
    <x v="2"/>
    <x v="7"/>
    <x v="338"/>
    <s v="Matt Abelman20160823"/>
    <x v="2631"/>
    <x v="21"/>
    <x v="0"/>
    <x v="2"/>
    <s v="Pizazz Global Quick File"/>
    <n v="14.97"/>
    <n v="1"/>
    <n v="4.1900000000000004"/>
    <s v="Profit"/>
  </r>
  <r>
    <d v="2016-08-23T00:00:00"/>
    <x v="2"/>
    <x v="7"/>
    <x v="338"/>
    <s v="Matt Abelman20160823"/>
    <x v="2631"/>
    <x v="21"/>
    <x v="2"/>
    <x v="9"/>
    <s v="Maxell 4.7GB DVD+R 5/Pack"/>
    <n v="1.98"/>
    <n v="2"/>
    <n v="0.89"/>
    <s v="Profit"/>
  </r>
  <r>
    <d v="2016-08-26T00:00:00"/>
    <x v="2"/>
    <x v="7"/>
    <x v="334"/>
    <s v="Roland Fjeld20160826"/>
    <x v="2632"/>
    <x v="3"/>
    <x v="0"/>
    <x v="7"/>
    <s v="Advantus SlideClip Paper Clips"/>
    <n v="10.23"/>
    <n v="3"/>
    <n v="4.91"/>
    <s v="Profit"/>
  </r>
  <r>
    <d v="2016-08-26T00:00:00"/>
    <x v="2"/>
    <x v="7"/>
    <x v="334"/>
    <s v="Roland Fjeld20160826"/>
    <x v="2632"/>
    <x v="3"/>
    <x v="0"/>
    <x v="0"/>
    <s v="Xerox 1979"/>
    <n v="154.9"/>
    <n v="5"/>
    <n v="69.709999999999994"/>
    <s v="Profit"/>
  </r>
  <r>
    <d v="2016-08-26T00:00:00"/>
    <x v="2"/>
    <x v="7"/>
    <x v="49"/>
    <s v="Linda Cazamias20160826"/>
    <x v="2633"/>
    <x v="0"/>
    <x v="2"/>
    <x v="9"/>
    <s v="Logitech G700s Rechargeable Gaming Mouse"/>
    <n v="159.97999999999999"/>
    <n v="2"/>
    <n v="44"/>
    <s v="Profit"/>
  </r>
  <r>
    <d v="2016-08-26T00:00:00"/>
    <x v="2"/>
    <x v="7"/>
    <x v="49"/>
    <s v="Linda Cazamias20160826"/>
    <x v="2633"/>
    <x v="0"/>
    <x v="1"/>
    <x v="5"/>
    <s v="Hon Deluxe Fabric Upholstered Stacking Chairs"/>
    <n v="1024.72"/>
    <n v="6"/>
    <n v="-29.28"/>
    <s v="Loss"/>
  </r>
  <r>
    <d v="2016-08-26T00:00:00"/>
    <x v="2"/>
    <x v="7"/>
    <x v="309"/>
    <s v="Charles Crestani20160826"/>
    <x v="2634"/>
    <x v="22"/>
    <x v="0"/>
    <x v="0"/>
    <s v="Xerox 1931"/>
    <n v="6.48"/>
    <n v="1"/>
    <n v="3.11"/>
    <s v="Profit"/>
  </r>
  <r>
    <d v="2016-08-26T00:00:00"/>
    <x v="2"/>
    <x v="7"/>
    <x v="351"/>
    <s v="Don Jones20160826"/>
    <x v="2635"/>
    <x v="3"/>
    <x v="1"/>
    <x v="5"/>
    <s v="Global Troy Executive Leather Low-Back Tilter"/>
    <n v="1603.14"/>
    <n v="4"/>
    <n v="100.2"/>
    <s v="Profit"/>
  </r>
  <r>
    <d v="2016-08-26T00:00:00"/>
    <x v="2"/>
    <x v="7"/>
    <x v="422"/>
    <s v="Vivek Grady20160826"/>
    <x v="2636"/>
    <x v="2"/>
    <x v="0"/>
    <x v="4"/>
    <s v="Binney &amp; Smith inkTank Erasable Pocket Highlighter, Chisel Tip, Yellow"/>
    <n v="5.47"/>
    <n v="3"/>
    <n v="1.64"/>
    <s v="Profit"/>
  </r>
  <r>
    <d v="2016-08-26T00:00:00"/>
    <x v="2"/>
    <x v="7"/>
    <x v="422"/>
    <s v="Vivek Grady20160826"/>
    <x v="2636"/>
    <x v="2"/>
    <x v="2"/>
    <x v="9"/>
    <s v="Logitech Trackman Marble Mouse"/>
    <n v="47.98"/>
    <n v="2"/>
    <n v="13.2"/>
    <s v="Profit"/>
  </r>
  <r>
    <d v="2016-08-26T00:00:00"/>
    <x v="2"/>
    <x v="7"/>
    <x v="324"/>
    <s v="Tom Stivers20160826"/>
    <x v="2637"/>
    <x v="3"/>
    <x v="0"/>
    <x v="4"/>
    <s v="Newell Chalk Holder"/>
    <n v="8.26"/>
    <n v="2"/>
    <n v="3.8"/>
    <s v="Profit"/>
  </r>
  <r>
    <d v="2016-08-26T00:00:00"/>
    <x v="2"/>
    <x v="7"/>
    <x v="696"/>
    <s v="Dan Reichenbach20160826"/>
    <x v="2638"/>
    <x v="20"/>
    <x v="2"/>
    <x v="6"/>
    <s v="Samsung Replacement EH64AVFWE Premium Headset"/>
    <n v="33"/>
    <n v="6"/>
    <n v="8.25"/>
    <s v="Profit"/>
  </r>
  <r>
    <d v="2016-08-26T00:00:00"/>
    <x v="2"/>
    <x v="7"/>
    <x v="696"/>
    <s v="Dan Reichenbach20160826"/>
    <x v="2638"/>
    <x v="20"/>
    <x v="2"/>
    <x v="9"/>
    <s v="Plantronics Audio 478 Stereo USB Headset"/>
    <n v="249.95"/>
    <n v="5"/>
    <n v="87.48"/>
    <s v="Profit"/>
  </r>
  <r>
    <d v="2016-08-26T00:00:00"/>
    <x v="2"/>
    <x v="7"/>
    <x v="301"/>
    <s v="Shirley Schmidt20160826"/>
    <x v="2639"/>
    <x v="21"/>
    <x v="2"/>
    <x v="9"/>
    <s v="Memorex Micro Travel Drive 16 GB"/>
    <n v="47.97"/>
    <n v="3"/>
    <n v="14.87"/>
    <s v="Profit"/>
  </r>
  <r>
    <d v="2016-08-26T00:00:00"/>
    <x v="2"/>
    <x v="7"/>
    <x v="182"/>
    <s v="Andrew Allen20160826"/>
    <x v="2640"/>
    <x v="14"/>
    <x v="0"/>
    <x v="0"/>
    <s v="Xerox 1950"/>
    <n v="11.56"/>
    <n v="2"/>
    <n v="5.66"/>
    <s v="Profit"/>
  </r>
  <r>
    <d v="2016-08-26T00:00:00"/>
    <x v="2"/>
    <x v="7"/>
    <x v="182"/>
    <s v="Andrew Allen20160826"/>
    <x v="2640"/>
    <x v="14"/>
    <x v="2"/>
    <x v="6"/>
    <s v="ClearSounds CSC500 Amplified Spirit Phone Corded phone"/>
    <n v="209.97"/>
    <n v="3"/>
    <n v="58.79"/>
    <s v="Profit"/>
  </r>
  <r>
    <d v="2016-08-26T00:00:00"/>
    <x v="2"/>
    <x v="7"/>
    <x v="182"/>
    <s v="Andrew Allen20160826"/>
    <x v="2640"/>
    <x v="14"/>
    <x v="1"/>
    <x v="13"/>
    <s v="Hon 4060 Series Tables"/>
    <n v="447.84"/>
    <n v="4"/>
    <n v="98.52"/>
    <s v="Profit"/>
  </r>
  <r>
    <d v="2016-08-26T00:00:00"/>
    <x v="2"/>
    <x v="7"/>
    <x v="182"/>
    <s v="Andrew Allen20160826"/>
    <x v="2640"/>
    <x v="14"/>
    <x v="2"/>
    <x v="9"/>
    <s v="NETGEAR AC1750 Dual Band GigabitÂ Smart WiFi Router"/>
    <n v="479.97"/>
    <n v="3"/>
    <n v="163.19"/>
    <s v="Profit"/>
  </r>
  <r>
    <d v="2016-08-26T00:00:00"/>
    <x v="2"/>
    <x v="7"/>
    <x v="182"/>
    <s v="Andrew Allen20160826"/>
    <x v="2640"/>
    <x v="14"/>
    <x v="0"/>
    <x v="4"/>
    <s v="Newell 335"/>
    <n v="8.64"/>
    <n v="3"/>
    <n v="2.5099999999999998"/>
    <s v="Profit"/>
  </r>
  <r>
    <d v="2016-08-26T00:00:00"/>
    <x v="2"/>
    <x v="7"/>
    <x v="21"/>
    <s v="Xylona Preis20160826"/>
    <x v="2641"/>
    <x v="4"/>
    <x v="1"/>
    <x v="8"/>
    <s v="Deflect-o Glass Clear Studded Chair Mats"/>
    <n v="186.54"/>
    <n v="3"/>
    <n v="41.04"/>
    <s v="Profit"/>
  </r>
  <r>
    <d v="2016-08-26T00:00:00"/>
    <x v="2"/>
    <x v="7"/>
    <x v="687"/>
    <s v="Ken Dana20160826"/>
    <x v="2642"/>
    <x v="20"/>
    <x v="0"/>
    <x v="3"/>
    <s v="Deluxe Heavy-Duty Vinyl Round Ring Binder"/>
    <n v="146.69"/>
    <n v="8"/>
    <n v="45.84"/>
    <s v="Profit"/>
  </r>
  <r>
    <d v="2016-08-26T00:00:00"/>
    <x v="2"/>
    <x v="7"/>
    <x v="642"/>
    <s v="Stuart Van20160826"/>
    <x v="2643"/>
    <x v="16"/>
    <x v="0"/>
    <x v="0"/>
    <s v="Xerox 1944"/>
    <n v="31.01"/>
    <n v="1"/>
    <n v="11.24"/>
    <s v="Profit"/>
  </r>
  <r>
    <d v="2016-08-27T00:00:00"/>
    <x v="2"/>
    <x v="7"/>
    <x v="567"/>
    <s v="Sung Shariari20160827"/>
    <x v="2644"/>
    <x v="0"/>
    <x v="0"/>
    <x v="14"/>
    <s v="Martin-Yale Premier Letter Opener"/>
    <n v="51.52"/>
    <n v="5"/>
    <n v="-10.95"/>
    <s v="Loss"/>
  </r>
  <r>
    <d v="2016-08-27T00:00:00"/>
    <x v="2"/>
    <x v="7"/>
    <x v="567"/>
    <s v="Sung Shariari20160827"/>
    <x v="2644"/>
    <x v="0"/>
    <x v="0"/>
    <x v="0"/>
    <s v="Ampad Gold Fibre Wirebound Steno Books, 6&quot; x 9&quot;, Gregg Ruled"/>
    <n v="3.53"/>
    <n v="1"/>
    <n v="1.1499999999999999"/>
    <s v="Profit"/>
  </r>
  <r>
    <d v="2016-08-27T00:00:00"/>
    <x v="2"/>
    <x v="7"/>
    <x v="567"/>
    <s v="Sung Shariari20160827"/>
    <x v="2644"/>
    <x v="0"/>
    <x v="0"/>
    <x v="0"/>
    <s v="Xerox 196"/>
    <n v="4.62"/>
    <n v="1"/>
    <n v="1.68"/>
    <s v="Profit"/>
  </r>
  <r>
    <d v="2016-08-27T00:00:00"/>
    <x v="2"/>
    <x v="7"/>
    <x v="567"/>
    <s v="Sung Shariari20160827"/>
    <x v="2644"/>
    <x v="0"/>
    <x v="0"/>
    <x v="14"/>
    <s v="Fiskars 8&quot; Scissors, 2/Pack"/>
    <n v="55.17"/>
    <n v="4"/>
    <n v="6.21"/>
    <s v="Profit"/>
  </r>
  <r>
    <d v="2016-08-27T00:00:00"/>
    <x v="2"/>
    <x v="7"/>
    <x v="764"/>
    <s v="Ted Butterfield20160827"/>
    <x v="2645"/>
    <x v="32"/>
    <x v="0"/>
    <x v="0"/>
    <s v="Xerox 1919"/>
    <n v="122.97"/>
    <n v="3"/>
    <n v="60.26"/>
    <s v="Profit"/>
  </r>
  <r>
    <d v="2016-08-27T00:00:00"/>
    <x v="2"/>
    <x v="7"/>
    <x v="764"/>
    <s v="Ted Butterfield20160827"/>
    <x v="2645"/>
    <x v="32"/>
    <x v="1"/>
    <x v="13"/>
    <s v="SAFCO PlanMaster Heigh-Adjustable Drafting Table Base, 43w x 30d x 30-37h, Black"/>
    <n v="244.62"/>
    <n v="1"/>
    <n v="20.97"/>
    <s v="Profit"/>
  </r>
  <r>
    <d v="2016-08-27T00:00:00"/>
    <x v="2"/>
    <x v="7"/>
    <x v="764"/>
    <s v="Ted Butterfield20160827"/>
    <x v="2645"/>
    <x v="32"/>
    <x v="2"/>
    <x v="6"/>
    <s v="PureGear Roll-On Screen Protector"/>
    <n v="59.97"/>
    <n v="3"/>
    <n v="28.79"/>
    <s v="Profit"/>
  </r>
  <r>
    <d v="2016-08-27T00:00:00"/>
    <x v="2"/>
    <x v="7"/>
    <x v="764"/>
    <s v="Ted Butterfield20160827"/>
    <x v="2645"/>
    <x v="32"/>
    <x v="0"/>
    <x v="0"/>
    <s v="Southworth 25% Cotton Linen-Finish Paper &amp; Envelopes"/>
    <n v="81.540000000000006"/>
    <n v="9"/>
    <n v="36.69"/>
    <s v="Profit"/>
  </r>
  <r>
    <d v="2016-08-27T00:00:00"/>
    <x v="2"/>
    <x v="7"/>
    <x v="764"/>
    <s v="Ted Butterfield20160827"/>
    <x v="2645"/>
    <x v="32"/>
    <x v="0"/>
    <x v="7"/>
    <s v="Staples"/>
    <n v="11.68"/>
    <n v="4"/>
    <n v="5.26"/>
    <s v="Profit"/>
  </r>
  <r>
    <d v="2016-08-27T00:00:00"/>
    <x v="2"/>
    <x v="7"/>
    <x v="764"/>
    <s v="Ted Butterfield20160827"/>
    <x v="2645"/>
    <x v="32"/>
    <x v="0"/>
    <x v="3"/>
    <s v="Wilson Jones Clip &amp; Carry Folder Binder Tool for Ring Binders, Clear"/>
    <n v="29"/>
    <n v="5"/>
    <n v="13.92"/>
    <s v="Profit"/>
  </r>
  <r>
    <d v="2016-08-27T00:00:00"/>
    <x v="2"/>
    <x v="7"/>
    <x v="735"/>
    <s v="Todd Boyes20160827"/>
    <x v="2646"/>
    <x v="0"/>
    <x v="0"/>
    <x v="2"/>
    <s v="Portfile Personal File Boxes"/>
    <n v="14.16"/>
    <n v="1"/>
    <n v="1.06"/>
    <s v="Profit"/>
  </r>
  <r>
    <d v="2016-08-27T00:00:00"/>
    <x v="2"/>
    <x v="7"/>
    <x v="735"/>
    <s v="Todd Boyes20160827"/>
    <x v="2646"/>
    <x v="0"/>
    <x v="0"/>
    <x v="0"/>
    <s v="Southworth 25% Cotton Premium Laser Paper and Envelopes"/>
    <n v="79.92"/>
    <n v="5"/>
    <n v="27.97"/>
    <s v="Profit"/>
  </r>
  <r>
    <d v="2016-08-27T00:00:00"/>
    <x v="2"/>
    <x v="7"/>
    <x v="551"/>
    <s v="Elizabeth Moffitt20160827"/>
    <x v="2647"/>
    <x v="16"/>
    <x v="0"/>
    <x v="1"/>
    <s v="Avery 484"/>
    <n v="9.2200000000000006"/>
    <n v="4"/>
    <n v="3.34"/>
    <s v="Profit"/>
  </r>
  <r>
    <d v="2016-08-28T00:00:00"/>
    <x v="2"/>
    <x v="7"/>
    <x v="330"/>
    <s v="Chad Sievert20160828"/>
    <x v="2648"/>
    <x v="26"/>
    <x v="0"/>
    <x v="0"/>
    <s v="Wirebound Four 2-3/4 x 5 Forms per Page, 400 Sets per Book"/>
    <n v="15.48"/>
    <n v="3"/>
    <n v="5.61"/>
    <s v="Profit"/>
  </r>
  <r>
    <d v="2016-08-28T00:00:00"/>
    <x v="2"/>
    <x v="7"/>
    <x v="330"/>
    <s v="Chad Sievert20160828"/>
    <x v="2648"/>
    <x v="26"/>
    <x v="2"/>
    <x v="6"/>
    <s v="AT&amp;T 17929 Lendline Telephone"/>
    <n v="108.58"/>
    <n v="3"/>
    <n v="8.14"/>
    <s v="Profit"/>
  </r>
  <r>
    <d v="2016-08-28T00:00:00"/>
    <x v="2"/>
    <x v="7"/>
    <x v="717"/>
    <s v="Tom Prescott20160828"/>
    <x v="2649"/>
    <x v="0"/>
    <x v="0"/>
    <x v="3"/>
    <s v="Angle-D Binders with Locking Rings, Label Holders"/>
    <n v="13.14"/>
    <n v="9"/>
    <n v="-21.68"/>
    <s v="Loss"/>
  </r>
  <r>
    <d v="2016-08-28T00:00:00"/>
    <x v="2"/>
    <x v="7"/>
    <x v="717"/>
    <s v="Tom Prescott20160828"/>
    <x v="2649"/>
    <x v="0"/>
    <x v="0"/>
    <x v="3"/>
    <s v="GBC ProClick Spines for 32-Hole Punch"/>
    <n v="10.02"/>
    <n v="4"/>
    <n v="-16.54"/>
    <s v="Loss"/>
  </r>
  <r>
    <d v="2016-08-28T00:00:00"/>
    <x v="2"/>
    <x v="7"/>
    <x v="717"/>
    <s v="Tom Prescott20160828"/>
    <x v="2649"/>
    <x v="0"/>
    <x v="1"/>
    <x v="11"/>
    <s v="Sauder Camden County Collection Libraries, Planked Cherry Finish"/>
    <n v="156.37"/>
    <n v="2"/>
    <n v="-52.89"/>
    <s v="Loss"/>
  </r>
  <r>
    <d v="2016-08-28T00:00:00"/>
    <x v="2"/>
    <x v="7"/>
    <x v="615"/>
    <s v="Edward Becker20160828"/>
    <x v="2650"/>
    <x v="10"/>
    <x v="0"/>
    <x v="3"/>
    <s v="GBC VeloBinder Strips"/>
    <n v="18.43"/>
    <n v="8"/>
    <n v="-12.29"/>
    <s v="Loss"/>
  </r>
  <r>
    <d v="2016-08-29T00:00:00"/>
    <x v="2"/>
    <x v="7"/>
    <x v="81"/>
    <s v="Rick Bensley20160829"/>
    <x v="2651"/>
    <x v="1"/>
    <x v="0"/>
    <x v="0"/>
    <s v="Avery Personal Creations Heavyweight Cards"/>
    <n v="64.62"/>
    <n v="7"/>
    <n v="22.62"/>
    <s v="Profit"/>
  </r>
  <r>
    <d v="2016-08-29T00:00:00"/>
    <x v="2"/>
    <x v="7"/>
    <x v="81"/>
    <s v="Rick Bensley20160829"/>
    <x v="2651"/>
    <x v="1"/>
    <x v="2"/>
    <x v="9"/>
    <s v="SanDisk Ultra 64 GB MicroSDHC Class 10 Memory Card"/>
    <n v="95.98"/>
    <n v="3"/>
    <n v="-10.8"/>
    <s v="Loss"/>
  </r>
  <r>
    <d v="2016-08-29T00:00:00"/>
    <x v="2"/>
    <x v="7"/>
    <x v="81"/>
    <s v="Rick Bensley20160829"/>
    <x v="2651"/>
    <x v="1"/>
    <x v="0"/>
    <x v="3"/>
    <s v="Avery Hidden Tab Dividers for Binding Systems"/>
    <n v="1.79"/>
    <n v="3"/>
    <n v="-3.04"/>
    <s v="Loss"/>
  </r>
  <r>
    <d v="2016-08-29T00:00:00"/>
    <x v="2"/>
    <x v="7"/>
    <x v="692"/>
    <s v="Adam Bellavance20160829"/>
    <x v="2652"/>
    <x v="38"/>
    <x v="0"/>
    <x v="14"/>
    <s v="Acme Forged Steel Scissors with Black Enamel Handles"/>
    <n v="27.93"/>
    <n v="3"/>
    <n v="8.1"/>
    <s v="Profit"/>
  </r>
  <r>
    <d v="2016-08-29T00:00:00"/>
    <x v="2"/>
    <x v="7"/>
    <x v="690"/>
    <s v="Meg O'Connel20160829"/>
    <x v="2653"/>
    <x v="20"/>
    <x v="2"/>
    <x v="6"/>
    <s v="Samsung Replacement EH64AVFWE Premium Headset"/>
    <n v="22"/>
    <n v="4"/>
    <n v="5.5"/>
    <s v="Profit"/>
  </r>
  <r>
    <d v="2016-08-29T00:00:00"/>
    <x v="2"/>
    <x v="7"/>
    <x v="169"/>
    <s v="George Bell20160829"/>
    <x v="2654"/>
    <x v="2"/>
    <x v="1"/>
    <x v="13"/>
    <s v="Barricks 18&quot; x 48&quot; Non-Folding Utility Table with Bottom Storage Shelf"/>
    <n v="241.92"/>
    <n v="4"/>
    <n v="-56.45"/>
    <s v="Loss"/>
  </r>
  <r>
    <d v="2016-08-29T00:00:00"/>
    <x v="2"/>
    <x v="7"/>
    <x v="169"/>
    <s v="George Bell20160829"/>
    <x v="2654"/>
    <x v="2"/>
    <x v="1"/>
    <x v="11"/>
    <s v="O'Sullivan 5-Shelf Heavy-Duty Bookcases"/>
    <n v="163.88"/>
    <n v="4"/>
    <n v="-81.94"/>
    <s v="Loss"/>
  </r>
  <r>
    <d v="2016-08-29T00:00:00"/>
    <x v="2"/>
    <x v="7"/>
    <x v="169"/>
    <s v="George Bell20160829"/>
    <x v="2654"/>
    <x v="2"/>
    <x v="0"/>
    <x v="3"/>
    <s v="Fellowes Black Plastic Comb Bindings"/>
    <n v="3.49"/>
    <n v="2"/>
    <n v="-2.79"/>
    <s v="Loss"/>
  </r>
  <r>
    <d v="2016-08-29T00:00:00"/>
    <x v="2"/>
    <x v="7"/>
    <x v="169"/>
    <s v="George Bell20160829"/>
    <x v="2654"/>
    <x v="2"/>
    <x v="0"/>
    <x v="7"/>
    <s v="Revere Boxed Rubber Bands by Revere"/>
    <n v="10.58"/>
    <n v="7"/>
    <n v="-2.38"/>
    <s v="Loss"/>
  </r>
  <r>
    <d v="2016-08-30T00:00:00"/>
    <x v="2"/>
    <x v="7"/>
    <x v="487"/>
    <s v="Patrick O'Brill20160830"/>
    <x v="2655"/>
    <x v="2"/>
    <x v="2"/>
    <x v="6"/>
    <s v="Aastra 57i VoIP phone"/>
    <n v="290.89999999999998"/>
    <n v="3"/>
    <n v="-67.88"/>
    <s v="Loss"/>
  </r>
  <r>
    <d v="2016-08-30T00:00:00"/>
    <x v="2"/>
    <x v="7"/>
    <x v="487"/>
    <s v="Patrick O'Brill20160830"/>
    <x v="2655"/>
    <x v="2"/>
    <x v="0"/>
    <x v="2"/>
    <s v="File Shuttle II and Handi-File, Black"/>
    <n v="54.22"/>
    <n v="2"/>
    <n v="3.39"/>
    <s v="Profit"/>
  </r>
  <r>
    <d v="2016-08-30T00:00:00"/>
    <x v="2"/>
    <x v="7"/>
    <x v="487"/>
    <s v="Patrick O'Brill20160830"/>
    <x v="2655"/>
    <x v="2"/>
    <x v="1"/>
    <x v="5"/>
    <s v="Hon 2090 Â“Pillow SoftÂ” Series Mid Back Swivel/Tilt Chairs"/>
    <n v="786.74"/>
    <n v="4"/>
    <n v="-258.5"/>
    <s v="Loss"/>
  </r>
  <r>
    <d v="2016-08-30T00:00:00"/>
    <x v="2"/>
    <x v="7"/>
    <x v="487"/>
    <s v="Patrick O'Brill20160830"/>
    <x v="2655"/>
    <x v="2"/>
    <x v="0"/>
    <x v="1"/>
    <s v="Round Specialty Laser Printer Labels"/>
    <n v="100.24"/>
    <n v="10"/>
    <n v="33.83"/>
    <s v="Profit"/>
  </r>
  <r>
    <d v="2016-08-30T00:00:00"/>
    <x v="2"/>
    <x v="7"/>
    <x v="487"/>
    <s v="Patrick O'Brill20160830"/>
    <x v="2655"/>
    <x v="2"/>
    <x v="0"/>
    <x v="3"/>
    <s v="GBC Premium Transparent Covers with Diagonal Lined Pattern"/>
    <n v="37.76"/>
    <n v="6"/>
    <n v="-27.69"/>
    <s v="Loss"/>
  </r>
  <r>
    <d v="2016-08-30T00:00:00"/>
    <x v="2"/>
    <x v="7"/>
    <x v="100"/>
    <s v="Bruce Geld20160830"/>
    <x v="2656"/>
    <x v="3"/>
    <x v="1"/>
    <x v="8"/>
    <s v="Executive Impressions 10&quot; Spectator Wall Clock"/>
    <n v="47.04"/>
    <n v="4"/>
    <n v="15.99"/>
    <s v="Profit"/>
  </r>
  <r>
    <d v="2016-08-30T00:00:00"/>
    <x v="2"/>
    <x v="7"/>
    <x v="100"/>
    <s v="Bruce Geld20160830"/>
    <x v="2656"/>
    <x v="3"/>
    <x v="2"/>
    <x v="6"/>
    <s v="Panasonic KX TS3282W Corded phone"/>
    <n v="339.96"/>
    <n v="5"/>
    <n v="42.5"/>
    <s v="Profit"/>
  </r>
  <r>
    <d v="2016-08-31T00:00:00"/>
    <x v="2"/>
    <x v="7"/>
    <x v="633"/>
    <s v="Theone Pippenger20160831"/>
    <x v="2657"/>
    <x v="0"/>
    <x v="0"/>
    <x v="2"/>
    <s v="Super Decoflex Portable Personal File"/>
    <n v="23.97"/>
    <n v="2"/>
    <n v="2.4"/>
    <s v="Profit"/>
  </r>
  <r>
    <d v="2016-09-01T00:00:00"/>
    <x v="2"/>
    <x v="8"/>
    <x v="692"/>
    <s v="Adam Bellavance20160901"/>
    <x v="2658"/>
    <x v="20"/>
    <x v="2"/>
    <x v="9"/>
    <s v="Sabrent 4-Port USB 2.0 Hub"/>
    <n v="6.79"/>
    <n v="1"/>
    <n v="2.31"/>
    <s v="Profit"/>
  </r>
  <r>
    <d v="2016-09-01T00:00:00"/>
    <x v="2"/>
    <x v="8"/>
    <x v="692"/>
    <s v="Adam Bellavance20160901"/>
    <x v="2658"/>
    <x v="20"/>
    <x v="0"/>
    <x v="0"/>
    <s v="Xerox 1881"/>
    <n v="24.56"/>
    <n v="2"/>
    <n v="11.54"/>
    <s v="Profit"/>
  </r>
  <r>
    <d v="2016-09-01T00:00:00"/>
    <x v="2"/>
    <x v="8"/>
    <x v="692"/>
    <s v="Adam Bellavance20160901"/>
    <x v="2658"/>
    <x v="20"/>
    <x v="0"/>
    <x v="3"/>
    <s v="Acco Hanging Data Binders"/>
    <n v="3.05"/>
    <n v="1"/>
    <n v="1.07"/>
    <s v="Profit"/>
  </r>
  <r>
    <d v="2016-09-01T00:00:00"/>
    <x v="2"/>
    <x v="8"/>
    <x v="692"/>
    <s v="Adam Bellavance20160901"/>
    <x v="2658"/>
    <x v="20"/>
    <x v="0"/>
    <x v="0"/>
    <s v="Xerox 1881"/>
    <n v="49.12"/>
    <n v="4"/>
    <n v="23.09"/>
    <s v="Profit"/>
  </r>
  <r>
    <d v="2016-09-01T00:00:00"/>
    <x v="2"/>
    <x v="8"/>
    <x v="692"/>
    <s v="Adam Bellavance20160901"/>
    <x v="2658"/>
    <x v="20"/>
    <x v="0"/>
    <x v="3"/>
    <s v="GBC DocuBind P400 Electric Binding System"/>
    <n v="4355.17"/>
    <n v="4"/>
    <n v="1415.43"/>
    <s v="Profit"/>
  </r>
  <r>
    <d v="2016-09-01T00:00:00"/>
    <x v="2"/>
    <x v="8"/>
    <x v="755"/>
    <s v="Cynthia Voltz20160901"/>
    <x v="2659"/>
    <x v="3"/>
    <x v="0"/>
    <x v="10"/>
    <s v="White Business Envelopes with Contemporary Seam, Recycled White Business Envelopes"/>
    <n v="21.88"/>
    <n v="2"/>
    <n v="10.94"/>
    <s v="Profit"/>
  </r>
  <r>
    <d v="2016-09-01T00:00:00"/>
    <x v="2"/>
    <x v="8"/>
    <x v="78"/>
    <s v="Dean Katz20160901"/>
    <x v="2660"/>
    <x v="2"/>
    <x v="0"/>
    <x v="0"/>
    <s v="Telephone Message Books with Fax/Mobile Section, 5 1/2&quot; x 3 3/16&quot;"/>
    <n v="30.48"/>
    <n v="6"/>
    <n v="9.91"/>
    <s v="Profit"/>
  </r>
  <r>
    <d v="2016-09-01T00:00:00"/>
    <x v="2"/>
    <x v="8"/>
    <x v="78"/>
    <s v="Dean Katz20160901"/>
    <x v="2660"/>
    <x v="2"/>
    <x v="2"/>
    <x v="6"/>
    <s v="Anker 36W 4-Port USB Wall Charger Travel Power Adapter for iPhone 5s 5c 5"/>
    <n v="23.99"/>
    <n v="2"/>
    <n v="-4.8"/>
    <s v="Loss"/>
  </r>
  <r>
    <d v="2016-09-01T00:00:00"/>
    <x v="2"/>
    <x v="8"/>
    <x v="78"/>
    <s v="Dean Katz20160901"/>
    <x v="2660"/>
    <x v="2"/>
    <x v="0"/>
    <x v="7"/>
    <s v="Staples"/>
    <n v="16.690000000000001"/>
    <n v="7"/>
    <n v="5.42"/>
    <s v="Profit"/>
  </r>
  <r>
    <d v="2016-09-01T00:00:00"/>
    <x v="2"/>
    <x v="8"/>
    <x v="190"/>
    <s v="Patrick Gardner20160901"/>
    <x v="2661"/>
    <x v="20"/>
    <x v="2"/>
    <x v="9"/>
    <s v="Enermax Aurora Lite Keyboard"/>
    <n v="468.9"/>
    <n v="6"/>
    <n v="206.32"/>
    <s v="Profit"/>
  </r>
  <r>
    <d v="2016-09-01T00:00:00"/>
    <x v="2"/>
    <x v="8"/>
    <x v="190"/>
    <s v="Patrick Gardner20160901"/>
    <x v="2661"/>
    <x v="20"/>
    <x v="2"/>
    <x v="9"/>
    <s v="Memorex Mini Travel Drive 64 GB USB 2.0 Flash Drive"/>
    <n v="72.48"/>
    <n v="2"/>
    <n v="30.44"/>
    <s v="Profit"/>
  </r>
  <r>
    <d v="2016-09-01T00:00:00"/>
    <x v="2"/>
    <x v="8"/>
    <x v="190"/>
    <s v="Patrick Gardner20160901"/>
    <x v="2661"/>
    <x v="20"/>
    <x v="0"/>
    <x v="14"/>
    <s v="Acme Value Line Scissors"/>
    <n v="10.95"/>
    <n v="3"/>
    <n v="3.29"/>
    <s v="Profit"/>
  </r>
  <r>
    <d v="2016-09-01T00:00:00"/>
    <x v="2"/>
    <x v="8"/>
    <x v="190"/>
    <s v="Patrick Gardner20160901"/>
    <x v="2661"/>
    <x v="20"/>
    <x v="1"/>
    <x v="8"/>
    <s v="Howard Miller 14-1/2&quot; Diameter Chrome Round Wall Clock"/>
    <n v="191.82"/>
    <n v="3"/>
    <n v="61.38"/>
    <s v="Profit"/>
  </r>
  <r>
    <d v="2016-09-01T00:00:00"/>
    <x v="2"/>
    <x v="8"/>
    <x v="409"/>
    <s v="Joseph Airdo20160901"/>
    <x v="2662"/>
    <x v="14"/>
    <x v="0"/>
    <x v="3"/>
    <s v="Wilson Jones Turn Tabs Binder Tool for Ring Binders"/>
    <n v="24.1"/>
    <n v="5"/>
    <n v="11.09"/>
    <s v="Profit"/>
  </r>
  <r>
    <d v="2016-09-01T00:00:00"/>
    <x v="2"/>
    <x v="8"/>
    <x v="409"/>
    <s v="Joseph Airdo20160901"/>
    <x v="2662"/>
    <x v="14"/>
    <x v="2"/>
    <x v="6"/>
    <s v="Belkin Grip Candy Sheer Case / Cover for iPhone 5 and 5S"/>
    <n v="8.7799999999999994"/>
    <n v="1"/>
    <n v="2.2799999999999998"/>
    <s v="Profit"/>
  </r>
  <r>
    <d v="2016-09-01T00:00:00"/>
    <x v="2"/>
    <x v="8"/>
    <x v="409"/>
    <s v="Joseph Airdo20160901"/>
    <x v="2662"/>
    <x v="14"/>
    <x v="0"/>
    <x v="12"/>
    <s v="Eureka The Boss Plus 12-Amp Hard Box Upright Vacuum, Red"/>
    <n v="376.74"/>
    <n v="4"/>
    <n v="71.16"/>
    <s v="Profit"/>
  </r>
  <r>
    <d v="2016-09-01T00:00:00"/>
    <x v="2"/>
    <x v="8"/>
    <x v="409"/>
    <s v="Joseph Airdo20160901"/>
    <x v="2662"/>
    <x v="14"/>
    <x v="0"/>
    <x v="3"/>
    <s v="GBC Plastic Binding Combs"/>
    <n v="29.52"/>
    <n v="4"/>
    <n v="14.46"/>
    <s v="Profit"/>
  </r>
  <r>
    <d v="2016-09-01T00:00:00"/>
    <x v="2"/>
    <x v="8"/>
    <x v="409"/>
    <s v="Joseph Airdo20160901"/>
    <x v="2662"/>
    <x v="14"/>
    <x v="0"/>
    <x v="4"/>
    <s v="Newell 315"/>
    <n v="11.96"/>
    <n v="2"/>
    <n v="2.99"/>
    <s v="Profit"/>
  </r>
  <r>
    <d v="2016-09-01T00:00:00"/>
    <x v="2"/>
    <x v="8"/>
    <x v="409"/>
    <s v="Joseph Airdo20160901"/>
    <x v="2662"/>
    <x v="14"/>
    <x v="0"/>
    <x v="3"/>
    <s v="Wilson Jones 1&quot; Hanging DublLock Ring Binders"/>
    <n v="26.4"/>
    <n v="5"/>
    <n v="12.67"/>
    <s v="Profit"/>
  </r>
  <r>
    <d v="2016-09-01T00:00:00"/>
    <x v="2"/>
    <x v="8"/>
    <x v="162"/>
    <s v="Laurel Beltran20160901"/>
    <x v="2663"/>
    <x v="3"/>
    <x v="0"/>
    <x v="10"/>
    <s v="Globe Weis Peel &amp; Seel First Class Envelopes"/>
    <n v="12.78"/>
    <n v="1"/>
    <n v="5.75"/>
    <s v="Profit"/>
  </r>
  <r>
    <d v="2016-09-02T00:00:00"/>
    <x v="2"/>
    <x v="8"/>
    <x v="502"/>
    <s v="Karen Daniels20160902"/>
    <x v="2664"/>
    <x v="20"/>
    <x v="0"/>
    <x v="4"/>
    <s v="Panasonic KP-150 Electric Pencil Sharpener"/>
    <n v="75.48"/>
    <n v="2"/>
    <n v="19.62"/>
    <s v="Profit"/>
  </r>
  <r>
    <d v="2016-09-02T00:00:00"/>
    <x v="2"/>
    <x v="8"/>
    <x v="502"/>
    <s v="Karen Daniels20160902"/>
    <x v="2664"/>
    <x v="20"/>
    <x v="1"/>
    <x v="8"/>
    <s v="Telescoping Adjustable Floor Lamp"/>
    <n v="39.979999999999997"/>
    <n v="2"/>
    <n v="10"/>
    <s v="Profit"/>
  </r>
  <r>
    <d v="2016-09-02T00:00:00"/>
    <x v="2"/>
    <x v="8"/>
    <x v="331"/>
    <s v="Sonia Sunley20160902"/>
    <x v="2665"/>
    <x v="21"/>
    <x v="0"/>
    <x v="7"/>
    <s v="Colored Push Pins"/>
    <n v="1.81"/>
    <n v="1"/>
    <n v="0.65"/>
    <s v="Profit"/>
  </r>
  <r>
    <d v="2016-09-02T00:00:00"/>
    <x v="2"/>
    <x v="8"/>
    <x v="331"/>
    <s v="Sonia Sunley20160902"/>
    <x v="2665"/>
    <x v="21"/>
    <x v="0"/>
    <x v="3"/>
    <s v="ACCOHIDE 3-Ring Binder, Blue, 1&quot;"/>
    <n v="8.26"/>
    <n v="2"/>
    <n v="3.88"/>
    <s v="Profit"/>
  </r>
  <r>
    <d v="2016-09-02T00:00:00"/>
    <x v="2"/>
    <x v="8"/>
    <x v="381"/>
    <s v="Sam Zeldin20160902"/>
    <x v="2666"/>
    <x v="3"/>
    <x v="0"/>
    <x v="2"/>
    <s v="Tenex File Box, Personal Filing Tote with Lid, Black"/>
    <n v="46.53"/>
    <n v="3"/>
    <n v="12.1"/>
    <s v="Profit"/>
  </r>
  <r>
    <d v="2016-09-02T00:00:00"/>
    <x v="2"/>
    <x v="8"/>
    <x v="556"/>
    <s v="Rob Lucas20160902"/>
    <x v="2667"/>
    <x v="1"/>
    <x v="0"/>
    <x v="1"/>
    <s v="Self-Adhesive Address Labels for Typewriters by Universal"/>
    <n v="29.24"/>
    <n v="5"/>
    <n v="9.8699999999999992"/>
    <s v="Profit"/>
  </r>
  <r>
    <d v="2016-09-02T00:00:00"/>
    <x v="2"/>
    <x v="8"/>
    <x v="556"/>
    <s v="Rob Lucas20160902"/>
    <x v="2667"/>
    <x v="1"/>
    <x v="0"/>
    <x v="2"/>
    <s v="Rogers Deluxe File Chest"/>
    <n v="35.17"/>
    <n v="2"/>
    <n v="-8.35"/>
    <s v="Loss"/>
  </r>
  <r>
    <d v="2016-09-02T00:00:00"/>
    <x v="2"/>
    <x v="8"/>
    <x v="556"/>
    <s v="Rob Lucas20160902"/>
    <x v="2667"/>
    <x v="1"/>
    <x v="2"/>
    <x v="15"/>
    <s v="Okidata C610n Printer"/>
    <n v="1362.9"/>
    <n v="3"/>
    <n v="-19.47"/>
    <s v="Loss"/>
  </r>
  <r>
    <d v="2016-09-02T00:00:00"/>
    <x v="2"/>
    <x v="8"/>
    <x v="398"/>
    <s v="Tom Ashbrook20160902"/>
    <x v="2668"/>
    <x v="1"/>
    <x v="1"/>
    <x v="8"/>
    <s v="Deflect-o DuraMat Antistatic Studded Beveled Mat for Medium Pile Carpeting"/>
    <n v="84.27"/>
    <n v="2"/>
    <n v="-75.84"/>
    <s v="Loss"/>
  </r>
  <r>
    <d v="2016-09-02T00:00:00"/>
    <x v="2"/>
    <x v="8"/>
    <x v="364"/>
    <s v="Joe Elijah20160902"/>
    <x v="2669"/>
    <x v="25"/>
    <x v="0"/>
    <x v="3"/>
    <s v="Heavy-Duty E-Z-D Binders"/>
    <n v="22.91"/>
    <n v="7"/>
    <n v="-17.57"/>
    <s v="Loss"/>
  </r>
  <r>
    <d v="2016-09-02T00:00:00"/>
    <x v="2"/>
    <x v="8"/>
    <x v="364"/>
    <s v="Joe Elijah20160902"/>
    <x v="2669"/>
    <x v="25"/>
    <x v="0"/>
    <x v="12"/>
    <s v="Belkin F9M820V08 8 Outlet Surge"/>
    <n v="309.45999999999998"/>
    <n v="9"/>
    <n v="34.81"/>
    <s v="Profit"/>
  </r>
  <r>
    <d v="2016-09-02T00:00:00"/>
    <x v="2"/>
    <x v="8"/>
    <x v="364"/>
    <s v="Joe Elijah20160902"/>
    <x v="2669"/>
    <x v="25"/>
    <x v="0"/>
    <x v="4"/>
    <s v="Zebra Zazzle Fluorescent Highlighters"/>
    <n v="19.46"/>
    <n v="4"/>
    <n v="3.4"/>
    <s v="Profit"/>
  </r>
  <r>
    <d v="2016-09-02T00:00:00"/>
    <x v="2"/>
    <x v="8"/>
    <x v="364"/>
    <s v="Joe Elijah20160902"/>
    <x v="2669"/>
    <x v="25"/>
    <x v="1"/>
    <x v="13"/>
    <s v="Hon Racetrack Conference Tables"/>
    <n v="472.52"/>
    <n v="3"/>
    <n v="-149.63"/>
    <s v="Loss"/>
  </r>
  <r>
    <d v="2016-09-02T00:00:00"/>
    <x v="2"/>
    <x v="8"/>
    <x v="364"/>
    <s v="Joe Elijah20160902"/>
    <x v="2669"/>
    <x v="25"/>
    <x v="2"/>
    <x v="9"/>
    <s v="Plantronics Savi W720 Multi-Device Wireless Headset System"/>
    <n v="1012.68"/>
    <n v="3"/>
    <n v="303.8"/>
    <s v="Profit"/>
  </r>
  <r>
    <d v="2016-09-02T00:00:00"/>
    <x v="2"/>
    <x v="8"/>
    <x v="364"/>
    <s v="Joe Elijah20160902"/>
    <x v="2669"/>
    <x v="25"/>
    <x v="0"/>
    <x v="3"/>
    <s v="GBC Plasticlear Binding Covers"/>
    <n v="17.22"/>
    <n v="5"/>
    <n v="-12.63"/>
    <s v="Loss"/>
  </r>
  <r>
    <d v="2016-09-02T00:00:00"/>
    <x v="2"/>
    <x v="8"/>
    <x v="614"/>
    <s v="Toby Gnade20160902"/>
    <x v="2670"/>
    <x v="22"/>
    <x v="2"/>
    <x v="16"/>
    <s v="Hewlett Packard 610 Color Digital Copier / Printer"/>
    <n v="999.98"/>
    <n v="2"/>
    <n v="449.99"/>
    <s v="Profit"/>
  </r>
  <r>
    <d v="2016-09-02T00:00:00"/>
    <x v="2"/>
    <x v="8"/>
    <x v="476"/>
    <s v="Ross DeVincentis20160902"/>
    <x v="2671"/>
    <x v="0"/>
    <x v="0"/>
    <x v="3"/>
    <s v="Acco PRESSTEX Data Binder with Storage Hooks, Dark Blue, 9 1/2&quot; X 11&quot;"/>
    <n v="8.61"/>
    <n v="8"/>
    <n v="-13.34"/>
    <s v="Loss"/>
  </r>
  <r>
    <d v="2016-09-02T00:00:00"/>
    <x v="2"/>
    <x v="8"/>
    <x v="476"/>
    <s v="Ross DeVincentis20160902"/>
    <x v="2671"/>
    <x v="0"/>
    <x v="2"/>
    <x v="9"/>
    <s v="LogitechÂ MX Performance Wireless Mouse"/>
    <n v="159.56"/>
    <n v="5"/>
    <n v="33.909999999999997"/>
    <s v="Profit"/>
  </r>
  <r>
    <d v="2016-09-02T00:00:00"/>
    <x v="2"/>
    <x v="8"/>
    <x v="383"/>
    <s v="Becky Martin20160902"/>
    <x v="2672"/>
    <x v="22"/>
    <x v="1"/>
    <x v="5"/>
    <s v="Global Leather Task Chair, Black"/>
    <n v="215.98"/>
    <n v="3"/>
    <n v="-2.7"/>
    <s v="Loss"/>
  </r>
  <r>
    <d v="2016-09-02T00:00:00"/>
    <x v="2"/>
    <x v="8"/>
    <x v="383"/>
    <s v="Becky Martin20160902"/>
    <x v="2672"/>
    <x v="22"/>
    <x v="0"/>
    <x v="10"/>
    <s v="Inter-Office Recycled Envelopes, Brown Kraft, Button-String,10&quot; x 13&quot; , 100/Box"/>
    <n v="65.94"/>
    <n v="3"/>
    <n v="30.99"/>
    <s v="Profit"/>
  </r>
  <r>
    <d v="2016-09-02T00:00:00"/>
    <x v="2"/>
    <x v="8"/>
    <x v="336"/>
    <s v="Lena Radford20160902"/>
    <x v="2673"/>
    <x v="3"/>
    <x v="1"/>
    <x v="8"/>
    <s v="Ultra Door Pull Handle"/>
    <n v="94.68"/>
    <n v="9"/>
    <n v="31.24"/>
    <s v="Profit"/>
  </r>
  <r>
    <d v="2016-09-02T00:00:00"/>
    <x v="2"/>
    <x v="8"/>
    <x v="336"/>
    <s v="Lena Radford20160902"/>
    <x v="2673"/>
    <x v="3"/>
    <x v="0"/>
    <x v="2"/>
    <s v="Akro Stacking Bins"/>
    <n v="23.67"/>
    <n v="3"/>
    <n v="0.95"/>
    <s v="Profit"/>
  </r>
  <r>
    <d v="2016-09-02T00:00:00"/>
    <x v="2"/>
    <x v="8"/>
    <x v="336"/>
    <s v="Lena Radford20160902"/>
    <x v="2673"/>
    <x v="3"/>
    <x v="2"/>
    <x v="6"/>
    <s v="Cisco Unified IP Phone 7945G VoIP phone"/>
    <n v="1091.17"/>
    <n v="4"/>
    <n v="68.2"/>
    <s v="Profit"/>
  </r>
  <r>
    <d v="2016-09-02T00:00:00"/>
    <x v="2"/>
    <x v="8"/>
    <x v="336"/>
    <s v="Lena Radford20160902"/>
    <x v="2673"/>
    <x v="3"/>
    <x v="0"/>
    <x v="4"/>
    <s v="Blackstonian Pencils"/>
    <n v="18.690000000000001"/>
    <n v="7"/>
    <n v="5.23"/>
    <s v="Profit"/>
  </r>
  <r>
    <d v="2016-09-02T00:00:00"/>
    <x v="2"/>
    <x v="8"/>
    <x v="336"/>
    <s v="Lena Radford20160902"/>
    <x v="2673"/>
    <x v="3"/>
    <x v="1"/>
    <x v="13"/>
    <s v="Chromcraft Rectangular Conference Tables"/>
    <n v="568.73"/>
    <n v="3"/>
    <n v="28.44"/>
    <s v="Profit"/>
  </r>
  <r>
    <d v="2016-09-02T00:00:00"/>
    <x v="2"/>
    <x v="8"/>
    <x v="336"/>
    <s v="Lena Radford20160902"/>
    <x v="2673"/>
    <x v="3"/>
    <x v="0"/>
    <x v="3"/>
    <s v="SpineVue Locking Slant-D Ring Binders by Cardinal"/>
    <n v="7.31"/>
    <n v="1"/>
    <n v="2.56"/>
    <s v="Profit"/>
  </r>
  <r>
    <d v="2016-09-03T00:00:00"/>
    <x v="2"/>
    <x v="8"/>
    <x v="125"/>
    <s v="Paul Knutson20160903"/>
    <x v="2674"/>
    <x v="2"/>
    <x v="0"/>
    <x v="3"/>
    <s v="GBC Ibimaster 500 Manual ProClick Binding System"/>
    <n v="1141.47"/>
    <n v="5"/>
    <n v="-760.98"/>
    <s v="Loss"/>
  </r>
  <r>
    <d v="2016-09-03T00:00:00"/>
    <x v="2"/>
    <x v="8"/>
    <x v="125"/>
    <s v="Paul Knutson20160903"/>
    <x v="2674"/>
    <x v="2"/>
    <x v="2"/>
    <x v="6"/>
    <s v="Cisco SPA301"/>
    <n v="280.77999999999997"/>
    <n v="3"/>
    <n v="-46.8"/>
    <s v="Loss"/>
  </r>
  <r>
    <d v="2016-09-03T00:00:00"/>
    <x v="2"/>
    <x v="8"/>
    <x v="488"/>
    <s v="Julie Kriz20160903"/>
    <x v="2675"/>
    <x v="1"/>
    <x v="1"/>
    <x v="8"/>
    <s v="Tenex &quot;The Solids&quot; Textured Chair Mats"/>
    <n v="83.95"/>
    <n v="3"/>
    <n v="-90.25"/>
    <s v="Loss"/>
  </r>
  <r>
    <d v="2016-09-03T00:00:00"/>
    <x v="2"/>
    <x v="8"/>
    <x v="246"/>
    <s v="Carlos Soltero20160903"/>
    <x v="2676"/>
    <x v="1"/>
    <x v="0"/>
    <x v="3"/>
    <s v="XtraLife ClearVue Slant-D Ring Binder, White, 3&quot;"/>
    <n v="8.81"/>
    <n v="3"/>
    <n v="-14.97"/>
    <s v="Loss"/>
  </r>
  <r>
    <d v="2016-09-03T00:00:00"/>
    <x v="2"/>
    <x v="8"/>
    <x v="76"/>
    <s v="Filia McAdams20160903"/>
    <x v="2677"/>
    <x v="37"/>
    <x v="0"/>
    <x v="0"/>
    <s v="Adams Phone Message Book, 200 Message Capacity, 8 1/16Â” x 11Â”"/>
    <n v="48.16"/>
    <n v="7"/>
    <n v="22.15"/>
    <s v="Profit"/>
  </r>
  <r>
    <d v="2016-09-03T00:00:00"/>
    <x v="2"/>
    <x v="8"/>
    <x v="612"/>
    <s v="Jennifer Jackson20160903"/>
    <x v="2678"/>
    <x v="21"/>
    <x v="0"/>
    <x v="2"/>
    <s v="Crate-A-Files"/>
    <n v="54.5"/>
    <n v="5"/>
    <n v="14.17"/>
    <s v="Profit"/>
  </r>
  <r>
    <d v="2016-09-03T00:00:00"/>
    <x v="2"/>
    <x v="8"/>
    <x v="563"/>
    <s v="Craig Yedwab20160903"/>
    <x v="2679"/>
    <x v="8"/>
    <x v="0"/>
    <x v="3"/>
    <s v="Heavy-Duty E-Z-D Binders"/>
    <n v="87.28"/>
    <n v="8"/>
    <n v="41.02"/>
    <s v="Profit"/>
  </r>
  <r>
    <d v="2016-09-03T00:00:00"/>
    <x v="2"/>
    <x v="8"/>
    <x v="221"/>
    <s v="Herbert Flentye20160903"/>
    <x v="2680"/>
    <x v="36"/>
    <x v="1"/>
    <x v="11"/>
    <s v="Sauder Camden County Collection Libraries, Planked Cherry Finish"/>
    <n v="344.94"/>
    <n v="3"/>
    <n v="31.04"/>
    <s v="Profit"/>
  </r>
  <r>
    <d v="2016-09-03T00:00:00"/>
    <x v="2"/>
    <x v="8"/>
    <x v="221"/>
    <s v="Herbert Flentye20160903"/>
    <x v="2680"/>
    <x v="36"/>
    <x v="1"/>
    <x v="8"/>
    <s v="Eldon Expressions Wood Desk Accessories, Oak"/>
    <n v="14.76"/>
    <n v="2"/>
    <n v="4.28"/>
    <s v="Profit"/>
  </r>
  <r>
    <d v="2016-09-03T00:00:00"/>
    <x v="2"/>
    <x v="8"/>
    <x v="221"/>
    <s v="Herbert Flentye20160903"/>
    <x v="2680"/>
    <x v="36"/>
    <x v="0"/>
    <x v="3"/>
    <s v="Acco Expandable Hanging Binders"/>
    <n v="12.76"/>
    <n v="2"/>
    <n v="5.87"/>
    <s v="Profit"/>
  </r>
  <r>
    <d v="2016-09-03T00:00:00"/>
    <x v="2"/>
    <x v="8"/>
    <x v="221"/>
    <s v="Herbert Flentye20160903"/>
    <x v="2680"/>
    <x v="36"/>
    <x v="0"/>
    <x v="1"/>
    <s v="Avery 486"/>
    <n v="58.48"/>
    <n v="8"/>
    <n v="27.49"/>
    <s v="Profit"/>
  </r>
  <r>
    <d v="2016-09-03T00:00:00"/>
    <x v="2"/>
    <x v="8"/>
    <x v="751"/>
    <s v="Rob Beeghly20160903"/>
    <x v="2681"/>
    <x v="1"/>
    <x v="1"/>
    <x v="11"/>
    <s v="Safco Value Mate Steel Bookcase, Baked Enamel Finish on Steel, Black"/>
    <n v="198.74"/>
    <n v="4"/>
    <n v="0"/>
    <s v="Loss"/>
  </r>
  <r>
    <d v="2016-09-03T00:00:00"/>
    <x v="2"/>
    <x v="8"/>
    <x v="719"/>
    <s v="Matt Hagelstein20160903"/>
    <x v="2682"/>
    <x v="10"/>
    <x v="0"/>
    <x v="0"/>
    <s v="Wirebound Four 2-3/4 x 5 Forms per Page, 400 Sets per Book"/>
    <n v="30.96"/>
    <n v="6"/>
    <n v="11.22"/>
    <s v="Profit"/>
  </r>
  <r>
    <d v="2016-09-04T00:00:00"/>
    <x v="2"/>
    <x v="8"/>
    <x v="325"/>
    <s v="Ivan Liston20160904"/>
    <x v="2683"/>
    <x v="0"/>
    <x v="0"/>
    <x v="4"/>
    <s v="Faber Castell Col-Erase Pencils"/>
    <n v="3.91"/>
    <n v="1"/>
    <n v="1.03"/>
    <s v="Profit"/>
  </r>
  <r>
    <d v="2016-09-04T00:00:00"/>
    <x v="2"/>
    <x v="8"/>
    <x v="325"/>
    <s v="Ivan Liston20160904"/>
    <x v="2683"/>
    <x v="0"/>
    <x v="0"/>
    <x v="4"/>
    <s v="BOSTON Ranger #55 Pencil Sharpener, Black"/>
    <n v="62.38"/>
    <n v="3"/>
    <n v="7.02"/>
    <s v="Profit"/>
  </r>
  <r>
    <d v="2016-09-04T00:00:00"/>
    <x v="2"/>
    <x v="8"/>
    <x v="107"/>
    <s v="Christina VanderZanden20160904"/>
    <x v="2684"/>
    <x v="20"/>
    <x v="1"/>
    <x v="8"/>
    <s v="Howard Miller 16&quot; Diameter Gallery Wall Clock"/>
    <n v="63.94"/>
    <n v="1"/>
    <n v="24.94"/>
    <s v="Profit"/>
  </r>
  <r>
    <d v="2016-09-04T00:00:00"/>
    <x v="2"/>
    <x v="8"/>
    <x v="107"/>
    <s v="Christina VanderZanden20160904"/>
    <x v="2684"/>
    <x v="20"/>
    <x v="0"/>
    <x v="3"/>
    <s v="Plastic Binding Combs"/>
    <n v="60.6"/>
    <n v="5"/>
    <n v="20.45"/>
    <s v="Profit"/>
  </r>
  <r>
    <d v="2016-09-04T00:00:00"/>
    <x v="2"/>
    <x v="8"/>
    <x v="107"/>
    <s v="Christina VanderZanden20160904"/>
    <x v="2684"/>
    <x v="20"/>
    <x v="0"/>
    <x v="14"/>
    <s v="Acme Preferred Stainless Steel Scissors"/>
    <n v="22.72"/>
    <n v="4"/>
    <n v="6.59"/>
    <s v="Profit"/>
  </r>
  <r>
    <d v="2016-09-04T00:00:00"/>
    <x v="2"/>
    <x v="8"/>
    <x v="16"/>
    <s v="Delfina Latchford20160904"/>
    <x v="2685"/>
    <x v="15"/>
    <x v="0"/>
    <x v="0"/>
    <s v="RSVP Cards &amp; Envelopes, Blank White, 8-1/2&quot; X 11&quot;, 24 Cards/25 Envelopes/Set"/>
    <n v="12.19"/>
    <n v="3"/>
    <n v="4.1100000000000003"/>
    <s v="Profit"/>
  </r>
  <r>
    <d v="2016-09-04T00:00:00"/>
    <x v="2"/>
    <x v="8"/>
    <x v="16"/>
    <s v="Delfina Latchford20160904"/>
    <x v="2685"/>
    <x v="15"/>
    <x v="0"/>
    <x v="12"/>
    <s v="Belkin 5 Outlet SurgeMaster Power Centers"/>
    <n v="87.17"/>
    <n v="2"/>
    <n v="8.7200000000000006"/>
    <s v="Profit"/>
  </r>
  <r>
    <d v="2016-09-04T00:00:00"/>
    <x v="2"/>
    <x v="8"/>
    <x v="16"/>
    <s v="Delfina Latchford20160904"/>
    <x v="2685"/>
    <x v="15"/>
    <x v="0"/>
    <x v="4"/>
    <s v="Prismacolor Color Pencil Set"/>
    <n v="31.74"/>
    <n v="2"/>
    <n v="8.33"/>
    <s v="Profit"/>
  </r>
  <r>
    <d v="2016-09-04T00:00:00"/>
    <x v="2"/>
    <x v="8"/>
    <x v="266"/>
    <s v="Anna Andreadi20160904"/>
    <x v="2686"/>
    <x v="5"/>
    <x v="1"/>
    <x v="8"/>
    <s v="Coloredge Poster Frame"/>
    <n v="42.6"/>
    <n v="3"/>
    <n v="16.61"/>
    <s v="Profit"/>
  </r>
  <r>
    <d v="2016-09-04T00:00:00"/>
    <x v="2"/>
    <x v="8"/>
    <x v="266"/>
    <s v="Anna Andreadi20160904"/>
    <x v="2686"/>
    <x v="5"/>
    <x v="0"/>
    <x v="3"/>
    <s v="Poly Designer Cover &amp; Back"/>
    <n v="113.94"/>
    <n v="6"/>
    <n v="54.69"/>
    <s v="Profit"/>
  </r>
  <r>
    <d v="2016-09-04T00:00:00"/>
    <x v="2"/>
    <x v="8"/>
    <x v="266"/>
    <s v="Anna Andreadi20160904"/>
    <x v="2686"/>
    <x v="5"/>
    <x v="0"/>
    <x v="2"/>
    <s v="Fellowes Neat Ideas Storage Cubes"/>
    <n v="129.91999999999999"/>
    <n v="4"/>
    <n v="5.2"/>
    <s v="Profit"/>
  </r>
  <r>
    <d v="2016-09-04T00:00:00"/>
    <x v="2"/>
    <x v="8"/>
    <x v="266"/>
    <s v="Anna Andreadi20160904"/>
    <x v="2686"/>
    <x v="5"/>
    <x v="0"/>
    <x v="4"/>
    <s v="Nontoxic Chalk"/>
    <n v="5.28"/>
    <n v="3"/>
    <n v="2.5299999999999998"/>
    <s v="Profit"/>
  </r>
  <r>
    <d v="2016-09-04T00:00:00"/>
    <x v="2"/>
    <x v="8"/>
    <x v="132"/>
    <s v="Roy Phan20160904"/>
    <x v="2687"/>
    <x v="28"/>
    <x v="0"/>
    <x v="2"/>
    <s v="Hot File 7-Pocket, Floor Stand"/>
    <n v="535.41"/>
    <n v="3"/>
    <n v="160.62"/>
    <s v="Profit"/>
  </r>
  <r>
    <d v="2016-09-04T00:00:00"/>
    <x v="2"/>
    <x v="8"/>
    <x v="2"/>
    <s v="Mick Brown20160904"/>
    <x v="2688"/>
    <x v="24"/>
    <x v="0"/>
    <x v="10"/>
    <s v="Staple envelope"/>
    <n v="16.559999999999999"/>
    <n v="2"/>
    <n v="7.78"/>
    <s v="Profit"/>
  </r>
  <r>
    <d v="2016-09-04T00:00:00"/>
    <x v="2"/>
    <x v="8"/>
    <x v="2"/>
    <s v="Mick Brown20160904"/>
    <x v="2688"/>
    <x v="24"/>
    <x v="2"/>
    <x v="9"/>
    <s v="Sony Micro Vault Click 16 GB USB 2.0 Flash Drive"/>
    <n v="279.95"/>
    <n v="5"/>
    <n v="67.19"/>
    <s v="Profit"/>
  </r>
  <r>
    <d v="2016-09-04T00:00:00"/>
    <x v="2"/>
    <x v="8"/>
    <x v="355"/>
    <s v="Jeremy Pistek20160904"/>
    <x v="2689"/>
    <x v="13"/>
    <x v="0"/>
    <x v="0"/>
    <s v="Xerox 1886"/>
    <n v="239.5"/>
    <n v="5"/>
    <n v="114.96"/>
    <s v="Profit"/>
  </r>
  <r>
    <d v="2016-09-04T00:00:00"/>
    <x v="2"/>
    <x v="8"/>
    <x v="24"/>
    <s v="Ionia McGrath20160904"/>
    <x v="2690"/>
    <x v="3"/>
    <x v="1"/>
    <x v="8"/>
    <s v="6&quot; Cubicle Wall Clock, Black"/>
    <n v="24.27"/>
    <n v="3"/>
    <n v="8.74"/>
    <s v="Profit"/>
  </r>
  <r>
    <d v="2016-09-04T00:00:00"/>
    <x v="2"/>
    <x v="8"/>
    <x v="24"/>
    <s v="Ionia McGrath20160904"/>
    <x v="2690"/>
    <x v="3"/>
    <x v="2"/>
    <x v="16"/>
    <s v="Canon PC1060 Personal Laser Copier"/>
    <n v="2799.96"/>
    <n v="5"/>
    <n v="944.99"/>
    <s v="Profit"/>
  </r>
  <r>
    <d v="2016-09-05T00:00:00"/>
    <x v="2"/>
    <x v="8"/>
    <x v="104"/>
    <s v="Jonathan Doherty20160905"/>
    <x v="2691"/>
    <x v="2"/>
    <x v="1"/>
    <x v="8"/>
    <s v="Howard Miller 13-3/4&quot; Diameter Brushed Chrome Round Wall Clock"/>
    <n v="82.8"/>
    <n v="2"/>
    <n v="10.35"/>
    <s v="Profit"/>
  </r>
  <r>
    <d v="2016-09-05T00:00:00"/>
    <x v="2"/>
    <x v="8"/>
    <x v="500"/>
    <s v="Pete Kriz20160905"/>
    <x v="2692"/>
    <x v="14"/>
    <x v="1"/>
    <x v="8"/>
    <s v="Aluminum Document Frame"/>
    <n v="12.22"/>
    <n v="1"/>
    <n v="3.67"/>
    <s v="Profit"/>
  </r>
  <r>
    <d v="2016-09-05T00:00:00"/>
    <x v="2"/>
    <x v="8"/>
    <x v="500"/>
    <s v="Pete Kriz20160905"/>
    <x v="2692"/>
    <x v="14"/>
    <x v="0"/>
    <x v="2"/>
    <s v="Fellowes Bankers Box Staxonsteel Drawer File/Stacking System"/>
    <n v="194.94"/>
    <n v="3"/>
    <n v="23.39"/>
    <s v="Profit"/>
  </r>
  <r>
    <d v="2016-09-05T00:00:00"/>
    <x v="2"/>
    <x v="8"/>
    <x v="500"/>
    <s v="Pete Kriz20160905"/>
    <x v="2692"/>
    <x v="14"/>
    <x v="0"/>
    <x v="2"/>
    <s v="Eldon Mobile Mega Data Cart  Mega Stackable  Add-On Trays"/>
    <n v="70.95"/>
    <n v="3"/>
    <n v="20.58"/>
    <s v="Profit"/>
  </r>
  <r>
    <d v="2016-09-05T00:00:00"/>
    <x v="2"/>
    <x v="8"/>
    <x v="500"/>
    <s v="Pete Kriz20160905"/>
    <x v="2692"/>
    <x v="14"/>
    <x v="0"/>
    <x v="0"/>
    <s v="Xerox Color Copier Paper, 11&quot; x 17&quot;, Ream"/>
    <n v="91.36"/>
    <n v="4"/>
    <n v="42.03"/>
    <s v="Profit"/>
  </r>
  <r>
    <d v="2016-09-05T00:00:00"/>
    <x v="2"/>
    <x v="8"/>
    <x v="500"/>
    <s v="Pete Kriz20160905"/>
    <x v="2692"/>
    <x v="14"/>
    <x v="1"/>
    <x v="5"/>
    <s v="Office Star - Ergonomically Designed Knee Chair"/>
    <n v="242.94"/>
    <n v="3"/>
    <n v="29.15"/>
    <s v="Profit"/>
  </r>
  <r>
    <d v="2016-09-05T00:00:00"/>
    <x v="2"/>
    <x v="8"/>
    <x v="500"/>
    <s v="Pete Kriz20160905"/>
    <x v="2692"/>
    <x v="14"/>
    <x v="0"/>
    <x v="1"/>
    <s v="Avery 520"/>
    <n v="22.05"/>
    <n v="7"/>
    <n v="10.58"/>
    <s v="Profit"/>
  </r>
  <r>
    <d v="2016-09-05T00:00:00"/>
    <x v="2"/>
    <x v="8"/>
    <x v="546"/>
    <s v="Toby Ritter20160905"/>
    <x v="2693"/>
    <x v="30"/>
    <x v="2"/>
    <x v="6"/>
    <s v="Geemarc AmpliPOWER60"/>
    <n v="278.39999999999998"/>
    <n v="3"/>
    <n v="80.739999999999995"/>
    <s v="Profit"/>
  </r>
  <r>
    <d v="2016-09-05T00:00:00"/>
    <x v="2"/>
    <x v="8"/>
    <x v="671"/>
    <s v="Brad Eason20160905"/>
    <x v="2694"/>
    <x v="42"/>
    <x v="0"/>
    <x v="4"/>
    <s v="Panasonic KP-380BK Classic Electric Pencil Sharpener"/>
    <n v="107.94"/>
    <n v="3"/>
    <n v="26.99"/>
    <s v="Profit"/>
  </r>
  <r>
    <d v="2016-09-05T00:00:00"/>
    <x v="2"/>
    <x v="8"/>
    <x v="278"/>
    <s v="Anthony Rawles20160905"/>
    <x v="2695"/>
    <x v="0"/>
    <x v="1"/>
    <x v="5"/>
    <s v="Situations Contoured Folding Chairs, 4/Set"/>
    <n v="347.8"/>
    <n v="7"/>
    <n v="-24.84"/>
    <s v="Loss"/>
  </r>
  <r>
    <d v="2016-09-05T00:00:00"/>
    <x v="2"/>
    <x v="8"/>
    <x v="44"/>
    <s v="Marina Lichtenstein20160905"/>
    <x v="2696"/>
    <x v="3"/>
    <x v="2"/>
    <x v="9"/>
    <s v="HP Standard 104 key PS/2 Keyboard"/>
    <n v="116"/>
    <n v="8"/>
    <n v="29"/>
    <s v="Profit"/>
  </r>
  <r>
    <d v="2016-09-05T00:00:00"/>
    <x v="2"/>
    <x v="8"/>
    <x v="29"/>
    <s v="Jasper Cacioppo20160905"/>
    <x v="2697"/>
    <x v="2"/>
    <x v="0"/>
    <x v="3"/>
    <s v="C-Line Peel &amp; Stick Add-On Filing Pockets, 8-3/4 x 5-1/8, 10/Pack"/>
    <n v="9.56"/>
    <n v="5"/>
    <n v="-7.33"/>
    <s v="Loss"/>
  </r>
  <r>
    <d v="2016-09-05T00:00:00"/>
    <x v="2"/>
    <x v="8"/>
    <x v="406"/>
    <s v="Darrin Martin20160905"/>
    <x v="2698"/>
    <x v="15"/>
    <x v="0"/>
    <x v="10"/>
    <s v="Staple envelope"/>
    <n v="23.47"/>
    <n v="3"/>
    <n v="7.63"/>
    <s v="Profit"/>
  </r>
  <r>
    <d v="2016-09-05T00:00:00"/>
    <x v="2"/>
    <x v="8"/>
    <x v="406"/>
    <s v="Darrin Martin20160905"/>
    <x v="2698"/>
    <x v="15"/>
    <x v="0"/>
    <x v="3"/>
    <s v="Wilson Jones Ledger-Size, Piano-Hinge Binder, 2&quot;, Blue"/>
    <n v="86.06"/>
    <n v="7"/>
    <n v="-63.11"/>
    <s v="Loss"/>
  </r>
  <r>
    <d v="2016-09-05T00:00:00"/>
    <x v="2"/>
    <x v="8"/>
    <x v="406"/>
    <s v="Darrin Martin20160905"/>
    <x v="2698"/>
    <x v="15"/>
    <x v="2"/>
    <x v="6"/>
    <s v="Nortel Networks T7316 E Nt8 B27"/>
    <n v="108.78"/>
    <n v="2"/>
    <n v="6.8"/>
    <s v="Profit"/>
  </r>
  <r>
    <d v="2016-09-05T00:00:00"/>
    <x v="2"/>
    <x v="8"/>
    <x v="406"/>
    <s v="Darrin Martin20160905"/>
    <x v="2698"/>
    <x v="15"/>
    <x v="0"/>
    <x v="0"/>
    <s v="Xerox 1971"/>
    <n v="10.27"/>
    <n v="3"/>
    <n v="3.21"/>
    <s v="Profit"/>
  </r>
  <r>
    <d v="2016-09-05T00:00:00"/>
    <x v="2"/>
    <x v="8"/>
    <x v="292"/>
    <s v="Gary Hansen20160905"/>
    <x v="2699"/>
    <x v="0"/>
    <x v="0"/>
    <x v="12"/>
    <s v="Eureka The Boss Plus 12-Amp Hard Box Upright Vacuum, Red"/>
    <n v="62.79"/>
    <n v="3"/>
    <n v="-166.39"/>
    <s v="Loss"/>
  </r>
  <r>
    <d v="2016-09-05T00:00:00"/>
    <x v="2"/>
    <x v="8"/>
    <x v="292"/>
    <s v="Gary Hansen20160905"/>
    <x v="2699"/>
    <x v="0"/>
    <x v="0"/>
    <x v="7"/>
    <s v="Advantus Map Pennant Flags and Round Head Tacks"/>
    <n v="28.44"/>
    <n v="9"/>
    <n v="4.2699999999999996"/>
    <s v="Profit"/>
  </r>
  <r>
    <d v="2016-09-05T00:00:00"/>
    <x v="2"/>
    <x v="8"/>
    <x v="343"/>
    <s v="Joseph Holt20160905"/>
    <x v="2700"/>
    <x v="3"/>
    <x v="0"/>
    <x v="0"/>
    <s v="14-7/8 x 11 Blue Bar Computer Printout Paper"/>
    <n v="96.08"/>
    <n v="2"/>
    <n v="46.12"/>
    <s v="Profit"/>
  </r>
  <r>
    <d v="2016-09-05T00:00:00"/>
    <x v="2"/>
    <x v="8"/>
    <x v="343"/>
    <s v="Joseph Holt20160905"/>
    <x v="2700"/>
    <x v="3"/>
    <x v="0"/>
    <x v="3"/>
    <s v="Angle-D Binders with Locking Rings, Label Holders"/>
    <n v="11.68"/>
    <n v="2"/>
    <n v="3.94"/>
    <s v="Profit"/>
  </r>
  <r>
    <d v="2016-09-05T00:00:00"/>
    <x v="2"/>
    <x v="8"/>
    <x v="343"/>
    <s v="Joseph Holt20160905"/>
    <x v="2700"/>
    <x v="3"/>
    <x v="0"/>
    <x v="7"/>
    <s v="Advantus Push Pins"/>
    <n v="4.3600000000000003"/>
    <n v="2"/>
    <n v="1.79"/>
    <s v="Profit"/>
  </r>
  <r>
    <d v="2016-09-05T00:00:00"/>
    <x v="2"/>
    <x v="8"/>
    <x v="286"/>
    <s v="Don Miller20160905"/>
    <x v="2701"/>
    <x v="0"/>
    <x v="0"/>
    <x v="0"/>
    <s v="Xerox 202"/>
    <n v="25.92"/>
    <n v="5"/>
    <n v="9.07"/>
    <s v="Profit"/>
  </r>
  <r>
    <d v="2016-09-05T00:00:00"/>
    <x v="2"/>
    <x v="8"/>
    <x v="286"/>
    <s v="Don Miller20160905"/>
    <x v="2701"/>
    <x v="0"/>
    <x v="0"/>
    <x v="7"/>
    <s v="Staples"/>
    <n v="15.81"/>
    <n v="8"/>
    <n v="5.34"/>
    <s v="Profit"/>
  </r>
  <r>
    <d v="2016-09-05T00:00:00"/>
    <x v="2"/>
    <x v="8"/>
    <x v="286"/>
    <s v="Don Miller20160905"/>
    <x v="2701"/>
    <x v="0"/>
    <x v="0"/>
    <x v="0"/>
    <s v="Xerox 1930"/>
    <n v="10.37"/>
    <n v="2"/>
    <n v="3.76"/>
    <s v="Profit"/>
  </r>
  <r>
    <d v="2016-09-05T00:00:00"/>
    <x v="2"/>
    <x v="8"/>
    <x v="20"/>
    <s v="Mark Van Huff20160905"/>
    <x v="2702"/>
    <x v="20"/>
    <x v="0"/>
    <x v="0"/>
    <s v="Xerox 1885"/>
    <n v="192.16"/>
    <n v="4"/>
    <n v="92.24"/>
    <s v="Profit"/>
  </r>
  <r>
    <d v="2016-09-05T00:00:00"/>
    <x v="2"/>
    <x v="8"/>
    <x v="397"/>
    <s v="Pete Takahito20160905"/>
    <x v="2703"/>
    <x v="0"/>
    <x v="0"/>
    <x v="2"/>
    <s v="Eldon Base for stackable storage shelf, platinum"/>
    <n v="93.46"/>
    <n v="3"/>
    <n v="-17.52"/>
    <s v="Loss"/>
  </r>
  <r>
    <d v="2016-09-05T00:00:00"/>
    <x v="2"/>
    <x v="8"/>
    <x v="13"/>
    <s v="Michael Moore20160905"/>
    <x v="2704"/>
    <x v="6"/>
    <x v="0"/>
    <x v="1"/>
    <s v="Avery 50"/>
    <n v="25.06"/>
    <n v="2"/>
    <n v="11.78"/>
    <s v="Profit"/>
  </r>
  <r>
    <d v="2016-09-05T00:00:00"/>
    <x v="2"/>
    <x v="8"/>
    <x v="13"/>
    <s v="Michael Moore20160905"/>
    <x v="2704"/>
    <x v="6"/>
    <x v="1"/>
    <x v="13"/>
    <s v="Chromcraft Bull-Nose Wood 48&quot; x 96&quot; Rectangular Conference Tables"/>
    <n v="1652.94"/>
    <n v="3"/>
    <n v="314.06"/>
    <s v="Profit"/>
  </r>
  <r>
    <d v="2016-09-05T00:00:00"/>
    <x v="2"/>
    <x v="8"/>
    <x v="720"/>
    <s v="Stephanie Ulpright20160905"/>
    <x v="2705"/>
    <x v="1"/>
    <x v="0"/>
    <x v="0"/>
    <s v="Xerox 196"/>
    <n v="9.25"/>
    <n v="2"/>
    <n v="3.35"/>
    <s v="Profit"/>
  </r>
  <r>
    <d v="2016-09-05T00:00:00"/>
    <x v="2"/>
    <x v="8"/>
    <x v="496"/>
    <s v="Maribeth Dona20160905"/>
    <x v="2706"/>
    <x v="10"/>
    <x v="0"/>
    <x v="3"/>
    <s v="Recycled Easel Ring Binders"/>
    <n v="8.9499999999999993"/>
    <n v="2"/>
    <n v="-7.46"/>
    <s v="Loss"/>
  </r>
  <r>
    <d v="2016-09-05T00:00:00"/>
    <x v="2"/>
    <x v="8"/>
    <x v="496"/>
    <s v="Maribeth Dona20160905"/>
    <x v="2706"/>
    <x v="10"/>
    <x v="0"/>
    <x v="3"/>
    <s v="Pressboard Hanging Data Binders for Unburst Sheets"/>
    <n v="8.86"/>
    <n v="6"/>
    <n v="-6.49"/>
    <s v="Loss"/>
  </r>
  <r>
    <d v="2016-09-05T00:00:00"/>
    <x v="2"/>
    <x v="8"/>
    <x v="496"/>
    <s v="Maribeth Dona20160905"/>
    <x v="2706"/>
    <x v="10"/>
    <x v="1"/>
    <x v="5"/>
    <s v="Global Push Button Manager's Chair, Indigo"/>
    <n v="85.25"/>
    <n v="2"/>
    <n v="-1.22"/>
    <s v="Loss"/>
  </r>
  <r>
    <d v="2016-09-05T00:00:00"/>
    <x v="2"/>
    <x v="8"/>
    <x v="551"/>
    <s v="Elizabeth Moffitt20160905"/>
    <x v="2707"/>
    <x v="0"/>
    <x v="1"/>
    <x v="8"/>
    <s v="Executive Impressions 12&quot; Wall Clock"/>
    <n v="21.2"/>
    <n v="3"/>
    <n v="-11.66"/>
    <s v="Loss"/>
  </r>
  <r>
    <d v="2016-09-05T00:00:00"/>
    <x v="2"/>
    <x v="8"/>
    <x v="622"/>
    <s v="Dean Braden20160905"/>
    <x v="2708"/>
    <x v="2"/>
    <x v="1"/>
    <x v="8"/>
    <s v="6&quot; Cubicle Wall Clock, Black"/>
    <n v="58.25"/>
    <n v="9"/>
    <n v="11.65"/>
    <s v="Profit"/>
  </r>
  <r>
    <d v="2016-09-05T00:00:00"/>
    <x v="2"/>
    <x v="8"/>
    <x v="622"/>
    <s v="Dean Braden20160905"/>
    <x v="2708"/>
    <x v="2"/>
    <x v="1"/>
    <x v="5"/>
    <s v="Global Task Chair, Black"/>
    <n v="71.25"/>
    <n v="2"/>
    <n v="-19.34"/>
    <s v="Loss"/>
  </r>
  <r>
    <d v="2016-09-05T00:00:00"/>
    <x v="2"/>
    <x v="8"/>
    <x v="622"/>
    <s v="Dean Braden20160905"/>
    <x v="2708"/>
    <x v="2"/>
    <x v="0"/>
    <x v="4"/>
    <s v="Newell 329"/>
    <n v="7.87"/>
    <n v="3"/>
    <n v="0.59"/>
    <s v="Profit"/>
  </r>
  <r>
    <d v="2016-09-05T00:00:00"/>
    <x v="2"/>
    <x v="8"/>
    <x v="622"/>
    <s v="Dean Braden20160905"/>
    <x v="2708"/>
    <x v="2"/>
    <x v="1"/>
    <x v="5"/>
    <s v="Global Comet Stacking Arm Chair"/>
    <n v="887.27"/>
    <n v="3"/>
    <n v="-63.38"/>
    <s v="Loss"/>
  </r>
  <r>
    <d v="2016-09-05T00:00:00"/>
    <x v="2"/>
    <x v="8"/>
    <x v="623"/>
    <s v="Fred Wasserman20160905"/>
    <x v="2709"/>
    <x v="20"/>
    <x v="2"/>
    <x v="6"/>
    <s v="LF Elite 3D Dazzle Designer Hard Case Cover, Lf Stylus Pen and Wiper For Apple Iphone 5c Mini Lite"/>
    <n v="43.6"/>
    <n v="4"/>
    <n v="12.21"/>
    <s v="Profit"/>
  </r>
  <r>
    <d v="2016-09-06T00:00:00"/>
    <x v="2"/>
    <x v="8"/>
    <x v="727"/>
    <s v="Elpida Rittenbach20160906"/>
    <x v="2710"/>
    <x v="28"/>
    <x v="0"/>
    <x v="12"/>
    <s v="Fellowes Basic Home/Office Series Surge Protectors"/>
    <n v="77.88"/>
    <n v="6"/>
    <n v="22.59"/>
    <s v="Profit"/>
  </r>
  <r>
    <d v="2016-09-06T00:00:00"/>
    <x v="2"/>
    <x v="8"/>
    <x v="541"/>
    <s v="Mary O'Rourke20160906"/>
    <x v="2711"/>
    <x v="20"/>
    <x v="2"/>
    <x v="9"/>
    <s v="Maxell 4.7GB DVD+RW 3/Pack"/>
    <n v="31.86"/>
    <n v="2"/>
    <n v="11.15"/>
    <s v="Profit"/>
  </r>
  <r>
    <d v="2016-09-06T00:00:00"/>
    <x v="2"/>
    <x v="8"/>
    <x v="541"/>
    <s v="Mary O'Rourke20160906"/>
    <x v="2711"/>
    <x v="20"/>
    <x v="1"/>
    <x v="11"/>
    <s v="Atlantic Metals Mobile 5-Shelf Bookcases, Custom Colors"/>
    <n v="722.35"/>
    <n v="3"/>
    <n v="90.29"/>
    <s v="Profit"/>
  </r>
  <r>
    <d v="2016-09-06T00:00:00"/>
    <x v="2"/>
    <x v="8"/>
    <x v="366"/>
    <s v="Karl Braun20160906"/>
    <x v="2712"/>
    <x v="25"/>
    <x v="0"/>
    <x v="10"/>
    <s v="Blue String-Tie &amp; Button Interoffice Envelopes, 10 x 13"/>
    <n v="95.95"/>
    <n v="3"/>
    <n v="29.99"/>
    <s v="Profit"/>
  </r>
  <r>
    <d v="2016-09-06T00:00:00"/>
    <x v="2"/>
    <x v="8"/>
    <x v="366"/>
    <s v="Karl Braun20160906"/>
    <x v="2712"/>
    <x v="25"/>
    <x v="0"/>
    <x v="3"/>
    <s v="Pressboard Data Binders by Wilson Jones"/>
    <n v="3.2"/>
    <n v="2"/>
    <n v="-2.46"/>
    <s v="Loss"/>
  </r>
  <r>
    <d v="2016-09-06T00:00:00"/>
    <x v="2"/>
    <x v="8"/>
    <x v="100"/>
    <s v="Bruce Geld20160906"/>
    <x v="2713"/>
    <x v="0"/>
    <x v="0"/>
    <x v="2"/>
    <s v="Tenex Personal Project File with Scoop Front Design, Black"/>
    <n v="10.78"/>
    <n v="1"/>
    <n v="0.81"/>
    <s v="Profit"/>
  </r>
  <r>
    <d v="2016-09-06T00:00:00"/>
    <x v="2"/>
    <x v="8"/>
    <x v="515"/>
    <s v="Yoseph Carroll20160906"/>
    <x v="2714"/>
    <x v="0"/>
    <x v="0"/>
    <x v="0"/>
    <s v="Advantus Motivational Note Cards"/>
    <n v="41.92"/>
    <n v="4"/>
    <n v="15.2"/>
    <s v="Profit"/>
  </r>
  <r>
    <d v="2016-09-06T00:00:00"/>
    <x v="2"/>
    <x v="8"/>
    <x v="515"/>
    <s v="Yoseph Carroll20160906"/>
    <x v="2714"/>
    <x v="0"/>
    <x v="2"/>
    <x v="6"/>
    <s v="AT&amp;T CL83451 4-Handset Telephone"/>
    <n v="329.58"/>
    <n v="2"/>
    <n v="37.08"/>
    <s v="Profit"/>
  </r>
  <r>
    <d v="2016-09-08T00:00:00"/>
    <x v="2"/>
    <x v="8"/>
    <x v="643"/>
    <s v="Anna Gayman20160908"/>
    <x v="2715"/>
    <x v="0"/>
    <x v="0"/>
    <x v="2"/>
    <s v="Super Decoflex Portable Personal File"/>
    <n v="35.950000000000003"/>
    <n v="3"/>
    <n v="3.6"/>
    <s v="Profit"/>
  </r>
  <r>
    <d v="2016-09-08T00:00:00"/>
    <x v="2"/>
    <x v="8"/>
    <x v="643"/>
    <s v="Anna Gayman20160908"/>
    <x v="2715"/>
    <x v="0"/>
    <x v="1"/>
    <x v="11"/>
    <s v="Riverside Palais Royal Lawyers Bookcase, Royale Cherry Finish"/>
    <n v="2396.27"/>
    <n v="4"/>
    <n v="-317.14999999999998"/>
    <s v="Loss"/>
  </r>
  <r>
    <d v="2016-09-08T00:00:00"/>
    <x v="2"/>
    <x v="8"/>
    <x v="643"/>
    <s v="Anna Gayman20160908"/>
    <x v="2715"/>
    <x v="0"/>
    <x v="0"/>
    <x v="2"/>
    <s v="Contico 72&quot;H Heavy-Duty Storage System"/>
    <n v="131.13999999999999"/>
    <n v="4"/>
    <n v="-32.78"/>
    <s v="Loss"/>
  </r>
  <r>
    <d v="2016-09-08T00:00:00"/>
    <x v="2"/>
    <x v="8"/>
    <x v="643"/>
    <s v="Anna Gayman20160908"/>
    <x v="2715"/>
    <x v="0"/>
    <x v="2"/>
    <x v="9"/>
    <s v="Sony 64GB Class 10 Micro SDHC R40 Memory Card"/>
    <n v="57.58"/>
    <n v="2"/>
    <n v="0.72"/>
    <s v="Profit"/>
  </r>
  <r>
    <d v="2016-09-08T00:00:00"/>
    <x v="2"/>
    <x v="8"/>
    <x v="139"/>
    <s v="Valerie Mitchum20160908"/>
    <x v="2716"/>
    <x v="3"/>
    <x v="0"/>
    <x v="3"/>
    <s v="Square Ring Data Binders, Rigid 75 Pt. Covers, 11&quot; x 14-7/8&quot;"/>
    <n v="33.020000000000003"/>
    <n v="2"/>
    <n v="11.56"/>
    <s v="Profit"/>
  </r>
  <r>
    <d v="2016-09-08T00:00:00"/>
    <x v="2"/>
    <x v="8"/>
    <x v="139"/>
    <s v="Valerie Mitchum20160908"/>
    <x v="2716"/>
    <x v="3"/>
    <x v="0"/>
    <x v="3"/>
    <s v="Premium Transparent Presentation Covers by GBC"/>
    <n v="67.14"/>
    <n v="4"/>
    <n v="23.5"/>
    <s v="Profit"/>
  </r>
  <r>
    <d v="2016-09-08T00:00:00"/>
    <x v="2"/>
    <x v="8"/>
    <x v="64"/>
    <s v="Anne Pryor20160908"/>
    <x v="2717"/>
    <x v="32"/>
    <x v="1"/>
    <x v="11"/>
    <s v="Bush Westfield Collection Bookcases, Dark Cherry Finish"/>
    <n v="173.94"/>
    <n v="3"/>
    <n v="13.92"/>
    <s v="Profit"/>
  </r>
  <r>
    <d v="2016-09-08T00:00:00"/>
    <x v="2"/>
    <x v="8"/>
    <x v="64"/>
    <s v="Anne Pryor20160908"/>
    <x v="2717"/>
    <x v="32"/>
    <x v="0"/>
    <x v="1"/>
    <s v="Avery 52"/>
    <n v="14.76"/>
    <n v="4"/>
    <n v="6.94"/>
    <s v="Profit"/>
  </r>
  <r>
    <d v="2016-09-08T00:00:00"/>
    <x v="2"/>
    <x v="8"/>
    <x v="145"/>
    <s v="Sanjit Engle20160908"/>
    <x v="2718"/>
    <x v="1"/>
    <x v="1"/>
    <x v="8"/>
    <s v="Executive Impressions 12&quot; Wall Clock"/>
    <n v="14.14"/>
    <n v="2"/>
    <n v="-7.77"/>
    <s v="Loss"/>
  </r>
  <r>
    <d v="2016-09-08T00:00:00"/>
    <x v="2"/>
    <x v="8"/>
    <x v="145"/>
    <s v="Sanjit Engle20160908"/>
    <x v="2718"/>
    <x v="1"/>
    <x v="1"/>
    <x v="13"/>
    <s v="Bretford CR8500 Series Meeting Room Furniture"/>
    <n v="601.47"/>
    <n v="3"/>
    <n v="-300.74"/>
    <s v="Loss"/>
  </r>
  <r>
    <d v="2016-09-08T00:00:00"/>
    <x v="2"/>
    <x v="8"/>
    <x v="53"/>
    <s v="Michael Grace20160908"/>
    <x v="2719"/>
    <x v="20"/>
    <x v="0"/>
    <x v="12"/>
    <s v="Kensington 7 Outlet MasterPiece Power Center with Fax/Phone Line Protection"/>
    <n v="207.48"/>
    <n v="1"/>
    <n v="62.24"/>
    <s v="Profit"/>
  </r>
  <r>
    <d v="2016-09-08T00:00:00"/>
    <x v="2"/>
    <x v="8"/>
    <x v="127"/>
    <s v="Ken Black20160908"/>
    <x v="2720"/>
    <x v="0"/>
    <x v="0"/>
    <x v="4"/>
    <s v="Boston 1645 Deluxe Heavier-Duty Electric Pencil Sharpener"/>
    <n v="70.37"/>
    <n v="2"/>
    <n v="6.16"/>
    <s v="Profit"/>
  </r>
  <r>
    <d v="2016-09-08T00:00:00"/>
    <x v="2"/>
    <x v="8"/>
    <x v="127"/>
    <s v="Ken Black20160908"/>
    <x v="2720"/>
    <x v="0"/>
    <x v="2"/>
    <x v="6"/>
    <s v="Belkin SportFit Armband For iPhone 5s/5c, Fuchsia"/>
    <n v="59.96"/>
    <n v="5"/>
    <n v="21.74"/>
    <s v="Profit"/>
  </r>
  <r>
    <d v="2016-09-08T00:00:00"/>
    <x v="2"/>
    <x v="8"/>
    <x v="747"/>
    <s v="Jill Matthias20160908"/>
    <x v="2721"/>
    <x v="25"/>
    <x v="2"/>
    <x v="9"/>
    <s v="Memorex Froggy Flash Drive 4 GB"/>
    <n v="35.17"/>
    <n v="4"/>
    <n v="8.35"/>
    <s v="Profit"/>
  </r>
  <r>
    <d v="2016-09-08T00:00:00"/>
    <x v="2"/>
    <x v="8"/>
    <x v="747"/>
    <s v="Jill Matthias20160908"/>
    <x v="2721"/>
    <x v="25"/>
    <x v="0"/>
    <x v="0"/>
    <s v="Petty Cash Envelope"/>
    <n v="64.7"/>
    <n v="3"/>
    <n v="23.46"/>
    <s v="Profit"/>
  </r>
  <r>
    <d v="2016-09-08T00:00:00"/>
    <x v="2"/>
    <x v="8"/>
    <x v="137"/>
    <s v="Pauline Johnson20160908"/>
    <x v="2722"/>
    <x v="3"/>
    <x v="1"/>
    <x v="13"/>
    <s v="Lesro Round Back Collection Coffee Table, End Table"/>
    <n v="146.04"/>
    <n v="1"/>
    <n v="-12.78"/>
    <s v="Loss"/>
  </r>
  <r>
    <d v="2016-09-08T00:00:00"/>
    <x v="2"/>
    <x v="8"/>
    <x v="546"/>
    <s v="Toby Ritter20160908"/>
    <x v="2723"/>
    <x v="22"/>
    <x v="1"/>
    <x v="8"/>
    <s v="Howard Miller 11-1/2&quot; Diameter Grantwood Wall Clock"/>
    <n v="43.13"/>
    <n v="1"/>
    <n v="14.66"/>
    <s v="Profit"/>
  </r>
  <r>
    <d v="2016-09-08T00:00:00"/>
    <x v="2"/>
    <x v="8"/>
    <x v="546"/>
    <s v="Toby Ritter20160908"/>
    <x v="2723"/>
    <x v="22"/>
    <x v="0"/>
    <x v="0"/>
    <s v="Ampad Gold Fibre Wirebound Steno Books, 6&quot; x 9&quot;, Gregg Ruled"/>
    <n v="30.87"/>
    <n v="7"/>
    <n v="14.2"/>
    <s v="Profit"/>
  </r>
  <r>
    <d v="2016-09-08T00:00:00"/>
    <x v="2"/>
    <x v="8"/>
    <x v="760"/>
    <s v="Liz Preis20160908"/>
    <x v="2724"/>
    <x v="3"/>
    <x v="0"/>
    <x v="4"/>
    <s v="Eberhard Faber 3 1/2&quot; Golf Pencils"/>
    <n v="14.88"/>
    <n v="2"/>
    <n v="3.72"/>
    <s v="Profit"/>
  </r>
  <r>
    <d v="2016-09-08T00:00:00"/>
    <x v="2"/>
    <x v="8"/>
    <x v="760"/>
    <s v="Liz Preis20160908"/>
    <x v="2724"/>
    <x v="3"/>
    <x v="0"/>
    <x v="0"/>
    <s v="Xerox 1900"/>
    <n v="34.24"/>
    <n v="8"/>
    <n v="15.41"/>
    <s v="Profit"/>
  </r>
  <r>
    <d v="2016-09-08T00:00:00"/>
    <x v="2"/>
    <x v="8"/>
    <x v="760"/>
    <s v="Liz Preis20160908"/>
    <x v="2724"/>
    <x v="3"/>
    <x v="0"/>
    <x v="2"/>
    <s v="Mini 13-1/2 Capacity Data Binder Rack, Pearl"/>
    <n v="261.74"/>
    <n v="2"/>
    <n v="65.44"/>
    <s v="Profit"/>
  </r>
  <r>
    <d v="2016-09-09T00:00:00"/>
    <x v="2"/>
    <x v="8"/>
    <x v="350"/>
    <s v="Troy Staebel20160909"/>
    <x v="2725"/>
    <x v="20"/>
    <x v="0"/>
    <x v="3"/>
    <s v="Cardinal EasyOpen D-Ring Binders"/>
    <n v="14.62"/>
    <n v="2"/>
    <n v="5.48"/>
    <s v="Profit"/>
  </r>
  <r>
    <d v="2016-09-09T00:00:00"/>
    <x v="2"/>
    <x v="8"/>
    <x v="372"/>
    <s v="Annie Thurman20160909"/>
    <x v="2726"/>
    <x v="3"/>
    <x v="0"/>
    <x v="3"/>
    <s v="VariCap6 Expandable Binder"/>
    <n v="55.36"/>
    <n v="4"/>
    <n v="18.68"/>
    <s v="Profit"/>
  </r>
  <r>
    <d v="2016-09-09T00:00:00"/>
    <x v="2"/>
    <x v="8"/>
    <x v="474"/>
    <s v="Daniel Byrd20160909"/>
    <x v="2727"/>
    <x v="0"/>
    <x v="1"/>
    <x v="8"/>
    <s v="Eldon Expressions Punched Metal &amp; Wood Desk Accessories, Black &amp; Cherry"/>
    <n v="15.01"/>
    <n v="4"/>
    <n v="-12.01"/>
    <s v="Loss"/>
  </r>
  <r>
    <d v="2016-09-10T00:00:00"/>
    <x v="2"/>
    <x v="8"/>
    <x v="672"/>
    <s v="Parhena Norris20160910"/>
    <x v="2728"/>
    <x v="20"/>
    <x v="0"/>
    <x v="2"/>
    <s v="Acco Perma 2700 Stacking Storage Drawers"/>
    <n v="59.48"/>
    <n v="2"/>
    <n v="8.92"/>
    <s v="Profit"/>
  </r>
  <r>
    <d v="2016-09-10T00:00:00"/>
    <x v="2"/>
    <x v="8"/>
    <x v="672"/>
    <s v="Parhena Norris20160910"/>
    <x v="2728"/>
    <x v="20"/>
    <x v="0"/>
    <x v="0"/>
    <s v="Wirebound Message Books, Four 2 3/4 x 5 White Forms per Page"/>
    <n v="6.69"/>
    <n v="1"/>
    <n v="3.08"/>
    <s v="Profit"/>
  </r>
  <r>
    <d v="2016-09-10T00:00:00"/>
    <x v="2"/>
    <x v="8"/>
    <x v="651"/>
    <s v="Catherine Glotzbach20160910"/>
    <x v="2729"/>
    <x v="15"/>
    <x v="0"/>
    <x v="4"/>
    <s v="Boston Model 1800 Electric Pencil Sharpener, Gray"/>
    <n v="67.56"/>
    <n v="3"/>
    <n v="8.4499999999999993"/>
    <s v="Profit"/>
  </r>
  <r>
    <d v="2016-09-10T00:00:00"/>
    <x v="2"/>
    <x v="8"/>
    <x v="73"/>
    <s v="Kean Thornton20160910"/>
    <x v="2730"/>
    <x v="0"/>
    <x v="1"/>
    <x v="13"/>
    <s v="KI Adjustable-Height Table"/>
    <n v="300.93"/>
    <n v="5"/>
    <n v="-34.39"/>
    <s v="Loss"/>
  </r>
  <r>
    <d v="2016-09-10T00:00:00"/>
    <x v="2"/>
    <x v="8"/>
    <x v="73"/>
    <s v="Kean Thornton20160910"/>
    <x v="2730"/>
    <x v="0"/>
    <x v="2"/>
    <x v="6"/>
    <s v="Polycom VVX 310 VoIP phone"/>
    <n v="719.96"/>
    <n v="5"/>
    <n v="54"/>
    <s v="Profit"/>
  </r>
  <r>
    <d v="2016-09-10T00:00:00"/>
    <x v="2"/>
    <x v="8"/>
    <x v="571"/>
    <s v="Steve Chapman20160910"/>
    <x v="2731"/>
    <x v="16"/>
    <x v="2"/>
    <x v="6"/>
    <s v="Geemarc AmpliPOWER60"/>
    <n v="519.67999999999995"/>
    <n v="7"/>
    <n v="58.46"/>
    <s v="Profit"/>
  </r>
  <r>
    <d v="2016-09-10T00:00:00"/>
    <x v="2"/>
    <x v="8"/>
    <x v="741"/>
    <s v="Bryan Davis20160910"/>
    <x v="2732"/>
    <x v="22"/>
    <x v="0"/>
    <x v="1"/>
    <s v="Avery 487"/>
    <n v="7.38"/>
    <n v="2"/>
    <n v="3.47"/>
    <s v="Profit"/>
  </r>
  <r>
    <d v="2016-09-10T00:00:00"/>
    <x v="2"/>
    <x v="8"/>
    <x v="741"/>
    <s v="Bryan Davis20160910"/>
    <x v="2732"/>
    <x v="22"/>
    <x v="0"/>
    <x v="3"/>
    <s v="Storex Dura Pro Binders"/>
    <n v="14.26"/>
    <n v="3"/>
    <n v="4.46"/>
    <s v="Profit"/>
  </r>
  <r>
    <d v="2016-09-10T00:00:00"/>
    <x v="2"/>
    <x v="8"/>
    <x v="741"/>
    <s v="Bryan Davis20160910"/>
    <x v="2732"/>
    <x v="22"/>
    <x v="0"/>
    <x v="0"/>
    <s v="Xerox 1945"/>
    <n v="81.98"/>
    <n v="2"/>
    <n v="40.17"/>
    <s v="Profit"/>
  </r>
  <r>
    <d v="2016-09-10T00:00:00"/>
    <x v="2"/>
    <x v="8"/>
    <x v="741"/>
    <s v="Bryan Davis20160910"/>
    <x v="2732"/>
    <x v="22"/>
    <x v="0"/>
    <x v="3"/>
    <s v="JM Magazine Binder"/>
    <n v="39.619999999999997"/>
    <n v="3"/>
    <n v="13.87"/>
    <s v="Profit"/>
  </r>
  <r>
    <d v="2016-09-10T00:00:00"/>
    <x v="2"/>
    <x v="8"/>
    <x v="265"/>
    <s v="Dianna Vittorini20160910"/>
    <x v="2733"/>
    <x v="3"/>
    <x v="0"/>
    <x v="3"/>
    <s v="Ibico EB-19 Dual Function Manual Binding System"/>
    <n v="276.77999999999997"/>
    <n v="2"/>
    <n v="89.95"/>
    <s v="Profit"/>
  </r>
  <r>
    <d v="2016-09-11T00:00:00"/>
    <x v="2"/>
    <x v="8"/>
    <x v="708"/>
    <s v="Kelly Collister20160911"/>
    <x v="2734"/>
    <x v="3"/>
    <x v="0"/>
    <x v="0"/>
    <s v="Wirebound Message Books, Two 4 1/4&quot; x 5&quot; Forms per Page"/>
    <n v="7.61"/>
    <n v="1"/>
    <n v="3.58"/>
    <s v="Profit"/>
  </r>
  <r>
    <d v="2016-09-11T00:00:00"/>
    <x v="2"/>
    <x v="8"/>
    <x v="708"/>
    <s v="Kelly Collister20160911"/>
    <x v="2734"/>
    <x v="3"/>
    <x v="2"/>
    <x v="9"/>
    <s v="LogitechÂ P710e Mobile Speakerphone"/>
    <n v="3347.37"/>
    <n v="13"/>
    <n v="636"/>
    <s v="Profit"/>
  </r>
  <r>
    <d v="2016-09-11T00:00:00"/>
    <x v="2"/>
    <x v="8"/>
    <x v="186"/>
    <s v="Giulietta Dortch20160911"/>
    <x v="2735"/>
    <x v="2"/>
    <x v="0"/>
    <x v="0"/>
    <s v="Xerox 1972"/>
    <n v="8.4499999999999993"/>
    <n v="2"/>
    <n v="2.64"/>
    <s v="Profit"/>
  </r>
  <r>
    <d v="2016-09-11T00:00:00"/>
    <x v="2"/>
    <x v="8"/>
    <x v="186"/>
    <s v="Giulietta Dortch20160911"/>
    <x v="2735"/>
    <x v="2"/>
    <x v="2"/>
    <x v="6"/>
    <s v="Cisco 8x8 Inc. 6753i IP Business Phone System"/>
    <n v="728.95"/>
    <n v="9"/>
    <n v="-157.94"/>
    <s v="Loss"/>
  </r>
  <r>
    <d v="2016-09-11T00:00:00"/>
    <x v="2"/>
    <x v="8"/>
    <x v="327"/>
    <s v="Nick Zandusky20160911"/>
    <x v="2736"/>
    <x v="10"/>
    <x v="0"/>
    <x v="3"/>
    <s v="GBC Standard Therm-A-Bind Covers"/>
    <n v="22.43"/>
    <n v="3"/>
    <n v="-17.940000000000001"/>
    <s v="Loss"/>
  </r>
  <r>
    <d v="2016-09-11T00:00:00"/>
    <x v="2"/>
    <x v="8"/>
    <x v="327"/>
    <s v="Nick Zandusky20160911"/>
    <x v="2736"/>
    <x v="10"/>
    <x v="0"/>
    <x v="2"/>
    <s v="Staple magnet"/>
    <n v="37.520000000000003"/>
    <n v="5"/>
    <n v="3.75"/>
    <s v="Profit"/>
  </r>
  <r>
    <d v="2016-09-11T00:00:00"/>
    <x v="2"/>
    <x v="8"/>
    <x v="453"/>
    <s v="Jill Fjeld20160911"/>
    <x v="2737"/>
    <x v="6"/>
    <x v="2"/>
    <x v="16"/>
    <s v="Canon PC-428 Personal Copier"/>
    <n v="1599.92"/>
    <n v="8"/>
    <n v="751.96"/>
    <s v="Profit"/>
  </r>
  <r>
    <d v="2016-09-11T00:00:00"/>
    <x v="2"/>
    <x v="8"/>
    <x v="453"/>
    <s v="Jill Fjeld20160911"/>
    <x v="2737"/>
    <x v="6"/>
    <x v="0"/>
    <x v="10"/>
    <s v="#10 Self-Seal White Envelopes"/>
    <n v="11.09"/>
    <n v="1"/>
    <n v="5.43"/>
    <s v="Profit"/>
  </r>
  <r>
    <d v="2016-09-11T00:00:00"/>
    <x v="2"/>
    <x v="8"/>
    <x v="632"/>
    <s v="Eugene Barchas20160911"/>
    <x v="2738"/>
    <x v="3"/>
    <x v="0"/>
    <x v="2"/>
    <s v="Stur-D-Stor Shelving, Vertical 5-Shelf: 72&quot;H x 36&quot;W x 18 1/2&quot;D"/>
    <n v="332.94"/>
    <n v="3"/>
    <n v="6.66"/>
    <s v="Profit"/>
  </r>
  <r>
    <d v="2016-09-11T00:00:00"/>
    <x v="2"/>
    <x v="8"/>
    <x v="632"/>
    <s v="Eugene Barchas20160911"/>
    <x v="2738"/>
    <x v="3"/>
    <x v="0"/>
    <x v="3"/>
    <s v="GBC Standard Therm-A-Bind Covers"/>
    <n v="39.869999999999997"/>
    <n v="2"/>
    <n v="12.96"/>
    <s v="Profit"/>
  </r>
  <r>
    <d v="2016-09-11T00:00:00"/>
    <x v="2"/>
    <x v="8"/>
    <x v="335"/>
    <s v="Trudy Brown20160911"/>
    <x v="2739"/>
    <x v="42"/>
    <x v="2"/>
    <x v="6"/>
    <s v="Plantronics Encore H101 Dual EarpiecesÂ Headset"/>
    <n v="224.75"/>
    <n v="5"/>
    <n v="62.93"/>
    <s v="Profit"/>
  </r>
  <r>
    <d v="2016-09-11T00:00:00"/>
    <x v="2"/>
    <x v="8"/>
    <x v="423"/>
    <s v="Adam Shillingsburg20160911"/>
    <x v="2740"/>
    <x v="1"/>
    <x v="0"/>
    <x v="1"/>
    <s v="Smead Alpha-Z Color-Coded Name Labels First Letter Starter Set"/>
    <n v="6"/>
    <n v="2"/>
    <n v="2.1"/>
    <s v="Profit"/>
  </r>
  <r>
    <d v="2016-09-11T00:00:00"/>
    <x v="2"/>
    <x v="8"/>
    <x v="423"/>
    <s v="Adam Shillingsburg20160911"/>
    <x v="2740"/>
    <x v="1"/>
    <x v="0"/>
    <x v="3"/>
    <s v="Insertable Tab Indexes For Data Binders"/>
    <n v="1.91"/>
    <n v="3"/>
    <n v="-3.24"/>
    <s v="Loss"/>
  </r>
  <r>
    <d v="2016-09-11T00:00:00"/>
    <x v="2"/>
    <x v="8"/>
    <x v="49"/>
    <s v="Linda Cazamias20160911"/>
    <x v="2741"/>
    <x v="12"/>
    <x v="0"/>
    <x v="4"/>
    <s v="Crayola Anti Dust Chalk, 12/Pack"/>
    <n v="2.91"/>
    <n v="2"/>
    <n v="0.91"/>
    <s v="Profit"/>
  </r>
  <r>
    <d v="2016-09-11T00:00:00"/>
    <x v="2"/>
    <x v="8"/>
    <x v="49"/>
    <s v="Linda Cazamias20160911"/>
    <x v="2741"/>
    <x v="12"/>
    <x v="0"/>
    <x v="0"/>
    <s v="Xerox 1976"/>
    <n v="20.74"/>
    <n v="4"/>
    <n v="7.26"/>
    <s v="Profit"/>
  </r>
  <r>
    <d v="2016-09-11T00:00:00"/>
    <x v="2"/>
    <x v="8"/>
    <x v="49"/>
    <s v="Linda Cazamias20160911"/>
    <x v="2741"/>
    <x v="12"/>
    <x v="0"/>
    <x v="0"/>
    <s v="Great White Multi-Use Recycled Paper (20Lb. and 84 Bright)"/>
    <n v="9.57"/>
    <n v="2"/>
    <n v="2.99"/>
    <s v="Profit"/>
  </r>
  <r>
    <d v="2016-09-11T00:00:00"/>
    <x v="2"/>
    <x v="8"/>
    <x v="361"/>
    <s v="Ryan Crowe20160911"/>
    <x v="2742"/>
    <x v="0"/>
    <x v="0"/>
    <x v="10"/>
    <s v="Cameo Buff Policy Envelopes"/>
    <n v="99.57"/>
    <n v="2"/>
    <n v="33.6"/>
    <s v="Profit"/>
  </r>
  <r>
    <d v="2016-09-12T00:00:00"/>
    <x v="2"/>
    <x v="8"/>
    <x v="624"/>
    <s v="Ben Peterman20160912"/>
    <x v="2743"/>
    <x v="26"/>
    <x v="1"/>
    <x v="8"/>
    <s v="C-Line Cubicle Keepers Polyproplyene Holder With Velcro Backings"/>
    <n v="15.14"/>
    <n v="4"/>
    <n v="3.59"/>
    <s v="Profit"/>
  </r>
  <r>
    <d v="2016-09-12T00:00:00"/>
    <x v="2"/>
    <x v="8"/>
    <x v="624"/>
    <s v="Ben Peterman20160912"/>
    <x v="2743"/>
    <x v="26"/>
    <x v="1"/>
    <x v="5"/>
    <s v="Hon 4070 Series Pagoda Armless Upholstered Stacking Chairs"/>
    <n v="466.77"/>
    <n v="2"/>
    <n v="52.51"/>
    <s v="Profit"/>
  </r>
  <r>
    <d v="2016-09-12T00:00:00"/>
    <x v="2"/>
    <x v="8"/>
    <x v="624"/>
    <s v="Ben Peterman20160912"/>
    <x v="2743"/>
    <x v="26"/>
    <x v="1"/>
    <x v="8"/>
    <s v="Eldon Expressions Desk Accessory, Wood Photo Frame, Mahogany"/>
    <n v="15.23"/>
    <n v="1"/>
    <n v="1.71"/>
    <s v="Profit"/>
  </r>
  <r>
    <d v="2016-09-12T00:00:00"/>
    <x v="2"/>
    <x v="8"/>
    <x v="624"/>
    <s v="Ben Peterman20160912"/>
    <x v="2743"/>
    <x v="26"/>
    <x v="0"/>
    <x v="1"/>
    <s v="Avery 509"/>
    <n v="6.26"/>
    <n v="3"/>
    <n v="2.04"/>
    <s v="Profit"/>
  </r>
  <r>
    <d v="2016-09-12T00:00:00"/>
    <x v="2"/>
    <x v="8"/>
    <x v="582"/>
    <s v="Sarah Foster20160912"/>
    <x v="2744"/>
    <x v="22"/>
    <x v="0"/>
    <x v="7"/>
    <s v="OIC Bulk Pack Metal Binder Clips"/>
    <n v="10.47"/>
    <n v="3"/>
    <n v="4.82"/>
    <s v="Profit"/>
  </r>
  <r>
    <d v="2016-09-12T00:00:00"/>
    <x v="2"/>
    <x v="8"/>
    <x v="582"/>
    <s v="Sarah Foster20160912"/>
    <x v="2744"/>
    <x v="22"/>
    <x v="0"/>
    <x v="1"/>
    <s v="Avery 487"/>
    <n v="11.07"/>
    <n v="3"/>
    <n v="5.2"/>
    <s v="Profit"/>
  </r>
  <r>
    <d v="2016-09-12T00:00:00"/>
    <x v="2"/>
    <x v="8"/>
    <x v="582"/>
    <s v="Sarah Foster20160912"/>
    <x v="2744"/>
    <x v="22"/>
    <x v="0"/>
    <x v="3"/>
    <s v="GBC Instant Report Kit"/>
    <n v="20.7"/>
    <n v="4"/>
    <n v="7.76"/>
    <s v="Profit"/>
  </r>
  <r>
    <d v="2016-09-12T00:00:00"/>
    <x v="2"/>
    <x v="8"/>
    <x v="202"/>
    <s v="Anthony Johnson20160912"/>
    <x v="2745"/>
    <x v="6"/>
    <x v="2"/>
    <x v="9"/>
    <s v="ImationÂ 30456 USBÂ Flash DriveÂ 8GB"/>
    <n v="20.7"/>
    <n v="3"/>
    <n v="1.66"/>
    <s v="Profit"/>
  </r>
  <r>
    <d v="2016-09-12T00:00:00"/>
    <x v="2"/>
    <x v="8"/>
    <x v="202"/>
    <s v="Anthony Johnson20160912"/>
    <x v="2745"/>
    <x v="6"/>
    <x v="0"/>
    <x v="7"/>
    <s v="Staples"/>
    <n v="11.34"/>
    <n v="3"/>
    <n v="5.22"/>
    <s v="Profit"/>
  </r>
  <r>
    <d v="2016-09-12T00:00:00"/>
    <x v="2"/>
    <x v="8"/>
    <x v="202"/>
    <s v="Anthony Johnson20160912"/>
    <x v="2745"/>
    <x v="6"/>
    <x v="0"/>
    <x v="2"/>
    <s v="Rogers Jumbo File, Granite"/>
    <n v="67.900000000000006"/>
    <n v="5"/>
    <n v="0.68"/>
    <s v="Profit"/>
  </r>
  <r>
    <d v="2016-09-12T00:00:00"/>
    <x v="2"/>
    <x v="8"/>
    <x v="202"/>
    <s v="Anthony Johnson20160912"/>
    <x v="2745"/>
    <x v="6"/>
    <x v="1"/>
    <x v="5"/>
    <s v="Hon Olson Stacker Chairs"/>
    <n v="1059.1199999999999"/>
    <n v="4"/>
    <n v="307.14"/>
    <s v="Profit"/>
  </r>
  <r>
    <d v="2016-09-12T00:00:00"/>
    <x v="2"/>
    <x v="8"/>
    <x v="571"/>
    <s v="Steve Chapman20160912"/>
    <x v="2746"/>
    <x v="14"/>
    <x v="0"/>
    <x v="0"/>
    <s v="Xerox 1991"/>
    <n v="68.52"/>
    <n v="3"/>
    <n v="31.52"/>
    <s v="Profit"/>
  </r>
  <r>
    <d v="2016-09-12T00:00:00"/>
    <x v="2"/>
    <x v="8"/>
    <x v="675"/>
    <s v="Philisse Overcash20160912"/>
    <x v="2747"/>
    <x v="26"/>
    <x v="2"/>
    <x v="6"/>
    <s v="Lunatik TT5L-002 Taktik Strike Impact Protection System for iPhone 5"/>
    <n v="146.94999999999999"/>
    <n v="3"/>
    <n v="9.18"/>
    <s v="Profit"/>
  </r>
  <r>
    <d v="2016-09-12T00:00:00"/>
    <x v="2"/>
    <x v="8"/>
    <x v="675"/>
    <s v="Philisse Overcash20160912"/>
    <x v="2747"/>
    <x v="26"/>
    <x v="1"/>
    <x v="5"/>
    <s v="Global Stack Chair without Arms, Black"/>
    <n v="83.14"/>
    <n v="4"/>
    <n v="5.2"/>
    <s v="Profit"/>
  </r>
  <r>
    <d v="2016-09-12T00:00:00"/>
    <x v="2"/>
    <x v="8"/>
    <x v="212"/>
    <s v="Matt Collister20160912"/>
    <x v="2748"/>
    <x v="20"/>
    <x v="1"/>
    <x v="8"/>
    <s v="DAX Contemporary Wood Frame with Silver Metal Mat, Desktop, 11 x 14 Size"/>
    <n v="40.479999999999997"/>
    <n v="2"/>
    <n v="14.57"/>
    <s v="Profit"/>
  </r>
  <r>
    <d v="2016-09-13T00:00:00"/>
    <x v="2"/>
    <x v="8"/>
    <x v="199"/>
    <s v="Alejandro Grove20160913"/>
    <x v="2749"/>
    <x v="40"/>
    <x v="0"/>
    <x v="2"/>
    <s v="Rogers Jumbo File, Granite"/>
    <n v="40.74"/>
    <n v="3"/>
    <n v="0.41"/>
    <s v="Profit"/>
  </r>
  <r>
    <d v="2016-09-13T00:00:00"/>
    <x v="2"/>
    <x v="8"/>
    <x v="199"/>
    <s v="Alejandro Grove20160913"/>
    <x v="2749"/>
    <x v="40"/>
    <x v="0"/>
    <x v="1"/>
    <s v="Avery 49"/>
    <n v="14.4"/>
    <n v="5"/>
    <n v="7.06"/>
    <s v="Profit"/>
  </r>
  <r>
    <d v="2016-09-13T00:00:00"/>
    <x v="2"/>
    <x v="8"/>
    <x v="199"/>
    <s v="Alejandro Grove20160913"/>
    <x v="2749"/>
    <x v="40"/>
    <x v="2"/>
    <x v="6"/>
    <s v="BlueLounge Milo Smartphone Stand, White/Metallic"/>
    <n v="149.94999999999999"/>
    <n v="5"/>
    <n v="41.99"/>
    <s v="Profit"/>
  </r>
  <r>
    <d v="2016-09-13T00:00:00"/>
    <x v="2"/>
    <x v="8"/>
    <x v="199"/>
    <s v="Alejandro Grove20160913"/>
    <x v="2749"/>
    <x v="40"/>
    <x v="0"/>
    <x v="14"/>
    <s v="Elite 5&quot; Scissors"/>
    <n v="16.899999999999999"/>
    <n v="2"/>
    <n v="5.07"/>
    <s v="Profit"/>
  </r>
  <r>
    <d v="2016-09-13T00:00:00"/>
    <x v="2"/>
    <x v="8"/>
    <x v="199"/>
    <s v="Alejandro Grove20160913"/>
    <x v="2749"/>
    <x v="40"/>
    <x v="0"/>
    <x v="0"/>
    <s v="Things To Do Today Pad"/>
    <n v="17.61"/>
    <n v="3"/>
    <n v="8.4499999999999993"/>
    <s v="Profit"/>
  </r>
  <r>
    <d v="2016-09-13T00:00:00"/>
    <x v="2"/>
    <x v="8"/>
    <x v="199"/>
    <s v="Alejandro Grove20160913"/>
    <x v="2749"/>
    <x v="40"/>
    <x v="0"/>
    <x v="12"/>
    <s v="Harmony Air Purifier"/>
    <n v="378"/>
    <n v="2"/>
    <n v="136.08000000000001"/>
    <s v="Profit"/>
  </r>
  <r>
    <d v="2016-09-13T00:00:00"/>
    <x v="2"/>
    <x v="8"/>
    <x v="199"/>
    <s v="Alejandro Grove20160913"/>
    <x v="2749"/>
    <x v="40"/>
    <x v="0"/>
    <x v="0"/>
    <s v="Adams Telephone Message Book W/Dividers/Space For Phone Numbers, 5 1/4&quot;X8 1/2&quot;, 300/Messages"/>
    <n v="17.64"/>
    <n v="3"/>
    <n v="8.64"/>
    <s v="Profit"/>
  </r>
  <r>
    <d v="2016-09-13T00:00:00"/>
    <x v="2"/>
    <x v="8"/>
    <x v="199"/>
    <s v="Alejandro Grove20160913"/>
    <x v="2749"/>
    <x v="40"/>
    <x v="0"/>
    <x v="2"/>
    <s v="Fellowes Mobile File Cart, Black"/>
    <n v="373.08"/>
    <n v="6"/>
    <n v="100.73"/>
    <s v="Profit"/>
  </r>
  <r>
    <d v="2016-09-13T00:00:00"/>
    <x v="2"/>
    <x v="8"/>
    <x v="199"/>
    <s v="Alejandro Grove20160913"/>
    <x v="2749"/>
    <x v="40"/>
    <x v="1"/>
    <x v="8"/>
    <s v="Electrix Architect's Clamp-On Swing Arm Lamp, Black"/>
    <n v="1336.44"/>
    <n v="14"/>
    <n v="387.57"/>
    <s v="Profit"/>
  </r>
  <r>
    <d v="2016-09-13T00:00:00"/>
    <x v="2"/>
    <x v="8"/>
    <x v="199"/>
    <s v="Alejandro Grove20160913"/>
    <x v="2749"/>
    <x v="40"/>
    <x v="2"/>
    <x v="6"/>
    <s v="Mediabridge Sport Armband iPhone 5s"/>
    <n v="29.97"/>
    <n v="3"/>
    <n v="0.3"/>
    <s v="Profit"/>
  </r>
  <r>
    <d v="2016-09-14T00:00:00"/>
    <x v="2"/>
    <x v="8"/>
    <x v="672"/>
    <s v="Parhena Norris20160914"/>
    <x v="2750"/>
    <x v="9"/>
    <x v="0"/>
    <x v="0"/>
    <s v="Xerox 224"/>
    <n v="25.92"/>
    <n v="4"/>
    <n v="12.44"/>
    <s v="Profit"/>
  </r>
  <r>
    <d v="2016-09-14T00:00:00"/>
    <x v="2"/>
    <x v="8"/>
    <x v="68"/>
    <s v="Clay Ludtke20160914"/>
    <x v="2751"/>
    <x v="20"/>
    <x v="2"/>
    <x v="6"/>
    <s v="Wi-Ex zBoost YX540 Cellular Phone Signal Booster"/>
    <n v="437.85"/>
    <n v="3"/>
    <n v="131.36000000000001"/>
    <s v="Profit"/>
  </r>
  <r>
    <d v="2016-09-14T00:00:00"/>
    <x v="2"/>
    <x v="8"/>
    <x v="68"/>
    <s v="Clay Ludtke20160914"/>
    <x v="2751"/>
    <x v="20"/>
    <x v="0"/>
    <x v="3"/>
    <s v="GBC DocuBind 200 Manual Binding Machine"/>
    <n v="673.57"/>
    <n v="2"/>
    <n v="252.59"/>
    <s v="Profit"/>
  </r>
  <r>
    <d v="2016-09-15T00:00:00"/>
    <x v="2"/>
    <x v="8"/>
    <x v="622"/>
    <s v="Dean Braden20160915"/>
    <x v="2752"/>
    <x v="2"/>
    <x v="0"/>
    <x v="0"/>
    <s v="Xerox 1968"/>
    <n v="5.34"/>
    <n v="1"/>
    <n v="1.87"/>
    <s v="Profit"/>
  </r>
  <r>
    <d v="2016-09-15T00:00:00"/>
    <x v="2"/>
    <x v="8"/>
    <x v="512"/>
    <s v="Adam Hart20160915"/>
    <x v="2753"/>
    <x v="20"/>
    <x v="0"/>
    <x v="3"/>
    <s v="GBC DocuBind 300 Electric Binding Machine"/>
    <n v="841.57"/>
    <n v="2"/>
    <n v="294.55"/>
    <s v="Profit"/>
  </r>
  <r>
    <d v="2016-09-15T00:00:00"/>
    <x v="2"/>
    <x v="8"/>
    <x v="751"/>
    <s v="Rob Beeghly20160915"/>
    <x v="2754"/>
    <x v="22"/>
    <x v="0"/>
    <x v="0"/>
    <s v="TOPS &quot;Important Message&quot; Pads, Canary, 4-1/4 x 5-1/2, 50 Sheets per Pad"/>
    <n v="21.4"/>
    <n v="5"/>
    <n v="10.06"/>
    <s v="Profit"/>
  </r>
  <r>
    <d v="2016-09-15T00:00:00"/>
    <x v="2"/>
    <x v="8"/>
    <x v="751"/>
    <s v="Rob Beeghly20160915"/>
    <x v="2754"/>
    <x v="22"/>
    <x v="0"/>
    <x v="3"/>
    <s v="Cardinal Slant-D Ring Binder, Heavy Gauge Vinyl"/>
    <n v="48.66"/>
    <n v="7"/>
    <n v="15.82"/>
    <s v="Profit"/>
  </r>
  <r>
    <d v="2016-09-15T00:00:00"/>
    <x v="2"/>
    <x v="8"/>
    <x v="514"/>
    <s v="Justin Deggeller20160915"/>
    <x v="2755"/>
    <x v="34"/>
    <x v="0"/>
    <x v="3"/>
    <s v="Avery Heavy-Duty EZD View Binder with Locking Rings"/>
    <n v="20.420000000000002"/>
    <n v="4"/>
    <n v="6.64"/>
    <s v="Profit"/>
  </r>
  <r>
    <d v="2016-09-15T00:00:00"/>
    <x v="2"/>
    <x v="8"/>
    <x v="514"/>
    <s v="Justin Deggeller20160915"/>
    <x v="2755"/>
    <x v="34"/>
    <x v="1"/>
    <x v="13"/>
    <s v="Bretford Rectangular Conference Table Tops"/>
    <n v="1128.3900000000001"/>
    <n v="3"/>
    <n v="259.52999999999997"/>
    <s v="Profit"/>
  </r>
  <r>
    <d v="2016-09-15T00:00:00"/>
    <x v="2"/>
    <x v="8"/>
    <x v="475"/>
    <s v="Angele Hood20160915"/>
    <x v="2756"/>
    <x v="22"/>
    <x v="0"/>
    <x v="4"/>
    <s v="SANFORD Major Accent Highlighters"/>
    <n v="35.4"/>
    <n v="5"/>
    <n v="13.45"/>
    <s v="Profit"/>
  </r>
  <r>
    <d v="2016-09-16T00:00:00"/>
    <x v="2"/>
    <x v="8"/>
    <x v="288"/>
    <s v="Becky Castell20160916"/>
    <x v="2757"/>
    <x v="3"/>
    <x v="0"/>
    <x v="0"/>
    <s v="Xerox 1966"/>
    <n v="12.96"/>
    <n v="2"/>
    <n v="6.35"/>
    <s v="Profit"/>
  </r>
  <r>
    <d v="2016-09-16T00:00:00"/>
    <x v="2"/>
    <x v="8"/>
    <x v="435"/>
    <s v="Keith Dawkins20160916"/>
    <x v="2758"/>
    <x v="3"/>
    <x v="1"/>
    <x v="11"/>
    <s v="Sauder Forest Hills Library with Doors, Woodland Oak Finish"/>
    <n v="273.67"/>
    <n v="2"/>
    <n v="-12.88"/>
    <s v="Loss"/>
  </r>
  <r>
    <d v="2016-09-16T00:00:00"/>
    <x v="2"/>
    <x v="8"/>
    <x v="435"/>
    <s v="Keith Dawkins20160916"/>
    <x v="2758"/>
    <x v="3"/>
    <x v="0"/>
    <x v="12"/>
    <s v="Eureka Sanitaire  Multi-Pro Heavy-Duty Upright, Disposable Bags"/>
    <n v="17.48"/>
    <n v="4"/>
    <n v="4.54"/>
    <s v="Profit"/>
  </r>
  <r>
    <d v="2016-09-16T00:00:00"/>
    <x v="2"/>
    <x v="8"/>
    <x v="234"/>
    <s v="Corey Roper20160916"/>
    <x v="2759"/>
    <x v="4"/>
    <x v="1"/>
    <x v="5"/>
    <s v="Global Value Mid-Back Manager's Chair, Gray"/>
    <n v="121.78"/>
    <n v="2"/>
    <n v="30.45"/>
    <s v="Profit"/>
  </r>
  <r>
    <d v="2016-09-17T00:00:00"/>
    <x v="2"/>
    <x v="8"/>
    <x v="763"/>
    <s v="Jim Sink20160917"/>
    <x v="2760"/>
    <x v="3"/>
    <x v="0"/>
    <x v="4"/>
    <s v="Turquoise Lead Holder with Pocket Clip"/>
    <n v="20.100000000000001"/>
    <n v="3"/>
    <n v="6.63"/>
    <s v="Profit"/>
  </r>
  <r>
    <d v="2016-09-17T00:00:00"/>
    <x v="2"/>
    <x v="8"/>
    <x v="763"/>
    <s v="Jim Sink20160917"/>
    <x v="2760"/>
    <x v="3"/>
    <x v="2"/>
    <x v="6"/>
    <s v="Panasonic Kx-TS550"/>
    <n v="73.58"/>
    <n v="2"/>
    <n v="8.2799999999999994"/>
    <s v="Profit"/>
  </r>
  <r>
    <d v="2016-09-17T00:00:00"/>
    <x v="2"/>
    <x v="8"/>
    <x v="763"/>
    <s v="Jim Sink20160917"/>
    <x v="2760"/>
    <x v="3"/>
    <x v="0"/>
    <x v="0"/>
    <s v="Xerox 1995"/>
    <n v="6.48"/>
    <n v="1"/>
    <n v="3.11"/>
    <s v="Profit"/>
  </r>
  <r>
    <d v="2016-09-17T00:00:00"/>
    <x v="2"/>
    <x v="8"/>
    <x v="106"/>
    <s v="Cindy Stewart20160917"/>
    <x v="2761"/>
    <x v="4"/>
    <x v="2"/>
    <x v="15"/>
    <s v="Lexmark X 9575 Professional All-in-One Color Printer"/>
    <n v="396"/>
    <n v="4"/>
    <n v="190.08"/>
    <s v="Profit"/>
  </r>
  <r>
    <d v="2016-09-17T00:00:00"/>
    <x v="2"/>
    <x v="8"/>
    <x v="174"/>
    <s v="Laura Armstrong20160917"/>
    <x v="2762"/>
    <x v="41"/>
    <x v="2"/>
    <x v="6"/>
    <s v="Wi-Ex zBoost YX540 Cellular Phone Signal Booster"/>
    <n v="437.85"/>
    <n v="3"/>
    <n v="131.36000000000001"/>
    <s v="Profit"/>
  </r>
  <r>
    <d v="2016-09-17T00:00:00"/>
    <x v="2"/>
    <x v="8"/>
    <x v="174"/>
    <s v="Laura Armstrong20160917"/>
    <x v="2762"/>
    <x v="41"/>
    <x v="1"/>
    <x v="8"/>
    <s v="C-Line Cubicle Keepers Polyproplyene Holder w/Velcro Back, 8-1/2x11, 25/Bx"/>
    <n v="109.48"/>
    <n v="2"/>
    <n v="33.94"/>
    <s v="Profit"/>
  </r>
  <r>
    <d v="2016-09-17T00:00:00"/>
    <x v="2"/>
    <x v="8"/>
    <x v="694"/>
    <s v="Sanjit Jacobs20160917"/>
    <x v="2763"/>
    <x v="22"/>
    <x v="1"/>
    <x v="5"/>
    <s v="Harbour Creations 67200 Series Stacking Chairs"/>
    <n v="113.89"/>
    <n v="2"/>
    <n v="9.9700000000000006"/>
    <s v="Profit"/>
  </r>
  <r>
    <d v="2016-09-17T00:00:00"/>
    <x v="2"/>
    <x v="8"/>
    <x v="694"/>
    <s v="Sanjit Jacobs20160917"/>
    <x v="2763"/>
    <x v="22"/>
    <x v="2"/>
    <x v="6"/>
    <s v="Clarity 53712"/>
    <n v="105.58"/>
    <n v="2"/>
    <n v="7.92"/>
    <s v="Profit"/>
  </r>
  <r>
    <d v="2016-09-17T00:00:00"/>
    <x v="2"/>
    <x v="8"/>
    <x v="399"/>
    <s v="Luke Weiss20160917"/>
    <x v="2764"/>
    <x v="20"/>
    <x v="0"/>
    <x v="3"/>
    <s v="Avery Arch Ring Binders"/>
    <n v="232.4"/>
    <n v="5"/>
    <n v="78.44"/>
    <s v="Profit"/>
  </r>
  <r>
    <d v="2016-09-17T00:00:00"/>
    <x v="2"/>
    <x v="8"/>
    <x v="14"/>
    <s v="Brendan Sweed20160917"/>
    <x v="2765"/>
    <x v="18"/>
    <x v="0"/>
    <x v="4"/>
    <s v="Sanford Liquid Accent Highlighters"/>
    <n v="33.4"/>
    <n v="5"/>
    <n v="12.36"/>
    <s v="Profit"/>
  </r>
  <r>
    <d v="2016-09-17T00:00:00"/>
    <x v="2"/>
    <x v="8"/>
    <x v="99"/>
    <s v="Patrick O'Donnell20160917"/>
    <x v="2766"/>
    <x v="32"/>
    <x v="1"/>
    <x v="8"/>
    <s v="C-Line Magnetic Cubicle Keepers, Clear Polypropylene"/>
    <n v="14.82"/>
    <n v="3"/>
    <n v="6.22"/>
    <s v="Profit"/>
  </r>
  <r>
    <d v="2016-09-17T00:00:00"/>
    <x v="2"/>
    <x v="8"/>
    <x v="99"/>
    <s v="Patrick O'Donnell20160917"/>
    <x v="2766"/>
    <x v="32"/>
    <x v="1"/>
    <x v="8"/>
    <s v="Howard Miller 14-1/2&quot; Diameter Chrome Round Wall Clock"/>
    <n v="191.82"/>
    <n v="3"/>
    <n v="61.38"/>
    <s v="Profit"/>
  </r>
  <r>
    <d v="2016-09-17T00:00:00"/>
    <x v="2"/>
    <x v="8"/>
    <x v="350"/>
    <s v="Troy Staebel20160917"/>
    <x v="2767"/>
    <x v="10"/>
    <x v="0"/>
    <x v="2"/>
    <s v="Safco Industrial Shelving"/>
    <n v="295.39999999999998"/>
    <n v="5"/>
    <n v="-62.77"/>
    <s v="Loss"/>
  </r>
  <r>
    <d v="2016-09-17T00:00:00"/>
    <x v="2"/>
    <x v="8"/>
    <x v="684"/>
    <s v="Chuck Clark20160917"/>
    <x v="2768"/>
    <x v="22"/>
    <x v="0"/>
    <x v="1"/>
    <s v="Avery 481"/>
    <n v="12.32"/>
    <n v="4"/>
    <n v="5.91"/>
    <s v="Profit"/>
  </r>
  <r>
    <d v="2016-09-18T00:00:00"/>
    <x v="2"/>
    <x v="8"/>
    <x v="700"/>
    <s v="Henry MacAllister20160918"/>
    <x v="2769"/>
    <x v="20"/>
    <x v="0"/>
    <x v="3"/>
    <s v="Avery Binding System Hidden Tab Executive Style Index Sets"/>
    <n v="4.62"/>
    <n v="1"/>
    <n v="1.73"/>
    <s v="Profit"/>
  </r>
  <r>
    <d v="2016-09-18T00:00:00"/>
    <x v="2"/>
    <x v="8"/>
    <x v="555"/>
    <s v="Nona Balk20160918"/>
    <x v="2770"/>
    <x v="16"/>
    <x v="1"/>
    <x v="13"/>
    <s v="Chromcraft Round Conference Tables"/>
    <n v="383.44"/>
    <n v="4"/>
    <n v="-167.32"/>
    <s v="Loss"/>
  </r>
  <r>
    <d v="2016-09-18T00:00:00"/>
    <x v="2"/>
    <x v="8"/>
    <x v="481"/>
    <s v="Anne McFarland20160918"/>
    <x v="2771"/>
    <x v="33"/>
    <x v="1"/>
    <x v="5"/>
    <s v="Office Star - Professional Matrix Back Chair with 2-to-1 Synchro Tilt and Mesh Fabric Seat"/>
    <n v="350.98"/>
    <n v="1"/>
    <n v="84.24"/>
    <s v="Profit"/>
  </r>
  <r>
    <d v="2016-09-18T00:00:00"/>
    <x v="2"/>
    <x v="8"/>
    <x v="481"/>
    <s v="Anne McFarland20160918"/>
    <x v="2771"/>
    <x v="33"/>
    <x v="0"/>
    <x v="0"/>
    <s v="Southworth Parchment Paper &amp; Envelopes"/>
    <n v="13.08"/>
    <n v="2"/>
    <n v="6.02"/>
    <s v="Profit"/>
  </r>
  <r>
    <d v="2016-09-18T00:00:00"/>
    <x v="2"/>
    <x v="8"/>
    <x v="481"/>
    <s v="Anne McFarland20160918"/>
    <x v="2771"/>
    <x v="33"/>
    <x v="0"/>
    <x v="2"/>
    <s v="Tennsco Double-Tier Lockers"/>
    <n v="900.08"/>
    <n v="4"/>
    <n v="117.01"/>
    <s v="Profit"/>
  </r>
  <r>
    <d v="2016-09-18T00:00:00"/>
    <x v="2"/>
    <x v="8"/>
    <x v="9"/>
    <s v="Seth Vernon20160918"/>
    <x v="2772"/>
    <x v="10"/>
    <x v="1"/>
    <x v="8"/>
    <s v="Eldon Pizzaz Desk Accessories"/>
    <n v="5.35"/>
    <n v="3"/>
    <n v="1.61"/>
    <s v="Profit"/>
  </r>
  <r>
    <d v="2016-09-18T00:00:00"/>
    <x v="2"/>
    <x v="8"/>
    <x v="9"/>
    <s v="Seth Vernon20160918"/>
    <x v="2772"/>
    <x v="10"/>
    <x v="1"/>
    <x v="5"/>
    <s v="Situations Contoured Folding Chairs, 4/Set"/>
    <n v="99.37"/>
    <n v="2"/>
    <n v="-7.1"/>
    <s v="Loss"/>
  </r>
  <r>
    <d v="2016-09-18T00:00:00"/>
    <x v="2"/>
    <x v="8"/>
    <x v="9"/>
    <s v="Seth Vernon20160918"/>
    <x v="2772"/>
    <x v="10"/>
    <x v="0"/>
    <x v="4"/>
    <s v="Eldon Spacemaker Box, Quick-Snap Lid, Clear"/>
    <n v="2.67"/>
    <n v="1"/>
    <n v="0.37"/>
    <s v="Profit"/>
  </r>
  <r>
    <d v="2016-09-18T00:00:00"/>
    <x v="2"/>
    <x v="8"/>
    <x v="226"/>
    <s v="Magdelene Morse20160918"/>
    <x v="2773"/>
    <x v="20"/>
    <x v="1"/>
    <x v="5"/>
    <s v="Global Leather Executive Chair"/>
    <n v="631.78"/>
    <n v="2"/>
    <n v="140.4"/>
    <s v="Profit"/>
  </r>
  <r>
    <d v="2016-09-18T00:00:00"/>
    <x v="2"/>
    <x v="8"/>
    <x v="226"/>
    <s v="Magdelene Morse20160918"/>
    <x v="2773"/>
    <x v="20"/>
    <x v="1"/>
    <x v="8"/>
    <s v="DAX Two-Tone Silver Metal Document Frame"/>
    <n v="60.72"/>
    <n v="3"/>
    <n v="26.11"/>
    <s v="Profit"/>
  </r>
  <r>
    <d v="2016-09-18T00:00:00"/>
    <x v="2"/>
    <x v="8"/>
    <x v="487"/>
    <s v="Patrick O'Brill20160918"/>
    <x v="2774"/>
    <x v="16"/>
    <x v="0"/>
    <x v="1"/>
    <s v="Avery 480"/>
    <n v="3"/>
    <n v="1"/>
    <n v="1.05"/>
    <s v="Profit"/>
  </r>
  <r>
    <d v="2016-09-18T00:00:00"/>
    <x v="2"/>
    <x v="8"/>
    <x v="638"/>
    <s v="Jane Waco20160918"/>
    <x v="2775"/>
    <x v="3"/>
    <x v="1"/>
    <x v="5"/>
    <s v="Global Troy Executive Leather Low-Back Tilter"/>
    <n v="801.57"/>
    <n v="2"/>
    <n v="50.1"/>
    <s v="Profit"/>
  </r>
  <r>
    <d v="2016-09-18T00:00:00"/>
    <x v="2"/>
    <x v="8"/>
    <x v="638"/>
    <s v="Jane Waco20160918"/>
    <x v="2775"/>
    <x v="3"/>
    <x v="0"/>
    <x v="0"/>
    <s v="Xerox 1945"/>
    <n v="368.91"/>
    <n v="9"/>
    <n v="180.77"/>
    <s v="Profit"/>
  </r>
  <r>
    <d v="2016-09-18T00:00:00"/>
    <x v="2"/>
    <x v="8"/>
    <x v="638"/>
    <s v="Jane Waco20160918"/>
    <x v="2775"/>
    <x v="3"/>
    <x v="1"/>
    <x v="5"/>
    <s v="Global High-Back Leather Tilter, Burgundy"/>
    <n v="885.53"/>
    <n v="9"/>
    <n v="-99.62"/>
    <s v="Loss"/>
  </r>
  <r>
    <d v="2016-09-18T00:00:00"/>
    <x v="2"/>
    <x v="8"/>
    <x v="649"/>
    <s v="Bill Donatelli20160918"/>
    <x v="2776"/>
    <x v="3"/>
    <x v="2"/>
    <x v="6"/>
    <s v="Polycom CX300 Desktop Phone USB VoIP phone"/>
    <n v="239.98"/>
    <n v="2"/>
    <n v="24"/>
    <s v="Profit"/>
  </r>
  <r>
    <d v="2016-09-19T00:00:00"/>
    <x v="2"/>
    <x v="8"/>
    <x v="469"/>
    <s v="Eugene Hildebrand20160919"/>
    <x v="2777"/>
    <x v="1"/>
    <x v="1"/>
    <x v="5"/>
    <s v="Global Troy Executive Leather Low-Back Tilter"/>
    <n v="701.37"/>
    <n v="2"/>
    <n v="-50.1"/>
    <s v="Loss"/>
  </r>
  <r>
    <d v="2016-09-19T00:00:00"/>
    <x v="2"/>
    <x v="8"/>
    <x v="469"/>
    <s v="Eugene Hildebrand20160919"/>
    <x v="2777"/>
    <x v="1"/>
    <x v="0"/>
    <x v="3"/>
    <s v="Avery Binding System Hidden Tab Executive Style Index Sets"/>
    <n v="2.31"/>
    <n v="2"/>
    <n v="-3.46"/>
    <s v="Loss"/>
  </r>
  <r>
    <d v="2016-09-19T00:00:00"/>
    <x v="2"/>
    <x v="8"/>
    <x v="511"/>
    <s v="Rick Huthwaite20160919"/>
    <x v="2778"/>
    <x v="43"/>
    <x v="0"/>
    <x v="2"/>
    <s v="Hot File 7-Pocket, Floor Stand"/>
    <n v="1606.23"/>
    <n v="9"/>
    <n v="481.87"/>
    <s v="Profit"/>
  </r>
  <r>
    <d v="2016-09-19T00:00:00"/>
    <x v="2"/>
    <x v="8"/>
    <x v="511"/>
    <s v="Rick Huthwaite20160919"/>
    <x v="2778"/>
    <x v="43"/>
    <x v="0"/>
    <x v="0"/>
    <s v="Adams Telephone Message Book W/Dividers/Space For Phone Numbers, 5 1/4&quot;X8 1/2&quot;, 200/Messages"/>
    <n v="17.04"/>
    <n v="3"/>
    <n v="7.67"/>
    <s v="Profit"/>
  </r>
  <r>
    <d v="2016-09-19T00:00:00"/>
    <x v="2"/>
    <x v="8"/>
    <x v="511"/>
    <s v="Rick Huthwaite20160919"/>
    <x v="2778"/>
    <x v="43"/>
    <x v="0"/>
    <x v="3"/>
    <s v="JM Magazine Binder"/>
    <n v="49.53"/>
    <n v="3"/>
    <n v="23.77"/>
    <s v="Profit"/>
  </r>
  <r>
    <d v="2016-09-19T00:00:00"/>
    <x v="2"/>
    <x v="8"/>
    <x v="511"/>
    <s v="Rick Huthwaite20160919"/>
    <x v="2778"/>
    <x v="43"/>
    <x v="1"/>
    <x v="5"/>
    <s v="Lifetime Advantage Folding Chairs, 4/Carton"/>
    <n v="872.32"/>
    <n v="4"/>
    <n v="244.25"/>
    <s v="Profit"/>
  </r>
  <r>
    <d v="2016-09-19T00:00:00"/>
    <x v="2"/>
    <x v="8"/>
    <x v="308"/>
    <s v="Scot Wooten20160919"/>
    <x v="2779"/>
    <x v="3"/>
    <x v="0"/>
    <x v="0"/>
    <s v="Xerox Color Copier Paper, 11&quot; x 17&quot;, Ream"/>
    <n v="159.88"/>
    <n v="7"/>
    <n v="73.540000000000006"/>
    <s v="Profit"/>
  </r>
  <r>
    <d v="2016-09-19T00:00:00"/>
    <x v="2"/>
    <x v="8"/>
    <x v="26"/>
    <s v="Shirley Daniels20160919"/>
    <x v="2780"/>
    <x v="23"/>
    <x v="0"/>
    <x v="3"/>
    <s v="Storex DuraTech Recycled Plastic Frosted Binders"/>
    <n v="25.44"/>
    <n v="6"/>
    <n v="12.72"/>
    <s v="Profit"/>
  </r>
  <r>
    <d v="2016-09-19T00:00:00"/>
    <x v="2"/>
    <x v="8"/>
    <x v="26"/>
    <s v="Shirley Daniels20160919"/>
    <x v="2780"/>
    <x v="23"/>
    <x v="0"/>
    <x v="14"/>
    <s v="Acme Forged Steel Scissors with Black Enamel Handles"/>
    <n v="27.93"/>
    <n v="3"/>
    <n v="8.1"/>
    <s v="Profit"/>
  </r>
  <r>
    <d v="2016-09-19T00:00:00"/>
    <x v="2"/>
    <x v="8"/>
    <x v="633"/>
    <s v="Theone Pippenger20160919"/>
    <x v="2781"/>
    <x v="4"/>
    <x v="0"/>
    <x v="14"/>
    <s v="Letter Slitter"/>
    <n v="5.04"/>
    <n v="2"/>
    <n v="0.15"/>
    <s v="Profit"/>
  </r>
  <r>
    <d v="2016-09-19T00:00:00"/>
    <x v="2"/>
    <x v="8"/>
    <x v="633"/>
    <s v="Theone Pippenger20160919"/>
    <x v="2781"/>
    <x v="4"/>
    <x v="2"/>
    <x v="9"/>
    <s v="Logitech Wireless Marathon Mouse M705"/>
    <n v="249.95"/>
    <n v="5"/>
    <n v="107.48"/>
    <s v="Profit"/>
  </r>
  <r>
    <d v="2016-09-19T00:00:00"/>
    <x v="2"/>
    <x v="8"/>
    <x v="64"/>
    <s v="Anne Pryor20160919"/>
    <x v="2782"/>
    <x v="2"/>
    <x v="1"/>
    <x v="8"/>
    <s v="Nu-Dell Oak Frame"/>
    <n v="25.63"/>
    <n v="3"/>
    <n v="3.84"/>
    <s v="Profit"/>
  </r>
  <r>
    <d v="2016-09-19T00:00:00"/>
    <x v="2"/>
    <x v="8"/>
    <x v="684"/>
    <s v="Chuck Clark20160919"/>
    <x v="2783"/>
    <x v="3"/>
    <x v="0"/>
    <x v="3"/>
    <s v="Cardinal Holdit Business Card Pockets"/>
    <n v="11.95"/>
    <n v="3"/>
    <n v="4.18"/>
    <s v="Profit"/>
  </r>
  <r>
    <d v="2016-09-19T00:00:00"/>
    <x v="2"/>
    <x v="8"/>
    <x v="684"/>
    <s v="Chuck Clark20160919"/>
    <x v="2783"/>
    <x v="3"/>
    <x v="0"/>
    <x v="14"/>
    <s v="Kleencut Forged Office Shears by Acme United Corporation"/>
    <n v="6.24"/>
    <n v="3"/>
    <n v="1.87"/>
    <s v="Profit"/>
  </r>
  <r>
    <d v="2016-09-19T00:00:00"/>
    <x v="2"/>
    <x v="8"/>
    <x v="584"/>
    <s v="Clytie Kelty20160919"/>
    <x v="2784"/>
    <x v="43"/>
    <x v="0"/>
    <x v="2"/>
    <s v="Home/Office Personal File Carts"/>
    <n v="69.52"/>
    <n v="2"/>
    <n v="17.38"/>
    <s v="Profit"/>
  </r>
  <r>
    <d v="2016-09-19T00:00:00"/>
    <x v="2"/>
    <x v="8"/>
    <x v="136"/>
    <s v="Frank Hawley20160919"/>
    <x v="2785"/>
    <x v="3"/>
    <x v="0"/>
    <x v="3"/>
    <s v="Avery Heavy-Duty EZD  Binder With Locking Rings"/>
    <n v="8.93"/>
    <n v="2"/>
    <n v="3.12"/>
    <s v="Profit"/>
  </r>
  <r>
    <d v="2016-09-20T00:00:00"/>
    <x v="2"/>
    <x v="8"/>
    <x v="129"/>
    <s v="Greg Maxwell20160920"/>
    <x v="2786"/>
    <x v="3"/>
    <x v="0"/>
    <x v="0"/>
    <s v="Strathmore Photo Frame Cards"/>
    <n v="65.790000000000006"/>
    <n v="9"/>
    <n v="30.26"/>
    <s v="Profit"/>
  </r>
  <r>
    <d v="2016-09-20T00:00:00"/>
    <x v="2"/>
    <x v="8"/>
    <x v="129"/>
    <s v="Greg Maxwell20160920"/>
    <x v="2786"/>
    <x v="3"/>
    <x v="0"/>
    <x v="3"/>
    <s v="Fellowes PB200 Plastic Comb Binding Machine"/>
    <n v="271.98"/>
    <n v="2"/>
    <n v="88.39"/>
    <s v="Profit"/>
  </r>
  <r>
    <d v="2016-09-20T00:00:00"/>
    <x v="2"/>
    <x v="8"/>
    <x v="129"/>
    <s v="Greg Maxwell20160920"/>
    <x v="2786"/>
    <x v="3"/>
    <x v="0"/>
    <x v="4"/>
    <s v="Newell 343"/>
    <n v="11.76"/>
    <n v="4"/>
    <n v="3.18"/>
    <s v="Profit"/>
  </r>
  <r>
    <d v="2016-09-20T00:00:00"/>
    <x v="2"/>
    <x v="8"/>
    <x v="129"/>
    <s v="Greg Maxwell20160920"/>
    <x v="2786"/>
    <x v="3"/>
    <x v="0"/>
    <x v="0"/>
    <s v="Xerox 1944"/>
    <n v="77.52"/>
    <n v="2"/>
    <n v="37.979999999999997"/>
    <s v="Profit"/>
  </r>
  <r>
    <d v="2016-09-20T00:00:00"/>
    <x v="2"/>
    <x v="8"/>
    <x v="129"/>
    <s v="Greg Maxwell20160920"/>
    <x v="2786"/>
    <x v="3"/>
    <x v="0"/>
    <x v="3"/>
    <s v="Ibico Plastic Spiral Binding Combs"/>
    <n v="48.64"/>
    <n v="2"/>
    <n v="15.81"/>
    <s v="Profit"/>
  </r>
  <r>
    <d v="2016-09-20T00:00:00"/>
    <x v="2"/>
    <x v="8"/>
    <x v="76"/>
    <s v="Filia McAdams20160920"/>
    <x v="2787"/>
    <x v="25"/>
    <x v="1"/>
    <x v="8"/>
    <s v="Dana Swing-Arm Lamps"/>
    <n v="17.09"/>
    <n v="2"/>
    <n v="1.07"/>
    <s v="Profit"/>
  </r>
  <r>
    <d v="2016-09-20T00:00:00"/>
    <x v="2"/>
    <x v="8"/>
    <x v="76"/>
    <s v="Filia McAdams20160920"/>
    <x v="2787"/>
    <x v="25"/>
    <x v="1"/>
    <x v="5"/>
    <s v="Global High-Back Leather Tilter, Burgundy"/>
    <n v="98.39"/>
    <n v="1"/>
    <n v="-11.07"/>
    <s v="Loss"/>
  </r>
  <r>
    <d v="2016-09-20T00:00:00"/>
    <x v="2"/>
    <x v="8"/>
    <x v="276"/>
    <s v="Helen Abelman20160920"/>
    <x v="2788"/>
    <x v="20"/>
    <x v="0"/>
    <x v="12"/>
    <s v="Honeywell Quietcare HEPA Air Cleaner"/>
    <n v="393.25"/>
    <n v="5"/>
    <n v="129.77000000000001"/>
    <s v="Profit"/>
  </r>
  <r>
    <d v="2016-09-20T00:00:00"/>
    <x v="2"/>
    <x v="8"/>
    <x v="647"/>
    <s v="Edward Nazzal20160920"/>
    <x v="2789"/>
    <x v="14"/>
    <x v="0"/>
    <x v="3"/>
    <s v="GBC Poly Designer Binding Covers"/>
    <n v="83.7"/>
    <n v="5"/>
    <n v="41.01"/>
    <s v="Profit"/>
  </r>
  <r>
    <d v="2016-09-20T00:00:00"/>
    <x v="2"/>
    <x v="8"/>
    <x v="631"/>
    <s v="Heather Jas20160920"/>
    <x v="2790"/>
    <x v="22"/>
    <x v="1"/>
    <x v="11"/>
    <s v="O'Sullivan 5-Shelf Heavy-Duty Bookcases"/>
    <n v="163.88"/>
    <n v="2"/>
    <n v="40.97"/>
    <s v="Profit"/>
  </r>
  <r>
    <d v="2016-09-22T00:00:00"/>
    <x v="2"/>
    <x v="8"/>
    <x v="562"/>
    <s v="Sally Hughsby20160922"/>
    <x v="2791"/>
    <x v="15"/>
    <x v="0"/>
    <x v="4"/>
    <s v="Berol Giant Pencil Sharpener"/>
    <n v="40.78"/>
    <n v="3"/>
    <n v="4.59"/>
    <s v="Profit"/>
  </r>
  <r>
    <d v="2016-09-22T00:00:00"/>
    <x v="2"/>
    <x v="8"/>
    <x v="562"/>
    <s v="Sally Hughsby20160922"/>
    <x v="2791"/>
    <x v="15"/>
    <x v="2"/>
    <x v="6"/>
    <s v="PayAnywhere Card Reader"/>
    <n v="63.94"/>
    <n v="8"/>
    <n v="5.59"/>
    <s v="Profit"/>
  </r>
  <r>
    <d v="2016-09-22T00:00:00"/>
    <x v="2"/>
    <x v="8"/>
    <x v="517"/>
    <s v="Pierre Wener20160922"/>
    <x v="2792"/>
    <x v="2"/>
    <x v="0"/>
    <x v="4"/>
    <s v="Newell 348"/>
    <n v="7.87"/>
    <n v="3"/>
    <n v="0.89"/>
    <s v="Profit"/>
  </r>
  <r>
    <d v="2016-09-22T00:00:00"/>
    <x v="2"/>
    <x v="8"/>
    <x v="482"/>
    <s v="Amy Cox20160922"/>
    <x v="2793"/>
    <x v="16"/>
    <x v="0"/>
    <x v="3"/>
    <s v="Acco Suede Grain Vinyl Round Ring Binder"/>
    <n v="7.51"/>
    <n v="9"/>
    <n v="-6"/>
    <s v="Loss"/>
  </r>
  <r>
    <d v="2016-09-22T00:00:00"/>
    <x v="2"/>
    <x v="8"/>
    <x v="482"/>
    <s v="Amy Cox20160922"/>
    <x v="2793"/>
    <x v="16"/>
    <x v="0"/>
    <x v="1"/>
    <s v="Avery Address/Shipping Labels for Typewriters, 4&quot; x 2&quot;"/>
    <n v="16.559999999999999"/>
    <n v="2"/>
    <n v="5.8"/>
    <s v="Profit"/>
  </r>
  <r>
    <d v="2016-09-22T00:00:00"/>
    <x v="2"/>
    <x v="8"/>
    <x v="326"/>
    <s v="Ann Steele20160922"/>
    <x v="2794"/>
    <x v="5"/>
    <x v="1"/>
    <x v="8"/>
    <s v="G.E. Longer-Life Indoor Recessed Floodlight Bulbs"/>
    <n v="13.28"/>
    <n v="2"/>
    <n v="6.37"/>
    <s v="Profit"/>
  </r>
  <r>
    <d v="2016-09-22T00:00:00"/>
    <x v="2"/>
    <x v="8"/>
    <x v="629"/>
    <s v="Robert Dilbeck20160922"/>
    <x v="2795"/>
    <x v="2"/>
    <x v="0"/>
    <x v="1"/>
    <s v="Avery 476"/>
    <n v="16.52"/>
    <n v="5"/>
    <n v="5.37"/>
    <s v="Profit"/>
  </r>
  <r>
    <d v="2016-09-22T00:00:00"/>
    <x v="2"/>
    <x v="8"/>
    <x v="381"/>
    <s v="Sam Zeldin20160922"/>
    <x v="2796"/>
    <x v="20"/>
    <x v="0"/>
    <x v="2"/>
    <s v="Sortfiler Multipurpose Personal File Organizer, Black"/>
    <n v="128.34"/>
    <n v="6"/>
    <n v="37.22"/>
    <s v="Profit"/>
  </r>
  <r>
    <d v="2016-09-22T00:00:00"/>
    <x v="2"/>
    <x v="8"/>
    <x v="461"/>
    <s v="Anna Chung20160922"/>
    <x v="2797"/>
    <x v="18"/>
    <x v="0"/>
    <x v="0"/>
    <s v="Xerox 1895"/>
    <n v="35.880000000000003"/>
    <n v="6"/>
    <n v="16.149999999999999"/>
    <s v="Profit"/>
  </r>
  <r>
    <d v="2016-09-22T00:00:00"/>
    <x v="2"/>
    <x v="8"/>
    <x v="436"/>
    <s v="Suzanne McNair20160922"/>
    <x v="2798"/>
    <x v="26"/>
    <x v="1"/>
    <x v="8"/>
    <s v="Aluminum Document Frame"/>
    <n v="68.430000000000007"/>
    <n v="7"/>
    <n v="8.5500000000000007"/>
    <s v="Profit"/>
  </r>
  <r>
    <d v="2016-09-22T00:00:00"/>
    <x v="2"/>
    <x v="8"/>
    <x v="10"/>
    <s v="Chris Selesnick20160922"/>
    <x v="2799"/>
    <x v="21"/>
    <x v="1"/>
    <x v="8"/>
    <s v="DAX Two-Tone Rosewood/Black Document Frame, Desktop, 5 x 7"/>
    <n v="18.96"/>
    <n v="2"/>
    <n v="7.58"/>
    <s v="Profit"/>
  </r>
  <r>
    <d v="2016-09-22T00:00:00"/>
    <x v="2"/>
    <x v="8"/>
    <x v="70"/>
    <s v="Nora Pelletier20160922"/>
    <x v="2800"/>
    <x v="10"/>
    <x v="0"/>
    <x v="10"/>
    <s v="Blue String-Tie &amp; Button Interoffice Envelopes, 10 x 13"/>
    <n v="63.97"/>
    <n v="2"/>
    <n v="19.989999999999998"/>
    <s v="Profit"/>
  </r>
  <r>
    <d v="2016-09-22T00:00:00"/>
    <x v="2"/>
    <x v="8"/>
    <x v="361"/>
    <s v="Ryan Crowe20160922"/>
    <x v="2801"/>
    <x v="14"/>
    <x v="0"/>
    <x v="0"/>
    <s v="RSVP Cards &amp; Envelopes, Blank White, 8-1/2&quot; X 11&quot;, 24 Cards/25 Envelopes/Set"/>
    <n v="35.56"/>
    <n v="7"/>
    <n v="16.71"/>
    <s v="Profit"/>
  </r>
  <r>
    <d v="2016-09-22T00:00:00"/>
    <x v="2"/>
    <x v="8"/>
    <x v="361"/>
    <s v="Ryan Crowe20160922"/>
    <x v="2801"/>
    <x v="14"/>
    <x v="2"/>
    <x v="6"/>
    <s v="Panasonic KX TS208W Corded phone"/>
    <n v="97.98"/>
    <n v="2"/>
    <n v="27.43"/>
    <s v="Profit"/>
  </r>
  <r>
    <d v="2016-09-23T00:00:00"/>
    <x v="2"/>
    <x v="8"/>
    <x v="254"/>
    <s v="Kelly Lampkin20160923"/>
    <x v="2802"/>
    <x v="10"/>
    <x v="1"/>
    <x v="8"/>
    <s v="Rubbermaid ClusterMat Chairmats, Mat Size- 66&quot; x 60&quot;, Lip 20&quot; x 11&quot; -90 Degree Angle"/>
    <n v="532.70000000000005"/>
    <n v="6"/>
    <n v="-26.64"/>
    <s v="Loss"/>
  </r>
  <r>
    <d v="2016-09-23T00:00:00"/>
    <x v="2"/>
    <x v="8"/>
    <x v="254"/>
    <s v="Kelly Lampkin20160923"/>
    <x v="2802"/>
    <x v="10"/>
    <x v="0"/>
    <x v="4"/>
    <s v="Dixon Ticonderoga Maple Cedar Pencil, #2"/>
    <n v="4.91"/>
    <n v="2"/>
    <n v="0.31"/>
    <s v="Profit"/>
  </r>
  <r>
    <d v="2016-09-23T00:00:00"/>
    <x v="2"/>
    <x v="8"/>
    <x v="277"/>
    <s v="Russell Applegate20160923"/>
    <x v="2803"/>
    <x v="4"/>
    <x v="0"/>
    <x v="2"/>
    <s v="Eldon Mobile Mega Data Cart  Mega Stackable  Add-On Trays"/>
    <n v="118.25"/>
    <n v="5"/>
    <n v="34.29"/>
    <s v="Profit"/>
  </r>
  <r>
    <d v="2016-09-23T00:00:00"/>
    <x v="2"/>
    <x v="8"/>
    <x v="277"/>
    <s v="Russell Applegate20160923"/>
    <x v="2803"/>
    <x v="4"/>
    <x v="1"/>
    <x v="5"/>
    <s v="Hon Mobius Operator's Chair"/>
    <n v="368.97"/>
    <n v="3"/>
    <n v="81.17"/>
    <s v="Profit"/>
  </r>
  <r>
    <d v="2016-09-23T00:00:00"/>
    <x v="2"/>
    <x v="8"/>
    <x v="507"/>
    <s v="Candace McMahon20160923"/>
    <x v="2804"/>
    <x v="22"/>
    <x v="0"/>
    <x v="14"/>
    <s v="Acme Design Stainless Steel Bent Scissors"/>
    <n v="13.68"/>
    <n v="2"/>
    <n v="3.69"/>
    <s v="Profit"/>
  </r>
  <r>
    <d v="2016-09-23T00:00:00"/>
    <x v="2"/>
    <x v="8"/>
    <x v="762"/>
    <s v="Darrin Van Huff20160923"/>
    <x v="2805"/>
    <x v="3"/>
    <x v="0"/>
    <x v="10"/>
    <s v="Poly String Tie Envelopes"/>
    <n v="4.08"/>
    <n v="2"/>
    <n v="1.92"/>
    <s v="Profit"/>
  </r>
  <r>
    <d v="2016-09-23T00:00:00"/>
    <x v="2"/>
    <x v="8"/>
    <x v="762"/>
    <s v="Darrin Van Huff20160923"/>
    <x v="2805"/>
    <x v="3"/>
    <x v="0"/>
    <x v="1"/>
    <s v="Avery 51"/>
    <n v="18.899999999999999"/>
    <n v="3"/>
    <n v="8.69"/>
    <s v="Profit"/>
  </r>
  <r>
    <d v="2016-09-23T00:00:00"/>
    <x v="2"/>
    <x v="8"/>
    <x v="748"/>
    <s v="Clay Rozendal20160923"/>
    <x v="2806"/>
    <x v="20"/>
    <x v="0"/>
    <x v="3"/>
    <s v="3-ring staple pack"/>
    <n v="10.53"/>
    <n v="7"/>
    <n v="3.68"/>
    <s v="Profit"/>
  </r>
  <r>
    <d v="2016-09-23T00:00:00"/>
    <x v="2"/>
    <x v="8"/>
    <x v="179"/>
    <s v="Joni Sundaresam20160923"/>
    <x v="2807"/>
    <x v="10"/>
    <x v="0"/>
    <x v="0"/>
    <s v="Xerox 1970"/>
    <n v="11.95"/>
    <n v="3"/>
    <n v="4.03"/>
    <s v="Profit"/>
  </r>
  <r>
    <d v="2016-09-23T00:00:00"/>
    <x v="2"/>
    <x v="8"/>
    <x v="179"/>
    <s v="Joni Sundaresam20160923"/>
    <x v="2807"/>
    <x v="10"/>
    <x v="1"/>
    <x v="8"/>
    <s v="Eldon 400 Class Desk Accessories, Black Carbon"/>
    <n v="28"/>
    <n v="4"/>
    <n v="7.7"/>
    <s v="Profit"/>
  </r>
  <r>
    <d v="2016-09-23T00:00:00"/>
    <x v="2"/>
    <x v="8"/>
    <x v="179"/>
    <s v="Joni Sundaresam20160923"/>
    <x v="2807"/>
    <x v="10"/>
    <x v="0"/>
    <x v="3"/>
    <s v="Fellowes Black Plastic Comb Bindings"/>
    <n v="12.2"/>
    <n v="7"/>
    <n v="-9.76"/>
    <s v="Loss"/>
  </r>
  <r>
    <d v="2016-09-23T00:00:00"/>
    <x v="2"/>
    <x v="8"/>
    <x v="679"/>
    <s v="Dave Poirier20160923"/>
    <x v="2808"/>
    <x v="22"/>
    <x v="0"/>
    <x v="3"/>
    <s v="ACCOHIDE 3-Ring Binder, Blue, 1&quot;"/>
    <n v="13.22"/>
    <n v="4"/>
    <n v="4.46"/>
    <s v="Profit"/>
  </r>
  <r>
    <d v="2016-09-23T00:00:00"/>
    <x v="2"/>
    <x v="8"/>
    <x v="679"/>
    <s v="Dave Poirier20160923"/>
    <x v="2808"/>
    <x v="22"/>
    <x v="1"/>
    <x v="5"/>
    <s v="Global Deluxe Steno Chair"/>
    <n v="184.75"/>
    <n v="3"/>
    <n v="-20.78"/>
    <s v="Loss"/>
  </r>
  <r>
    <d v="2016-09-24T00:00:00"/>
    <x v="2"/>
    <x v="8"/>
    <x v="500"/>
    <s v="Pete Kriz20160924"/>
    <x v="2809"/>
    <x v="10"/>
    <x v="1"/>
    <x v="5"/>
    <s v="Office Star - Contemporary Task Swivel Chair"/>
    <n v="155.37"/>
    <n v="2"/>
    <n v="-13.32"/>
    <s v="Loss"/>
  </r>
  <r>
    <d v="2016-09-24T00:00:00"/>
    <x v="2"/>
    <x v="8"/>
    <x v="174"/>
    <s v="Laura Armstrong20160924"/>
    <x v="2810"/>
    <x v="3"/>
    <x v="0"/>
    <x v="2"/>
    <s v="Tennsco Lockers, Gray"/>
    <n v="41.96"/>
    <n v="2"/>
    <n v="2.94"/>
    <s v="Profit"/>
  </r>
  <r>
    <d v="2016-09-24T00:00:00"/>
    <x v="2"/>
    <x v="8"/>
    <x v="174"/>
    <s v="Laura Armstrong20160924"/>
    <x v="2810"/>
    <x v="3"/>
    <x v="0"/>
    <x v="0"/>
    <s v="REDIFORM Incoming/Outgoing Call Register, 11&quot; X 8 1/2&quot;, 100 Messages"/>
    <n v="41.7"/>
    <n v="5"/>
    <n v="20.85"/>
    <s v="Profit"/>
  </r>
  <r>
    <d v="2016-09-24T00:00:00"/>
    <x v="2"/>
    <x v="8"/>
    <x v="615"/>
    <s v="Edward Becker20160924"/>
    <x v="2811"/>
    <x v="3"/>
    <x v="1"/>
    <x v="8"/>
    <s v="Nu-Dell Executive Frame"/>
    <n v="63.2"/>
    <n v="5"/>
    <n v="23.38"/>
    <s v="Profit"/>
  </r>
  <r>
    <d v="2016-09-24T00:00:00"/>
    <x v="2"/>
    <x v="8"/>
    <x v="750"/>
    <s v="Craig Leslie20160924"/>
    <x v="2812"/>
    <x v="26"/>
    <x v="1"/>
    <x v="8"/>
    <s v="Electrix 20W Halogen Replacement Bulb for Zoom-In Desk Lamp"/>
    <n v="21.44"/>
    <n v="2"/>
    <n v="7.5"/>
    <s v="Profit"/>
  </r>
  <r>
    <d v="2016-09-24T00:00:00"/>
    <x v="2"/>
    <x v="8"/>
    <x v="750"/>
    <s v="Craig Leslie20160924"/>
    <x v="2812"/>
    <x v="26"/>
    <x v="0"/>
    <x v="2"/>
    <s v="Sensible Storage WireTech Storage Systems"/>
    <n v="511.06"/>
    <n v="9"/>
    <n v="-95.82"/>
    <s v="Loss"/>
  </r>
  <r>
    <d v="2016-09-24T00:00:00"/>
    <x v="2"/>
    <x v="8"/>
    <x v="157"/>
    <s v="Benjamin Patterson20160924"/>
    <x v="2813"/>
    <x v="39"/>
    <x v="0"/>
    <x v="3"/>
    <s v="Avery Heavy-Duty EZD View Binder with Locking Rings"/>
    <n v="6.38"/>
    <n v="1"/>
    <n v="2.93"/>
    <s v="Profit"/>
  </r>
  <r>
    <d v="2016-09-24T00:00:00"/>
    <x v="2"/>
    <x v="8"/>
    <x v="157"/>
    <s v="Benjamin Patterson20160924"/>
    <x v="2813"/>
    <x v="39"/>
    <x v="0"/>
    <x v="0"/>
    <s v="Xerox 232"/>
    <n v="6.48"/>
    <n v="1"/>
    <n v="3.11"/>
    <s v="Profit"/>
  </r>
  <r>
    <d v="2016-09-24T00:00:00"/>
    <x v="2"/>
    <x v="8"/>
    <x v="131"/>
    <s v="Ruben Dartt20160924"/>
    <x v="2814"/>
    <x v="18"/>
    <x v="1"/>
    <x v="8"/>
    <s v="Deflect-o DuraMat Lighweight, Studded, Beveled Mat for Low Pile Carpeting"/>
    <n v="127.95"/>
    <n v="3"/>
    <n v="21.75"/>
    <s v="Profit"/>
  </r>
  <r>
    <d v="2016-09-24T00:00:00"/>
    <x v="2"/>
    <x v="8"/>
    <x v="521"/>
    <s v="Michael Kennedy20160924"/>
    <x v="2815"/>
    <x v="1"/>
    <x v="0"/>
    <x v="3"/>
    <s v="GBC ProClick 150 Presentation Binding System"/>
    <n v="442.37"/>
    <n v="7"/>
    <n v="-729.91"/>
    <s v="Loss"/>
  </r>
  <r>
    <d v="2016-09-24T00:00:00"/>
    <x v="2"/>
    <x v="8"/>
    <x v="150"/>
    <s v="Edward Hooks20160924"/>
    <x v="2816"/>
    <x v="3"/>
    <x v="0"/>
    <x v="10"/>
    <s v="Tyvek Interoffice Envelopes, 9 1/2&quot; x 12 1/2&quot;, 100/Box"/>
    <n v="304.89999999999998"/>
    <n v="5"/>
    <n v="143.30000000000001"/>
    <s v="Profit"/>
  </r>
  <r>
    <d v="2016-09-24T00:00:00"/>
    <x v="2"/>
    <x v="8"/>
    <x v="150"/>
    <s v="Edward Hooks20160924"/>
    <x v="2816"/>
    <x v="3"/>
    <x v="1"/>
    <x v="5"/>
    <s v="Hon Olson Stacker Stools"/>
    <n v="563.24"/>
    <n v="5"/>
    <n v="56.32"/>
    <s v="Profit"/>
  </r>
  <r>
    <d v="2016-09-25T00:00:00"/>
    <x v="2"/>
    <x v="8"/>
    <x v="579"/>
    <s v="Adrian Barton20160925"/>
    <x v="2817"/>
    <x v="12"/>
    <x v="1"/>
    <x v="13"/>
    <s v="Bevis Boat-Shaped Conference Table"/>
    <n v="393.17"/>
    <n v="3"/>
    <n v="-204.45"/>
    <s v="Loss"/>
  </r>
  <r>
    <d v="2016-09-25T00:00:00"/>
    <x v="2"/>
    <x v="8"/>
    <x v="62"/>
    <s v="Nicole Hansen20160925"/>
    <x v="2818"/>
    <x v="0"/>
    <x v="0"/>
    <x v="1"/>
    <s v="Avery 499"/>
    <n v="15.94"/>
    <n v="4"/>
    <n v="5.18"/>
    <s v="Profit"/>
  </r>
  <r>
    <d v="2016-09-25T00:00:00"/>
    <x v="2"/>
    <x v="8"/>
    <x v="124"/>
    <s v="Katrina Edelman20160925"/>
    <x v="2819"/>
    <x v="11"/>
    <x v="0"/>
    <x v="0"/>
    <s v="REDIFORM Incoming/Outgoing Call Register, 11&quot; X 8 1/2&quot;, 100 Messages"/>
    <n v="60.05"/>
    <n v="9"/>
    <n v="22.52"/>
    <s v="Profit"/>
  </r>
  <r>
    <d v="2016-09-25T00:00:00"/>
    <x v="2"/>
    <x v="8"/>
    <x v="124"/>
    <s v="Katrina Edelman20160925"/>
    <x v="2819"/>
    <x v="11"/>
    <x v="0"/>
    <x v="3"/>
    <s v="GBC Poly Designer Binding Covers"/>
    <n v="5.0199999999999996"/>
    <n v="1"/>
    <n v="-3.52"/>
    <s v="Loss"/>
  </r>
  <r>
    <d v="2016-09-25T00:00:00"/>
    <x v="2"/>
    <x v="8"/>
    <x v="621"/>
    <s v="Julia West20160925"/>
    <x v="2820"/>
    <x v="3"/>
    <x v="0"/>
    <x v="4"/>
    <s v="BIC Brite Liner Highlighters"/>
    <n v="16.559999999999999"/>
    <n v="4"/>
    <n v="6.96"/>
    <s v="Profit"/>
  </r>
  <r>
    <d v="2016-09-25T00:00:00"/>
    <x v="2"/>
    <x v="8"/>
    <x v="571"/>
    <s v="Steve Chapman20160925"/>
    <x v="2821"/>
    <x v="21"/>
    <x v="2"/>
    <x v="9"/>
    <s v="Logitech Wireless Headset h800"/>
    <n v="499.95"/>
    <n v="5"/>
    <n v="174.98"/>
    <s v="Profit"/>
  </r>
  <r>
    <d v="2016-09-25T00:00:00"/>
    <x v="2"/>
    <x v="8"/>
    <x v="571"/>
    <s v="Steve Chapman20160925"/>
    <x v="2821"/>
    <x v="21"/>
    <x v="0"/>
    <x v="4"/>
    <s v="Manco Dry-Lighter Erasable Highlighter"/>
    <n v="3.04"/>
    <n v="1"/>
    <n v="1.03"/>
    <s v="Profit"/>
  </r>
  <r>
    <d v="2016-09-25T00:00:00"/>
    <x v="2"/>
    <x v="8"/>
    <x v="571"/>
    <s v="Steve Chapman20160925"/>
    <x v="2821"/>
    <x v="21"/>
    <x v="1"/>
    <x v="5"/>
    <s v="Global Fabric Manager's Chair, Dark Gray"/>
    <n v="201.96"/>
    <n v="2"/>
    <n v="50.49"/>
    <s v="Profit"/>
  </r>
  <r>
    <d v="2016-09-25T00:00:00"/>
    <x v="2"/>
    <x v="8"/>
    <x v="571"/>
    <s v="Steve Chapman20160925"/>
    <x v="2821"/>
    <x v="21"/>
    <x v="1"/>
    <x v="8"/>
    <s v="Eldon Expressions Mahogany Wood Desk Collection"/>
    <n v="68.64"/>
    <n v="11"/>
    <n v="17.16"/>
    <s v="Profit"/>
  </r>
  <r>
    <d v="2016-09-25T00:00:00"/>
    <x v="2"/>
    <x v="8"/>
    <x v="578"/>
    <s v="Tony Sayre20160925"/>
    <x v="2822"/>
    <x v="10"/>
    <x v="0"/>
    <x v="12"/>
    <s v="Hoover Shoulder Vac Commercial Portable Vacuum"/>
    <n v="286.26"/>
    <n v="1"/>
    <n v="17.89"/>
    <s v="Profit"/>
  </r>
  <r>
    <d v="2016-09-25T00:00:00"/>
    <x v="2"/>
    <x v="8"/>
    <x v="578"/>
    <s v="Tony Sayre20160925"/>
    <x v="2822"/>
    <x v="10"/>
    <x v="0"/>
    <x v="2"/>
    <s v="Eldon Gobal File Keepers"/>
    <n v="24.22"/>
    <n v="2"/>
    <n v="-4.84"/>
    <s v="Loss"/>
  </r>
  <r>
    <d v="2016-09-25T00:00:00"/>
    <x v="2"/>
    <x v="8"/>
    <x v="578"/>
    <s v="Tony Sayre20160925"/>
    <x v="2822"/>
    <x v="10"/>
    <x v="0"/>
    <x v="2"/>
    <s v="SAFCO Commercial Wire Shelving, Black"/>
    <n v="331.54"/>
    <n v="3"/>
    <n v="-82.88"/>
    <s v="Loss"/>
  </r>
  <r>
    <d v="2016-09-25T00:00:00"/>
    <x v="2"/>
    <x v="8"/>
    <x v="322"/>
    <s v="Aaron Smayling20160925"/>
    <x v="2823"/>
    <x v="3"/>
    <x v="1"/>
    <x v="11"/>
    <s v="Atlantic Metals Mobile 4-Shelf Bookcases, Custom Colors"/>
    <n v="477.67"/>
    <n v="2"/>
    <n v="84.29"/>
    <s v="Profit"/>
  </r>
  <r>
    <d v="2016-09-25T00:00:00"/>
    <x v="2"/>
    <x v="8"/>
    <x v="275"/>
    <s v="Dan Lawera20160925"/>
    <x v="2824"/>
    <x v="3"/>
    <x v="0"/>
    <x v="0"/>
    <s v="Ampad Evidence Wirebond Steno Books, 6&quot; x 9&quot;"/>
    <n v="10.9"/>
    <n v="5"/>
    <n v="5.12"/>
    <s v="Profit"/>
  </r>
  <r>
    <d v="2016-09-25T00:00:00"/>
    <x v="2"/>
    <x v="8"/>
    <x v="275"/>
    <s v="Dan Lawera20160925"/>
    <x v="2824"/>
    <x v="3"/>
    <x v="0"/>
    <x v="1"/>
    <s v="Alphabetical Labels for Top Tab Filing"/>
    <n v="29.6"/>
    <n v="2"/>
    <n v="14.8"/>
    <s v="Profit"/>
  </r>
  <r>
    <d v="2016-09-25T00:00:00"/>
    <x v="2"/>
    <x v="8"/>
    <x v="275"/>
    <s v="Dan Lawera20160925"/>
    <x v="2824"/>
    <x v="3"/>
    <x v="0"/>
    <x v="1"/>
    <s v="Avery 513"/>
    <n v="4.9800000000000004"/>
    <n v="1"/>
    <n v="2.29"/>
    <s v="Profit"/>
  </r>
  <r>
    <d v="2016-09-25T00:00:00"/>
    <x v="2"/>
    <x v="8"/>
    <x v="275"/>
    <s v="Dan Lawera20160925"/>
    <x v="2824"/>
    <x v="3"/>
    <x v="2"/>
    <x v="16"/>
    <s v="Canon PC-428 Personal Copier"/>
    <n v="479.98"/>
    <n v="3"/>
    <n v="161.99"/>
    <s v="Profit"/>
  </r>
  <r>
    <d v="2016-09-25T00:00:00"/>
    <x v="2"/>
    <x v="8"/>
    <x v="275"/>
    <s v="Dan Lawera20160925"/>
    <x v="2824"/>
    <x v="3"/>
    <x v="2"/>
    <x v="6"/>
    <s v="SmartStand Mobile Device Holder, Assorted Colors"/>
    <n v="44.74"/>
    <n v="8"/>
    <n v="4.47"/>
    <s v="Profit"/>
  </r>
  <r>
    <d v="2016-09-25T00:00:00"/>
    <x v="2"/>
    <x v="8"/>
    <x v="275"/>
    <s v="Dan Lawera20160925"/>
    <x v="2824"/>
    <x v="3"/>
    <x v="0"/>
    <x v="4"/>
    <s v="Newell 346"/>
    <n v="5.76"/>
    <n v="2"/>
    <n v="1.67"/>
    <s v="Profit"/>
  </r>
  <r>
    <d v="2016-09-25T00:00:00"/>
    <x v="2"/>
    <x v="8"/>
    <x v="275"/>
    <s v="Dan Lawera20160925"/>
    <x v="2824"/>
    <x v="3"/>
    <x v="1"/>
    <x v="5"/>
    <s v="Global Airflow Leather Mesh Back Chair, Black"/>
    <n v="483.14"/>
    <n v="4"/>
    <n v="60.39"/>
    <s v="Profit"/>
  </r>
  <r>
    <d v="2016-09-26T00:00:00"/>
    <x v="2"/>
    <x v="8"/>
    <x v="40"/>
    <s v="Natalie Fritzler20160926"/>
    <x v="2825"/>
    <x v="1"/>
    <x v="1"/>
    <x v="5"/>
    <s v="Hon 4700 Series Mobuis Mid-Back Task Chairs with Adjustable Arms"/>
    <n v="747.56"/>
    <n v="3"/>
    <n v="-96.11"/>
    <s v="Loss"/>
  </r>
  <r>
    <d v="2016-09-26T00:00:00"/>
    <x v="2"/>
    <x v="8"/>
    <x v="40"/>
    <s v="Natalie Fritzler20160926"/>
    <x v="2825"/>
    <x v="1"/>
    <x v="0"/>
    <x v="10"/>
    <s v="Staple envelope"/>
    <n v="8.93"/>
    <n v="2"/>
    <n v="3.35"/>
    <s v="Profit"/>
  </r>
  <r>
    <d v="2016-09-26T00:00:00"/>
    <x v="2"/>
    <x v="8"/>
    <x v="562"/>
    <s v="Sally Hughsby20160926"/>
    <x v="2826"/>
    <x v="3"/>
    <x v="1"/>
    <x v="11"/>
    <s v="Bestar Classic Bookcase"/>
    <n v="424.96"/>
    <n v="5"/>
    <n v="20"/>
    <s v="Profit"/>
  </r>
  <r>
    <d v="2016-09-26T00:00:00"/>
    <x v="2"/>
    <x v="8"/>
    <x v="188"/>
    <s v="Steve Nguyen20160926"/>
    <x v="2827"/>
    <x v="22"/>
    <x v="0"/>
    <x v="12"/>
    <s v="Belkin 7 Outlet SurgeMaster II"/>
    <n v="236.88"/>
    <n v="6"/>
    <n v="66.33"/>
    <s v="Profit"/>
  </r>
  <r>
    <d v="2016-09-26T00:00:00"/>
    <x v="2"/>
    <x v="8"/>
    <x v="188"/>
    <s v="Steve Nguyen20160926"/>
    <x v="2827"/>
    <x v="22"/>
    <x v="0"/>
    <x v="0"/>
    <s v="Universal Premium White Copier/Laser Paper (20Lb. and 87 Bright)"/>
    <n v="29.9"/>
    <n v="5"/>
    <n v="14.65"/>
    <s v="Profit"/>
  </r>
  <r>
    <d v="2016-09-26T00:00:00"/>
    <x v="2"/>
    <x v="8"/>
    <x v="188"/>
    <s v="Steve Nguyen20160926"/>
    <x v="2827"/>
    <x v="22"/>
    <x v="2"/>
    <x v="9"/>
    <s v="Micro Innovations USB RF Wireless Keyboard with Mouse"/>
    <n v="100"/>
    <n v="4"/>
    <n v="21"/>
    <s v="Profit"/>
  </r>
  <r>
    <d v="2016-09-26T00:00:00"/>
    <x v="2"/>
    <x v="8"/>
    <x v="345"/>
    <s v="Charles Sheldon20160926"/>
    <x v="2828"/>
    <x v="30"/>
    <x v="0"/>
    <x v="0"/>
    <s v="Hammermill Color Copier Paper (28Lb. and 96 Bright)"/>
    <n v="9.99"/>
    <n v="1"/>
    <n v="4.5"/>
    <s v="Profit"/>
  </r>
  <r>
    <d v="2016-09-26T00:00:00"/>
    <x v="2"/>
    <x v="8"/>
    <x v="250"/>
    <s v="Chuck Magee20160926"/>
    <x v="2829"/>
    <x v="3"/>
    <x v="0"/>
    <x v="2"/>
    <s v="Advantus Rolling Storage Box"/>
    <n v="51.45"/>
    <n v="3"/>
    <n v="13.89"/>
    <s v="Profit"/>
  </r>
  <r>
    <d v="2016-09-26T00:00:00"/>
    <x v="2"/>
    <x v="8"/>
    <x v="250"/>
    <s v="Chuck Magee20160926"/>
    <x v="2829"/>
    <x v="3"/>
    <x v="0"/>
    <x v="1"/>
    <s v="Avery 494"/>
    <n v="7.83"/>
    <n v="3"/>
    <n v="3.6"/>
    <s v="Profit"/>
  </r>
  <r>
    <d v="2016-09-26T00:00:00"/>
    <x v="2"/>
    <x v="8"/>
    <x v="250"/>
    <s v="Chuck Magee20160926"/>
    <x v="2829"/>
    <x v="3"/>
    <x v="0"/>
    <x v="4"/>
    <s v="SANFORD Major Accent Highlighters"/>
    <n v="35.4"/>
    <n v="5"/>
    <n v="13.45"/>
    <s v="Profit"/>
  </r>
  <r>
    <d v="2016-09-26T00:00:00"/>
    <x v="2"/>
    <x v="8"/>
    <x v="250"/>
    <s v="Chuck Magee20160926"/>
    <x v="2829"/>
    <x v="3"/>
    <x v="0"/>
    <x v="0"/>
    <s v="Great White Multi-Use Recycled Paper (20Lb. and 84 Bright)"/>
    <n v="29.9"/>
    <n v="5"/>
    <n v="13.46"/>
    <s v="Profit"/>
  </r>
  <r>
    <d v="2016-09-26T00:00:00"/>
    <x v="2"/>
    <x v="8"/>
    <x v="360"/>
    <s v="Dorothy Wardle20160926"/>
    <x v="2830"/>
    <x v="3"/>
    <x v="0"/>
    <x v="0"/>
    <s v="Xerox 1905"/>
    <n v="12.96"/>
    <n v="2"/>
    <n v="6.22"/>
    <s v="Profit"/>
  </r>
  <r>
    <d v="2016-09-26T00:00:00"/>
    <x v="2"/>
    <x v="8"/>
    <x v="451"/>
    <s v="Tanja Norvell20160926"/>
    <x v="2831"/>
    <x v="16"/>
    <x v="2"/>
    <x v="9"/>
    <s v="LogitechÂ VX Revolution Cordless Laser Mouse for Notebooks (Black)"/>
    <n v="431.98"/>
    <n v="3"/>
    <n v="-75.599999999999994"/>
    <s v="Loss"/>
  </r>
  <r>
    <d v="2016-09-26T00:00:00"/>
    <x v="2"/>
    <x v="8"/>
    <x v="59"/>
    <s v="Shahid Collister20160926"/>
    <x v="2832"/>
    <x v="0"/>
    <x v="0"/>
    <x v="3"/>
    <s v="Ibico Recycled Linen-Style Covers"/>
    <n v="15.62"/>
    <n v="2"/>
    <n v="-25"/>
    <s v="Loss"/>
  </r>
  <r>
    <d v="2016-09-26T00:00:00"/>
    <x v="2"/>
    <x v="8"/>
    <x v="382"/>
    <s v="Lisa Ryan20160926"/>
    <x v="2833"/>
    <x v="0"/>
    <x v="0"/>
    <x v="12"/>
    <s v="Hoover Commercial Lightweight Upright Vacuum with E-Z Empty Dirt Cup"/>
    <n v="93.03"/>
    <n v="2"/>
    <n v="-251.19"/>
    <s v="Loss"/>
  </r>
  <r>
    <d v="2016-09-26T00:00:00"/>
    <x v="2"/>
    <x v="8"/>
    <x v="382"/>
    <s v="Lisa Ryan20160926"/>
    <x v="2833"/>
    <x v="0"/>
    <x v="1"/>
    <x v="5"/>
    <s v="High-Back Leather Manager's Chair"/>
    <n v="454.97"/>
    <n v="5"/>
    <n v="-136.49"/>
    <s v="Loss"/>
  </r>
  <r>
    <d v="2016-09-26T00:00:00"/>
    <x v="2"/>
    <x v="8"/>
    <x v="719"/>
    <s v="Matt Hagelstein20160926"/>
    <x v="2834"/>
    <x v="0"/>
    <x v="0"/>
    <x v="3"/>
    <s v="GBC Recycled VeloBinder Covers"/>
    <n v="6.82"/>
    <n v="2"/>
    <n v="-11.59"/>
    <s v="Loss"/>
  </r>
  <r>
    <d v="2016-09-27T00:00:00"/>
    <x v="2"/>
    <x v="8"/>
    <x v="312"/>
    <s v="Harry Marie20160927"/>
    <x v="2835"/>
    <x v="0"/>
    <x v="1"/>
    <x v="11"/>
    <s v="O'Sullivan Plantations 2-Door Library in Landvery Oak"/>
    <n v="956.66"/>
    <n v="7"/>
    <n v="-225.1"/>
    <s v="Loss"/>
  </r>
  <r>
    <d v="2016-09-27T00:00:00"/>
    <x v="2"/>
    <x v="8"/>
    <x v="291"/>
    <s v="Brian Moss20160927"/>
    <x v="2836"/>
    <x v="10"/>
    <x v="0"/>
    <x v="3"/>
    <s v="Recycled Pressboard Report Cover with Reinforced Top Hinge"/>
    <n v="2.91"/>
    <n v="3"/>
    <n v="-2.0299999999999998"/>
    <s v="Loss"/>
  </r>
  <r>
    <d v="2016-09-27T00:00:00"/>
    <x v="2"/>
    <x v="8"/>
    <x v="661"/>
    <s v="Shaun Weien20160927"/>
    <x v="2837"/>
    <x v="22"/>
    <x v="2"/>
    <x v="6"/>
    <s v="Samsung Galaxy S4"/>
    <n v="1001.58"/>
    <n v="2"/>
    <n v="125.2"/>
    <s v="Profit"/>
  </r>
  <r>
    <d v="2016-09-27T00:00:00"/>
    <x v="2"/>
    <x v="8"/>
    <x v="229"/>
    <s v="James Galang20160927"/>
    <x v="2838"/>
    <x v="4"/>
    <x v="0"/>
    <x v="0"/>
    <s v="Xerox 1965"/>
    <n v="17.940000000000001"/>
    <n v="3"/>
    <n v="8.7899999999999991"/>
    <s v="Profit"/>
  </r>
  <r>
    <d v="2016-09-27T00:00:00"/>
    <x v="2"/>
    <x v="8"/>
    <x v="229"/>
    <s v="James Galang20160927"/>
    <x v="2838"/>
    <x v="4"/>
    <x v="0"/>
    <x v="4"/>
    <s v="Binney &amp; Smith Crayola Metallic Colored Pencils, 8-Color Set"/>
    <n v="13.89"/>
    <n v="3"/>
    <n v="4.58"/>
    <s v="Profit"/>
  </r>
  <r>
    <d v="2016-09-28T00:00:00"/>
    <x v="2"/>
    <x v="8"/>
    <x v="22"/>
    <s v="Muhammed MacIntyre20160928"/>
    <x v="2839"/>
    <x v="1"/>
    <x v="0"/>
    <x v="0"/>
    <s v="Xerox 1960"/>
    <n v="99.14"/>
    <n v="4"/>
    <n v="30.98"/>
    <s v="Profit"/>
  </r>
  <r>
    <d v="2016-09-29T00:00:00"/>
    <x v="2"/>
    <x v="8"/>
    <x v="637"/>
    <s v="Linda Southworth20160929"/>
    <x v="2840"/>
    <x v="2"/>
    <x v="0"/>
    <x v="1"/>
    <s v="Avery 483"/>
    <n v="15.94"/>
    <n v="4"/>
    <n v="5.18"/>
    <s v="Profit"/>
  </r>
  <r>
    <d v="2016-09-29T00:00:00"/>
    <x v="2"/>
    <x v="8"/>
    <x v="570"/>
    <s v="Chad Cunningham20160929"/>
    <x v="2841"/>
    <x v="18"/>
    <x v="0"/>
    <x v="4"/>
    <s v="Newell 328"/>
    <n v="40.880000000000003"/>
    <n v="7"/>
    <n v="10.63"/>
    <s v="Profit"/>
  </r>
  <r>
    <d v="2016-09-29T00:00:00"/>
    <x v="2"/>
    <x v="8"/>
    <x v="255"/>
    <s v="Pamela Stobb20160929"/>
    <x v="2842"/>
    <x v="3"/>
    <x v="0"/>
    <x v="0"/>
    <s v="Xerox 1887"/>
    <n v="18.97"/>
    <n v="1"/>
    <n v="9.11"/>
    <s v="Profit"/>
  </r>
  <r>
    <d v="2016-09-29T00:00:00"/>
    <x v="2"/>
    <x v="8"/>
    <x v="519"/>
    <s v="Joe Kamberova20160929"/>
    <x v="2843"/>
    <x v="33"/>
    <x v="2"/>
    <x v="9"/>
    <s v="Logitech G500s Laser Gaming Mouse with Adjustable Weight Tuning"/>
    <n v="209.97"/>
    <n v="3"/>
    <n v="71.39"/>
    <s v="Profit"/>
  </r>
  <r>
    <d v="2016-09-29T00:00:00"/>
    <x v="2"/>
    <x v="8"/>
    <x v="519"/>
    <s v="Joe Kamberova20160929"/>
    <x v="2843"/>
    <x v="33"/>
    <x v="0"/>
    <x v="3"/>
    <s v="Premium Transparent Presentation Covers by GBC"/>
    <n v="62.94"/>
    <n v="3"/>
    <n v="30.21"/>
    <s v="Profit"/>
  </r>
  <r>
    <d v="2016-09-29T00:00:00"/>
    <x v="2"/>
    <x v="8"/>
    <x v="519"/>
    <s v="Joe Kamberova20160929"/>
    <x v="2843"/>
    <x v="33"/>
    <x v="0"/>
    <x v="4"/>
    <s v="Sanford Colorific Colored Pencils, 12/Box"/>
    <n v="25.92"/>
    <n v="9"/>
    <n v="7.78"/>
    <s v="Profit"/>
  </r>
  <r>
    <d v="2016-09-29T00:00:00"/>
    <x v="2"/>
    <x v="8"/>
    <x v="539"/>
    <s v="Andy Reiter20160929"/>
    <x v="2844"/>
    <x v="3"/>
    <x v="0"/>
    <x v="3"/>
    <s v="Avery Self-Adhesive Photo Pockets for Polaroid Photos"/>
    <n v="27.24"/>
    <n v="5"/>
    <n v="9.5299999999999994"/>
    <s v="Profit"/>
  </r>
  <r>
    <d v="2016-09-29T00:00:00"/>
    <x v="2"/>
    <x v="8"/>
    <x v="441"/>
    <s v="Dario Medina20160929"/>
    <x v="2845"/>
    <x v="12"/>
    <x v="0"/>
    <x v="4"/>
    <s v="Newell 351"/>
    <n v="10.5"/>
    <n v="4"/>
    <n v="1.18"/>
    <s v="Profit"/>
  </r>
  <r>
    <d v="2016-09-29T00:00:00"/>
    <x v="2"/>
    <x v="8"/>
    <x v="442"/>
    <s v="Erin Smith20160929"/>
    <x v="2846"/>
    <x v="11"/>
    <x v="2"/>
    <x v="6"/>
    <s v="Wilson Electronics DB Pro Signal Booster"/>
    <n v="859.2"/>
    <n v="3"/>
    <n v="75.180000000000007"/>
    <s v="Profit"/>
  </r>
  <r>
    <d v="2016-09-29T00:00:00"/>
    <x v="2"/>
    <x v="8"/>
    <x v="505"/>
    <s v="Maris LaWare20160929"/>
    <x v="2847"/>
    <x v="3"/>
    <x v="2"/>
    <x v="9"/>
    <s v="Memorex Mini Travel Drive 64 GB USB 2.0 Flash Drive"/>
    <n v="36.24"/>
    <n v="1"/>
    <n v="15.22"/>
    <s v="Profit"/>
  </r>
  <r>
    <d v="2016-09-30T00:00:00"/>
    <x v="2"/>
    <x v="8"/>
    <x v="605"/>
    <s v="Sarah Jordon20160930"/>
    <x v="2848"/>
    <x v="1"/>
    <x v="0"/>
    <x v="3"/>
    <s v="Pressboard Covers with Storage Hooks, 9 1/2&quot; x 11&quot;, Light Blue"/>
    <n v="1.96"/>
    <n v="2"/>
    <n v="-3.24"/>
    <s v="Loss"/>
  </r>
  <r>
    <d v="2016-09-30T00:00:00"/>
    <x v="2"/>
    <x v="8"/>
    <x v="193"/>
    <s v="Greg Matthias20160930"/>
    <x v="2849"/>
    <x v="20"/>
    <x v="1"/>
    <x v="11"/>
    <s v="O'Sullivan Elevations Bookcase, Cherry Finish"/>
    <n v="523.91999999999996"/>
    <n v="5"/>
    <n v="-26.2"/>
    <s v="Loss"/>
  </r>
  <r>
    <d v="2016-10-01T00:00:00"/>
    <x v="2"/>
    <x v="9"/>
    <x v="280"/>
    <s v="Brian DeCherney20161001"/>
    <x v="2850"/>
    <x v="3"/>
    <x v="1"/>
    <x v="5"/>
    <s v="Global Value Mid-Back Manager's Chair, Gray"/>
    <n v="194.85"/>
    <n v="4"/>
    <n v="12.18"/>
    <s v="Profit"/>
  </r>
  <r>
    <d v="2016-10-01T00:00:00"/>
    <x v="2"/>
    <x v="9"/>
    <x v="393"/>
    <s v="Chris Cortes20161001"/>
    <x v="2851"/>
    <x v="18"/>
    <x v="2"/>
    <x v="6"/>
    <s v="Plantronics CordlessÂ Phone HeadsetÂ with In-line Volume - M214C"/>
    <n v="69.900000000000006"/>
    <n v="2"/>
    <n v="18.87"/>
    <s v="Profit"/>
  </r>
  <r>
    <d v="2016-10-01T00:00:00"/>
    <x v="2"/>
    <x v="9"/>
    <x v="393"/>
    <s v="Chris Cortes20161001"/>
    <x v="2851"/>
    <x v="18"/>
    <x v="1"/>
    <x v="8"/>
    <s v="Westinghouse Clip-On Gooseneck Lamps"/>
    <n v="41.85"/>
    <n v="5"/>
    <n v="10.88"/>
    <s v="Profit"/>
  </r>
  <r>
    <d v="2016-10-01T00:00:00"/>
    <x v="2"/>
    <x v="9"/>
    <x v="193"/>
    <s v="Greg Matthias20161001"/>
    <x v="2852"/>
    <x v="20"/>
    <x v="1"/>
    <x v="13"/>
    <s v="Chromcraft Bull-Nose Wood 48&quot; x 96&quot; Rectangular Conference Tables"/>
    <n v="330.59"/>
    <n v="1"/>
    <n v="-115.71"/>
    <s v="Loss"/>
  </r>
  <r>
    <d v="2016-10-01T00:00:00"/>
    <x v="2"/>
    <x v="9"/>
    <x v="459"/>
    <s v="Hunter Glantz20161001"/>
    <x v="2853"/>
    <x v="0"/>
    <x v="2"/>
    <x v="9"/>
    <s v="ImationÂ 16GB Mini TravelDrive USB 2.0Â Flash Drive"/>
    <n v="79.510000000000005"/>
    <n v="3"/>
    <n v="20.87"/>
    <s v="Profit"/>
  </r>
  <r>
    <d v="2016-10-01T00:00:00"/>
    <x v="2"/>
    <x v="9"/>
    <x v="459"/>
    <s v="Hunter Glantz20161001"/>
    <x v="2853"/>
    <x v="0"/>
    <x v="0"/>
    <x v="0"/>
    <s v="Easy-staple paper"/>
    <n v="28.35"/>
    <n v="1"/>
    <n v="9.57"/>
    <s v="Profit"/>
  </r>
  <r>
    <d v="2016-10-01T00:00:00"/>
    <x v="2"/>
    <x v="9"/>
    <x v="295"/>
    <s v="Jamie Kunitz20161001"/>
    <x v="2854"/>
    <x v="16"/>
    <x v="0"/>
    <x v="3"/>
    <s v="Avery Non-Stick Binders"/>
    <n v="5.39"/>
    <n v="4"/>
    <n v="-4.49"/>
    <s v="Loss"/>
  </r>
  <r>
    <d v="2016-10-01T00:00:00"/>
    <x v="2"/>
    <x v="9"/>
    <x v="295"/>
    <s v="Jamie Kunitz20161001"/>
    <x v="2854"/>
    <x v="16"/>
    <x v="0"/>
    <x v="4"/>
    <s v="Staples in misc. colors"/>
    <n v="30.98"/>
    <n v="8"/>
    <n v="5.03"/>
    <s v="Profit"/>
  </r>
  <r>
    <d v="2016-10-02T00:00:00"/>
    <x v="2"/>
    <x v="9"/>
    <x v="676"/>
    <s v="Tim Taslimi20161002"/>
    <x v="2855"/>
    <x v="20"/>
    <x v="0"/>
    <x v="12"/>
    <s v="Kensington 6 Outlet Guardian Standard Surge Protector"/>
    <n v="61.44"/>
    <n v="3"/>
    <n v="16.59"/>
    <s v="Profit"/>
  </r>
  <r>
    <d v="2016-10-02T00:00:00"/>
    <x v="2"/>
    <x v="9"/>
    <x v="760"/>
    <s v="Liz Preis20161002"/>
    <x v="2856"/>
    <x v="12"/>
    <x v="0"/>
    <x v="3"/>
    <s v="Premier Elliptical Ring Binder, Black"/>
    <n v="54.79"/>
    <n v="6"/>
    <n v="-40.18"/>
    <s v="Loss"/>
  </r>
  <r>
    <d v="2016-10-02T00:00:00"/>
    <x v="2"/>
    <x v="9"/>
    <x v="498"/>
    <s v="Tamara Chand20161002"/>
    <x v="2857"/>
    <x v="18"/>
    <x v="0"/>
    <x v="2"/>
    <s v="Acco Perma 4000 Stacking Storage Drawers"/>
    <n v="32.479999999999997"/>
    <n v="2"/>
    <n v="4.87"/>
    <s v="Profit"/>
  </r>
  <r>
    <d v="2016-10-02T00:00:00"/>
    <x v="2"/>
    <x v="9"/>
    <x v="498"/>
    <s v="Tamara Chand20161002"/>
    <x v="2857"/>
    <x v="18"/>
    <x v="2"/>
    <x v="16"/>
    <s v="Canon imageCLASS 2200 Advanced Copier"/>
    <n v="17499.95"/>
    <n v="5"/>
    <n v="8399.98"/>
    <s v="Profit"/>
  </r>
  <r>
    <d v="2016-10-02T00:00:00"/>
    <x v="2"/>
    <x v="9"/>
    <x v="498"/>
    <s v="Tamara Chand20161002"/>
    <x v="2857"/>
    <x v="18"/>
    <x v="0"/>
    <x v="3"/>
    <s v="Ibico Ibimaster 300 Manual Binding System"/>
    <n v="735.98"/>
    <n v="2"/>
    <n v="331.19"/>
    <s v="Profit"/>
  </r>
  <r>
    <d v="2016-10-02T00:00:00"/>
    <x v="2"/>
    <x v="9"/>
    <x v="498"/>
    <s v="Tamara Chand20161002"/>
    <x v="2857"/>
    <x v="18"/>
    <x v="0"/>
    <x v="3"/>
    <s v="Acco Pressboard Covers with Storage Hooks, 14 7/8&quot; x 11&quot;, Light Blue"/>
    <n v="34.369999999999997"/>
    <n v="7"/>
    <n v="16.84"/>
    <s v="Profit"/>
  </r>
  <r>
    <d v="2016-10-02T00:00:00"/>
    <x v="2"/>
    <x v="9"/>
    <x v="498"/>
    <s v="Tamara Chand20161002"/>
    <x v="2857"/>
    <x v="18"/>
    <x v="0"/>
    <x v="4"/>
    <s v="Stanley Bostitch Contemporary Electric Pencil Sharpeners"/>
    <n v="33.96"/>
    <n v="2"/>
    <n v="9.51"/>
    <s v="Profit"/>
  </r>
  <r>
    <d v="2016-10-03T00:00:00"/>
    <x v="2"/>
    <x v="9"/>
    <x v="19"/>
    <s v="Hunter Lopez20161003"/>
    <x v="2858"/>
    <x v="0"/>
    <x v="0"/>
    <x v="10"/>
    <s v="Staple envelope"/>
    <n v="15.65"/>
    <n v="2"/>
    <n v="5.09"/>
    <s v="Profit"/>
  </r>
  <r>
    <d v="2016-10-03T00:00:00"/>
    <x v="2"/>
    <x v="9"/>
    <x v="185"/>
    <s v="Emily Burns20161003"/>
    <x v="2859"/>
    <x v="20"/>
    <x v="1"/>
    <x v="5"/>
    <s v="Office Star - Contemporary Task Swivel Chair"/>
    <n v="599.29"/>
    <n v="6"/>
    <n v="93.22"/>
    <s v="Profit"/>
  </r>
  <r>
    <d v="2016-10-03T00:00:00"/>
    <x v="2"/>
    <x v="9"/>
    <x v="609"/>
    <s v="Tracy Poddar20161003"/>
    <x v="2860"/>
    <x v="0"/>
    <x v="1"/>
    <x v="8"/>
    <s v="Eldon Expressions Desk Accessory, Wood Photo Frame, Mahogany"/>
    <n v="38.08"/>
    <n v="5"/>
    <n v="-29.51"/>
    <s v="Loss"/>
  </r>
  <r>
    <d v="2016-10-03T00:00:00"/>
    <x v="2"/>
    <x v="9"/>
    <x v="474"/>
    <s v="Daniel Byrd20161003"/>
    <x v="2861"/>
    <x v="3"/>
    <x v="0"/>
    <x v="1"/>
    <s v="Smead Alpha-Z Color-Coded Second Alphabetical Labels and Starter Set"/>
    <n v="6.16"/>
    <n v="2"/>
    <n v="2.96"/>
    <s v="Profit"/>
  </r>
  <r>
    <d v="2016-10-03T00:00:00"/>
    <x v="2"/>
    <x v="9"/>
    <x v="474"/>
    <s v="Daniel Byrd20161003"/>
    <x v="2861"/>
    <x v="3"/>
    <x v="1"/>
    <x v="5"/>
    <s v="Global Deluxe High-Back Manager's Chair"/>
    <n v="915.14"/>
    <n v="4"/>
    <n v="102.95"/>
    <s v="Profit"/>
  </r>
  <r>
    <d v="2016-10-03T00:00:00"/>
    <x v="2"/>
    <x v="9"/>
    <x v="474"/>
    <s v="Daniel Byrd20161003"/>
    <x v="2861"/>
    <x v="3"/>
    <x v="0"/>
    <x v="0"/>
    <s v="Xerox 1900"/>
    <n v="8.56"/>
    <n v="2"/>
    <n v="3.85"/>
    <s v="Profit"/>
  </r>
  <r>
    <d v="2016-10-03T00:00:00"/>
    <x v="2"/>
    <x v="9"/>
    <x v="474"/>
    <s v="Daniel Byrd20161003"/>
    <x v="2861"/>
    <x v="3"/>
    <x v="0"/>
    <x v="0"/>
    <s v="Xerox 1891"/>
    <n v="97.82"/>
    <n v="2"/>
    <n v="45.98"/>
    <s v="Profit"/>
  </r>
  <r>
    <d v="2016-10-04T00:00:00"/>
    <x v="2"/>
    <x v="9"/>
    <x v="541"/>
    <s v="Mary O'Rourke20161004"/>
    <x v="2862"/>
    <x v="0"/>
    <x v="0"/>
    <x v="10"/>
    <s v="Laser &amp; Ink Jet Business Envelopes"/>
    <n v="59.75"/>
    <n v="7"/>
    <n v="19.420000000000002"/>
    <s v="Profit"/>
  </r>
  <r>
    <d v="2016-10-04T00:00:00"/>
    <x v="2"/>
    <x v="9"/>
    <x v="108"/>
    <s v="Daniel Raglin20161004"/>
    <x v="2863"/>
    <x v="43"/>
    <x v="0"/>
    <x v="3"/>
    <s v="Ibico Plastic Spiral Binding Combs"/>
    <n v="30.4"/>
    <n v="1"/>
    <n v="13.98"/>
    <s v="Profit"/>
  </r>
  <r>
    <d v="2016-10-04T00:00:00"/>
    <x v="2"/>
    <x v="9"/>
    <x v="108"/>
    <s v="Daniel Raglin20161004"/>
    <x v="2863"/>
    <x v="43"/>
    <x v="2"/>
    <x v="16"/>
    <s v="Hewlett Packard LaserJet 3310 Copier"/>
    <n v="5399.91"/>
    <n v="9"/>
    <n v="2591.96"/>
    <s v="Profit"/>
  </r>
  <r>
    <d v="2016-10-04T00:00:00"/>
    <x v="2"/>
    <x v="9"/>
    <x v="108"/>
    <s v="Daniel Raglin20161004"/>
    <x v="2863"/>
    <x v="43"/>
    <x v="0"/>
    <x v="2"/>
    <s v="Letter Size File"/>
    <n v="119.1"/>
    <n v="3"/>
    <n v="34.54"/>
    <s v="Profit"/>
  </r>
  <r>
    <d v="2016-10-04T00:00:00"/>
    <x v="2"/>
    <x v="9"/>
    <x v="7"/>
    <s v="Melanie Seite20161004"/>
    <x v="2864"/>
    <x v="36"/>
    <x v="1"/>
    <x v="13"/>
    <s v="Bush Andora Conference Table, Maple/Graphite Gray Finish"/>
    <n v="239.37"/>
    <n v="2"/>
    <n v="-23.94"/>
    <s v="Loss"/>
  </r>
  <r>
    <d v="2016-10-04T00:00:00"/>
    <x v="2"/>
    <x v="9"/>
    <x v="123"/>
    <s v="Anna HÃ¤berlin20161004"/>
    <x v="2865"/>
    <x v="16"/>
    <x v="2"/>
    <x v="6"/>
    <s v="Samsung HM1900 Bluetooth Headset"/>
    <n v="52.68"/>
    <n v="3"/>
    <n v="19.760000000000002"/>
    <s v="Profit"/>
  </r>
  <r>
    <d v="2016-10-04T00:00:00"/>
    <x v="2"/>
    <x v="9"/>
    <x v="123"/>
    <s v="Anna HÃ¤berlin20161004"/>
    <x v="2865"/>
    <x v="16"/>
    <x v="1"/>
    <x v="8"/>
    <s v="Magna Visual Magnetic Picture Hangers"/>
    <n v="11.57"/>
    <n v="3"/>
    <n v="2.6"/>
    <s v="Profit"/>
  </r>
  <r>
    <d v="2016-10-06T00:00:00"/>
    <x v="2"/>
    <x v="9"/>
    <x v="657"/>
    <s v="Jonathan Howell20161006"/>
    <x v="2866"/>
    <x v="39"/>
    <x v="0"/>
    <x v="3"/>
    <s v="Avery Binding System Hidden Tab Executive Style Index Sets"/>
    <n v="28.85"/>
    <n v="5"/>
    <n v="14.43"/>
    <s v="Profit"/>
  </r>
  <r>
    <d v="2016-10-06T00:00:00"/>
    <x v="2"/>
    <x v="9"/>
    <x v="162"/>
    <s v="Laurel Beltran20161006"/>
    <x v="2867"/>
    <x v="26"/>
    <x v="2"/>
    <x v="15"/>
    <s v="Zebra GK420t Direct Thermal/Thermal Transfer Printer"/>
    <n v="703.71"/>
    <n v="6"/>
    <n v="-938.28"/>
    <s v="Loss"/>
  </r>
  <r>
    <d v="2016-10-06T00:00:00"/>
    <x v="2"/>
    <x v="9"/>
    <x v="162"/>
    <s v="Laurel Beltran20161006"/>
    <x v="2867"/>
    <x v="26"/>
    <x v="0"/>
    <x v="3"/>
    <s v="Recycled Easel Ring Binders"/>
    <n v="17.899999999999999"/>
    <n v="4"/>
    <n v="-14.92"/>
    <s v="Loss"/>
  </r>
  <r>
    <d v="2016-10-06T00:00:00"/>
    <x v="2"/>
    <x v="9"/>
    <x v="162"/>
    <s v="Laurel Beltran20161006"/>
    <x v="2867"/>
    <x v="26"/>
    <x v="0"/>
    <x v="3"/>
    <s v="Avery Framed View Binder, EZD Ring (Locking), Navy, 1 1/2&quot;"/>
    <n v="11.98"/>
    <n v="4"/>
    <n v="-9.18"/>
    <s v="Loss"/>
  </r>
  <r>
    <d v="2016-10-06T00:00:00"/>
    <x v="2"/>
    <x v="9"/>
    <x v="162"/>
    <s v="Laurel Beltran20161006"/>
    <x v="2867"/>
    <x v="26"/>
    <x v="2"/>
    <x v="9"/>
    <s v="Memorex 25GB 6X Branded Blu-Ray Recordable Disc, 15/Pack"/>
    <n v="67.959999999999994"/>
    <n v="5"/>
    <n v="0.85"/>
    <s v="Profit"/>
  </r>
  <r>
    <d v="2016-10-07T00:00:00"/>
    <x v="2"/>
    <x v="9"/>
    <x v="560"/>
    <s v="Tim Brockman20161007"/>
    <x v="2868"/>
    <x v="3"/>
    <x v="0"/>
    <x v="3"/>
    <s v="GBC Recycled VeloBinder Covers"/>
    <n v="27.26"/>
    <n v="2"/>
    <n v="8.86"/>
    <s v="Profit"/>
  </r>
  <r>
    <d v="2016-10-07T00:00:00"/>
    <x v="2"/>
    <x v="9"/>
    <x v="729"/>
    <s v="Dionis Lloyd20161007"/>
    <x v="2869"/>
    <x v="22"/>
    <x v="2"/>
    <x v="15"/>
    <s v="Okidata C331dn Printer"/>
    <n v="837.6"/>
    <n v="3"/>
    <n v="62.82"/>
    <s v="Profit"/>
  </r>
  <r>
    <d v="2016-10-07T00:00:00"/>
    <x v="2"/>
    <x v="9"/>
    <x v="204"/>
    <s v="Cindy Chapman20161007"/>
    <x v="2870"/>
    <x v="3"/>
    <x v="0"/>
    <x v="0"/>
    <s v="Astroparche Fine Business Paper"/>
    <n v="10.56"/>
    <n v="2"/>
    <n v="5.07"/>
    <s v="Profit"/>
  </r>
  <r>
    <d v="2016-10-07T00:00:00"/>
    <x v="2"/>
    <x v="9"/>
    <x v="299"/>
    <s v="Arthur Wiediger20161007"/>
    <x v="2871"/>
    <x v="2"/>
    <x v="0"/>
    <x v="1"/>
    <s v="Avery 511"/>
    <n v="4.93"/>
    <n v="2"/>
    <n v="1.72"/>
    <s v="Profit"/>
  </r>
  <r>
    <d v="2016-10-07T00:00:00"/>
    <x v="2"/>
    <x v="9"/>
    <x v="260"/>
    <s v="Mick Crebagga20161007"/>
    <x v="2872"/>
    <x v="22"/>
    <x v="0"/>
    <x v="7"/>
    <s v="Alliance Super-Size Bands, Assorted Sizes"/>
    <n v="93.36"/>
    <n v="12"/>
    <n v="0.93"/>
    <s v="Profit"/>
  </r>
  <r>
    <d v="2016-10-08T00:00:00"/>
    <x v="2"/>
    <x v="9"/>
    <x v="620"/>
    <s v="Bart Watters20161008"/>
    <x v="2873"/>
    <x v="0"/>
    <x v="1"/>
    <x v="8"/>
    <s v="Contemporary Wood/Metal Frame"/>
    <n v="51.71"/>
    <n v="8"/>
    <n v="-32.32"/>
    <s v="Loss"/>
  </r>
  <r>
    <d v="2016-10-08T00:00:00"/>
    <x v="2"/>
    <x v="9"/>
    <x v="264"/>
    <s v="Joel Eaton20161008"/>
    <x v="2874"/>
    <x v="3"/>
    <x v="0"/>
    <x v="0"/>
    <s v="Xerox 1925"/>
    <n v="61.96"/>
    <n v="2"/>
    <n v="27.88"/>
    <s v="Profit"/>
  </r>
  <r>
    <d v="2016-10-08T00:00:00"/>
    <x v="2"/>
    <x v="9"/>
    <x v="725"/>
    <s v="Peter McVee20161008"/>
    <x v="2875"/>
    <x v="0"/>
    <x v="0"/>
    <x v="1"/>
    <s v="Avery 50"/>
    <n v="60.14"/>
    <n v="6"/>
    <n v="20.3"/>
    <s v="Profit"/>
  </r>
  <r>
    <d v="2016-10-08T00:00:00"/>
    <x v="2"/>
    <x v="9"/>
    <x v="440"/>
    <s v="Doug Bickford20161008"/>
    <x v="2876"/>
    <x v="25"/>
    <x v="0"/>
    <x v="2"/>
    <s v="Fellowes Econo/Stor Drawers"/>
    <n v="387.72"/>
    <n v="5"/>
    <n v="-67.849999999999994"/>
    <s v="Loss"/>
  </r>
  <r>
    <d v="2016-10-09T00:00:00"/>
    <x v="2"/>
    <x v="9"/>
    <x v="634"/>
    <s v="Michael Paige20161009"/>
    <x v="2877"/>
    <x v="10"/>
    <x v="2"/>
    <x v="6"/>
    <s v="Mediabridge Sport Armband iPhone 5s"/>
    <n v="23.98"/>
    <n v="4"/>
    <n v="-15.58"/>
    <s v="Loss"/>
  </r>
  <r>
    <d v="2016-10-09T00:00:00"/>
    <x v="2"/>
    <x v="9"/>
    <x v="457"/>
    <s v="Sibella Parks20161009"/>
    <x v="2878"/>
    <x v="2"/>
    <x v="0"/>
    <x v="0"/>
    <s v="Xerox 1947"/>
    <n v="19.14"/>
    <n v="4"/>
    <n v="5.98"/>
    <s v="Profit"/>
  </r>
  <r>
    <d v="2016-10-09T00:00:00"/>
    <x v="2"/>
    <x v="9"/>
    <x v="457"/>
    <s v="Sibella Parks20161009"/>
    <x v="2878"/>
    <x v="2"/>
    <x v="1"/>
    <x v="8"/>
    <s v="Luxo Professional Magnifying Clamp-On Fluorescent Lamps"/>
    <n v="332.83"/>
    <n v="4"/>
    <n v="-24.96"/>
    <s v="Loss"/>
  </r>
  <r>
    <d v="2016-10-09T00:00:00"/>
    <x v="2"/>
    <x v="9"/>
    <x v="713"/>
    <s v="Maria Zettner20161009"/>
    <x v="2879"/>
    <x v="12"/>
    <x v="0"/>
    <x v="4"/>
    <s v="Newell 310"/>
    <n v="1.41"/>
    <n v="1"/>
    <n v="0.16"/>
    <s v="Profit"/>
  </r>
  <r>
    <d v="2016-10-09T00:00:00"/>
    <x v="2"/>
    <x v="9"/>
    <x v="713"/>
    <s v="Maria Zettner20161009"/>
    <x v="2879"/>
    <x v="12"/>
    <x v="1"/>
    <x v="8"/>
    <s v="Tenex 46&quot; x 60&quot; Computer Anti-Static Chairmat, Rectangular Shaped"/>
    <n v="169.57"/>
    <n v="2"/>
    <n v="0"/>
    <s v="Loss"/>
  </r>
  <r>
    <d v="2016-10-10T00:00:00"/>
    <x v="2"/>
    <x v="9"/>
    <x v="732"/>
    <s v="Erica Bern20161010"/>
    <x v="2880"/>
    <x v="25"/>
    <x v="0"/>
    <x v="14"/>
    <s v="Martin-Yale Premier Letter Opener"/>
    <n v="20.61"/>
    <n v="2"/>
    <n v="-4.38"/>
    <s v="Loss"/>
  </r>
  <r>
    <d v="2016-10-10T00:00:00"/>
    <x v="2"/>
    <x v="9"/>
    <x v="732"/>
    <s v="Erica Bern20161010"/>
    <x v="2880"/>
    <x v="25"/>
    <x v="0"/>
    <x v="3"/>
    <s v="Presstex Flexible Ring Binders"/>
    <n v="4.0999999999999996"/>
    <n v="3"/>
    <n v="-2.73"/>
    <s v="Loss"/>
  </r>
  <r>
    <d v="2016-10-10T00:00:00"/>
    <x v="2"/>
    <x v="9"/>
    <x v="369"/>
    <s v="Corey Catlett20161010"/>
    <x v="2881"/>
    <x v="26"/>
    <x v="1"/>
    <x v="11"/>
    <s v="Bush Westfield Collection Bookcases, Dark Cherry Finish, Fully Assembled"/>
    <n v="90.88"/>
    <n v="3"/>
    <n v="-190.85"/>
    <s v="Loss"/>
  </r>
  <r>
    <d v="2016-10-10T00:00:00"/>
    <x v="2"/>
    <x v="9"/>
    <x v="369"/>
    <s v="Corey Catlett20161010"/>
    <x v="2881"/>
    <x v="26"/>
    <x v="2"/>
    <x v="6"/>
    <s v="iOttie HLCRIO102 Car Mount"/>
    <n v="15.99"/>
    <n v="1"/>
    <n v="-3"/>
    <s v="Loss"/>
  </r>
  <r>
    <d v="2016-10-10T00:00:00"/>
    <x v="2"/>
    <x v="9"/>
    <x v="369"/>
    <s v="Corey Catlett20161010"/>
    <x v="2881"/>
    <x v="26"/>
    <x v="1"/>
    <x v="5"/>
    <s v="Global Manager's Adjustable Task Chair, Storm"/>
    <n v="120.78"/>
    <n v="1"/>
    <n v="13.59"/>
    <s v="Profit"/>
  </r>
  <r>
    <d v="2016-10-10T00:00:00"/>
    <x v="2"/>
    <x v="9"/>
    <x v="494"/>
    <s v="William Brown20161010"/>
    <x v="2882"/>
    <x v="0"/>
    <x v="1"/>
    <x v="8"/>
    <s v="Eldon 400 Class Desk Accessories, Black Carbon"/>
    <n v="14"/>
    <n v="4"/>
    <n v="-6.3"/>
    <s v="Loss"/>
  </r>
  <r>
    <d v="2016-10-10T00:00:00"/>
    <x v="2"/>
    <x v="9"/>
    <x v="494"/>
    <s v="William Brown20161010"/>
    <x v="2882"/>
    <x v="0"/>
    <x v="0"/>
    <x v="3"/>
    <s v="Wilson Jones Ledger-Size, Piano-Hinge Binder, 2&quot;, Blue"/>
    <n v="16.39"/>
    <n v="2"/>
    <n v="-26.23"/>
    <s v="Loss"/>
  </r>
  <r>
    <d v="2016-10-11T00:00:00"/>
    <x v="2"/>
    <x v="9"/>
    <x v="287"/>
    <s v="Emily Phan20161011"/>
    <x v="2883"/>
    <x v="1"/>
    <x v="0"/>
    <x v="4"/>
    <s v="Avery Fluorescent Highlighter Four-Color Set"/>
    <n v="5.34"/>
    <n v="2"/>
    <n v="0.67"/>
    <s v="Profit"/>
  </r>
  <r>
    <d v="2016-10-11T00:00:00"/>
    <x v="2"/>
    <x v="9"/>
    <x v="287"/>
    <s v="Emily Phan20161011"/>
    <x v="2883"/>
    <x v="1"/>
    <x v="0"/>
    <x v="4"/>
    <s v="Newell 309"/>
    <n v="27.72"/>
    <n v="3"/>
    <n v="3.47"/>
    <s v="Profit"/>
  </r>
  <r>
    <d v="2016-10-13T00:00:00"/>
    <x v="2"/>
    <x v="9"/>
    <x v="164"/>
    <s v="Lena Creighton20161013"/>
    <x v="2884"/>
    <x v="3"/>
    <x v="0"/>
    <x v="0"/>
    <s v="Xerox 195"/>
    <n v="20.04"/>
    <n v="3"/>
    <n v="9.6199999999999992"/>
    <s v="Profit"/>
  </r>
  <r>
    <d v="2016-10-13T00:00:00"/>
    <x v="2"/>
    <x v="9"/>
    <x v="164"/>
    <s v="Lena Creighton20161013"/>
    <x v="2884"/>
    <x v="3"/>
    <x v="0"/>
    <x v="0"/>
    <s v="Xerox 1880"/>
    <n v="35.44"/>
    <n v="1"/>
    <n v="16.66"/>
    <s v="Profit"/>
  </r>
  <r>
    <d v="2016-10-13T00:00:00"/>
    <x v="2"/>
    <x v="9"/>
    <x v="164"/>
    <s v="Lena Creighton20161013"/>
    <x v="2884"/>
    <x v="3"/>
    <x v="0"/>
    <x v="4"/>
    <s v="Sanford Colorific Colored Pencils, 12/Box"/>
    <n v="11.52"/>
    <n v="4"/>
    <n v="3.46"/>
    <s v="Profit"/>
  </r>
  <r>
    <d v="2016-10-13T00:00:00"/>
    <x v="2"/>
    <x v="9"/>
    <x v="164"/>
    <s v="Lena Creighton20161013"/>
    <x v="2884"/>
    <x v="3"/>
    <x v="0"/>
    <x v="7"/>
    <s v="Ideal Clamps"/>
    <n v="4.0199999999999996"/>
    <n v="2"/>
    <n v="1.97"/>
    <s v="Profit"/>
  </r>
  <r>
    <d v="2016-10-13T00:00:00"/>
    <x v="2"/>
    <x v="9"/>
    <x v="164"/>
    <s v="Lena Creighton20161013"/>
    <x v="2884"/>
    <x v="3"/>
    <x v="0"/>
    <x v="3"/>
    <s v="GBC Wire Binding Strips"/>
    <n v="76.180000000000007"/>
    <n v="3"/>
    <n v="26.66"/>
    <s v="Profit"/>
  </r>
  <r>
    <d v="2016-10-13T00:00:00"/>
    <x v="2"/>
    <x v="9"/>
    <x v="164"/>
    <s v="Lena Creighton20161013"/>
    <x v="2884"/>
    <x v="3"/>
    <x v="0"/>
    <x v="14"/>
    <s v="Fiskars Softgrip Scissors"/>
    <n v="65.88"/>
    <n v="6"/>
    <n v="18.45"/>
    <s v="Profit"/>
  </r>
  <r>
    <d v="2016-10-13T00:00:00"/>
    <x v="2"/>
    <x v="9"/>
    <x v="164"/>
    <s v="Lena Creighton20161013"/>
    <x v="2884"/>
    <x v="3"/>
    <x v="1"/>
    <x v="8"/>
    <s v="Longer-Life Soft White Bulbs"/>
    <n v="43.12"/>
    <n v="14"/>
    <n v="20.7"/>
    <s v="Profit"/>
  </r>
  <r>
    <d v="2016-10-13T00:00:00"/>
    <x v="2"/>
    <x v="9"/>
    <x v="479"/>
    <s v="Noah Childs20161013"/>
    <x v="2885"/>
    <x v="26"/>
    <x v="1"/>
    <x v="13"/>
    <s v="Hon 5100 Series Wood Tables"/>
    <n v="727.45"/>
    <n v="5"/>
    <n v="-465.57"/>
    <s v="Loss"/>
  </r>
  <r>
    <d v="2016-10-13T00:00:00"/>
    <x v="2"/>
    <x v="9"/>
    <x v="479"/>
    <s v="Noah Childs20161013"/>
    <x v="2885"/>
    <x v="26"/>
    <x v="1"/>
    <x v="8"/>
    <s v="Executive Impressions 8-1/2&quot; Career Panel/Partition Cubicle Clock"/>
    <n v="24.96"/>
    <n v="3"/>
    <n v="4.37"/>
    <s v="Profit"/>
  </r>
  <r>
    <d v="2016-10-13T00:00:00"/>
    <x v="2"/>
    <x v="9"/>
    <x v="454"/>
    <s v="Helen Andreada20161013"/>
    <x v="2886"/>
    <x v="0"/>
    <x v="2"/>
    <x v="9"/>
    <s v="Razer Kraken PRO Over Ear PC and Music Headset"/>
    <n v="191.98"/>
    <n v="3"/>
    <n v="24"/>
    <s v="Profit"/>
  </r>
  <r>
    <d v="2016-10-13T00:00:00"/>
    <x v="2"/>
    <x v="9"/>
    <x v="454"/>
    <s v="Helen Andreada20161013"/>
    <x v="2886"/>
    <x v="0"/>
    <x v="0"/>
    <x v="0"/>
    <s v="Array Memo Cubes"/>
    <n v="8.2899999999999991"/>
    <n v="2"/>
    <n v="3"/>
    <s v="Profit"/>
  </r>
  <r>
    <d v="2016-10-13T00:00:00"/>
    <x v="2"/>
    <x v="9"/>
    <x v="454"/>
    <s v="Helen Andreada20161013"/>
    <x v="2886"/>
    <x v="0"/>
    <x v="1"/>
    <x v="8"/>
    <s v="Tenex &quot;The Solids&quot; Textured Chair Mats"/>
    <n v="139.91999999999999"/>
    <n v="5"/>
    <n v="-150.41"/>
    <s v="Loss"/>
  </r>
  <r>
    <d v="2016-10-13T00:00:00"/>
    <x v="2"/>
    <x v="9"/>
    <x v="454"/>
    <s v="Helen Andreada20161013"/>
    <x v="2886"/>
    <x v="0"/>
    <x v="0"/>
    <x v="4"/>
    <s v="Newell 334"/>
    <n v="15.87"/>
    <n v="1"/>
    <n v="1.19"/>
    <s v="Profit"/>
  </r>
  <r>
    <d v="2016-10-13T00:00:00"/>
    <x v="2"/>
    <x v="9"/>
    <x v="454"/>
    <s v="Helen Andreada20161013"/>
    <x v="2886"/>
    <x v="0"/>
    <x v="0"/>
    <x v="3"/>
    <s v="Avery Non-Stick Binders"/>
    <n v="6.29"/>
    <n v="7"/>
    <n v="-11"/>
    <s v="Loss"/>
  </r>
  <r>
    <d v="2016-10-13T00:00:00"/>
    <x v="2"/>
    <x v="9"/>
    <x v="620"/>
    <s v="Bart Watters20161013"/>
    <x v="2887"/>
    <x v="20"/>
    <x v="0"/>
    <x v="4"/>
    <s v="BIC Liqua Brite Liner"/>
    <n v="34.700000000000003"/>
    <n v="5"/>
    <n v="12.49"/>
    <s v="Profit"/>
  </r>
  <r>
    <d v="2016-10-13T00:00:00"/>
    <x v="2"/>
    <x v="9"/>
    <x v="620"/>
    <s v="Bart Watters20161013"/>
    <x v="2887"/>
    <x v="20"/>
    <x v="0"/>
    <x v="2"/>
    <s v="Fellowes Bases and Tops For Staxonsteel/High-Stak Systems"/>
    <n v="99.87"/>
    <n v="3"/>
    <n v="23.97"/>
    <s v="Profit"/>
  </r>
  <r>
    <d v="2016-10-13T00:00:00"/>
    <x v="2"/>
    <x v="9"/>
    <x v="620"/>
    <s v="Bart Watters20161013"/>
    <x v="2887"/>
    <x v="20"/>
    <x v="0"/>
    <x v="0"/>
    <s v="Computer Printout Paper with Letter-Trim Perforations"/>
    <n v="37.94"/>
    <n v="2"/>
    <n v="18.21"/>
    <s v="Profit"/>
  </r>
  <r>
    <d v="2016-10-13T00:00:00"/>
    <x v="2"/>
    <x v="9"/>
    <x v="620"/>
    <s v="Bart Watters20161013"/>
    <x v="2887"/>
    <x v="20"/>
    <x v="0"/>
    <x v="1"/>
    <s v="Avery White Multi-Purpose Labels"/>
    <n v="24.9"/>
    <n v="5"/>
    <n v="11.45"/>
    <s v="Profit"/>
  </r>
  <r>
    <d v="2016-10-13T00:00:00"/>
    <x v="2"/>
    <x v="9"/>
    <x v="620"/>
    <s v="Bart Watters20161013"/>
    <x v="2887"/>
    <x v="20"/>
    <x v="1"/>
    <x v="8"/>
    <s v="Howard Miller Distant Time Traveler Alarm Clock"/>
    <n v="82.26"/>
    <n v="3"/>
    <n v="33.729999999999997"/>
    <s v="Profit"/>
  </r>
  <r>
    <d v="2016-10-14T00:00:00"/>
    <x v="2"/>
    <x v="9"/>
    <x v="85"/>
    <s v="Christine Phan20161014"/>
    <x v="2888"/>
    <x v="22"/>
    <x v="2"/>
    <x v="9"/>
    <s v="WD My Passport Ultra 500GB Portable External Hard Drive"/>
    <n v="177"/>
    <n v="3"/>
    <n v="30.09"/>
    <s v="Profit"/>
  </r>
  <r>
    <d v="2016-10-14T00:00:00"/>
    <x v="2"/>
    <x v="9"/>
    <x v="180"/>
    <s v="Nathan Cano20161014"/>
    <x v="2889"/>
    <x v="25"/>
    <x v="1"/>
    <x v="5"/>
    <s v="SAFCO Folding Chair Trolley"/>
    <n v="102.59"/>
    <n v="1"/>
    <n v="10.26"/>
    <s v="Profit"/>
  </r>
  <r>
    <d v="2016-10-14T00:00:00"/>
    <x v="2"/>
    <x v="9"/>
    <x v="180"/>
    <s v="Nathan Cano20161014"/>
    <x v="2889"/>
    <x v="25"/>
    <x v="2"/>
    <x v="9"/>
    <s v="Maxell 4.7GB DVD-R"/>
    <n v="22.7"/>
    <n v="1"/>
    <n v="5.96"/>
    <s v="Profit"/>
  </r>
  <r>
    <d v="2016-10-14T00:00:00"/>
    <x v="2"/>
    <x v="9"/>
    <x v="180"/>
    <s v="Nathan Cano20161014"/>
    <x v="2889"/>
    <x v="25"/>
    <x v="0"/>
    <x v="0"/>
    <s v="Xerox 1944"/>
    <n v="93.02"/>
    <n v="3"/>
    <n v="33.72"/>
    <s v="Profit"/>
  </r>
  <r>
    <d v="2016-10-14T00:00:00"/>
    <x v="2"/>
    <x v="9"/>
    <x v="180"/>
    <s v="Nathan Cano20161014"/>
    <x v="2889"/>
    <x v="25"/>
    <x v="0"/>
    <x v="14"/>
    <s v="Staple remover"/>
    <n v="12.77"/>
    <n v="2"/>
    <n v="1.44"/>
    <s v="Profit"/>
  </r>
  <r>
    <d v="2016-10-14T00:00:00"/>
    <x v="2"/>
    <x v="9"/>
    <x v="180"/>
    <s v="Nathan Cano20161014"/>
    <x v="2889"/>
    <x v="25"/>
    <x v="0"/>
    <x v="10"/>
    <s v="White Business Envelopes with Contemporary Seam, Recycled White Business Envelopes"/>
    <n v="35.01"/>
    <n v="4"/>
    <n v="13.13"/>
    <s v="Profit"/>
  </r>
  <r>
    <d v="2016-10-14T00:00:00"/>
    <x v="2"/>
    <x v="9"/>
    <x v="180"/>
    <s v="Nathan Cano20161014"/>
    <x v="2889"/>
    <x v="25"/>
    <x v="0"/>
    <x v="0"/>
    <s v="Xerox 1916"/>
    <n v="39.15"/>
    <n v="1"/>
    <n v="14.68"/>
    <s v="Profit"/>
  </r>
  <r>
    <d v="2016-10-14T00:00:00"/>
    <x v="2"/>
    <x v="9"/>
    <x v="203"/>
    <s v="Pauline Webber20161014"/>
    <x v="2890"/>
    <x v="20"/>
    <x v="2"/>
    <x v="6"/>
    <s v="Motorola L703CM"/>
    <n v="1091.93"/>
    <n v="7"/>
    <n v="272.98"/>
    <s v="Profit"/>
  </r>
  <r>
    <d v="2016-10-14T00:00:00"/>
    <x v="2"/>
    <x v="9"/>
    <x v="203"/>
    <s v="Pauline Webber20161014"/>
    <x v="2890"/>
    <x v="20"/>
    <x v="0"/>
    <x v="0"/>
    <s v="Xerox 1908"/>
    <n v="111.96"/>
    <n v="2"/>
    <n v="54.86"/>
    <s v="Profit"/>
  </r>
  <r>
    <d v="2016-10-14T00:00:00"/>
    <x v="2"/>
    <x v="9"/>
    <x v="737"/>
    <s v="Bobby Elias20161014"/>
    <x v="2891"/>
    <x v="21"/>
    <x v="2"/>
    <x v="9"/>
    <s v="Plantronics CS510 - Over-the-Head monaural Wireless Headset System"/>
    <n v="1649.75"/>
    <n v="5"/>
    <n v="544.41999999999996"/>
    <s v="Profit"/>
  </r>
  <r>
    <d v="2016-10-15T00:00:00"/>
    <x v="2"/>
    <x v="9"/>
    <x v="715"/>
    <s v="Patrick Bzostek20161015"/>
    <x v="2892"/>
    <x v="27"/>
    <x v="0"/>
    <x v="0"/>
    <s v="Xerox 1982"/>
    <n v="45.68"/>
    <n v="2"/>
    <n v="21.01"/>
    <s v="Profit"/>
  </r>
  <r>
    <d v="2016-10-15T00:00:00"/>
    <x v="2"/>
    <x v="9"/>
    <x v="715"/>
    <s v="Patrick Bzostek20161015"/>
    <x v="2892"/>
    <x v="27"/>
    <x v="0"/>
    <x v="0"/>
    <s v="Xerox 1986"/>
    <n v="60.12"/>
    <n v="9"/>
    <n v="28.86"/>
    <s v="Profit"/>
  </r>
  <r>
    <d v="2016-10-15T00:00:00"/>
    <x v="2"/>
    <x v="9"/>
    <x v="715"/>
    <s v="Patrick Bzostek20161015"/>
    <x v="2892"/>
    <x v="27"/>
    <x v="0"/>
    <x v="3"/>
    <s v="Acco Data Flex Cable Posts For Top &amp; Bottom Load Binders, 6&quot; Capacity"/>
    <n v="41.72"/>
    <n v="5"/>
    <n v="13.04"/>
    <s v="Profit"/>
  </r>
  <r>
    <d v="2016-10-15T00:00:00"/>
    <x v="2"/>
    <x v="9"/>
    <x v="715"/>
    <s v="Patrick Bzostek20161015"/>
    <x v="2892"/>
    <x v="27"/>
    <x v="0"/>
    <x v="0"/>
    <s v="Recycled Desk Saver Line &quot;While You Were Out&quot; Book, 5 1/2&quot; X 4&quot;"/>
    <n v="71.599999999999994"/>
    <n v="8"/>
    <n v="32.94"/>
    <s v="Profit"/>
  </r>
  <r>
    <d v="2016-10-15T00:00:00"/>
    <x v="2"/>
    <x v="9"/>
    <x v="33"/>
    <s v="Cynthia Delaney20161015"/>
    <x v="2893"/>
    <x v="39"/>
    <x v="0"/>
    <x v="1"/>
    <s v="Avery 49"/>
    <n v="20.16"/>
    <n v="7"/>
    <n v="9.8800000000000008"/>
    <s v="Profit"/>
  </r>
  <r>
    <d v="2016-10-15T00:00:00"/>
    <x v="2"/>
    <x v="9"/>
    <x v="33"/>
    <s v="Cynthia Delaney20161015"/>
    <x v="2893"/>
    <x v="39"/>
    <x v="0"/>
    <x v="1"/>
    <s v="Avery 508"/>
    <n v="29.46"/>
    <n v="6"/>
    <n v="14.44"/>
    <s v="Profit"/>
  </r>
  <r>
    <d v="2016-10-15T00:00:00"/>
    <x v="2"/>
    <x v="9"/>
    <x v="33"/>
    <s v="Cynthia Delaney20161015"/>
    <x v="2893"/>
    <x v="39"/>
    <x v="0"/>
    <x v="12"/>
    <s v="Hoover Upright Vacuum With Dirt Cup"/>
    <n v="868.59"/>
    <n v="3"/>
    <n v="251.89"/>
    <s v="Profit"/>
  </r>
  <r>
    <d v="2016-10-15T00:00:00"/>
    <x v="2"/>
    <x v="9"/>
    <x v="33"/>
    <s v="Cynthia Delaney20161015"/>
    <x v="2893"/>
    <x v="39"/>
    <x v="0"/>
    <x v="0"/>
    <s v="Xerox 1999"/>
    <n v="12.96"/>
    <n v="2"/>
    <n v="6.22"/>
    <s v="Profit"/>
  </r>
  <r>
    <d v="2016-10-15T00:00:00"/>
    <x v="2"/>
    <x v="9"/>
    <x v="33"/>
    <s v="Cynthia Delaney20161015"/>
    <x v="2893"/>
    <x v="39"/>
    <x v="2"/>
    <x v="6"/>
    <s v="Samsung Replacement EH64AVFWE Premium Headset"/>
    <n v="5.5"/>
    <n v="1"/>
    <n v="1.38"/>
    <s v="Profit"/>
  </r>
  <r>
    <d v="2016-10-15T00:00:00"/>
    <x v="2"/>
    <x v="9"/>
    <x v="33"/>
    <s v="Cynthia Delaney20161015"/>
    <x v="2893"/>
    <x v="39"/>
    <x v="0"/>
    <x v="3"/>
    <s v="Ibico Plastic Spiral Binding Combs"/>
    <n v="121.6"/>
    <n v="4"/>
    <n v="55.94"/>
    <s v="Profit"/>
  </r>
  <r>
    <d v="2016-10-15T00:00:00"/>
    <x v="2"/>
    <x v="9"/>
    <x v="87"/>
    <s v="Quincy Jones20161015"/>
    <x v="2894"/>
    <x v="6"/>
    <x v="0"/>
    <x v="3"/>
    <s v="GBC Twin Loop Wire Binding Elements"/>
    <n v="232.96"/>
    <n v="7"/>
    <n v="116.48"/>
    <s v="Profit"/>
  </r>
  <r>
    <d v="2016-10-15T00:00:00"/>
    <x v="2"/>
    <x v="9"/>
    <x v="87"/>
    <s v="Quincy Jones20161015"/>
    <x v="2894"/>
    <x v="6"/>
    <x v="0"/>
    <x v="10"/>
    <s v="#10 Self-Seal White Envelopes"/>
    <n v="66.540000000000006"/>
    <n v="6"/>
    <n v="32.6"/>
    <s v="Profit"/>
  </r>
  <r>
    <d v="2016-10-15T00:00:00"/>
    <x v="2"/>
    <x v="9"/>
    <x v="87"/>
    <s v="Quincy Jones20161015"/>
    <x v="2894"/>
    <x v="6"/>
    <x v="0"/>
    <x v="12"/>
    <s v="Holmes Odor Grabber"/>
    <n v="43.26"/>
    <n v="3"/>
    <n v="14.28"/>
    <s v="Profit"/>
  </r>
  <r>
    <d v="2016-10-16T00:00:00"/>
    <x v="2"/>
    <x v="9"/>
    <x v="555"/>
    <s v="Nona Balk20161016"/>
    <x v="2895"/>
    <x v="20"/>
    <x v="1"/>
    <x v="13"/>
    <s v="Chromcraft Rectangular Conference Tables"/>
    <n v="142.18"/>
    <n v="1"/>
    <n v="-37.92"/>
    <s v="Loss"/>
  </r>
  <r>
    <d v="2016-10-17T00:00:00"/>
    <x v="2"/>
    <x v="9"/>
    <x v="646"/>
    <s v="Neil Knudson20161017"/>
    <x v="2896"/>
    <x v="3"/>
    <x v="0"/>
    <x v="3"/>
    <s v="Avery Durable Plastic 1&quot; Binders"/>
    <n v="18.16"/>
    <n v="5"/>
    <n v="6.58"/>
    <s v="Profit"/>
  </r>
  <r>
    <d v="2016-10-17T00:00:00"/>
    <x v="2"/>
    <x v="9"/>
    <x v="588"/>
    <s v="Michael Granlund20161017"/>
    <x v="2897"/>
    <x v="3"/>
    <x v="1"/>
    <x v="11"/>
    <s v="Safco Value Mate Steel Bookcase, Baked Enamel Finish on Steel, Black"/>
    <n v="120.67"/>
    <n v="2"/>
    <n v="21.29"/>
    <s v="Profit"/>
  </r>
  <r>
    <d v="2016-10-17T00:00:00"/>
    <x v="2"/>
    <x v="9"/>
    <x v="658"/>
    <s v="Frank Carlisle20161017"/>
    <x v="2898"/>
    <x v="24"/>
    <x v="2"/>
    <x v="6"/>
    <s v="Panasonic KX-TG9541B DECT 6.0 Digital 2-Line Expandable Cordless Phone With Digital Answering System"/>
    <n v="449.97"/>
    <n v="3"/>
    <n v="220.49"/>
    <s v="Profit"/>
  </r>
  <r>
    <d v="2016-10-17T00:00:00"/>
    <x v="2"/>
    <x v="9"/>
    <x v="658"/>
    <s v="Frank Carlisle20161017"/>
    <x v="2898"/>
    <x v="24"/>
    <x v="0"/>
    <x v="12"/>
    <s v="Honeywell Enviracaire Portable HEPA Air Cleaner for 16' x 20' Room"/>
    <n v="1927.59"/>
    <n v="7"/>
    <n v="751.76"/>
    <s v="Profit"/>
  </r>
  <r>
    <d v="2016-10-17T00:00:00"/>
    <x v="2"/>
    <x v="9"/>
    <x v="245"/>
    <s v="Nick Radford20161017"/>
    <x v="2899"/>
    <x v="23"/>
    <x v="1"/>
    <x v="11"/>
    <s v="O'Sullivan Living Dimensions 2-Shelf Bookcases"/>
    <n v="120.98"/>
    <n v="1"/>
    <n v="12.1"/>
    <s v="Profit"/>
  </r>
  <r>
    <d v="2016-10-17T00:00:00"/>
    <x v="2"/>
    <x v="9"/>
    <x v="245"/>
    <s v="Nick Radford20161017"/>
    <x v="2899"/>
    <x v="23"/>
    <x v="0"/>
    <x v="3"/>
    <s v="GBC ProClick 150 Presentation Binding System"/>
    <n v="315.98"/>
    <n v="1"/>
    <n v="148.51"/>
    <s v="Profit"/>
  </r>
  <r>
    <d v="2016-10-18T00:00:00"/>
    <x v="2"/>
    <x v="9"/>
    <x v="287"/>
    <s v="Emily Phan20161018"/>
    <x v="2900"/>
    <x v="12"/>
    <x v="1"/>
    <x v="5"/>
    <s v="Global Deluxe Steno Chair"/>
    <n v="307.92"/>
    <n v="5"/>
    <n v="-34.64"/>
    <s v="Loss"/>
  </r>
  <r>
    <d v="2016-10-20T00:00:00"/>
    <x v="2"/>
    <x v="9"/>
    <x v="321"/>
    <s v="Luke Foster20161020"/>
    <x v="2901"/>
    <x v="10"/>
    <x v="0"/>
    <x v="4"/>
    <s v="Premium Writing Pencils, Soft, #2 by Central Association for the Blind"/>
    <n v="7.15"/>
    <n v="3"/>
    <n v="0.72"/>
    <s v="Profit"/>
  </r>
  <r>
    <d v="2016-10-20T00:00:00"/>
    <x v="2"/>
    <x v="9"/>
    <x v="250"/>
    <s v="Chuck Magee20161020"/>
    <x v="2902"/>
    <x v="0"/>
    <x v="0"/>
    <x v="0"/>
    <s v="Black Print Carbonless Snap-Off Rapid Letter, 8 1/2&quot; x 7&quot;"/>
    <n v="51.02"/>
    <n v="7"/>
    <n v="15.94"/>
    <s v="Profit"/>
  </r>
  <r>
    <d v="2016-10-20T00:00:00"/>
    <x v="2"/>
    <x v="9"/>
    <x v="250"/>
    <s v="Chuck Magee20161020"/>
    <x v="2902"/>
    <x v="0"/>
    <x v="0"/>
    <x v="7"/>
    <s v="Staples"/>
    <n v="25.25"/>
    <n v="4"/>
    <n v="7.89"/>
    <s v="Profit"/>
  </r>
  <r>
    <d v="2016-10-20T00:00:00"/>
    <x v="2"/>
    <x v="9"/>
    <x v="250"/>
    <s v="Chuck Magee20161020"/>
    <x v="2902"/>
    <x v="0"/>
    <x v="1"/>
    <x v="5"/>
    <s v="Office Star - Ergonomically Designed Knee Chair"/>
    <n v="56.69"/>
    <n v="1"/>
    <n v="-14.58"/>
    <s v="Loss"/>
  </r>
  <r>
    <d v="2016-10-20T00:00:00"/>
    <x v="2"/>
    <x v="9"/>
    <x v="55"/>
    <s v="Joy Smith20161020"/>
    <x v="2903"/>
    <x v="14"/>
    <x v="2"/>
    <x v="6"/>
    <s v="iKross Bluetooth Portable Keyboard + Cell Phone Stand Holder + Brush for Apple iPhone 5S 5C 5, 4S 4"/>
    <n v="125.7"/>
    <n v="6"/>
    <n v="35.200000000000003"/>
    <s v="Profit"/>
  </r>
  <r>
    <d v="2016-10-20T00:00:00"/>
    <x v="2"/>
    <x v="9"/>
    <x v="55"/>
    <s v="Joy Smith20161020"/>
    <x v="2903"/>
    <x v="14"/>
    <x v="2"/>
    <x v="6"/>
    <s v="Pyle PMP37LED"/>
    <n v="191.98"/>
    <n v="2"/>
    <n v="51.83"/>
    <s v="Profit"/>
  </r>
  <r>
    <d v="2016-10-20T00:00:00"/>
    <x v="2"/>
    <x v="9"/>
    <x v="55"/>
    <s v="Joy Smith20161020"/>
    <x v="2903"/>
    <x v="14"/>
    <x v="0"/>
    <x v="2"/>
    <s v="Woodgrain Magazine Files by Perma"/>
    <n v="20.86"/>
    <n v="7"/>
    <n v="1.46"/>
    <s v="Profit"/>
  </r>
  <r>
    <d v="2016-10-20T00:00:00"/>
    <x v="2"/>
    <x v="9"/>
    <x v="597"/>
    <s v="Andrew Gjertsen20161020"/>
    <x v="2904"/>
    <x v="3"/>
    <x v="0"/>
    <x v="3"/>
    <s v="Fellowes Twister Kit, Gray/Clear, 3/pkg"/>
    <n v="19.3"/>
    <n v="3"/>
    <n v="6.03"/>
    <s v="Profit"/>
  </r>
  <r>
    <d v="2016-10-20T00:00:00"/>
    <x v="2"/>
    <x v="9"/>
    <x v="607"/>
    <s v="Lindsay Castell20161020"/>
    <x v="2905"/>
    <x v="6"/>
    <x v="1"/>
    <x v="8"/>
    <s v="Aluminum Document Frame"/>
    <n v="61.1"/>
    <n v="5"/>
    <n v="18.329999999999998"/>
    <s v="Profit"/>
  </r>
  <r>
    <d v="2016-10-20T00:00:00"/>
    <x v="2"/>
    <x v="9"/>
    <x v="168"/>
    <s v="Muhammed Yedwab20161020"/>
    <x v="2906"/>
    <x v="3"/>
    <x v="1"/>
    <x v="5"/>
    <s v="Hon Every-Day Chair Series Swivel Task Chairs"/>
    <n v="387.14"/>
    <n v="4"/>
    <n v="4.84"/>
    <s v="Profit"/>
  </r>
  <r>
    <d v="2016-10-21T00:00:00"/>
    <x v="2"/>
    <x v="9"/>
    <x v="521"/>
    <s v="Michael Kennedy20161021"/>
    <x v="2907"/>
    <x v="37"/>
    <x v="0"/>
    <x v="3"/>
    <s v="Wilson Jones Â“SnapÂ” Scratch Pad Binder Tool for Ring Binders"/>
    <n v="23.2"/>
    <n v="4"/>
    <n v="10.44"/>
    <s v="Profit"/>
  </r>
  <r>
    <d v="2016-10-21T00:00:00"/>
    <x v="2"/>
    <x v="9"/>
    <x v="521"/>
    <s v="Michael Kennedy20161021"/>
    <x v="2907"/>
    <x v="37"/>
    <x v="0"/>
    <x v="14"/>
    <s v="Staple remover"/>
    <n v="7.36"/>
    <n v="2"/>
    <n v="0.15"/>
    <s v="Profit"/>
  </r>
  <r>
    <d v="2016-10-21T00:00:00"/>
    <x v="2"/>
    <x v="9"/>
    <x v="521"/>
    <s v="Michael Kennedy20161021"/>
    <x v="2907"/>
    <x v="37"/>
    <x v="0"/>
    <x v="2"/>
    <s v="Pizazz Global Quick File"/>
    <n v="104.79"/>
    <n v="7"/>
    <n v="29.34"/>
    <s v="Profit"/>
  </r>
  <r>
    <d v="2016-10-21T00:00:00"/>
    <x v="2"/>
    <x v="9"/>
    <x v="521"/>
    <s v="Michael Kennedy20161021"/>
    <x v="2907"/>
    <x v="37"/>
    <x v="1"/>
    <x v="11"/>
    <s v="Atlantic Metals Mobile 3-Shelf Bookcases, Custom Colors"/>
    <n v="1043.92"/>
    <n v="4"/>
    <n v="271.42"/>
    <s v="Profit"/>
  </r>
  <r>
    <d v="2016-10-21T00:00:00"/>
    <x v="2"/>
    <x v="9"/>
    <x v="685"/>
    <s v="Neoma Murray20161021"/>
    <x v="2908"/>
    <x v="3"/>
    <x v="0"/>
    <x v="0"/>
    <s v="Rediform Wirebound &quot;Phone Memo&quot; Message Book, 11 x 5-3/4"/>
    <n v="22.92"/>
    <n v="3"/>
    <n v="11.23"/>
    <s v="Profit"/>
  </r>
  <r>
    <d v="2016-10-21T00:00:00"/>
    <x v="2"/>
    <x v="9"/>
    <x v="264"/>
    <s v="Joel Eaton20161021"/>
    <x v="2909"/>
    <x v="3"/>
    <x v="0"/>
    <x v="2"/>
    <s v="Belkin 19&quot; Vented Equipment Shelf, Black"/>
    <n v="154.44"/>
    <n v="3"/>
    <n v="1.54"/>
    <s v="Profit"/>
  </r>
  <r>
    <d v="2016-10-21T00:00:00"/>
    <x v="2"/>
    <x v="9"/>
    <x v="168"/>
    <s v="Muhammed Yedwab20161021"/>
    <x v="2910"/>
    <x v="7"/>
    <x v="0"/>
    <x v="3"/>
    <s v="Avery Reinforcements for Hole-Punch Pages"/>
    <n v="7.92"/>
    <n v="4"/>
    <n v="3.56"/>
    <s v="Profit"/>
  </r>
  <r>
    <d v="2016-10-21T00:00:00"/>
    <x v="2"/>
    <x v="9"/>
    <x v="773"/>
    <s v="Charles McCrossin20161021"/>
    <x v="2911"/>
    <x v="36"/>
    <x v="2"/>
    <x v="9"/>
    <s v="Logitech Desktop MK120 Mouse and keyboard Combo"/>
    <n v="98.16"/>
    <n v="6"/>
    <n v="9.82"/>
    <s v="Profit"/>
  </r>
  <r>
    <d v="2016-10-21T00:00:00"/>
    <x v="2"/>
    <x v="9"/>
    <x v="743"/>
    <s v="Susan Vittorini20161021"/>
    <x v="2912"/>
    <x v="10"/>
    <x v="2"/>
    <x v="6"/>
    <s v="Panasonic KX TS208W Corded phone"/>
    <n v="235.15"/>
    <n v="8"/>
    <n v="-47.03"/>
    <s v="Loss"/>
  </r>
  <r>
    <d v="2016-10-21T00:00:00"/>
    <x v="2"/>
    <x v="9"/>
    <x v="197"/>
    <s v="Victoria Wilson20161021"/>
    <x v="2913"/>
    <x v="10"/>
    <x v="1"/>
    <x v="13"/>
    <s v="Chromcraft Bull-Nose Wood 48&quot; x 96&quot; Rectangular Conference Tables"/>
    <n v="661.18"/>
    <n v="2"/>
    <n v="-231.41"/>
    <s v="Loss"/>
  </r>
  <r>
    <d v="2016-10-21T00:00:00"/>
    <x v="2"/>
    <x v="9"/>
    <x v="285"/>
    <s v="Dennis Pardue20161021"/>
    <x v="2914"/>
    <x v="17"/>
    <x v="0"/>
    <x v="4"/>
    <s v="Panasonic KP-150 Electric Pencil Sharpener"/>
    <n v="113.22"/>
    <n v="3"/>
    <n v="29.44"/>
    <s v="Profit"/>
  </r>
  <r>
    <d v="2016-10-21T00:00:00"/>
    <x v="2"/>
    <x v="9"/>
    <x v="285"/>
    <s v="Dennis Pardue20161021"/>
    <x v="2914"/>
    <x v="17"/>
    <x v="0"/>
    <x v="0"/>
    <s v="Xerox 193"/>
    <n v="35.880000000000003"/>
    <n v="6"/>
    <n v="17.579999999999998"/>
    <s v="Profit"/>
  </r>
  <r>
    <d v="2016-10-21T00:00:00"/>
    <x v="2"/>
    <x v="9"/>
    <x v="285"/>
    <s v="Dennis Pardue20161021"/>
    <x v="2914"/>
    <x v="17"/>
    <x v="0"/>
    <x v="3"/>
    <s v="Ibico EPK-21 Electric Binding System"/>
    <n v="4535.9799999999996"/>
    <n v="3"/>
    <n v="1644.29"/>
    <s v="Profit"/>
  </r>
  <r>
    <d v="2016-10-21T00:00:00"/>
    <x v="2"/>
    <x v="9"/>
    <x v="60"/>
    <s v="Giulietta Weimer20161021"/>
    <x v="2915"/>
    <x v="15"/>
    <x v="0"/>
    <x v="2"/>
    <s v="Tenex Personal Filing Tote With Secure Closure Lid, Black/Frost"/>
    <n v="111.67"/>
    <n v="9"/>
    <n v="6.98"/>
    <s v="Profit"/>
  </r>
  <r>
    <d v="2016-10-21T00:00:00"/>
    <x v="2"/>
    <x v="9"/>
    <x v="453"/>
    <s v="Jill Fjeld20161021"/>
    <x v="2916"/>
    <x v="0"/>
    <x v="2"/>
    <x v="9"/>
    <s v="SanDisk Ultra 32 GB MicroSDHC Class 10 Memory Card"/>
    <n v="106.08"/>
    <n v="6"/>
    <n v="-9.2799999999999994"/>
    <s v="Loss"/>
  </r>
  <r>
    <d v="2016-10-21T00:00:00"/>
    <x v="2"/>
    <x v="9"/>
    <x v="246"/>
    <s v="Carlos Soltero20161021"/>
    <x v="2917"/>
    <x v="3"/>
    <x v="1"/>
    <x v="5"/>
    <s v="Office Star Flex Back Scooter Chair with Aluminum Finish Frame"/>
    <n v="242.14"/>
    <n v="3"/>
    <n v="12.11"/>
    <s v="Profit"/>
  </r>
  <r>
    <d v="2016-10-21T00:00:00"/>
    <x v="2"/>
    <x v="9"/>
    <x v="246"/>
    <s v="Carlos Soltero20161021"/>
    <x v="2917"/>
    <x v="3"/>
    <x v="0"/>
    <x v="4"/>
    <s v="Newell Chalk Holder"/>
    <n v="12.39"/>
    <n v="3"/>
    <n v="5.7"/>
    <s v="Profit"/>
  </r>
  <r>
    <d v="2016-10-21T00:00:00"/>
    <x v="2"/>
    <x v="9"/>
    <x v="246"/>
    <s v="Carlos Soltero20161021"/>
    <x v="2917"/>
    <x v="3"/>
    <x v="1"/>
    <x v="8"/>
    <s v="Eldon Expressions Wood and Plastic Desk Accessories, Oak"/>
    <n v="19.96"/>
    <n v="2"/>
    <n v="5.59"/>
    <s v="Profit"/>
  </r>
  <r>
    <d v="2016-10-21T00:00:00"/>
    <x v="2"/>
    <x v="9"/>
    <x v="246"/>
    <s v="Carlos Soltero20161021"/>
    <x v="2917"/>
    <x v="3"/>
    <x v="0"/>
    <x v="2"/>
    <s v="SAFCO Boltless Steel Shelving"/>
    <n v="340.92"/>
    <n v="3"/>
    <n v="3.41"/>
    <s v="Profit"/>
  </r>
  <r>
    <d v="2016-10-21T00:00:00"/>
    <x v="2"/>
    <x v="9"/>
    <x v="64"/>
    <s v="Anne Pryor20161021"/>
    <x v="2918"/>
    <x v="16"/>
    <x v="1"/>
    <x v="8"/>
    <s v="Seth Thomas 14&quot; Day/Date Wall Clock"/>
    <n v="45.57"/>
    <n v="2"/>
    <n v="9.68"/>
    <s v="Profit"/>
  </r>
  <r>
    <d v="2016-10-21T00:00:00"/>
    <x v="2"/>
    <x v="9"/>
    <x v="64"/>
    <s v="Anne Pryor20161021"/>
    <x v="2918"/>
    <x v="16"/>
    <x v="0"/>
    <x v="3"/>
    <s v="GBC Personal VeloBind Strips"/>
    <n v="28.75"/>
    <n v="8"/>
    <n v="-21.08"/>
    <s v="Loss"/>
  </r>
  <r>
    <d v="2016-10-22T00:00:00"/>
    <x v="2"/>
    <x v="9"/>
    <x v="725"/>
    <s v="Peter McVee20161022"/>
    <x v="2919"/>
    <x v="14"/>
    <x v="1"/>
    <x v="8"/>
    <s v="Eldon 200 Class Desk Accessories"/>
    <n v="31.4"/>
    <n v="5"/>
    <n v="10.050000000000001"/>
    <s v="Profit"/>
  </r>
  <r>
    <d v="2016-10-22T00:00:00"/>
    <x v="2"/>
    <x v="9"/>
    <x v="34"/>
    <s v="Eric Barreto20161022"/>
    <x v="2920"/>
    <x v="6"/>
    <x v="1"/>
    <x v="8"/>
    <s v="Eldon Expressions Wood and Plastic Desk Accessories, Oak"/>
    <n v="39.92"/>
    <n v="4"/>
    <n v="11.18"/>
    <s v="Profit"/>
  </r>
  <r>
    <d v="2016-10-22T00:00:00"/>
    <x v="2"/>
    <x v="9"/>
    <x v="493"/>
    <s v="MaryBeth Skach20161022"/>
    <x v="2921"/>
    <x v="22"/>
    <x v="0"/>
    <x v="0"/>
    <s v="Xerox 1986"/>
    <n v="6.68"/>
    <n v="1"/>
    <n v="3.21"/>
    <s v="Profit"/>
  </r>
  <r>
    <d v="2016-10-22T00:00:00"/>
    <x v="2"/>
    <x v="9"/>
    <x v="493"/>
    <s v="MaryBeth Skach20161022"/>
    <x v="2921"/>
    <x v="22"/>
    <x v="0"/>
    <x v="4"/>
    <s v="Prang Drawing Pencil Set"/>
    <n v="8.34"/>
    <n v="3"/>
    <n v="2.25"/>
    <s v="Profit"/>
  </r>
  <r>
    <d v="2016-10-22T00:00:00"/>
    <x v="2"/>
    <x v="9"/>
    <x v="493"/>
    <s v="MaryBeth Skach20161022"/>
    <x v="2921"/>
    <x v="22"/>
    <x v="1"/>
    <x v="8"/>
    <s v="Linden 12&quot; Wall Clock With Oak Frame"/>
    <n v="101.94"/>
    <n v="3"/>
    <n v="30.58"/>
    <s v="Profit"/>
  </r>
  <r>
    <d v="2016-10-23T00:00:00"/>
    <x v="2"/>
    <x v="9"/>
    <x v="50"/>
    <s v="Steven Roelle20161023"/>
    <x v="2922"/>
    <x v="20"/>
    <x v="0"/>
    <x v="0"/>
    <s v="Snap-A-Way Black Print Carbonless Ruled Speed Letter, Triplicate"/>
    <n v="379.4"/>
    <n v="10"/>
    <n v="178.32"/>
    <s v="Profit"/>
  </r>
  <r>
    <d v="2016-10-23T00:00:00"/>
    <x v="2"/>
    <x v="9"/>
    <x v="252"/>
    <s v="Heather Kirkland20161023"/>
    <x v="2923"/>
    <x v="1"/>
    <x v="1"/>
    <x v="8"/>
    <s v="DAX Cubicle Frames - 8x10"/>
    <n v="16.16"/>
    <n v="7"/>
    <n v="-12.12"/>
    <s v="Loss"/>
  </r>
  <r>
    <d v="2016-10-23T00:00:00"/>
    <x v="2"/>
    <x v="9"/>
    <x v="252"/>
    <s v="Heather Kirkland20161023"/>
    <x v="2923"/>
    <x v="1"/>
    <x v="0"/>
    <x v="0"/>
    <s v="Xerox 1929"/>
    <n v="54.82"/>
    <n v="3"/>
    <n v="17.82"/>
    <s v="Profit"/>
  </r>
  <r>
    <d v="2016-10-23T00:00:00"/>
    <x v="2"/>
    <x v="9"/>
    <x v="314"/>
    <s v="Alejandro Ballentine20161023"/>
    <x v="2924"/>
    <x v="22"/>
    <x v="0"/>
    <x v="7"/>
    <s v="Advantus SlideClip Paper Clips"/>
    <n v="17.05"/>
    <n v="5"/>
    <n v="8.18"/>
    <s v="Profit"/>
  </r>
  <r>
    <d v="2016-10-24T00:00:00"/>
    <x v="2"/>
    <x v="9"/>
    <x v="197"/>
    <s v="Victoria Wilson20161024"/>
    <x v="2925"/>
    <x v="3"/>
    <x v="2"/>
    <x v="9"/>
    <s v="Micro Innovations USB RF Wireless Keyboard with Mouse"/>
    <n v="100"/>
    <n v="4"/>
    <n v="21"/>
    <s v="Profit"/>
  </r>
  <r>
    <d v="2016-10-24T00:00:00"/>
    <x v="2"/>
    <x v="9"/>
    <x v="197"/>
    <s v="Victoria Wilson20161024"/>
    <x v="2925"/>
    <x v="3"/>
    <x v="2"/>
    <x v="9"/>
    <s v="LogitechÂ VX Revolution Cordless Laser Mouse for Notebooks (Black)"/>
    <n v="359.98"/>
    <n v="2"/>
    <n v="21.6"/>
    <s v="Profit"/>
  </r>
  <r>
    <d v="2016-10-24T00:00:00"/>
    <x v="2"/>
    <x v="9"/>
    <x v="651"/>
    <s v="Catherine Glotzbach20161024"/>
    <x v="2926"/>
    <x v="15"/>
    <x v="2"/>
    <x v="6"/>
    <s v="Apple iPhone 5C"/>
    <n v="239.98"/>
    <n v="3"/>
    <n v="18"/>
    <s v="Profit"/>
  </r>
  <r>
    <d v="2016-10-24T00:00:00"/>
    <x v="2"/>
    <x v="9"/>
    <x v="331"/>
    <s v="Sonia Sunley20161024"/>
    <x v="2927"/>
    <x v="3"/>
    <x v="2"/>
    <x v="9"/>
    <s v="Razer Tiamat Over Ear 7.1 Surround Sound PC Gaming Headset"/>
    <n v="199.99"/>
    <n v="1"/>
    <n v="86"/>
    <s v="Profit"/>
  </r>
  <r>
    <d v="2016-10-24T00:00:00"/>
    <x v="2"/>
    <x v="9"/>
    <x v="359"/>
    <s v="Jennifer Patt20161024"/>
    <x v="2928"/>
    <x v="0"/>
    <x v="0"/>
    <x v="0"/>
    <s v="Eureka Recycled Copy Paper 8 1/2&quot; x 11&quot;, Ream"/>
    <n v="15.55"/>
    <n v="3"/>
    <n v="5.44"/>
    <s v="Profit"/>
  </r>
  <r>
    <d v="2016-10-24T00:00:00"/>
    <x v="2"/>
    <x v="9"/>
    <x v="341"/>
    <s v="Emily Ducich20161024"/>
    <x v="2929"/>
    <x v="3"/>
    <x v="2"/>
    <x v="9"/>
    <s v="NETGEAR N750 Dual Band Wi-Fi Gigabit Router"/>
    <n v="450"/>
    <n v="5"/>
    <n v="162"/>
    <s v="Profit"/>
  </r>
  <r>
    <d v="2016-10-25T00:00:00"/>
    <x v="2"/>
    <x v="9"/>
    <x v="65"/>
    <s v="Jill Stevenson20161025"/>
    <x v="2930"/>
    <x v="16"/>
    <x v="2"/>
    <x v="6"/>
    <s v="Panasonic KX-TG9471B"/>
    <n v="783.96"/>
    <n v="5"/>
    <n v="78.400000000000006"/>
    <s v="Profit"/>
  </r>
  <r>
    <d v="2016-10-27T00:00:00"/>
    <x v="2"/>
    <x v="9"/>
    <x v="617"/>
    <s v="Jeremy Ellison20161027"/>
    <x v="2931"/>
    <x v="20"/>
    <x v="1"/>
    <x v="8"/>
    <s v="Electrix 20W Halogen Replacement Bulb for Zoom-In Desk Lamp"/>
    <n v="40.200000000000003"/>
    <n v="3"/>
    <n v="19.3"/>
    <s v="Profit"/>
  </r>
  <r>
    <d v="2016-10-27T00:00:00"/>
    <x v="2"/>
    <x v="9"/>
    <x v="244"/>
    <s v="Bart Pistole20161027"/>
    <x v="2932"/>
    <x v="3"/>
    <x v="0"/>
    <x v="12"/>
    <s v="Staple holder"/>
    <n v="43.92"/>
    <n v="4"/>
    <n v="11.86"/>
    <s v="Profit"/>
  </r>
  <r>
    <d v="2016-10-27T00:00:00"/>
    <x v="2"/>
    <x v="9"/>
    <x v="244"/>
    <s v="Bart Pistole20161027"/>
    <x v="2932"/>
    <x v="3"/>
    <x v="0"/>
    <x v="3"/>
    <s v="Acco Data Flex Cable Posts For Top &amp; Bottom Load Binders, 6&quot; Capacity"/>
    <n v="25.03"/>
    <n v="3"/>
    <n v="7.82"/>
    <s v="Profit"/>
  </r>
  <r>
    <d v="2016-10-27T00:00:00"/>
    <x v="2"/>
    <x v="9"/>
    <x v="346"/>
    <s v="Ben Wallace20161027"/>
    <x v="2933"/>
    <x v="6"/>
    <x v="1"/>
    <x v="5"/>
    <s v="Global Executive Mid-Back Manager's Chair"/>
    <n v="290.98"/>
    <n v="1"/>
    <n v="75.650000000000006"/>
    <s v="Profit"/>
  </r>
  <r>
    <d v="2016-10-27T00:00:00"/>
    <x v="2"/>
    <x v="9"/>
    <x v="205"/>
    <s v="Pete Armstrong20161027"/>
    <x v="2934"/>
    <x v="3"/>
    <x v="0"/>
    <x v="3"/>
    <s v="Avery Legal 4-Ring Binder"/>
    <n v="67.14"/>
    <n v="4"/>
    <n v="25.18"/>
    <s v="Profit"/>
  </r>
  <r>
    <d v="2016-10-27T00:00:00"/>
    <x v="2"/>
    <x v="9"/>
    <x v="346"/>
    <s v="Ben Wallace20161027"/>
    <x v="2933"/>
    <x v="20"/>
    <x v="1"/>
    <x v="5"/>
    <s v="Metal Folding Chairs, Beige, 4/Carton"/>
    <n v="427.64"/>
    <n v="14"/>
    <n v="80.78"/>
    <s v="Profit"/>
  </r>
  <r>
    <d v="2016-10-27T00:00:00"/>
    <x v="2"/>
    <x v="9"/>
    <x v="346"/>
    <s v="Ben Wallace20161027"/>
    <x v="2933"/>
    <x v="20"/>
    <x v="0"/>
    <x v="7"/>
    <s v="Advantus Push Pins, Aluminum Head"/>
    <n v="40.67"/>
    <n v="7"/>
    <n v="12.61"/>
    <s v="Profit"/>
  </r>
  <r>
    <d v="2016-10-27T00:00:00"/>
    <x v="2"/>
    <x v="9"/>
    <x v="346"/>
    <s v="Ben Wallace20161027"/>
    <x v="2933"/>
    <x v="20"/>
    <x v="0"/>
    <x v="2"/>
    <s v="Rogers Profile Extra Capacity Storage Tub"/>
    <n v="33.479999999999997"/>
    <n v="2"/>
    <n v="1.34"/>
    <s v="Profit"/>
  </r>
  <r>
    <d v="2016-10-27T00:00:00"/>
    <x v="2"/>
    <x v="9"/>
    <x v="346"/>
    <s v="Ben Wallace20161027"/>
    <x v="2933"/>
    <x v="20"/>
    <x v="0"/>
    <x v="3"/>
    <s v="Prestige Round Ring Binders"/>
    <n v="9.73"/>
    <n v="2"/>
    <n v="3.28"/>
    <s v="Profit"/>
  </r>
  <r>
    <d v="2016-10-28T00:00:00"/>
    <x v="2"/>
    <x v="9"/>
    <x v="657"/>
    <s v="Jonathan Howell20161028"/>
    <x v="2935"/>
    <x v="3"/>
    <x v="0"/>
    <x v="2"/>
    <s v="Personal Filing Tote with Lid, Black/Gray"/>
    <n v="93.06"/>
    <n v="6"/>
    <n v="26.06"/>
    <s v="Profit"/>
  </r>
  <r>
    <d v="2016-10-28T00:00:00"/>
    <x v="2"/>
    <x v="9"/>
    <x v="657"/>
    <s v="Jonathan Howell20161028"/>
    <x v="2935"/>
    <x v="3"/>
    <x v="2"/>
    <x v="6"/>
    <s v="Adtran 1202752G1"/>
    <n v="302.38"/>
    <n v="3"/>
    <n v="22.68"/>
    <s v="Profit"/>
  </r>
  <r>
    <d v="2016-10-28T00:00:00"/>
    <x v="2"/>
    <x v="9"/>
    <x v="104"/>
    <s v="Jonathan Doherty20161028"/>
    <x v="2936"/>
    <x v="23"/>
    <x v="0"/>
    <x v="0"/>
    <s v="Xerox 223"/>
    <n v="32.4"/>
    <n v="5"/>
    <n v="15.55"/>
    <s v="Profit"/>
  </r>
  <r>
    <d v="2016-10-28T00:00:00"/>
    <x v="2"/>
    <x v="9"/>
    <x v="104"/>
    <s v="Jonathan Doherty20161028"/>
    <x v="2936"/>
    <x v="23"/>
    <x v="0"/>
    <x v="2"/>
    <s v="Tennsco Stur-D-Stor Boltless Shelving, 5 Shelves, 24&quot; Deep, Sand"/>
    <n v="1082.48"/>
    <n v="8"/>
    <n v="10.82"/>
    <s v="Profit"/>
  </r>
  <r>
    <d v="2016-10-28T00:00:00"/>
    <x v="2"/>
    <x v="9"/>
    <x v="104"/>
    <s v="Jonathan Doherty20161028"/>
    <x v="2936"/>
    <x v="23"/>
    <x v="0"/>
    <x v="0"/>
    <s v="Xerox 1939"/>
    <n v="56.91"/>
    <n v="3"/>
    <n v="27.32"/>
    <s v="Profit"/>
  </r>
  <r>
    <d v="2016-10-28T00:00:00"/>
    <x v="2"/>
    <x v="9"/>
    <x v="104"/>
    <s v="Jonathan Doherty20161028"/>
    <x v="2936"/>
    <x v="23"/>
    <x v="1"/>
    <x v="8"/>
    <s v="Floodlight Indoor Halogen Bulbs, 1 Bulb per Pack, 60 Watts"/>
    <n v="77.599999999999994"/>
    <n v="4"/>
    <n v="38.020000000000003"/>
    <s v="Profit"/>
  </r>
  <r>
    <d v="2016-10-28T00:00:00"/>
    <x v="2"/>
    <x v="9"/>
    <x v="104"/>
    <s v="Jonathan Doherty20161028"/>
    <x v="2936"/>
    <x v="23"/>
    <x v="0"/>
    <x v="3"/>
    <s v="Avery Premier Heavy-Duty Binder with Round Locking Rings"/>
    <n v="14.28"/>
    <n v="1"/>
    <n v="6.57"/>
    <s v="Profit"/>
  </r>
  <r>
    <d v="2016-10-28T00:00:00"/>
    <x v="2"/>
    <x v="9"/>
    <x v="756"/>
    <s v="Alejandro Savely20161028"/>
    <x v="2937"/>
    <x v="3"/>
    <x v="0"/>
    <x v="0"/>
    <s v="Southworth Structures Collection"/>
    <n v="50.96"/>
    <n v="7"/>
    <n v="25.48"/>
    <s v="Profit"/>
  </r>
  <r>
    <d v="2016-10-28T00:00:00"/>
    <x v="2"/>
    <x v="9"/>
    <x v="756"/>
    <s v="Alejandro Savely20161028"/>
    <x v="2937"/>
    <x v="3"/>
    <x v="0"/>
    <x v="3"/>
    <s v="Square Ring Data Binders, Rigid 75 Pt. Covers, 11&quot; x 14-7/8&quot;"/>
    <n v="49.54"/>
    <n v="3"/>
    <n v="17.34"/>
    <s v="Profit"/>
  </r>
  <r>
    <d v="2016-10-28T00:00:00"/>
    <x v="2"/>
    <x v="9"/>
    <x v="190"/>
    <s v="Patrick Gardner20161028"/>
    <x v="2938"/>
    <x v="16"/>
    <x v="1"/>
    <x v="8"/>
    <s v="24-Hour Round Wall Clock"/>
    <n v="47.95"/>
    <n v="3"/>
    <n v="13.79"/>
    <s v="Profit"/>
  </r>
  <r>
    <d v="2016-10-28T00:00:00"/>
    <x v="2"/>
    <x v="9"/>
    <x v="190"/>
    <s v="Patrick Gardner20161028"/>
    <x v="2938"/>
    <x v="16"/>
    <x v="0"/>
    <x v="3"/>
    <s v="Large Capacity Hanging Post Binders"/>
    <n v="37.43"/>
    <n v="5"/>
    <n v="-29.94"/>
    <s v="Loss"/>
  </r>
  <r>
    <d v="2016-10-28T00:00:00"/>
    <x v="2"/>
    <x v="9"/>
    <x v="190"/>
    <s v="Patrick Gardner20161028"/>
    <x v="2938"/>
    <x v="16"/>
    <x v="1"/>
    <x v="8"/>
    <s v="Eldon Radial Chair Mat for Low to Medium Pile Carpets"/>
    <n v="63.97"/>
    <n v="2"/>
    <n v="0"/>
    <s v="Loss"/>
  </r>
  <r>
    <d v="2016-10-28T00:00:00"/>
    <x v="2"/>
    <x v="9"/>
    <x v="190"/>
    <s v="Patrick Gardner20161028"/>
    <x v="2938"/>
    <x v="16"/>
    <x v="1"/>
    <x v="8"/>
    <s v="Howard Miller 13-1/2&quot; Diameter Rosebrook Wall Clock"/>
    <n v="165.05"/>
    <n v="3"/>
    <n v="41.26"/>
    <s v="Profit"/>
  </r>
  <r>
    <d v="2016-10-28T00:00:00"/>
    <x v="2"/>
    <x v="9"/>
    <x v="436"/>
    <s v="Suzanne McNair20161028"/>
    <x v="2939"/>
    <x v="25"/>
    <x v="0"/>
    <x v="3"/>
    <s v="XtraLife ClearVue Slant-D Ring Binder, White, 3&quot;"/>
    <n v="17.62"/>
    <n v="4"/>
    <n v="-14.09"/>
    <s v="Loss"/>
  </r>
  <r>
    <d v="2016-10-28T00:00:00"/>
    <x v="2"/>
    <x v="9"/>
    <x v="287"/>
    <s v="Emily Phan20161028"/>
    <x v="2940"/>
    <x v="16"/>
    <x v="0"/>
    <x v="3"/>
    <s v="Canvas Sectional Post Binders"/>
    <n v="38.19"/>
    <n v="5"/>
    <n v="-26.73"/>
    <s v="Loss"/>
  </r>
  <r>
    <d v="2016-10-28T00:00:00"/>
    <x v="2"/>
    <x v="9"/>
    <x v="268"/>
    <s v="Denise Leinenbach20161028"/>
    <x v="2941"/>
    <x v="20"/>
    <x v="0"/>
    <x v="4"/>
    <s v="BIC Brite Liner Highlighters"/>
    <n v="12.42"/>
    <n v="3"/>
    <n v="5.22"/>
    <s v="Profit"/>
  </r>
  <r>
    <d v="2016-10-28T00:00:00"/>
    <x v="2"/>
    <x v="9"/>
    <x v="668"/>
    <s v="Victoria Brennan20161028"/>
    <x v="2942"/>
    <x v="20"/>
    <x v="1"/>
    <x v="8"/>
    <s v="Tenex Chairmat w/ Average Lip, 45&quot; x 53&quot;"/>
    <n v="756.8"/>
    <n v="5"/>
    <n v="75.680000000000007"/>
    <s v="Profit"/>
  </r>
  <r>
    <d v="2016-10-29T00:00:00"/>
    <x v="2"/>
    <x v="9"/>
    <x v="140"/>
    <s v="Jim Mitchum20161029"/>
    <x v="2943"/>
    <x v="23"/>
    <x v="0"/>
    <x v="2"/>
    <s v="Rogers Jumbo File, Granite"/>
    <n v="40.74"/>
    <n v="3"/>
    <n v="0.41"/>
    <s v="Profit"/>
  </r>
  <r>
    <d v="2016-10-29T00:00:00"/>
    <x v="2"/>
    <x v="9"/>
    <x v="140"/>
    <s v="Jim Mitchum20161029"/>
    <x v="2943"/>
    <x v="23"/>
    <x v="0"/>
    <x v="12"/>
    <s v="Commercial WindTunnel Clean Air Upright Vacuum, Replacement Belts, Filtration Bags"/>
    <n v="11.67"/>
    <n v="3"/>
    <n v="3.03"/>
    <s v="Profit"/>
  </r>
  <r>
    <d v="2016-10-29T00:00:00"/>
    <x v="2"/>
    <x v="9"/>
    <x v="682"/>
    <s v="Katrina Willman20161029"/>
    <x v="2944"/>
    <x v="14"/>
    <x v="1"/>
    <x v="8"/>
    <s v="Electrix 20W Halogen Replacement Bulb for Zoom-In Desk Lamp"/>
    <n v="67"/>
    <n v="5"/>
    <n v="32.159999999999997"/>
    <s v="Profit"/>
  </r>
  <r>
    <d v="2016-10-29T00:00:00"/>
    <x v="2"/>
    <x v="9"/>
    <x v="564"/>
    <s v="Logan Haushalter20161029"/>
    <x v="2945"/>
    <x v="3"/>
    <x v="0"/>
    <x v="3"/>
    <s v="XtraLife ClearVue Slant-D Ring Binder, White, 3&quot;"/>
    <n v="11.74"/>
    <n v="1"/>
    <n v="3.82"/>
    <s v="Profit"/>
  </r>
  <r>
    <d v="2016-10-30T00:00:00"/>
    <x v="2"/>
    <x v="9"/>
    <x v="80"/>
    <s v="Jason Fortune-20161030"/>
    <x v="2946"/>
    <x v="14"/>
    <x v="0"/>
    <x v="4"/>
    <s v="Newell 312"/>
    <n v="11.68"/>
    <n v="2"/>
    <n v="3.5"/>
    <s v="Profit"/>
  </r>
  <r>
    <d v="2016-10-30T00:00:00"/>
    <x v="2"/>
    <x v="9"/>
    <x v="150"/>
    <s v="Edward Hooks20161030"/>
    <x v="2947"/>
    <x v="20"/>
    <x v="0"/>
    <x v="3"/>
    <s v="GBC Personal VeloBind Strips"/>
    <n v="28.75"/>
    <n v="3"/>
    <n v="10.06"/>
    <s v="Profit"/>
  </r>
  <r>
    <d v="2016-10-30T00:00:00"/>
    <x v="2"/>
    <x v="9"/>
    <x v="150"/>
    <s v="Edward Hooks20161030"/>
    <x v="2947"/>
    <x v="20"/>
    <x v="0"/>
    <x v="4"/>
    <s v="Boston KS Multi-Size Manual Pencil Sharpener"/>
    <n v="114.95"/>
    <n v="5"/>
    <n v="32.19"/>
    <s v="Profit"/>
  </r>
  <r>
    <d v="2016-10-30T00:00:00"/>
    <x v="2"/>
    <x v="9"/>
    <x v="530"/>
    <s v="Susan Pistek20161030"/>
    <x v="2948"/>
    <x v="3"/>
    <x v="0"/>
    <x v="7"/>
    <s v="Assorted Color Push Pins"/>
    <n v="3.62"/>
    <n v="2"/>
    <n v="1.19"/>
    <s v="Profit"/>
  </r>
  <r>
    <d v="2016-10-31T00:00:00"/>
    <x v="2"/>
    <x v="9"/>
    <x v="649"/>
    <s v="Bill Donatelli20161031"/>
    <x v="2949"/>
    <x v="2"/>
    <x v="1"/>
    <x v="5"/>
    <s v="Hon Olson Stacker Stools"/>
    <n v="492.84"/>
    <n v="5"/>
    <n v="-14.08"/>
    <s v="Loss"/>
  </r>
  <r>
    <d v="2016-10-31T00:00:00"/>
    <x v="2"/>
    <x v="9"/>
    <x v="104"/>
    <s v="Jonathan Doherty20161031"/>
    <x v="2950"/>
    <x v="3"/>
    <x v="0"/>
    <x v="2"/>
    <s v="Dual Level, Single-Width Filing Carts"/>
    <n v="1085.42"/>
    <n v="7"/>
    <n v="282.20999999999998"/>
    <s v="Profit"/>
  </r>
  <r>
    <d v="2016-10-31T00:00:00"/>
    <x v="2"/>
    <x v="9"/>
    <x v="251"/>
    <s v="Frank Olsen20161031"/>
    <x v="2951"/>
    <x v="16"/>
    <x v="0"/>
    <x v="0"/>
    <s v="Xerox 1898"/>
    <n v="32.06"/>
    <n v="6"/>
    <n v="11.22"/>
    <s v="Profit"/>
  </r>
  <r>
    <d v="2016-10-31T00:00:00"/>
    <x v="2"/>
    <x v="9"/>
    <x v="698"/>
    <s v="Helen Wasserman20161031"/>
    <x v="2952"/>
    <x v="39"/>
    <x v="0"/>
    <x v="14"/>
    <s v="Fiskars Softgrip Scissors"/>
    <n v="21.96"/>
    <n v="2"/>
    <n v="6.15"/>
    <s v="Profit"/>
  </r>
  <r>
    <d v="2016-10-31T00:00:00"/>
    <x v="2"/>
    <x v="9"/>
    <x v="698"/>
    <s v="Helen Wasserman20161031"/>
    <x v="2952"/>
    <x v="39"/>
    <x v="1"/>
    <x v="5"/>
    <s v="Hon Mobius Operator's Chair"/>
    <n v="368.97"/>
    <n v="3"/>
    <n v="81.17"/>
    <s v="Profit"/>
  </r>
  <r>
    <d v="2016-10-31T00:00:00"/>
    <x v="2"/>
    <x v="9"/>
    <x v="698"/>
    <s v="Helen Wasserman20161031"/>
    <x v="2952"/>
    <x v="39"/>
    <x v="0"/>
    <x v="4"/>
    <s v="Newell 31"/>
    <n v="12.39"/>
    <n v="3"/>
    <n v="3.47"/>
    <s v="Profit"/>
  </r>
  <r>
    <d v="2016-10-31T00:00:00"/>
    <x v="2"/>
    <x v="9"/>
    <x v="698"/>
    <s v="Helen Wasserman20161031"/>
    <x v="2952"/>
    <x v="39"/>
    <x v="0"/>
    <x v="2"/>
    <s v="Carina Mini System Audio Rack, Model AR050B"/>
    <n v="332.94"/>
    <n v="3"/>
    <n v="9.99"/>
    <s v="Profit"/>
  </r>
  <r>
    <d v="2016-10-31T00:00:00"/>
    <x v="2"/>
    <x v="9"/>
    <x v="472"/>
    <s v="Sylvia Foulston20161031"/>
    <x v="2953"/>
    <x v="3"/>
    <x v="1"/>
    <x v="5"/>
    <s v="Office Star - Professional Matrix Back Chair with 2-to-1 Synchro Tilt and Mesh Fabric Seat"/>
    <n v="1403.92"/>
    <n v="5"/>
    <n v="70.2"/>
    <s v="Profit"/>
  </r>
  <r>
    <d v="2016-11-01T00:00:00"/>
    <x v="2"/>
    <x v="10"/>
    <x v="307"/>
    <s v="Katherine Murray20161101"/>
    <x v="2954"/>
    <x v="6"/>
    <x v="2"/>
    <x v="6"/>
    <s v="LF Elite 3D Dazzle Designer Hard Case Cover, Lf Stylus Pen and Wiper For Apple Iphone 5c Mini Lite"/>
    <n v="21.8"/>
    <n v="2"/>
    <n v="6.1"/>
    <s v="Profit"/>
  </r>
  <r>
    <d v="2016-11-01T00:00:00"/>
    <x v="2"/>
    <x v="10"/>
    <x v="307"/>
    <s v="Katherine Murray20161101"/>
    <x v="2954"/>
    <x v="6"/>
    <x v="0"/>
    <x v="10"/>
    <s v="Airmail Envelopes"/>
    <n v="251.79"/>
    <n v="3"/>
    <n v="118.34"/>
    <s v="Profit"/>
  </r>
  <r>
    <d v="2016-11-01T00:00:00"/>
    <x v="2"/>
    <x v="10"/>
    <x v="599"/>
    <s v="Cindy Schnelling20161101"/>
    <x v="2955"/>
    <x v="0"/>
    <x v="0"/>
    <x v="2"/>
    <s v="Tenex Personal Filing Tote With Secure Closure Lid, Black/Frost"/>
    <n v="111.67"/>
    <n v="9"/>
    <n v="6.98"/>
    <s v="Profit"/>
  </r>
  <r>
    <d v="2016-11-01T00:00:00"/>
    <x v="2"/>
    <x v="10"/>
    <x v="21"/>
    <s v="Xylona Preis20161101"/>
    <x v="2956"/>
    <x v="1"/>
    <x v="2"/>
    <x v="9"/>
    <s v="Maxell 4.7GB DVD-R"/>
    <n v="68.11"/>
    <n v="3"/>
    <n v="17.88"/>
    <s v="Profit"/>
  </r>
  <r>
    <d v="2016-11-03T00:00:00"/>
    <x v="2"/>
    <x v="10"/>
    <x v="68"/>
    <s v="Clay Ludtke20161103"/>
    <x v="2957"/>
    <x v="30"/>
    <x v="0"/>
    <x v="4"/>
    <s v="Hunt PowerHouse Electric Pencil Sharpener, Blue"/>
    <n v="75.959999999999994"/>
    <n v="2"/>
    <n v="22.79"/>
    <s v="Profit"/>
  </r>
  <r>
    <d v="2016-11-03T00:00:00"/>
    <x v="2"/>
    <x v="10"/>
    <x v="68"/>
    <s v="Clay Ludtke20161103"/>
    <x v="2957"/>
    <x v="30"/>
    <x v="0"/>
    <x v="3"/>
    <s v="Avery Durable Plastic 1&quot; Binders"/>
    <n v="27.24"/>
    <n v="6"/>
    <n v="13.35"/>
    <s v="Profit"/>
  </r>
  <r>
    <d v="2016-11-03T00:00:00"/>
    <x v="2"/>
    <x v="10"/>
    <x v="582"/>
    <s v="Sarah Foster20161103"/>
    <x v="2958"/>
    <x v="22"/>
    <x v="0"/>
    <x v="4"/>
    <s v="Newell 332"/>
    <n v="8.82"/>
    <n v="3"/>
    <n v="2.38"/>
    <s v="Profit"/>
  </r>
  <r>
    <d v="2016-11-03T00:00:00"/>
    <x v="2"/>
    <x v="10"/>
    <x v="766"/>
    <s v="Phillip Flathmann20161103"/>
    <x v="2959"/>
    <x v="3"/>
    <x v="1"/>
    <x v="5"/>
    <s v="Global Deluxe High-Back Office Chair in Storm"/>
    <n v="217.58"/>
    <n v="2"/>
    <n v="-29.92"/>
    <s v="Loss"/>
  </r>
  <r>
    <d v="2016-11-03T00:00:00"/>
    <x v="2"/>
    <x v="10"/>
    <x v="766"/>
    <s v="Phillip Flathmann20161103"/>
    <x v="2959"/>
    <x v="3"/>
    <x v="2"/>
    <x v="9"/>
    <s v="Kensington K72356US Mouse-in-a-Box USB Desktop Mouse"/>
    <n v="82.95"/>
    <n v="5"/>
    <n v="29.03"/>
    <s v="Profit"/>
  </r>
  <r>
    <d v="2016-11-03T00:00:00"/>
    <x v="2"/>
    <x v="10"/>
    <x v="766"/>
    <s v="Phillip Flathmann20161103"/>
    <x v="2959"/>
    <x v="3"/>
    <x v="0"/>
    <x v="1"/>
    <s v="Avery 50"/>
    <n v="87.71"/>
    <n v="7"/>
    <n v="41.22"/>
    <s v="Profit"/>
  </r>
  <r>
    <d v="2016-11-03T00:00:00"/>
    <x v="2"/>
    <x v="10"/>
    <x v="766"/>
    <s v="Phillip Flathmann20161103"/>
    <x v="2959"/>
    <x v="3"/>
    <x v="0"/>
    <x v="12"/>
    <s v="Honeywell Enviracaire Portable HEPA Air Cleaner for 16' x 20' Room"/>
    <n v="1101.48"/>
    <n v="4"/>
    <n v="429.58"/>
    <s v="Profit"/>
  </r>
  <r>
    <d v="2016-11-03T00:00:00"/>
    <x v="2"/>
    <x v="10"/>
    <x v="358"/>
    <s v="Arthur Prichep20161103"/>
    <x v="2960"/>
    <x v="5"/>
    <x v="0"/>
    <x v="7"/>
    <s v="Advantus Plastic Paper Clips"/>
    <n v="20"/>
    <n v="4"/>
    <n v="9.6"/>
    <s v="Profit"/>
  </r>
  <r>
    <d v="2016-11-03T00:00:00"/>
    <x v="2"/>
    <x v="10"/>
    <x v="358"/>
    <s v="Arthur Prichep20161103"/>
    <x v="2960"/>
    <x v="5"/>
    <x v="0"/>
    <x v="4"/>
    <s v="Economy #2 Pencils"/>
    <n v="7.98"/>
    <n v="3"/>
    <n v="2.0699999999999998"/>
    <s v="Profit"/>
  </r>
  <r>
    <d v="2016-11-03T00:00:00"/>
    <x v="2"/>
    <x v="10"/>
    <x v="358"/>
    <s v="Arthur Prichep20161103"/>
    <x v="2960"/>
    <x v="5"/>
    <x v="1"/>
    <x v="8"/>
    <s v="Magna Visual Magnetic Picture Hangers"/>
    <n v="24.1"/>
    <n v="5"/>
    <n v="9.16"/>
    <s v="Profit"/>
  </r>
  <r>
    <d v="2016-11-03T00:00:00"/>
    <x v="2"/>
    <x v="10"/>
    <x v="358"/>
    <s v="Arthur Prichep20161103"/>
    <x v="2960"/>
    <x v="5"/>
    <x v="0"/>
    <x v="4"/>
    <s v="Boston 16750 Black Compact Battery Pencil Sharpener"/>
    <n v="8.75"/>
    <n v="1"/>
    <n v="2.63"/>
    <s v="Profit"/>
  </r>
  <r>
    <d v="2016-11-03T00:00:00"/>
    <x v="2"/>
    <x v="10"/>
    <x v="358"/>
    <s v="Arthur Prichep20161103"/>
    <x v="2960"/>
    <x v="5"/>
    <x v="1"/>
    <x v="13"/>
    <s v="Global Adaptabilities Conference Tables"/>
    <n v="842.94"/>
    <n v="3"/>
    <n v="160.16"/>
    <s v="Profit"/>
  </r>
  <r>
    <d v="2016-11-03T00:00:00"/>
    <x v="2"/>
    <x v="10"/>
    <x v="21"/>
    <s v="Xylona Preis20161103"/>
    <x v="2961"/>
    <x v="3"/>
    <x v="0"/>
    <x v="7"/>
    <s v="Stockwell Push Pins"/>
    <n v="15.26"/>
    <n v="7"/>
    <n v="5.04"/>
    <s v="Profit"/>
  </r>
  <r>
    <d v="2016-11-03T00:00:00"/>
    <x v="2"/>
    <x v="10"/>
    <x v="21"/>
    <s v="Xylona Preis20161103"/>
    <x v="2961"/>
    <x v="3"/>
    <x v="0"/>
    <x v="12"/>
    <s v="Holmes 99% HEPA Air Purifier"/>
    <n v="43.32"/>
    <n v="2"/>
    <n v="14.3"/>
    <s v="Profit"/>
  </r>
  <r>
    <d v="2016-11-03T00:00:00"/>
    <x v="2"/>
    <x v="10"/>
    <x v="21"/>
    <s v="Xylona Preis20161103"/>
    <x v="2961"/>
    <x v="3"/>
    <x v="0"/>
    <x v="3"/>
    <s v="Avery Durable Plastic 1&quot; Binders"/>
    <n v="43.58"/>
    <n v="12"/>
    <n v="15.8"/>
    <s v="Profit"/>
  </r>
  <r>
    <d v="2016-11-03T00:00:00"/>
    <x v="2"/>
    <x v="10"/>
    <x v="21"/>
    <s v="Xylona Preis20161103"/>
    <x v="2961"/>
    <x v="3"/>
    <x v="0"/>
    <x v="0"/>
    <s v="Xerox 1892"/>
    <n v="116.28"/>
    <n v="3"/>
    <n v="56.98"/>
    <s v="Profit"/>
  </r>
  <r>
    <d v="2016-11-03T00:00:00"/>
    <x v="2"/>
    <x v="10"/>
    <x v="21"/>
    <s v="Xylona Preis20161103"/>
    <x v="2961"/>
    <x v="3"/>
    <x v="0"/>
    <x v="3"/>
    <s v="Fellowes Black Plastic Comb Bindings"/>
    <n v="9.3000000000000007"/>
    <n v="2"/>
    <n v="3.02"/>
    <s v="Profit"/>
  </r>
  <r>
    <d v="2016-11-03T00:00:00"/>
    <x v="2"/>
    <x v="10"/>
    <x v="21"/>
    <s v="Xylona Preis20161103"/>
    <x v="2961"/>
    <x v="3"/>
    <x v="0"/>
    <x v="0"/>
    <s v="Xerox 22"/>
    <n v="19.440000000000001"/>
    <n v="3"/>
    <n v="9.33"/>
    <s v="Profit"/>
  </r>
  <r>
    <d v="2016-11-03T00:00:00"/>
    <x v="2"/>
    <x v="10"/>
    <x v="21"/>
    <s v="Xylona Preis20161103"/>
    <x v="2961"/>
    <x v="3"/>
    <x v="0"/>
    <x v="0"/>
    <s v="Multicolor Computer Printout Paper"/>
    <n v="314.55"/>
    <n v="3"/>
    <n v="150.97999999999999"/>
    <s v="Profit"/>
  </r>
  <r>
    <d v="2016-11-03T00:00:00"/>
    <x v="2"/>
    <x v="10"/>
    <x v="225"/>
    <s v="Patrick Jones20161103"/>
    <x v="2962"/>
    <x v="0"/>
    <x v="0"/>
    <x v="0"/>
    <s v="Xerox 1978"/>
    <n v="9.25"/>
    <n v="2"/>
    <n v="3.35"/>
    <s v="Profit"/>
  </r>
  <r>
    <d v="2016-11-03T00:00:00"/>
    <x v="2"/>
    <x v="10"/>
    <x v="262"/>
    <s v="Natalie Webber20161103"/>
    <x v="2963"/>
    <x v="11"/>
    <x v="0"/>
    <x v="3"/>
    <s v="Avery Reinforcements for Hole-Punch Pages"/>
    <n v="4.16"/>
    <n v="7"/>
    <n v="-3.47"/>
    <s v="Loss"/>
  </r>
  <r>
    <d v="2016-11-03T00:00:00"/>
    <x v="2"/>
    <x v="10"/>
    <x v="262"/>
    <s v="Natalie Webber20161103"/>
    <x v="2963"/>
    <x v="11"/>
    <x v="2"/>
    <x v="15"/>
    <s v="Okidata B401 Printer"/>
    <n v="179.99"/>
    <n v="3"/>
    <n v="-251.99"/>
    <s v="Loss"/>
  </r>
  <r>
    <d v="2016-11-03T00:00:00"/>
    <x v="2"/>
    <x v="10"/>
    <x v="425"/>
    <s v="Julie Prescott20161103"/>
    <x v="2964"/>
    <x v="2"/>
    <x v="2"/>
    <x v="9"/>
    <s v="NETGEAR N750 Dual Band Wi-Fi Gigabit Router"/>
    <n v="72"/>
    <n v="1"/>
    <n v="14.4"/>
    <s v="Profit"/>
  </r>
  <r>
    <d v="2016-11-03T00:00:00"/>
    <x v="2"/>
    <x v="10"/>
    <x v="425"/>
    <s v="Julie Prescott20161103"/>
    <x v="2964"/>
    <x v="2"/>
    <x v="1"/>
    <x v="5"/>
    <s v="Bevis Steel Folding Chairs"/>
    <n v="470.16"/>
    <n v="7"/>
    <n v="-13.43"/>
    <s v="Loss"/>
  </r>
  <r>
    <d v="2016-11-04T00:00:00"/>
    <x v="2"/>
    <x v="10"/>
    <x v="554"/>
    <s v="Roy Collins20161104"/>
    <x v="2965"/>
    <x v="5"/>
    <x v="0"/>
    <x v="7"/>
    <s v="OIC Colored Binder Clips, Assorted Sizes"/>
    <n v="10.74"/>
    <n v="3"/>
    <n v="5.26"/>
    <s v="Profit"/>
  </r>
  <r>
    <d v="2016-11-04T00:00:00"/>
    <x v="2"/>
    <x v="10"/>
    <x v="756"/>
    <s v="Alejandro Savely20161104"/>
    <x v="2966"/>
    <x v="22"/>
    <x v="1"/>
    <x v="8"/>
    <s v="Tenex &quot;The Solids&quot; Textured Chair Mats"/>
    <n v="209.88"/>
    <n v="3"/>
    <n v="35.68"/>
    <s v="Profit"/>
  </r>
  <r>
    <d v="2016-11-04T00:00:00"/>
    <x v="2"/>
    <x v="10"/>
    <x v="384"/>
    <s v="Lisa Hazard20161104"/>
    <x v="2967"/>
    <x v="3"/>
    <x v="1"/>
    <x v="8"/>
    <s v="Advantus Panel Wall Acrylic Frame"/>
    <n v="38.29"/>
    <n v="7"/>
    <n v="16.46"/>
    <s v="Profit"/>
  </r>
  <r>
    <d v="2016-11-04T00:00:00"/>
    <x v="2"/>
    <x v="10"/>
    <x v="426"/>
    <s v="Thomas Thornton20161104"/>
    <x v="2968"/>
    <x v="3"/>
    <x v="0"/>
    <x v="4"/>
    <s v="Boston Heavy-Duty Trimline Electric Pencil Sharpeners"/>
    <n v="192.8"/>
    <n v="4"/>
    <n v="55.91"/>
    <s v="Profit"/>
  </r>
  <r>
    <d v="2016-11-04T00:00:00"/>
    <x v="2"/>
    <x v="10"/>
    <x v="609"/>
    <s v="Tracy Poddar20161104"/>
    <x v="2969"/>
    <x v="11"/>
    <x v="0"/>
    <x v="14"/>
    <s v="Serrated Blade or Curved Handle Hand Letter Openers"/>
    <n v="17.579999999999998"/>
    <n v="7"/>
    <n v="-4.18"/>
    <s v="Loss"/>
  </r>
  <r>
    <d v="2016-11-04T00:00:00"/>
    <x v="2"/>
    <x v="10"/>
    <x v="609"/>
    <s v="Tracy Poddar20161104"/>
    <x v="2969"/>
    <x v="11"/>
    <x v="1"/>
    <x v="5"/>
    <s v="Office Star - Contemporary Task Swivel chair with Loop Arms, Charcoal"/>
    <n v="104.78"/>
    <n v="1"/>
    <n v="-14.41"/>
    <s v="Loss"/>
  </r>
  <r>
    <d v="2016-11-04T00:00:00"/>
    <x v="2"/>
    <x v="10"/>
    <x v="609"/>
    <s v="Tracy Poddar20161104"/>
    <x v="2969"/>
    <x v="11"/>
    <x v="0"/>
    <x v="0"/>
    <s v="Southworth 25% Cotton Premium Laser Paper and Envelopes"/>
    <n v="47.95"/>
    <n v="3"/>
    <n v="16.78"/>
    <s v="Profit"/>
  </r>
  <r>
    <d v="2016-11-04T00:00:00"/>
    <x v="2"/>
    <x v="10"/>
    <x v="609"/>
    <s v="Tracy Poddar20161104"/>
    <x v="2969"/>
    <x v="11"/>
    <x v="1"/>
    <x v="5"/>
    <s v="Global Enterprise Series Seating High-Back Swivel/Tilt Chairs"/>
    <n v="650.35"/>
    <n v="3"/>
    <n v="-97.55"/>
    <s v="Loss"/>
  </r>
  <r>
    <d v="2016-11-04T00:00:00"/>
    <x v="2"/>
    <x v="10"/>
    <x v="609"/>
    <s v="Tracy Poddar20161104"/>
    <x v="2969"/>
    <x v="11"/>
    <x v="0"/>
    <x v="1"/>
    <s v="Dot Matrix Printer Tape Reel Labels, White, 5000/Box"/>
    <n v="629.17999999999995"/>
    <n v="8"/>
    <n v="228.08"/>
    <s v="Profit"/>
  </r>
  <r>
    <d v="2016-11-04T00:00:00"/>
    <x v="2"/>
    <x v="10"/>
    <x v="609"/>
    <s v="Tracy Poddar20161104"/>
    <x v="2969"/>
    <x v="11"/>
    <x v="0"/>
    <x v="0"/>
    <s v="Xerox 1887"/>
    <n v="15.18"/>
    <n v="1"/>
    <n v="5.31"/>
    <s v="Profit"/>
  </r>
  <r>
    <d v="2016-11-04T00:00:00"/>
    <x v="2"/>
    <x v="10"/>
    <x v="591"/>
    <s v="Maureen Fritzler20161104"/>
    <x v="2970"/>
    <x v="16"/>
    <x v="1"/>
    <x v="8"/>
    <s v="Ultra Door Pull Handle"/>
    <n v="50.5"/>
    <n v="6"/>
    <n v="8.2100000000000009"/>
    <s v="Profit"/>
  </r>
  <r>
    <d v="2016-11-04T00:00:00"/>
    <x v="2"/>
    <x v="10"/>
    <x v="249"/>
    <s v="Carl Weiss20161104"/>
    <x v="2971"/>
    <x v="3"/>
    <x v="0"/>
    <x v="3"/>
    <s v="Tuff Stuff Recycled Round Ring Binders"/>
    <n v="7.71"/>
    <n v="2"/>
    <n v="2.8"/>
    <s v="Profit"/>
  </r>
  <r>
    <d v="2016-11-04T00:00:00"/>
    <x v="2"/>
    <x v="10"/>
    <x v="249"/>
    <s v="Carl Weiss20161104"/>
    <x v="2971"/>
    <x v="3"/>
    <x v="0"/>
    <x v="3"/>
    <s v="Acco Economy Flexible Poly Round Ring Binder"/>
    <n v="4.18"/>
    <n v="1"/>
    <n v="1.31"/>
    <s v="Profit"/>
  </r>
  <r>
    <d v="2016-11-04T00:00:00"/>
    <x v="2"/>
    <x v="10"/>
    <x v="249"/>
    <s v="Carl Weiss20161104"/>
    <x v="2971"/>
    <x v="3"/>
    <x v="0"/>
    <x v="0"/>
    <s v="Xerox 229"/>
    <n v="38.880000000000003"/>
    <n v="6"/>
    <n v="18.66"/>
    <s v="Profit"/>
  </r>
  <r>
    <d v="2016-11-04T00:00:00"/>
    <x v="2"/>
    <x v="10"/>
    <x v="727"/>
    <s v="Elpida Rittenbach20161104"/>
    <x v="2972"/>
    <x v="25"/>
    <x v="0"/>
    <x v="2"/>
    <s v="Eldon Portable Mobile Manager"/>
    <n v="45.25"/>
    <n v="2"/>
    <n v="3.96"/>
    <s v="Profit"/>
  </r>
  <r>
    <d v="2016-11-04T00:00:00"/>
    <x v="2"/>
    <x v="10"/>
    <x v="727"/>
    <s v="Elpida Rittenbach20161104"/>
    <x v="2972"/>
    <x v="25"/>
    <x v="1"/>
    <x v="13"/>
    <s v="BPI Conference Tables"/>
    <n v="876.3"/>
    <n v="10"/>
    <n v="-292.10000000000002"/>
    <s v="Loss"/>
  </r>
  <r>
    <d v="2016-11-04T00:00:00"/>
    <x v="2"/>
    <x v="10"/>
    <x v="727"/>
    <s v="Elpida Rittenbach20161104"/>
    <x v="2972"/>
    <x v="25"/>
    <x v="0"/>
    <x v="14"/>
    <s v="Premier Electric Letter Opener"/>
    <n v="185.38"/>
    <n v="2"/>
    <n v="-34.76"/>
    <s v="Loss"/>
  </r>
  <r>
    <d v="2016-11-04T00:00:00"/>
    <x v="2"/>
    <x v="10"/>
    <x v="204"/>
    <s v="Cindy Chapman20161104"/>
    <x v="2973"/>
    <x v="3"/>
    <x v="2"/>
    <x v="15"/>
    <s v="Okidata B400 Printer"/>
    <n v="686.4"/>
    <n v="2"/>
    <n v="77.22"/>
    <s v="Profit"/>
  </r>
  <r>
    <d v="2016-11-04T00:00:00"/>
    <x v="2"/>
    <x v="10"/>
    <x v="533"/>
    <s v="Sally Matthias20161104"/>
    <x v="2974"/>
    <x v="0"/>
    <x v="1"/>
    <x v="8"/>
    <s v="DAX Two-Tone Rosewood/Black Document Frame, Desktop, 5 x 7"/>
    <n v="11.38"/>
    <n v="3"/>
    <n v="-5.69"/>
    <s v="Loss"/>
  </r>
  <r>
    <d v="2016-11-04T00:00:00"/>
    <x v="2"/>
    <x v="10"/>
    <x v="533"/>
    <s v="Sally Matthias20161104"/>
    <x v="2974"/>
    <x v="0"/>
    <x v="1"/>
    <x v="8"/>
    <s v="Deflect-o EconoMat Studded, No Bevel Mat for Low Pile Carpeting"/>
    <n v="66.11"/>
    <n v="4"/>
    <n v="-84.29"/>
    <s v="Loss"/>
  </r>
  <r>
    <d v="2016-11-05T00:00:00"/>
    <x v="2"/>
    <x v="10"/>
    <x v="431"/>
    <s v="Christopher Schild20161105"/>
    <x v="2975"/>
    <x v="3"/>
    <x v="0"/>
    <x v="3"/>
    <s v="Cardinal Holdit Data Disk Pockets"/>
    <n v="29.12"/>
    <n v="5"/>
    <n v="9.83"/>
    <s v="Profit"/>
  </r>
  <r>
    <d v="2016-11-05T00:00:00"/>
    <x v="2"/>
    <x v="10"/>
    <x v="756"/>
    <s v="Alejandro Savely20161105"/>
    <x v="2976"/>
    <x v="2"/>
    <x v="2"/>
    <x v="6"/>
    <s v="Anker Astro Mini 3000mAh Ultra-Compact Portable Charger"/>
    <n v="23.99"/>
    <n v="2"/>
    <n v="-15.99"/>
    <s v="Loss"/>
  </r>
  <r>
    <d v="2016-11-05T00:00:00"/>
    <x v="2"/>
    <x v="10"/>
    <x v="287"/>
    <s v="Emily Phan20161105"/>
    <x v="2977"/>
    <x v="0"/>
    <x v="1"/>
    <x v="13"/>
    <s v="Laminate Occasional Tables"/>
    <n v="863.13"/>
    <n v="8"/>
    <n v="-160.30000000000001"/>
    <s v="Loss"/>
  </r>
  <r>
    <d v="2016-11-05T00:00:00"/>
    <x v="2"/>
    <x v="10"/>
    <x v="287"/>
    <s v="Emily Phan20161105"/>
    <x v="2977"/>
    <x v="0"/>
    <x v="0"/>
    <x v="3"/>
    <s v="Storex Dura Pro Binders"/>
    <n v="3.56"/>
    <n v="3"/>
    <n v="-6.24"/>
    <s v="Loss"/>
  </r>
  <r>
    <d v="2016-11-05T00:00:00"/>
    <x v="2"/>
    <x v="10"/>
    <x v="287"/>
    <s v="Emily Phan20161105"/>
    <x v="2977"/>
    <x v="0"/>
    <x v="1"/>
    <x v="11"/>
    <s v="O'Sullivan Plantations 2-Door Library in Landvery Oak"/>
    <n v="956.66"/>
    <n v="7"/>
    <n v="-225.1"/>
    <s v="Loss"/>
  </r>
  <r>
    <d v="2016-11-05T00:00:00"/>
    <x v="2"/>
    <x v="10"/>
    <x v="287"/>
    <s v="Emily Phan20161105"/>
    <x v="2977"/>
    <x v="0"/>
    <x v="0"/>
    <x v="3"/>
    <s v="Premium Transparent Presentation Covers by GBC"/>
    <n v="12.59"/>
    <n v="3"/>
    <n v="-20.14"/>
    <s v="Loss"/>
  </r>
  <r>
    <d v="2016-11-05T00:00:00"/>
    <x v="2"/>
    <x v="10"/>
    <x v="287"/>
    <s v="Emily Phan20161105"/>
    <x v="2977"/>
    <x v="0"/>
    <x v="2"/>
    <x v="9"/>
    <s v="Logitech Wireless Headset H600 Over-The-Head Design"/>
    <n v="171.96"/>
    <n v="5"/>
    <n v="45.14"/>
    <s v="Profit"/>
  </r>
  <r>
    <d v="2016-11-05T00:00:00"/>
    <x v="2"/>
    <x v="10"/>
    <x v="415"/>
    <s v="Michelle Arnett20161105"/>
    <x v="2978"/>
    <x v="18"/>
    <x v="0"/>
    <x v="3"/>
    <s v="Premium Transparent Presentation Covers by GBC"/>
    <n v="104.9"/>
    <n v="5"/>
    <n v="50.35"/>
    <s v="Profit"/>
  </r>
  <r>
    <d v="2016-11-05T00:00:00"/>
    <x v="2"/>
    <x v="10"/>
    <x v="415"/>
    <s v="Michelle Arnett20161105"/>
    <x v="2978"/>
    <x v="18"/>
    <x v="0"/>
    <x v="4"/>
    <s v="Prismacolor Color Pencil Set"/>
    <n v="39.68"/>
    <n v="2"/>
    <n v="16.27"/>
    <s v="Profit"/>
  </r>
  <r>
    <d v="2016-11-05T00:00:00"/>
    <x v="2"/>
    <x v="10"/>
    <x v="415"/>
    <s v="Michelle Arnett20161105"/>
    <x v="2978"/>
    <x v="18"/>
    <x v="0"/>
    <x v="1"/>
    <s v="Avery 503"/>
    <n v="51.75"/>
    <n v="5"/>
    <n v="24.84"/>
    <s v="Profit"/>
  </r>
  <r>
    <d v="2016-11-05T00:00:00"/>
    <x v="2"/>
    <x v="10"/>
    <x v="343"/>
    <s v="Joseph Holt20161105"/>
    <x v="2979"/>
    <x v="3"/>
    <x v="0"/>
    <x v="3"/>
    <s v="GBC Twin Loop Wire Binding Elements"/>
    <n v="53.25"/>
    <n v="2"/>
    <n v="19.97"/>
    <s v="Profit"/>
  </r>
  <r>
    <d v="2016-11-05T00:00:00"/>
    <x v="2"/>
    <x v="10"/>
    <x v="438"/>
    <s v="Evan Bailliet20161105"/>
    <x v="2980"/>
    <x v="0"/>
    <x v="0"/>
    <x v="1"/>
    <s v="Avery 490"/>
    <n v="11.84"/>
    <n v="1"/>
    <n v="4.4400000000000004"/>
    <s v="Profit"/>
  </r>
  <r>
    <d v="2016-11-05T00:00:00"/>
    <x v="2"/>
    <x v="10"/>
    <x v="377"/>
    <s v="Nora Preis20161105"/>
    <x v="2981"/>
    <x v="22"/>
    <x v="2"/>
    <x v="9"/>
    <s v="Cherry 142-key Programmable Keyboard"/>
    <n v="479.72"/>
    <n v="4"/>
    <n v="52.77"/>
    <s v="Profit"/>
  </r>
  <r>
    <d v="2016-11-05T00:00:00"/>
    <x v="2"/>
    <x v="10"/>
    <x v="564"/>
    <s v="Logan Haushalter20161105"/>
    <x v="2982"/>
    <x v="3"/>
    <x v="2"/>
    <x v="9"/>
    <s v="KeyTronicÂ E03601U1 -Â KeyboardÂ - Beige"/>
    <n v="72"/>
    <n v="4"/>
    <n v="12.96"/>
    <s v="Profit"/>
  </r>
  <r>
    <d v="2016-11-05T00:00:00"/>
    <x v="2"/>
    <x v="10"/>
    <x v="564"/>
    <s v="Logan Haushalter20161105"/>
    <x v="2982"/>
    <x v="3"/>
    <x v="1"/>
    <x v="5"/>
    <s v="Harbour Creations 67200 Series Stacking Chairs"/>
    <n v="113.89"/>
    <n v="2"/>
    <n v="9.9700000000000006"/>
    <s v="Profit"/>
  </r>
  <r>
    <d v="2016-11-05T00:00:00"/>
    <x v="2"/>
    <x v="10"/>
    <x v="564"/>
    <s v="Logan Haushalter20161105"/>
    <x v="2982"/>
    <x v="3"/>
    <x v="0"/>
    <x v="10"/>
    <s v="Strathmore #10 Envelopes, Ultimate White"/>
    <n v="158.13"/>
    <n v="3"/>
    <n v="77.48"/>
    <s v="Profit"/>
  </r>
  <r>
    <d v="2016-11-05T00:00:00"/>
    <x v="2"/>
    <x v="10"/>
    <x v="395"/>
    <s v="Liz Willingham20161105"/>
    <x v="2983"/>
    <x v="6"/>
    <x v="1"/>
    <x v="8"/>
    <s v="3M Polarizing Task Lamp with Clamp Arm, Light Gray"/>
    <n v="273.95999999999998"/>
    <n v="2"/>
    <n v="71.23"/>
    <s v="Profit"/>
  </r>
  <r>
    <d v="2016-11-05T00:00:00"/>
    <x v="2"/>
    <x v="10"/>
    <x v="395"/>
    <s v="Liz Willingham20161105"/>
    <x v="2983"/>
    <x v="6"/>
    <x v="2"/>
    <x v="9"/>
    <s v="Microsoft Natural Ergonomic Keyboard 4000"/>
    <n v="89.97"/>
    <n v="3"/>
    <n v="18.89"/>
    <s v="Profit"/>
  </r>
  <r>
    <d v="2016-11-05T00:00:00"/>
    <x v="2"/>
    <x v="10"/>
    <x v="395"/>
    <s v="Liz Willingham20161105"/>
    <x v="2983"/>
    <x v="6"/>
    <x v="1"/>
    <x v="8"/>
    <s v="Tenex Chairmat w/ Average Lip, 45&quot; x 53&quot;"/>
    <n v="756.8"/>
    <n v="5"/>
    <n v="75.680000000000007"/>
    <s v="Profit"/>
  </r>
  <r>
    <d v="2016-11-06T00:00:00"/>
    <x v="2"/>
    <x v="10"/>
    <x v="471"/>
    <s v="Lindsay Shagiari20161106"/>
    <x v="2984"/>
    <x v="3"/>
    <x v="1"/>
    <x v="5"/>
    <s v="Global Task Chair, Black"/>
    <n v="81.42"/>
    <n v="2"/>
    <n v="-9.16"/>
    <s v="Loss"/>
  </r>
  <r>
    <d v="2016-11-06T00:00:00"/>
    <x v="2"/>
    <x v="10"/>
    <x v="471"/>
    <s v="Lindsay Shagiari20161106"/>
    <x v="2984"/>
    <x v="3"/>
    <x v="1"/>
    <x v="8"/>
    <s v="Eldon Cleatmat Plus Chair Mats for High Pile Carpets"/>
    <n v="238.56"/>
    <n v="3"/>
    <n v="26.24"/>
    <s v="Profit"/>
  </r>
  <r>
    <d v="2016-11-06T00:00:00"/>
    <x v="2"/>
    <x v="10"/>
    <x v="254"/>
    <s v="Kelly Lampkin20161106"/>
    <x v="2985"/>
    <x v="16"/>
    <x v="1"/>
    <x v="5"/>
    <s v="High-Back Leather Manager's Chair"/>
    <n v="207.98"/>
    <n v="2"/>
    <n v="-28.6"/>
    <s v="Loss"/>
  </r>
  <r>
    <d v="2016-11-06T00:00:00"/>
    <x v="2"/>
    <x v="10"/>
    <x v="254"/>
    <s v="Kelly Lampkin20161106"/>
    <x v="2985"/>
    <x v="16"/>
    <x v="0"/>
    <x v="0"/>
    <s v="Embossed Ink Jet Note Cards"/>
    <n v="36.11"/>
    <n v="2"/>
    <n v="12.64"/>
    <s v="Profit"/>
  </r>
  <r>
    <d v="2016-11-06T00:00:00"/>
    <x v="2"/>
    <x v="10"/>
    <x v="254"/>
    <s v="Kelly Lampkin20161106"/>
    <x v="2985"/>
    <x v="16"/>
    <x v="1"/>
    <x v="8"/>
    <s v="Executive Impressions 14&quot; Contract Wall Clock"/>
    <n v="35.57"/>
    <n v="2"/>
    <n v="5.78"/>
    <s v="Profit"/>
  </r>
  <r>
    <d v="2016-11-06T00:00:00"/>
    <x v="2"/>
    <x v="10"/>
    <x v="254"/>
    <s v="Kelly Lampkin20161106"/>
    <x v="2985"/>
    <x v="16"/>
    <x v="0"/>
    <x v="0"/>
    <s v="Eaton Premium Continuous-Feed Paper, 25% Cotton, Letter Size, White, 1000 Shts/Box"/>
    <n v="88.77"/>
    <n v="2"/>
    <n v="31.07"/>
    <s v="Profit"/>
  </r>
  <r>
    <d v="2016-11-06T00:00:00"/>
    <x v="2"/>
    <x v="10"/>
    <x v="576"/>
    <s v="Irene Maddox20161106"/>
    <x v="2986"/>
    <x v="3"/>
    <x v="0"/>
    <x v="2"/>
    <s v="Eldon Portable Mobile Manager"/>
    <n v="84.84"/>
    <n v="3"/>
    <n v="22.91"/>
    <s v="Profit"/>
  </r>
  <r>
    <d v="2016-11-07T00:00:00"/>
    <x v="2"/>
    <x v="10"/>
    <x v="655"/>
    <s v="Max Jones20161107"/>
    <x v="2987"/>
    <x v="22"/>
    <x v="0"/>
    <x v="3"/>
    <s v="Wilson Jones International Size A4 Ring Binders"/>
    <n v="27.68"/>
    <n v="2"/>
    <n v="9.69"/>
    <s v="Profit"/>
  </r>
  <r>
    <d v="2016-11-07T00:00:00"/>
    <x v="2"/>
    <x v="10"/>
    <x v="673"/>
    <s v="Eudokia Martin20161107"/>
    <x v="2988"/>
    <x v="3"/>
    <x v="0"/>
    <x v="3"/>
    <s v="Fellowes Binding Cases"/>
    <n v="37.44"/>
    <n v="4"/>
    <n v="11.7"/>
    <s v="Profit"/>
  </r>
  <r>
    <d v="2016-11-07T00:00:00"/>
    <x v="2"/>
    <x v="10"/>
    <x v="673"/>
    <s v="Eudokia Martin20161107"/>
    <x v="2988"/>
    <x v="3"/>
    <x v="0"/>
    <x v="3"/>
    <s v="Ibico Plastic and Wire Spiral Binding Combs"/>
    <n v="26.98"/>
    <n v="4"/>
    <n v="8.77"/>
    <s v="Profit"/>
  </r>
  <r>
    <d v="2016-11-07T00:00:00"/>
    <x v="2"/>
    <x v="10"/>
    <x v="673"/>
    <s v="Eudokia Martin20161107"/>
    <x v="2988"/>
    <x v="3"/>
    <x v="0"/>
    <x v="14"/>
    <s v="Acme Preferred Stainless Steel Scissors"/>
    <n v="11.36"/>
    <n v="2"/>
    <n v="3.29"/>
    <s v="Profit"/>
  </r>
  <r>
    <d v="2016-11-07T00:00:00"/>
    <x v="2"/>
    <x v="10"/>
    <x v="673"/>
    <s v="Eudokia Martin20161107"/>
    <x v="2988"/>
    <x v="3"/>
    <x v="0"/>
    <x v="1"/>
    <s v="Avery 486"/>
    <n v="14.62"/>
    <n v="2"/>
    <n v="6.87"/>
    <s v="Profit"/>
  </r>
  <r>
    <d v="2016-11-07T00:00:00"/>
    <x v="2"/>
    <x v="10"/>
    <x v="595"/>
    <s v="Claudia Bergmann20161107"/>
    <x v="2989"/>
    <x v="3"/>
    <x v="1"/>
    <x v="8"/>
    <s v="C-Line Magnetic Cubicle Keepers, Clear Polypropylene"/>
    <n v="14.82"/>
    <n v="3"/>
    <n v="6.22"/>
    <s v="Profit"/>
  </r>
  <r>
    <d v="2016-11-07T00:00:00"/>
    <x v="2"/>
    <x v="10"/>
    <x v="491"/>
    <s v="Denise Monton20161107"/>
    <x v="2990"/>
    <x v="10"/>
    <x v="2"/>
    <x v="9"/>
    <s v="Plantronics Audio 478 Stereo USB Headset"/>
    <n v="119.98"/>
    <n v="3"/>
    <n v="22.5"/>
    <s v="Profit"/>
  </r>
  <r>
    <d v="2016-11-07T00:00:00"/>
    <x v="2"/>
    <x v="10"/>
    <x v="204"/>
    <s v="Cindy Chapman20161107"/>
    <x v="2991"/>
    <x v="23"/>
    <x v="0"/>
    <x v="7"/>
    <s v="Rubber Band Ball"/>
    <n v="14.96"/>
    <n v="4"/>
    <n v="0.3"/>
    <s v="Profit"/>
  </r>
  <r>
    <d v="2016-11-07T00:00:00"/>
    <x v="2"/>
    <x v="10"/>
    <x v="577"/>
    <s v="Penelope Sewall20161107"/>
    <x v="2992"/>
    <x v="3"/>
    <x v="0"/>
    <x v="0"/>
    <s v="Wirebound Four 2-3/4 x 5 Forms per Page, 400 Sets per Book"/>
    <n v="12.9"/>
    <n v="2"/>
    <n v="6.32"/>
    <s v="Profit"/>
  </r>
  <r>
    <d v="2016-11-07T00:00:00"/>
    <x v="2"/>
    <x v="10"/>
    <x v="415"/>
    <s v="Michelle Arnett20161107"/>
    <x v="2993"/>
    <x v="46"/>
    <x v="1"/>
    <x v="5"/>
    <s v="Global Troy Executive Leather Low-Back Tilter"/>
    <n v="1603.14"/>
    <n v="4"/>
    <n v="100.2"/>
    <s v="Profit"/>
  </r>
  <r>
    <d v="2016-11-07T00:00:00"/>
    <x v="2"/>
    <x v="10"/>
    <x v="399"/>
    <s v="Luke Weiss20161107"/>
    <x v="2994"/>
    <x v="20"/>
    <x v="2"/>
    <x v="6"/>
    <s v="AT&amp;T SB67148 SynJ"/>
    <n v="263.95999999999998"/>
    <n v="4"/>
    <n v="71.27"/>
    <s v="Profit"/>
  </r>
  <r>
    <d v="2016-11-07T00:00:00"/>
    <x v="2"/>
    <x v="10"/>
    <x v="399"/>
    <s v="Luke Weiss20161107"/>
    <x v="2994"/>
    <x v="20"/>
    <x v="2"/>
    <x v="6"/>
    <s v="Jabra Supreme Plus Driver EditionÂ Headset"/>
    <n v="359.97"/>
    <n v="3"/>
    <n v="100.79"/>
    <s v="Profit"/>
  </r>
  <r>
    <d v="2016-11-07T00:00:00"/>
    <x v="2"/>
    <x v="10"/>
    <x v="399"/>
    <s v="Luke Weiss20161107"/>
    <x v="2994"/>
    <x v="20"/>
    <x v="0"/>
    <x v="0"/>
    <s v="Xerox 23"/>
    <n v="12.96"/>
    <n v="2"/>
    <n v="6.22"/>
    <s v="Profit"/>
  </r>
  <r>
    <d v="2016-11-07T00:00:00"/>
    <x v="2"/>
    <x v="10"/>
    <x v="399"/>
    <s v="Luke Weiss20161107"/>
    <x v="2994"/>
    <x v="20"/>
    <x v="0"/>
    <x v="2"/>
    <s v="Eldon Base for stackable storage shelf, platinum"/>
    <n v="116.82"/>
    <n v="3"/>
    <n v="5.84"/>
    <s v="Profit"/>
  </r>
  <r>
    <d v="2016-11-07T00:00:00"/>
    <x v="2"/>
    <x v="10"/>
    <x v="399"/>
    <s v="Luke Weiss20161107"/>
    <x v="2994"/>
    <x v="20"/>
    <x v="0"/>
    <x v="3"/>
    <s v="Ibico EB-19 Dual Function Manual Binding System"/>
    <n v="276.77999999999997"/>
    <n v="2"/>
    <n v="89.95"/>
    <s v="Profit"/>
  </r>
  <r>
    <d v="2016-11-07T00:00:00"/>
    <x v="2"/>
    <x v="10"/>
    <x v="283"/>
    <s v="Michael Chen20161107"/>
    <x v="2995"/>
    <x v="0"/>
    <x v="1"/>
    <x v="8"/>
    <s v="Executive Impressions 14&quot; Contract Wall Clock with Quartz Movement"/>
    <n v="44.46"/>
    <n v="5"/>
    <n v="-17.78"/>
    <s v="Loss"/>
  </r>
  <r>
    <d v="2016-11-07T00:00:00"/>
    <x v="2"/>
    <x v="10"/>
    <x v="283"/>
    <s v="Michael Chen20161107"/>
    <x v="2995"/>
    <x v="0"/>
    <x v="0"/>
    <x v="2"/>
    <s v="Mini 13-1/2 Capacity Data Binder Rack, Pearl"/>
    <n v="314.08999999999997"/>
    <n v="3"/>
    <n v="19.63"/>
    <s v="Profit"/>
  </r>
  <r>
    <d v="2016-11-07T00:00:00"/>
    <x v="2"/>
    <x v="10"/>
    <x v="44"/>
    <s v="Marina Lichtenstein20161107"/>
    <x v="2996"/>
    <x v="3"/>
    <x v="2"/>
    <x v="9"/>
    <s v="NETGEAR AC1750 Dual Band GigabitÂ Smart WiFi Router"/>
    <n v="479.97"/>
    <n v="3"/>
    <n v="163.19"/>
    <s v="Profit"/>
  </r>
  <r>
    <d v="2016-11-07T00:00:00"/>
    <x v="2"/>
    <x v="10"/>
    <x v="437"/>
    <s v="Lisa DeCherney20161107"/>
    <x v="2997"/>
    <x v="3"/>
    <x v="0"/>
    <x v="3"/>
    <s v="GBC VeloBinder Manual Binding System"/>
    <n v="57.58"/>
    <n v="2"/>
    <n v="20.149999999999999"/>
    <s v="Profit"/>
  </r>
  <r>
    <d v="2016-11-08T00:00:00"/>
    <x v="2"/>
    <x v="10"/>
    <x v="704"/>
    <s v="Claire Gute20161108"/>
    <x v="2998"/>
    <x v="5"/>
    <x v="1"/>
    <x v="11"/>
    <s v="Bush Somerset Collection Bookcase"/>
    <n v="261.95999999999998"/>
    <n v="2"/>
    <n v="41.91"/>
    <s v="Profit"/>
  </r>
  <r>
    <d v="2016-11-08T00:00:00"/>
    <x v="2"/>
    <x v="10"/>
    <x v="704"/>
    <s v="Claire Gute20161108"/>
    <x v="2998"/>
    <x v="5"/>
    <x v="1"/>
    <x v="5"/>
    <s v="Hon Deluxe Fabric Upholstered Stacking Chairs, Rounded Back"/>
    <n v="731.94"/>
    <n v="3"/>
    <n v="219.58"/>
    <s v="Profit"/>
  </r>
  <r>
    <d v="2016-11-09T00:00:00"/>
    <x v="2"/>
    <x v="10"/>
    <x v="413"/>
    <s v="Philip Fox20161109"/>
    <x v="2999"/>
    <x v="3"/>
    <x v="2"/>
    <x v="9"/>
    <s v="Logitech Wireless Gaming Headset G930"/>
    <n v="479.97"/>
    <n v="3"/>
    <n v="177.59"/>
    <s v="Profit"/>
  </r>
  <r>
    <d v="2016-11-10T00:00:00"/>
    <x v="2"/>
    <x v="10"/>
    <x v="593"/>
    <s v="Pamela Coakley20161110"/>
    <x v="3000"/>
    <x v="3"/>
    <x v="0"/>
    <x v="2"/>
    <s v="File Shuttle I and Handi-File"/>
    <n v="155.82"/>
    <n v="7"/>
    <n v="42.07"/>
    <s v="Profit"/>
  </r>
  <r>
    <d v="2016-11-10T00:00:00"/>
    <x v="2"/>
    <x v="10"/>
    <x v="593"/>
    <s v="Pamela Coakley20161110"/>
    <x v="3000"/>
    <x v="3"/>
    <x v="0"/>
    <x v="3"/>
    <s v="Binding Machine Supplies"/>
    <n v="70.010000000000005"/>
    <n v="3"/>
    <n v="24.5"/>
    <s v="Profit"/>
  </r>
  <r>
    <d v="2016-11-10T00:00:00"/>
    <x v="2"/>
    <x v="10"/>
    <x v="684"/>
    <s v="Chuck Clark20161110"/>
    <x v="3001"/>
    <x v="3"/>
    <x v="0"/>
    <x v="3"/>
    <s v="ACCOHIDE 3-Ring Binder, Blue, 1&quot;"/>
    <n v="13.22"/>
    <n v="4"/>
    <n v="4.46"/>
    <s v="Profit"/>
  </r>
  <r>
    <d v="2016-11-10T00:00:00"/>
    <x v="2"/>
    <x v="10"/>
    <x v="684"/>
    <s v="Chuck Clark20161110"/>
    <x v="3001"/>
    <x v="3"/>
    <x v="0"/>
    <x v="0"/>
    <s v="Xerox 1996"/>
    <n v="32.4"/>
    <n v="5"/>
    <n v="15.55"/>
    <s v="Profit"/>
  </r>
  <r>
    <d v="2016-11-10T00:00:00"/>
    <x v="2"/>
    <x v="10"/>
    <x v="587"/>
    <s v="Debra Catini20161110"/>
    <x v="3002"/>
    <x v="4"/>
    <x v="0"/>
    <x v="4"/>
    <s v="Newell 315"/>
    <n v="41.86"/>
    <n v="7"/>
    <n v="10.47"/>
    <s v="Profit"/>
  </r>
  <r>
    <d v="2016-11-10T00:00:00"/>
    <x v="2"/>
    <x v="10"/>
    <x v="192"/>
    <s v="Art Foster20161110"/>
    <x v="3003"/>
    <x v="10"/>
    <x v="0"/>
    <x v="14"/>
    <s v="Staple remover"/>
    <n v="14.72"/>
    <n v="5"/>
    <n v="-3.31"/>
    <s v="Loss"/>
  </r>
  <r>
    <d v="2016-11-10T00:00:00"/>
    <x v="2"/>
    <x v="10"/>
    <x v="192"/>
    <s v="Art Foster20161110"/>
    <x v="3003"/>
    <x v="10"/>
    <x v="0"/>
    <x v="2"/>
    <s v="Acco Perma 4000 Stacking Storage Drawers"/>
    <n v="38.979999999999997"/>
    <n v="3"/>
    <n v="-2.44"/>
    <s v="Loss"/>
  </r>
  <r>
    <d v="2016-11-10T00:00:00"/>
    <x v="2"/>
    <x v="10"/>
    <x v="367"/>
    <s v="Paul Prost20161110"/>
    <x v="3004"/>
    <x v="10"/>
    <x v="0"/>
    <x v="1"/>
    <s v="Avery File Folder Labels"/>
    <n v="9.2200000000000006"/>
    <n v="4"/>
    <n v="3.34"/>
    <s v="Profit"/>
  </r>
  <r>
    <d v="2016-11-10T00:00:00"/>
    <x v="2"/>
    <x v="10"/>
    <x v="367"/>
    <s v="Paul Prost20161110"/>
    <x v="3004"/>
    <x v="10"/>
    <x v="2"/>
    <x v="6"/>
    <s v="Square Credit Card Reader"/>
    <n v="41.96"/>
    <n v="7"/>
    <n v="-9.7899999999999991"/>
    <s v="Loss"/>
  </r>
  <r>
    <d v="2016-11-10T00:00:00"/>
    <x v="2"/>
    <x v="10"/>
    <x v="367"/>
    <s v="Paul Prost20161110"/>
    <x v="3004"/>
    <x v="10"/>
    <x v="0"/>
    <x v="0"/>
    <s v="Xerox 1882"/>
    <n v="89.57"/>
    <n v="2"/>
    <n v="32.47"/>
    <s v="Profit"/>
  </r>
  <r>
    <d v="2016-11-10T00:00:00"/>
    <x v="2"/>
    <x v="10"/>
    <x v="367"/>
    <s v="Paul Prost20161110"/>
    <x v="3004"/>
    <x v="10"/>
    <x v="0"/>
    <x v="0"/>
    <s v="Wirebound Message Books, Four 2 3/4&quot; x 5&quot; Forms per Page, 600 Sets per Book"/>
    <n v="22.25"/>
    <n v="3"/>
    <n v="7.51"/>
    <s v="Profit"/>
  </r>
  <r>
    <d v="2016-11-10T00:00:00"/>
    <x v="2"/>
    <x v="10"/>
    <x v="367"/>
    <s v="Paul Prost20161110"/>
    <x v="3004"/>
    <x v="10"/>
    <x v="0"/>
    <x v="12"/>
    <s v="Eureka The Boss Plus 12-Amp Hard Box Upright Vacuum, Red"/>
    <n v="334.88"/>
    <n v="4"/>
    <n v="29.3"/>
    <s v="Profit"/>
  </r>
  <r>
    <d v="2016-11-10T00:00:00"/>
    <x v="2"/>
    <x v="10"/>
    <x v="367"/>
    <s v="Paul Prost20161110"/>
    <x v="3004"/>
    <x v="10"/>
    <x v="1"/>
    <x v="8"/>
    <s v="DAX Natural Wood-Tone Poster Frame"/>
    <n v="148.29"/>
    <n v="7"/>
    <n v="29.66"/>
    <s v="Profit"/>
  </r>
  <r>
    <d v="2016-11-10T00:00:00"/>
    <x v="2"/>
    <x v="10"/>
    <x v="367"/>
    <s v="Paul Prost20161110"/>
    <x v="3004"/>
    <x v="10"/>
    <x v="0"/>
    <x v="0"/>
    <s v="Xerox 1924"/>
    <n v="4.62"/>
    <n v="1"/>
    <n v="1.68"/>
    <s v="Profit"/>
  </r>
  <r>
    <d v="2016-11-10T00:00:00"/>
    <x v="2"/>
    <x v="10"/>
    <x v="367"/>
    <s v="Paul Prost20161110"/>
    <x v="3004"/>
    <x v="10"/>
    <x v="2"/>
    <x v="9"/>
    <s v="Memorex 25GB 6X Branded Blu-Ray Recordable Disc, 30/Pack"/>
    <n v="178.92"/>
    <n v="7"/>
    <n v="-29.07"/>
    <s v="Loss"/>
  </r>
  <r>
    <d v="2016-11-10T00:00:00"/>
    <x v="2"/>
    <x v="10"/>
    <x v="367"/>
    <s v="Paul Prost20161110"/>
    <x v="3004"/>
    <x v="10"/>
    <x v="0"/>
    <x v="3"/>
    <s v="GBC Twin Loop Wire Binding Elements"/>
    <n v="69.89"/>
    <n v="7"/>
    <n v="-46.59"/>
    <s v="Loss"/>
  </r>
  <r>
    <d v="2016-11-10T00:00:00"/>
    <x v="2"/>
    <x v="10"/>
    <x v="282"/>
    <s v="Maxwell Schwartz20161110"/>
    <x v="3005"/>
    <x v="0"/>
    <x v="2"/>
    <x v="9"/>
    <s v="Kensington SlimBlade Notebook Wireless Mouse with Nano Receiver"/>
    <n v="279.94"/>
    <n v="7"/>
    <n v="48.99"/>
    <s v="Profit"/>
  </r>
  <r>
    <d v="2016-11-10T00:00:00"/>
    <x v="2"/>
    <x v="10"/>
    <x v="666"/>
    <s v="Kalyca Meade20161110"/>
    <x v="3006"/>
    <x v="24"/>
    <x v="1"/>
    <x v="8"/>
    <s v="3M Polarizing Light Filter Sleeves"/>
    <n v="37.299999999999997"/>
    <n v="2"/>
    <n v="17.16"/>
    <s v="Profit"/>
  </r>
  <r>
    <d v="2016-11-10T00:00:00"/>
    <x v="2"/>
    <x v="10"/>
    <x v="666"/>
    <s v="Kalyca Meade20161110"/>
    <x v="3006"/>
    <x v="24"/>
    <x v="0"/>
    <x v="3"/>
    <s v="Wilson Jones Ledger-Size, Piano-Hinge Binder, 2&quot;, Blue"/>
    <n v="81.96"/>
    <n v="2"/>
    <n v="39.340000000000003"/>
    <s v="Profit"/>
  </r>
  <r>
    <d v="2016-11-10T00:00:00"/>
    <x v="2"/>
    <x v="10"/>
    <x v="562"/>
    <s v="Sally Hughsby20161110"/>
    <x v="3007"/>
    <x v="20"/>
    <x v="0"/>
    <x v="3"/>
    <s v="Canvas Sectional Post Binders"/>
    <n v="20.37"/>
    <n v="1"/>
    <n v="7.38"/>
    <s v="Profit"/>
  </r>
  <r>
    <d v="2016-11-10T00:00:00"/>
    <x v="2"/>
    <x v="10"/>
    <x v="562"/>
    <s v="Sally Hughsby20161110"/>
    <x v="3007"/>
    <x v="20"/>
    <x v="0"/>
    <x v="3"/>
    <s v="Wilson Jones Century Plastic Molded Ring Binders"/>
    <n v="49.85"/>
    <n v="3"/>
    <n v="16.82"/>
    <s v="Profit"/>
  </r>
  <r>
    <d v="2016-11-10T00:00:00"/>
    <x v="2"/>
    <x v="10"/>
    <x v="170"/>
    <s v="Arianne Irving20161110"/>
    <x v="3008"/>
    <x v="3"/>
    <x v="0"/>
    <x v="0"/>
    <s v="Embossed Ink Jet Note Cards"/>
    <n v="67.709999999999994"/>
    <n v="3"/>
    <n v="32.5"/>
    <s v="Profit"/>
  </r>
  <r>
    <d v="2016-11-10T00:00:00"/>
    <x v="2"/>
    <x v="10"/>
    <x v="170"/>
    <s v="Arianne Irving20161110"/>
    <x v="3008"/>
    <x v="3"/>
    <x v="0"/>
    <x v="12"/>
    <s v="Belkin F9S820V06 8 Outlet Surge"/>
    <n v="129.91999999999999"/>
    <n v="4"/>
    <n v="38.979999999999997"/>
    <s v="Profit"/>
  </r>
  <r>
    <d v="2016-11-10T00:00:00"/>
    <x v="2"/>
    <x v="10"/>
    <x v="170"/>
    <s v="Arianne Irving20161110"/>
    <x v="3008"/>
    <x v="3"/>
    <x v="1"/>
    <x v="8"/>
    <s v="Howard Miller 11-1/2&quot; Diameter Ridgewood Wall Clock"/>
    <n v="467.46"/>
    <n v="9"/>
    <n v="191.66"/>
    <s v="Profit"/>
  </r>
  <r>
    <d v="2016-11-10T00:00:00"/>
    <x v="2"/>
    <x v="10"/>
    <x v="170"/>
    <s v="Arianne Irving20161110"/>
    <x v="3008"/>
    <x v="3"/>
    <x v="0"/>
    <x v="0"/>
    <s v="Xerox 1933"/>
    <n v="61.4"/>
    <n v="5"/>
    <n v="28.86"/>
    <s v="Profit"/>
  </r>
  <r>
    <d v="2016-11-10T00:00:00"/>
    <x v="2"/>
    <x v="10"/>
    <x v="170"/>
    <s v="Arianne Irving20161110"/>
    <x v="3008"/>
    <x v="3"/>
    <x v="0"/>
    <x v="2"/>
    <s v="Standard Rollaway File with Lock"/>
    <n v="720.76"/>
    <n v="4"/>
    <n v="187.4"/>
    <s v="Profit"/>
  </r>
  <r>
    <d v="2016-11-10T00:00:00"/>
    <x v="2"/>
    <x v="10"/>
    <x v="170"/>
    <s v="Arianne Irving20161110"/>
    <x v="3008"/>
    <x v="3"/>
    <x v="0"/>
    <x v="3"/>
    <s v="Peel &amp; Stick Add-On Corner Pockets"/>
    <n v="5.18"/>
    <n v="3"/>
    <n v="1.81"/>
    <s v="Profit"/>
  </r>
  <r>
    <d v="2016-11-10T00:00:00"/>
    <x v="2"/>
    <x v="10"/>
    <x v="170"/>
    <s v="Arianne Irving20161110"/>
    <x v="3008"/>
    <x v="3"/>
    <x v="0"/>
    <x v="4"/>
    <s v="Newell 338"/>
    <n v="14.7"/>
    <n v="5"/>
    <n v="3.97"/>
    <s v="Profit"/>
  </r>
  <r>
    <d v="2016-11-10T00:00:00"/>
    <x v="2"/>
    <x v="10"/>
    <x v="151"/>
    <s v="Ben Ferrer20161110"/>
    <x v="3009"/>
    <x v="3"/>
    <x v="1"/>
    <x v="8"/>
    <s v="Eldon Expressions Wood and Plastic Desk Accessories, Oak"/>
    <n v="9.98"/>
    <n v="1"/>
    <n v="2.79"/>
    <s v="Profit"/>
  </r>
  <r>
    <d v="2016-11-10T00:00:00"/>
    <x v="2"/>
    <x v="10"/>
    <x v="644"/>
    <s v="Rose O'Brian20161110"/>
    <x v="3010"/>
    <x v="3"/>
    <x v="0"/>
    <x v="2"/>
    <s v="Acco Perma 2700 Stacking Storage Drawers"/>
    <n v="29.74"/>
    <n v="1"/>
    <n v="4.46"/>
    <s v="Profit"/>
  </r>
  <r>
    <d v="2016-11-10T00:00:00"/>
    <x v="2"/>
    <x v="10"/>
    <x v="9"/>
    <s v="Seth Vernon20161110"/>
    <x v="3011"/>
    <x v="10"/>
    <x v="0"/>
    <x v="0"/>
    <s v="Xerox 227"/>
    <n v="31.1"/>
    <n v="6"/>
    <n v="10.89"/>
    <s v="Profit"/>
  </r>
  <r>
    <d v="2016-11-10T00:00:00"/>
    <x v="2"/>
    <x v="10"/>
    <x v="48"/>
    <s v="Aaron Bergman20161110"/>
    <x v="3012"/>
    <x v="39"/>
    <x v="2"/>
    <x v="6"/>
    <s v="Samsung Convoy 3"/>
    <n v="221.98"/>
    <n v="2"/>
    <n v="62.15"/>
    <s v="Profit"/>
  </r>
  <r>
    <d v="2016-11-10T00:00:00"/>
    <x v="2"/>
    <x v="10"/>
    <x v="48"/>
    <s v="Aaron Bergman20161110"/>
    <x v="3012"/>
    <x v="39"/>
    <x v="1"/>
    <x v="11"/>
    <s v="Sauder Facets Collection Library, Sky Alder Finish"/>
    <n v="341.96"/>
    <n v="2"/>
    <n v="54.71"/>
    <s v="Profit"/>
  </r>
  <r>
    <d v="2016-11-10T00:00:00"/>
    <x v="2"/>
    <x v="10"/>
    <x v="72"/>
    <s v="Scott Williamson20161110"/>
    <x v="3013"/>
    <x v="20"/>
    <x v="0"/>
    <x v="3"/>
    <s v="Presstex Flexible Ring Binders"/>
    <n v="3.64"/>
    <n v="1"/>
    <n v="1.37"/>
    <s v="Profit"/>
  </r>
  <r>
    <d v="2016-11-10T00:00:00"/>
    <x v="2"/>
    <x v="10"/>
    <x v="72"/>
    <s v="Scott Williamson20161110"/>
    <x v="3013"/>
    <x v="20"/>
    <x v="2"/>
    <x v="6"/>
    <s v="BlackBerry Q10"/>
    <n v="881.93"/>
    <n v="7"/>
    <n v="220.48"/>
    <s v="Profit"/>
  </r>
  <r>
    <d v="2016-11-11T00:00:00"/>
    <x v="2"/>
    <x v="10"/>
    <x v="741"/>
    <s v="Bryan Davis20161111"/>
    <x v="3014"/>
    <x v="20"/>
    <x v="2"/>
    <x v="9"/>
    <s v="Micropad Numeric Keypads"/>
    <n v="59.97"/>
    <n v="3"/>
    <n v="14.99"/>
    <s v="Profit"/>
  </r>
  <r>
    <d v="2016-11-11T00:00:00"/>
    <x v="2"/>
    <x v="10"/>
    <x v="741"/>
    <s v="Bryan Davis20161111"/>
    <x v="3014"/>
    <x v="20"/>
    <x v="0"/>
    <x v="2"/>
    <s v="Safco Steel Mobile File Cart"/>
    <n v="83.36"/>
    <n v="1"/>
    <n v="20.84"/>
    <s v="Profit"/>
  </r>
  <r>
    <d v="2016-11-11T00:00:00"/>
    <x v="2"/>
    <x v="10"/>
    <x v="653"/>
    <s v="Brenda Bowman20161111"/>
    <x v="3015"/>
    <x v="1"/>
    <x v="2"/>
    <x v="9"/>
    <s v="Belkin F8E887 USB Wired Ergonomic Keyboard"/>
    <n v="95.97"/>
    <n v="4"/>
    <n v="1.2"/>
    <s v="Profit"/>
  </r>
  <r>
    <d v="2016-11-11T00:00:00"/>
    <x v="2"/>
    <x v="10"/>
    <x v="653"/>
    <s v="Brenda Bowman20161111"/>
    <x v="3015"/>
    <x v="1"/>
    <x v="1"/>
    <x v="5"/>
    <s v="Global Chrome Stack Chair"/>
    <n v="47.99"/>
    <n v="2"/>
    <n v="-2.06"/>
    <s v="Loss"/>
  </r>
  <r>
    <d v="2016-11-11T00:00:00"/>
    <x v="2"/>
    <x v="10"/>
    <x v="437"/>
    <s v="Lisa DeCherney20161111"/>
    <x v="3016"/>
    <x v="14"/>
    <x v="2"/>
    <x v="6"/>
    <s v="Digium D40 VoIP phone"/>
    <n v="257.98"/>
    <n v="2"/>
    <n v="74.81"/>
    <s v="Profit"/>
  </r>
  <r>
    <d v="2016-11-11T00:00:00"/>
    <x v="2"/>
    <x v="10"/>
    <x v="328"/>
    <s v="Berenike Kampe20161111"/>
    <x v="3017"/>
    <x v="3"/>
    <x v="1"/>
    <x v="8"/>
    <s v="Eldon Regeneration Recycled Desk Accessories, Smoke"/>
    <n v="6.96"/>
    <n v="4"/>
    <n v="2.23"/>
    <s v="Profit"/>
  </r>
  <r>
    <d v="2016-11-11T00:00:00"/>
    <x v="2"/>
    <x v="10"/>
    <x v="162"/>
    <s v="Laurel Beltran20161111"/>
    <x v="3018"/>
    <x v="16"/>
    <x v="0"/>
    <x v="3"/>
    <s v="Ibico Standard Transparent Covers"/>
    <n v="9.89"/>
    <n v="2"/>
    <n v="-6.92"/>
    <s v="Loss"/>
  </r>
  <r>
    <d v="2016-11-11T00:00:00"/>
    <x v="2"/>
    <x v="10"/>
    <x v="162"/>
    <s v="Laurel Beltran20161111"/>
    <x v="3018"/>
    <x v="16"/>
    <x v="0"/>
    <x v="12"/>
    <s v="Sanyo 2.5 Cubic Foot Mid-Size Office Refrigerators"/>
    <n v="671.54"/>
    <n v="3"/>
    <n v="50.37"/>
    <s v="Profit"/>
  </r>
  <r>
    <d v="2016-11-11T00:00:00"/>
    <x v="2"/>
    <x v="10"/>
    <x v="615"/>
    <s v="Edward Becker20161111"/>
    <x v="3019"/>
    <x v="20"/>
    <x v="0"/>
    <x v="2"/>
    <s v="Staple magnet"/>
    <n v="28.14"/>
    <n v="3"/>
    <n v="7.88"/>
    <s v="Profit"/>
  </r>
  <r>
    <d v="2016-11-11T00:00:00"/>
    <x v="2"/>
    <x v="10"/>
    <x v="615"/>
    <s v="Edward Becker20161111"/>
    <x v="3019"/>
    <x v="20"/>
    <x v="2"/>
    <x v="9"/>
    <s v="KeyTronicÂ E03601U1 -Â KeyboardÂ - Beige"/>
    <n v="36"/>
    <n v="2"/>
    <n v="6.48"/>
    <s v="Profit"/>
  </r>
  <r>
    <d v="2016-11-11T00:00:00"/>
    <x v="2"/>
    <x v="10"/>
    <x v="615"/>
    <s v="Edward Becker20161111"/>
    <x v="3019"/>
    <x v="20"/>
    <x v="0"/>
    <x v="4"/>
    <s v="Boston School Pro Electric Pencil Sharpener, 1670"/>
    <n v="92.94"/>
    <n v="3"/>
    <n v="25.09"/>
    <s v="Profit"/>
  </r>
  <r>
    <d v="2016-11-11T00:00:00"/>
    <x v="2"/>
    <x v="10"/>
    <x v="615"/>
    <s v="Edward Becker20161111"/>
    <x v="3019"/>
    <x v="20"/>
    <x v="1"/>
    <x v="5"/>
    <s v="Global Wood Trimmed Manager's Task Chair, Khaki"/>
    <n v="245.65"/>
    <n v="3"/>
    <n v="8.19"/>
    <s v="Profit"/>
  </r>
  <r>
    <d v="2016-11-11T00:00:00"/>
    <x v="2"/>
    <x v="10"/>
    <x v="615"/>
    <s v="Edward Becker20161111"/>
    <x v="3019"/>
    <x v="20"/>
    <x v="0"/>
    <x v="3"/>
    <s v="Deluxe Heavy-Duty Vinyl Round Ring Binder"/>
    <n v="55.01"/>
    <n v="3"/>
    <n v="17.190000000000001"/>
    <s v="Profit"/>
  </r>
  <r>
    <d v="2016-11-11T00:00:00"/>
    <x v="2"/>
    <x v="10"/>
    <x v="615"/>
    <s v="Edward Becker20161111"/>
    <x v="3019"/>
    <x v="20"/>
    <x v="0"/>
    <x v="3"/>
    <s v="XtraLife ClearVue Slant-D Ring Binder, White, 3&quot;"/>
    <n v="35.229999999999997"/>
    <n v="3"/>
    <n v="11.45"/>
    <s v="Profit"/>
  </r>
  <r>
    <d v="2016-11-11T00:00:00"/>
    <x v="2"/>
    <x v="10"/>
    <x v="269"/>
    <s v="Liz Pelletier20161111"/>
    <x v="3020"/>
    <x v="3"/>
    <x v="1"/>
    <x v="8"/>
    <s v="Magnifier Swing Arm Lamp"/>
    <n v="41.96"/>
    <n v="2"/>
    <n v="10.91"/>
    <s v="Profit"/>
  </r>
  <r>
    <d v="2016-11-11T00:00:00"/>
    <x v="2"/>
    <x v="10"/>
    <x v="269"/>
    <s v="Liz Pelletier20161111"/>
    <x v="3020"/>
    <x v="3"/>
    <x v="1"/>
    <x v="5"/>
    <s v="Hon Every-Day Series Multi-Task Chairs"/>
    <n v="451.15"/>
    <n v="3"/>
    <n v="0"/>
    <s v="Loss"/>
  </r>
  <r>
    <d v="2016-11-11T00:00:00"/>
    <x v="2"/>
    <x v="10"/>
    <x v="269"/>
    <s v="Liz Pelletier20161111"/>
    <x v="3020"/>
    <x v="3"/>
    <x v="0"/>
    <x v="3"/>
    <s v="Avery Poly Binder Pockets"/>
    <n v="31.5"/>
    <n v="11"/>
    <n v="11.03"/>
    <s v="Profit"/>
  </r>
  <r>
    <d v="2016-11-11T00:00:00"/>
    <x v="2"/>
    <x v="10"/>
    <x v="756"/>
    <s v="Alejandro Savely20161111"/>
    <x v="3021"/>
    <x v="18"/>
    <x v="1"/>
    <x v="13"/>
    <s v="Balt Solid Wood Round Tables"/>
    <n v="2678.94"/>
    <n v="6"/>
    <n v="241.1"/>
    <s v="Profit"/>
  </r>
  <r>
    <d v="2016-11-11T00:00:00"/>
    <x v="2"/>
    <x v="10"/>
    <x v="774"/>
    <s v="Sung Chung20161111"/>
    <x v="3022"/>
    <x v="1"/>
    <x v="0"/>
    <x v="4"/>
    <s v="Newell 332"/>
    <n v="14.11"/>
    <n v="6"/>
    <n v="1.23"/>
    <s v="Profit"/>
  </r>
  <r>
    <d v="2016-11-12T00:00:00"/>
    <x v="2"/>
    <x v="10"/>
    <x v="102"/>
    <s v="Maurice Satty20161112"/>
    <x v="3023"/>
    <x v="12"/>
    <x v="0"/>
    <x v="3"/>
    <s v="Avery Durable Slant Ring Binders With Label Holder"/>
    <n v="6.27"/>
    <n v="5"/>
    <n v="-4.5999999999999996"/>
    <s v="Loss"/>
  </r>
  <r>
    <d v="2016-11-12T00:00:00"/>
    <x v="2"/>
    <x v="10"/>
    <x v="102"/>
    <s v="Maurice Satty20161112"/>
    <x v="3023"/>
    <x v="12"/>
    <x v="0"/>
    <x v="3"/>
    <s v="Round Ring Binders"/>
    <n v="4.37"/>
    <n v="7"/>
    <n v="-3.35"/>
    <s v="Loss"/>
  </r>
  <r>
    <d v="2016-11-12T00:00:00"/>
    <x v="2"/>
    <x v="10"/>
    <x v="102"/>
    <s v="Maurice Satty20161112"/>
    <x v="3023"/>
    <x v="12"/>
    <x v="2"/>
    <x v="9"/>
    <s v="Micropad Numeric Keypads"/>
    <n v="31.98"/>
    <n v="2"/>
    <n v="2"/>
    <s v="Profit"/>
  </r>
  <r>
    <d v="2016-11-12T00:00:00"/>
    <x v="2"/>
    <x v="10"/>
    <x v="136"/>
    <s v="Frank Hawley20161112"/>
    <x v="3024"/>
    <x v="18"/>
    <x v="0"/>
    <x v="10"/>
    <s v="Tyvek  Top-Opening Peel &amp; Seel  Envelopes, Gray"/>
    <n v="287.52"/>
    <n v="8"/>
    <n v="129.38"/>
    <s v="Profit"/>
  </r>
  <r>
    <d v="2016-11-12T00:00:00"/>
    <x v="2"/>
    <x v="10"/>
    <x v="136"/>
    <s v="Frank Hawley20161112"/>
    <x v="3024"/>
    <x v="18"/>
    <x v="0"/>
    <x v="12"/>
    <s v="Belkin F9H710-06 7 Outlet SurgeMaster Surge Protector"/>
    <n v="37.68"/>
    <n v="2"/>
    <n v="10.55"/>
    <s v="Profit"/>
  </r>
  <r>
    <d v="2016-11-12T00:00:00"/>
    <x v="2"/>
    <x v="10"/>
    <x v="136"/>
    <s v="Frank Hawley20161112"/>
    <x v="3024"/>
    <x v="18"/>
    <x v="0"/>
    <x v="0"/>
    <s v="Xerox 1896"/>
    <n v="19.98"/>
    <n v="2"/>
    <n v="8.99"/>
    <s v="Profit"/>
  </r>
  <r>
    <d v="2016-11-12T00:00:00"/>
    <x v="2"/>
    <x v="10"/>
    <x v="136"/>
    <s v="Frank Hawley20161112"/>
    <x v="3024"/>
    <x v="18"/>
    <x v="0"/>
    <x v="4"/>
    <s v="Newell 332"/>
    <n v="20.58"/>
    <n v="7"/>
    <n v="5.56"/>
    <s v="Profit"/>
  </r>
  <r>
    <d v="2016-11-12T00:00:00"/>
    <x v="2"/>
    <x v="10"/>
    <x v="136"/>
    <s v="Frank Hawley20161112"/>
    <x v="3024"/>
    <x v="18"/>
    <x v="0"/>
    <x v="3"/>
    <s v="Cardinal Slant-D Ring Binders"/>
    <n v="17.38"/>
    <n v="2"/>
    <n v="8.69"/>
    <s v="Profit"/>
  </r>
  <r>
    <d v="2016-11-12T00:00:00"/>
    <x v="2"/>
    <x v="10"/>
    <x v="530"/>
    <s v="Susan Pistek20161112"/>
    <x v="3025"/>
    <x v="10"/>
    <x v="1"/>
    <x v="5"/>
    <s v="Global Leather and Oak Executive Chair, Black"/>
    <n v="1474.8"/>
    <n v="7"/>
    <n v="-21.07"/>
    <s v="Loss"/>
  </r>
  <r>
    <d v="2016-11-12T00:00:00"/>
    <x v="2"/>
    <x v="10"/>
    <x v="530"/>
    <s v="Susan Pistek20161112"/>
    <x v="3025"/>
    <x v="10"/>
    <x v="0"/>
    <x v="12"/>
    <s v="Holmes Replacement Filter for HEPA Air Cleaner, Very Large Room, HEPA Filter"/>
    <n v="110.1"/>
    <n v="2"/>
    <n v="33.03"/>
    <s v="Profit"/>
  </r>
  <r>
    <d v="2016-11-12T00:00:00"/>
    <x v="2"/>
    <x v="10"/>
    <x v="530"/>
    <s v="Susan Pistek20161112"/>
    <x v="3025"/>
    <x v="10"/>
    <x v="0"/>
    <x v="7"/>
    <s v="OIC Bulk Pack Metal Binder Clips"/>
    <n v="16.75"/>
    <n v="6"/>
    <n v="5.44"/>
    <s v="Profit"/>
  </r>
  <r>
    <d v="2016-11-12T00:00:00"/>
    <x v="2"/>
    <x v="10"/>
    <x v="530"/>
    <s v="Susan Pistek20161112"/>
    <x v="3025"/>
    <x v="10"/>
    <x v="1"/>
    <x v="5"/>
    <s v="Hon Deluxe Fabric Upholstered Stacking Chairs, Rounded Back"/>
    <n v="1537.07"/>
    <n v="9"/>
    <n v="0"/>
    <s v="Loss"/>
  </r>
  <r>
    <d v="2016-11-12T00:00:00"/>
    <x v="2"/>
    <x v="10"/>
    <x v="530"/>
    <s v="Susan Pistek20161112"/>
    <x v="3025"/>
    <x v="10"/>
    <x v="1"/>
    <x v="5"/>
    <s v="Hon 4070 Series Pagoda Round Back Stacking Chairs"/>
    <n v="449.37"/>
    <n v="2"/>
    <n v="-12.84"/>
    <s v="Loss"/>
  </r>
  <r>
    <d v="2016-11-12T00:00:00"/>
    <x v="2"/>
    <x v="10"/>
    <x v="233"/>
    <s v="Dianna Wilson20161112"/>
    <x v="3026"/>
    <x v="3"/>
    <x v="2"/>
    <x v="6"/>
    <s v="Panasonic KX TS3282W Corded phone"/>
    <n v="203.98"/>
    <n v="3"/>
    <n v="25.5"/>
    <s v="Profit"/>
  </r>
  <r>
    <d v="2016-11-12T00:00:00"/>
    <x v="2"/>
    <x v="10"/>
    <x v="233"/>
    <s v="Dianna Wilson20161112"/>
    <x v="3026"/>
    <x v="3"/>
    <x v="1"/>
    <x v="13"/>
    <s v="Global Adaptabilities Conference Tables"/>
    <n v="674.35"/>
    <n v="3"/>
    <n v="-8.43"/>
    <s v="Loss"/>
  </r>
  <r>
    <d v="2016-11-12T00:00:00"/>
    <x v="2"/>
    <x v="10"/>
    <x v="153"/>
    <s v="Stephanie Phelps20161112"/>
    <x v="3027"/>
    <x v="1"/>
    <x v="1"/>
    <x v="8"/>
    <s v="DAX Charcoal/Nickel-Tone Document Frame, 5 x 7"/>
    <n v="22.75"/>
    <n v="6"/>
    <n v="-8.5299999999999994"/>
    <s v="Loss"/>
  </r>
  <r>
    <d v="2016-11-13T00:00:00"/>
    <x v="2"/>
    <x v="10"/>
    <x v="365"/>
    <s v="Frank Merwin20161113"/>
    <x v="3028"/>
    <x v="22"/>
    <x v="0"/>
    <x v="4"/>
    <s v="Boston 16801 Nautilus Battery Pencil Sharpener"/>
    <n v="44.02"/>
    <n v="2"/>
    <n v="11.45"/>
    <s v="Profit"/>
  </r>
  <r>
    <d v="2016-11-13T00:00:00"/>
    <x v="2"/>
    <x v="10"/>
    <x v="106"/>
    <s v="Cindy Stewart20161113"/>
    <x v="3029"/>
    <x v="25"/>
    <x v="0"/>
    <x v="14"/>
    <s v="Acme Forged Steel Scissors with Black Enamel Handles"/>
    <n v="52.14"/>
    <n v="7"/>
    <n v="5.87"/>
    <s v="Profit"/>
  </r>
  <r>
    <d v="2016-11-13T00:00:00"/>
    <x v="2"/>
    <x v="10"/>
    <x v="775"/>
    <s v="Adrian Shami20161113"/>
    <x v="3030"/>
    <x v="22"/>
    <x v="1"/>
    <x v="8"/>
    <s v="Eldon Image Series Desk Accessories, Burgundy"/>
    <n v="4.18"/>
    <n v="1"/>
    <n v="1.5"/>
    <s v="Profit"/>
  </r>
  <r>
    <d v="2016-11-13T00:00:00"/>
    <x v="2"/>
    <x v="10"/>
    <x v="684"/>
    <s v="Chuck Clark20161113"/>
    <x v="3031"/>
    <x v="2"/>
    <x v="0"/>
    <x v="0"/>
    <s v="White Computer Printout Paper by Universal"/>
    <n v="217.06"/>
    <n v="7"/>
    <n v="78.680000000000007"/>
    <s v="Profit"/>
  </r>
  <r>
    <d v="2016-11-13T00:00:00"/>
    <x v="2"/>
    <x v="10"/>
    <x v="162"/>
    <s v="Laurel Beltran20161113"/>
    <x v="3032"/>
    <x v="1"/>
    <x v="0"/>
    <x v="3"/>
    <s v="XtraLife ClearVue Slant-D Ring Binders by Cardinal"/>
    <n v="3.14"/>
    <n v="2"/>
    <n v="-4.7"/>
    <s v="Loss"/>
  </r>
  <r>
    <d v="2016-11-13T00:00:00"/>
    <x v="2"/>
    <x v="10"/>
    <x v="38"/>
    <s v="Cyma Kinney20161113"/>
    <x v="3033"/>
    <x v="20"/>
    <x v="0"/>
    <x v="2"/>
    <s v="Tenex File Box, Personal Filing Tote with Lid, Black"/>
    <n v="77.55"/>
    <n v="5"/>
    <n v="20.16"/>
    <s v="Profit"/>
  </r>
  <r>
    <d v="2016-11-13T00:00:00"/>
    <x v="2"/>
    <x v="10"/>
    <x v="38"/>
    <s v="Cyma Kinney20161113"/>
    <x v="3033"/>
    <x v="20"/>
    <x v="0"/>
    <x v="2"/>
    <s v="Eldon Simplefile Box Office"/>
    <n v="24.88"/>
    <n v="2"/>
    <n v="6.97"/>
    <s v="Profit"/>
  </r>
  <r>
    <d v="2016-11-13T00:00:00"/>
    <x v="2"/>
    <x v="10"/>
    <x v="38"/>
    <s v="Cyma Kinney20161113"/>
    <x v="3033"/>
    <x v="20"/>
    <x v="0"/>
    <x v="4"/>
    <s v="Boston Electric Pencil Sharpener, Model 1818, Charcoal Black"/>
    <n v="140.75"/>
    <n v="5"/>
    <n v="39.409999999999997"/>
    <s v="Profit"/>
  </r>
  <r>
    <d v="2016-11-13T00:00:00"/>
    <x v="2"/>
    <x v="10"/>
    <x v="38"/>
    <s v="Cyma Kinney20161113"/>
    <x v="3033"/>
    <x v="20"/>
    <x v="0"/>
    <x v="2"/>
    <s v="Portable Personal File Box"/>
    <n v="36.630000000000003"/>
    <n v="3"/>
    <n v="9.89"/>
    <s v="Profit"/>
  </r>
  <r>
    <d v="2016-11-13T00:00:00"/>
    <x v="2"/>
    <x v="10"/>
    <x v="324"/>
    <s v="Tom Stivers20161113"/>
    <x v="3034"/>
    <x v="39"/>
    <x v="1"/>
    <x v="8"/>
    <s v="Master Giant Foot Doorstop, Safety Yellow"/>
    <n v="30.36"/>
    <n v="4"/>
    <n v="13.05"/>
    <s v="Profit"/>
  </r>
  <r>
    <d v="2016-11-13T00:00:00"/>
    <x v="2"/>
    <x v="10"/>
    <x v="619"/>
    <s v="Corinna Mitchell20161113"/>
    <x v="3035"/>
    <x v="20"/>
    <x v="2"/>
    <x v="6"/>
    <s v="Xiaomi Mi3"/>
    <n v="2279.96"/>
    <n v="4"/>
    <n v="592.79"/>
    <s v="Profit"/>
  </r>
  <r>
    <d v="2016-11-13T00:00:00"/>
    <x v="2"/>
    <x v="10"/>
    <x v="619"/>
    <s v="Corinna Mitchell20161113"/>
    <x v="3035"/>
    <x v="20"/>
    <x v="0"/>
    <x v="1"/>
    <s v="Avery 499"/>
    <n v="14.94"/>
    <n v="3"/>
    <n v="6.87"/>
    <s v="Profit"/>
  </r>
  <r>
    <d v="2016-11-13T00:00:00"/>
    <x v="2"/>
    <x v="10"/>
    <x v="675"/>
    <s v="Philisse Overcash20161113"/>
    <x v="3036"/>
    <x v="22"/>
    <x v="1"/>
    <x v="8"/>
    <s v="DAX Solid Wood Frames"/>
    <n v="19.54"/>
    <n v="2"/>
    <n v="7.23"/>
    <s v="Profit"/>
  </r>
  <r>
    <d v="2016-11-14T00:00:00"/>
    <x v="2"/>
    <x v="10"/>
    <x v="158"/>
    <s v="Allen Armold20161114"/>
    <x v="3037"/>
    <x v="4"/>
    <x v="2"/>
    <x v="9"/>
    <s v="Logitech diNovo Edge Keyboard"/>
    <n v="499.98"/>
    <n v="2"/>
    <n v="115"/>
    <s v="Profit"/>
  </r>
  <r>
    <d v="2016-11-14T00:00:00"/>
    <x v="2"/>
    <x v="10"/>
    <x v="158"/>
    <s v="Allen Armold20161114"/>
    <x v="3037"/>
    <x v="4"/>
    <x v="0"/>
    <x v="0"/>
    <s v="Xerox 4200 Series MultiUse Premium Copy Paper (20Lb. and 84 Bright)"/>
    <n v="5.28"/>
    <n v="1"/>
    <n v="2.38"/>
    <s v="Profit"/>
  </r>
  <r>
    <d v="2016-11-14T00:00:00"/>
    <x v="2"/>
    <x v="10"/>
    <x v="158"/>
    <s v="Allen Armold20161114"/>
    <x v="3037"/>
    <x v="4"/>
    <x v="0"/>
    <x v="3"/>
    <s v="ACCOHIDE 3-Ring Binder, Blue, 1&quot;"/>
    <n v="8.26"/>
    <n v="2"/>
    <n v="3.88"/>
    <s v="Profit"/>
  </r>
  <r>
    <d v="2016-11-14T00:00:00"/>
    <x v="2"/>
    <x v="10"/>
    <x v="776"/>
    <s v="Ralph Ritter20161114"/>
    <x v="3038"/>
    <x v="3"/>
    <x v="0"/>
    <x v="1"/>
    <s v="Avery 52"/>
    <n v="7.38"/>
    <n v="2"/>
    <n v="3.47"/>
    <s v="Profit"/>
  </r>
  <r>
    <d v="2016-11-14T00:00:00"/>
    <x v="2"/>
    <x v="10"/>
    <x v="708"/>
    <s v="Kelly Collister20161114"/>
    <x v="3039"/>
    <x v="0"/>
    <x v="0"/>
    <x v="3"/>
    <s v="Binder Posts"/>
    <n v="2.2999999999999998"/>
    <n v="2"/>
    <n v="-3.9"/>
    <s v="Loss"/>
  </r>
  <r>
    <d v="2016-11-14T00:00:00"/>
    <x v="2"/>
    <x v="10"/>
    <x v="337"/>
    <s v="Maria Bertelson20161114"/>
    <x v="3040"/>
    <x v="20"/>
    <x v="1"/>
    <x v="5"/>
    <s v="Hon GuestStacker Chair"/>
    <n v="408.01"/>
    <n v="2"/>
    <n v="72.53"/>
    <s v="Profit"/>
  </r>
  <r>
    <d v="2016-11-14T00:00:00"/>
    <x v="2"/>
    <x v="10"/>
    <x v="337"/>
    <s v="Maria Bertelson20161114"/>
    <x v="3040"/>
    <x v="20"/>
    <x v="0"/>
    <x v="2"/>
    <s v="Tenex Personal Project File with Scoop Front Design, Black"/>
    <n v="40.44"/>
    <n v="3"/>
    <n v="10.51"/>
    <s v="Profit"/>
  </r>
  <r>
    <d v="2016-11-14T00:00:00"/>
    <x v="2"/>
    <x v="10"/>
    <x v="632"/>
    <s v="Eugene Barchas20161114"/>
    <x v="3041"/>
    <x v="2"/>
    <x v="1"/>
    <x v="5"/>
    <s v="Global Ergonomic Managers Chair"/>
    <n v="380.06"/>
    <n v="3"/>
    <n v="-21.72"/>
    <s v="Loss"/>
  </r>
  <r>
    <d v="2016-11-14T00:00:00"/>
    <x v="2"/>
    <x v="10"/>
    <x v="632"/>
    <s v="Eugene Barchas20161114"/>
    <x v="3041"/>
    <x v="2"/>
    <x v="2"/>
    <x v="16"/>
    <s v="Sharp AL-1530CS Digital Copier"/>
    <n v="1199.98"/>
    <n v="4"/>
    <n v="180"/>
    <s v="Profit"/>
  </r>
  <r>
    <d v="2016-11-14T00:00:00"/>
    <x v="2"/>
    <x v="10"/>
    <x v="632"/>
    <s v="Eugene Barchas20161114"/>
    <x v="3041"/>
    <x v="2"/>
    <x v="1"/>
    <x v="8"/>
    <s v="DAX Contemporary Wood Frame with Silver Metal Mat, Desktop, 11 x 14 Size"/>
    <n v="48.58"/>
    <n v="3"/>
    <n v="9.7200000000000006"/>
    <s v="Profit"/>
  </r>
  <r>
    <d v="2016-11-14T00:00:00"/>
    <x v="2"/>
    <x v="10"/>
    <x v="560"/>
    <s v="Tim Brockman20161114"/>
    <x v="3042"/>
    <x v="3"/>
    <x v="0"/>
    <x v="4"/>
    <s v="Newell 35"/>
    <n v="9.84"/>
    <n v="3"/>
    <n v="2.85"/>
    <s v="Profit"/>
  </r>
  <r>
    <d v="2016-11-14T00:00:00"/>
    <x v="2"/>
    <x v="10"/>
    <x v="176"/>
    <s v="Justin MacKendrick20161114"/>
    <x v="3043"/>
    <x v="7"/>
    <x v="0"/>
    <x v="0"/>
    <s v="Tops Wirebound Message Log Books"/>
    <n v="16.45"/>
    <n v="5"/>
    <n v="7.57"/>
    <s v="Profit"/>
  </r>
  <r>
    <d v="2016-11-14T00:00:00"/>
    <x v="2"/>
    <x v="10"/>
    <x v="176"/>
    <s v="Justin MacKendrick20161114"/>
    <x v="3043"/>
    <x v="7"/>
    <x v="1"/>
    <x v="8"/>
    <s v="Stacking Trays by OIC"/>
    <n v="19.920000000000002"/>
    <n v="4"/>
    <n v="6.57"/>
    <s v="Profit"/>
  </r>
  <r>
    <d v="2016-11-14T00:00:00"/>
    <x v="2"/>
    <x v="10"/>
    <x v="361"/>
    <s v="Ryan Crowe20161114"/>
    <x v="3044"/>
    <x v="36"/>
    <x v="2"/>
    <x v="6"/>
    <s v="BlueLounge Milo Smartphone Stand, White/Metallic"/>
    <n v="89.97"/>
    <n v="3"/>
    <n v="25.19"/>
    <s v="Profit"/>
  </r>
  <r>
    <d v="2016-11-14T00:00:00"/>
    <x v="2"/>
    <x v="10"/>
    <x v="0"/>
    <s v="Darren Powers20161114"/>
    <x v="3045"/>
    <x v="20"/>
    <x v="2"/>
    <x v="6"/>
    <s v="SmartStand Mobile Device Holder, Assorted Colors"/>
    <n v="13.98"/>
    <n v="2"/>
    <n v="3.91"/>
    <s v="Profit"/>
  </r>
  <r>
    <d v="2016-11-14T00:00:00"/>
    <x v="2"/>
    <x v="10"/>
    <x v="0"/>
    <s v="Darren Powers20161114"/>
    <x v="3045"/>
    <x v="20"/>
    <x v="0"/>
    <x v="4"/>
    <s v="Boston Home &amp; Office Model 2000 Electric Pencil Sharpeners"/>
    <n v="23.65"/>
    <n v="1"/>
    <n v="6.15"/>
    <s v="Profit"/>
  </r>
  <r>
    <d v="2016-11-15T00:00:00"/>
    <x v="2"/>
    <x v="10"/>
    <x v="660"/>
    <s v="Stewart Carmichael20161115"/>
    <x v="3046"/>
    <x v="3"/>
    <x v="2"/>
    <x v="9"/>
    <s v="ImationÂ 16GB Mini TravelDrive USB 2.0Â Flash Drive"/>
    <n v="99.39"/>
    <n v="3"/>
    <n v="40.75"/>
    <s v="Profit"/>
  </r>
  <r>
    <d v="2016-11-15T00:00:00"/>
    <x v="2"/>
    <x v="10"/>
    <x v="614"/>
    <s v="Toby Gnade20161115"/>
    <x v="3047"/>
    <x v="3"/>
    <x v="0"/>
    <x v="3"/>
    <s v="Fellowes PB500 Electric Punch Plastic Comb Binding Machine with Manual Bind"/>
    <n v="1016.79"/>
    <n v="1"/>
    <n v="381.3"/>
    <s v="Profit"/>
  </r>
  <r>
    <d v="2016-11-15T00:00:00"/>
    <x v="2"/>
    <x v="10"/>
    <x v="614"/>
    <s v="Toby Gnade20161115"/>
    <x v="3047"/>
    <x v="3"/>
    <x v="0"/>
    <x v="3"/>
    <s v="Avery Self-Adhesive Photo Pockets for Polaroid Photos"/>
    <n v="38.14"/>
    <n v="7"/>
    <n v="13.35"/>
    <s v="Profit"/>
  </r>
  <r>
    <d v="2016-11-15T00:00:00"/>
    <x v="2"/>
    <x v="10"/>
    <x v="123"/>
    <s v="Anna HÃ¤berlin20161115"/>
    <x v="3048"/>
    <x v="3"/>
    <x v="2"/>
    <x v="6"/>
    <s v="Polycom SoundPoint IP 450 VoIP phone"/>
    <n v="361.38"/>
    <n v="2"/>
    <n v="27.1"/>
    <s v="Profit"/>
  </r>
  <r>
    <d v="2016-11-15T00:00:00"/>
    <x v="2"/>
    <x v="10"/>
    <x v="402"/>
    <s v="Odella Nelson20161115"/>
    <x v="3049"/>
    <x v="25"/>
    <x v="1"/>
    <x v="13"/>
    <s v="Hon Racetrack Conference Tables"/>
    <n v="630.02"/>
    <n v="4"/>
    <n v="-199.51"/>
    <s v="Loss"/>
  </r>
  <r>
    <d v="2016-11-16T00:00:00"/>
    <x v="2"/>
    <x v="10"/>
    <x v="131"/>
    <s v="Ruben Dartt20161116"/>
    <x v="3050"/>
    <x v="31"/>
    <x v="0"/>
    <x v="10"/>
    <s v="Staple envelope"/>
    <n v="28.4"/>
    <n v="5"/>
    <n v="13.35"/>
    <s v="Profit"/>
  </r>
  <r>
    <d v="2016-11-16T00:00:00"/>
    <x v="2"/>
    <x v="10"/>
    <x v="24"/>
    <s v="Ionia McGrath20161116"/>
    <x v="3051"/>
    <x v="3"/>
    <x v="0"/>
    <x v="3"/>
    <s v="Round Ring Binders"/>
    <n v="8.32"/>
    <n v="5"/>
    <n v="2.81"/>
    <s v="Profit"/>
  </r>
  <r>
    <d v="2016-11-17T00:00:00"/>
    <x v="2"/>
    <x v="10"/>
    <x v="389"/>
    <s v="Maribeth Schnelling20161117"/>
    <x v="3052"/>
    <x v="31"/>
    <x v="0"/>
    <x v="3"/>
    <s v="Avery Non-Stick Binders"/>
    <n v="10.78"/>
    <n v="3"/>
    <n v="3.37"/>
    <s v="Profit"/>
  </r>
  <r>
    <d v="2016-11-17T00:00:00"/>
    <x v="2"/>
    <x v="10"/>
    <x v="497"/>
    <s v="Barry Gonzalez20161117"/>
    <x v="3053"/>
    <x v="0"/>
    <x v="2"/>
    <x v="6"/>
    <s v="Apple EarPods with Remote and Mic"/>
    <n v="67.180000000000007"/>
    <n v="3"/>
    <n v="6.72"/>
    <s v="Profit"/>
  </r>
  <r>
    <d v="2016-11-17T00:00:00"/>
    <x v="2"/>
    <x v="10"/>
    <x v="497"/>
    <s v="Barry Gonzalez20161117"/>
    <x v="3053"/>
    <x v="0"/>
    <x v="0"/>
    <x v="0"/>
    <s v="TOPS Voice Message Log Book, Flash Format"/>
    <n v="15.23"/>
    <n v="4"/>
    <n v="5.52"/>
    <s v="Profit"/>
  </r>
  <r>
    <d v="2016-11-17T00:00:00"/>
    <x v="2"/>
    <x v="10"/>
    <x v="631"/>
    <s v="Heather Jas20161117"/>
    <x v="3054"/>
    <x v="3"/>
    <x v="0"/>
    <x v="14"/>
    <s v="Acme Tagit Stainless Steel Antibacterial Scissors"/>
    <n v="49.5"/>
    <n v="5"/>
    <n v="13.37"/>
    <s v="Profit"/>
  </r>
  <r>
    <d v="2016-11-18T00:00:00"/>
    <x v="2"/>
    <x v="10"/>
    <x v="299"/>
    <s v="Arthur Wiediger20161118"/>
    <x v="3055"/>
    <x v="39"/>
    <x v="0"/>
    <x v="2"/>
    <s v="Tennsco Snap-Together Open Shelving Units, Starter Sets and Add-On Units"/>
    <n v="1117.92"/>
    <n v="4"/>
    <n v="55.9"/>
    <s v="Profit"/>
  </r>
  <r>
    <d v="2016-11-18T00:00:00"/>
    <x v="2"/>
    <x v="10"/>
    <x v="188"/>
    <s v="Steve Nguyen20161118"/>
    <x v="3056"/>
    <x v="0"/>
    <x v="0"/>
    <x v="4"/>
    <s v="4009 Highlighters by Sanford"/>
    <n v="6.37"/>
    <n v="2"/>
    <n v="1.03"/>
    <s v="Profit"/>
  </r>
  <r>
    <d v="2016-11-18T00:00:00"/>
    <x v="2"/>
    <x v="10"/>
    <x v="188"/>
    <s v="Steve Nguyen20161118"/>
    <x v="3056"/>
    <x v="0"/>
    <x v="0"/>
    <x v="1"/>
    <s v="Avery 4027 File Folder Labels for Dot Matrix Printers, 5000 Labels per Box, White"/>
    <n v="48.85"/>
    <n v="2"/>
    <n v="15.88"/>
    <s v="Profit"/>
  </r>
  <r>
    <d v="2016-11-18T00:00:00"/>
    <x v="2"/>
    <x v="10"/>
    <x v="188"/>
    <s v="Steve Nguyen20161118"/>
    <x v="3056"/>
    <x v="0"/>
    <x v="0"/>
    <x v="0"/>
    <s v="Xerox 1881"/>
    <n v="19.649999999999999"/>
    <n v="2"/>
    <n v="6.63"/>
    <s v="Profit"/>
  </r>
  <r>
    <d v="2016-11-18T00:00:00"/>
    <x v="2"/>
    <x v="10"/>
    <x v="188"/>
    <s v="Steve Nguyen20161118"/>
    <x v="3056"/>
    <x v="0"/>
    <x v="1"/>
    <x v="5"/>
    <s v="Global Value Steno Chair, Gray"/>
    <n v="255.11"/>
    <n v="6"/>
    <n v="-18.22"/>
    <s v="Loss"/>
  </r>
  <r>
    <d v="2016-11-18T00:00:00"/>
    <x v="2"/>
    <x v="10"/>
    <x v="191"/>
    <s v="Sean Braxton20161118"/>
    <x v="3057"/>
    <x v="10"/>
    <x v="0"/>
    <x v="12"/>
    <s v="Holmes 99% HEPA Air Purifier"/>
    <n v="103.97"/>
    <n v="6"/>
    <n v="16.89"/>
    <s v="Profit"/>
  </r>
  <r>
    <d v="2016-11-18T00:00:00"/>
    <x v="2"/>
    <x v="10"/>
    <x v="492"/>
    <s v="Tracy Collins20161118"/>
    <x v="3058"/>
    <x v="3"/>
    <x v="2"/>
    <x v="6"/>
    <s v="Grandstream GXP2100 Mainstream Business Phone"/>
    <n v="61.19"/>
    <n v="1"/>
    <n v="6.12"/>
    <s v="Profit"/>
  </r>
  <r>
    <d v="2016-11-18T00:00:00"/>
    <x v="2"/>
    <x v="10"/>
    <x v="492"/>
    <s v="Tracy Collins20161118"/>
    <x v="3058"/>
    <x v="3"/>
    <x v="0"/>
    <x v="12"/>
    <s v="Fellowes Command Center 5-outlet power strip"/>
    <n v="67.84"/>
    <n v="1"/>
    <n v="18.32"/>
    <s v="Profit"/>
  </r>
  <r>
    <d v="2016-11-18T00:00:00"/>
    <x v="2"/>
    <x v="10"/>
    <x v="63"/>
    <s v="Ashley Jarboe20161118"/>
    <x v="3059"/>
    <x v="14"/>
    <x v="1"/>
    <x v="5"/>
    <s v="Novimex Swivel Fabric Task Chair"/>
    <n v="301.95999999999998"/>
    <n v="2"/>
    <n v="33.22"/>
    <s v="Profit"/>
  </r>
  <r>
    <d v="2016-11-18T00:00:00"/>
    <x v="2"/>
    <x v="10"/>
    <x v="385"/>
    <s v="Karen Carlisle20161118"/>
    <x v="3060"/>
    <x v="33"/>
    <x v="2"/>
    <x v="9"/>
    <s v="LogitechÂ Z-906 Speaker sys - home theater - 5.1-CH"/>
    <n v="1319.96"/>
    <n v="4"/>
    <n v="527.98"/>
    <s v="Profit"/>
  </r>
  <r>
    <d v="2016-11-18T00:00:00"/>
    <x v="2"/>
    <x v="10"/>
    <x v="190"/>
    <s v="Patrick Gardner20161118"/>
    <x v="3061"/>
    <x v="3"/>
    <x v="2"/>
    <x v="9"/>
    <s v="WD My Passport Ultra 2TB Portable External Hard Drive"/>
    <n v="595"/>
    <n v="5"/>
    <n v="95.2"/>
    <s v="Profit"/>
  </r>
  <r>
    <d v="2016-11-18T00:00:00"/>
    <x v="2"/>
    <x v="10"/>
    <x v="737"/>
    <s v="Bobby Elias20161118"/>
    <x v="3062"/>
    <x v="3"/>
    <x v="0"/>
    <x v="3"/>
    <s v="Recycled Premium Regency Composition Covers"/>
    <n v="61.12"/>
    <n v="5"/>
    <n v="22.16"/>
    <s v="Profit"/>
  </r>
  <r>
    <d v="2016-11-19T00:00:00"/>
    <x v="2"/>
    <x v="10"/>
    <x v="724"/>
    <s v="Doug Jacobs20161119"/>
    <x v="3063"/>
    <x v="20"/>
    <x v="0"/>
    <x v="3"/>
    <s v="Avery Hanging File Binders"/>
    <n v="14.35"/>
    <n v="3"/>
    <n v="4.66"/>
    <s v="Profit"/>
  </r>
  <r>
    <d v="2016-11-19T00:00:00"/>
    <x v="2"/>
    <x v="10"/>
    <x v="724"/>
    <s v="Doug Jacobs20161119"/>
    <x v="3063"/>
    <x v="20"/>
    <x v="0"/>
    <x v="2"/>
    <s v="Fellowes Neat Ideas Storage Cubes"/>
    <n v="64.959999999999994"/>
    <n v="2"/>
    <n v="2.6"/>
    <s v="Profit"/>
  </r>
  <r>
    <d v="2016-11-19T00:00:00"/>
    <x v="2"/>
    <x v="10"/>
    <x v="724"/>
    <s v="Doug Jacobs20161119"/>
    <x v="3063"/>
    <x v="20"/>
    <x v="0"/>
    <x v="2"/>
    <s v="Advantus Rolling Storage Box"/>
    <n v="68.599999999999994"/>
    <n v="4"/>
    <n v="18.52"/>
    <s v="Profit"/>
  </r>
  <r>
    <d v="2016-11-19T00:00:00"/>
    <x v="2"/>
    <x v="10"/>
    <x v="281"/>
    <s v="Eric Hoffmann20161119"/>
    <x v="3064"/>
    <x v="0"/>
    <x v="0"/>
    <x v="2"/>
    <s v="Tennsco Lockers, Gray"/>
    <n v="100.7"/>
    <n v="6"/>
    <n v="-16.36"/>
    <s v="Loss"/>
  </r>
  <r>
    <d v="2016-11-19T00:00:00"/>
    <x v="2"/>
    <x v="10"/>
    <x v="281"/>
    <s v="Eric Hoffmann20161119"/>
    <x v="3064"/>
    <x v="0"/>
    <x v="1"/>
    <x v="8"/>
    <s v="GE General Purpose, Extra Long Life, Showcase &amp; Floodlight Incandescent Bulbs"/>
    <n v="2.33"/>
    <n v="2"/>
    <n v="-0.76"/>
    <s v="Loss"/>
  </r>
  <r>
    <d v="2016-11-19T00:00:00"/>
    <x v="2"/>
    <x v="10"/>
    <x v="281"/>
    <s v="Eric Hoffmann20161119"/>
    <x v="3064"/>
    <x v="0"/>
    <x v="0"/>
    <x v="3"/>
    <s v="GBC Standard Recycled Report Covers, Clear Plastic Sheets"/>
    <n v="10.78"/>
    <n v="5"/>
    <n v="-17.25"/>
    <s v="Loss"/>
  </r>
  <r>
    <d v="2016-11-19T00:00:00"/>
    <x v="2"/>
    <x v="10"/>
    <x v="281"/>
    <s v="Eric Hoffmann20161119"/>
    <x v="3064"/>
    <x v="0"/>
    <x v="0"/>
    <x v="7"/>
    <s v="Staples"/>
    <n v="58.37"/>
    <n v="12"/>
    <n v="21.89"/>
    <s v="Profit"/>
  </r>
  <r>
    <d v="2016-11-19T00:00:00"/>
    <x v="2"/>
    <x v="10"/>
    <x v="281"/>
    <s v="Eric Hoffmann20161119"/>
    <x v="3064"/>
    <x v="0"/>
    <x v="0"/>
    <x v="10"/>
    <s v="Recycled Interoffice Envelopes with Re-Use-A-Seal Closure, 10 x 13"/>
    <n v="40.97"/>
    <n v="3"/>
    <n v="13.83"/>
    <s v="Profit"/>
  </r>
  <r>
    <d v="2016-11-19T00:00:00"/>
    <x v="2"/>
    <x v="10"/>
    <x v="281"/>
    <s v="Eric Hoffmann20161119"/>
    <x v="3064"/>
    <x v="0"/>
    <x v="2"/>
    <x v="6"/>
    <s v="invisibleSHIELD by ZAGG Smudge-Free Screen Protector"/>
    <n v="71.959999999999994"/>
    <n v="5"/>
    <n v="25.19"/>
    <s v="Profit"/>
  </r>
  <r>
    <d v="2016-11-19T00:00:00"/>
    <x v="2"/>
    <x v="10"/>
    <x v="281"/>
    <s v="Eric Hoffmann20161119"/>
    <x v="3064"/>
    <x v="0"/>
    <x v="0"/>
    <x v="0"/>
    <s v="Xerox 1905"/>
    <n v="10.37"/>
    <n v="2"/>
    <n v="3.63"/>
    <s v="Profit"/>
  </r>
  <r>
    <d v="2016-11-19T00:00:00"/>
    <x v="2"/>
    <x v="10"/>
    <x v="281"/>
    <s v="Eric Hoffmann20161119"/>
    <x v="3064"/>
    <x v="0"/>
    <x v="0"/>
    <x v="3"/>
    <s v="Avery Hidden Tab Dividers for Binding Systems"/>
    <n v="1.19"/>
    <n v="2"/>
    <n v="-2.0299999999999998"/>
    <s v="Loss"/>
  </r>
  <r>
    <d v="2016-11-19T00:00:00"/>
    <x v="2"/>
    <x v="10"/>
    <x v="70"/>
    <s v="Nora Pelletier20161119"/>
    <x v="3065"/>
    <x v="20"/>
    <x v="0"/>
    <x v="4"/>
    <s v="Newell 340"/>
    <n v="17.28"/>
    <n v="6"/>
    <n v="5.01"/>
    <s v="Profit"/>
  </r>
  <r>
    <d v="2016-11-19T00:00:00"/>
    <x v="2"/>
    <x v="10"/>
    <x v="70"/>
    <s v="Nora Pelletier20161119"/>
    <x v="3065"/>
    <x v="20"/>
    <x v="0"/>
    <x v="3"/>
    <s v="GBC Plastic Binding Combs"/>
    <n v="17.71"/>
    <n v="3"/>
    <n v="6.42"/>
    <s v="Profit"/>
  </r>
  <r>
    <d v="2016-11-19T00:00:00"/>
    <x v="2"/>
    <x v="10"/>
    <x v="676"/>
    <s v="Tim Taslimi20161119"/>
    <x v="3066"/>
    <x v="18"/>
    <x v="0"/>
    <x v="12"/>
    <s v="Acco 6 Outlet Guardian Premium Plus Surge Suppressor"/>
    <n v="54.96"/>
    <n v="3"/>
    <n v="15.94"/>
    <s v="Profit"/>
  </r>
  <r>
    <d v="2016-11-19T00:00:00"/>
    <x v="2"/>
    <x v="10"/>
    <x v="235"/>
    <s v="Liz Thompson20161119"/>
    <x v="3067"/>
    <x v="25"/>
    <x v="0"/>
    <x v="4"/>
    <s v="Deluxe Chalkboard Eraser Cleaner"/>
    <n v="18.48"/>
    <n v="2"/>
    <n v="6.01"/>
    <s v="Profit"/>
  </r>
  <r>
    <d v="2016-11-19T00:00:00"/>
    <x v="2"/>
    <x v="10"/>
    <x v="11"/>
    <s v="Natalie DeCherney20161119"/>
    <x v="3068"/>
    <x v="20"/>
    <x v="0"/>
    <x v="12"/>
    <s v="Disposable Triple-Filter Dust Bags"/>
    <n v="8.74"/>
    <n v="2"/>
    <n v="2.27"/>
    <s v="Profit"/>
  </r>
  <r>
    <d v="2016-11-19T00:00:00"/>
    <x v="2"/>
    <x v="10"/>
    <x v="11"/>
    <s v="Natalie DeCherney20161119"/>
    <x v="3068"/>
    <x v="20"/>
    <x v="0"/>
    <x v="0"/>
    <s v="Recycled Desk Saver Line &quot;While You Were Out&quot; Book, 5 1/2&quot; X 4&quot;"/>
    <n v="44.75"/>
    <n v="5"/>
    <n v="20.59"/>
    <s v="Profit"/>
  </r>
  <r>
    <d v="2016-11-19T00:00:00"/>
    <x v="2"/>
    <x v="10"/>
    <x v="362"/>
    <s v="Janet Molinari20161119"/>
    <x v="3069"/>
    <x v="22"/>
    <x v="1"/>
    <x v="8"/>
    <s v="Tenex Chairmats For Use With Carpeted Floors"/>
    <n v="31.96"/>
    <n v="2"/>
    <n v="1.6"/>
    <s v="Profit"/>
  </r>
  <r>
    <d v="2016-11-20T00:00:00"/>
    <x v="2"/>
    <x v="10"/>
    <x v="608"/>
    <s v="Nora Paige20161120"/>
    <x v="3070"/>
    <x v="39"/>
    <x v="0"/>
    <x v="1"/>
    <s v="Avery 519"/>
    <n v="14.62"/>
    <n v="2"/>
    <n v="6.87"/>
    <s v="Profit"/>
  </r>
  <r>
    <d v="2016-11-20T00:00:00"/>
    <x v="2"/>
    <x v="10"/>
    <x v="608"/>
    <s v="Nora Paige20161120"/>
    <x v="3070"/>
    <x v="39"/>
    <x v="2"/>
    <x v="6"/>
    <s v="Avaya 5420 Digital phone"/>
    <n v="944.93"/>
    <n v="7"/>
    <n v="236.23"/>
    <s v="Profit"/>
  </r>
  <r>
    <d v="2016-11-20T00:00:00"/>
    <x v="2"/>
    <x v="10"/>
    <x v="327"/>
    <s v="Nick Zandusky20161120"/>
    <x v="3071"/>
    <x v="10"/>
    <x v="0"/>
    <x v="7"/>
    <s v="Advantus SlideClip Paper Clips"/>
    <n v="19.100000000000001"/>
    <n v="7"/>
    <n v="6.68"/>
    <s v="Profit"/>
  </r>
  <r>
    <d v="2016-11-20T00:00:00"/>
    <x v="2"/>
    <x v="10"/>
    <x v="327"/>
    <s v="Nick Zandusky20161120"/>
    <x v="3071"/>
    <x v="10"/>
    <x v="0"/>
    <x v="1"/>
    <s v="Avery 512"/>
    <n v="18.5"/>
    <n v="8"/>
    <n v="6.24"/>
    <s v="Profit"/>
  </r>
  <r>
    <d v="2016-11-20T00:00:00"/>
    <x v="2"/>
    <x v="10"/>
    <x v="327"/>
    <s v="Nick Zandusky20161120"/>
    <x v="3071"/>
    <x v="10"/>
    <x v="2"/>
    <x v="9"/>
    <s v="Logitech Wireless Gaming Headset G930"/>
    <n v="255.98"/>
    <n v="2"/>
    <n v="54.4"/>
    <s v="Profit"/>
  </r>
  <r>
    <d v="2016-11-20T00:00:00"/>
    <x v="2"/>
    <x v="10"/>
    <x v="327"/>
    <s v="Nick Zandusky20161120"/>
    <x v="3071"/>
    <x v="10"/>
    <x v="1"/>
    <x v="11"/>
    <s v="Bush Westfield Collection Bookcases, Medium Cherry Finish"/>
    <n v="86.97"/>
    <n v="3"/>
    <n v="-48.7"/>
    <s v="Loss"/>
  </r>
  <r>
    <d v="2016-11-20T00:00:00"/>
    <x v="2"/>
    <x v="10"/>
    <x v="156"/>
    <s v="Allen Goldenen20161120"/>
    <x v="3072"/>
    <x v="10"/>
    <x v="0"/>
    <x v="0"/>
    <s v="Southworth 25% Cotton Granite Paper &amp; Envelopes"/>
    <n v="15.7"/>
    <n v="3"/>
    <n v="5.0999999999999996"/>
    <s v="Profit"/>
  </r>
  <r>
    <d v="2016-11-20T00:00:00"/>
    <x v="2"/>
    <x v="10"/>
    <x v="156"/>
    <s v="Allen Goldenen20161120"/>
    <x v="3072"/>
    <x v="10"/>
    <x v="0"/>
    <x v="3"/>
    <s v="Acco 3-Hole Punch"/>
    <n v="2.63"/>
    <n v="2"/>
    <n v="-1.93"/>
    <s v="Loss"/>
  </r>
  <r>
    <d v="2016-11-20T00:00:00"/>
    <x v="2"/>
    <x v="10"/>
    <x v="156"/>
    <s v="Allen Goldenen20161120"/>
    <x v="3072"/>
    <x v="10"/>
    <x v="0"/>
    <x v="3"/>
    <s v="Avery Recycled Flexi-View Covers for Binding Systems"/>
    <n v="14.43"/>
    <n v="3"/>
    <n v="-10.58"/>
    <s v="Loss"/>
  </r>
  <r>
    <d v="2016-11-20T00:00:00"/>
    <x v="2"/>
    <x v="10"/>
    <x v="17"/>
    <s v="David Wiener20161120"/>
    <x v="3073"/>
    <x v="0"/>
    <x v="1"/>
    <x v="5"/>
    <s v="Global Wood Trimmed Manager's Task Chair, Khaki"/>
    <n v="318.43"/>
    <n v="5"/>
    <n v="-77.33"/>
    <s v="Loss"/>
  </r>
  <r>
    <d v="2016-11-20T00:00:00"/>
    <x v="2"/>
    <x v="10"/>
    <x v="17"/>
    <s v="David Wiener20161120"/>
    <x v="3073"/>
    <x v="0"/>
    <x v="2"/>
    <x v="6"/>
    <s v="Samsung HM1900 Bluetooth Headset"/>
    <n v="122.92"/>
    <n v="7"/>
    <n v="46.1"/>
    <s v="Profit"/>
  </r>
  <r>
    <d v="2016-11-20T00:00:00"/>
    <x v="2"/>
    <x v="10"/>
    <x v="17"/>
    <s v="David Wiener20161120"/>
    <x v="3073"/>
    <x v="0"/>
    <x v="1"/>
    <x v="8"/>
    <s v="Eldon Wave Desk Accessories"/>
    <n v="7.07"/>
    <n v="3"/>
    <n v="-2.83"/>
    <s v="Loss"/>
  </r>
  <r>
    <d v="2016-11-20T00:00:00"/>
    <x v="2"/>
    <x v="10"/>
    <x v="302"/>
    <s v="Barbara Fisher20161120"/>
    <x v="3074"/>
    <x v="18"/>
    <x v="0"/>
    <x v="0"/>
    <s v="Ampad Poly Cover Wirebound Steno Book, 6&quot; x 9&quot; Assorted Colors, Gregg Ruled"/>
    <n v="9.08"/>
    <n v="2"/>
    <n v="4.09"/>
    <s v="Profit"/>
  </r>
  <r>
    <d v="2016-11-20T00:00:00"/>
    <x v="2"/>
    <x v="10"/>
    <x v="302"/>
    <s v="Barbara Fisher20161120"/>
    <x v="3074"/>
    <x v="18"/>
    <x v="0"/>
    <x v="0"/>
    <s v="Xerox 189"/>
    <n v="314.55"/>
    <n v="3"/>
    <n v="150.97999999999999"/>
    <s v="Profit"/>
  </r>
  <r>
    <d v="2016-11-20T00:00:00"/>
    <x v="2"/>
    <x v="10"/>
    <x v="302"/>
    <s v="Barbara Fisher20161120"/>
    <x v="3074"/>
    <x v="18"/>
    <x v="0"/>
    <x v="3"/>
    <s v="Pressboard Covers with Storage Hooks, 9 1/2&quot; x 11&quot;, Light Blue"/>
    <n v="4.91"/>
    <n v="1"/>
    <n v="2.31"/>
    <s v="Profit"/>
  </r>
  <r>
    <d v="2016-11-20T00:00:00"/>
    <x v="2"/>
    <x v="10"/>
    <x v="15"/>
    <s v="Erica Hackney20161120"/>
    <x v="3075"/>
    <x v="0"/>
    <x v="2"/>
    <x v="6"/>
    <s v="Wireless Extenders zBoost YX545 SOHO Signal Booster"/>
    <n v="151.19"/>
    <n v="1"/>
    <n v="13.23"/>
    <s v="Profit"/>
  </r>
  <r>
    <d v="2016-11-20T00:00:00"/>
    <x v="2"/>
    <x v="10"/>
    <x v="91"/>
    <s v="Matt Connell20161120"/>
    <x v="3076"/>
    <x v="3"/>
    <x v="0"/>
    <x v="12"/>
    <s v="Bravo II Megaboss 12-Amp Hard Body Upright, Replacement Belts, 2 Belts per Pack"/>
    <n v="39"/>
    <n v="12"/>
    <n v="11.31"/>
    <s v="Profit"/>
  </r>
  <r>
    <d v="2016-11-20T00:00:00"/>
    <x v="2"/>
    <x v="10"/>
    <x v="373"/>
    <s v="Shirley Jackson20161120"/>
    <x v="3077"/>
    <x v="7"/>
    <x v="0"/>
    <x v="3"/>
    <s v="Wilson Jones Elliptical Ring 3 1/2&quot; Capacity Binders, 800 sheets"/>
    <n v="128.4"/>
    <n v="3"/>
    <n v="62.92"/>
    <s v="Profit"/>
  </r>
  <r>
    <d v="2016-11-20T00:00:00"/>
    <x v="2"/>
    <x v="10"/>
    <x v="410"/>
    <s v="Frank Atkinson20161120"/>
    <x v="3078"/>
    <x v="16"/>
    <x v="1"/>
    <x v="11"/>
    <s v="O'Sullivan 2-Door Barrister Bookcase in Odessa Pine"/>
    <n v="289.57"/>
    <n v="2"/>
    <n v="10.86"/>
    <s v="Profit"/>
  </r>
  <r>
    <d v="2016-11-20T00:00:00"/>
    <x v="2"/>
    <x v="10"/>
    <x v="410"/>
    <s v="Frank Atkinson20161120"/>
    <x v="3078"/>
    <x v="16"/>
    <x v="0"/>
    <x v="2"/>
    <s v="Akro-Mils 12-Gallon Tote"/>
    <n v="39.72"/>
    <n v="5"/>
    <n v="4.47"/>
    <s v="Profit"/>
  </r>
  <r>
    <d v="2016-11-20T00:00:00"/>
    <x v="2"/>
    <x v="10"/>
    <x v="410"/>
    <s v="Frank Atkinson20161120"/>
    <x v="3078"/>
    <x v="16"/>
    <x v="2"/>
    <x v="6"/>
    <s v="Grandstream GXP2100 Mainstream Business Phone"/>
    <n v="244.77"/>
    <n v="4"/>
    <n v="24.48"/>
    <s v="Profit"/>
  </r>
  <r>
    <d v="2016-11-20T00:00:00"/>
    <x v="2"/>
    <x v="10"/>
    <x v="688"/>
    <s v="Brendan Murry20161120"/>
    <x v="3079"/>
    <x v="3"/>
    <x v="2"/>
    <x v="9"/>
    <s v="Sony Micro Vault Click 4 GB USB 2.0 Flash Drive"/>
    <n v="27.88"/>
    <n v="2"/>
    <n v="3.9"/>
    <s v="Profit"/>
  </r>
  <r>
    <d v="2016-11-21T00:00:00"/>
    <x v="2"/>
    <x v="10"/>
    <x v="645"/>
    <s v="Justin Hirsh20161121"/>
    <x v="3080"/>
    <x v="11"/>
    <x v="1"/>
    <x v="5"/>
    <s v="Novimex Fabric Task Chair"/>
    <n v="195.14"/>
    <n v="4"/>
    <n v="-12.2"/>
    <s v="Loss"/>
  </r>
  <r>
    <d v="2016-11-21T00:00:00"/>
    <x v="2"/>
    <x v="10"/>
    <x v="491"/>
    <s v="Denise Monton20161121"/>
    <x v="3081"/>
    <x v="30"/>
    <x v="0"/>
    <x v="0"/>
    <s v="Xerox 1987"/>
    <n v="40.46"/>
    <n v="7"/>
    <n v="19.829999999999998"/>
    <s v="Profit"/>
  </r>
  <r>
    <d v="2016-11-21T00:00:00"/>
    <x v="2"/>
    <x v="10"/>
    <x v="491"/>
    <s v="Denise Monton20161121"/>
    <x v="3081"/>
    <x v="30"/>
    <x v="2"/>
    <x v="6"/>
    <s v="Logitech Mobile Speakerphone P710e -Â speaker phone"/>
    <n v="404.94"/>
    <n v="3"/>
    <n v="109.33"/>
    <s v="Profit"/>
  </r>
  <r>
    <d v="2016-11-21T00:00:00"/>
    <x v="2"/>
    <x v="10"/>
    <x v="74"/>
    <s v="Chloris Kastensmidt20161121"/>
    <x v="3082"/>
    <x v="10"/>
    <x v="2"/>
    <x v="15"/>
    <s v="Texas Instrument TI-15 Fraction Calculator"/>
    <n v="30.35"/>
    <n v="7"/>
    <n v="-24.28"/>
    <s v="Loss"/>
  </r>
  <r>
    <d v="2016-11-21T00:00:00"/>
    <x v="2"/>
    <x v="10"/>
    <x v="74"/>
    <s v="Chloris Kastensmidt20161121"/>
    <x v="3082"/>
    <x v="10"/>
    <x v="1"/>
    <x v="5"/>
    <s v="Global Value Steno Chair, Gray"/>
    <n v="127.55"/>
    <n v="3"/>
    <n v="-9.11"/>
    <s v="Loss"/>
  </r>
  <r>
    <d v="2016-11-21T00:00:00"/>
    <x v="2"/>
    <x v="10"/>
    <x v="74"/>
    <s v="Chloris Kastensmidt20161121"/>
    <x v="3082"/>
    <x v="10"/>
    <x v="1"/>
    <x v="8"/>
    <s v="Computer Room Manger, 14&quot;"/>
    <n v="77.95"/>
    <n v="3"/>
    <n v="15.59"/>
    <s v="Profit"/>
  </r>
  <r>
    <d v="2016-11-21T00:00:00"/>
    <x v="2"/>
    <x v="10"/>
    <x v="310"/>
    <s v="Roger Demir20161121"/>
    <x v="3083"/>
    <x v="1"/>
    <x v="0"/>
    <x v="0"/>
    <s v="Xerox 1910"/>
    <n v="38.43"/>
    <n v="1"/>
    <n v="13.45"/>
    <s v="Profit"/>
  </r>
  <r>
    <d v="2016-11-21T00:00:00"/>
    <x v="2"/>
    <x v="10"/>
    <x v="310"/>
    <s v="Roger Demir20161121"/>
    <x v="3083"/>
    <x v="1"/>
    <x v="0"/>
    <x v="2"/>
    <s v="Tenex Personal Project File with Scoop Front Design, Black"/>
    <n v="21.57"/>
    <n v="2"/>
    <n v="1.62"/>
    <s v="Profit"/>
  </r>
  <r>
    <d v="2016-11-21T00:00:00"/>
    <x v="2"/>
    <x v="10"/>
    <x v="310"/>
    <s v="Roger Demir20161121"/>
    <x v="3083"/>
    <x v="1"/>
    <x v="2"/>
    <x v="9"/>
    <s v="Lenovo 17-Key USB Numeric Keypad"/>
    <n v="81.58"/>
    <n v="3"/>
    <n v="2.04"/>
    <s v="Profit"/>
  </r>
  <r>
    <d v="2016-11-21T00:00:00"/>
    <x v="2"/>
    <x v="10"/>
    <x v="30"/>
    <s v="Mike Vittorini20161121"/>
    <x v="3084"/>
    <x v="20"/>
    <x v="0"/>
    <x v="0"/>
    <s v="Xerox 1975"/>
    <n v="12.96"/>
    <n v="2"/>
    <n v="6.35"/>
    <s v="Profit"/>
  </r>
  <r>
    <d v="2016-11-21T00:00:00"/>
    <x v="2"/>
    <x v="10"/>
    <x v="488"/>
    <s v="Julie Kriz20161121"/>
    <x v="3085"/>
    <x v="20"/>
    <x v="1"/>
    <x v="11"/>
    <s v="Hon Metal Bookcases, Putty"/>
    <n v="113.57"/>
    <n v="2"/>
    <n v="12.78"/>
    <s v="Profit"/>
  </r>
  <r>
    <d v="2016-11-21T00:00:00"/>
    <x v="2"/>
    <x v="10"/>
    <x v="495"/>
    <s v="Tiffany House20161121"/>
    <x v="3086"/>
    <x v="3"/>
    <x v="0"/>
    <x v="0"/>
    <s v="Xerox 222"/>
    <n v="32.4"/>
    <n v="5"/>
    <n v="15.55"/>
    <s v="Profit"/>
  </r>
  <r>
    <d v="2016-11-22T00:00:00"/>
    <x v="2"/>
    <x v="10"/>
    <x v="735"/>
    <s v="Todd Boyes20161122"/>
    <x v="3087"/>
    <x v="20"/>
    <x v="1"/>
    <x v="8"/>
    <s v="Luxo Economy Swing Arm Lamp"/>
    <n v="39.880000000000003"/>
    <n v="2"/>
    <n v="11.17"/>
    <s v="Profit"/>
  </r>
  <r>
    <d v="2016-11-22T00:00:00"/>
    <x v="2"/>
    <x v="10"/>
    <x v="735"/>
    <s v="Todd Boyes20161122"/>
    <x v="3087"/>
    <x v="20"/>
    <x v="0"/>
    <x v="3"/>
    <s v="Acco Pressboard Covers with Storage Hooks, 9 1/2&quot; x 11&quot;, Executive Red"/>
    <n v="12.19"/>
    <n v="4"/>
    <n v="4.1100000000000003"/>
    <s v="Profit"/>
  </r>
  <r>
    <d v="2016-11-22T00:00:00"/>
    <x v="2"/>
    <x v="10"/>
    <x v="735"/>
    <s v="Todd Boyes20161122"/>
    <x v="3087"/>
    <x v="20"/>
    <x v="0"/>
    <x v="4"/>
    <s v="BIC Liqua Brite Liner"/>
    <n v="20.82"/>
    <n v="3"/>
    <n v="7.5"/>
    <s v="Profit"/>
  </r>
  <r>
    <d v="2016-11-22T00:00:00"/>
    <x v="2"/>
    <x v="10"/>
    <x v="122"/>
    <s v="Rob Dowd20161122"/>
    <x v="3088"/>
    <x v="14"/>
    <x v="0"/>
    <x v="3"/>
    <s v="Ibico Standard Transparent Covers"/>
    <n v="49.44"/>
    <n v="3"/>
    <n v="24.23"/>
    <s v="Profit"/>
  </r>
  <r>
    <d v="2016-11-22T00:00:00"/>
    <x v="2"/>
    <x v="10"/>
    <x v="617"/>
    <s v="Jeremy Ellison20161122"/>
    <x v="3089"/>
    <x v="0"/>
    <x v="0"/>
    <x v="3"/>
    <s v="Wilson Jones Impact Binders"/>
    <n v="6.22"/>
    <n v="6"/>
    <n v="-9.6300000000000008"/>
    <s v="Loss"/>
  </r>
  <r>
    <d v="2016-11-22T00:00:00"/>
    <x v="2"/>
    <x v="10"/>
    <x v="617"/>
    <s v="Jeremy Ellison20161122"/>
    <x v="3089"/>
    <x v="0"/>
    <x v="0"/>
    <x v="4"/>
    <s v="Newell 348"/>
    <n v="23.62"/>
    <n v="9"/>
    <n v="2.66"/>
    <s v="Profit"/>
  </r>
  <r>
    <d v="2016-11-22T00:00:00"/>
    <x v="2"/>
    <x v="10"/>
    <x v="617"/>
    <s v="Jeremy Ellison20161122"/>
    <x v="3089"/>
    <x v="0"/>
    <x v="2"/>
    <x v="9"/>
    <s v="KeyTronicÂ KT800P2 -Â KeyboardÂ - Black"/>
    <n v="24.03"/>
    <n v="2"/>
    <n v="-0.6"/>
    <s v="Loss"/>
  </r>
  <r>
    <d v="2016-11-22T00:00:00"/>
    <x v="2"/>
    <x v="10"/>
    <x v="617"/>
    <s v="Jeremy Ellison20161122"/>
    <x v="3089"/>
    <x v="0"/>
    <x v="0"/>
    <x v="1"/>
    <s v="Avery 494"/>
    <n v="2.09"/>
    <n v="1"/>
    <n v="0.68"/>
    <s v="Profit"/>
  </r>
  <r>
    <d v="2016-11-22T00:00:00"/>
    <x v="2"/>
    <x v="10"/>
    <x v="617"/>
    <s v="Jeremy Ellison20161122"/>
    <x v="3089"/>
    <x v="0"/>
    <x v="0"/>
    <x v="3"/>
    <s v="Accohide Poly Flexible Ring Binders"/>
    <n v="4.49"/>
    <n v="6"/>
    <n v="-6.73"/>
    <s v="Loss"/>
  </r>
  <r>
    <d v="2016-11-22T00:00:00"/>
    <x v="2"/>
    <x v="10"/>
    <x v="683"/>
    <s v="Cathy Armstrong20161122"/>
    <x v="3090"/>
    <x v="20"/>
    <x v="0"/>
    <x v="3"/>
    <s v="GBC Premium Transparent Covers with Diagonal Lined Pattern"/>
    <n v="134.27000000000001"/>
    <n v="8"/>
    <n v="47"/>
    <s v="Profit"/>
  </r>
  <r>
    <d v="2016-11-23T00:00:00"/>
    <x v="2"/>
    <x v="10"/>
    <x v="465"/>
    <s v="Luke Schmidt20161123"/>
    <x v="3091"/>
    <x v="2"/>
    <x v="0"/>
    <x v="7"/>
    <s v="Advantus Map Pennant Flags and Round Head Tacks"/>
    <n v="15.8"/>
    <n v="5"/>
    <n v="2.37"/>
    <s v="Profit"/>
  </r>
  <r>
    <d v="2016-11-23T00:00:00"/>
    <x v="2"/>
    <x v="10"/>
    <x v="465"/>
    <s v="Luke Schmidt20161123"/>
    <x v="3091"/>
    <x v="2"/>
    <x v="1"/>
    <x v="8"/>
    <s v="Nu-Dell Float Frame 11 x 14 1/2"/>
    <n v="14.37"/>
    <n v="2"/>
    <n v="3.95"/>
    <s v="Profit"/>
  </r>
  <r>
    <d v="2016-11-23T00:00:00"/>
    <x v="2"/>
    <x v="10"/>
    <x v="465"/>
    <s v="Luke Schmidt20161123"/>
    <x v="3091"/>
    <x v="2"/>
    <x v="1"/>
    <x v="8"/>
    <s v="DAX Executive Solid Wood Document Frame, Desktop or Hang, Mahogany, 5 x 7"/>
    <n v="70.45"/>
    <n v="7"/>
    <n v="12.33"/>
    <s v="Profit"/>
  </r>
  <r>
    <d v="2016-11-24T00:00:00"/>
    <x v="2"/>
    <x v="10"/>
    <x v="342"/>
    <s v="Matthew Grinstein20161124"/>
    <x v="3092"/>
    <x v="2"/>
    <x v="0"/>
    <x v="7"/>
    <s v="Stockwell Gold Paper Clips"/>
    <n v="4.42"/>
    <n v="3"/>
    <n v="1.6"/>
    <s v="Profit"/>
  </r>
  <r>
    <d v="2016-11-24T00:00:00"/>
    <x v="2"/>
    <x v="10"/>
    <x v="115"/>
    <s v="Nat Carroll20161124"/>
    <x v="3093"/>
    <x v="20"/>
    <x v="0"/>
    <x v="3"/>
    <s v="Acco PRESSTEX Data Binder with Storage Hooks, Light Blue, 9 1/2&quot; X 11&quot;"/>
    <n v="17.22"/>
    <n v="4"/>
    <n v="6.03"/>
    <s v="Profit"/>
  </r>
  <r>
    <d v="2016-11-24T00:00:00"/>
    <x v="2"/>
    <x v="10"/>
    <x v="115"/>
    <s v="Nat Carroll20161124"/>
    <x v="3093"/>
    <x v="20"/>
    <x v="0"/>
    <x v="0"/>
    <s v="Xerox 196"/>
    <n v="11.56"/>
    <n v="2"/>
    <n v="5.66"/>
    <s v="Profit"/>
  </r>
  <r>
    <d v="2016-11-24T00:00:00"/>
    <x v="2"/>
    <x v="10"/>
    <x v="115"/>
    <s v="Nat Carroll20161124"/>
    <x v="3093"/>
    <x v="20"/>
    <x v="2"/>
    <x v="9"/>
    <s v="SanDisk Ultra 32 GB MicroSDHC Class 10 Memory Card"/>
    <n v="88.4"/>
    <n v="4"/>
    <n v="11.49"/>
    <s v="Profit"/>
  </r>
  <r>
    <d v="2016-11-24T00:00:00"/>
    <x v="2"/>
    <x v="10"/>
    <x v="115"/>
    <s v="Nat Carroll20161124"/>
    <x v="3093"/>
    <x v="20"/>
    <x v="0"/>
    <x v="0"/>
    <s v="Xerox 217"/>
    <n v="6.48"/>
    <n v="1"/>
    <n v="3.11"/>
    <s v="Profit"/>
  </r>
  <r>
    <d v="2016-11-24T00:00:00"/>
    <x v="2"/>
    <x v="10"/>
    <x v="538"/>
    <s v="Alyssa Tate20161124"/>
    <x v="3094"/>
    <x v="3"/>
    <x v="2"/>
    <x v="6"/>
    <s v="iKross Bluetooth Portable Keyboard + Cell Phone Stand Holder + Brush for Apple iPhone 5S 5C 5, 4S 4"/>
    <n v="33.520000000000003"/>
    <n v="2"/>
    <n v="3.35"/>
    <s v="Profit"/>
  </r>
  <r>
    <d v="2016-11-24T00:00:00"/>
    <x v="2"/>
    <x v="10"/>
    <x v="538"/>
    <s v="Alyssa Tate20161124"/>
    <x v="3094"/>
    <x v="3"/>
    <x v="1"/>
    <x v="8"/>
    <s v="DAX Value U-Channel Document Frames, Easel Back"/>
    <n v="9.94"/>
    <n v="2"/>
    <n v="3.08"/>
    <s v="Profit"/>
  </r>
  <r>
    <d v="2016-11-24T00:00:00"/>
    <x v="2"/>
    <x v="10"/>
    <x v="777"/>
    <s v="Neola Schneider20161124"/>
    <x v="3095"/>
    <x v="0"/>
    <x v="0"/>
    <x v="2"/>
    <s v="Sterilite Officeware Hinged File Box"/>
    <n v="41.92"/>
    <n v="5"/>
    <n v="3.67"/>
    <s v="Profit"/>
  </r>
  <r>
    <d v="2016-11-24T00:00:00"/>
    <x v="2"/>
    <x v="10"/>
    <x v="777"/>
    <s v="Neola Schneider20161124"/>
    <x v="3095"/>
    <x v="0"/>
    <x v="2"/>
    <x v="9"/>
    <s v="Logitech G19 Programmable Gaming Keyboard"/>
    <n v="297.58"/>
    <n v="3"/>
    <n v="-7.44"/>
    <s v="Loss"/>
  </r>
  <r>
    <d v="2016-11-24T00:00:00"/>
    <x v="2"/>
    <x v="10"/>
    <x v="777"/>
    <s v="Neola Schneider20161124"/>
    <x v="3095"/>
    <x v="0"/>
    <x v="0"/>
    <x v="7"/>
    <s v="Colored Push Pins"/>
    <n v="4.34"/>
    <n v="3"/>
    <n v="0.87"/>
    <s v="Profit"/>
  </r>
  <r>
    <d v="2016-11-24T00:00:00"/>
    <x v="2"/>
    <x v="10"/>
    <x v="777"/>
    <s v="Neola Schneider20161124"/>
    <x v="3095"/>
    <x v="0"/>
    <x v="2"/>
    <x v="9"/>
    <s v="Logitech G105 Gaming Keyboard"/>
    <n v="94.99"/>
    <n v="2"/>
    <n v="-2.37"/>
    <s v="Loss"/>
  </r>
  <r>
    <d v="2016-11-24T00:00:00"/>
    <x v="2"/>
    <x v="10"/>
    <x v="777"/>
    <s v="Neola Schneider20161124"/>
    <x v="3095"/>
    <x v="0"/>
    <x v="0"/>
    <x v="0"/>
    <s v="Xerox 1925"/>
    <n v="74.349999999999994"/>
    <n v="3"/>
    <n v="23.24"/>
    <s v="Profit"/>
  </r>
  <r>
    <d v="2016-11-24T00:00:00"/>
    <x v="2"/>
    <x v="10"/>
    <x v="777"/>
    <s v="Neola Schneider20161124"/>
    <x v="3095"/>
    <x v="0"/>
    <x v="0"/>
    <x v="4"/>
    <s v="Dixon My First Ticonderoga Pencil, #2"/>
    <n v="14.04"/>
    <n v="3"/>
    <n v="1.58"/>
    <s v="Profit"/>
  </r>
  <r>
    <d v="2016-11-24T00:00:00"/>
    <x v="2"/>
    <x v="10"/>
    <x v="778"/>
    <s v="Carol Darley20161124"/>
    <x v="3096"/>
    <x v="11"/>
    <x v="0"/>
    <x v="0"/>
    <s v="IBM Multi-Purpose Copy Paper, 8 1/2 x 11&quot;, Case"/>
    <n v="24.78"/>
    <n v="1"/>
    <n v="7.75"/>
    <s v="Profit"/>
  </r>
  <r>
    <d v="2016-11-24T00:00:00"/>
    <x v="2"/>
    <x v="10"/>
    <x v="208"/>
    <s v="George Ashbrook20161124"/>
    <x v="3097"/>
    <x v="0"/>
    <x v="2"/>
    <x v="6"/>
    <s v="AT&amp;T 1080 Phone"/>
    <n v="657.55"/>
    <n v="6"/>
    <n v="49.32"/>
    <s v="Profit"/>
  </r>
  <r>
    <d v="2016-11-24T00:00:00"/>
    <x v="2"/>
    <x v="10"/>
    <x v="569"/>
    <s v="Sung Pak20161124"/>
    <x v="3098"/>
    <x v="3"/>
    <x v="2"/>
    <x v="9"/>
    <s v="Plantronics CS510 - Over-the-Head monaural Wireless Headset System"/>
    <n v="659.9"/>
    <n v="2"/>
    <n v="217.77"/>
    <s v="Profit"/>
  </r>
  <r>
    <d v="2016-11-24T00:00:00"/>
    <x v="2"/>
    <x v="10"/>
    <x v="569"/>
    <s v="Sung Pak20161124"/>
    <x v="3098"/>
    <x v="3"/>
    <x v="1"/>
    <x v="5"/>
    <s v="Global Leather Executive Chair"/>
    <n v="1684.75"/>
    <n v="6"/>
    <n v="210.59"/>
    <s v="Profit"/>
  </r>
  <r>
    <d v="2016-11-24T00:00:00"/>
    <x v="2"/>
    <x v="10"/>
    <x v="569"/>
    <s v="Sung Pak20161124"/>
    <x v="3098"/>
    <x v="3"/>
    <x v="2"/>
    <x v="9"/>
    <s v="Logitech G500s Laser Gaming Mouse with Adjustable Weight Tuning"/>
    <n v="559.91999999999996"/>
    <n v="8"/>
    <n v="190.37"/>
    <s v="Profit"/>
  </r>
  <r>
    <d v="2016-11-24T00:00:00"/>
    <x v="2"/>
    <x v="10"/>
    <x v="482"/>
    <s v="Amy Cox20161124"/>
    <x v="3099"/>
    <x v="22"/>
    <x v="0"/>
    <x v="3"/>
    <s v="Ibico Hi-Tech Manual Binding System"/>
    <n v="1219.96"/>
    <n v="5"/>
    <n v="381.24"/>
    <s v="Profit"/>
  </r>
  <r>
    <d v="2016-11-24T00:00:00"/>
    <x v="2"/>
    <x v="10"/>
    <x v="174"/>
    <s v="Laura Armstrong20161124"/>
    <x v="3100"/>
    <x v="36"/>
    <x v="1"/>
    <x v="8"/>
    <s v="Howard Miller 11-1/2&quot; Diameter Ridgewood Wall Clock"/>
    <n v="207.76"/>
    <n v="4"/>
    <n v="85.18"/>
    <s v="Profit"/>
  </r>
  <r>
    <d v="2016-11-24T00:00:00"/>
    <x v="2"/>
    <x v="10"/>
    <x v="683"/>
    <s v="Cathy Armstrong20161124"/>
    <x v="3101"/>
    <x v="10"/>
    <x v="0"/>
    <x v="10"/>
    <s v="Brown Kraft Recycled Envelopes"/>
    <n v="40.75"/>
    <n v="3"/>
    <n v="15.28"/>
    <s v="Profit"/>
  </r>
  <r>
    <d v="2016-11-24T00:00:00"/>
    <x v="2"/>
    <x v="10"/>
    <x v="683"/>
    <s v="Cathy Armstrong20161124"/>
    <x v="3101"/>
    <x v="10"/>
    <x v="2"/>
    <x v="9"/>
    <s v="V7 USB Numeric Keypad"/>
    <n v="139.96"/>
    <n v="5"/>
    <n v="-22.74"/>
    <s v="Loss"/>
  </r>
  <r>
    <d v="2016-11-24T00:00:00"/>
    <x v="2"/>
    <x v="10"/>
    <x v="748"/>
    <s v="Clay Rozendal20161124"/>
    <x v="3102"/>
    <x v="22"/>
    <x v="0"/>
    <x v="14"/>
    <s v="Elite 5&quot; Scissors"/>
    <n v="25.35"/>
    <n v="3"/>
    <n v="7.61"/>
    <s v="Profit"/>
  </r>
  <r>
    <d v="2016-11-24T00:00:00"/>
    <x v="2"/>
    <x v="10"/>
    <x v="528"/>
    <s v="Steve Carroll20161124"/>
    <x v="3103"/>
    <x v="22"/>
    <x v="1"/>
    <x v="8"/>
    <s v="Howard Miller Distant Time Traveler Alarm Clock"/>
    <n v="82.26"/>
    <n v="3"/>
    <n v="33.729999999999997"/>
    <s v="Profit"/>
  </r>
  <r>
    <d v="2016-11-24T00:00:00"/>
    <x v="2"/>
    <x v="10"/>
    <x v="90"/>
    <s v="Sample Company A20161124"/>
    <x v="3104"/>
    <x v="16"/>
    <x v="1"/>
    <x v="11"/>
    <s v="O'Sullivan Cherrywood Estates Traditional Bookcase"/>
    <n v="339.92"/>
    <n v="5"/>
    <n v="8.5"/>
    <s v="Profit"/>
  </r>
  <r>
    <d v="2016-11-24T00:00:00"/>
    <x v="2"/>
    <x v="10"/>
    <x v="90"/>
    <s v="Sample Company A20161124"/>
    <x v="3104"/>
    <x v="16"/>
    <x v="0"/>
    <x v="0"/>
    <s v="Tops Wirebound Message Log Books"/>
    <n v="10.53"/>
    <n v="4"/>
    <n v="3.42"/>
    <s v="Profit"/>
  </r>
  <r>
    <d v="2016-11-24T00:00:00"/>
    <x v="2"/>
    <x v="10"/>
    <x v="90"/>
    <s v="Sample Company A20161124"/>
    <x v="3104"/>
    <x v="16"/>
    <x v="0"/>
    <x v="12"/>
    <s v="Fellowes Advanced Computer Series Surge Protectors"/>
    <n v="42.38"/>
    <n v="2"/>
    <n v="4.24"/>
    <s v="Profit"/>
  </r>
  <r>
    <d v="2016-11-25T00:00:00"/>
    <x v="2"/>
    <x v="10"/>
    <x v="631"/>
    <s v="Heather Jas20161125"/>
    <x v="3105"/>
    <x v="16"/>
    <x v="0"/>
    <x v="0"/>
    <s v="Telephone Message Books with Fax/Mobile Section, 5 1/2&quot; x 3 3/16&quot;"/>
    <n v="5.08"/>
    <n v="1"/>
    <n v="1.65"/>
    <s v="Profit"/>
  </r>
  <r>
    <d v="2016-11-25T00:00:00"/>
    <x v="2"/>
    <x v="10"/>
    <x v="455"/>
    <s v="Barry Pond20161125"/>
    <x v="3106"/>
    <x v="23"/>
    <x v="0"/>
    <x v="2"/>
    <s v="Fellowes Strictly Business Drawer File, Letter/Legal Size"/>
    <n v="563.4"/>
    <n v="4"/>
    <n v="67.61"/>
    <s v="Profit"/>
  </r>
  <r>
    <d v="2016-11-25T00:00:00"/>
    <x v="2"/>
    <x v="10"/>
    <x v="455"/>
    <s v="Barry Pond20161125"/>
    <x v="3106"/>
    <x v="23"/>
    <x v="2"/>
    <x v="15"/>
    <s v="Konica Minolta magicolor 1690MF Multifunction Printer"/>
    <n v="319.92"/>
    <n v="8"/>
    <n v="118.37"/>
    <s v="Profit"/>
  </r>
  <r>
    <d v="2016-11-25T00:00:00"/>
    <x v="2"/>
    <x v="10"/>
    <x v="287"/>
    <s v="Emily Phan20161125"/>
    <x v="3107"/>
    <x v="13"/>
    <x v="2"/>
    <x v="6"/>
    <s v="OtterBox Defender Series Case - Samsung Galaxy S4"/>
    <n v="59.98"/>
    <n v="2"/>
    <n v="17.989999999999998"/>
    <s v="Profit"/>
  </r>
  <r>
    <d v="2016-11-25T00:00:00"/>
    <x v="2"/>
    <x v="10"/>
    <x v="653"/>
    <s v="Brenda Bowman20161125"/>
    <x v="3108"/>
    <x v="14"/>
    <x v="1"/>
    <x v="13"/>
    <s v="Chromcraft Round Conference Tables"/>
    <n v="1568.61"/>
    <n v="9"/>
    <n v="329.41"/>
    <s v="Profit"/>
  </r>
  <r>
    <d v="2016-11-25T00:00:00"/>
    <x v="2"/>
    <x v="10"/>
    <x v="653"/>
    <s v="Brenda Bowman20161125"/>
    <x v="3108"/>
    <x v="14"/>
    <x v="0"/>
    <x v="3"/>
    <s v="Wilson Jones International Size A4 Ring Binders"/>
    <n v="17.3"/>
    <n v="1"/>
    <n v="8.3000000000000007"/>
    <s v="Profit"/>
  </r>
  <r>
    <d v="2016-11-25T00:00:00"/>
    <x v="2"/>
    <x v="10"/>
    <x v="653"/>
    <s v="Brenda Bowman20161125"/>
    <x v="3108"/>
    <x v="14"/>
    <x v="2"/>
    <x v="9"/>
    <s v="Memorex Mini Travel Drive 32 GB USB 2.0 Flash Drive"/>
    <n v="160"/>
    <n v="8"/>
    <n v="62.4"/>
    <s v="Profit"/>
  </r>
  <r>
    <d v="2016-11-25T00:00:00"/>
    <x v="2"/>
    <x v="10"/>
    <x v="106"/>
    <s v="Cindy Stewart20161125"/>
    <x v="3109"/>
    <x v="10"/>
    <x v="0"/>
    <x v="3"/>
    <s v="GBC Ibimaster 500 Manual ProClick Binding System"/>
    <n v="456.59"/>
    <n v="2"/>
    <n v="-304.39"/>
    <s v="Loss"/>
  </r>
  <r>
    <d v="2016-11-25T00:00:00"/>
    <x v="2"/>
    <x v="10"/>
    <x v="106"/>
    <s v="Cindy Stewart20161125"/>
    <x v="3109"/>
    <x v="10"/>
    <x v="2"/>
    <x v="15"/>
    <s v="Cubify CubeX 3D Printer Double Head Print"/>
    <n v="4499.99"/>
    <n v="5"/>
    <n v="-6599.98"/>
    <s v="Loss"/>
  </r>
  <r>
    <d v="2016-11-25T00:00:00"/>
    <x v="2"/>
    <x v="10"/>
    <x v="106"/>
    <s v="Cindy Stewart20161125"/>
    <x v="3109"/>
    <x v="10"/>
    <x v="2"/>
    <x v="9"/>
    <s v="NETGEAR RangeMax WNR1000 Wireless Router"/>
    <n v="59.98"/>
    <n v="3"/>
    <n v="12"/>
    <s v="Profit"/>
  </r>
  <r>
    <d v="2016-11-25T00:00:00"/>
    <x v="2"/>
    <x v="10"/>
    <x v="144"/>
    <s v="Jay Kimmel20161125"/>
    <x v="3110"/>
    <x v="33"/>
    <x v="0"/>
    <x v="2"/>
    <s v="Sterilite Officeware Hinged File Box"/>
    <n v="73.36"/>
    <n v="7"/>
    <n v="19.809999999999999"/>
    <s v="Profit"/>
  </r>
  <r>
    <d v="2016-11-25T00:00:00"/>
    <x v="2"/>
    <x v="10"/>
    <x v="294"/>
    <s v="Mark Hamilton20161125"/>
    <x v="3111"/>
    <x v="3"/>
    <x v="1"/>
    <x v="5"/>
    <s v="Padded Folding Chairs, Black, 4/Carton"/>
    <n v="194.35"/>
    <n v="3"/>
    <n v="19.440000000000001"/>
    <s v="Profit"/>
  </r>
  <r>
    <d v="2016-11-26T00:00:00"/>
    <x v="2"/>
    <x v="10"/>
    <x v="231"/>
    <s v="Mark Cousins20161126"/>
    <x v="3112"/>
    <x v="33"/>
    <x v="0"/>
    <x v="0"/>
    <s v="Easy-staple paper"/>
    <n v="70.98"/>
    <n v="7"/>
    <n v="34.78"/>
    <s v="Profit"/>
  </r>
  <r>
    <d v="2016-11-26T00:00:00"/>
    <x v="2"/>
    <x v="10"/>
    <x v="231"/>
    <s v="Mark Cousins20161126"/>
    <x v="3112"/>
    <x v="33"/>
    <x v="0"/>
    <x v="3"/>
    <s v="Surelock Post Binders"/>
    <n v="91.68"/>
    <n v="3"/>
    <n v="45.84"/>
    <s v="Profit"/>
  </r>
  <r>
    <d v="2016-11-26T00:00:00"/>
    <x v="2"/>
    <x v="10"/>
    <x v="231"/>
    <s v="Mark Cousins20161126"/>
    <x v="3112"/>
    <x v="33"/>
    <x v="0"/>
    <x v="3"/>
    <s v="Wilson Jones DublLock D-Ring Binders"/>
    <n v="33.75"/>
    <n v="5"/>
    <n v="16.88"/>
    <s v="Profit"/>
  </r>
  <r>
    <d v="2016-11-26T00:00:00"/>
    <x v="2"/>
    <x v="10"/>
    <x v="231"/>
    <s v="Mark Cousins20161126"/>
    <x v="3112"/>
    <x v="33"/>
    <x v="2"/>
    <x v="15"/>
    <s v="Hewlett-Packard Deskjet 3050a All-in-One Color Inkjet Printer"/>
    <n v="3040"/>
    <n v="8"/>
    <n v="1459.2"/>
    <s v="Profit"/>
  </r>
  <r>
    <d v="2016-11-26T00:00:00"/>
    <x v="2"/>
    <x v="10"/>
    <x v="498"/>
    <s v="Tamara Chand20161126"/>
    <x v="3113"/>
    <x v="22"/>
    <x v="0"/>
    <x v="3"/>
    <s v="Newell 3-Hole Punched Plastic Slotted Magazine Holders for Binders"/>
    <n v="7.31"/>
    <n v="2"/>
    <n v="2.56"/>
    <s v="Profit"/>
  </r>
  <r>
    <d v="2016-11-26T00:00:00"/>
    <x v="2"/>
    <x v="10"/>
    <x v="189"/>
    <s v="Carol Triggs20161126"/>
    <x v="3114"/>
    <x v="2"/>
    <x v="2"/>
    <x v="6"/>
    <s v="Mitel MiVoice 5330e IP Phone"/>
    <n v="494.98"/>
    <n v="3"/>
    <n v="-115.5"/>
    <s v="Loss"/>
  </r>
  <r>
    <d v="2016-11-26T00:00:00"/>
    <x v="2"/>
    <x v="10"/>
    <x v="205"/>
    <s v="Pete Armstrong20161126"/>
    <x v="3115"/>
    <x v="16"/>
    <x v="0"/>
    <x v="3"/>
    <s v="Zipper Ring Binder Pockets"/>
    <n v="3.74"/>
    <n v="4"/>
    <n v="-2.62"/>
    <s v="Loss"/>
  </r>
  <r>
    <d v="2016-11-26T00:00:00"/>
    <x v="2"/>
    <x v="10"/>
    <x v="78"/>
    <s v="Dean Katz20161126"/>
    <x v="3116"/>
    <x v="20"/>
    <x v="1"/>
    <x v="13"/>
    <s v="Bevis Oval Conference Table, Walnut"/>
    <n v="313.18"/>
    <n v="2"/>
    <n v="-120.05"/>
    <s v="Loss"/>
  </r>
  <r>
    <d v="2016-11-26T00:00:00"/>
    <x v="2"/>
    <x v="10"/>
    <x v="208"/>
    <s v="George Ashbrook20161126"/>
    <x v="3117"/>
    <x v="0"/>
    <x v="0"/>
    <x v="4"/>
    <s v="DIXON Ticonderoga Erasable Checking Pencils"/>
    <n v="17.86"/>
    <n v="4"/>
    <n v="4.24"/>
    <s v="Profit"/>
  </r>
  <r>
    <d v="2016-11-26T00:00:00"/>
    <x v="2"/>
    <x v="10"/>
    <x v="33"/>
    <s v="Cynthia Delaney20161126"/>
    <x v="3118"/>
    <x v="37"/>
    <x v="2"/>
    <x v="9"/>
    <s v="Micropad Numeric Keypads"/>
    <n v="59.97"/>
    <n v="3"/>
    <n v="14.99"/>
    <s v="Profit"/>
  </r>
  <r>
    <d v="2016-11-26T00:00:00"/>
    <x v="2"/>
    <x v="10"/>
    <x v="33"/>
    <s v="Cynthia Delaney20161126"/>
    <x v="3118"/>
    <x v="37"/>
    <x v="0"/>
    <x v="0"/>
    <s v="Xerox 1959"/>
    <n v="13.36"/>
    <n v="2"/>
    <n v="6.41"/>
    <s v="Profit"/>
  </r>
  <r>
    <d v="2016-11-26T00:00:00"/>
    <x v="2"/>
    <x v="10"/>
    <x v="281"/>
    <s v="Eric Hoffmann20161126"/>
    <x v="3119"/>
    <x v="2"/>
    <x v="0"/>
    <x v="3"/>
    <s v="Binding Machine Supplies"/>
    <n v="78.760000000000005"/>
    <n v="9"/>
    <n v="-57.76"/>
    <s v="Loss"/>
  </r>
  <r>
    <d v="2016-11-26T00:00:00"/>
    <x v="2"/>
    <x v="10"/>
    <x v="389"/>
    <s v="Maribeth Schnelling20161126"/>
    <x v="3120"/>
    <x v="3"/>
    <x v="1"/>
    <x v="11"/>
    <s v="DMI Eclipse Executive Suite Bookcases"/>
    <n v="3406.66"/>
    <n v="8"/>
    <n v="160.31"/>
    <s v="Profit"/>
  </r>
  <r>
    <d v="2016-11-26T00:00:00"/>
    <x v="2"/>
    <x v="10"/>
    <x v="389"/>
    <s v="Maribeth Schnelling20161126"/>
    <x v="3120"/>
    <x v="3"/>
    <x v="0"/>
    <x v="4"/>
    <s v="Newell 31"/>
    <n v="37.17"/>
    <n v="9"/>
    <n v="10.41"/>
    <s v="Profit"/>
  </r>
  <r>
    <d v="2016-11-26T00:00:00"/>
    <x v="2"/>
    <x v="10"/>
    <x v="389"/>
    <s v="Maribeth Schnelling20161126"/>
    <x v="3120"/>
    <x v="3"/>
    <x v="0"/>
    <x v="12"/>
    <s v="Belkin F9S820V06 8 Outlet Surge"/>
    <n v="64.959999999999994"/>
    <n v="2"/>
    <n v="19.489999999999998"/>
    <s v="Profit"/>
  </r>
  <r>
    <d v="2016-11-26T00:00:00"/>
    <x v="2"/>
    <x v="10"/>
    <x v="389"/>
    <s v="Maribeth Schnelling20161126"/>
    <x v="3120"/>
    <x v="3"/>
    <x v="1"/>
    <x v="8"/>
    <s v="GE 48&quot; Fluorescent Tube, Cool White Energy Saver, 34 Watts, 30/Box"/>
    <n v="595.38"/>
    <n v="6"/>
    <n v="297.69"/>
    <s v="Profit"/>
  </r>
  <r>
    <d v="2016-11-27T00:00:00"/>
    <x v="2"/>
    <x v="10"/>
    <x v="480"/>
    <s v="Greg Guthrie20161127"/>
    <x v="3121"/>
    <x v="1"/>
    <x v="0"/>
    <x v="2"/>
    <s v="SAFCO Commercial Wire Shelving, 72h"/>
    <n v="97.98"/>
    <n v="2"/>
    <n v="-24.5"/>
    <s v="Loss"/>
  </r>
  <r>
    <d v="2016-11-27T00:00:00"/>
    <x v="2"/>
    <x v="10"/>
    <x v="480"/>
    <s v="Greg Guthrie20161127"/>
    <x v="3121"/>
    <x v="1"/>
    <x v="2"/>
    <x v="9"/>
    <s v="Memorex Micro Travel Drive 8 GB"/>
    <n v="62.4"/>
    <n v="6"/>
    <n v="19.5"/>
    <s v="Profit"/>
  </r>
  <r>
    <d v="2016-11-27T00:00:00"/>
    <x v="2"/>
    <x v="10"/>
    <x v="583"/>
    <s v="Craig Carreira20161127"/>
    <x v="3122"/>
    <x v="12"/>
    <x v="2"/>
    <x v="6"/>
    <s v="Motorola Moto X"/>
    <n v="271.99"/>
    <n v="1"/>
    <n v="23.8"/>
    <s v="Profit"/>
  </r>
  <r>
    <d v="2016-11-27T00:00:00"/>
    <x v="2"/>
    <x v="10"/>
    <x v="668"/>
    <s v="Victoria Brennan20161127"/>
    <x v="3123"/>
    <x v="14"/>
    <x v="0"/>
    <x v="12"/>
    <s v="Euro-Pro Shark Turbo Vacuum"/>
    <n v="167.29"/>
    <n v="6"/>
    <n v="29.74"/>
    <s v="Profit"/>
  </r>
  <r>
    <d v="2016-11-27T00:00:00"/>
    <x v="2"/>
    <x v="10"/>
    <x v="274"/>
    <s v="Rob Williams20161127"/>
    <x v="3124"/>
    <x v="42"/>
    <x v="2"/>
    <x v="9"/>
    <s v="Verbatim 25 GB 6x Blu-ray Single Layer Recordable Disc, 3/Pack"/>
    <n v="34.950000000000003"/>
    <n v="5"/>
    <n v="15.38"/>
    <s v="Profit"/>
  </r>
  <r>
    <d v="2016-11-27T00:00:00"/>
    <x v="2"/>
    <x v="10"/>
    <x v="274"/>
    <s v="Rob Williams20161127"/>
    <x v="3124"/>
    <x v="42"/>
    <x v="0"/>
    <x v="3"/>
    <s v="Ibico Plastic Spiral Binding Combs"/>
    <n v="152"/>
    <n v="5"/>
    <n v="69.92"/>
    <s v="Profit"/>
  </r>
  <r>
    <d v="2016-11-27T00:00:00"/>
    <x v="2"/>
    <x v="10"/>
    <x v="593"/>
    <s v="Pamela Coakley20161127"/>
    <x v="3125"/>
    <x v="23"/>
    <x v="1"/>
    <x v="8"/>
    <s v="Ultra Door Pull Handle"/>
    <n v="31.56"/>
    <n v="3"/>
    <n v="10.41"/>
    <s v="Profit"/>
  </r>
  <r>
    <d v="2016-11-27T00:00:00"/>
    <x v="2"/>
    <x v="10"/>
    <x v="221"/>
    <s v="Herbert Flentye20161127"/>
    <x v="3126"/>
    <x v="16"/>
    <x v="2"/>
    <x v="6"/>
    <s v="Wi-Ex zBoost YX540 Cellular Phone Signal Booster"/>
    <n v="116.76"/>
    <n v="1"/>
    <n v="14.6"/>
    <s v="Profit"/>
  </r>
  <r>
    <d v="2016-11-27T00:00:00"/>
    <x v="2"/>
    <x v="10"/>
    <x v="221"/>
    <s v="Herbert Flentye20161127"/>
    <x v="3126"/>
    <x v="16"/>
    <x v="1"/>
    <x v="13"/>
    <s v="KI Adjustable-Height Table"/>
    <n v="331.02"/>
    <n v="7"/>
    <n v="-114.35"/>
    <s v="Loss"/>
  </r>
  <r>
    <d v="2016-11-27T00:00:00"/>
    <x v="2"/>
    <x v="10"/>
    <x v="752"/>
    <s v="Chris McAfee20161127"/>
    <x v="3127"/>
    <x v="12"/>
    <x v="0"/>
    <x v="2"/>
    <s v="Eldon Simplefile Box Office"/>
    <n v="39.81"/>
    <n v="4"/>
    <n v="3.98"/>
    <s v="Profit"/>
  </r>
  <r>
    <d v="2016-11-27T00:00:00"/>
    <x v="2"/>
    <x v="10"/>
    <x v="92"/>
    <s v="Cassandra Brandow20161127"/>
    <x v="3128"/>
    <x v="23"/>
    <x v="0"/>
    <x v="0"/>
    <s v="Xerox 215"/>
    <n v="25.92"/>
    <n v="4"/>
    <n v="12.44"/>
    <s v="Profit"/>
  </r>
  <r>
    <d v="2016-11-27T00:00:00"/>
    <x v="2"/>
    <x v="10"/>
    <x v="92"/>
    <s v="Cassandra Brandow20161127"/>
    <x v="3128"/>
    <x v="23"/>
    <x v="0"/>
    <x v="4"/>
    <s v="Newell 324"/>
    <n v="34.65"/>
    <n v="3"/>
    <n v="9.6999999999999993"/>
    <s v="Profit"/>
  </r>
  <r>
    <d v="2016-11-27T00:00:00"/>
    <x v="2"/>
    <x v="10"/>
    <x v="92"/>
    <s v="Cassandra Brandow20161127"/>
    <x v="3128"/>
    <x v="23"/>
    <x v="0"/>
    <x v="0"/>
    <s v="Xerox 1945"/>
    <n v="204.95"/>
    <n v="5"/>
    <n v="100.43"/>
    <s v="Profit"/>
  </r>
  <r>
    <d v="2016-11-27T00:00:00"/>
    <x v="2"/>
    <x v="10"/>
    <x v="92"/>
    <s v="Cassandra Brandow20161127"/>
    <x v="3128"/>
    <x v="23"/>
    <x v="0"/>
    <x v="3"/>
    <s v="GBC Pre-Punched Binding Paper, Plastic, White, 8-1/2&quot; x 11&quot;"/>
    <n v="79.95"/>
    <n v="5"/>
    <n v="38.380000000000003"/>
    <s v="Profit"/>
  </r>
  <r>
    <d v="2016-11-28T00:00:00"/>
    <x v="2"/>
    <x v="10"/>
    <x v="779"/>
    <s v="Sally Knutson20161128"/>
    <x v="3129"/>
    <x v="37"/>
    <x v="0"/>
    <x v="3"/>
    <s v="Avery Poly Binder Pockets"/>
    <n v="7.16"/>
    <n v="2"/>
    <n v="3.44"/>
    <s v="Profit"/>
  </r>
  <r>
    <d v="2016-11-28T00:00:00"/>
    <x v="2"/>
    <x v="10"/>
    <x v="8"/>
    <s v="Anthony Jacobs20161128"/>
    <x v="3130"/>
    <x v="16"/>
    <x v="0"/>
    <x v="3"/>
    <s v="ACCOHIDE Binder by Acco"/>
    <n v="7.43"/>
    <n v="6"/>
    <n v="-5.7"/>
    <s v="Loss"/>
  </r>
  <r>
    <d v="2016-11-28T00:00:00"/>
    <x v="2"/>
    <x v="10"/>
    <x v="211"/>
    <s v="Randy Ferguson20161128"/>
    <x v="3131"/>
    <x v="4"/>
    <x v="1"/>
    <x v="5"/>
    <s v="Global Push Button Manager's Chair, Indigo"/>
    <n v="182.67"/>
    <n v="3"/>
    <n v="52.97"/>
    <s v="Profit"/>
  </r>
  <r>
    <d v="2016-11-28T00:00:00"/>
    <x v="2"/>
    <x v="10"/>
    <x v="211"/>
    <s v="Randy Ferguson20161128"/>
    <x v="3131"/>
    <x v="4"/>
    <x v="2"/>
    <x v="9"/>
    <s v="Kingston Digital DataTraveler 32GB USB 2.0"/>
    <n v="101.7"/>
    <n v="6"/>
    <n v="6.1"/>
    <s v="Profit"/>
  </r>
  <r>
    <d v="2016-11-28T00:00:00"/>
    <x v="2"/>
    <x v="10"/>
    <x v="211"/>
    <s v="Randy Ferguson20161128"/>
    <x v="3131"/>
    <x v="4"/>
    <x v="0"/>
    <x v="2"/>
    <s v="Tennsco Single-Tier Lockers"/>
    <n v="1126.02"/>
    <n v="3"/>
    <n v="56.3"/>
    <s v="Profit"/>
  </r>
  <r>
    <d v="2016-11-28T00:00:00"/>
    <x v="2"/>
    <x v="10"/>
    <x v="211"/>
    <s v="Randy Ferguson20161128"/>
    <x v="3131"/>
    <x v="4"/>
    <x v="0"/>
    <x v="2"/>
    <s v="24 Capacity Maxi Data Binder Racks, Pearl"/>
    <n v="1263.3"/>
    <n v="6"/>
    <n v="315.83"/>
    <s v="Profit"/>
  </r>
  <r>
    <d v="2016-11-28T00:00:00"/>
    <x v="2"/>
    <x v="10"/>
    <x v="171"/>
    <s v="David Smith20161128"/>
    <x v="3132"/>
    <x v="2"/>
    <x v="2"/>
    <x v="6"/>
    <s v="Wireless Extenders zBoost YX545 SOHO Signal Booster"/>
    <n v="340.18"/>
    <n v="3"/>
    <n v="-73.709999999999994"/>
    <s v="Loss"/>
  </r>
  <r>
    <d v="2016-11-28T00:00:00"/>
    <x v="2"/>
    <x v="10"/>
    <x v="171"/>
    <s v="David Smith20161128"/>
    <x v="3132"/>
    <x v="2"/>
    <x v="0"/>
    <x v="7"/>
    <s v="Translucent Push Pins by OIC"/>
    <n v="12.67"/>
    <n v="8"/>
    <n v="2.69"/>
    <s v="Profit"/>
  </r>
  <r>
    <d v="2016-11-28T00:00:00"/>
    <x v="2"/>
    <x v="10"/>
    <x v="171"/>
    <s v="David Smith20161128"/>
    <x v="3132"/>
    <x v="2"/>
    <x v="0"/>
    <x v="3"/>
    <s v="GBC Plasticlear Binding Covers"/>
    <n v="6.89"/>
    <n v="2"/>
    <n v="-5.05"/>
    <s v="Loss"/>
  </r>
  <r>
    <d v="2016-11-28T00:00:00"/>
    <x v="2"/>
    <x v="10"/>
    <x v="171"/>
    <s v="David Smith20161128"/>
    <x v="3132"/>
    <x v="2"/>
    <x v="0"/>
    <x v="2"/>
    <s v="Tennsco Commercial Shelving"/>
    <n v="32.54"/>
    <n v="2"/>
    <n v="-7.73"/>
    <s v="Loss"/>
  </r>
  <r>
    <d v="2016-11-28T00:00:00"/>
    <x v="2"/>
    <x v="10"/>
    <x v="171"/>
    <s v="David Smith20161128"/>
    <x v="3132"/>
    <x v="2"/>
    <x v="1"/>
    <x v="5"/>
    <s v="Situations Contoured Folding Chairs, 4/Set"/>
    <n v="347.8"/>
    <n v="7"/>
    <n v="-24.84"/>
    <s v="Loss"/>
  </r>
  <r>
    <d v="2016-11-29T00:00:00"/>
    <x v="2"/>
    <x v="10"/>
    <x v="317"/>
    <s v="Nick Crebassa20161129"/>
    <x v="3133"/>
    <x v="0"/>
    <x v="2"/>
    <x v="9"/>
    <s v="Memorex Micro Travel Drive 32 GB"/>
    <n v="58.42"/>
    <n v="2"/>
    <n v="16.79"/>
    <s v="Profit"/>
  </r>
  <r>
    <d v="2016-11-29T00:00:00"/>
    <x v="2"/>
    <x v="10"/>
    <x v="108"/>
    <s v="Daniel Raglin20161129"/>
    <x v="3134"/>
    <x v="1"/>
    <x v="1"/>
    <x v="8"/>
    <s v="Tenex Chairmat w/ Average Lip, 45&quot; x 53&quot;"/>
    <n v="242.18"/>
    <n v="4"/>
    <n v="-302.72000000000003"/>
    <s v="Loss"/>
  </r>
  <r>
    <d v="2016-11-30T00:00:00"/>
    <x v="2"/>
    <x v="10"/>
    <x v="622"/>
    <s v="Dean Braden20161130"/>
    <x v="3135"/>
    <x v="25"/>
    <x v="2"/>
    <x v="6"/>
    <s v="AT&amp;T 17929 Lendline Telephone"/>
    <n v="36.19"/>
    <n v="1"/>
    <n v="2.71"/>
    <s v="Profit"/>
  </r>
  <r>
    <d v="2016-11-30T00:00:00"/>
    <x v="2"/>
    <x v="10"/>
    <x v="206"/>
    <s v="Bruce Stewart20161130"/>
    <x v="3136"/>
    <x v="14"/>
    <x v="0"/>
    <x v="0"/>
    <s v="REDIFORM Incoming/Outgoing Call Register, 11&quot; X 8 1/2&quot;, 100 Messages"/>
    <n v="33.36"/>
    <n v="4"/>
    <n v="16.68"/>
    <s v="Profit"/>
  </r>
  <r>
    <d v="2016-11-30T00:00:00"/>
    <x v="2"/>
    <x v="10"/>
    <x v="206"/>
    <s v="Bruce Stewart20161130"/>
    <x v="3136"/>
    <x v="14"/>
    <x v="0"/>
    <x v="0"/>
    <s v="Adams Phone Message Book, 200 Message Capacity, 8 1/16Â” x 11Â”"/>
    <n v="13.76"/>
    <n v="2"/>
    <n v="6.33"/>
    <s v="Profit"/>
  </r>
  <r>
    <d v="2016-11-30T00:00:00"/>
    <x v="2"/>
    <x v="10"/>
    <x v="206"/>
    <s v="Bruce Stewart20161130"/>
    <x v="3136"/>
    <x v="14"/>
    <x v="0"/>
    <x v="2"/>
    <s v="Sensible Storage WireTech Storage Systems"/>
    <n v="496.86"/>
    <n v="7"/>
    <n v="24.84"/>
    <s v="Profit"/>
  </r>
  <r>
    <d v="2016-11-30T00:00:00"/>
    <x v="2"/>
    <x v="10"/>
    <x v="206"/>
    <s v="Bruce Stewart20161130"/>
    <x v="3136"/>
    <x v="14"/>
    <x v="1"/>
    <x v="5"/>
    <s v="High-Back Leather Manager's Chair"/>
    <n v="389.97"/>
    <n v="3"/>
    <n v="35.1"/>
    <s v="Profit"/>
  </r>
  <r>
    <d v="2016-12-01T00:00:00"/>
    <x v="2"/>
    <x v="11"/>
    <x v="333"/>
    <s v="Gary Zandusky20161201"/>
    <x v="3137"/>
    <x v="28"/>
    <x v="0"/>
    <x v="0"/>
    <s v="Universal Premium White Copier/Laser Paper (20Lb. and 87 Bright)"/>
    <n v="23.92"/>
    <n v="4"/>
    <n v="11.72"/>
    <s v="Profit"/>
  </r>
  <r>
    <d v="2016-12-01T00:00:00"/>
    <x v="2"/>
    <x v="11"/>
    <x v="264"/>
    <s v="Joel Eaton20161201"/>
    <x v="3138"/>
    <x v="36"/>
    <x v="1"/>
    <x v="5"/>
    <s v="Harbour Creations Steel Folding Chair"/>
    <n v="172.5"/>
    <n v="2"/>
    <n v="51.75"/>
    <s v="Profit"/>
  </r>
  <r>
    <d v="2016-12-01T00:00:00"/>
    <x v="2"/>
    <x v="11"/>
    <x v="264"/>
    <s v="Joel Eaton20161201"/>
    <x v="3138"/>
    <x v="36"/>
    <x v="2"/>
    <x v="6"/>
    <s v="JBL Micro Wireless Portable Bluetooth Speaker"/>
    <n v="179.97"/>
    <n v="3"/>
    <n v="44.99"/>
    <s v="Profit"/>
  </r>
  <r>
    <d v="2016-12-01T00:00:00"/>
    <x v="2"/>
    <x v="11"/>
    <x v="247"/>
    <s v="Rick Duston20161201"/>
    <x v="3139"/>
    <x v="18"/>
    <x v="1"/>
    <x v="8"/>
    <s v="DAX Cubicle Frames - 8x10"/>
    <n v="17.309999999999999"/>
    <n v="3"/>
    <n v="5.19"/>
    <s v="Profit"/>
  </r>
  <r>
    <d v="2016-12-01T00:00:00"/>
    <x v="2"/>
    <x v="11"/>
    <x v="156"/>
    <s v="Allen Goldenen20161201"/>
    <x v="3140"/>
    <x v="15"/>
    <x v="0"/>
    <x v="4"/>
    <s v="Newell 343"/>
    <n v="4.7"/>
    <n v="2"/>
    <n v="0.41"/>
    <s v="Profit"/>
  </r>
  <r>
    <d v="2016-12-01T00:00:00"/>
    <x v="2"/>
    <x v="11"/>
    <x v="319"/>
    <s v="Carl Ludwig20161201"/>
    <x v="3141"/>
    <x v="3"/>
    <x v="1"/>
    <x v="8"/>
    <s v="Westinghouse Clip-On Gooseneck Lamps"/>
    <n v="16.739999999999998"/>
    <n v="2"/>
    <n v="4.3499999999999996"/>
    <s v="Profit"/>
  </r>
  <r>
    <d v="2016-12-01T00:00:00"/>
    <x v="2"/>
    <x v="11"/>
    <x v="373"/>
    <s v="Shirley Jackson20161201"/>
    <x v="3142"/>
    <x v="37"/>
    <x v="0"/>
    <x v="3"/>
    <s v="XtraLife ClearVue Slant-D Ring Binder, White, 3&quot;"/>
    <n v="88.08"/>
    <n v="6"/>
    <n v="40.520000000000003"/>
    <s v="Profit"/>
  </r>
  <r>
    <d v="2016-12-01T00:00:00"/>
    <x v="2"/>
    <x v="11"/>
    <x v="373"/>
    <s v="Shirley Jackson20161201"/>
    <x v="3142"/>
    <x v="37"/>
    <x v="1"/>
    <x v="5"/>
    <s v="Hon Every-Day Series Multi-Task Chairs"/>
    <n v="751.92"/>
    <n v="4"/>
    <n v="150.38"/>
    <s v="Profit"/>
  </r>
  <r>
    <d v="2016-12-01T00:00:00"/>
    <x v="2"/>
    <x v="11"/>
    <x v="30"/>
    <s v="Mike Vittorini20161201"/>
    <x v="3143"/>
    <x v="25"/>
    <x v="2"/>
    <x v="6"/>
    <s v="Jabra Supreme Plus Driver EditionÂ Headset"/>
    <n v="863.93"/>
    <n v="9"/>
    <n v="86.39"/>
    <s v="Profit"/>
  </r>
  <r>
    <d v="2016-12-01T00:00:00"/>
    <x v="2"/>
    <x v="11"/>
    <x v="522"/>
    <s v="John Murray20161201"/>
    <x v="3144"/>
    <x v="0"/>
    <x v="1"/>
    <x v="5"/>
    <s v="Situations Contoured Folding Chairs, 4/Set"/>
    <n v="248.43"/>
    <n v="5"/>
    <n v="-17.75"/>
    <s v="Loss"/>
  </r>
  <r>
    <d v="2016-12-01T00:00:00"/>
    <x v="2"/>
    <x v="11"/>
    <x v="522"/>
    <s v="John Murray20161201"/>
    <x v="3144"/>
    <x v="0"/>
    <x v="0"/>
    <x v="12"/>
    <s v="Acco 6 Outlet Guardian Premium Surge Suppressor"/>
    <n v="11.65"/>
    <n v="4"/>
    <n v="-30.87"/>
    <s v="Loss"/>
  </r>
  <r>
    <d v="2016-12-01T00:00:00"/>
    <x v="2"/>
    <x v="11"/>
    <x v="522"/>
    <s v="John Murray20161201"/>
    <x v="3144"/>
    <x v="0"/>
    <x v="1"/>
    <x v="5"/>
    <s v="Global Push Button Manager's Chair, Indigo"/>
    <n v="85.25"/>
    <n v="2"/>
    <n v="-1.22"/>
    <s v="Loss"/>
  </r>
  <r>
    <d v="2016-12-01T00:00:00"/>
    <x v="2"/>
    <x v="11"/>
    <x v="67"/>
    <s v="Eva Jacobs20161201"/>
    <x v="3145"/>
    <x v="32"/>
    <x v="2"/>
    <x v="6"/>
    <s v="Jensen SMPS-640 -Â speaker phone"/>
    <n v="137.94"/>
    <n v="3"/>
    <n v="35.86"/>
    <s v="Profit"/>
  </r>
  <r>
    <d v="2016-12-01T00:00:00"/>
    <x v="2"/>
    <x v="11"/>
    <x v="67"/>
    <s v="Eva Jacobs20161201"/>
    <x v="3145"/>
    <x v="32"/>
    <x v="1"/>
    <x v="8"/>
    <s v="Executive Impressions 14&quot;"/>
    <n v="111.15"/>
    <n v="5"/>
    <n v="48.91"/>
    <s v="Profit"/>
  </r>
  <r>
    <d v="2016-12-01T00:00:00"/>
    <x v="2"/>
    <x v="11"/>
    <x v="67"/>
    <s v="Eva Jacobs20161201"/>
    <x v="3145"/>
    <x v="32"/>
    <x v="0"/>
    <x v="12"/>
    <s v="Honeywell Enviracaire Portable HEPA Air Cleaner for 17' x 22' Room"/>
    <n v="901.95"/>
    <n v="3"/>
    <n v="297.64"/>
    <s v="Profit"/>
  </r>
  <r>
    <d v="2016-12-01T00:00:00"/>
    <x v="2"/>
    <x v="11"/>
    <x v="67"/>
    <s v="Eva Jacobs20161201"/>
    <x v="3145"/>
    <x v="32"/>
    <x v="1"/>
    <x v="13"/>
    <s v="Chromcraft Round Conference Tables"/>
    <n v="366.01"/>
    <n v="3"/>
    <n v="-47.06"/>
    <s v="Loss"/>
  </r>
  <r>
    <d v="2016-12-01T00:00:00"/>
    <x v="2"/>
    <x v="11"/>
    <x v="104"/>
    <s v="Jonathan Doherty20161201"/>
    <x v="3146"/>
    <x v="6"/>
    <x v="0"/>
    <x v="12"/>
    <s v="Honeywell Enviracaire Portable HEPA Air Cleaner for 17' x 22' Room"/>
    <n v="2104.5500000000002"/>
    <n v="7"/>
    <n v="694.5"/>
    <s v="Profit"/>
  </r>
  <r>
    <d v="2016-12-01T00:00:00"/>
    <x v="2"/>
    <x v="11"/>
    <x v="104"/>
    <s v="Jonathan Doherty20161201"/>
    <x v="3146"/>
    <x v="6"/>
    <x v="0"/>
    <x v="14"/>
    <s v="Acme Softgrip Scissors"/>
    <n v="40.700000000000003"/>
    <n v="5"/>
    <n v="11.8"/>
    <s v="Profit"/>
  </r>
  <r>
    <d v="2016-12-01T00:00:00"/>
    <x v="2"/>
    <x v="11"/>
    <x v="162"/>
    <s v="Laurel Beltran20161201"/>
    <x v="3147"/>
    <x v="3"/>
    <x v="1"/>
    <x v="8"/>
    <s v="Tenex Chairmats For Use With Carpeted Floors"/>
    <n v="31.96"/>
    <n v="2"/>
    <n v="1.6"/>
    <s v="Profit"/>
  </r>
  <r>
    <d v="2016-12-01T00:00:00"/>
    <x v="2"/>
    <x v="11"/>
    <x v="162"/>
    <s v="Laurel Beltran20161201"/>
    <x v="3147"/>
    <x v="3"/>
    <x v="0"/>
    <x v="0"/>
    <s v="Xerox 1886"/>
    <n v="47.9"/>
    <n v="1"/>
    <n v="22.99"/>
    <s v="Profit"/>
  </r>
  <r>
    <d v="2016-12-01T00:00:00"/>
    <x v="2"/>
    <x v="11"/>
    <x v="162"/>
    <s v="Laurel Beltran20161201"/>
    <x v="3147"/>
    <x v="3"/>
    <x v="0"/>
    <x v="2"/>
    <s v="Sauder Facets Collection Locker/File Cabinet, Sky Alder Finish"/>
    <n v="1112.94"/>
    <n v="3"/>
    <n v="222.59"/>
    <s v="Profit"/>
  </r>
  <r>
    <d v="2016-12-01T00:00:00"/>
    <x v="2"/>
    <x v="11"/>
    <x v="162"/>
    <s v="Laurel Beltran20161201"/>
    <x v="3147"/>
    <x v="3"/>
    <x v="0"/>
    <x v="10"/>
    <s v="#10- 4 1/8&quot; x 9 1/2&quot; Security-Tint Envelopes"/>
    <n v="22.92"/>
    <n v="3"/>
    <n v="11.23"/>
    <s v="Profit"/>
  </r>
  <r>
    <d v="2016-12-01T00:00:00"/>
    <x v="2"/>
    <x v="11"/>
    <x v="470"/>
    <s v="Fred Hopkins20161201"/>
    <x v="3148"/>
    <x v="3"/>
    <x v="0"/>
    <x v="4"/>
    <s v="Sanford Colorific Colored Pencils, 12/Box"/>
    <n v="23.04"/>
    <n v="8"/>
    <n v="6.91"/>
    <s v="Profit"/>
  </r>
  <r>
    <d v="2016-12-02T00:00:00"/>
    <x v="2"/>
    <x v="11"/>
    <x v="575"/>
    <s v="Mike Kennedy20161202"/>
    <x v="3149"/>
    <x v="3"/>
    <x v="0"/>
    <x v="0"/>
    <s v="Xerox 192"/>
    <n v="25.92"/>
    <n v="4"/>
    <n v="12.44"/>
    <s v="Profit"/>
  </r>
  <r>
    <d v="2016-12-02T00:00:00"/>
    <x v="2"/>
    <x v="11"/>
    <x v="575"/>
    <s v="Mike Kennedy20161202"/>
    <x v="3149"/>
    <x v="3"/>
    <x v="0"/>
    <x v="0"/>
    <s v="HP Office Recycled Paper (20Lb. and 87 Bright)"/>
    <n v="40.46"/>
    <n v="7"/>
    <n v="19.829999999999998"/>
    <s v="Profit"/>
  </r>
  <r>
    <d v="2016-12-02T00:00:00"/>
    <x v="2"/>
    <x v="11"/>
    <x v="575"/>
    <s v="Mike Kennedy20161202"/>
    <x v="3149"/>
    <x v="3"/>
    <x v="0"/>
    <x v="2"/>
    <s v="X-Rack File for Hanging Folders"/>
    <n v="33.869999999999997"/>
    <n v="3"/>
    <n v="8.81"/>
    <s v="Profit"/>
  </r>
  <r>
    <d v="2016-12-02T00:00:00"/>
    <x v="2"/>
    <x v="11"/>
    <x v="435"/>
    <s v="Keith Dawkins20161202"/>
    <x v="3150"/>
    <x v="3"/>
    <x v="0"/>
    <x v="3"/>
    <s v="GBC VeloBind Cover Sets"/>
    <n v="24.7"/>
    <n v="2"/>
    <n v="9.26"/>
    <s v="Profit"/>
  </r>
  <r>
    <d v="2016-12-02T00:00:00"/>
    <x v="2"/>
    <x v="11"/>
    <x v="435"/>
    <s v="Keith Dawkins20161202"/>
    <x v="3150"/>
    <x v="3"/>
    <x v="0"/>
    <x v="12"/>
    <s v="Holmes Cool Mist Humidifier for the Whole House with 8-Gallon Output per Day, Extended Life Filter"/>
    <n v="59.7"/>
    <n v="3"/>
    <n v="26.87"/>
    <s v="Profit"/>
  </r>
  <r>
    <d v="2016-12-02T00:00:00"/>
    <x v="2"/>
    <x v="11"/>
    <x v="435"/>
    <s v="Keith Dawkins20161202"/>
    <x v="3150"/>
    <x v="3"/>
    <x v="1"/>
    <x v="8"/>
    <s v="Eldon Regeneration Recycled Desk Accessories, Black"/>
    <n v="14.52"/>
    <n v="3"/>
    <n v="5.66"/>
    <s v="Profit"/>
  </r>
  <r>
    <d v="2016-12-02T00:00:00"/>
    <x v="2"/>
    <x v="11"/>
    <x v="435"/>
    <s v="Keith Dawkins20161202"/>
    <x v="3150"/>
    <x v="3"/>
    <x v="0"/>
    <x v="3"/>
    <s v="Satellite Sectional Post Binders"/>
    <n v="104.18"/>
    <n v="3"/>
    <n v="33.86"/>
    <s v="Profit"/>
  </r>
  <r>
    <d v="2016-12-02T00:00:00"/>
    <x v="2"/>
    <x v="11"/>
    <x v="35"/>
    <s v="Deborah Brumfield20161202"/>
    <x v="3151"/>
    <x v="43"/>
    <x v="0"/>
    <x v="2"/>
    <s v="Deluxe Rollaway Locking File with Drawer"/>
    <n v="2079.4"/>
    <n v="5"/>
    <n v="582.23"/>
    <s v="Profit"/>
  </r>
  <r>
    <d v="2016-12-02T00:00:00"/>
    <x v="2"/>
    <x v="11"/>
    <x v="35"/>
    <s v="Deborah Brumfield20161202"/>
    <x v="3151"/>
    <x v="43"/>
    <x v="2"/>
    <x v="6"/>
    <s v="VTech DS6151"/>
    <n v="629.95000000000005"/>
    <n v="5"/>
    <n v="176.39"/>
    <s v="Profit"/>
  </r>
  <r>
    <d v="2016-12-02T00:00:00"/>
    <x v="2"/>
    <x v="11"/>
    <x v="35"/>
    <s v="Deborah Brumfield20161202"/>
    <x v="3151"/>
    <x v="43"/>
    <x v="1"/>
    <x v="8"/>
    <s v="Eldon 500 Class Desk Accessories"/>
    <n v="72.42"/>
    <n v="6"/>
    <n v="23.9"/>
    <s v="Profit"/>
  </r>
  <r>
    <d v="2016-12-02T00:00:00"/>
    <x v="2"/>
    <x v="11"/>
    <x v="509"/>
    <s v="Jamie Frazer20161202"/>
    <x v="3152"/>
    <x v="20"/>
    <x v="0"/>
    <x v="3"/>
    <s v="Ibico EB-19 Dual Function Manual Binding System"/>
    <n v="415.18"/>
    <n v="3"/>
    <n v="134.93"/>
    <s v="Profit"/>
  </r>
  <r>
    <d v="2016-12-02T00:00:00"/>
    <x v="2"/>
    <x v="11"/>
    <x v="509"/>
    <s v="Jamie Frazer20161202"/>
    <x v="3152"/>
    <x v="20"/>
    <x v="0"/>
    <x v="3"/>
    <s v="XtraLife ClearVue Slant-D Ring Binder, White, 3&quot;"/>
    <n v="35.229999999999997"/>
    <n v="3"/>
    <n v="11.45"/>
    <s v="Profit"/>
  </r>
  <r>
    <d v="2016-12-02T00:00:00"/>
    <x v="2"/>
    <x v="11"/>
    <x v="509"/>
    <s v="Jamie Frazer20161202"/>
    <x v="3152"/>
    <x v="20"/>
    <x v="0"/>
    <x v="0"/>
    <s v="Green Bar Computer Printout Paper"/>
    <n v="54.96"/>
    <n v="1"/>
    <n v="26.93"/>
    <s v="Profit"/>
  </r>
  <r>
    <d v="2016-12-02T00:00:00"/>
    <x v="2"/>
    <x v="11"/>
    <x v="464"/>
    <s v="Alan Schoenberger20161202"/>
    <x v="3153"/>
    <x v="26"/>
    <x v="2"/>
    <x v="9"/>
    <s v="WD My Passport Ultra 1TB Portable External Hard Drive"/>
    <n v="165.6"/>
    <n v="3"/>
    <n v="-6.21"/>
    <s v="Loss"/>
  </r>
  <r>
    <d v="2016-12-02T00:00:00"/>
    <x v="2"/>
    <x v="11"/>
    <x v="203"/>
    <s v="Pauline Webber20161202"/>
    <x v="3154"/>
    <x v="30"/>
    <x v="0"/>
    <x v="3"/>
    <s v="GBC White Gloss Covers, Plain Front"/>
    <n v="115.84"/>
    <n v="8"/>
    <n v="54.44"/>
    <s v="Profit"/>
  </r>
  <r>
    <d v="2016-12-02T00:00:00"/>
    <x v="2"/>
    <x v="11"/>
    <x v="168"/>
    <s v="Muhammed Yedwab20161202"/>
    <x v="3155"/>
    <x v="0"/>
    <x v="1"/>
    <x v="11"/>
    <s v="Sauder Camden County Collection Library"/>
    <n v="781.86"/>
    <n v="10"/>
    <n v="-137.97999999999999"/>
    <s v="Loss"/>
  </r>
  <r>
    <d v="2016-12-02T00:00:00"/>
    <x v="2"/>
    <x v="11"/>
    <x v="168"/>
    <s v="Muhammed Yedwab20161202"/>
    <x v="3155"/>
    <x v="0"/>
    <x v="0"/>
    <x v="0"/>
    <s v="Xerox 1962"/>
    <n v="30.82"/>
    <n v="9"/>
    <n v="9.6300000000000008"/>
    <s v="Profit"/>
  </r>
  <r>
    <d v="2016-12-03T00:00:00"/>
    <x v="2"/>
    <x v="11"/>
    <x v="709"/>
    <s v="Emily Grady20161203"/>
    <x v="3156"/>
    <x v="20"/>
    <x v="0"/>
    <x v="0"/>
    <s v="Xerox 1964"/>
    <n v="182.72"/>
    <n v="8"/>
    <n v="84.05"/>
    <s v="Profit"/>
  </r>
  <r>
    <d v="2016-12-03T00:00:00"/>
    <x v="2"/>
    <x v="11"/>
    <x v="709"/>
    <s v="Emily Grady20161203"/>
    <x v="3156"/>
    <x v="20"/>
    <x v="1"/>
    <x v="13"/>
    <s v="Bevis Traditional Conference Table Top, Plinth Base"/>
    <n v="400.03"/>
    <n v="2"/>
    <n v="-153.35"/>
    <s v="Loss"/>
  </r>
  <r>
    <d v="2016-12-03T00:00:00"/>
    <x v="2"/>
    <x v="11"/>
    <x v="709"/>
    <s v="Emily Grady20161203"/>
    <x v="3156"/>
    <x v="20"/>
    <x v="0"/>
    <x v="2"/>
    <s v="Personal Folder Holder, Ebony"/>
    <n v="33.630000000000003"/>
    <n v="3"/>
    <n v="10.09"/>
    <s v="Profit"/>
  </r>
  <r>
    <d v="2016-12-03T00:00:00"/>
    <x v="2"/>
    <x v="11"/>
    <x v="709"/>
    <s v="Emily Grady20161203"/>
    <x v="3156"/>
    <x v="20"/>
    <x v="1"/>
    <x v="5"/>
    <s v="Global Leather Highback Executive Chair with Pneumatic Height Adjustment, Black"/>
    <n v="542.65"/>
    <n v="3"/>
    <n v="102.5"/>
    <s v="Profit"/>
  </r>
  <r>
    <d v="2016-12-03T00:00:00"/>
    <x v="2"/>
    <x v="11"/>
    <x v="709"/>
    <s v="Emily Grady20161203"/>
    <x v="3156"/>
    <x v="20"/>
    <x v="0"/>
    <x v="1"/>
    <s v="Avery 520"/>
    <n v="6.3"/>
    <n v="2"/>
    <n v="3.02"/>
    <s v="Profit"/>
  </r>
  <r>
    <d v="2016-12-03T00:00:00"/>
    <x v="2"/>
    <x v="11"/>
    <x v="740"/>
    <s v="Caroline Jumper20161203"/>
    <x v="3157"/>
    <x v="2"/>
    <x v="0"/>
    <x v="12"/>
    <s v="Honeywell Enviracaire Portable HEPA Air Cleaner for up to 10 x 16 Room"/>
    <n v="394.82"/>
    <n v="4"/>
    <n v="93.77"/>
    <s v="Profit"/>
  </r>
  <r>
    <d v="2016-12-03T00:00:00"/>
    <x v="2"/>
    <x v="11"/>
    <x v="740"/>
    <s v="Caroline Jumper20161203"/>
    <x v="3157"/>
    <x v="2"/>
    <x v="0"/>
    <x v="3"/>
    <s v="GBC Clear Cover, 8-1/2 x 11, unpunched, 25 covers per pack"/>
    <n v="18.190000000000001"/>
    <n v="4"/>
    <n v="-14.55"/>
    <s v="Loss"/>
  </r>
  <r>
    <d v="2016-12-03T00:00:00"/>
    <x v="2"/>
    <x v="11"/>
    <x v="685"/>
    <s v="Neoma Murray20161203"/>
    <x v="3158"/>
    <x v="3"/>
    <x v="2"/>
    <x v="9"/>
    <s v="LogitechÂ Z-906 Speaker sys - home theater - 5.1-CH"/>
    <n v="1649.95"/>
    <n v="5"/>
    <n v="659.98"/>
    <s v="Profit"/>
  </r>
  <r>
    <d v="2016-12-03T00:00:00"/>
    <x v="2"/>
    <x v="11"/>
    <x v="685"/>
    <s v="Neoma Murray20161203"/>
    <x v="3158"/>
    <x v="3"/>
    <x v="1"/>
    <x v="8"/>
    <s v="3M Polarizing Light Filter Sleeves"/>
    <n v="111.9"/>
    <n v="6"/>
    <n v="51.47"/>
    <s v="Profit"/>
  </r>
  <r>
    <d v="2016-12-03T00:00:00"/>
    <x v="2"/>
    <x v="11"/>
    <x v="13"/>
    <s v="Michael Moore20161203"/>
    <x v="3159"/>
    <x v="18"/>
    <x v="1"/>
    <x v="13"/>
    <s v="Hon 5100 Series Wood Tables"/>
    <n v="581.96"/>
    <n v="2"/>
    <n v="104.75"/>
    <s v="Profit"/>
  </r>
  <r>
    <d v="2016-12-03T00:00:00"/>
    <x v="2"/>
    <x v="11"/>
    <x v="13"/>
    <s v="Michael Moore20161203"/>
    <x v="3159"/>
    <x v="18"/>
    <x v="1"/>
    <x v="5"/>
    <s v="Global Stack Chair with Arms, Black"/>
    <n v="29.98"/>
    <n v="1"/>
    <n v="8.09"/>
    <s v="Profit"/>
  </r>
  <r>
    <d v="2016-12-03T00:00:00"/>
    <x v="2"/>
    <x v="11"/>
    <x v="95"/>
    <s v="Gary McGarr20161203"/>
    <x v="3160"/>
    <x v="3"/>
    <x v="0"/>
    <x v="2"/>
    <s v="Fellowes Staxonsteel Drawer Files"/>
    <n v="772.68"/>
    <n v="4"/>
    <n v="108.18"/>
    <s v="Profit"/>
  </r>
  <r>
    <d v="2016-12-03T00:00:00"/>
    <x v="2"/>
    <x v="11"/>
    <x v="310"/>
    <s v="Roger Demir20161203"/>
    <x v="3161"/>
    <x v="3"/>
    <x v="1"/>
    <x v="13"/>
    <s v="Hon 4060 Series Tables"/>
    <n v="268.7"/>
    <n v="3"/>
    <n v="6.72"/>
    <s v="Profit"/>
  </r>
  <r>
    <d v="2016-12-03T00:00:00"/>
    <x v="2"/>
    <x v="11"/>
    <x v="310"/>
    <s v="Roger Demir20161203"/>
    <x v="3161"/>
    <x v="3"/>
    <x v="0"/>
    <x v="4"/>
    <s v="Rogers Handheld Barrel Pencil Sharpener"/>
    <n v="21.92"/>
    <n v="8"/>
    <n v="5.92"/>
    <s v="Profit"/>
  </r>
  <r>
    <d v="2016-12-03T00:00:00"/>
    <x v="2"/>
    <x v="11"/>
    <x v="310"/>
    <s v="Roger Demir20161203"/>
    <x v="3161"/>
    <x v="3"/>
    <x v="0"/>
    <x v="2"/>
    <s v="Acco Perma 4000 Stacking Storage Drawers"/>
    <n v="48.72"/>
    <n v="3"/>
    <n v="7.31"/>
    <s v="Profit"/>
  </r>
  <r>
    <d v="2016-12-03T00:00:00"/>
    <x v="2"/>
    <x v="11"/>
    <x v="310"/>
    <s v="Roger Demir20161203"/>
    <x v="3161"/>
    <x v="3"/>
    <x v="1"/>
    <x v="11"/>
    <s v="O'Sullivan Living Dimensions 2-Shelf Bookcases"/>
    <n v="205.67"/>
    <n v="2"/>
    <n v="-12.1"/>
    <s v="Loss"/>
  </r>
  <r>
    <d v="2016-12-04T00:00:00"/>
    <x v="2"/>
    <x v="11"/>
    <x v="383"/>
    <s v="Becky Martin20161204"/>
    <x v="3162"/>
    <x v="20"/>
    <x v="1"/>
    <x v="8"/>
    <s v="Eldon Delta Triangular Chair Mat, 52&quot; x 58&quot;, Clear"/>
    <n v="113.79"/>
    <n v="3"/>
    <n v="20.48"/>
    <s v="Profit"/>
  </r>
  <r>
    <d v="2016-12-04T00:00:00"/>
    <x v="2"/>
    <x v="11"/>
    <x v="383"/>
    <s v="Becky Martin20161204"/>
    <x v="3162"/>
    <x v="20"/>
    <x v="2"/>
    <x v="9"/>
    <s v="Enermax Aurora Lite Keyboard"/>
    <n v="78.150000000000006"/>
    <n v="1"/>
    <n v="34.39"/>
    <s v="Profit"/>
  </r>
  <r>
    <d v="2016-12-04T00:00:00"/>
    <x v="2"/>
    <x v="11"/>
    <x v="383"/>
    <s v="Becky Martin20161204"/>
    <x v="3162"/>
    <x v="20"/>
    <x v="0"/>
    <x v="3"/>
    <s v="Peel &amp; Stick Add-On Corner Pockets"/>
    <n v="1.73"/>
    <n v="1"/>
    <n v="0.6"/>
    <s v="Profit"/>
  </r>
  <r>
    <d v="2016-12-04T00:00:00"/>
    <x v="2"/>
    <x v="11"/>
    <x v="383"/>
    <s v="Becky Martin20161204"/>
    <x v="3162"/>
    <x v="20"/>
    <x v="0"/>
    <x v="0"/>
    <s v="Easy-staple paper"/>
    <n v="40.56"/>
    <n v="4"/>
    <n v="19.87"/>
    <s v="Profit"/>
  </r>
  <r>
    <d v="2016-12-04T00:00:00"/>
    <x v="2"/>
    <x v="11"/>
    <x v="383"/>
    <s v="Becky Martin20161204"/>
    <x v="3162"/>
    <x v="20"/>
    <x v="0"/>
    <x v="2"/>
    <s v="Carina Media Storage Towers in Natural &amp; Black"/>
    <n v="182.94"/>
    <n v="3"/>
    <n v="3.66"/>
    <s v="Profit"/>
  </r>
  <r>
    <d v="2016-12-04T00:00:00"/>
    <x v="2"/>
    <x v="11"/>
    <x v="383"/>
    <s v="Becky Martin20161204"/>
    <x v="3162"/>
    <x v="20"/>
    <x v="0"/>
    <x v="2"/>
    <s v="Fellowes Econo/Stor Drawers"/>
    <n v="193.86"/>
    <n v="2"/>
    <n v="11.63"/>
    <s v="Profit"/>
  </r>
  <r>
    <d v="2016-12-04T00:00:00"/>
    <x v="2"/>
    <x v="11"/>
    <x v="227"/>
    <s v="Ellis Ballard20161204"/>
    <x v="3163"/>
    <x v="20"/>
    <x v="0"/>
    <x v="2"/>
    <s v="Belkin OmniView SE Rackmount Kit"/>
    <n v="212.88"/>
    <n v="6"/>
    <n v="0"/>
    <s v="Loss"/>
  </r>
  <r>
    <d v="2016-12-04T00:00:00"/>
    <x v="2"/>
    <x v="11"/>
    <x v="272"/>
    <s v="Liz MacKendrick20161204"/>
    <x v="3164"/>
    <x v="20"/>
    <x v="0"/>
    <x v="3"/>
    <s v="GBC Instant Report Kit"/>
    <n v="15.53"/>
    <n v="3"/>
    <n v="5.82"/>
    <s v="Profit"/>
  </r>
  <r>
    <d v="2016-12-04T00:00:00"/>
    <x v="2"/>
    <x v="11"/>
    <x v="388"/>
    <s v="Kean Takahito20161204"/>
    <x v="3165"/>
    <x v="3"/>
    <x v="0"/>
    <x v="0"/>
    <s v="Xerox 1915"/>
    <n v="104.85"/>
    <n v="1"/>
    <n v="50.33"/>
    <s v="Profit"/>
  </r>
  <r>
    <d v="2016-12-05T00:00:00"/>
    <x v="2"/>
    <x v="11"/>
    <x v="576"/>
    <s v="Irene Maddox20161205"/>
    <x v="3166"/>
    <x v="22"/>
    <x v="0"/>
    <x v="3"/>
    <s v="Fellowes PB200 Plastic Comb Binding Machine"/>
    <n v="407.98"/>
    <n v="3"/>
    <n v="132.59"/>
    <s v="Profit"/>
  </r>
  <r>
    <d v="2016-12-05T00:00:00"/>
    <x v="2"/>
    <x v="11"/>
    <x v="780"/>
    <s v="Justin Ellison20161205"/>
    <x v="3167"/>
    <x v="21"/>
    <x v="2"/>
    <x v="6"/>
    <s v="Plantronics CordlessÂ Phone HeadsetÂ with In-line Volume - M214C"/>
    <n v="384.45"/>
    <n v="11"/>
    <n v="103.8"/>
    <s v="Profit"/>
  </r>
  <r>
    <d v="2016-12-05T00:00:00"/>
    <x v="2"/>
    <x v="11"/>
    <x v="780"/>
    <s v="Justin Ellison20161205"/>
    <x v="3167"/>
    <x v="21"/>
    <x v="2"/>
    <x v="6"/>
    <s v="Anker Astro 15000mAh USB Portable Charger"/>
    <n v="149.97"/>
    <n v="3"/>
    <n v="6"/>
    <s v="Profit"/>
  </r>
  <r>
    <d v="2016-12-05T00:00:00"/>
    <x v="2"/>
    <x v="11"/>
    <x v="780"/>
    <s v="Justin Ellison20161205"/>
    <x v="3167"/>
    <x v="21"/>
    <x v="1"/>
    <x v="5"/>
    <s v="Hon Deluxe Fabric Upholstered Stacking Chairs, Rounded Back"/>
    <n v="1951.84"/>
    <n v="8"/>
    <n v="585.54999999999995"/>
    <s v="Profit"/>
  </r>
  <r>
    <d v="2016-12-05T00:00:00"/>
    <x v="2"/>
    <x v="11"/>
    <x v="780"/>
    <s v="Justin Ellison20161205"/>
    <x v="3167"/>
    <x v="21"/>
    <x v="0"/>
    <x v="3"/>
    <s v="GBC Prestige Therm-A-Bind Covers"/>
    <n v="171.55"/>
    <n v="5"/>
    <n v="80.63"/>
    <s v="Profit"/>
  </r>
  <r>
    <d v="2016-12-05T00:00:00"/>
    <x v="2"/>
    <x v="11"/>
    <x v="229"/>
    <s v="James Galang20161205"/>
    <x v="3168"/>
    <x v="5"/>
    <x v="1"/>
    <x v="8"/>
    <s v="Howard Miller 16&quot; Diameter Gallery Wall Clock"/>
    <n v="191.82"/>
    <n v="3"/>
    <n v="74.81"/>
    <s v="Profit"/>
  </r>
  <r>
    <d v="2016-12-05T00:00:00"/>
    <x v="2"/>
    <x v="11"/>
    <x v="229"/>
    <s v="James Galang20161205"/>
    <x v="3168"/>
    <x v="20"/>
    <x v="0"/>
    <x v="2"/>
    <s v="Dual Level, Single-Width Filing Carts"/>
    <n v="465.18"/>
    <n v="3"/>
    <n v="120.95"/>
    <s v="Profit"/>
  </r>
  <r>
    <d v="2016-12-05T00:00:00"/>
    <x v="2"/>
    <x v="11"/>
    <x v="166"/>
    <s v="Aleksandra Gannaway20161205"/>
    <x v="3169"/>
    <x v="32"/>
    <x v="1"/>
    <x v="11"/>
    <s v="O'Sullivan 5-Shelf Heavy-Duty Bookcases"/>
    <n v="81.94"/>
    <n v="1"/>
    <n v="20.49"/>
    <s v="Profit"/>
  </r>
  <r>
    <d v="2016-12-05T00:00:00"/>
    <x v="2"/>
    <x v="11"/>
    <x v="529"/>
    <s v="Tony Chapman20161205"/>
    <x v="3170"/>
    <x v="44"/>
    <x v="0"/>
    <x v="4"/>
    <s v="BIC Brite Liner Grip Highlighters, Assorted, 5/Pack"/>
    <n v="33.92"/>
    <n v="8"/>
    <n v="13.23"/>
    <s v="Profit"/>
  </r>
  <r>
    <d v="2016-12-05T00:00:00"/>
    <x v="2"/>
    <x v="11"/>
    <x v="633"/>
    <s v="Theone Pippenger20161205"/>
    <x v="3171"/>
    <x v="5"/>
    <x v="2"/>
    <x v="6"/>
    <s v="Samsung Galaxy S III - 16GB - pebble blue (T-Mobile)"/>
    <n v="699.98"/>
    <n v="2"/>
    <n v="195.99"/>
    <s v="Profit"/>
  </r>
  <r>
    <d v="2016-12-05T00:00:00"/>
    <x v="2"/>
    <x v="11"/>
    <x v="633"/>
    <s v="Theone Pippenger20161205"/>
    <x v="3171"/>
    <x v="5"/>
    <x v="0"/>
    <x v="2"/>
    <s v="Fellowes Bankers Box Staxonsteel Drawer File/Stacking System"/>
    <n v="584.82000000000005"/>
    <n v="9"/>
    <n v="70.180000000000007"/>
    <s v="Profit"/>
  </r>
  <r>
    <d v="2016-12-05T00:00:00"/>
    <x v="2"/>
    <x v="11"/>
    <x v="211"/>
    <s v="Randy Ferguson20161205"/>
    <x v="3172"/>
    <x v="1"/>
    <x v="0"/>
    <x v="1"/>
    <s v="Avery 483"/>
    <n v="11.95"/>
    <n v="3"/>
    <n v="3.88"/>
    <s v="Profit"/>
  </r>
  <r>
    <d v="2016-12-05T00:00:00"/>
    <x v="2"/>
    <x v="11"/>
    <x v="109"/>
    <s v="Mike Pelletier20161205"/>
    <x v="3173"/>
    <x v="1"/>
    <x v="0"/>
    <x v="4"/>
    <s v="Newell 311"/>
    <n v="3.54"/>
    <n v="2"/>
    <n v="0.31"/>
    <s v="Profit"/>
  </r>
  <r>
    <d v="2016-12-05T00:00:00"/>
    <x v="2"/>
    <x v="11"/>
    <x v="736"/>
    <s v="Harold Engle20161205"/>
    <x v="3174"/>
    <x v="7"/>
    <x v="1"/>
    <x v="8"/>
    <s v="Electrix 20W Halogen Replacement Bulb for Zoom-In Desk Lamp"/>
    <n v="13.4"/>
    <n v="1"/>
    <n v="6.43"/>
    <s v="Profit"/>
  </r>
  <r>
    <d v="2016-12-05T00:00:00"/>
    <x v="2"/>
    <x v="11"/>
    <x v="736"/>
    <s v="Harold Engle20161205"/>
    <x v="3174"/>
    <x v="7"/>
    <x v="0"/>
    <x v="0"/>
    <s v="Easy-staple paper"/>
    <n v="4.9800000000000004"/>
    <n v="1"/>
    <n v="2.34"/>
    <s v="Profit"/>
  </r>
  <r>
    <d v="2016-12-05T00:00:00"/>
    <x v="2"/>
    <x v="11"/>
    <x v="736"/>
    <s v="Harold Engle20161205"/>
    <x v="3174"/>
    <x v="7"/>
    <x v="0"/>
    <x v="10"/>
    <s v="#10 White Business Envelopes,4 1/8 x 9 1/2"/>
    <n v="109.69"/>
    <n v="7"/>
    <n v="51.55"/>
    <s v="Profit"/>
  </r>
  <r>
    <d v="2016-12-06T00:00:00"/>
    <x v="2"/>
    <x v="11"/>
    <x v="480"/>
    <s v="Greg Guthrie20161206"/>
    <x v="3175"/>
    <x v="3"/>
    <x v="0"/>
    <x v="0"/>
    <s v="Xerox 216"/>
    <n v="19.440000000000001"/>
    <n v="3"/>
    <n v="9.33"/>
    <s v="Profit"/>
  </r>
  <r>
    <d v="2016-12-06T00:00:00"/>
    <x v="2"/>
    <x v="11"/>
    <x v="217"/>
    <s v="Greg Tran20161206"/>
    <x v="3176"/>
    <x v="22"/>
    <x v="2"/>
    <x v="6"/>
    <s v="Plantronics Calisto P620-M USB Wireless Speakerphone System"/>
    <n v="156.79"/>
    <n v="1"/>
    <n v="13.72"/>
    <s v="Profit"/>
  </r>
  <r>
    <d v="2016-12-06T00:00:00"/>
    <x v="2"/>
    <x v="11"/>
    <x v="217"/>
    <s v="Greg Tran20161206"/>
    <x v="3176"/>
    <x v="22"/>
    <x v="2"/>
    <x v="6"/>
    <s v="Google Nexus 5"/>
    <n v="431.98"/>
    <n v="3"/>
    <n v="27"/>
    <s v="Profit"/>
  </r>
  <r>
    <d v="2016-12-06T00:00:00"/>
    <x v="2"/>
    <x v="11"/>
    <x v="217"/>
    <s v="Greg Tran20161206"/>
    <x v="3176"/>
    <x v="22"/>
    <x v="0"/>
    <x v="10"/>
    <s v="Jet-Pak Recycled Peel 'N' Seal Padded Mailers"/>
    <n v="35.89"/>
    <n v="1"/>
    <n v="16.149999999999999"/>
    <s v="Profit"/>
  </r>
  <r>
    <d v="2016-12-06T00:00:00"/>
    <x v="2"/>
    <x v="11"/>
    <x v="217"/>
    <s v="Greg Tran20161206"/>
    <x v="3176"/>
    <x v="22"/>
    <x v="0"/>
    <x v="3"/>
    <s v="Ibico Plastic and Wire Spiral Binding Combs"/>
    <n v="47.21"/>
    <n v="7"/>
    <n v="15.34"/>
    <s v="Profit"/>
  </r>
  <r>
    <d v="2016-12-06T00:00:00"/>
    <x v="2"/>
    <x v="11"/>
    <x v="217"/>
    <s v="Greg Tran20161206"/>
    <x v="3176"/>
    <x v="22"/>
    <x v="0"/>
    <x v="0"/>
    <s v="Xerox 1880"/>
    <n v="248.08"/>
    <n v="7"/>
    <n v="116.6"/>
    <s v="Profit"/>
  </r>
  <r>
    <d v="2016-12-06T00:00:00"/>
    <x v="2"/>
    <x v="11"/>
    <x v="217"/>
    <s v="Greg Tran20161206"/>
    <x v="3176"/>
    <x v="22"/>
    <x v="0"/>
    <x v="0"/>
    <s v="Snap-A-Way Black Print Carbonless Ruled Speed Letter, Triplicate"/>
    <n v="189.7"/>
    <n v="5"/>
    <n v="89.16"/>
    <s v="Profit"/>
  </r>
  <r>
    <d v="2016-12-06T00:00:00"/>
    <x v="2"/>
    <x v="11"/>
    <x v="217"/>
    <s v="Greg Tran20161206"/>
    <x v="3176"/>
    <x v="22"/>
    <x v="0"/>
    <x v="3"/>
    <s v="GBC Standard Therm-A-Bind Covers"/>
    <n v="59.81"/>
    <n v="3"/>
    <n v="19.440000000000001"/>
    <s v="Profit"/>
  </r>
  <r>
    <d v="2016-12-06T00:00:00"/>
    <x v="2"/>
    <x v="11"/>
    <x v="679"/>
    <s v="Dave Poirier20161206"/>
    <x v="3177"/>
    <x v="20"/>
    <x v="0"/>
    <x v="3"/>
    <s v="Ibico EB-19 Dual Function Manual Binding System"/>
    <n v="968.74"/>
    <n v="7"/>
    <n v="314.83999999999997"/>
    <s v="Profit"/>
  </r>
  <r>
    <d v="2016-12-06T00:00:00"/>
    <x v="2"/>
    <x v="11"/>
    <x v="679"/>
    <s v="Dave Poirier20161206"/>
    <x v="3177"/>
    <x v="20"/>
    <x v="0"/>
    <x v="3"/>
    <s v="Trimflex Flexible Post Binders"/>
    <n v="222.35"/>
    <n v="13"/>
    <n v="77.819999999999993"/>
    <s v="Profit"/>
  </r>
  <r>
    <d v="2016-12-06T00:00:00"/>
    <x v="2"/>
    <x v="11"/>
    <x v="679"/>
    <s v="Dave Poirier20161206"/>
    <x v="3177"/>
    <x v="20"/>
    <x v="2"/>
    <x v="16"/>
    <s v="Brother DCP1000 Digital 3 in 1 Multifunction Machine"/>
    <n v="479.98"/>
    <n v="2"/>
    <n v="90"/>
    <s v="Profit"/>
  </r>
  <r>
    <d v="2016-12-06T00:00:00"/>
    <x v="2"/>
    <x v="11"/>
    <x v="64"/>
    <s v="Anne Pryor20161206"/>
    <x v="3178"/>
    <x v="3"/>
    <x v="2"/>
    <x v="6"/>
    <s v="Avaya 5410 Digital phone"/>
    <n v="271.95999999999998"/>
    <n v="5"/>
    <n v="27.2"/>
    <s v="Profit"/>
  </r>
  <r>
    <d v="2016-12-06T00:00:00"/>
    <x v="2"/>
    <x v="11"/>
    <x v="64"/>
    <s v="Anne Pryor20161206"/>
    <x v="3178"/>
    <x v="3"/>
    <x v="0"/>
    <x v="4"/>
    <s v="Blackstonian Pencils"/>
    <n v="18.690000000000001"/>
    <n v="7"/>
    <n v="5.23"/>
    <s v="Profit"/>
  </r>
  <r>
    <d v="2016-12-06T00:00:00"/>
    <x v="2"/>
    <x v="11"/>
    <x v="64"/>
    <s v="Anne Pryor20161206"/>
    <x v="3178"/>
    <x v="3"/>
    <x v="0"/>
    <x v="0"/>
    <s v="Xerox 1977"/>
    <n v="13.36"/>
    <n v="2"/>
    <n v="6.41"/>
    <s v="Profit"/>
  </r>
  <r>
    <d v="2016-12-06T00:00:00"/>
    <x v="2"/>
    <x v="11"/>
    <x v="64"/>
    <s v="Anne Pryor20161206"/>
    <x v="3178"/>
    <x v="3"/>
    <x v="2"/>
    <x v="6"/>
    <s v="Cisco SPA301"/>
    <n v="249.58"/>
    <n v="2"/>
    <n v="31.2"/>
    <s v="Profit"/>
  </r>
  <r>
    <d v="2016-12-06T00:00:00"/>
    <x v="2"/>
    <x v="11"/>
    <x v="64"/>
    <s v="Anne Pryor20161206"/>
    <x v="3178"/>
    <x v="3"/>
    <x v="0"/>
    <x v="7"/>
    <s v="Alliance Big Bands Rubber Bands, 12/Pack"/>
    <n v="13.86"/>
    <n v="7"/>
    <n v="0"/>
    <s v="Loss"/>
  </r>
  <r>
    <d v="2016-12-06T00:00:00"/>
    <x v="2"/>
    <x v="11"/>
    <x v="64"/>
    <s v="Anne Pryor20161206"/>
    <x v="3178"/>
    <x v="3"/>
    <x v="0"/>
    <x v="3"/>
    <s v="Avery Durable Slant Ring Binders With Label Holder"/>
    <n v="13.38"/>
    <n v="4"/>
    <n v="4.68"/>
    <s v="Profit"/>
  </r>
  <r>
    <d v="2016-12-06T00:00:00"/>
    <x v="2"/>
    <x v="11"/>
    <x v="64"/>
    <s v="Anne Pryor20161206"/>
    <x v="3178"/>
    <x v="3"/>
    <x v="0"/>
    <x v="3"/>
    <s v="Ibico Recycled Linen-Style Covers"/>
    <n v="437.47"/>
    <n v="14"/>
    <n v="153.12"/>
    <s v="Profit"/>
  </r>
  <r>
    <d v="2016-12-08T00:00:00"/>
    <x v="2"/>
    <x v="11"/>
    <x v="702"/>
    <s v="Gene Hale20161208"/>
    <x v="3179"/>
    <x v="0"/>
    <x v="2"/>
    <x v="6"/>
    <s v="GE 30524EE4"/>
    <n v="1097.54"/>
    <n v="7"/>
    <n v="123.47"/>
    <s v="Profit"/>
  </r>
  <r>
    <d v="2016-12-08T00:00:00"/>
    <x v="2"/>
    <x v="11"/>
    <x v="702"/>
    <s v="Gene Hale20161208"/>
    <x v="3179"/>
    <x v="0"/>
    <x v="1"/>
    <x v="8"/>
    <s v="Electrix Architect's Clamp-On Swing Arm Lamp, Black"/>
    <n v="190.92"/>
    <n v="5"/>
    <n v="-147.96"/>
    <s v="Loss"/>
  </r>
  <r>
    <d v="2016-12-08T00:00:00"/>
    <x v="2"/>
    <x v="11"/>
    <x v="87"/>
    <s v="Quincy Jones20161208"/>
    <x v="3180"/>
    <x v="28"/>
    <x v="2"/>
    <x v="6"/>
    <s v="Motorola HK250 Universal Bluetooth Headset"/>
    <n v="114.95"/>
    <n v="5"/>
    <n v="2.2999999999999998"/>
    <s v="Profit"/>
  </r>
  <r>
    <d v="2016-12-08T00:00:00"/>
    <x v="2"/>
    <x v="11"/>
    <x v="425"/>
    <s v="Julie Prescott20161208"/>
    <x v="3181"/>
    <x v="10"/>
    <x v="0"/>
    <x v="3"/>
    <s v="Universal Recycled Hanging Pressboard Report Binders, Letter Size"/>
    <n v="12.96"/>
    <n v="7"/>
    <n v="-9.5"/>
    <s v="Loss"/>
  </r>
  <r>
    <d v="2016-12-08T00:00:00"/>
    <x v="2"/>
    <x v="11"/>
    <x v="386"/>
    <s v="Stefania Perrino20161208"/>
    <x v="3182"/>
    <x v="3"/>
    <x v="0"/>
    <x v="4"/>
    <s v="Newell 341"/>
    <n v="8.56"/>
    <n v="2"/>
    <n v="2.48"/>
    <s v="Profit"/>
  </r>
  <r>
    <d v="2016-12-08T00:00:00"/>
    <x v="2"/>
    <x v="11"/>
    <x v="386"/>
    <s v="Stefania Perrino20161208"/>
    <x v="3182"/>
    <x v="3"/>
    <x v="0"/>
    <x v="0"/>
    <s v="Xerox 204"/>
    <n v="45.36"/>
    <n v="7"/>
    <n v="21.77"/>
    <s v="Profit"/>
  </r>
  <r>
    <d v="2016-12-08T00:00:00"/>
    <x v="2"/>
    <x v="11"/>
    <x v="386"/>
    <s v="Stefania Perrino20161208"/>
    <x v="3182"/>
    <x v="3"/>
    <x v="1"/>
    <x v="13"/>
    <s v="Hon 94000 Series Round Tables"/>
    <n v="1421.66"/>
    <n v="6"/>
    <n v="-195.48"/>
    <s v="Loss"/>
  </r>
  <r>
    <d v="2016-12-08T00:00:00"/>
    <x v="2"/>
    <x v="11"/>
    <x v="440"/>
    <s v="Doug Bickford20161208"/>
    <x v="3183"/>
    <x v="3"/>
    <x v="0"/>
    <x v="2"/>
    <s v="SimpliFile Personal File, Black Granite, 15w x 6-15/16d x 11-1/4h"/>
    <n v="34.049999999999997"/>
    <n v="3"/>
    <n v="9.5299999999999994"/>
    <s v="Profit"/>
  </r>
  <r>
    <d v="2016-12-08T00:00:00"/>
    <x v="2"/>
    <x v="11"/>
    <x v="440"/>
    <s v="Doug Bickford20161208"/>
    <x v="3183"/>
    <x v="3"/>
    <x v="0"/>
    <x v="2"/>
    <s v="Fellowes High-Stak Drawer Files"/>
    <n v="352.38"/>
    <n v="2"/>
    <n v="81.05"/>
    <s v="Profit"/>
  </r>
  <r>
    <d v="2016-12-08T00:00:00"/>
    <x v="2"/>
    <x v="11"/>
    <x v="352"/>
    <s v="Lena Hernandez20161208"/>
    <x v="3184"/>
    <x v="25"/>
    <x v="2"/>
    <x v="6"/>
    <s v="Cisco SPA301"/>
    <n v="249.58"/>
    <n v="2"/>
    <n v="31.2"/>
    <s v="Profit"/>
  </r>
  <r>
    <d v="2016-12-08T00:00:00"/>
    <x v="2"/>
    <x v="11"/>
    <x v="352"/>
    <s v="Lena Hernandez20161208"/>
    <x v="3184"/>
    <x v="25"/>
    <x v="2"/>
    <x v="9"/>
    <s v="Maxell 4.7GB DVD-R"/>
    <n v="68.11"/>
    <n v="3"/>
    <n v="17.88"/>
    <s v="Profit"/>
  </r>
  <r>
    <d v="2016-12-08T00:00:00"/>
    <x v="2"/>
    <x v="11"/>
    <x v="352"/>
    <s v="Lena Hernandez20161208"/>
    <x v="3184"/>
    <x v="25"/>
    <x v="2"/>
    <x v="9"/>
    <s v="ImationÂ 30456 USBÂ Flash DriveÂ 8GB"/>
    <n v="16.559999999999999"/>
    <n v="3"/>
    <n v="-2.48"/>
    <s v="Loss"/>
  </r>
  <r>
    <d v="2016-12-08T00:00:00"/>
    <x v="2"/>
    <x v="11"/>
    <x v="640"/>
    <s v="Julia Barnett20161208"/>
    <x v="3185"/>
    <x v="10"/>
    <x v="0"/>
    <x v="0"/>
    <s v="Ampad Gold Fibre Wirebound Steno Books, 6&quot; x 9&quot;, Gregg Ruled"/>
    <n v="10.58"/>
    <n v="3"/>
    <n v="3.44"/>
    <s v="Profit"/>
  </r>
  <r>
    <d v="2016-12-08T00:00:00"/>
    <x v="2"/>
    <x v="11"/>
    <x v="316"/>
    <s v="Arthur Gainer20161208"/>
    <x v="3186"/>
    <x v="21"/>
    <x v="1"/>
    <x v="11"/>
    <s v="Bush Westfield Collection Bookcases, Dark Cherry Finish"/>
    <n v="405.86"/>
    <n v="7"/>
    <n v="32.47"/>
    <s v="Profit"/>
  </r>
  <r>
    <d v="2016-12-08T00:00:00"/>
    <x v="2"/>
    <x v="11"/>
    <x v="316"/>
    <s v="Arthur Gainer20161208"/>
    <x v="3186"/>
    <x v="21"/>
    <x v="1"/>
    <x v="5"/>
    <s v="Hon GuestStacker Chair"/>
    <n v="680.01"/>
    <n v="3"/>
    <n v="176.8"/>
    <s v="Profit"/>
  </r>
  <r>
    <d v="2016-12-09T00:00:00"/>
    <x v="2"/>
    <x v="11"/>
    <x v="127"/>
    <s v="Ken Black20161209"/>
    <x v="3187"/>
    <x v="40"/>
    <x v="0"/>
    <x v="4"/>
    <s v="Newell 318"/>
    <n v="19.46"/>
    <n v="7"/>
    <n v="5.0599999999999996"/>
    <s v="Profit"/>
  </r>
  <r>
    <d v="2016-12-09T00:00:00"/>
    <x v="2"/>
    <x v="11"/>
    <x v="127"/>
    <s v="Ken Black20161209"/>
    <x v="3187"/>
    <x v="40"/>
    <x v="0"/>
    <x v="12"/>
    <s v="Acco Six-Outlet Power Strip, 4' Cord Length"/>
    <n v="60.34"/>
    <n v="7"/>
    <n v="15.69"/>
    <s v="Profit"/>
  </r>
  <r>
    <d v="2016-12-09T00:00:00"/>
    <x v="2"/>
    <x v="11"/>
    <x v="667"/>
    <s v="Fred McMath20161209"/>
    <x v="3188"/>
    <x v="32"/>
    <x v="0"/>
    <x v="1"/>
    <s v="Avery 517"/>
    <n v="3.69"/>
    <n v="1"/>
    <n v="1.73"/>
    <s v="Profit"/>
  </r>
  <r>
    <d v="2016-12-09T00:00:00"/>
    <x v="2"/>
    <x v="11"/>
    <x v="667"/>
    <s v="Fred McMath20161209"/>
    <x v="3188"/>
    <x v="32"/>
    <x v="0"/>
    <x v="1"/>
    <s v="Avery 477"/>
    <n v="122.12"/>
    <n v="4"/>
    <n v="56.18"/>
    <s v="Profit"/>
  </r>
  <r>
    <d v="2016-12-09T00:00:00"/>
    <x v="2"/>
    <x v="11"/>
    <x v="169"/>
    <s v="George Bell20161209"/>
    <x v="3189"/>
    <x v="0"/>
    <x v="0"/>
    <x v="0"/>
    <s v="Things To Do Today Pad"/>
    <n v="9.39"/>
    <n v="2"/>
    <n v="3.29"/>
    <s v="Profit"/>
  </r>
  <r>
    <d v="2016-12-09T00:00:00"/>
    <x v="2"/>
    <x v="11"/>
    <x v="169"/>
    <s v="George Bell20161209"/>
    <x v="3189"/>
    <x v="0"/>
    <x v="0"/>
    <x v="4"/>
    <s v="Hunt BOSTON Vista Battery-Operated Pencil Sharpener, Black"/>
    <n v="9.33"/>
    <n v="1"/>
    <n v="0.82"/>
    <s v="Profit"/>
  </r>
  <r>
    <d v="2016-12-09T00:00:00"/>
    <x v="2"/>
    <x v="11"/>
    <x v="105"/>
    <s v="Damala Kotsonis20161209"/>
    <x v="3190"/>
    <x v="15"/>
    <x v="1"/>
    <x v="13"/>
    <s v="Hon 61000 Series Interactive Training Tables"/>
    <n v="79.97"/>
    <n v="3"/>
    <n v="-29.32"/>
    <s v="Loss"/>
  </r>
  <r>
    <d v="2016-12-09T00:00:00"/>
    <x v="2"/>
    <x v="11"/>
    <x v="105"/>
    <s v="Damala Kotsonis20161209"/>
    <x v="3190"/>
    <x v="15"/>
    <x v="0"/>
    <x v="3"/>
    <s v="Acco Pressboard Covers with Storage Hooks, 14 7/8&quot; x 11&quot;, Light Blue"/>
    <n v="2.95"/>
    <n v="2"/>
    <n v="-2.06"/>
    <s v="Loss"/>
  </r>
  <r>
    <d v="2016-12-09T00:00:00"/>
    <x v="2"/>
    <x v="11"/>
    <x v="564"/>
    <s v="Logan Haushalter20161209"/>
    <x v="3191"/>
    <x v="14"/>
    <x v="2"/>
    <x v="6"/>
    <s v="LF Elite 3D Dazzle Designer Hard Case Cover, Lf Stylus Pen and Wiper For Apple Iphone 5c Mini Lite"/>
    <n v="10.9"/>
    <n v="1"/>
    <n v="3.05"/>
    <s v="Profit"/>
  </r>
  <r>
    <d v="2016-12-09T00:00:00"/>
    <x v="2"/>
    <x v="11"/>
    <x v="564"/>
    <s v="Logan Haushalter20161209"/>
    <x v="3191"/>
    <x v="14"/>
    <x v="2"/>
    <x v="9"/>
    <s v="Logitech Trackman Marble Mouse"/>
    <n v="59.98"/>
    <n v="2"/>
    <n v="25.19"/>
    <s v="Profit"/>
  </r>
  <r>
    <d v="2016-12-09T00:00:00"/>
    <x v="2"/>
    <x v="11"/>
    <x v="564"/>
    <s v="Logan Haushalter20161209"/>
    <x v="3191"/>
    <x v="14"/>
    <x v="0"/>
    <x v="12"/>
    <s v="Holmes Replacement Filter for HEPA Air Cleaner, Very Large Room, HEPA Filter"/>
    <n v="61.93"/>
    <n v="1"/>
    <n v="23.4"/>
    <s v="Profit"/>
  </r>
  <r>
    <d v="2016-12-09T00:00:00"/>
    <x v="2"/>
    <x v="11"/>
    <x v="185"/>
    <s v="Emily Burns20161209"/>
    <x v="3192"/>
    <x v="15"/>
    <x v="2"/>
    <x v="6"/>
    <s v="ARKON Windshield Dashboard Air Vent Car Mount Holder"/>
    <n v="40.68"/>
    <n v="3"/>
    <n v="-9.15"/>
    <s v="Loss"/>
  </r>
  <r>
    <d v="2016-12-09T00:00:00"/>
    <x v="2"/>
    <x v="11"/>
    <x v="274"/>
    <s v="Rob Williams20161209"/>
    <x v="3193"/>
    <x v="1"/>
    <x v="0"/>
    <x v="14"/>
    <s v="Acme Office Executive Series Stainless Steel Trimmers"/>
    <n v="20.57"/>
    <n v="3"/>
    <n v="1.54"/>
    <s v="Profit"/>
  </r>
  <r>
    <d v="2016-12-09T00:00:00"/>
    <x v="2"/>
    <x v="11"/>
    <x v="274"/>
    <s v="Rob Williams20161209"/>
    <x v="3193"/>
    <x v="1"/>
    <x v="0"/>
    <x v="12"/>
    <s v="Belkin 6 Outlet Metallic Surge Strip"/>
    <n v="4.3600000000000003"/>
    <n v="2"/>
    <n v="-11.76"/>
    <s v="Loss"/>
  </r>
  <r>
    <d v="2016-12-09T00:00:00"/>
    <x v="2"/>
    <x v="11"/>
    <x v="274"/>
    <s v="Rob Williams20161209"/>
    <x v="3193"/>
    <x v="1"/>
    <x v="2"/>
    <x v="9"/>
    <s v="Kingston Digital DataTraveler 8GB USB 2.0"/>
    <n v="19.04"/>
    <n v="4"/>
    <n v="-1.43"/>
    <s v="Loss"/>
  </r>
  <r>
    <d v="2016-12-09T00:00:00"/>
    <x v="2"/>
    <x v="11"/>
    <x v="153"/>
    <s v="Stephanie Phelps20161209"/>
    <x v="3194"/>
    <x v="3"/>
    <x v="0"/>
    <x v="3"/>
    <s v="Wilson Jones Elliptical Ring 3 1/2&quot; Capacity Binders, 800 sheets"/>
    <n v="273.92"/>
    <n v="8"/>
    <n v="99.3"/>
    <s v="Profit"/>
  </r>
  <r>
    <d v="2016-12-09T00:00:00"/>
    <x v="2"/>
    <x v="11"/>
    <x v="181"/>
    <s v="Paul MacIntyre20161209"/>
    <x v="3195"/>
    <x v="6"/>
    <x v="1"/>
    <x v="13"/>
    <s v="Iceberg OfficeWorks 42&quot; Round Tables"/>
    <n v="1056.8599999999999"/>
    <n v="7"/>
    <n v="158.53"/>
    <s v="Profit"/>
  </r>
  <r>
    <d v="2016-12-10T00:00:00"/>
    <x v="2"/>
    <x v="11"/>
    <x v="564"/>
    <s v="Logan Haushalter20161210"/>
    <x v="3196"/>
    <x v="3"/>
    <x v="1"/>
    <x v="5"/>
    <s v="Global Leather Highback Executive Chair with Pneumatic Height Adjustment, Black"/>
    <n v="321.57"/>
    <n v="2"/>
    <n v="28.14"/>
    <s v="Profit"/>
  </r>
  <r>
    <d v="2016-12-10T00:00:00"/>
    <x v="2"/>
    <x v="11"/>
    <x v="16"/>
    <s v="Delfina Latchford20161210"/>
    <x v="3197"/>
    <x v="20"/>
    <x v="0"/>
    <x v="2"/>
    <s v="Fellowes Personal Hanging Folder Files, Navy"/>
    <n v="80.58"/>
    <n v="6"/>
    <n v="22.56"/>
    <s v="Profit"/>
  </r>
  <r>
    <d v="2016-12-10T00:00:00"/>
    <x v="2"/>
    <x v="11"/>
    <x v="16"/>
    <s v="Delfina Latchford20161210"/>
    <x v="3197"/>
    <x v="20"/>
    <x v="0"/>
    <x v="10"/>
    <s v="Tyvek Side-Opening Peel &amp; Seel Expanding Envelopes"/>
    <n v="361.92"/>
    <n v="4"/>
    <n v="162.86000000000001"/>
    <s v="Profit"/>
  </r>
  <r>
    <d v="2016-12-10T00:00:00"/>
    <x v="2"/>
    <x v="11"/>
    <x v="358"/>
    <s v="Arthur Prichep20161210"/>
    <x v="3198"/>
    <x v="22"/>
    <x v="0"/>
    <x v="3"/>
    <s v="GBC DocuBind P50 Personal Binding Machine"/>
    <n v="153.55000000000001"/>
    <n v="3"/>
    <n v="51.82"/>
    <s v="Profit"/>
  </r>
  <r>
    <d v="2016-12-10T00:00:00"/>
    <x v="2"/>
    <x v="11"/>
    <x v="358"/>
    <s v="Arthur Prichep20161210"/>
    <x v="3198"/>
    <x v="22"/>
    <x v="0"/>
    <x v="12"/>
    <s v="Holmes HEPA Air Purifier"/>
    <n v="65.34"/>
    <n v="3"/>
    <n v="22.87"/>
    <s v="Profit"/>
  </r>
  <r>
    <d v="2016-12-10T00:00:00"/>
    <x v="2"/>
    <x v="11"/>
    <x v="358"/>
    <s v="Arthur Prichep20161210"/>
    <x v="3198"/>
    <x v="22"/>
    <x v="0"/>
    <x v="0"/>
    <s v="Xerox 1988"/>
    <n v="123.92"/>
    <n v="4"/>
    <n v="55.76"/>
    <s v="Profit"/>
  </r>
  <r>
    <d v="2016-12-10T00:00:00"/>
    <x v="2"/>
    <x v="11"/>
    <x v="358"/>
    <s v="Arthur Prichep20161210"/>
    <x v="3198"/>
    <x v="22"/>
    <x v="0"/>
    <x v="12"/>
    <s v="Harmony HEPA Quiet Air Purifiers"/>
    <n v="35.1"/>
    <n v="3"/>
    <n v="12.29"/>
    <s v="Profit"/>
  </r>
  <r>
    <d v="2016-12-10T00:00:00"/>
    <x v="2"/>
    <x v="11"/>
    <x v="358"/>
    <s v="Arthur Prichep20161210"/>
    <x v="3198"/>
    <x v="22"/>
    <x v="2"/>
    <x v="9"/>
    <s v="Kingston Digital DataTraveler 16GB USB 2.0"/>
    <n v="44.75"/>
    <n v="5"/>
    <n v="8.5"/>
    <s v="Profit"/>
  </r>
  <r>
    <d v="2016-12-10T00:00:00"/>
    <x v="2"/>
    <x v="11"/>
    <x v="294"/>
    <s v="Mark Hamilton20161210"/>
    <x v="3199"/>
    <x v="18"/>
    <x v="1"/>
    <x v="5"/>
    <s v="Global Commerce Series High-Back Swivel/Tilt Chairs"/>
    <n v="1424.9"/>
    <n v="5"/>
    <n v="356.23"/>
    <s v="Profit"/>
  </r>
  <r>
    <d v="2016-12-10T00:00:00"/>
    <x v="2"/>
    <x v="11"/>
    <x v="694"/>
    <s v="Sanjit Jacobs20161210"/>
    <x v="3200"/>
    <x v="3"/>
    <x v="0"/>
    <x v="0"/>
    <s v="Wirebound Message Books, Four 2 3/4 x 5 White Forms per Page"/>
    <n v="80.28"/>
    <n v="12"/>
    <n v="36.93"/>
    <s v="Profit"/>
  </r>
  <r>
    <d v="2016-12-10T00:00:00"/>
    <x v="2"/>
    <x v="11"/>
    <x v="752"/>
    <s v="Chris McAfee20161210"/>
    <x v="3201"/>
    <x v="20"/>
    <x v="0"/>
    <x v="0"/>
    <s v="Wirebound Message Books, Four 2 3/4&quot; x 5&quot; Forms per Page, 600 Sets per Book"/>
    <n v="18.54"/>
    <n v="2"/>
    <n v="8.7100000000000009"/>
    <s v="Profit"/>
  </r>
  <r>
    <d v="2016-12-10T00:00:00"/>
    <x v="2"/>
    <x v="11"/>
    <x v="752"/>
    <s v="Chris McAfee20161210"/>
    <x v="3201"/>
    <x v="20"/>
    <x v="0"/>
    <x v="3"/>
    <s v="Fellowes PB200 Plastic Comb Binding Machine"/>
    <n v="679.96"/>
    <n v="5"/>
    <n v="220.99"/>
    <s v="Profit"/>
  </r>
  <r>
    <d v="2016-12-10T00:00:00"/>
    <x v="2"/>
    <x v="11"/>
    <x v="620"/>
    <s v="Bart Watters20161210"/>
    <x v="3202"/>
    <x v="20"/>
    <x v="0"/>
    <x v="0"/>
    <s v="Adams Phone Message Book, Professional, 400 Message Capacity, 5 3/6Â” x 11Â”"/>
    <n v="62.82"/>
    <n v="9"/>
    <n v="29.53"/>
    <s v="Profit"/>
  </r>
  <r>
    <d v="2016-12-10T00:00:00"/>
    <x v="2"/>
    <x v="11"/>
    <x v="421"/>
    <s v="Sara Luxemburg20161210"/>
    <x v="3203"/>
    <x v="20"/>
    <x v="0"/>
    <x v="0"/>
    <s v="Xerox 221"/>
    <n v="6.48"/>
    <n v="1"/>
    <n v="3.11"/>
    <s v="Profit"/>
  </r>
  <r>
    <d v="2016-12-11T00:00:00"/>
    <x v="2"/>
    <x v="11"/>
    <x v="362"/>
    <s v="Janet Molinari20161211"/>
    <x v="3204"/>
    <x v="20"/>
    <x v="0"/>
    <x v="7"/>
    <s v="Advantus Push Pins"/>
    <n v="15.26"/>
    <n v="7"/>
    <n v="6.26"/>
    <s v="Profit"/>
  </r>
  <r>
    <d v="2016-12-11T00:00:00"/>
    <x v="2"/>
    <x v="11"/>
    <x v="362"/>
    <s v="Janet Molinari20161211"/>
    <x v="3204"/>
    <x v="20"/>
    <x v="2"/>
    <x v="6"/>
    <s v="AT&amp;T CL83451 4-Handset Telephone"/>
    <n v="1029.95"/>
    <n v="5"/>
    <n v="298.69"/>
    <s v="Profit"/>
  </r>
  <r>
    <d v="2016-12-11T00:00:00"/>
    <x v="2"/>
    <x v="11"/>
    <x v="667"/>
    <s v="Fred McMath20161211"/>
    <x v="3205"/>
    <x v="26"/>
    <x v="0"/>
    <x v="2"/>
    <s v="Tennsco Regal Shelving Units"/>
    <n v="243.38"/>
    <n v="3"/>
    <n v="-51.72"/>
    <s v="Loss"/>
  </r>
  <r>
    <d v="2016-12-11T00:00:00"/>
    <x v="2"/>
    <x v="11"/>
    <x v="667"/>
    <s v="Fred McMath20161211"/>
    <x v="3205"/>
    <x v="26"/>
    <x v="2"/>
    <x v="9"/>
    <s v="ImationÂ 32GB Pocket Pro USB 3.0Â Flash DriveÂ - 32 GB - Black - 1 P ..."/>
    <n v="119.8"/>
    <n v="5"/>
    <n v="29.95"/>
    <s v="Profit"/>
  </r>
  <r>
    <d v="2016-12-11T00:00:00"/>
    <x v="2"/>
    <x v="11"/>
    <x v="667"/>
    <s v="Fred McMath20161211"/>
    <x v="3205"/>
    <x v="26"/>
    <x v="2"/>
    <x v="6"/>
    <s v="Jabra SPEAK 410"/>
    <n v="300.77"/>
    <n v="4"/>
    <n v="30.08"/>
    <s v="Profit"/>
  </r>
  <r>
    <d v="2016-12-11T00:00:00"/>
    <x v="2"/>
    <x v="11"/>
    <x v="278"/>
    <s v="Anthony Rawles20161211"/>
    <x v="3206"/>
    <x v="22"/>
    <x v="1"/>
    <x v="8"/>
    <s v="3M Hangers With Command Adhesive"/>
    <n v="14.8"/>
    <n v="4"/>
    <n v="6.07"/>
    <s v="Profit"/>
  </r>
  <r>
    <d v="2016-12-11T00:00:00"/>
    <x v="2"/>
    <x v="11"/>
    <x v="278"/>
    <s v="Anthony Rawles20161211"/>
    <x v="3206"/>
    <x v="22"/>
    <x v="2"/>
    <x v="6"/>
    <s v="AT&amp;T TR1909W"/>
    <n v="302.38"/>
    <n v="3"/>
    <n v="22.68"/>
    <s v="Profit"/>
  </r>
  <r>
    <d v="2016-12-11T00:00:00"/>
    <x v="2"/>
    <x v="11"/>
    <x v="278"/>
    <s v="Anthony Rawles20161211"/>
    <x v="3206"/>
    <x v="22"/>
    <x v="2"/>
    <x v="9"/>
    <s v="First Data FD10 PIN Pad"/>
    <n v="316"/>
    <n v="4"/>
    <n v="31.6"/>
    <s v="Profit"/>
  </r>
  <r>
    <d v="2016-12-11T00:00:00"/>
    <x v="2"/>
    <x v="11"/>
    <x v="336"/>
    <s v="Lena Radford20161211"/>
    <x v="3207"/>
    <x v="16"/>
    <x v="0"/>
    <x v="2"/>
    <s v="Steel Personal Filing/Posting Tote"/>
    <n v="85.22"/>
    <n v="3"/>
    <n v="7.46"/>
    <s v="Profit"/>
  </r>
  <r>
    <d v="2016-12-11T00:00:00"/>
    <x v="2"/>
    <x v="11"/>
    <x v="273"/>
    <s v="Cynthia Arntzen20161211"/>
    <x v="3208"/>
    <x v="15"/>
    <x v="0"/>
    <x v="4"/>
    <s v="Prang Drawing Pencil Set"/>
    <n v="6.67"/>
    <n v="3"/>
    <n v="1.67"/>
    <s v="Profit"/>
  </r>
  <r>
    <d v="2016-12-11T00:00:00"/>
    <x v="2"/>
    <x v="11"/>
    <x v="270"/>
    <s v="Noel Staavos20161211"/>
    <x v="3209"/>
    <x v="10"/>
    <x v="0"/>
    <x v="2"/>
    <s v="Acco Perma 4000 Stacking Storage Drawers"/>
    <n v="64.959999999999994"/>
    <n v="5"/>
    <n v="-4.0599999999999996"/>
    <s v="Loss"/>
  </r>
  <r>
    <d v="2016-12-11T00:00:00"/>
    <x v="2"/>
    <x v="11"/>
    <x v="270"/>
    <s v="Noel Staavos20161211"/>
    <x v="3209"/>
    <x v="10"/>
    <x v="0"/>
    <x v="14"/>
    <s v="Elite 5&quot; Scissors"/>
    <n v="13.52"/>
    <n v="2"/>
    <n v="1.69"/>
    <s v="Profit"/>
  </r>
  <r>
    <d v="2016-12-11T00:00:00"/>
    <x v="2"/>
    <x v="11"/>
    <x v="270"/>
    <s v="Noel Staavos20161211"/>
    <x v="3209"/>
    <x v="10"/>
    <x v="1"/>
    <x v="5"/>
    <s v="Office Star - Contemporary Task Swivel chair with Loop Arms, Charcoal"/>
    <n v="458.43"/>
    <n v="5"/>
    <n v="-137.53"/>
    <s v="Loss"/>
  </r>
  <r>
    <d v="2016-12-11T00:00:00"/>
    <x v="2"/>
    <x v="11"/>
    <x v="270"/>
    <s v="Noel Staavos20161211"/>
    <x v="3209"/>
    <x v="10"/>
    <x v="0"/>
    <x v="12"/>
    <s v="Belkin 325VA UPS Surge Protector, 6'"/>
    <n v="387.14"/>
    <n v="4"/>
    <n v="24.2"/>
    <s v="Profit"/>
  </r>
  <r>
    <d v="2016-12-11T00:00:00"/>
    <x v="2"/>
    <x v="11"/>
    <x v="270"/>
    <s v="Noel Staavos20161211"/>
    <x v="3209"/>
    <x v="10"/>
    <x v="1"/>
    <x v="13"/>
    <s v="Lesro Round Back Collection Coffee Table, End Table"/>
    <n v="328.59"/>
    <n v="3"/>
    <n v="-147.87"/>
    <s v="Loss"/>
  </r>
  <r>
    <d v="2016-12-11T00:00:00"/>
    <x v="2"/>
    <x v="11"/>
    <x v="35"/>
    <s v="Deborah Brumfield20161211"/>
    <x v="3210"/>
    <x v="11"/>
    <x v="1"/>
    <x v="5"/>
    <s v="Global Fabric Manager's Chair, Dark Gray"/>
    <n v="403.92"/>
    <n v="5"/>
    <n v="25.25"/>
    <s v="Profit"/>
  </r>
  <r>
    <d v="2016-12-11T00:00:00"/>
    <x v="2"/>
    <x v="11"/>
    <x v="494"/>
    <s v="William Brown20161211"/>
    <x v="3211"/>
    <x v="3"/>
    <x v="0"/>
    <x v="3"/>
    <s v="Ibico Laser Imprintable Binding System Covers"/>
    <n v="209.6"/>
    <n v="5"/>
    <n v="68.12"/>
    <s v="Profit"/>
  </r>
  <r>
    <d v="2016-12-11T00:00:00"/>
    <x v="2"/>
    <x v="11"/>
    <x v="494"/>
    <s v="William Brown20161211"/>
    <x v="3211"/>
    <x v="3"/>
    <x v="0"/>
    <x v="4"/>
    <s v="Boston 16765 Mini Stand Up Battery Pencil Sharpener"/>
    <n v="23.32"/>
    <n v="2"/>
    <n v="6.06"/>
    <s v="Profit"/>
  </r>
  <r>
    <d v="2016-12-11T00:00:00"/>
    <x v="2"/>
    <x v="11"/>
    <x v="494"/>
    <s v="William Brown20161211"/>
    <x v="3211"/>
    <x v="3"/>
    <x v="0"/>
    <x v="0"/>
    <s v="IBM Multi-Purpose Copy Paper, 8 1/2 x 11&quot;, Case"/>
    <n v="30.98"/>
    <n v="1"/>
    <n v="13.94"/>
    <s v="Profit"/>
  </r>
  <r>
    <d v="2016-12-11T00:00:00"/>
    <x v="2"/>
    <x v="11"/>
    <x v="494"/>
    <s v="William Brown20161211"/>
    <x v="3211"/>
    <x v="3"/>
    <x v="2"/>
    <x v="9"/>
    <s v="Microsoft Natural Ergonomic Keyboard 4000"/>
    <n v="119.96"/>
    <n v="4"/>
    <n v="25.19"/>
    <s v="Profit"/>
  </r>
  <r>
    <d v="2016-12-11T00:00:00"/>
    <x v="2"/>
    <x v="11"/>
    <x v="494"/>
    <s v="William Brown20161211"/>
    <x v="3211"/>
    <x v="3"/>
    <x v="1"/>
    <x v="5"/>
    <s v="Global Wood Trimmed Manager's Task Chair, Khaki"/>
    <n v="363.92"/>
    <n v="5"/>
    <n v="-31.84"/>
    <s v="Loss"/>
  </r>
  <r>
    <d v="2016-12-11T00:00:00"/>
    <x v="2"/>
    <x v="11"/>
    <x v="494"/>
    <s v="William Brown20161211"/>
    <x v="3211"/>
    <x v="3"/>
    <x v="0"/>
    <x v="3"/>
    <s v="Recycled Easel Ring Binders"/>
    <n v="35.81"/>
    <n v="3"/>
    <n v="11.19"/>
    <s v="Profit"/>
  </r>
  <r>
    <d v="2016-12-11T00:00:00"/>
    <x v="2"/>
    <x v="11"/>
    <x v="494"/>
    <s v="William Brown20161211"/>
    <x v="3211"/>
    <x v="3"/>
    <x v="0"/>
    <x v="3"/>
    <s v="GBC Recycled VeloBinder Covers"/>
    <n v="122.69"/>
    <n v="9"/>
    <n v="39.869999999999997"/>
    <s v="Profit"/>
  </r>
  <r>
    <d v="2016-12-11T00:00:00"/>
    <x v="2"/>
    <x v="11"/>
    <x v="494"/>
    <s v="William Brown20161211"/>
    <x v="3211"/>
    <x v="3"/>
    <x v="1"/>
    <x v="13"/>
    <s v="Hon Non-Folding Utility Tables"/>
    <n v="892.14"/>
    <n v="7"/>
    <n v="111.52"/>
    <s v="Profit"/>
  </r>
  <r>
    <d v="2016-12-11T00:00:00"/>
    <x v="2"/>
    <x v="11"/>
    <x v="494"/>
    <s v="William Brown20161211"/>
    <x v="3211"/>
    <x v="3"/>
    <x v="0"/>
    <x v="2"/>
    <s v="Rogers Profile Extra Capacity Storage Tub"/>
    <n v="50.22"/>
    <n v="3"/>
    <n v="2.0099999999999998"/>
    <s v="Profit"/>
  </r>
  <r>
    <d v="2016-12-11T00:00:00"/>
    <x v="2"/>
    <x v="11"/>
    <x v="494"/>
    <s v="William Brown20161211"/>
    <x v="3211"/>
    <x v="3"/>
    <x v="0"/>
    <x v="12"/>
    <s v="Fellowes 8 Outlet Superior Workstation Surge Protector"/>
    <n v="83.42"/>
    <n v="2"/>
    <n v="24.19"/>
    <s v="Profit"/>
  </r>
  <r>
    <d v="2016-12-11T00:00:00"/>
    <x v="2"/>
    <x v="11"/>
    <x v="494"/>
    <s v="William Brown20161211"/>
    <x v="3211"/>
    <x v="3"/>
    <x v="0"/>
    <x v="3"/>
    <s v="Black Avery Memo-Size 3-Ring Binder, 5 1/2&quot; x 8 1/2&quot;"/>
    <n v="5.87"/>
    <n v="2"/>
    <n v="2.13"/>
    <s v="Profit"/>
  </r>
  <r>
    <d v="2016-12-11T00:00:00"/>
    <x v="2"/>
    <x v="11"/>
    <x v="571"/>
    <s v="Steve Chapman20161211"/>
    <x v="3212"/>
    <x v="10"/>
    <x v="0"/>
    <x v="12"/>
    <s v="Belkin F5C206VTEL 6 Outlet Surge"/>
    <n v="73.540000000000006"/>
    <n v="4"/>
    <n v="9.19"/>
    <s v="Profit"/>
  </r>
  <r>
    <d v="2016-12-12T00:00:00"/>
    <x v="2"/>
    <x v="11"/>
    <x v="140"/>
    <s v="Jim Mitchum20161212"/>
    <x v="3213"/>
    <x v="10"/>
    <x v="0"/>
    <x v="3"/>
    <s v="Wilson Jones Century Plastic Molded Ring Binders"/>
    <n v="18.690000000000001"/>
    <n v="3"/>
    <n v="-14.33"/>
    <s v="Loss"/>
  </r>
  <r>
    <d v="2016-12-12T00:00:00"/>
    <x v="2"/>
    <x v="11"/>
    <x v="140"/>
    <s v="Jim Mitchum20161212"/>
    <x v="3213"/>
    <x v="10"/>
    <x v="2"/>
    <x v="9"/>
    <s v="Logitech G602 Wireless Gaming Mouse"/>
    <n v="383.95"/>
    <n v="6"/>
    <n v="76.790000000000006"/>
    <s v="Profit"/>
  </r>
  <r>
    <d v="2016-12-12T00:00:00"/>
    <x v="2"/>
    <x v="11"/>
    <x v="342"/>
    <s v="Matthew Grinstein20161212"/>
    <x v="3214"/>
    <x v="14"/>
    <x v="2"/>
    <x v="6"/>
    <s v="Jabra SPEAK 410"/>
    <n v="657.93"/>
    <n v="7"/>
    <n v="184.22"/>
    <s v="Profit"/>
  </r>
  <r>
    <d v="2016-12-12T00:00:00"/>
    <x v="2"/>
    <x v="11"/>
    <x v="342"/>
    <s v="Matthew Grinstein20161212"/>
    <x v="3214"/>
    <x v="14"/>
    <x v="1"/>
    <x v="8"/>
    <s v="Westinghouse Clip-On Gooseneck Lamps"/>
    <n v="33.479999999999997"/>
    <n v="4"/>
    <n v="8.6999999999999993"/>
    <s v="Profit"/>
  </r>
  <r>
    <d v="2016-12-12T00:00:00"/>
    <x v="2"/>
    <x v="11"/>
    <x v="342"/>
    <s v="Matthew Grinstein20161212"/>
    <x v="3214"/>
    <x v="14"/>
    <x v="0"/>
    <x v="4"/>
    <s v="Newell 333"/>
    <n v="13.9"/>
    <n v="5"/>
    <n v="3.61"/>
    <s v="Profit"/>
  </r>
  <r>
    <d v="2016-12-12T00:00:00"/>
    <x v="2"/>
    <x v="11"/>
    <x v="342"/>
    <s v="Matthew Grinstein20161212"/>
    <x v="3214"/>
    <x v="14"/>
    <x v="0"/>
    <x v="2"/>
    <s v="Fellowes Desktop Hanging File Manager"/>
    <n v="26.86"/>
    <n v="2"/>
    <n v="6.72"/>
    <s v="Profit"/>
  </r>
  <r>
    <d v="2016-12-12T00:00:00"/>
    <x v="2"/>
    <x v="11"/>
    <x v="574"/>
    <s v="Erin Creighton20161212"/>
    <x v="3215"/>
    <x v="4"/>
    <x v="2"/>
    <x v="9"/>
    <s v="Case Logic 2.4GHz Wireless Keyboard"/>
    <n v="249.95"/>
    <n v="5"/>
    <n v="20"/>
    <s v="Profit"/>
  </r>
  <r>
    <d v="2016-12-12T00:00:00"/>
    <x v="2"/>
    <x v="11"/>
    <x v="574"/>
    <s v="Erin Creighton20161212"/>
    <x v="3215"/>
    <x v="4"/>
    <x v="0"/>
    <x v="0"/>
    <s v="Xerox 1907"/>
    <n v="49.12"/>
    <n v="4"/>
    <n v="23.09"/>
    <s v="Profit"/>
  </r>
  <r>
    <d v="2016-12-12T00:00:00"/>
    <x v="2"/>
    <x v="11"/>
    <x v="503"/>
    <s v="Roy FranzÃ¶sisch20161212"/>
    <x v="3216"/>
    <x v="3"/>
    <x v="1"/>
    <x v="8"/>
    <s v="Howard Miller 14-1/2&quot; Diameter Chrome Round Wall Clock"/>
    <n v="383.64"/>
    <n v="6"/>
    <n v="122.76"/>
    <s v="Profit"/>
  </r>
  <r>
    <d v="2016-12-12T00:00:00"/>
    <x v="2"/>
    <x v="11"/>
    <x v="503"/>
    <s v="Roy FranzÃ¶sisch20161212"/>
    <x v="3216"/>
    <x v="3"/>
    <x v="0"/>
    <x v="12"/>
    <s v="Belkin F9H710-06 7 Outlet SurgeMaster Surge Protector"/>
    <n v="56.52"/>
    <n v="3"/>
    <n v="15.83"/>
    <s v="Profit"/>
  </r>
  <r>
    <d v="2016-12-12T00:00:00"/>
    <x v="2"/>
    <x v="11"/>
    <x v="270"/>
    <s v="Noel Staavos20161212"/>
    <x v="3217"/>
    <x v="20"/>
    <x v="1"/>
    <x v="8"/>
    <s v="Eldon 500 Class Desk Accessories"/>
    <n v="60.35"/>
    <n v="5"/>
    <n v="19.920000000000002"/>
    <s v="Profit"/>
  </r>
  <r>
    <d v="2016-12-12T00:00:00"/>
    <x v="2"/>
    <x v="11"/>
    <x v="270"/>
    <s v="Noel Staavos20161212"/>
    <x v="3217"/>
    <x v="20"/>
    <x v="0"/>
    <x v="14"/>
    <s v="Fiskars Home &amp; Office Scissors"/>
    <n v="35.520000000000003"/>
    <n v="4"/>
    <n v="9.9499999999999993"/>
    <s v="Profit"/>
  </r>
  <r>
    <d v="2016-12-12T00:00:00"/>
    <x v="2"/>
    <x v="11"/>
    <x v="270"/>
    <s v="Noel Staavos20161212"/>
    <x v="3217"/>
    <x v="20"/>
    <x v="0"/>
    <x v="4"/>
    <s v="Sanford Pocket Accent Highlighters"/>
    <n v="11.2"/>
    <n v="7"/>
    <n v="4.82"/>
    <s v="Profit"/>
  </r>
  <r>
    <d v="2016-12-13T00:00:00"/>
    <x v="2"/>
    <x v="11"/>
    <x v="484"/>
    <s v="Ken Heidel20161213"/>
    <x v="3218"/>
    <x v="39"/>
    <x v="2"/>
    <x v="9"/>
    <s v="Memorex Mini Travel Drive 16 GB USB 2.0 Flash Drive"/>
    <n v="63.88"/>
    <n v="4"/>
    <n v="24.91"/>
    <s v="Profit"/>
  </r>
  <r>
    <d v="2016-12-13T00:00:00"/>
    <x v="2"/>
    <x v="11"/>
    <x v="274"/>
    <s v="Rob Williams20161213"/>
    <x v="3219"/>
    <x v="3"/>
    <x v="0"/>
    <x v="3"/>
    <s v="Acco Pressboard Covers with Storage Hooks, 14 7/8&quot; x 11&quot;, Dark Blue"/>
    <n v="6.1"/>
    <n v="2"/>
    <n v="2.21"/>
    <s v="Profit"/>
  </r>
  <r>
    <d v="2016-12-13T00:00:00"/>
    <x v="2"/>
    <x v="11"/>
    <x v="274"/>
    <s v="Rob Williams20161213"/>
    <x v="3219"/>
    <x v="3"/>
    <x v="1"/>
    <x v="13"/>
    <s v="Bretford CR4500 Series Slim Rectangular Table"/>
    <n v="1114.27"/>
    <n v="4"/>
    <n v="41.79"/>
    <s v="Profit"/>
  </r>
  <r>
    <d v="2016-12-13T00:00:00"/>
    <x v="2"/>
    <x v="11"/>
    <x v="29"/>
    <s v="Jasper Cacioppo20161213"/>
    <x v="3220"/>
    <x v="3"/>
    <x v="0"/>
    <x v="4"/>
    <s v="Crayola Colored Pencils"/>
    <n v="9.84"/>
    <n v="3"/>
    <n v="3.25"/>
    <s v="Profit"/>
  </r>
  <r>
    <d v="2016-12-14T00:00:00"/>
    <x v="2"/>
    <x v="11"/>
    <x v="283"/>
    <s v="Michael Chen20161214"/>
    <x v="3221"/>
    <x v="29"/>
    <x v="1"/>
    <x v="8"/>
    <s v="Executive Impressions 14&quot;"/>
    <n v="133.38"/>
    <n v="6"/>
    <n v="58.69"/>
    <s v="Profit"/>
  </r>
  <r>
    <d v="2016-12-14T00:00:00"/>
    <x v="2"/>
    <x v="11"/>
    <x v="500"/>
    <s v="Pete Kriz20161214"/>
    <x v="3222"/>
    <x v="20"/>
    <x v="0"/>
    <x v="0"/>
    <s v="Strathmore Photo Frame Cards"/>
    <n v="14.62"/>
    <n v="2"/>
    <n v="6.73"/>
    <s v="Profit"/>
  </r>
  <r>
    <d v="2016-12-14T00:00:00"/>
    <x v="2"/>
    <x v="11"/>
    <x v="500"/>
    <s v="Pete Kriz20161214"/>
    <x v="3222"/>
    <x v="20"/>
    <x v="0"/>
    <x v="1"/>
    <s v="Avery 474"/>
    <n v="5.76"/>
    <n v="2"/>
    <n v="2.82"/>
    <s v="Profit"/>
  </r>
  <r>
    <d v="2016-12-14T00:00:00"/>
    <x v="2"/>
    <x v="11"/>
    <x v="500"/>
    <s v="Pete Kriz20161214"/>
    <x v="3222"/>
    <x v="20"/>
    <x v="0"/>
    <x v="7"/>
    <s v="OIC Colored Binder Clips, Assorted Sizes"/>
    <n v="21.48"/>
    <n v="6"/>
    <n v="10.53"/>
    <s v="Profit"/>
  </r>
  <r>
    <d v="2016-12-14T00:00:00"/>
    <x v="2"/>
    <x v="11"/>
    <x v="500"/>
    <s v="Pete Kriz20161214"/>
    <x v="3222"/>
    <x v="20"/>
    <x v="1"/>
    <x v="8"/>
    <s v="GE 48&quot; Fluorescent Tube, Cool White Energy Saver, 34 Watts, 30/Box"/>
    <n v="396.92"/>
    <n v="4"/>
    <n v="198.46"/>
    <s v="Profit"/>
  </r>
  <r>
    <d v="2016-12-14T00:00:00"/>
    <x v="2"/>
    <x v="11"/>
    <x v="500"/>
    <s v="Pete Kriz20161214"/>
    <x v="3222"/>
    <x v="20"/>
    <x v="0"/>
    <x v="2"/>
    <s v="Advantus Rolling Storage Box"/>
    <n v="17.149999999999999"/>
    <n v="1"/>
    <n v="4.63"/>
    <s v="Profit"/>
  </r>
  <r>
    <d v="2016-12-14T00:00:00"/>
    <x v="2"/>
    <x v="11"/>
    <x v="500"/>
    <s v="Pete Kriz20161214"/>
    <x v="3222"/>
    <x v="20"/>
    <x v="0"/>
    <x v="3"/>
    <s v="Acco Recycled 2&quot; Capacity Laser Printer Hanging Data Binders"/>
    <n v="23.12"/>
    <n v="2"/>
    <n v="7.8"/>
    <s v="Profit"/>
  </r>
  <r>
    <d v="2016-12-14T00:00:00"/>
    <x v="2"/>
    <x v="11"/>
    <x v="171"/>
    <s v="David Smith20161214"/>
    <x v="3223"/>
    <x v="3"/>
    <x v="1"/>
    <x v="5"/>
    <s v="Global Task Chair, Black"/>
    <n v="81.42"/>
    <n v="2"/>
    <n v="-9.16"/>
    <s v="Loss"/>
  </r>
  <r>
    <d v="2016-12-14T00:00:00"/>
    <x v="2"/>
    <x v="11"/>
    <x v="171"/>
    <s v="David Smith20161214"/>
    <x v="3223"/>
    <x v="3"/>
    <x v="0"/>
    <x v="2"/>
    <s v="Tenex Personal Project File with Scoop Front Design, Black"/>
    <n v="134.80000000000001"/>
    <n v="10"/>
    <n v="35.049999999999997"/>
    <s v="Profit"/>
  </r>
  <r>
    <d v="2016-12-15T00:00:00"/>
    <x v="2"/>
    <x v="11"/>
    <x v="634"/>
    <s v="Michael Paige20161215"/>
    <x v="3224"/>
    <x v="14"/>
    <x v="1"/>
    <x v="13"/>
    <s v="Chromcraft Bull-Nose Wood Oval Conference Tables &amp; Bases"/>
    <n v="1652.94"/>
    <n v="3"/>
    <n v="231.41"/>
    <s v="Profit"/>
  </r>
  <r>
    <d v="2016-12-15T00:00:00"/>
    <x v="2"/>
    <x v="11"/>
    <x v="634"/>
    <s v="Michael Paige20161215"/>
    <x v="3224"/>
    <x v="14"/>
    <x v="0"/>
    <x v="2"/>
    <s v="Recycled Data-Pak for Archival Bound Computer Printouts, 12-1/2 x 12-1/2 x 16"/>
    <n v="296.37"/>
    <n v="3"/>
    <n v="80.02"/>
    <s v="Profit"/>
  </r>
  <r>
    <d v="2016-12-15T00:00:00"/>
    <x v="2"/>
    <x v="11"/>
    <x v="157"/>
    <s v="Benjamin Patterson20161215"/>
    <x v="3225"/>
    <x v="3"/>
    <x v="1"/>
    <x v="8"/>
    <s v="Eldon Expressions Wood Desk Accessories, Oak"/>
    <n v="14.76"/>
    <n v="2"/>
    <n v="4.28"/>
    <s v="Profit"/>
  </r>
  <r>
    <d v="2016-12-15T00:00:00"/>
    <x v="2"/>
    <x v="11"/>
    <x v="109"/>
    <s v="Mike Pelletier20161215"/>
    <x v="3226"/>
    <x v="11"/>
    <x v="1"/>
    <x v="13"/>
    <s v="Bretford Rectangular Conference Table Tops"/>
    <n v="564.20000000000005"/>
    <n v="3"/>
    <n v="-304.67"/>
    <s v="Loss"/>
  </r>
  <r>
    <d v="2016-12-15T00:00:00"/>
    <x v="2"/>
    <x v="11"/>
    <x v="109"/>
    <s v="Mike Pelletier20161215"/>
    <x v="3226"/>
    <x v="11"/>
    <x v="0"/>
    <x v="12"/>
    <s v="Belkin 5 Outlet SurgeMaster Power Centers"/>
    <n v="87.17"/>
    <n v="2"/>
    <n v="8.7200000000000006"/>
    <s v="Profit"/>
  </r>
  <r>
    <d v="2016-12-15T00:00:00"/>
    <x v="2"/>
    <x v="11"/>
    <x v="489"/>
    <s v="Shahid Hopkins20161215"/>
    <x v="3227"/>
    <x v="10"/>
    <x v="0"/>
    <x v="3"/>
    <s v="Avery Triangle Shaped Sheet Lifters, Black, 2/Pack"/>
    <n v="2.21"/>
    <n v="3"/>
    <n v="-1.48"/>
    <s v="Loss"/>
  </r>
  <r>
    <d v="2016-12-15T00:00:00"/>
    <x v="2"/>
    <x v="11"/>
    <x v="529"/>
    <s v="Tony Chapman20161215"/>
    <x v="3228"/>
    <x v="13"/>
    <x v="0"/>
    <x v="0"/>
    <s v="Xerox 1958"/>
    <n v="19.440000000000001"/>
    <n v="3"/>
    <n v="9.33"/>
    <s v="Profit"/>
  </r>
  <r>
    <d v="2016-12-16T00:00:00"/>
    <x v="2"/>
    <x v="11"/>
    <x v="583"/>
    <s v="Craig Carreira20161216"/>
    <x v="3229"/>
    <x v="1"/>
    <x v="0"/>
    <x v="3"/>
    <s v="Cardinal Hold-It CD Pocket"/>
    <n v="4.79"/>
    <n v="3"/>
    <n v="-7.9"/>
    <s v="Loss"/>
  </r>
  <r>
    <d v="2016-12-16T00:00:00"/>
    <x v="2"/>
    <x v="11"/>
    <x v="435"/>
    <s v="Keith Dawkins20161216"/>
    <x v="3230"/>
    <x v="20"/>
    <x v="0"/>
    <x v="7"/>
    <s v="Stockwell Gold Paper Clips"/>
    <n v="3.68"/>
    <n v="2"/>
    <n v="1.8"/>
    <s v="Profit"/>
  </r>
  <r>
    <d v="2016-12-16T00:00:00"/>
    <x v="2"/>
    <x v="11"/>
    <x v="500"/>
    <s v="Pete Kriz20161216"/>
    <x v="3231"/>
    <x v="3"/>
    <x v="1"/>
    <x v="5"/>
    <s v="Office Star - Contemporary Swivel Chair with Padded Adjustable Arms and Flex Back"/>
    <n v="563.91999999999996"/>
    <n v="5"/>
    <n v="7.05"/>
    <s v="Profit"/>
  </r>
  <r>
    <d v="2016-12-16T00:00:00"/>
    <x v="2"/>
    <x v="11"/>
    <x v="394"/>
    <s v="Sandra Flanagan20161216"/>
    <x v="3232"/>
    <x v="25"/>
    <x v="0"/>
    <x v="12"/>
    <s v="Acco 6 Outlet Guardian Premium Surge Suppressor"/>
    <n v="34.94"/>
    <n v="3"/>
    <n v="3.06"/>
    <s v="Profit"/>
  </r>
  <r>
    <d v="2016-12-16T00:00:00"/>
    <x v="2"/>
    <x v="11"/>
    <x v="451"/>
    <s v="Tanja Norvell20161216"/>
    <x v="3233"/>
    <x v="3"/>
    <x v="2"/>
    <x v="9"/>
    <s v="ImationÂ USB 2.0 SwivelÂ Flash DriveÂ USBÂ flash driveÂ - 4 GB - Pink"/>
    <n v="21.21"/>
    <n v="7"/>
    <n v="4.45"/>
    <s v="Profit"/>
  </r>
  <r>
    <d v="2016-12-17T00:00:00"/>
    <x v="2"/>
    <x v="11"/>
    <x v="773"/>
    <s v="Charles McCrossin20161217"/>
    <x v="3234"/>
    <x v="3"/>
    <x v="1"/>
    <x v="13"/>
    <s v="Bretford Â“Just In TimeÂ” Height-Adjustable Multi-Task Work Tables"/>
    <n v="2003.52"/>
    <n v="6"/>
    <n v="-325.57"/>
    <s v="Loss"/>
  </r>
  <r>
    <d v="2016-12-17T00:00:00"/>
    <x v="2"/>
    <x v="11"/>
    <x v="528"/>
    <s v="Steve Carroll20161217"/>
    <x v="3235"/>
    <x v="22"/>
    <x v="0"/>
    <x v="2"/>
    <s v="Personal Filing Tote with Lid, Black/Gray"/>
    <n v="46.53"/>
    <n v="3"/>
    <n v="13.03"/>
    <s v="Profit"/>
  </r>
  <r>
    <d v="2016-12-17T00:00:00"/>
    <x v="2"/>
    <x v="11"/>
    <x v="512"/>
    <s v="Adam Hart20161217"/>
    <x v="3236"/>
    <x v="0"/>
    <x v="0"/>
    <x v="0"/>
    <s v="Xerox 214"/>
    <n v="51.84"/>
    <n v="10"/>
    <n v="18.14"/>
    <s v="Profit"/>
  </r>
  <r>
    <d v="2016-12-17T00:00:00"/>
    <x v="2"/>
    <x v="11"/>
    <x v="512"/>
    <s v="Adam Hart20161217"/>
    <x v="3236"/>
    <x v="0"/>
    <x v="2"/>
    <x v="9"/>
    <s v="WD My Passport Ultra 1TB Portable External Hard Drive"/>
    <n v="165.6"/>
    <n v="3"/>
    <n v="-6.21"/>
    <s v="Loss"/>
  </r>
  <r>
    <d v="2016-12-17T00:00:00"/>
    <x v="2"/>
    <x v="11"/>
    <x v="270"/>
    <s v="Noel Staavos20161217"/>
    <x v="3237"/>
    <x v="31"/>
    <x v="0"/>
    <x v="3"/>
    <s v="Ibico Plastic and Wire Spiral Binding Combs"/>
    <n v="13.49"/>
    <n v="2"/>
    <n v="4.38"/>
    <s v="Profit"/>
  </r>
  <r>
    <d v="2016-12-17T00:00:00"/>
    <x v="2"/>
    <x v="11"/>
    <x v="270"/>
    <s v="Noel Staavos20161217"/>
    <x v="3237"/>
    <x v="31"/>
    <x v="0"/>
    <x v="3"/>
    <s v="GBC Laser Imprintable Binding System Covers, Desert Sand"/>
    <n v="11.42"/>
    <n v="1"/>
    <n v="3.85"/>
    <s v="Profit"/>
  </r>
  <r>
    <d v="2016-12-17T00:00:00"/>
    <x v="2"/>
    <x v="11"/>
    <x v="579"/>
    <s v="Adrian Barton20161217"/>
    <x v="3238"/>
    <x v="14"/>
    <x v="0"/>
    <x v="3"/>
    <s v="GBC Ibimaster 500 Manual ProClick Binding System"/>
    <n v="9892.74"/>
    <n v="13"/>
    <n v="4946.37"/>
    <s v="Profit"/>
  </r>
  <r>
    <d v="2016-12-18T00:00:00"/>
    <x v="2"/>
    <x v="11"/>
    <x v="611"/>
    <s v="Alan Haines20161218"/>
    <x v="3239"/>
    <x v="16"/>
    <x v="0"/>
    <x v="3"/>
    <s v="GBC VeloBinder Electric Binding Machine"/>
    <n v="254.06"/>
    <n v="7"/>
    <n v="-169.37"/>
    <s v="Loss"/>
  </r>
  <r>
    <d v="2016-12-18T00:00:00"/>
    <x v="2"/>
    <x v="11"/>
    <x v="611"/>
    <s v="Alan Haines20161218"/>
    <x v="3239"/>
    <x v="16"/>
    <x v="0"/>
    <x v="12"/>
    <s v="Acco 7-Outlet Masterpiece Power Center, Wihtout Fax/Phone Line Protection"/>
    <n v="194.53"/>
    <n v="2"/>
    <n v="24.32"/>
    <s v="Profit"/>
  </r>
  <r>
    <d v="2016-12-18T00:00:00"/>
    <x v="2"/>
    <x v="11"/>
    <x v="611"/>
    <s v="Alan Haines20161218"/>
    <x v="3239"/>
    <x v="16"/>
    <x v="0"/>
    <x v="14"/>
    <s v="Premier Automatic Letter Opener"/>
    <n v="961.48"/>
    <n v="5"/>
    <n v="-204.31"/>
    <s v="Loss"/>
  </r>
  <r>
    <d v="2016-12-18T00:00:00"/>
    <x v="2"/>
    <x v="11"/>
    <x v="514"/>
    <s v="Justin Deggeller20161218"/>
    <x v="3240"/>
    <x v="28"/>
    <x v="1"/>
    <x v="8"/>
    <s v="Eldon 200 Class Desk Accessories"/>
    <n v="18.84"/>
    <n v="3"/>
    <n v="6.03"/>
    <s v="Profit"/>
  </r>
  <r>
    <d v="2016-12-18T00:00:00"/>
    <x v="2"/>
    <x v="11"/>
    <x v="418"/>
    <s v="Henry Goldwyn20161218"/>
    <x v="3241"/>
    <x v="3"/>
    <x v="0"/>
    <x v="0"/>
    <s v="Eureka Recycled Copy Paper 8 1/2&quot; x 11&quot;, Ream"/>
    <n v="38.880000000000003"/>
    <n v="6"/>
    <n v="18.66"/>
    <s v="Profit"/>
  </r>
  <r>
    <d v="2016-12-18T00:00:00"/>
    <x v="2"/>
    <x v="11"/>
    <x v="418"/>
    <s v="Henry Goldwyn20161218"/>
    <x v="3241"/>
    <x v="3"/>
    <x v="1"/>
    <x v="8"/>
    <s v="Seth Thomas 12&quot; Clock w/ Goldtone Case"/>
    <n v="183.84"/>
    <n v="8"/>
    <n v="62.51"/>
    <s v="Profit"/>
  </r>
  <r>
    <d v="2016-12-18T00:00:00"/>
    <x v="2"/>
    <x v="11"/>
    <x v="418"/>
    <s v="Henry Goldwyn20161218"/>
    <x v="3241"/>
    <x v="3"/>
    <x v="0"/>
    <x v="14"/>
    <s v="Premier Electric Letter Opener"/>
    <n v="579.29999999999995"/>
    <n v="5"/>
    <n v="28.97"/>
    <s v="Profit"/>
  </r>
  <r>
    <d v="2016-12-18T00:00:00"/>
    <x v="2"/>
    <x v="11"/>
    <x v="488"/>
    <s v="Julie Kriz20161218"/>
    <x v="3242"/>
    <x v="20"/>
    <x v="0"/>
    <x v="2"/>
    <s v="Tennsco Double-Tier Lockers"/>
    <n v="900.08"/>
    <n v="4"/>
    <n v="117.01"/>
    <s v="Profit"/>
  </r>
  <r>
    <d v="2016-12-18T00:00:00"/>
    <x v="2"/>
    <x v="11"/>
    <x v="271"/>
    <s v="Grace Kelly20161218"/>
    <x v="3243"/>
    <x v="23"/>
    <x v="0"/>
    <x v="3"/>
    <s v="GBC DocuBind TL300 Electric Binding System"/>
    <n v="1793.98"/>
    <n v="2"/>
    <n v="843.17"/>
    <s v="Profit"/>
  </r>
  <r>
    <d v="2016-12-18T00:00:00"/>
    <x v="2"/>
    <x v="11"/>
    <x v="617"/>
    <s v="Jeremy Ellison20161218"/>
    <x v="3244"/>
    <x v="3"/>
    <x v="2"/>
    <x v="9"/>
    <s v="SanDisk Cruzer 64 GB USB Flash Drive"/>
    <n v="72.64"/>
    <n v="2"/>
    <n v="21.79"/>
    <s v="Profit"/>
  </r>
  <r>
    <d v="2016-12-18T00:00:00"/>
    <x v="2"/>
    <x v="11"/>
    <x v="617"/>
    <s v="Jeremy Ellison20161218"/>
    <x v="3244"/>
    <x v="3"/>
    <x v="2"/>
    <x v="9"/>
    <s v="LogitechÂ P710e Mobile Speakerphone"/>
    <n v="772.47"/>
    <n v="3"/>
    <n v="146.77000000000001"/>
    <s v="Profit"/>
  </r>
  <r>
    <d v="2016-12-18T00:00:00"/>
    <x v="2"/>
    <x v="11"/>
    <x v="617"/>
    <s v="Jeremy Ellison20161218"/>
    <x v="3244"/>
    <x v="3"/>
    <x v="1"/>
    <x v="8"/>
    <s v="Eldon Expressions Wood and Plastic Desk Accessories, Oak"/>
    <n v="39.92"/>
    <n v="4"/>
    <n v="11.18"/>
    <s v="Profit"/>
  </r>
  <r>
    <d v="2016-12-18T00:00:00"/>
    <x v="2"/>
    <x v="11"/>
    <x v="303"/>
    <s v="Adrian Hane20161218"/>
    <x v="3245"/>
    <x v="11"/>
    <x v="0"/>
    <x v="3"/>
    <s v="Vinyl Sectional Post Binders"/>
    <n v="45.24"/>
    <n v="4"/>
    <n v="-30.16"/>
    <s v="Loss"/>
  </r>
  <r>
    <d v="2016-12-18T00:00:00"/>
    <x v="2"/>
    <x v="11"/>
    <x v="303"/>
    <s v="Adrian Hane20161218"/>
    <x v="3245"/>
    <x v="11"/>
    <x v="0"/>
    <x v="4"/>
    <s v="Newell 312"/>
    <n v="18.690000000000001"/>
    <n v="4"/>
    <n v="2.34"/>
    <s v="Profit"/>
  </r>
  <r>
    <d v="2016-12-18T00:00:00"/>
    <x v="2"/>
    <x v="11"/>
    <x v="303"/>
    <s v="Adrian Hane20161218"/>
    <x v="3245"/>
    <x v="11"/>
    <x v="0"/>
    <x v="0"/>
    <s v="Black Print Carbonless 8 1/2&quot; x 8 1/4&quot; Rapid Memo Book"/>
    <n v="11.65"/>
    <n v="2"/>
    <n v="3.79"/>
    <s v="Profit"/>
  </r>
  <r>
    <d v="2016-12-18T00:00:00"/>
    <x v="2"/>
    <x v="11"/>
    <x v="303"/>
    <s v="Adrian Hane20161218"/>
    <x v="3245"/>
    <x v="11"/>
    <x v="2"/>
    <x v="9"/>
    <s v="Sony Micro Vault Click 8 GB USB 2.0 Flash Drive"/>
    <n v="112.78"/>
    <n v="3"/>
    <n v="-8.4600000000000009"/>
    <s v="Loss"/>
  </r>
  <r>
    <d v="2016-12-18T00:00:00"/>
    <x v="2"/>
    <x v="11"/>
    <x v="303"/>
    <s v="Adrian Hane20161218"/>
    <x v="3245"/>
    <x v="11"/>
    <x v="1"/>
    <x v="13"/>
    <s v="Iceberg OfficeWorks 42&quot; Round Tables"/>
    <n v="377.45"/>
    <n v="5"/>
    <n v="-264.22000000000003"/>
    <s v="Loss"/>
  </r>
  <r>
    <d v="2016-12-18T00:00:00"/>
    <x v="2"/>
    <x v="11"/>
    <x v="303"/>
    <s v="Adrian Hane20161218"/>
    <x v="3245"/>
    <x v="11"/>
    <x v="0"/>
    <x v="1"/>
    <s v="Avery White Multi-Purpose Labels"/>
    <n v="15.94"/>
    <n v="4"/>
    <n v="5.18"/>
    <s v="Profit"/>
  </r>
  <r>
    <d v="2016-12-18T00:00:00"/>
    <x v="2"/>
    <x v="11"/>
    <x v="303"/>
    <s v="Adrian Hane20161218"/>
    <x v="3245"/>
    <x v="11"/>
    <x v="2"/>
    <x v="6"/>
    <s v="Macally Suction Cup Mount"/>
    <n v="28.68"/>
    <n v="3"/>
    <n v="-7.17"/>
    <s v="Loss"/>
  </r>
  <r>
    <d v="2016-12-18T00:00:00"/>
    <x v="2"/>
    <x v="11"/>
    <x v="672"/>
    <s v="Parhena Norris20161218"/>
    <x v="3246"/>
    <x v="40"/>
    <x v="1"/>
    <x v="5"/>
    <s v="Hon Every-Day Series Multi-Task Chairs"/>
    <n v="563.94000000000005"/>
    <n v="3"/>
    <n v="112.79"/>
    <s v="Profit"/>
  </r>
  <r>
    <d v="2016-12-18T00:00:00"/>
    <x v="2"/>
    <x v="11"/>
    <x v="135"/>
    <s v="Andy Yotov20161218"/>
    <x v="3247"/>
    <x v="3"/>
    <x v="2"/>
    <x v="6"/>
    <s v="I Need's 3d Hello Kitty Hybrid Silicone Case Cover for HTC One X 4g with 3d Hello Kitty Stylus Pen Green/pink"/>
    <n v="66.98"/>
    <n v="7"/>
    <n v="6.7"/>
    <s v="Profit"/>
  </r>
  <r>
    <d v="2016-12-19T00:00:00"/>
    <x v="2"/>
    <x v="11"/>
    <x v="442"/>
    <s v="Erin Smith20161219"/>
    <x v="3248"/>
    <x v="12"/>
    <x v="1"/>
    <x v="13"/>
    <s v="SAFCO PlanMaster Boards, 60w x 37-1/2d, White Melamine"/>
    <n v="455.97"/>
    <n v="6"/>
    <n v="-218.87"/>
    <s v="Loss"/>
  </r>
  <r>
    <d v="2016-12-19T00:00:00"/>
    <x v="2"/>
    <x v="11"/>
    <x v="442"/>
    <s v="Erin Smith20161219"/>
    <x v="3248"/>
    <x v="12"/>
    <x v="0"/>
    <x v="3"/>
    <s v="Wilson Jones Clip &amp; Carry Folder Binder Tool for Ring Binders, Clear"/>
    <n v="10.44"/>
    <n v="6"/>
    <n v="-7.66"/>
    <s v="Loss"/>
  </r>
  <r>
    <d v="2016-12-19T00:00:00"/>
    <x v="2"/>
    <x v="11"/>
    <x v="442"/>
    <s v="Erin Smith20161219"/>
    <x v="3248"/>
    <x v="12"/>
    <x v="0"/>
    <x v="3"/>
    <s v="Cardinal Slant-D Ring Binder, Heavy Gauge Vinyl"/>
    <n v="5.21"/>
    <n v="2"/>
    <n v="-4.17"/>
    <s v="Loss"/>
  </r>
  <r>
    <d v="2016-12-19T00:00:00"/>
    <x v="2"/>
    <x v="11"/>
    <x v="36"/>
    <s v="Mark Haberlin20161219"/>
    <x v="3249"/>
    <x v="20"/>
    <x v="0"/>
    <x v="3"/>
    <s v="GBC Laser Imprintable Binding System Covers, Desert Sand"/>
    <n v="34.25"/>
    <n v="3"/>
    <n v="11.56"/>
    <s v="Profit"/>
  </r>
  <r>
    <d v="2016-12-19T00:00:00"/>
    <x v="2"/>
    <x v="11"/>
    <x v="36"/>
    <s v="Mark Haberlin20161219"/>
    <x v="3249"/>
    <x v="20"/>
    <x v="0"/>
    <x v="4"/>
    <s v="Newell 326"/>
    <n v="3.52"/>
    <n v="2"/>
    <n v="1.02"/>
    <s v="Profit"/>
  </r>
  <r>
    <d v="2016-12-19T00:00:00"/>
    <x v="2"/>
    <x v="11"/>
    <x v="455"/>
    <s v="Barry Pond20161219"/>
    <x v="3250"/>
    <x v="1"/>
    <x v="0"/>
    <x v="3"/>
    <s v="Wilson Jones Easy Flow II Sheet Lifters"/>
    <n v="1.8"/>
    <n v="5"/>
    <n v="-2.88"/>
    <s v="Loss"/>
  </r>
  <r>
    <d v="2016-12-19T00:00:00"/>
    <x v="2"/>
    <x v="11"/>
    <x v="68"/>
    <s v="Clay Ludtke20161219"/>
    <x v="3251"/>
    <x v="2"/>
    <x v="1"/>
    <x v="8"/>
    <s v="Eldon &quot;L&quot; Workstation Diamond Chairmat"/>
    <n v="303.92"/>
    <n v="5"/>
    <n v="-30.39"/>
    <s v="Loss"/>
  </r>
  <r>
    <d v="2016-12-20T00:00:00"/>
    <x v="2"/>
    <x v="11"/>
    <x v="723"/>
    <s v="Stuart Calhoun20161220"/>
    <x v="3252"/>
    <x v="29"/>
    <x v="2"/>
    <x v="9"/>
    <s v="SanDisk Ultra 32 GB MicroSDHC Class 10 Memory Card"/>
    <n v="66.3"/>
    <n v="3"/>
    <n v="8.6199999999999992"/>
    <s v="Profit"/>
  </r>
  <r>
    <d v="2016-12-20T00:00:00"/>
    <x v="2"/>
    <x v="11"/>
    <x v="314"/>
    <s v="Alejandro Ballentine20161220"/>
    <x v="3253"/>
    <x v="29"/>
    <x v="1"/>
    <x v="8"/>
    <s v="C-Line Cubicle Keepers Polyproplyene Holder With Velcro Backings"/>
    <n v="18.920000000000002"/>
    <n v="4"/>
    <n v="7.38"/>
    <s v="Profit"/>
  </r>
  <r>
    <d v="2016-12-20T00:00:00"/>
    <x v="2"/>
    <x v="11"/>
    <x v="314"/>
    <s v="Alejandro Ballentine20161220"/>
    <x v="3253"/>
    <x v="29"/>
    <x v="0"/>
    <x v="3"/>
    <s v="DXL Angle-View Binders with Locking Rings by Samsill"/>
    <n v="15.42"/>
    <n v="2"/>
    <n v="6.94"/>
    <s v="Profit"/>
  </r>
  <r>
    <d v="2016-12-20T00:00:00"/>
    <x v="2"/>
    <x v="11"/>
    <x v="550"/>
    <s v="Matt Collins20161220"/>
    <x v="3254"/>
    <x v="40"/>
    <x v="0"/>
    <x v="0"/>
    <s v="Strathmore Photo Mount Cards"/>
    <n v="33.9"/>
    <n v="5"/>
    <n v="15.59"/>
    <s v="Profit"/>
  </r>
  <r>
    <d v="2016-12-22T00:00:00"/>
    <x v="2"/>
    <x v="11"/>
    <x v="52"/>
    <s v="Sue Ann Reed20161222"/>
    <x v="3255"/>
    <x v="11"/>
    <x v="0"/>
    <x v="3"/>
    <s v="Avery 3 1/2&quot; Diskette Storage Pages, 10/Pack"/>
    <n v="31.32"/>
    <n v="10"/>
    <n v="-25.06"/>
    <s v="Loss"/>
  </r>
  <r>
    <d v="2016-12-22T00:00:00"/>
    <x v="2"/>
    <x v="11"/>
    <x v="52"/>
    <s v="Sue Ann Reed20161222"/>
    <x v="3255"/>
    <x v="11"/>
    <x v="1"/>
    <x v="8"/>
    <s v="3M Hangers With Command Adhesive"/>
    <n v="11.84"/>
    <n v="4"/>
    <n v="3.11"/>
    <s v="Profit"/>
  </r>
  <r>
    <d v="2016-12-22T00:00:00"/>
    <x v="2"/>
    <x v="11"/>
    <x v="52"/>
    <s v="Sue Ann Reed20161222"/>
    <x v="3255"/>
    <x v="11"/>
    <x v="1"/>
    <x v="8"/>
    <s v="Seth Thomas 14&quot; Day/Date Wall Clock"/>
    <n v="22.78"/>
    <n v="1"/>
    <n v="4.84"/>
    <s v="Profit"/>
  </r>
  <r>
    <d v="2016-12-22T00:00:00"/>
    <x v="2"/>
    <x v="11"/>
    <x v="164"/>
    <s v="Lena Creighton20161222"/>
    <x v="3256"/>
    <x v="20"/>
    <x v="0"/>
    <x v="3"/>
    <s v="GBC Pre-Punched Binding Paper, Plastic, White, 8-1/2&quot; x 11&quot;"/>
    <n v="25.58"/>
    <n v="2"/>
    <n v="8.9499999999999993"/>
    <s v="Profit"/>
  </r>
  <r>
    <d v="2016-12-22T00:00:00"/>
    <x v="2"/>
    <x v="11"/>
    <x v="341"/>
    <s v="Emily Ducich20161222"/>
    <x v="3257"/>
    <x v="22"/>
    <x v="0"/>
    <x v="3"/>
    <s v="Wilson Jones International Size A4 Ring Binders"/>
    <n v="55.36"/>
    <n v="4"/>
    <n v="19.38"/>
    <s v="Profit"/>
  </r>
  <r>
    <d v="2016-12-22T00:00:00"/>
    <x v="2"/>
    <x v="11"/>
    <x v="341"/>
    <s v="Emily Ducich20161222"/>
    <x v="3257"/>
    <x v="22"/>
    <x v="2"/>
    <x v="15"/>
    <s v="Texas Instrument TI-15 Fraction Calculator"/>
    <n v="11.56"/>
    <n v="1"/>
    <n v="3.76"/>
    <s v="Profit"/>
  </r>
  <r>
    <d v="2016-12-22T00:00:00"/>
    <x v="2"/>
    <x v="11"/>
    <x v="416"/>
    <s v="Duane Noonan20161222"/>
    <x v="3258"/>
    <x v="3"/>
    <x v="1"/>
    <x v="8"/>
    <s v="Deflect-o DuraMat Antistatic Studded Beveled Mat for Medium Pile Carpeting"/>
    <n v="842.72"/>
    <n v="8"/>
    <n v="202.25"/>
    <s v="Profit"/>
  </r>
  <r>
    <d v="2016-12-22T00:00:00"/>
    <x v="2"/>
    <x v="11"/>
    <x v="416"/>
    <s v="Duane Noonan20161222"/>
    <x v="3258"/>
    <x v="3"/>
    <x v="1"/>
    <x v="8"/>
    <s v="Magnifier Swing Arm Lamp"/>
    <n v="41.96"/>
    <n v="2"/>
    <n v="10.91"/>
    <s v="Profit"/>
  </r>
  <r>
    <d v="2016-12-23T00:00:00"/>
    <x v="2"/>
    <x v="11"/>
    <x v="391"/>
    <s v="Logan Currie20161223"/>
    <x v="3259"/>
    <x v="6"/>
    <x v="1"/>
    <x v="8"/>
    <s v="Electrix Architect's Clamp-On Swing Arm Lamp, Black"/>
    <n v="572.76"/>
    <n v="6"/>
    <n v="166.1"/>
    <s v="Profit"/>
  </r>
  <r>
    <d v="2016-12-23T00:00:00"/>
    <x v="2"/>
    <x v="11"/>
    <x v="391"/>
    <s v="Logan Currie20161223"/>
    <x v="3259"/>
    <x v="6"/>
    <x v="1"/>
    <x v="8"/>
    <s v="Electrix Architect's Clamp-On Swing Arm Lamp, Black"/>
    <n v="286.38"/>
    <n v="3"/>
    <n v="83.05"/>
    <s v="Profit"/>
  </r>
  <r>
    <d v="2016-12-23T00:00:00"/>
    <x v="2"/>
    <x v="11"/>
    <x v="624"/>
    <s v="Ben Peterman20161223"/>
    <x v="3260"/>
    <x v="1"/>
    <x v="1"/>
    <x v="11"/>
    <s v="Bush Westfield Collection Bookcases, Fully Assembled"/>
    <n v="141.37"/>
    <n v="2"/>
    <n v="-14.14"/>
    <s v="Loss"/>
  </r>
  <r>
    <d v="2016-12-23T00:00:00"/>
    <x v="2"/>
    <x v="11"/>
    <x v="212"/>
    <s v="Matt Collister20161223"/>
    <x v="3261"/>
    <x v="14"/>
    <x v="0"/>
    <x v="7"/>
    <s v="Acco Clips to Go Binder Clips, 24 Clips in Two Sizes"/>
    <n v="24.85"/>
    <n v="7"/>
    <n v="11.68"/>
    <s v="Profit"/>
  </r>
  <r>
    <d v="2016-12-23T00:00:00"/>
    <x v="2"/>
    <x v="11"/>
    <x v="685"/>
    <s v="Neoma Murray20161223"/>
    <x v="3262"/>
    <x v="10"/>
    <x v="0"/>
    <x v="3"/>
    <s v="Universal Recycled Hanging Pressboard Report Binders, Letter Size"/>
    <n v="5.55"/>
    <n v="3"/>
    <n v="-4.07"/>
    <s v="Loss"/>
  </r>
  <r>
    <d v="2016-12-23T00:00:00"/>
    <x v="2"/>
    <x v="11"/>
    <x v="150"/>
    <s v="Edward Hooks20161223"/>
    <x v="3263"/>
    <x v="22"/>
    <x v="0"/>
    <x v="4"/>
    <s v="Newell 317"/>
    <n v="8.82"/>
    <n v="3"/>
    <n v="2.56"/>
    <s v="Profit"/>
  </r>
  <r>
    <d v="2016-12-23T00:00:00"/>
    <x v="2"/>
    <x v="11"/>
    <x v="150"/>
    <s v="Edward Hooks20161223"/>
    <x v="3263"/>
    <x v="22"/>
    <x v="0"/>
    <x v="0"/>
    <s v="Computer Printout Paper with Letter-Trim Perforations"/>
    <n v="37.94"/>
    <n v="2"/>
    <n v="18.21"/>
    <s v="Profit"/>
  </r>
  <r>
    <d v="2016-12-23T00:00:00"/>
    <x v="2"/>
    <x v="11"/>
    <x v="150"/>
    <s v="Edward Hooks20161223"/>
    <x v="3263"/>
    <x v="22"/>
    <x v="0"/>
    <x v="4"/>
    <s v="Sanford EarthWrite Recycled Pencils, Medium Soft, #2"/>
    <n v="4.2"/>
    <n v="2"/>
    <n v="1.18"/>
    <s v="Profit"/>
  </r>
  <r>
    <d v="2016-12-23T00:00:00"/>
    <x v="2"/>
    <x v="11"/>
    <x v="150"/>
    <s v="Edward Hooks20161223"/>
    <x v="3263"/>
    <x v="22"/>
    <x v="0"/>
    <x v="2"/>
    <s v="SAFCO Boltless Steel Shelving"/>
    <n v="227.28"/>
    <n v="2"/>
    <n v="2.27"/>
    <s v="Profit"/>
  </r>
  <r>
    <d v="2016-12-23T00:00:00"/>
    <x v="2"/>
    <x v="11"/>
    <x v="150"/>
    <s v="Edward Hooks20161223"/>
    <x v="3263"/>
    <x v="22"/>
    <x v="0"/>
    <x v="0"/>
    <s v="Xerox 1911"/>
    <n v="47.9"/>
    <n v="1"/>
    <n v="22.99"/>
    <s v="Profit"/>
  </r>
  <r>
    <d v="2016-12-23T00:00:00"/>
    <x v="2"/>
    <x v="11"/>
    <x v="150"/>
    <s v="Edward Hooks20161223"/>
    <x v="3263"/>
    <x v="22"/>
    <x v="0"/>
    <x v="10"/>
    <s v="Staple envelope"/>
    <n v="61.96"/>
    <n v="2"/>
    <n v="30.36"/>
    <s v="Profit"/>
  </r>
  <r>
    <d v="2016-12-23T00:00:00"/>
    <x v="2"/>
    <x v="11"/>
    <x v="150"/>
    <s v="Edward Hooks20161223"/>
    <x v="3263"/>
    <x v="22"/>
    <x v="0"/>
    <x v="2"/>
    <s v="Tennsco Snap-Together Open Shelving Units, Starter Sets and Add-On Units"/>
    <n v="1117.92"/>
    <n v="4"/>
    <n v="55.9"/>
    <s v="Profit"/>
  </r>
  <r>
    <d v="2016-12-23T00:00:00"/>
    <x v="2"/>
    <x v="11"/>
    <x v="27"/>
    <s v="Carol Adams20161223"/>
    <x v="3264"/>
    <x v="43"/>
    <x v="2"/>
    <x v="16"/>
    <s v="Hewlett Packard 610 Color Digital Copier / Printer"/>
    <n v="1999.96"/>
    <n v="4"/>
    <n v="899.98"/>
    <s v="Profit"/>
  </r>
  <r>
    <d v="2016-12-23T00:00:00"/>
    <x v="2"/>
    <x v="11"/>
    <x v="174"/>
    <s v="Laura Armstrong20161223"/>
    <x v="3265"/>
    <x v="0"/>
    <x v="2"/>
    <x v="6"/>
    <s v="Wireless Extenders zBoost YX545 SOHO Signal Booster"/>
    <n v="453.58"/>
    <n v="3"/>
    <n v="39.69"/>
    <s v="Profit"/>
  </r>
  <r>
    <d v="2016-12-23T00:00:00"/>
    <x v="2"/>
    <x v="11"/>
    <x v="174"/>
    <s v="Laura Armstrong20161223"/>
    <x v="3265"/>
    <x v="0"/>
    <x v="0"/>
    <x v="1"/>
    <s v="Permanent Self-Adhesive File Folder Labels for Typewriters, 1 1/8 x 3 1/2, White"/>
    <n v="45.36"/>
    <n v="9"/>
    <n v="14.74"/>
    <s v="Profit"/>
  </r>
  <r>
    <d v="2016-12-23T00:00:00"/>
    <x v="2"/>
    <x v="11"/>
    <x v="174"/>
    <s v="Laura Armstrong20161223"/>
    <x v="3265"/>
    <x v="0"/>
    <x v="2"/>
    <x v="6"/>
    <s v="Cisco SPA 502G IP Phone"/>
    <n v="287.88"/>
    <n v="3"/>
    <n v="35.99"/>
    <s v="Profit"/>
  </r>
  <r>
    <d v="2016-12-23T00:00:00"/>
    <x v="2"/>
    <x v="11"/>
    <x v="174"/>
    <s v="Laura Armstrong20161223"/>
    <x v="3265"/>
    <x v="0"/>
    <x v="2"/>
    <x v="6"/>
    <s v="Cisco SPA112 2 Port Phone Adapter"/>
    <n v="131.88"/>
    <n v="3"/>
    <n v="14.84"/>
    <s v="Profit"/>
  </r>
  <r>
    <d v="2016-12-23T00:00:00"/>
    <x v="2"/>
    <x v="11"/>
    <x v="174"/>
    <s v="Laura Armstrong20161223"/>
    <x v="3265"/>
    <x v="0"/>
    <x v="1"/>
    <x v="8"/>
    <s v="GE General Purpose, Extra Long Life, Showcase &amp; Floodlight Incandescent Bulbs"/>
    <n v="2.33"/>
    <n v="2"/>
    <n v="-0.76"/>
    <s v="Loss"/>
  </r>
  <r>
    <d v="2016-12-23T00:00:00"/>
    <x v="2"/>
    <x v="11"/>
    <x v="365"/>
    <s v="Frank Merwin20161223"/>
    <x v="3266"/>
    <x v="2"/>
    <x v="0"/>
    <x v="0"/>
    <s v="Xerox 1952"/>
    <n v="7.97"/>
    <n v="2"/>
    <n v="2.69"/>
    <s v="Profit"/>
  </r>
  <r>
    <d v="2016-12-23T00:00:00"/>
    <x v="2"/>
    <x v="11"/>
    <x v="365"/>
    <s v="Frank Merwin20161223"/>
    <x v="3266"/>
    <x v="2"/>
    <x v="2"/>
    <x v="6"/>
    <s v="LG G2"/>
    <n v="1499.97"/>
    <n v="5"/>
    <n v="-374.99"/>
    <s v="Loss"/>
  </r>
  <r>
    <d v="2016-12-24T00:00:00"/>
    <x v="2"/>
    <x v="11"/>
    <x v="237"/>
    <s v="Ross Baird20161224"/>
    <x v="3267"/>
    <x v="25"/>
    <x v="0"/>
    <x v="3"/>
    <s v="GBC Linen Binding Covers"/>
    <n v="27.88"/>
    <n v="3"/>
    <n v="-20.45"/>
    <s v="Loss"/>
  </r>
  <r>
    <d v="2016-12-24T00:00:00"/>
    <x v="2"/>
    <x v="11"/>
    <x v="237"/>
    <s v="Ross Baird20161224"/>
    <x v="3267"/>
    <x v="25"/>
    <x v="0"/>
    <x v="2"/>
    <s v="Tennsco Double-Tier Lockers"/>
    <n v="540.04999999999995"/>
    <n v="3"/>
    <n v="-47.25"/>
    <s v="Loss"/>
  </r>
  <r>
    <d v="2016-12-24T00:00:00"/>
    <x v="2"/>
    <x v="11"/>
    <x v="237"/>
    <s v="Ross Baird20161224"/>
    <x v="3267"/>
    <x v="25"/>
    <x v="2"/>
    <x v="9"/>
    <s v="Microsoft Sculpt Comfort Mouse"/>
    <n v="255.68"/>
    <n v="8"/>
    <n v="76.7"/>
    <s v="Profit"/>
  </r>
  <r>
    <d v="2016-12-24T00:00:00"/>
    <x v="2"/>
    <x v="11"/>
    <x v="625"/>
    <s v="Benjamin Venier20161224"/>
    <x v="3268"/>
    <x v="22"/>
    <x v="0"/>
    <x v="0"/>
    <s v="Xerox 1898"/>
    <n v="33.4"/>
    <n v="5"/>
    <n v="16.03"/>
    <s v="Profit"/>
  </r>
  <r>
    <d v="2016-12-24T00:00:00"/>
    <x v="2"/>
    <x v="11"/>
    <x v="401"/>
    <s v="Jessica Myrick20161224"/>
    <x v="3269"/>
    <x v="20"/>
    <x v="1"/>
    <x v="8"/>
    <s v="Luxo Adjustable Task Clamp Lamp"/>
    <n v="799.56"/>
    <n v="9"/>
    <n v="207.89"/>
    <s v="Profit"/>
  </r>
  <r>
    <d v="2016-12-24T00:00:00"/>
    <x v="2"/>
    <x v="11"/>
    <x v="203"/>
    <s v="Pauline Webber20161224"/>
    <x v="3270"/>
    <x v="20"/>
    <x v="2"/>
    <x v="6"/>
    <s v="Samsung Rugby III"/>
    <n v="197.97"/>
    <n v="3"/>
    <n v="53.45"/>
    <s v="Profit"/>
  </r>
  <r>
    <d v="2016-12-24T00:00:00"/>
    <x v="2"/>
    <x v="11"/>
    <x v="573"/>
    <s v="Sean Christensen20161224"/>
    <x v="3271"/>
    <x v="3"/>
    <x v="1"/>
    <x v="8"/>
    <s v="Eldon 200 Class Desk Accessories, Smoke"/>
    <n v="43.96"/>
    <n v="7"/>
    <n v="18.46"/>
    <s v="Profit"/>
  </r>
  <r>
    <d v="2016-12-24T00:00:00"/>
    <x v="2"/>
    <x v="11"/>
    <x v="573"/>
    <s v="Sean Christensen20161224"/>
    <x v="3271"/>
    <x v="3"/>
    <x v="0"/>
    <x v="10"/>
    <s v="Staple envelope"/>
    <n v="39.76"/>
    <n v="7"/>
    <n v="18.690000000000001"/>
    <s v="Profit"/>
  </r>
  <r>
    <d v="2016-12-25T00:00:00"/>
    <x v="2"/>
    <x v="11"/>
    <x v="271"/>
    <s v="Grace Kelly20161225"/>
    <x v="3272"/>
    <x v="3"/>
    <x v="2"/>
    <x v="6"/>
    <s v="Samsung Galaxy Note 2"/>
    <n v="2575.94"/>
    <n v="7"/>
    <n v="257.58999999999997"/>
    <s v="Profit"/>
  </r>
  <r>
    <d v="2016-12-25T00:00:00"/>
    <x v="2"/>
    <x v="11"/>
    <x v="271"/>
    <s v="Grace Kelly20161225"/>
    <x v="3272"/>
    <x v="3"/>
    <x v="0"/>
    <x v="0"/>
    <s v="Xerox 225"/>
    <n v="45.36"/>
    <n v="7"/>
    <n v="21.77"/>
    <s v="Profit"/>
  </r>
  <r>
    <d v="2016-12-25T00:00:00"/>
    <x v="2"/>
    <x v="11"/>
    <x v="271"/>
    <s v="Grace Kelly20161225"/>
    <x v="3272"/>
    <x v="3"/>
    <x v="2"/>
    <x v="9"/>
    <s v="SanDisk Cruzer 64 GB USB Flash Drive"/>
    <n v="254.24"/>
    <n v="7"/>
    <n v="76.27"/>
    <s v="Profit"/>
  </r>
  <r>
    <d v="2016-12-25T00:00:00"/>
    <x v="2"/>
    <x v="11"/>
    <x v="280"/>
    <s v="Brian DeCherney20161225"/>
    <x v="3273"/>
    <x v="20"/>
    <x v="0"/>
    <x v="3"/>
    <s v="GBC Premium Transparent Covers with Diagonal Lined Pattern"/>
    <n v="33.57"/>
    <n v="2"/>
    <n v="11.75"/>
    <s v="Profit"/>
  </r>
  <r>
    <d v="2016-12-25T00:00:00"/>
    <x v="2"/>
    <x v="11"/>
    <x v="531"/>
    <s v="Saphhira Shifley20161225"/>
    <x v="3274"/>
    <x v="38"/>
    <x v="1"/>
    <x v="8"/>
    <s v="Master Big Foot Doorstop, Beige"/>
    <n v="21.12"/>
    <n v="4"/>
    <n v="6.55"/>
    <s v="Profit"/>
  </r>
  <r>
    <d v="2016-12-25T00:00:00"/>
    <x v="2"/>
    <x v="11"/>
    <x v="364"/>
    <s v="Joe Elijah20161225"/>
    <x v="3275"/>
    <x v="22"/>
    <x v="1"/>
    <x v="5"/>
    <s v="Global Executive Mid-Back Manager's Chair"/>
    <n v="698.35"/>
    <n v="3"/>
    <n v="52.38"/>
    <s v="Profit"/>
  </r>
  <r>
    <d v="2016-12-25T00:00:00"/>
    <x v="2"/>
    <x v="11"/>
    <x v="364"/>
    <s v="Joe Elijah20161225"/>
    <x v="3275"/>
    <x v="22"/>
    <x v="1"/>
    <x v="13"/>
    <s v="SAFCO PlanMaster Heigh-Adjustable Drafting Table Base, 43w x 30d x 30-37h, Black"/>
    <n v="1747.25"/>
    <n v="5"/>
    <n v="629.01"/>
    <s v="Profit"/>
  </r>
  <r>
    <d v="2016-12-25T00:00:00"/>
    <x v="2"/>
    <x v="11"/>
    <x v="230"/>
    <s v="Laurel Workman20161225"/>
    <x v="3276"/>
    <x v="12"/>
    <x v="1"/>
    <x v="13"/>
    <s v="KI Conference Tables"/>
    <n v="35.450000000000003"/>
    <n v="1"/>
    <n v="-24.1"/>
    <s v="Loss"/>
  </r>
  <r>
    <d v="2016-12-25T00:00:00"/>
    <x v="2"/>
    <x v="11"/>
    <x v="230"/>
    <s v="Laurel Workman20161225"/>
    <x v="3276"/>
    <x v="12"/>
    <x v="2"/>
    <x v="15"/>
    <s v="Panasonic KX MC6040 Color Laser Multifunction Printer"/>
    <n v="269.97000000000003"/>
    <n v="2"/>
    <n v="-386.96"/>
    <s v="Loss"/>
  </r>
  <r>
    <d v="2016-12-25T00:00:00"/>
    <x v="2"/>
    <x v="11"/>
    <x v="230"/>
    <s v="Laurel Workman20161225"/>
    <x v="3276"/>
    <x v="12"/>
    <x v="2"/>
    <x v="9"/>
    <s v="ImationÂ Clip USBÂ flash driveÂ - 8 GB"/>
    <n v="45.12"/>
    <n v="3"/>
    <n v="-7.9"/>
    <s v="Loss"/>
  </r>
  <r>
    <d v="2016-12-25T00:00:00"/>
    <x v="2"/>
    <x v="11"/>
    <x v="230"/>
    <s v="Laurel Workman20161225"/>
    <x v="3276"/>
    <x v="12"/>
    <x v="2"/>
    <x v="9"/>
    <s v="Hypercom P1300 Pinpad"/>
    <n v="100.8"/>
    <n v="2"/>
    <n v="21.42"/>
    <s v="Profit"/>
  </r>
  <r>
    <d v="2016-12-25T00:00:00"/>
    <x v="2"/>
    <x v="11"/>
    <x v="230"/>
    <s v="Laurel Workman20161225"/>
    <x v="3276"/>
    <x v="12"/>
    <x v="1"/>
    <x v="5"/>
    <s v="Global Stack Chair with Arms, Black"/>
    <n v="47.97"/>
    <n v="2"/>
    <n v="4.2"/>
    <s v="Profit"/>
  </r>
  <r>
    <d v="2016-12-25T00:00:00"/>
    <x v="2"/>
    <x v="11"/>
    <x v="504"/>
    <s v="Darren Budd20161225"/>
    <x v="3277"/>
    <x v="20"/>
    <x v="1"/>
    <x v="13"/>
    <s v="Bevis Oval Conference Table, Walnut"/>
    <n v="313.18"/>
    <n v="2"/>
    <n v="-120.05"/>
    <s v="Loss"/>
  </r>
  <r>
    <d v="2016-12-25T00:00:00"/>
    <x v="2"/>
    <x v="11"/>
    <x v="504"/>
    <s v="Darren Budd20161225"/>
    <x v="3277"/>
    <x v="20"/>
    <x v="1"/>
    <x v="5"/>
    <s v="Hon 4070 Series Pagoda Round Back Stacking Chairs"/>
    <n v="866.65"/>
    <n v="3"/>
    <n v="173.33"/>
    <s v="Profit"/>
  </r>
  <r>
    <d v="2016-12-25T00:00:00"/>
    <x v="2"/>
    <x v="11"/>
    <x v="603"/>
    <s v="Trudy Schmidt20161225"/>
    <x v="3278"/>
    <x v="13"/>
    <x v="0"/>
    <x v="4"/>
    <s v="Newell 327"/>
    <n v="19.89"/>
    <n v="9"/>
    <n v="5.37"/>
    <s v="Profit"/>
  </r>
  <r>
    <d v="2016-12-25T00:00:00"/>
    <x v="2"/>
    <x v="11"/>
    <x v="603"/>
    <s v="Trudy Schmidt20161225"/>
    <x v="3278"/>
    <x v="13"/>
    <x v="2"/>
    <x v="9"/>
    <s v="Razer Tiamat Over Ear 7.1 Surround Sound PC Gaming Headset"/>
    <n v="399.98"/>
    <n v="2"/>
    <n v="171.99"/>
    <s v="Profit"/>
  </r>
  <r>
    <d v="2016-12-25T00:00:00"/>
    <x v="2"/>
    <x v="11"/>
    <x v="603"/>
    <s v="Trudy Schmidt20161225"/>
    <x v="3278"/>
    <x v="13"/>
    <x v="1"/>
    <x v="8"/>
    <s v="Howard Miller 13-1/2&quot; Diameter Rosebrook Wall Clock"/>
    <n v="343.85"/>
    <n v="5"/>
    <n v="137.54"/>
    <s v="Profit"/>
  </r>
  <r>
    <d v="2016-12-25T00:00:00"/>
    <x v="2"/>
    <x v="11"/>
    <x v="603"/>
    <s v="Trudy Schmidt20161225"/>
    <x v="3278"/>
    <x v="13"/>
    <x v="0"/>
    <x v="0"/>
    <s v="Xerox 1906"/>
    <n v="106.32"/>
    <n v="3"/>
    <n v="49.97"/>
    <s v="Profit"/>
  </r>
  <r>
    <d v="2016-12-25T00:00:00"/>
    <x v="2"/>
    <x v="11"/>
    <x v="364"/>
    <s v="Joe Elijah20161225"/>
    <x v="3275"/>
    <x v="20"/>
    <x v="1"/>
    <x v="5"/>
    <s v="Hon 4700 Series Mobuis Mid-Back Task Chairs with Adjustable Arms"/>
    <n v="2563.06"/>
    <n v="8"/>
    <n v="313.26"/>
    <s v="Profit"/>
  </r>
  <r>
    <d v="2016-12-26T00:00:00"/>
    <x v="2"/>
    <x v="11"/>
    <x v="558"/>
    <s v="Frank Preis20161226"/>
    <x v="3279"/>
    <x v="22"/>
    <x v="0"/>
    <x v="0"/>
    <s v="Strathmore Photo Mount Cards"/>
    <n v="33.9"/>
    <n v="5"/>
    <n v="15.59"/>
    <s v="Profit"/>
  </r>
  <r>
    <d v="2016-12-26T00:00:00"/>
    <x v="2"/>
    <x v="11"/>
    <x v="177"/>
    <s v="Andrew Roberts20161226"/>
    <x v="3280"/>
    <x v="20"/>
    <x v="2"/>
    <x v="9"/>
    <s v="Belkin F8E887 USB Wired Ergonomic Keyboard"/>
    <n v="89.97"/>
    <n v="3"/>
    <n v="18.89"/>
    <s v="Profit"/>
  </r>
  <r>
    <d v="2016-12-26T00:00:00"/>
    <x v="2"/>
    <x v="11"/>
    <x v="562"/>
    <s v="Sally Hughsby20161226"/>
    <x v="3281"/>
    <x v="26"/>
    <x v="0"/>
    <x v="12"/>
    <s v="Harmony HEPA Quiet Air Purifiers"/>
    <n v="18.72"/>
    <n v="2"/>
    <n v="3.51"/>
    <s v="Profit"/>
  </r>
  <r>
    <d v="2016-12-26T00:00:00"/>
    <x v="2"/>
    <x v="11"/>
    <x v="554"/>
    <s v="Roy Collins20161226"/>
    <x v="3282"/>
    <x v="26"/>
    <x v="0"/>
    <x v="4"/>
    <s v="SANFORD Major Accent Highlighters"/>
    <n v="11.33"/>
    <n v="2"/>
    <n v="2.5499999999999998"/>
    <s v="Profit"/>
  </r>
  <r>
    <d v="2016-12-26T00:00:00"/>
    <x v="2"/>
    <x v="11"/>
    <x v="411"/>
    <s v="Mike Caudle20161226"/>
    <x v="3283"/>
    <x v="3"/>
    <x v="0"/>
    <x v="14"/>
    <s v="Fiskars Home &amp; Office Scissors"/>
    <n v="17.760000000000002"/>
    <n v="2"/>
    <n v="4.97"/>
    <s v="Profit"/>
  </r>
  <r>
    <d v="2016-12-26T00:00:00"/>
    <x v="2"/>
    <x v="11"/>
    <x v="411"/>
    <s v="Mike Caudle20161226"/>
    <x v="3283"/>
    <x v="3"/>
    <x v="2"/>
    <x v="6"/>
    <s v="Mitel 5320 IP Phone VoIP phone"/>
    <n v="302.38"/>
    <n v="2"/>
    <n v="30.24"/>
    <s v="Profit"/>
  </r>
  <r>
    <d v="2016-12-26T00:00:00"/>
    <x v="2"/>
    <x v="11"/>
    <x v="411"/>
    <s v="Mike Caudle20161226"/>
    <x v="3283"/>
    <x v="3"/>
    <x v="1"/>
    <x v="5"/>
    <s v="Global Armless Task Chair, Royal Blue"/>
    <n v="146.35"/>
    <n v="3"/>
    <n v="-5.49"/>
    <s v="Loss"/>
  </r>
  <r>
    <d v="2016-12-26T00:00:00"/>
    <x v="2"/>
    <x v="11"/>
    <x v="411"/>
    <s v="Mike Caudle20161226"/>
    <x v="3283"/>
    <x v="3"/>
    <x v="0"/>
    <x v="12"/>
    <s v="Hoover Replacement Belts For Soft Guard &amp; Commercial Ltweight Upright Vacs, 2/Pk"/>
    <n v="7.9"/>
    <n v="2"/>
    <n v="2.0499999999999998"/>
    <s v="Profit"/>
  </r>
  <r>
    <d v="2016-12-26T00:00:00"/>
    <x v="2"/>
    <x v="11"/>
    <x v="411"/>
    <s v="Mike Caudle20161226"/>
    <x v="3283"/>
    <x v="3"/>
    <x v="1"/>
    <x v="13"/>
    <s v="Bretford Rectangular Conference Table Tops"/>
    <n v="902.71"/>
    <n v="3"/>
    <n v="33.85"/>
    <s v="Profit"/>
  </r>
  <r>
    <d v="2016-12-26T00:00:00"/>
    <x v="2"/>
    <x v="11"/>
    <x v="411"/>
    <s v="Mike Caudle20161226"/>
    <x v="3283"/>
    <x v="3"/>
    <x v="0"/>
    <x v="4"/>
    <s v="Model L Table or Wall-Mount Pencil Sharpener"/>
    <n v="53.97"/>
    <n v="3"/>
    <n v="15.11"/>
    <s v="Profit"/>
  </r>
  <r>
    <d v="2016-12-26T00:00:00"/>
    <x v="2"/>
    <x v="11"/>
    <x v="653"/>
    <s v="Brenda Bowman20161226"/>
    <x v="3284"/>
    <x v="23"/>
    <x v="1"/>
    <x v="5"/>
    <s v="Novimex Turbo Task Chair"/>
    <n v="212.94"/>
    <n v="3"/>
    <n v="25.55"/>
    <s v="Profit"/>
  </r>
  <r>
    <d v="2016-12-26T00:00:00"/>
    <x v="2"/>
    <x v="11"/>
    <x v="653"/>
    <s v="Brenda Bowman20161226"/>
    <x v="3284"/>
    <x v="23"/>
    <x v="0"/>
    <x v="12"/>
    <s v="Fellowes Advanced Computer Series Surge Protectors"/>
    <n v="26.49"/>
    <n v="1"/>
    <n v="7.42"/>
    <s v="Profit"/>
  </r>
  <r>
    <d v="2016-12-26T00:00:00"/>
    <x v="2"/>
    <x v="11"/>
    <x v="202"/>
    <s v="Anthony Johnson20161226"/>
    <x v="3285"/>
    <x v="20"/>
    <x v="0"/>
    <x v="3"/>
    <s v="Round Ring Binders"/>
    <n v="4.99"/>
    <n v="3"/>
    <n v="1.68"/>
    <s v="Profit"/>
  </r>
  <r>
    <d v="2016-12-27T00:00:00"/>
    <x v="2"/>
    <x v="11"/>
    <x v="196"/>
    <s v="Brooke Gillingham20161227"/>
    <x v="3286"/>
    <x v="1"/>
    <x v="1"/>
    <x v="5"/>
    <s v="Global Manager's Adjustable Task Chair, Storm"/>
    <n v="845.49"/>
    <n v="8"/>
    <n v="-12.08"/>
    <s v="Loss"/>
  </r>
  <r>
    <d v="2016-12-27T00:00:00"/>
    <x v="2"/>
    <x v="11"/>
    <x v="711"/>
    <s v="Meg Tillman20161227"/>
    <x v="3287"/>
    <x v="0"/>
    <x v="0"/>
    <x v="0"/>
    <s v="Xerox 214"/>
    <n v="10.37"/>
    <n v="2"/>
    <n v="3.63"/>
    <s v="Profit"/>
  </r>
  <r>
    <d v="2016-12-27T00:00:00"/>
    <x v="2"/>
    <x v="11"/>
    <x v="711"/>
    <s v="Meg Tillman20161227"/>
    <x v="3287"/>
    <x v="0"/>
    <x v="0"/>
    <x v="0"/>
    <s v="It's Hot Message Books with Stickers, 2 3/4&quot; x 5&quot;"/>
    <n v="23.68"/>
    <n v="4"/>
    <n v="7.4"/>
    <s v="Profit"/>
  </r>
  <r>
    <d v="2016-12-27T00:00:00"/>
    <x v="2"/>
    <x v="11"/>
    <x v="363"/>
    <s v="Mitch Webber20161227"/>
    <x v="3288"/>
    <x v="10"/>
    <x v="2"/>
    <x v="9"/>
    <s v="Micro Innovations USB RF Wireless Keyboard with Mouse"/>
    <n v="40"/>
    <n v="2"/>
    <n v="0.5"/>
    <s v="Profit"/>
  </r>
  <r>
    <d v="2016-12-27T00:00:00"/>
    <x v="2"/>
    <x v="11"/>
    <x v="306"/>
    <s v="Eugene Moren20161227"/>
    <x v="3289"/>
    <x v="3"/>
    <x v="0"/>
    <x v="1"/>
    <s v="Avery File Folder Labels"/>
    <n v="20.16"/>
    <n v="7"/>
    <n v="9.8800000000000008"/>
    <s v="Profit"/>
  </r>
  <r>
    <d v="2016-12-27T00:00:00"/>
    <x v="2"/>
    <x v="11"/>
    <x v="476"/>
    <s v="Ross DeVincentis20161227"/>
    <x v="3290"/>
    <x v="10"/>
    <x v="0"/>
    <x v="7"/>
    <s v="OIC Colored Binder Clips, Assorted Sizes"/>
    <n v="17.18"/>
    <n v="6"/>
    <n v="6.23"/>
    <s v="Profit"/>
  </r>
  <r>
    <d v="2016-12-27T00:00:00"/>
    <x v="2"/>
    <x v="11"/>
    <x v="677"/>
    <s v="Joni Wasserman20161227"/>
    <x v="3291"/>
    <x v="5"/>
    <x v="0"/>
    <x v="1"/>
    <s v="Avery 479"/>
    <n v="2.61"/>
    <n v="1"/>
    <n v="1.2"/>
    <s v="Profit"/>
  </r>
  <r>
    <d v="2016-12-29T00:00:00"/>
    <x v="2"/>
    <x v="11"/>
    <x v="47"/>
    <s v="Troy Blackwell20161229"/>
    <x v="3292"/>
    <x v="21"/>
    <x v="1"/>
    <x v="5"/>
    <s v="Global Leather &amp; Oak Executive Chair, Burgundy"/>
    <n v="754.45"/>
    <n v="5"/>
    <n v="60.36"/>
    <s v="Profit"/>
  </r>
  <r>
    <d v="2016-12-29T00:00:00"/>
    <x v="2"/>
    <x v="11"/>
    <x v="75"/>
    <s v="Kelly Andreada20161229"/>
    <x v="3293"/>
    <x v="1"/>
    <x v="0"/>
    <x v="0"/>
    <s v="White Computer Printout Paper by Universal"/>
    <n v="186.05"/>
    <n v="6"/>
    <n v="67.44"/>
    <s v="Profit"/>
  </r>
  <r>
    <d v="2016-12-29T00:00:00"/>
    <x v="2"/>
    <x v="11"/>
    <x v="634"/>
    <s v="Michael Paige20161229"/>
    <x v="3294"/>
    <x v="15"/>
    <x v="0"/>
    <x v="3"/>
    <s v="GBC Wire Binding Strips"/>
    <n v="38.090000000000003"/>
    <n v="4"/>
    <n v="-27.93"/>
    <s v="Loss"/>
  </r>
  <r>
    <d v="2016-12-29T00:00:00"/>
    <x v="2"/>
    <x v="11"/>
    <x v="634"/>
    <s v="Michael Paige20161229"/>
    <x v="3294"/>
    <x v="15"/>
    <x v="0"/>
    <x v="3"/>
    <s v="Zipper Ring Binder Pockets"/>
    <n v="2.81"/>
    <n v="3"/>
    <n v="-1.97"/>
    <s v="Loss"/>
  </r>
  <r>
    <d v="2016-12-29T00:00:00"/>
    <x v="2"/>
    <x v="11"/>
    <x v="101"/>
    <s v="Carlos Daly20161229"/>
    <x v="3295"/>
    <x v="42"/>
    <x v="1"/>
    <x v="8"/>
    <s v="Executive Impressions 10&quot; Spectator Wall Clock"/>
    <n v="70.56"/>
    <n v="6"/>
    <n v="23.99"/>
    <s v="Profit"/>
  </r>
  <r>
    <d v="2016-12-29T00:00:00"/>
    <x v="2"/>
    <x v="11"/>
    <x v="101"/>
    <s v="Carlos Daly20161229"/>
    <x v="3295"/>
    <x v="42"/>
    <x v="0"/>
    <x v="12"/>
    <s v="Belkin 8 Outlet Surge Protector"/>
    <n v="81.96"/>
    <n v="2"/>
    <n v="22.95"/>
    <s v="Profit"/>
  </r>
  <r>
    <d v="2016-12-29T00:00:00"/>
    <x v="2"/>
    <x v="11"/>
    <x v="766"/>
    <s v="Phillip Flathmann20161229"/>
    <x v="3296"/>
    <x v="3"/>
    <x v="0"/>
    <x v="3"/>
    <s v="Acco Translucent Poly Ring Binders"/>
    <n v="11.23"/>
    <n v="3"/>
    <n v="3.93"/>
    <s v="Profit"/>
  </r>
  <r>
    <d v="2016-12-29T00:00:00"/>
    <x v="2"/>
    <x v="11"/>
    <x v="318"/>
    <s v="Ken Lonsdale20161229"/>
    <x v="3297"/>
    <x v="11"/>
    <x v="0"/>
    <x v="10"/>
    <s v="Peel &amp; Seel Recycled Catalog Envelopes, Brown"/>
    <n v="27.79"/>
    <n v="3"/>
    <n v="10.42"/>
    <s v="Profit"/>
  </r>
  <r>
    <d v="2016-12-29T00:00:00"/>
    <x v="2"/>
    <x v="11"/>
    <x v="167"/>
    <s v="Marc Harrigan20161229"/>
    <x v="3298"/>
    <x v="16"/>
    <x v="0"/>
    <x v="0"/>
    <s v="Xerox 1898"/>
    <n v="37.409999999999997"/>
    <n v="7"/>
    <n v="13.09"/>
    <s v="Profit"/>
  </r>
  <r>
    <d v="2016-12-29T00:00:00"/>
    <x v="2"/>
    <x v="11"/>
    <x v="167"/>
    <s v="Marc Harrigan20161229"/>
    <x v="3298"/>
    <x v="16"/>
    <x v="0"/>
    <x v="0"/>
    <s v="Astroparche Fine Business Paper"/>
    <n v="25.34"/>
    <n v="6"/>
    <n v="8.8699999999999992"/>
    <s v="Profit"/>
  </r>
  <r>
    <d v="2016-12-29T00:00:00"/>
    <x v="2"/>
    <x v="11"/>
    <x v="251"/>
    <s v="Frank Olsen20161229"/>
    <x v="3299"/>
    <x v="3"/>
    <x v="0"/>
    <x v="2"/>
    <s v="Project Tote Personal File"/>
    <n v="14.03"/>
    <n v="1"/>
    <n v="4.07"/>
    <s v="Profit"/>
  </r>
  <r>
    <d v="2016-12-29T00:00:00"/>
    <x v="2"/>
    <x v="11"/>
    <x v="251"/>
    <s v="Frank Olsen20161229"/>
    <x v="3299"/>
    <x v="3"/>
    <x v="0"/>
    <x v="14"/>
    <s v="Fiskars Spring-Action Scissors"/>
    <n v="27.96"/>
    <n v="2"/>
    <n v="7.27"/>
    <s v="Profit"/>
  </r>
  <r>
    <d v="2016-12-30T00:00:00"/>
    <x v="2"/>
    <x v="11"/>
    <x v="435"/>
    <s v="Keith Dawkins20161230"/>
    <x v="3300"/>
    <x v="0"/>
    <x v="0"/>
    <x v="3"/>
    <s v="Avery Binding System Hidden Tab Executive Style Index Sets"/>
    <n v="6.92"/>
    <n v="6"/>
    <n v="-10.39"/>
    <s v="Loss"/>
  </r>
  <r>
    <d v="2016-12-30T00:00:00"/>
    <x v="2"/>
    <x v="11"/>
    <x v="240"/>
    <s v="Bryan Mills20161230"/>
    <x v="3301"/>
    <x v="10"/>
    <x v="0"/>
    <x v="1"/>
    <s v="Avery 487"/>
    <n v="5.9"/>
    <n v="2"/>
    <n v="1.99"/>
    <s v="Profit"/>
  </r>
  <r>
    <d v="2016-12-30T00:00:00"/>
    <x v="2"/>
    <x v="11"/>
    <x v="240"/>
    <s v="Bryan Mills20161230"/>
    <x v="3301"/>
    <x v="10"/>
    <x v="0"/>
    <x v="14"/>
    <s v="Acme Office Executive Series Stainless Steel Trimmers"/>
    <n v="13.71"/>
    <n v="2"/>
    <n v="1.03"/>
    <s v="Profit"/>
  </r>
  <r>
    <d v="2016-12-30T00:00:00"/>
    <x v="2"/>
    <x v="11"/>
    <x v="425"/>
    <s v="Julie Prescott20161230"/>
    <x v="3302"/>
    <x v="3"/>
    <x v="0"/>
    <x v="2"/>
    <s v="Iceberg Mobile Mega Data/Printer Cart"/>
    <n v="481.32"/>
    <n v="4"/>
    <n v="125.14"/>
    <s v="Profit"/>
  </r>
  <r>
    <d v="2016-12-30T00:00:00"/>
    <x v="2"/>
    <x v="11"/>
    <x v="425"/>
    <s v="Julie Prescott20161230"/>
    <x v="3302"/>
    <x v="3"/>
    <x v="0"/>
    <x v="3"/>
    <s v="Cardinal Hold-It CD Pocket"/>
    <n v="6.38"/>
    <n v="1"/>
    <n v="2.15"/>
    <s v="Profit"/>
  </r>
  <r>
    <d v="2016-12-30T00:00:00"/>
    <x v="2"/>
    <x v="11"/>
    <x v="12"/>
    <s v="Brian Dahlen20161230"/>
    <x v="3303"/>
    <x v="2"/>
    <x v="1"/>
    <x v="5"/>
    <s v="Hon Deluxe Fabric Upholstered Stacking Chairs, Rounded Back"/>
    <n v="170.79"/>
    <n v="1"/>
    <n v="0"/>
    <s v="Loss"/>
  </r>
  <r>
    <d v="2016-12-30T00:00:00"/>
    <x v="2"/>
    <x v="11"/>
    <x v="781"/>
    <s v="Carl Jackson20161230"/>
    <x v="3304"/>
    <x v="2"/>
    <x v="0"/>
    <x v="4"/>
    <s v="Newell 31"/>
    <n v="16.52"/>
    <n v="5"/>
    <n v="1.65"/>
    <s v="Profit"/>
  </r>
  <r>
    <d v="2016-12-30T00:00:00"/>
    <x v="2"/>
    <x v="11"/>
    <x v="216"/>
    <s v="Evan Henry20161230"/>
    <x v="3305"/>
    <x v="16"/>
    <x v="0"/>
    <x v="0"/>
    <s v="Embossed Ink Jet Note Cards"/>
    <n v="72.22"/>
    <n v="4"/>
    <n v="25.28"/>
    <s v="Profit"/>
  </r>
  <r>
    <d v="2016-12-31T00:00:00"/>
    <x v="2"/>
    <x v="11"/>
    <x v="254"/>
    <s v="Kelly Lampkin20161231"/>
    <x v="3306"/>
    <x v="17"/>
    <x v="0"/>
    <x v="4"/>
    <s v="Crayola Anti Dust Chalk, 12/Pack"/>
    <n v="3.64"/>
    <n v="2"/>
    <n v="1.64"/>
    <s v="Profit"/>
  </r>
  <r>
    <d v="2016-12-31T00:00:00"/>
    <x v="2"/>
    <x v="11"/>
    <x v="254"/>
    <s v="Kelly Lampkin20161231"/>
    <x v="3306"/>
    <x v="17"/>
    <x v="0"/>
    <x v="3"/>
    <s v="Lock-Up Easel 'Spel-Binder'"/>
    <n v="159.77000000000001"/>
    <n v="7"/>
    <n v="53.92"/>
    <s v="Profit"/>
  </r>
  <r>
    <d v="2016-12-31T00:00:00"/>
    <x v="2"/>
    <x v="11"/>
    <x v="280"/>
    <s v="Brian DeCherney20161231"/>
    <x v="3307"/>
    <x v="3"/>
    <x v="2"/>
    <x v="6"/>
    <s v="Adtran 1202752G1"/>
    <n v="302.38"/>
    <n v="3"/>
    <n v="22.68"/>
    <s v="Profit"/>
  </r>
  <r>
    <d v="2016-12-31T00:00:00"/>
    <x v="2"/>
    <x v="11"/>
    <x v="287"/>
    <s v="Emily Phan20161231"/>
    <x v="3308"/>
    <x v="16"/>
    <x v="0"/>
    <x v="4"/>
    <s v="Newell 345"/>
    <n v="47.62"/>
    <n v="3"/>
    <n v="3.57"/>
    <s v="Profit"/>
  </r>
  <r>
    <d v="2016-12-31T00:00:00"/>
    <x v="2"/>
    <x v="11"/>
    <x v="287"/>
    <s v="Emily Phan20161231"/>
    <x v="3308"/>
    <x v="16"/>
    <x v="0"/>
    <x v="0"/>
    <s v="Things To Do Today Pad"/>
    <n v="23.48"/>
    <n v="5"/>
    <n v="8.2200000000000006"/>
    <s v="Profit"/>
  </r>
  <r>
    <d v="2016-12-31T00:00:00"/>
    <x v="2"/>
    <x v="11"/>
    <x v="652"/>
    <s v="Becky Pak20161231"/>
    <x v="3309"/>
    <x v="3"/>
    <x v="0"/>
    <x v="3"/>
    <s v="GBC Pre-Punched Binding Paper, Plastic, White, 8-1/2&quot; x 11&quot;"/>
    <n v="38.380000000000003"/>
    <n v="3"/>
    <n v="13.43"/>
    <s v="Profit"/>
  </r>
  <r>
    <d v="2016-12-31T00:00:00"/>
    <x v="2"/>
    <x v="11"/>
    <x v="257"/>
    <s v="Duane Benoit20161231"/>
    <x v="3310"/>
    <x v="10"/>
    <x v="0"/>
    <x v="2"/>
    <s v="Tennsco Industrial Shelving"/>
    <n v="156.51"/>
    <n v="4"/>
    <n v="-35.22"/>
    <s v="Loss"/>
  </r>
  <r>
    <d v="2017-01-01T00:00:00"/>
    <x v="3"/>
    <x v="0"/>
    <x v="41"/>
    <s v="Guy Armstrong20170101"/>
    <x v="3311"/>
    <x v="10"/>
    <x v="1"/>
    <x v="8"/>
    <s v="Linden 10&quot; Round Wall Clock, Black"/>
    <n v="48.9"/>
    <n v="4"/>
    <n v="8.56"/>
    <s v="Profit"/>
  </r>
  <r>
    <d v="2017-01-01T00:00:00"/>
    <x v="3"/>
    <x v="0"/>
    <x v="236"/>
    <s v="Steven Cartwright20170101"/>
    <x v="3312"/>
    <x v="3"/>
    <x v="1"/>
    <x v="8"/>
    <s v="Howard Miller 11-1/2&quot; Diameter Brentwood Wall Clock"/>
    <n v="474.43"/>
    <n v="11"/>
    <n v="199.26"/>
    <s v="Profit"/>
  </r>
  <r>
    <d v="2017-01-01T00:00:00"/>
    <x v="3"/>
    <x v="0"/>
    <x v="285"/>
    <s v="Dennis Pardue20170101"/>
    <x v="3313"/>
    <x v="21"/>
    <x v="0"/>
    <x v="3"/>
    <s v="Wilson Jones Easy Flow II Sheet Lifters"/>
    <n v="3.6"/>
    <n v="2"/>
    <n v="1.73"/>
    <s v="Profit"/>
  </r>
  <r>
    <d v="2017-01-01T00:00:00"/>
    <x v="3"/>
    <x v="0"/>
    <x v="744"/>
    <s v="Janet Martin20170101"/>
    <x v="3314"/>
    <x v="0"/>
    <x v="0"/>
    <x v="2"/>
    <s v="SAFCO Boltless Steel Shelving"/>
    <n v="454.56"/>
    <n v="5"/>
    <n v="-107.96"/>
    <s v="Loss"/>
  </r>
  <r>
    <d v="2017-01-01T00:00:00"/>
    <x v="3"/>
    <x v="0"/>
    <x v="744"/>
    <s v="Janet Martin20170101"/>
    <x v="3314"/>
    <x v="0"/>
    <x v="1"/>
    <x v="8"/>
    <s v="Tenex Carpeted, Granite-Look or Clear Contemporary Contour Shape Chair Mats"/>
    <n v="141.41999999999999"/>
    <n v="5"/>
    <n v="-187.38"/>
    <s v="Loss"/>
  </r>
  <r>
    <d v="2017-01-01T00:00:00"/>
    <x v="3"/>
    <x v="0"/>
    <x v="744"/>
    <s v="Janet Martin20170101"/>
    <x v="3314"/>
    <x v="0"/>
    <x v="1"/>
    <x v="5"/>
    <s v="Office Star - Contemporary Task Swivel Chair"/>
    <n v="310.74"/>
    <n v="4"/>
    <n v="-26.64"/>
    <s v="Loss"/>
  </r>
  <r>
    <d v="2017-01-01T00:00:00"/>
    <x v="3"/>
    <x v="0"/>
    <x v="744"/>
    <s v="Janet Martin20170101"/>
    <x v="3314"/>
    <x v="0"/>
    <x v="0"/>
    <x v="4"/>
    <s v="Fluorescent Highlighters by Dixon"/>
    <n v="12.74"/>
    <n v="4"/>
    <n v="2.23"/>
    <s v="Profit"/>
  </r>
  <r>
    <d v="2017-01-01T00:00:00"/>
    <x v="3"/>
    <x v="0"/>
    <x v="744"/>
    <s v="Janet Martin20170101"/>
    <x v="3314"/>
    <x v="0"/>
    <x v="0"/>
    <x v="3"/>
    <s v="GBC Instant Report Kit"/>
    <n v="6.47"/>
    <n v="5"/>
    <n v="-9.7100000000000009"/>
    <s v="Loss"/>
  </r>
  <r>
    <d v="2017-01-01T00:00:00"/>
    <x v="3"/>
    <x v="0"/>
    <x v="744"/>
    <s v="Janet Martin20170101"/>
    <x v="3314"/>
    <x v="0"/>
    <x v="0"/>
    <x v="3"/>
    <s v="Pressboard Covers with Storage Hooks, 9 1/2&quot; x 11&quot;, Light Blue"/>
    <n v="13.75"/>
    <n v="14"/>
    <n v="-22.68"/>
    <s v="Loss"/>
  </r>
  <r>
    <d v="2017-01-01T00:00:00"/>
    <x v="3"/>
    <x v="0"/>
    <x v="744"/>
    <s v="Janet Martin20170101"/>
    <x v="3314"/>
    <x v="0"/>
    <x v="0"/>
    <x v="12"/>
    <s v="Fellowes Superior 10 Outlet Split Surge Protector"/>
    <n v="15.22"/>
    <n v="2"/>
    <n v="-38.82"/>
    <s v="Loss"/>
  </r>
  <r>
    <d v="2017-01-02T00:00:00"/>
    <x v="3"/>
    <x v="0"/>
    <x v="322"/>
    <s v="Aaron Smayling20170102"/>
    <x v="3315"/>
    <x v="25"/>
    <x v="2"/>
    <x v="15"/>
    <s v="Cisco CP-7937G Unified IP Conference Station Phone"/>
    <n v="695.7"/>
    <n v="2"/>
    <n v="-27.83"/>
    <s v="Loss"/>
  </r>
  <r>
    <d v="2017-01-02T00:00:00"/>
    <x v="3"/>
    <x v="0"/>
    <x v="322"/>
    <s v="Aaron Smayling20170102"/>
    <x v="3315"/>
    <x v="25"/>
    <x v="0"/>
    <x v="3"/>
    <s v="Avery 3 1/2&quot; Diskette Storage Pages, 10/Pack"/>
    <n v="15.66"/>
    <n v="5"/>
    <n v="-12.53"/>
    <s v="Loss"/>
  </r>
  <r>
    <d v="2017-01-02T00:00:00"/>
    <x v="3"/>
    <x v="0"/>
    <x v="322"/>
    <s v="Aaron Smayling20170102"/>
    <x v="3315"/>
    <x v="25"/>
    <x v="0"/>
    <x v="3"/>
    <s v="Avery Recycled Flexi-View Covers for Binding Systems"/>
    <n v="28.85"/>
    <n v="6"/>
    <n v="-21.16"/>
    <s v="Loss"/>
  </r>
  <r>
    <d v="2017-01-02T00:00:00"/>
    <x v="3"/>
    <x v="0"/>
    <x v="603"/>
    <s v="Trudy Schmidt20170102"/>
    <x v="3316"/>
    <x v="0"/>
    <x v="0"/>
    <x v="4"/>
    <s v="Newell 319"/>
    <n v="31.74"/>
    <n v="2"/>
    <n v="3.97"/>
    <s v="Profit"/>
  </r>
  <r>
    <d v="2017-01-02T00:00:00"/>
    <x v="3"/>
    <x v="0"/>
    <x v="603"/>
    <s v="Trudy Schmidt20170102"/>
    <x v="3316"/>
    <x v="0"/>
    <x v="0"/>
    <x v="12"/>
    <s v="Hoover Commercial SteamVac"/>
    <n v="5.43"/>
    <n v="2"/>
    <n v="-13.58"/>
    <s v="Loss"/>
  </r>
  <r>
    <d v="2017-01-02T00:00:00"/>
    <x v="3"/>
    <x v="0"/>
    <x v="603"/>
    <s v="Trudy Schmidt20170102"/>
    <x v="3316"/>
    <x v="0"/>
    <x v="1"/>
    <x v="13"/>
    <s v="Bevis Oval Conference Table, Walnut"/>
    <n v="913.43"/>
    <n v="5"/>
    <n v="-169.64"/>
    <s v="Loss"/>
  </r>
  <r>
    <d v="2017-01-02T00:00:00"/>
    <x v="3"/>
    <x v="0"/>
    <x v="603"/>
    <s v="Trudy Schmidt20170102"/>
    <x v="3316"/>
    <x v="0"/>
    <x v="0"/>
    <x v="2"/>
    <s v="Dual Level, Single-Width Filing Carts"/>
    <n v="372.14"/>
    <n v="3"/>
    <n v="27.91"/>
    <s v="Profit"/>
  </r>
  <r>
    <d v="2017-01-02T00:00:00"/>
    <x v="3"/>
    <x v="0"/>
    <x v="623"/>
    <s v="Fred Wasserman20170102"/>
    <x v="3317"/>
    <x v="3"/>
    <x v="2"/>
    <x v="9"/>
    <s v="Kensington K72356US Mouse-in-a-Box USB Desktop Mouse"/>
    <n v="16.59"/>
    <n v="1"/>
    <n v="5.81"/>
    <s v="Profit"/>
  </r>
  <r>
    <d v="2017-01-03T00:00:00"/>
    <x v="3"/>
    <x v="0"/>
    <x v="16"/>
    <s v="Delfina Latchford20170103"/>
    <x v="3318"/>
    <x v="3"/>
    <x v="0"/>
    <x v="0"/>
    <s v="Xerox 1905"/>
    <n v="38.880000000000003"/>
    <n v="6"/>
    <n v="18.66"/>
    <s v="Profit"/>
  </r>
  <r>
    <d v="2017-01-03T00:00:00"/>
    <x v="3"/>
    <x v="0"/>
    <x v="616"/>
    <s v="Christopher Martinez20170103"/>
    <x v="3319"/>
    <x v="3"/>
    <x v="0"/>
    <x v="3"/>
    <s v="GBC ProClick 150 Presentation Binding System"/>
    <n v="2022.27"/>
    <n v="8"/>
    <n v="682.52"/>
    <s v="Profit"/>
  </r>
  <r>
    <d v="2017-01-03T00:00:00"/>
    <x v="3"/>
    <x v="0"/>
    <x v="616"/>
    <s v="Christopher Martinez20170103"/>
    <x v="3319"/>
    <x v="3"/>
    <x v="0"/>
    <x v="4"/>
    <s v="Manco Dry-Lighter Erasable Highlighter"/>
    <n v="9.1199999999999992"/>
    <n v="3"/>
    <n v="3.1"/>
    <s v="Profit"/>
  </r>
  <r>
    <d v="2017-01-06T00:00:00"/>
    <x v="3"/>
    <x v="0"/>
    <x v="285"/>
    <s v="Dennis Pardue20170106"/>
    <x v="3320"/>
    <x v="33"/>
    <x v="0"/>
    <x v="3"/>
    <s v="Wilson Jones Turn Tabs Binder Tool for Ring Binders"/>
    <n v="33.74"/>
    <n v="7"/>
    <n v="15.52"/>
    <s v="Profit"/>
  </r>
  <r>
    <d v="2017-01-07T00:00:00"/>
    <x v="3"/>
    <x v="0"/>
    <x v="620"/>
    <s v="Bart Watters20170107"/>
    <x v="3321"/>
    <x v="14"/>
    <x v="2"/>
    <x v="15"/>
    <s v="Lexmark MX611dhe Monochrome Laser Printer"/>
    <n v="3059.98"/>
    <n v="2"/>
    <n v="680"/>
    <s v="Profit"/>
  </r>
  <r>
    <d v="2017-01-07T00:00:00"/>
    <x v="3"/>
    <x v="0"/>
    <x v="669"/>
    <s v="Thais Sissman20170107"/>
    <x v="3322"/>
    <x v="16"/>
    <x v="0"/>
    <x v="3"/>
    <s v="Zipper Ring Binder Pockets"/>
    <n v="2.81"/>
    <n v="3"/>
    <n v="-1.97"/>
    <s v="Loss"/>
  </r>
  <r>
    <d v="2017-01-07T00:00:00"/>
    <x v="3"/>
    <x v="0"/>
    <x v="509"/>
    <s v="Jamie Frazer20170107"/>
    <x v="3323"/>
    <x v="3"/>
    <x v="0"/>
    <x v="2"/>
    <s v="Eldon Fold 'N Roll Cart System"/>
    <n v="153.78"/>
    <n v="11"/>
    <n v="44.6"/>
    <s v="Profit"/>
  </r>
  <r>
    <d v="2017-01-07T00:00:00"/>
    <x v="3"/>
    <x v="0"/>
    <x v="509"/>
    <s v="Jamie Frazer20170107"/>
    <x v="3323"/>
    <x v="3"/>
    <x v="0"/>
    <x v="2"/>
    <s v="Tennsco Commercial Shelving"/>
    <n v="61.02"/>
    <n v="3"/>
    <n v="0.61"/>
    <s v="Profit"/>
  </r>
  <r>
    <d v="2017-01-07T00:00:00"/>
    <x v="3"/>
    <x v="0"/>
    <x v="509"/>
    <s v="Jamie Frazer20170107"/>
    <x v="3323"/>
    <x v="3"/>
    <x v="0"/>
    <x v="14"/>
    <s v="Acme Galleria Hot Forged Steel Scissors with Colored Handles"/>
    <n v="110.11"/>
    <n v="7"/>
    <n v="31.93"/>
    <s v="Profit"/>
  </r>
  <r>
    <d v="2017-01-07T00:00:00"/>
    <x v="3"/>
    <x v="0"/>
    <x v="509"/>
    <s v="Jamie Frazer20170107"/>
    <x v="3323"/>
    <x v="3"/>
    <x v="0"/>
    <x v="7"/>
    <s v="Staples"/>
    <n v="7.89"/>
    <n v="1"/>
    <n v="3.55"/>
    <s v="Profit"/>
  </r>
  <r>
    <d v="2017-01-08T00:00:00"/>
    <x v="3"/>
    <x v="0"/>
    <x v="332"/>
    <s v="Ricardo Sperren20170108"/>
    <x v="3324"/>
    <x v="22"/>
    <x v="1"/>
    <x v="13"/>
    <s v="Balt Solid Wood Round Tables"/>
    <n v="892.98"/>
    <n v="2"/>
    <n v="80.37"/>
    <s v="Profit"/>
  </r>
  <r>
    <d v="2017-01-09T00:00:00"/>
    <x v="3"/>
    <x v="0"/>
    <x v="443"/>
    <s v="Beth Paige20170109"/>
    <x v="3325"/>
    <x v="2"/>
    <x v="0"/>
    <x v="3"/>
    <s v="Ibico Hi-Tech Manual Binding System"/>
    <n v="274.49"/>
    <n v="3"/>
    <n v="-228.74"/>
    <s v="Loss"/>
  </r>
  <r>
    <d v="2017-01-12T00:00:00"/>
    <x v="3"/>
    <x v="0"/>
    <x v="163"/>
    <s v="Dianna Arnett20170112"/>
    <x v="3326"/>
    <x v="44"/>
    <x v="0"/>
    <x v="0"/>
    <s v="Xerox 195"/>
    <n v="40.08"/>
    <n v="6"/>
    <n v="19.239999999999998"/>
    <s v="Profit"/>
  </r>
  <r>
    <d v="2017-01-12T00:00:00"/>
    <x v="3"/>
    <x v="0"/>
    <x v="163"/>
    <s v="Dianna Arnett20170112"/>
    <x v="3326"/>
    <x v="44"/>
    <x v="1"/>
    <x v="8"/>
    <s v="Flat Face Poster Frame"/>
    <n v="37.68"/>
    <n v="2"/>
    <n v="15.83"/>
    <s v="Profit"/>
  </r>
  <r>
    <d v="2017-01-12T00:00:00"/>
    <x v="3"/>
    <x v="0"/>
    <x v="637"/>
    <s v="Linda Southworth20170112"/>
    <x v="3327"/>
    <x v="3"/>
    <x v="0"/>
    <x v="10"/>
    <s v="Staple envelope"/>
    <n v="9.7799999999999994"/>
    <n v="1"/>
    <n v="4.8899999999999997"/>
    <s v="Profit"/>
  </r>
  <r>
    <d v="2017-01-12T00:00:00"/>
    <x v="3"/>
    <x v="0"/>
    <x v="639"/>
    <s v="David Bremer20170112"/>
    <x v="3328"/>
    <x v="0"/>
    <x v="0"/>
    <x v="3"/>
    <s v="GBC Ibimaster 500 Manual ProClick Binding System"/>
    <n v="760.98"/>
    <n v="5"/>
    <n v="-1141.47"/>
    <s v="Loss"/>
  </r>
  <r>
    <d v="2017-01-13T00:00:00"/>
    <x v="3"/>
    <x v="0"/>
    <x v="552"/>
    <s v="Cathy Prescott20170113"/>
    <x v="3329"/>
    <x v="24"/>
    <x v="0"/>
    <x v="0"/>
    <s v="Xerox 23"/>
    <n v="32.4"/>
    <n v="5"/>
    <n v="15.55"/>
    <s v="Profit"/>
  </r>
  <r>
    <d v="2017-01-13T00:00:00"/>
    <x v="3"/>
    <x v="0"/>
    <x v="552"/>
    <s v="Cathy Prescott20170113"/>
    <x v="3329"/>
    <x v="24"/>
    <x v="0"/>
    <x v="4"/>
    <s v="Hunt Boston Vacuum Mount KS Pencil Sharpener"/>
    <n v="209.94"/>
    <n v="6"/>
    <n v="54.58"/>
    <s v="Profit"/>
  </r>
  <r>
    <d v="2017-01-13T00:00:00"/>
    <x v="3"/>
    <x v="0"/>
    <x v="552"/>
    <s v="Cathy Prescott20170113"/>
    <x v="3329"/>
    <x v="24"/>
    <x v="0"/>
    <x v="14"/>
    <s v="Martin Yale Chadless Opener Electric Letter Opener"/>
    <n v="4164.05"/>
    <n v="5"/>
    <n v="83.28"/>
    <s v="Profit"/>
  </r>
  <r>
    <d v="2017-01-13T00:00:00"/>
    <x v="3"/>
    <x v="0"/>
    <x v="552"/>
    <s v="Cathy Prescott20170113"/>
    <x v="3329"/>
    <x v="24"/>
    <x v="1"/>
    <x v="11"/>
    <s v="Hon Metal Bookcases, Black"/>
    <n v="212.94"/>
    <n v="3"/>
    <n v="53.24"/>
    <s v="Profit"/>
  </r>
  <r>
    <d v="2017-01-14T00:00:00"/>
    <x v="3"/>
    <x v="0"/>
    <x v="751"/>
    <s v="Rob Beeghly20170114"/>
    <x v="3330"/>
    <x v="25"/>
    <x v="0"/>
    <x v="10"/>
    <s v="Tyvek  Top-Opening Peel &amp; Seel Envelopes, Plain White"/>
    <n v="21.74"/>
    <n v="1"/>
    <n v="7.34"/>
    <s v="Profit"/>
  </r>
  <r>
    <d v="2017-01-14T00:00:00"/>
    <x v="3"/>
    <x v="0"/>
    <x v="751"/>
    <s v="Rob Beeghly20170114"/>
    <x v="3330"/>
    <x v="25"/>
    <x v="2"/>
    <x v="6"/>
    <s v="Sannysis Cute Owl Design Soft Skin Case Cover for Samsung Galaxy S4"/>
    <n v="7.92"/>
    <n v="5"/>
    <n v="0.69"/>
    <s v="Profit"/>
  </r>
  <r>
    <d v="2017-01-14T00:00:00"/>
    <x v="3"/>
    <x v="0"/>
    <x v="609"/>
    <s v="Tracy Poddar20170114"/>
    <x v="3331"/>
    <x v="26"/>
    <x v="2"/>
    <x v="9"/>
    <s v="ImationÂ 8GB Mini TravelDrive USB 2.0Â Flash Drive"/>
    <n v="169.06"/>
    <n v="7"/>
    <n v="-14.79"/>
    <s v="Loss"/>
  </r>
  <r>
    <d v="2017-01-14T00:00:00"/>
    <x v="3"/>
    <x v="0"/>
    <x v="609"/>
    <s v="Tracy Poddar20170114"/>
    <x v="3331"/>
    <x v="26"/>
    <x v="0"/>
    <x v="2"/>
    <s v="Mobile Personal File Cube"/>
    <n v="168.62"/>
    <n v="9"/>
    <n v="14.75"/>
    <s v="Profit"/>
  </r>
  <r>
    <d v="2017-01-14T00:00:00"/>
    <x v="3"/>
    <x v="0"/>
    <x v="248"/>
    <s v="Brosina Hoffman20170114"/>
    <x v="3332"/>
    <x v="15"/>
    <x v="0"/>
    <x v="10"/>
    <s v="#10- 4 1/8&quot; x 9 1/2&quot; Security-Tint Envelopes"/>
    <n v="18.34"/>
    <n v="3"/>
    <n v="6.65"/>
    <s v="Profit"/>
  </r>
  <r>
    <d v="2017-01-14T00:00:00"/>
    <x v="3"/>
    <x v="0"/>
    <x v="248"/>
    <s v="Brosina Hoffman20170114"/>
    <x v="3332"/>
    <x v="15"/>
    <x v="0"/>
    <x v="0"/>
    <s v="Xerox 1931"/>
    <n v="36.29"/>
    <n v="7"/>
    <n v="12.7"/>
    <s v="Profit"/>
  </r>
  <r>
    <d v="2017-01-14T00:00:00"/>
    <x v="3"/>
    <x v="0"/>
    <x v="248"/>
    <s v="Brosina Hoffman20170114"/>
    <x v="3332"/>
    <x v="15"/>
    <x v="2"/>
    <x v="6"/>
    <s v="iHome FM Clock Radio with Lightning Dock"/>
    <n v="111.98"/>
    <n v="2"/>
    <n v="7"/>
    <s v="Profit"/>
  </r>
  <r>
    <d v="2017-01-14T00:00:00"/>
    <x v="3"/>
    <x v="0"/>
    <x v="248"/>
    <s v="Brosina Hoffman20170114"/>
    <x v="3332"/>
    <x v="15"/>
    <x v="0"/>
    <x v="3"/>
    <s v="Ibico Presentation Index for Binding Systems"/>
    <n v="5.97"/>
    <n v="5"/>
    <n v="-4.58"/>
    <s v="Loss"/>
  </r>
  <r>
    <d v="2017-01-14T00:00:00"/>
    <x v="3"/>
    <x v="0"/>
    <x v="248"/>
    <s v="Brosina Hoffman20170114"/>
    <x v="3332"/>
    <x v="15"/>
    <x v="0"/>
    <x v="3"/>
    <s v="Avery Durable Slant Ring Binders With Label Holder"/>
    <n v="2.5099999999999998"/>
    <n v="2"/>
    <n v="-1.84"/>
    <s v="Loss"/>
  </r>
  <r>
    <d v="2017-01-14T00:00:00"/>
    <x v="3"/>
    <x v="0"/>
    <x v="703"/>
    <s v="Sean O'Donnell20170114"/>
    <x v="3333"/>
    <x v="3"/>
    <x v="0"/>
    <x v="0"/>
    <s v="Xerox 19"/>
    <n v="154.9"/>
    <n v="5"/>
    <n v="69.709999999999994"/>
    <s v="Profit"/>
  </r>
  <r>
    <d v="2017-01-14T00:00:00"/>
    <x v="3"/>
    <x v="0"/>
    <x v="57"/>
    <s v="Hallie Redmond20170114"/>
    <x v="3334"/>
    <x v="18"/>
    <x v="0"/>
    <x v="2"/>
    <s v="Tenex Personal Project File with Scoop Front Design, Black"/>
    <n v="67.400000000000006"/>
    <n v="5"/>
    <n v="17.52"/>
    <s v="Profit"/>
  </r>
  <r>
    <d v="2017-01-14T00:00:00"/>
    <x v="3"/>
    <x v="0"/>
    <x v="57"/>
    <s v="Hallie Redmond20170114"/>
    <x v="3334"/>
    <x v="18"/>
    <x v="0"/>
    <x v="7"/>
    <s v="Bagged Rubber Bands"/>
    <n v="2.52"/>
    <n v="2"/>
    <n v="0.1"/>
    <s v="Profit"/>
  </r>
  <r>
    <d v="2017-01-14T00:00:00"/>
    <x v="3"/>
    <x v="0"/>
    <x v="57"/>
    <s v="Hallie Redmond20170114"/>
    <x v="3334"/>
    <x v="18"/>
    <x v="2"/>
    <x v="6"/>
    <s v="ARKON Windshield Dashboard Air Vent Car Mount Holder"/>
    <n v="67.8"/>
    <n v="4"/>
    <n v="1.36"/>
    <s v="Profit"/>
  </r>
  <r>
    <d v="2017-01-14T00:00:00"/>
    <x v="3"/>
    <x v="0"/>
    <x v="57"/>
    <s v="Hallie Redmond20170114"/>
    <x v="3334"/>
    <x v="18"/>
    <x v="0"/>
    <x v="2"/>
    <s v="Staple magnet"/>
    <n v="18.760000000000002"/>
    <n v="2"/>
    <n v="5.25"/>
    <s v="Profit"/>
  </r>
  <r>
    <d v="2017-01-14T00:00:00"/>
    <x v="3"/>
    <x v="0"/>
    <x v="57"/>
    <s v="Hallie Redmond20170114"/>
    <x v="3334"/>
    <x v="18"/>
    <x v="2"/>
    <x v="9"/>
    <s v="ImationÂ USB 2.0 SwivelÂ Flash DriveÂ USBÂ flash driveÂ - 4 GB - Pink"/>
    <n v="12.12"/>
    <n v="4"/>
    <n v="2.5499999999999998"/>
    <s v="Profit"/>
  </r>
  <r>
    <d v="2017-01-14T00:00:00"/>
    <x v="3"/>
    <x v="0"/>
    <x v="57"/>
    <s v="Hallie Redmond20170114"/>
    <x v="3334"/>
    <x v="18"/>
    <x v="0"/>
    <x v="0"/>
    <s v="Xerox 188"/>
    <n v="11.34"/>
    <n v="1"/>
    <n v="5.56"/>
    <s v="Profit"/>
  </r>
  <r>
    <d v="2017-01-14T00:00:00"/>
    <x v="3"/>
    <x v="0"/>
    <x v="57"/>
    <s v="Hallie Redmond20170114"/>
    <x v="3334"/>
    <x v="18"/>
    <x v="2"/>
    <x v="9"/>
    <s v="Microsoft Sculpt Comfort Mouse"/>
    <n v="159.80000000000001"/>
    <n v="4"/>
    <n v="70.31"/>
    <s v="Profit"/>
  </r>
  <r>
    <d v="2017-01-14T00:00:00"/>
    <x v="3"/>
    <x v="0"/>
    <x v="57"/>
    <s v="Hallie Redmond20170114"/>
    <x v="3334"/>
    <x v="18"/>
    <x v="1"/>
    <x v="8"/>
    <s v="DAX Charcoal/Nickel-Tone Document Frame, 5 x 7"/>
    <n v="18.96"/>
    <n v="2"/>
    <n v="8.5299999999999994"/>
    <s v="Profit"/>
  </r>
  <r>
    <d v="2017-01-15T00:00:00"/>
    <x v="3"/>
    <x v="0"/>
    <x v="758"/>
    <s v="Robert Waldorf20170115"/>
    <x v="3335"/>
    <x v="2"/>
    <x v="0"/>
    <x v="12"/>
    <s v="Belkin F9M820V08 8 Outlet Surge"/>
    <n v="34.380000000000003"/>
    <n v="1"/>
    <n v="3.87"/>
    <s v="Profit"/>
  </r>
  <r>
    <d v="2017-01-15T00:00:00"/>
    <x v="3"/>
    <x v="0"/>
    <x v="758"/>
    <s v="Robert Waldorf20170115"/>
    <x v="3335"/>
    <x v="2"/>
    <x v="0"/>
    <x v="12"/>
    <s v="Honeywell Enviracaire Portable HEPA Air Cleaner for 17' x 22' Room"/>
    <n v="1924.16"/>
    <n v="8"/>
    <n v="312.68"/>
    <s v="Profit"/>
  </r>
  <r>
    <d v="2017-01-15T00:00:00"/>
    <x v="3"/>
    <x v="0"/>
    <x v="42"/>
    <s v="Sanjit Chand20170115"/>
    <x v="3336"/>
    <x v="32"/>
    <x v="0"/>
    <x v="0"/>
    <s v="Telephone Message Books with Fax/Mobile Section, 5 1/2&quot; x 3 3/16&quot;"/>
    <n v="12.7"/>
    <n v="2"/>
    <n v="5.84"/>
    <s v="Profit"/>
  </r>
  <r>
    <d v="2017-01-15T00:00:00"/>
    <x v="3"/>
    <x v="0"/>
    <x v="722"/>
    <s v="Tonja Turnell20170115"/>
    <x v="3337"/>
    <x v="3"/>
    <x v="0"/>
    <x v="4"/>
    <s v="Newell 347"/>
    <n v="21.4"/>
    <n v="5"/>
    <n v="6.21"/>
    <s v="Profit"/>
  </r>
  <r>
    <d v="2017-01-15T00:00:00"/>
    <x v="3"/>
    <x v="0"/>
    <x v="560"/>
    <s v="Tim Brockman20170115"/>
    <x v="3338"/>
    <x v="0"/>
    <x v="0"/>
    <x v="3"/>
    <s v="Wilson Jones Ledger-Size, Piano-Hinge Binder, 2&quot;, Blue"/>
    <n v="32.78"/>
    <n v="4"/>
    <n v="-52.45"/>
    <s v="Loss"/>
  </r>
  <r>
    <d v="2017-01-15T00:00:00"/>
    <x v="3"/>
    <x v="0"/>
    <x v="560"/>
    <s v="Tim Brockman20170115"/>
    <x v="3338"/>
    <x v="0"/>
    <x v="2"/>
    <x v="9"/>
    <s v="Logitech 910-002974 M325 Wireless Mouse for Web Scrolling"/>
    <n v="47.98"/>
    <n v="2"/>
    <n v="14.4"/>
    <s v="Profit"/>
  </r>
  <r>
    <d v="2017-01-15T00:00:00"/>
    <x v="3"/>
    <x v="0"/>
    <x v="560"/>
    <s v="Tim Brockman20170115"/>
    <x v="3338"/>
    <x v="0"/>
    <x v="2"/>
    <x v="9"/>
    <s v="Maxell 74 Minute CDR, 10/Pack"/>
    <n v="62.59"/>
    <n v="8"/>
    <n v="13.3"/>
    <s v="Profit"/>
  </r>
  <r>
    <d v="2017-01-15T00:00:00"/>
    <x v="3"/>
    <x v="0"/>
    <x v="560"/>
    <s v="Tim Brockman20170115"/>
    <x v="3338"/>
    <x v="0"/>
    <x v="0"/>
    <x v="3"/>
    <s v="Acco D-Ring Binder w/DublLock"/>
    <n v="4.28"/>
    <n v="1"/>
    <n v="-6.63"/>
    <s v="Loss"/>
  </r>
  <r>
    <d v="2017-01-16T00:00:00"/>
    <x v="3"/>
    <x v="0"/>
    <x v="4"/>
    <s v="Jack O'Briant20170116"/>
    <x v="3339"/>
    <x v="3"/>
    <x v="1"/>
    <x v="8"/>
    <s v="Eldon Expressions Wood and Plastic Desk Accessories, Cherry Wood"/>
    <n v="27.92"/>
    <n v="4"/>
    <n v="8.1"/>
    <s v="Profit"/>
  </r>
  <r>
    <d v="2017-01-16T00:00:00"/>
    <x v="3"/>
    <x v="0"/>
    <x v="4"/>
    <s v="Jack O'Briant20170116"/>
    <x v="3339"/>
    <x v="3"/>
    <x v="1"/>
    <x v="13"/>
    <s v="Lesro Sheffield Collection Coffee Table, End Table, Center Table, Corner Table"/>
    <n v="399.67"/>
    <n v="7"/>
    <n v="-14.99"/>
    <s v="Loss"/>
  </r>
  <r>
    <d v="2017-01-16T00:00:00"/>
    <x v="3"/>
    <x v="0"/>
    <x v="539"/>
    <s v="Andy Reiter20170116"/>
    <x v="3340"/>
    <x v="14"/>
    <x v="0"/>
    <x v="3"/>
    <s v="GBC DocuBind P400 Electric Binding System"/>
    <n v="5443.96"/>
    <n v="4"/>
    <n v="2504.2199999999998"/>
    <s v="Profit"/>
  </r>
  <r>
    <d v="2017-01-16T00:00:00"/>
    <x v="3"/>
    <x v="0"/>
    <x v="539"/>
    <s v="Andy Reiter20170116"/>
    <x v="3340"/>
    <x v="14"/>
    <x v="1"/>
    <x v="5"/>
    <s v="Office Star Flex Back Scooter Chair with Aluminum Finish Frame"/>
    <n v="302.67"/>
    <n v="3"/>
    <n v="72.64"/>
    <s v="Profit"/>
  </r>
  <r>
    <d v="2017-01-16T00:00:00"/>
    <x v="3"/>
    <x v="0"/>
    <x v="539"/>
    <s v="Andy Reiter20170116"/>
    <x v="3340"/>
    <x v="14"/>
    <x v="0"/>
    <x v="0"/>
    <s v="TOPS Money Receipt Book, Consecutively Numbered in Red,"/>
    <n v="56.07"/>
    <n v="7"/>
    <n v="25.23"/>
    <s v="Profit"/>
  </r>
  <r>
    <d v="2017-01-19T00:00:00"/>
    <x v="3"/>
    <x v="0"/>
    <x v="275"/>
    <s v="Dan Lawera20170119"/>
    <x v="3341"/>
    <x v="0"/>
    <x v="0"/>
    <x v="1"/>
    <s v="Avery 510"/>
    <n v="6"/>
    <n v="2"/>
    <n v="2.1"/>
    <s v="Profit"/>
  </r>
  <r>
    <d v="2017-01-19T00:00:00"/>
    <x v="3"/>
    <x v="0"/>
    <x v="777"/>
    <s v="Neola Schneider20170119"/>
    <x v="3342"/>
    <x v="2"/>
    <x v="2"/>
    <x v="6"/>
    <s v="Wilson Electronics DB Pro Signal Booster"/>
    <n v="429.6"/>
    <n v="2"/>
    <n v="-93.08"/>
    <s v="Loss"/>
  </r>
  <r>
    <d v="2017-01-19T00:00:00"/>
    <x v="3"/>
    <x v="0"/>
    <x v="777"/>
    <s v="Neola Schneider20170119"/>
    <x v="3342"/>
    <x v="2"/>
    <x v="1"/>
    <x v="8"/>
    <s v="12-1/2 Diameter Round Wall Clock"/>
    <n v="31.97"/>
    <n v="2"/>
    <n v="6.39"/>
    <s v="Profit"/>
  </r>
  <r>
    <d v="2017-01-19T00:00:00"/>
    <x v="3"/>
    <x v="0"/>
    <x v="777"/>
    <s v="Neola Schneider20170119"/>
    <x v="3342"/>
    <x v="2"/>
    <x v="1"/>
    <x v="5"/>
    <s v="Global Comet Stacking Arm Chair"/>
    <n v="887.27"/>
    <n v="3"/>
    <n v="-63.38"/>
    <s v="Loss"/>
  </r>
  <r>
    <d v="2017-01-19T00:00:00"/>
    <x v="3"/>
    <x v="0"/>
    <x v="777"/>
    <s v="Neola Schneider20170119"/>
    <x v="3342"/>
    <x v="2"/>
    <x v="0"/>
    <x v="0"/>
    <s v="Strathmore Photo Mount Cards"/>
    <n v="21.7"/>
    <n v="4"/>
    <n v="7.05"/>
    <s v="Profit"/>
  </r>
  <r>
    <d v="2017-01-19T00:00:00"/>
    <x v="3"/>
    <x v="0"/>
    <x v="195"/>
    <s v="Raymond Messe20170119"/>
    <x v="3343"/>
    <x v="45"/>
    <x v="0"/>
    <x v="0"/>
    <s v="Xerox 191"/>
    <n v="79.92"/>
    <n v="4"/>
    <n v="37.56"/>
    <s v="Profit"/>
  </r>
  <r>
    <d v="2017-01-19T00:00:00"/>
    <x v="3"/>
    <x v="0"/>
    <x v="195"/>
    <s v="Raymond Messe20170119"/>
    <x v="3343"/>
    <x v="45"/>
    <x v="0"/>
    <x v="0"/>
    <s v="Xerox 1881"/>
    <n v="12.28"/>
    <n v="1"/>
    <n v="5.77"/>
    <s v="Profit"/>
  </r>
  <r>
    <d v="2017-01-19T00:00:00"/>
    <x v="3"/>
    <x v="0"/>
    <x v="195"/>
    <s v="Raymond Messe20170119"/>
    <x v="3343"/>
    <x v="45"/>
    <x v="0"/>
    <x v="12"/>
    <s v="Avanti 4.4 Cu. Ft. Refrigerator"/>
    <n v="542.94000000000005"/>
    <n v="3"/>
    <n v="152.02000000000001"/>
    <s v="Profit"/>
  </r>
  <r>
    <d v="2017-01-19T00:00:00"/>
    <x v="3"/>
    <x v="0"/>
    <x v="195"/>
    <s v="Raymond Messe20170119"/>
    <x v="3343"/>
    <x v="45"/>
    <x v="0"/>
    <x v="10"/>
    <s v="Poly String Tie Envelopes"/>
    <n v="2.04"/>
    <n v="1"/>
    <n v="0.96"/>
    <s v="Profit"/>
  </r>
  <r>
    <d v="2017-01-20T00:00:00"/>
    <x v="3"/>
    <x v="0"/>
    <x v="755"/>
    <s v="Cynthia Voltz20170120"/>
    <x v="3344"/>
    <x v="20"/>
    <x v="1"/>
    <x v="5"/>
    <s v="Global Deluxe Steno Chair"/>
    <n v="207.85"/>
    <n v="3"/>
    <n v="2.31"/>
    <s v="Profit"/>
  </r>
  <r>
    <d v="2017-01-20T00:00:00"/>
    <x v="3"/>
    <x v="0"/>
    <x v="433"/>
    <s v="Thea Hendricks20170120"/>
    <x v="3345"/>
    <x v="3"/>
    <x v="2"/>
    <x v="6"/>
    <s v="RCA Visys Integrated PBX 8-Line Router"/>
    <n v="160.78"/>
    <n v="3"/>
    <n v="10.050000000000001"/>
    <s v="Profit"/>
  </r>
  <r>
    <d v="2017-01-20T00:00:00"/>
    <x v="3"/>
    <x v="0"/>
    <x v="51"/>
    <s v="Tamara Manning20170120"/>
    <x v="3346"/>
    <x v="3"/>
    <x v="0"/>
    <x v="4"/>
    <s v="Staples in misc. colors"/>
    <n v="24.2"/>
    <n v="5"/>
    <n v="7.99"/>
    <s v="Profit"/>
  </r>
  <r>
    <d v="2017-01-20T00:00:00"/>
    <x v="3"/>
    <x v="0"/>
    <x v="51"/>
    <s v="Tamara Manning20170120"/>
    <x v="3346"/>
    <x v="3"/>
    <x v="2"/>
    <x v="6"/>
    <s v="Panasonic KX-TG9541B DECT 6.0 Digital 2-Line Expandable Cordless Phone With Digital Answering System"/>
    <n v="359.98"/>
    <n v="3"/>
    <n v="130.49"/>
    <s v="Profit"/>
  </r>
  <r>
    <d v="2017-01-20T00:00:00"/>
    <x v="3"/>
    <x v="0"/>
    <x v="467"/>
    <s v="Jeremy Farry20170120"/>
    <x v="3347"/>
    <x v="37"/>
    <x v="0"/>
    <x v="4"/>
    <s v="Newell 326"/>
    <n v="3.52"/>
    <n v="2"/>
    <n v="1.02"/>
    <s v="Profit"/>
  </r>
  <r>
    <d v="2017-01-20T00:00:00"/>
    <x v="3"/>
    <x v="0"/>
    <x v="505"/>
    <s v="Maris LaWare20170120"/>
    <x v="3348"/>
    <x v="1"/>
    <x v="0"/>
    <x v="1"/>
    <s v="Avery File Folder Labels"/>
    <n v="11.52"/>
    <n v="5"/>
    <n v="4.18"/>
    <s v="Profit"/>
  </r>
  <r>
    <d v="2017-01-21T00:00:00"/>
    <x v="3"/>
    <x v="0"/>
    <x v="293"/>
    <s v="Darrin Sayre20170121"/>
    <x v="3349"/>
    <x v="22"/>
    <x v="0"/>
    <x v="2"/>
    <s v="Carina Double Wide Media Storage Towers in Natural &amp; Black"/>
    <n v="242.94"/>
    <n v="3"/>
    <n v="9.7200000000000006"/>
    <s v="Profit"/>
  </r>
  <r>
    <d v="2017-01-21T00:00:00"/>
    <x v="3"/>
    <x v="0"/>
    <x v="293"/>
    <s v="Darrin Sayre20170121"/>
    <x v="3349"/>
    <x v="22"/>
    <x v="2"/>
    <x v="9"/>
    <s v="LogitechÂ Illuminated - Keyboard"/>
    <n v="179.97"/>
    <n v="3"/>
    <n v="86.39"/>
    <s v="Profit"/>
  </r>
  <r>
    <d v="2017-01-21T00:00:00"/>
    <x v="3"/>
    <x v="0"/>
    <x v="293"/>
    <s v="Darrin Sayre20170121"/>
    <x v="3349"/>
    <x v="22"/>
    <x v="0"/>
    <x v="3"/>
    <s v="Wilson Jones Century Plastic Molded Ring Binders"/>
    <n v="99.7"/>
    <n v="6"/>
    <n v="33.65"/>
    <s v="Profit"/>
  </r>
  <r>
    <d v="2017-01-21T00:00:00"/>
    <x v="3"/>
    <x v="0"/>
    <x v="293"/>
    <s v="Darrin Sayre20170121"/>
    <x v="3349"/>
    <x v="22"/>
    <x v="0"/>
    <x v="3"/>
    <s v="Wilson Jones Leather-Like Binders with DublLock Round Rings"/>
    <n v="27.94"/>
    <n v="4"/>
    <n v="9.43"/>
    <s v="Profit"/>
  </r>
  <r>
    <d v="2017-01-21T00:00:00"/>
    <x v="3"/>
    <x v="0"/>
    <x v="293"/>
    <s v="Darrin Sayre20170121"/>
    <x v="3349"/>
    <x v="22"/>
    <x v="1"/>
    <x v="11"/>
    <s v="O'Sullivan Cherrywood Estates Traditional Bookcase"/>
    <n v="84.98"/>
    <n v="1"/>
    <n v="18.7"/>
    <s v="Profit"/>
  </r>
  <r>
    <d v="2017-01-21T00:00:00"/>
    <x v="3"/>
    <x v="0"/>
    <x v="293"/>
    <s v="Darrin Sayre20170121"/>
    <x v="3349"/>
    <x v="22"/>
    <x v="0"/>
    <x v="3"/>
    <s v="Acco Translucent Poly Ring Binders"/>
    <n v="18.72"/>
    <n v="5"/>
    <n v="6.55"/>
    <s v="Profit"/>
  </r>
  <r>
    <d v="2017-01-21T00:00:00"/>
    <x v="3"/>
    <x v="0"/>
    <x v="577"/>
    <s v="Penelope Sewall20170121"/>
    <x v="3350"/>
    <x v="25"/>
    <x v="0"/>
    <x v="2"/>
    <s v="Fellowes Mobile File Cart, Black"/>
    <n v="348.21"/>
    <n v="7"/>
    <n v="30.47"/>
    <s v="Profit"/>
  </r>
  <r>
    <d v="2017-01-21T00:00:00"/>
    <x v="3"/>
    <x v="0"/>
    <x v="577"/>
    <s v="Penelope Sewall20170121"/>
    <x v="3350"/>
    <x v="25"/>
    <x v="0"/>
    <x v="3"/>
    <s v="GBC Recycled VeloBinder Covers"/>
    <n v="35.78"/>
    <n v="7"/>
    <n v="-28.63"/>
    <s v="Loss"/>
  </r>
  <r>
    <d v="2017-01-21T00:00:00"/>
    <x v="3"/>
    <x v="0"/>
    <x v="772"/>
    <s v="Mick Hernandez20170121"/>
    <x v="3351"/>
    <x v="14"/>
    <x v="0"/>
    <x v="3"/>
    <s v="Avery Durable Binders"/>
    <n v="14.4"/>
    <n v="5"/>
    <n v="7.06"/>
    <s v="Profit"/>
  </r>
  <r>
    <d v="2017-01-21T00:00:00"/>
    <x v="3"/>
    <x v="0"/>
    <x v="772"/>
    <s v="Mick Hernandez20170121"/>
    <x v="3351"/>
    <x v="14"/>
    <x v="2"/>
    <x v="9"/>
    <s v="Logitech G19 Programmable Gaming Keyboard"/>
    <n v="619.95000000000005"/>
    <n v="5"/>
    <n v="111.59"/>
    <s v="Profit"/>
  </r>
  <r>
    <d v="2017-01-21T00:00:00"/>
    <x v="3"/>
    <x v="0"/>
    <x v="772"/>
    <s v="Mick Hernandez20170121"/>
    <x v="3351"/>
    <x v="14"/>
    <x v="0"/>
    <x v="3"/>
    <s v="Avery Flip-Chart Easel Binder, Black"/>
    <n v="89.52"/>
    <n v="4"/>
    <n v="42.07"/>
    <s v="Profit"/>
  </r>
  <r>
    <d v="2017-01-21T00:00:00"/>
    <x v="3"/>
    <x v="0"/>
    <x v="772"/>
    <s v="Mick Hernandez20170121"/>
    <x v="3351"/>
    <x v="14"/>
    <x v="2"/>
    <x v="15"/>
    <s v="I.R.I.S IRISCard Anywhere 5 Card Scanner"/>
    <n v="350.97"/>
    <n v="3"/>
    <n v="152.09"/>
    <s v="Profit"/>
  </r>
  <r>
    <d v="2017-01-21T00:00:00"/>
    <x v="3"/>
    <x v="0"/>
    <x v="772"/>
    <s v="Mick Hernandez20170121"/>
    <x v="3351"/>
    <x v="14"/>
    <x v="2"/>
    <x v="6"/>
    <s v="Ativa D5772 2-Line 5.8GHz Digital Expandable Corded/Cordless Phone System with Answering &amp; Caller ID/Call Waiting, Black/Silver"/>
    <n v="164.99"/>
    <n v="1"/>
    <n v="49.5"/>
    <s v="Profit"/>
  </r>
  <r>
    <d v="2017-01-21T00:00:00"/>
    <x v="3"/>
    <x v="0"/>
    <x v="737"/>
    <s v="Bobby Elias20170121"/>
    <x v="3352"/>
    <x v="1"/>
    <x v="0"/>
    <x v="10"/>
    <s v="Airmail Envelopes"/>
    <n v="268.58"/>
    <n v="4"/>
    <n v="90.64"/>
    <s v="Profit"/>
  </r>
  <r>
    <d v="2017-01-22T00:00:00"/>
    <x v="3"/>
    <x v="0"/>
    <x v="525"/>
    <s v="Alan Dominguez20170122"/>
    <x v="3353"/>
    <x v="35"/>
    <x v="2"/>
    <x v="16"/>
    <s v="Canon Image Class D660 Copier"/>
    <n v="2999.95"/>
    <n v="5"/>
    <n v="1379.98"/>
    <s v="Profit"/>
  </r>
  <r>
    <d v="2017-01-22T00:00:00"/>
    <x v="3"/>
    <x v="0"/>
    <x v="525"/>
    <s v="Alan Dominguez20170122"/>
    <x v="3353"/>
    <x v="35"/>
    <x v="0"/>
    <x v="2"/>
    <s v="Advantus Rolling Storage Box"/>
    <n v="51.45"/>
    <n v="3"/>
    <n v="13.89"/>
    <s v="Profit"/>
  </r>
  <r>
    <d v="2017-01-22T00:00:00"/>
    <x v="3"/>
    <x v="0"/>
    <x v="525"/>
    <s v="Alan Dominguez20170122"/>
    <x v="3353"/>
    <x v="35"/>
    <x v="0"/>
    <x v="0"/>
    <s v="Great White Multi-Use Recycled Paper (20Lb. and 84 Bright)"/>
    <n v="11.96"/>
    <n v="2"/>
    <n v="5.38"/>
    <s v="Profit"/>
  </r>
  <r>
    <d v="2017-01-22T00:00:00"/>
    <x v="3"/>
    <x v="0"/>
    <x v="525"/>
    <s v="Alan Dominguez20170122"/>
    <x v="3353"/>
    <x v="35"/>
    <x v="0"/>
    <x v="2"/>
    <s v="Tennsco Single-Tier Lockers"/>
    <n v="1126.02"/>
    <n v="3"/>
    <n v="56.3"/>
    <s v="Profit"/>
  </r>
  <r>
    <d v="2017-01-22T00:00:00"/>
    <x v="3"/>
    <x v="0"/>
    <x v="150"/>
    <s v="Edward Hooks20170122"/>
    <x v="3354"/>
    <x v="1"/>
    <x v="0"/>
    <x v="7"/>
    <s v="Staples"/>
    <n v="15.12"/>
    <n v="5"/>
    <n v="4.91"/>
    <s v="Profit"/>
  </r>
  <r>
    <d v="2017-01-22T00:00:00"/>
    <x v="3"/>
    <x v="0"/>
    <x v="150"/>
    <s v="Edward Hooks20170122"/>
    <x v="3354"/>
    <x v="1"/>
    <x v="0"/>
    <x v="4"/>
    <s v="Newell 348"/>
    <n v="7.87"/>
    <n v="3"/>
    <n v="0.89"/>
    <s v="Profit"/>
  </r>
  <r>
    <d v="2017-01-23T00:00:00"/>
    <x v="3"/>
    <x v="0"/>
    <x v="91"/>
    <s v="Matt Connell20170123"/>
    <x v="3355"/>
    <x v="14"/>
    <x v="1"/>
    <x v="13"/>
    <s v="Balt Solid Wood Rectangular Table"/>
    <n v="210.98"/>
    <n v="2"/>
    <n v="21.1"/>
    <s v="Profit"/>
  </r>
  <r>
    <d v="2017-01-23T00:00:00"/>
    <x v="3"/>
    <x v="0"/>
    <x v="10"/>
    <s v="Chris Selesnick20170123"/>
    <x v="3356"/>
    <x v="22"/>
    <x v="0"/>
    <x v="3"/>
    <s v="Pressboard Hanging Data Binders for Unburst Sheets"/>
    <n v="19.68"/>
    <n v="5"/>
    <n v="6.89"/>
    <s v="Profit"/>
  </r>
  <r>
    <d v="2017-01-23T00:00:00"/>
    <x v="3"/>
    <x v="0"/>
    <x v="10"/>
    <s v="Chris Selesnick20170123"/>
    <x v="3356"/>
    <x v="22"/>
    <x v="0"/>
    <x v="0"/>
    <s v="Xerox 212"/>
    <n v="25.92"/>
    <n v="4"/>
    <n v="12.44"/>
    <s v="Profit"/>
  </r>
  <r>
    <d v="2017-01-23T00:00:00"/>
    <x v="3"/>
    <x v="0"/>
    <x v="10"/>
    <s v="Chris Selesnick20170123"/>
    <x v="3356"/>
    <x v="22"/>
    <x v="0"/>
    <x v="0"/>
    <s v="Xerox 192"/>
    <n v="6.48"/>
    <n v="1"/>
    <n v="3.11"/>
    <s v="Profit"/>
  </r>
  <r>
    <d v="2017-01-23T00:00:00"/>
    <x v="3"/>
    <x v="0"/>
    <x v="10"/>
    <s v="Chris Selesnick20170123"/>
    <x v="3356"/>
    <x v="22"/>
    <x v="2"/>
    <x v="6"/>
    <s v="Griffin GC17055 Auxiliary Audio Cable"/>
    <n v="86.35"/>
    <n v="6"/>
    <n v="8.64"/>
    <s v="Profit"/>
  </r>
  <r>
    <d v="2017-01-23T00:00:00"/>
    <x v="3"/>
    <x v="0"/>
    <x v="187"/>
    <s v="Harold Pawlan20170123"/>
    <x v="3357"/>
    <x v="12"/>
    <x v="2"/>
    <x v="9"/>
    <s v="Logitech Wireless Anywhere Mouse MX for PC and Mac"/>
    <n v="95.98"/>
    <n v="2"/>
    <n v="12"/>
    <s v="Profit"/>
  </r>
  <r>
    <d v="2017-01-23T00:00:00"/>
    <x v="3"/>
    <x v="0"/>
    <x v="187"/>
    <s v="Harold Pawlan20170123"/>
    <x v="3357"/>
    <x v="12"/>
    <x v="0"/>
    <x v="3"/>
    <s v="Wilson Jones data.warehouse D-Ring Binders with DublLock"/>
    <n v="4.9400000000000004"/>
    <n v="2"/>
    <n v="-3.62"/>
    <s v="Loss"/>
  </r>
  <r>
    <d v="2017-01-24T00:00:00"/>
    <x v="3"/>
    <x v="0"/>
    <x v="633"/>
    <s v="Theone Pippenger20170124"/>
    <x v="3358"/>
    <x v="4"/>
    <x v="0"/>
    <x v="7"/>
    <s v="Revere Boxed Rubber Bands by Revere"/>
    <n v="5.67"/>
    <n v="3"/>
    <n v="0.11"/>
    <s v="Profit"/>
  </r>
  <r>
    <d v="2017-01-24T00:00:00"/>
    <x v="3"/>
    <x v="0"/>
    <x v="435"/>
    <s v="Keith Dawkins20170124"/>
    <x v="3359"/>
    <x v="3"/>
    <x v="0"/>
    <x v="12"/>
    <s v="Acco Six-Outlet Power Strip, 4' Cord Length"/>
    <n v="25.86"/>
    <n v="3"/>
    <n v="6.72"/>
    <s v="Profit"/>
  </r>
  <r>
    <d v="2017-01-24T00:00:00"/>
    <x v="3"/>
    <x v="0"/>
    <x v="435"/>
    <s v="Keith Dawkins20170124"/>
    <x v="3359"/>
    <x v="3"/>
    <x v="0"/>
    <x v="3"/>
    <s v="Ibico EB-19 Dual Function Manual Binding System"/>
    <n v="276.77999999999997"/>
    <n v="2"/>
    <n v="89.95"/>
    <s v="Profit"/>
  </r>
  <r>
    <d v="2017-01-24T00:00:00"/>
    <x v="3"/>
    <x v="0"/>
    <x v="435"/>
    <s v="Keith Dawkins20170124"/>
    <x v="3359"/>
    <x v="3"/>
    <x v="2"/>
    <x v="6"/>
    <s v="Jensen SMPS-640 -Â speaker phone"/>
    <n v="110.35"/>
    <n v="3"/>
    <n v="8.2799999999999994"/>
    <s v="Profit"/>
  </r>
  <r>
    <d v="2017-01-26T00:00:00"/>
    <x v="3"/>
    <x v="0"/>
    <x v="27"/>
    <s v="Carol Adams20170126"/>
    <x v="3360"/>
    <x v="33"/>
    <x v="0"/>
    <x v="4"/>
    <s v="Newell 311"/>
    <n v="15.47"/>
    <n v="7"/>
    <n v="4.18"/>
    <s v="Profit"/>
  </r>
  <r>
    <d v="2017-01-26T00:00:00"/>
    <x v="3"/>
    <x v="0"/>
    <x v="27"/>
    <s v="Carol Adams20170126"/>
    <x v="3360"/>
    <x v="33"/>
    <x v="0"/>
    <x v="3"/>
    <s v="Avery Poly Binder Pockets"/>
    <n v="7.16"/>
    <n v="2"/>
    <n v="3.44"/>
    <s v="Profit"/>
  </r>
  <r>
    <d v="2017-01-26T00:00:00"/>
    <x v="3"/>
    <x v="0"/>
    <x v="704"/>
    <s v="Claire Gute20170126"/>
    <x v="3361"/>
    <x v="0"/>
    <x v="0"/>
    <x v="2"/>
    <s v="SimpliFile Personal File, Black Granite, 15w x 6-15/16d x 11-1/4h"/>
    <n v="18.16"/>
    <n v="2"/>
    <n v="1.82"/>
    <s v="Profit"/>
  </r>
  <r>
    <d v="2017-01-26T00:00:00"/>
    <x v="3"/>
    <x v="0"/>
    <x v="740"/>
    <s v="Caroline Jumper20170126"/>
    <x v="3362"/>
    <x v="3"/>
    <x v="0"/>
    <x v="7"/>
    <s v="Binder Clips by OIC"/>
    <n v="11.84"/>
    <n v="8"/>
    <n v="5.68"/>
    <s v="Profit"/>
  </r>
  <r>
    <d v="2017-01-26T00:00:00"/>
    <x v="3"/>
    <x v="0"/>
    <x v="32"/>
    <s v="Bradley Drucker20170126"/>
    <x v="3363"/>
    <x v="4"/>
    <x v="1"/>
    <x v="8"/>
    <s v="Artistic Insta-Plaque"/>
    <n v="62.72"/>
    <n v="4"/>
    <n v="24.46"/>
    <s v="Profit"/>
  </r>
  <r>
    <d v="2017-01-26T00:00:00"/>
    <x v="3"/>
    <x v="0"/>
    <x v="32"/>
    <s v="Bradley Drucker20170126"/>
    <x v="3363"/>
    <x v="4"/>
    <x v="2"/>
    <x v="6"/>
    <s v="Samsung Galaxy Mega 6.3"/>
    <n v="2939.93"/>
    <n v="7"/>
    <n v="764.38"/>
    <s v="Profit"/>
  </r>
  <r>
    <d v="2017-01-27T00:00:00"/>
    <x v="3"/>
    <x v="0"/>
    <x v="209"/>
    <s v="John Huston20170127"/>
    <x v="3364"/>
    <x v="10"/>
    <x v="0"/>
    <x v="4"/>
    <s v="Newell 312"/>
    <n v="14.02"/>
    <n v="3"/>
    <n v="1.75"/>
    <s v="Profit"/>
  </r>
  <r>
    <d v="2017-01-27T00:00:00"/>
    <x v="3"/>
    <x v="0"/>
    <x v="209"/>
    <s v="John Huston20170127"/>
    <x v="3364"/>
    <x v="10"/>
    <x v="2"/>
    <x v="9"/>
    <s v="Anker Ultrathin Bluetooth Wireless Keyboard Aluminum Cover with Stand"/>
    <n v="71.98"/>
    <n v="3"/>
    <n v="-9"/>
    <s v="Loss"/>
  </r>
  <r>
    <d v="2017-01-27T00:00:00"/>
    <x v="3"/>
    <x v="0"/>
    <x v="209"/>
    <s v="John Huston20170127"/>
    <x v="3364"/>
    <x v="10"/>
    <x v="2"/>
    <x v="6"/>
    <s v="JBL Micro Wireless Portable Bluetooth Speaker"/>
    <n v="107.98"/>
    <n v="3"/>
    <n v="-27"/>
    <s v="Loss"/>
  </r>
  <r>
    <d v="2017-01-27T00:00:00"/>
    <x v="3"/>
    <x v="0"/>
    <x v="614"/>
    <s v="Toby Gnade20170127"/>
    <x v="3365"/>
    <x v="20"/>
    <x v="2"/>
    <x v="6"/>
    <s v="Jensen SMPS-640 -Â speaker phone"/>
    <n v="137.94"/>
    <n v="3"/>
    <n v="35.86"/>
    <s v="Profit"/>
  </r>
  <r>
    <d v="2017-01-28T00:00:00"/>
    <x v="3"/>
    <x v="0"/>
    <x v="165"/>
    <s v="Beth Thompson20170128"/>
    <x v="3366"/>
    <x v="3"/>
    <x v="2"/>
    <x v="9"/>
    <s v="Logitech G13 Programmable Gameboard with LCD Display"/>
    <n v="239.97"/>
    <n v="3"/>
    <n v="26.4"/>
    <s v="Profit"/>
  </r>
  <r>
    <d v="2017-01-28T00:00:00"/>
    <x v="3"/>
    <x v="0"/>
    <x v="165"/>
    <s v="Beth Thompson20170128"/>
    <x v="3366"/>
    <x v="3"/>
    <x v="1"/>
    <x v="8"/>
    <s v="DAX Executive Solid Wood Document Frame, Desktop or Hang, Mahogany, 5 x 7"/>
    <n v="37.74"/>
    <n v="3"/>
    <n v="12.83"/>
    <s v="Profit"/>
  </r>
  <r>
    <d v="2017-01-28T00:00:00"/>
    <x v="3"/>
    <x v="0"/>
    <x v="656"/>
    <s v="Giulietta Baptist20170128"/>
    <x v="3367"/>
    <x v="42"/>
    <x v="0"/>
    <x v="0"/>
    <s v="Xerox 1934"/>
    <n v="279.89999999999998"/>
    <n v="5"/>
    <n v="137.15"/>
    <s v="Profit"/>
  </r>
  <r>
    <d v="2017-01-28T00:00:00"/>
    <x v="3"/>
    <x v="0"/>
    <x v="750"/>
    <s v="Craig Leslie20170128"/>
    <x v="3368"/>
    <x v="20"/>
    <x v="2"/>
    <x v="9"/>
    <s v="Plantronics Audio 478 Stereo USB Headset"/>
    <n v="449.91"/>
    <n v="9"/>
    <n v="157.47"/>
    <s v="Profit"/>
  </r>
  <r>
    <d v="2017-01-29T00:00:00"/>
    <x v="3"/>
    <x v="0"/>
    <x v="584"/>
    <s v="Clytie Kelty20170129"/>
    <x v="3369"/>
    <x v="1"/>
    <x v="0"/>
    <x v="3"/>
    <s v="GBC Clear Cover, 8-1/2 x 11, unpunched, 25 covers per pack"/>
    <n v="12.13"/>
    <n v="4"/>
    <n v="-20.62"/>
    <s v="Loss"/>
  </r>
  <r>
    <d v="2017-01-29T00:00:00"/>
    <x v="3"/>
    <x v="0"/>
    <x v="339"/>
    <s v="Vivek Gonzalez20170129"/>
    <x v="3370"/>
    <x v="3"/>
    <x v="0"/>
    <x v="4"/>
    <s v="Newell 339"/>
    <n v="8.34"/>
    <n v="3"/>
    <n v="2.17"/>
    <s v="Profit"/>
  </r>
  <r>
    <d v="2017-01-29T00:00:00"/>
    <x v="3"/>
    <x v="0"/>
    <x v="339"/>
    <s v="Vivek Gonzalez20170129"/>
    <x v="3370"/>
    <x v="3"/>
    <x v="0"/>
    <x v="14"/>
    <s v="Acme Office Executive Series Stainless Steel Trimmers"/>
    <n v="8.57"/>
    <n v="1"/>
    <n v="2.23"/>
    <s v="Profit"/>
  </r>
  <r>
    <d v="2017-01-29T00:00:00"/>
    <x v="3"/>
    <x v="0"/>
    <x v="339"/>
    <s v="Vivek Gonzalez20170129"/>
    <x v="3370"/>
    <x v="3"/>
    <x v="0"/>
    <x v="3"/>
    <s v="Clear Mylar Reinforcing Strips"/>
    <n v="119.62"/>
    <n v="8"/>
    <n v="40.369999999999997"/>
    <s v="Profit"/>
  </r>
  <r>
    <d v="2017-01-29T00:00:00"/>
    <x v="3"/>
    <x v="0"/>
    <x v="122"/>
    <s v="Rob Dowd20170129"/>
    <x v="3371"/>
    <x v="20"/>
    <x v="0"/>
    <x v="1"/>
    <s v="Permanent Self-Adhesive File Folder Labels for Typewriters by Universal"/>
    <n v="5.22"/>
    <n v="2"/>
    <n v="2.4"/>
    <s v="Profit"/>
  </r>
  <r>
    <d v="2017-01-29T00:00:00"/>
    <x v="3"/>
    <x v="0"/>
    <x v="741"/>
    <s v="Bryan Davis20170129"/>
    <x v="3372"/>
    <x v="2"/>
    <x v="0"/>
    <x v="4"/>
    <s v="Premium Writing Pencils, Soft, #2 by Central Association for the Blind"/>
    <n v="4.7699999999999996"/>
    <n v="2"/>
    <n v="0.48"/>
    <s v="Profit"/>
  </r>
  <r>
    <d v="2017-01-29T00:00:00"/>
    <x v="3"/>
    <x v="0"/>
    <x v="51"/>
    <s v="Tamara Manning20170129"/>
    <x v="3373"/>
    <x v="30"/>
    <x v="0"/>
    <x v="0"/>
    <s v="Xerox 1997"/>
    <n v="12.96"/>
    <n v="2"/>
    <n v="6.22"/>
    <s v="Profit"/>
  </r>
  <r>
    <d v="2017-01-29T00:00:00"/>
    <x v="3"/>
    <x v="0"/>
    <x v="51"/>
    <s v="Tamara Manning20170129"/>
    <x v="3373"/>
    <x v="30"/>
    <x v="0"/>
    <x v="0"/>
    <s v="Xerox 1887"/>
    <n v="94.85"/>
    <n v="5"/>
    <n v="45.53"/>
    <s v="Profit"/>
  </r>
  <r>
    <d v="2017-01-29T00:00:00"/>
    <x v="3"/>
    <x v="0"/>
    <x v="51"/>
    <s v="Tamara Manning20170129"/>
    <x v="3373"/>
    <x v="30"/>
    <x v="0"/>
    <x v="2"/>
    <s v="Tenex Personal Project File with Scoop Front Design, Black"/>
    <n v="13.48"/>
    <n v="1"/>
    <n v="3.5"/>
    <s v="Profit"/>
  </r>
  <r>
    <d v="2017-01-29T00:00:00"/>
    <x v="3"/>
    <x v="0"/>
    <x v="51"/>
    <s v="Tamara Manning20170129"/>
    <x v="3373"/>
    <x v="30"/>
    <x v="1"/>
    <x v="8"/>
    <s v="DAX Value U-Channel Document Frames, Easel Back"/>
    <n v="14.91"/>
    <n v="3"/>
    <n v="4.62"/>
    <s v="Profit"/>
  </r>
  <r>
    <d v="2017-01-30T00:00:00"/>
    <x v="3"/>
    <x v="0"/>
    <x v="625"/>
    <s v="Benjamin Venier20170130"/>
    <x v="3374"/>
    <x v="30"/>
    <x v="0"/>
    <x v="3"/>
    <s v="Cardinal EasyOpen D-Ring Binders"/>
    <n v="18.28"/>
    <n v="2"/>
    <n v="9.14"/>
    <s v="Profit"/>
  </r>
  <r>
    <d v="2017-01-30T00:00:00"/>
    <x v="3"/>
    <x v="0"/>
    <x v="625"/>
    <s v="Benjamin Venier20170130"/>
    <x v="3374"/>
    <x v="30"/>
    <x v="2"/>
    <x v="6"/>
    <s v="AT&amp;T 841000 Phone"/>
    <n v="207"/>
    <n v="3"/>
    <n v="51.75"/>
    <s v="Profit"/>
  </r>
  <r>
    <d v="2017-01-30T00:00:00"/>
    <x v="3"/>
    <x v="0"/>
    <x v="625"/>
    <s v="Benjamin Venier20170130"/>
    <x v="3374"/>
    <x v="30"/>
    <x v="0"/>
    <x v="3"/>
    <s v="GBC Instant Report Kit"/>
    <n v="32.35"/>
    <n v="5"/>
    <n v="16.18"/>
    <s v="Profit"/>
  </r>
  <r>
    <d v="2017-01-30T00:00:00"/>
    <x v="3"/>
    <x v="0"/>
    <x v="625"/>
    <s v="Benjamin Venier20170130"/>
    <x v="3374"/>
    <x v="30"/>
    <x v="0"/>
    <x v="3"/>
    <s v="DXL Angle-View Binders with Locking Rings by Samsill"/>
    <n v="7.71"/>
    <n v="1"/>
    <n v="3.47"/>
    <s v="Profit"/>
  </r>
  <r>
    <d v="2017-01-30T00:00:00"/>
    <x v="3"/>
    <x v="0"/>
    <x v="625"/>
    <s v="Benjamin Venier20170130"/>
    <x v="3374"/>
    <x v="30"/>
    <x v="0"/>
    <x v="4"/>
    <s v="Boston 19500 Mighty Mite Electric Pencil Sharpener"/>
    <n v="40.299999999999997"/>
    <n v="2"/>
    <n v="10.88"/>
    <s v="Profit"/>
  </r>
  <r>
    <d v="2017-01-30T00:00:00"/>
    <x v="3"/>
    <x v="0"/>
    <x v="625"/>
    <s v="Benjamin Venier20170130"/>
    <x v="3374"/>
    <x v="30"/>
    <x v="1"/>
    <x v="8"/>
    <s v="C-Line Magnetic Cubicle Keepers, Clear Polypropylene"/>
    <n v="34.58"/>
    <n v="7"/>
    <n v="14.52"/>
    <s v="Profit"/>
  </r>
  <r>
    <d v="2017-01-30T00:00:00"/>
    <x v="3"/>
    <x v="0"/>
    <x v="13"/>
    <s v="Michael Moore20170130"/>
    <x v="3375"/>
    <x v="3"/>
    <x v="0"/>
    <x v="2"/>
    <s v="Space Solutions Commercial Steel Shelving"/>
    <n v="129.30000000000001"/>
    <n v="2"/>
    <n v="6.47"/>
    <s v="Profit"/>
  </r>
  <r>
    <d v="2017-01-30T00:00:00"/>
    <x v="3"/>
    <x v="0"/>
    <x v="469"/>
    <s v="Eugene Hildebrand20170130"/>
    <x v="3376"/>
    <x v="3"/>
    <x v="0"/>
    <x v="4"/>
    <s v="Crayola Anti Dust Chalk, 12/Pack"/>
    <n v="12.74"/>
    <n v="7"/>
    <n v="5.73"/>
    <s v="Profit"/>
  </r>
  <r>
    <d v="2017-01-30T00:00:00"/>
    <x v="3"/>
    <x v="0"/>
    <x v="469"/>
    <s v="Eugene Hildebrand20170130"/>
    <x v="3376"/>
    <x v="3"/>
    <x v="0"/>
    <x v="4"/>
    <s v="Newell 338"/>
    <n v="8.82"/>
    <n v="3"/>
    <n v="2.38"/>
    <s v="Profit"/>
  </r>
  <r>
    <d v="2017-01-30T00:00:00"/>
    <x v="3"/>
    <x v="0"/>
    <x v="469"/>
    <s v="Eugene Hildebrand20170130"/>
    <x v="3376"/>
    <x v="3"/>
    <x v="1"/>
    <x v="5"/>
    <s v="Novimex Swivel Fabric Task Chair"/>
    <n v="120.78"/>
    <n v="1"/>
    <n v="-13.59"/>
    <s v="Loss"/>
  </r>
  <r>
    <d v="2017-01-30T00:00:00"/>
    <x v="3"/>
    <x v="0"/>
    <x v="185"/>
    <s v="Emily Burns20170130"/>
    <x v="3377"/>
    <x v="16"/>
    <x v="1"/>
    <x v="5"/>
    <s v="Office Star - Contemporary Task Swivel chair with 2-way adjustable arms, Plum"/>
    <n v="419.14"/>
    <n v="4"/>
    <n v="-68.11"/>
    <s v="Loss"/>
  </r>
  <r>
    <d v="2017-01-30T00:00:00"/>
    <x v="3"/>
    <x v="0"/>
    <x v="760"/>
    <s v="Liz Preis20170130"/>
    <x v="3378"/>
    <x v="1"/>
    <x v="1"/>
    <x v="13"/>
    <s v="Balt Split Level Computer Training Table"/>
    <n v="69.38"/>
    <n v="1"/>
    <n v="-47.18"/>
    <s v="Loss"/>
  </r>
  <r>
    <d v="2017-01-30T00:00:00"/>
    <x v="3"/>
    <x v="0"/>
    <x v="760"/>
    <s v="Liz Preis20170130"/>
    <x v="3378"/>
    <x v="1"/>
    <x v="0"/>
    <x v="14"/>
    <s v="Acme Tagit Stainless Steel Antibacterial Scissors"/>
    <n v="31.68"/>
    <n v="4"/>
    <n v="2.77"/>
    <s v="Profit"/>
  </r>
  <r>
    <d v="2017-01-30T00:00:00"/>
    <x v="3"/>
    <x v="0"/>
    <x v="760"/>
    <s v="Liz Preis20170130"/>
    <x v="3378"/>
    <x v="1"/>
    <x v="2"/>
    <x v="6"/>
    <s v="Samsung Galaxy S4"/>
    <n v="2003.17"/>
    <n v="4"/>
    <n v="250.4"/>
    <s v="Profit"/>
  </r>
  <r>
    <d v="2017-01-30T00:00:00"/>
    <x v="3"/>
    <x v="0"/>
    <x v="760"/>
    <s v="Liz Preis20170130"/>
    <x v="3378"/>
    <x v="1"/>
    <x v="0"/>
    <x v="4"/>
    <s v="Quartet Omega Colored Chalk, 12/Pack"/>
    <n v="9.34"/>
    <n v="2"/>
    <n v="3.15"/>
    <s v="Profit"/>
  </r>
  <r>
    <d v="2017-01-30T00:00:00"/>
    <x v="3"/>
    <x v="0"/>
    <x v="381"/>
    <s v="Sam Zeldin20170130"/>
    <x v="3379"/>
    <x v="22"/>
    <x v="2"/>
    <x v="6"/>
    <s v="Mitel 5320 IP Phone VoIP phone"/>
    <n v="604.77"/>
    <n v="4"/>
    <n v="60.48"/>
    <s v="Profit"/>
  </r>
  <r>
    <d v="2017-02-02T00:00:00"/>
    <x v="3"/>
    <x v="1"/>
    <x v="360"/>
    <s v="Dorothy Wardle20170202"/>
    <x v="3380"/>
    <x v="10"/>
    <x v="2"/>
    <x v="6"/>
    <s v="Anker 36W 4-Port USB Wall Charger Travel Power Adapter for iPhone 5s 5c 5"/>
    <n v="59.97"/>
    <n v="5"/>
    <n v="-11.99"/>
    <s v="Loss"/>
  </r>
  <r>
    <d v="2017-02-02T00:00:00"/>
    <x v="3"/>
    <x v="1"/>
    <x v="360"/>
    <s v="Dorothy Wardle20170202"/>
    <x v="3380"/>
    <x v="10"/>
    <x v="0"/>
    <x v="0"/>
    <s v="Xerox 1916"/>
    <n v="78.3"/>
    <n v="2"/>
    <n v="29.36"/>
    <s v="Profit"/>
  </r>
  <r>
    <d v="2017-02-02T00:00:00"/>
    <x v="3"/>
    <x v="1"/>
    <x v="360"/>
    <s v="Dorothy Wardle20170202"/>
    <x v="3380"/>
    <x v="10"/>
    <x v="0"/>
    <x v="7"/>
    <s v="Staples"/>
    <n v="21.46"/>
    <n v="9"/>
    <n v="6.97"/>
    <s v="Profit"/>
  </r>
  <r>
    <d v="2017-02-02T00:00:00"/>
    <x v="3"/>
    <x v="1"/>
    <x v="154"/>
    <s v="John Lee20170202"/>
    <x v="3381"/>
    <x v="3"/>
    <x v="1"/>
    <x v="8"/>
    <s v="Howard Miller 11-1/2&quot; Diameter Grantwood Wall Clock"/>
    <n v="86.26"/>
    <n v="2"/>
    <n v="29.33"/>
    <s v="Profit"/>
  </r>
  <r>
    <d v="2017-02-02T00:00:00"/>
    <x v="3"/>
    <x v="1"/>
    <x v="154"/>
    <s v="John Lee20170202"/>
    <x v="3381"/>
    <x v="3"/>
    <x v="0"/>
    <x v="2"/>
    <s v="Multi-Use Personal File Cart and Caster Set, Three Stacking Bins"/>
    <n v="139.04"/>
    <n v="4"/>
    <n v="38.93"/>
    <s v="Profit"/>
  </r>
  <r>
    <d v="2017-02-02T00:00:00"/>
    <x v="3"/>
    <x v="1"/>
    <x v="154"/>
    <s v="John Lee20170202"/>
    <x v="3381"/>
    <x v="3"/>
    <x v="0"/>
    <x v="12"/>
    <s v="Harmony HEPA Quiet Air Purifiers"/>
    <n v="46.8"/>
    <n v="4"/>
    <n v="16.38"/>
    <s v="Profit"/>
  </r>
  <r>
    <d v="2017-02-02T00:00:00"/>
    <x v="3"/>
    <x v="1"/>
    <x v="731"/>
    <s v="Bill Overfelt20170202"/>
    <x v="3382"/>
    <x v="3"/>
    <x v="1"/>
    <x v="8"/>
    <s v="Eldon Antistatic Chair Mats for Low to Medium Pile Carpets"/>
    <n v="210.58"/>
    <n v="2"/>
    <n v="12.63"/>
    <s v="Profit"/>
  </r>
  <r>
    <d v="2017-02-02T00:00:00"/>
    <x v="3"/>
    <x v="1"/>
    <x v="731"/>
    <s v="Bill Overfelt20170202"/>
    <x v="3382"/>
    <x v="3"/>
    <x v="0"/>
    <x v="3"/>
    <s v="GBC Durable Plastic Covers"/>
    <n v="30.96"/>
    <n v="2"/>
    <n v="10.06"/>
    <s v="Profit"/>
  </r>
  <r>
    <d v="2017-02-02T00:00:00"/>
    <x v="3"/>
    <x v="1"/>
    <x v="731"/>
    <s v="Bill Overfelt20170202"/>
    <x v="3382"/>
    <x v="3"/>
    <x v="2"/>
    <x v="15"/>
    <s v="HP Officejet Pro 8600 e-All-In-One Printer, Copier, Scanner, Fax"/>
    <n v="239.98"/>
    <n v="2"/>
    <n v="39"/>
    <s v="Profit"/>
  </r>
  <r>
    <d v="2017-02-03T00:00:00"/>
    <x v="3"/>
    <x v="1"/>
    <x v="550"/>
    <s v="Matt Collins20170203"/>
    <x v="3383"/>
    <x v="10"/>
    <x v="0"/>
    <x v="3"/>
    <s v="Fellowes Black Plastic Comb Bindings"/>
    <n v="5.23"/>
    <n v="3"/>
    <n v="-4.18"/>
    <s v="Loss"/>
  </r>
  <r>
    <d v="2017-02-03T00:00:00"/>
    <x v="3"/>
    <x v="1"/>
    <x v="550"/>
    <s v="Matt Collins20170203"/>
    <x v="3383"/>
    <x v="10"/>
    <x v="0"/>
    <x v="2"/>
    <s v="Hot File 7-Pocket, Floor Stand"/>
    <n v="285.55"/>
    <n v="2"/>
    <n v="35.69"/>
    <s v="Profit"/>
  </r>
  <r>
    <d v="2017-02-03T00:00:00"/>
    <x v="3"/>
    <x v="1"/>
    <x v="59"/>
    <s v="Shahid Collister20170203"/>
    <x v="3384"/>
    <x v="16"/>
    <x v="0"/>
    <x v="3"/>
    <s v="GBC Instant Report Kit"/>
    <n v="3.88"/>
    <n v="2"/>
    <n v="-2.59"/>
    <s v="Loss"/>
  </r>
  <r>
    <d v="2017-02-03T00:00:00"/>
    <x v="3"/>
    <x v="1"/>
    <x v="59"/>
    <s v="Shahid Collister20170203"/>
    <x v="3384"/>
    <x v="16"/>
    <x v="0"/>
    <x v="0"/>
    <s v="14-7/8 x 11 Blue Bar Computer Printout Paper"/>
    <n v="115.3"/>
    <n v="3"/>
    <n v="40.35"/>
    <s v="Profit"/>
  </r>
  <r>
    <d v="2017-02-03T00:00:00"/>
    <x v="3"/>
    <x v="1"/>
    <x v="476"/>
    <s v="Ross DeVincentis20170203"/>
    <x v="3385"/>
    <x v="1"/>
    <x v="0"/>
    <x v="0"/>
    <s v="Xerox 2"/>
    <n v="5.18"/>
    <n v="1"/>
    <n v="1.81"/>
    <s v="Profit"/>
  </r>
  <r>
    <d v="2017-02-03T00:00:00"/>
    <x v="3"/>
    <x v="1"/>
    <x v="476"/>
    <s v="Ross DeVincentis20170203"/>
    <x v="3385"/>
    <x v="1"/>
    <x v="0"/>
    <x v="0"/>
    <s v="Xerox 1893"/>
    <n v="65.58"/>
    <n v="2"/>
    <n v="23.77"/>
    <s v="Profit"/>
  </r>
  <r>
    <d v="2017-02-03T00:00:00"/>
    <x v="3"/>
    <x v="1"/>
    <x v="476"/>
    <s v="Ross DeVincentis20170203"/>
    <x v="3385"/>
    <x v="1"/>
    <x v="1"/>
    <x v="8"/>
    <s v="Eldon Cleatmat Chair Mats for Medium Pile Carpets"/>
    <n v="22.2"/>
    <n v="1"/>
    <n v="-26.09"/>
    <s v="Loss"/>
  </r>
  <r>
    <d v="2017-02-03T00:00:00"/>
    <x v="3"/>
    <x v="1"/>
    <x v="476"/>
    <s v="Ross DeVincentis20170203"/>
    <x v="3385"/>
    <x v="1"/>
    <x v="0"/>
    <x v="0"/>
    <s v="Xerox 189"/>
    <n v="419.4"/>
    <n v="5"/>
    <n v="146.79"/>
    <s v="Profit"/>
  </r>
  <r>
    <d v="2017-02-04T00:00:00"/>
    <x v="3"/>
    <x v="1"/>
    <x v="705"/>
    <s v="Jay Fein20170204"/>
    <x v="3386"/>
    <x v="20"/>
    <x v="0"/>
    <x v="12"/>
    <s v="Belkin 6 Outlet Metallic Surge Strip"/>
    <n v="32.67"/>
    <n v="3"/>
    <n v="8.49"/>
    <s v="Profit"/>
  </r>
  <r>
    <d v="2017-02-05T00:00:00"/>
    <x v="3"/>
    <x v="1"/>
    <x v="92"/>
    <s v="Cassandra Brandow20170205"/>
    <x v="3387"/>
    <x v="0"/>
    <x v="0"/>
    <x v="3"/>
    <s v="Ibico Hi-Tech Manual Binding System"/>
    <n v="243.99"/>
    <n v="4"/>
    <n v="-426.99"/>
    <s v="Loss"/>
  </r>
  <r>
    <d v="2017-02-05T00:00:00"/>
    <x v="3"/>
    <x v="1"/>
    <x v="92"/>
    <s v="Cassandra Brandow20170205"/>
    <x v="3387"/>
    <x v="0"/>
    <x v="0"/>
    <x v="4"/>
    <s v="Staples in misc. colors"/>
    <n v="7.12"/>
    <n v="5"/>
    <n v="0.71"/>
    <s v="Profit"/>
  </r>
  <r>
    <d v="2017-02-05T00:00:00"/>
    <x v="3"/>
    <x v="1"/>
    <x v="452"/>
    <s v="Fred Chung20170205"/>
    <x v="3388"/>
    <x v="3"/>
    <x v="0"/>
    <x v="12"/>
    <s v="Sanyo Counter Height Refrigerator with Crisper, 3.6 Cubic Foot, Stainless Steel/Black"/>
    <n v="1640.7"/>
    <n v="5"/>
    <n v="459.4"/>
    <s v="Profit"/>
  </r>
  <r>
    <d v="2017-02-05T00:00:00"/>
    <x v="3"/>
    <x v="1"/>
    <x v="452"/>
    <s v="Fred Chung20170205"/>
    <x v="3388"/>
    <x v="3"/>
    <x v="2"/>
    <x v="6"/>
    <s v="Geemarc AmpliPOWER60"/>
    <n v="371.2"/>
    <n v="5"/>
    <n v="41.76"/>
    <s v="Profit"/>
  </r>
  <r>
    <d v="2017-02-06T00:00:00"/>
    <x v="3"/>
    <x v="1"/>
    <x v="20"/>
    <s v="Mark Van Huff20170206"/>
    <x v="3389"/>
    <x v="6"/>
    <x v="1"/>
    <x v="11"/>
    <s v="Bush Andora Bookcase, Maple/Graphite Gray Finish"/>
    <n v="359.97"/>
    <n v="3"/>
    <n v="79.19"/>
    <s v="Profit"/>
  </r>
  <r>
    <d v="2017-02-06T00:00:00"/>
    <x v="3"/>
    <x v="1"/>
    <x v="741"/>
    <s v="Bryan Davis20170206"/>
    <x v="3390"/>
    <x v="20"/>
    <x v="1"/>
    <x v="11"/>
    <s v="Atlantic Metals Mobile 5-Shelf Bookcases, Custom Colors"/>
    <n v="240.78"/>
    <n v="1"/>
    <n v="30.1"/>
    <s v="Profit"/>
  </r>
  <r>
    <d v="2017-02-06T00:00:00"/>
    <x v="3"/>
    <x v="1"/>
    <x v="457"/>
    <s v="Sibella Parks20170206"/>
    <x v="3391"/>
    <x v="20"/>
    <x v="2"/>
    <x v="6"/>
    <s v="Grandstream GXP1160 VoIP phone"/>
    <n v="227.46"/>
    <n v="6"/>
    <n v="65.959999999999994"/>
    <s v="Profit"/>
  </r>
  <r>
    <d v="2017-02-06T00:00:00"/>
    <x v="3"/>
    <x v="1"/>
    <x v="457"/>
    <s v="Sibella Parks20170206"/>
    <x v="3391"/>
    <x v="20"/>
    <x v="0"/>
    <x v="3"/>
    <s v="Acco Recycled 2&quot; Capacity Laser Printer Hanging Data Binders"/>
    <n v="46.24"/>
    <n v="4"/>
    <n v="15.61"/>
    <s v="Profit"/>
  </r>
  <r>
    <d v="2017-02-06T00:00:00"/>
    <x v="3"/>
    <x v="1"/>
    <x v="659"/>
    <s v="Skye Norling20170206"/>
    <x v="3392"/>
    <x v="3"/>
    <x v="0"/>
    <x v="0"/>
    <s v="Xerox 1947"/>
    <n v="29.9"/>
    <n v="5"/>
    <n v="13.46"/>
    <s v="Profit"/>
  </r>
  <r>
    <d v="2017-02-09T00:00:00"/>
    <x v="3"/>
    <x v="1"/>
    <x v="717"/>
    <s v="Tom Prescott20170209"/>
    <x v="3393"/>
    <x v="0"/>
    <x v="0"/>
    <x v="3"/>
    <s v="GBC ProClick 150 Presentation Binding System"/>
    <n v="252.78"/>
    <n v="4"/>
    <n v="-417.09"/>
    <s v="Loss"/>
  </r>
  <r>
    <d v="2017-02-09T00:00:00"/>
    <x v="3"/>
    <x v="1"/>
    <x v="717"/>
    <s v="Tom Prescott20170209"/>
    <x v="3393"/>
    <x v="0"/>
    <x v="2"/>
    <x v="9"/>
    <s v="Razer Kraken PRO Over Ear PC and Music Headset"/>
    <n v="127.98"/>
    <n v="2"/>
    <n v="16"/>
    <s v="Profit"/>
  </r>
  <r>
    <d v="2017-02-09T00:00:00"/>
    <x v="3"/>
    <x v="1"/>
    <x v="717"/>
    <s v="Tom Prescott20170209"/>
    <x v="3393"/>
    <x v="0"/>
    <x v="1"/>
    <x v="8"/>
    <s v="Stacking Trays by OIC"/>
    <n v="3.98"/>
    <n v="2"/>
    <n v="-2.69"/>
    <s v="Loss"/>
  </r>
  <r>
    <d v="2017-02-09T00:00:00"/>
    <x v="3"/>
    <x v="1"/>
    <x v="717"/>
    <s v="Tom Prescott20170209"/>
    <x v="3393"/>
    <x v="0"/>
    <x v="0"/>
    <x v="12"/>
    <s v="Belkin F9S820V06 8 Outlet Surge"/>
    <n v="12.99"/>
    <n v="2"/>
    <n v="-32.479999999999997"/>
    <s v="Loss"/>
  </r>
  <r>
    <d v="2017-02-09T00:00:00"/>
    <x v="3"/>
    <x v="1"/>
    <x v="44"/>
    <s v="Marina Lichtenstein20170209"/>
    <x v="3394"/>
    <x v="3"/>
    <x v="1"/>
    <x v="8"/>
    <s v="Master Big Foot Doorstop, Beige"/>
    <n v="21.12"/>
    <n v="4"/>
    <n v="6.55"/>
    <s v="Profit"/>
  </r>
  <r>
    <d v="2017-02-09T00:00:00"/>
    <x v="3"/>
    <x v="1"/>
    <x v="242"/>
    <s v="Sarah Bern20170209"/>
    <x v="3395"/>
    <x v="3"/>
    <x v="0"/>
    <x v="2"/>
    <s v="Sensible Storage WireTech Storage Systems"/>
    <n v="354.9"/>
    <n v="5"/>
    <n v="17.75"/>
    <s v="Profit"/>
  </r>
  <r>
    <d v="2017-02-10T00:00:00"/>
    <x v="3"/>
    <x v="1"/>
    <x v="109"/>
    <s v="Mike Pelletier20170210"/>
    <x v="3396"/>
    <x v="3"/>
    <x v="1"/>
    <x v="11"/>
    <s v="Bush Andora Bookcase, Maple/Graphite Gray Finish"/>
    <n v="203.98"/>
    <n v="2"/>
    <n v="16.8"/>
    <s v="Profit"/>
  </r>
  <r>
    <d v="2017-02-10T00:00:00"/>
    <x v="3"/>
    <x v="1"/>
    <x v="46"/>
    <s v="Michael Nguyen20170210"/>
    <x v="3397"/>
    <x v="36"/>
    <x v="0"/>
    <x v="0"/>
    <s v="HP Office Recycled Paper (20Lb. and 87 Bright)"/>
    <n v="23.12"/>
    <n v="4"/>
    <n v="11.33"/>
    <s v="Profit"/>
  </r>
  <r>
    <d v="2017-02-11T00:00:00"/>
    <x v="3"/>
    <x v="1"/>
    <x v="197"/>
    <s v="Victoria Wilson20170211"/>
    <x v="3398"/>
    <x v="3"/>
    <x v="0"/>
    <x v="3"/>
    <s v="Acco Pressboard Covers with Storage Hooks, 14 7/8&quot; x 11&quot;, Dark Blue"/>
    <n v="21.34"/>
    <n v="7"/>
    <n v="7.73"/>
    <s v="Profit"/>
  </r>
  <r>
    <d v="2017-02-11T00:00:00"/>
    <x v="3"/>
    <x v="1"/>
    <x v="568"/>
    <s v="Cari Sayre20170211"/>
    <x v="3399"/>
    <x v="22"/>
    <x v="1"/>
    <x v="5"/>
    <s v="Global Leather and Oak Executive Chair, Black"/>
    <n v="963.14"/>
    <n v="4"/>
    <n v="108.35"/>
    <s v="Profit"/>
  </r>
  <r>
    <d v="2017-02-11T00:00:00"/>
    <x v="3"/>
    <x v="1"/>
    <x v="568"/>
    <s v="Cari Sayre20170211"/>
    <x v="3399"/>
    <x v="22"/>
    <x v="2"/>
    <x v="6"/>
    <s v="Logitech B530 USBÂ HeadsetÂ -Â headsetÂ - Full size, Binaural"/>
    <n v="88.78"/>
    <n v="3"/>
    <n v="7.77"/>
    <s v="Profit"/>
  </r>
  <r>
    <d v="2017-02-11T00:00:00"/>
    <x v="3"/>
    <x v="1"/>
    <x v="351"/>
    <s v="Don Jones20170211"/>
    <x v="3400"/>
    <x v="20"/>
    <x v="0"/>
    <x v="1"/>
    <s v="Avery 473"/>
    <n v="20.7"/>
    <n v="2"/>
    <n v="9.94"/>
    <s v="Profit"/>
  </r>
  <r>
    <d v="2017-02-11T00:00:00"/>
    <x v="3"/>
    <x v="1"/>
    <x v="226"/>
    <s v="Magdelene Morse20170211"/>
    <x v="3401"/>
    <x v="10"/>
    <x v="1"/>
    <x v="8"/>
    <s v="Deflect-o RollaMat Studded, Beveled Mat for Medium Pile Carpeting"/>
    <n v="147.57"/>
    <n v="2"/>
    <n v="-3.69"/>
    <s v="Loss"/>
  </r>
  <r>
    <d v="2017-02-13T00:00:00"/>
    <x v="3"/>
    <x v="1"/>
    <x v="681"/>
    <s v="Fred Harton20170213"/>
    <x v="3402"/>
    <x v="22"/>
    <x v="0"/>
    <x v="4"/>
    <s v="Newell 311"/>
    <n v="6.63"/>
    <n v="3"/>
    <n v="1.79"/>
    <s v="Profit"/>
  </r>
  <r>
    <d v="2017-02-13T00:00:00"/>
    <x v="3"/>
    <x v="1"/>
    <x v="681"/>
    <s v="Fred Harton20170213"/>
    <x v="3402"/>
    <x v="22"/>
    <x v="2"/>
    <x v="9"/>
    <s v="Razer Tiamat Over Ear 7.1 Surround Sound PC Gaming Headset"/>
    <n v="799.96"/>
    <n v="4"/>
    <n v="343.98"/>
    <s v="Profit"/>
  </r>
  <r>
    <d v="2017-02-13T00:00:00"/>
    <x v="3"/>
    <x v="1"/>
    <x v="681"/>
    <s v="Fred Harton20170213"/>
    <x v="3402"/>
    <x v="22"/>
    <x v="1"/>
    <x v="8"/>
    <s v="Tenex Contemporary Contur Chairmats for Low and Medium Pile Carpet, Computer, 39&quot; x 49&quot;"/>
    <n v="107.53"/>
    <n v="1"/>
    <n v="21.51"/>
    <s v="Profit"/>
  </r>
  <r>
    <d v="2017-02-13T00:00:00"/>
    <x v="3"/>
    <x v="1"/>
    <x v="149"/>
    <s v="Stewart Visinsky20170213"/>
    <x v="3403"/>
    <x v="36"/>
    <x v="0"/>
    <x v="14"/>
    <s v="Acme Elite Stainless Steel Scissors"/>
    <n v="25.02"/>
    <n v="3"/>
    <n v="6.51"/>
    <s v="Profit"/>
  </r>
  <r>
    <d v="2017-02-13T00:00:00"/>
    <x v="3"/>
    <x v="1"/>
    <x v="149"/>
    <s v="Stewart Visinsky20170213"/>
    <x v="3403"/>
    <x v="36"/>
    <x v="0"/>
    <x v="4"/>
    <s v="Barrel Sharpener"/>
    <n v="10.71"/>
    <n v="3"/>
    <n v="2.78"/>
    <s v="Profit"/>
  </r>
  <r>
    <d v="2017-02-13T00:00:00"/>
    <x v="3"/>
    <x v="1"/>
    <x v="359"/>
    <s v="Jennifer Patt20170213"/>
    <x v="3404"/>
    <x v="20"/>
    <x v="0"/>
    <x v="0"/>
    <s v="Xerox 1903"/>
    <n v="17.940000000000001"/>
    <n v="3"/>
    <n v="8.7899999999999991"/>
    <s v="Profit"/>
  </r>
  <r>
    <d v="2017-02-13T00:00:00"/>
    <x v="3"/>
    <x v="1"/>
    <x v="294"/>
    <s v="Mark Hamilton20170213"/>
    <x v="3405"/>
    <x v="28"/>
    <x v="0"/>
    <x v="12"/>
    <s v="Holmes Replacement Filter for HEPA Air Cleaner, Medium Room"/>
    <n v="90.64"/>
    <n v="8"/>
    <n v="38.979999999999997"/>
    <s v="Profit"/>
  </r>
  <r>
    <d v="2017-02-16T00:00:00"/>
    <x v="3"/>
    <x v="1"/>
    <x v="321"/>
    <s v="Luke Foster20170216"/>
    <x v="3406"/>
    <x v="20"/>
    <x v="0"/>
    <x v="0"/>
    <s v="Xerox 1912"/>
    <n v="37.94"/>
    <n v="2"/>
    <n v="18.21"/>
    <s v="Profit"/>
  </r>
  <r>
    <d v="2017-02-16T00:00:00"/>
    <x v="3"/>
    <x v="1"/>
    <x v="537"/>
    <s v="Nat Gilpin20170216"/>
    <x v="3407"/>
    <x v="37"/>
    <x v="0"/>
    <x v="2"/>
    <s v="Fellowes Staxonsteel Drawer Files"/>
    <n v="579.51"/>
    <n v="3"/>
    <n v="81.13"/>
    <s v="Profit"/>
  </r>
  <r>
    <d v="2017-02-16T00:00:00"/>
    <x v="3"/>
    <x v="1"/>
    <x v="537"/>
    <s v="Nat Gilpin20170216"/>
    <x v="3407"/>
    <x v="37"/>
    <x v="2"/>
    <x v="6"/>
    <s v="Belkin SportFit Armband For iPhone 5s/5c, Fuchsia"/>
    <n v="14.99"/>
    <n v="1"/>
    <n v="7.35"/>
    <s v="Profit"/>
  </r>
  <r>
    <d v="2017-02-16T00:00:00"/>
    <x v="3"/>
    <x v="1"/>
    <x v="55"/>
    <s v="Joy Smith20170216"/>
    <x v="3408"/>
    <x v="1"/>
    <x v="0"/>
    <x v="7"/>
    <s v="Vinyl Coated Wire Paper Clips in Organizer Box, 800/Box"/>
    <n v="18.37"/>
    <n v="2"/>
    <n v="6.2"/>
    <s v="Profit"/>
  </r>
  <r>
    <d v="2017-02-16T00:00:00"/>
    <x v="3"/>
    <x v="1"/>
    <x v="55"/>
    <s v="Joy Smith20170216"/>
    <x v="3408"/>
    <x v="1"/>
    <x v="1"/>
    <x v="5"/>
    <s v="Global Deluxe High-Back Manager's Chair"/>
    <n v="600.55999999999995"/>
    <n v="3"/>
    <n v="-8.58"/>
    <s v="Loss"/>
  </r>
  <r>
    <d v="2017-02-16T00:00:00"/>
    <x v="3"/>
    <x v="1"/>
    <x v="55"/>
    <s v="Joy Smith20170216"/>
    <x v="3408"/>
    <x v="1"/>
    <x v="0"/>
    <x v="2"/>
    <s v="Tennsco Lockers, Gray"/>
    <n v="50.35"/>
    <n v="3"/>
    <n v="-8.18"/>
    <s v="Loss"/>
  </r>
  <r>
    <d v="2017-02-16T00:00:00"/>
    <x v="3"/>
    <x v="1"/>
    <x v="55"/>
    <s v="Joy Smith20170216"/>
    <x v="3408"/>
    <x v="1"/>
    <x v="0"/>
    <x v="4"/>
    <s v="Newell 312"/>
    <n v="28.03"/>
    <n v="6"/>
    <n v="3.5"/>
    <s v="Profit"/>
  </r>
  <r>
    <d v="2017-02-16T00:00:00"/>
    <x v="3"/>
    <x v="1"/>
    <x v="55"/>
    <s v="Joy Smith20170216"/>
    <x v="3408"/>
    <x v="1"/>
    <x v="1"/>
    <x v="8"/>
    <s v="Executive Impressions 13&quot; Clairmont Wall Clock"/>
    <n v="7.69"/>
    <n v="1"/>
    <n v="-3.65"/>
    <s v="Loss"/>
  </r>
  <r>
    <d v="2017-02-17T00:00:00"/>
    <x v="3"/>
    <x v="1"/>
    <x v="488"/>
    <s v="Julie Kriz20170217"/>
    <x v="3409"/>
    <x v="1"/>
    <x v="1"/>
    <x v="13"/>
    <s v="Chromcraft 48&quot; x 96&quot; Racetrack Double Pedestal Table"/>
    <n v="480.96"/>
    <n v="3"/>
    <n v="-269.33999999999997"/>
    <s v="Loss"/>
  </r>
  <r>
    <d v="2017-02-17T00:00:00"/>
    <x v="3"/>
    <x v="1"/>
    <x v="488"/>
    <s v="Julie Kriz20170217"/>
    <x v="3409"/>
    <x v="1"/>
    <x v="2"/>
    <x v="6"/>
    <s v="LG Exalt"/>
    <n v="124.79"/>
    <n v="1"/>
    <n v="10.92"/>
    <s v="Profit"/>
  </r>
  <r>
    <d v="2017-02-17T00:00:00"/>
    <x v="3"/>
    <x v="1"/>
    <x v="172"/>
    <s v="Lauren Leatherbury20170217"/>
    <x v="3410"/>
    <x v="8"/>
    <x v="2"/>
    <x v="6"/>
    <s v="KLD Oscar II Style Snap-on Ultra Thin Side Flip Synthetic Leather Cover Case for HTC One HTC M7"/>
    <n v="29.16"/>
    <n v="3"/>
    <n v="8.4600000000000009"/>
    <s v="Profit"/>
  </r>
  <r>
    <d v="2017-02-17T00:00:00"/>
    <x v="3"/>
    <x v="1"/>
    <x v="292"/>
    <s v="Gary Hansen20170217"/>
    <x v="3411"/>
    <x v="23"/>
    <x v="0"/>
    <x v="0"/>
    <s v="Adams Telephone Message Book W/Dividers/Space For Phone Numbers, 5 1/4&quot;X8 1/2&quot;, 300/Messages"/>
    <n v="11.76"/>
    <n v="2"/>
    <n v="5.76"/>
    <s v="Profit"/>
  </r>
  <r>
    <d v="2017-02-17T00:00:00"/>
    <x v="3"/>
    <x v="1"/>
    <x v="292"/>
    <s v="Gary Hansen20170217"/>
    <x v="3411"/>
    <x v="23"/>
    <x v="0"/>
    <x v="2"/>
    <s v="Fellowes Bases and Tops For Staxonsteel/High-Stak Systems"/>
    <n v="166.45"/>
    <n v="5"/>
    <n v="39.950000000000003"/>
    <s v="Profit"/>
  </r>
  <r>
    <d v="2017-02-17T00:00:00"/>
    <x v="3"/>
    <x v="1"/>
    <x v="601"/>
    <s v="Cyra Reiten20170217"/>
    <x v="3412"/>
    <x v="0"/>
    <x v="1"/>
    <x v="11"/>
    <s v="Sauder Mission Library with Doors, Fruitwood Finish"/>
    <n v="89.07"/>
    <n v="1"/>
    <n v="-17.03"/>
    <s v="Loss"/>
  </r>
  <r>
    <d v="2017-02-17T00:00:00"/>
    <x v="3"/>
    <x v="1"/>
    <x v="601"/>
    <s v="Cyra Reiten20170217"/>
    <x v="3412"/>
    <x v="0"/>
    <x v="0"/>
    <x v="4"/>
    <s v="Dixon Ticonderoga Core-Lock Colored Pencils, 48-Color Set"/>
    <n v="175.44"/>
    <n v="6"/>
    <n v="52.63"/>
    <s v="Profit"/>
  </r>
  <r>
    <d v="2017-02-17T00:00:00"/>
    <x v="3"/>
    <x v="1"/>
    <x v="601"/>
    <s v="Cyra Reiten20170217"/>
    <x v="3412"/>
    <x v="0"/>
    <x v="2"/>
    <x v="6"/>
    <s v="Jawbone MINI JAMBOX Wireless Bluetooth Speaker"/>
    <n v="438.34"/>
    <n v="4"/>
    <n v="-87.67"/>
    <s v="Loss"/>
  </r>
  <r>
    <d v="2017-02-17T00:00:00"/>
    <x v="3"/>
    <x v="1"/>
    <x v="79"/>
    <s v="Christine Kargatis20170217"/>
    <x v="3413"/>
    <x v="10"/>
    <x v="1"/>
    <x v="13"/>
    <s v="SAFCO PlanMaster Boards, 60w x 37-1/2d, White Melamine"/>
    <n v="455.97"/>
    <n v="5"/>
    <n v="-106.39"/>
    <s v="Loss"/>
  </r>
  <r>
    <d v="2017-02-17T00:00:00"/>
    <x v="3"/>
    <x v="1"/>
    <x v="79"/>
    <s v="Christine Kargatis20170217"/>
    <x v="3413"/>
    <x v="10"/>
    <x v="0"/>
    <x v="3"/>
    <s v="Acco Pressboard Covers with Storage Hooks, 14 7/8&quot; x 11&quot;, Executive Red"/>
    <n v="5.72"/>
    <n v="5"/>
    <n v="-4.76"/>
    <s v="Loss"/>
  </r>
  <r>
    <d v="2017-02-17T00:00:00"/>
    <x v="3"/>
    <x v="1"/>
    <x v="79"/>
    <s v="Christine Kargatis20170217"/>
    <x v="3413"/>
    <x v="10"/>
    <x v="2"/>
    <x v="6"/>
    <s v="Vtech CS6719"/>
    <n v="57.59"/>
    <n v="1"/>
    <n v="-11.52"/>
    <s v="Loss"/>
  </r>
  <r>
    <d v="2017-02-17T00:00:00"/>
    <x v="3"/>
    <x v="1"/>
    <x v="79"/>
    <s v="Christine Kargatis20170217"/>
    <x v="3413"/>
    <x v="10"/>
    <x v="1"/>
    <x v="8"/>
    <s v="Flat Face Poster Frame"/>
    <n v="30.14"/>
    <n v="2"/>
    <n v="8.2899999999999991"/>
    <s v="Profit"/>
  </r>
  <r>
    <d v="2017-02-17T00:00:00"/>
    <x v="3"/>
    <x v="1"/>
    <x v="79"/>
    <s v="Christine Kargatis20170217"/>
    <x v="3413"/>
    <x v="10"/>
    <x v="1"/>
    <x v="5"/>
    <s v="Global Commerce Series Low-Back Swivel/Tilt Chairs"/>
    <n v="899.43"/>
    <n v="5"/>
    <n v="-12.85"/>
    <s v="Loss"/>
  </r>
  <r>
    <d v="2017-02-18T00:00:00"/>
    <x v="3"/>
    <x v="1"/>
    <x v="755"/>
    <s v="Cynthia Voltz20170218"/>
    <x v="3414"/>
    <x v="3"/>
    <x v="2"/>
    <x v="6"/>
    <s v="iHome FM Clock Radio with Lightning Dock"/>
    <n v="167.98"/>
    <n v="3"/>
    <n v="10.5"/>
    <s v="Profit"/>
  </r>
  <r>
    <d v="2017-02-18T00:00:00"/>
    <x v="3"/>
    <x v="1"/>
    <x v="755"/>
    <s v="Cynthia Voltz20170218"/>
    <x v="3414"/>
    <x v="3"/>
    <x v="2"/>
    <x v="9"/>
    <s v="Memorex Micro Travel Drive 32 GB"/>
    <n v="109.53"/>
    <n v="3"/>
    <n v="47.1"/>
    <s v="Profit"/>
  </r>
  <r>
    <d v="2017-02-18T00:00:00"/>
    <x v="3"/>
    <x v="1"/>
    <x v="755"/>
    <s v="Cynthia Voltz20170218"/>
    <x v="3414"/>
    <x v="3"/>
    <x v="0"/>
    <x v="1"/>
    <s v="Avery 493"/>
    <n v="9.82"/>
    <n v="2"/>
    <n v="4.8099999999999996"/>
    <s v="Profit"/>
  </r>
  <r>
    <d v="2017-02-19T00:00:00"/>
    <x v="3"/>
    <x v="1"/>
    <x v="62"/>
    <s v="Nicole Hansen20170219"/>
    <x v="3415"/>
    <x v="4"/>
    <x v="0"/>
    <x v="12"/>
    <s v="Kensington 7 Outlet MasterPiece Power Center"/>
    <n v="1245.8599999999999"/>
    <n v="7"/>
    <n v="361.3"/>
    <s v="Profit"/>
  </r>
  <r>
    <d v="2017-02-19T00:00:00"/>
    <x v="3"/>
    <x v="1"/>
    <x v="297"/>
    <s v="Max Engle20170219"/>
    <x v="3416"/>
    <x v="22"/>
    <x v="0"/>
    <x v="7"/>
    <s v="Rubber Band Ball"/>
    <n v="11.22"/>
    <n v="3"/>
    <n v="0.22"/>
    <s v="Profit"/>
  </r>
  <r>
    <d v="2017-02-19T00:00:00"/>
    <x v="3"/>
    <x v="1"/>
    <x v="341"/>
    <s v="Emily Ducich20170219"/>
    <x v="3417"/>
    <x v="3"/>
    <x v="0"/>
    <x v="4"/>
    <s v="Newell 320"/>
    <n v="12.84"/>
    <n v="3"/>
    <n v="3.47"/>
    <s v="Profit"/>
  </r>
  <r>
    <d v="2017-02-19T00:00:00"/>
    <x v="3"/>
    <x v="1"/>
    <x v="341"/>
    <s v="Emily Ducich20170219"/>
    <x v="3417"/>
    <x v="3"/>
    <x v="1"/>
    <x v="8"/>
    <s v="Tensor Computer Mounted Lamp"/>
    <n v="44.67"/>
    <n v="3"/>
    <n v="12.06"/>
    <s v="Profit"/>
  </r>
  <r>
    <d v="2017-02-20T00:00:00"/>
    <x v="3"/>
    <x v="1"/>
    <x v="698"/>
    <s v="Helen Wasserman20170220"/>
    <x v="3418"/>
    <x v="3"/>
    <x v="1"/>
    <x v="8"/>
    <s v="Executive Impressions 14&quot; Contract Wall Clock"/>
    <n v="22.23"/>
    <n v="1"/>
    <n v="7.34"/>
    <s v="Profit"/>
  </r>
  <r>
    <d v="2017-02-20T00:00:00"/>
    <x v="3"/>
    <x v="1"/>
    <x v="698"/>
    <s v="Helen Wasserman20170220"/>
    <x v="3418"/>
    <x v="3"/>
    <x v="2"/>
    <x v="6"/>
    <s v="Logitech Mobile Speakerphone P710e -Â speaker phone"/>
    <n v="215.97"/>
    <n v="2"/>
    <n v="18.899999999999999"/>
    <s v="Profit"/>
  </r>
  <r>
    <d v="2017-02-20T00:00:00"/>
    <x v="3"/>
    <x v="1"/>
    <x v="425"/>
    <s v="Julie Prescott20170220"/>
    <x v="3419"/>
    <x v="39"/>
    <x v="0"/>
    <x v="4"/>
    <s v="Newell 351"/>
    <n v="6.56"/>
    <n v="2"/>
    <n v="1.9"/>
    <s v="Profit"/>
  </r>
  <r>
    <d v="2017-02-20T00:00:00"/>
    <x v="3"/>
    <x v="1"/>
    <x v="425"/>
    <s v="Julie Prescott20170220"/>
    <x v="3419"/>
    <x v="39"/>
    <x v="0"/>
    <x v="12"/>
    <s v="Disposable Triple-Filter Dust Bags"/>
    <n v="13.11"/>
    <n v="3"/>
    <n v="3.41"/>
    <s v="Profit"/>
  </r>
  <r>
    <d v="2017-02-20T00:00:00"/>
    <x v="3"/>
    <x v="1"/>
    <x v="244"/>
    <s v="Bart Pistole20170220"/>
    <x v="3420"/>
    <x v="26"/>
    <x v="0"/>
    <x v="7"/>
    <s v="Staples"/>
    <n v="9.43"/>
    <n v="3"/>
    <n v="3.07"/>
    <s v="Profit"/>
  </r>
  <r>
    <d v="2017-02-20T00:00:00"/>
    <x v="3"/>
    <x v="1"/>
    <x v="307"/>
    <s v="Katherine Murray20170220"/>
    <x v="3421"/>
    <x v="12"/>
    <x v="2"/>
    <x v="6"/>
    <s v="Toshiba IPT2010-SD IPÂ Telephone"/>
    <n v="333.58"/>
    <n v="3"/>
    <n v="25.02"/>
    <s v="Profit"/>
  </r>
  <r>
    <d v="2017-02-20T00:00:00"/>
    <x v="3"/>
    <x v="1"/>
    <x v="307"/>
    <s v="Katherine Murray20170220"/>
    <x v="3421"/>
    <x v="12"/>
    <x v="2"/>
    <x v="9"/>
    <s v="Microsoft Wireless Mobile Mouse 4000"/>
    <n v="31.99"/>
    <n v="1"/>
    <n v="4.8"/>
    <s v="Profit"/>
  </r>
  <r>
    <d v="2017-02-20T00:00:00"/>
    <x v="3"/>
    <x v="1"/>
    <x v="307"/>
    <s v="Katherine Murray20170220"/>
    <x v="3421"/>
    <x v="12"/>
    <x v="0"/>
    <x v="2"/>
    <s v="Fellowes Bankers Box Stor/Drawer Steel Plus"/>
    <n v="51.17"/>
    <n v="2"/>
    <n v="-6.4"/>
    <s v="Loss"/>
  </r>
  <r>
    <d v="2017-02-20T00:00:00"/>
    <x v="3"/>
    <x v="1"/>
    <x v="307"/>
    <s v="Katherine Murray20170220"/>
    <x v="3421"/>
    <x v="12"/>
    <x v="0"/>
    <x v="10"/>
    <s v="Letter or Legal Size Expandable Poly String Tie Envelopes"/>
    <n v="10.64"/>
    <n v="5"/>
    <n v="3.86"/>
    <s v="Profit"/>
  </r>
  <r>
    <d v="2017-02-20T00:00:00"/>
    <x v="3"/>
    <x v="1"/>
    <x v="307"/>
    <s v="Katherine Murray20170220"/>
    <x v="3421"/>
    <x v="12"/>
    <x v="1"/>
    <x v="8"/>
    <s v="Howard Miller 13&quot; Diameter Pewter Finish Round Wall Clock"/>
    <n v="68.7"/>
    <n v="2"/>
    <n v="16.32"/>
    <s v="Profit"/>
  </r>
  <r>
    <d v="2017-02-20T00:00:00"/>
    <x v="3"/>
    <x v="1"/>
    <x v="307"/>
    <s v="Katherine Murray20170220"/>
    <x v="3421"/>
    <x v="12"/>
    <x v="1"/>
    <x v="13"/>
    <s v="KI Adjustable-Height Table"/>
    <n v="386.91"/>
    <n v="9"/>
    <n v="-185.72"/>
    <s v="Loss"/>
  </r>
  <r>
    <d v="2017-02-21T00:00:00"/>
    <x v="3"/>
    <x v="1"/>
    <x v="610"/>
    <s v="Dave Kipp20170221"/>
    <x v="3422"/>
    <x v="0"/>
    <x v="2"/>
    <x v="9"/>
    <s v="Microsoft Natural Keyboard Elite"/>
    <n v="47.9"/>
    <n v="1"/>
    <n v="-2.99"/>
    <s v="Loss"/>
  </r>
  <r>
    <d v="2017-02-23T00:00:00"/>
    <x v="3"/>
    <x v="1"/>
    <x v="584"/>
    <s v="Clytie Kelty20170223"/>
    <x v="3423"/>
    <x v="3"/>
    <x v="0"/>
    <x v="0"/>
    <s v="Ampad Phone Message Book, Recycled, 400 Message Capacity, 5 Â¾Â” x 11Â”"/>
    <n v="37.44"/>
    <n v="6"/>
    <n v="16.850000000000001"/>
    <s v="Profit"/>
  </r>
  <r>
    <d v="2017-02-23T00:00:00"/>
    <x v="3"/>
    <x v="1"/>
    <x v="689"/>
    <s v="Ann Chong20170223"/>
    <x v="3424"/>
    <x v="22"/>
    <x v="0"/>
    <x v="7"/>
    <s v="Alliance Rubber Bands"/>
    <n v="8.4"/>
    <n v="5"/>
    <n v="0.34"/>
    <s v="Profit"/>
  </r>
  <r>
    <d v="2017-02-23T00:00:00"/>
    <x v="3"/>
    <x v="1"/>
    <x v="689"/>
    <s v="Ann Chong20170223"/>
    <x v="3424"/>
    <x v="22"/>
    <x v="2"/>
    <x v="6"/>
    <s v="invisibleSHIELD by ZAGG Smudge-Free Screen Protector"/>
    <n v="71.959999999999994"/>
    <n v="5"/>
    <n v="25.19"/>
    <s v="Profit"/>
  </r>
  <r>
    <d v="2017-02-24T00:00:00"/>
    <x v="3"/>
    <x v="1"/>
    <x v="710"/>
    <s v="Christy Brittain20170224"/>
    <x v="3425"/>
    <x v="2"/>
    <x v="0"/>
    <x v="3"/>
    <s v="ACCOHIDE 3-Ring Binder, Blue, 1&quot;"/>
    <n v="4.96"/>
    <n v="4"/>
    <n v="-3.8"/>
    <s v="Loss"/>
  </r>
  <r>
    <d v="2017-02-24T00:00:00"/>
    <x v="3"/>
    <x v="1"/>
    <x v="442"/>
    <s v="Erin Smith20170224"/>
    <x v="3426"/>
    <x v="2"/>
    <x v="0"/>
    <x v="0"/>
    <s v="Xerox 1988"/>
    <n v="123.92"/>
    <n v="5"/>
    <n v="38.729999999999997"/>
    <s v="Profit"/>
  </r>
  <r>
    <d v="2017-02-24T00:00:00"/>
    <x v="3"/>
    <x v="1"/>
    <x v="442"/>
    <s v="Erin Smith20170224"/>
    <x v="3426"/>
    <x v="2"/>
    <x v="2"/>
    <x v="9"/>
    <s v="Plantronics CS510 - Over-the-Head monaural Wireless Headset System"/>
    <n v="1319.8"/>
    <n v="5"/>
    <n v="214.47"/>
    <s v="Profit"/>
  </r>
  <r>
    <d v="2017-02-25T00:00:00"/>
    <x v="3"/>
    <x v="1"/>
    <x v="289"/>
    <s v="Michelle Huthwaite20170225"/>
    <x v="3427"/>
    <x v="1"/>
    <x v="0"/>
    <x v="3"/>
    <s v="Avery Hidden Tab Dividers for Binding Systems"/>
    <n v="1.79"/>
    <n v="3"/>
    <n v="-3.04"/>
    <s v="Loss"/>
  </r>
  <r>
    <d v="2017-02-25T00:00:00"/>
    <x v="3"/>
    <x v="1"/>
    <x v="308"/>
    <s v="Scot Wooten20170225"/>
    <x v="3428"/>
    <x v="25"/>
    <x v="1"/>
    <x v="5"/>
    <s v="Global High-Back Leather Tilter, Burgundy"/>
    <n v="196.78"/>
    <n v="2"/>
    <n v="-22.14"/>
    <s v="Loss"/>
  </r>
  <r>
    <d v="2017-02-25T00:00:00"/>
    <x v="3"/>
    <x v="1"/>
    <x v="308"/>
    <s v="Scot Wooten20170225"/>
    <x v="3428"/>
    <x v="25"/>
    <x v="1"/>
    <x v="11"/>
    <s v="Bush Westfield Collection Bookcases, Medium Cherry Finish"/>
    <n v="231.92"/>
    <n v="5"/>
    <n v="5.8"/>
    <s v="Profit"/>
  </r>
  <r>
    <d v="2017-02-26T00:00:00"/>
    <x v="3"/>
    <x v="1"/>
    <x v="214"/>
    <s v="Bradley Talbott20170226"/>
    <x v="3429"/>
    <x v="3"/>
    <x v="0"/>
    <x v="12"/>
    <s v="Kensington 6 Outlet Guardian Standard Surge Protector"/>
    <n v="81.92"/>
    <n v="4"/>
    <n v="22.12"/>
    <s v="Profit"/>
  </r>
  <r>
    <d v="2017-02-26T00:00:00"/>
    <x v="3"/>
    <x v="1"/>
    <x v="214"/>
    <s v="Bradley Talbott20170226"/>
    <x v="3429"/>
    <x v="3"/>
    <x v="2"/>
    <x v="6"/>
    <s v="Toshiba IPT2010-SD IPÂ Telephone"/>
    <n v="889.54"/>
    <n v="8"/>
    <n v="66.72"/>
    <s v="Profit"/>
  </r>
  <r>
    <d v="2017-02-26T00:00:00"/>
    <x v="3"/>
    <x v="1"/>
    <x v="214"/>
    <s v="Bradley Talbott20170226"/>
    <x v="3429"/>
    <x v="3"/>
    <x v="1"/>
    <x v="5"/>
    <s v="GuestStacker Chair with Chrome Finish Legs"/>
    <n v="892.22"/>
    <n v="3"/>
    <n v="89.22"/>
    <s v="Profit"/>
  </r>
  <r>
    <d v="2017-02-26T00:00:00"/>
    <x v="3"/>
    <x v="1"/>
    <x v="214"/>
    <s v="Bradley Talbott20170226"/>
    <x v="3429"/>
    <x v="3"/>
    <x v="0"/>
    <x v="0"/>
    <s v="Xerox 1908"/>
    <n v="223.92"/>
    <n v="4"/>
    <n v="109.72"/>
    <s v="Profit"/>
  </r>
  <r>
    <d v="2017-02-26T00:00:00"/>
    <x v="3"/>
    <x v="1"/>
    <x v="214"/>
    <s v="Bradley Talbott20170226"/>
    <x v="3429"/>
    <x v="3"/>
    <x v="0"/>
    <x v="0"/>
    <s v="Xerox 1924"/>
    <n v="23.12"/>
    <n v="4"/>
    <n v="11.33"/>
    <s v="Profit"/>
  </r>
  <r>
    <d v="2017-02-26T00:00:00"/>
    <x v="3"/>
    <x v="1"/>
    <x v="383"/>
    <s v="Becky Martin20170226"/>
    <x v="3430"/>
    <x v="3"/>
    <x v="0"/>
    <x v="12"/>
    <s v="Tripp Lite TLP810NET Broadband Surge for Modem/Fax"/>
    <n v="356.79"/>
    <n v="7"/>
    <n v="99.9"/>
    <s v="Profit"/>
  </r>
  <r>
    <d v="2017-02-26T00:00:00"/>
    <x v="3"/>
    <x v="1"/>
    <x v="56"/>
    <s v="Dave Brooks20170226"/>
    <x v="3431"/>
    <x v="3"/>
    <x v="1"/>
    <x v="8"/>
    <s v="Tenex B1-RE Series Chair Mats for Low Pile Carpets"/>
    <n v="91.96"/>
    <n v="2"/>
    <n v="15.63"/>
    <s v="Profit"/>
  </r>
  <r>
    <d v="2017-02-26T00:00:00"/>
    <x v="3"/>
    <x v="1"/>
    <x v="56"/>
    <s v="Dave Brooks20170226"/>
    <x v="3431"/>
    <x v="3"/>
    <x v="2"/>
    <x v="6"/>
    <s v="Aastra 57i VoIP phone"/>
    <n v="258.58"/>
    <n v="2"/>
    <n v="19.39"/>
    <s v="Profit"/>
  </r>
  <r>
    <d v="2017-02-26T00:00:00"/>
    <x v="3"/>
    <x v="1"/>
    <x v="56"/>
    <s v="Dave Brooks20170226"/>
    <x v="3431"/>
    <x v="3"/>
    <x v="0"/>
    <x v="0"/>
    <s v="It's Hot Message Books with Stickers, 2 3/4&quot; x 5&quot;"/>
    <n v="29.6"/>
    <n v="4"/>
    <n v="13.32"/>
    <s v="Profit"/>
  </r>
  <r>
    <d v="2017-02-28T00:00:00"/>
    <x v="3"/>
    <x v="1"/>
    <x v="257"/>
    <s v="Duane Benoit20170228"/>
    <x v="3432"/>
    <x v="37"/>
    <x v="0"/>
    <x v="3"/>
    <s v="Pressboard Hanging Data Binders for Unburst Sheets"/>
    <n v="9.84"/>
    <n v="2"/>
    <n v="4.72"/>
    <s v="Profit"/>
  </r>
  <r>
    <d v="2017-02-28T00:00:00"/>
    <x v="3"/>
    <x v="1"/>
    <x v="257"/>
    <s v="Duane Benoit20170228"/>
    <x v="3432"/>
    <x v="37"/>
    <x v="0"/>
    <x v="0"/>
    <s v="Southworth 100% RÃ©sumÃ© Paper, 24lb."/>
    <n v="7.78"/>
    <n v="1"/>
    <n v="3.5"/>
    <s v="Profit"/>
  </r>
  <r>
    <d v="2017-03-02T00:00:00"/>
    <x v="3"/>
    <x v="2"/>
    <x v="660"/>
    <s v="Stewart Carmichael20170302"/>
    <x v="3433"/>
    <x v="0"/>
    <x v="0"/>
    <x v="14"/>
    <s v="Staple remover"/>
    <n v="6.98"/>
    <n v="4"/>
    <n v="-1.4"/>
    <s v="Loss"/>
  </r>
  <r>
    <d v="2017-03-02T00:00:00"/>
    <x v="3"/>
    <x v="2"/>
    <x v="660"/>
    <s v="Stewart Carmichael20170302"/>
    <x v="3433"/>
    <x v="0"/>
    <x v="0"/>
    <x v="3"/>
    <s v="Wilson Jones Leather-Like Binders with DublLock Round Rings"/>
    <n v="12.22"/>
    <n v="7"/>
    <n v="-20.170000000000002"/>
    <s v="Loss"/>
  </r>
  <r>
    <d v="2017-03-02T00:00:00"/>
    <x v="3"/>
    <x v="2"/>
    <x v="706"/>
    <s v="Maribeth Yedwab20170302"/>
    <x v="3434"/>
    <x v="3"/>
    <x v="2"/>
    <x v="6"/>
    <s v="Panasonic KX TS3282B Corded phone"/>
    <n v="196.78"/>
    <n v="3"/>
    <n v="14.76"/>
    <s v="Profit"/>
  </r>
  <r>
    <d v="2017-03-02T00:00:00"/>
    <x v="3"/>
    <x v="2"/>
    <x v="706"/>
    <s v="Maribeth Yedwab20170302"/>
    <x v="3434"/>
    <x v="3"/>
    <x v="2"/>
    <x v="9"/>
    <s v="Logitech G13 Programmable Gameboard with LCD Display"/>
    <n v="479.94"/>
    <n v="6"/>
    <n v="52.79"/>
    <s v="Profit"/>
  </r>
  <r>
    <d v="2017-03-02T00:00:00"/>
    <x v="3"/>
    <x v="2"/>
    <x v="159"/>
    <s v="Dorothy Badders20170302"/>
    <x v="3435"/>
    <x v="7"/>
    <x v="0"/>
    <x v="4"/>
    <s v="Newell 34"/>
    <n v="59.52"/>
    <n v="3"/>
    <n v="15.48"/>
    <s v="Profit"/>
  </r>
  <r>
    <d v="2017-03-02T00:00:00"/>
    <x v="3"/>
    <x v="2"/>
    <x v="159"/>
    <s v="Dorothy Badders20170302"/>
    <x v="3435"/>
    <x v="7"/>
    <x v="0"/>
    <x v="10"/>
    <s v="Staple envelope"/>
    <n v="57.96"/>
    <n v="7"/>
    <n v="27.24"/>
    <s v="Profit"/>
  </r>
  <r>
    <d v="2017-03-02T00:00:00"/>
    <x v="3"/>
    <x v="2"/>
    <x v="159"/>
    <s v="Dorothy Badders20170302"/>
    <x v="3435"/>
    <x v="7"/>
    <x v="1"/>
    <x v="11"/>
    <s v="Bush Cubix Collection Bookcases, Fully Assembled"/>
    <n v="441.96"/>
    <n v="2"/>
    <n v="101.65"/>
    <s v="Profit"/>
  </r>
  <r>
    <d v="2017-03-02T00:00:00"/>
    <x v="3"/>
    <x v="2"/>
    <x v="159"/>
    <s v="Dorothy Badders20170302"/>
    <x v="3435"/>
    <x v="7"/>
    <x v="0"/>
    <x v="0"/>
    <s v="Easy-staple paper"/>
    <n v="68.040000000000006"/>
    <n v="6"/>
    <n v="33.340000000000003"/>
    <s v="Profit"/>
  </r>
  <r>
    <d v="2017-03-02T00:00:00"/>
    <x v="3"/>
    <x v="2"/>
    <x v="409"/>
    <s v="Joseph Airdo20170302"/>
    <x v="3436"/>
    <x v="10"/>
    <x v="0"/>
    <x v="3"/>
    <s v="GBC VeloBind Cover Sets"/>
    <n v="18.53"/>
    <n v="4"/>
    <n v="-12.35"/>
    <s v="Loss"/>
  </r>
  <r>
    <d v="2017-03-02T00:00:00"/>
    <x v="3"/>
    <x v="2"/>
    <x v="687"/>
    <s v="Ken Dana20170302"/>
    <x v="3437"/>
    <x v="3"/>
    <x v="0"/>
    <x v="3"/>
    <s v="Catalog Binders with Expanding Posts"/>
    <n v="107.65"/>
    <n v="2"/>
    <n v="33.64"/>
    <s v="Profit"/>
  </r>
  <r>
    <d v="2017-03-02T00:00:00"/>
    <x v="3"/>
    <x v="2"/>
    <x v="138"/>
    <s v="Roland Schwarz20170302"/>
    <x v="3438"/>
    <x v="0"/>
    <x v="0"/>
    <x v="3"/>
    <s v="Acco Suede Grain Vinyl Round Ring Binder"/>
    <n v="0.56000000000000005"/>
    <n v="1"/>
    <n v="-0.95"/>
    <s v="Loss"/>
  </r>
  <r>
    <d v="2017-03-03T00:00:00"/>
    <x v="3"/>
    <x v="2"/>
    <x v="760"/>
    <s v="Liz Preis20170303"/>
    <x v="3439"/>
    <x v="5"/>
    <x v="0"/>
    <x v="12"/>
    <s v="Acco 6 Outlet Guardian Premium Surge Suppressor"/>
    <n v="72.8"/>
    <n v="5"/>
    <n v="19.66"/>
    <s v="Profit"/>
  </r>
  <r>
    <d v="2017-03-03T00:00:00"/>
    <x v="3"/>
    <x v="2"/>
    <x v="238"/>
    <s v="Richard Eichhorn20170303"/>
    <x v="3440"/>
    <x v="0"/>
    <x v="0"/>
    <x v="0"/>
    <s v="Important Message Pads, 50 4-1/4 x 5-1/2 Forms per Pad"/>
    <n v="26.88"/>
    <n v="8"/>
    <n v="9.74"/>
    <s v="Profit"/>
  </r>
  <r>
    <d v="2017-03-03T00:00:00"/>
    <x v="3"/>
    <x v="2"/>
    <x v="287"/>
    <s v="Emily Phan20170303"/>
    <x v="3441"/>
    <x v="14"/>
    <x v="1"/>
    <x v="5"/>
    <s v="Global Ergonomic Managers Chair"/>
    <n v="180.98"/>
    <n v="1"/>
    <n v="47.05"/>
    <s v="Profit"/>
  </r>
  <r>
    <d v="2017-03-03T00:00:00"/>
    <x v="3"/>
    <x v="2"/>
    <x v="287"/>
    <s v="Emily Phan20170303"/>
    <x v="3441"/>
    <x v="14"/>
    <x v="2"/>
    <x v="9"/>
    <s v="Logitech Wireless Marathon Mouse M705"/>
    <n v="99.98"/>
    <n v="2"/>
    <n v="42.99"/>
    <s v="Profit"/>
  </r>
  <r>
    <d v="2017-03-03T00:00:00"/>
    <x v="3"/>
    <x v="2"/>
    <x v="28"/>
    <s v="Ed Jacobs20170303"/>
    <x v="3442"/>
    <x v="3"/>
    <x v="2"/>
    <x v="9"/>
    <s v="Imation Bio 2GB USBÂ Flash Drive ImationÂ Corp"/>
    <n v="1049.44"/>
    <n v="8"/>
    <n v="440.76"/>
    <s v="Profit"/>
  </r>
  <r>
    <d v="2017-03-03T00:00:00"/>
    <x v="3"/>
    <x v="2"/>
    <x v="28"/>
    <s v="Ed Jacobs20170303"/>
    <x v="3442"/>
    <x v="3"/>
    <x v="1"/>
    <x v="5"/>
    <s v="Novimex Turbo Task Chair"/>
    <n v="170.35"/>
    <n v="3"/>
    <n v="-17.04"/>
    <s v="Loss"/>
  </r>
  <r>
    <d v="2017-03-03T00:00:00"/>
    <x v="3"/>
    <x v="2"/>
    <x v="478"/>
    <s v="Bill Tyler20170303"/>
    <x v="3443"/>
    <x v="3"/>
    <x v="1"/>
    <x v="13"/>
    <s v="Lesro Sheffield Collection Coffee Table, End Table, Center Table, Corner Table"/>
    <n v="399.67"/>
    <n v="7"/>
    <n v="-14.99"/>
    <s v="Loss"/>
  </r>
  <r>
    <d v="2017-03-04T00:00:00"/>
    <x v="3"/>
    <x v="2"/>
    <x v="569"/>
    <s v="Sung Pak20170304"/>
    <x v="3444"/>
    <x v="3"/>
    <x v="0"/>
    <x v="4"/>
    <s v="American Pencil"/>
    <n v="9.32"/>
    <n v="4"/>
    <n v="2.7"/>
    <s v="Profit"/>
  </r>
  <r>
    <d v="2017-03-04T00:00:00"/>
    <x v="3"/>
    <x v="2"/>
    <x v="569"/>
    <s v="Sung Pak20170304"/>
    <x v="3444"/>
    <x v="3"/>
    <x v="0"/>
    <x v="10"/>
    <s v="White Envelopes, White Envelopes with Clear Poly Window"/>
    <n v="15.25"/>
    <n v="1"/>
    <n v="7.02"/>
    <s v="Profit"/>
  </r>
  <r>
    <d v="2017-03-04T00:00:00"/>
    <x v="3"/>
    <x v="2"/>
    <x v="0"/>
    <s v="Darren Powers20170304"/>
    <x v="3445"/>
    <x v="0"/>
    <x v="0"/>
    <x v="0"/>
    <s v="Xerox 1934"/>
    <n v="89.57"/>
    <n v="2"/>
    <n v="32.47"/>
    <s v="Profit"/>
  </r>
  <r>
    <d v="2017-03-04T00:00:00"/>
    <x v="3"/>
    <x v="2"/>
    <x v="722"/>
    <s v="Tonja Turnell20170304"/>
    <x v="3446"/>
    <x v="0"/>
    <x v="1"/>
    <x v="8"/>
    <s v="Howard Miller 13-3/4&quot; Diameter Brushed Chrome Round Wall Clock"/>
    <n v="103.5"/>
    <n v="5"/>
    <n v="-77.63"/>
    <s v="Loss"/>
  </r>
  <r>
    <d v="2017-03-04T00:00:00"/>
    <x v="3"/>
    <x v="2"/>
    <x v="722"/>
    <s v="Tonja Turnell20170304"/>
    <x v="3446"/>
    <x v="0"/>
    <x v="0"/>
    <x v="1"/>
    <s v="Avery 497"/>
    <n v="2.46"/>
    <n v="1"/>
    <n v="0.86"/>
    <s v="Profit"/>
  </r>
  <r>
    <d v="2017-03-04T00:00:00"/>
    <x v="3"/>
    <x v="2"/>
    <x v="722"/>
    <s v="Tonja Turnell20170304"/>
    <x v="3446"/>
    <x v="0"/>
    <x v="0"/>
    <x v="2"/>
    <s v="Crate-A-Files"/>
    <n v="8.7200000000000006"/>
    <n v="1"/>
    <n v="0.65"/>
    <s v="Profit"/>
  </r>
  <r>
    <d v="2017-03-05T00:00:00"/>
    <x v="3"/>
    <x v="2"/>
    <x v="500"/>
    <s v="Pete Kriz20170305"/>
    <x v="3447"/>
    <x v="21"/>
    <x v="0"/>
    <x v="1"/>
    <s v="Avery 515"/>
    <n v="25.06"/>
    <n v="2"/>
    <n v="11.78"/>
    <s v="Profit"/>
  </r>
  <r>
    <d v="2017-03-05T00:00:00"/>
    <x v="3"/>
    <x v="2"/>
    <x v="427"/>
    <s v="Julia Dunbar20170305"/>
    <x v="3448"/>
    <x v="28"/>
    <x v="0"/>
    <x v="7"/>
    <s v="Advantus Map Pennant Flags and Round Head Tacks"/>
    <n v="7.9"/>
    <n v="2"/>
    <n v="2.5299999999999998"/>
    <s v="Profit"/>
  </r>
  <r>
    <d v="2017-03-05T00:00:00"/>
    <x v="3"/>
    <x v="2"/>
    <x v="427"/>
    <s v="Julia Dunbar20170305"/>
    <x v="3448"/>
    <x v="28"/>
    <x v="0"/>
    <x v="2"/>
    <s v="Recycled Steel Personal File for Standard File Folders"/>
    <n v="221.16"/>
    <n v="4"/>
    <n v="57.5"/>
    <s v="Profit"/>
  </r>
  <r>
    <d v="2017-03-05T00:00:00"/>
    <x v="3"/>
    <x v="2"/>
    <x v="427"/>
    <s v="Julia Dunbar20170305"/>
    <x v="3448"/>
    <x v="28"/>
    <x v="0"/>
    <x v="3"/>
    <s v="GBC ProClick Punch Binding System"/>
    <n v="127.96"/>
    <n v="2"/>
    <n v="62.7"/>
    <s v="Profit"/>
  </r>
  <r>
    <d v="2017-03-05T00:00:00"/>
    <x v="3"/>
    <x v="2"/>
    <x v="427"/>
    <s v="Julia Dunbar20170305"/>
    <x v="3448"/>
    <x v="28"/>
    <x v="0"/>
    <x v="3"/>
    <s v="Avery Hole Reinforcements"/>
    <n v="18.690000000000001"/>
    <n v="3"/>
    <n v="9.16"/>
    <s v="Profit"/>
  </r>
  <r>
    <d v="2017-03-05T00:00:00"/>
    <x v="3"/>
    <x v="2"/>
    <x v="595"/>
    <s v="Claudia Bergmann20170305"/>
    <x v="3449"/>
    <x v="29"/>
    <x v="0"/>
    <x v="10"/>
    <s v="Laser &amp; Ink Jet Business Envelopes"/>
    <n v="42.68"/>
    <n v="4"/>
    <n v="19.63"/>
    <s v="Profit"/>
  </r>
  <r>
    <d v="2017-03-05T00:00:00"/>
    <x v="3"/>
    <x v="2"/>
    <x v="595"/>
    <s v="Claudia Bergmann20170305"/>
    <x v="3449"/>
    <x v="29"/>
    <x v="2"/>
    <x v="9"/>
    <s v="Logitech G700s Rechargeable Gaming Mouse"/>
    <n v="299.97000000000003"/>
    <n v="3"/>
    <n v="125.99"/>
    <s v="Profit"/>
  </r>
  <r>
    <d v="2017-03-05T00:00:00"/>
    <x v="3"/>
    <x v="2"/>
    <x v="595"/>
    <s v="Claudia Bergmann20170305"/>
    <x v="3449"/>
    <x v="29"/>
    <x v="0"/>
    <x v="12"/>
    <s v="Kensington 7 Outlet MasterPiece HOMEOFFICE Power Control Center"/>
    <n v="262.24"/>
    <n v="2"/>
    <n v="78.67"/>
    <s v="Profit"/>
  </r>
  <r>
    <d v="2017-03-05T00:00:00"/>
    <x v="3"/>
    <x v="2"/>
    <x v="595"/>
    <s v="Claudia Bergmann20170305"/>
    <x v="3449"/>
    <x v="29"/>
    <x v="0"/>
    <x v="3"/>
    <s v="Ibico Recycled Linen-Style Covers"/>
    <n v="234.36"/>
    <n v="6"/>
    <n v="112.49"/>
    <s v="Profit"/>
  </r>
  <r>
    <d v="2017-03-06T00:00:00"/>
    <x v="3"/>
    <x v="2"/>
    <x v="782"/>
    <s v="Roland Murray20170306"/>
    <x v="3450"/>
    <x v="20"/>
    <x v="0"/>
    <x v="0"/>
    <s v="Xerox 1883"/>
    <n v="26.38"/>
    <n v="1"/>
    <n v="12.13"/>
    <s v="Profit"/>
  </r>
  <r>
    <d v="2017-03-06T00:00:00"/>
    <x v="3"/>
    <x v="2"/>
    <x v="782"/>
    <s v="Roland Murray20170306"/>
    <x v="3450"/>
    <x v="20"/>
    <x v="1"/>
    <x v="8"/>
    <s v="Westinghouse Floor Lamp with Metal Mesh Shade, Black"/>
    <n v="71.97"/>
    <n v="3"/>
    <n v="16.55"/>
    <s v="Profit"/>
  </r>
  <r>
    <d v="2017-03-06T00:00:00"/>
    <x v="3"/>
    <x v="2"/>
    <x v="151"/>
    <s v="Ben Ferrer20170306"/>
    <x v="3451"/>
    <x v="3"/>
    <x v="0"/>
    <x v="3"/>
    <s v="Economy Binders"/>
    <n v="14.98"/>
    <n v="9"/>
    <n v="5.43"/>
    <s v="Profit"/>
  </r>
  <r>
    <d v="2017-03-06T00:00:00"/>
    <x v="3"/>
    <x v="2"/>
    <x v="562"/>
    <s v="Sally Hughsby20170306"/>
    <x v="3452"/>
    <x v="3"/>
    <x v="0"/>
    <x v="2"/>
    <s v="File Shuttle II and Handi-File, Black"/>
    <n v="67.78"/>
    <n v="2"/>
    <n v="16.95"/>
    <s v="Profit"/>
  </r>
  <r>
    <d v="2017-03-06T00:00:00"/>
    <x v="3"/>
    <x v="2"/>
    <x v="658"/>
    <s v="Frank Carlisle20170306"/>
    <x v="3453"/>
    <x v="3"/>
    <x v="0"/>
    <x v="4"/>
    <s v="Fluorescent Highlighters by Dixon"/>
    <n v="23.88"/>
    <n v="6"/>
    <n v="8.1199999999999992"/>
    <s v="Profit"/>
  </r>
  <r>
    <d v="2017-03-06T00:00:00"/>
    <x v="3"/>
    <x v="2"/>
    <x v="658"/>
    <s v="Frank Carlisle20170306"/>
    <x v="3453"/>
    <x v="3"/>
    <x v="0"/>
    <x v="1"/>
    <s v="Avery 49"/>
    <n v="11.52"/>
    <n v="4"/>
    <n v="5.64"/>
    <s v="Profit"/>
  </r>
  <r>
    <d v="2017-03-06T00:00:00"/>
    <x v="3"/>
    <x v="2"/>
    <x v="658"/>
    <s v="Frank Carlisle20170306"/>
    <x v="3453"/>
    <x v="3"/>
    <x v="0"/>
    <x v="0"/>
    <s v="Xerox 1893"/>
    <n v="286.93"/>
    <n v="7"/>
    <n v="140.6"/>
    <s v="Profit"/>
  </r>
  <r>
    <d v="2017-03-06T00:00:00"/>
    <x v="3"/>
    <x v="2"/>
    <x v="658"/>
    <s v="Frank Carlisle20170306"/>
    <x v="3453"/>
    <x v="3"/>
    <x v="2"/>
    <x v="6"/>
    <s v="Digium D40 VoIP phone"/>
    <n v="206.38"/>
    <n v="2"/>
    <n v="23.22"/>
    <s v="Profit"/>
  </r>
  <r>
    <d v="2017-03-06T00:00:00"/>
    <x v="3"/>
    <x v="2"/>
    <x v="738"/>
    <s v="Don Weiss20170306"/>
    <x v="3454"/>
    <x v="0"/>
    <x v="0"/>
    <x v="1"/>
    <s v="Avery 511"/>
    <n v="4.93"/>
    <n v="2"/>
    <n v="1.72"/>
    <s v="Profit"/>
  </r>
  <r>
    <d v="2017-03-06T00:00:00"/>
    <x v="3"/>
    <x v="2"/>
    <x v="738"/>
    <s v="Don Weiss20170306"/>
    <x v="3454"/>
    <x v="0"/>
    <x v="0"/>
    <x v="4"/>
    <s v="Newell 345"/>
    <n v="63.49"/>
    <n v="4"/>
    <n v="4.76"/>
    <s v="Profit"/>
  </r>
  <r>
    <d v="2017-03-07T00:00:00"/>
    <x v="3"/>
    <x v="2"/>
    <x v="588"/>
    <s v="Michael Granlund20170307"/>
    <x v="3455"/>
    <x v="36"/>
    <x v="2"/>
    <x v="9"/>
    <s v="Logitech Desktop MK120 Mouse and keyboard Combo"/>
    <n v="49.08"/>
    <n v="3"/>
    <n v="4.91"/>
    <s v="Profit"/>
  </r>
  <r>
    <d v="2017-03-07T00:00:00"/>
    <x v="3"/>
    <x v="2"/>
    <x v="489"/>
    <s v="Shahid Hopkins20170307"/>
    <x v="3456"/>
    <x v="20"/>
    <x v="0"/>
    <x v="3"/>
    <s v="3M Organizer Strips"/>
    <n v="25.92"/>
    <n v="6"/>
    <n v="9.07"/>
    <s v="Profit"/>
  </r>
  <r>
    <d v="2017-03-07T00:00:00"/>
    <x v="3"/>
    <x v="2"/>
    <x v="489"/>
    <s v="Shahid Hopkins20170307"/>
    <x v="3456"/>
    <x v="20"/>
    <x v="0"/>
    <x v="1"/>
    <s v="Avery 4027 File Folder Labels for Dot Matrix Printers, 5000 Labels per Box, White"/>
    <n v="91.59"/>
    <n v="3"/>
    <n v="42.13"/>
    <s v="Profit"/>
  </r>
  <r>
    <d v="2017-03-08T00:00:00"/>
    <x v="3"/>
    <x v="2"/>
    <x v="668"/>
    <s v="Victoria Brennan20170308"/>
    <x v="3457"/>
    <x v="4"/>
    <x v="0"/>
    <x v="12"/>
    <s v="Belkin 8 Outlet SurgeMaster II Gold Surge Protector with Phone Protection"/>
    <n v="647.84"/>
    <n v="8"/>
    <n v="168.44"/>
    <s v="Profit"/>
  </r>
  <r>
    <d v="2017-03-08T00:00:00"/>
    <x v="3"/>
    <x v="2"/>
    <x v="668"/>
    <s v="Victoria Brennan20170308"/>
    <x v="3457"/>
    <x v="4"/>
    <x v="0"/>
    <x v="1"/>
    <s v="Avery Address/Shipping Labels for Typewriters, 4&quot; x 2&quot;"/>
    <n v="20.7"/>
    <n v="2"/>
    <n v="9.94"/>
    <s v="Profit"/>
  </r>
  <r>
    <d v="2017-03-08T00:00:00"/>
    <x v="3"/>
    <x v="2"/>
    <x v="545"/>
    <s v="Alan Hwang20170308"/>
    <x v="3458"/>
    <x v="3"/>
    <x v="0"/>
    <x v="3"/>
    <s v="Green Canvas Binder for 8-1/2&quot; x 14&quot; Sheets"/>
    <n v="171.2"/>
    <n v="5"/>
    <n v="64.2"/>
    <s v="Profit"/>
  </r>
  <r>
    <d v="2017-03-08T00:00:00"/>
    <x v="3"/>
    <x v="2"/>
    <x v="545"/>
    <s v="Alan Hwang20170308"/>
    <x v="3458"/>
    <x v="3"/>
    <x v="0"/>
    <x v="4"/>
    <s v="Newell 323"/>
    <n v="3.36"/>
    <n v="2"/>
    <n v="0.87"/>
    <s v="Profit"/>
  </r>
  <r>
    <d v="2017-03-09T00:00:00"/>
    <x v="3"/>
    <x v="2"/>
    <x v="754"/>
    <s v="Lindsay Williams20170309"/>
    <x v="3459"/>
    <x v="3"/>
    <x v="2"/>
    <x v="9"/>
    <s v="Logitech Wireless Headset h800"/>
    <n v="199.98"/>
    <n v="2"/>
    <n v="69.989999999999995"/>
    <s v="Profit"/>
  </r>
  <r>
    <d v="2017-03-09T00:00:00"/>
    <x v="3"/>
    <x v="2"/>
    <x v="366"/>
    <s v="Karl Braun20170309"/>
    <x v="3460"/>
    <x v="3"/>
    <x v="2"/>
    <x v="16"/>
    <s v="Hewlett Packard 310 Color Digital Copier"/>
    <n v="479.98"/>
    <n v="2"/>
    <n v="60"/>
    <s v="Profit"/>
  </r>
  <r>
    <d v="2017-03-09T00:00:00"/>
    <x v="3"/>
    <x v="2"/>
    <x v="366"/>
    <s v="Karl Braun20170309"/>
    <x v="3460"/>
    <x v="3"/>
    <x v="0"/>
    <x v="3"/>
    <s v="DXL Angle-View Binders with Locking Rings by Samsill"/>
    <n v="30.84"/>
    <n v="5"/>
    <n v="9.64"/>
    <s v="Profit"/>
  </r>
  <r>
    <d v="2017-03-10T00:00:00"/>
    <x v="3"/>
    <x v="2"/>
    <x v="772"/>
    <s v="Mick Hernandez20170310"/>
    <x v="3461"/>
    <x v="2"/>
    <x v="0"/>
    <x v="4"/>
    <s v="Newell 337"/>
    <n v="5.25"/>
    <n v="2"/>
    <n v="0.59"/>
    <s v="Profit"/>
  </r>
  <r>
    <d v="2017-03-10T00:00:00"/>
    <x v="3"/>
    <x v="2"/>
    <x v="772"/>
    <s v="Mick Hernandez20170310"/>
    <x v="3461"/>
    <x v="2"/>
    <x v="2"/>
    <x v="6"/>
    <s v="Cisco SPA525G2 IP Phone - Wireless"/>
    <n v="35.909999999999997"/>
    <n v="3"/>
    <n v="-8.3800000000000008"/>
    <s v="Loss"/>
  </r>
  <r>
    <d v="2017-03-10T00:00:00"/>
    <x v="3"/>
    <x v="2"/>
    <x v="772"/>
    <s v="Mick Hernandez20170310"/>
    <x v="3461"/>
    <x v="2"/>
    <x v="1"/>
    <x v="8"/>
    <s v="Westinghouse Clip-On Gooseneck Lamps"/>
    <n v="6.7"/>
    <n v="1"/>
    <n v="0.5"/>
    <s v="Profit"/>
  </r>
  <r>
    <d v="2017-03-10T00:00:00"/>
    <x v="3"/>
    <x v="2"/>
    <x v="772"/>
    <s v="Mick Hernandez20170310"/>
    <x v="3461"/>
    <x v="2"/>
    <x v="1"/>
    <x v="8"/>
    <s v="Howard Miller Distant Time Traveler Alarm Clock"/>
    <n v="43.87"/>
    <n v="2"/>
    <n v="11.52"/>
    <s v="Profit"/>
  </r>
  <r>
    <d v="2017-03-10T00:00:00"/>
    <x v="3"/>
    <x v="2"/>
    <x v="185"/>
    <s v="Emily Burns20170310"/>
    <x v="3462"/>
    <x v="2"/>
    <x v="2"/>
    <x v="6"/>
    <s v="Nokia Lumia 521 (T-Mobile)"/>
    <n v="53.98"/>
    <n v="3"/>
    <n v="-10.8"/>
    <s v="Loss"/>
  </r>
  <r>
    <d v="2017-03-10T00:00:00"/>
    <x v="3"/>
    <x v="2"/>
    <x v="600"/>
    <s v="Karen Seio20170310"/>
    <x v="3463"/>
    <x v="25"/>
    <x v="0"/>
    <x v="12"/>
    <s v="Euro Pro Shark Stick Mini Vacuum"/>
    <n v="48.78"/>
    <n v="1"/>
    <n v="3.66"/>
    <s v="Profit"/>
  </r>
  <r>
    <d v="2017-03-10T00:00:00"/>
    <x v="3"/>
    <x v="2"/>
    <x v="600"/>
    <s v="Karen Seio20170310"/>
    <x v="3463"/>
    <x v="25"/>
    <x v="0"/>
    <x v="3"/>
    <s v="Heavy-Duty E-Z-D Binders"/>
    <n v="13.09"/>
    <n v="4"/>
    <n v="-10.039999999999999"/>
    <s v="Loss"/>
  </r>
  <r>
    <d v="2017-03-10T00:00:00"/>
    <x v="3"/>
    <x v="2"/>
    <x v="507"/>
    <s v="Candace McMahon20170310"/>
    <x v="3464"/>
    <x v="3"/>
    <x v="2"/>
    <x v="9"/>
    <s v="MaxellÂ LTO Ultrium - 800 GB"/>
    <n v="111.96"/>
    <n v="4"/>
    <n v="21.27"/>
    <s v="Profit"/>
  </r>
  <r>
    <d v="2017-03-10T00:00:00"/>
    <x v="3"/>
    <x v="2"/>
    <x v="496"/>
    <s v="Maribeth Dona20170310"/>
    <x v="3465"/>
    <x v="0"/>
    <x v="1"/>
    <x v="13"/>
    <s v="Bevis Traditional Conference Table Top, Plinth Base"/>
    <n v="933.41"/>
    <n v="4"/>
    <n v="-173.35"/>
    <s v="Loss"/>
  </r>
  <r>
    <d v="2017-03-11T00:00:00"/>
    <x v="3"/>
    <x v="2"/>
    <x v="655"/>
    <s v="Max Jones20170311"/>
    <x v="3466"/>
    <x v="14"/>
    <x v="0"/>
    <x v="3"/>
    <s v="GBC DocuBind TL200 Manual Binding Machine"/>
    <n v="895.92"/>
    <n v="4"/>
    <n v="421.08"/>
    <s v="Profit"/>
  </r>
  <r>
    <d v="2017-03-11T00:00:00"/>
    <x v="3"/>
    <x v="2"/>
    <x v="167"/>
    <s v="Marc Harrigan20170311"/>
    <x v="3467"/>
    <x v="2"/>
    <x v="2"/>
    <x v="6"/>
    <s v="Nortel Meridian M5316 Digital phone"/>
    <n v="776.85"/>
    <n v="5"/>
    <n v="-181.27"/>
    <s v="Loss"/>
  </r>
  <r>
    <d v="2017-03-11T00:00:00"/>
    <x v="3"/>
    <x v="2"/>
    <x v="167"/>
    <s v="Marc Harrigan20170311"/>
    <x v="3467"/>
    <x v="2"/>
    <x v="0"/>
    <x v="3"/>
    <s v="Avery Trapezoid Ring Binder, 3&quot; Capacity, Black, 1040 sheets"/>
    <n v="12.29"/>
    <n v="1"/>
    <n v="-8.61"/>
    <s v="Loss"/>
  </r>
  <r>
    <d v="2017-03-11T00:00:00"/>
    <x v="3"/>
    <x v="2"/>
    <x v="167"/>
    <s v="Marc Harrigan20170311"/>
    <x v="3467"/>
    <x v="2"/>
    <x v="1"/>
    <x v="13"/>
    <s v="KI Adjustable-Height Table"/>
    <n v="154.76"/>
    <n v="3"/>
    <n v="-46.43"/>
    <s v="Loss"/>
  </r>
  <r>
    <d v="2017-03-11T00:00:00"/>
    <x v="3"/>
    <x v="2"/>
    <x v="167"/>
    <s v="Marc Harrigan20170311"/>
    <x v="3467"/>
    <x v="2"/>
    <x v="0"/>
    <x v="2"/>
    <s v="Desktop 3-Pocket Hot File"/>
    <n v="43.28"/>
    <n v="1"/>
    <n v="3.25"/>
    <s v="Profit"/>
  </r>
  <r>
    <d v="2017-03-11T00:00:00"/>
    <x v="3"/>
    <x v="2"/>
    <x v="298"/>
    <s v="Paul Van Hugh20170311"/>
    <x v="3468"/>
    <x v="32"/>
    <x v="2"/>
    <x v="9"/>
    <s v="Memorex Mini Travel Drive 16 GB USB 2.0 Flash Drive"/>
    <n v="63.88"/>
    <n v="4"/>
    <n v="24.91"/>
    <s v="Profit"/>
  </r>
  <r>
    <d v="2017-03-11T00:00:00"/>
    <x v="3"/>
    <x v="2"/>
    <x v="298"/>
    <s v="Paul Van Hugh20170311"/>
    <x v="3468"/>
    <x v="32"/>
    <x v="1"/>
    <x v="8"/>
    <s v="Executive Impressions 16-1/2&quot; Circular Wall Clock"/>
    <n v="26.72"/>
    <n v="1"/>
    <n v="11.76"/>
    <s v="Profit"/>
  </r>
  <r>
    <d v="2017-03-12T00:00:00"/>
    <x v="3"/>
    <x v="2"/>
    <x v="127"/>
    <s v="Ken Black20170312"/>
    <x v="3469"/>
    <x v="32"/>
    <x v="2"/>
    <x v="6"/>
    <s v="PowerGen Dual USB Car Charger"/>
    <n v="69.930000000000007"/>
    <n v="7"/>
    <n v="32.17"/>
    <s v="Profit"/>
  </r>
  <r>
    <d v="2017-03-12T00:00:00"/>
    <x v="3"/>
    <x v="2"/>
    <x v="544"/>
    <s v="Bill Stewart20170312"/>
    <x v="3470"/>
    <x v="3"/>
    <x v="0"/>
    <x v="2"/>
    <s v="Carina Double Wide Media Storage Towers in Natural &amp; Black"/>
    <n v="242.94"/>
    <n v="3"/>
    <n v="9.7200000000000006"/>
    <s v="Profit"/>
  </r>
  <r>
    <d v="2017-03-12T00:00:00"/>
    <x v="3"/>
    <x v="2"/>
    <x v="41"/>
    <s v="Guy Armstrong20170312"/>
    <x v="3471"/>
    <x v="13"/>
    <x v="0"/>
    <x v="3"/>
    <s v="Avery Non-Stick Binders"/>
    <n v="40.409999999999997"/>
    <n v="9"/>
    <n v="18.59"/>
    <s v="Profit"/>
  </r>
  <r>
    <d v="2017-03-13T00:00:00"/>
    <x v="3"/>
    <x v="2"/>
    <x v="432"/>
    <s v="Karen Ferguson20170313"/>
    <x v="3472"/>
    <x v="3"/>
    <x v="0"/>
    <x v="0"/>
    <s v="Multicolor Computer Printout Paper"/>
    <n v="314.55"/>
    <n v="3"/>
    <n v="150.97999999999999"/>
    <s v="Profit"/>
  </r>
  <r>
    <d v="2017-03-13T00:00:00"/>
    <x v="3"/>
    <x v="2"/>
    <x v="499"/>
    <s v="Benjamin Farhat20170313"/>
    <x v="3473"/>
    <x v="31"/>
    <x v="0"/>
    <x v="2"/>
    <s v="SimpliFile Personal File, Black Granite, 15w x 6-15/16d x 11-1/4h"/>
    <n v="90.8"/>
    <n v="8"/>
    <n v="25.42"/>
    <s v="Profit"/>
  </r>
  <r>
    <d v="2017-03-13T00:00:00"/>
    <x v="3"/>
    <x v="2"/>
    <x v="499"/>
    <s v="Benjamin Farhat20170313"/>
    <x v="3473"/>
    <x v="31"/>
    <x v="2"/>
    <x v="6"/>
    <s v="OtterBox Commuter Series Case - iPhone 5 &amp; 5s"/>
    <n v="140.74"/>
    <n v="8"/>
    <n v="49.26"/>
    <s v="Profit"/>
  </r>
  <r>
    <d v="2017-03-13T00:00:00"/>
    <x v="3"/>
    <x v="2"/>
    <x v="499"/>
    <s v="Benjamin Farhat20170313"/>
    <x v="3473"/>
    <x v="31"/>
    <x v="2"/>
    <x v="9"/>
    <s v="Logitech Wireless Headset H600 Over-The-Head Design"/>
    <n v="214.95"/>
    <n v="5"/>
    <n v="88.13"/>
    <s v="Profit"/>
  </r>
  <r>
    <d v="2017-03-13T00:00:00"/>
    <x v="3"/>
    <x v="2"/>
    <x v="499"/>
    <s v="Benjamin Farhat20170313"/>
    <x v="3473"/>
    <x v="31"/>
    <x v="0"/>
    <x v="0"/>
    <s v="Xerox 230"/>
    <n v="45.36"/>
    <n v="7"/>
    <n v="21.77"/>
    <s v="Profit"/>
  </r>
  <r>
    <d v="2017-03-13T00:00:00"/>
    <x v="3"/>
    <x v="2"/>
    <x v="499"/>
    <s v="Benjamin Farhat20170313"/>
    <x v="3473"/>
    <x v="31"/>
    <x v="0"/>
    <x v="0"/>
    <s v="Xerox 1885"/>
    <n v="288.24"/>
    <n v="6"/>
    <n v="138.36000000000001"/>
    <s v="Profit"/>
  </r>
  <r>
    <d v="2017-03-13T00:00:00"/>
    <x v="3"/>
    <x v="2"/>
    <x v="145"/>
    <s v="Sanjit Engle20170313"/>
    <x v="3474"/>
    <x v="26"/>
    <x v="0"/>
    <x v="14"/>
    <s v="Martin Yale Chadless Opener Electric Letter Opener"/>
    <n v="1332.5"/>
    <n v="2"/>
    <n v="-299.81"/>
    <s v="Loss"/>
  </r>
  <r>
    <d v="2017-03-13T00:00:00"/>
    <x v="3"/>
    <x v="2"/>
    <x v="720"/>
    <s v="Stephanie Ulpright20170313"/>
    <x v="3475"/>
    <x v="1"/>
    <x v="0"/>
    <x v="4"/>
    <s v="Col-Erase Pencils with Erasers"/>
    <n v="19.46"/>
    <n v="4"/>
    <n v="2.19"/>
    <s v="Profit"/>
  </r>
  <r>
    <d v="2017-03-13T00:00:00"/>
    <x v="3"/>
    <x v="2"/>
    <x v="720"/>
    <s v="Stephanie Ulpright20170313"/>
    <x v="3475"/>
    <x v="1"/>
    <x v="2"/>
    <x v="15"/>
    <s v="HP Officejet Pro 8600 e-All-In-One Printer, Copier, Scanner, Fax"/>
    <n v="209.99"/>
    <n v="2"/>
    <n v="9"/>
    <s v="Profit"/>
  </r>
  <r>
    <d v="2017-03-13T00:00:00"/>
    <x v="3"/>
    <x v="2"/>
    <x v="720"/>
    <s v="Stephanie Ulpright20170313"/>
    <x v="3475"/>
    <x v="1"/>
    <x v="0"/>
    <x v="4"/>
    <s v="Eberhard Faber 3 1/2&quot; Golf Pencils"/>
    <n v="29.76"/>
    <n v="5"/>
    <n v="1.86"/>
    <s v="Profit"/>
  </r>
  <r>
    <d v="2017-03-13T00:00:00"/>
    <x v="3"/>
    <x v="2"/>
    <x v="720"/>
    <s v="Stephanie Ulpright20170313"/>
    <x v="3475"/>
    <x v="1"/>
    <x v="1"/>
    <x v="5"/>
    <s v="SAFCO Folding Chair Trolley"/>
    <n v="89.77"/>
    <n v="1"/>
    <n v="-2.56"/>
    <s v="Loss"/>
  </r>
  <r>
    <d v="2017-03-13T00:00:00"/>
    <x v="3"/>
    <x v="2"/>
    <x v="720"/>
    <s v="Stephanie Ulpright20170313"/>
    <x v="3475"/>
    <x v="1"/>
    <x v="2"/>
    <x v="16"/>
    <s v="Hewlett Packard LaserJet 3310 Copier"/>
    <n v="959.98"/>
    <n v="2"/>
    <n v="335.99"/>
    <s v="Profit"/>
  </r>
  <r>
    <d v="2017-03-13T00:00:00"/>
    <x v="3"/>
    <x v="2"/>
    <x v="720"/>
    <s v="Stephanie Ulpright20170313"/>
    <x v="3475"/>
    <x v="1"/>
    <x v="0"/>
    <x v="0"/>
    <s v="Xerox 1993"/>
    <n v="15.55"/>
    <n v="3"/>
    <n v="5.64"/>
    <s v="Profit"/>
  </r>
  <r>
    <d v="2017-03-13T00:00:00"/>
    <x v="3"/>
    <x v="2"/>
    <x v="720"/>
    <s v="Stephanie Ulpright20170313"/>
    <x v="3475"/>
    <x v="1"/>
    <x v="2"/>
    <x v="6"/>
    <s v="Plantronics MX500i Earset"/>
    <n v="34.36"/>
    <n v="1"/>
    <n v="-7.3"/>
    <s v="Loss"/>
  </r>
  <r>
    <d v="2017-03-13T00:00:00"/>
    <x v="3"/>
    <x v="2"/>
    <x v="59"/>
    <s v="Shahid Collister20170313"/>
    <x v="3476"/>
    <x v="37"/>
    <x v="0"/>
    <x v="3"/>
    <s v="GBC VeloBind Cover Sets"/>
    <n v="30.88"/>
    <n v="2"/>
    <n v="15.44"/>
    <s v="Profit"/>
  </r>
  <r>
    <d v="2017-03-13T00:00:00"/>
    <x v="3"/>
    <x v="2"/>
    <x v="59"/>
    <s v="Shahid Collister20170313"/>
    <x v="3476"/>
    <x v="37"/>
    <x v="0"/>
    <x v="12"/>
    <s v="Hoover Commercial Lightweight Upright Vacuum with E-Z Empty Dirt Cup"/>
    <n v="465.16"/>
    <n v="2"/>
    <n v="120.94"/>
    <s v="Profit"/>
  </r>
  <r>
    <d v="2017-03-13T00:00:00"/>
    <x v="3"/>
    <x v="2"/>
    <x v="59"/>
    <s v="Shahid Collister20170313"/>
    <x v="3476"/>
    <x v="37"/>
    <x v="0"/>
    <x v="0"/>
    <s v="Strathmore Photo Mount Cards"/>
    <n v="27.12"/>
    <n v="4"/>
    <n v="12.48"/>
    <s v="Profit"/>
  </r>
  <r>
    <d v="2017-03-13T00:00:00"/>
    <x v="3"/>
    <x v="2"/>
    <x v="733"/>
    <s v="Joy Bell-20170313"/>
    <x v="3477"/>
    <x v="36"/>
    <x v="0"/>
    <x v="3"/>
    <s v="Avery Arch Ring Binders"/>
    <n v="174.3"/>
    <n v="3"/>
    <n v="81.92"/>
    <s v="Profit"/>
  </r>
  <r>
    <d v="2017-03-13T00:00:00"/>
    <x v="3"/>
    <x v="2"/>
    <x v="711"/>
    <s v="Meg Tillman20170313"/>
    <x v="3478"/>
    <x v="20"/>
    <x v="2"/>
    <x v="6"/>
    <s v="Panasonic KX T7736-B Digital phone"/>
    <n v="299.89999999999998"/>
    <n v="2"/>
    <n v="74.98"/>
    <s v="Profit"/>
  </r>
  <r>
    <d v="2017-03-13T00:00:00"/>
    <x v="3"/>
    <x v="2"/>
    <x v="136"/>
    <s v="Frank Hawley20170313"/>
    <x v="3479"/>
    <x v="1"/>
    <x v="2"/>
    <x v="6"/>
    <s v="PowerGen Dual USB Car Charger"/>
    <n v="7.99"/>
    <n v="1"/>
    <n v="2.6"/>
    <s v="Profit"/>
  </r>
  <r>
    <d v="2017-03-14T00:00:00"/>
    <x v="3"/>
    <x v="2"/>
    <x v="396"/>
    <s v="Brad Norvell20170314"/>
    <x v="3480"/>
    <x v="1"/>
    <x v="2"/>
    <x v="6"/>
    <s v="Seidio BD2-HK3IPH5-BK DILEX Case and Holster Combo for Apple iPhone 5/5s - Black"/>
    <n v="49.62"/>
    <n v="2"/>
    <n v="4.96"/>
    <s v="Profit"/>
  </r>
  <r>
    <d v="2017-03-16T00:00:00"/>
    <x v="3"/>
    <x v="2"/>
    <x v="139"/>
    <s v="Valerie Mitchum20170316"/>
    <x v="3481"/>
    <x v="22"/>
    <x v="0"/>
    <x v="0"/>
    <s v="Xerox 214"/>
    <n v="6.48"/>
    <n v="1"/>
    <n v="3.11"/>
    <s v="Profit"/>
  </r>
  <r>
    <d v="2017-03-16T00:00:00"/>
    <x v="3"/>
    <x v="2"/>
    <x v="139"/>
    <s v="Valerie Mitchum20170316"/>
    <x v="3481"/>
    <x v="22"/>
    <x v="0"/>
    <x v="2"/>
    <s v="Safco Commercial Shelving"/>
    <n v="46.51"/>
    <n v="1"/>
    <n v="1.86"/>
    <s v="Profit"/>
  </r>
  <r>
    <d v="2017-03-16T00:00:00"/>
    <x v="3"/>
    <x v="2"/>
    <x v="139"/>
    <s v="Valerie Mitchum20170316"/>
    <x v="3481"/>
    <x v="22"/>
    <x v="2"/>
    <x v="6"/>
    <s v="Mitel MiVoice 5330e IP Phone"/>
    <n v="659.98"/>
    <n v="3"/>
    <n v="49.5"/>
    <s v="Profit"/>
  </r>
  <r>
    <d v="2017-03-16T00:00:00"/>
    <x v="3"/>
    <x v="2"/>
    <x v="342"/>
    <s v="Matthew Grinstein20170316"/>
    <x v="3482"/>
    <x v="10"/>
    <x v="2"/>
    <x v="6"/>
    <s v="Geemarc AmpliPOWER60"/>
    <n v="445.44"/>
    <n v="8"/>
    <n v="-81.66"/>
    <s v="Loss"/>
  </r>
  <r>
    <d v="2017-03-16T00:00:00"/>
    <x v="3"/>
    <x v="2"/>
    <x v="530"/>
    <s v="Susan Pistek20170316"/>
    <x v="3483"/>
    <x v="10"/>
    <x v="2"/>
    <x v="6"/>
    <s v="OtterBox Defender Series Case - iPhone 5c"/>
    <n v="44.38"/>
    <n v="2"/>
    <n v="-7.4"/>
    <s v="Loss"/>
  </r>
  <r>
    <d v="2017-03-16T00:00:00"/>
    <x v="3"/>
    <x v="2"/>
    <x v="530"/>
    <s v="Susan Pistek20170316"/>
    <x v="3483"/>
    <x v="10"/>
    <x v="1"/>
    <x v="8"/>
    <s v="Nu-Dell Oak Frame"/>
    <n v="51.26"/>
    <n v="6"/>
    <n v="7.69"/>
    <s v="Profit"/>
  </r>
  <r>
    <d v="2017-03-16T00:00:00"/>
    <x v="3"/>
    <x v="2"/>
    <x v="530"/>
    <s v="Susan Pistek20170316"/>
    <x v="3483"/>
    <x v="10"/>
    <x v="0"/>
    <x v="3"/>
    <s v="Avery Binding System Hidden Tab Executive Style Index Sets"/>
    <n v="5.19"/>
    <n v="3"/>
    <n v="-3.46"/>
    <s v="Loss"/>
  </r>
  <r>
    <d v="2017-03-16T00:00:00"/>
    <x v="3"/>
    <x v="2"/>
    <x v="530"/>
    <s v="Susan Pistek20170316"/>
    <x v="3483"/>
    <x v="10"/>
    <x v="2"/>
    <x v="9"/>
    <s v="Logitech G700s Rechargeable Gaming Mouse"/>
    <n v="159.97999999999999"/>
    <n v="2"/>
    <n v="44"/>
    <s v="Profit"/>
  </r>
  <r>
    <d v="2017-03-16T00:00:00"/>
    <x v="3"/>
    <x v="2"/>
    <x v="530"/>
    <s v="Susan Pistek20170316"/>
    <x v="3483"/>
    <x v="10"/>
    <x v="0"/>
    <x v="2"/>
    <s v="File Shuttle II and Handi-File, Black"/>
    <n v="54.22"/>
    <n v="2"/>
    <n v="3.39"/>
    <s v="Profit"/>
  </r>
  <r>
    <d v="2017-03-16T00:00:00"/>
    <x v="3"/>
    <x v="2"/>
    <x v="687"/>
    <s v="Ken Dana20170316"/>
    <x v="3484"/>
    <x v="3"/>
    <x v="0"/>
    <x v="2"/>
    <s v="Dual Level, Single-Width Filing Carts"/>
    <n v="310.12"/>
    <n v="2"/>
    <n v="80.63"/>
    <s v="Profit"/>
  </r>
  <r>
    <d v="2017-03-16T00:00:00"/>
    <x v="3"/>
    <x v="2"/>
    <x v="687"/>
    <s v="Ken Dana20170316"/>
    <x v="3484"/>
    <x v="3"/>
    <x v="0"/>
    <x v="3"/>
    <s v="XtraLife ClearVue Slant-D Ring Binder, White, 3&quot;"/>
    <n v="70.459999999999994"/>
    <n v="6"/>
    <n v="22.9"/>
    <s v="Profit"/>
  </r>
  <r>
    <d v="2017-03-16T00:00:00"/>
    <x v="3"/>
    <x v="2"/>
    <x v="687"/>
    <s v="Ken Dana20170316"/>
    <x v="3484"/>
    <x v="3"/>
    <x v="0"/>
    <x v="3"/>
    <s v="Pressboard Hanging Data Binders for Unburst Sheets"/>
    <n v="19.68"/>
    <n v="5"/>
    <n v="6.89"/>
    <s v="Profit"/>
  </r>
  <r>
    <d v="2017-03-16T00:00:00"/>
    <x v="3"/>
    <x v="2"/>
    <x v="687"/>
    <s v="Ken Dana20170316"/>
    <x v="3484"/>
    <x v="3"/>
    <x v="0"/>
    <x v="12"/>
    <s v="Bionaire Personal Warm Mist Humidifier/Vaporizer"/>
    <n v="140.66999999999999"/>
    <n v="3"/>
    <n v="54.86"/>
    <s v="Profit"/>
  </r>
  <r>
    <d v="2017-03-17T00:00:00"/>
    <x v="3"/>
    <x v="2"/>
    <x v="68"/>
    <s v="Clay Ludtke20170317"/>
    <x v="3485"/>
    <x v="3"/>
    <x v="0"/>
    <x v="3"/>
    <s v="Heavy-Duty E-Z-D Binders"/>
    <n v="17.46"/>
    <n v="2"/>
    <n v="5.89"/>
    <s v="Profit"/>
  </r>
  <r>
    <d v="2017-03-17T00:00:00"/>
    <x v="3"/>
    <x v="2"/>
    <x v="674"/>
    <s v="Denny Blanton20170317"/>
    <x v="3486"/>
    <x v="20"/>
    <x v="0"/>
    <x v="1"/>
    <s v="Avery 496"/>
    <n v="18.75"/>
    <n v="5"/>
    <n v="9"/>
    <s v="Profit"/>
  </r>
  <r>
    <d v="2017-03-17T00:00:00"/>
    <x v="3"/>
    <x v="2"/>
    <x v="674"/>
    <s v="Denny Blanton20170317"/>
    <x v="3486"/>
    <x v="20"/>
    <x v="2"/>
    <x v="6"/>
    <s v="Cisco SPA525G2 IP Phone - Wireless"/>
    <n v="119.7"/>
    <n v="6"/>
    <n v="31.12"/>
    <s v="Profit"/>
  </r>
  <r>
    <d v="2017-03-17T00:00:00"/>
    <x v="3"/>
    <x v="2"/>
    <x v="674"/>
    <s v="Denny Blanton20170317"/>
    <x v="3486"/>
    <x v="20"/>
    <x v="0"/>
    <x v="3"/>
    <s v="Acco Pressboard Covers with Storage Hooks, 9 1/2&quot; x 11&quot;, Executive Red"/>
    <n v="9.14"/>
    <n v="3"/>
    <n v="3.09"/>
    <s v="Profit"/>
  </r>
  <r>
    <d v="2017-03-17T00:00:00"/>
    <x v="3"/>
    <x v="2"/>
    <x v="674"/>
    <s v="Denny Blanton20170317"/>
    <x v="3486"/>
    <x v="20"/>
    <x v="2"/>
    <x v="9"/>
    <s v="SanDisk Cruzer 32 GB USB Flash Drive"/>
    <n v="57.06"/>
    <n v="3"/>
    <n v="18.260000000000002"/>
    <s v="Profit"/>
  </r>
  <r>
    <d v="2017-03-17T00:00:00"/>
    <x v="3"/>
    <x v="2"/>
    <x v="674"/>
    <s v="Denny Blanton20170317"/>
    <x v="3486"/>
    <x v="20"/>
    <x v="2"/>
    <x v="9"/>
    <s v="Kingston Digital DataTraveler 16GB USB 2.0"/>
    <n v="71.599999999999994"/>
    <n v="8"/>
    <n v="13.6"/>
    <s v="Profit"/>
  </r>
  <r>
    <d v="2017-03-17T00:00:00"/>
    <x v="3"/>
    <x v="2"/>
    <x v="674"/>
    <s v="Denny Blanton20170317"/>
    <x v="3486"/>
    <x v="20"/>
    <x v="0"/>
    <x v="2"/>
    <s v="Neat Ideas Personal Hanging Folder Files, Black"/>
    <n v="107.44"/>
    <n v="8"/>
    <n v="27.93"/>
    <s v="Profit"/>
  </r>
  <r>
    <d v="2017-03-17T00:00:00"/>
    <x v="3"/>
    <x v="2"/>
    <x v="674"/>
    <s v="Denny Blanton20170317"/>
    <x v="3486"/>
    <x v="20"/>
    <x v="0"/>
    <x v="1"/>
    <s v="Avery 486"/>
    <n v="7.31"/>
    <n v="1"/>
    <n v="3.44"/>
    <s v="Profit"/>
  </r>
  <r>
    <d v="2017-03-17T00:00:00"/>
    <x v="3"/>
    <x v="2"/>
    <x v="674"/>
    <s v="Denny Blanton20170317"/>
    <x v="3486"/>
    <x v="20"/>
    <x v="0"/>
    <x v="4"/>
    <s v="Lumber Crayons"/>
    <n v="59.1"/>
    <n v="6"/>
    <n v="22.46"/>
    <s v="Profit"/>
  </r>
  <r>
    <d v="2017-03-17T00:00:00"/>
    <x v="3"/>
    <x v="2"/>
    <x v="674"/>
    <s v="Denny Blanton20170317"/>
    <x v="3486"/>
    <x v="20"/>
    <x v="0"/>
    <x v="2"/>
    <s v="Tenex File Box, Personal Filing Tote with Lid, Black"/>
    <n v="46.53"/>
    <n v="3"/>
    <n v="12.1"/>
    <s v="Profit"/>
  </r>
  <r>
    <d v="2017-03-17T00:00:00"/>
    <x v="3"/>
    <x v="2"/>
    <x v="675"/>
    <s v="Philisse Overcash20170317"/>
    <x v="3487"/>
    <x v="0"/>
    <x v="0"/>
    <x v="3"/>
    <s v="GBC Plasticlear Binding Covers"/>
    <n v="13.78"/>
    <n v="6"/>
    <n v="-22.04"/>
    <s v="Loss"/>
  </r>
  <r>
    <d v="2017-03-17T00:00:00"/>
    <x v="3"/>
    <x v="2"/>
    <x v="675"/>
    <s v="Philisse Overcash20170317"/>
    <x v="3487"/>
    <x v="0"/>
    <x v="0"/>
    <x v="0"/>
    <s v="Xerox 1900"/>
    <n v="10.27"/>
    <n v="3"/>
    <n v="3.21"/>
    <s v="Profit"/>
  </r>
  <r>
    <d v="2017-03-17T00:00:00"/>
    <x v="3"/>
    <x v="2"/>
    <x v="326"/>
    <s v="Ann Steele20170317"/>
    <x v="3488"/>
    <x v="15"/>
    <x v="0"/>
    <x v="1"/>
    <s v="Avery 474"/>
    <n v="4.6100000000000003"/>
    <n v="2"/>
    <n v="1.67"/>
    <s v="Profit"/>
  </r>
  <r>
    <d v="2017-03-18T00:00:00"/>
    <x v="3"/>
    <x v="2"/>
    <x v="778"/>
    <s v="Carol Darley20170318"/>
    <x v="3489"/>
    <x v="0"/>
    <x v="0"/>
    <x v="12"/>
    <s v="Hoover Portapower Portable Vacuum"/>
    <n v="2.69"/>
    <n v="3"/>
    <n v="-7.39"/>
    <s v="Loss"/>
  </r>
  <r>
    <d v="2017-03-18T00:00:00"/>
    <x v="3"/>
    <x v="2"/>
    <x v="778"/>
    <s v="Carol Darley20170318"/>
    <x v="3489"/>
    <x v="0"/>
    <x v="2"/>
    <x v="9"/>
    <s v="Verbatim 25 GB 6x Blu-ray Single Layer Recordable Disc, 10/Pack"/>
    <n v="27.82"/>
    <n v="3"/>
    <n v="4.5199999999999996"/>
    <s v="Profit"/>
  </r>
  <r>
    <d v="2017-03-18T00:00:00"/>
    <x v="3"/>
    <x v="2"/>
    <x v="778"/>
    <s v="Carol Darley20170318"/>
    <x v="3489"/>
    <x v="0"/>
    <x v="1"/>
    <x v="8"/>
    <s v="Howard Miller 13-1/2&quot; Diameter Rosebrook Wall Clock"/>
    <n v="82.52"/>
    <n v="3"/>
    <n v="-41.26"/>
    <s v="Loss"/>
  </r>
  <r>
    <d v="2017-03-18T00:00:00"/>
    <x v="3"/>
    <x v="2"/>
    <x v="778"/>
    <s v="Carol Darley20170318"/>
    <x v="3489"/>
    <x v="0"/>
    <x v="0"/>
    <x v="3"/>
    <s v="Ibico Hi-Tech Manual Binding System"/>
    <n v="182.99"/>
    <n v="3"/>
    <n v="-320.24"/>
    <s v="Loss"/>
  </r>
  <r>
    <d v="2017-03-18T00:00:00"/>
    <x v="3"/>
    <x v="2"/>
    <x v="647"/>
    <s v="Edward Nazzal20170318"/>
    <x v="3490"/>
    <x v="0"/>
    <x v="0"/>
    <x v="4"/>
    <s v="Peel-Off China Markers"/>
    <n v="23.83"/>
    <n v="3"/>
    <n v="6.55"/>
    <s v="Profit"/>
  </r>
  <r>
    <d v="2017-03-18T00:00:00"/>
    <x v="3"/>
    <x v="2"/>
    <x v="72"/>
    <s v="Scott Williamson20170318"/>
    <x v="3491"/>
    <x v="22"/>
    <x v="0"/>
    <x v="4"/>
    <s v="Deluxe Chalkboard Eraser Cleaner"/>
    <n v="46.2"/>
    <n v="4"/>
    <n v="21.25"/>
    <s v="Profit"/>
  </r>
  <r>
    <d v="2017-03-18T00:00:00"/>
    <x v="3"/>
    <x v="2"/>
    <x v="426"/>
    <s v="Thomas Thornton20170318"/>
    <x v="3492"/>
    <x v="0"/>
    <x v="2"/>
    <x v="6"/>
    <s v="Pyle PMP37LED"/>
    <n v="537.54"/>
    <n v="7"/>
    <n v="47.04"/>
    <s v="Profit"/>
  </r>
  <r>
    <d v="2017-03-18T00:00:00"/>
    <x v="3"/>
    <x v="2"/>
    <x v="455"/>
    <s v="Barry Pond20170318"/>
    <x v="3493"/>
    <x v="3"/>
    <x v="0"/>
    <x v="4"/>
    <s v="Prang Drawing Pencil Set"/>
    <n v="13.9"/>
    <n v="5"/>
    <n v="3.75"/>
    <s v="Profit"/>
  </r>
  <r>
    <d v="2017-03-18T00:00:00"/>
    <x v="3"/>
    <x v="2"/>
    <x v="455"/>
    <s v="Barry Pond20170318"/>
    <x v="3493"/>
    <x v="3"/>
    <x v="0"/>
    <x v="10"/>
    <s v="Peel &amp; Seel Envelopes"/>
    <n v="19.399999999999999"/>
    <n v="5"/>
    <n v="9.31"/>
    <s v="Profit"/>
  </r>
  <r>
    <d v="2017-03-18T00:00:00"/>
    <x v="3"/>
    <x v="2"/>
    <x v="527"/>
    <s v="Jason Klamczynski20170318"/>
    <x v="3494"/>
    <x v="3"/>
    <x v="0"/>
    <x v="12"/>
    <s v="Fellowes Basic Home/Office Series Surge Protectors"/>
    <n v="90.86"/>
    <n v="7"/>
    <n v="26.35"/>
    <s v="Profit"/>
  </r>
  <r>
    <d v="2017-03-19T00:00:00"/>
    <x v="3"/>
    <x v="2"/>
    <x v="651"/>
    <s v="Catherine Glotzbach20170319"/>
    <x v="3495"/>
    <x v="20"/>
    <x v="0"/>
    <x v="1"/>
    <s v="Avery 506"/>
    <n v="28.91"/>
    <n v="7"/>
    <n v="13.3"/>
    <s v="Profit"/>
  </r>
  <r>
    <d v="2017-03-19T00:00:00"/>
    <x v="3"/>
    <x v="2"/>
    <x v="11"/>
    <s v="Natalie DeCherney20170319"/>
    <x v="3496"/>
    <x v="3"/>
    <x v="0"/>
    <x v="3"/>
    <s v="ACCOHIDE 3-Ring Binder, Blue, 1&quot;"/>
    <n v="19.82"/>
    <n v="6"/>
    <n v="6.69"/>
    <s v="Profit"/>
  </r>
  <r>
    <d v="2017-03-19T00:00:00"/>
    <x v="3"/>
    <x v="2"/>
    <x v="11"/>
    <s v="Natalie DeCherney20170319"/>
    <x v="3496"/>
    <x v="3"/>
    <x v="2"/>
    <x v="6"/>
    <s v="Jawbone MINI JAMBOX Wireless Bluetooth Speaker"/>
    <n v="657.5"/>
    <n v="6"/>
    <n v="-131.5"/>
    <s v="Loss"/>
  </r>
  <r>
    <d v="2017-03-19T00:00:00"/>
    <x v="3"/>
    <x v="2"/>
    <x v="11"/>
    <s v="Natalie DeCherney20170319"/>
    <x v="3496"/>
    <x v="3"/>
    <x v="2"/>
    <x v="9"/>
    <s v="Logitech K350 2.4Ghz Wireless Keyboard"/>
    <n v="99.54"/>
    <n v="2"/>
    <n v="10.95"/>
    <s v="Profit"/>
  </r>
  <r>
    <d v="2017-03-19T00:00:00"/>
    <x v="3"/>
    <x v="2"/>
    <x v="11"/>
    <s v="Natalie DeCherney20170319"/>
    <x v="3496"/>
    <x v="3"/>
    <x v="2"/>
    <x v="9"/>
    <s v="Logitech Wireless Marathon Mouse M705"/>
    <n v="199.96"/>
    <n v="4"/>
    <n v="85.98"/>
    <s v="Profit"/>
  </r>
  <r>
    <d v="2017-03-19T00:00:00"/>
    <x v="3"/>
    <x v="2"/>
    <x v="52"/>
    <s v="Sue Ann Reed20170319"/>
    <x v="3497"/>
    <x v="3"/>
    <x v="0"/>
    <x v="3"/>
    <s v="SpineVue Locking Slant-D Ring Binders by Cardinal"/>
    <n v="14.62"/>
    <n v="2"/>
    <n v="5.12"/>
    <s v="Profit"/>
  </r>
  <r>
    <d v="2017-03-19T00:00:00"/>
    <x v="3"/>
    <x v="2"/>
    <x v="52"/>
    <s v="Sue Ann Reed20170319"/>
    <x v="3497"/>
    <x v="3"/>
    <x v="1"/>
    <x v="13"/>
    <s v="Chromcraft Round Conference Tables"/>
    <n v="697.16"/>
    <n v="5"/>
    <n v="8.7100000000000009"/>
    <s v="Profit"/>
  </r>
  <r>
    <d v="2017-03-19T00:00:00"/>
    <x v="3"/>
    <x v="2"/>
    <x v="52"/>
    <s v="Sue Ann Reed20170319"/>
    <x v="3497"/>
    <x v="3"/>
    <x v="1"/>
    <x v="8"/>
    <s v="Advantus Employee of the Month Certificate Frame, 11 x 13-1/2"/>
    <n v="30.93"/>
    <n v="1"/>
    <n v="12.68"/>
    <s v="Profit"/>
  </r>
  <r>
    <d v="2017-03-19T00:00:00"/>
    <x v="3"/>
    <x v="2"/>
    <x v="52"/>
    <s v="Sue Ann Reed20170319"/>
    <x v="3497"/>
    <x v="3"/>
    <x v="0"/>
    <x v="3"/>
    <s v="Pressboard Covers with Storage Hooks, 9 1/2&quot; x 11&quot;, Light Blue"/>
    <n v="27.5"/>
    <n v="7"/>
    <n v="9.2799999999999994"/>
    <s v="Profit"/>
  </r>
  <r>
    <d v="2017-03-19T00:00:00"/>
    <x v="3"/>
    <x v="2"/>
    <x v="434"/>
    <s v="George Zrebassa20170319"/>
    <x v="3498"/>
    <x v="3"/>
    <x v="0"/>
    <x v="12"/>
    <s v="Belkin 5 Outlet SurgeMaster Power Centers"/>
    <n v="381.36"/>
    <n v="7"/>
    <n v="106.78"/>
    <s v="Profit"/>
  </r>
  <r>
    <d v="2017-03-19T00:00:00"/>
    <x v="3"/>
    <x v="2"/>
    <x v="422"/>
    <s v="Vivek Grady20170319"/>
    <x v="3499"/>
    <x v="23"/>
    <x v="0"/>
    <x v="4"/>
    <s v="Dixon Ticonderoga Pencils"/>
    <n v="8.94"/>
    <n v="3"/>
    <n v="2.41"/>
    <s v="Profit"/>
  </r>
  <r>
    <d v="2017-03-20T00:00:00"/>
    <x v="3"/>
    <x v="2"/>
    <x v="47"/>
    <s v="Troy Blackwell20170320"/>
    <x v="3500"/>
    <x v="18"/>
    <x v="1"/>
    <x v="8"/>
    <s v="GE General Purpose, Extra Long Life, Showcase &amp; Floodlight Incandescent Bulbs"/>
    <n v="2.91"/>
    <n v="1"/>
    <n v="1.37"/>
    <s v="Profit"/>
  </r>
  <r>
    <d v="2017-03-20T00:00:00"/>
    <x v="3"/>
    <x v="2"/>
    <x v="698"/>
    <s v="Helen Wasserman20170320"/>
    <x v="3501"/>
    <x v="22"/>
    <x v="2"/>
    <x v="9"/>
    <s v="ImationÂ SecureÂ DriveÂ + Hardware Encrypted USBÂ flash driveÂ - 16 GB"/>
    <n v="265.93"/>
    <n v="7"/>
    <n v="63.82"/>
    <s v="Profit"/>
  </r>
  <r>
    <d v="2017-03-20T00:00:00"/>
    <x v="3"/>
    <x v="2"/>
    <x v="310"/>
    <s v="Roger Demir20170320"/>
    <x v="3502"/>
    <x v="37"/>
    <x v="2"/>
    <x v="9"/>
    <s v="WD My Passport Ultra 2TB Portable External Hard Drive"/>
    <n v="238"/>
    <n v="2"/>
    <n v="38.08"/>
    <s v="Profit"/>
  </r>
  <r>
    <d v="2017-03-20T00:00:00"/>
    <x v="3"/>
    <x v="2"/>
    <x v="310"/>
    <s v="Roger Demir20170320"/>
    <x v="3502"/>
    <x v="37"/>
    <x v="0"/>
    <x v="0"/>
    <s v="Xerox 1988"/>
    <n v="61.96"/>
    <n v="2"/>
    <n v="27.88"/>
    <s v="Profit"/>
  </r>
  <r>
    <d v="2017-03-20T00:00:00"/>
    <x v="3"/>
    <x v="2"/>
    <x v="173"/>
    <s v="Harry Greene20170320"/>
    <x v="3503"/>
    <x v="0"/>
    <x v="0"/>
    <x v="0"/>
    <s v="Easy-staple paper"/>
    <n v="56.7"/>
    <n v="2"/>
    <n v="19.14"/>
    <s v="Profit"/>
  </r>
  <r>
    <d v="2017-03-20T00:00:00"/>
    <x v="3"/>
    <x v="2"/>
    <x v="173"/>
    <s v="Harry Greene20170320"/>
    <x v="3503"/>
    <x v="0"/>
    <x v="0"/>
    <x v="0"/>
    <s v="Xerox 1916"/>
    <n v="274.06"/>
    <n v="7"/>
    <n v="102.77"/>
    <s v="Profit"/>
  </r>
  <r>
    <d v="2017-03-21T00:00:00"/>
    <x v="3"/>
    <x v="2"/>
    <x v="758"/>
    <s v="Robert Waldorf20170321"/>
    <x v="3504"/>
    <x v="18"/>
    <x v="0"/>
    <x v="0"/>
    <s v="Eaton Premium Continuous-Feed Paper, 25% Cotton, Letter Size, White, 1000 Shts/Box"/>
    <n v="277.39999999999998"/>
    <n v="5"/>
    <n v="133.15"/>
    <s v="Profit"/>
  </r>
  <r>
    <d v="2017-03-21T00:00:00"/>
    <x v="3"/>
    <x v="2"/>
    <x v="758"/>
    <s v="Robert Waldorf20170321"/>
    <x v="3504"/>
    <x v="18"/>
    <x v="0"/>
    <x v="0"/>
    <s v="Xerox 196"/>
    <n v="5.78"/>
    <n v="1"/>
    <n v="2.83"/>
    <s v="Profit"/>
  </r>
  <r>
    <d v="2017-03-21T00:00:00"/>
    <x v="3"/>
    <x v="2"/>
    <x v="68"/>
    <s v="Clay Ludtke20170321"/>
    <x v="3505"/>
    <x v="39"/>
    <x v="1"/>
    <x v="5"/>
    <s v="Global Leather and Oak Executive Chair, Black"/>
    <n v="1805.88"/>
    <n v="6"/>
    <n v="523.71"/>
    <s v="Profit"/>
  </r>
  <r>
    <d v="2017-03-21T00:00:00"/>
    <x v="3"/>
    <x v="2"/>
    <x v="236"/>
    <s v="Steven Cartwright20170321"/>
    <x v="3506"/>
    <x v="3"/>
    <x v="0"/>
    <x v="2"/>
    <s v="Adjustable Depth Letter/Legal Cart"/>
    <n v="725.84"/>
    <n v="4"/>
    <n v="210.49"/>
    <s v="Profit"/>
  </r>
  <r>
    <d v="2017-03-21T00:00:00"/>
    <x v="3"/>
    <x v="2"/>
    <x v="236"/>
    <s v="Steven Cartwright20170321"/>
    <x v="3506"/>
    <x v="3"/>
    <x v="0"/>
    <x v="3"/>
    <s v="Avery Durable Plastic 1&quot; Binders"/>
    <n v="10.9"/>
    <n v="3"/>
    <n v="3.95"/>
    <s v="Profit"/>
  </r>
  <r>
    <d v="2017-03-21T00:00:00"/>
    <x v="3"/>
    <x v="2"/>
    <x v="236"/>
    <s v="Steven Cartwright20170321"/>
    <x v="3506"/>
    <x v="3"/>
    <x v="0"/>
    <x v="3"/>
    <s v="Pressboard Data Binders by Wilson Jones"/>
    <n v="8.5399999999999991"/>
    <n v="2"/>
    <n v="2.88"/>
    <s v="Profit"/>
  </r>
  <r>
    <d v="2017-03-21T00:00:00"/>
    <x v="3"/>
    <x v="2"/>
    <x v="203"/>
    <s v="Pauline Webber20170321"/>
    <x v="3507"/>
    <x v="16"/>
    <x v="0"/>
    <x v="12"/>
    <s v="APC 7 Outlet Network SurgeArrest Surge Protector"/>
    <n v="64.38"/>
    <n v="1"/>
    <n v="8.0500000000000007"/>
    <s v="Profit"/>
  </r>
  <r>
    <d v="2017-03-21T00:00:00"/>
    <x v="3"/>
    <x v="2"/>
    <x v="764"/>
    <s v="Ted Butterfield20170321"/>
    <x v="3508"/>
    <x v="2"/>
    <x v="0"/>
    <x v="10"/>
    <s v="Colored Envelopes"/>
    <n v="8.86"/>
    <n v="3"/>
    <n v="2.88"/>
    <s v="Profit"/>
  </r>
  <r>
    <d v="2017-03-21T00:00:00"/>
    <x v="3"/>
    <x v="2"/>
    <x v="152"/>
    <s v="Paul Stevenson20170321"/>
    <x v="3509"/>
    <x v="22"/>
    <x v="0"/>
    <x v="3"/>
    <s v="C-Line Peel &amp; Stick Add-On Filing Pockets, 8-3/4 x 5-1/8, 10/Pack"/>
    <n v="30.58"/>
    <n v="6"/>
    <n v="10.32"/>
    <s v="Profit"/>
  </r>
  <r>
    <d v="2017-03-21T00:00:00"/>
    <x v="3"/>
    <x v="2"/>
    <x v="152"/>
    <s v="Paul Stevenson20170321"/>
    <x v="3509"/>
    <x v="22"/>
    <x v="0"/>
    <x v="7"/>
    <s v="Super Bands, 12/Pack"/>
    <n v="13.02"/>
    <n v="7"/>
    <n v="0.39"/>
    <s v="Profit"/>
  </r>
  <r>
    <d v="2017-03-21T00:00:00"/>
    <x v="3"/>
    <x v="2"/>
    <x v="152"/>
    <s v="Paul Stevenson20170321"/>
    <x v="3509"/>
    <x v="22"/>
    <x v="1"/>
    <x v="8"/>
    <s v="Eldon Expressions Wood Desk Accessories, Oak"/>
    <n v="22.14"/>
    <n v="3"/>
    <n v="6.42"/>
    <s v="Profit"/>
  </r>
  <r>
    <d v="2017-03-21T00:00:00"/>
    <x v="3"/>
    <x v="2"/>
    <x v="152"/>
    <s v="Paul Stevenson20170321"/>
    <x v="3509"/>
    <x v="22"/>
    <x v="0"/>
    <x v="2"/>
    <s v="Fellowes Officeware Wire Shelving"/>
    <n v="359.32"/>
    <n v="4"/>
    <n v="7.19"/>
    <s v="Profit"/>
  </r>
  <r>
    <d v="2017-03-23T00:00:00"/>
    <x v="3"/>
    <x v="2"/>
    <x v="734"/>
    <s v="Bill Eplett20170323"/>
    <x v="3510"/>
    <x v="3"/>
    <x v="1"/>
    <x v="8"/>
    <s v="DAX Natural Wood-Tone Poster Frame"/>
    <n v="211.84"/>
    <n v="8"/>
    <n v="76.260000000000005"/>
    <s v="Profit"/>
  </r>
  <r>
    <d v="2017-03-23T00:00:00"/>
    <x v="3"/>
    <x v="2"/>
    <x v="461"/>
    <s v="Anna Chung20170323"/>
    <x v="3511"/>
    <x v="0"/>
    <x v="0"/>
    <x v="2"/>
    <s v="Fellowes Officeware Wire Shelving"/>
    <n v="143.72999999999999"/>
    <n v="2"/>
    <n v="-32.340000000000003"/>
    <s v="Loss"/>
  </r>
  <r>
    <d v="2017-03-23T00:00:00"/>
    <x v="3"/>
    <x v="2"/>
    <x v="574"/>
    <s v="Erin Creighton20170323"/>
    <x v="3512"/>
    <x v="20"/>
    <x v="0"/>
    <x v="0"/>
    <s v="Xerox 1980"/>
    <n v="25.68"/>
    <n v="6"/>
    <n v="11.56"/>
    <s v="Profit"/>
  </r>
  <r>
    <d v="2017-03-23T00:00:00"/>
    <x v="3"/>
    <x v="2"/>
    <x v="126"/>
    <s v="Mary Zewe20170323"/>
    <x v="3513"/>
    <x v="20"/>
    <x v="0"/>
    <x v="14"/>
    <s v="Premier Electric Letter Opener"/>
    <n v="347.58"/>
    <n v="3"/>
    <n v="17.38"/>
    <s v="Profit"/>
  </r>
  <r>
    <d v="2017-03-23T00:00:00"/>
    <x v="3"/>
    <x v="2"/>
    <x v="694"/>
    <s v="Sanjit Jacobs20170323"/>
    <x v="3514"/>
    <x v="22"/>
    <x v="0"/>
    <x v="3"/>
    <s v="Cardinal Slant-D Ring Binder, Heavy Gauge Vinyl"/>
    <n v="34.76"/>
    <n v="5"/>
    <n v="11.3"/>
    <s v="Profit"/>
  </r>
  <r>
    <d v="2017-03-23T00:00:00"/>
    <x v="3"/>
    <x v="2"/>
    <x v="745"/>
    <s v="Raymond Buch20170323"/>
    <x v="3515"/>
    <x v="22"/>
    <x v="0"/>
    <x v="2"/>
    <s v="Acco Perma 4000 Stacking Storage Drawers"/>
    <n v="32.479999999999997"/>
    <n v="2"/>
    <n v="4.87"/>
    <s v="Profit"/>
  </r>
  <r>
    <d v="2017-03-23T00:00:00"/>
    <x v="3"/>
    <x v="2"/>
    <x v="745"/>
    <s v="Raymond Buch20170323"/>
    <x v="3515"/>
    <x v="22"/>
    <x v="0"/>
    <x v="0"/>
    <s v="Xerox 1898"/>
    <n v="20.04"/>
    <n v="3"/>
    <n v="9.6199999999999992"/>
    <s v="Profit"/>
  </r>
  <r>
    <d v="2017-03-23T00:00:00"/>
    <x v="3"/>
    <x v="2"/>
    <x v="745"/>
    <s v="Raymond Buch20170323"/>
    <x v="3515"/>
    <x v="22"/>
    <x v="2"/>
    <x v="16"/>
    <s v="Canon imageCLASS 2200 Advanced Copier"/>
    <n v="13999.96"/>
    <n v="4"/>
    <n v="6719.98"/>
    <s v="Profit"/>
  </r>
  <r>
    <d v="2017-03-24T00:00:00"/>
    <x v="3"/>
    <x v="2"/>
    <x v="291"/>
    <s v="Brian Moss20170324"/>
    <x v="3516"/>
    <x v="20"/>
    <x v="0"/>
    <x v="0"/>
    <s v="Xerox 1888"/>
    <n v="221.92"/>
    <n v="4"/>
    <n v="106.52"/>
    <s v="Profit"/>
  </r>
  <r>
    <d v="2017-03-24T00:00:00"/>
    <x v="3"/>
    <x v="2"/>
    <x v="291"/>
    <s v="Brian Moss20170324"/>
    <x v="3516"/>
    <x v="20"/>
    <x v="2"/>
    <x v="9"/>
    <s v="Memorex Micro Travel Drive 8 GB"/>
    <n v="26"/>
    <n v="2"/>
    <n v="11.7"/>
    <s v="Profit"/>
  </r>
  <r>
    <d v="2017-03-24T00:00:00"/>
    <x v="3"/>
    <x v="2"/>
    <x v="535"/>
    <s v="Harold Ryan20170324"/>
    <x v="3517"/>
    <x v="20"/>
    <x v="0"/>
    <x v="10"/>
    <s v="#10 White Business Envelopes,4 1/8 x 9 1/2"/>
    <n v="47.01"/>
    <n v="3"/>
    <n v="22.09"/>
    <s v="Profit"/>
  </r>
  <r>
    <d v="2017-03-24T00:00:00"/>
    <x v="3"/>
    <x v="2"/>
    <x v="535"/>
    <s v="Harold Ryan20170324"/>
    <x v="3517"/>
    <x v="20"/>
    <x v="2"/>
    <x v="6"/>
    <s v="Samsung Galaxy S4 Mini"/>
    <n v="469.99"/>
    <n v="1"/>
    <n v="136.30000000000001"/>
    <s v="Profit"/>
  </r>
  <r>
    <d v="2017-03-24T00:00:00"/>
    <x v="3"/>
    <x v="2"/>
    <x v="535"/>
    <s v="Harold Ryan20170324"/>
    <x v="3517"/>
    <x v="20"/>
    <x v="1"/>
    <x v="5"/>
    <s v="Global Deluxe Steno Chair"/>
    <n v="207.85"/>
    <n v="3"/>
    <n v="2.31"/>
    <s v="Profit"/>
  </r>
  <r>
    <d v="2017-03-24T00:00:00"/>
    <x v="3"/>
    <x v="2"/>
    <x v="20"/>
    <s v="Mark Van Huff20170324"/>
    <x v="3518"/>
    <x v="20"/>
    <x v="1"/>
    <x v="5"/>
    <s v="Global Airflow Leather Mesh Back Chair, Black"/>
    <n v="271.76"/>
    <n v="2"/>
    <n v="60.39"/>
    <s v="Profit"/>
  </r>
  <r>
    <d v="2017-03-24T00:00:00"/>
    <x v="3"/>
    <x v="2"/>
    <x v="689"/>
    <s v="Ann Chong20170324"/>
    <x v="3519"/>
    <x v="0"/>
    <x v="0"/>
    <x v="2"/>
    <s v="Iris Project Case"/>
    <n v="12.77"/>
    <n v="2"/>
    <n v="0.96"/>
    <s v="Profit"/>
  </r>
  <r>
    <d v="2017-03-25T00:00:00"/>
    <x v="3"/>
    <x v="2"/>
    <x v="405"/>
    <s v="John Castell20170325"/>
    <x v="3520"/>
    <x v="0"/>
    <x v="2"/>
    <x v="6"/>
    <s v="Panasonic KX-TG9471B"/>
    <n v="470.38"/>
    <n v="3"/>
    <n v="47.04"/>
    <s v="Profit"/>
  </r>
  <r>
    <d v="2017-03-25T00:00:00"/>
    <x v="3"/>
    <x v="2"/>
    <x v="107"/>
    <s v="Christina VanderZanden20170325"/>
    <x v="3521"/>
    <x v="3"/>
    <x v="0"/>
    <x v="12"/>
    <s v="Acco Smartsocket Color-Coded Six-Outlet AC Adapter Model Surge Protectors"/>
    <n v="176.04"/>
    <n v="4"/>
    <n v="45.77"/>
    <s v="Profit"/>
  </r>
  <r>
    <d v="2017-03-25T00:00:00"/>
    <x v="3"/>
    <x v="2"/>
    <x v="107"/>
    <s v="Christina VanderZanden20170325"/>
    <x v="3521"/>
    <x v="3"/>
    <x v="0"/>
    <x v="4"/>
    <s v="Staples in misc. colors"/>
    <n v="16.02"/>
    <n v="9"/>
    <n v="4.49"/>
    <s v="Profit"/>
  </r>
  <r>
    <d v="2017-03-25T00:00:00"/>
    <x v="3"/>
    <x v="2"/>
    <x v="107"/>
    <s v="Christina VanderZanden20170325"/>
    <x v="3521"/>
    <x v="3"/>
    <x v="0"/>
    <x v="3"/>
    <s v="Avery Arch Ring Binders"/>
    <n v="185.92"/>
    <n v="4"/>
    <n v="62.75"/>
    <s v="Profit"/>
  </r>
  <r>
    <d v="2017-03-25T00:00:00"/>
    <x v="3"/>
    <x v="2"/>
    <x v="107"/>
    <s v="Christina VanderZanden20170325"/>
    <x v="3521"/>
    <x v="3"/>
    <x v="2"/>
    <x v="6"/>
    <s v="Clearsounds A400"/>
    <n v="211.17"/>
    <n v="4"/>
    <n v="15.84"/>
    <s v="Profit"/>
  </r>
  <r>
    <d v="2017-03-25T00:00:00"/>
    <x v="3"/>
    <x v="2"/>
    <x v="107"/>
    <s v="Christina VanderZanden20170325"/>
    <x v="3521"/>
    <x v="3"/>
    <x v="2"/>
    <x v="16"/>
    <s v="Hewlett Packard 310 Color Digital Copier"/>
    <n v="479.98"/>
    <n v="2"/>
    <n v="60"/>
    <s v="Profit"/>
  </r>
  <r>
    <d v="2017-03-25T00:00:00"/>
    <x v="3"/>
    <x v="2"/>
    <x v="514"/>
    <s v="Justin Deggeller20170325"/>
    <x v="3522"/>
    <x v="21"/>
    <x v="1"/>
    <x v="5"/>
    <s v="Global Highback Leather Tilter in Burgundy"/>
    <n v="90.99"/>
    <n v="1"/>
    <n v="14.56"/>
    <s v="Profit"/>
  </r>
  <r>
    <d v="2017-03-25T00:00:00"/>
    <x v="3"/>
    <x v="2"/>
    <x v="514"/>
    <s v="Justin Deggeller20170325"/>
    <x v="3522"/>
    <x v="21"/>
    <x v="1"/>
    <x v="5"/>
    <s v="Lifetime Advantage Folding Chairs, 4/Carton"/>
    <n v="1526.56"/>
    <n v="7"/>
    <n v="427.44"/>
    <s v="Profit"/>
  </r>
  <r>
    <d v="2017-03-25T00:00:00"/>
    <x v="3"/>
    <x v="2"/>
    <x v="514"/>
    <s v="Justin Deggeller20170325"/>
    <x v="3522"/>
    <x v="21"/>
    <x v="1"/>
    <x v="5"/>
    <s v="Global High-Back Leather Tilter, Burgundy"/>
    <n v="368.97"/>
    <n v="3"/>
    <n v="40.590000000000003"/>
    <s v="Profit"/>
  </r>
  <r>
    <d v="2017-03-25T00:00:00"/>
    <x v="3"/>
    <x v="2"/>
    <x v="257"/>
    <s v="Duane Benoit20170325"/>
    <x v="3523"/>
    <x v="0"/>
    <x v="0"/>
    <x v="0"/>
    <s v="Xerox 1953"/>
    <n v="6.85"/>
    <n v="2"/>
    <n v="2.14"/>
    <s v="Profit"/>
  </r>
  <r>
    <d v="2017-03-25T00:00:00"/>
    <x v="3"/>
    <x v="2"/>
    <x v="76"/>
    <s v="Filia McAdams20170325"/>
    <x v="3524"/>
    <x v="22"/>
    <x v="0"/>
    <x v="4"/>
    <s v="Newell 309"/>
    <n v="23.1"/>
    <n v="2"/>
    <n v="6.93"/>
    <s v="Profit"/>
  </r>
  <r>
    <d v="2017-03-25T00:00:00"/>
    <x v="3"/>
    <x v="2"/>
    <x v="154"/>
    <s v="John Lee20170325"/>
    <x v="3525"/>
    <x v="20"/>
    <x v="0"/>
    <x v="4"/>
    <s v="Newell 311"/>
    <n v="11.05"/>
    <n v="5"/>
    <n v="2.98"/>
    <s v="Profit"/>
  </r>
  <r>
    <d v="2017-03-26T00:00:00"/>
    <x v="3"/>
    <x v="2"/>
    <x v="95"/>
    <s v="Gary McGarr20170326"/>
    <x v="3526"/>
    <x v="20"/>
    <x v="1"/>
    <x v="11"/>
    <s v="Sauder Forest Hills Library with Doors, Woodland Oak Finish"/>
    <n v="257.57"/>
    <n v="2"/>
    <n v="-28.98"/>
    <s v="Loss"/>
  </r>
  <r>
    <d v="2017-03-26T00:00:00"/>
    <x v="3"/>
    <x v="2"/>
    <x v="95"/>
    <s v="Gary McGarr20170326"/>
    <x v="3526"/>
    <x v="20"/>
    <x v="2"/>
    <x v="6"/>
    <s v="Nokia Lumia 521 (T-Mobile)"/>
    <n v="119.96"/>
    <n v="4"/>
    <n v="33.590000000000003"/>
    <s v="Profit"/>
  </r>
  <r>
    <d v="2017-03-26T00:00:00"/>
    <x v="3"/>
    <x v="2"/>
    <x v="713"/>
    <s v="Maria Zettner20170326"/>
    <x v="3527"/>
    <x v="22"/>
    <x v="0"/>
    <x v="4"/>
    <s v="Boston 1827 Commercial Additional Cutter, Drive Gear &amp; Gear Rack for 1606"/>
    <n v="19.829999999999998"/>
    <n v="1"/>
    <n v="5.95"/>
    <s v="Profit"/>
  </r>
  <r>
    <d v="2017-03-26T00:00:00"/>
    <x v="3"/>
    <x v="2"/>
    <x v="783"/>
    <s v="Michelle Lonsdale20170326"/>
    <x v="3528"/>
    <x v="14"/>
    <x v="1"/>
    <x v="8"/>
    <s v="Career Cubicle Clock, 8 1/4&quot;, Black"/>
    <n v="60.84"/>
    <n v="3"/>
    <n v="23.12"/>
    <s v="Profit"/>
  </r>
  <r>
    <d v="2017-03-26T00:00:00"/>
    <x v="3"/>
    <x v="2"/>
    <x v="726"/>
    <s v="Evan Minnotte20170326"/>
    <x v="3529"/>
    <x v="6"/>
    <x v="2"/>
    <x v="9"/>
    <s v="Memorex Froggy Flash Drive 8 GB"/>
    <n v="53.25"/>
    <n v="3"/>
    <n v="20.77"/>
    <s v="Profit"/>
  </r>
  <r>
    <d v="2017-03-26T00:00:00"/>
    <x v="3"/>
    <x v="2"/>
    <x v="726"/>
    <s v="Evan Minnotte20170326"/>
    <x v="3529"/>
    <x v="6"/>
    <x v="0"/>
    <x v="7"/>
    <s v="Staples"/>
    <n v="3.76"/>
    <n v="2"/>
    <n v="1.32"/>
    <s v="Profit"/>
  </r>
  <r>
    <d v="2017-03-26T00:00:00"/>
    <x v="3"/>
    <x v="2"/>
    <x v="252"/>
    <s v="Heather Kirkland20170326"/>
    <x v="3530"/>
    <x v="0"/>
    <x v="2"/>
    <x v="9"/>
    <s v="Sony 64GB Class 10 Micro SDHC R40 Memory Card"/>
    <n v="143.96"/>
    <n v="5"/>
    <n v="1.8"/>
    <s v="Profit"/>
  </r>
  <r>
    <d v="2017-03-26T00:00:00"/>
    <x v="3"/>
    <x v="2"/>
    <x v="252"/>
    <s v="Heather Kirkland20170326"/>
    <x v="3530"/>
    <x v="0"/>
    <x v="2"/>
    <x v="16"/>
    <s v="Canon PC1080F Personal Copier"/>
    <n v="2399.96"/>
    <n v="5"/>
    <n v="569.99"/>
    <s v="Profit"/>
  </r>
  <r>
    <d v="2017-03-26T00:00:00"/>
    <x v="3"/>
    <x v="2"/>
    <x v="252"/>
    <s v="Heather Kirkland20170326"/>
    <x v="3530"/>
    <x v="0"/>
    <x v="0"/>
    <x v="0"/>
    <s v="Xerox 1951"/>
    <n v="74.349999999999994"/>
    <n v="3"/>
    <n v="23.24"/>
    <s v="Profit"/>
  </r>
  <r>
    <d v="2017-03-26T00:00:00"/>
    <x v="3"/>
    <x v="2"/>
    <x v="252"/>
    <s v="Heather Kirkland20170326"/>
    <x v="3530"/>
    <x v="0"/>
    <x v="0"/>
    <x v="12"/>
    <s v="Belkin 5 Outlet SurgeMaster Power Centers"/>
    <n v="87.17"/>
    <n v="8"/>
    <n v="-226.64"/>
    <s v="Loss"/>
  </r>
  <r>
    <d v="2017-03-26T00:00:00"/>
    <x v="3"/>
    <x v="2"/>
    <x v="252"/>
    <s v="Heather Kirkland20170326"/>
    <x v="3530"/>
    <x v="0"/>
    <x v="0"/>
    <x v="2"/>
    <s v="Neat Ideas Personal Hanging Folder Files, Black"/>
    <n v="32.229999999999997"/>
    <n v="3"/>
    <n v="2.42"/>
    <s v="Profit"/>
  </r>
  <r>
    <d v="2017-03-27T00:00:00"/>
    <x v="3"/>
    <x v="2"/>
    <x v="199"/>
    <s v="Alejandro Grove20170327"/>
    <x v="3531"/>
    <x v="2"/>
    <x v="1"/>
    <x v="8"/>
    <s v="Eldon Expressions Punched Metal &amp; Wood Desk Accessories, Black &amp; Cherry"/>
    <n v="15.01"/>
    <n v="2"/>
    <n v="1.5"/>
    <s v="Profit"/>
  </r>
  <r>
    <d v="2017-03-27T00:00:00"/>
    <x v="3"/>
    <x v="2"/>
    <x v="648"/>
    <s v="Brendan Dodson20170327"/>
    <x v="3532"/>
    <x v="3"/>
    <x v="0"/>
    <x v="0"/>
    <s v="Xerox 1982"/>
    <n v="45.68"/>
    <n v="2"/>
    <n v="21.01"/>
    <s v="Profit"/>
  </r>
  <r>
    <d v="2017-03-27T00:00:00"/>
    <x v="3"/>
    <x v="2"/>
    <x v="648"/>
    <s v="Brendan Dodson20170327"/>
    <x v="3532"/>
    <x v="3"/>
    <x v="0"/>
    <x v="0"/>
    <s v="Xerox 1913"/>
    <n v="110.96"/>
    <n v="2"/>
    <n v="53.26"/>
    <s v="Profit"/>
  </r>
  <r>
    <d v="2017-03-27T00:00:00"/>
    <x v="3"/>
    <x v="2"/>
    <x v="648"/>
    <s v="Brendan Dodson20170327"/>
    <x v="3532"/>
    <x v="3"/>
    <x v="0"/>
    <x v="0"/>
    <s v="Unpadded Memo Slips"/>
    <n v="11.94"/>
    <n v="3"/>
    <n v="5.97"/>
    <s v="Profit"/>
  </r>
  <r>
    <d v="2017-03-27T00:00:00"/>
    <x v="3"/>
    <x v="2"/>
    <x v="641"/>
    <s v="Lena Cacioppo20170327"/>
    <x v="3533"/>
    <x v="6"/>
    <x v="0"/>
    <x v="1"/>
    <s v="Avery 05222 Permanent Self-Adhesive File Folder Labels for Typewriters, on Rolls, White, 250/Roll"/>
    <n v="8.26"/>
    <n v="2"/>
    <n v="3.8"/>
    <s v="Profit"/>
  </r>
  <r>
    <d v="2017-03-27T00:00:00"/>
    <x v="3"/>
    <x v="2"/>
    <x v="641"/>
    <s v="Lena Cacioppo20170327"/>
    <x v="3533"/>
    <x v="6"/>
    <x v="0"/>
    <x v="3"/>
    <s v="GBC Instant Index System for Binding Systems"/>
    <n v="17.760000000000002"/>
    <n v="2"/>
    <n v="8.8800000000000008"/>
    <s v="Profit"/>
  </r>
  <r>
    <d v="2017-03-27T00:00:00"/>
    <x v="3"/>
    <x v="2"/>
    <x v="641"/>
    <s v="Lena Cacioppo20170327"/>
    <x v="3533"/>
    <x v="6"/>
    <x v="0"/>
    <x v="2"/>
    <s v="Carina Mini System Audio Rack, Model AR050B"/>
    <n v="332.94"/>
    <n v="3"/>
    <n v="9.99"/>
    <s v="Profit"/>
  </r>
  <r>
    <d v="2017-03-27T00:00:00"/>
    <x v="3"/>
    <x v="2"/>
    <x v="641"/>
    <s v="Lena Cacioppo20170327"/>
    <x v="3533"/>
    <x v="6"/>
    <x v="1"/>
    <x v="13"/>
    <s v="BPI Conference Tables"/>
    <n v="292.10000000000002"/>
    <n v="2"/>
    <n v="58.42"/>
    <s v="Profit"/>
  </r>
  <r>
    <d v="2017-03-27T00:00:00"/>
    <x v="3"/>
    <x v="2"/>
    <x v="641"/>
    <s v="Lena Cacioppo20170327"/>
    <x v="3533"/>
    <x v="6"/>
    <x v="2"/>
    <x v="6"/>
    <s v="Panasonic KX - TS880B Telephone"/>
    <n v="206.1"/>
    <n v="5"/>
    <n v="55.65"/>
    <s v="Profit"/>
  </r>
  <r>
    <d v="2017-03-27T00:00:00"/>
    <x v="3"/>
    <x v="2"/>
    <x v="641"/>
    <s v="Lena Cacioppo20170327"/>
    <x v="3533"/>
    <x v="6"/>
    <x v="0"/>
    <x v="0"/>
    <s v="Ampad Gold Fibre Wirebound Steno Books, 6&quot; x 9&quot;, Gregg Ruled"/>
    <n v="17.64"/>
    <n v="4"/>
    <n v="8.11"/>
    <s v="Profit"/>
  </r>
  <r>
    <d v="2017-03-27T00:00:00"/>
    <x v="3"/>
    <x v="2"/>
    <x v="740"/>
    <s v="Caroline Jumper20170327"/>
    <x v="3534"/>
    <x v="0"/>
    <x v="1"/>
    <x v="11"/>
    <s v="Atlantic Metals Mobile 5-Shelf Bookcases, Custom Colors"/>
    <n v="1023.33"/>
    <n v="5"/>
    <n v="-30.1"/>
    <s v="Loss"/>
  </r>
  <r>
    <d v="2017-03-27T00:00:00"/>
    <x v="3"/>
    <x v="2"/>
    <x v="740"/>
    <s v="Caroline Jumper20170327"/>
    <x v="3534"/>
    <x v="0"/>
    <x v="1"/>
    <x v="5"/>
    <s v="Global Deluxe High-Back Manager's Chair"/>
    <n v="600.55999999999995"/>
    <n v="3"/>
    <n v="-8.58"/>
    <s v="Loss"/>
  </r>
  <r>
    <d v="2017-03-27T00:00:00"/>
    <x v="3"/>
    <x v="2"/>
    <x v="740"/>
    <s v="Caroline Jumper20170327"/>
    <x v="3534"/>
    <x v="0"/>
    <x v="2"/>
    <x v="9"/>
    <s v="Kensington SlimBlade Notebook Wireless Mouse with Nano Receiver"/>
    <n v="39.99"/>
    <n v="1"/>
    <n v="7"/>
    <s v="Profit"/>
  </r>
  <r>
    <d v="2017-03-27T00:00:00"/>
    <x v="3"/>
    <x v="2"/>
    <x v="740"/>
    <s v="Caroline Jumper20170327"/>
    <x v="3534"/>
    <x v="0"/>
    <x v="1"/>
    <x v="5"/>
    <s v="Global Leather &amp; Oak Executive Chair, Burgundy"/>
    <n v="211.25"/>
    <n v="2"/>
    <n v="-66.39"/>
    <s v="Loss"/>
  </r>
  <r>
    <d v="2017-03-28T00:00:00"/>
    <x v="3"/>
    <x v="2"/>
    <x v="38"/>
    <s v="Cyma Kinney20170328"/>
    <x v="3535"/>
    <x v="16"/>
    <x v="0"/>
    <x v="3"/>
    <s v="Canvas Sectional Post Binders"/>
    <n v="68.739999999999995"/>
    <n v="9"/>
    <n v="-48.12"/>
    <s v="Loss"/>
  </r>
  <r>
    <d v="2017-03-28T00:00:00"/>
    <x v="3"/>
    <x v="2"/>
    <x v="526"/>
    <s v="Dave Hallsten20170328"/>
    <x v="3536"/>
    <x v="3"/>
    <x v="0"/>
    <x v="0"/>
    <s v="Xerox 1975"/>
    <n v="12.96"/>
    <n v="2"/>
    <n v="6.35"/>
    <s v="Profit"/>
  </r>
  <r>
    <d v="2017-03-28T00:00:00"/>
    <x v="3"/>
    <x v="2"/>
    <x v="526"/>
    <s v="Dave Hallsten20170328"/>
    <x v="3536"/>
    <x v="3"/>
    <x v="1"/>
    <x v="8"/>
    <s v="DAX Black Cherry Wood-Tone Poster Frame"/>
    <n v="26.48"/>
    <n v="1"/>
    <n v="10.06"/>
    <s v="Profit"/>
  </r>
  <r>
    <d v="2017-03-28T00:00:00"/>
    <x v="3"/>
    <x v="2"/>
    <x v="526"/>
    <s v="Dave Hallsten20170328"/>
    <x v="3536"/>
    <x v="3"/>
    <x v="2"/>
    <x v="15"/>
    <s v="StarTech.com 10/100 VDSL2 Ethernet Extender Kit"/>
    <n v="532.72"/>
    <n v="2"/>
    <n v="53.27"/>
    <s v="Profit"/>
  </r>
  <r>
    <d v="2017-03-28T00:00:00"/>
    <x v="3"/>
    <x v="2"/>
    <x v="526"/>
    <s v="Dave Hallsten20170328"/>
    <x v="3536"/>
    <x v="3"/>
    <x v="0"/>
    <x v="0"/>
    <s v="Xerox 1968"/>
    <n v="26.72"/>
    <n v="4"/>
    <n v="12.83"/>
    <s v="Profit"/>
  </r>
  <r>
    <d v="2017-03-28T00:00:00"/>
    <x v="3"/>
    <x v="2"/>
    <x v="526"/>
    <s v="Dave Hallsten20170328"/>
    <x v="3536"/>
    <x v="3"/>
    <x v="0"/>
    <x v="0"/>
    <s v="Xerox 1977"/>
    <n v="20.04"/>
    <n v="3"/>
    <n v="9.6199999999999992"/>
    <s v="Profit"/>
  </r>
  <r>
    <d v="2017-03-28T00:00:00"/>
    <x v="3"/>
    <x v="2"/>
    <x v="526"/>
    <s v="Dave Hallsten20170328"/>
    <x v="3536"/>
    <x v="3"/>
    <x v="0"/>
    <x v="2"/>
    <s v="SAFCO Boltless Steel Shelving"/>
    <n v="795.48"/>
    <n v="7"/>
    <n v="7.95"/>
    <s v="Profit"/>
  </r>
  <r>
    <d v="2017-03-28T00:00:00"/>
    <x v="3"/>
    <x v="2"/>
    <x v="526"/>
    <s v="Dave Hallsten20170328"/>
    <x v="3536"/>
    <x v="3"/>
    <x v="1"/>
    <x v="8"/>
    <s v="Stackable Trays"/>
    <n v="21.56"/>
    <n v="7"/>
    <n v="6.9"/>
    <s v="Profit"/>
  </r>
  <r>
    <d v="2017-03-29T00:00:00"/>
    <x v="3"/>
    <x v="2"/>
    <x v="310"/>
    <s v="Roger Demir20170329"/>
    <x v="3537"/>
    <x v="18"/>
    <x v="0"/>
    <x v="2"/>
    <s v="Adjustable Personal File Tote"/>
    <n v="81.400000000000006"/>
    <n v="5"/>
    <n v="21.16"/>
    <s v="Profit"/>
  </r>
  <r>
    <d v="2017-03-30T00:00:00"/>
    <x v="3"/>
    <x v="2"/>
    <x v="784"/>
    <s v="Tony Molinari20170330"/>
    <x v="3538"/>
    <x v="39"/>
    <x v="0"/>
    <x v="10"/>
    <s v="Multimedia Mailers"/>
    <n v="325.86"/>
    <n v="2"/>
    <n v="149.9"/>
    <s v="Profit"/>
  </r>
  <r>
    <d v="2017-03-30T00:00:00"/>
    <x v="3"/>
    <x v="2"/>
    <x v="652"/>
    <s v="Becky Pak20170330"/>
    <x v="3539"/>
    <x v="2"/>
    <x v="0"/>
    <x v="3"/>
    <s v="Acco Pressboard Covers with Storage Hooks, 14 7/8&quot; x 11&quot;, Executive Red"/>
    <n v="5.72"/>
    <n v="5"/>
    <n v="-4.76"/>
    <s v="Loss"/>
  </r>
  <r>
    <d v="2017-03-30T00:00:00"/>
    <x v="3"/>
    <x v="2"/>
    <x v="5"/>
    <s v="Maria Etezadi20170330"/>
    <x v="3540"/>
    <x v="4"/>
    <x v="0"/>
    <x v="2"/>
    <s v="Advantus 10-Drawer Portable Organizer, Chrome Metal Frame, Smoke Drawers"/>
    <n v="59.76"/>
    <n v="1"/>
    <n v="16.73"/>
    <s v="Profit"/>
  </r>
  <r>
    <d v="2017-03-30T00:00:00"/>
    <x v="3"/>
    <x v="2"/>
    <x v="23"/>
    <s v="Tom Boeckenhauer20170330"/>
    <x v="3541"/>
    <x v="3"/>
    <x v="0"/>
    <x v="4"/>
    <s v="Manco Dry-Lighter Erasable Highlighter"/>
    <n v="6.08"/>
    <n v="2"/>
    <n v="2.0699999999999998"/>
    <s v="Profit"/>
  </r>
  <r>
    <d v="2017-03-30T00:00:00"/>
    <x v="3"/>
    <x v="2"/>
    <x v="23"/>
    <s v="Tom Boeckenhauer20170330"/>
    <x v="3541"/>
    <x v="3"/>
    <x v="2"/>
    <x v="6"/>
    <s v="AT&amp;T CL83451 4-Handset Telephone"/>
    <n v="164.79"/>
    <n v="1"/>
    <n v="18.54"/>
    <s v="Profit"/>
  </r>
  <r>
    <d v="2017-03-30T00:00:00"/>
    <x v="3"/>
    <x v="2"/>
    <x v="513"/>
    <s v="Alan Barnes20170330"/>
    <x v="3542"/>
    <x v="3"/>
    <x v="1"/>
    <x v="8"/>
    <s v="Flat Face Poster Frame"/>
    <n v="94.2"/>
    <n v="5"/>
    <n v="39.56"/>
    <s v="Profit"/>
  </r>
  <r>
    <d v="2017-03-31T00:00:00"/>
    <x v="3"/>
    <x v="2"/>
    <x v="171"/>
    <s v="David Smith20170331"/>
    <x v="3543"/>
    <x v="0"/>
    <x v="1"/>
    <x v="11"/>
    <s v="Bush Mission Pointe Library"/>
    <n v="205.33"/>
    <n v="2"/>
    <n v="-36.24"/>
    <s v="Loss"/>
  </r>
  <r>
    <d v="2017-03-31T00:00:00"/>
    <x v="3"/>
    <x v="2"/>
    <x v="626"/>
    <s v="Chad McGuire20170331"/>
    <x v="3544"/>
    <x v="20"/>
    <x v="1"/>
    <x v="8"/>
    <s v="Tensor Computer Mounted Lamp"/>
    <n v="29.78"/>
    <n v="2"/>
    <n v="8.0399999999999991"/>
    <s v="Profit"/>
  </r>
  <r>
    <d v="2017-03-31T00:00:00"/>
    <x v="3"/>
    <x v="2"/>
    <x v="626"/>
    <s v="Chad McGuire20170331"/>
    <x v="3544"/>
    <x v="20"/>
    <x v="2"/>
    <x v="6"/>
    <s v="Polycom SoundPoint IP 450 VoIP phone"/>
    <n v="677.58"/>
    <n v="3"/>
    <n v="176.17"/>
    <s v="Profit"/>
  </r>
  <r>
    <d v="2017-03-31T00:00:00"/>
    <x v="3"/>
    <x v="2"/>
    <x v="626"/>
    <s v="Chad McGuire20170331"/>
    <x v="3544"/>
    <x v="20"/>
    <x v="0"/>
    <x v="0"/>
    <s v="Rediform S.O.S. 1-Up Phone Message Bk, 4-1/4x3-1/16 Bk, 1 Form/Pg, 40 Messages/Bk, 3/Pk"/>
    <n v="75.040000000000006"/>
    <n v="8"/>
    <n v="36.020000000000003"/>
    <s v="Profit"/>
  </r>
  <r>
    <d v="2017-03-31T00:00:00"/>
    <x v="3"/>
    <x v="2"/>
    <x v="445"/>
    <s v="Denny Ordway20170331"/>
    <x v="3545"/>
    <x v="20"/>
    <x v="2"/>
    <x v="6"/>
    <s v="Spigen Samsung Galaxy S5 Case Wallet"/>
    <n v="84.95"/>
    <n v="5"/>
    <n v="22.09"/>
    <s v="Profit"/>
  </r>
  <r>
    <d v="2017-03-31T00:00:00"/>
    <x v="3"/>
    <x v="2"/>
    <x v="474"/>
    <s v="Daniel Byrd20170331"/>
    <x v="3546"/>
    <x v="5"/>
    <x v="1"/>
    <x v="8"/>
    <s v="Advantus Panel Wall Certificate Holder - 8.5x11"/>
    <n v="61"/>
    <n v="5"/>
    <n v="25.62"/>
    <s v="Profit"/>
  </r>
  <r>
    <d v="2017-03-31T00:00:00"/>
    <x v="3"/>
    <x v="2"/>
    <x v="474"/>
    <s v="Daniel Byrd20170331"/>
    <x v="3546"/>
    <x v="5"/>
    <x v="2"/>
    <x v="6"/>
    <s v="Vtech CS6719"/>
    <n v="671.93"/>
    <n v="7"/>
    <n v="188.14"/>
    <s v="Profit"/>
  </r>
  <r>
    <d v="2017-03-31T00:00:00"/>
    <x v="3"/>
    <x v="2"/>
    <x v="709"/>
    <s v="Emily Grady20170331"/>
    <x v="3547"/>
    <x v="1"/>
    <x v="0"/>
    <x v="3"/>
    <s v="SlimView Poly Binder, 3/8&quot;"/>
    <n v="13.47"/>
    <n v="13"/>
    <n v="-22.9"/>
    <s v="Loss"/>
  </r>
  <r>
    <d v="2017-03-31T00:00:00"/>
    <x v="3"/>
    <x v="2"/>
    <x v="458"/>
    <s v="Jim Epp20170331"/>
    <x v="3548"/>
    <x v="4"/>
    <x v="0"/>
    <x v="3"/>
    <s v="Ibico Recycled Grain-Textured Covers"/>
    <n v="34.54"/>
    <n v="1"/>
    <n v="17.27"/>
    <s v="Profit"/>
  </r>
  <r>
    <d v="2017-03-31T00:00:00"/>
    <x v="3"/>
    <x v="2"/>
    <x v="458"/>
    <s v="Jim Epp20170331"/>
    <x v="3548"/>
    <x v="4"/>
    <x v="2"/>
    <x v="16"/>
    <s v="Hewlett Packard LaserJet 3310 Copier"/>
    <n v="2999.95"/>
    <n v="5"/>
    <n v="1439.98"/>
    <s v="Profit"/>
  </r>
  <r>
    <d v="2017-03-31T00:00:00"/>
    <x v="3"/>
    <x v="2"/>
    <x v="458"/>
    <s v="Jim Epp20170331"/>
    <x v="3548"/>
    <x v="4"/>
    <x v="0"/>
    <x v="3"/>
    <s v="Avery Recycled Flexi-View Covers for Binding Systems"/>
    <n v="64.12"/>
    <n v="4"/>
    <n v="30.78"/>
    <s v="Profit"/>
  </r>
  <r>
    <d v="2017-03-31T00:00:00"/>
    <x v="3"/>
    <x v="2"/>
    <x v="134"/>
    <s v="Scott Cohen20170331"/>
    <x v="3549"/>
    <x v="0"/>
    <x v="0"/>
    <x v="12"/>
    <s v="Fellowes 8 Outlet Superior Workstation Surge Protector w/o Phone/Fax/Modem Protection"/>
    <n v="33.619999999999997"/>
    <n v="5"/>
    <n v="-90.77"/>
    <s v="Loss"/>
  </r>
  <r>
    <d v="2017-03-31T00:00:00"/>
    <x v="3"/>
    <x v="2"/>
    <x v="418"/>
    <s v="Henry Goldwyn20170331"/>
    <x v="3550"/>
    <x v="3"/>
    <x v="0"/>
    <x v="14"/>
    <s v="Acme Tagit Stainless Steel Antibacterial Scissors"/>
    <n v="29.7"/>
    <n v="3"/>
    <n v="8.02"/>
    <s v="Profit"/>
  </r>
  <r>
    <d v="2017-04-01T00:00:00"/>
    <x v="3"/>
    <x v="3"/>
    <x v="423"/>
    <s v="Adam Shillingsburg20170401"/>
    <x v="3551"/>
    <x v="24"/>
    <x v="0"/>
    <x v="2"/>
    <s v="Hanging Personal Folder File"/>
    <n v="94.2"/>
    <n v="6"/>
    <n v="23.55"/>
    <s v="Profit"/>
  </r>
  <r>
    <d v="2017-04-01T00:00:00"/>
    <x v="3"/>
    <x v="3"/>
    <x v="423"/>
    <s v="Adam Shillingsburg20170401"/>
    <x v="3551"/>
    <x v="24"/>
    <x v="0"/>
    <x v="10"/>
    <s v="Staple envelope"/>
    <n v="28.4"/>
    <n v="5"/>
    <n v="13.35"/>
    <s v="Profit"/>
  </r>
  <r>
    <d v="2017-04-01T00:00:00"/>
    <x v="3"/>
    <x v="3"/>
    <x v="389"/>
    <s v="Maribeth Schnelling20170401"/>
    <x v="3552"/>
    <x v="3"/>
    <x v="0"/>
    <x v="1"/>
    <s v="Avery 498"/>
    <n v="5.78"/>
    <n v="2"/>
    <n v="2.72"/>
    <s v="Profit"/>
  </r>
  <r>
    <d v="2017-04-01T00:00:00"/>
    <x v="3"/>
    <x v="3"/>
    <x v="389"/>
    <s v="Maribeth Schnelling20170401"/>
    <x v="3552"/>
    <x v="3"/>
    <x v="0"/>
    <x v="3"/>
    <s v="Fellowes Binding Cases"/>
    <n v="121.68"/>
    <n v="13"/>
    <n v="38.03"/>
    <s v="Profit"/>
  </r>
  <r>
    <d v="2017-04-01T00:00:00"/>
    <x v="3"/>
    <x v="3"/>
    <x v="317"/>
    <s v="Nick Crebassa20170401"/>
    <x v="3553"/>
    <x v="3"/>
    <x v="1"/>
    <x v="11"/>
    <s v="Safco Value Mate Steel Bookcase, Baked Enamel Finish on Steel, Black"/>
    <n v="482.66"/>
    <n v="8"/>
    <n v="85.18"/>
    <s v="Profit"/>
  </r>
  <r>
    <d v="2017-04-01T00:00:00"/>
    <x v="3"/>
    <x v="3"/>
    <x v="317"/>
    <s v="Nick Crebassa20170401"/>
    <x v="3553"/>
    <x v="3"/>
    <x v="2"/>
    <x v="15"/>
    <s v="Cubify CubeX 3D Printer Double Head Print"/>
    <n v="4799.9799999999996"/>
    <n v="2"/>
    <n v="360"/>
    <s v="Profit"/>
  </r>
  <r>
    <d v="2017-04-01T00:00:00"/>
    <x v="3"/>
    <x v="3"/>
    <x v="405"/>
    <s v="John Castell20170401"/>
    <x v="3554"/>
    <x v="20"/>
    <x v="0"/>
    <x v="0"/>
    <s v="Wirebound Message Books, Four 2 3/4 x 5 Forms per Page, 200 Sets per Book"/>
    <n v="42.93"/>
    <n v="9"/>
    <n v="19.32"/>
    <s v="Profit"/>
  </r>
  <r>
    <d v="2017-04-01T00:00:00"/>
    <x v="3"/>
    <x v="3"/>
    <x v="45"/>
    <s v="Barry FranzÃ¶sisch20170401"/>
    <x v="3555"/>
    <x v="16"/>
    <x v="2"/>
    <x v="6"/>
    <s v="Mediabridge Sport Armband iPhone 5s"/>
    <n v="23.98"/>
    <n v="3"/>
    <n v="-5.69"/>
    <s v="Loss"/>
  </r>
  <r>
    <d v="2017-04-01T00:00:00"/>
    <x v="3"/>
    <x v="3"/>
    <x v="45"/>
    <s v="Barry FranzÃ¶sisch20170401"/>
    <x v="3555"/>
    <x v="16"/>
    <x v="0"/>
    <x v="1"/>
    <s v="Avery 494"/>
    <n v="6.26"/>
    <n v="3"/>
    <n v="2.04"/>
    <s v="Profit"/>
  </r>
  <r>
    <d v="2017-04-01T00:00:00"/>
    <x v="3"/>
    <x v="3"/>
    <x v="45"/>
    <s v="Barry FranzÃ¶sisch20170401"/>
    <x v="3555"/>
    <x v="16"/>
    <x v="0"/>
    <x v="12"/>
    <s v="Staple holder"/>
    <n v="20.81"/>
    <n v="3"/>
    <n v="1.82"/>
    <s v="Profit"/>
  </r>
  <r>
    <d v="2017-04-01T00:00:00"/>
    <x v="3"/>
    <x v="3"/>
    <x v="45"/>
    <s v="Barry FranzÃ¶sisch20170401"/>
    <x v="3555"/>
    <x v="16"/>
    <x v="1"/>
    <x v="5"/>
    <s v="Global Wood Trimmed Manager's Task Chair, Khaki"/>
    <n v="218.35"/>
    <n v="3"/>
    <n v="-19.11"/>
    <s v="Loss"/>
  </r>
  <r>
    <d v="2017-04-01T00:00:00"/>
    <x v="3"/>
    <x v="3"/>
    <x v="169"/>
    <s v="George Bell20170401"/>
    <x v="3556"/>
    <x v="9"/>
    <x v="1"/>
    <x v="8"/>
    <s v="Deflect-o DuraMat Lighweight, Studded, Beveled Mat for Low Pile Carpeting"/>
    <n v="127.95"/>
    <n v="3"/>
    <n v="21.75"/>
    <s v="Profit"/>
  </r>
  <r>
    <d v="2017-04-02T00:00:00"/>
    <x v="3"/>
    <x v="3"/>
    <x v="509"/>
    <s v="Jamie Frazer20170402"/>
    <x v="3557"/>
    <x v="3"/>
    <x v="1"/>
    <x v="8"/>
    <s v="Westinghouse Clip-On Gooseneck Lamps"/>
    <n v="25.11"/>
    <n v="3"/>
    <n v="6.53"/>
    <s v="Profit"/>
  </r>
  <r>
    <d v="2017-04-02T00:00:00"/>
    <x v="3"/>
    <x v="3"/>
    <x v="529"/>
    <s v="Tony Chapman20170402"/>
    <x v="3558"/>
    <x v="4"/>
    <x v="1"/>
    <x v="13"/>
    <s v="Bevis 44 x 96 Conference Tables"/>
    <n v="411.8"/>
    <n v="2"/>
    <n v="70.010000000000005"/>
    <s v="Profit"/>
  </r>
  <r>
    <d v="2017-04-02T00:00:00"/>
    <x v="3"/>
    <x v="3"/>
    <x v="529"/>
    <s v="Tony Chapman20170402"/>
    <x v="3558"/>
    <x v="4"/>
    <x v="2"/>
    <x v="9"/>
    <s v="NETGEAR N750 Dual Band Wi-Fi Gigabit Router"/>
    <n v="360"/>
    <n v="4"/>
    <n v="129.6"/>
    <s v="Profit"/>
  </r>
  <r>
    <d v="2017-04-02T00:00:00"/>
    <x v="3"/>
    <x v="3"/>
    <x v="538"/>
    <s v="Alyssa Tate20170402"/>
    <x v="3559"/>
    <x v="37"/>
    <x v="0"/>
    <x v="4"/>
    <s v="Newell 318"/>
    <n v="11.12"/>
    <n v="4"/>
    <n v="2.89"/>
    <s v="Profit"/>
  </r>
  <r>
    <d v="2017-04-02T00:00:00"/>
    <x v="3"/>
    <x v="3"/>
    <x v="596"/>
    <s v="Amy Hunt20170402"/>
    <x v="3560"/>
    <x v="33"/>
    <x v="0"/>
    <x v="1"/>
    <s v="Avery 499"/>
    <n v="14.94"/>
    <n v="3"/>
    <n v="6.87"/>
    <s v="Profit"/>
  </r>
  <r>
    <d v="2017-04-03T00:00:00"/>
    <x v="3"/>
    <x v="3"/>
    <x v="175"/>
    <s v="Katherine Hughes20170403"/>
    <x v="3561"/>
    <x v="2"/>
    <x v="1"/>
    <x v="8"/>
    <s v="Staple-based wall hangings"/>
    <n v="25.47"/>
    <n v="4"/>
    <n v="7.64"/>
    <s v="Profit"/>
  </r>
  <r>
    <d v="2017-04-03T00:00:00"/>
    <x v="3"/>
    <x v="3"/>
    <x v="52"/>
    <s v="Sue Ann Reed20170403"/>
    <x v="3562"/>
    <x v="1"/>
    <x v="0"/>
    <x v="4"/>
    <s v="Prang Colored Pencils"/>
    <n v="7.06"/>
    <n v="3"/>
    <n v="2.21"/>
    <s v="Profit"/>
  </r>
  <r>
    <d v="2017-04-04T00:00:00"/>
    <x v="3"/>
    <x v="3"/>
    <x v="481"/>
    <s v="Anne McFarland20170404"/>
    <x v="3563"/>
    <x v="1"/>
    <x v="2"/>
    <x v="6"/>
    <s v="Cisco SPA 502G IP Phone"/>
    <n v="383.84"/>
    <n v="4"/>
    <n v="47.98"/>
    <s v="Profit"/>
  </r>
  <r>
    <d v="2017-04-04T00:00:00"/>
    <x v="3"/>
    <x v="3"/>
    <x v="293"/>
    <s v="Darrin Sayre20170404"/>
    <x v="3564"/>
    <x v="20"/>
    <x v="2"/>
    <x v="6"/>
    <s v="Panasonic KX - TS880B Telephone"/>
    <n v="41.22"/>
    <n v="1"/>
    <n v="11.13"/>
    <s v="Profit"/>
  </r>
  <r>
    <d v="2017-04-04T00:00:00"/>
    <x v="3"/>
    <x v="3"/>
    <x v="293"/>
    <s v="Darrin Sayre20170404"/>
    <x v="3564"/>
    <x v="20"/>
    <x v="0"/>
    <x v="14"/>
    <s v="Premier Automatic Letter Opener"/>
    <n v="240.37"/>
    <n v="1"/>
    <n v="7.21"/>
    <s v="Profit"/>
  </r>
  <r>
    <d v="2017-04-04T00:00:00"/>
    <x v="3"/>
    <x v="3"/>
    <x v="293"/>
    <s v="Darrin Sayre20170404"/>
    <x v="3564"/>
    <x v="20"/>
    <x v="2"/>
    <x v="6"/>
    <s v="LG Electronics Tone+ HBS-730 Bluetooth Headset"/>
    <n v="119.02"/>
    <n v="2"/>
    <n v="33.33"/>
    <s v="Profit"/>
  </r>
  <r>
    <d v="2017-04-04T00:00:00"/>
    <x v="3"/>
    <x v="3"/>
    <x v="577"/>
    <s v="Penelope Sewall20170404"/>
    <x v="3565"/>
    <x v="20"/>
    <x v="0"/>
    <x v="10"/>
    <s v="Brown Kraft Recycled Envelopes"/>
    <n v="16.98"/>
    <n v="1"/>
    <n v="8.49"/>
    <s v="Profit"/>
  </r>
  <r>
    <d v="2017-04-04T00:00:00"/>
    <x v="3"/>
    <x v="3"/>
    <x v="398"/>
    <s v="Tom Ashbrook20170404"/>
    <x v="3566"/>
    <x v="20"/>
    <x v="0"/>
    <x v="4"/>
    <s v="Newell 326"/>
    <n v="7.04"/>
    <n v="4"/>
    <n v="2.04"/>
    <s v="Profit"/>
  </r>
  <r>
    <d v="2017-04-06T00:00:00"/>
    <x v="3"/>
    <x v="3"/>
    <x v="770"/>
    <s v="Max Ludwig20170406"/>
    <x v="3567"/>
    <x v="30"/>
    <x v="0"/>
    <x v="0"/>
    <s v="Easy-staple paper"/>
    <n v="106.32"/>
    <n v="3"/>
    <n v="49.97"/>
    <s v="Profit"/>
  </r>
  <r>
    <d v="2017-04-06T00:00:00"/>
    <x v="3"/>
    <x v="3"/>
    <x v="345"/>
    <s v="Charles Sheldon20170406"/>
    <x v="3568"/>
    <x v="15"/>
    <x v="0"/>
    <x v="3"/>
    <s v="3M Organizer Strips"/>
    <n v="8.1"/>
    <n v="5"/>
    <n v="-5.94"/>
    <s v="Loss"/>
  </r>
  <r>
    <d v="2017-04-07T00:00:00"/>
    <x v="3"/>
    <x v="3"/>
    <x v="431"/>
    <s v="Christopher Schild20170407"/>
    <x v="3569"/>
    <x v="16"/>
    <x v="1"/>
    <x v="13"/>
    <s v="Bush Advantage Collection Round Conference Table"/>
    <n v="233.86"/>
    <n v="2"/>
    <n v="-102.05"/>
    <s v="Loss"/>
  </r>
  <r>
    <d v="2017-04-07T00:00:00"/>
    <x v="3"/>
    <x v="3"/>
    <x v="431"/>
    <s v="Christopher Schild20170407"/>
    <x v="3569"/>
    <x v="16"/>
    <x v="1"/>
    <x v="13"/>
    <s v="Bretford Rectangular Conference Table Tops"/>
    <n v="620.61"/>
    <n v="3"/>
    <n v="-248.25"/>
    <s v="Loss"/>
  </r>
  <r>
    <d v="2017-04-07T00:00:00"/>
    <x v="3"/>
    <x v="3"/>
    <x v="431"/>
    <s v="Christopher Schild20170407"/>
    <x v="3569"/>
    <x v="16"/>
    <x v="0"/>
    <x v="3"/>
    <s v="GBC Instant Index System for Binding Systems"/>
    <n v="5.33"/>
    <n v="2"/>
    <n v="-3.55"/>
    <s v="Loss"/>
  </r>
  <r>
    <d v="2017-04-07T00:00:00"/>
    <x v="3"/>
    <x v="3"/>
    <x v="431"/>
    <s v="Christopher Schild20170407"/>
    <x v="3569"/>
    <x v="16"/>
    <x v="1"/>
    <x v="8"/>
    <s v="Tenex Contemporary Contur Chairmats for Low and Medium Pile Carpet, Computer, 39&quot; x 49&quot;"/>
    <n v="258.07"/>
    <n v="3"/>
    <n v="0"/>
    <s v="Loss"/>
  </r>
  <r>
    <d v="2017-04-07T00:00:00"/>
    <x v="3"/>
    <x v="3"/>
    <x v="431"/>
    <s v="Christopher Schild20170407"/>
    <x v="3569"/>
    <x v="16"/>
    <x v="2"/>
    <x v="9"/>
    <s v="LogitechÂ P710e Mobile Speakerphone"/>
    <n v="617.98"/>
    <n v="3"/>
    <n v="-7.72"/>
    <s v="Loss"/>
  </r>
  <r>
    <d v="2017-04-07T00:00:00"/>
    <x v="3"/>
    <x v="3"/>
    <x v="57"/>
    <s v="Hallie Redmond20170407"/>
    <x v="3570"/>
    <x v="16"/>
    <x v="0"/>
    <x v="4"/>
    <s v="50 Colored Long Pencils"/>
    <n v="16.260000000000002"/>
    <n v="2"/>
    <n v="1.22"/>
    <s v="Profit"/>
  </r>
  <r>
    <d v="2017-04-07T00:00:00"/>
    <x v="3"/>
    <x v="3"/>
    <x v="57"/>
    <s v="Hallie Redmond20170407"/>
    <x v="3570"/>
    <x v="16"/>
    <x v="2"/>
    <x v="6"/>
    <s v="AT&amp;T 1080 Corded phone"/>
    <n v="219.18"/>
    <n v="2"/>
    <n v="19.18"/>
    <s v="Profit"/>
  </r>
  <r>
    <d v="2017-04-08T00:00:00"/>
    <x v="3"/>
    <x v="3"/>
    <x v="491"/>
    <s v="Denise Monton20170408"/>
    <x v="3571"/>
    <x v="4"/>
    <x v="1"/>
    <x v="8"/>
    <s v="Eldon Expressions Punched Metal &amp; Wood Desk Accessories, Black &amp; Cherry"/>
    <n v="56.28"/>
    <n v="6"/>
    <n v="15.76"/>
    <s v="Profit"/>
  </r>
  <r>
    <d v="2017-04-08T00:00:00"/>
    <x v="3"/>
    <x v="3"/>
    <x v="491"/>
    <s v="Denise Monton20170408"/>
    <x v="3571"/>
    <x v="4"/>
    <x v="0"/>
    <x v="3"/>
    <s v="GBC DocuBind TL300 Electric Binding System"/>
    <n v="2690.97"/>
    <n v="3"/>
    <n v="1264.76"/>
    <s v="Profit"/>
  </r>
  <r>
    <d v="2017-04-08T00:00:00"/>
    <x v="3"/>
    <x v="3"/>
    <x v="432"/>
    <s v="Karen Ferguson20170408"/>
    <x v="3572"/>
    <x v="23"/>
    <x v="0"/>
    <x v="2"/>
    <s v="Tennsco 16-Compartment Lockers with Coat Rack"/>
    <n v="2591.56"/>
    <n v="4"/>
    <n v="621.97"/>
    <s v="Profit"/>
  </r>
  <r>
    <d v="2017-04-08T00:00:00"/>
    <x v="3"/>
    <x v="3"/>
    <x v="432"/>
    <s v="Karen Ferguson20170408"/>
    <x v="3572"/>
    <x v="23"/>
    <x v="0"/>
    <x v="12"/>
    <s v="Black &amp; Decker Filter for Double Action Dustbuster Cordless Vac BLDV7210"/>
    <n v="41.95"/>
    <n v="5"/>
    <n v="10.49"/>
    <s v="Profit"/>
  </r>
  <r>
    <d v="2017-04-08T00:00:00"/>
    <x v="3"/>
    <x v="3"/>
    <x v="303"/>
    <s v="Adrian Hane20170408"/>
    <x v="3573"/>
    <x v="3"/>
    <x v="0"/>
    <x v="0"/>
    <s v="Xerox 1891"/>
    <n v="244.55"/>
    <n v="5"/>
    <n v="114.94"/>
    <s v="Profit"/>
  </r>
  <r>
    <d v="2017-04-08T00:00:00"/>
    <x v="3"/>
    <x v="3"/>
    <x v="303"/>
    <s v="Adrian Hane20170408"/>
    <x v="3573"/>
    <x v="3"/>
    <x v="0"/>
    <x v="0"/>
    <s v="Xerox 1942"/>
    <n v="195.76"/>
    <n v="4"/>
    <n v="97.88"/>
    <s v="Profit"/>
  </r>
  <r>
    <d v="2017-04-08T00:00:00"/>
    <x v="3"/>
    <x v="3"/>
    <x v="62"/>
    <s v="Nicole Hansen20170408"/>
    <x v="3574"/>
    <x v="14"/>
    <x v="1"/>
    <x v="8"/>
    <s v="3M Polarizing Task Lamp with Clamp Arm, Light Gray"/>
    <n v="273.95999999999998"/>
    <n v="2"/>
    <n v="71.23"/>
    <s v="Profit"/>
  </r>
  <r>
    <d v="2017-04-08T00:00:00"/>
    <x v="3"/>
    <x v="3"/>
    <x v="62"/>
    <s v="Nicole Hansen20170408"/>
    <x v="3574"/>
    <x v="14"/>
    <x v="1"/>
    <x v="8"/>
    <s v="Luxo Professional Combination Clamp-On Lamps"/>
    <n v="306.89999999999998"/>
    <n v="3"/>
    <n v="79.790000000000006"/>
    <s v="Profit"/>
  </r>
  <r>
    <d v="2017-04-09T00:00:00"/>
    <x v="3"/>
    <x v="3"/>
    <x v="697"/>
    <s v="Bryan Spruell20170409"/>
    <x v="3575"/>
    <x v="20"/>
    <x v="0"/>
    <x v="1"/>
    <s v="Color-Coded Legal Exhibit Labels"/>
    <n v="9.82"/>
    <n v="2"/>
    <n v="4.8099999999999996"/>
    <s v="Profit"/>
  </r>
  <r>
    <d v="2017-04-09T00:00:00"/>
    <x v="3"/>
    <x v="3"/>
    <x v="697"/>
    <s v="Bryan Spruell20170409"/>
    <x v="3575"/>
    <x v="20"/>
    <x v="0"/>
    <x v="4"/>
    <s v="Bulldog Vacuum Base Pencil Sharpener"/>
    <n v="35.97"/>
    <n v="3"/>
    <n v="9.7100000000000009"/>
    <s v="Profit"/>
  </r>
  <r>
    <d v="2017-04-09T00:00:00"/>
    <x v="3"/>
    <x v="3"/>
    <x v="697"/>
    <s v="Bryan Spruell20170409"/>
    <x v="3575"/>
    <x v="20"/>
    <x v="0"/>
    <x v="0"/>
    <s v="Xerox 212"/>
    <n v="12.96"/>
    <n v="2"/>
    <n v="6.22"/>
    <s v="Profit"/>
  </r>
  <r>
    <d v="2017-04-09T00:00:00"/>
    <x v="3"/>
    <x v="3"/>
    <x v="697"/>
    <s v="Bryan Spruell20170409"/>
    <x v="3575"/>
    <x v="20"/>
    <x v="0"/>
    <x v="0"/>
    <s v="Computer Printout Paper with Letter-Trim Fine Perforations"/>
    <n v="191.6"/>
    <n v="4"/>
    <n v="91.97"/>
    <s v="Profit"/>
  </r>
  <r>
    <d v="2017-04-09T00:00:00"/>
    <x v="3"/>
    <x v="3"/>
    <x v="697"/>
    <s v="Bryan Spruell20170409"/>
    <x v="3575"/>
    <x v="20"/>
    <x v="0"/>
    <x v="1"/>
    <s v="Avery File Folder Labels"/>
    <n v="8.64"/>
    <n v="3"/>
    <n v="4.2300000000000004"/>
    <s v="Profit"/>
  </r>
  <r>
    <d v="2017-04-09T00:00:00"/>
    <x v="3"/>
    <x v="3"/>
    <x v="697"/>
    <s v="Bryan Spruell20170409"/>
    <x v="3575"/>
    <x v="20"/>
    <x v="0"/>
    <x v="2"/>
    <s v="Office Impressions Heavy Duty Welded Shelving &amp; Multimedia Storage Drawers"/>
    <n v="501.81"/>
    <n v="3"/>
    <n v="0"/>
    <s v="Loss"/>
  </r>
  <r>
    <d v="2017-04-09T00:00:00"/>
    <x v="3"/>
    <x v="3"/>
    <x v="52"/>
    <s v="Sue Ann Reed20170409"/>
    <x v="3576"/>
    <x v="16"/>
    <x v="0"/>
    <x v="1"/>
    <s v="Avery 48"/>
    <n v="15.12"/>
    <n v="3"/>
    <n v="4.91"/>
    <s v="Profit"/>
  </r>
  <r>
    <d v="2017-04-09T00:00:00"/>
    <x v="3"/>
    <x v="3"/>
    <x v="52"/>
    <s v="Sue Ann Reed20170409"/>
    <x v="3576"/>
    <x v="16"/>
    <x v="0"/>
    <x v="3"/>
    <s v="Avery Arch Ring Binders"/>
    <n v="17.43"/>
    <n v="1"/>
    <n v="-13.36"/>
    <s v="Loss"/>
  </r>
  <r>
    <d v="2017-04-09T00:00:00"/>
    <x v="3"/>
    <x v="3"/>
    <x v="52"/>
    <s v="Sue Ann Reed20170409"/>
    <x v="3576"/>
    <x v="16"/>
    <x v="0"/>
    <x v="0"/>
    <s v="Xerox 1915"/>
    <n v="251.64"/>
    <n v="3"/>
    <n v="88.07"/>
    <s v="Profit"/>
  </r>
  <r>
    <d v="2017-04-09T00:00:00"/>
    <x v="3"/>
    <x v="3"/>
    <x v="318"/>
    <s v="Ken Lonsdale20170409"/>
    <x v="3577"/>
    <x v="14"/>
    <x v="0"/>
    <x v="3"/>
    <s v="GBC Recycled Regency Composition Covers"/>
    <n v="478.24"/>
    <n v="8"/>
    <n v="219.99"/>
    <s v="Profit"/>
  </r>
  <r>
    <d v="2017-04-09T00:00:00"/>
    <x v="3"/>
    <x v="3"/>
    <x v="479"/>
    <s v="Noah Childs20170409"/>
    <x v="3578"/>
    <x v="2"/>
    <x v="0"/>
    <x v="3"/>
    <s v="Tuf-Vin Binders"/>
    <n v="37.9"/>
    <n v="4"/>
    <n v="-29.05"/>
    <s v="Loss"/>
  </r>
  <r>
    <d v="2017-04-09T00:00:00"/>
    <x v="3"/>
    <x v="3"/>
    <x v="479"/>
    <s v="Noah Childs20170409"/>
    <x v="3578"/>
    <x v="2"/>
    <x v="0"/>
    <x v="0"/>
    <s v="Xerox 1893"/>
    <n v="65.58"/>
    <n v="2"/>
    <n v="23.77"/>
    <s v="Profit"/>
  </r>
  <r>
    <d v="2017-04-10T00:00:00"/>
    <x v="3"/>
    <x v="3"/>
    <x v="694"/>
    <s v="Sanjit Jacobs20170410"/>
    <x v="3579"/>
    <x v="23"/>
    <x v="0"/>
    <x v="0"/>
    <s v="Wirebound Message Books, Two 4 1/4&quot; x 5&quot; Forms per Page"/>
    <n v="7.61"/>
    <n v="1"/>
    <n v="3.58"/>
    <s v="Profit"/>
  </r>
  <r>
    <d v="2017-04-10T00:00:00"/>
    <x v="3"/>
    <x v="3"/>
    <x v="694"/>
    <s v="Sanjit Jacobs20170410"/>
    <x v="3579"/>
    <x v="23"/>
    <x v="0"/>
    <x v="7"/>
    <s v="OIC Binder Clips"/>
    <n v="7.16"/>
    <n v="2"/>
    <n v="3.58"/>
    <s v="Profit"/>
  </r>
  <r>
    <d v="2017-04-10T00:00:00"/>
    <x v="3"/>
    <x v="3"/>
    <x v="446"/>
    <s v="Russell D'Ascenzo20170410"/>
    <x v="3580"/>
    <x v="0"/>
    <x v="0"/>
    <x v="0"/>
    <s v="Xerox 1894"/>
    <n v="10.37"/>
    <n v="2"/>
    <n v="3.63"/>
    <s v="Profit"/>
  </r>
  <r>
    <d v="2017-04-10T00:00:00"/>
    <x v="3"/>
    <x v="3"/>
    <x v="446"/>
    <s v="Russell D'Ascenzo20170410"/>
    <x v="3580"/>
    <x v="0"/>
    <x v="2"/>
    <x v="9"/>
    <s v="LogitechÂ MX Performance Wireless Mouse"/>
    <n v="95.74"/>
    <n v="3"/>
    <n v="20.34"/>
    <s v="Profit"/>
  </r>
  <r>
    <d v="2017-04-10T00:00:00"/>
    <x v="3"/>
    <x v="3"/>
    <x v="785"/>
    <s v="Mitch Gastineau20170410"/>
    <x v="3581"/>
    <x v="16"/>
    <x v="1"/>
    <x v="8"/>
    <s v="Stackable Trays"/>
    <n v="12.32"/>
    <n v="5"/>
    <n v="1.85"/>
    <s v="Profit"/>
  </r>
  <r>
    <d v="2017-04-10T00:00:00"/>
    <x v="3"/>
    <x v="3"/>
    <x v="785"/>
    <s v="Mitch Gastineau20170410"/>
    <x v="3581"/>
    <x v="16"/>
    <x v="0"/>
    <x v="3"/>
    <s v="Acco Pressboard Covers with Storage Hooks, 14 7/8&quot; x 11&quot;, Light Blue"/>
    <n v="4.42"/>
    <n v="3"/>
    <n v="-3.09"/>
    <s v="Loss"/>
  </r>
  <r>
    <d v="2017-04-10T00:00:00"/>
    <x v="3"/>
    <x v="3"/>
    <x v="524"/>
    <s v="Dennis Bolton20170410"/>
    <x v="3582"/>
    <x v="37"/>
    <x v="2"/>
    <x v="9"/>
    <s v="Logitech G700s Rechargeable Gaming Mouse"/>
    <n v="99.99"/>
    <n v="1"/>
    <n v="42"/>
    <s v="Profit"/>
  </r>
  <r>
    <d v="2017-04-10T00:00:00"/>
    <x v="3"/>
    <x v="3"/>
    <x v="524"/>
    <s v="Dennis Bolton20170410"/>
    <x v="3582"/>
    <x v="37"/>
    <x v="0"/>
    <x v="2"/>
    <s v="Recycled Steel Personal File for Hanging File Folders"/>
    <n v="286.14999999999998"/>
    <n v="5"/>
    <n v="71.540000000000006"/>
    <s v="Profit"/>
  </r>
  <r>
    <d v="2017-04-10T00:00:00"/>
    <x v="3"/>
    <x v="3"/>
    <x v="206"/>
    <s v="Bruce Stewart20170410"/>
    <x v="3583"/>
    <x v="2"/>
    <x v="0"/>
    <x v="12"/>
    <s v="Tripp Lite Isotel 6 Outlet Surge Protector with Fax/Modem Protection"/>
    <n v="195.1"/>
    <n v="4"/>
    <n v="21.95"/>
    <s v="Profit"/>
  </r>
  <r>
    <d v="2017-04-10T00:00:00"/>
    <x v="3"/>
    <x v="3"/>
    <x v="206"/>
    <s v="Bruce Stewart20170410"/>
    <x v="3583"/>
    <x v="2"/>
    <x v="1"/>
    <x v="8"/>
    <s v="Linden 10&quot; Round Wall Clock, Black"/>
    <n v="36.67"/>
    <n v="3"/>
    <n v="6.42"/>
    <s v="Profit"/>
  </r>
  <r>
    <d v="2017-04-11T00:00:00"/>
    <x v="3"/>
    <x v="3"/>
    <x v="399"/>
    <s v="Luke Weiss20170411"/>
    <x v="3584"/>
    <x v="3"/>
    <x v="2"/>
    <x v="9"/>
    <s v="SanDisk Ultra 64 GB MicroSDHC Class 10 Memory Card"/>
    <n v="199.95"/>
    <n v="5"/>
    <n v="21.99"/>
    <s v="Profit"/>
  </r>
  <r>
    <d v="2017-04-11T00:00:00"/>
    <x v="3"/>
    <x v="3"/>
    <x v="399"/>
    <s v="Luke Weiss20170411"/>
    <x v="3584"/>
    <x v="3"/>
    <x v="0"/>
    <x v="4"/>
    <s v="Dixon Ticonderoga Erasable Colored Pencil Set, 12-Color"/>
    <n v="41.86"/>
    <n v="7"/>
    <n v="14.23"/>
    <s v="Profit"/>
  </r>
  <r>
    <d v="2017-04-11T00:00:00"/>
    <x v="3"/>
    <x v="3"/>
    <x v="90"/>
    <s v="Sample Company A20170411"/>
    <x v="3585"/>
    <x v="0"/>
    <x v="0"/>
    <x v="3"/>
    <s v="Flexible Leather- Look Classic Collection Ring Binder"/>
    <n v="11.36"/>
    <n v="3"/>
    <n v="-17.05"/>
    <s v="Loss"/>
  </r>
  <r>
    <d v="2017-04-11T00:00:00"/>
    <x v="3"/>
    <x v="3"/>
    <x v="304"/>
    <s v="Jack Lebron20170411"/>
    <x v="3586"/>
    <x v="10"/>
    <x v="0"/>
    <x v="2"/>
    <s v="Sterilite Officeware Hinged File Box"/>
    <n v="16.77"/>
    <n v="2"/>
    <n v="1.47"/>
    <s v="Profit"/>
  </r>
  <r>
    <d v="2017-04-11T00:00:00"/>
    <x v="3"/>
    <x v="3"/>
    <x v="304"/>
    <s v="Jack Lebron20170411"/>
    <x v="3586"/>
    <x v="10"/>
    <x v="2"/>
    <x v="9"/>
    <s v="Kingston Digital DataTraveler 32GB USB 2.0"/>
    <n v="27.12"/>
    <n v="2"/>
    <n v="-4.75"/>
    <s v="Loss"/>
  </r>
  <r>
    <d v="2017-04-11T00:00:00"/>
    <x v="3"/>
    <x v="3"/>
    <x v="700"/>
    <s v="Henry MacAllister20170411"/>
    <x v="3587"/>
    <x v="25"/>
    <x v="0"/>
    <x v="4"/>
    <s v="Pencil and Crayon Sharpener"/>
    <n v="1.75"/>
    <n v="1"/>
    <n v="0.15"/>
    <s v="Profit"/>
  </r>
  <r>
    <d v="2017-04-11T00:00:00"/>
    <x v="3"/>
    <x v="3"/>
    <x v="700"/>
    <s v="Henry MacAllister20170411"/>
    <x v="3587"/>
    <x v="25"/>
    <x v="0"/>
    <x v="4"/>
    <s v="Newell 321"/>
    <n v="20.99"/>
    <n v="8"/>
    <n v="2.36"/>
    <s v="Profit"/>
  </r>
  <r>
    <d v="2017-04-12T00:00:00"/>
    <x v="3"/>
    <x v="3"/>
    <x v="649"/>
    <s v="Bill Donatelli20170412"/>
    <x v="3588"/>
    <x v="43"/>
    <x v="0"/>
    <x v="3"/>
    <s v="Storex Dura Pro Binders"/>
    <n v="29.7"/>
    <n v="5"/>
    <n v="13.37"/>
    <s v="Profit"/>
  </r>
  <r>
    <d v="2017-04-12T00:00:00"/>
    <x v="3"/>
    <x v="3"/>
    <x v="649"/>
    <s v="Bill Donatelli20170412"/>
    <x v="3588"/>
    <x v="43"/>
    <x v="0"/>
    <x v="0"/>
    <s v="Xerox 1948"/>
    <n v="39.96"/>
    <n v="4"/>
    <n v="17.98"/>
    <s v="Profit"/>
  </r>
  <r>
    <d v="2017-04-13T00:00:00"/>
    <x v="3"/>
    <x v="3"/>
    <x v="274"/>
    <s v="Rob Williams20170413"/>
    <x v="3589"/>
    <x v="22"/>
    <x v="0"/>
    <x v="0"/>
    <s v="Xerox 4200 Series MultiUse Premium Copy Paper (20Lb. and 84 Bright)"/>
    <n v="5.28"/>
    <n v="1"/>
    <n v="2.38"/>
    <s v="Profit"/>
  </r>
  <r>
    <d v="2017-04-13T00:00:00"/>
    <x v="3"/>
    <x v="3"/>
    <x v="274"/>
    <s v="Rob Williams20170413"/>
    <x v="3589"/>
    <x v="22"/>
    <x v="0"/>
    <x v="3"/>
    <s v="GBC DocuBind TL200 Manual Binding Machine"/>
    <n v="895.92"/>
    <n v="5"/>
    <n v="302.37"/>
    <s v="Profit"/>
  </r>
  <r>
    <d v="2017-04-13T00:00:00"/>
    <x v="3"/>
    <x v="3"/>
    <x v="598"/>
    <s v="Yana Sorensen20170413"/>
    <x v="3590"/>
    <x v="3"/>
    <x v="1"/>
    <x v="5"/>
    <s v="Global Wood Trimmed Manager's Task Chair, Khaki"/>
    <n v="436.7"/>
    <n v="6"/>
    <n v="-38.21"/>
    <s v="Loss"/>
  </r>
  <r>
    <d v="2017-04-13T00:00:00"/>
    <x v="3"/>
    <x v="3"/>
    <x v="679"/>
    <s v="Dave Poirier20170413"/>
    <x v="3591"/>
    <x v="2"/>
    <x v="0"/>
    <x v="7"/>
    <s v="Translucent Push Pins by OIC"/>
    <n v="7.92"/>
    <n v="5"/>
    <n v="1.68"/>
    <s v="Profit"/>
  </r>
  <r>
    <d v="2017-04-14T00:00:00"/>
    <x v="3"/>
    <x v="3"/>
    <x v="513"/>
    <s v="Alan Barnes20170414"/>
    <x v="3592"/>
    <x v="10"/>
    <x v="0"/>
    <x v="4"/>
    <s v="Zebra Zazzle Fluorescent Highlighters"/>
    <n v="14.59"/>
    <n v="3"/>
    <n v="2.5499999999999998"/>
    <s v="Profit"/>
  </r>
  <r>
    <d v="2017-04-14T00:00:00"/>
    <x v="3"/>
    <x v="3"/>
    <x v="513"/>
    <s v="Alan Barnes20170414"/>
    <x v="3592"/>
    <x v="10"/>
    <x v="0"/>
    <x v="4"/>
    <s v="Sanford Prismacolor Professional Thick Lead Art Pencils, 36-Color Set"/>
    <n v="89.86"/>
    <n v="3"/>
    <n v="21.34"/>
    <s v="Profit"/>
  </r>
  <r>
    <d v="2017-04-14T00:00:00"/>
    <x v="3"/>
    <x v="3"/>
    <x v="513"/>
    <s v="Alan Barnes20170414"/>
    <x v="3592"/>
    <x v="10"/>
    <x v="0"/>
    <x v="0"/>
    <s v="Xerox 196"/>
    <n v="13.87"/>
    <n v="3"/>
    <n v="5.03"/>
    <s v="Profit"/>
  </r>
  <r>
    <d v="2017-04-14T00:00:00"/>
    <x v="3"/>
    <x v="3"/>
    <x v="750"/>
    <s v="Craig Leslie20170414"/>
    <x v="3593"/>
    <x v="24"/>
    <x v="0"/>
    <x v="3"/>
    <s v="Acco 3-Hole Punch"/>
    <n v="8.76"/>
    <n v="2"/>
    <n v="4.2"/>
    <s v="Profit"/>
  </r>
  <r>
    <d v="2017-04-14T00:00:00"/>
    <x v="3"/>
    <x v="3"/>
    <x v="349"/>
    <s v="Christine Sundaresam20170414"/>
    <x v="3594"/>
    <x v="20"/>
    <x v="0"/>
    <x v="3"/>
    <s v="Avery Non-Stick Binders"/>
    <n v="10.78"/>
    <n v="3"/>
    <n v="3.5"/>
    <s v="Profit"/>
  </r>
  <r>
    <d v="2017-04-14T00:00:00"/>
    <x v="3"/>
    <x v="3"/>
    <x v="349"/>
    <s v="Christine Sundaresam20170414"/>
    <x v="3594"/>
    <x v="20"/>
    <x v="1"/>
    <x v="11"/>
    <s v="Bush Westfield Collection Bookcases, Fully Assembled"/>
    <n v="242.35"/>
    <n v="3"/>
    <n v="9.09"/>
    <s v="Profit"/>
  </r>
  <r>
    <d v="2017-04-14T00:00:00"/>
    <x v="3"/>
    <x v="3"/>
    <x v="360"/>
    <s v="Dorothy Wardle20170414"/>
    <x v="3595"/>
    <x v="25"/>
    <x v="1"/>
    <x v="11"/>
    <s v="Sauder Cornerstone Collection Library"/>
    <n v="198.27"/>
    <n v="8"/>
    <n v="-32.22"/>
    <s v="Loss"/>
  </r>
  <r>
    <d v="2017-04-14T00:00:00"/>
    <x v="3"/>
    <x v="3"/>
    <x v="312"/>
    <s v="Harry Marie20170414"/>
    <x v="3596"/>
    <x v="23"/>
    <x v="1"/>
    <x v="8"/>
    <s v="Tensor Computer Mounted Lamp"/>
    <n v="74.45"/>
    <n v="5"/>
    <n v="20.100000000000001"/>
    <s v="Profit"/>
  </r>
  <r>
    <d v="2017-04-15T00:00:00"/>
    <x v="3"/>
    <x v="3"/>
    <x v="182"/>
    <s v="Andrew Allen20170415"/>
    <x v="3597"/>
    <x v="25"/>
    <x v="0"/>
    <x v="0"/>
    <s v="Xerox 1967"/>
    <n v="15.55"/>
    <n v="3"/>
    <n v="5.44"/>
    <s v="Profit"/>
  </r>
  <r>
    <d v="2017-04-15T00:00:00"/>
    <x v="3"/>
    <x v="3"/>
    <x v="489"/>
    <s v="Shahid Hopkins20170415"/>
    <x v="3598"/>
    <x v="6"/>
    <x v="0"/>
    <x v="4"/>
    <s v="Faber Castell Col-Erase Pencils"/>
    <n v="4.8899999999999997"/>
    <n v="1"/>
    <n v="2"/>
    <s v="Profit"/>
  </r>
  <r>
    <d v="2017-04-15T00:00:00"/>
    <x v="3"/>
    <x v="3"/>
    <x v="512"/>
    <s v="Adam Hart20170415"/>
    <x v="3599"/>
    <x v="17"/>
    <x v="1"/>
    <x v="8"/>
    <s v="Howard Miller 12&quot; Round Wall Clock"/>
    <n v="196.45"/>
    <n v="5"/>
    <n v="70.72"/>
    <s v="Profit"/>
  </r>
  <r>
    <d v="2017-04-15T00:00:00"/>
    <x v="3"/>
    <x v="3"/>
    <x v="270"/>
    <s v="Noel Staavos20170415"/>
    <x v="3600"/>
    <x v="3"/>
    <x v="0"/>
    <x v="0"/>
    <s v="Xerox 1883"/>
    <n v="79.14"/>
    <n v="3"/>
    <n v="36.4"/>
    <s v="Profit"/>
  </r>
  <r>
    <d v="2017-04-15T00:00:00"/>
    <x v="3"/>
    <x v="3"/>
    <x v="26"/>
    <s v="Shirley Daniels20170415"/>
    <x v="3601"/>
    <x v="0"/>
    <x v="0"/>
    <x v="0"/>
    <s v="Xerox 207"/>
    <n v="20.74"/>
    <n v="4"/>
    <n v="7.26"/>
    <s v="Profit"/>
  </r>
  <r>
    <d v="2017-04-15T00:00:00"/>
    <x v="3"/>
    <x v="3"/>
    <x v="244"/>
    <s v="Bart Pistole20170415"/>
    <x v="3602"/>
    <x v="16"/>
    <x v="0"/>
    <x v="3"/>
    <s v="VariCap6 Expandable Binder"/>
    <n v="15.57"/>
    <n v="3"/>
    <n v="-11.94"/>
    <s v="Loss"/>
  </r>
  <r>
    <d v="2017-04-16T00:00:00"/>
    <x v="3"/>
    <x v="3"/>
    <x v="485"/>
    <s v="Paul Lucas20170416"/>
    <x v="3603"/>
    <x v="1"/>
    <x v="0"/>
    <x v="4"/>
    <s v="Newell 325"/>
    <n v="16.52"/>
    <n v="5"/>
    <n v="2.0699999999999998"/>
    <s v="Profit"/>
  </r>
  <r>
    <d v="2017-04-16T00:00:00"/>
    <x v="3"/>
    <x v="3"/>
    <x v="503"/>
    <s v="Roy FranzÃ¶sisch20170416"/>
    <x v="3604"/>
    <x v="10"/>
    <x v="0"/>
    <x v="3"/>
    <s v="SpineVue Locking Slant-D Ring Binders by Cardinal"/>
    <n v="13.71"/>
    <n v="5"/>
    <n v="-10.050000000000001"/>
    <s v="Loss"/>
  </r>
  <r>
    <d v="2017-04-16T00:00:00"/>
    <x v="3"/>
    <x v="3"/>
    <x v="264"/>
    <s v="Joel Eaton20170416"/>
    <x v="3605"/>
    <x v="3"/>
    <x v="0"/>
    <x v="2"/>
    <s v="Belkin 19&quot; Vented Equipment Shelf, Black"/>
    <n v="205.92"/>
    <n v="4"/>
    <n v="2.06"/>
    <s v="Profit"/>
  </r>
  <r>
    <d v="2017-04-16T00:00:00"/>
    <x v="3"/>
    <x v="3"/>
    <x v="264"/>
    <s v="Joel Eaton20170416"/>
    <x v="3605"/>
    <x v="3"/>
    <x v="1"/>
    <x v="11"/>
    <s v="O'Sullivan Living Dimensions 2-Shelf Bookcases"/>
    <n v="102.83"/>
    <n v="1"/>
    <n v="-6.05"/>
    <s v="Loss"/>
  </r>
  <r>
    <d v="2017-04-16T00:00:00"/>
    <x v="3"/>
    <x v="3"/>
    <x v="615"/>
    <s v="Edward Becker20170416"/>
    <x v="3606"/>
    <x v="33"/>
    <x v="0"/>
    <x v="14"/>
    <s v="Compact Automatic Electric Letter Opener"/>
    <n v="477.24"/>
    <n v="4"/>
    <n v="9.5399999999999991"/>
    <s v="Profit"/>
  </r>
  <r>
    <d v="2017-04-16T00:00:00"/>
    <x v="3"/>
    <x v="3"/>
    <x v="615"/>
    <s v="Edward Becker20170416"/>
    <x v="3606"/>
    <x v="33"/>
    <x v="2"/>
    <x v="9"/>
    <s v="SanDisk Ultra 16 GB MicroSDHC Class 10 Memory Card"/>
    <n v="25.98"/>
    <n v="2"/>
    <n v="1.56"/>
    <s v="Profit"/>
  </r>
  <r>
    <d v="2017-04-16T00:00:00"/>
    <x v="3"/>
    <x v="3"/>
    <x v="11"/>
    <s v="Natalie DeCherney20170416"/>
    <x v="3607"/>
    <x v="0"/>
    <x v="0"/>
    <x v="3"/>
    <s v="Satellite Sectional Post Binders"/>
    <n v="26.05"/>
    <n v="3"/>
    <n v="-44.28"/>
    <s v="Loss"/>
  </r>
  <r>
    <d v="2017-04-16T00:00:00"/>
    <x v="3"/>
    <x v="3"/>
    <x v="11"/>
    <s v="Natalie DeCherney20170416"/>
    <x v="3607"/>
    <x v="0"/>
    <x v="0"/>
    <x v="3"/>
    <s v="GBC White Gloss Covers, Plain Front"/>
    <n v="2.9"/>
    <n v="1"/>
    <n v="-4.78"/>
    <s v="Loss"/>
  </r>
  <r>
    <d v="2017-04-16T00:00:00"/>
    <x v="3"/>
    <x v="3"/>
    <x v="11"/>
    <s v="Natalie DeCherney20170416"/>
    <x v="3607"/>
    <x v="0"/>
    <x v="0"/>
    <x v="2"/>
    <s v="Tennsco Commercial Shelving"/>
    <n v="32.54"/>
    <n v="2"/>
    <n v="-7.73"/>
    <s v="Loss"/>
  </r>
  <r>
    <d v="2017-04-16T00:00:00"/>
    <x v="3"/>
    <x v="3"/>
    <x v="618"/>
    <s v="Jesus Ocampo20170416"/>
    <x v="3608"/>
    <x v="3"/>
    <x v="0"/>
    <x v="12"/>
    <s v="Hoover Commercial SteamVac"/>
    <n v="40.74"/>
    <n v="3"/>
    <n v="12.22"/>
    <s v="Profit"/>
  </r>
  <r>
    <d v="2017-04-17T00:00:00"/>
    <x v="3"/>
    <x v="3"/>
    <x v="253"/>
    <s v="Sharelle Roach20170417"/>
    <x v="3609"/>
    <x v="26"/>
    <x v="0"/>
    <x v="3"/>
    <s v="Insertable Tab Post Binder Dividers"/>
    <n v="12.03"/>
    <n v="5"/>
    <n v="-9.2200000000000006"/>
    <s v="Loss"/>
  </r>
  <r>
    <d v="2017-04-17T00:00:00"/>
    <x v="3"/>
    <x v="3"/>
    <x v="253"/>
    <s v="Sharelle Roach20170417"/>
    <x v="3609"/>
    <x v="26"/>
    <x v="2"/>
    <x v="15"/>
    <s v="Lexmark MX611dhe Monochrome Laser Printer"/>
    <n v="2549.9899999999998"/>
    <n v="5"/>
    <n v="-3399.98"/>
    <s v="Loss"/>
  </r>
  <r>
    <d v="2017-04-17T00:00:00"/>
    <x v="3"/>
    <x v="3"/>
    <x v="253"/>
    <s v="Sharelle Roach20170417"/>
    <x v="3609"/>
    <x v="26"/>
    <x v="0"/>
    <x v="3"/>
    <s v="GBC VeloBinder Manual Binding System"/>
    <n v="21.59"/>
    <n v="2"/>
    <n v="-15.84"/>
    <s v="Loss"/>
  </r>
  <r>
    <d v="2017-04-17T00:00:00"/>
    <x v="3"/>
    <x v="3"/>
    <x v="253"/>
    <s v="Sharelle Roach20170417"/>
    <x v="3609"/>
    <x v="26"/>
    <x v="0"/>
    <x v="3"/>
    <s v="Cardinal Holdit Business Card Pockets"/>
    <n v="8.9600000000000009"/>
    <n v="6"/>
    <n v="-6.57"/>
    <s v="Loss"/>
  </r>
  <r>
    <d v="2017-04-17T00:00:00"/>
    <x v="3"/>
    <x v="3"/>
    <x v="253"/>
    <s v="Sharelle Roach20170417"/>
    <x v="3609"/>
    <x v="26"/>
    <x v="0"/>
    <x v="0"/>
    <s v="Xerox 225"/>
    <n v="20.74"/>
    <n v="4"/>
    <n v="7.26"/>
    <s v="Profit"/>
  </r>
  <r>
    <d v="2017-04-17T00:00:00"/>
    <x v="3"/>
    <x v="3"/>
    <x v="100"/>
    <s v="Bruce Geld20170417"/>
    <x v="3610"/>
    <x v="2"/>
    <x v="1"/>
    <x v="8"/>
    <s v="Eldon Executive Woodline II Desk Accessories, Mahogany"/>
    <n v="60.31"/>
    <n v="3"/>
    <n v="5.28"/>
    <s v="Profit"/>
  </r>
  <r>
    <d v="2017-04-17T00:00:00"/>
    <x v="3"/>
    <x v="3"/>
    <x v="255"/>
    <s v="Pamela Stobb20170417"/>
    <x v="3611"/>
    <x v="3"/>
    <x v="0"/>
    <x v="0"/>
    <s v="Rediform S.O.S. 1-Up Phone Message Bk, 4-1/4x3-1/16 Bk, 1 Form/Pg, 40 Messages/Bk, 3/Pk"/>
    <n v="28.14"/>
    <n v="3"/>
    <n v="13.51"/>
    <s v="Profit"/>
  </r>
  <r>
    <d v="2017-04-17T00:00:00"/>
    <x v="3"/>
    <x v="3"/>
    <x v="255"/>
    <s v="Pamela Stobb20170417"/>
    <x v="3611"/>
    <x v="3"/>
    <x v="0"/>
    <x v="1"/>
    <s v="Avery 517"/>
    <n v="7.38"/>
    <n v="2"/>
    <n v="3.47"/>
    <s v="Profit"/>
  </r>
  <r>
    <d v="2017-04-17T00:00:00"/>
    <x v="3"/>
    <x v="3"/>
    <x v="255"/>
    <s v="Pamela Stobb20170417"/>
    <x v="3611"/>
    <x v="3"/>
    <x v="0"/>
    <x v="7"/>
    <s v="Stockwell Push Pins"/>
    <n v="10.9"/>
    <n v="5"/>
    <n v="3.6"/>
    <s v="Profit"/>
  </r>
  <r>
    <d v="2017-04-17T00:00:00"/>
    <x v="3"/>
    <x v="3"/>
    <x v="255"/>
    <s v="Pamela Stobb20170417"/>
    <x v="3611"/>
    <x v="3"/>
    <x v="2"/>
    <x v="9"/>
    <s v="Logitech Wireless Touch Keyboard K400"/>
    <n v="274.89"/>
    <n v="11"/>
    <n v="46.73"/>
    <s v="Profit"/>
  </r>
  <r>
    <d v="2017-04-17T00:00:00"/>
    <x v="3"/>
    <x v="3"/>
    <x v="255"/>
    <s v="Pamela Stobb20170417"/>
    <x v="3611"/>
    <x v="3"/>
    <x v="0"/>
    <x v="1"/>
    <s v="Avery 474"/>
    <n v="23.04"/>
    <n v="8"/>
    <n v="11.29"/>
    <s v="Profit"/>
  </r>
  <r>
    <d v="2017-04-17T00:00:00"/>
    <x v="3"/>
    <x v="3"/>
    <x v="255"/>
    <s v="Pamela Stobb20170417"/>
    <x v="3611"/>
    <x v="3"/>
    <x v="1"/>
    <x v="5"/>
    <s v="Global Wood Trimmed Manager's Task Chair, Khaki"/>
    <n v="218.35"/>
    <n v="3"/>
    <n v="-19.11"/>
    <s v="Loss"/>
  </r>
  <r>
    <d v="2017-04-17T00:00:00"/>
    <x v="3"/>
    <x v="3"/>
    <x v="688"/>
    <s v="Brendan Murry20170417"/>
    <x v="3612"/>
    <x v="1"/>
    <x v="0"/>
    <x v="2"/>
    <s v="Carina Media Storage Towers in Natural &amp; Black"/>
    <n v="195.14"/>
    <n v="4"/>
    <n v="-43.91"/>
    <s v="Loss"/>
  </r>
  <r>
    <d v="2017-04-20T00:00:00"/>
    <x v="3"/>
    <x v="3"/>
    <x v="694"/>
    <s v="Sanjit Jacobs20170420"/>
    <x v="3613"/>
    <x v="1"/>
    <x v="1"/>
    <x v="8"/>
    <s v="Eldon Cleatmat Chair Mats for Medium Pile Carpets"/>
    <n v="44.4"/>
    <n v="2"/>
    <n v="-52.17"/>
    <s v="Loss"/>
  </r>
  <r>
    <d v="2017-04-20T00:00:00"/>
    <x v="3"/>
    <x v="3"/>
    <x v="755"/>
    <s v="Cynthia Voltz20170420"/>
    <x v="3614"/>
    <x v="2"/>
    <x v="1"/>
    <x v="8"/>
    <s v="Computer Room Manger, 14&quot;"/>
    <n v="51.97"/>
    <n v="2"/>
    <n v="10.39"/>
    <s v="Profit"/>
  </r>
  <r>
    <d v="2017-04-20T00:00:00"/>
    <x v="3"/>
    <x v="3"/>
    <x v="755"/>
    <s v="Cynthia Voltz20170420"/>
    <x v="3614"/>
    <x v="2"/>
    <x v="0"/>
    <x v="2"/>
    <s v="Sortfiler Multipurpose Personal File Organizer, Black"/>
    <n v="51.34"/>
    <n v="3"/>
    <n v="5.78"/>
    <s v="Profit"/>
  </r>
  <r>
    <d v="2017-04-20T00:00:00"/>
    <x v="3"/>
    <x v="3"/>
    <x v="755"/>
    <s v="Cynthia Voltz20170420"/>
    <x v="3614"/>
    <x v="2"/>
    <x v="0"/>
    <x v="2"/>
    <s v="Deluxe Rollaway Locking File with Drawer"/>
    <n v="332.7"/>
    <n v="1"/>
    <n v="33.270000000000003"/>
    <s v="Profit"/>
  </r>
  <r>
    <d v="2017-04-20T00:00:00"/>
    <x v="3"/>
    <x v="3"/>
    <x v="755"/>
    <s v="Cynthia Voltz20170420"/>
    <x v="3614"/>
    <x v="2"/>
    <x v="1"/>
    <x v="8"/>
    <s v="Executive Impressions 12&quot; Wall Clock"/>
    <n v="42.41"/>
    <n v="3"/>
    <n v="9.5399999999999991"/>
    <s v="Profit"/>
  </r>
  <r>
    <d v="2017-04-20T00:00:00"/>
    <x v="3"/>
    <x v="3"/>
    <x v="605"/>
    <s v="Sarah Jordon20170420"/>
    <x v="3615"/>
    <x v="1"/>
    <x v="1"/>
    <x v="5"/>
    <s v="DMI Arturo Collection Mission-style Design Wood Chair"/>
    <n v="317.06"/>
    <n v="3"/>
    <n v="-18.12"/>
    <s v="Loss"/>
  </r>
  <r>
    <d v="2017-04-20T00:00:00"/>
    <x v="3"/>
    <x v="3"/>
    <x v="605"/>
    <s v="Sarah Jordon20170420"/>
    <x v="3615"/>
    <x v="1"/>
    <x v="0"/>
    <x v="4"/>
    <s v="Lumber Crayons"/>
    <n v="15.76"/>
    <n v="2"/>
    <n v="3.55"/>
    <s v="Profit"/>
  </r>
  <r>
    <d v="2017-04-20T00:00:00"/>
    <x v="3"/>
    <x v="3"/>
    <x v="605"/>
    <s v="Sarah Jordon20170420"/>
    <x v="3615"/>
    <x v="1"/>
    <x v="1"/>
    <x v="8"/>
    <s v="Master Caster Door Stop, Large Neon Orange"/>
    <n v="14.56"/>
    <n v="5"/>
    <n v="-6.19"/>
    <s v="Loss"/>
  </r>
  <r>
    <d v="2017-04-20T00:00:00"/>
    <x v="3"/>
    <x v="3"/>
    <x v="107"/>
    <s v="Christina VanderZanden20170420"/>
    <x v="3616"/>
    <x v="14"/>
    <x v="0"/>
    <x v="3"/>
    <s v="Premium Transparent Presentation Covers by GBC"/>
    <n v="146.86000000000001"/>
    <n v="7"/>
    <n v="70.489999999999995"/>
    <s v="Profit"/>
  </r>
  <r>
    <d v="2017-04-20T00:00:00"/>
    <x v="3"/>
    <x v="3"/>
    <x v="107"/>
    <s v="Christina VanderZanden20170420"/>
    <x v="3616"/>
    <x v="14"/>
    <x v="0"/>
    <x v="3"/>
    <s v="Cardinal EasyOpen D-Ring Binders"/>
    <n v="36.56"/>
    <n v="4"/>
    <n v="18.28"/>
    <s v="Profit"/>
  </r>
  <r>
    <d v="2017-04-20T00:00:00"/>
    <x v="3"/>
    <x v="3"/>
    <x v="671"/>
    <s v="Brad Eason20170420"/>
    <x v="3617"/>
    <x v="10"/>
    <x v="0"/>
    <x v="2"/>
    <s v="Tennsco 6- and 18-Compartment Lockers"/>
    <n v="848.54"/>
    <n v="4"/>
    <n v="-21.21"/>
    <s v="Loss"/>
  </r>
  <r>
    <d v="2017-04-20T00:00:00"/>
    <x v="3"/>
    <x v="3"/>
    <x v="671"/>
    <s v="Brad Eason20170420"/>
    <x v="3617"/>
    <x v="10"/>
    <x v="0"/>
    <x v="3"/>
    <s v="Wilson Jones Clip &amp; Carry Folder Binder Tool for Ring Binders, Clear"/>
    <n v="8.6999999999999993"/>
    <n v="5"/>
    <n v="-6.38"/>
    <s v="Loss"/>
  </r>
  <r>
    <d v="2017-04-20T00:00:00"/>
    <x v="3"/>
    <x v="3"/>
    <x v="671"/>
    <s v="Brad Eason20170420"/>
    <x v="3617"/>
    <x v="10"/>
    <x v="2"/>
    <x v="6"/>
    <s v="Avaya 5410 Digital phone"/>
    <n v="122.38"/>
    <n v="3"/>
    <n v="-24.48"/>
    <s v="Loss"/>
  </r>
  <r>
    <d v="2017-04-21T00:00:00"/>
    <x v="3"/>
    <x v="3"/>
    <x v="373"/>
    <s v="Shirley Jackson20170421"/>
    <x v="3618"/>
    <x v="0"/>
    <x v="0"/>
    <x v="12"/>
    <s v="Acco 7-Outlet Masterpiece Power Center, Wihtout Fax/Phone Line Protection"/>
    <n v="97.26"/>
    <n v="4"/>
    <n v="-243.16"/>
    <s v="Loss"/>
  </r>
  <r>
    <d v="2017-04-21T00:00:00"/>
    <x v="3"/>
    <x v="3"/>
    <x v="218"/>
    <s v="Resi PÃ¶lking20170421"/>
    <x v="3619"/>
    <x v="0"/>
    <x v="0"/>
    <x v="3"/>
    <s v="Avery Non-Stick Binders"/>
    <n v="2.69"/>
    <n v="3"/>
    <n v="-4.71"/>
    <s v="Loss"/>
  </r>
  <r>
    <d v="2017-04-21T00:00:00"/>
    <x v="3"/>
    <x v="3"/>
    <x v="218"/>
    <s v="Resi PÃ¶lking20170421"/>
    <x v="3619"/>
    <x v="0"/>
    <x v="0"/>
    <x v="3"/>
    <s v="UniKeep View Case Binders"/>
    <n v="2.93"/>
    <n v="3"/>
    <n v="-4.99"/>
    <s v="Loss"/>
  </r>
  <r>
    <d v="2017-04-21T00:00:00"/>
    <x v="3"/>
    <x v="3"/>
    <x v="677"/>
    <s v="Joni Wasserman20170421"/>
    <x v="3620"/>
    <x v="22"/>
    <x v="2"/>
    <x v="9"/>
    <s v="Verbatim Slim CD and DVD Storage Cases, 50/Pack"/>
    <n v="11.54"/>
    <n v="1"/>
    <n v="3.46"/>
    <s v="Profit"/>
  </r>
  <r>
    <d v="2017-04-21T00:00:00"/>
    <x v="3"/>
    <x v="3"/>
    <x v="677"/>
    <s v="Joni Wasserman20170421"/>
    <x v="3620"/>
    <x v="22"/>
    <x v="1"/>
    <x v="8"/>
    <s v="Eldon Advantage Foldable Chair Mats for Low Pile Carpets"/>
    <n v="162.6"/>
    <n v="3"/>
    <n v="34.15"/>
    <s v="Profit"/>
  </r>
  <r>
    <d v="2017-04-21T00:00:00"/>
    <x v="3"/>
    <x v="3"/>
    <x v="744"/>
    <s v="Janet Martin20170421"/>
    <x v="3621"/>
    <x v="36"/>
    <x v="1"/>
    <x v="5"/>
    <s v="Global Fabric Manager's Chair, Dark Gray"/>
    <n v="908.82"/>
    <n v="9"/>
    <n v="227.21"/>
    <s v="Profit"/>
  </r>
  <r>
    <d v="2017-04-21T00:00:00"/>
    <x v="3"/>
    <x v="3"/>
    <x v="549"/>
    <s v="Katherine Nockton20170421"/>
    <x v="3622"/>
    <x v="0"/>
    <x v="2"/>
    <x v="9"/>
    <s v="LogitechÂ LS21 Speaker System - PC Multimedia - 2.1-CH - Wired"/>
    <n v="47.98"/>
    <n v="3"/>
    <n v="8.4"/>
    <s v="Profit"/>
  </r>
  <r>
    <d v="2017-04-21T00:00:00"/>
    <x v="3"/>
    <x v="3"/>
    <x v="549"/>
    <s v="Katherine Nockton20170421"/>
    <x v="3622"/>
    <x v="0"/>
    <x v="0"/>
    <x v="0"/>
    <s v="Xerox 230"/>
    <n v="20.74"/>
    <n v="4"/>
    <n v="7.26"/>
    <s v="Profit"/>
  </r>
  <r>
    <d v="2017-04-22T00:00:00"/>
    <x v="3"/>
    <x v="3"/>
    <x v="95"/>
    <s v="Gary McGarr20170422"/>
    <x v="3623"/>
    <x v="3"/>
    <x v="1"/>
    <x v="8"/>
    <s v="Eldon Stackable Tray, Side-Load, Legal, Smoke"/>
    <n v="18.28"/>
    <n v="2"/>
    <n v="6.22"/>
    <s v="Profit"/>
  </r>
  <r>
    <d v="2017-04-22T00:00:00"/>
    <x v="3"/>
    <x v="3"/>
    <x v="690"/>
    <s v="Meg O'Connel20170422"/>
    <x v="3624"/>
    <x v="2"/>
    <x v="1"/>
    <x v="8"/>
    <s v="Tenex 46&quot; x 60&quot; Computer Anti-Static Chairmat, Rectangular Shaped"/>
    <n v="254.35"/>
    <n v="3"/>
    <n v="0"/>
    <s v="Loss"/>
  </r>
  <r>
    <d v="2017-04-22T00:00:00"/>
    <x v="3"/>
    <x v="3"/>
    <x v="664"/>
    <s v="Bruce Degenhardt20170422"/>
    <x v="3625"/>
    <x v="4"/>
    <x v="0"/>
    <x v="2"/>
    <s v="Tennsco Double-Tier Lockers"/>
    <n v="675.06"/>
    <n v="3"/>
    <n v="87.76"/>
    <s v="Profit"/>
  </r>
  <r>
    <d v="2017-04-23T00:00:00"/>
    <x v="3"/>
    <x v="3"/>
    <x v="779"/>
    <s v="Sally Knutson20170423"/>
    <x v="3626"/>
    <x v="20"/>
    <x v="0"/>
    <x v="12"/>
    <s v="Tripp Lite Isotel 6 Outlet Surge Protector with Fax/Modem Protection"/>
    <n v="121.94"/>
    <n v="2"/>
    <n v="35.36"/>
    <s v="Profit"/>
  </r>
  <r>
    <d v="2017-04-23T00:00:00"/>
    <x v="3"/>
    <x v="3"/>
    <x v="779"/>
    <s v="Sally Knutson20170423"/>
    <x v="3626"/>
    <x v="20"/>
    <x v="0"/>
    <x v="14"/>
    <s v="Acme 10&quot; Easy Grip Assistive Scissors"/>
    <n v="122.71"/>
    <n v="7"/>
    <n v="36.81"/>
    <s v="Profit"/>
  </r>
  <r>
    <d v="2017-04-23T00:00:00"/>
    <x v="3"/>
    <x v="3"/>
    <x v="573"/>
    <s v="Sean Christensen20170423"/>
    <x v="3627"/>
    <x v="18"/>
    <x v="2"/>
    <x v="9"/>
    <s v="TRENDnet 56K USB 2.0 Phone, Internet and Fax Modem"/>
    <n v="155.34"/>
    <n v="6"/>
    <n v="55.92"/>
    <s v="Profit"/>
  </r>
  <r>
    <d v="2017-04-23T00:00:00"/>
    <x v="3"/>
    <x v="3"/>
    <x v="210"/>
    <s v="Tamara Dahlen20170423"/>
    <x v="3628"/>
    <x v="20"/>
    <x v="0"/>
    <x v="14"/>
    <s v="Fiskars Softgrip Scissors"/>
    <n v="54.9"/>
    <n v="5"/>
    <n v="15.37"/>
    <s v="Profit"/>
  </r>
  <r>
    <d v="2017-04-23T00:00:00"/>
    <x v="3"/>
    <x v="3"/>
    <x v="480"/>
    <s v="Greg Guthrie20170423"/>
    <x v="3629"/>
    <x v="10"/>
    <x v="0"/>
    <x v="3"/>
    <s v="XtraLife ClearVue Slant-D Ring Binders by Cardinal"/>
    <n v="11.76"/>
    <n v="5"/>
    <n v="-7.84"/>
    <s v="Loss"/>
  </r>
  <r>
    <d v="2017-04-23T00:00:00"/>
    <x v="3"/>
    <x v="3"/>
    <x v="480"/>
    <s v="Greg Guthrie20170423"/>
    <x v="3629"/>
    <x v="10"/>
    <x v="0"/>
    <x v="0"/>
    <s v="Xerox 195"/>
    <n v="5.34"/>
    <n v="1"/>
    <n v="1.87"/>
    <s v="Profit"/>
  </r>
  <r>
    <d v="2017-04-23T00:00:00"/>
    <x v="3"/>
    <x v="3"/>
    <x v="705"/>
    <s v="Jay Fein20170423"/>
    <x v="3630"/>
    <x v="3"/>
    <x v="1"/>
    <x v="8"/>
    <s v="DAX Two-Tone Rosewood/Black Document Frame, Desktop, 5 x 7"/>
    <n v="66.36"/>
    <n v="7"/>
    <n v="26.54"/>
    <s v="Profit"/>
  </r>
  <r>
    <d v="2017-04-23T00:00:00"/>
    <x v="3"/>
    <x v="3"/>
    <x v="705"/>
    <s v="Jay Fein20170423"/>
    <x v="3630"/>
    <x v="3"/>
    <x v="0"/>
    <x v="3"/>
    <s v="GBC Durable Plastic Covers"/>
    <n v="92.88"/>
    <n v="6"/>
    <n v="30.19"/>
    <s v="Profit"/>
  </r>
  <r>
    <d v="2017-04-23T00:00:00"/>
    <x v="3"/>
    <x v="3"/>
    <x v="705"/>
    <s v="Jay Fein20170423"/>
    <x v="3630"/>
    <x v="3"/>
    <x v="1"/>
    <x v="8"/>
    <s v="Eldon 500 Class Desk Accessories"/>
    <n v="24.14"/>
    <n v="2"/>
    <n v="7.97"/>
    <s v="Profit"/>
  </r>
  <r>
    <d v="2017-04-23T00:00:00"/>
    <x v="3"/>
    <x v="3"/>
    <x v="672"/>
    <s v="Parhena Norris20170423"/>
    <x v="3631"/>
    <x v="15"/>
    <x v="1"/>
    <x v="11"/>
    <s v="O'Sullivan 4-Shelf Bookcase in Odessa Pine"/>
    <n v="387.14"/>
    <n v="4"/>
    <n v="-14.52"/>
    <s v="Loss"/>
  </r>
  <r>
    <d v="2017-04-23T00:00:00"/>
    <x v="3"/>
    <x v="3"/>
    <x v="672"/>
    <s v="Parhena Norris20170423"/>
    <x v="3631"/>
    <x v="15"/>
    <x v="2"/>
    <x v="9"/>
    <s v="Maxell 4.7GB DVD-R"/>
    <n v="45.41"/>
    <n v="2"/>
    <n v="11.92"/>
    <s v="Profit"/>
  </r>
  <r>
    <d v="2017-04-23T00:00:00"/>
    <x v="3"/>
    <x v="3"/>
    <x v="672"/>
    <s v="Parhena Norris20170423"/>
    <x v="3631"/>
    <x v="15"/>
    <x v="1"/>
    <x v="8"/>
    <s v="Tenex Chairmats For Use with Hard Floors"/>
    <n v="77.95"/>
    <n v="3"/>
    <n v="-11.69"/>
    <s v="Loss"/>
  </r>
  <r>
    <d v="2017-04-23T00:00:00"/>
    <x v="3"/>
    <x v="3"/>
    <x v="672"/>
    <s v="Parhena Norris20170423"/>
    <x v="3631"/>
    <x v="15"/>
    <x v="0"/>
    <x v="1"/>
    <s v="Avery 496"/>
    <n v="3"/>
    <n v="1"/>
    <n v="1.05"/>
    <s v="Profit"/>
  </r>
  <r>
    <d v="2017-04-23T00:00:00"/>
    <x v="3"/>
    <x v="3"/>
    <x v="703"/>
    <s v="Sean O'Donnell20170423"/>
    <x v="3632"/>
    <x v="26"/>
    <x v="0"/>
    <x v="10"/>
    <s v="Staple envelope"/>
    <n v="18.690000000000001"/>
    <n v="2"/>
    <n v="7.01"/>
    <s v="Profit"/>
  </r>
  <r>
    <d v="2017-04-23T00:00:00"/>
    <x v="3"/>
    <x v="3"/>
    <x v="703"/>
    <s v="Sean O'Donnell20170423"/>
    <x v="3632"/>
    <x v="26"/>
    <x v="1"/>
    <x v="8"/>
    <s v="Eldon ImÃ ge Series Desk Accessories, Clear"/>
    <n v="11.66"/>
    <n v="3"/>
    <n v="3.35"/>
    <s v="Profit"/>
  </r>
  <r>
    <d v="2017-04-24T00:00:00"/>
    <x v="3"/>
    <x v="3"/>
    <x v="105"/>
    <s v="Damala Kotsonis20170424"/>
    <x v="3633"/>
    <x v="2"/>
    <x v="0"/>
    <x v="12"/>
    <s v="Acco Smartsocket Table Surge Protector, 6 Color-Coded Adapter Outlets"/>
    <n v="99.28"/>
    <n v="2"/>
    <n v="12.41"/>
    <s v="Profit"/>
  </r>
  <r>
    <d v="2017-04-24T00:00:00"/>
    <x v="3"/>
    <x v="3"/>
    <x v="105"/>
    <s v="Damala Kotsonis20170424"/>
    <x v="3633"/>
    <x v="2"/>
    <x v="0"/>
    <x v="3"/>
    <s v="Avery Reinforcements for Hole-Punch Pages"/>
    <n v="1.19"/>
    <n v="2"/>
    <n v="-0.99"/>
    <s v="Loss"/>
  </r>
  <r>
    <d v="2017-04-24T00:00:00"/>
    <x v="3"/>
    <x v="3"/>
    <x v="105"/>
    <s v="Damala Kotsonis20170424"/>
    <x v="3633"/>
    <x v="2"/>
    <x v="0"/>
    <x v="3"/>
    <s v="GBC ProClick Spines for 32-Hole Punch"/>
    <n v="7.52"/>
    <n v="2"/>
    <n v="-5.76"/>
    <s v="Loss"/>
  </r>
  <r>
    <d v="2017-04-24T00:00:00"/>
    <x v="3"/>
    <x v="3"/>
    <x v="85"/>
    <s v="Christine Phan20170424"/>
    <x v="3634"/>
    <x v="16"/>
    <x v="0"/>
    <x v="2"/>
    <s v="Sensible Storage WireTech Storage Systems"/>
    <n v="113.57"/>
    <n v="2"/>
    <n v="-21.29"/>
    <s v="Loss"/>
  </r>
  <r>
    <d v="2017-04-24T00:00:00"/>
    <x v="3"/>
    <x v="3"/>
    <x v="588"/>
    <s v="Michael Granlund20170424"/>
    <x v="3635"/>
    <x v="3"/>
    <x v="0"/>
    <x v="7"/>
    <s v="Colored Push Pins"/>
    <n v="1.81"/>
    <n v="1"/>
    <n v="0.65"/>
    <s v="Profit"/>
  </r>
  <r>
    <d v="2017-04-24T00:00:00"/>
    <x v="3"/>
    <x v="3"/>
    <x v="743"/>
    <s v="Susan Vittorini20170424"/>
    <x v="3636"/>
    <x v="12"/>
    <x v="2"/>
    <x v="6"/>
    <s v="AT&amp;T 841000 Phone"/>
    <n v="552"/>
    <n v="10"/>
    <n v="34.5"/>
    <s v="Profit"/>
  </r>
  <r>
    <d v="2017-04-24T00:00:00"/>
    <x v="3"/>
    <x v="3"/>
    <x v="637"/>
    <s v="Linda Southworth20170424"/>
    <x v="3637"/>
    <x v="43"/>
    <x v="2"/>
    <x v="9"/>
    <s v="V7 USB Numeric Keypad"/>
    <n v="69.98"/>
    <n v="2"/>
    <n v="4.9000000000000004"/>
    <s v="Profit"/>
  </r>
  <r>
    <d v="2017-04-24T00:00:00"/>
    <x v="3"/>
    <x v="3"/>
    <x v="721"/>
    <s v="Art Ferguson20170424"/>
    <x v="3638"/>
    <x v="1"/>
    <x v="0"/>
    <x v="3"/>
    <s v="Acco Data Flex Cable Posts For Top &amp; Bottom Load Binders, 6&quot; Capacity"/>
    <n v="10.43"/>
    <n v="5"/>
    <n v="-18.25"/>
    <s v="Loss"/>
  </r>
  <r>
    <d v="2017-04-24T00:00:00"/>
    <x v="3"/>
    <x v="3"/>
    <x v="721"/>
    <s v="Art Ferguson20170424"/>
    <x v="3638"/>
    <x v="1"/>
    <x v="0"/>
    <x v="2"/>
    <s v="Safco Industrial Wire Shelving System"/>
    <n v="72.78"/>
    <n v="1"/>
    <n v="-18.2"/>
    <s v="Loss"/>
  </r>
  <r>
    <d v="2017-04-25T00:00:00"/>
    <x v="3"/>
    <x v="3"/>
    <x v="2"/>
    <s v="Mick Brown20170425"/>
    <x v="3639"/>
    <x v="3"/>
    <x v="0"/>
    <x v="3"/>
    <s v="Cardinal Slant-D Ring Binder, Heavy Gauge Vinyl"/>
    <n v="13.9"/>
    <n v="2"/>
    <n v="4.5199999999999996"/>
    <s v="Profit"/>
  </r>
  <r>
    <d v="2017-04-25T00:00:00"/>
    <x v="3"/>
    <x v="3"/>
    <x v="672"/>
    <s v="Parhena Norris20170425"/>
    <x v="3640"/>
    <x v="15"/>
    <x v="0"/>
    <x v="4"/>
    <s v="Newell 312"/>
    <n v="42.05"/>
    <n v="9"/>
    <n v="5.26"/>
    <s v="Profit"/>
  </r>
  <r>
    <d v="2017-04-25T00:00:00"/>
    <x v="3"/>
    <x v="3"/>
    <x v="672"/>
    <s v="Parhena Norris20170425"/>
    <x v="3640"/>
    <x v="15"/>
    <x v="0"/>
    <x v="4"/>
    <s v="Stanley Bostitch Contemporary Electric Pencil Sharpeners"/>
    <n v="67.92"/>
    <n v="5"/>
    <n v="6.79"/>
    <s v="Profit"/>
  </r>
  <r>
    <d v="2017-04-25T00:00:00"/>
    <x v="3"/>
    <x v="3"/>
    <x v="420"/>
    <s v="Larry Hughes20170425"/>
    <x v="3641"/>
    <x v="12"/>
    <x v="0"/>
    <x v="4"/>
    <s v="Newell 318"/>
    <n v="8.9"/>
    <n v="4"/>
    <n v="0.67"/>
    <s v="Profit"/>
  </r>
  <r>
    <d v="2017-04-25T00:00:00"/>
    <x v="3"/>
    <x v="3"/>
    <x v="172"/>
    <s v="Lauren Leatherbury20170425"/>
    <x v="3642"/>
    <x v="3"/>
    <x v="0"/>
    <x v="0"/>
    <s v="Telephone Message Books with Fax/Mobile Section, 5 1/2&quot; x 3 3/16&quot;"/>
    <n v="19.05"/>
    <n v="3"/>
    <n v="8.76"/>
    <s v="Profit"/>
  </r>
  <r>
    <d v="2017-04-25T00:00:00"/>
    <x v="3"/>
    <x v="3"/>
    <x v="172"/>
    <s v="Lauren Leatherbury20170425"/>
    <x v="3642"/>
    <x v="3"/>
    <x v="0"/>
    <x v="3"/>
    <s v="Surelock Post Binders"/>
    <n v="73.34"/>
    <n v="3"/>
    <n v="27.5"/>
    <s v="Profit"/>
  </r>
  <r>
    <d v="2017-04-25T00:00:00"/>
    <x v="3"/>
    <x v="3"/>
    <x v="25"/>
    <s v="Speros Goranitis20170425"/>
    <x v="3643"/>
    <x v="3"/>
    <x v="2"/>
    <x v="9"/>
    <s v="Sony 64GB Class 10 Micro SDHC R40 Memory Card"/>
    <n v="107.97"/>
    <n v="3"/>
    <n v="22.67"/>
    <s v="Profit"/>
  </r>
  <r>
    <d v="2017-04-25T00:00:00"/>
    <x v="3"/>
    <x v="3"/>
    <x v="556"/>
    <s v="Rob Lucas20170425"/>
    <x v="3644"/>
    <x v="3"/>
    <x v="1"/>
    <x v="11"/>
    <s v="Bush Westfield Collection Bookcases, Medium Cherry Finish"/>
    <n v="344.98"/>
    <n v="7"/>
    <n v="28.41"/>
    <s v="Profit"/>
  </r>
  <r>
    <d v="2017-04-26T00:00:00"/>
    <x v="3"/>
    <x v="3"/>
    <x v="768"/>
    <s v="Larry Blacks20170426"/>
    <x v="3645"/>
    <x v="0"/>
    <x v="1"/>
    <x v="8"/>
    <s v="DAX Value U-Channel Document Frames, Easel Back"/>
    <n v="1.99"/>
    <n v="1"/>
    <n v="-1.44"/>
    <s v="Loss"/>
  </r>
  <r>
    <d v="2017-04-26T00:00:00"/>
    <x v="3"/>
    <x v="3"/>
    <x v="675"/>
    <s v="Philisse Overcash20170426"/>
    <x v="3646"/>
    <x v="22"/>
    <x v="0"/>
    <x v="0"/>
    <s v="Strathmore Photo Mount Cards"/>
    <n v="20.34"/>
    <n v="3"/>
    <n v="9.36"/>
    <s v="Profit"/>
  </r>
  <r>
    <d v="2017-04-26T00:00:00"/>
    <x v="3"/>
    <x v="3"/>
    <x v="675"/>
    <s v="Philisse Overcash20170426"/>
    <x v="3646"/>
    <x v="22"/>
    <x v="0"/>
    <x v="1"/>
    <s v="Avery 478"/>
    <n v="39.28"/>
    <n v="8"/>
    <n v="19.25"/>
    <s v="Profit"/>
  </r>
  <r>
    <d v="2017-04-27T00:00:00"/>
    <x v="3"/>
    <x v="3"/>
    <x v="755"/>
    <s v="Cynthia Voltz20170427"/>
    <x v="3647"/>
    <x v="0"/>
    <x v="0"/>
    <x v="1"/>
    <s v="Avery Address/Shipping Labels for Typewriters, 4&quot; x 2&quot;"/>
    <n v="33.119999999999997"/>
    <n v="4"/>
    <n v="11.59"/>
    <s v="Profit"/>
  </r>
  <r>
    <d v="2017-04-27T00:00:00"/>
    <x v="3"/>
    <x v="3"/>
    <x v="755"/>
    <s v="Cynthia Voltz20170427"/>
    <x v="3647"/>
    <x v="0"/>
    <x v="1"/>
    <x v="11"/>
    <s v="Sauder Barrister Bookcases"/>
    <n v="220.27"/>
    <n v="4"/>
    <n v="-42.11"/>
    <s v="Loss"/>
  </r>
  <r>
    <d v="2017-04-27T00:00:00"/>
    <x v="3"/>
    <x v="3"/>
    <x v="358"/>
    <s v="Arthur Prichep20170427"/>
    <x v="3648"/>
    <x v="3"/>
    <x v="0"/>
    <x v="4"/>
    <s v="Boston School Pro Electric Pencil Sharpener, 1670"/>
    <n v="123.92"/>
    <n v="4"/>
    <n v="33.46"/>
    <s v="Profit"/>
  </r>
  <r>
    <d v="2017-04-27T00:00:00"/>
    <x v="3"/>
    <x v="3"/>
    <x v="358"/>
    <s v="Arthur Prichep20170427"/>
    <x v="3648"/>
    <x v="3"/>
    <x v="0"/>
    <x v="4"/>
    <s v="Newell Chalk Holder"/>
    <n v="12.39"/>
    <n v="3"/>
    <n v="5.7"/>
    <s v="Profit"/>
  </r>
  <r>
    <d v="2017-04-27T00:00:00"/>
    <x v="3"/>
    <x v="3"/>
    <x v="358"/>
    <s v="Arthur Prichep20170427"/>
    <x v="3648"/>
    <x v="3"/>
    <x v="0"/>
    <x v="4"/>
    <s v="Boston Home &amp; Office Model 2000 Electric Pencil Sharpeners"/>
    <n v="47.3"/>
    <n v="2"/>
    <n v="12.3"/>
    <s v="Profit"/>
  </r>
  <r>
    <d v="2017-04-27T00:00:00"/>
    <x v="3"/>
    <x v="3"/>
    <x v="700"/>
    <s v="Henry MacAllister20170427"/>
    <x v="3649"/>
    <x v="22"/>
    <x v="1"/>
    <x v="8"/>
    <s v="Luxo Economy Swing Arm Lamp"/>
    <n v="139.58000000000001"/>
    <n v="7"/>
    <n v="39.08"/>
    <s v="Profit"/>
  </r>
  <r>
    <d v="2017-04-28T00:00:00"/>
    <x v="3"/>
    <x v="3"/>
    <x v="91"/>
    <s v="Matt Connell20170428"/>
    <x v="3650"/>
    <x v="2"/>
    <x v="0"/>
    <x v="2"/>
    <s v="Sterilite Officeware Hinged File Box"/>
    <n v="8.3800000000000008"/>
    <n v="1"/>
    <n v="0.73"/>
    <s v="Profit"/>
  </r>
  <r>
    <d v="2017-04-28T00:00:00"/>
    <x v="3"/>
    <x v="3"/>
    <x v="91"/>
    <s v="Matt Connell20170428"/>
    <x v="3650"/>
    <x v="2"/>
    <x v="0"/>
    <x v="4"/>
    <s v="Newell 341"/>
    <n v="6.85"/>
    <n v="2"/>
    <n v="0.77"/>
    <s v="Profit"/>
  </r>
  <r>
    <d v="2017-04-28T00:00:00"/>
    <x v="3"/>
    <x v="3"/>
    <x v="304"/>
    <s v="Jack Lebron20170428"/>
    <x v="3651"/>
    <x v="25"/>
    <x v="0"/>
    <x v="12"/>
    <s v="Harmony HEPA Quiet Air Purifiers"/>
    <n v="28.08"/>
    <n v="3"/>
    <n v="5.27"/>
    <s v="Profit"/>
  </r>
  <r>
    <d v="2017-04-28T00:00:00"/>
    <x v="3"/>
    <x v="3"/>
    <x v="219"/>
    <s v="Janet Lee20170428"/>
    <x v="3652"/>
    <x v="16"/>
    <x v="2"/>
    <x v="6"/>
    <s v="Samsung Galaxy S4 Mini"/>
    <n v="751.98"/>
    <n v="2"/>
    <n v="84.6"/>
    <s v="Profit"/>
  </r>
  <r>
    <d v="2017-04-29T00:00:00"/>
    <x v="3"/>
    <x v="3"/>
    <x v="76"/>
    <s v="Filia McAdams20170429"/>
    <x v="3653"/>
    <x v="10"/>
    <x v="1"/>
    <x v="13"/>
    <s v="SAFCO PlanMaster Heigh-Adjustable Drafting Table Base, 43w x 30d x 30-37h, Black"/>
    <n v="1048.3499999999999"/>
    <n v="5"/>
    <n v="-69.89"/>
    <s v="Loss"/>
  </r>
  <r>
    <d v="2017-04-29T00:00:00"/>
    <x v="3"/>
    <x v="3"/>
    <x v="73"/>
    <s v="Kean Thornton20170429"/>
    <x v="3654"/>
    <x v="23"/>
    <x v="0"/>
    <x v="1"/>
    <s v="Color-Coded Legal Exhibit Labels"/>
    <n v="4.91"/>
    <n v="1"/>
    <n v="2.41"/>
    <s v="Profit"/>
  </r>
  <r>
    <d v="2017-04-30T00:00:00"/>
    <x v="3"/>
    <x v="3"/>
    <x v="729"/>
    <s v="Dionis Lloyd20170430"/>
    <x v="3655"/>
    <x v="20"/>
    <x v="0"/>
    <x v="10"/>
    <s v="#10-4 1/8&quot; x 9 1/2&quot; Premium Diagonal Seam Envelopes"/>
    <n v="62.96"/>
    <n v="4"/>
    <n v="28.33"/>
    <s v="Profit"/>
  </r>
  <r>
    <d v="2017-04-30T00:00:00"/>
    <x v="3"/>
    <x v="3"/>
    <x v="87"/>
    <s v="Quincy Jones20170430"/>
    <x v="3656"/>
    <x v="2"/>
    <x v="2"/>
    <x v="6"/>
    <s v="Polycom SoundPoint IP 450 VoIP phone"/>
    <n v="677.58"/>
    <n v="5"/>
    <n v="-158.1"/>
    <s v="Loss"/>
  </r>
  <r>
    <d v="2017-04-30T00:00:00"/>
    <x v="3"/>
    <x v="3"/>
    <x v="87"/>
    <s v="Quincy Jones20170430"/>
    <x v="3656"/>
    <x v="2"/>
    <x v="0"/>
    <x v="3"/>
    <s v="GBC VeloBind Cover Sets"/>
    <n v="13.9"/>
    <n v="3"/>
    <n v="-9.26"/>
    <s v="Loss"/>
  </r>
  <r>
    <d v="2017-04-30T00:00:00"/>
    <x v="3"/>
    <x v="3"/>
    <x v="326"/>
    <s v="Ann Steele20170430"/>
    <x v="3657"/>
    <x v="16"/>
    <x v="0"/>
    <x v="1"/>
    <s v="Avery 474"/>
    <n v="4.6100000000000003"/>
    <n v="2"/>
    <n v="1.67"/>
    <s v="Profit"/>
  </r>
  <r>
    <d v="2017-04-30T00:00:00"/>
    <x v="3"/>
    <x v="3"/>
    <x v="326"/>
    <s v="Ann Steele20170430"/>
    <x v="3657"/>
    <x v="16"/>
    <x v="0"/>
    <x v="4"/>
    <s v="Staples in misc. colors"/>
    <n v="15.53"/>
    <n v="3"/>
    <n v="4.8499999999999996"/>
    <s v="Profit"/>
  </r>
  <r>
    <d v="2017-04-30T00:00:00"/>
    <x v="3"/>
    <x v="3"/>
    <x v="326"/>
    <s v="Ann Steele20170430"/>
    <x v="3657"/>
    <x v="16"/>
    <x v="0"/>
    <x v="1"/>
    <s v="Avery 499"/>
    <n v="11.95"/>
    <n v="3"/>
    <n v="3.88"/>
    <s v="Profit"/>
  </r>
  <r>
    <d v="2017-04-30T00:00:00"/>
    <x v="3"/>
    <x v="3"/>
    <x v="531"/>
    <s v="Saphhira Shifley20170430"/>
    <x v="3658"/>
    <x v="16"/>
    <x v="1"/>
    <x v="8"/>
    <s v="3M Hangers With Command Adhesive"/>
    <n v="23.68"/>
    <n v="8"/>
    <n v="6.22"/>
    <s v="Profit"/>
  </r>
  <r>
    <d v="2017-04-30T00:00:00"/>
    <x v="3"/>
    <x v="3"/>
    <x v="531"/>
    <s v="Saphhira Shifley20170430"/>
    <x v="3658"/>
    <x v="16"/>
    <x v="2"/>
    <x v="9"/>
    <s v="Maxell 4.7GB DVD+R 5/Pack"/>
    <n v="2.38"/>
    <n v="3"/>
    <n v="0.74"/>
    <s v="Profit"/>
  </r>
  <r>
    <d v="2017-04-30T00:00:00"/>
    <x v="3"/>
    <x v="3"/>
    <x v="467"/>
    <s v="Jeremy Farry20170430"/>
    <x v="3659"/>
    <x v="10"/>
    <x v="0"/>
    <x v="0"/>
    <s v="Xerox 222"/>
    <n v="10.37"/>
    <n v="2"/>
    <n v="3.63"/>
    <s v="Profit"/>
  </r>
  <r>
    <d v="2017-04-30T00:00:00"/>
    <x v="3"/>
    <x v="3"/>
    <x v="685"/>
    <s v="Neoma Murray20170430"/>
    <x v="3660"/>
    <x v="37"/>
    <x v="0"/>
    <x v="1"/>
    <s v="Avery 5"/>
    <n v="5.76"/>
    <n v="2"/>
    <n v="2.82"/>
    <s v="Profit"/>
  </r>
  <r>
    <d v="2017-04-30T00:00:00"/>
    <x v="3"/>
    <x v="3"/>
    <x v="529"/>
    <s v="Tony Chapman20170430"/>
    <x v="3661"/>
    <x v="1"/>
    <x v="0"/>
    <x v="3"/>
    <s v="GBC Linen Binding Covers"/>
    <n v="43.37"/>
    <n v="7"/>
    <n v="-69.400000000000006"/>
    <s v="Loss"/>
  </r>
  <r>
    <d v="2017-04-30T00:00:00"/>
    <x v="3"/>
    <x v="3"/>
    <x v="525"/>
    <s v="Alan Dominguez20170430"/>
    <x v="3662"/>
    <x v="3"/>
    <x v="0"/>
    <x v="0"/>
    <s v="Xerox 1919"/>
    <n v="163.96"/>
    <n v="4"/>
    <n v="80.34"/>
    <s v="Profit"/>
  </r>
  <r>
    <d v="2017-04-30T00:00:00"/>
    <x v="3"/>
    <x v="3"/>
    <x v="351"/>
    <s v="Don Jones20170430"/>
    <x v="3663"/>
    <x v="3"/>
    <x v="1"/>
    <x v="8"/>
    <s v="Seth Thomas 16&quot; Steel Case Clock"/>
    <n v="64.959999999999994"/>
    <n v="2"/>
    <n v="21.44"/>
    <s v="Profit"/>
  </r>
  <r>
    <d v="2017-04-30T00:00:00"/>
    <x v="3"/>
    <x v="3"/>
    <x v="351"/>
    <s v="Don Jones20170430"/>
    <x v="3663"/>
    <x v="3"/>
    <x v="0"/>
    <x v="10"/>
    <s v="#10- 4 1/8&quot; x 9 1/2&quot; Security-Tint Envelopes"/>
    <n v="30.56"/>
    <n v="4"/>
    <n v="14.97"/>
    <s v="Profit"/>
  </r>
  <r>
    <d v="2017-04-30T00:00:00"/>
    <x v="3"/>
    <x v="3"/>
    <x v="400"/>
    <s v="Erin Ashbrook20170430"/>
    <x v="3664"/>
    <x v="3"/>
    <x v="0"/>
    <x v="4"/>
    <s v="Faber Castell Col-Erase Pencils"/>
    <n v="9.7799999999999994"/>
    <n v="2"/>
    <n v="4.01"/>
    <s v="Profit"/>
  </r>
  <r>
    <d v="2017-04-30T00:00:00"/>
    <x v="3"/>
    <x v="3"/>
    <x v="327"/>
    <s v="Nick Zandusky20170430"/>
    <x v="3665"/>
    <x v="3"/>
    <x v="0"/>
    <x v="3"/>
    <s v="Fellowes Black Plastic Comb Bindings"/>
    <n v="23.24"/>
    <n v="5"/>
    <n v="7.55"/>
    <s v="Profit"/>
  </r>
  <r>
    <d v="2017-04-30T00:00:00"/>
    <x v="3"/>
    <x v="3"/>
    <x v="772"/>
    <s v="Mick Hernandez20170430"/>
    <x v="3666"/>
    <x v="16"/>
    <x v="0"/>
    <x v="3"/>
    <s v="Acco PRESSTEX Data Binder with Storage Hooks, Light Blue, 9 1/2&quot; X 11&quot;"/>
    <n v="4.84"/>
    <n v="3"/>
    <n v="-3.55"/>
    <s v="Loss"/>
  </r>
  <r>
    <d v="2017-04-30T00:00:00"/>
    <x v="3"/>
    <x v="3"/>
    <x v="772"/>
    <s v="Mick Hernandez20170430"/>
    <x v="3666"/>
    <x v="16"/>
    <x v="1"/>
    <x v="8"/>
    <s v="Tenex B1-RE Series Chair Mats for Low Pile Carpets"/>
    <n v="220.7"/>
    <n v="6"/>
    <n v="-8.2799999999999994"/>
    <s v="Loss"/>
  </r>
  <r>
    <d v="2017-05-01T00:00:00"/>
    <x v="3"/>
    <x v="4"/>
    <x v="694"/>
    <s v="Sanjit Jacobs20170501"/>
    <x v="3667"/>
    <x v="13"/>
    <x v="2"/>
    <x v="9"/>
    <s v="Maxell 74 Minute CDR, 10/Pack"/>
    <n v="48.9"/>
    <n v="5"/>
    <n v="18.09"/>
    <s v="Profit"/>
  </r>
  <r>
    <d v="2017-05-01T00:00:00"/>
    <x v="3"/>
    <x v="4"/>
    <x v="740"/>
    <s v="Caroline Jumper20170501"/>
    <x v="3668"/>
    <x v="16"/>
    <x v="0"/>
    <x v="14"/>
    <s v="Kleencut Forged Office Shears by Acme United Corporation"/>
    <n v="3.33"/>
    <n v="2"/>
    <n v="0.42"/>
    <s v="Profit"/>
  </r>
  <r>
    <d v="2017-05-01T00:00:00"/>
    <x v="3"/>
    <x v="4"/>
    <x v="740"/>
    <s v="Caroline Jumper20170501"/>
    <x v="3668"/>
    <x v="16"/>
    <x v="1"/>
    <x v="13"/>
    <s v="Bush Advantage Collection Racetrack Conference Table"/>
    <n v="933.26"/>
    <n v="4"/>
    <n v="-458.15"/>
    <s v="Loss"/>
  </r>
  <r>
    <d v="2017-05-01T00:00:00"/>
    <x v="3"/>
    <x v="4"/>
    <x v="740"/>
    <s v="Caroline Jumper20170501"/>
    <x v="3668"/>
    <x v="16"/>
    <x v="1"/>
    <x v="5"/>
    <s v="HON 5400 Series Task Chairs for Big and Tall"/>
    <n v="2803.92"/>
    <n v="5"/>
    <n v="0"/>
    <s v="Loss"/>
  </r>
  <r>
    <d v="2017-05-01T00:00:00"/>
    <x v="3"/>
    <x v="4"/>
    <x v="316"/>
    <s v="Arthur Gainer20170501"/>
    <x v="3669"/>
    <x v="16"/>
    <x v="1"/>
    <x v="11"/>
    <s v="Bush Somerset Collection Bookcase"/>
    <n v="314.35000000000002"/>
    <n v="3"/>
    <n v="-15.72"/>
    <s v="Loss"/>
  </r>
  <r>
    <d v="2017-05-01T00:00:00"/>
    <x v="3"/>
    <x v="4"/>
    <x v="316"/>
    <s v="Arthur Gainer20170501"/>
    <x v="3669"/>
    <x v="16"/>
    <x v="0"/>
    <x v="1"/>
    <s v="Avery 492"/>
    <n v="4.6100000000000003"/>
    <n v="2"/>
    <n v="1.5"/>
    <s v="Profit"/>
  </r>
  <r>
    <d v="2017-05-02T00:00:00"/>
    <x v="3"/>
    <x v="4"/>
    <x v="360"/>
    <s v="Dorothy Wardle20170502"/>
    <x v="3670"/>
    <x v="23"/>
    <x v="1"/>
    <x v="8"/>
    <s v="Eldon Advantage Chair Mats for Low to Medium Pile Carpets"/>
    <n v="129.93"/>
    <n v="3"/>
    <n v="12.99"/>
    <s v="Profit"/>
  </r>
  <r>
    <d v="2017-05-02T00:00:00"/>
    <x v="3"/>
    <x v="4"/>
    <x v="551"/>
    <s v="Elizabeth Moffitt20170502"/>
    <x v="3671"/>
    <x v="3"/>
    <x v="2"/>
    <x v="9"/>
    <s v="LogitechÂ MX Performance Wireless Mouse"/>
    <n v="159.56"/>
    <n v="4"/>
    <n v="59.04"/>
    <s v="Profit"/>
  </r>
  <r>
    <d v="2017-05-02T00:00:00"/>
    <x v="3"/>
    <x v="4"/>
    <x v="118"/>
    <s v="Dorothy Dickinson20170502"/>
    <x v="3672"/>
    <x v="3"/>
    <x v="0"/>
    <x v="0"/>
    <s v="Adams &quot;While You Were Out&quot; Message Pads"/>
    <n v="15.7"/>
    <n v="5"/>
    <n v="7.07"/>
    <s v="Profit"/>
  </r>
  <r>
    <d v="2017-05-02T00:00:00"/>
    <x v="3"/>
    <x v="4"/>
    <x v="118"/>
    <s v="Dorothy Dickinson20170502"/>
    <x v="3672"/>
    <x v="3"/>
    <x v="0"/>
    <x v="4"/>
    <s v="Newell 34"/>
    <n v="59.52"/>
    <n v="3"/>
    <n v="15.48"/>
    <s v="Profit"/>
  </r>
  <r>
    <d v="2017-05-02T00:00:00"/>
    <x v="3"/>
    <x v="4"/>
    <x v="118"/>
    <s v="Dorothy Dickinson20170502"/>
    <x v="3672"/>
    <x v="3"/>
    <x v="0"/>
    <x v="0"/>
    <s v="Adams Phone Message Book, 200 Message Capacity, 8 1/16Â” x 11Â”"/>
    <n v="34.4"/>
    <n v="5"/>
    <n v="15.82"/>
    <s v="Profit"/>
  </r>
  <r>
    <d v="2017-05-03T00:00:00"/>
    <x v="3"/>
    <x v="4"/>
    <x v="504"/>
    <s v="Darren Budd20170503"/>
    <x v="3673"/>
    <x v="3"/>
    <x v="0"/>
    <x v="2"/>
    <s v="Multi-Use Personal File Cart and Caster Set, Three Stacking Bins"/>
    <n v="69.52"/>
    <n v="2"/>
    <n v="19.47"/>
    <s v="Profit"/>
  </r>
  <r>
    <d v="2017-05-03T00:00:00"/>
    <x v="3"/>
    <x v="4"/>
    <x v="504"/>
    <s v="Darren Budd20170503"/>
    <x v="3673"/>
    <x v="3"/>
    <x v="0"/>
    <x v="2"/>
    <s v="Fellowes Stor/Drawer Steel Plus Storage Drawers"/>
    <n v="763.44"/>
    <n v="8"/>
    <n v="45.81"/>
    <s v="Profit"/>
  </r>
  <r>
    <d v="2017-05-03T00:00:00"/>
    <x v="3"/>
    <x v="4"/>
    <x v="575"/>
    <s v="Mike Kennedy20170503"/>
    <x v="3674"/>
    <x v="3"/>
    <x v="0"/>
    <x v="0"/>
    <s v="Xerox 2"/>
    <n v="25.92"/>
    <n v="4"/>
    <n v="12.44"/>
    <s v="Profit"/>
  </r>
  <r>
    <d v="2017-05-03T00:00:00"/>
    <x v="3"/>
    <x v="4"/>
    <x v="575"/>
    <s v="Mike Kennedy20170503"/>
    <x v="3674"/>
    <x v="3"/>
    <x v="0"/>
    <x v="4"/>
    <s v="Newell 350"/>
    <n v="22.96"/>
    <n v="7"/>
    <n v="6.66"/>
    <s v="Profit"/>
  </r>
  <r>
    <d v="2017-05-03T00:00:00"/>
    <x v="3"/>
    <x v="4"/>
    <x v="731"/>
    <s v="Bill Overfelt20170503"/>
    <x v="3675"/>
    <x v="2"/>
    <x v="1"/>
    <x v="8"/>
    <s v="Career Cubicle Clock, 8 1/4&quot;, Black"/>
    <n v="32.450000000000003"/>
    <n v="2"/>
    <n v="7.3"/>
    <s v="Profit"/>
  </r>
  <r>
    <d v="2017-05-03T00:00:00"/>
    <x v="3"/>
    <x v="4"/>
    <x v="731"/>
    <s v="Bill Overfelt20170503"/>
    <x v="3675"/>
    <x v="2"/>
    <x v="0"/>
    <x v="3"/>
    <s v="Wilson Jones Legal Size Ring Binders"/>
    <n v="26.39"/>
    <n v="4"/>
    <n v="-17.59"/>
    <s v="Loss"/>
  </r>
  <r>
    <d v="2017-05-03T00:00:00"/>
    <x v="3"/>
    <x v="4"/>
    <x v="731"/>
    <s v="Bill Overfelt20170503"/>
    <x v="3675"/>
    <x v="2"/>
    <x v="1"/>
    <x v="13"/>
    <s v="Bevis 36 x 72 Conference Tables"/>
    <n v="373.47"/>
    <n v="5"/>
    <n v="-112.04"/>
    <s v="Loss"/>
  </r>
  <r>
    <d v="2017-05-03T00:00:00"/>
    <x v="3"/>
    <x v="4"/>
    <x v="731"/>
    <s v="Bill Overfelt20170503"/>
    <x v="3675"/>
    <x v="2"/>
    <x v="0"/>
    <x v="3"/>
    <s v="Wilson Jones Elliptical Ring 3 1/2&quot; Capacity Binders, 800 sheets"/>
    <n v="64.2"/>
    <n v="5"/>
    <n v="-44.94"/>
    <s v="Loss"/>
  </r>
  <r>
    <d v="2017-05-03T00:00:00"/>
    <x v="3"/>
    <x v="4"/>
    <x v="731"/>
    <s v="Bill Overfelt20170503"/>
    <x v="3675"/>
    <x v="2"/>
    <x v="0"/>
    <x v="7"/>
    <s v="Advantus Plastic Paper Clips"/>
    <n v="8"/>
    <n v="2"/>
    <n v="2.8"/>
    <s v="Profit"/>
  </r>
  <r>
    <d v="2017-05-04T00:00:00"/>
    <x v="3"/>
    <x v="4"/>
    <x v="754"/>
    <s v="Lindsay Williams20170504"/>
    <x v="3676"/>
    <x v="3"/>
    <x v="2"/>
    <x v="6"/>
    <s v="Motorola L804"/>
    <n v="183.96"/>
    <n v="5"/>
    <n v="20.7"/>
    <s v="Profit"/>
  </r>
  <r>
    <d v="2017-05-04T00:00:00"/>
    <x v="3"/>
    <x v="4"/>
    <x v="754"/>
    <s v="Lindsay Williams20170504"/>
    <x v="3676"/>
    <x v="3"/>
    <x v="0"/>
    <x v="0"/>
    <s v="Things To Do Today Pad"/>
    <n v="17.61"/>
    <n v="3"/>
    <n v="8.4499999999999993"/>
    <s v="Profit"/>
  </r>
  <r>
    <d v="2017-05-04T00:00:00"/>
    <x v="3"/>
    <x v="4"/>
    <x v="754"/>
    <s v="Lindsay Williams20170504"/>
    <x v="3676"/>
    <x v="3"/>
    <x v="1"/>
    <x v="13"/>
    <s v="Bretford Rectangular Conference Table Tops"/>
    <n v="300.89999999999998"/>
    <n v="1"/>
    <n v="11.28"/>
    <s v="Profit"/>
  </r>
  <r>
    <d v="2017-05-04T00:00:00"/>
    <x v="3"/>
    <x v="4"/>
    <x v="575"/>
    <s v="Mike Kennedy20170504"/>
    <x v="3677"/>
    <x v="6"/>
    <x v="0"/>
    <x v="0"/>
    <s v="Black Print Carbonless Snap-Off Rapid Letter, 8 1/2&quot; x 7&quot;"/>
    <n v="9.11"/>
    <n v="1"/>
    <n v="4.0999999999999996"/>
    <s v="Profit"/>
  </r>
  <r>
    <d v="2017-05-04T00:00:00"/>
    <x v="3"/>
    <x v="4"/>
    <x v="575"/>
    <s v="Mike Kennedy20170504"/>
    <x v="3677"/>
    <x v="6"/>
    <x v="0"/>
    <x v="2"/>
    <s v="Letter Size Cart"/>
    <n v="571.44000000000005"/>
    <n v="4"/>
    <n v="165.72"/>
    <s v="Profit"/>
  </r>
  <r>
    <d v="2017-05-04T00:00:00"/>
    <x v="3"/>
    <x v="4"/>
    <x v="575"/>
    <s v="Mike Kennedy20170504"/>
    <x v="3677"/>
    <x v="6"/>
    <x v="0"/>
    <x v="0"/>
    <s v="Xerox 23"/>
    <n v="32.4"/>
    <n v="5"/>
    <n v="15.55"/>
    <s v="Profit"/>
  </r>
  <r>
    <d v="2017-05-04T00:00:00"/>
    <x v="3"/>
    <x v="4"/>
    <x v="575"/>
    <s v="Mike Kennedy20170504"/>
    <x v="3677"/>
    <x v="6"/>
    <x v="0"/>
    <x v="2"/>
    <s v="Tenex Personal Self-Stacking Standard File Box, Black/Gray"/>
    <n v="16.91"/>
    <n v="1"/>
    <n v="4.57"/>
    <s v="Profit"/>
  </r>
  <r>
    <d v="2017-05-04T00:00:00"/>
    <x v="3"/>
    <x v="4"/>
    <x v="489"/>
    <s v="Shahid Hopkins20170504"/>
    <x v="3678"/>
    <x v="10"/>
    <x v="0"/>
    <x v="3"/>
    <s v="DXL Angle-View Binders with Locking Rings by Samsill"/>
    <n v="2.31"/>
    <n v="1"/>
    <n v="-1.93"/>
    <s v="Loss"/>
  </r>
  <r>
    <d v="2017-05-04T00:00:00"/>
    <x v="3"/>
    <x v="4"/>
    <x v="168"/>
    <s v="Muhammed Yedwab20170504"/>
    <x v="3679"/>
    <x v="2"/>
    <x v="0"/>
    <x v="3"/>
    <s v="Black Avery Memo-Size 3-Ring Binder, 5 1/2&quot; x 8 1/2&quot;"/>
    <n v="2.2000000000000002"/>
    <n v="2"/>
    <n v="-1.54"/>
    <s v="Loss"/>
  </r>
  <r>
    <d v="2017-05-04T00:00:00"/>
    <x v="3"/>
    <x v="4"/>
    <x v="168"/>
    <s v="Muhammed Yedwab20170504"/>
    <x v="3679"/>
    <x v="2"/>
    <x v="0"/>
    <x v="3"/>
    <s v="Avery 3 1/2&quot; Diskette Storage Pages, 10/Pack"/>
    <n v="9.4"/>
    <n v="3"/>
    <n v="-7.52"/>
    <s v="Loss"/>
  </r>
  <r>
    <d v="2017-05-04T00:00:00"/>
    <x v="3"/>
    <x v="4"/>
    <x v="393"/>
    <s v="Chris Cortes20170504"/>
    <x v="3680"/>
    <x v="3"/>
    <x v="0"/>
    <x v="12"/>
    <s v="Acco 7-Outlet Masterpiece Power Center, Wihtout Fax/Phone Line Protection"/>
    <n v="243.16"/>
    <n v="2"/>
    <n v="72.95"/>
    <s v="Profit"/>
  </r>
  <r>
    <d v="2017-05-05T00:00:00"/>
    <x v="3"/>
    <x v="4"/>
    <x v="536"/>
    <s v="Darren Koutras20170505"/>
    <x v="3681"/>
    <x v="3"/>
    <x v="0"/>
    <x v="10"/>
    <s v="Peel &amp; Seel Recycled Catalog Envelopes, Brown"/>
    <n v="23.16"/>
    <n v="2"/>
    <n v="11.58"/>
    <s v="Profit"/>
  </r>
  <r>
    <d v="2017-05-05T00:00:00"/>
    <x v="3"/>
    <x v="4"/>
    <x v="384"/>
    <s v="Lisa Hazard20170505"/>
    <x v="3682"/>
    <x v="26"/>
    <x v="0"/>
    <x v="10"/>
    <s v="Redi-Strip #10 Envelopes, 4 1/8 x 9 1/2"/>
    <n v="21.24"/>
    <n v="9"/>
    <n v="7.43"/>
    <s v="Profit"/>
  </r>
  <r>
    <d v="2017-05-05T00:00:00"/>
    <x v="3"/>
    <x v="4"/>
    <x v="384"/>
    <s v="Lisa Hazard20170505"/>
    <x v="3682"/>
    <x v="26"/>
    <x v="0"/>
    <x v="3"/>
    <s v="Avery Durable Slant Ring Binders, No Labels"/>
    <n v="9.5500000000000007"/>
    <n v="8"/>
    <n v="-7.32"/>
    <s v="Loss"/>
  </r>
  <r>
    <d v="2017-05-05T00:00:00"/>
    <x v="3"/>
    <x v="4"/>
    <x v="384"/>
    <s v="Lisa Hazard20170505"/>
    <x v="3682"/>
    <x v="26"/>
    <x v="1"/>
    <x v="11"/>
    <s v="Bestar Classic Bookcase"/>
    <n v="89.99"/>
    <n v="3"/>
    <n v="-152.97999999999999"/>
    <s v="Loss"/>
  </r>
  <r>
    <d v="2017-05-05T00:00:00"/>
    <x v="3"/>
    <x v="4"/>
    <x v="598"/>
    <s v="Yana Sorensen20170505"/>
    <x v="3683"/>
    <x v="4"/>
    <x v="0"/>
    <x v="3"/>
    <s v="Ibico Covers for Plastic or Wire Binding Elements"/>
    <n v="34.5"/>
    <n v="3"/>
    <n v="15.53"/>
    <s v="Profit"/>
  </r>
  <r>
    <d v="2017-05-05T00:00:00"/>
    <x v="3"/>
    <x v="4"/>
    <x v="170"/>
    <s v="Arianne Irving20170505"/>
    <x v="3684"/>
    <x v="20"/>
    <x v="0"/>
    <x v="0"/>
    <s v="Xerox 1923"/>
    <n v="6.68"/>
    <n v="1"/>
    <n v="3.21"/>
    <s v="Profit"/>
  </r>
  <r>
    <d v="2017-05-06T00:00:00"/>
    <x v="3"/>
    <x v="4"/>
    <x v="770"/>
    <s v="Max Ludwig20170506"/>
    <x v="3685"/>
    <x v="1"/>
    <x v="0"/>
    <x v="4"/>
    <s v="Blackstonian Pencils"/>
    <n v="6.41"/>
    <n v="3"/>
    <n v="0.64"/>
    <s v="Profit"/>
  </r>
  <r>
    <d v="2017-05-06T00:00:00"/>
    <x v="3"/>
    <x v="4"/>
    <x v="770"/>
    <s v="Max Ludwig20170506"/>
    <x v="3685"/>
    <x v="1"/>
    <x v="2"/>
    <x v="9"/>
    <s v="ImationÂ Secure+ Hardware Encrypted USB 2.0Â Flash Drive; 16GB"/>
    <n v="408.74"/>
    <n v="7"/>
    <n v="76.64"/>
    <s v="Profit"/>
  </r>
  <r>
    <d v="2017-05-06T00:00:00"/>
    <x v="3"/>
    <x v="4"/>
    <x v="460"/>
    <s v="Toby Carlisle20170506"/>
    <x v="3686"/>
    <x v="20"/>
    <x v="0"/>
    <x v="1"/>
    <s v="Avery 505"/>
    <n v="59.2"/>
    <n v="4"/>
    <n v="29.6"/>
    <s v="Profit"/>
  </r>
  <r>
    <d v="2017-05-06T00:00:00"/>
    <x v="3"/>
    <x v="4"/>
    <x v="333"/>
    <s v="Gary Zandusky20170506"/>
    <x v="3687"/>
    <x v="6"/>
    <x v="0"/>
    <x v="4"/>
    <s v="Dixon Ticonderoga Core-Lock Colored Pencils"/>
    <n v="54.66"/>
    <n v="6"/>
    <n v="18.04"/>
    <s v="Profit"/>
  </r>
  <r>
    <d v="2017-05-06T00:00:00"/>
    <x v="3"/>
    <x v="4"/>
    <x v="159"/>
    <s v="Dorothy Badders20170506"/>
    <x v="3688"/>
    <x v="0"/>
    <x v="0"/>
    <x v="3"/>
    <s v="Avery Durable Poly Binders"/>
    <n v="11.06"/>
    <n v="10"/>
    <n v="-18.8"/>
    <s v="Loss"/>
  </r>
  <r>
    <d v="2017-05-06T00:00:00"/>
    <x v="3"/>
    <x v="4"/>
    <x v="159"/>
    <s v="Dorothy Badders20170506"/>
    <x v="3688"/>
    <x v="0"/>
    <x v="1"/>
    <x v="11"/>
    <s v="Sauder Mission Library with Doors, Fruitwood Finish"/>
    <n v="623.46"/>
    <n v="7"/>
    <n v="-119.19"/>
    <s v="Loss"/>
  </r>
  <r>
    <d v="2017-05-06T00:00:00"/>
    <x v="3"/>
    <x v="4"/>
    <x v="159"/>
    <s v="Dorothy Badders20170506"/>
    <x v="3688"/>
    <x v="0"/>
    <x v="0"/>
    <x v="2"/>
    <s v="Fellowes Staxonsteel Drawer Files"/>
    <n v="772.68"/>
    <n v="5"/>
    <n v="-57.95"/>
    <s v="Loss"/>
  </r>
  <r>
    <d v="2017-05-06T00:00:00"/>
    <x v="3"/>
    <x v="4"/>
    <x v="2"/>
    <s v="Mick Brown20170506"/>
    <x v="3689"/>
    <x v="25"/>
    <x v="0"/>
    <x v="3"/>
    <s v="Wilson Jones Century Plastic Molded Ring Binders"/>
    <n v="68.540000000000006"/>
    <n v="11"/>
    <n v="-52.55"/>
    <s v="Loss"/>
  </r>
  <r>
    <d v="2017-05-06T00:00:00"/>
    <x v="3"/>
    <x v="4"/>
    <x v="2"/>
    <s v="Mick Brown20170506"/>
    <x v="3689"/>
    <x v="25"/>
    <x v="2"/>
    <x v="6"/>
    <s v="GE 30524EE4"/>
    <n v="627.16999999999996"/>
    <n v="4"/>
    <n v="70.56"/>
    <s v="Profit"/>
  </r>
  <r>
    <d v="2017-05-06T00:00:00"/>
    <x v="3"/>
    <x v="4"/>
    <x v="2"/>
    <s v="Mick Brown20170506"/>
    <x v="3689"/>
    <x v="25"/>
    <x v="0"/>
    <x v="1"/>
    <s v="Avery 4027 File Folder Labels for Dot Matrix Printers, 5000 Labels per Box, White"/>
    <n v="122.12"/>
    <n v="5"/>
    <n v="39.69"/>
    <s v="Profit"/>
  </r>
  <r>
    <d v="2017-05-06T00:00:00"/>
    <x v="3"/>
    <x v="4"/>
    <x v="603"/>
    <s v="Trudy Schmidt20170506"/>
    <x v="3690"/>
    <x v="3"/>
    <x v="0"/>
    <x v="12"/>
    <s v="Eureka The Boss Cordless Rechargeable Stick Vac"/>
    <n v="152.94"/>
    <n v="3"/>
    <n v="41.29"/>
    <s v="Profit"/>
  </r>
  <r>
    <d v="2017-05-06T00:00:00"/>
    <x v="3"/>
    <x v="4"/>
    <x v="440"/>
    <s v="Doug Bickford20170506"/>
    <x v="3691"/>
    <x v="12"/>
    <x v="0"/>
    <x v="0"/>
    <s v="Xerox 1883"/>
    <n v="84.42"/>
    <n v="4"/>
    <n v="27.44"/>
    <s v="Profit"/>
  </r>
  <r>
    <d v="2017-05-06T00:00:00"/>
    <x v="3"/>
    <x v="4"/>
    <x v="467"/>
    <s v="Jeremy Farry20170506"/>
    <x v="3692"/>
    <x v="1"/>
    <x v="2"/>
    <x v="9"/>
    <s v="Kensington Orbit Wireless Mobile Trackball for PC and Mac"/>
    <n v="191.97"/>
    <n v="4"/>
    <n v="28.8"/>
    <s v="Profit"/>
  </r>
  <r>
    <d v="2017-05-07T00:00:00"/>
    <x v="3"/>
    <x v="4"/>
    <x v="602"/>
    <s v="Rick Wilson20170507"/>
    <x v="3693"/>
    <x v="14"/>
    <x v="1"/>
    <x v="5"/>
    <s v="Hon 4070 Series Pagoda Armless Upholstered Stacking Chairs"/>
    <n v="1458.65"/>
    <n v="5"/>
    <n v="423.01"/>
    <s v="Profit"/>
  </r>
  <r>
    <d v="2017-05-07T00:00:00"/>
    <x v="3"/>
    <x v="4"/>
    <x v="602"/>
    <s v="Rick Wilson20170507"/>
    <x v="3693"/>
    <x v="14"/>
    <x v="1"/>
    <x v="5"/>
    <s v="SAFCO Optional Arm Kit for Workspace Cribbage Stacking Chair"/>
    <n v="26.64"/>
    <n v="1"/>
    <n v="7.46"/>
    <s v="Profit"/>
  </r>
  <r>
    <d v="2017-05-07T00:00:00"/>
    <x v="3"/>
    <x v="4"/>
    <x v="602"/>
    <s v="Rick Wilson20170507"/>
    <x v="3693"/>
    <x v="14"/>
    <x v="1"/>
    <x v="5"/>
    <s v="Safco Contoured Stacking Chairs"/>
    <n v="476.8"/>
    <n v="2"/>
    <n v="119.2"/>
    <s v="Profit"/>
  </r>
  <r>
    <d v="2017-05-07T00:00:00"/>
    <x v="3"/>
    <x v="4"/>
    <x v="602"/>
    <s v="Rick Wilson20170507"/>
    <x v="3693"/>
    <x v="14"/>
    <x v="0"/>
    <x v="12"/>
    <s v="Belkin Premiere Surge Master II 8-outlet surge protector"/>
    <n v="87.44"/>
    <n v="2"/>
    <n v="18.46"/>
    <s v="Profit"/>
  </r>
  <r>
    <d v="2017-05-07T00:00:00"/>
    <x v="3"/>
    <x v="4"/>
    <x v="692"/>
    <s v="Adam Bellavance20170507"/>
    <x v="3694"/>
    <x v="3"/>
    <x v="2"/>
    <x v="9"/>
    <s v="Logitech G600 MMO Gaming Mouse"/>
    <n v="79.989999999999995"/>
    <n v="1"/>
    <n v="28.8"/>
    <s v="Profit"/>
  </r>
  <r>
    <d v="2017-05-07T00:00:00"/>
    <x v="3"/>
    <x v="4"/>
    <x v="246"/>
    <s v="Carlos Soltero20170507"/>
    <x v="3695"/>
    <x v="3"/>
    <x v="2"/>
    <x v="6"/>
    <s v="Blue Parrot B250XT Professional Grade Wireless BluetoothÂ HeadsetÂ with"/>
    <n v="419.94"/>
    <n v="7"/>
    <n v="52.49"/>
    <s v="Profit"/>
  </r>
  <r>
    <d v="2017-05-08T00:00:00"/>
    <x v="3"/>
    <x v="4"/>
    <x v="496"/>
    <s v="Maribeth Dona20170508"/>
    <x v="3696"/>
    <x v="10"/>
    <x v="1"/>
    <x v="5"/>
    <s v="Global Chrome Stack Chair"/>
    <n v="47.99"/>
    <n v="2"/>
    <n v="-2.06"/>
    <s v="Loss"/>
  </r>
  <r>
    <d v="2017-05-08T00:00:00"/>
    <x v="3"/>
    <x v="4"/>
    <x v="577"/>
    <s v="Penelope Sewall20170508"/>
    <x v="3697"/>
    <x v="3"/>
    <x v="2"/>
    <x v="16"/>
    <s v="Canon Imageclass D680 Copier / Fax"/>
    <n v="3359.95"/>
    <n v="6"/>
    <n v="1049.99"/>
    <s v="Profit"/>
  </r>
  <r>
    <d v="2017-05-08T00:00:00"/>
    <x v="3"/>
    <x v="4"/>
    <x v="351"/>
    <s v="Don Jones20170508"/>
    <x v="3698"/>
    <x v="2"/>
    <x v="1"/>
    <x v="5"/>
    <s v="Global Armless Task Chair, Royal Blue"/>
    <n v="128.06"/>
    <n v="3"/>
    <n v="-23.78"/>
    <s v="Loss"/>
  </r>
  <r>
    <d v="2017-05-08T00:00:00"/>
    <x v="3"/>
    <x v="4"/>
    <x v="147"/>
    <s v="Michelle Moray20170508"/>
    <x v="3699"/>
    <x v="3"/>
    <x v="0"/>
    <x v="12"/>
    <s v="Fellowes Mighty 8 Compact Surge Protector"/>
    <n v="81.08"/>
    <n v="4"/>
    <n v="22.7"/>
    <s v="Profit"/>
  </r>
  <r>
    <d v="2017-05-08T00:00:00"/>
    <x v="3"/>
    <x v="4"/>
    <x v="290"/>
    <s v="Ed Braxton20170508"/>
    <x v="3700"/>
    <x v="0"/>
    <x v="0"/>
    <x v="0"/>
    <s v="Xerox 1997"/>
    <n v="41.47"/>
    <n v="8"/>
    <n v="14.52"/>
    <s v="Profit"/>
  </r>
  <r>
    <d v="2017-05-09T00:00:00"/>
    <x v="3"/>
    <x v="4"/>
    <x v="91"/>
    <s v="Matt Connell20170509"/>
    <x v="3701"/>
    <x v="25"/>
    <x v="0"/>
    <x v="10"/>
    <s v="Tyvek  Top-Opening Peel &amp; Seel Envelopes, Plain White"/>
    <n v="65.23"/>
    <n v="3"/>
    <n v="22.02"/>
    <s v="Profit"/>
  </r>
  <r>
    <d v="2017-05-09T00:00:00"/>
    <x v="3"/>
    <x v="4"/>
    <x v="91"/>
    <s v="Matt Connell20170509"/>
    <x v="3701"/>
    <x v="25"/>
    <x v="1"/>
    <x v="5"/>
    <s v="Harbour Creations Steel Folding Chair"/>
    <n v="207"/>
    <n v="3"/>
    <n v="25.88"/>
    <s v="Profit"/>
  </r>
  <r>
    <d v="2017-05-09T00:00:00"/>
    <x v="3"/>
    <x v="4"/>
    <x v="162"/>
    <s v="Laurel Beltran20170509"/>
    <x v="3702"/>
    <x v="22"/>
    <x v="0"/>
    <x v="3"/>
    <s v="GBC Velobind Prepunched Cover Sets, Regency Series"/>
    <n v="147.91999999999999"/>
    <n v="5"/>
    <n v="46.23"/>
    <s v="Profit"/>
  </r>
  <r>
    <d v="2017-05-09T00:00:00"/>
    <x v="3"/>
    <x v="4"/>
    <x v="162"/>
    <s v="Laurel Beltran20170509"/>
    <x v="3702"/>
    <x v="22"/>
    <x v="0"/>
    <x v="2"/>
    <s v="Home/Office Personal File Carts"/>
    <n v="104.28"/>
    <n v="3"/>
    <n v="26.07"/>
    <s v="Profit"/>
  </r>
  <r>
    <d v="2017-05-09T00:00:00"/>
    <x v="3"/>
    <x v="4"/>
    <x v="162"/>
    <s v="Laurel Beltran20170509"/>
    <x v="3702"/>
    <x v="22"/>
    <x v="1"/>
    <x v="13"/>
    <s v="Riverside Furniture Oval Coffee Table, Oval End Table, End Table with Drawer"/>
    <n v="286.85000000000002"/>
    <n v="1"/>
    <n v="63.11"/>
    <s v="Profit"/>
  </r>
  <r>
    <d v="2017-05-09T00:00:00"/>
    <x v="3"/>
    <x v="4"/>
    <x v="162"/>
    <s v="Laurel Beltran20170509"/>
    <x v="3702"/>
    <x v="22"/>
    <x v="0"/>
    <x v="2"/>
    <s v="Rogers Profile Extra Capacity Storage Tub"/>
    <n v="66.959999999999994"/>
    <n v="4"/>
    <n v="2.68"/>
    <s v="Profit"/>
  </r>
  <r>
    <d v="2017-05-09T00:00:00"/>
    <x v="3"/>
    <x v="4"/>
    <x v="162"/>
    <s v="Laurel Beltran20170509"/>
    <x v="3702"/>
    <x v="22"/>
    <x v="2"/>
    <x v="9"/>
    <s v="Razer Kraken 7.1 Surround Sound Over Ear USB Gaming Headset"/>
    <n v="199.98"/>
    <n v="2"/>
    <n v="87.99"/>
    <s v="Profit"/>
  </r>
  <r>
    <d v="2017-05-11T00:00:00"/>
    <x v="3"/>
    <x v="4"/>
    <x v="269"/>
    <s v="Liz Pelletier20170511"/>
    <x v="3703"/>
    <x v="22"/>
    <x v="0"/>
    <x v="0"/>
    <s v="Ampad Phone Message Book, Recycled, 400 Message Capacity, 5 Â¾Â” x 11Â”"/>
    <n v="37.44"/>
    <n v="6"/>
    <n v="16.850000000000001"/>
    <s v="Profit"/>
  </r>
  <r>
    <d v="2017-05-11T00:00:00"/>
    <x v="3"/>
    <x v="4"/>
    <x v="269"/>
    <s v="Liz Pelletier20170511"/>
    <x v="3703"/>
    <x v="22"/>
    <x v="0"/>
    <x v="1"/>
    <s v="Avery 50"/>
    <n v="37.590000000000003"/>
    <n v="3"/>
    <n v="17.670000000000002"/>
    <s v="Profit"/>
  </r>
  <r>
    <d v="2017-05-11T00:00:00"/>
    <x v="3"/>
    <x v="4"/>
    <x v="269"/>
    <s v="Liz Pelletier20170511"/>
    <x v="3703"/>
    <x v="22"/>
    <x v="0"/>
    <x v="3"/>
    <s v="Acco Flexible ACCOHIDE Square Ring Data Binder, Dark Blue, 11 1/2&quot; X 14&quot; 7/8&quot;"/>
    <n v="26.03"/>
    <n v="2"/>
    <n v="9.44"/>
    <s v="Profit"/>
  </r>
  <r>
    <d v="2017-05-11T00:00:00"/>
    <x v="3"/>
    <x v="4"/>
    <x v="488"/>
    <s v="Julie Kriz20170511"/>
    <x v="3704"/>
    <x v="0"/>
    <x v="0"/>
    <x v="4"/>
    <s v="Newell 348"/>
    <n v="5.25"/>
    <n v="2"/>
    <n v="0.59"/>
    <s v="Profit"/>
  </r>
  <r>
    <d v="2017-05-11T00:00:00"/>
    <x v="3"/>
    <x v="4"/>
    <x v="488"/>
    <s v="Julie Kriz20170511"/>
    <x v="3704"/>
    <x v="0"/>
    <x v="0"/>
    <x v="2"/>
    <s v="Safco Commercial Shelving"/>
    <n v="74.42"/>
    <n v="2"/>
    <n v="-14.88"/>
    <s v="Loss"/>
  </r>
  <r>
    <d v="2017-05-11T00:00:00"/>
    <x v="3"/>
    <x v="4"/>
    <x v="488"/>
    <s v="Julie Kriz20170511"/>
    <x v="3704"/>
    <x v="0"/>
    <x v="0"/>
    <x v="0"/>
    <s v="Xerox 1927"/>
    <n v="6.85"/>
    <n v="2"/>
    <n v="2.14"/>
    <s v="Profit"/>
  </r>
  <r>
    <d v="2017-05-11T00:00:00"/>
    <x v="3"/>
    <x v="4"/>
    <x v="488"/>
    <s v="Julie Kriz20170511"/>
    <x v="3704"/>
    <x v="0"/>
    <x v="1"/>
    <x v="8"/>
    <s v="Telescoping Adjustable Floor Lamp"/>
    <n v="8"/>
    <n v="1"/>
    <n v="-7"/>
    <s v="Loss"/>
  </r>
  <r>
    <d v="2017-05-11T00:00:00"/>
    <x v="3"/>
    <x v="4"/>
    <x v="477"/>
    <s v="Todd Sumrall20170511"/>
    <x v="3705"/>
    <x v="12"/>
    <x v="1"/>
    <x v="11"/>
    <s v="Bestar Classic Bookcase"/>
    <n v="209.98"/>
    <n v="7"/>
    <n v="-356.96"/>
    <s v="Loss"/>
  </r>
  <r>
    <d v="2017-05-11T00:00:00"/>
    <x v="3"/>
    <x v="4"/>
    <x v="456"/>
    <s v="Zuschuss Carroll20170511"/>
    <x v="3706"/>
    <x v="20"/>
    <x v="0"/>
    <x v="4"/>
    <s v="Panasonic KP-4ABK Battery-Operated Pencil Sharpener"/>
    <n v="43.92"/>
    <n v="3"/>
    <n v="12.74"/>
    <s v="Profit"/>
  </r>
  <r>
    <d v="2017-05-12T00:00:00"/>
    <x v="3"/>
    <x v="4"/>
    <x v="296"/>
    <s v="Alyssa Crouse20170512"/>
    <x v="3707"/>
    <x v="0"/>
    <x v="0"/>
    <x v="2"/>
    <s v="Fellowes Bankers Box Stor/Drawer Steel Plus"/>
    <n v="127.92"/>
    <n v="5"/>
    <n v="-15.99"/>
    <s v="Loss"/>
  </r>
  <r>
    <d v="2017-05-12T00:00:00"/>
    <x v="3"/>
    <x v="4"/>
    <x v="296"/>
    <s v="Alyssa Crouse20170512"/>
    <x v="3707"/>
    <x v="0"/>
    <x v="0"/>
    <x v="3"/>
    <s v="Wilson Jones Elliptical Ring 3 1/2&quot; Capacity Binders, 800 sheets"/>
    <n v="34.24"/>
    <n v="4"/>
    <n v="-53.07"/>
    <s v="Loss"/>
  </r>
  <r>
    <d v="2017-05-12T00:00:00"/>
    <x v="3"/>
    <x v="4"/>
    <x v="74"/>
    <s v="Chloris Kastensmidt20170512"/>
    <x v="3708"/>
    <x v="32"/>
    <x v="0"/>
    <x v="0"/>
    <s v="TOPS Carbonless Receipt Book, Four 2-3/4 x 7-1/4 Money Receipts per Page"/>
    <n v="87.6"/>
    <n v="5"/>
    <n v="42.05"/>
    <s v="Profit"/>
  </r>
  <r>
    <d v="2017-05-12T00:00:00"/>
    <x v="3"/>
    <x v="4"/>
    <x v="425"/>
    <s v="Julie Prescott20170512"/>
    <x v="3709"/>
    <x v="10"/>
    <x v="0"/>
    <x v="4"/>
    <s v="Newell 347"/>
    <n v="10.27"/>
    <n v="3"/>
    <n v="1.1599999999999999"/>
    <s v="Profit"/>
  </r>
  <r>
    <d v="2017-05-12T00:00:00"/>
    <x v="3"/>
    <x v="4"/>
    <x v="345"/>
    <s v="Charles Sheldon20170512"/>
    <x v="3710"/>
    <x v="3"/>
    <x v="0"/>
    <x v="14"/>
    <s v="Compact Automatic Electric Letter Opener"/>
    <n v="238.62"/>
    <n v="2"/>
    <n v="4.7699999999999996"/>
    <s v="Profit"/>
  </r>
  <r>
    <d v="2017-05-12T00:00:00"/>
    <x v="3"/>
    <x v="4"/>
    <x v="345"/>
    <s v="Charles Sheldon20170512"/>
    <x v="3710"/>
    <x v="3"/>
    <x v="0"/>
    <x v="12"/>
    <s v="Hoover Commercial Soft Guard Upright Vacuum And Disposable Filtration Bags"/>
    <n v="7.77"/>
    <n v="1"/>
    <n v="2.1"/>
    <s v="Profit"/>
  </r>
  <r>
    <d v="2017-05-12T00:00:00"/>
    <x v="3"/>
    <x v="4"/>
    <x v="345"/>
    <s v="Charles Sheldon20170512"/>
    <x v="3710"/>
    <x v="3"/>
    <x v="1"/>
    <x v="13"/>
    <s v="Lesro Sheffield Collection Coffee Table, End Table, Center Table, Corner Table"/>
    <n v="285.48"/>
    <n v="5"/>
    <n v="-10.71"/>
    <s v="Loss"/>
  </r>
  <r>
    <d v="2017-05-12T00:00:00"/>
    <x v="3"/>
    <x v="4"/>
    <x v="345"/>
    <s v="Charles Sheldon20170512"/>
    <x v="3710"/>
    <x v="3"/>
    <x v="0"/>
    <x v="3"/>
    <s v="DXL Angle-View Binders with Locking Rings, Black"/>
    <n v="19.170000000000002"/>
    <n v="4"/>
    <n v="6.47"/>
    <s v="Profit"/>
  </r>
  <r>
    <d v="2017-05-12T00:00:00"/>
    <x v="3"/>
    <x v="4"/>
    <x v="657"/>
    <s v="Jonathan Howell20170512"/>
    <x v="3711"/>
    <x v="10"/>
    <x v="0"/>
    <x v="1"/>
    <s v="Avery 501"/>
    <n v="5.9"/>
    <n v="2"/>
    <n v="1.99"/>
    <s v="Profit"/>
  </r>
  <r>
    <d v="2017-05-12T00:00:00"/>
    <x v="3"/>
    <x v="4"/>
    <x v="273"/>
    <s v="Cynthia Arntzen20170512"/>
    <x v="3712"/>
    <x v="23"/>
    <x v="1"/>
    <x v="8"/>
    <s v="DAX Cubicle Frames, 8-1/2 x 11"/>
    <n v="42.85"/>
    <n v="5"/>
    <n v="15.43"/>
    <s v="Profit"/>
  </r>
  <r>
    <d v="2017-05-12T00:00:00"/>
    <x v="3"/>
    <x v="4"/>
    <x v="273"/>
    <s v="Cynthia Arntzen20170512"/>
    <x v="3712"/>
    <x v="23"/>
    <x v="0"/>
    <x v="1"/>
    <s v="Smead Alpha-Z Color-Coded Second Alphabetical Labels and Starter Set"/>
    <n v="6.16"/>
    <n v="2"/>
    <n v="2.96"/>
    <s v="Profit"/>
  </r>
  <r>
    <d v="2017-05-12T00:00:00"/>
    <x v="3"/>
    <x v="4"/>
    <x v="273"/>
    <s v="Cynthia Arntzen20170512"/>
    <x v="3712"/>
    <x v="23"/>
    <x v="0"/>
    <x v="14"/>
    <s v="Acme Titanium Bonded Scissors"/>
    <n v="17"/>
    <n v="2"/>
    <n v="4.42"/>
    <s v="Profit"/>
  </r>
  <r>
    <d v="2017-05-12T00:00:00"/>
    <x v="3"/>
    <x v="4"/>
    <x v="273"/>
    <s v="Cynthia Arntzen20170512"/>
    <x v="3712"/>
    <x v="23"/>
    <x v="2"/>
    <x v="9"/>
    <s v="Maxell Pro 80 Minute CD-R, 10/Pack"/>
    <n v="87.4"/>
    <n v="5"/>
    <n v="34.96"/>
    <s v="Profit"/>
  </r>
  <r>
    <d v="2017-05-13T00:00:00"/>
    <x v="3"/>
    <x v="4"/>
    <x v="237"/>
    <s v="Ross Baird20170513"/>
    <x v="3713"/>
    <x v="3"/>
    <x v="0"/>
    <x v="1"/>
    <s v="Self-Adhesive Address Labels for Typewriters by Universal"/>
    <n v="58.48"/>
    <n v="8"/>
    <n v="27.49"/>
    <s v="Profit"/>
  </r>
  <r>
    <d v="2017-05-13T00:00:00"/>
    <x v="3"/>
    <x v="4"/>
    <x v="291"/>
    <s v="Brian Moss20170513"/>
    <x v="3714"/>
    <x v="18"/>
    <x v="0"/>
    <x v="10"/>
    <s v="Tyvek Side-Opening Peel &amp; Seel Expanding Envelopes"/>
    <n v="180.96"/>
    <n v="2"/>
    <n v="81.430000000000007"/>
    <s v="Profit"/>
  </r>
  <r>
    <d v="2017-05-13T00:00:00"/>
    <x v="3"/>
    <x v="4"/>
    <x v="291"/>
    <s v="Brian Moss20170513"/>
    <x v="3714"/>
    <x v="18"/>
    <x v="0"/>
    <x v="3"/>
    <s v="Ibico Hi-Tech Manual Binding System"/>
    <n v="914.97"/>
    <n v="3"/>
    <n v="411.74"/>
    <s v="Profit"/>
  </r>
  <r>
    <d v="2017-05-13T00:00:00"/>
    <x v="3"/>
    <x v="4"/>
    <x v="291"/>
    <s v="Brian Moss20170513"/>
    <x v="3714"/>
    <x v="18"/>
    <x v="2"/>
    <x v="6"/>
    <s v="Plantronics Calisto P620-M USB Wireless Speakerphone System"/>
    <n v="587.97"/>
    <n v="3"/>
    <n v="158.75"/>
    <s v="Profit"/>
  </r>
  <r>
    <d v="2017-05-13T00:00:00"/>
    <x v="3"/>
    <x v="4"/>
    <x v="291"/>
    <s v="Brian Moss20170513"/>
    <x v="3714"/>
    <x v="18"/>
    <x v="0"/>
    <x v="2"/>
    <s v="Tennsco 6- and 18-Compartment Lockers"/>
    <n v="530.34"/>
    <n v="2"/>
    <n v="95.46"/>
    <s v="Profit"/>
  </r>
  <r>
    <d v="2017-05-13T00:00:00"/>
    <x v="3"/>
    <x v="4"/>
    <x v="291"/>
    <s v="Brian Moss20170513"/>
    <x v="3714"/>
    <x v="18"/>
    <x v="0"/>
    <x v="0"/>
    <s v="Hammermill CopyPlus Copy Paper (20Lb. and 84 Bright)"/>
    <n v="14.94"/>
    <n v="3"/>
    <n v="7.32"/>
    <s v="Profit"/>
  </r>
  <r>
    <d v="2017-05-13T00:00:00"/>
    <x v="3"/>
    <x v="4"/>
    <x v="249"/>
    <s v="Carl Weiss20170513"/>
    <x v="3715"/>
    <x v="7"/>
    <x v="0"/>
    <x v="3"/>
    <s v="GBC Twin Loop Wire Binding Elements"/>
    <n v="299.52"/>
    <n v="9"/>
    <n v="149.76"/>
    <s v="Profit"/>
  </r>
  <r>
    <d v="2017-05-13T00:00:00"/>
    <x v="3"/>
    <x v="4"/>
    <x v="136"/>
    <s v="Frank Hawley20170513"/>
    <x v="3716"/>
    <x v="15"/>
    <x v="0"/>
    <x v="12"/>
    <s v="Fellowes Basic Home/Office Series Surge Protectors"/>
    <n v="20.77"/>
    <n v="2"/>
    <n v="2.34"/>
    <s v="Profit"/>
  </r>
  <r>
    <d v="2017-05-13T00:00:00"/>
    <x v="3"/>
    <x v="4"/>
    <x v="772"/>
    <s v="Mick Hernandez20170513"/>
    <x v="3717"/>
    <x v="2"/>
    <x v="1"/>
    <x v="5"/>
    <s v="Office Star - Mesh Screen back chair with Vinyl seat"/>
    <n v="458.43"/>
    <n v="5"/>
    <n v="-124.43"/>
    <s v="Loss"/>
  </r>
  <r>
    <d v="2017-05-14T00:00:00"/>
    <x v="3"/>
    <x v="4"/>
    <x v="137"/>
    <s v="Pauline Johnson20170514"/>
    <x v="3718"/>
    <x v="3"/>
    <x v="1"/>
    <x v="8"/>
    <s v="Eldon Stackable Tray, Side-Load, Legal, Smoke"/>
    <n v="18.28"/>
    <n v="2"/>
    <n v="6.22"/>
    <s v="Profit"/>
  </r>
  <r>
    <d v="2017-05-14T00:00:00"/>
    <x v="3"/>
    <x v="4"/>
    <x v="137"/>
    <s v="Pauline Johnson20170514"/>
    <x v="3718"/>
    <x v="3"/>
    <x v="2"/>
    <x v="9"/>
    <s v="Razer Tiamat Over Ear 7.1 Surround Sound PC Gaming Headset"/>
    <n v="1399.93"/>
    <n v="7"/>
    <n v="601.97"/>
    <s v="Profit"/>
  </r>
  <r>
    <d v="2017-05-14T00:00:00"/>
    <x v="3"/>
    <x v="4"/>
    <x v="67"/>
    <s v="Eva Jacobs20170514"/>
    <x v="3719"/>
    <x v="29"/>
    <x v="0"/>
    <x v="10"/>
    <s v="Fashion Color Clasp Envelopes"/>
    <n v="48.69"/>
    <n v="9"/>
    <n v="23.86"/>
    <s v="Profit"/>
  </r>
  <r>
    <d v="2017-05-14T00:00:00"/>
    <x v="3"/>
    <x v="4"/>
    <x v="596"/>
    <s v="Amy Hunt20170514"/>
    <x v="3720"/>
    <x v="20"/>
    <x v="2"/>
    <x v="6"/>
    <s v="Google Nexus 5"/>
    <n v="539.97"/>
    <n v="3"/>
    <n v="134.99"/>
    <s v="Profit"/>
  </r>
  <r>
    <d v="2017-05-14T00:00:00"/>
    <x v="3"/>
    <x v="4"/>
    <x v="596"/>
    <s v="Amy Hunt20170514"/>
    <x v="3720"/>
    <x v="20"/>
    <x v="0"/>
    <x v="2"/>
    <s v="X-Rack File for Hanging Folders"/>
    <n v="22.58"/>
    <n v="2"/>
    <n v="5.87"/>
    <s v="Profit"/>
  </r>
  <r>
    <d v="2017-05-14T00:00:00"/>
    <x v="3"/>
    <x v="4"/>
    <x v="127"/>
    <s v="Ken Black20170514"/>
    <x v="3721"/>
    <x v="22"/>
    <x v="0"/>
    <x v="0"/>
    <s v="Xerox 1917"/>
    <n v="440.19"/>
    <n v="9"/>
    <n v="206.89"/>
    <s v="Profit"/>
  </r>
  <r>
    <d v="2017-05-14T00:00:00"/>
    <x v="3"/>
    <x v="4"/>
    <x v="127"/>
    <s v="Ken Black20170514"/>
    <x v="3721"/>
    <x v="22"/>
    <x v="0"/>
    <x v="14"/>
    <s v="Martin-Yale Premier Letter Opener"/>
    <n v="64.400000000000006"/>
    <n v="5"/>
    <n v="1.93"/>
    <s v="Profit"/>
  </r>
  <r>
    <d v="2017-05-14T00:00:00"/>
    <x v="3"/>
    <x v="4"/>
    <x v="217"/>
    <s v="Greg Tran20170514"/>
    <x v="3722"/>
    <x v="0"/>
    <x v="1"/>
    <x v="5"/>
    <s v="Global Commerce Series Low-Back Swivel/Tilt Chairs"/>
    <n v="899.43"/>
    <n v="5"/>
    <n v="-12.85"/>
    <s v="Loss"/>
  </r>
  <r>
    <d v="2017-05-14T00:00:00"/>
    <x v="3"/>
    <x v="4"/>
    <x v="217"/>
    <s v="Greg Tran20170514"/>
    <x v="3722"/>
    <x v="0"/>
    <x v="0"/>
    <x v="4"/>
    <s v="Newell 309"/>
    <n v="46.2"/>
    <n v="5"/>
    <n v="5.78"/>
    <s v="Profit"/>
  </r>
  <r>
    <d v="2017-05-14T00:00:00"/>
    <x v="3"/>
    <x v="4"/>
    <x v="217"/>
    <s v="Greg Tran20170514"/>
    <x v="3722"/>
    <x v="0"/>
    <x v="0"/>
    <x v="0"/>
    <s v="Xerox 1936"/>
    <n v="47.95"/>
    <n v="3"/>
    <n v="16.18"/>
    <s v="Profit"/>
  </r>
  <r>
    <d v="2017-05-14T00:00:00"/>
    <x v="3"/>
    <x v="4"/>
    <x v="217"/>
    <s v="Greg Tran20170514"/>
    <x v="3722"/>
    <x v="0"/>
    <x v="2"/>
    <x v="6"/>
    <s v="PayAnywhere Card Reader"/>
    <n v="7.99"/>
    <n v="1"/>
    <n v="0.7"/>
    <s v="Profit"/>
  </r>
  <r>
    <d v="2017-05-14T00:00:00"/>
    <x v="3"/>
    <x v="4"/>
    <x v="217"/>
    <s v="Greg Tran20170514"/>
    <x v="3722"/>
    <x v="0"/>
    <x v="0"/>
    <x v="0"/>
    <s v="Xerox 1937"/>
    <n v="76.86"/>
    <n v="2"/>
    <n v="26.9"/>
    <s v="Profit"/>
  </r>
  <r>
    <d v="2017-05-14T00:00:00"/>
    <x v="3"/>
    <x v="4"/>
    <x v="8"/>
    <s v="Anthony Jacobs20170514"/>
    <x v="3723"/>
    <x v="36"/>
    <x v="0"/>
    <x v="4"/>
    <s v="OIC #2 Pencils, Medium Soft"/>
    <n v="3.76"/>
    <n v="2"/>
    <n v="1.0900000000000001"/>
    <s v="Profit"/>
  </r>
  <r>
    <d v="2017-05-14T00:00:00"/>
    <x v="3"/>
    <x v="4"/>
    <x v="8"/>
    <s v="Anthony Jacobs20170514"/>
    <x v="3723"/>
    <x v="36"/>
    <x v="0"/>
    <x v="4"/>
    <s v="Prang Colored Pencils"/>
    <n v="14.7"/>
    <n v="5"/>
    <n v="6.62"/>
    <s v="Profit"/>
  </r>
  <r>
    <d v="2017-05-14T00:00:00"/>
    <x v="3"/>
    <x v="4"/>
    <x v="8"/>
    <s v="Anthony Jacobs20170514"/>
    <x v="3723"/>
    <x v="36"/>
    <x v="0"/>
    <x v="4"/>
    <s v="Eberhard Faber 3 1/2&quot; Golf Pencils"/>
    <n v="37.200000000000003"/>
    <n v="5"/>
    <n v="9.3000000000000007"/>
    <s v="Profit"/>
  </r>
  <r>
    <d v="2017-05-14T00:00:00"/>
    <x v="3"/>
    <x v="4"/>
    <x v="8"/>
    <s v="Anthony Jacobs20170514"/>
    <x v="3723"/>
    <x v="36"/>
    <x v="2"/>
    <x v="9"/>
    <s v="Belkin F8E887 USB Wired Ergonomic Keyboard"/>
    <n v="89.97"/>
    <n v="3"/>
    <n v="18.89"/>
    <s v="Profit"/>
  </r>
  <r>
    <d v="2017-05-14T00:00:00"/>
    <x v="3"/>
    <x v="4"/>
    <x v="8"/>
    <s v="Anthony Jacobs20170514"/>
    <x v="3723"/>
    <x v="36"/>
    <x v="1"/>
    <x v="5"/>
    <s v="Office Star - Contemporary Task Swivel chair with Loop Arms, Charcoal"/>
    <n v="261.95999999999998"/>
    <n v="2"/>
    <n v="23.58"/>
    <s v="Profit"/>
  </r>
  <r>
    <d v="2017-05-14T00:00:00"/>
    <x v="3"/>
    <x v="4"/>
    <x v="8"/>
    <s v="Anthony Jacobs20170514"/>
    <x v="3723"/>
    <x v="36"/>
    <x v="0"/>
    <x v="1"/>
    <s v="Avery 505"/>
    <n v="74"/>
    <n v="5"/>
    <n v="37"/>
    <s v="Profit"/>
  </r>
  <r>
    <d v="2017-05-14T00:00:00"/>
    <x v="3"/>
    <x v="4"/>
    <x v="0"/>
    <s v="Darren Powers20170514"/>
    <x v="3724"/>
    <x v="10"/>
    <x v="0"/>
    <x v="3"/>
    <s v="Premium Transparent Presentation Covers, No Pattern/Clear, 8 1/2&quot; x 11&quot;"/>
    <n v="58.17"/>
    <n v="5"/>
    <n v="-46.54"/>
    <s v="Loss"/>
  </r>
  <r>
    <d v="2017-05-14T00:00:00"/>
    <x v="3"/>
    <x v="4"/>
    <x v="0"/>
    <s v="Darren Powers20170514"/>
    <x v="3724"/>
    <x v="10"/>
    <x v="0"/>
    <x v="1"/>
    <s v="Avery 502"/>
    <n v="5.04"/>
    <n v="2"/>
    <n v="1.76"/>
    <s v="Profit"/>
  </r>
  <r>
    <d v="2017-05-14T00:00:00"/>
    <x v="3"/>
    <x v="4"/>
    <x v="0"/>
    <s v="Darren Powers20170514"/>
    <x v="3724"/>
    <x v="10"/>
    <x v="0"/>
    <x v="0"/>
    <s v="Xerox 19"/>
    <n v="24.78"/>
    <n v="1"/>
    <n v="7.75"/>
    <s v="Profit"/>
  </r>
  <r>
    <d v="2017-05-15T00:00:00"/>
    <x v="3"/>
    <x v="4"/>
    <x v="409"/>
    <s v="Joseph Airdo20170515"/>
    <x v="3725"/>
    <x v="12"/>
    <x v="2"/>
    <x v="6"/>
    <s v="Logitech B530 USBÂ HeadsetÂ -Â headsetÂ - Full size, Binaural"/>
    <n v="29.59"/>
    <n v="1"/>
    <n v="2.59"/>
    <s v="Profit"/>
  </r>
  <r>
    <d v="2017-05-15T00:00:00"/>
    <x v="3"/>
    <x v="4"/>
    <x v="409"/>
    <s v="Joseph Airdo20170515"/>
    <x v="3725"/>
    <x v="12"/>
    <x v="0"/>
    <x v="3"/>
    <s v="Avery Durable Slant Ring Binders"/>
    <n v="4.75"/>
    <n v="2"/>
    <n v="-3.17"/>
    <s v="Loss"/>
  </r>
  <r>
    <d v="2017-05-15T00:00:00"/>
    <x v="3"/>
    <x v="4"/>
    <x v="409"/>
    <s v="Joseph Airdo20170515"/>
    <x v="3725"/>
    <x v="12"/>
    <x v="0"/>
    <x v="0"/>
    <s v="Universal Ultra Bright White Copier/Laser Paper, 8 1/2&quot; x 11&quot;, Ream"/>
    <n v="15.55"/>
    <n v="3"/>
    <n v="5.64"/>
    <s v="Profit"/>
  </r>
  <r>
    <d v="2017-05-15T00:00:00"/>
    <x v="3"/>
    <x v="4"/>
    <x v="80"/>
    <s v="Jason Fortune-20170515"/>
    <x v="3726"/>
    <x v="22"/>
    <x v="1"/>
    <x v="8"/>
    <s v="24-Hour Round Wall Clock"/>
    <n v="39.96"/>
    <n v="2"/>
    <n v="17.18"/>
    <s v="Profit"/>
  </r>
  <r>
    <d v="2017-05-15T00:00:00"/>
    <x v="3"/>
    <x v="4"/>
    <x v="80"/>
    <s v="Jason Fortune-20170515"/>
    <x v="3726"/>
    <x v="22"/>
    <x v="1"/>
    <x v="5"/>
    <s v="SAFCO Optional Arm Kit for Workspace Cribbage Stacking Chair"/>
    <n v="42.62"/>
    <n v="2"/>
    <n v="4.26"/>
    <s v="Profit"/>
  </r>
  <r>
    <d v="2017-05-15T00:00:00"/>
    <x v="3"/>
    <x v="4"/>
    <x v="80"/>
    <s v="Jason Fortune-20170515"/>
    <x v="3726"/>
    <x v="22"/>
    <x v="1"/>
    <x v="5"/>
    <s v="SAFCO Arco Folding Chair"/>
    <n v="220.96"/>
    <n v="1"/>
    <n v="24.86"/>
    <s v="Profit"/>
  </r>
  <r>
    <d v="2017-05-15T00:00:00"/>
    <x v="3"/>
    <x v="4"/>
    <x v="448"/>
    <s v="Joy Daniels20170515"/>
    <x v="3727"/>
    <x v="1"/>
    <x v="0"/>
    <x v="0"/>
    <s v="Xerox 1880"/>
    <n v="56.7"/>
    <n v="2"/>
    <n v="19.14"/>
    <s v="Profit"/>
  </r>
  <r>
    <d v="2017-05-15T00:00:00"/>
    <x v="3"/>
    <x v="4"/>
    <x v="448"/>
    <s v="Joy Daniels20170515"/>
    <x v="3727"/>
    <x v="1"/>
    <x v="2"/>
    <x v="6"/>
    <s v="QVS USB Car Charger 2-Port 2.1Amp for iPod/iPhone/iPad/iPad 2/iPad 3"/>
    <n v="11.12"/>
    <n v="2"/>
    <n v="3.48"/>
    <s v="Profit"/>
  </r>
  <r>
    <d v="2017-05-16T00:00:00"/>
    <x v="3"/>
    <x v="4"/>
    <x v="522"/>
    <s v="John Murray20170516"/>
    <x v="3728"/>
    <x v="10"/>
    <x v="0"/>
    <x v="2"/>
    <s v="SAFCO Commercial Wire Shelving, Black"/>
    <n v="221.02"/>
    <n v="2"/>
    <n v="-55.26"/>
    <s v="Loss"/>
  </r>
  <r>
    <d v="2017-05-18T00:00:00"/>
    <x v="3"/>
    <x v="4"/>
    <x v="248"/>
    <s v="Brosina Hoffman20170518"/>
    <x v="3729"/>
    <x v="2"/>
    <x v="2"/>
    <x v="9"/>
    <s v="KeyTronicÂ KT800P2 -Â KeyboardÂ - Black"/>
    <n v="36.049999999999997"/>
    <n v="3"/>
    <n v="-0.9"/>
    <s v="Loss"/>
  </r>
  <r>
    <d v="2017-05-18T00:00:00"/>
    <x v="3"/>
    <x v="4"/>
    <x v="18"/>
    <s v="Toby Swindell20170518"/>
    <x v="3730"/>
    <x v="20"/>
    <x v="1"/>
    <x v="8"/>
    <s v="Master Caster Door Stop, Large Neon Orange"/>
    <n v="14.56"/>
    <n v="2"/>
    <n v="6.26"/>
    <s v="Profit"/>
  </r>
  <r>
    <d v="2017-05-18T00:00:00"/>
    <x v="3"/>
    <x v="4"/>
    <x v="18"/>
    <s v="Toby Swindell20170518"/>
    <x v="3730"/>
    <x v="20"/>
    <x v="0"/>
    <x v="3"/>
    <s v="Acco Pressboard Covers with Storage Hooks, 9 1/2&quot; x 11&quot;, Executive Red"/>
    <n v="3.05"/>
    <n v="1"/>
    <n v="1.03"/>
    <s v="Profit"/>
  </r>
  <r>
    <d v="2017-05-18T00:00:00"/>
    <x v="3"/>
    <x v="4"/>
    <x v="113"/>
    <s v="Susan Gilcrest20170518"/>
    <x v="3731"/>
    <x v="0"/>
    <x v="0"/>
    <x v="3"/>
    <s v="Acco Pressboard Covers with Storage Hooks, 14 7/8&quot; x 11&quot;, Light Blue"/>
    <n v="6.87"/>
    <n v="7"/>
    <n v="-10.65"/>
    <s v="Loss"/>
  </r>
  <r>
    <d v="2017-05-18T00:00:00"/>
    <x v="3"/>
    <x v="4"/>
    <x v="113"/>
    <s v="Susan Gilcrest20170518"/>
    <x v="3731"/>
    <x v="0"/>
    <x v="0"/>
    <x v="3"/>
    <s v="Avery Framed View Binder, EZD Ring (Locking), Navy, 1 1/2&quot;"/>
    <n v="2"/>
    <n v="1"/>
    <n v="-3.29"/>
    <s v="Loss"/>
  </r>
  <r>
    <d v="2017-05-18T00:00:00"/>
    <x v="3"/>
    <x v="4"/>
    <x v="113"/>
    <s v="Susan Gilcrest20170518"/>
    <x v="3731"/>
    <x v="0"/>
    <x v="0"/>
    <x v="2"/>
    <s v="Plastic Stacking Crates &amp; Casters"/>
    <n v="8.93"/>
    <n v="2"/>
    <n v="0.67"/>
    <s v="Profit"/>
  </r>
  <r>
    <d v="2017-05-18T00:00:00"/>
    <x v="3"/>
    <x v="4"/>
    <x v="735"/>
    <s v="Todd Boyes20170518"/>
    <x v="3732"/>
    <x v="4"/>
    <x v="0"/>
    <x v="12"/>
    <s v="Acco Six-Outlet Power Strip, 4' Cord Length"/>
    <n v="17.239999999999998"/>
    <n v="2"/>
    <n v="4.4800000000000004"/>
    <s v="Profit"/>
  </r>
  <r>
    <d v="2017-05-18T00:00:00"/>
    <x v="3"/>
    <x v="4"/>
    <x v="735"/>
    <s v="Todd Boyes20170518"/>
    <x v="3732"/>
    <x v="4"/>
    <x v="1"/>
    <x v="11"/>
    <s v="Hon 4-Shelf Metal Bookcases"/>
    <n v="302.94"/>
    <n v="3"/>
    <n v="75.739999999999995"/>
    <s v="Profit"/>
  </r>
  <r>
    <d v="2017-05-18T00:00:00"/>
    <x v="3"/>
    <x v="4"/>
    <x v="735"/>
    <s v="Todd Boyes20170518"/>
    <x v="3732"/>
    <x v="4"/>
    <x v="2"/>
    <x v="6"/>
    <s v="QVS USB Car Charger 2-Port 2.1Amp for iPod/iPhone/iPad/iPad 2/iPad 3"/>
    <n v="34.75"/>
    <n v="5"/>
    <n v="15.64"/>
    <s v="Profit"/>
  </r>
  <r>
    <d v="2017-05-18T00:00:00"/>
    <x v="3"/>
    <x v="4"/>
    <x v="735"/>
    <s v="Todd Boyes20170518"/>
    <x v="3732"/>
    <x v="4"/>
    <x v="0"/>
    <x v="3"/>
    <s v="Poly Designer Cover &amp; Back"/>
    <n v="113.94"/>
    <n v="6"/>
    <n v="54.69"/>
    <s v="Profit"/>
  </r>
  <r>
    <d v="2017-05-18T00:00:00"/>
    <x v="3"/>
    <x v="4"/>
    <x v="735"/>
    <s v="Todd Boyes20170518"/>
    <x v="3732"/>
    <x v="4"/>
    <x v="2"/>
    <x v="6"/>
    <s v="Apple EarPods with Remote and Mic"/>
    <n v="55.98"/>
    <n v="2"/>
    <n v="15.67"/>
    <s v="Profit"/>
  </r>
  <r>
    <d v="2017-05-18T00:00:00"/>
    <x v="3"/>
    <x v="4"/>
    <x v="579"/>
    <s v="Adrian Barton20170518"/>
    <x v="3733"/>
    <x v="11"/>
    <x v="2"/>
    <x v="6"/>
    <s v="Aastra 6757i CT Wireless VoIP phone"/>
    <n v="344.7"/>
    <n v="2"/>
    <n v="38.78"/>
    <s v="Profit"/>
  </r>
  <r>
    <d v="2017-05-18T00:00:00"/>
    <x v="3"/>
    <x v="4"/>
    <x v="367"/>
    <s v="Paul Prost20170518"/>
    <x v="3734"/>
    <x v="24"/>
    <x v="0"/>
    <x v="12"/>
    <s v="Avanti 1.7 Cu. Ft. Refrigerator"/>
    <n v="706.86"/>
    <n v="7"/>
    <n v="197.92"/>
    <s v="Profit"/>
  </r>
  <r>
    <d v="2017-05-18T00:00:00"/>
    <x v="3"/>
    <x v="4"/>
    <x v="367"/>
    <s v="Paul Prost20170518"/>
    <x v="3734"/>
    <x v="24"/>
    <x v="2"/>
    <x v="6"/>
    <s v="Motorola HK250 Universal Bluetooth Headset"/>
    <n v="114.95"/>
    <n v="5"/>
    <n v="2.2999999999999998"/>
    <s v="Profit"/>
  </r>
  <r>
    <d v="2017-05-18T00:00:00"/>
    <x v="3"/>
    <x v="4"/>
    <x v="367"/>
    <s v="Paul Prost20170518"/>
    <x v="3734"/>
    <x v="24"/>
    <x v="0"/>
    <x v="3"/>
    <s v="Universal Recycled Hanging Pressboard Report Binders, Letter Size"/>
    <n v="43.19"/>
    <n v="7"/>
    <n v="20.73"/>
    <s v="Profit"/>
  </r>
  <r>
    <d v="2017-05-18T00:00:00"/>
    <x v="3"/>
    <x v="4"/>
    <x v="688"/>
    <s v="Brendan Murry20170518"/>
    <x v="3735"/>
    <x v="1"/>
    <x v="1"/>
    <x v="8"/>
    <s v="Flat Face Poster Frame"/>
    <n v="22.61"/>
    <n v="3"/>
    <n v="-10.17"/>
    <s v="Loss"/>
  </r>
  <r>
    <d v="2017-05-18T00:00:00"/>
    <x v="3"/>
    <x v="4"/>
    <x v="688"/>
    <s v="Brendan Murry20170518"/>
    <x v="3735"/>
    <x v="1"/>
    <x v="1"/>
    <x v="8"/>
    <s v="C-Line Cubicle Keepers Polyproplyene Holder With Velcro Backings"/>
    <n v="1.89"/>
    <n v="1"/>
    <n v="-0.99"/>
    <s v="Loss"/>
  </r>
  <r>
    <d v="2017-05-19T00:00:00"/>
    <x v="3"/>
    <x v="4"/>
    <x v="372"/>
    <s v="Annie Thurman20170519"/>
    <x v="3736"/>
    <x v="22"/>
    <x v="0"/>
    <x v="12"/>
    <s v="Belkin Premiere Surge Master II 8-outlet surge protector"/>
    <n v="97.16"/>
    <n v="2"/>
    <n v="28.18"/>
    <s v="Profit"/>
  </r>
  <r>
    <d v="2017-05-19T00:00:00"/>
    <x v="3"/>
    <x v="4"/>
    <x v="138"/>
    <s v="Roland Schwarz20170519"/>
    <x v="3737"/>
    <x v="20"/>
    <x v="0"/>
    <x v="12"/>
    <s v="Bionaire Personal Warm Mist Humidifier/Vaporizer"/>
    <n v="281.33999999999997"/>
    <n v="6"/>
    <n v="109.72"/>
    <s v="Profit"/>
  </r>
  <r>
    <d v="2017-05-19T00:00:00"/>
    <x v="3"/>
    <x v="4"/>
    <x v="138"/>
    <s v="Roland Schwarz20170519"/>
    <x v="3737"/>
    <x v="20"/>
    <x v="2"/>
    <x v="6"/>
    <s v="Nortel Meridian M3904 Professional Digital phone"/>
    <n v="307.98"/>
    <n v="2"/>
    <n v="89.31"/>
    <s v="Profit"/>
  </r>
  <r>
    <d v="2017-05-19T00:00:00"/>
    <x v="3"/>
    <x v="4"/>
    <x v="138"/>
    <s v="Roland Schwarz20170519"/>
    <x v="3737"/>
    <x v="20"/>
    <x v="2"/>
    <x v="9"/>
    <s v="Logitech Wireless Performance Mouse MX for PC and Mac"/>
    <n v="299.97000000000003"/>
    <n v="3"/>
    <n v="113.99"/>
    <s v="Profit"/>
  </r>
  <r>
    <d v="2017-05-19T00:00:00"/>
    <x v="3"/>
    <x v="4"/>
    <x v="59"/>
    <s v="Shahid Collister20170519"/>
    <x v="3738"/>
    <x v="4"/>
    <x v="2"/>
    <x v="9"/>
    <s v="Kingston Digital DataTraveler 32GB USB 2.0"/>
    <n v="67.8"/>
    <n v="4"/>
    <n v="4.07"/>
    <s v="Profit"/>
  </r>
  <r>
    <d v="2017-05-19T00:00:00"/>
    <x v="3"/>
    <x v="4"/>
    <x v="59"/>
    <s v="Shahid Collister20170519"/>
    <x v="3738"/>
    <x v="4"/>
    <x v="2"/>
    <x v="6"/>
    <s v="Nokia Lumia 925"/>
    <n v="377.97"/>
    <n v="3"/>
    <n v="98.27"/>
    <s v="Profit"/>
  </r>
  <r>
    <d v="2017-05-19T00:00:00"/>
    <x v="3"/>
    <x v="4"/>
    <x v="59"/>
    <s v="Shahid Collister20170519"/>
    <x v="3738"/>
    <x v="4"/>
    <x v="1"/>
    <x v="11"/>
    <s v="O'Sullivan 2-Door Barrister Bookcase in Odessa Pine"/>
    <n v="1628.82"/>
    <n v="9"/>
    <n v="374.63"/>
    <s v="Profit"/>
  </r>
  <r>
    <d v="2017-05-19T00:00:00"/>
    <x v="3"/>
    <x v="4"/>
    <x v="59"/>
    <s v="Shahid Collister20170519"/>
    <x v="3738"/>
    <x v="4"/>
    <x v="0"/>
    <x v="0"/>
    <s v="Xerox 1945"/>
    <n v="286.93"/>
    <n v="7"/>
    <n v="140.6"/>
    <s v="Profit"/>
  </r>
  <r>
    <d v="2017-05-19T00:00:00"/>
    <x v="3"/>
    <x v="4"/>
    <x v="288"/>
    <s v="Becky Castell20170519"/>
    <x v="3739"/>
    <x v="3"/>
    <x v="1"/>
    <x v="5"/>
    <s v="Situations Contoured Folding Chairs, 4/Set"/>
    <n v="681.41"/>
    <n v="12"/>
    <n v="42.59"/>
    <s v="Profit"/>
  </r>
  <r>
    <d v="2017-05-19T00:00:00"/>
    <x v="3"/>
    <x v="4"/>
    <x v="288"/>
    <s v="Becky Castell20170519"/>
    <x v="3739"/>
    <x v="3"/>
    <x v="0"/>
    <x v="4"/>
    <s v="Newell 310"/>
    <n v="3.52"/>
    <n v="2"/>
    <n v="1.02"/>
    <s v="Profit"/>
  </r>
  <r>
    <d v="2017-05-19T00:00:00"/>
    <x v="3"/>
    <x v="4"/>
    <x v="288"/>
    <s v="Becky Castell20170519"/>
    <x v="3739"/>
    <x v="3"/>
    <x v="0"/>
    <x v="4"/>
    <s v="Newell 314"/>
    <n v="5.58"/>
    <n v="1"/>
    <n v="1.4"/>
    <s v="Profit"/>
  </r>
  <r>
    <d v="2017-05-19T00:00:00"/>
    <x v="3"/>
    <x v="4"/>
    <x v="288"/>
    <s v="Becky Castell20170519"/>
    <x v="3739"/>
    <x v="3"/>
    <x v="2"/>
    <x v="9"/>
    <s v="SanDisk Cruzer 64 GB USB Flash Drive"/>
    <n v="36.32"/>
    <n v="1"/>
    <n v="10.9"/>
    <s v="Profit"/>
  </r>
  <r>
    <d v="2017-05-19T00:00:00"/>
    <x v="3"/>
    <x v="4"/>
    <x v="405"/>
    <s v="John Castell20170519"/>
    <x v="3740"/>
    <x v="4"/>
    <x v="0"/>
    <x v="0"/>
    <s v="Tops White Computer Printout Paper"/>
    <n v="195.64"/>
    <n v="4"/>
    <n v="91.95"/>
    <s v="Profit"/>
  </r>
  <r>
    <d v="2017-05-19T00:00:00"/>
    <x v="3"/>
    <x v="4"/>
    <x v="225"/>
    <s v="Patrick Jones20170519"/>
    <x v="3741"/>
    <x v="1"/>
    <x v="0"/>
    <x v="0"/>
    <s v="Things To Do Today Spiral Book"/>
    <n v="38.020000000000003"/>
    <n v="6"/>
    <n v="13.78"/>
    <s v="Profit"/>
  </r>
  <r>
    <d v="2017-05-19T00:00:00"/>
    <x v="3"/>
    <x v="4"/>
    <x v="80"/>
    <s v="Jason Fortune-20170519"/>
    <x v="3742"/>
    <x v="0"/>
    <x v="2"/>
    <x v="6"/>
    <s v="Jabra Supreme Plus Driver EditionÂ Headset"/>
    <n v="95.99"/>
    <n v="1"/>
    <n v="9.6"/>
    <s v="Profit"/>
  </r>
  <r>
    <d v="2017-05-19T00:00:00"/>
    <x v="3"/>
    <x v="4"/>
    <x v="80"/>
    <s v="Jason Fortune-20170519"/>
    <x v="3742"/>
    <x v="0"/>
    <x v="0"/>
    <x v="1"/>
    <s v="Avery 491"/>
    <n v="13.22"/>
    <n v="4"/>
    <n v="4.3"/>
    <s v="Profit"/>
  </r>
  <r>
    <d v="2017-05-19T00:00:00"/>
    <x v="3"/>
    <x v="4"/>
    <x v="512"/>
    <s v="Adam Hart20170519"/>
    <x v="3743"/>
    <x v="15"/>
    <x v="1"/>
    <x v="5"/>
    <s v="Office Star - Mesh Screen back chair with Vinyl seat"/>
    <n v="314.35000000000002"/>
    <n v="3"/>
    <n v="-35.36"/>
    <s v="Loss"/>
  </r>
  <r>
    <d v="2017-05-19T00:00:00"/>
    <x v="3"/>
    <x v="4"/>
    <x v="512"/>
    <s v="Adam Hart20170519"/>
    <x v="3743"/>
    <x v="15"/>
    <x v="0"/>
    <x v="0"/>
    <s v="Xerox 1949"/>
    <n v="27.89"/>
    <n v="7"/>
    <n v="10.11"/>
    <s v="Profit"/>
  </r>
  <r>
    <d v="2017-05-19T00:00:00"/>
    <x v="3"/>
    <x v="4"/>
    <x v="52"/>
    <s v="Sue Ann Reed20170519"/>
    <x v="3744"/>
    <x v="3"/>
    <x v="0"/>
    <x v="3"/>
    <s v="GBC Twin Loop Wire Binding Elements"/>
    <n v="133.12"/>
    <n v="5"/>
    <n v="49.92"/>
    <s v="Profit"/>
  </r>
  <r>
    <d v="2017-05-19T00:00:00"/>
    <x v="3"/>
    <x v="4"/>
    <x v="37"/>
    <s v="Neil Ducich20170519"/>
    <x v="3745"/>
    <x v="33"/>
    <x v="0"/>
    <x v="3"/>
    <s v="Wilson Jones Four-Pocket Poly Binders"/>
    <n v="26.16"/>
    <n v="4"/>
    <n v="12.82"/>
    <s v="Profit"/>
  </r>
  <r>
    <d v="2017-05-20T00:00:00"/>
    <x v="3"/>
    <x v="4"/>
    <x v="115"/>
    <s v="Nat Carroll20170520"/>
    <x v="3746"/>
    <x v="47"/>
    <x v="0"/>
    <x v="4"/>
    <s v="Boston 1645 Deluxe Heavier-Duty Electric Pencil Sharpener"/>
    <n v="131.94"/>
    <n v="3"/>
    <n v="35.619999999999997"/>
    <s v="Profit"/>
  </r>
  <r>
    <d v="2017-05-20T00:00:00"/>
    <x v="3"/>
    <x v="4"/>
    <x v="115"/>
    <s v="Nat Carroll20170520"/>
    <x v="3746"/>
    <x v="47"/>
    <x v="0"/>
    <x v="4"/>
    <s v="BIC Brite Liner Highlighters, Chisel Tip"/>
    <n v="25.92"/>
    <n v="4"/>
    <n v="8.2899999999999991"/>
    <s v="Profit"/>
  </r>
  <r>
    <d v="2017-05-20T00:00:00"/>
    <x v="3"/>
    <x v="4"/>
    <x v="115"/>
    <s v="Nat Carroll20170520"/>
    <x v="3746"/>
    <x v="47"/>
    <x v="0"/>
    <x v="2"/>
    <s v="Fellowes High-Stak Drawer Files"/>
    <n v="704.76"/>
    <n v="4"/>
    <n v="162.09"/>
    <s v="Profit"/>
  </r>
  <r>
    <d v="2017-05-20T00:00:00"/>
    <x v="3"/>
    <x v="4"/>
    <x v="115"/>
    <s v="Nat Carroll20170520"/>
    <x v="3746"/>
    <x v="47"/>
    <x v="0"/>
    <x v="7"/>
    <s v="Staples"/>
    <n v="7.41"/>
    <n v="3"/>
    <n v="3.48"/>
    <s v="Profit"/>
  </r>
  <r>
    <d v="2017-05-20T00:00:00"/>
    <x v="3"/>
    <x v="4"/>
    <x v="115"/>
    <s v="Nat Carroll20170520"/>
    <x v="3746"/>
    <x v="47"/>
    <x v="0"/>
    <x v="4"/>
    <s v="Binney &amp; Smith inkTank Desk Highlighter, Chisel Tip, Yellow, 12/Box"/>
    <n v="21.5"/>
    <n v="10"/>
    <n v="7.1"/>
    <s v="Profit"/>
  </r>
  <r>
    <d v="2017-05-20T00:00:00"/>
    <x v="3"/>
    <x v="4"/>
    <x v="684"/>
    <s v="Chuck Clark20170520"/>
    <x v="3747"/>
    <x v="3"/>
    <x v="1"/>
    <x v="5"/>
    <s v="Global Geo Office Task Chair, Gray"/>
    <n v="518.27"/>
    <n v="8"/>
    <n v="-97.18"/>
    <s v="Loss"/>
  </r>
  <r>
    <d v="2017-05-20T00:00:00"/>
    <x v="3"/>
    <x v="4"/>
    <x v="684"/>
    <s v="Chuck Clark20170520"/>
    <x v="3747"/>
    <x v="3"/>
    <x v="1"/>
    <x v="8"/>
    <s v="G.E. Halogen Desk Lamp Bulbs"/>
    <n v="6.98"/>
    <n v="1"/>
    <n v="3.35"/>
    <s v="Profit"/>
  </r>
  <r>
    <d v="2017-05-20T00:00:00"/>
    <x v="3"/>
    <x v="4"/>
    <x v="684"/>
    <s v="Chuck Clark20170520"/>
    <x v="3747"/>
    <x v="3"/>
    <x v="2"/>
    <x v="15"/>
    <s v="Okidata B400 Printer"/>
    <n v="343.2"/>
    <n v="1"/>
    <n v="38.61"/>
    <s v="Profit"/>
  </r>
  <r>
    <d v="2017-05-20T00:00:00"/>
    <x v="3"/>
    <x v="4"/>
    <x v="444"/>
    <s v="Allen Rosenblatt20170520"/>
    <x v="3748"/>
    <x v="14"/>
    <x v="0"/>
    <x v="3"/>
    <s v="Square Ring Data Binders, Rigid 75 Pt. Covers, 11&quot; x 14-7/8&quot;"/>
    <n v="41.28"/>
    <n v="2"/>
    <n v="19.809999999999999"/>
    <s v="Profit"/>
  </r>
  <r>
    <d v="2017-05-20T00:00:00"/>
    <x v="3"/>
    <x v="4"/>
    <x v="247"/>
    <s v="Rick Duston20170520"/>
    <x v="3749"/>
    <x v="17"/>
    <x v="0"/>
    <x v="3"/>
    <s v="Wilson Jones Impact Binders"/>
    <n v="8.2899999999999991"/>
    <n v="2"/>
    <n v="3"/>
    <s v="Profit"/>
  </r>
  <r>
    <d v="2017-05-20T00:00:00"/>
    <x v="3"/>
    <x v="4"/>
    <x v="247"/>
    <s v="Rick Duston20170520"/>
    <x v="3749"/>
    <x v="17"/>
    <x v="2"/>
    <x v="6"/>
    <s v="Motorola L703CM"/>
    <n v="1123.1300000000001"/>
    <n v="9"/>
    <n v="70.2"/>
    <s v="Profit"/>
  </r>
  <r>
    <d v="2017-05-20T00:00:00"/>
    <x v="3"/>
    <x v="4"/>
    <x v="247"/>
    <s v="Rick Duston20170520"/>
    <x v="3749"/>
    <x v="17"/>
    <x v="0"/>
    <x v="12"/>
    <s v="Fellowes Basic Home/Office Series Surge Protectors"/>
    <n v="64.900000000000006"/>
    <n v="5"/>
    <n v="18.82"/>
    <s v="Profit"/>
  </r>
  <r>
    <d v="2017-05-21T00:00:00"/>
    <x v="3"/>
    <x v="4"/>
    <x v="130"/>
    <s v="John Grady20170521"/>
    <x v="3750"/>
    <x v="20"/>
    <x v="1"/>
    <x v="8"/>
    <s v="Luxo Professional Magnifying Clamp-On Fluorescent Lamps"/>
    <n v="520.04999999999995"/>
    <n v="5"/>
    <n v="72.81"/>
    <s v="Profit"/>
  </r>
  <r>
    <d v="2017-05-21T00:00:00"/>
    <x v="3"/>
    <x v="4"/>
    <x v="130"/>
    <s v="John Grady20170521"/>
    <x v="3750"/>
    <x v="20"/>
    <x v="0"/>
    <x v="4"/>
    <s v="Bulldog Table or Wall-Mount Pencil Sharpener"/>
    <n v="17.97"/>
    <n v="3"/>
    <n v="5.21"/>
    <s v="Profit"/>
  </r>
  <r>
    <d v="2017-05-22T00:00:00"/>
    <x v="3"/>
    <x v="4"/>
    <x v="224"/>
    <s v="Laurel Elliston20170522"/>
    <x v="3751"/>
    <x v="1"/>
    <x v="1"/>
    <x v="5"/>
    <s v="High-Back Leather Manager's Chair"/>
    <n v="181.99"/>
    <n v="2"/>
    <n v="-54.6"/>
    <s v="Loss"/>
  </r>
  <r>
    <d v="2017-05-22T00:00:00"/>
    <x v="3"/>
    <x v="4"/>
    <x v="224"/>
    <s v="Laurel Elliston20170522"/>
    <x v="3751"/>
    <x v="1"/>
    <x v="0"/>
    <x v="3"/>
    <s v="Avery Durable Slant Ring Binders, No Labels"/>
    <n v="1.59"/>
    <n v="2"/>
    <n v="-2.63"/>
    <s v="Loss"/>
  </r>
  <r>
    <d v="2017-05-22T00:00:00"/>
    <x v="3"/>
    <x v="4"/>
    <x v="224"/>
    <s v="Laurel Elliston20170522"/>
    <x v="3751"/>
    <x v="1"/>
    <x v="0"/>
    <x v="14"/>
    <s v="Acme Forged Steel Scissors with Black Enamel Handles"/>
    <n v="22.34"/>
    <n v="3"/>
    <n v="2.5099999999999998"/>
    <s v="Profit"/>
  </r>
  <r>
    <d v="2017-05-22T00:00:00"/>
    <x v="3"/>
    <x v="4"/>
    <x v="281"/>
    <s v="Eric Hoffmann20170522"/>
    <x v="3752"/>
    <x v="3"/>
    <x v="2"/>
    <x v="9"/>
    <s v="Maxell 74 Minute CDR, 10/Pack"/>
    <n v="68.459999999999994"/>
    <n v="7"/>
    <n v="25.33"/>
    <s v="Profit"/>
  </r>
  <r>
    <d v="2017-05-22T00:00:00"/>
    <x v="3"/>
    <x v="4"/>
    <x v="556"/>
    <s v="Rob Lucas20170522"/>
    <x v="3753"/>
    <x v="3"/>
    <x v="0"/>
    <x v="4"/>
    <s v="SANFORD Major Accent Highlighters"/>
    <n v="49.56"/>
    <n v="7"/>
    <n v="18.829999999999998"/>
    <s v="Profit"/>
  </r>
  <r>
    <d v="2017-05-22T00:00:00"/>
    <x v="3"/>
    <x v="4"/>
    <x v="58"/>
    <s v="Vicky Freymann20170522"/>
    <x v="3754"/>
    <x v="3"/>
    <x v="0"/>
    <x v="4"/>
    <s v="Newell 350"/>
    <n v="9.84"/>
    <n v="3"/>
    <n v="2.85"/>
    <s v="Profit"/>
  </r>
  <r>
    <d v="2017-05-22T00:00:00"/>
    <x v="3"/>
    <x v="4"/>
    <x v="58"/>
    <s v="Vicky Freymann20170522"/>
    <x v="3754"/>
    <x v="3"/>
    <x v="0"/>
    <x v="4"/>
    <s v="Newell 333"/>
    <n v="2.78"/>
    <n v="1"/>
    <n v="0.72"/>
    <s v="Profit"/>
  </r>
  <r>
    <d v="2017-05-23T00:00:00"/>
    <x v="3"/>
    <x v="4"/>
    <x v="6"/>
    <s v="Vivek Sundaresam20170523"/>
    <x v="3755"/>
    <x v="3"/>
    <x v="1"/>
    <x v="13"/>
    <s v="Lesro Sheffield Collection Coffee Table, End Table, Center Table, Corner Table"/>
    <n v="171.29"/>
    <n v="3"/>
    <n v="-6.42"/>
    <s v="Loss"/>
  </r>
  <r>
    <d v="2017-05-23T00:00:00"/>
    <x v="3"/>
    <x v="4"/>
    <x v="318"/>
    <s v="Ken Lonsdale20170523"/>
    <x v="3756"/>
    <x v="0"/>
    <x v="0"/>
    <x v="7"/>
    <s v="OIC Thumb-Tacks"/>
    <n v="1.82"/>
    <n v="2"/>
    <n v="0.62"/>
    <s v="Profit"/>
  </r>
  <r>
    <d v="2017-05-23T00:00:00"/>
    <x v="3"/>
    <x v="4"/>
    <x v="318"/>
    <s v="Ken Lonsdale20170523"/>
    <x v="3756"/>
    <x v="0"/>
    <x v="0"/>
    <x v="12"/>
    <s v="Acco 6 Outlet Guardian Premium Plus Surge Suppressor"/>
    <n v="18.32"/>
    <n v="5"/>
    <n v="-46.72"/>
    <s v="Loss"/>
  </r>
  <r>
    <d v="2017-05-23T00:00:00"/>
    <x v="3"/>
    <x v="4"/>
    <x v="318"/>
    <s v="Ken Lonsdale20170523"/>
    <x v="3756"/>
    <x v="0"/>
    <x v="0"/>
    <x v="2"/>
    <s v="Tennsco Commercial Shelving"/>
    <n v="48.82"/>
    <n v="3"/>
    <n v="-11.59"/>
    <s v="Loss"/>
  </r>
  <r>
    <d v="2017-05-23T00:00:00"/>
    <x v="3"/>
    <x v="4"/>
    <x v="318"/>
    <s v="Ken Lonsdale20170523"/>
    <x v="3756"/>
    <x v="0"/>
    <x v="0"/>
    <x v="3"/>
    <s v="Storex Dura Pro Binders"/>
    <n v="1.19"/>
    <n v="1"/>
    <n v="-1.96"/>
    <s v="Loss"/>
  </r>
  <r>
    <d v="2017-05-25T00:00:00"/>
    <x v="3"/>
    <x v="4"/>
    <x v="772"/>
    <s v="Mick Hernandez20170525"/>
    <x v="3757"/>
    <x v="4"/>
    <x v="0"/>
    <x v="3"/>
    <s v="Recycled Easel Ring Binders"/>
    <n v="29.84"/>
    <n v="2"/>
    <n v="13.43"/>
    <s v="Profit"/>
  </r>
  <r>
    <d v="2017-05-25T00:00:00"/>
    <x v="3"/>
    <x v="4"/>
    <x v="335"/>
    <s v="Trudy Brown20170525"/>
    <x v="3758"/>
    <x v="20"/>
    <x v="0"/>
    <x v="3"/>
    <s v="GBC DocuBind P100 Manual Binding Machine"/>
    <n v="663.92"/>
    <n v="5"/>
    <n v="207.48"/>
    <s v="Profit"/>
  </r>
  <r>
    <d v="2017-05-25T00:00:00"/>
    <x v="3"/>
    <x v="4"/>
    <x v="335"/>
    <s v="Trudy Brown20170525"/>
    <x v="3758"/>
    <x v="20"/>
    <x v="2"/>
    <x v="9"/>
    <s v="ImationÂ 8gb Micro Traveldrive Usb 2.0Â Flash Drive"/>
    <n v="120"/>
    <n v="8"/>
    <n v="13.2"/>
    <s v="Profit"/>
  </r>
  <r>
    <d v="2017-05-25T00:00:00"/>
    <x v="3"/>
    <x v="4"/>
    <x v="335"/>
    <s v="Trudy Brown20170525"/>
    <x v="3758"/>
    <x v="20"/>
    <x v="0"/>
    <x v="7"/>
    <s v="Acco Hot Clips Clips to Go"/>
    <n v="3.29"/>
    <n v="1"/>
    <n v="1.48"/>
    <s v="Profit"/>
  </r>
  <r>
    <d v="2017-05-25T00:00:00"/>
    <x v="3"/>
    <x v="4"/>
    <x v="335"/>
    <s v="Trudy Brown20170525"/>
    <x v="3758"/>
    <x v="20"/>
    <x v="1"/>
    <x v="8"/>
    <s v="Eldon 200 Class Desk Accessories"/>
    <n v="18.84"/>
    <n v="3"/>
    <n v="6.03"/>
    <s v="Profit"/>
  </r>
  <r>
    <d v="2017-05-25T00:00:00"/>
    <x v="3"/>
    <x v="4"/>
    <x v="506"/>
    <s v="Jeremy Lonsdale20170525"/>
    <x v="3759"/>
    <x v="0"/>
    <x v="0"/>
    <x v="2"/>
    <s v="Iris 3-Drawer Stacking Bin, Black"/>
    <n v="50.14"/>
    <n v="3"/>
    <n v="-11.28"/>
    <s v="Loss"/>
  </r>
  <r>
    <d v="2017-05-26T00:00:00"/>
    <x v="3"/>
    <x v="4"/>
    <x v="566"/>
    <s v="Kimberly Carter20170526"/>
    <x v="3760"/>
    <x v="5"/>
    <x v="0"/>
    <x v="12"/>
    <s v="Belkin 8-Outlet Premiere SurgeMaster II Surge Protectors"/>
    <n v="208.44"/>
    <n v="3"/>
    <n v="62.53"/>
    <s v="Profit"/>
  </r>
  <r>
    <d v="2017-05-26T00:00:00"/>
    <x v="3"/>
    <x v="4"/>
    <x v="566"/>
    <s v="Kimberly Carter20170526"/>
    <x v="3760"/>
    <x v="5"/>
    <x v="0"/>
    <x v="14"/>
    <s v="Martin-Yale Premier Letter Opener"/>
    <n v="25.76"/>
    <n v="2"/>
    <n v="0.77"/>
    <s v="Profit"/>
  </r>
  <r>
    <d v="2017-05-26T00:00:00"/>
    <x v="3"/>
    <x v="4"/>
    <x v="240"/>
    <s v="Bryan Mills20170526"/>
    <x v="3761"/>
    <x v="6"/>
    <x v="2"/>
    <x v="9"/>
    <s v="Verbatim Slim CD and DVD Storage Cases, 50/Pack"/>
    <n v="23.08"/>
    <n v="2"/>
    <n v="6.92"/>
    <s v="Profit"/>
  </r>
  <r>
    <d v="2017-05-26T00:00:00"/>
    <x v="3"/>
    <x v="4"/>
    <x v="101"/>
    <s v="Carlos Daly20170526"/>
    <x v="3762"/>
    <x v="3"/>
    <x v="0"/>
    <x v="0"/>
    <s v="Xerox 201"/>
    <n v="12.96"/>
    <n v="2"/>
    <n v="6.22"/>
    <s v="Profit"/>
  </r>
  <r>
    <d v="2017-05-27T00:00:00"/>
    <x v="3"/>
    <x v="4"/>
    <x v="233"/>
    <s v="Dianna Wilson20170527"/>
    <x v="3763"/>
    <x v="5"/>
    <x v="0"/>
    <x v="3"/>
    <s v="Binding Machine Supplies"/>
    <n v="58.34"/>
    <n v="2"/>
    <n v="28"/>
    <s v="Profit"/>
  </r>
  <r>
    <d v="2017-05-27T00:00:00"/>
    <x v="3"/>
    <x v="4"/>
    <x v="233"/>
    <s v="Dianna Wilson20170527"/>
    <x v="3763"/>
    <x v="5"/>
    <x v="2"/>
    <x v="6"/>
    <s v="Google Nexus 5"/>
    <n v="539.97"/>
    <n v="3"/>
    <n v="134.99"/>
    <s v="Profit"/>
  </r>
  <r>
    <d v="2017-05-27T00:00:00"/>
    <x v="3"/>
    <x v="4"/>
    <x v="281"/>
    <s v="Eric Hoffmann20170527"/>
    <x v="3764"/>
    <x v="15"/>
    <x v="0"/>
    <x v="0"/>
    <s v="Xerox 2"/>
    <n v="25.92"/>
    <n v="5"/>
    <n v="9.07"/>
    <s v="Profit"/>
  </r>
  <r>
    <d v="2017-05-27T00:00:00"/>
    <x v="3"/>
    <x v="4"/>
    <x v="132"/>
    <s v="Roy Phan20170527"/>
    <x v="3765"/>
    <x v="22"/>
    <x v="2"/>
    <x v="9"/>
    <s v="Logitech Desktop MK120 Mouse and keyboard Combo"/>
    <n v="98.16"/>
    <n v="6"/>
    <n v="9.82"/>
    <s v="Profit"/>
  </r>
  <r>
    <d v="2017-05-27T00:00:00"/>
    <x v="3"/>
    <x v="4"/>
    <x v="132"/>
    <s v="Roy Phan20170527"/>
    <x v="3765"/>
    <x v="22"/>
    <x v="0"/>
    <x v="4"/>
    <s v="Staples in misc. colors"/>
    <n v="31.44"/>
    <n v="3"/>
    <n v="7.86"/>
    <s v="Profit"/>
  </r>
  <r>
    <d v="2017-05-27T00:00:00"/>
    <x v="3"/>
    <x v="4"/>
    <x v="229"/>
    <s v="James Galang20170527"/>
    <x v="3766"/>
    <x v="34"/>
    <x v="1"/>
    <x v="8"/>
    <s v="Eldon 400 Class Desk Accessories, Black Carbon"/>
    <n v="35"/>
    <n v="4"/>
    <n v="14.7"/>
    <s v="Profit"/>
  </r>
  <r>
    <d v="2017-05-27T00:00:00"/>
    <x v="3"/>
    <x v="4"/>
    <x v="229"/>
    <s v="James Galang20170527"/>
    <x v="3766"/>
    <x v="34"/>
    <x v="0"/>
    <x v="2"/>
    <s v="Fellowes Stor/Drawer Steel Plus Storage Drawers"/>
    <n v="477.15"/>
    <n v="5"/>
    <n v="28.63"/>
    <s v="Profit"/>
  </r>
  <r>
    <d v="2017-05-27T00:00:00"/>
    <x v="3"/>
    <x v="4"/>
    <x v="229"/>
    <s v="James Galang20170527"/>
    <x v="3766"/>
    <x v="34"/>
    <x v="2"/>
    <x v="6"/>
    <s v="Nokia Lumia 925"/>
    <n v="302.38"/>
    <n v="3"/>
    <n v="22.68"/>
    <s v="Profit"/>
  </r>
  <r>
    <d v="2017-05-27T00:00:00"/>
    <x v="3"/>
    <x v="4"/>
    <x v="416"/>
    <s v="Duane Noonan20170527"/>
    <x v="3767"/>
    <x v="39"/>
    <x v="1"/>
    <x v="8"/>
    <s v="Electrix Architect's Clamp-On Swing Arm Lamp, Black"/>
    <n v="477.3"/>
    <n v="5"/>
    <n v="138.41999999999999"/>
    <s v="Profit"/>
  </r>
  <r>
    <d v="2017-05-27T00:00:00"/>
    <x v="3"/>
    <x v="4"/>
    <x v="620"/>
    <s v="Bart Watters20170527"/>
    <x v="3768"/>
    <x v="25"/>
    <x v="2"/>
    <x v="9"/>
    <s v="Sony 8GB Class 10 Micro SDHC R40 Memory Card"/>
    <n v="27.19"/>
    <n v="3"/>
    <n v="0.34"/>
    <s v="Profit"/>
  </r>
  <r>
    <d v="2017-05-27T00:00:00"/>
    <x v="3"/>
    <x v="4"/>
    <x v="620"/>
    <s v="Bart Watters20170527"/>
    <x v="3768"/>
    <x v="25"/>
    <x v="0"/>
    <x v="3"/>
    <s v="Fellowes Twister Kit, Gray/Clear, 3/pkg"/>
    <n v="12.06"/>
    <n v="5"/>
    <n v="-10.050000000000001"/>
    <s v="Loss"/>
  </r>
  <r>
    <d v="2017-05-28T00:00:00"/>
    <x v="3"/>
    <x v="4"/>
    <x v="99"/>
    <s v="Patrick O'Donnell20170528"/>
    <x v="3769"/>
    <x v="9"/>
    <x v="1"/>
    <x v="5"/>
    <s v="Novimex Swivel Fabric Task Chair"/>
    <n v="301.95999999999998"/>
    <n v="2"/>
    <n v="33.22"/>
    <s v="Profit"/>
  </r>
  <r>
    <d v="2017-05-28T00:00:00"/>
    <x v="3"/>
    <x v="4"/>
    <x v="657"/>
    <s v="Jonathan Howell20170528"/>
    <x v="3770"/>
    <x v="0"/>
    <x v="2"/>
    <x v="6"/>
    <s v="Spigen Samsung Galaxy S5 Case Wallet"/>
    <n v="54.37"/>
    <n v="4"/>
    <n v="4.08"/>
    <s v="Profit"/>
  </r>
  <r>
    <d v="2017-05-28T00:00:00"/>
    <x v="3"/>
    <x v="4"/>
    <x v="604"/>
    <s v="Lori Olson20170528"/>
    <x v="3771"/>
    <x v="38"/>
    <x v="1"/>
    <x v="8"/>
    <s v="Advantus Employee of the Month Certificate Frame, 11 x 13-1/2"/>
    <n v="247.44"/>
    <n v="8"/>
    <n v="101.45"/>
    <s v="Profit"/>
  </r>
  <r>
    <d v="2017-05-28T00:00:00"/>
    <x v="3"/>
    <x v="4"/>
    <x v="495"/>
    <s v="Tiffany House20170528"/>
    <x v="3772"/>
    <x v="1"/>
    <x v="1"/>
    <x v="5"/>
    <s v="Global Task Chair, Black"/>
    <n v="106.87"/>
    <n v="3"/>
    <n v="-29.01"/>
    <s v="Loss"/>
  </r>
  <r>
    <d v="2017-05-28T00:00:00"/>
    <x v="3"/>
    <x v="4"/>
    <x v="495"/>
    <s v="Tiffany House20170528"/>
    <x v="3772"/>
    <x v="1"/>
    <x v="0"/>
    <x v="3"/>
    <s v="Storex Dura Pro Binders"/>
    <n v="3.56"/>
    <n v="3"/>
    <n v="-6.24"/>
    <s v="Loss"/>
  </r>
  <r>
    <d v="2017-05-28T00:00:00"/>
    <x v="3"/>
    <x v="4"/>
    <x v="507"/>
    <s v="Candace McMahon20170528"/>
    <x v="3773"/>
    <x v="12"/>
    <x v="2"/>
    <x v="6"/>
    <s v="Panasonic KX TS208W Corded phone"/>
    <n v="195.96"/>
    <n v="5"/>
    <n v="19.600000000000001"/>
    <s v="Profit"/>
  </r>
  <r>
    <d v="2017-05-28T00:00:00"/>
    <x v="3"/>
    <x v="4"/>
    <x v="507"/>
    <s v="Candace McMahon20170528"/>
    <x v="3773"/>
    <x v="12"/>
    <x v="0"/>
    <x v="0"/>
    <s v="Xerox 230"/>
    <n v="15.55"/>
    <n v="3"/>
    <n v="5.44"/>
    <s v="Profit"/>
  </r>
  <r>
    <d v="2017-05-28T00:00:00"/>
    <x v="3"/>
    <x v="4"/>
    <x v="507"/>
    <s v="Candace McMahon20170528"/>
    <x v="3773"/>
    <x v="12"/>
    <x v="2"/>
    <x v="9"/>
    <s v="LogitechÂ Gaming G510s - Keyboard"/>
    <n v="271.97000000000003"/>
    <n v="4"/>
    <n v="54.39"/>
    <s v="Profit"/>
  </r>
  <r>
    <d v="2017-05-28T00:00:00"/>
    <x v="3"/>
    <x v="4"/>
    <x v="548"/>
    <s v="Michael Dominguez20170528"/>
    <x v="3774"/>
    <x v="36"/>
    <x v="1"/>
    <x v="8"/>
    <s v="DAX Wood Document Frame"/>
    <n v="27.46"/>
    <n v="2"/>
    <n v="9.89"/>
    <s v="Profit"/>
  </r>
  <r>
    <d v="2017-05-28T00:00:00"/>
    <x v="3"/>
    <x v="4"/>
    <x v="548"/>
    <s v="Michael Dominguez20170528"/>
    <x v="3774"/>
    <x v="36"/>
    <x v="0"/>
    <x v="12"/>
    <s v="Fellowes 8 Outlet Superior Workstation Surge Protector"/>
    <n v="125.13"/>
    <n v="3"/>
    <n v="36.29"/>
    <s v="Profit"/>
  </r>
  <r>
    <d v="2017-05-28T00:00:00"/>
    <x v="3"/>
    <x v="4"/>
    <x v="450"/>
    <s v="Alice McCarthy20170528"/>
    <x v="3775"/>
    <x v="10"/>
    <x v="0"/>
    <x v="0"/>
    <s v="HP Office Recycled Paper (20Lb. and 87 Bright)"/>
    <n v="13.87"/>
    <n v="3"/>
    <n v="5.03"/>
    <s v="Profit"/>
  </r>
  <r>
    <d v="2017-05-28T00:00:00"/>
    <x v="3"/>
    <x v="4"/>
    <x v="450"/>
    <s v="Alice McCarthy20170528"/>
    <x v="3775"/>
    <x v="10"/>
    <x v="1"/>
    <x v="11"/>
    <s v="Bush Westfield Collection Bookcases, Medium Cherry Finish"/>
    <n v="115.96"/>
    <n v="4"/>
    <n v="-64.94"/>
    <s v="Loss"/>
  </r>
  <r>
    <d v="2017-05-29T00:00:00"/>
    <x v="3"/>
    <x v="4"/>
    <x v="606"/>
    <s v="Guy Thornton20170529"/>
    <x v="3776"/>
    <x v="0"/>
    <x v="0"/>
    <x v="0"/>
    <s v="Xerox 1930"/>
    <n v="25.92"/>
    <n v="5"/>
    <n v="9.4"/>
    <s v="Profit"/>
  </r>
  <r>
    <d v="2017-05-29T00:00:00"/>
    <x v="3"/>
    <x v="4"/>
    <x v="606"/>
    <s v="Guy Thornton20170529"/>
    <x v="3776"/>
    <x v="0"/>
    <x v="0"/>
    <x v="2"/>
    <s v="File Shuttle I and Handi-File"/>
    <n v="53.42"/>
    <n v="3"/>
    <n v="4.67"/>
    <s v="Profit"/>
  </r>
  <r>
    <d v="2017-05-29T00:00:00"/>
    <x v="3"/>
    <x v="4"/>
    <x v="742"/>
    <s v="Henia Zydlo20170529"/>
    <x v="3777"/>
    <x v="0"/>
    <x v="1"/>
    <x v="8"/>
    <s v="Eldon Executive Woodline II Cherry Finish Desk Accessories"/>
    <n v="65.42"/>
    <n v="4"/>
    <n v="-52.34"/>
    <s v="Loss"/>
  </r>
  <r>
    <d v="2017-05-29T00:00:00"/>
    <x v="3"/>
    <x v="4"/>
    <x v="618"/>
    <s v="Jesus Ocampo20170529"/>
    <x v="3778"/>
    <x v="40"/>
    <x v="0"/>
    <x v="7"/>
    <s v="Plymouth Boxed Rubber Bands by Plymouth"/>
    <n v="23.55"/>
    <n v="5"/>
    <n v="1.18"/>
    <s v="Profit"/>
  </r>
  <r>
    <d v="2017-05-29T00:00:00"/>
    <x v="3"/>
    <x v="4"/>
    <x v="505"/>
    <s v="Maris LaWare20170529"/>
    <x v="3779"/>
    <x v="18"/>
    <x v="0"/>
    <x v="3"/>
    <s v="Satellite Sectional Post Binders"/>
    <n v="43.41"/>
    <n v="1"/>
    <n v="19.97"/>
    <s v="Profit"/>
  </r>
  <r>
    <d v="2017-05-29T00:00:00"/>
    <x v="3"/>
    <x v="4"/>
    <x v="505"/>
    <s v="Maris LaWare20170529"/>
    <x v="3779"/>
    <x v="18"/>
    <x v="1"/>
    <x v="8"/>
    <s v="Eldon Wave Desk Accessories"/>
    <n v="6.24"/>
    <n v="3"/>
    <n v="2.62"/>
    <s v="Profit"/>
  </r>
  <r>
    <d v="2017-05-29T00:00:00"/>
    <x v="3"/>
    <x v="4"/>
    <x v="505"/>
    <s v="Maris LaWare20170529"/>
    <x v="3779"/>
    <x v="18"/>
    <x v="0"/>
    <x v="12"/>
    <s v="Hoover Commercial Lightweight Upright Vacuum with E-Z Empty Dirt Cup"/>
    <n v="465.16"/>
    <n v="2"/>
    <n v="120.94"/>
    <s v="Profit"/>
  </r>
  <r>
    <d v="2017-05-29T00:00:00"/>
    <x v="3"/>
    <x v="4"/>
    <x v="505"/>
    <s v="Maris LaWare20170529"/>
    <x v="3779"/>
    <x v="18"/>
    <x v="0"/>
    <x v="0"/>
    <s v="Adams Telephone Message Book w/Frequently-Called Numbers Space, 400 Messages per Book"/>
    <n v="7.98"/>
    <n v="1"/>
    <n v="3.99"/>
    <s v="Profit"/>
  </r>
  <r>
    <d v="2017-05-30T00:00:00"/>
    <x v="3"/>
    <x v="4"/>
    <x v="664"/>
    <s v="Bruce Degenhardt20170530"/>
    <x v="3780"/>
    <x v="8"/>
    <x v="1"/>
    <x v="11"/>
    <s v="Sauder Camden County Barrister Bookcase, Planked Cherry Finish"/>
    <n v="241.96"/>
    <n v="2"/>
    <n v="33.869999999999997"/>
    <s v="Profit"/>
  </r>
  <r>
    <d v="2017-05-30T00:00:00"/>
    <x v="3"/>
    <x v="4"/>
    <x v="664"/>
    <s v="Bruce Degenhardt20170530"/>
    <x v="3780"/>
    <x v="8"/>
    <x v="0"/>
    <x v="3"/>
    <s v="Avery Binder Labels"/>
    <n v="3.89"/>
    <n v="1"/>
    <n v="1.87"/>
    <s v="Profit"/>
  </r>
  <r>
    <d v="2017-05-30T00:00:00"/>
    <x v="3"/>
    <x v="4"/>
    <x v="664"/>
    <s v="Bruce Degenhardt20170530"/>
    <x v="3780"/>
    <x v="8"/>
    <x v="1"/>
    <x v="8"/>
    <s v="Acrylic Self-Standing Desk Frames"/>
    <n v="8.01"/>
    <n v="3"/>
    <n v="3.04"/>
    <s v="Profit"/>
  </r>
  <r>
    <d v="2017-05-30T00:00:00"/>
    <x v="3"/>
    <x v="4"/>
    <x v="588"/>
    <s v="Michael Granlund20170530"/>
    <x v="3781"/>
    <x v="11"/>
    <x v="2"/>
    <x v="6"/>
    <s v="LG G3"/>
    <n v="156.79"/>
    <n v="1"/>
    <n v="17.64"/>
    <s v="Profit"/>
  </r>
  <r>
    <d v="2017-05-30T00:00:00"/>
    <x v="3"/>
    <x v="4"/>
    <x v="588"/>
    <s v="Michael Granlund20170530"/>
    <x v="3781"/>
    <x v="11"/>
    <x v="2"/>
    <x v="9"/>
    <s v="SanDisk Ultra 32 GB MicroSDHC Class 10 Memory Card"/>
    <n v="35.36"/>
    <n v="2"/>
    <n v="-3.09"/>
    <s v="Loss"/>
  </r>
  <r>
    <d v="2017-05-30T00:00:00"/>
    <x v="3"/>
    <x v="4"/>
    <x v="588"/>
    <s v="Michael Granlund20170530"/>
    <x v="3781"/>
    <x v="11"/>
    <x v="1"/>
    <x v="8"/>
    <s v="Tensor Brushed Steel Torchiere Floor Lamp"/>
    <n v="13.59"/>
    <n v="1"/>
    <n v="-0.34"/>
    <s v="Loss"/>
  </r>
  <r>
    <d v="2017-05-30T00:00:00"/>
    <x v="3"/>
    <x v="4"/>
    <x v="436"/>
    <s v="Suzanne McNair20170530"/>
    <x v="3782"/>
    <x v="3"/>
    <x v="0"/>
    <x v="0"/>
    <s v="Rediform S.O.S. 1-Up Phone Message Bk, 4-1/4x3-1/16 Bk, 1 Form/Pg, 40 Messages/Bk, 3/Pk"/>
    <n v="37.520000000000003"/>
    <n v="4"/>
    <n v="18.010000000000002"/>
    <s v="Profit"/>
  </r>
  <r>
    <d v="2017-05-30T00:00:00"/>
    <x v="3"/>
    <x v="4"/>
    <x v="73"/>
    <s v="Kean Thornton20170530"/>
    <x v="3783"/>
    <x v="0"/>
    <x v="1"/>
    <x v="11"/>
    <s v="Atlantic Metals Mobile 5-Shelf Bookcases, Custom Colors"/>
    <n v="204.67"/>
    <n v="1"/>
    <n v="-6.02"/>
    <s v="Loss"/>
  </r>
  <r>
    <d v="2017-05-30T00:00:00"/>
    <x v="3"/>
    <x v="4"/>
    <x v="75"/>
    <s v="Kelly Andreada20170530"/>
    <x v="3784"/>
    <x v="3"/>
    <x v="0"/>
    <x v="4"/>
    <s v="Dixon My First Ticonderoga Pencil, #2"/>
    <n v="35.1"/>
    <n v="6"/>
    <n v="10.18"/>
    <s v="Profit"/>
  </r>
  <r>
    <d v="2017-06-01T00:00:00"/>
    <x v="3"/>
    <x v="5"/>
    <x v="323"/>
    <s v="Barry Blumstein20170601"/>
    <x v="3785"/>
    <x v="10"/>
    <x v="0"/>
    <x v="12"/>
    <s v="Eureka Sanitaire  Multi-Pro Heavy-Duty Upright, Disposable Bags"/>
    <n v="17.48"/>
    <n v="5"/>
    <n v="1.31"/>
    <s v="Profit"/>
  </r>
  <r>
    <d v="2017-06-01T00:00:00"/>
    <x v="3"/>
    <x v="5"/>
    <x v="681"/>
    <s v="Fred Harton20170601"/>
    <x v="3786"/>
    <x v="10"/>
    <x v="0"/>
    <x v="3"/>
    <s v="Cardinal HOLDit! Binder Insert Strips,Extra Strips"/>
    <n v="3.8"/>
    <n v="2"/>
    <n v="-2.66"/>
    <s v="Loss"/>
  </r>
  <r>
    <d v="2017-06-01T00:00:00"/>
    <x v="3"/>
    <x v="5"/>
    <x v="681"/>
    <s v="Fred Harton20170601"/>
    <x v="3786"/>
    <x v="10"/>
    <x v="0"/>
    <x v="0"/>
    <s v="Xerox 1924"/>
    <n v="27.74"/>
    <n v="6"/>
    <n v="10.06"/>
    <s v="Profit"/>
  </r>
  <r>
    <d v="2017-06-01T00:00:00"/>
    <x v="3"/>
    <x v="5"/>
    <x v="681"/>
    <s v="Fred Harton20170601"/>
    <x v="3786"/>
    <x v="10"/>
    <x v="2"/>
    <x v="6"/>
    <s v="Panasonic KX-TG6844B Expandable Digital Cordless Telephone"/>
    <n v="158.38"/>
    <n v="4"/>
    <n v="-34.31"/>
    <s v="Loss"/>
  </r>
  <r>
    <d v="2017-06-01T00:00:00"/>
    <x v="3"/>
    <x v="5"/>
    <x v="755"/>
    <s v="Cynthia Voltz20170601"/>
    <x v="3787"/>
    <x v="40"/>
    <x v="0"/>
    <x v="3"/>
    <s v="GBC Standard Recycled Report Covers, Clear Plastic Sheets"/>
    <n v="53.9"/>
    <n v="5"/>
    <n v="25.87"/>
    <s v="Profit"/>
  </r>
  <r>
    <d v="2017-06-01T00:00:00"/>
    <x v="3"/>
    <x v="5"/>
    <x v="220"/>
    <s v="Barry Weirich20170601"/>
    <x v="3788"/>
    <x v="2"/>
    <x v="0"/>
    <x v="2"/>
    <s v="Tennsco Stur-D-Stor Boltless Shelving, 5 Shelves, 24&quot; Deep, Sand"/>
    <n v="324.74"/>
    <n v="3"/>
    <n v="-77.13"/>
    <s v="Loss"/>
  </r>
  <r>
    <d v="2017-06-01T00:00:00"/>
    <x v="3"/>
    <x v="5"/>
    <x v="698"/>
    <s v="Helen Wasserman20170601"/>
    <x v="3789"/>
    <x v="18"/>
    <x v="1"/>
    <x v="5"/>
    <s v="Hon 4070 Series Pagoda Round Back Stacking Chairs"/>
    <n v="1925.88"/>
    <n v="6"/>
    <n v="539.25"/>
    <s v="Profit"/>
  </r>
  <r>
    <d v="2017-06-01T00:00:00"/>
    <x v="3"/>
    <x v="5"/>
    <x v="698"/>
    <s v="Helen Wasserman20170601"/>
    <x v="3789"/>
    <x v="18"/>
    <x v="0"/>
    <x v="12"/>
    <s v="Honeywell Enviracaire Portable HEPA Air Cleaner for 17' x 22' Room"/>
    <n v="2405.1999999999998"/>
    <n v="8"/>
    <n v="793.72"/>
    <s v="Profit"/>
  </r>
  <r>
    <d v="2017-06-01T00:00:00"/>
    <x v="3"/>
    <x v="5"/>
    <x v="698"/>
    <s v="Helen Wasserman20170601"/>
    <x v="3789"/>
    <x v="18"/>
    <x v="2"/>
    <x v="9"/>
    <s v="MaxellÂ LTO Ultrium - 800 GB"/>
    <n v="83.97"/>
    <n v="3"/>
    <n v="15.95"/>
    <s v="Profit"/>
  </r>
  <r>
    <d v="2017-06-01T00:00:00"/>
    <x v="3"/>
    <x v="5"/>
    <x v="698"/>
    <s v="Helen Wasserman20170601"/>
    <x v="3789"/>
    <x v="18"/>
    <x v="2"/>
    <x v="9"/>
    <s v="LogitechÂ MX Performance Wireless Mouse"/>
    <n v="39.89"/>
    <n v="1"/>
    <n v="14.76"/>
    <s v="Profit"/>
  </r>
  <r>
    <d v="2017-06-01T00:00:00"/>
    <x v="3"/>
    <x v="5"/>
    <x v="698"/>
    <s v="Helen Wasserman20170601"/>
    <x v="3789"/>
    <x v="18"/>
    <x v="0"/>
    <x v="3"/>
    <s v="Cardinal Slant-D Ring Binders"/>
    <n v="17.38"/>
    <n v="2"/>
    <n v="8.69"/>
    <s v="Profit"/>
  </r>
  <r>
    <d v="2017-06-02T00:00:00"/>
    <x v="3"/>
    <x v="5"/>
    <x v="314"/>
    <s v="Alejandro Ballentine20170602"/>
    <x v="3790"/>
    <x v="10"/>
    <x v="2"/>
    <x v="6"/>
    <s v="Cush Cases Heavy Duty Rugged Cover Case for Samsung Galaxy S5 - Purple"/>
    <n v="2.97"/>
    <n v="1"/>
    <n v="-0.64"/>
    <s v="Loss"/>
  </r>
  <r>
    <d v="2017-06-02T00:00:00"/>
    <x v="3"/>
    <x v="5"/>
    <x v="314"/>
    <s v="Alejandro Ballentine20170602"/>
    <x v="3790"/>
    <x v="10"/>
    <x v="0"/>
    <x v="2"/>
    <s v="Advantus Rolling Storage Box"/>
    <n v="27.44"/>
    <n v="2"/>
    <n v="2.4"/>
    <s v="Profit"/>
  </r>
  <r>
    <d v="2017-06-02T00:00:00"/>
    <x v="3"/>
    <x v="5"/>
    <x v="445"/>
    <s v="Denny Ordway20170602"/>
    <x v="3791"/>
    <x v="12"/>
    <x v="0"/>
    <x v="0"/>
    <s v="Xerox 4200 Series MultiUse Premium Copy Paper (20Lb. and 84 Bright)"/>
    <n v="25.34"/>
    <n v="6"/>
    <n v="7.92"/>
    <s v="Profit"/>
  </r>
  <r>
    <d v="2017-06-02T00:00:00"/>
    <x v="3"/>
    <x v="5"/>
    <x v="445"/>
    <s v="Denny Ordway20170602"/>
    <x v="3791"/>
    <x v="12"/>
    <x v="0"/>
    <x v="10"/>
    <s v="Manila Recycled Extra-Heavyweight Clasp Envelopes, 6&quot; x 9&quot;"/>
    <n v="43.92"/>
    <n v="5"/>
    <n v="15.92"/>
    <s v="Profit"/>
  </r>
  <r>
    <d v="2017-06-02T00:00:00"/>
    <x v="3"/>
    <x v="5"/>
    <x v="178"/>
    <s v="Cari Schnelling20170602"/>
    <x v="3792"/>
    <x v="25"/>
    <x v="0"/>
    <x v="0"/>
    <s v="Things To Do Today Spiral Book"/>
    <n v="25.34"/>
    <n v="4"/>
    <n v="9.19"/>
    <s v="Profit"/>
  </r>
  <r>
    <d v="2017-06-02T00:00:00"/>
    <x v="3"/>
    <x v="5"/>
    <x v="628"/>
    <s v="John Dryer20170602"/>
    <x v="3793"/>
    <x v="0"/>
    <x v="0"/>
    <x v="0"/>
    <s v="Xerox 1977"/>
    <n v="10.69"/>
    <n v="2"/>
    <n v="3.74"/>
    <s v="Profit"/>
  </r>
  <r>
    <d v="2017-06-03T00:00:00"/>
    <x v="3"/>
    <x v="5"/>
    <x v="252"/>
    <s v="Heather Kirkland20170603"/>
    <x v="3794"/>
    <x v="15"/>
    <x v="1"/>
    <x v="8"/>
    <s v="Eldon 200 Class Desk Accessories, Burgundy"/>
    <n v="35.17"/>
    <n v="7"/>
    <n v="9.67"/>
    <s v="Profit"/>
  </r>
  <r>
    <d v="2017-06-03T00:00:00"/>
    <x v="3"/>
    <x v="5"/>
    <x v="186"/>
    <s v="Giulietta Dortch20170603"/>
    <x v="3795"/>
    <x v="22"/>
    <x v="2"/>
    <x v="9"/>
    <s v="Plantronics Audio 995 Wireless Stereo Headset"/>
    <n v="1099.5"/>
    <n v="10"/>
    <n v="362.84"/>
    <s v="Profit"/>
  </r>
  <r>
    <d v="2017-06-03T00:00:00"/>
    <x v="3"/>
    <x v="5"/>
    <x v="531"/>
    <s v="Saphhira Shifley20170603"/>
    <x v="3796"/>
    <x v="3"/>
    <x v="2"/>
    <x v="9"/>
    <s v="Kingston Digital DataTraveler 16GB USB 2.0"/>
    <n v="44.75"/>
    <n v="5"/>
    <n v="8.5"/>
    <s v="Profit"/>
  </r>
  <r>
    <d v="2017-06-03T00:00:00"/>
    <x v="3"/>
    <x v="5"/>
    <x v="531"/>
    <s v="Saphhira Shifley20170603"/>
    <x v="3796"/>
    <x v="3"/>
    <x v="0"/>
    <x v="0"/>
    <s v="Xerox 1947"/>
    <n v="11.96"/>
    <n v="2"/>
    <n v="5.38"/>
    <s v="Profit"/>
  </r>
  <r>
    <d v="2017-06-03T00:00:00"/>
    <x v="3"/>
    <x v="5"/>
    <x v="531"/>
    <s v="Saphhira Shifley20170603"/>
    <x v="3796"/>
    <x v="3"/>
    <x v="0"/>
    <x v="3"/>
    <s v="UniKeep View Case Binders"/>
    <n v="3.91"/>
    <n v="1"/>
    <n v="1.27"/>
    <s v="Profit"/>
  </r>
  <r>
    <d v="2017-06-03T00:00:00"/>
    <x v="3"/>
    <x v="5"/>
    <x v="245"/>
    <s v="Nick Radford20170603"/>
    <x v="3797"/>
    <x v="16"/>
    <x v="0"/>
    <x v="3"/>
    <s v="Wilson Jones Standard D-Ring Binders"/>
    <n v="4.55"/>
    <n v="3"/>
    <n v="-3.49"/>
    <s v="Loss"/>
  </r>
  <r>
    <d v="2017-06-03T00:00:00"/>
    <x v="3"/>
    <x v="5"/>
    <x v="245"/>
    <s v="Nick Radford20170603"/>
    <x v="3797"/>
    <x v="16"/>
    <x v="0"/>
    <x v="12"/>
    <s v="Bravo II Megaboss 12-Amp Hard Body Upright, Replacement Belts, 2 Belts per Pack"/>
    <n v="5.2"/>
    <n v="2"/>
    <n v="0.59"/>
    <s v="Profit"/>
  </r>
  <r>
    <d v="2017-06-03T00:00:00"/>
    <x v="3"/>
    <x v="5"/>
    <x v="245"/>
    <s v="Nick Radford20170603"/>
    <x v="3797"/>
    <x v="16"/>
    <x v="2"/>
    <x v="9"/>
    <s v="LogitechÂ P710e Mobile Speakerphone"/>
    <n v="205.99"/>
    <n v="1"/>
    <n v="-2.57"/>
    <s v="Loss"/>
  </r>
  <r>
    <d v="2017-06-03T00:00:00"/>
    <x v="3"/>
    <x v="5"/>
    <x v="245"/>
    <s v="Nick Radford20170603"/>
    <x v="3797"/>
    <x v="16"/>
    <x v="0"/>
    <x v="0"/>
    <s v="Xerox 206"/>
    <n v="15.55"/>
    <n v="3"/>
    <n v="5.44"/>
    <s v="Profit"/>
  </r>
  <r>
    <d v="2017-06-03T00:00:00"/>
    <x v="3"/>
    <x v="5"/>
    <x v="245"/>
    <s v="Nick Radford20170603"/>
    <x v="3797"/>
    <x v="16"/>
    <x v="2"/>
    <x v="6"/>
    <s v="VTech DS6151"/>
    <n v="503.96"/>
    <n v="5"/>
    <n v="50.4"/>
    <s v="Profit"/>
  </r>
  <r>
    <d v="2017-06-03T00:00:00"/>
    <x v="3"/>
    <x v="5"/>
    <x v="245"/>
    <s v="Nick Radford20170603"/>
    <x v="3797"/>
    <x v="16"/>
    <x v="0"/>
    <x v="12"/>
    <s v="Eureka Sanitaire  Multi-Pro Heavy-Duty Upright, Disposable Bags"/>
    <n v="24.47"/>
    <n v="7"/>
    <n v="1.84"/>
    <s v="Profit"/>
  </r>
  <r>
    <d v="2017-06-03T00:00:00"/>
    <x v="3"/>
    <x v="5"/>
    <x v="245"/>
    <s v="Nick Radford20170603"/>
    <x v="3797"/>
    <x v="16"/>
    <x v="1"/>
    <x v="11"/>
    <s v="Bush Mission Pointe Library"/>
    <n v="241.57"/>
    <n v="2"/>
    <n v="0"/>
    <s v="Loss"/>
  </r>
  <r>
    <d v="2017-06-03T00:00:00"/>
    <x v="3"/>
    <x v="5"/>
    <x v="245"/>
    <s v="Nick Radford20170603"/>
    <x v="3797"/>
    <x v="16"/>
    <x v="2"/>
    <x v="9"/>
    <s v="WD My Passport Ultra 1TB Portable External Hard Drive"/>
    <n v="110.4"/>
    <n v="2"/>
    <n v="-4.1399999999999997"/>
    <s v="Loss"/>
  </r>
  <r>
    <d v="2017-06-03T00:00:00"/>
    <x v="3"/>
    <x v="5"/>
    <x v="549"/>
    <s v="Katherine Nockton20170603"/>
    <x v="3798"/>
    <x v="20"/>
    <x v="1"/>
    <x v="13"/>
    <s v="Chromcraft 48&quot; x 96&quot; Racetrack Double Pedestal Table"/>
    <n v="384.77"/>
    <n v="2"/>
    <n v="-115.43"/>
    <s v="Loss"/>
  </r>
  <r>
    <d v="2017-06-03T00:00:00"/>
    <x v="3"/>
    <x v="5"/>
    <x v="549"/>
    <s v="Katherine Nockton20170603"/>
    <x v="3798"/>
    <x v="20"/>
    <x v="2"/>
    <x v="15"/>
    <s v="Hewlett-Packard 300S Scientific Calculator"/>
    <n v="78.66"/>
    <n v="6"/>
    <n v="36.18"/>
    <s v="Profit"/>
  </r>
  <r>
    <d v="2017-06-03T00:00:00"/>
    <x v="3"/>
    <x v="5"/>
    <x v="549"/>
    <s v="Katherine Nockton20170603"/>
    <x v="3798"/>
    <x v="20"/>
    <x v="0"/>
    <x v="0"/>
    <s v="Xerox 188"/>
    <n v="45.36"/>
    <n v="4"/>
    <n v="22.23"/>
    <s v="Profit"/>
  </r>
  <r>
    <d v="2017-06-03T00:00:00"/>
    <x v="3"/>
    <x v="5"/>
    <x v="690"/>
    <s v="Meg O'Connel20170603"/>
    <x v="3799"/>
    <x v="22"/>
    <x v="0"/>
    <x v="2"/>
    <s v="Eldon Gobal File Keepers"/>
    <n v="136.26"/>
    <n v="9"/>
    <n v="5.45"/>
    <s v="Profit"/>
  </r>
  <r>
    <d v="2017-06-04T00:00:00"/>
    <x v="3"/>
    <x v="5"/>
    <x v="754"/>
    <s v="Lindsay Williams20170604"/>
    <x v="3800"/>
    <x v="25"/>
    <x v="1"/>
    <x v="8"/>
    <s v="Telescoping Adjustable Floor Lamp"/>
    <n v="31.98"/>
    <n v="2"/>
    <n v="2"/>
    <s v="Profit"/>
  </r>
  <r>
    <d v="2017-06-04T00:00:00"/>
    <x v="3"/>
    <x v="5"/>
    <x v="754"/>
    <s v="Lindsay Williams20170604"/>
    <x v="3800"/>
    <x v="25"/>
    <x v="2"/>
    <x v="6"/>
    <s v="Innergie mMini Combo Duo USB Travel Charging Kit"/>
    <n v="71.98"/>
    <n v="2"/>
    <n v="25.19"/>
    <s v="Profit"/>
  </r>
  <r>
    <d v="2017-06-04T00:00:00"/>
    <x v="3"/>
    <x v="5"/>
    <x v="284"/>
    <s v="Dan Campbell20170604"/>
    <x v="3801"/>
    <x v="33"/>
    <x v="0"/>
    <x v="0"/>
    <s v="Ampad Phone Message Book, Recycled, 400 Message Capacity, 5 Â¾Â” x 11Â”"/>
    <n v="12.48"/>
    <n v="2"/>
    <n v="5.62"/>
    <s v="Profit"/>
  </r>
  <r>
    <d v="2017-06-04T00:00:00"/>
    <x v="3"/>
    <x v="5"/>
    <x v="189"/>
    <s v="Carol Triggs20170604"/>
    <x v="3802"/>
    <x v="28"/>
    <x v="0"/>
    <x v="4"/>
    <s v="Newell 346"/>
    <n v="8.64"/>
    <n v="3"/>
    <n v="2.5099999999999998"/>
    <s v="Profit"/>
  </r>
  <r>
    <d v="2017-06-04T00:00:00"/>
    <x v="3"/>
    <x v="5"/>
    <x v="783"/>
    <s v="Michelle Lonsdale20170604"/>
    <x v="3803"/>
    <x v="0"/>
    <x v="0"/>
    <x v="3"/>
    <s v="Presstex Flexible Ring Binders"/>
    <n v="6.37"/>
    <n v="7"/>
    <n v="-9.56"/>
    <s v="Loss"/>
  </r>
  <r>
    <d v="2017-06-04T00:00:00"/>
    <x v="3"/>
    <x v="5"/>
    <x v="200"/>
    <s v="Erica Hernandez20170604"/>
    <x v="3804"/>
    <x v="13"/>
    <x v="0"/>
    <x v="3"/>
    <s v="GBC VeloBind Cover Sets"/>
    <n v="108.08"/>
    <n v="7"/>
    <n v="54.04"/>
    <s v="Profit"/>
  </r>
  <r>
    <d v="2017-06-04T00:00:00"/>
    <x v="3"/>
    <x v="5"/>
    <x v="200"/>
    <s v="Erica Hernandez20170604"/>
    <x v="3804"/>
    <x v="13"/>
    <x v="0"/>
    <x v="3"/>
    <s v="Insertable Tab Indexes For Data Binders"/>
    <n v="9.5399999999999991"/>
    <n v="3"/>
    <n v="4.3899999999999997"/>
    <s v="Profit"/>
  </r>
  <r>
    <d v="2017-06-04T00:00:00"/>
    <x v="3"/>
    <x v="5"/>
    <x v="313"/>
    <s v="Erin Mull20170604"/>
    <x v="3805"/>
    <x v="0"/>
    <x v="1"/>
    <x v="8"/>
    <s v="Nu-Dell Executive Frame"/>
    <n v="30.34"/>
    <n v="6"/>
    <n v="-17.440000000000001"/>
    <s v="Loss"/>
  </r>
  <r>
    <d v="2017-06-05T00:00:00"/>
    <x v="3"/>
    <x v="5"/>
    <x v="579"/>
    <s v="Adrian Barton20170605"/>
    <x v="3806"/>
    <x v="0"/>
    <x v="2"/>
    <x v="6"/>
    <s v="LG G3"/>
    <n v="470.38"/>
    <n v="3"/>
    <n v="52.92"/>
    <s v="Profit"/>
  </r>
  <r>
    <d v="2017-06-05T00:00:00"/>
    <x v="3"/>
    <x v="5"/>
    <x v="270"/>
    <s v="Noel Staavos20170605"/>
    <x v="3807"/>
    <x v="16"/>
    <x v="0"/>
    <x v="0"/>
    <s v="Xerox 227"/>
    <n v="20.74"/>
    <n v="4"/>
    <n v="7.26"/>
    <s v="Profit"/>
  </r>
  <r>
    <d v="2017-06-06T00:00:00"/>
    <x v="3"/>
    <x v="5"/>
    <x v="292"/>
    <s v="Gary Hansen20170606"/>
    <x v="3808"/>
    <x v="3"/>
    <x v="1"/>
    <x v="8"/>
    <s v="Eldon 300 Class Desk Accessories, Black"/>
    <n v="4.95"/>
    <n v="1"/>
    <n v="2.1800000000000002"/>
    <s v="Profit"/>
  </r>
  <r>
    <d v="2017-06-06T00:00:00"/>
    <x v="3"/>
    <x v="5"/>
    <x v="292"/>
    <s v="Gary Hansen20170606"/>
    <x v="3808"/>
    <x v="3"/>
    <x v="0"/>
    <x v="2"/>
    <s v="Sterilite Show Offs Storage Containers"/>
    <n v="26.4"/>
    <n v="5"/>
    <n v="0"/>
    <s v="Loss"/>
  </r>
  <r>
    <d v="2017-06-08T00:00:00"/>
    <x v="3"/>
    <x v="5"/>
    <x v="112"/>
    <s v="Dorris liebe20170608"/>
    <x v="3809"/>
    <x v="0"/>
    <x v="0"/>
    <x v="12"/>
    <s v="Eureka Disposable Bags for Sanitaire Vibra Groomer I Upright Vac"/>
    <n v="1.62"/>
    <n v="2"/>
    <n v="-4.47"/>
    <s v="Loss"/>
  </r>
  <r>
    <d v="2017-06-08T00:00:00"/>
    <x v="3"/>
    <x v="5"/>
    <x v="495"/>
    <s v="Tiffany House20170608"/>
    <x v="3810"/>
    <x v="0"/>
    <x v="0"/>
    <x v="14"/>
    <s v="Acme Tagit Stainless Steel Antibacterial Scissors"/>
    <n v="23.76"/>
    <n v="3"/>
    <n v="2.08"/>
    <s v="Profit"/>
  </r>
  <r>
    <d v="2017-06-08T00:00:00"/>
    <x v="3"/>
    <x v="5"/>
    <x v="495"/>
    <s v="Tiffany House20170608"/>
    <x v="3810"/>
    <x v="0"/>
    <x v="0"/>
    <x v="0"/>
    <s v="Easy-staple paper"/>
    <n v="85.06"/>
    <n v="3"/>
    <n v="28.71"/>
    <s v="Profit"/>
  </r>
  <r>
    <d v="2017-06-08T00:00:00"/>
    <x v="3"/>
    <x v="5"/>
    <x v="495"/>
    <s v="Tiffany House20170608"/>
    <x v="3810"/>
    <x v="0"/>
    <x v="2"/>
    <x v="6"/>
    <s v="ClearOne Communications CHAT 70 OCÂ Speaker Phone"/>
    <n v="381.58"/>
    <n v="3"/>
    <n v="28.62"/>
    <s v="Profit"/>
  </r>
  <r>
    <d v="2017-06-08T00:00:00"/>
    <x v="3"/>
    <x v="5"/>
    <x v="395"/>
    <s v="Liz Willingham20170608"/>
    <x v="3811"/>
    <x v="37"/>
    <x v="0"/>
    <x v="3"/>
    <s v="Wilson Jones Impact Binders"/>
    <n v="10.36"/>
    <n v="2"/>
    <n v="5.08"/>
    <s v="Profit"/>
  </r>
  <r>
    <d v="2017-06-08T00:00:00"/>
    <x v="3"/>
    <x v="5"/>
    <x v="346"/>
    <s v="Ben Wallace20170608"/>
    <x v="3812"/>
    <x v="1"/>
    <x v="0"/>
    <x v="3"/>
    <s v="GBC Twin Loop Wire Binding Elements, 9/16&quot; Spine, Black"/>
    <n v="12.18"/>
    <n v="4"/>
    <n v="-18.87"/>
    <s v="Loss"/>
  </r>
  <r>
    <d v="2017-06-08T00:00:00"/>
    <x v="3"/>
    <x v="5"/>
    <x v="473"/>
    <s v="Maureen Gastineau20170608"/>
    <x v="3813"/>
    <x v="3"/>
    <x v="1"/>
    <x v="11"/>
    <s v="Riverside Palais Royal Lawyers Bookcase, Royale Cherry Finish"/>
    <n v="1497.67"/>
    <n v="2"/>
    <n v="140.96"/>
    <s v="Profit"/>
  </r>
  <r>
    <d v="2017-06-08T00:00:00"/>
    <x v="3"/>
    <x v="5"/>
    <x v="473"/>
    <s v="Maureen Gastineau20170608"/>
    <x v="3813"/>
    <x v="3"/>
    <x v="2"/>
    <x v="6"/>
    <s v="Shocksock Galaxy S4 Armband"/>
    <n v="17.52"/>
    <n v="2"/>
    <n v="-3.5"/>
    <s v="Loss"/>
  </r>
  <r>
    <d v="2017-06-08T00:00:00"/>
    <x v="3"/>
    <x v="5"/>
    <x v="251"/>
    <s v="Frank Olsen20170608"/>
    <x v="3814"/>
    <x v="12"/>
    <x v="2"/>
    <x v="9"/>
    <s v="Memorex Micro Travel Drive 16 GB"/>
    <n v="89.54"/>
    <n v="7"/>
    <n v="12.31"/>
    <s v="Profit"/>
  </r>
  <r>
    <d v="2017-06-08T00:00:00"/>
    <x v="3"/>
    <x v="5"/>
    <x v="251"/>
    <s v="Frank Olsen20170608"/>
    <x v="3814"/>
    <x v="12"/>
    <x v="0"/>
    <x v="2"/>
    <s v="Rogers Deluxe File Chest"/>
    <n v="35.17"/>
    <n v="2"/>
    <n v="-8.35"/>
    <s v="Loss"/>
  </r>
  <r>
    <d v="2017-06-08T00:00:00"/>
    <x v="3"/>
    <x v="5"/>
    <x v="251"/>
    <s v="Frank Olsen20170608"/>
    <x v="3814"/>
    <x v="12"/>
    <x v="0"/>
    <x v="3"/>
    <s v="GBC VeloBinder Electric Binding Machine"/>
    <n v="72.59"/>
    <n v="2"/>
    <n v="-48.39"/>
    <s v="Loss"/>
  </r>
  <r>
    <d v="2017-06-09T00:00:00"/>
    <x v="3"/>
    <x v="5"/>
    <x v="690"/>
    <s v="Meg O'Connel20170609"/>
    <x v="3815"/>
    <x v="1"/>
    <x v="1"/>
    <x v="8"/>
    <s v="12-1/2 Diameter Round Wall Clock"/>
    <n v="23.98"/>
    <n v="3"/>
    <n v="-14.39"/>
    <s v="Loss"/>
  </r>
  <r>
    <d v="2017-06-09T00:00:00"/>
    <x v="3"/>
    <x v="5"/>
    <x v="690"/>
    <s v="Meg O'Connel20170609"/>
    <x v="3815"/>
    <x v="1"/>
    <x v="1"/>
    <x v="13"/>
    <s v="Chromcraft Bull-Nose Wood Round Conference Table Top, Wood Base"/>
    <n v="108.93"/>
    <n v="1"/>
    <n v="-71.89"/>
    <s v="Loss"/>
  </r>
  <r>
    <d v="2017-06-09T00:00:00"/>
    <x v="3"/>
    <x v="5"/>
    <x v="690"/>
    <s v="Meg O'Connel20170609"/>
    <x v="3815"/>
    <x v="1"/>
    <x v="0"/>
    <x v="0"/>
    <s v="Adams Telephone Message Book W/Dividers/Space For Phone Numbers, 5 1/4&quot;X8 1/2&quot;, 200/Messages"/>
    <n v="36.35"/>
    <n v="8"/>
    <n v="11.36"/>
    <s v="Profit"/>
  </r>
  <r>
    <d v="2017-06-09T00:00:00"/>
    <x v="3"/>
    <x v="5"/>
    <x v="479"/>
    <s v="Noah Childs20170609"/>
    <x v="3816"/>
    <x v="0"/>
    <x v="0"/>
    <x v="2"/>
    <s v="Standard Rollaway File with Lock"/>
    <n v="720.76"/>
    <n v="5"/>
    <n v="54.06"/>
    <s v="Profit"/>
  </r>
  <r>
    <d v="2017-06-09T00:00:00"/>
    <x v="3"/>
    <x v="5"/>
    <x v="643"/>
    <s v="Anna Gayman20170609"/>
    <x v="3817"/>
    <x v="6"/>
    <x v="0"/>
    <x v="0"/>
    <s v="Easy-staple paper"/>
    <n v="49.12"/>
    <n v="4"/>
    <n v="23.09"/>
    <s v="Profit"/>
  </r>
  <r>
    <d v="2017-06-10T00:00:00"/>
    <x v="3"/>
    <x v="5"/>
    <x v="428"/>
    <s v="Michelle Tran20170610"/>
    <x v="3818"/>
    <x v="3"/>
    <x v="0"/>
    <x v="1"/>
    <s v="Alphabetical Labels for Top Tab Filing"/>
    <n v="29.6"/>
    <n v="2"/>
    <n v="14.8"/>
    <s v="Profit"/>
  </r>
  <r>
    <d v="2017-06-10T00:00:00"/>
    <x v="3"/>
    <x v="5"/>
    <x v="428"/>
    <s v="Michelle Tran20170610"/>
    <x v="3818"/>
    <x v="3"/>
    <x v="1"/>
    <x v="11"/>
    <s v="O'Sullivan Living Dimensions 2-Shelf Bookcases"/>
    <n v="514.16999999999996"/>
    <n v="5"/>
    <n v="-30.25"/>
    <s v="Loss"/>
  </r>
  <r>
    <d v="2017-06-10T00:00:00"/>
    <x v="3"/>
    <x v="5"/>
    <x v="428"/>
    <s v="Michelle Tran20170610"/>
    <x v="3818"/>
    <x v="3"/>
    <x v="2"/>
    <x v="6"/>
    <s v="iHome FM Clock Radio with Lightning Dock"/>
    <n v="279.95999999999998"/>
    <n v="5"/>
    <n v="17.5"/>
    <s v="Profit"/>
  </r>
  <r>
    <d v="2017-06-10T00:00:00"/>
    <x v="3"/>
    <x v="5"/>
    <x v="573"/>
    <s v="Sean Christensen20170610"/>
    <x v="3819"/>
    <x v="14"/>
    <x v="2"/>
    <x v="9"/>
    <s v="ImationÂ 16GB Mini TravelDrive USB 2.0Â Flash Drive"/>
    <n v="132.52000000000001"/>
    <n v="4"/>
    <n v="54.33"/>
    <s v="Profit"/>
  </r>
  <r>
    <d v="2017-06-10T00:00:00"/>
    <x v="3"/>
    <x v="5"/>
    <x v="346"/>
    <s v="Ben Wallace20170610"/>
    <x v="3820"/>
    <x v="3"/>
    <x v="0"/>
    <x v="4"/>
    <s v="Newell 351"/>
    <n v="16.399999999999999"/>
    <n v="5"/>
    <n v="4.76"/>
    <s v="Profit"/>
  </r>
  <r>
    <d v="2017-06-10T00:00:00"/>
    <x v="3"/>
    <x v="5"/>
    <x v="319"/>
    <s v="Carl Ludwig20170610"/>
    <x v="3821"/>
    <x v="2"/>
    <x v="0"/>
    <x v="0"/>
    <s v="REDIFORM Incoming/Outgoing Call Register, 11&quot; X 8 1/2&quot;, 100 Messages"/>
    <n v="40.03"/>
    <n v="6"/>
    <n v="15.01"/>
    <s v="Profit"/>
  </r>
  <r>
    <d v="2017-06-10T00:00:00"/>
    <x v="3"/>
    <x v="5"/>
    <x v="37"/>
    <s v="Neil Ducich20170610"/>
    <x v="3822"/>
    <x v="16"/>
    <x v="0"/>
    <x v="2"/>
    <s v="24 Capacity Maxi Data Binder Racks, Pearl"/>
    <n v="1347.52"/>
    <n v="8"/>
    <n v="84.22"/>
    <s v="Profit"/>
  </r>
  <r>
    <d v="2017-06-10T00:00:00"/>
    <x v="3"/>
    <x v="5"/>
    <x v="49"/>
    <s v="Linda Cazamias20170610"/>
    <x v="3823"/>
    <x v="20"/>
    <x v="0"/>
    <x v="4"/>
    <s v="Prang Dustless Chalk Sticks"/>
    <n v="8.4"/>
    <n v="5"/>
    <n v="4.2"/>
    <s v="Profit"/>
  </r>
  <r>
    <d v="2017-06-10T00:00:00"/>
    <x v="3"/>
    <x v="5"/>
    <x v="649"/>
    <s v="Bill Donatelli20170610"/>
    <x v="3824"/>
    <x v="22"/>
    <x v="2"/>
    <x v="6"/>
    <s v="Logitech B530 USBÂ HeadsetÂ -Â headsetÂ - Full size, Binaural"/>
    <n v="88.78"/>
    <n v="3"/>
    <n v="7.77"/>
    <s v="Profit"/>
  </r>
  <r>
    <d v="2017-06-10T00:00:00"/>
    <x v="3"/>
    <x v="5"/>
    <x v="649"/>
    <s v="Bill Donatelli20170610"/>
    <x v="3824"/>
    <x v="22"/>
    <x v="0"/>
    <x v="1"/>
    <s v="Avery 512"/>
    <n v="11.56"/>
    <n v="4"/>
    <n v="5.43"/>
    <s v="Profit"/>
  </r>
  <r>
    <d v="2017-06-10T00:00:00"/>
    <x v="3"/>
    <x v="5"/>
    <x v="649"/>
    <s v="Bill Donatelli20170610"/>
    <x v="3824"/>
    <x v="22"/>
    <x v="0"/>
    <x v="2"/>
    <s v="Personal File Boxes with Fold-Down Carry Handle"/>
    <n v="15.58"/>
    <n v="1"/>
    <n v="3.9"/>
    <s v="Profit"/>
  </r>
  <r>
    <d v="2017-06-10T00:00:00"/>
    <x v="3"/>
    <x v="5"/>
    <x v="434"/>
    <s v="George Zrebassa20170610"/>
    <x v="3825"/>
    <x v="3"/>
    <x v="0"/>
    <x v="4"/>
    <s v="Sanford EarthWrite Recycled Pencils, Medium Soft, #2"/>
    <n v="14.7"/>
    <n v="7"/>
    <n v="4.12"/>
    <s v="Profit"/>
  </r>
  <r>
    <d v="2017-06-10T00:00:00"/>
    <x v="3"/>
    <x v="5"/>
    <x v="22"/>
    <s v="Muhammed MacIntyre20170610"/>
    <x v="3826"/>
    <x v="20"/>
    <x v="0"/>
    <x v="7"/>
    <s v="Plymouth Boxed Rubber Bands by Plymouth"/>
    <n v="14.13"/>
    <n v="3"/>
    <n v="0.71"/>
    <s v="Profit"/>
  </r>
  <r>
    <d v="2017-06-11T00:00:00"/>
    <x v="3"/>
    <x v="5"/>
    <x v="265"/>
    <s v="Dianna Vittorini20170611"/>
    <x v="3827"/>
    <x v="3"/>
    <x v="0"/>
    <x v="0"/>
    <s v="White Dual Perf Computer Printout Paper, 2700 Sheets, 1 Part, Heavyweight, 20 lbs., 14 7/8 x 11"/>
    <n v="122.97"/>
    <n v="3"/>
    <n v="60.26"/>
    <s v="Profit"/>
  </r>
  <r>
    <d v="2017-06-11T00:00:00"/>
    <x v="3"/>
    <x v="5"/>
    <x v="288"/>
    <s v="Becky Castell20170611"/>
    <x v="3828"/>
    <x v="12"/>
    <x v="1"/>
    <x v="5"/>
    <s v="Global Leather Executive Chair"/>
    <n v="280.79000000000002"/>
    <n v="1"/>
    <n v="35.1"/>
    <s v="Profit"/>
  </r>
  <r>
    <d v="2017-06-11T00:00:00"/>
    <x v="3"/>
    <x v="5"/>
    <x v="288"/>
    <s v="Becky Castell20170611"/>
    <x v="3828"/>
    <x v="12"/>
    <x v="0"/>
    <x v="2"/>
    <s v="Sortfiler Multipurpose Personal File Organizer, Black"/>
    <n v="68.45"/>
    <n v="4"/>
    <n v="7.7"/>
    <s v="Profit"/>
  </r>
  <r>
    <d v="2017-06-11T00:00:00"/>
    <x v="3"/>
    <x v="5"/>
    <x v="288"/>
    <s v="Becky Castell20170611"/>
    <x v="3828"/>
    <x v="12"/>
    <x v="0"/>
    <x v="4"/>
    <s v="Boston 16801 Nautilus Battery Pencil Sharpener"/>
    <n v="88.04"/>
    <n v="5"/>
    <n v="6.6"/>
    <s v="Profit"/>
  </r>
  <r>
    <d v="2017-06-11T00:00:00"/>
    <x v="3"/>
    <x v="5"/>
    <x v="288"/>
    <s v="Becky Castell20170611"/>
    <x v="3828"/>
    <x v="12"/>
    <x v="0"/>
    <x v="4"/>
    <s v="Newell 319"/>
    <n v="15.87"/>
    <n v="1"/>
    <n v="1.98"/>
    <s v="Profit"/>
  </r>
  <r>
    <d v="2017-06-11T00:00:00"/>
    <x v="3"/>
    <x v="5"/>
    <x v="288"/>
    <s v="Becky Castell20170611"/>
    <x v="3828"/>
    <x v="12"/>
    <x v="0"/>
    <x v="2"/>
    <s v="Fellowes Officeware Wire Shelving"/>
    <n v="215.59"/>
    <n v="3"/>
    <n v="-48.51"/>
    <s v="Loss"/>
  </r>
  <r>
    <d v="2017-06-11T00:00:00"/>
    <x v="3"/>
    <x v="5"/>
    <x v="61"/>
    <s v="Kristina Nunn20170611"/>
    <x v="3829"/>
    <x v="33"/>
    <x v="0"/>
    <x v="4"/>
    <s v="OIC #2 Pencils, Medium Soft"/>
    <n v="3.76"/>
    <n v="2"/>
    <n v="1.0900000000000001"/>
    <s v="Profit"/>
  </r>
  <r>
    <d v="2017-06-11T00:00:00"/>
    <x v="3"/>
    <x v="5"/>
    <x v="23"/>
    <s v="Tom Boeckenhauer20170611"/>
    <x v="3830"/>
    <x v="22"/>
    <x v="0"/>
    <x v="0"/>
    <s v="Xerox 1939"/>
    <n v="37.94"/>
    <n v="2"/>
    <n v="18.21"/>
    <s v="Profit"/>
  </r>
  <r>
    <d v="2017-06-11T00:00:00"/>
    <x v="3"/>
    <x v="5"/>
    <x v="23"/>
    <s v="Tom Boeckenhauer20170611"/>
    <x v="3830"/>
    <x v="22"/>
    <x v="0"/>
    <x v="3"/>
    <s v="Acco Pressboard Covers with Storage Hooks, 14 7/8&quot; x 11&quot;, Dark Blue"/>
    <n v="18.29"/>
    <n v="6"/>
    <n v="6.63"/>
    <s v="Profit"/>
  </r>
  <r>
    <d v="2017-06-11T00:00:00"/>
    <x v="3"/>
    <x v="5"/>
    <x v="23"/>
    <s v="Tom Boeckenhauer20170611"/>
    <x v="3830"/>
    <x v="22"/>
    <x v="2"/>
    <x v="15"/>
    <s v="Cisco Desktop Collaboration Experience DX650 IP Video Phone"/>
    <n v="385.8"/>
    <n v="5"/>
    <n v="130.21"/>
    <s v="Profit"/>
  </r>
  <r>
    <d v="2017-06-11T00:00:00"/>
    <x v="3"/>
    <x v="5"/>
    <x v="23"/>
    <s v="Tom Boeckenhauer20170611"/>
    <x v="3830"/>
    <x v="22"/>
    <x v="0"/>
    <x v="2"/>
    <s v="Belkin 19&quot; Vented Equipment Shelf, Black"/>
    <n v="102.96"/>
    <n v="2"/>
    <n v="1.03"/>
    <s v="Profit"/>
  </r>
  <r>
    <d v="2017-06-11T00:00:00"/>
    <x v="3"/>
    <x v="5"/>
    <x v="23"/>
    <s v="Tom Boeckenhauer20170611"/>
    <x v="3830"/>
    <x v="22"/>
    <x v="1"/>
    <x v="11"/>
    <s v="O'Sullivan 3-Shelf Heavy-Duty Bookcases"/>
    <n v="174.42"/>
    <n v="3"/>
    <n v="41.86"/>
    <s v="Profit"/>
  </r>
  <r>
    <d v="2017-06-11T00:00:00"/>
    <x v="3"/>
    <x v="5"/>
    <x v="368"/>
    <s v="Zuschuss Donatelli20170611"/>
    <x v="3831"/>
    <x v="3"/>
    <x v="0"/>
    <x v="12"/>
    <s v="Kensington 6 Outlet Guardian Standard Surge Protector"/>
    <n v="61.44"/>
    <n v="3"/>
    <n v="16.59"/>
    <s v="Profit"/>
  </r>
  <r>
    <d v="2017-06-11T00:00:00"/>
    <x v="3"/>
    <x v="5"/>
    <x v="456"/>
    <s v="Zuschuss Carroll20170611"/>
    <x v="3832"/>
    <x v="25"/>
    <x v="0"/>
    <x v="3"/>
    <s v="Acco Pressboard Covers with Storage Hooks, 14 7/8&quot; x 11&quot;, Executive Red"/>
    <n v="4.57"/>
    <n v="4"/>
    <n v="-3.81"/>
    <s v="Loss"/>
  </r>
  <r>
    <d v="2017-06-12T00:00:00"/>
    <x v="3"/>
    <x v="5"/>
    <x v="5"/>
    <s v="Maria Etezadi20170612"/>
    <x v="3833"/>
    <x v="4"/>
    <x v="0"/>
    <x v="3"/>
    <s v="Ibico Plastic Spiral Binding Combs"/>
    <n v="91.2"/>
    <n v="3"/>
    <n v="41.95"/>
    <s v="Profit"/>
  </r>
  <r>
    <d v="2017-06-12T00:00:00"/>
    <x v="3"/>
    <x v="5"/>
    <x v="5"/>
    <s v="Maria Etezadi20170612"/>
    <x v="3833"/>
    <x v="4"/>
    <x v="1"/>
    <x v="13"/>
    <s v="Iceberg OfficeWorks 42&quot; Round Tables"/>
    <n v="452.94"/>
    <n v="3"/>
    <n v="67.94"/>
    <s v="Profit"/>
  </r>
  <r>
    <d v="2017-06-12T00:00:00"/>
    <x v="3"/>
    <x v="5"/>
    <x v="242"/>
    <s v="Sarah Bern20170612"/>
    <x v="3834"/>
    <x v="20"/>
    <x v="0"/>
    <x v="0"/>
    <s v="TOPS Voice Message Log Book, Flash Format"/>
    <n v="19.04"/>
    <n v="4"/>
    <n v="9.33"/>
    <s v="Profit"/>
  </r>
  <r>
    <d v="2017-06-12T00:00:00"/>
    <x v="3"/>
    <x v="5"/>
    <x v="242"/>
    <s v="Sarah Bern20170612"/>
    <x v="3834"/>
    <x v="20"/>
    <x v="0"/>
    <x v="3"/>
    <s v="Angle-D Ring Binders"/>
    <n v="13.13"/>
    <n v="3"/>
    <n v="4.2699999999999996"/>
    <s v="Profit"/>
  </r>
  <r>
    <d v="2017-06-12T00:00:00"/>
    <x v="3"/>
    <x v="5"/>
    <x v="242"/>
    <s v="Sarah Bern20170612"/>
    <x v="3834"/>
    <x v="20"/>
    <x v="0"/>
    <x v="4"/>
    <s v="Boston 1730 StandUp Electric Pencil Sharpener"/>
    <n v="64.14"/>
    <n v="3"/>
    <n v="16.68"/>
    <s v="Profit"/>
  </r>
  <r>
    <d v="2017-06-12T00:00:00"/>
    <x v="3"/>
    <x v="5"/>
    <x v="242"/>
    <s v="Sarah Bern20170612"/>
    <x v="3834"/>
    <x v="20"/>
    <x v="1"/>
    <x v="5"/>
    <s v="Safco Contoured Stacking Chairs"/>
    <n v="858.24"/>
    <n v="4"/>
    <n v="143.04"/>
    <s v="Profit"/>
  </r>
  <r>
    <d v="2017-06-12T00:00:00"/>
    <x v="3"/>
    <x v="5"/>
    <x v="164"/>
    <s v="Lena Creighton20170612"/>
    <x v="3835"/>
    <x v="16"/>
    <x v="1"/>
    <x v="8"/>
    <s v="Dana Swing-Arm Lamps"/>
    <n v="17.09"/>
    <n v="2"/>
    <n v="1.07"/>
    <s v="Profit"/>
  </r>
  <r>
    <d v="2017-06-12T00:00:00"/>
    <x v="3"/>
    <x v="5"/>
    <x v="459"/>
    <s v="Hunter Glantz20170612"/>
    <x v="3836"/>
    <x v="10"/>
    <x v="2"/>
    <x v="9"/>
    <s v="Microsoft Sculpt Comfort Mouse"/>
    <n v="63.92"/>
    <n v="2"/>
    <n v="19.18"/>
    <s v="Profit"/>
  </r>
  <r>
    <d v="2017-06-12T00:00:00"/>
    <x v="3"/>
    <x v="5"/>
    <x v="417"/>
    <s v="Sarah Brown20170612"/>
    <x v="3837"/>
    <x v="22"/>
    <x v="2"/>
    <x v="6"/>
    <s v="OtterBox Defender Series Case - Samsung Galaxy S4"/>
    <n v="71.98"/>
    <n v="3"/>
    <n v="9"/>
    <s v="Profit"/>
  </r>
  <r>
    <d v="2017-06-12T00:00:00"/>
    <x v="3"/>
    <x v="5"/>
    <x v="417"/>
    <s v="Sarah Brown20170612"/>
    <x v="3837"/>
    <x v="22"/>
    <x v="0"/>
    <x v="0"/>
    <s v="Xerox 203"/>
    <n v="19.440000000000001"/>
    <n v="3"/>
    <n v="9.33"/>
    <s v="Profit"/>
  </r>
  <r>
    <d v="2017-06-12T00:00:00"/>
    <x v="3"/>
    <x v="5"/>
    <x v="350"/>
    <s v="Troy Staebel20170612"/>
    <x v="3838"/>
    <x v="1"/>
    <x v="1"/>
    <x v="8"/>
    <s v="Eldon Expressions Wood Desk Accessories, Oak"/>
    <n v="8.86"/>
    <n v="3"/>
    <n v="-6.86"/>
    <s v="Loss"/>
  </r>
  <r>
    <d v="2017-06-13T00:00:00"/>
    <x v="3"/>
    <x v="5"/>
    <x v="26"/>
    <s v="Shirley Daniels20170613"/>
    <x v="3839"/>
    <x v="1"/>
    <x v="0"/>
    <x v="2"/>
    <s v="Belkin 19&quot; Vented Equipment Shelf, Black"/>
    <n v="164.74"/>
    <n v="4"/>
    <n v="-39.119999999999997"/>
    <s v="Loss"/>
  </r>
  <r>
    <d v="2017-06-13T00:00:00"/>
    <x v="3"/>
    <x v="5"/>
    <x v="26"/>
    <s v="Shirley Daniels20170613"/>
    <x v="3839"/>
    <x v="1"/>
    <x v="1"/>
    <x v="5"/>
    <s v="Global Super Steno Chair"/>
    <n v="470.3"/>
    <n v="7"/>
    <n v="-87.34"/>
    <s v="Loss"/>
  </r>
  <r>
    <d v="2017-06-13T00:00:00"/>
    <x v="3"/>
    <x v="5"/>
    <x v="26"/>
    <s v="Shirley Daniels20170613"/>
    <x v="3839"/>
    <x v="1"/>
    <x v="2"/>
    <x v="6"/>
    <s v="OtterBox Defender Series Case - Samsung Galaxy S4"/>
    <n v="47.98"/>
    <n v="2"/>
    <n v="6"/>
    <s v="Profit"/>
  </r>
  <r>
    <d v="2017-06-13T00:00:00"/>
    <x v="3"/>
    <x v="5"/>
    <x v="194"/>
    <s v="Paul Gonzalez20170613"/>
    <x v="3840"/>
    <x v="6"/>
    <x v="0"/>
    <x v="4"/>
    <s v="Boston 1799 Powerhouse Electric Pencil Sharpener"/>
    <n v="181.86"/>
    <n v="7"/>
    <n v="50.92"/>
    <s v="Profit"/>
  </r>
  <r>
    <d v="2017-06-13T00:00:00"/>
    <x v="3"/>
    <x v="5"/>
    <x v="581"/>
    <s v="Tamara Willingham20170613"/>
    <x v="3841"/>
    <x v="22"/>
    <x v="1"/>
    <x v="5"/>
    <s v="Global Wood Trimmed Manager's Task Chair, Khaki"/>
    <n v="291.14"/>
    <n v="4"/>
    <n v="-25.47"/>
    <s v="Loss"/>
  </r>
  <r>
    <d v="2017-06-15T00:00:00"/>
    <x v="3"/>
    <x v="5"/>
    <x v="786"/>
    <s v="Clay Cheatham20170615"/>
    <x v="3842"/>
    <x v="3"/>
    <x v="2"/>
    <x v="6"/>
    <s v="Anker 36W 4-Port USB Wall Charger Travel Power Adapter for iPhone 5s 5c 5"/>
    <n v="47.98"/>
    <n v="3"/>
    <n v="4.8"/>
    <s v="Profit"/>
  </r>
  <r>
    <d v="2017-06-15T00:00:00"/>
    <x v="3"/>
    <x v="5"/>
    <x v="210"/>
    <s v="Tamara Dahlen20170615"/>
    <x v="3843"/>
    <x v="1"/>
    <x v="0"/>
    <x v="4"/>
    <s v="Newell 331"/>
    <n v="19.559999999999999"/>
    <n v="5"/>
    <n v="1.71"/>
    <s v="Profit"/>
  </r>
  <r>
    <d v="2017-06-15T00:00:00"/>
    <x v="3"/>
    <x v="5"/>
    <x v="723"/>
    <s v="Stuart Calhoun20170615"/>
    <x v="3844"/>
    <x v="3"/>
    <x v="0"/>
    <x v="4"/>
    <s v="Dixon Prang Watercolor Pencils, 10-Color Set with Brush"/>
    <n v="4.26"/>
    <n v="1"/>
    <n v="1.75"/>
    <s v="Profit"/>
  </r>
  <r>
    <d v="2017-06-15T00:00:00"/>
    <x v="3"/>
    <x v="5"/>
    <x v="222"/>
    <s v="Dean percer20170615"/>
    <x v="3845"/>
    <x v="28"/>
    <x v="0"/>
    <x v="1"/>
    <s v="Avery 490"/>
    <n v="44.4"/>
    <n v="3"/>
    <n v="22.2"/>
    <s v="Profit"/>
  </r>
  <r>
    <d v="2017-06-15T00:00:00"/>
    <x v="3"/>
    <x v="5"/>
    <x v="222"/>
    <s v="Dean percer20170615"/>
    <x v="3845"/>
    <x v="28"/>
    <x v="0"/>
    <x v="2"/>
    <s v="Tenex Personal Self-Stacking Standard File Box, Black/Gray"/>
    <n v="84.55"/>
    <n v="5"/>
    <n v="22.83"/>
    <s v="Profit"/>
  </r>
  <r>
    <d v="2017-06-15T00:00:00"/>
    <x v="3"/>
    <x v="5"/>
    <x v="222"/>
    <s v="Dean percer20170615"/>
    <x v="3845"/>
    <x v="28"/>
    <x v="0"/>
    <x v="0"/>
    <s v="Xerox 1992"/>
    <n v="17.940000000000001"/>
    <n v="3"/>
    <n v="8.7899999999999991"/>
    <s v="Profit"/>
  </r>
  <r>
    <d v="2017-06-15T00:00:00"/>
    <x v="3"/>
    <x v="5"/>
    <x v="94"/>
    <s v="Kristen Hastings20170615"/>
    <x v="3846"/>
    <x v="3"/>
    <x v="2"/>
    <x v="6"/>
    <s v="Panasonic KX T7736-B Digital phone"/>
    <n v="119.96"/>
    <n v="1"/>
    <n v="7.5"/>
    <s v="Profit"/>
  </r>
  <r>
    <d v="2017-06-15T00:00:00"/>
    <x v="3"/>
    <x v="5"/>
    <x v="93"/>
    <s v="Thomas Seio20170615"/>
    <x v="3847"/>
    <x v="15"/>
    <x v="2"/>
    <x v="6"/>
    <s v="HTC One"/>
    <n v="239.98"/>
    <n v="3"/>
    <n v="27"/>
    <s v="Profit"/>
  </r>
  <r>
    <d v="2017-06-15T00:00:00"/>
    <x v="3"/>
    <x v="5"/>
    <x v="93"/>
    <s v="Thomas Seio20170615"/>
    <x v="3847"/>
    <x v="15"/>
    <x v="1"/>
    <x v="8"/>
    <s v="Staple-based wall hangings"/>
    <n v="31.17"/>
    <n v="4"/>
    <n v="9.35"/>
    <s v="Profit"/>
  </r>
  <r>
    <d v="2017-06-15T00:00:00"/>
    <x v="3"/>
    <x v="5"/>
    <x v="93"/>
    <s v="Thomas Seio20170615"/>
    <x v="3847"/>
    <x v="15"/>
    <x v="1"/>
    <x v="13"/>
    <s v="Barricks 18&quot; x 48&quot; Non-Folding Utility Table with Bottom Storage Shelf"/>
    <n v="120.96"/>
    <n v="2"/>
    <n v="-28.22"/>
    <s v="Loss"/>
  </r>
  <r>
    <d v="2017-06-15T00:00:00"/>
    <x v="3"/>
    <x v="5"/>
    <x v="93"/>
    <s v="Thomas Seio20170615"/>
    <x v="3847"/>
    <x v="15"/>
    <x v="2"/>
    <x v="6"/>
    <s v="Samsung Galaxy S III - 16GB - pebble blue (T-Mobile)"/>
    <n v="2239.94"/>
    <n v="8"/>
    <n v="223.99"/>
    <s v="Profit"/>
  </r>
  <r>
    <d v="2017-06-15T00:00:00"/>
    <x v="3"/>
    <x v="5"/>
    <x v="93"/>
    <s v="Thomas Seio20170615"/>
    <x v="3847"/>
    <x v="15"/>
    <x v="0"/>
    <x v="12"/>
    <s v="Staple holder"/>
    <n v="76.61"/>
    <n v="8"/>
    <n v="6.7"/>
    <s v="Profit"/>
  </r>
  <r>
    <d v="2017-06-15T00:00:00"/>
    <x v="3"/>
    <x v="5"/>
    <x v="93"/>
    <s v="Thomas Seio20170615"/>
    <x v="3847"/>
    <x v="15"/>
    <x v="0"/>
    <x v="2"/>
    <s v="Hot File 7-Pocket, Floor Stand"/>
    <n v="142.78"/>
    <n v="1"/>
    <n v="17.850000000000001"/>
    <s v="Profit"/>
  </r>
  <r>
    <d v="2017-06-15T00:00:00"/>
    <x v="3"/>
    <x v="5"/>
    <x v="93"/>
    <s v="Thomas Seio20170615"/>
    <x v="3847"/>
    <x v="15"/>
    <x v="0"/>
    <x v="0"/>
    <s v="Xerox 1955"/>
    <n v="91.36"/>
    <n v="5"/>
    <n v="29.69"/>
    <s v="Profit"/>
  </r>
  <r>
    <d v="2017-06-15T00:00:00"/>
    <x v="3"/>
    <x v="5"/>
    <x v="364"/>
    <s v="Joe Elijah20170615"/>
    <x v="3848"/>
    <x v="25"/>
    <x v="1"/>
    <x v="5"/>
    <s v="Global Executive Mid-Back Manager's Chair"/>
    <n v="698.35"/>
    <n v="3"/>
    <n v="52.38"/>
    <s v="Profit"/>
  </r>
  <r>
    <d v="2017-06-15T00:00:00"/>
    <x v="3"/>
    <x v="5"/>
    <x v="364"/>
    <s v="Joe Elijah20170615"/>
    <x v="3848"/>
    <x v="25"/>
    <x v="1"/>
    <x v="11"/>
    <s v="O'Sullivan 2-Shelf Heavy-Duty Bookcases"/>
    <n v="77.73"/>
    <n v="2"/>
    <n v="-3.89"/>
    <s v="Loss"/>
  </r>
  <r>
    <d v="2017-06-16T00:00:00"/>
    <x v="3"/>
    <x v="5"/>
    <x v="595"/>
    <s v="Claudia Bergmann20170616"/>
    <x v="3849"/>
    <x v="25"/>
    <x v="0"/>
    <x v="4"/>
    <s v="Quartet Omega Colored Chalk, 12/Pack"/>
    <n v="14.02"/>
    <n v="3"/>
    <n v="4.7300000000000004"/>
    <s v="Profit"/>
  </r>
  <r>
    <d v="2017-06-16T00:00:00"/>
    <x v="3"/>
    <x v="5"/>
    <x v="264"/>
    <s v="Joel Eaton20170616"/>
    <x v="3850"/>
    <x v="5"/>
    <x v="1"/>
    <x v="5"/>
    <s v="Global Airflow Leather Mesh Back Chair, Black"/>
    <n v="301.95999999999998"/>
    <n v="2"/>
    <n v="90.59"/>
    <s v="Profit"/>
  </r>
  <r>
    <d v="2017-06-16T00:00:00"/>
    <x v="3"/>
    <x v="5"/>
    <x v="264"/>
    <s v="Joel Eaton20170616"/>
    <x v="3850"/>
    <x v="5"/>
    <x v="0"/>
    <x v="12"/>
    <s v="Fellowes Smart Surge Ten-Outlet Protector, Platinum"/>
    <n v="180.66"/>
    <n v="3"/>
    <n v="50.58"/>
    <s v="Profit"/>
  </r>
  <r>
    <d v="2017-06-16T00:00:00"/>
    <x v="3"/>
    <x v="5"/>
    <x v="264"/>
    <s v="Joel Eaton20170616"/>
    <x v="3850"/>
    <x v="5"/>
    <x v="2"/>
    <x v="6"/>
    <s v="Pyle PMP37LED"/>
    <n v="191.98"/>
    <n v="2"/>
    <n v="51.83"/>
    <s v="Profit"/>
  </r>
  <r>
    <d v="2017-06-16T00:00:00"/>
    <x v="3"/>
    <x v="5"/>
    <x v="264"/>
    <s v="Joel Eaton20170616"/>
    <x v="3850"/>
    <x v="5"/>
    <x v="2"/>
    <x v="6"/>
    <s v="Clarity 53712"/>
    <n v="65.989999999999995"/>
    <n v="1"/>
    <n v="17.16"/>
    <s v="Profit"/>
  </r>
  <r>
    <d v="2017-06-16T00:00:00"/>
    <x v="3"/>
    <x v="5"/>
    <x v="350"/>
    <s v="Troy Staebel20170616"/>
    <x v="3851"/>
    <x v="3"/>
    <x v="1"/>
    <x v="5"/>
    <s v="Hon Multipurpose Stacking Arm Chairs"/>
    <n v="1212.96"/>
    <n v="7"/>
    <n v="90.97"/>
    <s v="Profit"/>
  </r>
  <r>
    <d v="2017-06-16T00:00:00"/>
    <x v="3"/>
    <x v="5"/>
    <x v="350"/>
    <s v="Troy Staebel20170616"/>
    <x v="3851"/>
    <x v="3"/>
    <x v="0"/>
    <x v="0"/>
    <s v="Wirebound Message Books, Four 2 3/4&quot; x 5&quot; Forms per Page, 600 Sets per Book"/>
    <n v="18.54"/>
    <n v="2"/>
    <n v="8.7100000000000009"/>
    <s v="Profit"/>
  </r>
  <r>
    <d v="2017-06-16T00:00:00"/>
    <x v="3"/>
    <x v="5"/>
    <x v="314"/>
    <s v="Alejandro Ballentine20170616"/>
    <x v="3852"/>
    <x v="31"/>
    <x v="0"/>
    <x v="14"/>
    <s v="Acme Elite Stainless Steel Scissors"/>
    <n v="16.68"/>
    <n v="2"/>
    <n v="4.34"/>
    <s v="Profit"/>
  </r>
  <r>
    <d v="2017-06-16T00:00:00"/>
    <x v="3"/>
    <x v="5"/>
    <x v="314"/>
    <s v="Alejandro Ballentine20170616"/>
    <x v="3852"/>
    <x v="31"/>
    <x v="0"/>
    <x v="0"/>
    <s v="Xerox 215"/>
    <n v="19.440000000000001"/>
    <n v="3"/>
    <n v="9.33"/>
    <s v="Profit"/>
  </r>
  <r>
    <d v="2017-06-16T00:00:00"/>
    <x v="3"/>
    <x v="5"/>
    <x v="314"/>
    <s v="Alejandro Ballentine20170616"/>
    <x v="3852"/>
    <x v="31"/>
    <x v="0"/>
    <x v="0"/>
    <s v="Xerox 1885"/>
    <n v="192.16"/>
    <n v="4"/>
    <n v="92.24"/>
    <s v="Profit"/>
  </r>
  <r>
    <d v="2017-06-16T00:00:00"/>
    <x v="3"/>
    <x v="5"/>
    <x v="521"/>
    <s v="Michael Kennedy20170616"/>
    <x v="3853"/>
    <x v="1"/>
    <x v="0"/>
    <x v="3"/>
    <s v="Storex DuraTech Recycled Plastic Frosted Binders"/>
    <n v="5.94"/>
    <n v="7"/>
    <n v="-8.9"/>
    <s v="Loss"/>
  </r>
  <r>
    <d v="2017-06-16T00:00:00"/>
    <x v="3"/>
    <x v="5"/>
    <x v="349"/>
    <s v="Christine Sundaresam20170616"/>
    <x v="3854"/>
    <x v="10"/>
    <x v="2"/>
    <x v="9"/>
    <s v="Logitech Wireless Performance Mouse MX for PC and Mac"/>
    <n v="479.95"/>
    <n v="6"/>
    <n v="107.99"/>
    <s v="Profit"/>
  </r>
  <r>
    <d v="2017-06-16T00:00:00"/>
    <x v="3"/>
    <x v="5"/>
    <x v="349"/>
    <s v="Christine Sundaresam20170616"/>
    <x v="3854"/>
    <x v="10"/>
    <x v="0"/>
    <x v="4"/>
    <s v="Newell 330"/>
    <n v="23.92"/>
    <n v="5"/>
    <n v="1.79"/>
    <s v="Profit"/>
  </r>
  <r>
    <d v="2017-06-17T00:00:00"/>
    <x v="3"/>
    <x v="5"/>
    <x v="375"/>
    <s v="Katherine Ducich20170617"/>
    <x v="3855"/>
    <x v="3"/>
    <x v="0"/>
    <x v="3"/>
    <s v="Trimflex Flexible Post Binders"/>
    <n v="51.31"/>
    <n v="3"/>
    <n v="17.96"/>
    <s v="Profit"/>
  </r>
  <r>
    <d v="2017-06-17T00:00:00"/>
    <x v="3"/>
    <x v="5"/>
    <x v="413"/>
    <s v="Philip Fox20170617"/>
    <x v="3856"/>
    <x v="22"/>
    <x v="1"/>
    <x v="8"/>
    <s v="Howard Miller 13-3/4&quot; Diameter Brushed Chrome Round Wall Clock"/>
    <n v="155.25"/>
    <n v="3"/>
    <n v="46.58"/>
    <s v="Profit"/>
  </r>
  <r>
    <d v="2017-06-17T00:00:00"/>
    <x v="3"/>
    <x v="5"/>
    <x v="413"/>
    <s v="Philip Fox20170617"/>
    <x v="3856"/>
    <x v="22"/>
    <x v="0"/>
    <x v="2"/>
    <s v="Project Tote Personal File"/>
    <n v="14.03"/>
    <n v="1"/>
    <n v="4.07"/>
    <s v="Profit"/>
  </r>
  <r>
    <d v="2017-06-17T00:00:00"/>
    <x v="3"/>
    <x v="5"/>
    <x v="465"/>
    <s v="Luke Schmidt20170617"/>
    <x v="3857"/>
    <x v="1"/>
    <x v="0"/>
    <x v="0"/>
    <s v="Rediform Wirebound &quot;Phone Memo&quot; Message Book, 11 x 5-3/4"/>
    <n v="12.22"/>
    <n v="2"/>
    <n v="4.43"/>
    <s v="Profit"/>
  </r>
  <r>
    <d v="2017-06-17T00:00:00"/>
    <x v="3"/>
    <x v="5"/>
    <x v="465"/>
    <s v="Luke Schmidt20170617"/>
    <x v="3857"/>
    <x v="1"/>
    <x v="0"/>
    <x v="3"/>
    <s v="Avery Durable Binders"/>
    <n v="2.2999999999999998"/>
    <n v="4"/>
    <n v="-3.57"/>
    <s v="Loss"/>
  </r>
  <r>
    <d v="2017-06-17T00:00:00"/>
    <x v="3"/>
    <x v="5"/>
    <x v="465"/>
    <s v="Luke Schmidt20170617"/>
    <x v="3857"/>
    <x v="1"/>
    <x v="0"/>
    <x v="3"/>
    <s v="Fellowes Binding Cases"/>
    <n v="9.36"/>
    <n v="4"/>
    <n v="-16.38"/>
    <s v="Loss"/>
  </r>
  <r>
    <d v="2017-06-17T00:00:00"/>
    <x v="3"/>
    <x v="5"/>
    <x v="371"/>
    <s v="Ryan Akin20170617"/>
    <x v="3858"/>
    <x v="26"/>
    <x v="0"/>
    <x v="2"/>
    <s v="Carina Media Storage Towers in Natural &amp; Black"/>
    <n v="146.35"/>
    <n v="3"/>
    <n v="-32.93"/>
    <s v="Loss"/>
  </r>
  <r>
    <d v="2017-06-17T00:00:00"/>
    <x v="3"/>
    <x v="5"/>
    <x v="50"/>
    <s v="Steven Roelle20170617"/>
    <x v="3859"/>
    <x v="20"/>
    <x v="2"/>
    <x v="15"/>
    <s v="Hewlett-Packard Desktjet 6988DT Refurbished Printer"/>
    <n v="3404.5"/>
    <n v="5"/>
    <n v="1668.21"/>
    <s v="Profit"/>
  </r>
  <r>
    <d v="2017-06-17T00:00:00"/>
    <x v="3"/>
    <x v="5"/>
    <x v="50"/>
    <s v="Steven Roelle20170617"/>
    <x v="3859"/>
    <x v="20"/>
    <x v="2"/>
    <x v="9"/>
    <s v="Kingston Digital DataTraveler 64GB USB 2.0"/>
    <n v="101.34"/>
    <n v="3"/>
    <n v="8.11"/>
    <s v="Profit"/>
  </r>
  <r>
    <d v="2017-06-18T00:00:00"/>
    <x v="3"/>
    <x v="5"/>
    <x v="583"/>
    <s v="Craig Carreira20170618"/>
    <x v="3860"/>
    <x v="3"/>
    <x v="1"/>
    <x v="11"/>
    <s v="Bush Andora Bookcase, Maple/Graphite Gray Finish"/>
    <n v="917.92"/>
    <n v="9"/>
    <n v="75.59"/>
    <s v="Profit"/>
  </r>
  <r>
    <d v="2017-06-18T00:00:00"/>
    <x v="3"/>
    <x v="5"/>
    <x v="583"/>
    <s v="Craig Carreira20170618"/>
    <x v="3860"/>
    <x v="3"/>
    <x v="0"/>
    <x v="0"/>
    <s v="Xerox 1930"/>
    <n v="38.880000000000003"/>
    <n v="6"/>
    <n v="19.05"/>
    <s v="Profit"/>
  </r>
  <r>
    <d v="2017-06-18T00:00:00"/>
    <x v="3"/>
    <x v="5"/>
    <x v="646"/>
    <s v="Neil Knudson20170618"/>
    <x v="3861"/>
    <x v="0"/>
    <x v="0"/>
    <x v="0"/>
    <s v="Xerox 1925"/>
    <n v="74.349999999999994"/>
    <n v="3"/>
    <n v="23.24"/>
    <s v="Profit"/>
  </r>
  <r>
    <d v="2017-06-19T00:00:00"/>
    <x v="3"/>
    <x v="5"/>
    <x v="444"/>
    <s v="Allen Rosenblatt20170619"/>
    <x v="3862"/>
    <x v="20"/>
    <x v="0"/>
    <x v="0"/>
    <s v="Xerox 1943"/>
    <n v="97.82"/>
    <n v="2"/>
    <n v="45.98"/>
    <s v="Profit"/>
  </r>
  <r>
    <d v="2017-06-19T00:00:00"/>
    <x v="3"/>
    <x v="5"/>
    <x v="444"/>
    <s v="Allen Rosenblatt20170619"/>
    <x v="3862"/>
    <x v="20"/>
    <x v="2"/>
    <x v="9"/>
    <s v="Sony 16GB Class 10 Micro SDHC R40 Memory Card"/>
    <n v="103.12"/>
    <n v="8"/>
    <n v="10.31"/>
    <s v="Profit"/>
  </r>
  <r>
    <d v="2017-06-19T00:00:00"/>
    <x v="3"/>
    <x v="5"/>
    <x v="251"/>
    <s v="Frank Olsen20170619"/>
    <x v="3863"/>
    <x v="0"/>
    <x v="0"/>
    <x v="14"/>
    <s v="Fiskars Spring-Action Scissors"/>
    <n v="11.18"/>
    <n v="1"/>
    <n v="0.84"/>
    <s v="Profit"/>
  </r>
  <r>
    <d v="2017-06-19T00:00:00"/>
    <x v="3"/>
    <x v="5"/>
    <x v="251"/>
    <s v="Frank Olsen20170619"/>
    <x v="3863"/>
    <x v="0"/>
    <x v="0"/>
    <x v="2"/>
    <s v="Safco Industrial Wire Shelving"/>
    <n v="153.58000000000001"/>
    <n v="2"/>
    <n v="-32.64"/>
    <s v="Loss"/>
  </r>
  <r>
    <d v="2017-06-19T00:00:00"/>
    <x v="3"/>
    <x v="5"/>
    <x v="456"/>
    <s v="Zuschuss Carroll20170619"/>
    <x v="3864"/>
    <x v="0"/>
    <x v="0"/>
    <x v="12"/>
    <s v="Holmes Visible Mist Ultrasonic Humidifier with 2.3-Gallon Output per Day, Replacement Filter"/>
    <n v="2.2599999999999998"/>
    <n v="1"/>
    <n v="-5.21"/>
    <s v="Loss"/>
  </r>
  <r>
    <d v="2017-06-19T00:00:00"/>
    <x v="3"/>
    <x v="5"/>
    <x v="456"/>
    <s v="Zuschuss Carroll20170619"/>
    <x v="3864"/>
    <x v="0"/>
    <x v="0"/>
    <x v="12"/>
    <s v="Hoover Replacement Belt for Commercial Guardsman Heavy-Duty Upright Vacuum"/>
    <n v="0.44"/>
    <n v="1"/>
    <n v="-1.1100000000000001"/>
    <s v="Loss"/>
  </r>
  <r>
    <d v="2017-06-19T00:00:00"/>
    <x v="3"/>
    <x v="5"/>
    <x v="456"/>
    <s v="Zuschuss Carroll20170619"/>
    <x v="3864"/>
    <x v="0"/>
    <x v="0"/>
    <x v="0"/>
    <s v="Xerox 1982"/>
    <n v="146.18"/>
    <n v="8"/>
    <n v="47.51"/>
    <s v="Profit"/>
  </r>
  <r>
    <d v="2017-06-19T00:00:00"/>
    <x v="3"/>
    <x v="5"/>
    <x v="121"/>
    <s v="Katharine Harms20170619"/>
    <x v="3865"/>
    <x v="10"/>
    <x v="1"/>
    <x v="5"/>
    <s v="Global Ergonomic Managers Chair"/>
    <n v="760.12"/>
    <n v="6"/>
    <n v="-43.44"/>
    <s v="Loss"/>
  </r>
  <r>
    <d v="2017-06-19T00:00:00"/>
    <x v="3"/>
    <x v="5"/>
    <x v="121"/>
    <s v="Katharine Harms20170619"/>
    <x v="3865"/>
    <x v="10"/>
    <x v="1"/>
    <x v="8"/>
    <s v="Contemporary Wood/Metal Frame"/>
    <n v="38.78"/>
    <n v="3"/>
    <n v="7.27"/>
    <s v="Profit"/>
  </r>
  <r>
    <d v="2017-06-19T00:00:00"/>
    <x v="3"/>
    <x v="5"/>
    <x v="121"/>
    <s v="Katharine Harms20170619"/>
    <x v="3865"/>
    <x v="10"/>
    <x v="2"/>
    <x v="9"/>
    <s v="Memorex 25GB 6X Branded Blu-Ray Recordable Disc, 15/Pack"/>
    <n v="122.33"/>
    <n v="9"/>
    <n v="1.53"/>
    <s v="Profit"/>
  </r>
  <r>
    <d v="2017-06-19T00:00:00"/>
    <x v="3"/>
    <x v="5"/>
    <x v="35"/>
    <s v="Deborah Brumfield20170619"/>
    <x v="3866"/>
    <x v="0"/>
    <x v="0"/>
    <x v="3"/>
    <s v="GBC Plasticlear Binding Covers"/>
    <n v="6.89"/>
    <n v="3"/>
    <n v="-11.02"/>
    <s v="Loss"/>
  </r>
  <r>
    <d v="2017-06-19T00:00:00"/>
    <x v="3"/>
    <x v="5"/>
    <x v="35"/>
    <s v="Deborah Brumfield20170619"/>
    <x v="3866"/>
    <x v="0"/>
    <x v="1"/>
    <x v="13"/>
    <s v="Chromcraft Bull-Nose Wood Round Conference Table Top, Wood Base"/>
    <n v="457.49"/>
    <n v="3"/>
    <n v="-84.96"/>
    <s v="Loss"/>
  </r>
  <r>
    <d v="2017-06-19T00:00:00"/>
    <x v="3"/>
    <x v="5"/>
    <x v="763"/>
    <s v="Jim Sink20170619"/>
    <x v="3867"/>
    <x v="20"/>
    <x v="0"/>
    <x v="2"/>
    <s v="Space Solutions Commercial Steel Shelving"/>
    <n v="129.30000000000001"/>
    <n v="2"/>
    <n v="6.47"/>
    <s v="Profit"/>
  </r>
  <r>
    <d v="2017-06-19T00:00:00"/>
    <x v="3"/>
    <x v="5"/>
    <x v="763"/>
    <s v="Jim Sink20170619"/>
    <x v="3867"/>
    <x v="20"/>
    <x v="0"/>
    <x v="3"/>
    <s v="Wilson Jones Turn Tabs Binder Tool for Ring Binders"/>
    <n v="11.57"/>
    <n v="3"/>
    <n v="3.76"/>
    <s v="Profit"/>
  </r>
  <r>
    <d v="2017-06-19T00:00:00"/>
    <x v="3"/>
    <x v="5"/>
    <x v="208"/>
    <s v="George Ashbrook20170619"/>
    <x v="3868"/>
    <x v="3"/>
    <x v="1"/>
    <x v="8"/>
    <s v="DAX Copper Panel Document Frame, 5 x 7 Size"/>
    <n v="50.32"/>
    <n v="4"/>
    <n v="21.13"/>
    <s v="Profit"/>
  </r>
  <r>
    <d v="2017-06-19T00:00:00"/>
    <x v="3"/>
    <x v="5"/>
    <x v="208"/>
    <s v="George Ashbrook20170619"/>
    <x v="3868"/>
    <x v="3"/>
    <x v="0"/>
    <x v="0"/>
    <s v="Xerox 1907"/>
    <n v="24.56"/>
    <n v="2"/>
    <n v="11.54"/>
    <s v="Profit"/>
  </r>
  <r>
    <d v="2017-06-20T00:00:00"/>
    <x v="3"/>
    <x v="5"/>
    <x v="546"/>
    <s v="Toby Ritter20170620"/>
    <x v="3869"/>
    <x v="23"/>
    <x v="2"/>
    <x v="9"/>
    <s v="Razer Kraken PRO Over Ear PC and Music Headset"/>
    <n v="239.97"/>
    <n v="3"/>
    <n v="71.989999999999995"/>
    <s v="Profit"/>
  </r>
  <r>
    <d v="2017-06-20T00:00:00"/>
    <x v="3"/>
    <x v="5"/>
    <x v="546"/>
    <s v="Toby Ritter20170620"/>
    <x v="3869"/>
    <x v="23"/>
    <x v="0"/>
    <x v="1"/>
    <s v="Avery 508"/>
    <n v="9.82"/>
    <n v="2"/>
    <n v="4.8099999999999996"/>
    <s v="Profit"/>
  </r>
  <r>
    <d v="2017-06-20T00:00:00"/>
    <x v="3"/>
    <x v="5"/>
    <x v="617"/>
    <s v="Jeremy Ellison20170620"/>
    <x v="3870"/>
    <x v="20"/>
    <x v="2"/>
    <x v="9"/>
    <s v="Anker Ultrathin Bluetooth Wireless Keyboard Aluminum Cover with Stand"/>
    <n v="149.94999999999999"/>
    <n v="5"/>
    <n v="15"/>
    <s v="Profit"/>
  </r>
  <r>
    <d v="2017-06-20T00:00:00"/>
    <x v="3"/>
    <x v="5"/>
    <x v="617"/>
    <s v="Jeremy Ellison20170620"/>
    <x v="3870"/>
    <x v="20"/>
    <x v="0"/>
    <x v="3"/>
    <s v="Acco D-Ring Binder w/DublLock"/>
    <n v="51.31"/>
    <n v="3"/>
    <n v="18.600000000000001"/>
    <s v="Profit"/>
  </r>
  <r>
    <d v="2017-06-20T00:00:00"/>
    <x v="3"/>
    <x v="5"/>
    <x v="43"/>
    <s v="Shui Tom20170620"/>
    <x v="3871"/>
    <x v="10"/>
    <x v="0"/>
    <x v="0"/>
    <s v="Xerox 203"/>
    <n v="31.1"/>
    <n v="6"/>
    <n v="10.89"/>
    <s v="Profit"/>
  </r>
  <r>
    <d v="2017-06-20T00:00:00"/>
    <x v="3"/>
    <x v="5"/>
    <x v="43"/>
    <s v="Shui Tom20170620"/>
    <x v="3871"/>
    <x v="10"/>
    <x v="0"/>
    <x v="4"/>
    <s v="Newell 35"/>
    <n v="5.25"/>
    <n v="2"/>
    <n v="0.59"/>
    <s v="Profit"/>
  </r>
  <r>
    <d v="2017-06-20T00:00:00"/>
    <x v="3"/>
    <x v="5"/>
    <x v="137"/>
    <s v="Pauline Johnson20170620"/>
    <x v="3872"/>
    <x v="16"/>
    <x v="0"/>
    <x v="2"/>
    <s v="Plastic Stacking Crates &amp; Casters"/>
    <n v="4.46"/>
    <n v="1"/>
    <n v="0.33"/>
    <s v="Profit"/>
  </r>
  <r>
    <d v="2017-06-20T00:00:00"/>
    <x v="3"/>
    <x v="5"/>
    <x v="194"/>
    <s v="Paul Gonzalez20170620"/>
    <x v="3873"/>
    <x v="6"/>
    <x v="0"/>
    <x v="0"/>
    <s v="Xerox 230"/>
    <n v="32.4"/>
    <n v="5"/>
    <n v="15.55"/>
    <s v="Profit"/>
  </r>
  <r>
    <d v="2017-06-20T00:00:00"/>
    <x v="3"/>
    <x v="5"/>
    <x v="194"/>
    <s v="Paul Gonzalez20170620"/>
    <x v="3873"/>
    <x v="6"/>
    <x v="2"/>
    <x v="6"/>
    <s v="BlackBerry Q10"/>
    <n v="503.96"/>
    <n v="4"/>
    <n v="125.99"/>
    <s v="Profit"/>
  </r>
  <r>
    <d v="2017-06-21T00:00:00"/>
    <x v="3"/>
    <x v="5"/>
    <x v="83"/>
    <s v="Alan Shonely20170621"/>
    <x v="3874"/>
    <x v="10"/>
    <x v="1"/>
    <x v="8"/>
    <s v="Stacking Tray, Side-Loading, Legal, Smoke"/>
    <n v="17.920000000000002"/>
    <n v="5"/>
    <n v="2.46"/>
    <s v="Profit"/>
  </r>
  <r>
    <d v="2017-06-21T00:00:00"/>
    <x v="3"/>
    <x v="5"/>
    <x v="83"/>
    <s v="Alan Shonely20170621"/>
    <x v="3874"/>
    <x v="10"/>
    <x v="0"/>
    <x v="3"/>
    <s v="Deluxe Heavy-Duty Vinyl Round Ring Binder"/>
    <n v="41.26"/>
    <n v="6"/>
    <n v="-34.380000000000003"/>
    <s v="Loss"/>
  </r>
  <r>
    <d v="2017-06-21T00:00:00"/>
    <x v="3"/>
    <x v="5"/>
    <x v="469"/>
    <s v="Eugene Hildebrand20170621"/>
    <x v="3875"/>
    <x v="48"/>
    <x v="0"/>
    <x v="3"/>
    <s v="Ibico Standard Transparent Covers"/>
    <n v="82.4"/>
    <n v="5"/>
    <n v="40.380000000000003"/>
    <s v="Profit"/>
  </r>
  <r>
    <d v="2017-06-21T00:00:00"/>
    <x v="3"/>
    <x v="5"/>
    <x v="469"/>
    <s v="Eugene Hildebrand20170621"/>
    <x v="3875"/>
    <x v="48"/>
    <x v="0"/>
    <x v="3"/>
    <s v="Zipper Ring Binder Pockets"/>
    <n v="6.24"/>
    <n v="2"/>
    <n v="3.06"/>
    <s v="Profit"/>
  </r>
  <r>
    <d v="2017-06-21T00:00:00"/>
    <x v="3"/>
    <x v="5"/>
    <x v="469"/>
    <s v="Eugene Hildebrand20170621"/>
    <x v="3875"/>
    <x v="48"/>
    <x v="0"/>
    <x v="0"/>
    <s v="Xerox 1908"/>
    <n v="447.84"/>
    <n v="8"/>
    <n v="219.44"/>
    <s v="Profit"/>
  </r>
  <r>
    <d v="2017-06-22T00:00:00"/>
    <x v="3"/>
    <x v="5"/>
    <x v="284"/>
    <s v="Dan Campbell20170622"/>
    <x v="3876"/>
    <x v="16"/>
    <x v="0"/>
    <x v="10"/>
    <s v="#10 White Business Envelopes,4 1/8 x 9 1/2"/>
    <n v="37.61"/>
    <n v="3"/>
    <n v="12.69"/>
    <s v="Profit"/>
  </r>
  <r>
    <d v="2017-06-22T00:00:00"/>
    <x v="3"/>
    <x v="5"/>
    <x v="485"/>
    <s v="Paul Lucas20170622"/>
    <x v="3877"/>
    <x v="2"/>
    <x v="0"/>
    <x v="3"/>
    <s v="GBC Plasticlear Binding Covers"/>
    <n v="10.33"/>
    <n v="3"/>
    <n v="-7.58"/>
    <s v="Loss"/>
  </r>
  <r>
    <d v="2017-06-22T00:00:00"/>
    <x v="3"/>
    <x v="5"/>
    <x v="485"/>
    <s v="Paul Lucas20170622"/>
    <x v="3877"/>
    <x v="2"/>
    <x v="0"/>
    <x v="3"/>
    <s v="Wilson Jones Century Plastic Molded Ring Binders"/>
    <n v="31.16"/>
    <n v="5"/>
    <n v="-23.89"/>
    <s v="Loss"/>
  </r>
  <r>
    <d v="2017-06-22T00:00:00"/>
    <x v="3"/>
    <x v="5"/>
    <x v="485"/>
    <s v="Paul Lucas20170622"/>
    <x v="3877"/>
    <x v="2"/>
    <x v="0"/>
    <x v="2"/>
    <s v="Plastic Stacking Crates &amp; Casters"/>
    <n v="8.93"/>
    <n v="2"/>
    <n v="0.67"/>
    <s v="Profit"/>
  </r>
  <r>
    <d v="2017-06-22T00:00:00"/>
    <x v="3"/>
    <x v="5"/>
    <x v="519"/>
    <s v="Joe Kamberova20170622"/>
    <x v="3878"/>
    <x v="1"/>
    <x v="0"/>
    <x v="3"/>
    <s v="Wilson Jones Standard D-Ring Binders"/>
    <n v="3.04"/>
    <n v="3"/>
    <n v="-5.01"/>
    <s v="Loss"/>
  </r>
  <r>
    <d v="2017-06-22T00:00:00"/>
    <x v="3"/>
    <x v="5"/>
    <x v="81"/>
    <s v="Rick Bensley20170622"/>
    <x v="3879"/>
    <x v="14"/>
    <x v="1"/>
    <x v="5"/>
    <s v="Hon Deluxe Fabric Upholstered Stacking Chairs, Rounded Back"/>
    <n v="487.96"/>
    <n v="2"/>
    <n v="146.38999999999999"/>
    <s v="Profit"/>
  </r>
  <r>
    <d v="2017-06-24T00:00:00"/>
    <x v="3"/>
    <x v="5"/>
    <x v="337"/>
    <s v="Maria Bertelson20170624"/>
    <x v="3880"/>
    <x v="10"/>
    <x v="0"/>
    <x v="0"/>
    <s v="Southworth 25% Cotton Linen-Finish Paper &amp; Envelopes"/>
    <n v="21.74"/>
    <n v="3"/>
    <n v="6.8"/>
    <s v="Profit"/>
  </r>
  <r>
    <d v="2017-06-24T00:00:00"/>
    <x v="3"/>
    <x v="5"/>
    <x v="740"/>
    <s v="Caroline Jumper20170624"/>
    <x v="3881"/>
    <x v="3"/>
    <x v="0"/>
    <x v="4"/>
    <s v="Bulldog Vacuum Base Pencil Sharpener"/>
    <n v="95.92"/>
    <n v="8"/>
    <n v="25.9"/>
    <s v="Profit"/>
  </r>
  <r>
    <d v="2017-06-24T00:00:00"/>
    <x v="3"/>
    <x v="5"/>
    <x v="62"/>
    <s v="Nicole Hansen20170624"/>
    <x v="3882"/>
    <x v="3"/>
    <x v="0"/>
    <x v="4"/>
    <s v="Boston Heavy-Duty Trimline Electric Pencil Sharpeners"/>
    <n v="385.6"/>
    <n v="8"/>
    <n v="111.82"/>
    <s v="Profit"/>
  </r>
  <r>
    <d v="2017-06-24T00:00:00"/>
    <x v="3"/>
    <x v="5"/>
    <x v="62"/>
    <s v="Nicole Hansen20170624"/>
    <x v="3882"/>
    <x v="3"/>
    <x v="0"/>
    <x v="4"/>
    <s v="4009 Highlighters by Sanford"/>
    <n v="35.82"/>
    <n v="9"/>
    <n v="11.82"/>
    <s v="Profit"/>
  </r>
  <r>
    <d v="2017-06-24T00:00:00"/>
    <x v="3"/>
    <x v="5"/>
    <x v="208"/>
    <s v="George Ashbrook20170624"/>
    <x v="3883"/>
    <x v="20"/>
    <x v="1"/>
    <x v="8"/>
    <s v="Deflect-o RollaMat Studded, Beveled Mat for Medium Pile Carpeting"/>
    <n v="276.69"/>
    <n v="3"/>
    <n v="49.8"/>
    <s v="Profit"/>
  </r>
  <r>
    <d v="2017-06-24T00:00:00"/>
    <x v="3"/>
    <x v="5"/>
    <x v="208"/>
    <s v="George Ashbrook20170624"/>
    <x v="3883"/>
    <x v="20"/>
    <x v="1"/>
    <x v="5"/>
    <s v="Global Deluxe Office Fabric Chairs"/>
    <n v="172.76"/>
    <n v="2"/>
    <n v="32.630000000000003"/>
    <s v="Profit"/>
  </r>
  <r>
    <d v="2017-06-24T00:00:00"/>
    <x v="3"/>
    <x v="5"/>
    <x v="543"/>
    <s v="Matthew Clasen20170624"/>
    <x v="3884"/>
    <x v="1"/>
    <x v="0"/>
    <x v="3"/>
    <s v="Ibico Hi-Tech Manual Binding System"/>
    <n v="182.99"/>
    <n v="3"/>
    <n v="-320.24"/>
    <s v="Loss"/>
  </r>
  <r>
    <d v="2017-06-24T00:00:00"/>
    <x v="3"/>
    <x v="5"/>
    <x v="543"/>
    <s v="Matthew Clasen20170624"/>
    <x v="3884"/>
    <x v="1"/>
    <x v="0"/>
    <x v="0"/>
    <s v="Xerox 1971"/>
    <n v="10.27"/>
    <n v="3"/>
    <n v="3.21"/>
    <s v="Profit"/>
  </r>
  <r>
    <d v="2017-06-24T00:00:00"/>
    <x v="3"/>
    <x v="5"/>
    <x v="73"/>
    <s v="Kean Thornton20170624"/>
    <x v="3885"/>
    <x v="3"/>
    <x v="0"/>
    <x v="7"/>
    <s v="Acco Banker's Clasps, 5 3/4&quot;-Long"/>
    <n v="2.88"/>
    <n v="1"/>
    <n v="1.35"/>
    <s v="Profit"/>
  </r>
  <r>
    <d v="2017-06-24T00:00:00"/>
    <x v="3"/>
    <x v="5"/>
    <x v="256"/>
    <s v="Sonia Cooley20170624"/>
    <x v="3886"/>
    <x v="43"/>
    <x v="0"/>
    <x v="3"/>
    <s v="GBC Prestige Therm-A-Bind Covers"/>
    <n v="102.93"/>
    <n v="3"/>
    <n v="48.38"/>
    <s v="Profit"/>
  </r>
  <r>
    <d v="2017-06-25T00:00:00"/>
    <x v="3"/>
    <x v="5"/>
    <x v="770"/>
    <s v="Max Ludwig20170625"/>
    <x v="3887"/>
    <x v="11"/>
    <x v="0"/>
    <x v="1"/>
    <s v="Alphabetical Labels for Top Tab Filing"/>
    <n v="71.040000000000006"/>
    <n v="6"/>
    <n v="26.64"/>
    <s v="Profit"/>
  </r>
  <r>
    <d v="2017-06-25T00:00:00"/>
    <x v="3"/>
    <x v="5"/>
    <x v="770"/>
    <s v="Max Ludwig20170625"/>
    <x v="3887"/>
    <x v="11"/>
    <x v="0"/>
    <x v="4"/>
    <s v="Eldon Spacemaker Box, Quick-Snap Lid, Clear"/>
    <n v="5.34"/>
    <n v="2"/>
    <n v="0.73"/>
    <s v="Profit"/>
  </r>
  <r>
    <d v="2017-06-25T00:00:00"/>
    <x v="3"/>
    <x v="5"/>
    <x v="770"/>
    <s v="Max Ludwig20170625"/>
    <x v="3887"/>
    <x v="11"/>
    <x v="0"/>
    <x v="7"/>
    <s v="Plymouth Boxed Rubber Bands by Plymouth"/>
    <n v="11.3"/>
    <n v="3"/>
    <n v="-2.12"/>
    <s v="Loss"/>
  </r>
  <r>
    <d v="2017-06-25T00:00:00"/>
    <x v="3"/>
    <x v="5"/>
    <x v="481"/>
    <s v="Anne McFarland20170625"/>
    <x v="3888"/>
    <x v="22"/>
    <x v="1"/>
    <x v="13"/>
    <s v="Chromcraft Bull-Nose Wood Round Conference Table Top, Wood Base"/>
    <n v="871.4"/>
    <n v="4"/>
    <n v="148.13999999999999"/>
    <s v="Profit"/>
  </r>
  <r>
    <d v="2017-06-25T00:00:00"/>
    <x v="3"/>
    <x v="5"/>
    <x v="667"/>
    <s v="Fred McMath20170625"/>
    <x v="3889"/>
    <x v="1"/>
    <x v="2"/>
    <x v="6"/>
    <s v="Geemarc AmpliPOWER60"/>
    <n v="148.47999999999999"/>
    <n v="2"/>
    <n v="16.7"/>
    <s v="Profit"/>
  </r>
  <r>
    <d v="2017-06-25T00:00:00"/>
    <x v="3"/>
    <x v="5"/>
    <x v="417"/>
    <s v="Sarah Brown20170625"/>
    <x v="3890"/>
    <x v="20"/>
    <x v="1"/>
    <x v="11"/>
    <s v="DMI Eclipse Executive Suite Bookcases"/>
    <n v="400.78"/>
    <n v="1"/>
    <n v="-5.01"/>
    <s v="Loss"/>
  </r>
  <r>
    <d v="2017-06-26T00:00:00"/>
    <x v="3"/>
    <x v="5"/>
    <x v="635"/>
    <s v="Olvera Toch20170626"/>
    <x v="3891"/>
    <x v="3"/>
    <x v="0"/>
    <x v="2"/>
    <s v="Eldon Shelf Savers Cubes and Bins"/>
    <n v="83.76"/>
    <n v="12"/>
    <n v="1.68"/>
    <s v="Profit"/>
  </r>
  <r>
    <d v="2017-06-26T00:00:00"/>
    <x v="3"/>
    <x v="5"/>
    <x v="128"/>
    <s v="Tracy Hopkins20170626"/>
    <x v="3892"/>
    <x v="14"/>
    <x v="0"/>
    <x v="0"/>
    <s v="Ampad Poly Cover Wirebound Steno Book, 6&quot; x 9&quot; Assorted Colors, Gregg Ruled"/>
    <n v="4.54"/>
    <n v="1"/>
    <n v="2.04"/>
    <s v="Profit"/>
  </r>
  <r>
    <d v="2017-06-26T00:00:00"/>
    <x v="3"/>
    <x v="5"/>
    <x v="128"/>
    <s v="Tracy Hopkins20170626"/>
    <x v="3892"/>
    <x v="14"/>
    <x v="0"/>
    <x v="4"/>
    <s v="Fluorescent Highlighters by Dixon"/>
    <n v="15.92"/>
    <n v="4"/>
    <n v="5.41"/>
    <s v="Profit"/>
  </r>
  <r>
    <d v="2017-06-26T00:00:00"/>
    <x v="3"/>
    <x v="5"/>
    <x v="128"/>
    <s v="Tracy Hopkins20170626"/>
    <x v="3892"/>
    <x v="14"/>
    <x v="2"/>
    <x v="6"/>
    <s v="Nortel Networks T7316 E Nt8 B27"/>
    <n v="543.91999999999996"/>
    <n v="8"/>
    <n v="135.97999999999999"/>
    <s v="Profit"/>
  </r>
  <r>
    <d v="2017-06-26T00:00:00"/>
    <x v="3"/>
    <x v="5"/>
    <x v="674"/>
    <s v="Denny Blanton20170626"/>
    <x v="3893"/>
    <x v="18"/>
    <x v="1"/>
    <x v="8"/>
    <s v="Eldon Antistatic Chair Mats for Low to Medium Pile Carpets"/>
    <n v="526.45000000000005"/>
    <n v="5"/>
    <n v="31.59"/>
    <s v="Profit"/>
  </r>
  <r>
    <d v="2017-06-26T00:00:00"/>
    <x v="3"/>
    <x v="5"/>
    <x v="377"/>
    <s v="Nora Preis20170626"/>
    <x v="3894"/>
    <x v="26"/>
    <x v="2"/>
    <x v="9"/>
    <s v="Kensington Orbit Wireless Mobile Trackball for PC and Mac"/>
    <n v="431.93"/>
    <n v="9"/>
    <n v="64.790000000000006"/>
    <s v="Profit"/>
  </r>
  <r>
    <d v="2017-06-26T00:00:00"/>
    <x v="3"/>
    <x v="5"/>
    <x v="236"/>
    <s v="Steven Cartwright20170626"/>
    <x v="3895"/>
    <x v="20"/>
    <x v="2"/>
    <x v="6"/>
    <s v="Mophie Juice Pack Helium for iPhone"/>
    <n v="239.97"/>
    <n v="3"/>
    <n v="67.19"/>
    <s v="Profit"/>
  </r>
  <r>
    <d v="2017-06-26T00:00:00"/>
    <x v="3"/>
    <x v="5"/>
    <x v="393"/>
    <s v="Chris Cortes20170626"/>
    <x v="3896"/>
    <x v="2"/>
    <x v="2"/>
    <x v="6"/>
    <s v="Bose SoundLink Bluetooth Speaker"/>
    <n v="358.2"/>
    <n v="3"/>
    <n v="41.79"/>
    <s v="Profit"/>
  </r>
  <r>
    <d v="2017-06-26T00:00:00"/>
    <x v="3"/>
    <x v="5"/>
    <x v="393"/>
    <s v="Chris Cortes20170626"/>
    <x v="3896"/>
    <x v="2"/>
    <x v="2"/>
    <x v="6"/>
    <s v="Plantronics Voyager Pro HD - Bluetooth Headset"/>
    <n v="545.91999999999996"/>
    <n v="14"/>
    <n v="72.790000000000006"/>
    <s v="Profit"/>
  </r>
  <r>
    <d v="2017-06-26T00:00:00"/>
    <x v="3"/>
    <x v="5"/>
    <x v="696"/>
    <s v="Dan Reichenbach20170626"/>
    <x v="3897"/>
    <x v="16"/>
    <x v="0"/>
    <x v="1"/>
    <s v="Avery 512"/>
    <n v="13.87"/>
    <n v="6"/>
    <n v="4.68"/>
    <s v="Profit"/>
  </r>
  <r>
    <d v="2017-06-26T00:00:00"/>
    <x v="3"/>
    <x v="5"/>
    <x v="696"/>
    <s v="Dan Reichenbach20170626"/>
    <x v="3897"/>
    <x v="16"/>
    <x v="1"/>
    <x v="5"/>
    <s v="Hon Comfortask Task/Swivel Chairs"/>
    <n v="273.55"/>
    <n v="3"/>
    <n v="-13.68"/>
    <s v="Loss"/>
  </r>
  <r>
    <d v="2017-06-26T00:00:00"/>
    <x v="3"/>
    <x v="5"/>
    <x v="445"/>
    <s v="Denny Ordway20170626"/>
    <x v="3898"/>
    <x v="20"/>
    <x v="0"/>
    <x v="2"/>
    <s v="Safco Industrial Wire Shelving System"/>
    <n v="272.94"/>
    <n v="3"/>
    <n v="0"/>
    <s v="Loss"/>
  </r>
  <r>
    <d v="2017-06-26T00:00:00"/>
    <x v="3"/>
    <x v="5"/>
    <x v="134"/>
    <s v="Scott Cohen20170626"/>
    <x v="3899"/>
    <x v="20"/>
    <x v="0"/>
    <x v="3"/>
    <s v="GBC ProClick Punch Binding System"/>
    <n v="102.37"/>
    <n v="2"/>
    <n v="37.11"/>
    <s v="Profit"/>
  </r>
  <r>
    <d v="2017-06-26T00:00:00"/>
    <x v="3"/>
    <x v="5"/>
    <x v="134"/>
    <s v="Scott Cohen20170626"/>
    <x v="3899"/>
    <x v="20"/>
    <x v="0"/>
    <x v="14"/>
    <s v="Acme Preferred Stainless Steel Scissors"/>
    <n v="28.4"/>
    <n v="5"/>
    <n v="8.24"/>
    <s v="Profit"/>
  </r>
  <r>
    <d v="2017-06-26T00:00:00"/>
    <x v="3"/>
    <x v="5"/>
    <x v="134"/>
    <s v="Scott Cohen20170626"/>
    <x v="3899"/>
    <x v="20"/>
    <x v="0"/>
    <x v="2"/>
    <s v="Hot File 7-Pocket, Floor Stand"/>
    <n v="713.88"/>
    <n v="4"/>
    <n v="214.16"/>
    <s v="Profit"/>
  </r>
  <r>
    <d v="2017-06-26T00:00:00"/>
    <x v="3"/>
    <x v="5"/>
    <x v="134"/>
    <s v="Scott Cohen20170626"/>
    <x v="3899"/>
    <x v="20"/>
    <x v="0"/>
    <x v="0"/>
    <s v="Xerox 1991"/>
    <n v="68.52"/>
    <n v="3"/>
    <n v="31.52"/>
    <s v="Profit"/>
  </r>
  <r>
    <d v="2017-06-27T00:00:00"/>
    <x v="3"/>
    <x v="5"/>
    <x v="415"/>
    <s v="Michelle Arnett20170627"/>
    <x v="3900"/>
    <x v="20"/>
    <x v="1"/>
    <x v="5"/>
    <s v="Situations Contoured Folding Chairs, 4/Set"/>
    <n v="191.65"/>
    <n v="3"/>
    <n v="31.94"/>
    <s v="Profit"/>
  </r>
  <r>
    <d v="2017-06-27T00:00:00"/>
    <x v="3"/>
    <x v="5"/>
    <x v="217"/>
    <s v="Greg Tran20170627"/>
    <x v="3901"/>
    <x v="40"/>
    <x v="0"/>
    <x v="0"/>
    <s v="Wirebound Message Books, Four 2 3/4 x 5 White Forms per Page"/>
    <n v="20.07"/>
    <n v="3"/>
    <n v="9.23"/>
    <s v="Profit"/>
  </r>
  <r>
    <d v="2017-06-27T00:00:00"/>
    <x v="3"/>
    <x v="5"/>
    <x v="203"/>
    <s v="Pauline Webber20170627"/>
    <x v="3902"/>
    <x v="22"/>
    <x v="0"/>
    <x v="0"/>
    <s v="Xerox 1997"/>
    <n v="19.440000000000001"/>
    <n v="3"/>
    <n v="9.33"/>
    <s v="Profit"/>
  </r>
  <r>
    <d v="2017-06-27T00:00:00"/>
    <x v="3"/>
    <x v="5"/>
    <x v="203"/>
    <s v="Pauline Webber20170627"/>
    <x v="3902"/>
    <x v="22"/>
    <x v="1"/>
    <x v="8"/>
    <s v="Executive Impressions Supervisor Wall Clock"/>
    <n v="126.3"/>
    <n v="3"/>
    <n v="40.42"/>
    <s v="Profit"/>
  </r>
  <r>
    <d v="2017-06-27T00:00:00"/>
    <x v="3"/>
    <x v="5"/>
    <x v="203"/>
    <s v="Pauline Webber20170627"/>
    <x v="3902"/>
    <x v="22"/>
    <x v="2"/>
    <x v="9"/>
    <s v="LogitechÂ P710e Mobile Speakerphone"/>
    <n v="1287.45"/>
    <n v="5"/>
    <n v="244.62"/>
    <s v="Profit"/>
  </r>
  <r>
    <d v="2017-06-29T00:00:00"/>
    <x v="3"/>
    <x v="5"/>
    <x v="78"/>
    <s v="Dean Katz20170629"/>
    <x v="3903"/>
    <x v="3"/>
    <x v="0"/>
    <x v="2"/>
    <s v="Tennsco 16-Compartment Lockers with Coat Rack"/>
    <n v="1295.78"/>
    <n v="2"/>
    <n v="310.99"/>
    <s v="Profit"/>
  </r>
  <r>
    <d v="2017-06-29T00:00:00"/>
    <x v="3"/>
    <x v="5"/>
    <x v="116"/>
    <s v="Alex Avila20170629"/>
    <x v="3904"/>
    <x v="28"/>
    <x v="0"/>
    <x v="12"/>
    <s v="Belkin 325VA UPS Surge Protector, 6'"/>
    <n v="362.94"/>
    <n v="3"/>
    <n v="90.74"/>
    <s v="Profit"/>
  </r>
  <r>
    <d v="2017-06-29T00:00:00"/>
    <x v="3"/>
    <x v="5"/>
    <x v="116"/>
    <s v="Alex Avila20170629"/>
    <x v="3904"/>
    <x v="28"/>
    <x v="0"/>
    <x v="3"/>
    <s v="Avery Binding System Hidden Tab Executive Style Index Sets"/>
    <n v="11.54"/>
    <n v="2"/>
    <n v="5.77"/>
    <s v="Profit"/>
  </r>
  <r>
    <d v="2017-06-29T00:00:00"/>
    <x v="3"/>
    <x v="5"/>
    <x v="189"/>
    <s v="Carol Triggs20170629"/>
    <x v="3905"/>
    <x v="3"/>
    <x v="0"/>
    <x v="3"/>
    <s v="Satellite Sectional Post Binders"/>
    <n v="312.55"/>
    <n v="9"/>
    <n v="101.58"/>
    <s v="Profit"/>
  </r>
  <r>
    <d v="2017-06-29T00:00:00"/>
    <x v="3"/>
    <x v="5"/>
    <x v="452"/>
    <s v="Fred Chung20170629"/>
    <x v="3906"/>
    <x v="0"/>
    <x v="0"/>
    <x v="0"/>
    <s v="Xerox 218"/>
    <n v="5.18"/>
    <n v="1"/>
    <n v="1.81"/>
    <s v="Profit"/>
  </r>
  <r>
    <d v="2017-06-29T00:00:00"/>
    <x v="3"/>
    <x v="5"/>
    <x v="494"/>
    <s v="William Brown20170629"/>
    <x v="3907"/>
    <x v="3"/>
    <x v="0"/>
    <x v="3"/>
    <s v="GBC DocuBind TL200 Manual Binding Machine"/>
    <n v="895.92"/>
    <n v="5"/>
    <n v="302.37"/>
    <s v="Profit"/>
  </r>
  <r>
    <d v="2017-06-29T00:00:00"/>
    <x v="3"/>
    <x v="5"/>
    <x v="494"/>
    <s v="William Brown20170629"/>
    <x v="3907"/>
    <x v="3"/>
    <x v="0"/>
    <x v="2"/>
    <s v="Trav-L-File Heavy-Duty Shuttle II, Black"/>
    <n v="130.71"/>
    <n v="3"/>
    <n v="39.21"/>
    <s v="Profit"/>
  </r>
  <r>
    <d v="2017-06-29T00:00:00"/>
    <x v="3"/>
    <x v="5"/>
    <x v="494"/>
    <s v="William Brown20170629"/>
    <x v="3907"/>
    <x v="3"/>
    <x v="0"/>
    <x v="4"/>
    <s v="Newell 328"/>
    <n v="11.68"/>
    <n v="2"/>
    <n v="3.04"/>
    <s v="Profit"/>
  </r>
  <r>
    <d v="2017-06-29T00:00:00"/>
    <x v="3"/>
    <x v="5"/>
    <x v="494"/>
    <s v="William Brown20170629"/>
    <x v="3907"/>
    <x v="3"/>
    <x v="2"/>
    <x v="9"/>
    <s v="Enermax Briskie RF Wireless Keyboard and Mouse Combo"/>
    <n v="62.31"/>
    <n v="3"/>
    <n v="22.43"/>
    <s v="Profit"/>
  </r>
  <r>
    <d v="2017-06-29T00:00:00"/>
    <x v="3"/>
    <x v="5"/>
    <x v="696"/>
    <s v="Dan Reichenbach20170629"/>
    <x v="3908"/>
    <x v="37"/>
    <x v="1"/>
    <x v="11"/>
    <s v="Hon Metal Bookcases, Putty"/>
    <n v="638.82000000000005"/>
    <n v="9"/>
    <n v="185.26"/>
    <s v="Profit"/>
  </r>
  <r>
    <d v="2017-06-29T00:00:00"/>
    <x v="3"/>
    <x v="5"/>
    <x v="696"/>
    <s v="Dan Reichenbach20170629"/>
    <x v="3908"/>
    <x v="37"/>
    <x v="0"/>
    <x v="14"/>
    <s v="Acme Box Cutter Scissors"/>
    <n v="30.69"/>
    <n v="3"/>
    <n v="7.98"/>
    <s v="Profit"/>
  </r>
  <r>
    <d v="2017-06-29T00:00:00"/>
    <x v="3"/>
    <x v="5"/>
    <x v="696"/>
    <s v="Dan Reichenbach20170629"/>
    <x v="3908"/>
    <x v="37"/>
    <x v="1"/>
    <x v="8"/>
    <s v="DAX Executive Solid Wood Document Frame, Desktop or Hang, Mahogany, 5 x 7"/>
    <n v="25.16"/>
    <n v="2"/>
    <n v="8.5500000000000007"/>
    <s v="Profit"/>
  </r>
  <r>
    <d v="2017-06-29T00:00:00"/>
    <x v="3"/>
    <x v="5"/>
    <x v="297"/>
    <s v="Max Engle20170629"/>
    <x v="3909"/>
    <x v="0"/>
    <x v="0"/>
    <x v="12"/>
    <s v="Belkin F9G930V10-GRY 9 Outlet Surge"/>
    <n v="21.39"/>
    <n v="2"/>
    <n v="-54.55"/>
    <s v="Loss"/>
  </r>
  <r>
    <d v="2017-06-29T00:00:00"/>
    <x v="3"/>
    <x v="5"/>
    <x v="297"/>
    <s v="Max Engle20170629"/>
    <x v="3909"/>
    <x v="0"/>
    <x v="1"/>
    <x v="13"/>
    <s v="Bevis Round Conference Table Top &amp; Single Column Base"/>
    <n v="307.31"/>
    <n v="3"/>
    <n v="-39.51"/>
    <s v="Loss"/>
  </r>
  <r>
    <d v="2017-06-29T00:00:00"/>
    <x v="3"/>
    <x v="5"/>
    <x v="297"/>
    <s v="Max Engle20170629"/>
    <x v="3909"/>
    <x v="0"/>
    <x v="1"/>
    <x v="11"/>
    <s v="O'Sullivan Plantations 2-Door Library in Landvery Oak"/>
    <n v="410"/>
    <n v="3"/>
    <n v="-96.47"/>
    <s v="Loss"/>
  </r>
  <r>
    <d v="2017-06-30T00:00:00"/>
    <x v="3"/>
    <x v="5"/>
    <x v="665"/>
    <s v="Victor Preis20170630"/>
    <x v="3910"/>
    <x v="17"/>
    <x v="0"/>
    <x v="3"/>
    <s v="Tuf-Vin Binders"/>
    <n v="75.790000000000006"/>
    <n v="3"/>
    <n v="25.58"/>
    <s v="Profit"/>
  </r>
  <r>
    <d v="2017-06-30T00:00:00"/>
    <x v="3"/>
    <x v="5"/>
    <x v="320"/>
    <s v="Sheri Gordon20170630"/>
    <x v="3911"/>
    <x v="20"/>
    <x v="1"/>
    <x v="13"/>
    <s v="Bretford CR4500 Series Slim Rectangular Table"/>
    <n v="1044.6300000000001"/>
    <n v="5"/>
    <n v="-295.98"/>
    <s v="Loss"/>
  </r>
  <r>
    <d v="2017-06-30T00:00:00"/>
    <x v="3"/>
    <x v="5"/>
    <x v="565"/>
    <s v="Ralph Arnett20170630"/>
    <x v="3912"/>
    <x v="20"/>
    <x v="0"/>
    <x v="2"/>
    <s v="Steel Personal Filing/Posting Tote"/>
    <n v="248.57"/>
    <n v="7"/>
    <n v="67.11"/>
    <s v="Profit"/>
  </r>
  <r>
    <d v="2017-06-30T00:00:00"/>
    <x v="3"/>
    <x v="5"/>
    <x v="565"/>
    <s v="Ralph Arnett20170630"/>
    <x v="3912"/>
    <x v="20"/>
    <x v="1"/>
    <x v="8"/>
    <s v="Executive Impressions 14&quot;"/>
    <n v="22.23"/>
    <n v="1"/>
    <n v="9.7799999999999994"/>
    <s v="Profit"/>
  </r>
  <r>
    <d v="2017-06-30T00:00:00"/>
    <x v="3"/>
    <x v="5"/>
    <x v="292"/>
    <s v="Gary Hansen20170630"/>
    <x v="3913"/>
    <x v="1"/>
    <x v="2"/>
    <x v="6"/>
    <s v="Samsung Galaxy S4"/>
    <n v="1001.58"/>
    <n v="2"/>
    <n v="125.2"/>
    <s v="Profit"/>
  </r>
  <r>
    <d v="2017-06-30T00:00:00"/>
    <x v="3"/>
    <x v="5"/>
    <x v="292"/>
    <s v="Gary Hansen20170630"/>
    <x v="3913"/>
    <x v="1"/>
    <x v="1"/>
    <x v="5"/>
    <s v="Global Enterprise Series Seating High-Back Swivel/Tilt Chairs"/>
    <n v="569.05999999999995"/>
    <n v="3"/>
    <n v="-178.85"/>
    <s v="Loss"/>
  </r>
  <r>
    <d v="2017-06-30T00:00:00"/>
    <x v="3"/>
    <x v="5"/>
    <x v="292"/>
    <s v="Gary Hansen20170630"/>
    <x v="3913"/>
    <x v="1"/>
    <x v="1"/>
    <x v="8"/>
    <s v="Seth Thomas 13 1/2&quot; Wall Clock"/>
    <n v="14.22"/>
    <n v="2"/>
    <n v="-10.31"/>
    <s v="Loss"/>
  </r>
  <r>
    <d v="2017-06-30T00:00:00"/>
    <x v="3"/>
    <x v="5"/>
    <x v="762"/>
    <s v="Darrin Van Huff20170630"/>
    <x v="3914"/>
    <x v="15"/>
    <x v="1"/>
    <x v="8"/>
    <s v="Advantus Panel Wall Certificate Holder - 8.5x11"/>
    <n v="19.52"/>
    <n v="2"/>
    <n v="5.37"/>
    <s v="Profit"/>
  </r>
  <r>
    <d v="2017-06-30T00:00:00"/>
    <x v="3"/>
    <x v="5"/>
    <x v="405"/>
    <s v="John Castell20170630"/>
    <x v="3915"/>
    <x v="3"/>
    <x v="1"/>
    <x v="11"/>
    <s v="Sauder Facets Collection Library, Sky Alder Finish"/>
    <n v="436"/>
    <n v="3"/>
    <n v="5.13"/>
    <s v="Profit"/>
  </r>
  <r>
    <d v="2017-06-30T00:00:00"/>
    <x v="3"/>
    <x v="5"/>
    <x v="426"/>
    <s v="Thomas Thornton20170630"/>
    <x v="3916"/>
    <x v="3"/>
    <x v="0"/>
    <x v="0"/>
    <s v="Xerox 1919"/>
    <n v="204.95"/>
    <n v="5"/>
    <n v="100.43"/>
    <s v="Profit"/>
  </r>
  <r>
    <d v="2017-06-30T00:00:00"/>
    <x v="3"/>
    <x v="5"/>
    <x v="37"/>
    <s v="Neil Ducich20170630"/>
    <x v="3917"/>
    <x v="20"/>
    <x v="0"/>
    <x v="2"/>
    <s v="Dual Level, Single-Width Filing Carts"/>
    <n v="1085.42"/>
    <n v="7"/>
    <n v="282.20999999999998"/>
    <s v="Profit"/>
  </r>
  <r>
    <d v="2017-07-01T00:00:00"/>
    <x v="3"/>
    <x v="6"/>
    <x v="432"/>
    <s v="Karen Ferguson20170701"/>
    <x v="3918"/>
    <x v="18"/>
    <x v="0"/>
    <x v="2"/>
    <s v="Carina Mini System Audio Rack, Model AR050B"/>
    <n v="443.92"/>
    <n v="4"/>
    <n v="13.32"/>
    <s v="Profit"/>
  </r>
  <r>
    <d v="2017-07-01T00:00:00"/>
    <x v="3"/>
    <x v="6"/>
    <x v="432"/>
    <s v="Karen Ferguson20170701"/>
    <x v="3918"/>
    <x v="18"/>
    <x v="0"/>
    <x v="3"/>
    <s v="Fellowes PB200 Plastic Comb Binding Machine"/>
    <n v="169.99"/>
    <n v="1"/>
    <n v="78.2"/>
    <s v="Profit"/>
  </r>
  <r>
    <d v="2017-07-01T00:00:00"/>
    <x v="3"/>
    <x v="6"/>
    <x v="432"/>
    <s v="Karen Ferguson20170701"/>
    <x v="3918"/>
    <x v="18"/>
    <x v="0"/>
    <x v="0"/>
    <s v="Xerox 226"/>
    <n v="25.92"/>
    <n v="4"/>
    <n v="12.44"/>
    <s v="Profit"/>
  </r>
  <r>
    <d v="2017-07-02T00:00:00"/>
    <x v="3"/>
    <x v="6"/>
    <x v="303"/>
    <s v="Adrian Hane20170702"/>
    <x v="3919"/>
    <x v="0"/>
    <x v="0"/>
    <x v="0"/>
    <s v="White Dual Perf Computer Printout Paper, 2700 Sheets, 1 Part, Heavyweight, 20 lbs., 14 7/8 x 11"/>
    <n v="163.96"/>
    <n v="5"/>
    <n v="59.44"/>
    <s v="Profit"/>
  </r>
  <r>
    <d v="2017-07-02T00:00:00"/>
    <x v="3"/>
    <x v="6"/>
    <x v="303"/>
    <s v="Adrian Hane20170702"/>
    <x v="3919"/>
    <x v="0"/>
    <x v="0"/>
    <x v="3"/>
    <s v="Wilson Jones Four-Pocket Poly Binders"/>
    <n v="5.23"/>
    <n v="4"/>
    <n v="-8.11"/>
    <s v="Loss"/>
  </r>
  <r>
    <d v="2017-07-03T00:00:00"/>
    <x v="3"/>
    <x v="6"/>
    <x v="787"/>
    <s v="Chuck Sachs20170703"/>
    <x v="3920"/>
    <x v="4"/>
    <x v="1"/>
    <x v="8"/>
    <s v="Westinghouse Floor Lamp with Metal Mesh Shade, Black"/>
    <n v="23.99"/>
    <n v="1"/>
    <n v="5.52"/>
    <s v="Profit"/>
  </r>
  <r>
    <d v="2017-07-03T00:00:00"/>
    <x v="3"/>
    <x v="6"/>
    <x v="787"/>
    <s v="Chuck Sachs20170703"/>
    <x v="3920"/>
    <x v="4"/>
    <x v="2"/>
    <x v="6"/>
    <s v="Pyle PMP37LED"/>
    <n v="287.97000000000003"/>
    <n v="3"/>
    <n v="77.75"/>
    <s v="Profit"/>
  </r>
  <r>
    <d v="2017-07-03T00:00:00"/>
    <x v="3"/>
    <x v="6"/>
    <x v="598"/>
    <s v="Yana Sorensen20170703"/>
    <x v="3921"/>
    <x v="25"/>
    <x v="0"/>
    <x v="4"/>
    <s v="4009 Highlighters by Sanford"/>
    <n v="9.5500000000000007"/>
    <n v="3"/>
    <n v="1.55"/>
    <s v="Profit"/>
  </r>
  <r>
    <d v="2017-07-03T00:00:00"/>
    <x v="3"/>
    <x v="6"/>
    <x v="122"/>
    <s v="Rob Dowd20170703"/>
    <x v="3922"/>
    <x v="0"/>
    <x v="2"/>
    <x v="6"/>
    <s v="netTALK DUO VoIP Telephone Service"/>
    <n v="167.97"/>
    <n v="4"/>
    <n v="62.99"/>
    <s v="Profit"/>
  </r>
  <r>
    <d v="2017-07-03T00:00:00"/>
    <x v="3"/>
    <x v="6"/>
    <x v="136"/>
    <s v="Frank Hawley20170703"/>
    <x v="3923"/>
    <x v="0"/>
    <x v="0"/>
    <x v="0"/>
    <s v="Xerox 1891"/>
    <n v="273.89999999999998"/>
    <n v="7"/>
    <n v="92.44"/>
    <s v="Profit"/>
  </r>
  <r>
    <d v="2017-07-03T00:00:00"/>
    <x v="3"/>
    <x v="6"/>
    <x v="136"/>
    <s v="Frank Hawley20170703"/>
    <x v="3923"/>
    <x v="0"/>
    <x v="2"/>
    <x v="15"/>
    <s v="Hewlett-Packard Deskjet 5550 Printer"/>
    <n v="597.13"/>
    <n v="3"/>
    <n v="49.76"/>
    <s v="Profit"/>
  </r>
  <r>
    <d v="2017-07-03T00:00:00"/>
    <x v="3"/>
    <x v="6"/>
    <x v="103"/>
    <s v="Christina Anderson20170703"/>
    <x v="3924"/>
    <x v="31"/>
    <x v="1"/>
    <x v="8"/>
    <s v="Tenex Traditional Chairmats for Medium Pile Carpet, Standard Lip, 36&quot; x 48&quot;"/>
    <n v="545.85"/>
    <n v="9"/>
    <n v="114.63"/>
    <s v="Profit"/>
  </r>
  <r>
    <d v="2017-07-03T00:00:00"/>
    <x v="3"/>
    <x v="6"/>
    <x v="381"/>
    <s v="Sam Zeldin20170703"/>
    <x v="3925"/>
    <x v="10"/>
    <x v="0"/>
    <x v="0"/>
    <s v="Message Book, Wirebound, Four 5 1/2&quot; X 4&quot; Forms/Pg., 200 Dupl. Sets/Book"/>
    <n v="32.9"/>
    <n v="4"/>
    <n v="11.1"/>
    <s v="Profit"/>
  </r>
  <r>
    <d v="2017-07-03T00:00:00"/>
    <x v="3"/>
    <x v="6"/>
    <x v="381"/>
    <s v="Sam Zeldin20170703"/>
    <x v="3925"/>
    <x v="10"/>
    <x v="1"/>
    <x v="13"/>
    <s v="Bevis Round Conference Table Top, X-Base"/>
    <n v="215.15"/>
    <n v="2"/>
    <n v="-103.99"/>
    <s v="Loss"/>
  </r>
  <r>
    <d v="2017-07-03T00:00:00"/>
    <x v="3"/>
    <x v="6"/>
    <x v="381"/>
    <s v="Sam Zeldin20170703"/>
    <x v="3925"/>
    <x v="10"/>
    <x v="0"/>
    <x v="0"/>
    <s v="Wirebound Four 2-3/4 x 5 Forms per Page, 400 Sets per Book"/>
    <n v="30.96"/>
    <n v="6"/>
    <n v="11.22"/>
    <s v="Profit"/>
  </r>
  <r>
    <d v="2017-07-03T00:00:00"/>
    <x v="3"/>
    <x v="6"/>
    <x v="412"/>
    <s v="Jim Kriz20170703"/>
    <x v="3926"/>
    <x v="22"/>
    <x v="2"/>
    <x v="9"/>
    <s v="Logitech 910-002974 M325 Wireless Mouse for Web Scrolling"/>
    <n v="59.98"/>
    <n v="2"/>
    <n v="26.39"/>
    <s v="Profit"/>
  </r>
  <r>
    <d v="2017-07-03T00:00:00"/>
    <x v="3"/>
    <x v="6"/>
    <x v="412"/>
    <s v="Jim Kriz20170703"/>
    <x v="3926"/>
    <x v="22"/>
    <x v="2"/>
    <x v="15"/>
    <s v="Okidata MB491 Multifunction Printer"/>
    <n v="2395.1999999999998"/>
    <n v="6"/>
    <n v="209.58"/>
    <s v="Profit"/>
  </r>
  <r>
    <d v="2017-07-03T00:00:00"/>
    <x v="3"/>
    <x v="6"/>
    <x v="412"/>
    <s v="Jim Kriz20170703"/>
    <x v="3926"/>
    <x v="22"/>
    <x v="2"/>
    <x v="9"/>
    <s v="Plantronics Savi W720 Multi-Device Wireless Headset System"/>
    <n v="1687.8"/>
    <n v="4"/>
    <n v="742.63"/>
    <s v="Profit"/>
  </r>
  <r>
    <d v="2017-07-03T00:00:00"/>
    <x v="3"/>
    <x v="6"/>
    <x v="412"/>
    <s v="Jim Kriz20170703"/>
    <x v="3926"/>
    <x v="22"/>
    <x v="2"/>
    <x v="6"/>
    <s v="Square Credit Card Reader, 4 1/2&quot; x 4 1/2&quot; x 1&quot;, White"/>
    <n v="7.99"/>
    <n v="1"/>
    <n v="2.7"/>
    <s v="Profit"/>
  </r>
  <r>
    <d v="2017-07-03T00:00:00"/>
    <x v="3"/>
    <x v="6"/>
    <x v="365"/>
    <s v="Frank Merwin20170703"/>
    <x v="3927"/>
    <x v="32"/>
    <x v="2"/>
    <x v="9"/>
    <s v="TRENDnet 56K USB 2.0 Phone, Internet and Fax Modem"/>
    <n v="258.89999999999998"/>
    <n v="10"/>
    <n v="93.2"/>
    <s v="Profit"/>
  </r>
  <r>
    <d v="2017-07-03T00:00:00"/>
    <x v="3"/>
    <x v="6"/>
    <x v="365"/>
    <s v="Frank Merwin20170703"/>
    <x v="3927"/>
    <x v="32"/>
    <x v="0"/>
    <x v="0"/>
    <s v="Xerox 1881"/>
    <n v="24.56"/>
    <n v="2"/>
    <n v="11.54"/>
    <s v="Profit"/>
  </r>
  <r>
    <d v="2017-07-03T00:00:00"/>
    <x v="3"/>
    <x v="6"/>
    <x v="337"/>
    <s v="Maria Bertelson20170703"/>
    <x v="3928"/>
    <x v="3"/>
    <x v="1"/>
    <x v="8"/>
    <s v="Howard Miller 11-1/2&quot; Diameter Brentwood Wall Clock"/>
    <n v="129.38999999999999"/>
    <n v="3"/>
    <n v="54.34"/>
    <s v="Profit"/>
  </r>
  <r>
    <d v="2017-07-03T00:00:00"/>
    <x v="3"/>
    <x v="6"/>
    <x v="122"/>
    <s v="Rob Dowd20170703"/>
    <x v="3922"/>
    <x v="3"/>
    <x v="0"/>
    <x v="2"/>
    <s v="Rogers Deluxe File Chest"/>
    <n v="87.92"/>
    <n v="4"/>
    <n v="0.88"/>
    <s v="Profit"/>
  </r>
  <r>
    <d v="2017-07-03T00:00:00"/>
    <x v="3"/>
    <x v="6"/>
    <x v="627"/>
    <s v="Michael Oakman20170703"/>
    <x v="3929"/>
    <x v="25"/>
    <x v="2"/>
    <x v="9"/>
    <s v="ImationÂ 8gb Micro Traveldrive Usb 2.0Â Flash Drive"/>
    <n v="24"/>
    <n v="2"/>
    <n v="-2.7"/>
    <s v="Loss"/>
  </r>
  <r>
    <d v="2017-07-03T00:00:00"/>
    <x v="3"/>
    <x v="6"/>
    <x v="578"/>
    <s v="Tony Sayre20170703"/>
    <x v="3930"/>
    <x v="38"/>
    <x v="1"/>
    <x v="8"/>
    <s v="Luxo Professional Combination Clamp-On Lamps"/>
    <n v="102.3"/>
    <n v="1"/>
    <n v="26.6"/>
    <s v="Profit"/>
  </r>
  <r>
    <d v="2017-07-05T00:00:00"/>
    <x v="3"/>
    <x v="6"/>
    <x v="637"/>
    <s v="Linda Southworth20170705"/>
    <x v="3931"/>
    <x v="0"/>
    <x v="1"/>
    <x v="8"/>
    <s v="Deflect-o RollaMat Studded, Beveled Mat for Medium Pile Carpeting"/>
    <n v="332.03"/>
    <n v="9"/>
    <n v="-348.63"/>
    <s v="Loss"/>
  </r>
  <r>
    <d v="2017-07-05T00:00:00"/>
    <x v="3"/>
    <x v="6"/>
    <x v="637"/>
    <s v="Linda Southworth20170705"/>
    <x v="3931"/>
    <x v="0"/>
    <x v="0"/>
    <x v="3"/>
    <s v="Cardinal HOLDit! Binder Insert Strips,Extra Strips"/>
    <n v="11.39"/>
    <n v="9"/>
    <n v="-17.66"/>
    <s v="Loss"/>
  </r>
  <r>
    <d v="2017-07-05T00:00:00"/>
    <x v="3"/>
    <x v="6"/>
    <x v="637"/>
    <s v="Linda Southworth20170705"/>
    <x v="3931"/>
    <x v="0"/>
    <x v="0"/>
    <x v="0"/>
    <s v="Xerox 1975"/>
    <n v="15.55"/>
    <n v="3"/>
    <n v="5.64"/>
    <s v="Profit"/>
  </r>
  <r>
    <d v="2017-07-05T00:00:00"/>
    <x v="3"/>
    <x v="6"/>
    <x v="637"/>
    <s v="Linda Southworth20170705"/>
    <x v="3931"/>
    <x v="0"/>
    <x v="0"/>
    <x v="0"/>
    <s v="Xerox 1966"/>
    <n v="31.1"/>
    <n v="6"/>
    <n v="11.28"/>
    <s v="Profit"/>
  </r>
  <r>
    <d v="2017-07-05T00:00:00"/>
    <x v="3"/>
    <x v="6"/>
    <x v="637"/>
    <s v="Linda Southworth20170705"/>
    <x v="3931"/>
    <x v="0"/>
    <x v="0"/>
    <x v="3"/>
    <s v="Tuf-Vin Binders"/>
    <n v="6.32"/>
    <n v="1"/>
    <n v="-10.42"/>
    <s v="Loss"/>
  </r>
  <r>
    <d v="2017-07-05T00:00:00"/>
    <x v="3"/>
    <x v="6"/>
    <x v="105"/>
    <s v="Damala Kotsonis20170705"/>
    <x v="3932"/>
    <x v="40"/>
    <x v="2"/>
    <x v="6"/>
    <s v="Anker 36W 4-Port USB Wall Charger Travel Power Adapter for iPhone 5s 5c 5"/>
    <n v="79.959999999999994"/>
    <n v="4"/>
    <n v="22.39"/>
    <s v="Profit"/>
  </r>
  <r>
    <d v="2017-07-06T00:00:00"/>
    <x v="3"/>
    <x v="6"/>
    <x v="470"/>
    <s v="Fred Hopkins20170706"/>
    <x v="3933"/>
    <x v="2"/>
    <x v="0"/>
    <x v="3"/>
    <s v="Pressboard Covers with Storage Hooks, 9 1/2&quot; x 11&quot;, Light Blue"/>
    <n v="2.95"/>
    <n v="2"/>
    <n v="-2.2599999999999998"/>
    <s v="Loss"/>
  </r>
  <r>
    <d v="2017-07-06T00:00:00"/>
    <x v="3"/>
    <x v="6"/>
    <x v="470"/>
    <s v="Fred Hopkins20170706"/>
    <x v="3933"/>
    <x v="2"/>
    <x v="0"/>
    <x v="0"/>
    <s v="Wirebound Message Books, 5-1/2 x 4 Forms, 2 or 4 Forms per Page"/>
    <n v="16.059999999999999"/>
    <n v="3"/>
    <n v="5.82"/>
    <s v="Profit"/>
  </r>
  <r>
    <d v="2017-07-06T00:00:00"/>
    <x v="3"/>
    <x v="6"/>
    <x v="475"/>
    <s v="Angele Hood20170706"/>
    <x v="3934"/>
    <x v="16"/>
    <x v="1"/>
    <x v="5"/>
    <s v="Global Comet Stacking Armless Chair"/>
    <n v="239.24"/>
    <n v="1"/>
    <n v="23.92"/>
    <s v="Profit"/>
  </r>
  <r>
    <d v="2017-07-06T00:00:00"/>
    <x v="3"/>
    <x v="6"/>
    <x v="487"/>
    <s v="Patrick O'Brill20170706"/>
    <x v="3935"/>
    <x v="3"/>
    <x v="1"/>
    <x v="5"/>
    <s v="Global Task Chair, Black"/>
    <n v="122.14"/>
    <n v="3"/>
    <n v="-13.74"/>
    <s v="Loss"/>
  </r>
  <r>
    <d v="2017-07-07T00:00:00"/>
    <x v="3"/>
    <x v="6"/>
    <x v="349"/>
    <s v="Christine Sundaresam20170707"/>
    <x v="3936"/>
    <x v="20"/>
    <x v="0"/>
    <x v="3"/>
    <s v="Wilson Jones Active Use Binders"/>
    <n v="17.47"/>
    <n v="3"/>
    <n v="6.33"/>
    <s v="Profit"/>
  </r>
  <r>
    <d v="2017-07-07T00:00:00"/>
    <x v="3"/>
    <x v="6"/>
    <x v="634"/>
    <s v="Michael Paige20170707"/>
    <x v="3937"/>
    <x v="43"/>
    <x v="2"/>
    <x v="9"/>
    <s v="Hypercom P1300 Pinpad"/>
    <n v="252"/>
    <n v="4"/>
    <n v="93.24"/>
    <s v="Profit"/>
  </r>
  <r>
    <d v="2017-07-07T00:00:00"/>
    <x v="3"/>
    <x v="6"/>
    <x v="556"/>
    <s v="Rob Lucas20170707"/>
    <x v="3938"/>
    <x v="2"/>
    <x v="1"/>
    <x v="11"/>
    <s v="O'Sullivan 3-Shelf Heavy-Duty Bookcases"/>
    <n v="87.21"/>
    <n v="3"/>
    <n v="-45.35"/>
    <s v="Loss"/>
  </r>
  <r>
    <d v="2017-07-07T00:00:00"/>
    <x v="3"/>
    <x v="6"/>
    <x v="556"/>
    <s v="Rob Lucas20170707"/>
    <x v="3938"/>
    <x v="2"/>
    <x v="0"/>
    <x v="0"/>
    <s v="Xerox 216"/>
    <n v="15.55"/>
    <n v="3"/>
    <n v="5.44"/>
    <s v="Profit"/>
  </r>
  <r>
    <d v="2017-07-07T00:00:00"/>
    <x v="3"/>
    <x v="6"/>
    <x v="556"/>
    <s v="Rob Lucas20170707"/>
    <x v="3938"/>
    <x v="2"/>
    <x v="2"/>
    <x v="6"/>
    <s v="Apple iPhone 5S"/>
    <n v="683.99"/>
    <n v="2"/>
    <n v="-114"/>
    <s v="Loss"/>
  </r>
  <r>
    <d v="2017-07-07T00:00:00"/>
    <x v="3"/>
    <x v="6"/>
    <x v="556"/>
    <s v="Rob Lucas20170707"/>
    <x v="3938"/>
    <x v="2"/>
    <x v="0"/>
    <x v="2"/>
    <s v="Plastic Stacking Crates &amp; Casters"/>
    <n v="13.39"/>
    <n v="3"/>
    <n v="1"/>
    <s v="Profit"/>
  </r>
  <r>
    <d v="2017-07-07T00:00:00"/>
    <x v="3"/>
    <x v="6"/>
    <x v="556"/>
    <s v="Rob Lucas20170707"/>
    <x v="3938"/>
    <x v="2"/>
    <x v="2"/>
    <x v="9"/>
    <s v="AmazonBasics 3-Button USB Wired Mouse"/>
    <n v="16.78"/>
    <n v="3"/>
    <n v="4.82"/>
    <s v="Profit"/>
  </r>
  <r>
    <d v="2017-07-07T00:00:00"/>
    <x v="3"/>
    <x v="6"/>
    <x v="556"/>
    <s v="Rob Lucas20170707"/>
    <x v="3938"/>
    <x v="2"/>
    <x v="2"/>
    <x v="9"/>
    <s v="Plantronics CS510 - Over-the-Head monaural Wireless Headset System"/>
    <n v="527.91999999999996"/>
    <n v="2"/>
    <n v="85.79"/>
    <s v="Profit"/>
  </r>
  <r>
    <d v="2017-07-07T00:00:00"/>
    <x v="3"/>
    <x v="6"/>
    <x v="372"/>
    <s v="Annie Thurman20170707"/>
    <x v="3939"/>
    <x v="3"/>
    <x v="0"/>
    <x v="7"/>
    <s v="Brites Rubber Bands, 1 1/2 oz. Box"/>
    <n v="5.94"/>
    <n v="3"/>
    <n v="0.12"/>
    <s v="Profit"/>
  </r>
  <r>
    <d v="2017-07-08T00:00:00"/>
    <x v="3"/>
    <x v="6"/>
    <x v="210"/>
    <s v="Tamara Dahlen20170708"/>
    <x v="3940"/>
    <x v="32"/>
    <x v="0"/>
    <x v="4"/>
    <s v="Binney &amp; Smith inkTank Erasable Desk Highlighter, Chisel Tip, Yellow, 12/Box"/>
    <n v="7.56"/>
    <n v="3"/>
    <n v="3.1"/>
    <s v="Profit"/>
  </r>
  <r>
    <d v="2017-07-08T00:00:00"/>
    <x v="3"/>
    <x v="6"/>
    <x v="210"/>
    <s v="Tamara Dahlen20170708"/>
    <x v="3940"/>
    <x v="32"/>
    <x v="0"/>
    <x v="0"/>
    <s v="Easy-staple paper"/>
    <n v="24.56"/>
    <n v="2"/>
    <n v="11.54"/>
    <s v="Profit"/>
  </r>
  <r>
    <d v="2017-07-08T00:00:00"/>
    <x v="3"/>
    <x v="6"/>
    <x v="210"/>
    <s v="Tamara Dahlen20170708"/>
    <x v="3940"/>
    <x v="32"/>
    <x v="0"/>
    <x v="4"/>
    <s v="BIC Brite Liner Highlighters, Chisel Tip"/>
    <n v="12.96"/>
    <n v="2"/>
    <n v="4.1500000000000004"/>
    <s v="Profit"/>
  </r>
  <r>
    <d v="2017-07-08T00:00:00"/>
    <x v="3"/>
    <x v="6"/>
    <x v="381"/>
    <s v="Sam Zeldin20170708"/>
    <x v="3941"/>
    <x v="3"/>
    <x v="1"/>
    <x v="8"/>
    <s v="Deflect-o SuperTray Unbreakable Stackable Tray, Letter, Black"/>
    <n v="145.9"/>
    <n v="5"/>
    <n v="62.74"/>
    <s v="Profit"/>
  </r>
  <r>
    <d v="2017-07-08T00:00:00"/>
    <x v="3"/>
    <x v="6"/>
    <x v="788"/>
    <s v="Jenna Caffey20170708"/>
    <x v="3942"/>
    <x v="22"/>
    <x v="1"/>
    <x v="8"/>
    <s v="GE 48&quot; Fluorescent Tube, Cool White Energy Saver, 34 Watts, 30/Box"/>
    <n v="198.46"/>
    <n v="2"/>
    <n v="99.23"/>
    <s v="Profit"/>
  </r>
  <r>
    <d v="2017-07-08T00:00:00"/>
    <x v="3"/>
    <x v="6"/>
    <x v="788"/>
    <s v="Jenna Caffey20170708"/>
    <x v="3942"/>
    <x v="22"/>
    <x v="0"/>
    <x v="1"/>
    <s v="Dot Matrix Printer Tape Reel Labels, White, 5000/Box"/>
    <n v="786.48"/>
    <n v="8"/>
    <n v="385.38"/>
    <s v="Profit"/>
  </r>
  <r>
    <d v="2017-07-08T00:00:00"/>
    <x v="3"/>
    <x v="6"/>
    <x v="788"/>
    <s v="Jenna Caffey20170708"/>
    <x v="3942"/>
    <x v="22"/>
    <x v="0"/>
    <x v="3"/>
    <s v="GBC White Gloss Covers, Plain Front"/>
    <n v="23.17"/>
    <n v="2"/>
    <n v="7.82"/>
    <s v="Profit"/>
  </r>
  <r>
    <d v="2017-07-08T00:00:00"/>
    <x v="3"/>
    <x v="6"/>
    <x v="788"/>
    <s v="Jenna Caffey20170708"/>
    <x v="3942"/>
    <x v="22"/>
    <x v="2"/>
    <x v="9"/>
    <s v="Micro Innovations USB RF Wireless Keyboard with Mouse"/>
    <n v="50"/>
    <n v="2"/>
    <n v="10.5"/>
    <s v="Profit"/>
  </r>
  <r>
    <d v="2017-07-08T00:00:00"/>
    <x v="3"/>
    <x v="6"/>
    <x v="339"/>
    <s v="Vivek Gonzalez20170708"/>
    <x v="3943"/>
    <x v="3"/>
    <x v="0"/>
    <x v="1"/>
    <s v="Avery 485"/>
    <n v="75.180000000000007"/>
    <n v="6"/>
    <n v="35.33"/>
    <s v="Profit"/>
  </r>
  <r>
    <d v="2017-07-08T00:00:00"/>
    <x v="3"/>
    <x v="6"/>
    <x v="58"/>
    <s v="Vicky Freymann20170708"/>
    <x v="3944"/>
    <x v="22"/>
    <x v="1"/>
    <x v="8"/>
    <s v="Master Big Foot Doorstop, Beige"/>
    <n v="15.84"/>
    <n v="3"/>
    <n v="4.91"/>
    <s v="Profit"/>
  </r>
  <r>
    <d v="2017-07-08T00:00:00"/>
    <x v="3"/>
    <x v="6"/>
    <x v="58"/>
    <s v="Vicky Freymann20170708"/>
    <x v="3944"/>
    <x v="22"/>
    <x v="0"/>
    <x v="3"/>
    <s v="GBC VeloBinder Manual Binding System"/>
    <n v="86.38"/>
    <n v="3"/>
    <n v="30.23"/>
    <s v="Profit"/>
  </r>
  <r>
    <d v="2017-07-08T00:00:00"/>
    <x v="3"/>
    <x v="6"/>
    <x v="58"/>
    <s v="Vicky Freymann20170708"/>
    <x v="3944"/>
    <x v="22"/>
    <x v="0"/>
    <x v="4"/>
    <s v="Zebra Zazzle Fluorescent Highlighters"/>
    <n v="18.239999999999998"/>
    <n v="3"/>
    <n v="6.2"/>
    <s v="Profit"/>
  </r>
  <r>
    <d v="2017-07-08T00:00:00"/>
    <x v="3"/>
    <x v="6"/>
    <x v="58"/>
    <s v="Vicky Freymann20170708"/>
    <x v="3944"/>
    <x v="22"/>
    <x v="0"/>
    <x v="4"/>
    <s v="Crayola Colored Pencils"/>
    <n v="13.12"/>
    <n v="4"/>
    <n v="4.33"/>
    <s v="Profit"/>
  </r>
  <r>
    <d v="2017-07-08T00:00:00"/>
    <x v="3"/>
    <x v="6"/>
    <x v="736"/>
    <s v="Harold Engle20170708"/>
    <x v="3945"/>
    <x v="7"/>
    <x v="1"/>
    <x v="8"/>
    <s v="36X48 HARDFLOOR CHAIRMAT"/>
    <n v="83.92"/>
    <n v="4"/>
    <n v="5.87"/>
    <s v="Profit"/>
  </r>
  <r>
    <d v="2017-07-08T00:00:00"/>
    <x v="3"/>
    <x v="6"/>
    <x v="736"/>
    <s v="Harold Engle20170708"/>
    <x v="3945"/>
    <x v="7"/>
    <x v="2"/>
    <x v="9"/>
    <s v="Maxell 4.7GB DVD-R"/>
    <n v="141.9"/>
    <n v="5"/>
    <n v="58.18"/>
    <s v="Profit"/>
  </r>
  <r>
    <d v="2017-07-08T00:00:00"/>
    <x v="3"/>
    <x v="6"/>
    <x v="736"/>
    <s v="Harold Engle20170708"/>
    <x v="3945"/>
    <x v="7"/>
    <x v="1"/>
    <x v="8"/>
    <s v="Tensor Track Tree Floor Lamp"/>
    <n v="39.979999999999997"/>
    <n v="2"/>
    <n v="9.1999999999999993"/>
    <s v="Profit"/>
  </r>
  <r>
    <d v="2017-07-08T00:00:00"/>
    <x v="3"/>
    <x v="6"/>
    <x v="736"/>
    <s v="Harold Engle20170708"/>
    <x v="3945"/>
    <x v="7"/>
    <x v="0"/>
    <x v="4"/>
    <s v="Newell 325"/>
    <n v="28.91"/>
    <n v="7"/>
    <n v="8.67"/>
    <s v="Profit"/>
  </r>
  <r>
    <d v="2017-07-08T00:00:00"/>
    <x v="3"/>
    <x v="6"/>
    <x v="736"/>
    <s v="Harold Engle20170708"/>
    <x v="3945"/>
    <x v="7"/>
    <x v="0"/>
    <x v="4"/>
    <s v="Hunt Boston Vacuum Mount KS Pencil Sharpener"/>
    <n v="174.95"/>
    <n v="5"/>
    <n v="45.49"/>
    <s v="Profit"/>
  </r>
  <r>
    <d v="2017-07-08T00:00:00"/>
    <x v="3"/>
    <x v="6"/>
    <x v="376"/>
    <s v="Mathew Reese20170708"/>
    <x v="3946"/>
    <x v="22"/>
    <x v="0"/>
    <x v="0"/>
    <s v="Easy-staple paper"/>
    <n v="52.76"/>
    <n v="2"/>
    <n v="24.27"/>
    <s v="Profit"/>
  </r>
  <r>
    <d v="2017-07-09T00:00:00"/>
    <x v="3"/>
    <x v="6"/>
    <x v="210"/>
    <s v="Tamara Dahlen20170709"/>
    <x v="3947"/>
    <x v="11"/>
    <x v="0"/>
    <x v="3"/>
    <s v="Wilson Jones Easy Flow II Sheet Lifters"/>
    <n v="1.08"/>
    <n v="2"/>
    <n v="-0.79"/>
    <s v="Loss"/>
  </r>
  <r>
    <d v="2017-07-09T00:00:00"/>
    <x v="3"/>
    <x v="6"/>
    <x v="270"/>
    <s v="Noel Staavos20170709"/>
    <x v="3948"/>
    <x v="1"/>
    <x v="0"/>
    <x v="4"/>
    <s v="Quartet Alpha White Chalk, 12/Pack"/>
    <n v="8.84"/>
    <n v="5"/>
    <n v="2.98"/>
    <s v="Profit"/>
  </r>
  <r>
    <d v="2017-07-09T00:00:00"/>
    <x v="3"/>
    <x v="6"/>
    <x v="270"/>
    <s v="Noel Staavos20170709"/>
    <x v="3948"/>
    <x v="1"/>
    <x v="0"/>
    <x v="12"/>
    <s v="Belkin F9S820V06 8 Outlet Surge"/>
    <n v="58.46"/>
    <n v="9"/>
    <n v="-146.16"/>
    <s v="Loss"/>
  </r>
  <r>
    <d v="2017-07-09T00:00:00"/>
    <x v="3"/>
    <x v="6"/>
    <x v="209"/>
    <s v="John Huston20170709"/>
    <x v="3949"/>
    <x v="1"/>
    <x v="0"/>
    <x v="2"/>
    <s v="Recycled Steel Personal File for Hanging File Folders"/>
    <n v="228.92"/>
    <n v="5"/>
    <n v="14.31"/>
    <s v="Profit"/>
  </r>
  <r>
    <d v="2017-07-09T00:00:00"/>
    <x v="3"/>
    <x v="6"/>
    <x v="88"/>
    <s v="Sean Miller20170709"/>
    <x v="3950"/>
    <x v="18"/>
    <x v="1"/>
    <x v="8"/>
    <s v="Eldon Antistatic Chair Mats for Low to Medium Pile Carpets"/>
    <n v="526.45000000000005"/>
    <n v="5"/>
    <n v="31.59"/>
    <s v="Profit"/>
  </r>
  <r>
    <d v="2017-07-09T00:00:00"/>
    <x v="3"/>
    <x v="6"/>
    <x v="509"/>
    <s v="Jamie Frazer20170709"/>
    <x v="3951"/>
    <x v="37"/>
    <x v="0"/>
    <x v="0"/>
    <s v="Xerox 1914"/>
    <n v="274.8"/>
    <n v="5"/>
    <n v="134.65"/>
    <s v="Profit"/>
  </r>
  <r>
    <d v="2017-07-09T00:00:00"/>
    <x v="3"/>
    <x v="6"/>
    <x v="509"/>
    <s v="Jamie Frazer20170709"/>
    <x v="3951"/>
    <x v="37"/>
    <x v="0"/>
    <x v="2"/>
    <s v="Tennsco Industrial Shelving"/>
    <n v="195.64"/>
    <n v="4"/>
    <n v="3.91"/>
    <s v="Profit"/>
  </r>
  <r>
    <d v="2017-07-09T00:00:00"/>
    <x v="3"/>
    <x v="6"/>
    <x v="509"/>
    <s v="Jamie Frazer20170709"/>
    <x v="3951"/>
    <x v="37"/>
    <x v="2"/>
    <x v="6"/>
    <s v="Digium D40 VoIP phone"/>
    <n v="257.98"/>
    <n v="2"/>
    <n v="74.81"/>
    <s v="Profit"/>
  </r>
  <r>
    <d v="2017-07-09T00:00:00"/>
    <x v="3"/>
    <x v="6"/>
    <x v="509"/>
    <s v="Jamie Frazer20170709"/>
    <x v="3951"/>
    <x v="37"/>
    <x v="0"/>
    <x v="4"/>
    <s v="Prismacolor Color Pencil Set"/>
    <n v="119.04"/>
    <n v="6"/>
    <n v="48.81"/>
    <s v="Profit"/>
  </r>
  <r>
    <d v="2017-07-10T00:00:00"/>
    <x v="3"/>
    <x v="6"/>
    <x v="652"/>
    <s v="Becky Pak20170710"/>
    <x v="3952"/>
    <x v="4"/>
    <x v="1"/>
    <x v="8"/>
    <s v="Eldon 200 Class Desk Accessories, Smoke"/>
    <n v="18.84"/>
    <n v="3"/>
    <n v="7.91"/>
    <s v="Profit"/>
  </r>
  <r>
    <d v="2017-07-10T00:00:00"/>
    <x v="3"/>
    <x v="6"/>
    <x v="215"/>
    <s v="Frank Gastineau20170710"/>
    <x v="3953"/>
    <x v="1"/>
    <x v="0"/>
    <x v="2"/>
    <s v="Fellowes Mobile File Cart, Black"/>
    <n v="298.45999999999998"/>
    <n v="6"/>
    <n v="26.12"/>
    <s v="Profit"/>
  </r>
  <r>
    <d v="2017-07-10T00:00:00"/>
    <x v="3"/>
    <x v="6"/>
    <x v="97"/>
    <s v="Beth Fritzler20170710"/>
    <x v="3954"/>
    <x v="4"/>
    <x v="0"/>
    <x v="12"/>
    <s v="Belkin 7-Outlet SurgeMaster Home Series"/>
    <n v="41.91"/>
    <n v="3"/>
    <n v="10.9"/>
    <s v="Profit"/>
  </r>
  <r>
    <d v="2017-07-11T00:00:00"/>
    <x v="3"/>
    <x v="6"/>
    <x v="549"/>
    <s v="Katherine Nockton20170711"/>
    <x v="3955"/>
    <x v="3"/>
    <x v="0"/>
    <x v="1"/>
    <s v="Avery 482"/>
    <n v="8.67"/>
    <n v="3"/>
    <n v="4.07"/>
    <s v="Profit"/>
  </r>
  <r>
    <d v="2017-07-11T00:00:00"/>
    <x v="3"/>
    <x v="6"/>
    <x v="448"/>
    <s v="Joy Daniels20170711"/>
    <x v="3956"/>
    <x v="20"/>
    <x v="2"/>
    <x v="9"/>
    <s v="SanDisk Ultra 32 GB MicroSDHC Class 10 Memory Card"/>
    <n v="132.6"/>
    <n v="6"/>
    <n v="17.239999999999998"/>
    <s v="Profit"/>
  </r>
  <r>
    <d v="2017-07-11T00:00:00"/>
    <x v="3"/>
    <x v="6"/>
    <x v="262"/>
    <s v="Natalie Webber20170711"/>
    <x v="3957"/>
    <x v="30"/>
    <x v="0"/>
    <x v="4"/>
    <s v="Staples in misc. colors"/>
    <n v="30.32"/>
    <n v="4"/>
    <n v="11.82"/>
    <s v="Profit"/>
  </r>
  <r>
    <d v="2017-07-11T00:00:00"/>
    <x v="3"/>
    <x v="6"/>
    <x v="119"/>
    <s v="Karen Bern20170711"/>
    <x v="3958"/>
    <x v="3"/>
    <x v="2"/>
    <x v="9"/>
    <s v="LogitechÂ P710e Mobile Speakerphone"/>
    <n v="1287.45"/>
    <n v="5"/>
    <n v="244.62"/>
    <s v="Profit"/>
  </r>
  <r>
    <d v="2017-07-11T00:00:00"/>
    <x v="3"/>
    <x v="6"/>
    <x v="119"/>
    <s v="Karen Bern20170711"/>
    <x v="3958"/>
    <x v="3"/>
    <x v="0"/>
    <x v="12"/>
    <s v="Fellowes 8 Outlet Superior Workstation Surge Protector w/o Phone/Fax/Modem Protection"/>
    <n v="168.1"/>
    <n v="5"/>
    <n v="43.71"/>
    <s v="Profit"/>
  </r>
  <r>
    <d v="2017-07-11T00:00:00"/>
    <x v="3"/>
    <x v="6"/>
    <x v="324"/>
    <s v="Tom Stivers20170711"/>
    <x v="3959"/>
    <x v="3"/>
    <x v="2"/>
    <x v="6"/>
    <s v="Belkin iPhone and iPad Lightning Cable"/>
    <n v="71.95"/>
    <n v="6"/>
    <n v="5.4"/>
    <s v="Profit"/>
  </r>
  <r>
    <d v="2017-07-11T00:00:00"/>
    <x v="3"/>
    <x v="6"/>
    <x v="324"/>
    <s v="Tom Stivers20170711"/>
    <x v="3959"/>
    <x v="3"/>
    <x v="0"/>
    <x v="3"/>
    <s v="Acco Four Pocket Poly Ring Binder with Label Holder, Smoke, 1&quot;"/>
    <n v="29.8"/>
    <n v="5"/>
    <n v="9.31"/>
    <s v="Profit"/>
  </r>
  <r>
    <d v="2017-07-12T00:00:00"/>
    <x v="3"/>
    <x v="6"/>
    <x v="178"/>
    <s v="Cari Schnelling20170712"/>
    <x v="3960"/>
    <x v="10"/>
    <x v="0"/>
    <x v="0"/>
    <s v="Wirebound Message Books, Four 2 3/4 x 5 Forms per Page, 200 Sets per Book"/>
    <n v="3.82"/>
    <n v="1"/>
    <n v="1.19"/>
    <s v="Profit"/>
  </r>
  <r>
    <d v="2017-07-13T00:00:00"/>
    <x v="3"/>
    <x v="6"/>
    <x v="294"/>
    <s v="Mark Hamilton20170713"/>
    <x v="3961"/>
    <x v="2"/>
    <x v="2"/>
    <x v="6"/>
    <s v="Cisco SPA508G"/>
    <n v="39.590000000000003"/>
    <n v="1"/>
    <n v="-7.26"/>
    <s v="Loss"/>
  </r>
  <r>
    <d v="2017-07-13T00:00:00"/>
    <x v="3"/>
    <x v="6"/>
    <x v="294"/>
    <s v="Mark Hamilton20170713"/>
    <x v="3961"/>
    <x v="2"/>
    <x v="1"/>
    <x v="8"/>
    <s v="Nu-Dell Executive Frame"/>
    <n v="91.01"/>
    <n v="9"/>
    <n v="19.34"/>
    <s v="Profit"/>
  </r>
  <r>
    <d v="2017-07-13T00:00:00"/>
    <x v="3"/>
    <x v="6"/>
    <x v="390"/>
    <s v="Rick Reed20170713"/>
    <x v="3962"/>
    <x v="42"/>
    <x v="0"/>
    <x v="2"/>
    <s v="Standard Rollaway File with Lock"/>
    <n v="360.38"/>
    <n v="2"/>
    <n v="93.7"/>
    <s v="Profit"/>
  </r>
  <r>
    <d v="2017-07-13T00:00:00"/>
    <x v="3"/>
    <x v="6"/>
    <x v="390"/>
    <s v="Rick Reed20170713"/>
    <x v="3962"/>
    <x v="42"/>
    <x v="0"/>
    <x v="0"/>
    <s v="Strathmore Photo Mount Cards"/>
    <n v="13.56"/>
    <n v="2"/>
    <n v="6.24"/>
    <s v="Profit"/>
  </r>
  <r>
    <d v="2017-07-14T00:00:00"/>
    <x v="3"/>
    <x v="6"/>
    <x v="460"/>
    <s v="Toby Carlisle20170714"/>
    <x v="3963"/>
    <x v="3"/>
    <x v="0"/>
    <x v="3"/>
    <s v="Acco Suede Grain Vinyl Round Ring Binder"/>
    <n v="4.45"/>
    <n v="2"/>
    <n v="1.45"/>
    <s v="Profit"/>
  </r>
  <r>
    <d v="2017-07-14T00:00:00"/>
    <x v="3"/>
    <x v="6"/>
    <x v="460"/>
    <s v="Toby Carlisle20170714"/>
    <x v="3963"/>
    <x v="3"/>
    <x v="1"/>
    <x v="8"/>
    <s v="Deflect-o RollaMat Studded, Beveled Mat for Medium Pile Carpeting"/>
    <n v="276.69"/>
    <n v="3"/>
    <n v="49.8"/>
    <s v="Profit"/>
  </r>
  <r>
    <d v="2017-07-14T00:00:00"/>
    <x v="3"/>
    <x v="6"/>
    <x v="460"/>
    <s v="Toby Carlisle20170714"/>
    <x v="3963"/>
    <x v="3"/>
    <x v="0"/>
    <x v="7"/>
    <s v="OIC Binder Clips, Mini, 1/4&quot; Capacity, Black"/>
    <n v="4.96"/>
    <n v="4"/>
    <n v="2.33"/>
    <s v="Profit"/>
  </r>
  <r>
    <d v="2017-07-14T00:00:00"/>
    <x v="3"/>
    <x v="6"/>
    <x v="460"/>
    <s v="Toby Carlisle20170714"/>
    <x v="3963"/>
    <x v="3"/>
    <x v="0"/>
    <x v="4"/>
    <s v="BOSTON Model 1800 Electric Pencil Sharpeners, Putty/Woodgrain"/>
    <n v="71.92"/>
    <n v="4"/>
    <n v="20.86"/>
    <s v="Profit"/>
  </r>
  <r>
    <d v="2017-07-14T00:00:00"/>
    <x v="3"/>
    <x v="6"/>
    <x v="460"/>
    <s v="Toby Carlisle20170714"/>
    <x v="3963"/>
    <x v="3"/>
    <x v="1"/>
    <x v="8"/>
    <s v="Eldon 200 Class Desk Accessories, Burgundy"/>
    <n v="18.84"/>
    <n v="3"/>
    <n v="7.91"/>
    <s v="Profit"/>
  </r>
  <r>
    <d v="2017-07-14T00:00:00"/>
    <x v="3"/>
    <x v="6"/>
    <x v="460"/>
    <s v="Toby Carlisle20170714"/>
    <x v="3963"/>
    <x v="3"/>
    <x v="2"/>
    <x v="9"/>
    <s v="Sony Micro Vault Click 8 GB USB 2.0 Flash Drive"/>
    <n v="140.97"/>
    <n v="3"/>
    <n v="19.739999999999998"/>
    <s v="Profit"/>
  </r>
  <r>
    <d v="2017-07-14T00:00:00"/>
    <x v="3"/>
    <x v="6"/>
    <x v="460"/>
    <s v="Toby Carlisle20170714"/>
    <x v="3963"/>
    <x v="3"/>
    <x v="2"/>
    <x v="6"/>
    <s v="GE 30524EE4"/>
    <n v="470.38"/>
    <n v="3"/>
    <n v="52.92"/>
    <s v="Profit"/>
  </r>
  <r>
    <d v="2017-07-14T00:00:00"/>
    <x v="3"/>
    <x v="6"/>
    <x v="154"/>
    <s v="John Lee20170714"/>
    <x v="3964"/>
    <x v="10"/>
    <x v="0"/>
    <x v="0"/>
    <s v="Xerox 1950"/>
    <n v="9.25"/>
    <n v="2"/>
    <n v="3.35"/>
    <s v="Profit"/>
  </r>
  <r>
    <d v="2017-07-14T00:00:00"/>
    <x v="3"/>
    <x v="6"/>
    <x v="154"/>
    <s v="John Lee20170714"/>
    <x v="3964"/>
    <x v="10"/>
    <x v="2"/>
    <x v="6"/>
    <s v="Samsung Galaxy S III - 16GB - pebble blue (T-Mobile)"/>
    <n v="1889.95"/>
    <n v="9"/>
    <n v="-377.99"/>
    <s v="Loss"/>
  </r>
  <r>
    <d v="2017-07-14T00:00:00"/>
    <x v="3"/>
    <x v="6"/>
    <x v="154"/>
    <s v="John Lee20170714"/>
    <x v="3964"/>
    <x v="10"/>
    <x v="0"/>
    <x v="2"/>
    <s v="Tenex File Box, Personal Filing Tote with Lid, Black"/>
    <n v="62.04"/>
    <n v="5"/>
    <n v="4.6500000000000004"/>
    <s v="Profit"/>
  </r>
  <r>
    <d v="2017-07-14T00:00:00"/>
    <x v="3"/>
    <x v="6"/>
    <x v="154"/>
    <s v="John Lee20170714"/>
    <x v="3964"/>
    <x v="10"/>
    <x v="1"/>
    <x v="8"/>
    <s v="GE 48&quot; Fluorescent Tube, Cool White Energy Saver, 34 Watts, 30/Box"/>
    <n v="396.92"/>
    <n v="5"/>
    <n v="148.85"/>
    <s v="Profit"/>
  </r>
  <r>
    <d v="2017-07-14T00:00:00"/>
    <x v="3"/>
    <x v="6"/>
    <x v="154"/>
    <s v="John Lee20170714"/>
    <x v="3964"/>
    <x v="10"/>
    <x v="0"/>
    <x v="2"/>
    <s v="SAFCO Mobile Desk Side File, Wire Frame"/>
    <n v="239.46"/>
    <n v="7"/>
    <n v="17.96"/>
    <s v="Profit"/>
  </r>
  <r>
    <d v="2017-07-14T00:00:00"/>
    <x v="3"/>
    <x v="6"/>
    <x v="154"/>
    <s v="John Lee20170714"/>
    <x v="3964"/>
    <x v="10"/>
    <x v="0"/>
    <x v="4"/>
    <s v="Crayola Colored Pencils"/>
    <n v="13.12"/>
    <n v="5"/>
    <n v="2.13"/>
    <s v="Profit"/>
  </r>
  <r>
    <d v="2017-07-15T00:00:00"/>
    <x v="3"/>
    <x v="6"/>
    <x v="226"/>
    <s v="Magdelene Morse20170715"/>
    <x v="3965"/>
    <x v="7"/>
    <x v="0"/>
    <x v="3"/>
    <s v="GBC Standard Plastic Binding Systems Combs"/>
    <n v="26.55"/>
    <n v="3"/>
    <n v="13.01"/>
    <s v="Profit"/>
  </r>
  <r>
    <d v="2017-07-15T00:00:00"/>
    <x v="3"/>
    <x v="6"/>
    <x v="226"/>
    <s v="Magdelene Morse20170715"/>
    <x v="3965"/>
    <x v="7"/>
    <x v="1"/>
    <x v="13"/>
    <s v="Hon 2111 Invitation Series Straight Table"/>
    <n v="310.44"/>
    <n v="3"/>
    <n v="-48.78"/>
    <s v="Loss"/>
  </r>
  <r>
    <d v="2017-07-15T00:00:00"/>
    <x v="3"/>
    <x v="6"/>
    <x v="147"/>
    <s v="Michelle Moray20170715"/>
    <x v="3966"/>
    <x v="20"/>
    <x v="0"/>
    <x v="4"/>
    <s v="Newell 349"/>
    <n v="6.56"/>
    <n v="2"/>
    <n v="1.9"/>
    <s v="Profit"/>
  </r>
  <r>
    <d v="2017-07-15T00:00:00"/>
    <x v="3"/>
    <x v="6"/>
    <x v="147"/>
    <s v="Michelle Moray20170715"/>
    <x v="3966"/>
    <x v="20"/>
    <x v="0"/>
    <x v="1"/>
    <s v="Avery 509"/>
    <n v="7.83"/>
    <n v="3"/>
    <n v="3.6"/>
    <s v="Profit"/>
  </r>
  <r>
    <d v="2017-07-15T00:00:00"/>
    <x v="3"/>
    <x v="6"/>
    <x v="147"/>
    <s v="Michelle Moray20170715"/>
    <x v="3966"/>
    <x v="20"/>
    <x v="2"/>
    <x v="9"/>
    <s v="Sony 32GB Class 10 Micro SDHC R40 Memory Card"/>
    <n v="41.9"/>
    <n v="2"/>
    <n v="8.8000000000000007"/>
    <s v="Profit"/>
  </r>
  <r>
    <d v="2017-07-15T00:00:00"/>
    <x v="3"/>
    <x v="6"/>
    <x v="147"/>
    <s v="Michelle Moray20170715"/>
    <x v="3966"/>
    <x v="20"/>
    <x v="1"/>
    <x v="5"/>
    <s v="Hon Mobius Operator's Chair"/>
    <n v="664.15"/>
    <n v="6"/>
    <n v="88.55"/>
    <s v="Profit"/>
  </r>
  <r>
    <d v="2017-07-15T00:00:00"/>
    <x v="3"/>
    <x v="6"/>
    <x v="147"/>
    <s v="Michelle Moray20170715"/>
    <x v="3966"/>
    <x v="20"/>
    <x v="0"/>
    <x v="0"/>
    <s v="Spiral Phone Message Books with Labels by Adams"/>
    <n v="8.9600000000000009"/>
    <n v="2"/>
    <n v="4.3899999999999997"/>
    <s v="Profit"/>
  </r>
  <r>
    <d v="2017-07-15T00:00:00"/>
    <x v="3"/>
    <x v="6"/>
    <x v="332"/>
    <s v="Ricardo Sperren20170715"/>
    <x v="3967"/>
    <x v="6"/>
    <x v="0"/>
    <x v="12"/>
    <s v="Belkin 8 Outlet SurgeMaster II Gold Surge Protector"/>
    <n v="179.94"/>
    <n v="3"/>
    <n v="50.38"/>
    <s v="Profit"/>
  </r>
  <r>
    <d v="2017-07-15T00:00:00"/>
    <x v="3"/>
    <x v="6"/>
    <x v="332"/>
    <s v="Ricardo Sperren20170715"/>
    <x v="3967"/>
    <x v="6"/>
    <x v="1"/>
    <x v="13"/>
    <s v="Hon 5100 Series Wood Tables"/>
    <n v="872.94"/>
    <n v="3"/>
    <n v="157.13"/>
    <s v="Profit"/>
  </r>
  <r>
    <d v="2017-07-15T00:00:00"/>
    <x v="3"/>
    <x v="6"/>
    <x v="332"/>
    <s v="Ricardo Sperren20170715"/>
    <x v="3967"/>
    <x v="6"/>
    <x v="0"/>
    <x v="0"/>
    <s v="Xerox 1999"/>
    <n v="12.96"/>
    <n v="2"/>
    <n v="6.22"/>
    <s v="Profit"/>
  </r>
  <r>
    <d v="2017-07-16T00:00:00"/>
    <x v="3"/>
    <x v="6"/>
    <x v="394"/>
    <s v="Sandra Flanagan20170716"/>
    <x v="3968"/>
    <x v="2"/>
    <x v="1"/>
    <x v="5"/>
    <s v="Global Deluxe Stacking Chair, Gray"/>
    <n v="71.37"/>
    <n v="2"/>
    <n v="-1.02"/>
    <s v="Loss"/>
  </r>
  <r>
    <d v="2017-07-16T00:00:00"/>
    <x v="3"/>
    <x v="6"/>
    <x v="139"/>
    <s v="Valerie Mitchum20170716"/>
    <x v="3969"/>
    <x v="1"/>
    <x v="0"/>
    <x v="4"/>
    <s v="Crayola Anti Dust Chalk, 12/Pack"/>
    <n v="2.91"/>
    <n v="2"/>
    <n v="0.91"/>
    <s v="Profit"/>
  </r>
  <r>
    <d v="2017-07-16T00:00:00"/>
    <x v="3"/>
    <x v="6"/>
    <x v="40"/>
    <s v="Natalie Fritzler20170716"/>
    <x v="3970"/>
    <x v="25"/>
    <x v="1"/>
    <x v="5"/>
    <s v="Global Fabric Manager's Chair, Dark Gray"/>
    <n v="242.35"/>
    <n v="3"/>
    <n v="15.15"/>
    <s v="Profit"/>
  </r>
  <r>
    <d v="2017-07-17T00:00:00"/>
    <x v="3"/>
    <x v="6"/>
    <x v="661"/>
    <s v="Shaun Weien20170717"/>
    <x v="3971"/>
    <x v="16"/>
    <x v="1"/>
    <x v="8"/>
    <s v="C-Line Magnetic Cubicle Keepers, Clear Polypropylene"/>
    <n v="7.9"/>
    <n v="2"/>
    <n v="2.17"/>
    <s v="Profit"/>
  </r>
  <r>
    <d v="2017-07-17T00:00:00"/>
    <x v="3"/>
    <x v="6"/>
    <x v="734"/>
    <s v="Bill Eplett20170717"/>
    <x v="3972"/>
    <x v="20"/>
    <x v="2"/>
    <x v="6"/>
    <s v="Avaya 5420 Digital phone"/>
    <n v="269.98"/>
    <n v="2"/>
    <n v="67.5"/>
    <s v="Profit"/>
  </r>
  <r>
    <d v="2017-07-17T00:00:00"/>
    <x v="3"/>
    <x v="6"/>
    <x v="734"/>
    <s v="Bill Eplett20170717"/>
    <x v="3972"/>
    <x v="20"/>
    <x v="0"/>
    <x v="0"/>
    <s v="Southworth 25% Cotton Premium Laser Paper and Envelopes"/>
    <n v="99.9"/>
    <n v="5"/>
    <n v="47.95"/>
    <s v="Profit"/>
  </r>
  <r>
    <d v="2017-07-17T00:00:00"/>
    <x v="3"/>
    <x v="6"/>
    <x v="734"/>
    <s v="Bill Eplett20170717"/>
    <x v="3972"/>
    <x v="20"/>
    <x v="1"/>
    <x v="8"/>
    <s v="DAX Solid Wood Frames"/>
    <n v="39.08"/>
    <n v="4"/>
    <n v="14.46"/>
    <s v="Profit"/>
  </r>
  <r>
    <d v="2017-07-17T00:00:00"/>
    <x v="3"/>
    <x v="6"/>
    <x v="314"/>
    <s v="Alejandro Ballentine20170717"/>
    <x v="3973"/>
    <x v="3"/>
    <x v="2"/>
    <x v="16"/>
    <s v="Brother DCP1000 Digital 3 in 1 Multifunction Machine"/>
    <n v="479.98"/>
    <n v="2"/>
    <n v="90"/>
    <s v="Profit"/>
  </r>
  <r>
    <d v="2017-07-17T00:00:00"/>
    <x v="3"/>
    <x v="6"/>
    <x v="202"/>
    <s v="Anthony Johnson20170717"/>
    <x v="3974"/>
    <x v="3"/>
    <x v="0"/>
    <x v="0"/>
    <s v="Xerox 221"/>
    <n v="32.4"/>
    <n v="5"/>
    <n v="15.55"/>
    <s v="Profit"/>
  </r>
  <r>
    <d v="2017-07-17T00:00:00"/>
    <x v="3"/>
    <x v="6"/>
    <x v="202"/>
    <s v="Anthony Johnson20170717"/>
    <x v="3974"/>
    <x v="3"/>
    <x v="0"/>
    <x v="10"/>
    <s v="Peel &amp; Seel Recycled Catalog Envelopes, Brown"/>
    <n v="57.9"/>
    <n v="5"/>
    <n v="28.95"/>
    <s v="Profit"/>
  </r>
  <r>
    <d v="2017-07-17T00:00:00"/>
    <x v="3"/>
    <x v="6"/>
    <x v="202"/>
    <s v="Anthony Johnson20170717"/>
    <x v="3974"/>
    <x v="3"/>
    <x v="0"/>
    <x v="2"/>
    <s v="Sterilite Show Offs Storage Containers"/>
    <n v="10.56"/>
    <n v="2"/>
    <n v="0"/>
    <s v="Loss"/>
  </r>
  <r>
    <d v="2017-07-17T00:00:00"/>
    <x v="3"/>
    <x v="6"/>
    <x v="202"/>
    <s v="Anthony Johnson20170717"/>
    <x v="3974"/>
    <x v="3"/>
    <x v="1"/>
    <x v="11"/>
    <s v="Atlantic Metals Mobile 4-Shelf Bookcases, Custom Colors"/>
    <n v="1194.17"/>
    <n v="5"/>
    <n v="210.74"/>
    <s v="Profit"/>
  </r>
  <r>
    <d v="2017-07-18T00:00:00"/>
    <x v="3"/>
    <x v="6"/>
    <x v="505"/>
    <s v="Maris LaWare20170718"/>
    <x v="3975"/>
    <x v="12"/>
    <x v="1"/>
    <x v="13"/>
    <s v="Chromcraft 48&quot; x 96&quot; Racetrack Double Pedestal Table"/>
    <n v="801.6"/>
    <n v="5"/>
    <n v="-448.9"/>
    <s v="Loss"/>
  </r>
  <r>
    <d v="2017-07-18T00:00:00"/>
    <x v="3"/>
    <x v="6"/>
    <x v="505"/>
    <s v="Maris LaWare20170718"/>
    <x v="3975"/>
    <x v="12"/>
    <x v="1"/>
    <x v="5"/>
    <s v="Global Fabric Manager's Chair, Dark Gray"/>
    <n v="161.57"/>
    <n v="2"/>
    <n v="10.1"/>
    <s v="Profit"/>
  </r>
  <r>
    <d v="2017-07-18T00:00:00"/>
    <x v="3"/>
    <x v="6"/>
    <x v="505"/>
    <s v="Maris LaWare20170718"/>
    <x v="3975"/>
    <x v="12"/>
    <x v="0"/>
    <x v="0"/>
    <s v="Riverleaf Stik-Withit Designer Note Cubes"/>
    <n v="16.100000000000001"/>
    <n v="2"/>
    <n v="5.23"/>
    <s v="Profit"/>
  </r>
  <r>
    <d v="2017-07-18T00:00:00"/>
    <x v="3"/>
    <x v="6"/>
    <x v="505"/>
    <s v="Maris LaWare20170718"/>
    <x v="3975"/>
    <x v="12"/>
    <x v="0"/>
    <x v="3"/>
    <s v="Acco Expandable Hanging Binders"/>
    <n v="7.66"/>
    <n v="4"/>
    <n v="-6.12"/>
    <s v="Loss"/>
  </r>
  <r>
    <d v="2017-07-18T00:00:00"/>
    <x v="3"/>
    <x v="6"/>
    <x v="505"/>
    <s v="Maris LaWare20170718"/>
    <x v="3975"/>
    <x v="12"/>
    <x v="1"/>
    <x v="5"/>
    <s v="High-Back Leather Manager's Chair"/>
    <n v="311.98"/>
    <n v="3"/>
    <n v="-42.9"/>
    <s v="Loss"/>
  </r>
  <r>
    <d v="2017-07-18T00:00:00"/>
    <x v="3"/>
    <x v="6"/>
    <x v="9"/>
    <s v="Seth Vernon20170718"/>
    <x v="3976"/>
    <x v="2"/>
    <x v="2"/>
    <x v="16"/>
    <s v="Canon PC-428 Personal Copier"/>
    <n v="599.97"/>
    <n v="5"/>
    <n v="70"/>
    <s v="Profit"/>
  </r>
  <r>
    <d v="2017-07-18T00:00:00"/>
    <x v="3"/>
    <x v="6"/>
    <x v="9"/>
    <s v="Seth Vernon20170718"/>
    <x v="3976"/>
    <x v="2"/>
    <x v="1"/>
    <x v="5"/>
    <s v="Situations Contoured Folding Chairs, 4/Set"/>
    <n v="198.74"/>
    <n v="4"/>
    <n v="-14.2"/>
    <s v="Loss"/>
  </r>
  <r>
    <d v="2017-07-18T00:00:00"/>
    <x v="3"/>
    <x v="6"/>
    <x v="9"/>
    <s v="Seth Vernon20170718"/>
    <x v="3976"/>
    <x v="2"/>
    <x v="0"/>
    <x v="14"/>
    <s v="Acme Kleencut Forged Steel Scissors"/>
    <n v="9.18"/>
    <n v="2"/>
    <n v="1.1499999999999999"/>
    <s v="Profit"/>
  </r>
  <r>
    <d v="2017-07-20T00:00:00"/>
    <x v="3"/>
    <x v="6"/>
    <x v="246"/>
    <s v="Carlos Soltero20170720"/>
    <x v="3977"/>
    <x v="1"/>
    <x v="0"/>
    <x v="2"/>
    <s v="Trav-L-File Heavy-Duty Shuttle II, Black"/>
    <n v="69.709999999999994"/>
    <n v="2"/>
    <n v="8.7100000000000009"/>
    <s v="Profit"/>
  </r>
  <r>
    <d v="2017-07-20T00:00:00"/>
    <x v="3"/>
    <x v="6"/>
    <x v="246"/>
    <s v="Carlos Soltero20170720"/>
    <x v="3977"/>
    <x v="1"/>
    <x v="1"/>
    <x v="8"/>
    <s v="Contract Clock, 14&quot;, Brown"/>
    <n v="8.7899999999999991"/>
    <n v="1"/>
    <n v="-5.71"/>
    <s v="Loss"/>
  </r>
  <r>
    <d v="2017-07-20T00:00:00"/>
    <x v="3"/>
    <x v="6"/>
    <x v="551"/>
    <s v="Elizabeth Moffitt20170720"/>
    <x v="3978"/>
    <x v="19"/>
    <x v="0"/>
    <x v="1"/>
    <s v="Avery 486"/>
    <n v="14.62"/>
    <n v="2"/>
    <n v="6.87"/>
    <s v="Profit"/>
  </r>
  <r>
    <d v="2017-07-20T00:00:00"/>
    <x v="3"/>
    <x v="6"/>
    <x v="551"/>
    <s v="Elizabeth Moffitt20170720"/>
    <x v="3978"/>
    <x v="19"/>
    <x v="0"/>
    <x v="12"/>
    <s v="1.7 Cubic Foot Compact &quot;Cube&quot; Office Refrigerators"/>
    <n v="416.32"/>
    <n v="2"/>
    <n v="112.41"/>
    <s v="Profit"/>
  </r>
  <r>
    <d v="2017-07-20T00:00:00"/>
    <x v="3"/>
    <x v="6"/>
    <x v="551"/>
    <s v="Elizabeth Moffitt20170720"/>
    <x v="3978"/>
    <x v="19"/>
    <x v="0"/>
    <x v="3"/>
    <s v="Avery Printable Repositionable Plastic Tabs"/>
    <n v="43"/>
    <n v="5"/>
    <n v="20.21"/>
    <s v="Profit"/>
  </r>
  <r>
    <d v="2017-07-20T00:00:00"/>
    <x v="3"/>
    <x v="6"/>
    <x v="551"/>
    <s v="Elizabeth Moffitt20170720"/>
    <x v="3978"/>
    <x v="19"/>
    <x v="1"/>
    <x v="5"/>
    <s v="Novimex Fabric Task Chair"/>
    <n v="182.94"/>
    <n v="3"/>
    <n v="27.44"/>
    <s v="Profit"/>
  </r>
  <r>
    <d v="2017-07-20T00:00:00"/>
    <x v="3"/>
    <x v="6"/>
    <x v="551"/>
    <s v="Elizabeth Moffitt20170720"/>
    <x v="3978"/>
    <x v="19"/>
    <x v="0"/>
    <x v="3"/>
    <s v="Cardinal Slant-D Ring Binders"/>
    <n v="60.83"/>
    <n v="7"/>
    <n v="30.42"/>
    <s v="Profit"/>
  </r>
  <r>
    <d v="2017-07-20T00:00:00"/>
    <x v="3"/>
    <x v="6"/>
    <x v="551"/>
    <s v="Elizabeth Moffitt20170720"/>
    <x v="3978"/>
    <x v="19"/>
    <x v="2"/>
    <x v="9"/>
    <s v="Logitech G35 7.1-Channel Surround Sound Headset"/>
    <n v="389.97"/>
    <n v="3"/>
    <n v="132.59"/>
    <s v="Profit"/>
  </r>
  <r>
    <d v="2017-07-20T00:00:00"/>
    <x v="3"/>
    <x v="6"/>
    <x v="436"/>
    <s v="Suzanne McNair20170720"/>
    <x v="3979"/>
    <x v="28"/>
    <x v="0"/>
    <x v="3"/>
    <s v="Ibico Ibimaster 300 Manual Binding System"/>
    <n v="735.98"/>
    <n v="2"/>
    <n v="331.19"/>
    <s v="Profit"/>
  </r>
  <r>
    <d v="2017-07-20T00:00:00"/>
    <x v="3"/>
    <x v="6"/>
    <x v="278"/>
    <s v="Anthony Rawles20170720"/>
    <x v="3980"/>
    <x v="20"/>
    <x v="0"/>
    <x v="0"/>
    <s v="Xerox 1977"/>
    <n v="13.36"/>
    <n v="2"/>
    <n v="6.41"/>
    <s v="Profit"/>
  </r>
  <r>
    <d v="2017-07-20T00:00:00"/>
    <x v="3"/>
    <x v="6"/>
    <x v="278"/>
    <s v="Anthony Rawles20170720"/>
    <x v="3980"/>
    <x v="20"/>
    <x v="1"/>
    <x v="5"/>
    <s v="Office Star - Task Chair with Contemporary Loop Arms"/>
    <n v="163.76"/>
    <n v="2"/>
    <n v="25.47"/>
    <s v="Profit"/>
  </r>
  <r>
    <d v="2017-07-20T00:00:00"/>
    <x v="3"/>
    <x v="6"/>
    <x v="278"/>
    <s v="Anthony Rawles20170720"/>
    <x v="3980"/>
    <x v="20"/>
    <x v="1"/>
    <x v="8"/>
    <s v="Tenex B1-RE Series Chair Mats for Low Pile Carpets"/>
    <n v="183.92"/>
    <n v="4"/>
    <n v="31.27"/>
    <s v="Profit"/>
  </r>
  <r>
    <d v="2017-07-21T00:00:00"/>
    <x v="3"/>
    <x v="6"/>
    <x v="581"/>
    <s v="Tamara Willingham20170721"/>
    <x v="3981"/>
    <x v="23"/>
    <x v="0"/>
    <x v="0"/>
    <s v="Xerox 1993"/>
    <n v="6.48"/>
    <n v="1"/>
    <n v="3.18"/>
    <s v="Profit"/>
  </r>
  <r>
    <d v="2017-07-21T00:00:00"/>
    <x v="3"/>
    <x v="6"/>
    <x v="582"/>
    <s v="Sarah Foster20170721"/>
    <x v="3982"/>
    <x v="27"/>
    <x v="2"/>
    <x v="6"/>
    <s v="PayAnywhere Card Reader"/>
    <n v="71.930000000000007"/>
    <n v="9"/>
    <n v="6.29"/>
    <s v="Profit"/>
  </r>
  <r>
    <d v="2017-07-21T00:00:00"/>
    <x v="3"/>
    <x v="6"/>
    <x v="582"/>
    <s v="Sarah Foster20170721"/>
    <x v="3982"/>
    <x v="27"/>
    <x v="0"/>
    <x v="4"/>
    <s v="BOSTON Ranger #55 Pencil Sharpener, Black"/>
    <n v="25.99"/>
    <n v="1"/>
    <n v="7.54"/>
    <s v="Profit"/>
  </r>
  <r>
    <d v="2017-07-21T00:00:00"/>
    <x v="3"/>
    <x v="6"/>
    <x v="746"/>
    <s v="Sean Wendt20170721"/>
    <x v="3983"/>
    <x v="10"/>
    <x v="0"/>
    <x v="3"/>
    <s v="Vinyl Sectional Post Binders"/>
    <n v="33.93"/>
    <n v="3"/>
    <n v="-22.62"/>
    <s v="Loss"/>
  </r>
  <r>
    <d v="2017-07-21T00:00:00"/>
    <x v="3"/>
    <x v="6"/>
    <x v="746"/>
    <s v="Sean Wendt20170721"/>
    <x v="3983"/>
    <x v="10"/>
    <x v="0"/>
    <x v="2"/>
    <s v="Letter Size File"/>
    <n v="222.32"/>
    <n v="7"/>
    <n v="25.01"/>
    <s v="Profit"/>
  </r>
  <r>
    <d v="2017-07-21T00:00:00"/>
    <x v="3"/>
    <x v="6"/>
    <x v="746"/>
    <s v="Sean Wendt20170721"/>
    <x v="3983"/>
    <x v="10"/>
    <x v="2"/>
    <x v="6"/>
    <s v="Dexim XPower Skin Super-Thin Power Case for iPhone 5 - Black"/>
    <n v="210.56"/>
    <n v="6"/>
    <n v="-52.64"/>
    <s v="Loss"/>
  </r>
  <r>
    <d v="2017-07-21T00:00:00"/>
    <x v="3"/>
    <x v="6"/>
    <x v="481"/>
    <s v="Anne McFarland20170721"/>
    <x v="3984"/>
    <x v="6"/>
    <x v="0"/>
    <x v="4"/>
    <s v="Berol Giant Pencil Sharpener"/>
    <n v="101.94"/>
    <n v="6"/>
    <n v="29.56"/>
    <s v="Profit"/>
  </r>
  <r>
    <d v="2017-07-21T00:00:00"/>
    <x v="3"/>
    <x v="6"/>
    <x v="481"/>
    <s v="Anne McFarland20170721"/>
    <x v="3984"/>
    <x v="6"/>
    <x v="2"/>
    <x v="6"/>
    <s v="Nortel Networks T7316 E Nt8 B27"/>
    <n v="271.95999999999998"/>
    <n v="4"/>
    <n v="67.989999999999995"/>
    <s v="Profit"/>
  </r>
  <r>
    <d v="2017-07-21T00:00:00"/>
    <x v="3"/>
    <x v="6"/>
    <x v="481"/>
    <s v="Anne McFarland20170721"/>
    <x v="3984"/>
    <x v="6"/>
    <x v="1"/>
    <x v="8"/>
    <s v="Regeneration Desk Collection"/>
    <n v="8.8000000000000007"/>
    <n v="5"/>
    <n v="3.87"/>
    <s v="Profit"/>
  </r>
  <r>
    <d v="2017-07-21T00:00:00"/>
    <x v="3"/>
    <x v="6"/>
    <x v="481"/>
    <s v="Anne McFarland20170721"/>
    <x v="3984"/>
    <x v="6"/>
    <x v="0"/>
    <x v="4"/>
    <s v="Newell 35"/>
    <n v="19.68"/>
    <n v="6"/>
    <n v="5.71"/>
    <s v="Profit"/>
  </r>
  <r>
    <d v="2017-07-21T00:00:00"/>
    <x v="3"/>
    <x v="6"/>
    <x v="481"/>
    <s v="Anne McFarland20170721"/>
    <x v="3984"/>
    <x v="6"/>
    <x v="1"/>
    <x v="11"/>
    <s v="Bush Westfield Collection Bookcases, Fully Assembled"/>
    <n v="302.94"/>
    <n v="3"/>
    <n v="69.680000000000007"/>
    <s v="Profit"/>
  </r>
  <r>
    <d v="2017-07-21T00:00:00"/>
    <x v="3"/>
    <x v="6"/>
    <x v="481"/>
    <s v="Anne McFarland20170721"/>
    <x v="3984"/>
    <x v="6"/>
    <x v="0"/>
    <x v="3"/>
    <s v="Cardinal Holdit Business Card Pockets"/>
    <n v="14.94"/>
    <n v="3"/>
    <n v="7.17"/>
    <s v="Profit"/>
  </r>
  <r>
    <d v="2017-07-21T00:00:00"/>
    <x v="3"/>
    <x v="6"/>
    <x v="481"/>
    <s v="Anne McFarland20170721"/>
    <x v="3984"/>
    <x v="6"/>
    <x v="0"/>
    <x v="14"/>
    <s v="Premier Electric Letter Opener"/>
    <n v="231.72"/>
    <n v="2"/>
    <n v="11.59"/>
    <s v="Profit"/>
  </r>
  <r>
    <d v="2017-07-21T00:00:00"/>
    <x v="3"/>
    <x v="6"/>
    <x v="661"/>
    <s v="Shaun Weien20170721"/>
    <x v="3985"/>
    <x v="3"/>
    <x v="0"/>
    <x v="0"/>
    <s v="Wirebound Message Forms, Four 2 3/4 x 5 Forms per Page, Pink Paper"/>
    <n v="16.34"/>
    <n v="2"/>
    <n v="7.68"/>
    <s v="Profit"/>
  </r>
  <r>
    <d v="2017-07-21T00:00:00"/>
    <x v="3"/>
    <x v="6"/>
    <x v="661"/>
    <s v="Shaun Weien20170721"/>
    <x v="3985"/>
    <x v="3"/>
    <x v="1"/>
    <x v="5"/>
    <s v="Hon Olson Stacker Stools"/>
    <n v="225.3"/>
    <n v="2"/>
    <n v="22.53"/>
    <s v="Profit"/>
  </r>
  <r>
    <d v="2017-07-21T00:00:00"/>
    <x v="3"/>
    <x v="6"/>
    <x v="661"/>
    <s v="Shaun Weien20170721"/>
    <x v="3985"/>
    <x v="3"/>
    <x v="0"/>
    <x v="3"/>
    <s v="GBC Premium Transparent Covers with Diagonal Lined Pattern"/>
    <n v="50.35"/>
    <n v="3"/>
    <n v="17.62"/>
    <s v="Profit"/>
  </r>
  <r>
    <d v="2017-07-21T00:00:00"/>
    <x v="3"/>
    <x v="6"/>
    <x v="178"/>
    <s v="Cari Schnelling20170721"/>
    <x v="3986"/>
    <x v="20"/>
    <x v="0"/>
    <x v="12"/>
    <s v="Eureka Sanitaire  Multi-Pro Heavy-Duty Upright, Disposable Bags"/>
    <n v="17.48"/>
    <n v="4"/>
    <n v="4.54"/>
    <s v="Profit"/>
  </r>
  <r>
    <d v="2017-07-21T00:00:00"/>
    <x v="3"/>
    <x v="6"/>
    <x v="278"/>
    <s v="Anthony Rawles20170721"/>
    <x v="3987"/>
    <x v="3"/>
    <x v="0"/>
    <x v="4"/>
    <s v="Nontoxic Chalk"/>
    <n v="3.52"/>
    <n v="2"/>
    <n v="1.69"/>
    <s v="Profit"/>
  </r>
  <r>
    <d v="2017-07-21T00:00:00"/>
    <x v="3"/>
    <x v="6"/>
    <x v="278"/>
    <s v="Anthony Rawles20170721"/>
    <x v="3987"/>
    <x v="3"/>
    <x v="2"/>
    <x v="6"/>
    <s v="Polycom SoundPoint IP 450 VoIP phone"/>
    <n v="1626.19"/>
    <n v="9"/>
    <n v="121.96"/>
    <s v="Profit"/>
  </r>
  <r>
    <d v="2017-07-21T00:00:00"/>
    <x v="3"/>
    <x v="6"/>
    <x v="344"/>
    <s v="Gene McClure20170721"/>
    <x v="3988"/>
    <x v="0"/>
    <x v="1"/>
    <x v="13"/>
    <s v="Hon 61000 Series Interactive Training Tables"/>
    <n v="124.4"/>
    <n v="4"/>
    <n v="-21.33"/>
    <s v="Loss"/>
  </r>
  <r>
    <d v="2017-07-21T00:00:00"/>
    <x v="3"/>
    <x v="6"/>
    <x v="254"/>
    <s v="Kelly Lampkin20170721"/>
    <x v="3989"/>
    <x v="1"/>
    <x v="0"/>
    <x v="3"/>
    <s v="Avery Poly Binder Pockets"/>
    <n v="2.86"/>
    <n v="4"/>
    <n v="-4.58"/>
    <s v="Loss"/>
  </r>
  <r>
    <d v="2017-07-21T00:00:00"/>
    <x v="3"/>
    <x v="6"/>
    <x v="254"/>
    <s v="Kelly Lampkin20170721"/>
    <x v="3989"/>
    <x v="1"/>
    <x v="0"/>
    <x v="3"/>
    <s v="Catalog Binders with Expanding Posts"/>
    <n v="94.19"/>
    <n v="7"/>
    <n v="-164.84"/>
    <s v="Loss"/>
  </r>
  <r>
    <d v="2017-07-21T00:00:00"/>
    <x v="3"/>
    <x v="6"/>
    <x v="397"/>
    <s v="Pete Takahito20170721"/>
    <x v="3990"/>
    <x v="1"/>
    <x v="0"/>
    <x v="3"/>
    <s v="Wilson Jones 1&quot; Hanging DublLock Ring Binders"/>
    <n v="2.11"/>
    <n v="2"/>
    <n v="-3.38"/>
    <s v="Loss"/>
  </r>
  <r>
    <d v="2017-07-22T00:00:00"/>
    <x v="3"/>
    <x v="6"/>
    <x v="470"/>
    <s v="Fred Hopkins20170722"/>
    <x v="3991"/>
    <x v="20"/>
    <x v="2"/>
    <x v="6"/>
    <s v="Square Credit Card Reader, 4 1/2&quot; x 4 1/2&quot; x 1&quot;, White"/>
    <n v="29.97"/>
    <n v="3"/>
    <n v="14.09"/>
    <s v="Profit"/>
  </r>
  <r>
    <d v="2017-07-22T00:00:00"/>
    <x v="3"/>
    <x v="6"/>
    <x v="34"/>
    <s v="Eric Barreto20170722"/>
    <x v="3992"/>
    <x v="1"/>
    <x v="1"/>
    <x v="5"/>
    <s v="Hon Every-Day Series Multi-Task Chairs"/>
    <n v="526.34"/>
    <n v="4"/>
    <n v="-75.19"/>
    <s v="Loss"/>
  </r>
  <r>
    <d v="2017-07-23T00:00:00"/>
    <x v="3"/>
    <x v="6"/>
    <x v="85"/>
    <s v="Christine Phan20170723"/>
    <x v="3993"/>
    <x v="20"/>
    <x v="0"/>
    <x v="3"/>
    <s v="Angle-D Ring Binders"/>
    <n v="13.13"/>
    <n v="3"/>
    <n v="4.2699999999999996"/>
    <s v="Profit"/>
  </r>
  <r>
    <d v="2017-07-23T00:00:00"/>
    <x v="3"/>
    <x v="6"/>
    <x v="352"/>
    <s v="Lena Hernandez20170723"/>
    <x v="3994"/>
    <x v="18"/>
    <x v="0"/>
    <x v="4"/>
    <s v="Quartet Omega Colored Chalk, 12/Pack"/>
    <n v="11.68"/>
    <n v="2"/>
    <n v="5.49"/>
    <s v="Profit"/>
  </r>
  <r>
    <d v="2017-07-23T00:00:00"/>
    <x v="3"/>
    <x v="6"/>
    <x v="352"/>
    <s v="Lena Hernandez20170723"/>
    <x v="3994"/>
    <x v="18"/>
    <x v="2"/>
    <x v="9"/>
    <s v="Memorex 25GB 6X Branded Blu-Ray Recordable Disc, 30/Pack"/>
    <n v="159.75"/>
    <n v="5"/>
    <n v="11.18"/>
    <s v="Profit"/>
  </r>
  <r>
    <d v="2017-07-23T00:00:00"/>
    <x v="3"/>
    <x v="6"/>
    <x v="382"/>
    <s v="Lisa Ryan20170723"/>
    <x v="3995"/>
    <x v="20"/>
    <x v="0"/>
    <x v="1"/>
    <s v="Avery Address/Shipping Labels for Typewriters, 4&quot; x 2&quot;"/>
    <n v="41.4"/>
    <n v="4"/>
    <n v="19.87"/>
    <s v="Profit"/>
  </r>
  <r>
    <d v="2017-07-23T00:00:00"/>
    <x v="3"/>
    <x v="6"/>
    <x v="39"/>
    <s v="Nathan Mautz20170723"/>
    <x v="3996"/>
    <x v="20"/>
    <x v="0"/>
    <x v="3"/>
    <s v="Wilson Jones Â“SnapÂ” Scratch Pad Binder Tool for Ring Binders"/>
    <n v="13.92"/>
    <n v="3"/>
    <n v="4.3499999999999996"/>
    <s v="Profit"/>
  </r>
  <r>
    <d v="2017-07-23T00:00:00"/>
    <x v="3"/>
    <x v="6"/>
    <x v="706"/>
    <s v="Maribeth Yedwab20170723"/>
    <x v="3997"/>
    <x v="1"/>
    <x v="0"/>
    <x v="0"/>
    <s v="Xerox 1909"/>
    <n v="63.31"/>
    <n v="3"/>
    <n v="20.58"/>
    <s v="Profit"/>
  </r>
  <r>
    <d v="2017-07-23T00:00:00"/>
    <x v="3"/>
    <x v="6"/>
    <x v="675"/>
    <s v="Philisse Overcash20170723"/>
    <x v="3998"/>
    <x v="21"/>
    <x v="2"/>
    <x v="9"/>
    <s v="Logitech G600 MMO Gaming Mouse"/>
    <n v="399.95"/>
    <n v="5"/>
    <n v="143.97999999999999"/>
    <s v="Profit"/>
  </r>
  <r>
    <d v="2017-07-23T00:00:00"/>
    <x v="3"/>
    <x v="6"/>
    <x v="463"/>
    <s v="Tracy Blumstein20170723"/>
    <x v="3999"/>
    <x v="3"/>
    <x v="0"/>
    <x v="3"/>
    <s v="Cardinal HOLDit! Binder Insert Strips,Extra Strips"/>
    <n v="15.19"/>
    <n v="3"/>
    <n v="5.51"/>
    <s v="Profit"/>
  </r>
  <r>
    <d v="2017-07-23T00:00:00"/>
    <x v="3"/>
    <x v="6"/>
    <x v="463"/>
    <s v="Tracy Blumstein20170723"/>
    <x v="3999"/>
    <x v="3"/>
    <x v="0"/>
    <x v="0"/>
    <s v="Weyerhaeuser First Choice Laser/Copy Paper (20Lb. and 88 Bright)"/>
    <n v="58.32"/>
    <n v="9"/>
    <n v="27.99"/>
    <s v="Profit"/>
  </r>
  <r>
    <d v="2017-07-23T00:00:00"/>
    <x v="3"/>
    <x v="6"/>
    <x v="86"/>
    <s v="Annie Zypern20170723"/>
    <x v="4000"/>
    <x v="1"/>
    <x v="0"/>
    <x v="4"/>
    <s v="Hunt PowerHouse Electric Pencil Sharpener, Blue"/>
    <n v="121.54"/>
    <n v="4"/>
    <n v="15.19"/>
    <s v="Profit"/>
  </r>
  <r>
    <d v="2017-07-24T00:00:00"/>
    <x v="3"/>
    <x v="6"/>
    <x v="535"/>
    <s v="Harold Ryan20170724"/>
    <x v="4001"/>
    <x v="3"/>
    <x v="2"/>
    <x v="16"/>
    <s v="Hewlett Packard LaserJet 3310 Copier"/>
    <n v="2399.96"/>
    <n v="5"/>
    <n v="839.99"/>
    <s v="Profit"/>
  </r>
  <r>
    <d v="2017-07-25T00:00:00"/>
    <x v="3"/>
    <x v="6"/>
    <x v="745"/>
    <s v="Raymond Buch20170725"/>
    <x v="4002"/>
    <x v="19"/>
    <x v="0"/>
    <x v="1"/>
    <s v="Avery 498"/>
    <n v="20.23"/>
    <n v="7"/>
    <n v="9.51"/>
    <s v="Profit"/>
  </r>
  <r>
    <d v="2017-07-25T00:00:00"/>
    <x v="3"/>
    <x v="6"/>
    <x v="118"/>
    <s v="Dorothy Dickinson20170725"/>
    <x v="4003"/>
    <x v="2"/>
    <x v="0"/>
    <x v="1"/>
    <s v="Avery 491"/>
    <n v="3.3"/>
    <n v="1"/>
    <n v="1.07"/>
    <s v="Profit"/>
  </r>
  <r>
    <d v="2017-07-25T00:00:00"/>
    <x v="3"/>
    <x v="6"/>
    <x v="405"/>
    <s v="John Castell20170725"/>
    <x v="4004"/>
    <x v="2"/>
    <x v="1"/>
    <x v="8"/>
    <s v="Eldon 200 Class Desk Accessories"/>
    <n v="20.100000000000001"/>
    <n v="4"/>
    <n v="3.01"/>
    <s v="Profit"/>
  </r>
  <r>
    <d v="2017-07-25T00:00:00"/>
    <x v="3"/>
    <x v="6"/>
    <x v="405"/>
    <s v="John Castell20170725"/>
    <x v="4004"/>
    <x v="2"/>
    <x v="0"/>
    <x v="14"/>
    <s v="Acme Galleria Hot Forged Steel Scissors with Colored Handles"/>
    <n v="37.75"/>
    <n v="3"/>
    <n v="4.25"/>
    <s v="Profit"/>
  </r>
  <r>
    <d v="2017-07-25T00:00:00"/>
    <x v="3"/>
    <x v="6"/>
    <x v="405"/>
    <s v="John Castell20170725"/>
    <x v="4004"/>
    <x v="2"/>
    <x v="1"/>
    <x v="13"/>
    <s v="Bush Cubix Conference Tables, Fully Assembled"/>
    <n v="138.59"/>
    <n v="1"/>
    <n v="-34.65"/>
    <s v="Loss"/>
  </r>
  <r>
    <d v="2017-07-25T00:00:00"/>
    <x v="3"/>
    <x v="6"/>
    <x v="405"/>
    <s v="John Castell20170725"/>
    <x v="4004"/>
    <x v="2"/>
    <x v="0"/>
    <x v="2"/>
    <s v="Fellowes Bankers Box Staxonsteel Drawer File/Stacking System"/>
    <n v="259.92"/>
    <n v="5"/>
    <n v="-25.99"/>
    <s v="Loss"/>
  </r>
  <r>
    <d v="2017-07-25T00:00:00"/>
    <x v="3"/>
    <x v="6"/>
    <x v="405"/>
    <s v="John Castell20170725"/>
    <x v="4004"/>
    <x v="2"/>
    <x v="0"/>
    <x v="0"/>
    <s v="Xerox 216"/>
    <n v="20.74"/>
    <n v="4"/>
    <n v="7.26"/>
    <s v="Profit"/>
  </r>
  <r>
    <d v="2017-07-25T00:00:00"/>
    <x v="3"/>
    <x v="6"/>
    <x v="726"/>
    <s v="Evan Minnotte20170725"/>
    <x v="4005"/>
    <x v="0"/>
    <x v="1"/>
    <x v="13"/>
    <s v="Safco Drafting Table"/>
    <n v="298.12"/>
    <n v="6"/>
    <n v="-4.26"/>
    <s v="Loss"/>
  </r>
  <r>
    <d v="2017-07-26T00:00:00"/>
    <x v="3"/>
    <x v="6"/>
    <x v="434"/>
    <s v="George Zrebassa20170726"/>
    <x v="4006"/>
    <x v="3"/>
    <x v="2"/>
    <x v="9"/>
    <s v="LogitechÂ Z-906 Speaker sys - home theater - 5.1-CH"/>
    <n v="1649.95"/>
    <n v="5"/>
    <n v="659.98"/>
    <s v="Profit"/>
  </r>
  <r>
    <d v="2017-07-26T00:00:00"/>
    <x v="3"/>
    <x v="6"/>
    <x v="434"/>
    <s v="George Zrebassa20170726"/>
    <x v="4006"/>
    <x v="3"/>
    <x v="1"/>
    <x v="5"/>
    <s v="Global Airflow Leather Mesh Back Chair, Black"/>
    <n v="362.35"/>
    <n v="3"/>
    <n v="45.29"/>
    <s v="Profit"/>
  </r>
  <r>
    <d v="2017-07-27T00:00:00"/>
    <x v="3"/>
    <x v="6"/>
    <x v="110"/>
    <s v="Mike Gockenbach20170727"/>
    <x v="4007"/>
    <x v="16"/>
    <x v="1"/>
    <x v="8"/>
    <s v="Eldon Delta Triangular Chair Mat, 52&quot; x 58&quot;, Clear"/>
    <n v="91.03"/>
    <n v="3"/>
    <n v="-2.2799999999999998"/>
    <s v="Loss"/>
  </r>
  <r>
    <d v="2017-07-27T00:00:00"/>
    <x v="3"/>
    <x v="6"/>
    <x v="784"/>
    <s v="Tony Molinari20170727"/>
    <x v="4008"/>
    <x v="20"/>
    <x v="1"/>
    <x v="8"/>
    <s v="Tensor Computer Mounted Lamp"/>
    <n v="14.89"/>
    <n v="1"/>
    <n v="4.0199999999999996"/>
    <s v="Profit"/>
  </r>
  <r>
    <d v="2017-07-27T00:00:00"/>
    <x v="3"/>
    <x v="6"/>
    <x v="784"/>
    <s v="Tony Molinari20170727"/>
    <x v="4008"/>
    <x v="20"/>
    <x v="2"/>
    <x v="6"/>
    <s v="Nortel Networks T7316 E Nt8 B27"/>
    <n v="543.91999999999996"/>
    <n v="8"/>
    <n v="135.97999999999999"/>
    <s v="Profit"/>
  </r>
  <r>
    <d v="2017-07-27T00:00:00"/>
    <x v="3"/>
    <x v="6"/>
    <x v="380"/>
    <s v="Dennis Kane20170727"/>
    <x v="4009"/>
    <x v="22"/>
    <x v="1"/>
    <x v="8"/>
    <s v="Staple-based wall hangings"/>
    <n v="23.88"/>
    <n v="3"/>
    <n v="10.51"/>
    <s v="Profit"/>
  </r>
  <r>
    <d v="2017-07-27T00:00:00"/>
    <x v="3"/>
    <x v="6"/>
    <x v="380"/>
    <s v="Dennis Kane20170727"/>
    <x v="4009"/>
    <x v="22"/>
    <x v="0"/>
    <x v="0"/>
    <s v="Message Book, Phone, Wirebound Standard Line Memo, 2 3/4&quot; X 5&quot;"/>
    <n v="26.2"/>
    <n v="4"/>
    <n v="12.05"/>
    <s v="Profit"/>
  </r>
  <r>
    <d v="2017-07-27T00:00:00"/>
    <x v="3"/>
    <x v="6"/>
    <x v="380"/>
    <s v="Dennis Kane20170727"/>
    <x v="4009"/>
    <x v="22"/>
    <x v="0"/>
    <x v="0"/>
    <s v="Xerox 227"/>
    <n v="12.96"/>
    <n v="2"/>
    <n v="6.22"/>
    <s v="Profit"/>
  </r>
  <r>
    <d v="2017-07-27T00:00:00"/>
    <x v="3"/>
    <x v="6"/>
    <x v="380"/>
    <s v="Dennis Kane20170727"/>
    <x v="4009"/>
    <x v="22"/>
    <x v="2"/>
    <x v="9"/>
    <s v="Sony Micro Vault Click 8 GB USB 2.0 Flash Drive"/>
    <n v="234.95"/>
    <n v="5"/>
    <n v="32.89"/>
    <s v="Profit"/>
  </r>
  <r>
    <d v="2017-07-27T00:00:00"/>
    <x v="3"/>
    <x v="6"/>
    <x v="677"/>
    <s v="Joni Wasserman20170727"/>
    <x v="4010"/>
    <x v="25"/>
    <x v="1"/>
    <x v="5"/>
    <s v="Global Value Mid-Back Manager's Chair, Gray"/>
    <n v="194.85"/>
    <n v="4"/>
    <n v="12.18"/>
    <s v="Profit"/>
  </r>
  <r>
    <d v="2017-07-28T00:00:00"/>
    <x v="3"/>
    <x v="6"/>
    <x v="719"/>
    <s v="Matt Hagelstein20170728"/>
    <x v="4011"/>
    <x v="3"/>
    <x v="0"/>
    <x v="3"/>
    <s v="Zipper Ring Binder Pockets"/>
    <n v="9.98"/>
    <n v="4"/>
    <n v="3.62"/>
    <s v="Profit"/>
  </r>
  <r>
    <d v="2017-07-28T00:00:00"/>
    <x v="3"/>
    <x v="6"/>
    <x v="719"/>
    <s v="Matt Hagelstein20170728"/>
    <x v="4011"/>
    <x v="3"/>
    <x v="0"/>
    <x v="2"/>
    <s v="Super Decoflex Portable Personal File"/>
    <n v="14.98"/>
    <n v="1"/>
    <n v="4.1900000000000004"/>
    <s v="Profit"/>
  </r>
  <r>
    <d v="2017-07-28T00:00:00"/>
    <x v="3"/>
    <x v="6"/>
    <x v="719"/>
    <s v="Matt Hagelstein20170728"/>
    <x v="4011"/>
    <x v="3"/>
    <x v="2"/>
    <x v="6"/>
    <s v="Wilson Electronics DB Pro Signal Booster"/>
    <n v="1145.5999999999999"/>
    <n v="4"/>
    <n v="100.24"/>
    <s v="Profit"/>
  </r>
  <r>
    <d v="2017-07-29T00:00:00"/>
    <x v="3"/>
    <x v="6"/>
    <x v="643"/>
    <s v="Anna Gayman20170729"/>
    <x v="4012"/>
    <x v="25"/>
    <x v="0"/>
    <x v="12"/>
    <s v="Holmes HEPA Air Purifier"/>
    <n v="34.85"/>
    <n v="2"/>
    <n v="6.53"/>
    <s v="Profit"/>
  </r>
  <r>
    <d v="2017-07-29T00:00:00"/>
    <x v="3"/>
    <x v="6"/>
    <x v="643"/>
    <s v="Anna Gayman20170729"/>
    <x v="4012"/>
    <x v="25"/>
    <x v="2"/>
    <x v="6"/>
    <s v="Samsung Replacement EH64AVFWE Premium Headset"/>
    <n v="22"/>
    <n v="5"/>
    <n v="1.38"/>
    <s v="Profit"/>
  </r>
  <r>
    <d v="2017-07-29T00:00:00"/>
    <x v="3"/>
    <x v="6"/>
    <x v="643"/>
    <s v="Anna Gayman20170729"/>
    <x v="4012"/>
    <x v="25"/>
    <x v="0"/>
    <x v="4"/>
    <s v="Newell 322"/>
    <n v="4.37"/>
    <n v="3"/>
    <n v="0.38"/>
    <s v="Profit"/>
  </r>
  <r>
    <d v="2017-07-29T00:00:00"/>
    <x v="3"/>
    <x v="6"/>
    <x v="60"/>
    <s v="Giulietta Weimer20170729"/>
    <x v="4013"/>
    <x v="22"/>
    <x v="2"/>
    <x v="9"/>
    <s v="ImationÂ 8GB Mini TravelDrive USB 2.0Â Flash Drive"/>
    <n v="90.57"/>
    <n v="3"/>
    <n v="11.77"/>
    <s v="Profit"/>
  </r>
  <r>
    <d v="2017-07-29T00:00:00"/>
    <x v="3"/>
    <x v="6"/>
    <x v="174"/>
    <s v="Laura Armstrong20170729"/>
    <x v="4014"/>
    <x v="0"/>
    <x v="0"/>
    <x v="7"/>
    <s v="Assorted Color Push Pins"/>
    <n v="2.9"/>
    <n v="2"/>
    <n v="0.47"/>
    <s v="Profit"/>
  </r>
  <r>
    <d v="2017-07-29T00:00:00"/>
    <x v="3"/>
    <x v="6"/>
    <x v="174"/>
    <s v="Laura Armstrong20170729"/>
    <x v="4014"/>
    <x v="0"/>
    <x v="2"/>
    <x v="6"/>
    <s v="Cisco SPA301"/>
    <n v="124.79"/>
    <n v="1"/>
    <n v="15.6"/>
    <s v="Profit"/>
  </r>
  <r>
    <d v="2017-07-29T00:00:00"/>
    <x v="3"/>
    <x v="6"/>
    <x v="95"/>
    <s v="Gary McGarr20170729"/>
    <x v="4015"/>
    <x v="20"/>
    <x v="0"/>
    <x v="4"/>
    <s v="Sanford Liquid Accent Highlighters"/>
    <n v="60.12"/>
    <n v="9"/>
    <n v="22.24"/>
    <s v="Profit"/>
  </r>
  <r>
    <d v="2017-07-29T00:00:00"/>
    <x v="3"/>
    <x v="6"/>
    <x v="334"/>
    <s v="Roland Fjeld20170729"/>
    <x v="4016"/>
    <x v="39"/>
    <x v="0"/>
    <x v="3"/>
    <s v="GBC Poly Designer Binding Covers"/>
    <n v="33.479999999999997"/>
    <n v="2"/>
    <n v="16.41"/>
    <s v="Profit"/>
  </r>
  <r>
    <d v="2017-07-29T00:00:00"/>
    <x v="3"/>
    <x v="6"/>
    <x v="334"/>
    <s v="Roland Fjeld20170729"/>
    <x v="4016"/>
    <x v="39"/>
    <x v="2"/>
    <x v="6"/>
    <s v="Nortel Meridian M3904 Professional Digital phone"/>
    <n v="461.97"/>
    <n v="3"/>
    <n v="133.97"/>
    <s v="Profit"/>
  </r>
  <r>
    <d v="2017-07-29T00:00:00"/>
    <x v="3"/>
    <x v="6"/>
    <x v="334"/>
    <s v="Roland Fjeld20170729"/>
    <x v="4016"/>
    <x v="39"/>
    <x v="0"/>
    <x v="12"/>
    <s v="Holmes Replacement Filter for HEPA Air Cleaner, Very Large Room, HEPA Filter"/>
    <n v="137.62"/>
    <n v="2"/>
    <n v="60.55"/>
    <s v="Profit"/>
  </r>
  <r>
    <d v="2017-07-29T00:00:00"/>
    <x v="3"/>
    <x v="6"/>
    <x v="334"/>
    <s v="Roland Fjeld20170729"/>
    <x v="4016"/>
    <x v="39"/>
    <x v="1"/>
    <x v="5"/>
    <s v="Office Star Flex Back Scooter Chair with Aluminum Finish Frame"/>
    <n v="302.67"/>
    <n v="3"/>
    <n v="72.64"/>
    <s v="Profit"/>
  </r>
  <r>
    <d v="2017-07-29T00:00:00"/>
    <x v="3"/>
    <x v="6"/>
    <x v="339"/>
    <s v="Vivek Gonzalez20170729"/>
    <x v="4017"/>
    <x v="22"/>
    <x v="1"/>
    <x v="11"/>
    <s v="Bush Westfield Collection Bookcases, Medium Cherry Finish"/>
    <n v="115.96"/>
    <n v="2"/>
    <n v="25.51"/>
    <s v="Profit"/>
  </r>
  <r>
    <d v="2017-07-30T00:00:00"/>
    <x v="3"/>
    <x v="6"/>
    <x v="154"/>
    <s v="John Lee20170730"/>
    <x v="4018"/>
    <x v="3"/>
    <x v="0"/>
    <x v="2"/>
    <s v="Economy Rollaway Files"/>
    <n v="330.4"/>
    <n v="2"/>
    <n v="85.9"/>
    <s v="Profit"/>
  </r>
  <r>
    <d v="2017-07-30T00:00:00"/>
    <x v="3"/>
    <x v="6"/>
    <x v="154"/>
    <s v="John Lee20170730"/>
    <x v="4018"/>
    <x v="3"/>
    <x v="0"/>
    <x v="1"/>
    <s v="Avery 480"/>
    <n v="26.25"/>
    <n v="7"/>
    <n v="12.6"/>
    <s v="Profit"/>
  </r>
  <r>
    <d v="2017-07-30T00:00:00"/>
    <x v="3"/>
    <x v="6"/>
    <x v="529"/>
    <s v="Tony Chapman20170730"/>
    <x v="4019"/>
    <x v="10"/>
    <x v="0"/>
    <x v="3"/>
    <s v="GBC ProClick Punch Binding System"/>
    <n v="76.78"/>
    <n v="4"/>
    <n v="-53.74"/>
    <s v="Loss"/>
  </r>
  <r>
    <d v="2017-07-30T00:00:00"/>
    <x v="3"/>
    <x v="6"/>
    <x v="705"/>
    <s v="Jay Fein20170730"/>
    <x v="4020"/>
    <x v="36"/>
    <x v="2"/>
    <x v="6"/>
    <s v="invisibleSHIELD by ZAGG Smudge-Free Screen Protector"/>
    <n v="89.95"/>
    <n v="5"/>
    <n v="43.18"/>
    <s v="Profit"/>
  </r>
  <r>
    <d v="2017-07-31T00:00:00"/>
    <x v="3"/>
    <x v="6"/>
    <x v="400"/>
    <s v="Erin Ashbrook20170731"/>
    <x v="4021"/>
    <x v="2"/>
    <x v="0"/>
    <x v="0"/>
    <s v="Xerox 1991"/>
    <n v="54.82"/>
    <n v="3"/>
    <n v="17.82"/>
    <s v="Profit"/>
  </r>
  <r>
    <d v="2017-07-31T00:00:00"/>
    <x v="3"/>
    <x v="6"/>
    <x v="469"/>
    <s v="Eugene Hildebrand20170731"/>
    <x v="4022"/>
    <x v="16"/>
    <x v="2"/>
    <x v="9"/>
    <s v="TRENDnet 56K USB 2.0 Phone, Internet and Fax Modem"/>
    <n v="41.42"/>
    <n v="2"/>
    <n v="8.2799999999999994"/>
    <s v="Profit"/>
  </r>
  <r>
    <d v="2017-07-31T00:00:00"/>
    <x v="3"/>
    <x v="6"/>
    <x v="682"/>
    <s v="Katrina Willman20170731"/>
    <x v="4023"/>
    <x v="1"/>
    <x v="2"/>
    <x v="6"/>
    <s v="Motorola L804"/>
    <n v="36.79"/>
    <n v="1"/>
    <n v="4.1399999999999997"/>
    <s v="Profit"/>
  </r>
  <r>
    <d v="2017-07-31T00:00:00"/>
    <x v="3"/>
    <x v="6"/>
    <x v="574"/>
    <s v="Erin Creighton20170731"/>
    <x v="4024"/>
    <x v="3"/>
    <x v="0"/>
    <x v="2"/>
    <s v="Eldon Portable Mobile Manager"/>
    <n v="56.56"/>
    <n v="2"/>
    <n v="15.27"/>
    <s v="Profit"/>
  </r>
  <r>
    <d v="2017-07-31T00:00:00"/>
    <x v="3"/>
    <x v="6"/>
    <x v="574"/>
    <s v="Erin Creighton20170731"/>
    <x v="4024"/>
    <x v="3"/>
    <x v="1"/>
    <x v="8"/>
    <s v="Master Big Foot Doorstop, Beige"/>
    <n v="36.96"/>
    <n v="7"/>
    <n v="11.46"/>
    <s v="Profit"/>
  </r>
  <r>
    <d v="2017-07-31T00:00:00"/>
    <x v="3"/>
    <x v="6"/>
    <x v="465"/>
    <s v="Luke Schmidt20170731"/>
    <x v="4025"/>
    <x v="21"/>
    <x v="0"/>
    <x v="3"/>
    <s v="Acco 3-Hole Punch"/>
    <n v="17.52"/>
    <n v="4"/>
    <n v="8.41"/>
    <s v="Profit"/>
  </r>
  <r>
    <d v="2017-07-31T00:00:00"/>
    <x v="3"/>
    <x v="6"/>
    <x v="465"/>
    <s v="Luke Schmidt20170731"/>
    <x v="4025"/>
    <x v="21"/>
    <x v="0"/>
    <x v="12"/>
    <s v="3M Office Air Cleaner"/>
    <n v="155.88"/>
    <n v="6"/>
    <n v="54.56"/>
    <s v="Profit"/>
  </r>
  <r>
    <d v="2017-07-31T00:00:00"/>
    <x v="3"/>
    <x v="6"/>
    <x v="193"/>
    <s v="Greg Matthias20170731"/>
    <x v="4026"/>
    <x v="2"/>
    <x v="2"/>
    <x v="6"/>
    <s v="Polycom SoundPoint Pro SE-225 Corded phone"/>
    <n v="285.58"/>
    <n v="4"/>
    <n v="-57.12"/>
    <s v="Loss"/>
  </r>
  <r>
    <d v="2017-07-31T00:00:00"/>
    <x v="3"/>
    <x v="6"/>
    <x v="162"/>
    <s v="Laurel Beltran20170731"/>
    <x v="4027"/>
    <x v="7"/>
    <x v="0"/>
    <x v="0"/>
    <s v="Avery Personal Creations Heavyweight Cards"/>
    <n v="11.54"/>
    <n v="1"/>
    <n v="5.54"/>
    <s v="Profit"/>
  </r>
  <r>
    <d v="2017-07-31T00:00:00"/>
    <x v="3"/>
    <x v="6"/>
    <x v="162"/>
    <s v="Laurel Beltran20170731"/>
    <x v="4027"/>
    <x v="7"/>
    <x v="0"/>
    <x v="3"/>
    <s v="Fellowes PB200 Plastic Comb Binding Machine"/>
    <n v="849.95"/>
    <n v="5"/>
    <n v="390.98"/>
    <s v="Profit"/>
  </r>
  <r>
    <d v="2017-07-31T00:00:00"/>
    <x v="3"/>
    <x v="6"/>
    <x v="162"/>
    <s v="Laurel Beltran20170731"/>
    <x v="4027"/>
    <x v="7"/>
    <x v="0"/>
    <x v="3"/>
    <s v="Black Avery Memo-Size 3-Ring Binder, 5 1/2&quot; x 8 1/2&quot;"/>
    <n v="11.01"/>
    <n v="3"/>
    <n v="5.39"/>
    <s v="Profit"/>
  </r>
  <r>
    <d v="2017-08-01T00:00:00"/>
    <x v="3"/>
    <x v="7"/>
    <x v="372"/>
    <s v="Annie Thurman20170801"/>
    <x v="4028"/>
    <x v="1"/>
    <x v="2"/>
    <x v="6"/>
    <s v="JBL Micro Wireless Portable Bluetooth Speaker"/>
    <n v="95.98"/>
    <n v="2"/>
    <n v="6"/>
    <s v="Profit"/>
  </r>
  <r>
    <d v="2017-08-01T00:00:00"/>
    <x v="3"/>
    <x v="7"/>
    <x v="420"/>
    <s v="Larry Hughes20170801"/>
    <x v="4029"/>
    <x v="25"/>
    <x v="2"/>
    <x v="6"/>
    <s v="Nortel Networks T7316 E Nt8 B27"/>
    <n v="271.95999999999998"/>
    <n v="5"/>
    <n v="17"/>
    <s v="Profit"/>
  </r>
  <r>
    <d v="2017-08-01T00:00:00"/>
    <x v="3"/>
    <x v="7"/>
    <x v="322"/>
    <s v="Aaron Smayling20170801"/>
    <x v="4030"/>
    <x v="0"/>
    <x v="2"/>
    <x v="15"/>
    <s v="Bady BDG101FRU Card Printer"/>
    <n v="1439.98"/>
    <n v="3"/>
    <n v="-264"/>
    <s v="Loss"/>
  </r>
  <r>
    <d v="2017-08-01T00:00:00"/>
    <x v="3"/>
    <x v="7"/>
    <x v="322"/>
    <s v="Aaron Smayling20170801"/>
    <x v="4030"/>
    <x v="0"/>
    <x v="0"/>
    <x v="0"/>
    <s v="Xerox 1998"/>
    <n v="36.29"/>
    <n v="7"/>
    <n v="12.7"/>
    <s v="Profit"/>
  </r>
  <r>
    <d v="2017-08-01T00:00:00"/>
    <x v="3"/>
    <x v="7"/>
    <x v="252"/>
    <s v="Heather Kirkland20170801"/>
    <x v="4031"/>
    <x v="3"/>
    <x v="0"/>
    <x v="3"/>
    <s v="GBC Prestige Therm-A-Bind Covers"/>
    <n v="54.9"/>
    <n v="2"/>
    <n v="18.53"/>
    <s v="Profit"/>
  </r>
  <r>
    <d v="2017-08-01T00:00:00"/>
    <x v="3"/>
    <x v="7"/>
    <x v="699"/>
    <s v="Eric Murdock20170801"/>
    <x v="4032"/>
    <x v="3"/>
    <x v="0"/>
    <x v="2"/>
    <s v="Fellowes Mobile File Cart, Black"/>
    <n v="186.54"/>
    <n v="3"/>
    <n v="50.37"/>
    <s v="Profit"/>
  </r>
  <r>
    <d v="2017-08-03T00:00:00"/>
    <x v="3"/>
    <x v="7"/>
    <x v="693"/>
    <s v="Charlotte Melton20170803"/>
    <x v="4033"/>
    <x v="1"/>
    <x v="1"/>
    <x v="11"/>
    <s v="O'Sullivan Elevations Bookcase, Cherry Finish"/>
    <n v="183.37"/>
    <n v="2"/>
    <n v="-36.67"/>
    <s v="Loss"/>
  </r>
  <r>
    <d v="2017-08-03T00:00:00"/>
    <x v="3"/>
    <x v="7"/>
    <x v="664"/>
    <s v="Bruce Degenhardt20170803"/>
    <x v="4034"/>
    <x v="3"/>
    <x v="0"/>
    <x v="1"/>
    <s v="Avery 473"/>
    <n v="51.75"/>
    <n v="5"/>
    <n v="24.84"/>
    <s v="Profit"/>
  </r>
  <r>
    <d v="2017-08-03T00:00:00"/>
    <x v="3"/>
    <x v="7"/>
    <x v="664"/>
    <s v="Bruce Degenhardt20170803"/>
    <x v="4034"/>
    <x v="3"/>
    <x v="1"/>
    <x v="8"/>
    <s v="Deflect-o EconoMat Studded, No Bevel Mat for Low Pile Carpeting"/>
    <n v="123.96"/>
    <n v="3"/>
    <n v="11.16"/>
    <s v="Profit"/>
  </r>
  <r>
    <d v="2017-08-03T00:00:00"/>
    <x v="3"/>
    <x v="7"/>
    <x v="208"/>
    <s v="George Ashbrook20170803"/>
    <x v="4035"/>
    <x v="3"/>
    <x v="0"/>
    <x v="2"/>
    <s v="Fellowes Bases and Tops For Staxonsteel/High-Stak Systems"/>
    <n v="99.87"/>
    <n v="3"/>
    <n v="23.97"/>
    <s v="Profit"/>
  </r>
  <r>
    <d v="2017-08-03T00:00:00"/>
    <x v="3"/>
    <x v="7"/>
    <x v="579"/>
    <s v="Adrian Barton20170803"/>
    <x v="4036"/>
    <x v="1"/>
    <x v="2"/>
    <x v="9"/>
    <s v="Kensington K72356US Mouse-in-a-Box USB Desktop Mouse"/>
    <n v="39.82"/>
    <n v="3"/>
    <n v="7.47"/>
    <s v="Profit"/>
  </r>
  <r>
    <d v="2017-08-03T00:00:00"/>
    <x v="3"/>
    <x v="7"/>
    <x v="759"/>
    <s v="Scot Coram20170803"/>
    <x v="4037"/>
    <x v="22"/>
    <x v="0"/>
    <x v="2"/>
    <s v="Letter/Legal File Tote with Clear Snap-On Lid, Black Granite"/>
    <n v="16.059999999999999"/>
    <n v="1"/>
    <n v="4.18"/>
    <s v="Profit"/>
  </r>
  <r>
    <d v="2017-08-03T00:00:00"/>
    <x v="3"/>
    <x v="7"/>
    <x v="764"/>
    <s v="Ted Butterfield20170803"/>
    <x v="4038"/>
    <x v="10"/>
    <x v="0"/>
    <x v="1"/>
    <s v="Avery 476"/>
    <n v="16.52"/>
    <n v="5"/>
    <n v="5.37"/>
    <s v="Profit"/>
  </r>
  <r>
    <d v="2017-08-04T00:00:00"/>
    <x v="3"/>
    <x v="7"/>
    <x v="312"/>
    <s v="Harry Marie20170804"/>
    <x v="4039"/>
    <x v="26"/>
    <x v="0"/>
    <x v="0"/>
    <s v="Hammermill CopyPlus Copy Paper (20Lb. and 84 Bright)"/>
    <n v="7.97"/>
    <n v="2"/>
    <n v="2.89"/>
    <s v="Profit"/>
  </r>
  <r>
    <d v="2017-08-04T00:00:00"/>
    <x v="3"/>
    <x v="7"/>
    <x v="312"/>
    <s v="Harry Marie20170804"/>
    <x v="4039"/>
    <x v="26"/>
    <x v="0"/>
    <x v="10"/>
    <s v="Manila Recycled Extra-Heavyweight Clasp Envelopes, 6&quot; x 9&quot;"/>
    <n v="8.7799999999999994"/>
    <n v="1"/>
    <n v="3.18"/>
    <s v="Profit"/>
  </r>
  <r>
    <d v="2017-08-04T00:00:00"/>
    <x v="3"/>
    <x v="7"/>
    <x v="312"/>
    <s v="Harry Marie20170804"/>
    <x v="4039"/>
    <x v="0"/>
    <x v="0"/>
    <x v="3"/>
    <s v="Avery Durable Poly Binders"/>
    <n v="3.32"/>
    <n v="3"/>
    <n v="-5.64"/>
    <s v="Loss"/>
  </r>
  <r>
    <d v="2017-08-05T00:00:00"/>
    <x v="3"/>
    <x v="7"/>
    <x v="203"/>
    <s v="Pauline Webber20170805"/>
    <x v="4040"/>
    <x v="5"/>
    <x v="0"/>
    <x v="0"/>
    <s v="Adams Phone Message Book, 200 Message Capacity, 8 1/16Â” x 11Â”"/>
    <n v="13.76"/>
    <n v="2"/>
    <n v="6.33"/>
    <s v="Profit"/>
  </r>
  <r>
    <d v="2017-08-05T00:00:00"/>
    <x v="3"/>
    <x v="7"/>
    <x v="327"/>
    <s v="Nick Zandusky20170805"/>
    <x v="4041"/>
    <x v="0"/>
    <x v="0"/>
    <x v="2"/>
    <s v="Tennsco Lockers, Sand"/>
    <n v="151.06"/>
    <n v="9"/>
    <n v="7.55"/>
    <s v="Profit"/>
  </r>
  <r>
    <d v="2017-08-05T00:00:00"/>
    <x v="3"/>
    <x v="7"/>
    <x v="99"/>
    <s v="Patrick O'Donnell20170805"/>
    <x v="4042"/>
    <x v="18"/>
    <x v="0"/>
    <x v="3"/>
    <s v="Premium Transparent Presentation Covers by GBC"/>
    <n v="125.88"/>
    <n v="6"/>
    <n v="60.42"/>
    <s v="Profit"/>
  </r>
  <r>
    <d v="2017-08-05T00:00:00"/>
    <x v="3"/>
    <x v="7"/>
    <x v="99"/>
    <s v="Patrick O'Donnell20170805"/>
    <x v="4042"/>
    <x v="18"/>
    <x v="2"/>
    <x v="9"/>
    <s v="LogitechÂ MX Performance Wireless Mouse"/>
    <n v="79.78"/>
    <n v="2"/>
    <n v="29.52"/>
    <s v="Profit"/>
  </r>
  <r>
    <d v="2017-08-05T00:00:00"/>
    <x v="3"/>
    <x v="7"/>
    <x v="99"/>
    <s v="Patrick O'Donnell20170805"/>
    <x v="4042"/>
    <x v="18"/>
    <x v="0"/>
    <x v="1"/>
    <s v="Avery 475"/>
    <n v="133.19999999999999"/>
    <n v="9"/>
    <n v="66.599999999999994"/>
    <s v="Profit"/>
  </r>
  <r>
    <d v="2017-08-06T00:00:00"/>
    <x v="3"/>
    <x v="7"/>
    <x v="9"/>
    <s v="Seth Vernon20170806"/>
    <x v="4043"/>
    <x v="8"/>
    <x v="1"/>
    <x v="11"/>
    <s v="O'Sullivan 2-Shelf Heavy-Duty Bookcases"/>
    <n v="145.74"/>
    <n v="3"/>
    <n v="23.32"/>
    <s v="Profit"/>
  </r>
  <r>
    <d v="2017-08-06T00:00:00"/>
    <x v="3"/>
    <x v="7"/>
    <x v="9"/>
    <s v="Seth Vernon20170806"/>
    <x v="4043"/>
    <x v="8"/>
    <x v="1"/>
    <x v="8"/>
    <s v="Longer-Life Soft White Bulbs"/>
    <n v="15.4"/>
    <n v="5"/>
    <n v="7.39"/>
    <s v="Profit"/>
  </r>
  <r>
    <d v="2017-08-06T00:00:00"/>
    <x v="3"/>
    <x v="7"/>
    <x v="735"/>
    <s v="Todd Boyes20170806"/>
    <x v="4044"/>
    <x v="0"/>
    <x v="0"/>
    <x v="0"/>
    <s v="14-7/8 x 11 Blue Bar Computer Printout Paper"/>
    <n v="115.3"/>
    <n v="3"/>
    <n v="40.35"/>
    <s v="Profit"/>
  </r>
  <r>
    <d v="2017-08-06T00:00:00"/>
    <x v="3"/>
    <x v="7"/>
    <x v="146"/>
    <s v="Gary Mitchum20170806"/>
    <x v="4045"/>
    <x v="38"/>
    <x v="2"/>
    <x v="6"/>
    <s v="Ativa D5772 2-Line 5.8GHz Digital Expandable Corded/Cordless Phone System with Answering &amp; Caller ID/Call Waiting, Black/Silver"/>
    <n v="824.95"/>
    <n v="5"/>
    <n v="247.49"/>
    <s v="Profit"/>
  </r>
  <r>
    <d v="2017-08-06T00:00:00"/>
    <x v="3"/>
    <x v="7"/>
    <x v="146"/>
    <s v="Gary Mitchum20170806"/>
    <x v="4045"/>
    <x v="38"/>
    <x v="0"/>
    <x v="1"/>
    <s v="Avery 481"/>
    <n v="24.64"/>
    <n v="8"/>
    <n v="11.83"/>
    <s v="Profit"/>
  </r>
  <r>
    <d v="2017-08-06T00:00:00"/>
    <x v="3"/>
    <x v="7"/>
    <x v="146"/>
    <s v="Gary Mitchum20170806"/>
    <x v="4045"/>
    <x v="38"/>
    <x v="0"/>
    <x v="4"/>
    <s v="Hunt PowerHouse Electric Pencil Sharpener, Blue"/>
    <n v="227.88"/>
    <n v="6"/>
    <n v="68.36"/>
    <s v="Profit"/>
  </r>
  <r>
    <d v="2017-08-06T00:00:00"/>
    <x v="3"/>
    <x v="7"/>
    <x v="489"/>
    <s v="Shahid Hopkins20170806"/>
    <x v="4046"/>
    <x v="20"/>
    <x v="0"/>
    <x v="14"/>
    <s v="Acme 10&quot; Easy Grip Assistive Scissors"/>
    <n v="70.12"/>
    <n v="4"/>
    <n v="21.04"/>
    <s v="Profit"/>
  </r>
  <r>
    <d v="2017-08-07T00:00:00"/>
    <x v="3"/>
    <x v="7"/>
    <x v="667"/>
    <s v="Fred McMath20170807"/>
    <x v="4047"/>
    <x v="25"/>
    <x v="2"/>
    <x v="9"/>
    <s v="Logitech G700s Rechargeable Gaming Mouse"/>
    <n v="79.989999999999995"/>
    <n v="1"/>
    <n v="22"/>
    <s v="Profit"/>
  </r>
  <r>
    <d v="2017-08-07T00:00:00"/>
    <x v="3"/>
    <x v="7"/>
    <x v="677"/>
    <s v="Joni Wasserman20170807"/>
    <x v="4048"/>
    <x v="20"/>
    <x v="0"/>
    <x v="4"/>
    <s v="Quartet Omega Colored Chalk, 12/Pack"/>
    <n v="11.68"/>
    <n v="2"/>
    <n v="5.49"/>
    <s v="Profit"/>
  </r>
  <r>
    <d v="2017-08-07T00:00:00"/>
    <x v="3"/>
    <x v="7"/>
    <x v="677"/>
    <s v="Joni Wasserman20170807"/>
    <x v="4048"/>
    <x v="20"/>
    <x v="0"/>
    <x v="4"/>
    <s v="Staples in misc. colors"/>
    <n v="104.8"/>
    <n v="10"/>
    <n v="26.2"/>
    <s v="Profit"/>
  </r>
  <r>
    <d v="2017-08-07T00:00:00"/>
    <x v="3"/>
    <x v="7"/>
    <x v="144"/>
    <s v="Jay Kimmel20170807"/>
    <x v="4049"/>
    <x v="3"/>
    <x v="2"/>
    <x v="6"/>
    <s v="GE DSL Phone Line Filter"/>
    <n v="159.96"/>
    <n v="5"/>
    <n v="18"/>
    <s v="Profit"/>
  </r>
  <r>
    <d v="2017-08-07T00:00:00"/>
    <x v="3"/>
    <x v="7"/>
    <x v="144"/>
    <s v="Jay Kimmel20170807"/>
    <x v="4049"/>
    <x v="3"/>
    <x v="0"/>
    <x v="3"/>
    <s v="Avery Printable Repositionable Plastic Tabs"/>
    <n v="13.76"/>
    <n v="2"/>
    <n v="4.6399999999999997"/>
    <s v="Profit"/>
  </r>
  <r>
    <d v="2017-08-07T00:00:00"/>
    <x v="3"/>
    <x v="7"/>
    <x v="204"/>
    <s v="Cindy Chapman20170807"/>
    <x v="4050"/>
    <x v="28"/>
    <x v="2"/>
    <x v="9"/>
    <s v="Memorex Micro Travel Drive 16 GB"/>
    <n v="63.96"/>
    <n v="4"/>
    <n v="19.829999999999998"/>
    <s v="Profit"/>
  </r>
  <r>
    <d v="2017-08-07T00:00:00"/>
    <x v="3"/>
    <x v="7"/>
    <x v="550"/>
    <s v="Matt Collins20170807"/>
    <x v="4051"/>
    <x v="3"/>
    <x v="0"/>
    <x v="0"/>
    <s v="Xerox 1891"/>
    <n v="244.55"/>
    <n v="5"/>
    <n v="114.94"/>
    <s v="Profit"/>
  </r>
  <r>
    <d v="2017-08-07T00:00:00"/>
    <x v="3"/>
    <x v="7"/>
    <x v="74"/>
    <s v="Chloris Kastensmidt20170807"/>
    <x v="4052"/>
    <x v="0"/>
    <x v="2"/>
    <x v="9"/>
    <s v="Logitech K350 2.4Ghz Wireless Keyboard"/>
    <n v="119.45"/>
    <n v="3"/>
    <n v="-13.44"/>
    <s v="Loss"/>
  </r>
  <r>
    <d v="2017-08-07T00:00:00"/>
    <x v="3"/>
    <x v="7"/>
    <x v="74"/>
    <s v="Chloris Kastensmidt20170807"/>
    <x v="4052"/>
    <x v="0"/>
    <x v="0"/>
    <x v="2"/>
    <s v="Safco Industrial Shelving"/>
    <n v="118.16"/>
    <n v="2"/>
    <n v="-25.11"/>
    <s v="Loss"/>
  </r>
  <r>
    <d v="2017-08-07T00:00:00"/>
    <x v="3"/>
    <x v="7"/>
    <x v="506"/>
    <s v="Jeremy Lonsdale20170807"/>
    <x v="4053"/>
    <x v="3"/>
    <x v="2"/>
    <x v="6"/>
    <s v="Polycom VoiceStation 500 ConferenceÂ phone"/>
    <n v="707.88"/>
    <n v="3"/>
    <n v="44.24"/>
    <s v="Profit"/>
  </r>
  <r>
    <d v="2017-08-07T00:00:00"/>
    <x v="3"/>
    <x v="7"/>
    <x v="506"/>
    <s v="Jeremy Lonsdale20170807"/>
    <x v="4053"/>
    <x v="3"/>
    <x v="0"/>
    <x v="3"/>
    <s v="Cardinal Holdit Business Card Pockets"/>
    <n v="11.95"/>
    <n v="3"/>
    <n v="4.18"/>
    <s v="Profit"/>
  </r>
  <r>
    <d v="2017-08-07T00:00:00"/>
    <x v="3"/>
    <x v="7"/>
    <x v="506"/>
    <s v="Jeremy Lonsdale20170807"/>
    <x v="4053"/>
    <x v="3"/>
    <x v="0"/>
    <x v="3"/>
    <s v="Mead 1st Gear 2&quot; Zipper Binder, Asst. Colors"/>
    <n v="31.13"/>
    <n v="3"/>
    <n v="11.67"/>
    <s v="Profit"/>
  </r>
  <r>
    <d v="2017-08-07T00:00:00"/>
    <x v="3"/>
    <x v="7"/>
    <x v="506"/>
    <s v="Jeremy Lonsdale20170807"/>
    <x v="4053"/>
    <x v="3"/>
    <x v="2"/>
    <x v="9"/>
    <s v="Sony Micro Vault Click 4 GB USB 2.0 Flash Drive"/>
    <n v="55.76"/>
    <n v="4"/>
    <n v="7.81"/>
    <s v="Profit"/>
  </r>
  <r>
    <d v="2017-08-07T00:00:00"/>
    <x v="3"/>
    <x v="7"/>
    <x v="506"/>
    <s v="Jeremy Lonsdale20170807"/>
    <x v="4053"/>
    <x v="3"/>
    <x v="0"/>
    <x v="0"/>
    <s v="Xerox 1881"/>
    <n v="24.56"/>
    <n v="2"/>
    <n v="11.54"/>
    <s v="Profit"/>
  </r>
  <r>
    <d v="2017-08-07T00:00:00"/>
    <x v="3"/>
    <x v="7"/>
    <x v="506"/>
    <s v="Jeremy Lonsdale20170807"/>
    <x v="4053"/>
    <x v="3"/>
    <x v="1"/>
    <x v="8"/>
    <s v="Howard Miller 13-3/4&quot; Diameter Brushed Chrome Round Wall Clock"/>
    <n v="51.75"/>
    <n v="1"/>
    <n v="15.53"/>
    <s v="Profit"/>
  </r>
  <r>
    <d v="2017-08-07T00:00:00"/>
    <x v="3"/>
    <x v="7"/>
    <x v="506"/>
    <s v="Jeremy Lonsdale20170807"/>
    <x v="4053"/>
    <x v="3"/>
    <x v="1"/>
    <x v="5"/>
    <s v="Global Enterprise Series Seating Low-Back Swivel/Tilt Chairs"/>
    <n v="207.18"/>
    <n v="1"/>
    <n v="25.9"/>
    <s v="Profit"/>
  </r>
  <r>
    <d v="2017-08-07T00:00:00"/>
    <x v="3"/>
    <x v="7"/>
    <x v="506"/>
    <s v="Jeremy Lonsdale20170807"/>
    <x v="4053"/>
    <x v="3"/>
    <x v="0"/>
    <x v="12"/>
    <s v="3.6 Cubic Foot Counter Height Office Refrigerator"/>
    <n v="1473.1"/>
    <n v="5"/>
    <n v="412.47"/>
    <s v="Profit"/>
  </r>
  <r>
    <d v="2017-08-10T00:00:00"/>
    <x v="3"/>
    <x v="7"/>
    <x v="325"/>
    <s v="Ivan Liston20170810"/>
    <x v="4054"/>
    <x v="18"/>
    <x v="0"/>
    <x v="10"/>
    <s v="Staple envelope"/>
    <n v="70.08"/>
    <n v="6"/>
    <n v="35.04"/>
    <s v="Profit"/>
  </r>
  <r>
    <d v="2017-08-10T00:00:00"/>
    <x v="3"/>
    <x v="7"/>
    <x v="325"/>
    <s v="Ivan Liston20170810"/>
    <x v="4054"/>
    <x v="18"/>
    <x v="1"/>
    <x v="8"/>
    <s v="Tenex Traditional Chairmats for Medium Pile Carpet, Standard Lip, 36&quot; x 48&quot;"/>
    <n v="121.3"/>
    <n v="2"/>
    <n v="25.47"/>
    <s v="Profit"/>
  </r>
  <r>
    <d v="2017-08-10T00:00:00"/>
    <x v="3"/>
    <x v="7"/>
    <x v="325"/>
    <s v="Ivan Liston20170810"/>
    <x v="4054"/>
    <x v="18"/>
    <x v="2"/>
    <x v="6"/>
    <s v="Aastra 57i VoIP phone"/>
    <n v="1454.49"/>
    <n v="9"/>
    <n v="378.17"/>
    <s v="Profit"/>
  </r>
  <r>
    <d v="2017-08-10T00:00:00"/>
    <x v="3"/>
    <x v="7"/>
    <x v="571"/>
    <s v="Steve Chapman20170810"/>
    <x v="4055"/>
    <x v="18"/>
    <x v="0"/>
    <x v="0"/>
    <s v="Xerox 1906"/>
    <n v="177.2"/>
    <n v="5"/>
    <n v="83.28"/>
    <s v="Profit"/>
  </r>
  <r>
    <d v="2017-08-11T00:00:00"/>
    <x v="3"/>
    <x v="7"/>
    <x v="472"/>
    <s v="Sylvia Foulston20170811"/>
    <x v="4056"/>
    <x v="0"/>
    <x v="0"/>
    <x v="0"/>
    <s v="Wirebound Message Books, Four 2 3/4&quot; x 5&quot; Forms per Page, 600 Sets per Book"/>
    <n v="29.66"/>
    <n v="4"/>
    <n v="10.01"/>
    <s v="Profit"/>
  </r>
  <r>
    <d v="2017-08-11T00:00:00"/>
    <x v="3"/>
    <x v="7"/>
    <x v="472"/>
    <s v="Sylvia Foulston20170811"/>
    <x v="4056"/>
    <x v="0"/>
    <x v="0"/>
    <x v="4"/>
    <s v="BIC Brite Liner Grip Highlighters"/>
    <n v="9.18"/>
    <n v="7"/>
    <n v="2.87"/>
    <s v="Profit"/>
  </r>
  <r>
    <d v="2017-08-11T00:00:00"/>
    <x v="3"/>
    <x v="7"/>
    <x v="472"/>
    <s v="Sylvia Foulston20170811"/>
    <x v="4056"/>
    <x v="0"/>
    <x v="2"/>
    <x v="6"/>
    <s v="Pyle PMP37LED"/>
    <n v="153.58000000000001"/>
    <n v="2"/>
    <n v="13.44"/>
    <s v="Profit"/>
  </r>
  <r>
    <d v="2017-08-11T00:00:00"/>
    <x v="3"/>
    <x v="7"/>
    <x v="472"/>
    <s v="Sylvia Foulston20170811"/>
    <x v="4056"/>
    <x v="0"/>
    <x v="0"/>
    <x v="3"/>
    <s v="Fellowes Twister Kit, Gray/Clear, 3/pkg"/>
    <n v="12.86"/>
    <n v="8"/>
    <n v="-22.51"/>
    <s v="Loss"/>
  </r>
  <r>
    <d v="2017-08-11T00:00:00"/>
    <x v="3"/>
    <x v="7"/>
    <x v="108"/>
    <s v="Daniel Raglin20170811"/>
    <x v="4057"/>
    <x v="8"/>
    <x v="0"/>
    <x v="3"/>
    <s v="Satellite Sectional Post Binders"/>
    <n v="477.51"/>
    <n v="11"/>
    <n v="219.65"/>
    <s v="Profit"/>
  </r>
  <r>
    <d v="2017-08-11T00:00:00"/>
    <x v="3"/>
    <x v="7"/>
    <x v="694"/>
    <s v="Sanjit Jacobs20170811"/>
    <x v="4058"/>
    <x v="20"/>
    <x v="0"/>
    <x v="0"/>
    <s v="Xerox 226"/>
    <n v="25.92"/>
    <n v="4"/>
    <n v="12.44"/>
    <s v="Profit"/>
  </r>
  <r>
    <d v="2017-08-12T00:00:00"/>
    <x v="3"/>
    <x v="7"/>
    <x v="356"/>
    <s v="Rick Hansen20170812"/>
    <x v="4059"/>
    <x v="16"/>
    <x v="0"/>
    <x v="0"/>
    <s v="Xerox 2000"/>
    <n v="20.74"/>
    <n v="4"/>
    <n v="7.26"/>
    <s v="Profit"/>
  </r>
  <r>
    <d v="2017-08-12T00:00:00"/>
    <x v="3"/>
    <x v="7"/>
    <x v="176"/>
    <s v="Justin MacKendrick20170812"/>
    <x v="4060"/>
    <x v="3"/>
    <x v="0"/>
    <x v="12"/>
    <s v="Avanti 4.4 Cu. Ft. Refrigerator"/>
    <n v="542.94000000000005"/>
    <n v="3"/>
    <n v="152.02000000000001"/>
    <s v="Profit"/>
  </r>
  <r>
    <d v="2017-08-12T00:00:00"/>
    <x v="3"/>
    <x v="7"/>
    <x v="176"/>
    <s v="Justin MacKendrick20170812"/>
    <x v="4060"/>
    <x v="3"/>
    <x v="1"/>
    <x v="8"/>
    <s v="DAX Wood Document Frame"/>
    <n v="54.92"/>
    <n v="4"/>
    <n v="19.77"/>
    <s v="Profit"/>
  </r>
  <r>
    <d v="2017-08-12T00:00:00"/>
    <x v="3"/>
    <x v="7"/>
    <x v="653"/>
    <s v="Brenda Bowman20170812"/>
    <x v="4061"/>
    <x v="36"/>
    <x v="0"/>
    <x v="4"/>
    <s v="Newell 312"/>
    <n v="17.52"/>
    <n v="3"/>
    <n v="5.26"/>
    <s v="Profit"/>
  </r>
  <r>
    <d v="2017-08-12T00:00:00"/>
    <x v="3"/>
    <x v="7"/>
    <x v="653"/>
    <s v="Brenda Bowman20170812"/>
    <x v="4061"/>
    <x v="36"/>
    <x v="1"/>
    <x v="5"/>
    <s v="Hon 4700 Series Mobuis Mid-Back Task Chairs with Adjustable Arms"/>
    <n v="1779.9"/>
    <n v="5"/>
    <n v="373.78"/>
    <s v="Profit"/>
  </r>
  <r>
    <d v="2017-08-12T00:00:00"/>
    <x v="3"/>
    <x v="7"/>
    <x v="653"/>
    <s v="Brenda Bowman20170812"/>
    <x v="4061"/>
    <x v="36"/>
    <x v="0"/>
    <x v="4"/>
    <s v="Boston 1645 Deluxe Heavier-Duty Electric Pencil Sharpener"/>
    <n v="219.9"/>
    <n v="5"/>
    <n v="59.37"/>
    <s v="Profit"/>
  </r>
  <r>
    <d v="2017-08-12T00:00:00"/>
    <x v="3"/>
    <x v="7"/>
    <x v="613"/>
    <s v="Dana Kaydos20170812"/>
    <x v="4062"/>
    <x v="22"/>
    <x v="2"/>
    <x v="16"/>
    <s v="Hewlett Packard 310 Color Digital Copier"/>
    <n v="299.99"/>
    <n v="1"/>
    <n v="90"/>
    <s v="Profit"/>
  </r>
  <r>
    <d v="2017-08-12T00:00:00"/>
    <x v="3"/>
    <x v="7"/>
    <x v="613"/>
    <s v="Dana Kaydos20170812"/>
    <x v="4062"/>
    <x v="22"/>
    <x v="0"/>
    <x v="0"/>
    <s v="Xerox 1937"/>
    <n v="192.16"/>
    <n v="4"/>
    <n v="92.24"/>
    <s v="Profit"/>
  </r>
  <r>
    <d v="2017-08-12T00:00:00"/>
    <x v="3"/>
    <x v="7"/>
    <x v="613"/>
    <s v="Dana Kaydos20170812"/>
    <x v="4062"/>
    <x v="22"/>
    <x v="2"/>
    <x v="6"/>
    <s v="Grandstream GXP1160 VoIP phone"/>
    <n v="242.62"/>
    <n v="8"/>
    <n v="27.3"/>
    <s v="Profit"/>
  </r>
  <r>
    <d v="2017-08-12T00:00:00"/>
    <x v="3"/>
    <x v="7"/>
    <x v="613"/>
    <s v="Dana Kaydos20170812"/>
    <x v="4062"/>
    <x v="22"/>
    <x v="0"/>
    <x v="2"/>
    <s v="Personal File Boxes with Fold-Down Carry Handle"/>
    <n v="46.74"/>
    <n v="3"/>
    <n v="11.69"/>
    <s v="Profit"/>
  </r>
  <r>
    <d v="2017-08-12T00:00:00"/>
    <x v="3"/>
    <x v="7"/>
    <x v="613"/>
    <s v="Dana Kaydos20170812"/>
    <x v="4062"/>
    <x v="22"/>
    <x v="2"/>
    <x v="9"/>
    <s v="Perixx PERIBOARD-512B, Ergonomic Split Keyboard"/>
    <n v="174.95"/>
    <n v="5"/>
    <n v="12.25"/>
    <s v="Profit"/>
  </r>
  <r>
    <d v="2017-08-12T00:00:00"/>
    <x v="3"/>
    <x v="7"/>
    <x v="613"/>
    <s v="Dana Kaydos20170812"/>
    <x v="4062"/>
    <x v="22"/>
    <x v="0"/>
    <x v="3"/>
    <s v="Avery Legal 4-Ring Binder"/>
    <n v="100.7"/>
    <n v="6"/>
    <n v="37.76"/>
    <s v="Profit"/>
  </r>
  <r>
    <d v="2017-08-13T00:00:00"/>
    <x v="3"/>
    <x v="7"/>
    <x v="144"/>
    <s v="Jay Kimmel20170813"/>
    <x v="4063"/>
    <x v="3"/>
    <x v="0"/>
    <x v="2"/>
    <s v="Sterilite Officeware Hinged File Box"/>
    <n v="31.44"/>
    <n v="3"/>
    <n v="8.49"/>
    <s v="Profit"/>
  </r>
  <r>
    <d v="2017-08-13T00:00:00"/>
    <x v="3"/>
    <x v="7"/>
    <x v="144"/>
    <s v="Jay Kimmel20170813"/>
    <x v="4063"/>
    <x v="3"/>
    <x v="0"/>
    <x v="12"/>
    <s v="Staple holder"/>
    <n v="83.79"/>
    <n v="7"/>
    <n v="22.62"/>
    <s v="Profit"/>
  </r>
  <r>
    <d v="2017-08-13T00:00:00"/>
    <x v="3"/>
    <x v="7"/>
    <x v="144"/>
    <s v="Jay Kimmel20170813"/>
    <x v="4063"/>
    <x v="3"/>
    <x v="0"/>
    <x v="4"/>
    <s v="Newell 345"/>
    <n v="59.52"/>
    <n v="3"/>
    <n v="15.48"/>
    <s v="Profit"/>
  </r>
  <r>
    <d v="2017-08-13T00:00:00"/>
    <x v="3"/>
    <x v="7"/>
    <x v="144"/>
    <s v="Jay Kimmel20170813"/>
    <x v="4063"/>
    <x v="3"/>
    <x v="0"/>
    <x v="14"/>
    <s v="Staple remover"/>
    <n v="31.92"/>
    <n v="4"/>
    <n v="9.26"/>
    <s v="Profit"/>
  </r>
  <r>
    <d v="2017-08-13T00:00:00"/>
    <x v="3"/>
    <x v="7"/>
    <x v="435"/>
    <s v="Keith Dawkins20170813"/>
    <x v="4064"/>
    <x v="2"/>
    <x v="0"/>
    <x v="1"/>
    <s v="Avery 486"/>
    <n v="17.54"/>
    <n v="3"/>
    <n v="5.92"/>
    <s v="Profit"/>
  </r>
  <r>
    <d v="2017-08-13T00:00:00"/>
    <x v="3"/>
    <x v="7"/>
    <x v="521"/>
    <s v="Michael Kennedy20170813"/>
    <x v="4065"/>
    <x v="3"/>
    <x v="0"/>
    <x v="3"/>
    <s v="GBC Prepunched Paper, 19-Hole, for Binding Systems, 24-lb"/>
    <n v="36.020000000000003"/>
    <n v="3"/>
    <n v="11.71"/>
    <s v="Profit"/>
  </r>
  <r>
    <d v="2017-08-13T00:00:00"/>
    <x v="3"/>
    <x v="7"/>
    <x v="284"/>
    <s v="Dan Campbell20170813"/>
    <x v="4066"/>
    <x v="15"/>
    <x v="0"/>
    <x v="12"/>
    <s v="Belkin Premiere Surge Master II 8-outlet surge protector"/>
    <n v="272.05"/>
    <n v="7"/>
    <n v="30.61"/>
    <s v="Profit"/>
  </r>
  <r>
    <d v="2017-08-13T00:00:00"/>
    <x v="3"/>
    <x v="7"/>
    <x v="284"/>
    <s v="Dan Campbell20170813"/>
    <x v="4066"/>
    <x v="15"/>
    <x v="0"/>
    <x v="3"/>
    <s v="GBC DocuBind TL300 Electric Binding System"/>
    <n v="1614.58"/>
    <n v="6"/>
    <n v="-1237.8499999999999"/>
    <s v="Loss"/>
  </r>
  <r>
    <d v="2017-08-13T00:00:00"/>
    <x v="3"/>
    <x v="7"/>
    <x v="284"/>
    <s v="Dan Campbell20170813"/>
    <x v="4066"/>
    <x v="15"/>
    <x v="0"/>
    <x v="7"/>
    <s v="Staples"/>
    <n v="24.32"/>
    <n v="5"/>
    <n v="9.1199999999999992"/>
    <s v="Profit"/>
  </r>
  <r>
    <d v="2017-08-13T00:00:00"/>
    <x v="3"/>
    <x v="7"/>
    <x v="284"/>
    <s v="Dan Campbell20170813"/>
    <x v="4066"/>
    <x v="15"/>
    <x v="2"/>
    <x v="9"/>
    <s v="Maxell 4.7GB DVD-R 5/Pack"/>
    <n v="1.58"/>
    <n v="2"/>
    <n v="0.48"/>
    <s v="Profit"/>
  </r>
  <r>
    <d v="2017-08-13T00:00:00"/>
    <x v="3"/>
    <x v="7"/>
    <x v="284"/>
    <s v="Dan Campbell20170813"/>
    <x v="4066"/>
    <x v="15"/>
    <x v="1"/>
    <x v="8"/>
    <s v="Eldon Radial Chair Mat for Low to Medium Pile Carpets"/>
    <n v="31.98"/>
    <n v="1"/>
    <n v="0"/>
    <s v="Loss"/>
  </r>
  <r>
    <d v="2017-08-13T00:00:00"/>
    <x v="3"/>
    <x v="7"/>
    <x v="284"/>
    <s v="Dan Campbell20170813"/>
    <x v="4066"/>
    <x v="15"/>
    <x v="0"/>
    <x v="10"/>
    <s v="Colored Envelopes"/>
    <n v="14.76"/>
    <n v="5"/>
    <n v="4.8"/>
    <s v="Profit"/>
  </r>
  <r>
    <d v="2017-08-13T00:00:00"/>
    <x v="3"/>
    <x v="7"/>
    <x v="284"/>
    <s v="Dan Campbell20170813"/>
    <x v="4066"/>
    <x v="15"/>
    <x v="1"/>
    <x v="5"/>
    <s v="Hon Olson Stacker Chairs"/>
    <n v="423.65"/>
    <n v="2"/>
    <n v="47.66"/>
    <s v="Profit"/>
  </r>
  <r>
    <d v="2017-08-14T00:00:00"/>
    <x v="3"/>
    <x v="7"/>
    <x v="377"/>
    <s v="Nora Preis20170814"/>
    <x v="4067"/>
    <x v="3"/>
    <x v="0"/>
    <x v="1"/>
    <s v="Avery File Folder Labels"/>
    <n v="5.76"/>
    <n v="2"/>
    <n v="2.82"/>
    <s v="Profit"/>
  </r>
  <r>
    <d v="2017-08-14T00:00:00"/>
    <x v="3"/>
    <x v="7"/>
    <x v="377"/>
    <s v="Nora Preis20170814"/>
    <x v="4067"/>
    <x v="3"/>
    <x v="0"/>
    <x v="4"/>
    <s v="Newell 318"/>
    <n v="16.68"/>
    <n v="6"/>
    <n v="4.34"/>
    <s v="Profit"/>
  </r>
  <r>
    <d v="2017-08-14T00:00:00"/>
    <x v="3"/>
    <x v="7"/>
    <x v="744"/>
    <s v="Janet Martin20170814"/>
    <x v="4068"/>
    <x v="3"/>
    <x v="1"/>
    <x v="13"/>
    <s v="Chromcraft Round Conference Tables"/>
    <n v="418.3"/>
    <n v="3"/>
    <n v="5.23"/>
    <s v="Profit"/>
  </r>
  <r>
    <d v="2017-08-15T00:00:00"/>
    <x v="3"/>
    <x v="7"/>
    <x v="229"/>
    <s v="James Galang20170815"/>
    <x v="4069"/>
    <x v="23"/>
    <x v="0"/>
    <x v="12"/>
    <s v="Fellowes Premier Superior Surge Suppressor, 10-Outlet, With Phone and Remote"/>
    <n v="97.84"/>
    <n v="2"/>
    <n v="25.44"/>
    <s v="Profit"/>
  </r>
  <r>
    <d v="2017-08-15T00:00:00"/>
    <x v="3"/>
    <x v="7"/>
    <x v="729"/>
    <s v="Dionis Lloyd20170815"/>
    <x v="4070"/>
    <x v="2"/>
    <x v="0"/>
    <x v="2"/>
    <s v="Tennsco Single-Tier Lockers"/>
    <n v="1801.63"/>
    <n v="6"/>
    <n v="-337.81"/>
    <s v="Loss"/>
  </r>
  <r>
    <d v="2017-08-15T00:00:00"/>
    <x v="3"/>
    <x v="7"/>
    <x v="731"/>
    <s v="Bill Overfelt20170815"/>
    <x v="4071"/>
    <x v="28"/>
    <x v="0"/>
    <x v="1"/>
    <s v="Avery 495"/>
    <n v="50.4"/>
    <n v="8"/>
    <n v="23.18"/>
    <s v="Profit"/>
  </r>
  <r>
    <d v="2017-08-16T00:00:00"/>
    <x v="3"/>
    <x v="7"/>
    <x v="605"/>
    <s v="Sarah Jordon20170816"/>
    <x v="4072"/>
    <x v="15"/>
    <x v="0"/>
    <x v="3"/>
    <s v="Recycled Easel Ring Binders"/>
    <n v="13.43"/>
    <n v="3"/>
    <n v="-11.19"/>
    <s v="Loss"/>
  </r>
  <r>
    <d v="2017-08-16T00:00:00"/>
    <x v="3"/>
    <x v="7"/>
    <x v="605"/>
    <s v="Sarah Jordon20170816"/>
    <x v="4072"/>
    <x v="15"/>
    <x v="0"/>
    <x v="2"/>
    <s v="Acco Perma 3000 Stacking Storage Drawers"/>
    <n v="67.14"/>
    <n v="4"/>
    <n v="-0.84"/>
    <s v="Loss"/>
  </r>
  <r>
    <d v="2017-08-17T00:00:00"/>
    <x v="3"/>
    <x v="7"/>
    <x v="150"/>
    <s v="Edward Hooks20170817"/>
    <x v="4073"/>
    <x v="20"/>
    <x v="0"/>
    <x v="3"/>
    <s v="GBC DocuBind TL200 Manual Binding Machine"/>
    <n v="895.92"/>
    <n v="5"/>
    <n v="302.37"/>
    <s v="Profit"/>
  </r>
  <r>
    <d v="2017-08-17T00:00:00"/>
    <x v="3"/>
    <x v="7"/>
    <x v="150"/>
    <s v="Edward Hooks20170817"/>
    <x v="4073"/>
    <x v="20"/>
    <x v="1"/>
    <x v="5"/>
    <s v="Global Commerce Series Low-Back Swivel/Tilt Chairs"/>
    <n v="462.56"/>
    <n v="2"/>
    <n v="97.65"/>
    <s v="Profit"/>
  </r>
  <r>
    <d v="2017-08-17T00:00:00"/>
    <x v="3"/>
    <x v="7"/>
    <x v="303"/>
    <s v="Adrian Hane20170817"/>
    <x v="4074"/>
    <x v="5"/>
    <x v="0"/>
    <x v="3"/>
    <s v="GBC Prestige Therm-A-Bind Covers"/>
    <n v="102.93"/>
    <n v="3"/>
    <n v="48.38"/>
    <s v="Profit"/>
  </r>
  <r>
    <d v="2017-08-17T00:00:00"/>
    <x v="3"/>
    <x v="7"/>
    <x v="303"/>
    <s v="Adrian Hane20170817"/>
    <x v="4074"/>
    <x v="5"/>
    <x v="2"/>
    <x v="9"/>
    <s v="Logitech Desktop MK120 Mouse and keyboard Combo"/>
    <n v="98.16"/>
    <n v="6"/>
    <n v="9.82"/>
    <s v="Profit"/>
  </r>
  <r>
    <d v="2017-08-17T00:00:00"/>
    <x v="3"/>
    <x v="7"/>
    <x v="341"/>
    <s v="Emily Ducich20170817"/>
    <x v="4075"/>
    <x v="0"/>
    <x v="0"/>
    <x v="14"/>
    <s v="Acco Side-Punched Conventional Columnar Pads"/>
    <n v="5.55"/>
    <n v="2"/>
    <n v="-1.04"/>
    <s v="Loss"/>
  </r>
  <r>
    <d v="2017-08-17T00:00:00"/>
    <x v="3"/>
    <x v="7"/>
    <x v="341"/>
    <s v="Emily Ducich20170817"/>
    <x v="4075"/>
    <x v="0"/>
    <x v="0"/>
    <x v="4"/>
    <s v="Avery Fluorescent Highlighter Four-Color Set"/>
    <n v="8.02"/>
    <n v="3"/>
    <n v="1"/>
    <s v="Profit"/>
  </r>
  <r>
    <d v="2017-08-17T00:00:00"/>
    <x v="3"/>
    <x v="7"/>
    <x v="341"/>
    <s v="Emily Ducich20170817"/>
    <x v="4075"/>
    <x v="0"/>
    <x v="1"/>
    <x v="5"/>
    <s v="SAFCO Optional Arm Kit for Workspace Cribbage Stacking Chair"/>
    <n v="74.59"/>
    <n v="4"/>
    <n v="-2.13"/>
    <s v="Loss"/>
  </r>
  <r>
    <d v="2017-08-17T00:00:00"/>
    <x v="3"/>
    <x v="7"/>
    <x v="341"/>
    <s v="Emily Ducich20170817"/>
    <x v="4075"/>
    <x v="0"/>
    <x v="1"/>
    <x v="8"/>
    <s v="36X48 HARDFLOOR CHAIRMAT"/>
    <n v="16.78"/>
    <n v="2"/>
    <n v="-22.24"/>
    <s v="Loss"/>
  </r>
  <r>
    <d v="2017-08-17T00:00:00"/>
    <x v="3"/>
    <x v="7"/>
    <x v="341"/>
    <s v="Emily Ducich20170817"/>
    <x v="4075"/>
    <x v="0"/>
    <x v="0"/>
    <x v="12"/>
    <s v="Belkin Premiere Surge Master II 8-outlet surge protector"/>
    <n v="38.86"/>
    <n v="4"/>
    <n v="-99.1"/>
    <s v="Loss"/>
  </r>
  <r>
    <d v="2017-08-17T00:00:00"/>
    <x v="3"/>
    <x v="7"/>
    <x v="717"/>
    <s v="Tom Prescott20170817"/>
    <x v="4076"/>
    <x v="2"/>
    <x v="1"/>
    <x v="5"/>
    <s v="HON 5400 Series Task Chairs for Big and Tall"/>
    <n v="4416.17"/>
    <n v="9"/>
    <n v="-630.88"/>
    <s v="Loss"/>
  </r>
  <r>
    <d v="2017-08-17T00:00:00"/>
    <x v="3"/>
    <x v="7"/>
    <x v="602"/>
    <s v="Rick Wilson20170817"/>
    <x v="4077"/>
    <x v="3"/>
    <x v="0"/>
    <x v="10"/>
    <s v="Staple envelope"/>
    <n v="23.36"/>
    <n v="2"/>
    <n v="11.68"/>
    <s v="Profit"/>
  </r>
  <r>
    <d v="2017-08-17T00:00:00"/>
    <x v="3"/>
    <x v="7"/>
    <x v="602"/>
    <s v="Rick Wilson20170817"/>
    <x v="4077"/>
    <x v="3"/>
    <x v="2"/>
    <x v="6"/>
    <s v="OtterBox Defender Series Case - Samsung Galaxy S4"/>
    <n v="71.98"/>
    <n v="3"/>
    <n v="9"/>
    <s v="Profit"/>
  </r>
  <r>
    <d v="2017-08-17T00:00:00"/>
    <x v="3"/>
    <x v="7"/>
    <x v="602"/>
    <s v="Rick Wilson20170817"/>
    <x v="4077"/>
    <x v="3"/>
    <x v="0"/>
    <x v="0"/>
    <s v="Xerox 1962"/>
    <n v="8.56"/>
    <n v="2"/>
    <n v="3.85"/>
    <s v="Profit"/>
  </r>
  <r>
    <d v="2017-08-17T00:00:00"/>
    <x v="3"/>
    <x v="7"/>
    <x v="602"/>
    <s v="Rick Wilson20170817"/>
    <x v="4077"/>
    <x v="3"/>
    <x v="0"/>
    <x v="3"/>
    <s v="Wilson Jones Clip &amp; Carry Folder Binder Tool for Ring Binders, Clear"/>
    <n v="13.92"/>
    <n v="3"/>
    <n v="4.87"/>
    <s v="Profit"/>
  </r>
  <r>
    <d v="2017-08-17T00:00:00"/>
    <x v="3"/>
    <x v="7"/>
    <x v="602"/>
    <s v="Rick Wilson20170817"/>
    <x v="4077"/>
    <x v="3"/>
    <x v="0"/>
    <x v="12"/>
    <s v="Sanyo 2.5 Cubic Foot Mid-Size Office Refrigerators"/>
    <n v="2518.29"/>
    <n v="9"/>
    <n v="654.76"/>
    <s v="Profit"/>
  </r>
  <r>
    <d v="2017-08-17T00:00:00"/>
    <x v="3"/>
    <x v="7"/>
    <x v="602"/>
    <s v="Rick Wilson20170817"/>
    <x v="4077"/>
    <x v="3"/>
    <x v="0"/>
    <x v="2"/>
    <s v="Standard Rollaway File with Lock"/>
    <n v="540.57000000000005"/>
    <n v="3"/>
    <n v="140.55000000000001"/>
    <s v="Profit"/>
  </r>
  <r>
    <d v="2017-08-17T00:00:00"/>
    <x v="3"/>
    <x v="7"/>
    <x v="602"/>
    <s v="Rick Wilson20170817"/>
    <x v="4077"/>
    <x v="3"/>
    <x v="0"/>
    <x v="3"/>
    <s v="GBC Recycled Grain Textured Covers"/>
    <n v="221.06"/>
    <n v="8"/>
    <n v="77.37"/>
    <s v="Profit"/>
  </r>
  <r>
    <d v="2017-08-18T00:00:00"/>
    <x v="3"/>
    <x v="7"/>
    <x v="537"/>
    <s v="Nat Gilpin20170818"/>
    <x v="4078"/>
    <x v="20"/>
    <x v="1"/>
    <x v="8"/>
    <s v="DAX Metal Frame, Desktop, Stepped-Edge"/>
    <n v="40.479999999999997"/>
    <n v="2"/>
    <n v="15.79"/>
    <s v="Profit"/>
  </r>
  <r>
    <d v="2017-08-18T00:00:00"/>
    <x v="3"/>
    <x v="7"/>
    <x v="537"/>
    <s v="Nat Gilpin20170818"/>
    <x v="4078"/>
    <x v="20"/>
    <x v="1"/>
    <x v="8"/>
    <s v="DAX Value U-Channel Document Frames, Easel Back"/>
    <n v="9.94"/>
    <n v="2"/>
    <n v="3.08"/>
    <s v="Profit"/>
  </r>
  <r>
    <d v="2017-08-18T00:00:00"/>
    <x v="3"/>
    <x v="7"/>
    <x v="537"/>
    <s v="Nat Gilpin20170818"/>
    <x v="4078"/>
    <x v="20"/>
    <x v="0"/>
    <x v="3"/>
    <s v="Recycled Easel Ring Binders"/>
    <n v="107.42"/>
    <n v="9"/>
    <n v="33.57"/>
    <s v="Profit"/>
  </r>
  <r>
    <d v="2017-08-18T00:00:00"/>
    <x v="3"/>
    <x v="7"/>
    <x v="537"/>
    <s v="Nat Gilpin20170818"/>
    <x v="4078"/>
    <x v="20"/>
    <x v="2"/>
    <x v="6"/>
    <s v="Grandstream GXP1160 VoIP phone"/>
    <n v="37.909999999999997"/>
    <n v="1"/>
    <n v="10.99"/>
    <s v="Profit"/>
  </r>
  <r>
    <d v="2017-08-18T00:00:00"/>
    <x v="3"/>
    <x v="7"/>
    <x v="537"/>
    <s v="Nat Gilpin20170818"/>
    <x v="4078"/>
    <x v="20"/>
    <x v="1"/>
    <x v="8"/>
    <s v="Seth Thomas 14&quot; Putty-Colored Wall Clock"/>
    <n v="88.02"/>
    <n v="3"/>
    <n v="27.29"/>
    <s v="Profit"/>
  </r>
  <r>
    <d v="2017-08-18T00:00:00"/>
    <x v="3"/>
    <x v="7"/>
    <x v="277"/>
    <s v="Russell Applegate20170818"/>
    <x v="4079"/>
    <x v="0"/>
    <x v="0"/>
    <x v="2"/>
    <s v="Safco Steel Mobile File Cart"/>
    <n v="200.06"/>
    <n v="3"/>
    <n v="12.5"/>
    <s v="Profit"/>
  </r>
  <r>
    <d v="2017-08-18T00:00:00"/>
    <x v="3"/>
    <x v="7"/>
    <x v="277"/>
    <s v="Russell Applegate20170818"/>
    <x v="4079"/>
    <x v="0"/>
    <x v="0"/>
    <x v="3"/>
    <s v="Acco D-Ring Binder w/DublLock"/>
    <n v="21.38"/>
    <n v="5"/>
    <n v="-33.14"/>
    <s v="Loss"/>
  </r>
  <r>
    <d v="2017-08-18T00:00:00"/>
    <x v="3"/>
    <x v="7"/>
    <x v="277"/>
    <s v="Russell Applegate20170818"/>
    <x v="4079"/>
    <x v="0"/>
    <x v="0"/>
    <x v="3"/>
    <s v="Ibico Plastic and Wire Spiral Binding Combs"/>
    <n v="6.74"/>
    <n v="4"/>
    <n v="-11.46"/>
    <s v="Loss"/>
  </r>
  <r>
    <d v="2017-08-18T00:00:00"/>
    <x v="3"/>
    <x v="7"/>
    <x v="155"/>
    <s v="Nicole Fjeld20170818"/>
    <x v="4080"/>
    <x v="22"/>
    <x v="0"/>
    <x v="2"/>
    <s v="Fellowes Super Stor/Drawer Files"/>
    <n v="323.10000000000002"/>
    <n v="2"/>
    <n v="61.39"/>
    <s v="Profit"/>
  </r>
  <r>
    <d v="2017-08-18T00:00:00"/>
    <x v="3"/>
    <x v="7"/>
    <x v="698"/>
    <s v="Helen Wasserman20170818"/>
    <x v="4081"/>
    <x v="22"/>
    <x v="2"/>
    <x v="9"/>
    <s v="Plantronics Savi W720 Multi-Device Wireless Headset System"/>
    <n v="843.9"/>
    <n v="2"/>
    <n v="371.32"/>
    <s v="Profit"/>
  </r>
  <r>
    <d v="2017-08-18T00:00:00"/>
    <x v="3"/>
    <x v="7"/>
    <x v="698"/>
    <s v="Helen Wasserman20170818"/>
    <x v="4081"/>
    <x v="22"/>
    <x v="2"/>
    <x v="9"/>
    <s v="Imation Bio 8GB USBÂ Flash Drive ImationÂ Corp"/>
    <n v="1496.16"/>
    <n v="9"/>
    <n v="224.42"/>
    <s v="Profit"/>
  </r>
  <r>
    <d v="2017-08-18T00:00:00"/>
    <x v="3"/>
    <x v="7"/>
    <x v="598"/>
    <s v="Yana Sorensen20170818"/>
    <x v="4082"/>
    <x v="22"/>
    <x v="0"/>
    <x v="3"/>
    <s v="Fellowes PB300 Plastic Comb Binding Machine"/>
    <n v="2793.53"/>
    <n v="9"/>
    <n v="942.82"/>
    <s v="Profit"/>
  </r>
  <r>
    <d v="2017-08-18T00:00:00"/>
    <x v="3"/>
    <x v="7"/>
    <x v="598"/>
    <s v="Yana Sorensen20170818"/>
    <x v="4082"/>
    <x v="22"/>
    <x v="0"/>
    <x v="2"/>
    <s v="Letter Size Cart"/>
    <n v="1000.02"/>
    <n v="7"/>
    <n v="290.01"/>
    <s v="Profit"/>
  </r>
  <r>
    <d v="2017-08-18T00:00:00"/>
    <x v="3"/>
    <x v="7"/>
    <x v="598"/>
    <s v="Yana Sorensen20170818"/>
    <x v="4082"/>
    <x v="22"/>
    <x v="1"/>
    <x v="8"/>
    <s v="Contract Clock, 14&quot;, Brown"/>
    <n v="65.94"/>
    <n v="3"/>
    <n v="22.42"/>
    <s v="Profit"/>
  </r>
  <r>
    <d v="2017-08-18T00:00:00"/>
    <x v="3"/>
    <x v="7"/>
    <x v="137"/>
    <s v="Pauline Johnson20170818"/>
    <x v="4083"/>
    <x v="10"/>
    <x v="0"/>
    <x v="4"/>
    <s v="Newell 325"/>
    <n v="9.91"/>
    <n v="3"/>
    <n v="1.24"/>
    <s v="Profit"/>
  </r>
  <r>
    <d v="2017-08-18T00:00:00"/>
    <x v="3"/>
    <x v="7"/>
    <x v="74"/>
    <s v="Chloris Kastensmidt20170818"/>
    <x v="4084"/>
    <x v="10"/>
    <x v="0"/>
    <x v="3"/>
    <s v="GBC Personal VeloBind Strips"/>
    <n v="10.78"/>
    <n v="3"/>
    <n v="-7.91"/>
    <s v="Loss"/>
  </r>
  <r>
    <d v="2017-08-18T00:00:00"/>
    <x v="3"/>
    <x v="7"/>
    <x v="773"/>
    <s v="Charles McCrossin20170818"/>
    <x v="4085"/>
    <x v="32"/>
    <x v="2"/>
    <x v="9"/>
    <s v="Verbatim 25 GB 6x Blu-ray Single Layer Recordable Disc, 10/Pack"/>
    <n v="23.18"/>
    <n v="2"/>
    <n v="7.65"/>
    <s v="Profit"/>
  </r>
  <r>
    <d v="2017-08-19T00:00:00"/>
    <x v="3"/>
    <x v="7"/>
    <x v="403"/>
    <s v="Jennifer Braxton20170819"/>
    <x v="4086"/>
    <x v="32"/>
    <x v="0"/>
    <x v="3"/>
    <s v="Fellowes PB300 Plastic Comb Binding Machine"/>
    <n v="387.99"/>
    <n v="1"/>
    <n v="182.36"/>
    <s v="Profit"/>
  </r>
  <r>
    <d v="2017-08-19T00:00:00"/>
    <x v="3"/>
    <x v="7"/>
    <x v="256"/>
    <s v="Sonia Cooley20170819"/>
    <x v="4087"/>
    <x v="1"/>
    <x v="0"/>
    <x v="3"/>
    <s v="Binder Posts"/>
    <n v="2.2999999999999998"/>
    <n v="2"/>
    <n v="-3.9"/>
    <s v="Loss"/>
  </r>
  <r>
    <d v="2017-08-19T00:00:00"/>
    <x v="3"/>
    <x v="7"/>
    <x v="712"/>
    <s v="Doug O'Connell20170819"/>
    <x v="4088"/>
    <x v="32"/>
    <x v="0"/>
    <x v="0"/>
    <s v="Xerox 200"/>
    <n v="19.440000000000001"/>
    <n v="3"/>
    <n v="9.33"/>
    <s v="Profit"/>
  </r>
  <r>
    <d v="2017-08-19T00:00:00"/>
    <x v="3"/>
    <x v="7"/>
    <x v="445"/>
    <s v="Denny Ordway20170819"/>
    <x v="4089"/>
    <x v="27"/>
    <x v="0"/>
    <x v="3"/>
    <s v="Wilson Jones Elliptical Ring 3 1/2&quot; Capacity Binders, 800 sheets"/>
    <n v="102.72"/>
    <n v="3"/>
    <n v="37.24"/>
    <s v="Profit"/>
  </r>
  <r>
    <d v="2017-08-20T00:00:00"/>
    <x v="3"/>
    <x v="7"/>
    <x v="344"/>
    <s v="Gene McClure20170820"/>
    <x v="4090"/>
    <x v="3"/>
    <x v="0"/>
    <x v="3"/>
    <s v="GBC Recycled Regency Composition Covers"/>
    <n v="239.12"/>
    <n v="5"/>
    <n v="77.709999999999994"/>
    <s v="Profit"/>
  </r>
  <r>
    <d v="2017-08-20T00:00:00"/>
    <x v="3"/>
    <x v="7"/>
    <x v="654"/>
    <s v="Eleni McCrary20170820"/>
    <x v="4091"/>
    <x v="32"/>
    <x v="0"/>
    <x v="2"/>
    <s v="Neat Ideas Personal Hanging Folder Files, Black"/>
    <n v="40.29"/>
    <n v="3"/>
    <n v="10.48"/>
    <s v="Profit"/>
  </r>
  <r>
    <d v="2017-08-20T00:00:00"/>
    <x v="3"/>
    <x v="7"/>
    <x v="382"/>
    <s v="Lisa Ryan20170820"/>
    <x v="4092"/>
    <x v="3"/>
    <x v="0"/>
    <x v="14"/>
    <s v="Acme Kleencut Forged Steel Scissors"/>
    <n v="17.22"/>
    <n v="3"/>
    <n v="5.17"/>
    <s v="Profit"/>
  </r>
  <r>
    <d v="2017-08-20T00:00:00"/>
    <x v="3"/>
    <x v="7"/>
    <x v="382"/>
    <s v="Lisa Ryan20170820"/>
    <x v="4092"/>
    <x v="3"/>
    <x v="0"/>
    <x v="2"/>
    <s v="Companion Letter/Legal File, Black"/>
    <n v="226.56"/>
    <n v="6"/>
    <n v="63.44"/>
    <s v="Profit"/>
  </r>
  <r>
    <d v="2017-08-20T00:00:00"/>
    <x v="3"/>
    <x v="7"/>
    <x v="382"/>
    <s v="Lisa Ryan20170820"/>
    <x v="4092"/>
    <x v="3"/>
    <x v="2"/>
    <x v="6"/>
    <s v="Plantronics Encore H101 Dual EarpiecesÂ Headset"/>
    <n v="107.88"/>
    <n v="3"/>
    <n v="10.79"/>
    <s v="Profit"/>
  </r>
  <r>
    <d v="2017-08-20T00:00:00"/>
    <x v="3"/>
    <x v="7"/>
    <x v="73"/>
    <s v="Kean Thornton20170820"/>
    <x v="4093"/>
    <x v="3"/>
    <x v="0"/>
    <x v="0"/>
    <s v="Xerox 203"/>
    <n v="25.92"/>
    <n v="4"/>
    <n v="12.44"/>
    <s v="Profit"/>
  </r>
  <r>
    <d v="2017-08-20T00:00:00"/>
    <x v="3"/>
    <x v="7"/>
    <x v="722"/>
    <s v="Tonja Turnell20170820"/>
    <x v="4094"/>
    <x v="25"/>
    <x v="2"/>
    <x v="6"/>
    <s v="Plantronics Encore H101 Dual EarpiecesÂ Headset"/>
    <n v="35.96"/>
    <n v="1"/>
    <n v="3.6"/>
    <s v="Profit"/>
  </r>
  <r>
    <d v="2017-08-21T00:00:00"/>
    <x v="3"/>
    <x v="7"/>
    <x v="40"/>
    <s v="Natalie Fritzler20170821"/>
    <x v="4095"/>
    <x v="29"/>
    <x v="1"/>
    <x v="5"/>
    <s v="Hon Multipurpose Stacking Arm Chairs"/>
    <n v="866.4"/>
    <n v="4"/>
    <n v="225.26"/>
    <s v="Profit"/>
  </r>
  <r>
    <d v="2017-08-21T00:00:00"/>
    <x v="3"/>
    <x v="7"/>
    <x v="217"/>
    <s v="Greg Tran20170821"/>
    <x v="4096"/>
    <x v="28"/>
    <x v="0"/>
    <x v="7"/>
    <s v="Advantus Plastic Paper Clips"/>
    <n v="35"/>
    <n v="7"/>
    <n v="16.8"/>
    <s v="Profit"/>
  </r>
  <r>
    <d v="2017-08-21T00:00:00"/>
    <x v="3"/>
    <x v="7"/>
    <x v="217"/>
    <s v="Greg Tran20170821"/>
    <x v="4096"/>
    <x v="28"/>
    <x v="0"/>
    <x v="14"/>
    <s v="Acme Forged Steel Scissors with Black Enamel Handles"/>
    <n v="37.24"/>
    <n v="4"/>
    <n v="10.8"/>
    <s v="Profit"/>
  </r>
  <r>
    <d v="2017-08-21T00:00:00"/>
    <x v="3"/>
    <x v="7"/>
    <x v="217"/>
    <s v="Greg Tran20170821"/>
    <x v="4096"/>
    <x v="28"/>
    <x v="0"/>
    <x v="10"/>
    <s v="Security-Tint Envelopes"/>
    <n v="15.28"/>
    <n v="2"/>
    <n v="7.49"/>
    <s v="Profit"/>
  </r>
  <r>
    <d v="2017-08-21T00:00:00"/>
    <x v="3"/>
    <x v="7"/>
    <x v="378"/>
    <s v="Patrick Ryan20170821"/>
    <x v="4097"/>
    <x v="3"/>
    <x v="0"/>
    <x v="4"/>
    <s v="Newell 336"/>
    <n v="17.12"/>
    <n v="4"/>
    <n v="4.96"/>
    <s v="Profit"/>
  </r>
  <r>
    <d v="2017-08-21T00:00:00"/>
    <x v="3"/>
    <x v="7"/>
    <x v="378"/>
    <s v="Patrick Ryan20170821"/>
    <x v="4097"/>
    <x v="3"/>
    <x v="2"/>
    <x v="6"/>
    <s v="Cisco 8x8 Inc. 6753i IP Business Phone System"/>
    <n v="431.97"/>
    <n v="4"/>
    <n v="37.799999999999997"/>
    <s v="Profit"/>
  </r>
  <r>
    <d v="2017-08-21T00:00:00"/>
    <x v="3"/>
    <x v="7"/>
    <x v="378"/>
    <s v="Patrick Ryan20170821"/>
    <x v="4097"/>
    <x v="3"/>
    <x v="1"/>
    <x v="8"/>
    <s v="Tenex Chairmats For Use with Hard Floors"/>
    <n v="129.91999999999999"/>
    <n v="4"/>
    <n v="10.39"/>
    <s v="Profit"/>
  </r>
  <r>
    <d v="2017-08-21T00:00:00"/>
    <x v="3"/>
    <x v="7"/>
    <x v="378"/>
    <s v="Patrick Ryan20170821"/>
    <x v="4097"/>
    <x v="3"/>
    <x v="1"/>
    <x v="13"/>
    <s v="Chromcraft Rectangular Conference Tables"/>
    <n v="568.73"/>
    <n v="3"/>
    <n v="28.44"/>
    <s v="Profit"/>
  </r>
  <r>
    <d v="2017-08-21T00:00:00"/>
    <x v="3"/>
    <x v="7"/>
    <x v="378"/>
    <s v="Patrick Ryan20170821"/>
    <x v="4097"/>
    <x v="3"/>
    <x v="0"/>
    <x v="3"/>
    <s v="Acco Flexible ACCOHIDE Square Ring Data Binder, Dark Blue, 11 1/2&quot; X 14&quot; 7/8&quot;"/>
    <n v="117.14"/>
    <n v="9"/>
    <n v="42.46"/>
    <s v="Profit"/>
  </r>
  <r>
    <d v="2017-08-21T00:00:00"/>
    <x v="3"/>
    <x v="7"/>
    <x v="378"/>
    <s v="Patrick Ryan20170821"/>
    <x v="4097"/>
    <x v="3"/>
    <x v="0"/>
    <x v="12"/>
    <s v="Fellowes Command Center 5-outlet power strip"/>
    <n v="203.52"/>
    <n v="3"/>
    <n v="54.95"/>
    <s v="Profit"/>
  </r>
  <r>
    <d v="2017-08-21T00:00:00"/>
    <x v="3"/>
    <x v="7"/>
    <x v="378"/>
    <s v="Patrick Ryan20170821"/>
    <x v="4097"/>
    <x v="3"/>
    <x v="0"/>
    <x v="1"/>
    <s v="Avery Address/Shipping Labels for Typewriters, 4&quot; x 2&quot;"/>
    <n v="51.75"/>
    <n v="5"/>
    <n v="24.84"/>
    <s v="Profit"/>
  </r>
  <r>
    <d v="2017-08-21T00:00:00"/>
    <x v="3"/>
    <x v="7"/>
    <x v="128"/>
    <s v="Tracy Hopkins20170821"/>
    <x v="4098"/>
    <x v="36"/>
    <x v="0"/>
    <x v="0"/>
    <s v="Xerox 1888"/>
    <n v="277.39999999999998"/>
    <n v="5"/>
    <n v="133.15"/>
    <s v="Profit"/>
  </r>
  <r>
    <d v="2017-08-21T00:00:00"/>
    <x v="3"/>
    <x v="7"/>
    <x v="128"/>
    <s v="Tracy Hopkins20170821"/>
    <x v="4098"/>
    <x v="36"/>
    <x v="1"/>
    <x v="8"/>
    <s v="DAX Executive Solid Wood Document Frame, Desktop or Hang, Mahogany, 5 x 7"/>
    <n v="25.16"/>
    <n v="2"/>
    <n v="8.5500000000000007"/>
    <s v="Profit"/>
  </r>
  <r>
    <d v="2017-08-21T00:00:00"/>
    <x v="3"/>
    <x v="7"/>
    <x v="128"/>
    <s v="Tracy Hopkins20170821"/>
    <x v="4098"/>
    <x v="36"/>
    <x v="1"/>
    <x v="8"/>
    <s v="Seth Thomas 12&quot; Clock w/ Goldtone Case"/>
    <n v="91.92"/>
    <n v="4"/>
    <n v="31.25"/>
    <s v="Profit"/>
  </r>
  <r>
    <d v="2017-08-21T00:00:00"/>
    <x v="3"/>
    <x v="7"/>
    <x v="729"/>
    <s v="Dionis Lloyd20170821"/>
    <x v="4099"/>
    <x v="12"/>
    <x v="0"/>
    <x v="0"/>
    <s v="Xerox 1941"/>
    <n v="83.88"/>
    <n v="1"/>
    <n v="29.36"/>
    <s v="Profit"/>
  </r>
  <r>
    <d v="2017-08-21T00:00:00"/>
    <x v="3"/>
    <x v="7"/>
    <x v="507"/>
    <s v="Candace McMahon20170821"/>
    <x v="4100"/>
    <x v="22"/>
    <x v="1"/>
    <x v="5"/>
    <s v="Padded Folding Chairs, Black, 4/Carton"/>
    <n v="388.7"/>
    <n v="6"/>
    <n v="38.869999999999997"/>
    <s v="Profit"/>
  </r>
  <r>
    <d v="2017-08-21T00:00:00"/>
    <x v="3"/>
    <x v="7"/>
    <x v="507"/>
    <s v="Candace McMahon20170821"/>
    <x v="4100"/>
    <x v="22"/>
    <x v="0"/>
    <x v="2"/>
    <s v="Fellowes Stor/Drawer Steel Plus Storage Drawers"/>
    <n v="572.58000000000004"/>
    <n v="6"/>
    <n v="34.35"/>
    <s v="Profit"/>
  </r>
  <r>
    <d v="2017-08-21T00:00:00"/>
    <x v="3"/>
    <x v="7"/>
    <x v="507"/>
    <s v="Candace McMahon20170821"/>
    <x v="4100"/>
    <x v="22"/>
    <x v="2"/>
    <x v="9"/>
    <s v="Kensington K72356US Mouse-in-a-Box USB Desktop Mouse"/>
    <n v="33.18"/>
    <n v="2"/>
    <n v="11.61"/>
    <s v="Profit"/>
  </r>
  <r>
    <d v="2017-08-21T00:00:00"/>
    <x v="3"/>
    <x v="7"/>
    <x v="500"/>
    <s v="Pete Kriz20170821"/>
    <x v="4101"/>
    <x v="20"/>
    <x v="0"/>
    <x v="3"/>
    <s v="Avery Metallic Poly Binders"/>
    <n v="32.090000000000003"/>
    <n v="7"/>
    <n v="11.23"/>
    <s v="Profit"/>
  </r>
  <r>
    <d v="2017-08-21T00:00:00"/>
    <x v="3"/>
    <x v="7"/>
    <x v="500"/>
    <s v="Pete Kriz20170821"/>
    <x v="4101"/>
    <x v="20"/>
    <x v="0"/>
    <x v="3"/>
    <s v="GBC DocuBind TL300 Electric Binding System"/>
    <n v="4305.55"/>
    <n v="6"/>
    <n v="1453.12"/>
    <s v="Profit"/>
  </r>
  <r>
    <d v="2017-08-21T00:00:00"/>
    <x v="3"/>
    <x v="7"/>
    <x v="774"/>
    <s v="Sung Chung20170821"/>
    <x v="4102"/>
    <x v="26"/>
    <x v="0"/>
    <x v="2"/>
    <s v="Recycled Data-Pak for Archival Bound Computer Printouts, 12-1/2 x 12-1/2 x 16"/>
    <n v="237.1"/>
    <n v="3"/>
    <n v="20.75"/>
    <s v="Profit"/>
  </r>
  <r>
    <d v="2017-08-21T00:00:00"/>
    <x v="3"/>
    <x v="7"/>
    <x v="774"/>
    <s v="Sung Chung20170821"/>
    <x v="4102"/>
    <x v="26"/>
    <x v="1"/>
    <x v="8"/>
    <s v="DAX Charcoal/Nickel-Tone Document Frame, 5 x 7"/>
    <n v="22.75"/>
    <n v="3"/>
    <n v="7.11"/>
    <s v="Profit"/>
  </r>
  <r>
    <d v="2017-08-21T00:00:00"/>
    <x v="3"/>
    <x v="7"/>
    <x v="774"/>
    <s v="Sung Chung20170821"/>
    <x v="4102"/>
    <x v="26"/>
    <x v="0"/>
    <x v="0"/>
    <s v="Southworth 25% Cotton Antique Laid Paper &amp; Envelopes"/>
    <n v="6.67"/>
    <n v="1"/>
    <n v="2.09"/>
    <s v="Profit"/>
  </r>
  <r>
    <d v="2017-08-22T00:00:00"/>
    <x v="3"/>
    <x v="7"/>
    <x v="784"/>
    <s v="Tony Molinari20170822"/>
    <x v="4103"/>
    <x v="3"/>
    <x v="1"/>
    <x v="13"/>
    <s v="Hon Racetrack Conference Tables"/>
    <n v="210.01"/>
    <n v="1"/>
    <n v="2.63"/>
    <s v="Profit"/>
  </r>
  <r>
    <d v="2017-08-22T00:00:00"/>
    <x v="3"/>
    <x v="7"/>
    <x v="222"/>
    <s v="Dean percer20170822"/>
    <x v="4104"/>
    <x v="2"/>
    <x v="1"/>
    <x v="13"/>
    <s v="Bevis Boat-Shaped Conference Table"/>
    <n v="314.52999999999997"/>
    <n v="2"/>
    <n v="-83.88"/>
    <s v="Loss"/>
  </r>
  <r>
    <d v="2017-08-23T00:00:00"/>
    <x v="3"/>
    <x v="7"/>
    <x v="487"/>
    <s v="Patrick O'Brill20170823"/>
    <x v="4105"/>
    <x v="16"/>
    <x v="2"/>
    <x v="6"/>
    <s v="Samsung Galaxy Mega 6.3"/>
    <n v="4367.8999999999996"/>
    <n v="13"/>
    <n v="327.58999999999997"/>
    <s v="Profit"/>
  </r>
  <r>
    <d v="2017-08-23T00:00:00"/>
    <x v="3"/>
    <x v="7"/>
    <x v="487"/>
    <s v="Patrick O'Brill20170823"/>
    <x v="4105"/>
    <x v="16"/>
    <x v="0"/>
    <x v="0"/>
    <s v="IBM Multi-Purpose Copy Paper, 8 1/2 x 11&quot;, Case"/>
    <n v="49.57"/>
    <n v="2"/>
    <n v="15.49"/>
    <s v="Profit"/>
  </r>
  <r>
    <d v="2017-08-23T00:00:00"/>
    <x v="3"/>
    <x v="7"/>
    <x v="487"/>
    <s v="Patrick O'Brill20170823"/>
    <x v="4105"/>
    <x v="16"/>
    <x v="0"/>
    <x v="12"/>
    <s v="Fellowes 8 Outlet Superior Workstation Surge Protector w/o Phone/Fax/Modem Protection"/>
    <n v="161.38"/>
    <n v="6"/>
    <n v="12.1"/>
    <s v="Profit"/>
  </r>
  <r>
    <d v="2017-08-23T00:00:00"/>
    <x v="3"/>
    <x v="7"/>
    <x v="487"/>
    <s v="Patrick O'Brill20170823"/>
    <x v="4105"/>
    <x v="16"/>
    <x v="1"/>
    <x v="8"/>
    <s v="Eldon Regeneration Recycled Desk Accessories, Smoke"/>
    <n v="2.78"/>
    <n v="2"/>
    <n v="0.42"/>
    <s v="Profit"/>
  </r>
  <r>
    <d v="2017-08-23T00:00:00"/>
    <x v="3"/>
    <x v="7"/>
    <x v="487"/>
    <s v="Patrick O'Brill20170823"/>
    <x v="4105"/>
    <x v="16"/>
    <x v="0"/>
    <x v="0"/>
    <s v="Ampad Evidence Wirebond Steno Books, 6&quot; x 9&quot;"/>
    <n v="8.7200000000000006"/>
    <n v="5"/>
    <n v="2.94"/>
    <s v="Profit"/>
  </r>
  <r>
    <d v="2017-08-24T00:00:00"/>
    <x v="3"/>
    <x v="7"/>
    <x v="611"/>
    <s v="Alan Haines20170824"/>
    <x v="4106"/>
    <x v="20"/>
    <x v="0"/>
    <x v="3"/>
    <s v="DXL Angle-View Binders with Locking Rings by Samsill"/>
    <n v="24.67"/>
    <n v="4"/>
    <n v="7.71"/>
    <s v="Profit"/>
  </r>
  <r>
    <d v="2017-08-24T00:00:00"/>
    <x v="3"/>
    <x v="7"/>
    <x v="611"/>
    <s v="Alan Haines20170824"/>
    <x v="4106"/>
    <x v="20"/>
    <x v="0"/>
    <x v="3"/>
    <s v="Acco Translucent Poly Ring Binders"/>
    <n v="3.74"/>
    <n v="1"/>
    <n v="1.31"/>
    <s v="Profit"/>
  </r>
  <r>
    <d v="2017-08-24T00:00:00"/>
    <x v="3"/>
    <x v="7"/>
    <x v="406"/>
    <s v="Darrin Martin20170824"/>
    <x v="4107"/>
    <x v="10"/>
    <x v="0"/>
    <x v="12"/>
    <s v="Avanti 1.7 Cu. Ft. Refrigerator"/>
    <n v="646.27"/>
    <n v="8"/>
    <n v="64.63"/>
    <s v="Profit"/>
  </r>
  <r>
    <d v="2017-08-24T00:00:00"/>
    <x v="3"/>
    <x v="7"/>
    <x v="406"/>
    <s v="Darrin Martin20170824"/>
    <x v="4107"/>
    <x v="10"/>
    <x v="0"/>
    <x v="0"/>
    <s v="Xerox 1966"/>
    <n v="10.37"/>
    <n v="2"/>
    <n v="3.76"/>
    <s v="Profit"/>
  </r>
  <r>
    <d v="2017-08-25T00:00:00"/>
    <x v="3"/>
    <x v="7"/>
    <x v="41"/>
    <s v="Guy Armstrong20170825"/>
    <x v="4108"/>
    <x v="25"/>
    <x v="0"/>
    <x v="0"/>
    <s v="Xerox 1910"/>
    <n v="192.16"/>
    <n v="5"/>
    <n v="67.260000000000005"/>
    <s v="Profit"/>
  </r>
  <r>
    <d v="2017-08-25T00:00:00"/>
    <x v="3"/>
    <x v="7"/>
    <x v="738"/>
    <s v="Don Weiss20170825"/>
    <x v="4109"/>
    <x v="15"/>
    <x v="0"/>
    <x v="4"/>
    <s v="Zebra Zazzle Fluorescent Highlighters"/>
    <n v="9.73"/>
    <n v="2"/>
    <n v="1.7"/>
    <s v="Profit"/>
  </r>
  <r>
    <d v="2017-08-25T00:00:00"/>
    <x v="3"/>
    <x v="7"/>
    <x v="738"/>
    <s v="Don Weiss20170825"/>
    <x v="4109"/>
    <x v="15"/>
    <x v="0"/>
    <x v="0"/>
    <s v="Xerox 199"/>
    <n v="3.42"/>
    <n v="1"/>
    <n v="1.07"/>
    <s v="Profit"/>
  </r>
  <r>
    <d v="2017-08-25T00:00:00"/>
    <x v="3"/>
    <x v="7"/>
    <x v="364"/>
    <s v="Joe Elijah20170825"/>
    <x v="4110"/>
    <x v="10"/>
    <x v="0"/>
    <x v="2"/>
    <s v="Letter/Legal File Tote with Clear Snap-On Lid, Black Granite"/>
    <n v="25.7"/>
    <n v="2"/>
    <n v="1.93"/>
    <s v="Profit"/>
  </r>
  <r>
    <d v="2017-08-25T00:00:00"/>
    <x v="3"/>
    <x v="7"/>
    <x v="9"/>
    <s v="Seth Vernon20170825"/>
    <x v="4111"/>
    <x v="2"/>
    <x v="1"/>
    <x v="11"/>
    <s v="Bush Somerset Collection Bookcase"/>
    <n v="130.97999999999999"/>
    <n v="2"/>
    <n v="-89.07"/>
    <s v="Loss"/>
  </r>
  <r>
    <d v="2017-08-26T00:00:00"/>
    <x v="3"/>
    <x v="7"/>
    <x v="528"/>
    <s v="Steve Carroll20170826"/>
    <x v="4112"/>
    <x v="4"/>
    <x v="2"/>
    <x v="9"/>
    <s v="Sony 64GB Class 10 Micro SDHC R40 Memory Card"/>
    <n v="71.98"/>
    <n v="2"/>
    <n v="15.12"/>
    <s v="Profit"/>
  </r>
  <r>
    <d v="2017-08-26T00:00:00"/>
    <x v="3"/>
    <x v="7"/>
    <x v="0"/>
    <s v="Darren Powers20170826"/>
    <x v="4113"/>
    <x v="1"/>
    <x v="1"/>
    <x v="8"/>
    <s v="Seth Thomas 16&quot; Steel Case Clock"/>
    <n v="64.959999999999994"/>
    <n v="5"/>
    <n v="-43.85"/>
    <s v="Loss"/>
  </r>
  <r>
    <d v="2017-08-26T00:00:00"/>
    <x v="3"/>
    <x v="7"/>
    <x v="631"/>
    <s v="Heather Jas20170826"/>
    <x v="4114"/>
    <x v="14"/>
    <x v="0"/>
    <x v="2"/>
    <s v="Neat Ideas Personal Hanging Folder Files, Black"/>
    <n v="53.72"/>
    <n v="4"/>
    <n v="13.97"/>
    <s v="Profit"/>
  </r>
  <r>
    <d v="2017-08-27T00:00:00"/>
    <x v="3"/>
    <x v="7"/>
    <x v="444"/>
    <s v="Allen Rosenblatt20170827"/>
    <x v="4115"/>
    <x v="32"/>
    <x v="1"/>
    <x v="13"/>
    <s v="Office Impressions End Table, 20-1/2&quot;H x 24&quot;W x 20&quot;D"/>
    <n v="1488.42"/>
    <n v="7"/>
    <n v="-297.68"/>
    <s v="Loss"/>
  </r>
  <r>
    <d v="2017-08-27T00:00:00"/>
    <x v="3"/>
    <x v="7"/>
    <x v="376"/>
    <s v="Mathew Reese20170827"/>
    <x v="4116"/>
    <x v="20"/>
    <x v="0"/>
    <x v="2"/>
    <s v="Iris Project Case"/>
    <n v="63.84"/>
    <n v="8"/>
    <n v="16.600000000000001"/>
    <s v="Profit"/>
  </r>
  <r>
    <d v="2017-08-27T00:00:00"/>
    <x v="3"/>
    <x v="7"/>
    <x v="376"/>
    <s v="Mathew Reese20170827"/>
    <x v="4116"/>
    <x v="20"/>
    <x v="2"/>
    <x v="6"/>
    <s v="GE 30522EE2"/>
    <n v="347.97"/>
    <n v="3"/>
    <n v="100.91"/>
    <s v="Profit"/>
  </r>
  <r>
    <d v="2017-08-27T00:00:00"/>
    <x v="3"/>
    <x v="7"/>
    <x v="376"/>
    <s v="Mathew Reese20170827"/>
    <x v="4116"/>
    <x v="20"/>
    <x v="0"/>
    <x v="3"/>
    <s v="DXL Angle-View Binders with Locking Rings by Samsill"/>
    <n v="37.01"/>
    <n v="6"/>
    <n v="11.57"/>
    <s v="Profit"/>
  </r>
  <r>
    <d v="2017-08-27T00:00:00"/>
    <x v="3"/>
    <x v="7"/>
    <x v="145"/>
    <s v="Sanjit Engle20170827"/>
    <x v="4117"/>
    <x v="0"/>
    <x v="0"/>
    <x v="4"/>
    <s v="Eberhard Faber 3 1/2&quot; Golf Pencils"/>
    <n v="5.95"/>
    <n v="1"/>
    <n v="0.37"/>
    <s v="Profit"/>
  </r>
  <r>
    <d v="2017-08-27T00:00:00"/>
    <x v="3"/>
    <x v="7"/>
    <x v="386"/>
    <s v="Stefania Perrino20170827"/>
    <x v="4118"/>
    <x v="16"/>
    <x v="0"/>
    <x v="10"/>
    <s v="Convenience Packs of Business Envelopes"/>
    <n v="2.9"/>
    <n v="1"/>
    <n v="0.98"/>
    <s v="Profit"/>
  </r>
  <r>
    <d v="2017-08-27T00:00:00"/>
    <x v="3"/>
    <x v="7"/>
    <x v="696"/>
    <s v="Dan Reichenbach20170827"/>
    <x v="4119"/>
    <x v="3"/>
    <x v="1"/>
    <x v="8"/>
    <s v="GE 48&quot; Fluorescent Tube, Cool White Energy Saver, 34 Watts, 30/Box"/>
    <n v="198.46"/>
    <n v="2"/>
    <n v="99.23"/>
    <s v="Profit"/>
  </r>
  <r>
    <d v="2017-08-27T00:00:00"/>
    <x v="3"/>
    <x v="7"/>
    <x v="696"/>
    <s v="Dan Reichenbach20170827"/>
    <x v="4119"/>
    <x v="3"/>
    <x v="0"/>
    <x v="12"/>
    <s v="APC 7 Outlet Network SurgeArrest Surge Protector"/>
    <n v="321.92"/>
    <n v="4"/>
    <n v="96.58"/>
    <s v="Profit"/>
  </r>
  <r>
    <d v="2017-08-27T00:00:00"/>
    <x v="3"/>
    <x v="7"/>
    <x v="696"/>
    <s v="Dan Reichenbach20170827"/>
    <x v="4119"/>
    <x v="3"/>
    <x v="2"/>
    <x v="16"/>
    <s v="Sharp 1540cs Digital Laser Copier"/>
    <n v="879.98"/>
    <n v="2"/>
    <n v="329.99"/>
    <s v="Profit"/>
  </r>
  <r>
    <d v="2017-08-27T00:00:00"/>
    <x v="3"/>
    <x v="7"/>
    <x v="696"/>
    <s v="Dan Reichenbach20170827"/>
    <x v="4119"/>
    <x v="3"/>
    <x v="0"/>
    <x v="14"/>
    <s v="Acme Preferred Stainless Steel Scissors"/>
    <n v="28.4"/>
    <n v="5"/>
    <n v="8.24"/>
    <s v="Profit"/>
  </r>
  <r>
    <d v="2017-08-27T00:00:00"/>
    <x v="3"/>
    <x v="7"/>
    <x v="696"/>
    <s v="Dan Reichenbach20170827"/>
    <x v="4119"/>
    <x v="3"/>
    <x v="1"/>
    <x v="5"/>
    <s v="Bevis Steel Folding Chairs"/>
    <n v="230.28"/>
    <n v="3"/>
    <n v="23.03"/>
    <s v="Profit"/>
  </r>
  <r>
    <d v="2017-08-27T00:00:00"/>
    <x v="3"/>
    <x v="7"/>
    <x v="696"/>
    <s v="Dan Reichenbach20170827"/>
    <x v="4119"/>
    <x v="3"/>
    <x v="0"/>
    <x v="0"/>
    <s v="White Computer Printout Paper by Universal"/>
    <n v="116.28"/>
    <n v="3"/>
    <n v="56.98"/>
    <s v="Profit"/>
  </r>
  <r>
    <d v="2017-08-27T00:00:00"/>
    <x v="3"/>
    <x v="7"/>
    <x v="696"/>
    <s v="Dan Reichenbach20170827"/>
    <x v="4119"/>
    <x v="3"/>
    <x v="0"/>
    <x v="3"/>
    <s v="GBC DocuBind 300 Electric Binding Machine"/>
    <n v="841.57"/>
    <n v="2"/>
    <n v="294.55"/>
    <s v="Profit"/>
  </r>
  <r>
    <d v="2017-08-27T00:00:00"/>
    <x v="3"/>
    <x v="7"/>
    <x v="696"/>
    <s v="Dan Reichenbach20170827"/>
    <x v="4119"/>
    <x v="3"/>
    <x v="0"/>
    <x v="2"/>
    <s v="Sensible Storage WireTech Storage Systems"/>
    <n v="354.9"/>
    <n v="5"/>
    <n v="17.75"/>
    <s v="Profit"/>
  </r>
  <r>
    <d v="2017-08-27T00:00:00"/>
    <x v="3"/>
    <x v="7"/>
    <x v="613"/>
    <s v="Dana Kaydos20170827"/>
    <x v="4120"/>
    <x v="15"/>
    <x v="0"/>
    <x v="0"/>
    <s v="Xerox 217"/>
    <n v="5.18"/>
    <n v="1"/>
    <n v="1.81"/>
    <s v="Profit"/>
  </r>
  <r>
    <d v="2017-08-27T00:00:00"/>
    <x v="3"/>
    <x v="7"/>
    <x v="43"/>
    <s v="Shui Tom20170827"/>
    <x v="4121"/>
    <x v="16"/>
    <x v="0"/>
    <x v="12"/>
    <s v="Hoover Portapower Portable Vacuum"/>
    <n v="14.34"/>
    <n v="4"/>
    <n v="0.9"/>
    <s v="Profit"/>
  </r>
  <r>
    <d v="2017-08-27T00:00:00"/>
    <x v="3"/>
    <x v="7"/>
    <x v="624"/>
    <s v="Ben Peterman20170827"/>
    <x v="4122"/>
    <x v="2"/>
    <x v="0"/>
    <x v="0"/>
    <s v="Xerox 1981"/>
    <n v="12.67"/>
    <n v="3"/>
    <n v="3.96"/>
    <s v="Profit"/>
  </r>
  <r>
    <d v="2017-08-27T00:00:00"/>
    <x v="3"/>
    <x v="7"/>
    <x v="624"/>
    <s v="Ben Peterman20170827"/>
    <x v="4122"/>
    <x v="2"/>
    <x v="2"/>
    <x v="9"/>
    <s v="Logitech Wireless Headset h800"/>
    <n v="1119.8900000000001"/>
    <n v="14"/>
    <n v="209.98"/>
    <s v="Profit"/>
  </r>
  <r>
    <d v="2017-08-27T00:00:00"/>
    <x v="3"/>
    <x v="7"/>
    <x v="582"/>
    <s v="Sarah Foster20170827"/>
    <x v="4123"/>
    <x v="12"/>
    <x v="1"/>
    <x v="8"/>
    <s v="Flat Face Poster Frame"/>
    <n v="120.58"/>
    <n v="8"/>
    <n v="33.159999999999997"/>
    <s v="Profit"/>
  </r>
  <r>
    <d v="2017-08-28T00:00:00"/>
    <x v="3"/>
    <x v="7"/>
    <x v="61"/>
    <s v="Kristina Nunn20170828"/>
    <x v="4124"/>
    <x v="22"/>
    <x v="2"/>
    <x v="6"/>
    <s v="Anker 24W Portable Micro USB Car Charger"/>
    <n v="35.17"/>
    <n v="4"/>
    <n v="11.43"/>
    <s v="Profit"/>
  </r>
  <r>
    <d v="2017-08-28T00:00:00"/>
    <x v="3"/>
    <x v="7"/>
    <x v="61"/>
    <s v="Kristina Nunn20170828"/>
    <x v="4124"/>
    <x v="22"/>
    <x v="1"/>
    <x v="13"/>
    <s v="Hon Practical Foundations 30 x 60 Training Table, Light Gray/Charcoal"/>
    <n v="1137.75"/>
    <n v="5"/>
    <n v="250.31"/>
    <s v="Profit"/>
  </r>
  <r>
    <d v="2017-08-28T00:00:00"/>
    <x v="3"/>
    <x v="7"/>
    <x v="61"/>
    <s v="Kristina Nunn20170828"/>
    <x v="4124"/>
    <x v="22"/>
    <x v="0"/>
    <x v="3"/>
    <s v="GBC Standard Therm-A-Bind Covers"/>
    <n v="99.68"/>
    <n v="5"/>
    <n v="32.4"/>
    <s v="Profit"/>
  </r>
  <r>
    <d v="2017-08-28T00:00:00"/>
    <x v="3"/>
    <x v="7"/>
    <x v="61"/>
    <s v="Kristina Nunn20170828"/>
    <x v="4124"/>
    <x v="22"/>
    <x v="0"/>
    <x v="4"/>
    <s v="Newell 344"/>
    <n v="5.56"/>
    <n v="2"/>
    <n v="1.45"/>
    <s v="Profit"/>
  </r>
  <r>
    <d v="2017-08-28T00:00:00"/>
    <x v="3"/>
    <x v="7"/>
    <x v="573"/>
    <s v="Sean Christensen20170828"/>
    <x v="4125"/>
    <x v="1"/>
    <x v="0"/>
    <x v="0"/>
    <s v="Xerox 4200 Series MultiUse Premium Copy Paper (20Lb. and 84 Bright)"/>
    <n v="25.34"/>
    <n v="6"/>
    <n v="7.92"/>
    <s v="Profit"/>
  </r>
  <r>
    <d v="2017-08-28T00:00:00"/>
    <x v="3"/>
    <x v="7"/>
    <x v="573"/>
    <s v="Sean Christensen20170828"/>
    <x v="4125"/>
    <x v="1"/>
    <x v="0"/>
    <x v="0"/>
    <s v="HP Office Paper (20Lb. and 87 Bright)"/>
    <n v="26.72"/>
    <n v="5"/>
    <n v="9.35"/>
    <s v="Profit"/>
  </r>
  <r>
    <d v="2017-08-28T00:00:00"/>
    <x v="3"/>
    <x v="7"/>
    <x v="342"/>
    <s v="Matthew Grinstein20170828"/>
    <x v="4126"/>
    <x v="21"/>
    <x v="0"/>
    <x v="14"/>
    <s v="Acme Stainless Steel Office Snips"/>
    <n v="21.81"/>
    <n v="3"/>
    <n v="5.89"/>
    <s v="Profit"/>
  </r>
  <r>
    <d v="2017-08-28T00:00:00"/>
    <x v="3"/>
    <x v="7"/>
    <x v="342"/>
    <s v="Matthew Grinstein20170828"/>
    <x v="4126"/>
    <x v="21"/>
    <x v="0"/>
    <x v="12"/>
    <s v="Acco 6 Outlet Guardian Premium Plus Surge Suppressor"/>
    <n v="91.6"/>
    <n v="5"/>
    <n v="26.56"/>
    <s v="Profit"/>
  </r>
  <r>
    <d v="2017-08-29T00:00:00"/>
    <x v="3"/>
    <x v="7"/>
    <x v="552"/>
    <s v="Cathy Prescott20170829"/>
    <x v="4127"/>
    <x v="1"/>
    <x v="0"/>
    <x v="1"/>
    <s v="Avery 505"/>
    <n v="47.36"/>
    <n v="4"/>
    <n v="17.760000000000002"/>
    <s v="Profit"/>
  </r>
  <r>
    <d v="2017-08-29T00:00:00"/>
    <x v="3"/>
    <x v="7"/>
    <x v="552"/>
    <s v="Cathy Prescott20170829"/>
    <x v="4127"/>
    <x v="1"/>
    <x v="0"/>
    <x v="2"/>
    <s v="Advantus Rolling Storage Box"/>
    <n v="27.44"/>
    <n v="2"/>
    <n v="2.4"/>
    <s v="Profit"/>
  </r>
  <r>
    <d v="2017-08-29T00:00:00"/>
    <x v="3"/>
    <x v="7"/>
    <x v="552"/>
    <s v="Cathy Prescott20170829"/>
    <x v="4127"/>
    <x v="1"/>
    <x v="0"/>
    <x v="3"/>
    <s v="Wilson Jones Easy Flow II Sheet Lifters"/>
    <n v="3.24"/>
    <n v="9"/>
    <n v="-5.18"/>
    <s v="Loss"/>
  </r>
  <r>
    <d v="2017-08-29T00:00:00"/>
    <x v="3"/>
    <x v="7"/>
    <x v="548"/>
    <s v="Michael Dominguez20170829"/>
    <x v="4128"/>
    <x v="2"/>
    <x v="0"/>
    <x v="4"/>
    <s v="Newell 323"/>
    <n v="9.41"/>
    <n v="7"/>
    <n v="0.71"/>
    <s v="Profit"/>
  </r>
  <r>
    <d v="2017-08-29T00:00:00"/>
    <x v="3"/>
    <x v="7"/>
    <x v="602"/>
    <s v="Rick Wilson20170829"/>
    <x v="4129"/>
    <x v="3"/>
    <x v="1"/>
    <x v="8"/>
    <s v="Electrix Fluorescent Magnifier Lamps &amp; Weighted Base"/>
    <n v="148.02000000000001"/>
    <n v="3"/>
    <n v="41.45"/>
    <s v="Profit"/>
  </r>
  <r>
    <d v="2017-08-31T00:00:00"/>
    <x v="3"/>
    <x v="7"/>
    <x v="467"/>
    <s v="Jeremy Farry20170831"/>
    <x v="4130"/>
    <x v="12"/>
    <x v="0"/>
    <x v="2"/>
    <s v="Neat Ideas Personal Hanging Folder Files, Black"/>
    <n v="10.74"/>
    <n v="1"/>
    <n v="0.81"/>
    <s v="Profit"/>
  </r>
  <r>
    <d v="2017-08-31T00:00:00"/>
    <x v="3"/>
    <x v="7"/>
    <x v="467"/>
    <s v="Jeremy Farry20170831"/>
    <x v="4130"/>
    <x v="12"/>
    <x v="0"/>
    <x v="7"/>
    <s v="OIC Bulk Pack Metal Binder Clips"/>
    <n v="8.3800000000000008"/>
    <n v="3"/>
    <n v="2.72"/>
    <s v="Profit"/>
  </r>
  <r>
    <d v="2017-08-31T00:00:00"/>
    <x v="3"/>
    <x v="7"/>
    <x v="556"/>
    <s v="Rob Lucas20170831"/>
    <x v="4131"/>
    <x v="25"/>
    <x v="0"/>
    <x v="0"/>
    <s v="Xerox 1945"/>
    <n v="229.54"/>
    <n v="7"/>
    <n v="83.21"/>
    <s v="Profit"/>
  </r>
  <r>
    <d v="2017-08-31T00:00:00"/>
    <x v="3"/>
    <x v="7"/>
    <x v="63"/>
    <s v="Ashley Jarboe20170831"/>
    <x v="4132"/>
    <x v="18"/>
    <x v="0"/>
    <x v="12"/>
    <s v="Tripp Lite Isotel 8 Ultra 8 Outlet Metal Surge"/>
    <n v="638.73"/>
    <n v="9"/>
    <n v="166.07"/>
    <s v="Profit"/>
  </r>
  <r>
    <d v="2017-08-31T00:00:00"/>
    <x v="3"/>
    <x v="7"/>
    <x v="299"/>
    <s v="Arthur Wiediger20170831"/>
    <x v="4133"/>
    <x v="3"/>
    <x v="0"/>
    <x v="3"/>
    <s v="Acco Suede Grain Vinyl Round Ring Binder"/>
    <n v="6.67"/>
    <n v="3"/>
    <n v="2.17"/>
    <s v="Profit"/>
  </r>
  <r>
    <d v="2017-08-31T00:00:00"/>
    <x v="3"/>
    <x v="7"/>
    <x v="299"/>
    <s v="Arthur Wiediger20170831"/>
    <x v="4133"/>
    <x v="3"/>
    <x v="2"/>
    <x v="6"/>
    <s v="Aastra 6757i CT Wireless VoIP phone"/>
    <n v="689.41"/>
    <n v="4"/>
    <n v="77.56"/>
    <s v="Profit"/>
  </r>
  <r>
    <d v="2017-08-31T00:00:00"/>
    <x v="3"/>
    <x v="7"/>
    <x v="497"/>
    <s v="Barry Gonzalez20170831"/>
    <x v="4134"/>
    <x v="8"/>
    <x v="2"/>
    <x v="9"/>
    <s v="Plantronics CS510 - Over-the-Head monaural Wireless Headset System"/>
    <n v="659.9"/>
    <n v="2"/>
    <n v="217.77"/>
    <s v="Profit"/>
  </r>
  <r>
    <d v="2017-08-31T00:00:00"/>
    <x v="3"/>
    <x v="7"/>
    <x v="620"/>
    <s v="Bart Watters20170831"/>
    <x v="4135"/>
    <x v="22"/>
    <x v="1"/>
    <x v="5"/>
    <s v="Hon 4700 Series Mobuis Mid-Back Task Chairs with Adjustable Arms"/>
    <n v="569.57000000000005"/>
    <n v="2"/>
    <n v="7.12"/>
    <s v="Profit"/>
  </r>
  <r>
    <d v="2017-08-31T00:00:00"/>
    <x v="3"/>
    <x v="7"/>
    <x v="620"/>
    <s v="Bart Watters20170831"/>
    <x v="4135"/>
    <x v="22"/>
    <x v="0"/>
    <x v="2"/>
    <s v="Sortfiler Multipurpose Personal File Organizer, Black"/>
    <n v="149.72999999999999"/>
    <n v="7"/>
    <n v="43.42"/>
    <s v="Profit"/>
  </r>
  <r>
    <d v="2017-08-31T00:00:00"/>
    <x v="3"/>
    <x v="7"/>
    <x v="588"/>
    <s v="Michael Granlund20170831"/>
    <x v="4136"/>
    <x v="11"/>
    <x v="0"/>
    <x v="14"/>
    <s v="Acme Kleen Earth Office Shears"/>
    <n v="6.21"/>
    <n v="2"/>
    <n v="0.7"/>
    <s v="Profit"/>
  </r>
  <r>
    <d v="2017-08-31T00:00:00"/>
    <x v="3"/>
    <x v="7"/>
    <x v="282"/>
    <s v="Maxwell Schwartz20170831"/>
    <x v="4137"/>
    <x v="3"/>
    <x v="0"/>
    <x v="2"/>
    <s v="Space Solutions Commercial Steel Shelving"/>
    <n v="193.95"/>
    <n v="3"/>
    <n v="9.6999999999999993"/>
    <s v="Profit"/>
  </r>
  <r>
    <d v="2017-09-01T00:00:00"/>
    <x v="3"/>
    <x v="8"/>
    <x v="84"/>
    <s v="Bradley Nguyen20170901"/>
    <x v="4138"/>
    <x v="20"/>
    <x v="1"/>
    <x v="8"/>
    <s v="Seth Thomas 12&quot; Clock w/ Goldtone Case"/>
    <n v="114.9"/>
    <n v="5"/>
    <n v="39.07"/>
    <s v="Profit"/>
  </r>
  <r>
    <d v="2017-09-01T00:00:00"/>
    <x v="3"/>
    <x v="8"/>
    <x v="567"/>
    <s v="Sung Shariari20170901"/>
    <x v="4139"/>
    <x v="22"/>
    <x v="2"/>
    <x v="9"/>
    <s v="LogitechÂ LS21 Speaker System - PC Multimedia - 2.1-CH - Wired"/>
    <n v="19.989999999999998"/>
    <n v="1"/>
    <n v="6.8"/>
    <s v="Profit"/>
  </r>
  <r>
    <d v="2017-09-01T00:00:00"/>
    <x v="3"/>
    <x v="8"/>
    <x v="567"/>
    <s v="Sung Shariari20170901"/>
    <x v="4139"/>
    <x v="22"/>
    <x v="0"/>
    <x v="3"/>
    <s v="Avery Metallic Poly Binders"/>
    <n v="22.92"/>
    <n v="5"/>
    <n v="8.02"/>
    <s v="Profit"/>
  </r>
  <r>
    <d v="2017-09-01T00:00:00"/>
    <x v="3"/>
    <x v="8"/>
    <x v="79"/>
    <s v="Christine Kargatis20170901"/>
    <x v="4140"/>
    <x v="22"/>
    <x v="0"/>
    <x v="4"/>
    <s v="Staples in misc. colors"/>
    <n v="7.58"/>
    <n v="1"/>
    <n v="2.96"/>
    <s v="Profit"/>
  </r>
  <r>
    <d v="2017-09-01T00:00:00"/>
    <x v="3"/>
    <x v="8"/>
    <x v="273"/>
    <s v="Cynthia Arntzen20170901"/>
    <x v="4141"/>
    <x v="14"/>
    <x v="1"/>
    <x v="5"/>
    <s v="Harbour Creations 67200 Series Stacking Chairs"/>
    <n v="498.26"/>
    <n v="7"/>
    <n v="134.53"/>
    <s v="Profit"/>
  </r>
  <r>
    <d v="2017-09-01T00:00:00"/>
    <x v="3"/>
    <x v="8"/>
    <x v="602"/>
    <s v="Rick Wilson20170901"/>
    <x v="4142"/>
    <x v="22"/>
    <x v="0"/>
    <x v="12"/>
    <s v="Honeywell Quietcare HEPA Air Cleaner"/>
    <n v="314.60000000000002"/>
    <n v="4"/>
    <n v="103.82"/>
    <s v="Profit"/>
  </r>
  <r>
    <d v="2017-09-01T00:00:00"/>
    <x v="3"/>
    <x v="8"/>
    <x v="602"/>
    <s v="Rick Wilson20170901"/>
    <x v="4142"/>
    <x v="22"/>
    <x v="1"/>
    <x v="13"/>
    <s v="KI Conference Tables"/>
    <n v="283.56"/>
    <n v="4"/>
    <n v="45.37"/>
    <s v="Profit"/>
  </r>
  <r>
    <d v="2017-09-02T00:00:00"/>
    <x v="3"/>
    <x v="8"/>
    <x v="112"/>
    <s v="Dorris liebe20170902"/>
    <x v="4143"/>
    <x v="10"/>
    <x v="1"/>
    <x v="8"/>
    <s v="Eldon 200 Class Desk Accessories, Burgundy"/>
    <n v="15.07"/>
    <n v="3"/>
    <n v="4.1399999999999997"/>
    <s v="Profit"/>
  </r>
  <r>
    <d v="2017-09-02T00:00:00"/>
    <x v="3"/>
    <x v="8"/>
    <x v="734"/>
    <s v="Bill Eplett20170902"/>
    <x v="4144"/>
    <x v="14"/>
    <x v="2"/>
    <x v="6"/>
    <s v="Polycom CX600 IP Phone VoIP phone"/>
    <n v="1199.8"/>
    <n v="4"/>
    <n v="323.95"/>
    <s v="Profit"/>
  </r>
  <r>
    <d v="2017-09-02T00:00:00"/>
    <x v="3"/>
    <x v="8"/>
    <x v="734"/>
    <s v="Bill Eplett20170902"/>
    <x v="4144"/>
    <x v="14"/>
    <x v="2"/>
    <x v="9"/>
    <s v="MaxellÂ iVDR EX 500GB Cartridge"/>
    <n v="1928.78"/>
    <n v="7"/>
    <n v="829.38"/>
    <s v="Profit"/>
  </r>
  <r>
    <d v="2017-09-02T00:00:00"/>
    <x v="3"/>
    <x v="8"/>
    <x v="734"/>
    <s v="Bill Eplett20170902"/>
    <x v="4144"/>
    <x v="14"/>
    <x v="0"/>
    <x v="2"/>
    <s v="Fellowes High-Stak Drawer Files"/>
    <n v="352.38"/>
    <n v="2"/>
    <n v="81.05"/>
    <s v="Profit"/>
  </r>
  <r>
    <d v="2017-09-02T00:00:00"/>
    <x v="3"/>
    <x v="8"/>
    <x v="670"/>
    <s v="Ralph Kennedy20170902"/>
    <x v="4145"/>
    <x v="2"/>
    <x v="0"/>
    <x v="0"/>
    <s v="RSVP Cards &amp; Envelopes, Blank White, 8-1/2&quot; X 11&quot;, 24 Cards/25 Envelopes/Set"/>
    <n v="12.19"/>
    <n v="3"/>
    <n v="4.1100000000000003"/>
    <s v="Profit"/>
  </r>
  <r>
    <d v="2017-09-02T00:00:00"/>
    <x v="3"/>
    <x v="8"/>
    <x v="766"/>
    <s v="Phillip Flathmann20170902"/>
    <x v="4146"/>
    <x v="3"/>
    <x v="0"/>
    <x v="4"/>
    <s v="Pencil and Crayon Sharpener"/>
    <n v="6.57"/>
    <n v="3"/>
    <n v="1.77"/>
    <s v="Profit"/>
  </r>
  <r>
    <d v="2017-09-02T00:00:00"/>
    <x v="3"/>
    <x v="8"/>
    <x v="689"/>
    <s v="Ann Chong20170902"/>
    <x v="4147"/>
    <x v="20"/>
    <x v="0"/>
    <x v="4"/>
    <s v="Newell 324"/>
    <n v="23.1"/>
    <n v="2"/>
    <n v="6.47"/>
    <s v="Profit"/>
  </r>
  <r>
    <d v="2017-09-02T00:00:00"/>
    <x v="3"/>
    <x v="8"/>
    <x v="689"/>
    <s v="Ann Chong20170902"/>
    <x v="4147"/>
    <x v="20"/>
    <x v="1"/>
    <x v="8"/>
    <s v="DAX Cubicle Frames - 8x10"/>
    <n v="11.54"/>
    <n v="2"/>
    <n v="3.46"/>
    <s v="Profit"/>
  </r>
  <r>
    <d v="2017-09-02T00:00:00"/>
    <x v="3"/>
    <x v="8"/>
    <x v="689"/>
    <s v="Ann Chong20170902"/>
    <x v="4147"/>
    <x v="20"/>
    <x v="1"/>
    <x v="13"/>
    <s v="Bush Advantage Collection Racetrack Conference Table"/>
    <n v="254.53"/>
    <n v="1"/>
    <n v="-93.33"/>
    <s v="Loss"/>
  </r>
  <r>
    <d v="2017-09-02T00:00:00"/>
    <x v="3"/>
    <x v="8"/>
    <x v="689"/>
    <s v="Ann Chong20170902"/>
    <x v="4147"/>
    <x v="20"/>
    <x v="0"/>
    <x v="12"/>
    <s v="Fellowes Basic Home/Office Series Surge Protectors"/>
    <n v="12.98"/>
    <n v="1"/>
    <n v="3.76"/>
    <s v="Profit"/>
  </r>
  <r>
    <d v="2017-09-02T00:00:00"/>
    <x v="3"/>
    <x v="8"/>
    <x v="689"/>
    <s v="Ann Chong20170902"/>
    <x v="4147"/>
    <x v="20"/>
    <x v="0"/>
    <x v="3"/>
    <s v="ACCOHIDE 3-Ring Binder, Blue, 1&quot;"/>
    <n v="26.43"/>
    <n v="8"/>
    <n v="8.92"/>
    <s v="Profit"/>
  </r>
  <r>
    <d v="2017-09-02T00:00:00"/>
    <x v="3"/>
    <x v="8"/>
    <x v="689"/>
    <s v="Ann Chong20170902"/>
    <x v="4147"/>
    <x v="20"/>
    <x v="2"/>
    <x v="6"/>
    <s v="Cisco SPA508G"/>
    <n v="197.97"/>
    <n v="3"/>
    <n v="57.41"/>
    <s v="Profit"/>
  </r>
  <r>
    <d v="2017-09-02T00:00:00"/>
    <x v="3"/>
    <x v="8"/>
    <x v="689"/>
    <s v="Ann Chong20170902"/>
    <x v="4147"/>
    <x v="20"/>
    <x v="0"/>
    <x v="1"/>
    <s v="Avery 518"/>
    <n v="18.899999999999999"/>
    <n v="6"/>
    <n v="9.07"/>
    <s v="Profit"/>
  </r>
  <r>
    <d v="2017-09-02T00:00:00"/>
    <x v="3"/>
    <x v="8"/>
    <x v="689"/>
    <s v="Ann Chong20170902"/>
    <x v="4147"/>
    <x v="20"/>
    <x v="1"/>
    <x v="5"/>
    <s v="Global Commerce Series High-Back Swivel/Tilt Chairs"/>
    <n v="1282.4100000000001"/>
    <n v="5"/>
    <n v="213.74"/>
    <s v="Profit"/>
  </r>
  <r>
    <d v="2017-09-02T00:00:00"/>
    <x v="3"/>
    <x v="8"/>
    <x v="689"/>
    <s v="Ann Chong20170902"/>
    <x v="4147"/>
    <x v="20"/>
    <x v="0"/>
    <x v="4"/>
    <s v="BIC Brite Liner Grip Highlighters"/>
    <n v="4.92"/>
    <n v="3"/>
    <n v="2.21"/>
    <s v="Profit"/>
  </r>
  <r>
    <d v="2017-09-02T00:00:00"/>
    <x v="3"/>
    <x v="8"/>
    <x v="689"/>
    <s v="Ann Chong20170902"/>
    <x v="4147"/>
    <x v="20"/>
    <x v="2"/>
    <x v="9"/>
    <s v="WD My Passport Ultra 2TB Portable External Hard Drive"/>
    <n v="238"/>
    <n v="2"/>
    <n v="38.08"/>
    <s v="Profit"/>
  </r>
  <r>
    <d v="2017-09-02T00:00:00"/>
    <x v="3"/>
    <x v="8"/>
    <x v="689"/>
    <s v="Ann Chong20170902"/>
    <x v="4147"/>
    <x v="20"/>
    <x v="2"/>
    <x v="9"/>
    <s v="Sony Micro Vault Click 16 GB USB 2.0 Flash Drive"/>
    <n v="167.97"/>
    <n v="3"/>
    <n v="40.31"/>
    <s v="Profit"/>
  </r>
  <r>
    <d v="2017-09-02T00:00:00"/>
    <x v="3"/>
    <x v="8"/>
    <x v="689"/>
    <s v="Ann Chong20170902"/>
    <x v="4147"/>
    <x v="20"/>
    <x v="0"/>
    <x v="0"/>
    <s v="Xerox 1962"/>
    <n v="17.12"/>
    <n v="4"/>
    <n v="7.7"/>
    <s v="Profit"/>
  </r>
  <r>
    <d v="2017-09-02T00:00:00"/>
    <x v="3"/>
    <x v="8"/>
    <x v="630"/>
    <s v="Anthony Witt20170902"/>
    <x v="4148"/>
    <x v="3"/>
    <x v="0"/>
    <x v="4"/>
    <s v="OIC #2 Pencils, Medium Soft"/>
    <n v="9.4"/>
    <n v="5"/>
    <n v="2.73"/>
    <s v="Profit"/>
  </r>
  <r>
    <d v="2017-09-02T00:00:00"/>
    <x v="3"/>
    <x v="8"/>
    <x v="630"/>
    <s v="Anthony Witt20170902"/>
    <x v="4148"/>
    <x v="3"/>
    <x v="0"/>
    <x v="1"/>
    <s v="Avery 505"/>
    <n v="74"/>
    <n v="5"/>
    <n v="37"/>
    <s v="Profit"/>
  </r>
  <r>
    <d v="2017-09-02T00:00:00"/>
    <x v="3"/>
    <x v="8"/>
    <x v="630"/>
    <s v="Anthony Witt20170902"/>
    <x v="4148"/>
    <x v="3"/>
    <x v="2"/>
    <x v="6"/>
    <s v="Ooma Telo VoIP Home Phone System"/>
    <n v="201.58"/>
    <n v="2"/>
    <n v="12.6"/>
    <s v="Profit"/>
  </r>
  <r>
    <d v="2017-09-02T00:00:00"/>
    <x v="3"/>
    <x v="8"/>
    <x v="764"/>
    <s v="Ted Butterfield20170902"/>
    <x v="4149"/>
    <x v="37"/>
    <x v="0"/>
    <x v="2"/>
    <s v="Crate-A-Files"/>
    <n v="10.9"/>
    <n v="1"/>
    <n v="2.83"/>
    <s v="Profit"/>
  </r>
  <r>
    <d v="2017-09-02T00:00:00"/>
    <x v="3"/>
    <x v="8"/>
    <x v="764"/>
    <s v="Ted Butterfield20170902"/>
    <x v="4149"/>
    <x v="37"/>
    <x v="0"/>
    <x v="0"/>
    <s v="Xerox 191"/>
    <n v="79.92"/>
    <n v="4"/>
    <n v="37.56"/>
    <s v="Profit"/>
  </r>
  <r>
    <d v="2017-09-02T00:00:00"/>
    <x v="3"/>
    <x v="8"/>
    <x v="764"/>
    <s v="Ted Butterfield20170902"/>
    <x v="4149"/>
    <x v="37"/>
    <x v="0"/>
    <x v="0"/>
    <s v="Xerox 1890"/>
    <n v="146.82"/>
    <n v="3"/>
    <n v="73.41"/>
    <s v="Profit"/>
  </r>
  <r>
    <d v="2017-09-02T00:00:00"/>
    <x v="3"/>
    <x v="8"/>
    <x v="65"/>
    <s v="Jill Stevenson20170902"/>
    <x v="4150"/>
    <x v="1"/>
    <x v="0"/>
    <x v="7"/>
    <s v="Advantus Plastic Paper Clips"/>
    <n v="16"/>
    <n v="4"/>
    <n v="5.6"/>
    <s v="Profit"/>
  </r>
  <r>
    <d v="2017-09-02T00:00:00"/>
    <x v="3"/>
    <x v="8"/>
    <x v="65"/>
    <s v="Jill Stevenson20170902"/>
    <x v="4150"/>
    <x v="1"/>
    <x v="0"/>
    <x v="12"/>
    <s v="Belkin 7-Outlet SurgeMaster Home Series"/>
    <n v="5.59"/>
    <n v="2"/>
    <n v="-15.09"/>
    <s v="Loss"/>
  </r>
  <r>
    <d v="2017-09-02T00:00:00"/>
    <x v="3"/>
    <x v="8"/>
    <x v="65"/>
    <s v="Jill Stevenson20170902"/>
    <x v="4150"/>
    <x v="1"/>
    <x v="0"/>
    <x v="2"/>
    <s v="Belkin 19&quot; Center-Weighted Shelf, Gray"/>
    <n v="235.92"/>
    <n v="5"/>
    <n v="-44.24"/>
    <s v="Loss"/>
  </r>
  <r>
    <d v="2017-09-02T00:00:00"/>
    <x v="3"/>
    <x v="8"/>
    <x v="260"/>
    <s v="Mick Crebagga20170902"/>
    <x v="4151"/>
    <x v="1"/>
    <x v="2"/>
    <x v="9"/>
    <s v="Kingston Digital DataTraveler 32GB USB 2.0"/>
    <n v="40.68"/>
    <n v="3"/>
    <n v="-7.12"/>
    <s v="Loss"/>
  </r>
  <r>
    <d v="2017-09-02T00:00:00"/>
    <x v="3"/>
    <x v="8"/>
    <x v="219"/>
    <s v="Janet Lee20170902"/>
    <x v="4152"/>
    <x v="3"/>
    <x v="0"/>
    <x v="3"/>
    <s v="Acco Translucent Poly Ring Binders"/>
    <n v="18.72"/>
    <n v="5"/>
    <n v="6.55"/>
    <s v="Profit"/>
  </r>
  <r>
    <d v="2017-09-02T00:00:00"/>
    <x v="3"/>
    <x v="8"/>
    <x v="219"/>
    <s v="Janet Lee20170902"/>
    <x v="4152"/>
    <x v="3"/>
    <x v="1"/>
    <x v="13"/>
    <s v="Hon 2111 Invitation Series Straight Table"/>
    <n v="236.53"/>
    <n v="2"/>
    <n v="-2.96"/>
    <s v="Loss"/>
  </r>
  <r>
    <d v="2017-09-02T00:00:00"/>
    <x v="3"/>
    <x v="8"/>
    <x v="720"/>
    <s v="Stephanie Ulpright20170902"/>
    <x v="4153"/>
    <x v="22"/>
    <x v="1"/>
    <x v="5"/>
    <s v="Global Leather Task Chair, Black"/>
    <n v="215.98"/>
    <n v="3"/>
    <n v="-2.7"/>
    <s v="Loss"/>
  </r>
  <r>
    <d v="2017-09-02T00:00:00"/>
    <x v="3"/>
    <x v="8"/>
    <x v="545"/>
    <s v="Alan Hwang20170902"/>
    <x v="4154"/>
    <x v="5"/>
    <x v="0"/>
    <x v="3"/>
    <s v="GBC DocuBind 300 Electric Binding Machine"/>
    <n v="1577.94"/>
    <n v="3"/>
    <n v="757.41"/>
    <s v="Profit"/>
  </r>
  <r>
    <d v="2017-09-02T00:00:00"/>
    <x v="3"/>
    <x v="8"/>
    <x v="399"/>
    <s v="Luke Weiss20170902"/>
    <x v="4155"/>
    <x v="26"/>
    <x v="0"/>
    <x v="1"/>
    <s v="Avery 519"/>
    <n v="11.7"/>
    <n v="2"/>
    <n v="3.95"/>
    <s v="Profit"/>
  </r>
  <r>
    <d v="2017-09-02T00:00:00"/>
    <x v="3"/>
    <x v="8"/>
    <x v="167"/>
    <s v="Marc Harrigan20170902"/>
    <x v="4156"/>
    <x v="3"/>
    <x v="0"/>
    <x v="12"/>
    <s v="Acco Six-Outlet Power Strip, 4' Cord Length"/>
    <n v="43.1"/>
    <n v="5"/>
    <n v="11.21"/>
    <s v="Profit"/>
  </r>
  <r>
    <d v="2017-09-02T00:00:00"/>
    <x v="3"/>
    <x v="8"/>
    <x v="167"/>
    <s v="Marc Harrigan20170902"/>
    <x v="4156"/>
    <x v="3"/>
    <x v="1"/>
    <x v="8"/>
    <s v="Luxo Professional Combination Clamp-On Lamps"/>
    <n v="511.5"/>
    <n v="5"/>
    <n v="132.99"/>
    <s v="Profit"/>
  </r>
  <r>
    <d v="2017-09-02T00:00:00"/>
    <x v="3"/>
    <x v="8"/>
    <x v="167"/>
    <s v="Marc Harrigan20170902"/>
    <x v="4156"/>
    <x v="3"/>
    <x v="0"/>
    <x v="3"/>
    <s v="GBC Velobind Prepunched Cover Sets, Regency Series"/>
    <n v="147.91999999999999"/>
    <n v="5"/>
    <n v="46.23"/>
    <s v="Profit"/>
  </r>
  <r>
    <d v="2017-09-03T00:00:00"/>
    <x v="3"/>
    <x v="8"/>
    <x v="287"/>
    <s v="Emily Phan20170903"/>
    <x v="4157"/>
    <x v="1"/>
    <x v="0"/>
    <x v="3"/>
    <s v="Premier Elliptical Ring Binder, Black"/>
    <n v="42.62"/>
    <n v="7"/>
    <n v="-68.19"/>
    <s v="Loss"/>
  </r>
  <r>
    <d v="2017-09-03T00:00:00"/>
    <x v="3"/>
    <x v="8"/>
    <x v="358"/>
    <s v="Arthur Prichep20170903"/>
    <x v="4158"/>
    <x v="16"/>
    <x v="0"/>
    <x v="10"/>
    <s v="#10- 4 1/8&quot; x 9 1/2&quot; Security-Tint Envelopes"/>
    <n v="24.45"/>
    <n v="4"/>
    <n v="8.86"/>
    <s v="Profit"/>
  </r>
  <r>
    <d v="2017-09-03T00:00:00"/>
    <x v="3"/>
    <x v="8"/>
    <x v="166"/>
    <s v="Aleksandra Gannaway20170903"/>
    <x v="4159"/>
    <x v="3"/>
    <x v="0"/>
    <x v="4"/>
    <s v="Premium Writing Pencils, Soft, #2 by Central Association for the Blind"/>
    <n v="5.96"/>
    <n v="2"/>
    <n v="1.67"/>
    <s v="Profit"/>
  </r>
  <r>
    <d v="2017-09-03T00:00:00"/>
    <x v="3"/>
    <x v="8"/>
    <x v="90"/>
    <s v="Sample Company A20170903"/>
    <x v="4160"/>
    <x v="3"/>
    <x v="0"/>
    <x v="3"/>
    <s v="Square Ring Data Binders, Rigid 75 Pt. Covers, 11&quot; x 14-7/8&quot;"/>
    <n v="82.56"/>
    <n v="5"/>
    <n v="28.9"/>
    <s v="Profit"/>
  </r>
  <r>
    <d v="2017-09-03T00:00:00"/>
    <x v="3"/>
    <x v="8"/>
    <x v="90"/>
    <s v="Sample Company A20170903"/>
    <x v="4160"/>
    <x v="3"/>
    <x v="2"/>
    <x v="9"/>
    <s v="Kensington Expert Mouse Optical USB Trackball for PC or Mac"/>
    <n v="284.97000000000003"/>
    <n v="3"/>
    <n v="85.49"/>
    <s v="Profit"/>
  </r>
  <r>
    <d v="2017-09-03T00:00:00"/>
    <x v="3"/>
    <x v="8"/>
    <x v="716"/>
    <s v="Katrina Bavinger20170903"/>
    <x v="4161"/>
    <x v="20"/>
    <x v="0"/>
    <x v="0"/>
    <s v="Xerox 189"/>
    <n v="419.4"/>
    <n v="4"/>
    <n v="201.31"/>
    <s v="Profit"/>
  </r>
  <r>
    <d v="2017-09-03T00:00:00"/>
    <x v="3"/>
    <x v="8"/>
    <x v="716"/>
    <s v="Katrina Bavinger20170903"/>
    <x v="4161"/>
    <x v="20"/>
    <x v="1"/>
    <x v="5"/>
    <s v="Office Star Flex Back Scooter Chair with Aluminum Finish Frame"/>
    <n v="90.8"/>
    <n v="1"/>
    <n v="14.12"/>
    <s v="Profit"/>
  </r>
  <r>
    <d v="2017-09-03T00:00:00"/>
    <x v="3"/>
    <x v="8"/>
    <x v="716"/>
    <s v="Katrina Bavinger20170903"/>
    <x v="4161"/>
    <x v="20"/>
    <x v="1"/>
    <x v="5"/>
    <s v="Global Low Back Tilter Chair"/>
    <n v="181.76"/>
    <n v="2"/>
    <n v="-8.08"/>
    <s v="Loss"/>
  </r>
  <r>
    <d v="2017-09-03T00:00:00"/>
    <x v="3"/>
    <x v="8"/>
    <x v="716"/>
    <s v="Katrina Bavinger20170903"/>
    <x v="4161"/>
    <x v="20"/>
    <x v="0"/>
    <x v="4"/>
    <s v="Prang Drawing Pencil Set"/>
    <n v="5.56"/>
    <n v="2"/>
    <n v="2.2200000000000002"/>
    <s v="Profit"/>
  </r>
  <r>
    <d v="2017-09-03T00:00:00"/>
    <x v="3"/>
    <x v="8"/>
    <x v="519"/>
    <s v="Joe Kamberova20170903"/>
    <x v="4162"/>
    <x v="3"/>
    <x v="1"/>
    <x v="11"/>
    <s v="Bush Heritage Pine Collection 5-Shelf Bookcase, Albany Pine Finish, *Special Order"/>
    <n v="239.67"/>
    <n v="2"/>
    <n v="14.1"/>
    <s v="Profit"/>
  </r>
  <r>
    <d v="2017-09-03T00:00:00"/>
    <x v="3"/>
    <x v="8"/>
    <x v="316"/>
    <s v="Arthur Gainer20170903"/>
    <x v="4163"/>
    <x v="0"/>
    <x v="1"/>
    <x v="8"/>
    <s v="Eldon Advantage Foldable Chair Mats for Low Pile Carpets"/>
    <n v="108.4"/>
    <n v="5"/>
    <n v="-105.69"/>
    <s v="Loss"/>
  </r>
  <r>
    <d v="2017-09-03T00:00:00"/>
    <x v="3"/>
    <x v="8"/>
    <x v="168"/>
    <s v="Muhammed Yedwab20170903"/>
    <x v="4164"/>
    <x v="1"/>
    <x v="0"/>
    <x v="0"/>
    <s v="&quot;While you Were Out&quot; Message Book, One Form per Page"/>
    <n v="8.9"/>
    <n v="3"/>
    <n v="3.34"/>
    <s v="Profit"/>
  </r>
  <r>
    <d v="2017-09-03T00:00:00"/>
    <x v="3"/>
    <x v="8"/>
    <x v="168"/>
    <s v="Muhammed Yedwab20170903"/>
    <x v="4164"/>
    <x v="1"/>
    <x v="2"/>
    <x v="9"/>
    <s v="Hypercom P1300 Pinpad"/>
    <n v="100.8"/>
    <n v="2"/>
    <n v="21.42"/>
    <s v="Profit"/>
  </r>
  <r>
    <d v="2017-09-04T00:00:00"/>
    <x v="3"/>
    <x v="8"/>
    <x v="628"/>
    <s v="John Dryer20170904"/>
    <x v="4165"/>
    <x v="0"/>
    <x v="0"/>
    <x v="4"/>
    <s v="Crayola Anti Dust Chalk, 12/Pack"/>
    <n v="10.19"/>
    <n v="7"/>
    <n v="3.19"/>
    <s v="Profit"/>
  </r>
  <r>
    <d v="2017-09-04T00:00:00"/>
    <x v="3"/>
    <x v="8"/>
    <x v="628"/>
    <s v="John Dryer20170904"/>
    <x v="4165"/>
    <x v="0"/>
    <x v="0"/>
    <x v="2"/>
    <s v="Acco Perma 3000 Stacking Storage Drawers"/>
    <n v="16.78"/>
    <n v="1"/>
    <n v="-0.21"/>
    <s v="Loss"/>
  </r>
  <r>
    <d v="2017-09-04T00:00:00"/>
    <x v="3"/>
    <x v="8"/>
    <x v="628"/>
    <s v="John Dryer20170904"/>
    <x v="4165"/>
    <x v="0"/>
    <x v="0"/>
    <x v="4"/>
    <s v="Sanford Colorific Eraseable Coloring Pencils, 12 Count"/>
    <n v="13.12"/>
    <n v="5"/>
    <n v="3.77"/>
    <s v="Profit"/>
  </r>
  <r>
    <d v="2017-09-04T00:00:00"/>
    <x v="3"/>
    <x v="8"/>
    <x v="69"/>
    <s v="Aimee Bixby20170904"/>
    <x v="4166"/>
    <x v="20"/>
    <x v="2"/>
    <x v="9"/>
    <s v="Verbatim 25 GB 6x Blu-ray Single Layer Recordable Disc, 25/Pack"/>
    <n v="91.96"/>
    <n v="4"/>
    <n v="39.54"/>
    <s v="Profit"/>
  </r>
  <r>
    <d v="2017-09-04T00:00:00"/>
    <x v="3"/>
    <x v="8"/>
    <x v="129"/>
    <s v="Greg Maxwell20170904"/>
    <x v="4167"/>
    <x v="3"/>
    <x v="1"/>
    <x v="13"/>
    <s v="Chromcraft Bull-Nose Wood Oval Conference Tables &amp; Bases"/>
    <n v="1322.35"/>
    <n v="3"/>
    <n v="-99.18"/>
    <s v="Loss"/>
  </r>
  <r>
    <d v="2017-09-04T00:00:00"/>
    <x v="3"/>
    <x v="8"/>
    <x v="716"/>
    <s v="Katrina Bavinger20170904"/>
    <x v="4168"/>
    <x v="3"/>
    <x v="0"/>
    <x v="0"/>
    <s v="Xerox 220"/>
    <n v="12.96"/>
    <n v="2"/>
    <n v="6.22"/>
    <s v="Profit"/>
  </r>
  <r>
    <d v="2017-09-04T00:00:00"/>
    <x v="3"/>
    <x v="8"/>
    <x v="716"/>
    <s v="Katrina Bavinger20170904"/>
    <x v="4168"/>
    <x v="3"/>
    <x v="2"/>
    <x v="6"/>
    <s v="invisibleSHIELD by ZAGG Smudge-Free Screen Protector"/>
    <n v="43.18"/>
    <n v="3"/>
    <n v="15.11"/>
    <s v="Profit"/>
  </r>
  <r>
    <d v="2017-09-04T00:00:00"/>
    <x v="3"/>
    <x v="8"/>
    <x v="698"/>
    <s v="Helen Wasserman20170904"/>
    <x v="4169"/>
    <x v="1"/>
    <x v="1"/>
    <x v="11"/>
    <s v="Bush Birmingham Collection Bookcase, Dark Cherry"/>
    <n v="825.17"/>
    <n v="9"/>
    <n v="-117.88"/>
    <s v="Loss"/>
  </r>
  <r>
    <d v="2017-09-04T00:00:00"/>
    <x v="3"/>
    <x v="8"/>
    <x v="698"/>
    <s v="Helen Wasserman20170904"/>
    <x v="4169"/>
    <x v="1"/>
    <x v="0"/>
    <x v="0"/>
    <s v="It's Hot Message Books with Stickers, 2 3/4&quot; x 5&quot;"/>
    <n v="17.760000000000002"/>
    <n v="3"/>
    <n v="5.55"/>
    <s v="Profit"/>
  </r>
  <r>
    <d v="2017-09-04T00:00:00"/>
    <x v="3"/>
    <x v="8"/>
    <x v="698"/>
    <s v="Helen Wasserman20170904"/>
    <x v="4169"/>
    <x v="1"/>
    <x v="0"/>
    <x v="4"/>
    <s v="Sanford Colorific Colored Pencils, 12/Box"/>
    <n v="6.91"/>
    <n v="3"/>
    <n v="0.86"/>
    <s v="Profit"/>
  </r>
  <r>
    <d v="2017-09-04T00:00:00"/>
    <x v="3"/>
    <x v="8"/>
    <x v="496"/>
    <s v="Maribeth Dona20170904"/>
    <x v="4170"/>
    <x v="10"/>
    <x v="0"/>
    <x v="4"/>
    <s v="DIXON Oriole Pencils"/>
    <n v="8.26"/>
    <n v="4"/>
    <n v="0.62"/>
    <s v="Profit"/>
  </r>
  <r>
    <d v="2017-09-04T00:00:00"/>
    <x v="3"/>
    <x v="8"/>
    <x v="496"/>
    <s v="Maribeth Dona20170904"/>
    <x v="4170"/>
    <x v="10"/>
    <x v="0"/>
    <x v="3"/>
    <s v="GBC Recycled VeloBinder Covers"/>
    <n v="25.56"/>
    <n v="5"/>
    <n v="-20.45"/>
    <s v="Loss"/>
  </r>
  <r>
    <d v="2017-09-04T00:00:00"/>
    <x v="3"/>
    <x v="8"/>
    <x v="496"/>
    <s v="Maribeth Dona20170904"/>
    <x v="4170"/>
    <x v="10"/>
    <x v="0"/>
    <x v="3"/>
    <s v="Wilson Jones Active Use Binders"/>
    <n v="4.37"/>
    <n v="2"/>
    <n v="-3.06"/>
    <s v="Loss"/>
  </r>
  <r>
    <d v="2017-09-04T00:00:00"/>
    <x v="3"/>
    <x v="8"/>
    <x v="496"/>
    <s v="Maribeth Dona20170904"/>
    <x v="4170"/>
    <x v="10"/>
    <x v="0"/>
    <x v="0"/>
    <s v="Telephone Message Books with Fax/Mobile Section, 4 1/4&quot; x 6&quot;"/>
    <n v="11.52"/>
    <n v="4"/>
    <n v="3.74"/>
    <s v="Profit"/>
  </r>
  <r>
    <d v="2017-09-04T00:00:00"/>
    <x v="3"/>
    <x v="8"/>
    <x v="565"/>
    <s v="Ralph Arnett20170904"/>
    <x v="4171"/>
    <x v="3"/>
    <x v="0"/>
    <x v="3"/>
    <s v="Ibico Hi-Tech Manual Binding System"/>
    <n v="487.98"/>
    <n v="2"/>
    <n v="152.5"/>
    <s v="Profit"/>
  </r>
  <r>
    <d v="2017-09-04T00:00:00"/>
    <x v="3"/>
    <x v="8"/>
    <x v="565"/>
    <s v="Ralph Arnett20170904"/>
    <x v="4171"/>
    <x v="3"/>
    <x v="2"/>
    <x v="6"/>
    <s v="QVS USB Car Charger 2-Port 2.1Amp for iPod/iPhone/iPad/iPad 2/iPad 3"/>
    <n v="5.56"/>
    <n v="1"/>
    <n v="1.74"/>
    <s v="Profit"/>
  </r>
  <r>
    <d v="2017-09-04T00:00:00"/>
    <x v="3"/>
    <x v="8"/>
    <x v="565"/>
    <s v="Ralph Arnett20170904"/>
    <x v="4171"/>
    <x v="3"/>
    <x v="0"/>
    <x v="2"/>
    <s v="Trav-L-File Heavy-Duty Shuttle II, Black"/>
    <n v="217.85"/>
    <n v="5"/>
    <n v="65.36"/>
    <s v="Profit"/>
  </r>
  <r>
    <d v="2017-09-04T00:00:00"/>
    <x v="3"/>
    <x v="8"/>
    <x v="13"/>
    <s v="Michael Moore20170904"/>
    <x v="4172"/>
    <x v="2"/>
    <x v="2"/>
    <x v="9"/>
    <s v="Kingston Digital DataTraveler 8GB USB 2.0"/>
    <n v="19.04"/>
    <n v="4"/>
    <n v="-1.43"/>
    <s v="Loss"/>
  </r>
  <r>
    <d v="2017-09-04T00:00:00"/>
    <x v="3"/>
    <x v="8"/>
    <x v="495"/>
    <s v="Tiffany House20170904"/>
    <x v="4173"/>
    <x v="3"/>
    <x v="0"/>
    <x v="2"/>
    <s v="Rogers Jumbo File, Granite"/>
    <n v="54.32"/>
    <n v="4"/>
    <n v="0.54"/>
    <s v="Profit"/>
  </r>
  <r>
    <d v="2017-09-04T00:00:00"/>
    <x v="3"/>
    <x v="8"/>
    <x v="500"/>
    <s v="Pete Kriz20170904"/>
    <x v="4174"/>
    <x v="3"/>
    <x v="0"/>
    <x v="3"/>
    <s v="Acco Suede Grain Vinyl Round Ring Binder"/>
    <n v="13.34"/>
    <n v="6"/>
    <n v="4.34"/>
    <s v="Profit"/>
  </r>
  <r>
    <d v="2017-09-04T00:00:00"/>
    <x v="3"/>
    <x v="8"/>
    <x v="500"/>
    <s v="Pete Kriz20170904"/>
    <x v="4174"/>
    <x v="3"/>
    <x v="1"/>
    <x v="13"/>
    <s v="Bush Cubix Conference Tables, Fully Assembled"/>
    <n v="1478.27"/>
    <n v="8"/>
    <n v="92.39"/>
    <s v="Profit"/>
  </r>
  <r>
    <d v="2017-09-04T00:00:00"/>
    <x v="3"/>
    <x v="8"/>
    <x v="98"/>
    <s v="Vivian Mathis20170904"/>
    <x v="4175"/>
    <x v="38"/>
    <x v="0"/>
    <x v="7"/>
    <s v="Staples"/>
    <n v="14.82"/>
    <n v="6"/>
    <n v="6.97"/>
    <s v="Profit"/>
  </r>
  <r>
    <d v="2017-09-04T00:00:00"/>
    <x v="3"/>
    <x v="8"/>
    <x v="67"/>
    <s v="Eva Jacobs20170904"/>
    <x v="4176"/>
    <x v="3"/>
    <x v="0"/>
    <x v="2"/>
    <s v="24 Capacity Maxi Data Binder Racks, Pearl"/>
    <n v="421.1"/>
    <n v="2"/>
    <n v="105.28"/>
    <s v="Profit"/>
  </r>
  <r>
    <d v="2017-09-04T00:00:00"/>
    <x v="3"/>
    <x v="8"/>
    <x v="712"/>
    <s v="Doug O'Connell20170904"/>
    <x v="4177"/>
    <x v="16"/>
    <x v="1"/>
    <x v="5"/>
    <s v="Global Value Steno Chair, Gray"/>
    <n v="97.18"/>
    <n v="2"/>
    <n v="6.07"/>
    <s v="Profit"/>
  </r>
  <r>
    <d v="2017-09-04T00:00:00"/>
    <x v="3"/>
    <x v="8"/>
    <x v="712"/>
    <s v="Doug O'Connell20170904"/>
    <x v="4177"/>
    <x v="16"/>
    <x v="0"/>
    <x v="0"/>
    <s v="Xerox 213"/>
    <n v="10.37"/>
    <n v="2"/>
    <n v="3.63"/>
    <s v="Profit"/>
  </r>
  <r>
    <d v="2017-09-04T00:00:00"/>
    <x v="3"/>
    <x v="8"/>
    <x v="488"/>
    <s v="Julie Kriz20170904"/>
    <x v="4178"/>
    <x v="0"/>
    <x v="0"/>
    <x v="4"/>
    <s v="Hunt PowerHouse Electric Pencil Sharpener, Blue"/>
    <n v="30.38"/>
    <n v="1"/>
    <n v="3.8"/>
    <s v="Profit"/>
  </r>
  <r>
    <d v="2017-09-04T00:00:00"/>
    <x v="3"/>
    <x v="8"/>
    <x v="755"/>
    <s v="Cynthia Voltz20170904"/>
    <x v="4179"/>
    <x v="3"/>
    <x v="0"/>
    <x v="3"/>
    <s v="Pressboard Hanging Data Binders for Unburst Sheets"/>
    <n v="11.81"/>
    <n v="3"/>
    <n v="4.13"/>
    <s v="Profit"/>
  </r>
  <r>
    <d v="2017-09-04T00:00:00"/>
    <x v="3"/>
    <x v="8"/>
    <x v="322"/>
    <s v="Aaron Smayling20170904"/>
    <x v="4180"/>
    <x v="11"/>
    <x v="0"/>
    <x v="3"/>
    <s v="Avery Trapezoid Extra Heavy Duty 4&quot; Binders"/>
    <n v="88.07"/>
    <n v="7"/>
    <n v="-58.72"/>
    <s v="Loss"/>
  </r>
  <r>
    <d v="2017-09-05T00:00:00"/>
    <x v="3"/>
    <x v="8"/>
    <x v="431"/>
    <s v="Christopher Schild20170905"/>
    <x v="4181"/>
    <x v="22"/>
    <x v="0"/>
    <x v="4"/>
    <s v="Newell 333"/>
    <n v="2.78"/>
    <n v="1"/>
    <n v="0.72"/>
    <s v="Profit"/>
  </r>
  <r>
    <d v="2017-09-05T00:00:00"/>
    <x v="3"/>
    <x v="8"/>
    <x v="53"/>
    <s v="Michael Grace20170905"/>
    <x v="4182"/>
    <x v="16"/>
    <x v="0"/>
    <x v="2"/>
    <s v="Gould Plastics 18-Pocket Panel Bin, 34w x 5-1/4d x 20-1/2h"/>
    <n v="147.18"/>
    <n v="2"/>
    <n v="-29.44"/>
    <s v="Loss"/>
  </r>
  <r>
    <d v="2017-09-05T00:00:00"/>
    <x v="3"/>
    <x v="8"/>
    <x v="760"/>
    <s v="Liz Preis20170905"/>
    <x v="4183"/>
    <x v="15"/>
    <x v="2"/>
    <x v="9"/>
    <s v="MaxellÂ LTO Ultrium - 800 GB"/>
    <n v="89.57"/>
    <n v="4"/>
    <n v="-1.1200000000000001"/>
    <s v="Loss"/>
  </r>
  <r>
    <d v="2017-09-05T00:00:00"/>
    <x v="3"/>
    <x v="8"/>
    <x v="760"/>
    <s v="Liz Preis20170905"/>
    <x v="4183"/>
    <x v="15"/>
    <x v="0"/>
    <x v="4"/>
    <s v="Model L Table or Wall-Mount Pencil Sharpener"/>
    <n v="71.959999999999994"/>
    <n v="5"/>
    <n v="7.2"/>
    <s v="Profit"/>
  </r>
  <r>
    <d v="2017-09-05T00:00:00"/>
    <x v="3"/>
    <x v="8"/>
    <x v="760"/>
    <s v="Liz Preis20170905"/>
    <x v="4183"/>
    <x v="15"/>
    <x v="0"/>
    <x v="0"/>
    <s v="Xerox 220"/>
    <n v="15.55"/>
    <n v="3"/>
    <n v="5.44"/>
    <s v="Profit"/>
  </r>
  <r>
    <d v="2017-09-07T00:00:00"/>
    <x v="3"/>
    <x v="8"/>
    <x v="29"/>
    <s v="Jasper Cacioppo20170907"/>
    <x v="4184"/>
    <x v="3"/>
    <x v="1"/>
    <x v="8"/>
    <s v="Tenex Chairmats For Use With Carpeted Floors"/>
    <n v="47.94"/>
    <n v="3"/>
    <n v="2.4"/>
    <s v="Profit"/>
  </r>
  <r>
    <d v="2017-09-07T00:00:00"/>
    <x v="3"/>
    <x v="8"/>
    <x v="131"/>
    <s v="Ruben Dartt20170907"/>
    <x v="4185"/>
    <x v="11"/>
    <x v="0"/>
    <x v="2"/>
    <s v="Hanging Personal Folder File"/>
    <n v="37.68"/>
    <n v="3"/>
    <n v="2.36"/>
    <s v="Profit"/>
  </r>
  <r>
    <d v="2017-09-07T00:00:00"/>
    <x v="3"/>
    <x v="8"/>
    <x v="131"/>
    <s v="Ruben Dartt20170907"/>
    <x v="4185"/>
    <x v="11"/>
    <x v="2"/>
    <x v="9"/>
    <s v="Logitech Wireless Marathon Mouse M705"/>
    <n v="279.94"/>
    <n v="7"/>
    <n v="80.48"/>
    <s v="Profit"/>
  </r>
  <r>
    <d v="2017-09-07T00:00:00"/>
    <x v="3"/>
    <x v="8"/>
    <x v="386"/>
    <s v="Stefania Perrino20170907"/>
    <x v="4186"/>
    <x v="20"/>
    <x v="0"/>
    <x v="2"/>
    <s v="Advantus 10-Drawer Portable Organizer, Chrome Metal Frame, Smoke Drawers"/>
    <n v="478.08"/>
    <n v="8"/>
    <n v="133.86000000000001"/>
    <s v="Profit"/>
  </r>
  <r>
    <d v="2017-09-07T00:00:00"/>
    <x v="3"/>
    <x v="8"/>
    <x v="155"/>
    <s v="Nicole Fjeld20170907"/>
    <x v="4187"/>
    <x v="1"/>
    <x v="0"/>
    <x v="0"/>
    <s v="Easy-staple paper"/>
    <n v="73.010000000000005"/>
    <n v="9"/>
    <n v="26.47"/>
    <s v="Profit"/>
  </r>
  <r>
    <d v="2017-09-07T00:00:00"/>
    <x v="3"/>
    <x v="8"/>
    <x v="629"/>
    <s v="Robert Dilbeck20170907"/>
    <x v="4188"/>
    <x v="24"/>
    <x v="0"/>
    <x v="3"/>
    <s v="GBC DocuBind 300 Electric Binding Machine"/>
    <n v="1577.94"/>
    <n v="3"/>
    <n v="757.41"/>
    <s v="Profit"/>
  </r>
  <r>
    <d v="2017-09-07T00:00:00"/>
    <x v="3"/>
    <x v="8"/>
    <x v="222"/>
    <s v="Dean percer20170907"/>
    <x v="4189"/>
    <x v="12"/>
    <x v="0"/>
    <x v="3"/>
    <s v="Wilson Jones Leather-Like Binders with DublLock Round Rings"/>
    <n v="7.86"/>
    <n v="3"/>
    <n v="-6.02"/>
    <s v="Loss"/>
  </r>
  <r>
    <d v="2017-09-07T00:00:00"/>
    <x v="3"/>
    <x v="8"/>
    <x v="92"/>
    <s v="Cassandra Brandow20170907"/>
    <x v="4190"/>
    <x v="2"/>
    <x v="0"/>
    <x v="1"/>
    <s v="Avery 519"/>
    <n v="29.24"/>
    <n v="5"/>
    <n v="9.8699999999999992"/>
    <s v="Profit"/>
  </r>
  <r>
    <d v="2017-09-07T00:00:00"/>
    <x v="3"/>
    <x v="8"/>
    <x v="92"/>
    <s v="Cassandra Brandow20170907"/>
    <x v="4190"/>
    <x v="2"/>
    <x v="0"/>
    <x v="0"/>
    <s v="Eureka Recycled Copy Paper 8 1/2&quot; x 11&quot;, Ream"/>
    <n v="15.55"/>
    <n v="3"/>
    <n v="5.44"/>
    <s v="Profit"/>
  </r>
  <r>
    <d v="2017-09-07T00:00:00"/>
    <x v="3"/>
    <x v="8"/>
    <x v="92"/>
    <s v="Cassandra Brandow20170907"/>
    <x v="4190"/>
    <x v="2"/>
    <x v="0"/>
    <x v="10"/>
    <s v="Poly String Tie Envelopes"/>
    <n v="4.9000000000000004"/>
    <n v="3"/>
    <n v="1.65"/>
    <s v="Profit"/>
  </r>
  <r>
    <d v="2017-09-07T00:00:00"/>
    <x v="3"/>
    <x v="8"/>
    <x v="643"/>
    <s v="Anna Gayman20170907"/>
    <x v="4191"/>
    <x v="21"/>
    <x v="2"/>
    <x v="9"/>
    <s v="Rosewill 107 Normal Keys USB Wired Standard Keyboard"/>
    <n v="13.48"/>
    <n v="1"/>
    <n v="1.89"/>
    <s v="Profit"/>
  </r>
  <r>
    <d v="2017-09-07T00:00:00"/>
    <x v="3"/>
    <x v="8"/>
    <x v="176"/>
    <s v="Justin MacKendrick20170907"/>
    <x v="4192"/>
    <x v="27"/>
    <x v="1"/>
    <x v="8"/>
    <s v="DAX Copper Panel Document Frame, 5 x 7 Size"/>
    <n v="25.16"/>
    <n v="2"/>
    <n v="10.57"/>
    <s v="Profit"/>
  </r>
  <r>
    <d v="2017-09-07T00:00:00"/>
    <x v="3"/>
    <x v="8"/>
    <x v="176"/>
    <s v="Justin MacKendrick20170907"/>
    <x v="4192"/>
    <x v="27"/>
    <x v="2"/>
    <x v="6"/>
    <s v="Motorla HX550 Universal Bluetooth Headset"/>
    <n v="126.56"/>
    <n v="4"/>
    <n v="47.46"/>
    <s v="Profit"/>
  </r>
  <r>
    <d v="2017-09-07T00:00:00"/>
    <x v="3"/>
    <x v="8"/>
    <x v="156"/>
    <s v="Allen Goldenen20170907"/>
    <x v="4193"/>
    <x v="3"/>
    <x v="1"/>
    <x v="8"/>
    <s v="C-Line Magnetic Cubicle Keepers, Clear Polypropylene"/>
    <n v="19.760000000000002"/>
    <n v="4"/>
    <n v="8.3000000000000007"/>
    <s v="Profit"/>
  </r>
  <r>
    <d v="2017-09-07T00:00:00"/>
    <x v="3"/>
    <x v="8"/>
    <x v="120"/>
    <s v="Trudy Glocke20170907"/>
    <x v="4194"/>
    <x v="24"/>
    <x v="2"/>
    <x v="9"/>
    <s v="Maxell 4.7GB DVD-R"/>
    <n v="113.52"/>
    <n v="4"/>
    <n v="46.54"/>
    <s v="Profit"/>
  </r>
  <r>
    <d v="2017-09-07T00:00:00"/>
    <x v="3"/>
    <x v="8"/>
    <x v="120"/>
    <s v="Trudy Glocke20170907"/>
    <x v="4194"/>
    <x v="24"/>
    <x v="1"/>
    <x v="8"/>
    <s v="DataProducts Ampli Magnifier Task Lamp, Black,"/>
    <n v="135.30000000000001"/>
    <n v="5"/>
    <n v="37.880000000000003"/>
    <s v="Profit"/>
  </r>
  <r>
    <d v="2017-09-07T00:00:00"/>
    <x v="3"/>
    <x v="8"/>
    <x v="409"/>
    <s v="Joseph Airdo20170907"/>
    <x v="4195"/>
    <x v="3"/>
    <x v="1"/>
    <x v="5"/>
    <s v="Global Low Back Tilter Chair"/>
    <n v="161.57"/>
    <n v="2"/>
    <n v="-28.27"/>
    <s v="Loss"/>
  </r>
  <r>
    <d v="2017-09-07T00:00:00"/>
    <x v="3"/>
    <x v="8"/>
    <x v="441"/>
    <s v="Dario Medina20170907"/>
    <x v="4196"/>
    <x v="15"/>
    <x v="0"/>
    <x v="12"/>
    <s v="Eureka The Boss Cordless Rechargeable Stick Vac"/>
    <n v="81.569999999999993"/>
    <n v="2"/>
    <n v="7.14"/>
    <s v="Profit"/>
  </r>
  <r>
    <d v="2017-09-07T00:00:00"/>
    <x v="3"/>
    <x v="8"/>
    <x v="766"/>
    <s v="Phillip Flathmann20170907"/>
    <x v="4197"/>
    <x v="22"/>
    <x v="1"/>
    <x v="8"/>
    <s v="DAX Two-Tone Silver Metal Document Frame"/>
    <n v="80.959999999999994"/>
    <n v="4"/>
    <n v="34.81"/>
    <s v="Profit"/>
  </r>
  <r>
    <d v="2017-09-07T00:00:00"/>
    <x v="3"/>
    <x v="8"/>
    <x v="766"/>
    <s v="Phillip Flathmann20170907"/>
    <x v="4197"/>
    <x v="22"/>
    <x v="2"/>
    <x v="6"/>
    <s v="Konftel 250 ConferenceÂ phoneÂ - Charcoal black"/>
    <n v="455.71"/>
    <n v="2"/>
    <n v="34.18"/>
    <s v="Profit"/>
  </r>
  <r>
    <d v="2017-09-07T00:00:00"/>
    <x v="3"/>
    <x v="8"/>
    <x v="766"/>
    <s v="Phillip Flathmann20170907"/>
    <x v="4197"/>
    <x v="22"/>
    <x v="0"/>
    <x v="4"/>
    <s v="Boston 1799 Powerhouse Electric Pencil Sharpener"/>
    <n v="25.98"/>
    <n v="1"/>
    <n v="7.27"/>
    <s v="Profit"/>
  </r>
  <r>
    <d v="2017-09-07T00:00:00"/>
    <x v="3"/>
    <x v="8"/>
    <x v="158"/>
    <s v="Allen Armold20170907"/>
    <x v="4198"/>
    <x v="43"/>
    <x v="0"/>
    <x v="0"/>
    <s v="Avoid Verbal Orders Carbonless Minifold Book"/>
    <n v="16.899999999999999"/>
    <n v="5"/>
    <n v="7.77"/>
    <s v="Profit"/>
  </r>
  <r>
    <d v="2017-09-07T00:00:00"/>
    <x v="3"/>
    <x v="8"/>
    <x v="158"/>
    <s v="Allen Armold20170907"/>
    <x v="4198"/>
    <x v="43"/>
    <x v="0"/>
    <x v="0"/>
    <s v="Xerox 191"/>
    <n v="39.96"/>
    <n v="2"/>
    <n v="18.78"/>
    <s v="Profit"/>
  </r>
  <r>
    <d v="2017-09-08T00:00:00"/>
    <x v="3"/>
    <x v="8"/>
    <x v="147"/>
    <s v="Michelle Moray20170908"/>
    <x v="4199"/>
    <x v="1"/>
    <x v="1"/>
    <x v="13"/>
    <s v="BoxOffice By Design Rectangular and Half-Moon Meeting Room Tables"/>
    <n v="765.63"/>
    <n v="7"/>
    <n v="-566.55999999999995"/>
    <s v="Loss"/>
  </r>
  <r>
    <d v="2017-09-08T00:00:00"/>
    <x v="3"/>
    <x v="8"/>
    <x v="632"/>
    <s v="Eugene Barchas20170908"/>
    <x v="4200"/>
    <x v="2"/>
    <x v="2"/>
    <x v="6"/>
    <s v="Aastra 6757i CT Wireless VoIP phone"/>
    <n v="258.52999999999997"/>
    <n v="2"/>
    <n v="-47.4"/>
    <s v="Loss"/>
  </r>
  <r>
    <d v="2017-09-08T00:00:00"/>
    <x v="3"/>
    <x v="8"/>
    <x v="159"/>
    <s v="Dorothy Badders20170908"/>
    <x v="4201"/>
    <x v="10"/>
    <x v="2"/>
    <x v="9"/>
    <s v="ImationÂ SwivelÂ Flash DriveÂ USBÂ flash driveÂ - 8 GB"/>
    <n v="9.1"/>
    <n v="1"/>
    <n v="1.71"/>
    <s v="Profit"/>
  </r>
  <r>
    <d v="2017-09-08T00:00:00"/>
    <x v="3"/>
    <x v="8"/>
    <x v="138"/>
    <s v="Roland Schwarz20170908"/>
    <x v="4202"/>
    <x v="10"/>
    <x v="2"/>
    <x v="9"/>
    <s v="Memorex Micro Travel Drive 32 GB"/>
    <n v="116.83"/>
    <n v="4"/>
    <n v="33.590000000000003"/>
    <s v="Profit"/>
  </r>
  <r>
    <d v="2017-09-08T00:00:00"/>
    <x v="3"/>
    <x v="8"/>
    <x v="592"/>
    <s v="Alex Russell20170908"/>
    <x v="4203"/>
    <x v="0"/>
    <x v="2"/>
    <x v="9"/>
    <s v="Memorex Froggy Flash Drive 8 GB"/>
    <n v="85.2"/>
    <n v="6"/>
    <n v="20.239999999999998"/>
    <s v="Profit"/>
  </r>
  <r>
    <d v="2017-09-08T00:00:00"/>
    <x v="3"/>
    <x v="8"/>
    <x v="45"/>
    <s v="Barry FranzÃ¶sisch20170908"/>
    <x v="4204"/>
    <x v="0"/>
    <x v="0"/>
    <x v="3"/>
    <s v="Premier Elliptical Ring Binder, Black"/>
    <n v="42.62"/>
    <n v="7"/>
    <n v="-68.19"/>
    <s v="Loss"/>
  </r>
  <r>
    <d v="2017-09-08T00:00:00"/>
    <x v="3"/>
    <x v="8"/>
    <x v="45"/>
    <s v="Barry FranzÃ¶sisch20170908"/>
    <x v="4204"/>
    <x v="0"/>
    <x v="2"/>
    <x v="16"/>
    <s v="Canon PC-428 Personal Copier"/>
    <n v="319.98"/>
    <n v="2"/>
    <n v="107.99"/>
    <s v="Profit"/>
  </r>
  <r>
    <d v="2017-09-08T00:00:00"/>
    <x v="3"/>
    <x v="8"/>
    <x v="45"/>
    <s v="Barry FranzÃ¶sisch20170908"/>
    <x v="4204"/>
    <x v="0"/>
    <x v="0"/>
    <x v="7"/>
    <s v="Vinyl Coated Wire Paper Clips in Organizer Box, 800/Box"/>
    <n v="45.92"/>
    <n v="5"/>
    <n v="15.5"/>
    <s v="Profit"/>
  </r>
  <r>
    <d v="2017-09-08T00:00:00"/>
    <x v="3"/>
    <x v="8"/>
    <x v="45"/>
    <s v="Barry FranzÃ¶sisch20170908"/>
    <x v="4204"/>
    <x v="0"/>
    <x v="1"/>
    <x v="8"/>
    <s v="DAX Black Cherry Wood-Tone Poster Frame"/>
    <n v="21.18"/>
    <n v="2"/>
    <n v="-11.65"/>
    <s v="Loss"/>
  </r>
  <r>
    <d v="2017-09-08T00:00:00"/>
    <x v="3"/>
    <x v="8"/>
    <x v="45"/>
    <s v="Barry FranzÃ¶sisch20170908"/>
    <x v="4204"/>
    <x v="0"/>
    <x v="0"/>
    <x v="0"/>
    <s v="Xerox 205"/>
    <n v="20.74"/>
    <n v="4"/>
    <n v="7.26"/>
    <s v="Profit"/>
  </r>
  <r>
    <d v="2017-09-08T00:00:00"/>
    <x v="3"/>
    <x v="8"/>
    <x v="45"/>
    <s v="Barry FranzÃ¶sisch20170908"/>
    <x v="4204"/>
    <x v="0"/>
    <x v="1"/>
    <x v="5"/>
    <s v="Global Armless Task Chair, Royal Blue"/>
    <n v="213.43"/>
    <n v="5"/>
    <n v="-39.64"/>
    <s v="Loss"/>
  </r>
  <r>
    <d v="2017-09-08T00:00:00"/>
    <x v="3"/>
    <x v="8"/>
    <x v="658"/>
    <s v="Frank Carlisle20170908"/>
    <x v="4205"/>
    <x v="16"/>
    <x v="0"/>
    <x v="2"/>
    <s v="Decoflex Hanging Personal Folder File, Blue"/>
    <n v="61.68"/>
    <n v="5"/>
    <n v="5.4"/>
    <s v="Profit"/>
  </r>
  <r>
    <d v="2017-09-08T00:00:00"/>
    <x v="3"/>
    <x v="8"/>
    <x v="658"/>
    <s v="Frank Carlisle20170908"/>
    <x v="4205"/>
    <x v="16"/>
    <x v="2"/>
    <x v="6"/>
    <s v="Samsung Rugby III"/>
    <n v="158.38"/>
    <n v="3"/>
    <n v="13.86"/>
    <s v="Profit"/>
  </r>
  <r>
    <d v="2017-09-08T00:00:00"/>
    <x v="3"/>
    <x v="8"/>
    <x v="673"/>
    <s v="Eudokia Martin20170908"/>
    <x v="4206"/>
    <x v="20"/>
    <x v="0"/>
    <x v="2"/>
    <s v="Adjustable Personal File Tote"/>
    <n v="65.12"/>
    <n v="4"/>
    <n v="16.93"/>
    <s v="Profit"/>
  </r>
  <r>
    <d v="2017-09-09T00:00:00"/>
    <x v="3"/>
    <x v="8"/>
    <x v="386"/>
    <s v="Stefania Perrino20170909"/>
    <x v="4207"/>
    <x v="2"/>
    <x v="1"/>
    <x v="5"/>
    <s v="Global Low Back Tilter Chair"/>
    <n v="141.37"/>
    <n v="2"/>
    <n v="-48.47"/>
    <s v="Loss"/>
  </r>
  <r>
    <d v="2017-09-09T00:00:00"/>
    <x v="3"/>
    <x v="8"/>
    <x v="386"/>
    <s v="Stefania Perrino20170909"/>
    <x v="4207"/>
    <x v="2"/>
    <x v="0"/>
    <x v="3"/>
    <s v="Wilson Jones Standard D-Ring Binders"/>
    <n v="3.04"/>
    <n v="2"/>
    <n v="-2.33"/>
    <s v="Loss"/>
  </r>
  <r>
    <d v="2017-09-09T00:00:00"/>
    <x v="3"/>
    <x v="8"/>
    <x v="386"/>
    <s v="Stefania Perrino20170909"/>
    <x v="4207"/>
    <x v="2"/>
    <x v="0"/>
    <x v="3"/>
    <s v="GBC Prepunched Paper, 19-Hole, for Binding Systems, 24-lb"/>
    <n v="4.5"/>
    <n v="1"/>
    <n v="-3.6"/>
    <s v="Loss"/>
  </r>
  <r>
    <d v="2017-09-09T00:00:00"/>
    <x v="3"/>
    <x v="8"/>
    <x v="386"/>
    <s v="Stefania Perrino20170909"/>
    <x v="4207"/>
    <x v="2"/>
    <x v="0"/>
    <x v="4"/>
    <s v="Quartet Omega Colored Chalk, 12/Pack"/>
    <n v="4.67"/>
    <n v="1"/>
    <n v="1.58"/>
    <s v="Profit"/>
  </r>
  <r>
    <d v="2017-09-09T00:00:00"/>
    <x v="3"/>
    <x v="8"/>
    <x v="386"/>
    <s v="Stefania Perrino20170909"/>
    <x v="4207"/>
    <x v="2"/>
    <x v="2"/>
    <x v="9"/>
    <s v="Microsoft Sculpt Comfort Mouse"/>
    <n v="95.88"/>
    <n v="3"/>
    <n v="28.76"/>
    <s v="Profit"/>
  </r>
  <r>
    <d v="2017-09-09T00:00:00"/>
    <x v="3"/>
    <x v="8"/>
    <x v="386"/>
    <s v="Stefania Perrino20170909"/>
    <x v="4207"/>
    <x v="2"/>
    <x v="1"/>
    <x v="8"/>
    <s v="Eldon Expressions Punched Metal &amp; Wood Desk Accessories, Pewter &amp; Cherry"/>
    <n v="17.02"/>
    <n v="2"/>
    <n v="1.7"/>
    <s v="Profit"/>
  </r>
  <r>
    <d v="2017-09-09T00:00:00"/>
    <x v="3"/>
    <x v="8"/>
    <x v="386"/>
    <s v="Stefania Perrino20170909"/>
    <x v="4207"/>
    <x v="2"/>
    <x v="2"/>
    <x v="9"/>
    <s v="Plantronics S12 Corded Telephone Headset System"/>
    <n v="258.7"/>
    <n v="3"/>
    <n v="64.67"/>
    <s v="Profit"/>
  </r>
  <r>
    <d v="2017-09-09T00:00:00"/>
    <x v="3"/>
    <x v="8"/>
    <x v="386"/>
    <s v="Stefania Perrino20170909"/>
    <x v="4207"/>
    <x v="2"/>
    <x v="2"/>
    <x v="6"/>
    <s v="Samsung Galaxy Note 2"/>
    <n v="1931.96"/>
    <n v="7"/>
    <n v="-386.39"/>
    <s v="Loss"/>
  </r>
  <r>
    <d v="2017-09-09T00:00:00"/>
    <x v="3"/>
    <x v="8"/>
    <x v="191"/>
    <s v="Sean Braxton20170909"/>
    <x v="4208"/>
    <x v="9"/>
    <x v="0"/>
    <x v="2"/>
    <s v="Fellowes Officeware Wire Shelving"/>
    <n v="628.80999999999995"/>
    <n v="7"/>
    <n v="12.58"/>
    <s v="Profit"/>
  </r>
  <r>
    <d v="2017-09-09T00:00:00"/>
    <x v="3"/>
    <x v="8"/>
    <x v="191"/>
    <s v="Sean Braxton20170909"/>
    <x v="4208"/>
    <x v="9"/>
    <x v="0"/>
    <x v="2"/>
    <s v="X-Rack File for Hanging Folders"/>
    <n v="56.45"/>
    <n v="5"/>
    <n v="14.68"/>
    <s v="Profit"/>
  </r>
  <r>
    <d v="2017-09-09T00:00:00"/>
    <x v="3"/>
    <x v="8"/>
    <x v="703"/>
    <s v="Sean O'Donnell20170909"/>
    <x v="4209"/>
    <x v="15"/>
    <x v="0"/>
    <x v="14"/>
    <s v="Staple remover"/>
    <n v="8.83"/>
    <n v="3"/>
    <n v="-1.99"/>
    <s v="Loss"/>
  </r>
  <r>
    <d v="2017-09-09T00:00:00"/>
    <x v="3"/>
    <x v="8"/>
    <x v="703"/>
    <s v="Sean O'Donnell20170909"/>
    <x v="4209"/>
    <x v="15"/>
    <x v="0"/>
    <x v="0"/>
    <s v="Xerox 1888"/>
    <n v="177.54"/>
    <n v="4"/>
    <n v="62.14"/>
    <s v="Profit"/>
  </r>
  <r>
    <d v="2017-09-09T00:00:00"/>
    <x v="3"/>
    <x v="8"/>
    <x v="703"/>
    <s v="Sean O'Donnell20170909"/>
    <x v="4209"/>
    <x v="15"/>
    <x v="0"/>
    <x v="2"/>
    <s v="Fellowes Super Stor/Drawer Files"/>
    <n v="258.48"/>
    <n v="2"/>
    <n v="-3.23"/>
    <s v="Loss"/>
  </r>
  <r>
    <d v="2017-09-09T00:00:00"/>
    <x v="3"/>
    <x v="8"/>
    <x v="703"/>
    <s v="Sean O'Donnell20170909"/>
    <x v="4209"/>
    <x v="15"/>
    <x v="1"/>
    <x v="8"/>
    <s v="Eldon Wave Desk Accessories"/>
    <n v="14.14"/>
    <n v="3"/>
    <n v="4.24"/>
    <s v="Profit"/>
  </r>
  <r>
    <d v="2017-09-09T00:00:00"/>
    <x v="3"/>
    <x v="8"/>
    <x v="733"/>
    <s v="Joy Bell-20170909"/>
    <x v="4210"/>
    <x v="14"/>
    <x v="0"/>
    <x v="10"/>
    <s v="#10- 4 1/8&quot; x 9 1/2&quot; Recycled Envelopes"/>
    <n v="17.48"/>
    <n v="2"/>
    <n v="8.2200000000000006"/>
    <s v="Profit"/>
  </r>
  <r>
    <d v="2017-09-09T00:00:00"/>
    <x v="3"/>
    <x v="8"/>
    <x v="170"/>
    <s v="Arianne Irving20170909"/>
    <x v="4211"/>
    <x v="12"/>
    <x v="0"/>
    <x v="0"/>
    <s v="Unpadded Memo Slips"/>
    <n v="6.37"/>
    <n v="2"/>
    <n v="2.39"/>
    <s v="Profit"/>
  </r>
  <r>
    <d v="2017-09-09T00:00:00"/>
    <x v="3"/>
    <x v="8"/>
    <x v="31"/>
    <s v="Liz Carlisle20170909"/>
    <x v="4212"/>
    <x v="3"/>
    <x v="0"/>
    <x v="4"/>
    <s v="Newell 35"/>
    <n v="6.56"/>
    <n v="2"/>
    <n v="1.9"/>
    <s v="Profit"/>
  </r>
  <r>
    <d v="2017-09-09T00:00:00"/>
    <x v="3"/>
    <x v="8"/>
    <x v="31"/>
    <s v="Liz Carlisle20170909"/>
    <x v="4212"/>
    <x v="3"/>
    <x v="1"/>
    <x v="5"/>
    <s v="Novimex Fabric Task Chair"/>
    <n v="243.92"/>
    <n v="5"/>
    <n v="-15.25"/>
    <s v="Loss"/>
  </r>
  <r>
    <d v="2017-09-09T00:00:00"/>
    <x v="3"/>
    <x v="8"/>
    <x v="31"/>
    <s v="Liz Carlisle20170909"/>
    <x v="4212"/>
    <x v="3"/>
    <x v="0"/>
    <x v="0"/>
    <s v="Astroparche Fine Business Paper"/>
    <n v="47.52"/>
    <n v="9"/>
    <n v="22.81"/>
    <s v="Profit"/>
  </r>
  <r>
    <d v="2017-09-09T00:00:00"/>
    <x v="3"/>
    <x v="8"/>
    <x v="435"/>
    <s v="Keith Dawkins20170909"/>
    <x v="4213"/>
    <x v="3"/>
    <x v="0"/>
    <x v="2"/>
    <s v="Fellowes Bases and Tops For Staxonsteel/High-Stak Systems"/>
    <n v="99.87"/>
    <n v="3"/>
    <n v="23.97"/>
    <s v="Profit"/>
  </r>
  <r>
    <d v="2017-09-09T00:00:00"/>
    <x v="3"/>
    <x v="8"/>
    <x v="271"/>
    <s v="Grace Kelly20170909"/>
    <x v="4214"/>
    <x v="0"/>
    <x v="0"/>
    <x v="1"/>
    <s v="Avery 511"/>
    <n v="9.86"/>
    <n v="4"/>
    <n v="3.45"/>
    <s v="Profit"/>
  </r>
  <r>
    <d v="2017-09-09T00:00:00"/>
    <x v="3"/>
    <x v="8"/>
    <x v="391"/>
    <s v="Logan Currie20170909"/>
    <x v="4215"/>
    <x v="10"/>
    <x v="0"/>
    <x v="4"/>
    <s v="BIC Brite Liner Highlighters, Chisel Tip"/>
    <n v="25.92"/>
    <n v="5"/>
    <n v="3.89"/>
    <s v="Profit"/>
  </r>
  <r>
    <d v="2017-09-09T00:00:00"/>
    <x v="3"/>
    <x v="8"/>
    <x v="391"/>
    <s v="Logan Currie20170909"/>
    <x v="4215"/>
    <x v="10"/>
    <x v="1"/>
    <x v="8"/>
    <s v="Deflect-o EconoMat Studded, No Bevel Mat for Low Pile Carpeting"/>
    <n v="66.11"/>
    <n v="2"/>
    <n v="-9.09"/>
    <s v="Loss"/>
  </r>
  <r>
    <d v="2017-09-09T00:00:00"/>
    <x v="3"/>
    <x v="8"/>
    <x v="91"/>
    <s v="Matt Connell20170909"/>
    <x v="4216"/>
    <x v="3"/>
    <x v="2"/>
    <x v="9"/>
    <s v="Microsoft Wireless Mobile Mouse 4000"/>
    <n v="159.96"/>
    <n v="4"/>
    <n v="51.19"/>
    <s v="Profit"/>
  </r>
  <r>
    <d v="2017-09-09T00:00:00"/>
    <x v="3"/>
    <x v="8"/>
    <x v="105"/>
    <s v="Damala Kotsonis20170909"/>
    <x v="4217"/>
    <x v="11"/>
    <x v="0"/>
    <x v="0"/>
    <s v="Xerox 1930"/>
    <n v="31.1"/>
    <n v="6"/>
    <n v="11.28"/>
    <s v="Profit"/>
  </r>
  <r>
    <d v="2017-09-09T00:00:00"/>
    <x v="3"/>
    <x v="8"/>
    <x v="105"/>
    <s v="Damala Kotsonis20170909"/>
    <x v="4217"/>
    <x v="11"/>
    <x v="0"/>
    <x v="12"/>
    <s v="Belkin 7-Outlet SurgeMaster Home Series"/>
    <n v="11.18"/>
    <n v="1"/>
    <n v="0.84"/>
    <s v="Profit"/>
  </r>
  <r>
    <d v="2017-09-09T00:00:00"/>
    <x v="3"/>
    <x v="8"/>
    <x v="448"/>
    <s v="Joy Daniels20170909"/>
    <x v="4218"/>
    <x v="10"/>
    <x v="0"/>
    <x v="1"/>
    <s v="Avery 501"/>
    <n v="17.71"/>
    <n v="6"/>
    <n v="5.98"/>
    <s v="Profit"/>
  </r>
  <r>
    <d v="2017-09-09T00:00:00"/>
    <x v="3"/>
    <x v="8"/>
    <x v="448"/>
    <s v="Joy Daniels20170909"/>
    <x v="4218"/>
    <x v="10"/>
    <x v="0"/>
    <x v="3"/>
    <s v="3M Organizer Strips"/>
    <n v="4.8600000000000003"/>
    <n v="3"/>
    <n v="-3.56"/>
    <s v="Loss"/>
  </r>
  <r>
    <d v="2017-09-09T00:00:00"/>
    <x v="3"/>
    <x v="8"/>
    <x v="448"/>
    <s v="Joy Daniels20170909"/>
    <x v="4218"/>
    <x v="10"/>
    <x v="0"/>
    <x v="3"/>
    <s v="Acco Data Flex Cable Posts For Top &amp; Bottom Load Binders, 6&quot; Capacity"/>
    <n v="6.26"/>
    <n v="2"/>
    <n v="-5.22"/>
    <s v="Loss"/>
  </r>
  <r>
    <d v="2017-09-10T00:00:00"/>
    <x v="3"/>
    <x v="8"/>
    <x v="49"/>
    <s v="Linda Cazamias20170910"/>
    <x v="4219"/>
    <x v="1"/>
    <x v="2"/>
    <x v="6"/>
    <s v="Panasonic Kx-TS550"/>
    <n v="147.16999999999999"/>
    <n v="4"/>
    <n v="16.559999999999999"/>
    <s v="Profit"/>
  </r>
  <r>
    <d v="2017-09-10T00:00:00"/>
    <x v="3"/>
    <x v="8"/>
    <x v="136"/>
    <s v="Frank Hawley20170910"/>
    <x v="4220"/>
    <x v="3"/>
    <x v="1"/>
    <x v="5"/>
    <s v="DMI Arturo Collection Mission-style Design Wood Chair"/>
    <n v="362.35"/>
    <n v="3"/>
    <n v="27.18"/>
    <s v="Profit"/>
  </r>
  <r>
    <d v="2017-09-10T00:00:00"/>
    <x v="3"/>
    <x v="8"/>
    <x v="136"/>
    <s v="Frank Hawley20170910"/>
    <x v="4220"/>
    <x v="3"/>
    <x v="0"/>
    <x v="3"/>
    <s v="Avery Non-Stick Binders"/>
    <n v="7.18"/>
    <n v="2"/>
    <n v="2.25"/>
    <s v="Profit"/>
  </r>
  <r>
    <d v="2017-09-10T00:00:00"/>
    <x v="3"/>
    <x v="8"/>
    <x v="758"/>
    <s v="Robert Waldorf20170910"/>
    <x v="4221"/>
    <x v="24"/>
    <x v="0"/>
    <x v="3"/>
    <s v="3M Organizer Strips"/>
    <n v="16.2"/>
    <n v="3"/>
    <n v="7.78"/>
    <s v="Profit"/>
  </r>
  <r>
    <d v="2017-09-10T00:00:00"/>
    <x v="3"/>
    <x v="8"/>
    <x v="758"/>
    <s v="Robert Waldorf20170910"/>
    <x v="4221"/>
    <x v="24"/>
    <x v="0"/>
    <x v="12"/>
    <s v="Holmes Replacement Filter for HEPA Air Cleaner, Medium Room"/>
    <n v="33.99"/>
    <n v="3"/>
    <n v="14.62"/>
    <s v="Profit"/>
  </r>
  <r>
    <d v="2017-09-10T00:00:00"/>
    <x v="3"/>
    <x v="8"/>
    <x v="758"/>
    <s v="Robert Waldorf20170910"/>
    <x v="4221"/>
    <x v="24"/>
    <x v="2"/>
    <x v="9"/>
    <s v="Logitech G105 Gaming Keyboard"/>
    <n v="296.85000000000002"/>
    <n v="5"/>
    <n v="53.43"/>
    <s v="Profit"/>
  </r>
  <r>
    <d v="2017-09-10T00:00:00"/>
    <x v="3"/>
    <x v="8"/>
    <x v="758"/>
    <s v="Robert Waldorf20170910"/>
    <x v="4221"/>
    <x v="24"/>
    <x v="2"/>
    <x v="9"/>
    <s v="ImationÂ Clip USBÂ flash driveÂ - 8 GB"/>
    <n v="112.8"/>
    <n v="6"/>
    <n v="6.77"/>
    <s v="Profit"/>
  </r>
  <r>
    <d v="2017-09-10T00:00:00"/>
    <x v="3"/>
    <x v="8"/>
    <x v="758"/>
    <s v="Robert Waldorf20170910"/>
    <x v="4221"/>
    <x v="24"/>
    <x v="0"/>
    <x v="3"/>
    <s v="Newell 3-Hole Punched Plastic Slotted Magazine Holders for Binders"/>
    <n v="13.71"/>
    <n v="3"/>
    <n v="6.58"/>
    <s v="Profit"/>
  </r>
  <r>
    <d v="2017-09-10T00:00:00"/>
    <x v="3"/>
    <x v="8"/>
    <x v="758"/>
    <s v="Robert Waldorf20170910"/>
    <x v="4221"/>
    <x v="24"/>
    <x v="0"/>
    <x v="0"/>
    <s v="Xerox 1970"/>
    <n v="24.9"/>
    <n v="5"/>
    <n v="11.7"/>
    <s v="Profit"/>
  </r>
  <r>
    <d v="2017-09-10T00:00:00"/>
    <x v="3"/>
    <x v="8"/>
    <x v="758"/>
    <s v="Robert Waldorf20170910"/>
    <x v="4221"/>
    <x v="24"/>
    <x v="0"/>
    <x v="2"/>
    <s v="Fellowes Stor/Drawer Steel Plus Storage Drawers"/>
    <n v="286.29000000000002"/>
    <n v="3"/>
    <n v="17.18"/>
    <s v="Profit"/>
  </r>
  <r>
    <d v="2017-09-10T00:00:00"/>
    <x v="3"/>
    <x v="8"/>
    <x v="758"/>
    <s v="Robert Waldorf20170910"/>
    <x v="4221"/>
    <x v="24"/>
    <x v="0"/>
    <x v="12"/>
    <s v="Acco 6 Outlet Guardian Standard Surge Suppressor"/>
    <n v="24.18"/>
    <n v="2"/>
    <n v="7.25"/>
    <s v="Profit"/>
  </r>
  <r>
    <d v="2017-09-10T00:00:00"/>
    <x v="3"/>
    <x v="8"/>
    <x v="659"/>
    <s v="Skye Norling20170910"/>
    <x v="4222"/>
    <x v="1"/>
    <x v="0"/>
    <x v="3"/>
    <s v="Fellowes PB500 Electric Punch Plastic Comb Binding Machine with Manual Bind"/>
    <n v="762.59"/>
    <n v="3"/>
    <n v="-1143.8900000000001"/>
    <s v="Loss"/>
  </r>
  <r>
    <d v="2017-09-10T00:00:00"/>
    <x v="3"/>
    <x v="8"/>
    <x v="489"/>
    <s v="Shahid Hopkins20170910"/>
    <x v="4223"/>
    <x v="20"/>
    <x v="0"/>
    <x v="0"/>
    <s v="Rediform S.O.S. 1-Up Phone Message Bk, 4-1/4x3-1/16 Bk, 1 Form/Pg, 40 Messages/Bk, 3/Pk"/>
    <n v="18.760000000000002"/>
    <n v="2"/>
    <n v="9"/>
    <s v="Profit"/>
  </r>
  <r>
    <d v="2017-09-10T00:00:00"/>
    <x v="3"/>
    <x v="8"/>
    <x v="592"/>
    <s v="Alex Russell20170910"/>
    <x v="4224"/>
    <x v="32"/>
    <x v="0"/>
    <x v="4"/>
    <s v="Eberhard Faber 3 1/2&quot; Golf Pencils"/>
    <n v="14.88"/>
    <n v="2"/>
    <n v="3.72"/>
    <s v="Profit"/>
  </r>
  <r>
    <d v="2017-09-10T00:00:00"/>
    <x v="3"/>
    <x v="8"/>
    <x v="484"/>
    <s v="Ken Heidel20170910"/>
    <x v="4225"/>
    <x v="10"/>
    <x v="0"/>
    <x v="0"/>
    <s v="Xerox 1906"/>
    <n v="85.06"/>
    <n v="3"/>
    <n v="28.71"/>
    <s v="Profit"/>
  </r>
  <r>
    <d v="2017-09-10T00:00:00"/>
    <x v="3"/>
    <x v="8"/>
    <x v="228"/>
    <s v="Shahid Shariari20170910"/>
    <x v="4226"/>
    <x v="4"/>
    <x v="0"/>
    <x v="3"/>
    <s v="Wilson Jones Suede Grain Vinyl Binders"/>
    <n v="2.78"/>
    <n v="1"/>
    <n v="1.36"/>
    <s v="Profit"/>
  </r>
  <r>
    <d v="2017-09-10T00:00:00"/>
    <x v="3"/>
    <x v="8"/>
    <x v="276"/>
    <s v="Helen Abelman20170910"/>
    <x v="4227"/>
    <x v="10"/>
    <x v="2"/>
    <x v="9"/>
    <s v="Memorex Mini Travel Drive 8 GB USB 2.0 Flash Drive"/>
    <n v="37.06"/>
    <n v="4"/>
    <n v="8.8000000000000007"/>
    <s v="Profit"/>
  </r>
  <r>
    <d v="2017-09-10T00:00:00"/>
    <x v="3"/>
    <x v="8"/>
    <x v="276"/>
    <s v="Helen Abelman20170910"/>
    <x v="4227"/>
    <x v="10"/>
    <x v="2"/>
    <x v="6"/>
    <s v="Cisco IP Phone 7961G-GE VoIP phone"/>
    <n v="259.89999999999998"/>
    <n v="2"/>
    <n v="-56.31"/>
    <s v="Loss"/>
  </r>
  <r>
    <d v="2017-09-11T00:00:00"/>
    <x v="3"/>
    <x v="8"/>
    <x v="361"/>
    <s v="Ryan Crowe20170911"/>
    <x v="4228"/>
    <x v="16"/>
    <x v="1"/>
    <x v="8"/>
    <s v="Howard Miller 11-1/2&quot; Diameter Grantwood Wall Clock"/>
    <n v="34.5"/>
    <n v="1"/>
    <n v="6.04"/>
    <s v="Profit"/>
  </r>
  <r>
    <d v="2017-09-11T00:00:00"/>
    <x v="3"/>
    <x v="8"/>
    <x v="474"/>
    <s v="Daniel Byrd20170911"/>
    <x v="4229"/>
    <x v="4"/>
    <x v="0"/>
    <x v="0"/>
    <s v="Xerox 1935"/>
    <n v="184.66"/>
    <n v="7"/>
    <n v="84.94"/>
    <s v="Profit"/>
  </r>
  <r>
    <d v="2017-09-11T00:00:00"/>
    <x v="3"/>
    <x v="8"/>
    <x v="432"/>
    <s v="Karen Ferguson20170911"/>
    <x v="4230"/>
    <x v="3"/>
    <x v="0"/>
    <x v="0"/>
    <s v="Xerox 1996"/>
    <n v="12.96"/>
    <n v="2"/>
    <n v="6.22"/>
    <s v="Profit"/>
  </r>
  <r>
    <d v="2017-09-11T00:00:00"/>
    <x v="3"/>
    <x v="8"/>
    <x v="432"/>
    <s v="Karen Ferguson20170911"/>
    <x v="4230"/>
    <x v="3"/>
    <x v="0"/>
    <x v="10"/>
    <s v="#10 Self-Seal White Envelopes"/>
    <n v="22.18"/>
    <n v="2"/>
    <n v="10.87"/>
    <s v="Profit"/>
  </r>
  <r>
    <d v="2017-09-11T00:00:00"/>
    <x v="3"/>
    <x v="8"/>
    <x v="432"/>
    <s v="Karen Ferguson20170911"/>
    <x v="4230"/>
    <x v="3"/>
    <x v="1"/>
    <x v="5"/>
    <s v="Hon Pagoda Stacking Chairs"/>
    <n v="2054.27"/>
    <n v="8"/>
    <n v="256.77999999999997"/>
    <s v="Profit"/>
  </r>
  <r>
    <d v="2017-09-11T00:00:00"/>
    <x v="3"/>
    <x v="8"/>
    <x v="454"/>
    <s v="Helen Andreada20170911"/>
    <x v="4231"/>
    <x v="1"/>
    <x v="0"/>
    <x v="7"/>
    <s v="Acco Hot Clips Clips to Go"/>
    <n v="10.53"/>
    <n v="4"/>
    <n v="3.29"/>
    <s v="Profit"/>
  </r>
  <r>
    <d v="2017-09-11T00:00:00"/>
    <x v="3"/>
    <x v="8"/>
    <x v="454"/>
    <s v="Helen Andreada20170911"/>
    <x v="4231"/>
    <x v="1"/>
    <x v="0"/>
    <x v="0"/>
    <s v="Xerox 1927"/>
    <n v="20.54"/>
    <n v="6"/>
    <n v="6.42"/>
    <s v="Profit"/>
  </r>
  <r>
    <d v="2017-09-11T00:00:00"/>
    <x v="3"/>
    <x v="8"/>
    <x v="92"/>
    <s v="Cassandra Brandow20170911"/>
    <x v="4232"/>
    <x v="3"/>
    <x v="1"/>
    <x v="8"/>
    <s v="6&quot; Cubicle Wall Clock, Black"/>
    <n v="32.36"/>
    <n v="4"/>
    <n v="11.65"/>
    <s v="Profit"/>
  </r>
  <r>
    <d v="2017-09-11T00:00:00"/>
    <x v="3"/>
    <x v="8"/>
    <x v="92"/>
    <s v="Cassandra Brandow20170911"/>
    <x v="4232"/>
    <x v="3"/>
    <x v="0"/>
    <x v="12"/>
    <s v="Kensington 4 Outlet MasterPiece Compact Power Control Center"/>
    <n v="406.6"/>
    <n v="5"/>
    <n v="113.85"/>
    <s v="Profit"/>
  </r>
  <r>
    <d v="2017-09-11T00:00:00"/>
    <x v="3"/>
    <x v="8"/>
    <x v="259"/>
    <s v="Jennifer Ferguson20170911"/>
    <x v="4233"/>
    <x v="22"/>
    <x v="1"/>
    <x v="5"/>
    <s v="Office Star - Contemporary Task Swivel Chair"/>
    <n v="177.57"/>
    <n v="2"/>
    <n v="8.8800000000000008"/>
    <s v="Profit"/>
  </r>
  <r>
    <d v="2017-09-11T00:00:00"/>
    <x v="3"/>
    <x v="8"/>
    <x v="259"/>
    <s v="Jennifer Ferguson20170911"/>
    <x v="4233"/>
    <x v="22"/>
    <x v="0"/>
    <x v="0"/>
    <s v="Xerox 225"/>
    <n v="19.440000000000001"/>
    <n v="3"/>
    <n v="9.33"/>
    <s v="Profit"/>
  </r>
  <r>
    <d v="2017-09-11T00:00:00"/>
    <x v="3"/>
    <x v="8"/>
    <x v="259"/>
    <s v="Jennifer Ferguson20170911"/>
    <x v="4233"/>
    <x v="22"/>
    <x v="0"/>
    <x v="0"/>
    <s v="Xerox 1894"/>
    <n v="71.28"/>
    <n v="11"/>
    <n v="34.21"/>
    <s v="Profit"/>
  </r>
  <r>
    <d v="2017-09-11T00:00:00"/>
    <x v="3"/>
    <x v="8"/>
    <x v="259"/>
    <s v="Jennifer Ferguson20170911"/>
    <x v="4233"/>
    <x v="22"/>
    <x v="0"/>
    <x v="3"/>
    <s v="Ibico Ibimaster 300 Manual Binding System"/>
    <n v="1471.96"/>
    <n v="5"/>
    <n v="459.99"/>
    <s v="Profit"/>
  </r>
  <r>
    <d v="2017-09-11T00:00:00"/>
    <x v="3"/>
    <x v="8"/>
    <x v="259"/>
    <s v="Jennifer Ferguson20170911"/>
    <x v="4233"/>
    <x v="22"/>
    <x v="2"/>
    <x v="6"/>
    <s v="iOttie XL Car Mount"/>
    <n v="79.959999999999994"/>
    <n v="5"/>
    <n v="-17.989999999999998"/>
    <s v="Loss"/>
  </r>
  <r>
    <d v="2017-09-11T00:00:00"/>
    <x v="3"/>
    <x v="8"/>
    <x v="204"/>
    <s v="Cindy Chapman20170911"/>
    <x v="4234"/>
    <x v="0"/>
    <x v="0"/>
    <x v="0"/>
    <s v="Xerox 1953"/>
    <n v="10.27"/>
    <n v="3"/>
    <n v="3.21"/>
    <s v="Profit"/>
  </r>
  <r>
    <d v="2017-09-11T00:00:00"/>
    <x v="3"/>
    <x v="8"/>
    <x v="204"/>
    <s v="Cindy Chapman20170911"/>
    <x v="4234"/>
    <x v="0"/>
    <x v="1"/>
    <x v="13"/>
    <s v="Bevis Round Conference Table Top &amp; Single Column Base"/>
    <n v="512.19000000000005"/>
    <n v="5"/>
    <n v="-65.849999999999994"/>
    <s v="Loss"/>
  </r>
  <r>
    <d v="2017-09-11T00:00:00"/>
    <x v="3"/>
    <x v="8"/>
    <x v="204"/>
    <s v="Cindy Chapman20170911"/>
    <x v="4234"/>
    <x v="0"/>
    <x v="0"/>
    <x v="12"/>
    <s v="Commercial WindTunnel Clean Air Upright Vacuum, Replacement Belts, Filtration Bags"/>
    <n v="1.56"/>
    <n v="2"/>
    <n v="-4.2"/>
    <s v="Loss"/>
  </r>
  <r>
    <d v="2017-09-11T00:00:00"/>
    <x v="3"/>
    <x v="8"/>
    <x v="484"/>
    <s v="Ken Heidel20170911"/>
    <x v="4235"/>
    <x v="3"/>
    <x v="2"/>
    <x v="6"/>
    <s v="OtterBox Defender Series Case - Samsung Galaxy S4"/>
    <n v="143.94999999999999"/>
    <n v="6"/>
    <n v="17.989999999999998"/>
    <s v="Profit"/>
  </r>
  <r>
    <d v="2017-09-11T00:00:00"/>
    <x v="3"/>
    <x v="8"/>
    <x v="484"/>
    <s v="Ken Heidel20170911"/>
    <x v="4235"/>
    <x v="3"/>
    <x v="0"/>
    <x v="0"/>
    <s v="Xerox 192"/>
    <n v="19.440000000000001"/>
    <n v="3"/>
    <n v="9.33"/>
    <s v="Profit"/>
  </r>
  <r>
    <d v="2017-09-11T00:00:00"/>
    <x v="3"/>
    <x v="8"/>
    <x v="92"/>
    <s v="Cassandra Brandow20170911"/>
    <x v="4232"/>
    <x v="6"/>
    <x v="0"/>
    <x v="12"/>
    <s v="Hoover Commercial SteamVac"/>
    <n v="67.900000000000006"/>
    <n v="5"/>
    <n v="20.37"/>
    <s v="Profit"/>
  </r>
  <r>
    <d v="2017-09-11T00:00:00"/>
    <x v="3"/>
    <x v="8"/>
    <x v="228"/>
    <s v="Shahid Shariari20170911"/>
    <x v="4236"/>
    <x v="5"/>
    <x v="0"/>
    <x v="12"/>
    <s v="Fellowes Premier Superior Surge Suppressor, 10-Outlet, With Phone and Remote"/>
    <n v="195.68"/>
    <n v="4"/>
    <n v="50.88"/>
    <s v="Profit"/>
  </r>
  <r>
    <d v="2017-09-11T00:00:00"/>
    <x v="3"/>
    <x v="8"/>
    <x v="228"/>
    <s v="Shahid Shariari20170911"/>
    <x v="4236"/>
    <x v="5"/>
    <x v="0"/>
    <x v="7"/>
    <s v="Acco Clips to Go Binder Clips, 24 Clips in Two Sizes"/>
    <n v="14.2"/>
    <n v="4"/>
    <n v="6.67"/>
    <s v="Profit"/>
  </r>
  <r>
    <d v="2017-09-12T00:00:00"/>
    <x v="3"/>
    <x v="8"/>
    <x v="401"/>
    <s v="Jessica Myrick20170912"/>
    <x v="4237"/>
    <x v="3"/>
    <x v="1"/>
    <x v="8"/>
    <s v="Eldon Image Series Desk Accessories, Burgundy"/>
    <n v="8.36"/>
    <n v="2"/>
    <n v="3.01"/>
    <s v="Profit"/>
  </r>
  <r>
    <d v="2017-09-12T00:00:00"/>
    <x v="3"/>
    <x v="8"/>
    <x v="540"/>
    <s v="Bart Folk20170912"/>
    <x v="4238"/>
    <x v="36"/>
    <x v="0"/>
    <x v="0"/>
    <s v="Adams Telephone Message Book w/Frequently-Called Numbers Space, 400 Messages per Book"/>
    <n v="39.9"/>
    <n v="5"/>
    <n v="19.95"/>
    <s v="Profit"/>
  </r>
  <r>
    <d v="2017-09-12T00:00:00"/>
    <x v="3"/>
    <x v="8"/>
    <x v="540"/>
    <s v="Bart Folk20170912"/>
    <x v="4238"/>
    <x v="36"/>
    <x v="0"/>
    <x v="12"/>
    <s v="Fellowes Basic Home/Office Series Surge Protectors"/>
    <n v="90.86"/>
    <n v="7"/>
    <n v="26.35"/>
    <s v="Profit"/>
  </r>
  <r>
    <d v="2017-09-12T00:00:00"/>
    <x v="3"/>
    <x v="8"/>
    <x v="540"/>
    <s v="Bart Folk20170912"/>
    <x v="4238"/>
    <x v="36"/>
    <x v="0"/>
    <x v="0"/>
    <s v="Xerox 1939"/>
    <n v="94.85"/>
    <n v="5"/>
    <n v="45.53"/>
    <s v="Profit"/>
  </r>
  <r>
    <d v="2017-09-12T00:00:00"/>
    <x v="3"/>
    <x v="8"/>
    <x v="351"/>
    <s v="Don Jones20170912"/>
    <x v="4239"/>
    <x v="43"/>
    <x v="0"/>
    <x v="0"/>
    <s v="Xerox 209"/>
    <n v="45.36"/>
    <n v="7"/>
    <n v="21.77"/>
    <s v="Profit"/>
  </r>
  <r>
    <d v="2017-09-12T00:00:00"/>
    <x v="3"/>
    <x v="8"/>
    <x v="351"/>
    <s v="Don Jones20170912"/>
    <x v="4239"/>
    <x v="43"/>
    <x v="0"/>
    <x v="3"/>
    <s v="Aluminum Screw Posts"/>
    <n v="45.78"/>
    <n v="3"/>
    <n v="22.89"/>
    <s v="Profit"/>
  </r>
  <r>
    <d v="2017-09-12T00:00:00"/>
    <x v="3"/>
    <x v="8"/>
    <x v="522"/>
    <s v="John Murray20170912"/>
    <x v="4240"/>
    <x v="3"/>
    <x v="0"/>
    <x v="0"/>
    <s v="Eaton Premium Continuous-Feed Paper, 25% Cotton, Letter Size, White, 1000 Shts/Box"/>
    <n v="166.44"/>
    <n v="3"/>
    <n v="79.89"/>
    <s v="Profit"/>
  </r>
  <r>
    <d v="2017-09-13T00:00:00"/>
    <x v="3"/>
    <x v="8"/>
    <x v="25"/>
    <s v="Speros Goranitis20170913"/>
    <x v="4241"/>
    <x v="25"/>
    <x v="0"/>
    <x v="4"/>
    <s v="Fluorescent Highlighters by Dixon"/>
    <n v="15.92"/>
    <n v="5"/>
    <n v="2.79"/>
    <s v="Profit"/>
  </r>
  <r>
    <d v="2017-09-14T00:00:00"/>
    <x v="3"/>
    <x v="8"/>
    <x v="463"/>
    <s v="Tracy Blumstein20170914"/>
    <x v="4242"/>
    <x v="14"/>
    <x v="0"/>
    <x v="0"/>
    <s v="Telephone Message Books with Fax/Mobile Section, 5 1/2&quot; x 3 3/16&quot;"/>
    <n v="19.05"/>
    <n v="3"/>
    <n v="8.76"/>
    <s v="Profit"/>
  </r>
  <r>
    <d v="2017-09-14T00:00:00"/>
    <x v="3"/>
    <x v="8"/>
    <x v="235"/>
    <s v="Liz Thompson20170914"/>
    <x v="4243"/>
    <x v="23"/>
    <x v="0"/>
    <x v="4"/>
    <s v="Boston Home &amp; Office Model 2000 Electric Pencil Sharpeners"/>
    <n v="70.95"/>
    <n v="3"/>
    <n v="18.45"/>
    <s v="Profit"/>
  </r>
  <r>
    <d v="2017-09-14T00:00:00"/>
    <x v="3"/>
    <x v="8"/>
    <x v="733"/>
    <s v="Joy Bell-20170914"/>
    <x v="4244"/>
    <x v="3"/>
    <x v="0"/>
    <x v="1"/>
    <s v="Avery 48"/>
    <n v="56.7"/>
    <n v="9"/>
    <n v="26.08"/>
    <s v="Profit"/>
  </r>
  <r>
    <d v="2017-09-14T00:00:00"/>
    <x v="3"/>
    <x v="8"/>
    <x v="255"/>
    <s v="Pamela Stobb20170914"/>
    <x v="4245"/>
    <x v="2"/>
    <x v="0"/>
    <x v="3"/>
    <s v="GBC Instant Report Kit"/>
    <n v="3.88"/>
    <n v="2"/>
    <n v="-2.59"/>
    <s v="Loss"/>
  </r>
  <r>
    <d v="2017-09-14T00:00:00"/>
    <x v="3"/>
    <x v="8"/>
    <x v="255"/>
    <s v="Pamela Stobb20170914"/>
    <x v="4245"/>
    <x v="2"/>
    <x v="2"/>
    <x v="15"/>
    <s v="Ricoh - Ink Collector Unit for GX3000 Series Printers"/>
    <n v="12.59"/>
    <n v="1"/>
    <n v="-18.04"/>
    <s v="Loss"/>
  </r>
  <r>
    <d v="2017-09-14T00:00:00"/>
    <x v="3"/>
    <x v="8"/>
    <x v="255"/>
    <s v="Pamela Stobb20170914"/>
    <x v="4245"/>
    <x v="2"/>
    <x v="1"/>
    <x v="5"/>
    <s v="Office Star - Ergonomically Designed Knee Chair"/>
    <n v="113.37"/>
    <n v="2"/>
    <n v="-29.15"/>
    <s v="Loss"/>
  </r>
  <r>
    <d v="2017-09-14T00:00:00"/>
    <x v="3"/>
    <x v="8"/>
    <x v="255"/>
    <s v="Pamela Stobb20170914"/>
    <x v="4245"/>
    <x v="2"/>
    <x v="0"/>
    <x v="3"/>
    <s v="Aluminum Screw Posts"/>
    <n v="18.309999999999999"/>
    <n v="4"/>
    <n v="-12.21"/>
    <s v="Loss"/>
  </r>
  <r>
    <d v="2017-09-14T00:00:00"/>
    <x v="3"/>
    <x v="8"/>
    <x v="255"/>
    <s v="Pamela Stobb20170914"/>
    <x v="4245"/>
    <x v="2"/>
    <x v="1"/>
    <x v="8"/>
    <s v="Tensor Track Tree Floor Lamp"/>
    <n v="127.94"/>
    <n v="8"/>
    <n v="4.8"/>
    <s v="Profit"/>
  </r>
  <r>
    <d v="2017-09-14T00:00:00"/>
    <x v="3"/>
    <x v="8"/>
    <x v="255"/>
    <s v="Pamela Stobb20170914"/>
    <x v="4245"/>
    <x v="2"/>
    <x v="2"/>
    <x v="15"/>
    <s v="Lexmark MarkNet N8150 Wireless Print Server"/>
    <n v="241.17"/>
    <n v="2"/>
    <n v="-168.82"/>
    <s v="Loss"/>
  </r>
  <r>
    <d v="2017-09-14T00:00:00"/>
    <x v="3"/>
    <x v="8"/>
    <x v="159"/>
    <s v="Dorothy Badders20170914"/>
    <x v="4246"/>
    <x v="25"/>
    <x v="0"/>
    <x v="12"/>
    <s v="3.6 Cubic Foot Counter Height Office Refrigerator"/>
    <n v="942.78"/>
    <n v="4"/>
    <n v="94.28"/>
    <s v="Profit"/>
  </r>
  <r>
    <d v="2017-09-14T00:00:00"/>
    <x v="3"/>
    <x v="8"/>
    <x v="159"/>
    <s v="Dorothy Badders20170914"/>
    <x v="4246"/>
    <x v="25"/>
    <x v="0"/>
    <x v="0"/>
    <s v="Xerox 1988"/>
    <n v="74.349999999999994"/>
    <n v="3"/>
    <n v="23.24"/>
    <s v="Profit"/>
  </r>
  <r>
    <d v="2017-09-14T00:00:00"/>
    <x v="3"/>
    <x v="8"/>
    <x v="680"/>
    <s v="Roger Barcio20170914"/>
    <x v="4247"/>
    <x v="20"/>
    <x v="2"/>
    <x v="6"/>
    <s v="Wilson SignalBoost 841262 DB PRO Amplifier Kit"/>
    <n v="1079.8499999999999"/>
    <n v="3"/>
    <n v="323.95999999999998"/>
    <s v="Profit"/>
  </r>
  <r>
    <d v="2017-09-14T00:00:00"/>
    <x v="3"/>
    <x v="8"/>
    <x v="680"/>
    <s v="Roger Barcio20170914"/>
    <x v="4247"/>
    <x v="20"/>
    <x v="0"/>
    <x v="2"/>
    <s v="Sensible Storage WireTech Storage Systems"/>
    <n v="70.98"/>
    <n v="1"/>
    <n v="3.55"/>
    <s v="Profit"/>
  </r>
  <r>
    <d v="2017-09-14T00:00:00"/>
    <x v="3"/>
    <x v="8"/>
    <x v="680"/>
    <s v="Roger Barcio20170914"/>
    <x v="4247"/>
    <x v="20"/>
    <x v="0"/>
    <x v="4"/>
    <s v="Bulldog Table or Wall-Mount Pencil Sharpener"/>
    <n v="29.95"/>
    <n v="5"/>
    <n v="8.69"/>
    <s v="Profit"/>
  </r>
  <r>
    <d v="2017-09-14T00:00:00"/>
    <x v="3"/>
    <x v="8"/>
    <x v="680"/>
    <s v="Roger Barcio20170914"/>
    <x v="4247"/>
    <x v="20"/>
    <x v="1"/>
    <x v="5"/>
    <s v="Office Star - Contemporary Task Swivel chair with Loop Arms, Charcoal"/>
    <n v="589.41"/>
    <n v="5"/>
    <n v="-6.55"/>
    <s v="Loss"/>
  </r>
  <r>
    <d v="2017-09-14T00:00:00"/>
    <x v="3"/>
    <x v="8"/>
    <x v="742"/>
    <s v="Henia Zydlo20170914"/>
    <x v="4248"/>
    <x v="20"/>
    <x v="0"/>
    <x v="0"/>
    <s v="Xerox 1980"/>
    <n v="8.56"/>
    <n v="2"/>
    <n v="3.85"/>
    <s v="Profit"/>
  </r>
  <r>
    <d v="2017-09-14T00:00:00"/>
    <x v="3"/>
    <x v="8"/>
    <x v="742"/>
    <s v="Henia Zydlo20170914"/>
    <x v="4248"/>
    <x v="20"/>
    <x v="0"/>
    <x v="0"/>
    <s v="Xerox 1987"/>
    <n v="11.56"/>
    <n v="2"/>
    <n v="5.66"/>
    <s v="Profit"/>
  </r>
  <r>
    <d v="2017-09-14T00:00:00"/>
    <x v="3"/>
    <x v="8"/>
    <x v="563"/>
    <s v="Craig Yedwab20170914"/>
    <x v="4249"/>
    <x v="10"/>
    <x v="2"/>
    <x v="9"/>
    <s v="Logitech Wireless Gaming Headset G930"/>
    <n v="895.94"/>
    <n v="7"/>
    <n v="190.39"/>
    <s v="Profit"/>
  </r>
  <r>
    <d v="2017-09-15T00:00:00"/>
    <x v="3"/>
    <x v="8"/>
    <x v="653"/>
    <s v="Brenda Bowman20170915"/>
    <x v="4250"/>
    <x v="0"/>
    <x v="0"/>
    <x v="0"/>
    <s v="Xerox 1897"/>
    <n v="31.87"/>
    <n v="8"/>
    <n v="11.55"/>
    <s v="Profit"/>
  </r>
  <r>
    <d v="2017-09-15T00:00:00"/>
    <x v="3"/>
    <x v="8"/>
    <x v="690"/>
    <s v="Meg O'Connel20170915"/>
    <x v="4251"/>
    <x v="20"/>
    <x v="1"/>
    <x v="8"/>
    <s v="Master Caster Door Stop, Brown"/>
    <n v="35.56"/>
    <n v="7"/>
    <n v="12.09"/>
    <s v="Profit"/>
  </r>
  <r>
    <d v="2017-09-15T00:00:00"/>
    <x v="3"/>
    <x v="8"/>
    <x v="56"/>
    <s v="Dave Brooks20170915"/>
    <x v="4252"/>
    <x v="1"/>
    <x v="2"/>
    <x v="6"/>
    <s v="Avaya 5420 Digital phone"/>
    <n v="323.98"/>
    <n v="3"/>
    <n v="20.25"/>
    <s v="Profit"/>
  </r>
  <r>
    <d v="2017-09-15T00:00:00"/>
    <x v="3"/>
    <x v="8"/>
    <x v="319"/>
    <s v="Carl Ludwig20170915"/>
    <x v="4253"/>
    <x v="32"/>
    <x v="2"/>
    <x v="6"/>
    <s v="GE DSL Phone Line Filter"/>
    <n v="39.99"/>
    <n v="1"/>
    <n v="11.6"/>
    <s v="Profit"/>
  </r>
  <r>
    <d v="2017-09-15T00:00:00"/>
    <x v="3"/>
    <x v="8"/>
    <x v="319"/>
    <s v="Carl Ludwig20170915"/>
    <x v="4253"/>
    <x v="32"/>
    <x v="0"/>
    <x v="4"/>
    <s v="Avery Hi-Liter EverBold Pen Style Fluorescent Highlighters, 4/Pack"/>
    <n v="16.28"/>
    <n v="2"/>
    <n v="6.51"/>
    <s v="Profit"/>
  </r>
  <r>
    <d v="2017-09-15T00:00:00"/>
    <x v="3"/>
    <x v="8"/>
    <x v="319"/>
    <s v="Carl Ludwig20170915"/>
    <x v="4253"/>
    <x v="32"/>
    <x v="1"/>
    <x v="11"/>
    <s v="Atlantic Metals Mobile 3-Shelf Bookcases, Custom Colors"/>
    <n v="782.94"/>
    <n v="3"/>
    <n v="203.56"/>
    <s v="Profit"/>
  </r>
  <r>
    <d v="2017-09-15T00:00:00"/>
    <x v="3"/>
    <x v="8"/>
    <x v="319"/>
    <s v="Carl Ludwig20170915"/>
    <x v="4253"/>
    <x v="32"/>
    <x v="0"/>
    <x v="3"/>
    <s v="Wilson Jones Heavy-Duty Casebound Ring Binders with Metal Hinges"/>
    <n v="242.48"/>
    <n v="7"/>
    <n v="116.39"/>
    <s v="Profit"/>
  </r>
  <r>
    <d v="2017-09-15T00:00:00"/>
    <x v="3"/>
    <x v="8"/>
    <x v="414"/>
    <s v="Erica Smith20170915"/>
    <x v="4254"/>
    <x v="3"/>
    <x v="0"/>
    <x v="3"/>
    <s v="GBC DocuBind 200 Manual Binding Machine"/>
    <n v="2357.4899999999998"/>
    <n v="7"/>
    <n v="884.06"/>
    <s v="Profit"/>
  </r>
  <r>
    <d v="2017-09-15T00:00:00"/>
    <x v="3"/>
    <x v="8"/>
    <x v="414"/>
    <s v="Erica Smith20170915"/>
    <x v="4254"/>
    <x v="3"/>
    <x v="2"/>
    <x v="6"/>
    <s v="Panasonic KX-TG6844B Expandable Digital Cordless Telephone"/>
    <n v="369.54"/>
    <n v="7"/>
    <n v="32.340000000000003"/>
    <s v="Profit"/>
  </r>
  <r>
    <d v="2017-09-15T00:00:00"/>
    <x v="3"/>
    <x v="8"/>
    <x v="414"/>
    <s v="Erica Smith20170915"/>
    <x v="4254"/>
    <x v="3"/>
    <x v="1"/>
    <x v="5"/>
    <s v="Global Deluxe Steno Chair"/>
    <n v="184.75"/>
    <n v="3"/>
    <n v="-20.78"/>
    <s v="Loss"/>
  </r>
  <r>
    <d v="2017-09-15T00:00:00"/>
    <x v="3"/>
    <x v="8"/>
    <x v="513"/>
    <s v="Alan Barnes20170915"/>
    <x v="4255"/>
    <x v="15"/>
    <x v="0"/>
    <x v="0"/>
    <s v="Xerox 1893"/>
    <n v="163.96"/>
    <n v="5"/>
    <n v="59.44"/>
    <s v="Profit"/>
  </r>
  <r>
    <d v="2017-09-15T00:00:00"/>
    <x v="3"/>
    <x v="8"/>
    <x v="247"/>
    <s v="Rick Duston20170915"/>
    <x v="4256"/>
    <x v="3"/>
    <x v="1"/>
    <x v="5"/>
    <s v="Leather Task Chair, Black"/>
    <n v="218.35"/>
    <n v="3"/>
    <n v="0"/>
    <s v="Loss"/>
  </r>
  <r>
    <d v="2017-09-15T00:00:00"/>
    <x v="3"/>
    <x v="8"/>
    <x v="247"/>
    <s v="Rick Duston20170915"/>
    <x v="4256"/>
    <x v="3"/>
    <x v="1"/>
    <x v="8"/>
    <s v="Tenex 46&quot; x 60&quot; Computer Anti-Static Chairmat, Rectangular Shaped"/>
    <n v="529.9"/>
    <n v="5"/>
    <n v="105.98"/>
    <s v="Profit"/>
  </r>
  <r>
    <d v="2017-09-15T00:00:00"/>
    <x v="3"/>
    <x v="8"/>
    <x v="247"/>
    <s v="Rick Duston20170915"/>
    <x v="4256"/>
    <x v="3"/>
    <x v="0"/>
    <x v="4"/>
    <s v="Peel-Off China Markers"/>
    <n v="99.3"/>
    <n v="10"/>
    <n v="41.71"/>
    <s v="Profit"/>
  </r>
  <r>
    <d v="2017-09-15T00:00:00"/>
    <x v="3"/>
    <x v="8"/>
    <x v="247"/>
    <s v="Rick Duston20170915"/>
    <x v="4256"/>
    <x v="3"/>
    <x v="0"/>
    <x v="12"/>
    <s v="Belkin 5 Outlet SurgeMaster Power Centers"/>
    <n v="108.96"/>
    <n v="2"/>
    <n v="30.51"/>
    <s v="Profit"/>
  </r>
  <r>
    <d v="2017-09-15T00:00:00"/>
    <x v="3"/>
    <x v="8"/>
    <x v="247"/>
    <s v="Rick Duston20170915"/>
    <x v="4256"/>
    <x v="3"/>
    <x v="0"/>
    <x v="3"/>
    <s v="Cardinal Poly Pocket Divider Pockets for Ring Binders"/>
    <n v="2.69"/>
    <n v="1"/>
    <n v="0.84"/>
    <s v="Profit"/>
  </r>
  <r>
    <d v="2017-09-15T00:00:00"/>
    <x v="3"/>
    <x v="8"/>
    <x v="789"/>
    <s v="Theresa Coyne20170915"/>
    <x v="4257"/>
    <x v="23"/>
    <x v="1"/>
    <x v="8"/>
    <s v="DAX Two-Tone Rosewood/Black Document Frame, Desktop, 5 x 7"/>
    <n v="47.4"/>
    <n v="5"/>
    <n v="18.96"/>
    <s v="Profit"/>
  </r>
  <r>
    <d v="2017-09-15T00:00:00"/>
    <x v="3"/>
    <x v="8"/>
    <x v="789"/>
    <s v="Theresa Coyne20170915"/>
    <x v="4257"/>
    <x v="23"/>
    <x v="1"/>
    <x v="5"/>
    <s v="SAFCO Folding Chair Trolley"/>
    <n v="512.96"/>
    <n v="4"/>
    <n v="143.63"/>
    <s v="Profit"/>
  </r>
  <r>
    <d v="2017-09-15T00:00:00"/>
    <x v="3"/>
    <x v="8"/>
    <x v="789"/>
    <s v="Theresa Coyne20170915"/>
    <x v="4257"/>
    <x v="23"/>
    <x v="2"/>
    <x v="6"/>
    <s v="Plantronics 81402"/>
    <n v="395.94"/>
    <n v="6"/>
    <n v="102.94"/>
    <s v="Profit"/>
  </r>
  <r>
    <d v="2017-09-15T00:00:00"/>
    <x v="3"/>
    <x v="8"/>
    <x v="789"/>
    <s v="Theresa Coyne20170915"/>
    <x v="4257"/>
    <x v="23"/>
    <x v="0"/>
    <x v="2"/>
    <s v="Contico 72&quot;H Heavy-Duty Storage System"/>
    <n v="81.96"/>
    <n v="2"/>
    <n v="0"/>
    <s v="Loss"/>
  </r>
  <r>
    <d v="2017-09-15T00:00:00"/>
    <x v="3"/>
    <x v="8"/>
    <x v="309"/>
    <s v="Charles Crestani20170915"/>
    <x v="4258"/>
    <x v="0"/>
    <x v="0"/>
    <x v="4"/>
    <s v="Prismacolor Color Pencil Set"/>
    <n v="31.74"/>
    <n v="2"/>
    <n v="8.33"/>
    <s v="Profit"/>
  </r>
  <r>
    <d v="2017-09-15T00:00:00"/>
    <x v="3"/>
    <x v="8"/>
    <x v="344"/>
    <s v="Gene McClure20170915"/>
    <x v="4259"/>
    <x v="22"/>
    <x v="0"/>
    <x v="4"/>
    <s v="BIC Brite Liner Highlighters"/>
    <n v="12.42"/>
    <n v="3"/>
    <n v="5.22"/>
    <s v="Profit"/>
  </r>
  <r>
    <d v="2017-09-15T00:00:00"/>
    <x v="3"/>
    <x v="8"/>
    <x v="222"/>
    <s v="Dean percer20170915"/>
    <x v="4260"/>
    <x v="37"/>
    <x v="0"/>
    <x v="2"/>
    <s v="Eldon ProFile File 'N Store Portable File Tub Letter/Legal Size Black"/>
    <n v="38.619999999999997"/>
    <n v="2"/>
    <n v="10.81"/>
    <s v="Profit"/>
  </r>
  <r>
    <d v="2017-09-15T00:00:00"/>
    <x v="3"/>
    <x v="8"/>
    <x v="222"/>
    <s v="Dean percer20170915"/>
    <x v="4260"/>
    <x v="37"/>
    <x v="2"/>
    <x v="9"/>
    <s v="Micro Innovations Wireless Classic Keyboard with Mouse"/>
    <n v="59.98"/>
    <n v="2"/>
    <n v="10.8"/>
    <s v="Profit"/>
  </r>
  <r>
    <d v="2017-09-15T00:00:00"/>
    <x v="3"/>
    <x v="8"/>
    <x v="712"/>
    <s v="Doug O'Connell20170915"/>
    <x v="4261"/>
    <x v="27"/>
    <x v="0"/>
    <x v="3"/>
    <s v="Avery Trapezoid Ring Binder, 3&quot; Capacity, Black, 1040 sheets"/>
    <n v="295.06"/>
    <n v="9"/>
    <n v="106.96"/>
    <s v="Profit"/>
  </r>
  <r>
    <d v="2017-09-15T00:00:00"/>
    <x v="3"/>
    <x v="8"/>
    <x v="431"/>
    <s v="Christopher Schild20170915"/>
    <x v="4262"/>
    <x v="3"/>
    <x v="1"/>
    <x v="13"/>
    <s v="Bretford Rectangular Conference Table Tops"/>
    <n v="300.89999999999998"/>
    <n v="1"/>
    <n v="11.28"/>
    <s v="Profit"/>
  </r>
  <r>
    <d v="2017-09-16T00:00:00"/>
    <x v="3"/>
    <x v="8"/>
    <x v="323"/>
    <s v="Barry Blumstein20170916"/>
    <x v="4263"/>
    <x v="3"/>
    <x v="0"/>
    <x v="0"/>
    <s v="Ampad Gold Fibre Wirebound Steno Books, 6&quot; x 9&quot;, Gregg Ruled"/>
    <n v="8.82"/>
    <n v="2"/>
    <n v="4.0599999999999996"/>
    <s v="Profit"/>
  </r>
  <r>
    <d v="2017-09-16T00:00:00"/>
    <x v="3"/>
    <x v="8"/>
    <x v="323"/>
    <s v="Barry Blumstein20170916"/>
    <x v="4263"/>
    <x v="3"/>
    <x v="0"/>
    <x v="4"/>
    <s v="Newell 330"/>
    <n v="5.98"/>
    <n v="1"/>
    <n v="1.55"/>
    <s v="Profit"/>
  </r>
  <r>
    <d v="2017-09-16T00:00:00"/>
    <x v="3"/>
    <x v="8"/>
    <x v="705"/>
    <s v="Jay Fein20170916"/>
    <x v="4264"/>
    <x v="0"/>
    <x v="0"/>
    <x v="10"/>
    <s v="Manila Recycled Extra-Heavyweight Clasp Envelopes, 6&quot; x 9&quot;"/>
    <n v="17.57"/>
    <n v="2"/>
    <n v="6.37"/>
    <s v="Profit"/>
  </r>
  <r>
    <d v="2017-09-16T00:00:00"/>
    <x v="3"/>
    <x v="8"/>
    <x v="705"/>
    <s v="Jay Fein20170916"/>
    <x v="4264"/>
    <x v="0"/>
    <x v="2"/>
    <x v="6"/>
    <s v="ClearSounds CSC500 Amplified Spirit Phone Corded phone"/>
    <n v="55.99"/>
    <n v="1"/>
    <n v="5.6"/>
    <s v="Profit"/>
  </r>
  <r>
    <d v="2017-09-16T00:00:00"/>
    <x v="3"/>
    <x v="8"/>
    <x v="692"/>
    <s v="Adam Bellavance20170916"/>
    <x v="4265"/>
    <x v="2"/>
    <x v="0"/>
    <x v="0"/>
    <s v="Xerox 231"/>
    <n v="20.74"/>
    <n v="4"/>
    <n v="7.26"/>
    <s v="Profit"/>
  </r>
  <r>
    <d v="2017-09-16T00:00:00"/>
    <x v="3"/>
    <x v="8"/>
    <x v="423"/>
    <s v="Adam Shillingsburg20170916"/>
    <x v="4266"/>
    <x v="2"/>
    <x v="2"/>
    <x v="9"/>
    <s v="Logitech Trackman Marble Mouse"/>
    <n v="71.98"/>
    <n v="3"/>
    <n v="19.79"/>
    <s v="Profit"/>
  </r>
  <r>
    <d v="2017-09-16T00:00:00"/>
    <x v="3"/>
    <x v="8"/>
    <x v="423"/>
    <s v="Adam Shillingsburg20170916"/>
    <x v="4266"/>
    <x v="2"/>
    <x v="1"/>
    <x v="8"/>
    <s v="Eldon Expressions Punched Metal &amp; Wood Desk Accessories, Black &amp; Cherry"/>
    <n v="22.51"/>
    <n v="3"/>
    <n v="2.25"/>
    <s v="Profit"/>
  </r>
  <r>
    <d v="2017-09-16T00:00:00"/>
    <x v="3"/>
    <x v="8"/>
    <x v="423"/>
    <s v="Adam Shillingsburg20170916"/>
    <x v="4266"/>
    <x v="2"/>
    <x v="0"/>
    <x v="3"/>
    <s v="Binder Posts"/>
    <n v="3.44"/>
    <n v="2"/>
    <n v="-2.76"/>
    <s v="Loss"/>
  </r>
  <r>
    <d v="2017-09-16T00:00:00"/>
    <x v="3"/>
    <x v="8"/>
    <x v="423"/>
    <s v="Adam Shillingsburg20170916"/>
    <x v="4266"/>
    <x v="2"/>
    <x v="0"/>
    <x v="3"/>
    <s v="GBC DocuBind TL300 Electric Binding System"/>
    <n v="538.19000000000005"/>
    <n v="2"/>
    <n v="-412.62"/>
    <s v="Loss"/>
  </r>
  <r>
    <d v="2017-09-16T00:00:00"/>
    <x v="3"/>
    <x v="8"/>
    <x v="423"/>
    <s v="Adam Shillingsburg20170916"/>
    <x v="4266"/>
    <x v="2"/>
    <x v="2"/>
    <x v="9"/>
    <s v="Logitech 910-002974 M325 Wireless Mouse for Web Scrolling"/>
    <n v="47.98"/>
    <n v="2"/>
    <n v="14.4"/>
    <s v="Profit"/>
  </r>
  <r>
    <d v="2017-09-16T00:00:00"/>
    <x v="3"/>
    <x v="8"/>
    <x v="216"/>
    <s v="Evan Henry20170916"/>
    <x v="4267"/>
    <x v="2"/>
    <x v="0"/>
    <x v="0"/>
    <s v="Xerox 1927"/>
    <n v="20.54"/>
    <n v="6"/>
    <n v="6.42"/>
    <s v="Profit"/>
  </r>
  <r>
    <d v="2017-09-16T00:00:00"/>
    <x v="3"/>
    <x v="8"/>
    <x v="563"/>
    <s v="Craig Yedwab20170916"/>
    <x v="4268"/>
    <x v="3"/>
    <x v="0"/>
    <x v="7"/>
    <s v="OIC Colored Binder Clips, Assorted Sizes"/>
    <n v="17.899999999999999"/>
    <n v="5"/>
    <n v="8.77"/>
    <s v="Profit"/>
  </r>
  <r>
    <d v="2017-09-16T00:00:00"/>
    <x v="3"/>
    <x v="8"/>
    <x v="750"/>
    <s v="Craig Leslie20170916"/>
    <x v="4269"/>
    <x v="5"/>
    <x v="2"/>
    <x v="9"/>
    <s v="KeyTronicÂ E03601U1 -Â KeyboardÂ - Beige"/>
    <n v="18"/>
    <n v="1"/>
    <n v="3.24"/>
    <s v="Profit"/>
  </r>
  <r>
    <d v="2017-09-17T00:00:00"/>
    <x v="3"/>
    <x v="8"/>
    <x v="717"/>
    <s v="Tom Prescott20170917"/>
    <x v="4270"/>
    <x v="22"/>
    <x v="0"/>
    <x v="0"/>
    <s v="Xerox 1984"/>
    <n v="12.96"/>
    <n v="2"/>
    <n v="6.35"/>
    <s v="Profit"/>
  </r>
  <r>
    <d v="2017-09-17T00:00:00"/>
    <x v="3"/>
    <x v="8"/>
    <x v="690"/>
    <s v="Meg O'Connel20170917"/>
    <x v="4271"/>
    <x v="4"/>
    <x v="1"/>
    <x v="5"/>
    <s v="Global Ergonomic Managers Chair"/>
    <n v="723.92"/>
    <n v="4"/>
    <n v="188.22"/>
    <s v="Profit"/>
  </r>
  <r>
    <d v="2017-09-17T00:00:00"/>
    <x v="3"/>
    <x v="8"/>
    <x v="690"/>
    <s v="Meg O'Connel20170917"/>
    <x v="4271"/>
    <x v="4"/>
    <x v="0"/>
    <x v="0"/>
    <s v="Easy-staple paper"/>
    <n v="106.32"/>
    <n v="3"/>
    <n v="49.97"/>
    <s v="Profit"/>
  </r>
  <r>
    <d v="2017-09-17T00:00:00"/>
    <x v="3"/>
    <x v="8"/>
    <x v="464"/>
    <s v="Alan Schoenberger20170917"/>
    <x v="4272"/>
    <x v="27"/>
    <x v="0"/>
    <x v="3"/>
    <s v="Avery Non-Stick Binders"/>
    <n v="10.78"/>
    <n v="3"/>
    <n v="3.5"/>
    <s v="Profit"/>
  </r>
  <r>
    <d v="2017-09-17T00:00:00"/>
    <x v="3"/>
    <x v="8"/>
    <x v="464"/>
    <s v="Alan Schoenberger20170917"/>
    <x v="4272"/>
    <x v="27"/>
    <x v="0"/>
    <x v="3"/>
    <s v="Acco Pressboard Covers with Storage Hooks, 14 7/8&quot; x 11&quot;, Light Blue"/>
    <n v="11.78"/>
    <n v="3"/>
    <n v="4.2699999999999996"/>
    <s v="Profit"/>
  </r>
  <r>
    <d v="2017-09-17T00:00:00"/>
    <x v="3"/>
    <x v="8"/>
    <x v="464"/>
    <s v="Alan Schoenberger20170917"/>
    <x v="4272"/>
    <x v="27"/>
    <x v="0"/>
    <x v="0"/>
    <s v="Green Bar Computer Printout Paper"/>
    <n v="164.88"/>
    <n v="3"/>
    <n v="80.790000000000006"/>
    <s v="Profit"/>
  </r>
  <r>
    <d v="2017-09-17T00:00:00"/>
    <x v="3"/>
    <x v="8"/>
    <x v="464"/>
    <s v="Alan Schoenberger20170917"/>
    <x v="4272"/>
    <x v="27"/>
    <x v="1"/>
    <x v="11"/>
    <s v="Global Adaptabilites Bookcase, Cherry/Storm Gray Finish"/>
    <n v="1292.94"/>
    <n v="3"/>
    <n v="77.58"/>
    <s v="Profit"/>
  </r>
  <r>
    <d v="2017-09-17T00:00:00"/>
    <x v="3"/>
    <x v="8"/>
    <x v="464"/>
    <s v="Alan Schoenberger20170917"/>
    <x v="4272"/>
    <x v="27"/>
    <x v="0"/>
    <x v="3"/>
    <s v="GBC Pre-Punched Binding Paper, Plastic, White, 8-1/2&quot; x 11&quot;"/>
    <n v="25.58"/>
    <n v="2"/>
    <n v="8.9499999999999993"/>
    <s v="Profit"/>
  </r>
  <r>
    <d v="2017-09-17T00:00:00"/>
    <x v="3"/>
    <x v="8"/>
    <x v="464"/>
    <s v="Alan Schoenberger20170917"/>
    <x v="4272"/>
    <x v="27"/>
    <x v="0"/>
    <x v="2"/>
    <s v="Mini 13-1/2 Capacity Data Binder Rack, Pearl"/>
    <n v="261.74"/>
    <n v="2"/>
    <n v="65.44"/>
    <s v="Profit"/>
  </r>
  <r>
    <d v="2017-09-17T00:00:00"/>
    <x v="3"/>
    <x v="8"/>
    <x v="464"/>
    <s v="Alan Schoenberger20170917"/>
    <x v="4272"/>
    <x v="27"/>
    <x v="0"/>
    <x v="1"/>
    <s v="Avery 514"/>
    <n v="14.4"/>
    <n v="5"/>
    <n v="7.06"/>
    <s v="Profit"/>
  </r>
  <r>
    <d v="2017-09-17T00:00:00"/>
    <x v="3"/>
    <x v="8"/>
    <x v="694"/>
    <s v="Sanjit Jacobs20170917"/>
    <x v="4273"/>
    <x v="0"/>
    <x v="0"/>
    <x v="4"/>
    <s v="Newell Chalk Holder"/>
    <n v="9.91"/>
    <n v="3"/>
    <n v="3.22"/>
    <s v="Profit"/>
  </r>
  <r>
    <d v="2017-09-17T00:00:00"/>
    <x v="3"/>
    <x v="8"/>
    <x v="694"/>
    <s v="Sanjit Jacobs20170917"/>
    <x v="4273"/>
    <x v="0"/>
    <x v="1"/>
    <x v="5"/>
    <s v="Global Wood Trimmed Manager's Task Chair, Khaki"/>
    <n v="318.43"/>
    <n v="5"/>
    <n v="-77.33"/>
    <s v="Loss"/>
  </r>
  <r>
    <d v="2017-09-17T00:00:00"/>
    <x v="3"/>
    <x v="8"/>
    <x v="694"/>
    <s v="Sanjit Jacobs20170917"/>
    <x v="4273"/>
    <x v="0"/>
    <x v="0"/>
    <x v="3"/>
    <s v="Wilson Jones Â“SnapÂ” Scratch Pad Binder Tool for Ring Binders"/>
    <n v="5.8"/>
    <n v="5"/>
    <n v="-10.15"/>
    <s v="Loss"/>
  </r>
  <r>
    <d v="2017-09-17T00:00:00"/>
    <x v="3"/>
    <x v="8"/>
    <x v="694"/>
    <s v="Sanjit Jacobs20170917"/>
    <x v="4273"/>
    <x v="0"/>
    <x v="2"/>
    <x v="6"/>
    <s v="Polycom VoiceStation 500 ConferenceÂ phone"/>
    <n v="1415.76"/>
    <n v="6"/>
    <n v="88.49"/>
    <s v="Profit"/>
  </r>
  <r>
    <d v="2017-09-17T00:00:00"/>
    <x v="3"/>
    <x v="8"/>
    <x v="333"/>
    <s v="Gary Zandusky20170917"/>
    <x v="4274"/>
    <x v="23"/>
    <x v="2"/>
    <x v="15"/>
    <s v="Lexmark 20R1285 X6650 Wireless All-in-One Printer"/>
    <n v="480"/>
    <n v="4"/>
    <n v="225.6"/>
    <s v="Profit"/>
  </r>
  <r>
    <d v="2017-09-17T00:00:00"/>
    <x v="3"/>
    <x v="8"/>
    <x v="333"/>
    <s v="Gary Zandusky20170917"/>
    <x v="4274"/>
    <x v="23"/>
    <x v="0"/>
    <x v="2"/>
    <s v="SimpliFile Personal File, Black Granite, 15w x 6-15/16d x 11-1/4h"/>
    <n v="34.049999999999997"/>
    <n v="3"/>
    <n v="9.5299999999999994"/>
    <s v="Profit"/>
  </r>
  <r>
    <d v="2017-09-17T00:00:00"/>
    <x v="3"/>
    <x v="8"/>
    <x v="59"/>
    <s v="Shahid Collister20170917"/>
    <x v="4275"/>
    <x v="34"/>
    <x v="2"/>
    <x v="9"/>
    <s v="Logitech Trackman Marble Mouse"/>
    <n v="89.97"/>
    <n v="3"/>
    <n v="37.79"/>
    <s v="Profit"/>
  </r>
  <r>
    <d v="2017-09-18T00:00:00"/>
    <x v="3"/>
    <x v="8"/>
    <x v="562"/>
    <s v="Sally Hughsby20170918"/>
    <x v="4276"/>
    <x v="3"/>
    <x v="0"/>
    <x v="4"/>
    <s v="Newell 343"/>
    <n v="8.82"/>
    <n v="3"/>
    <n v="2.38"/>
    <s v="Profit"/>
  </r>
  <r>
    <d v="2017-09-18T00:00:00"/>
    <x v="3"/>
    <x v="8"/>
    <x v="562"/>
    <s v="Sally Hughsby20170918"/>
    <x v="4276"/>
    <x v="3"/>
    <x v="0"/>
    <x v="10"/>
    <s v="Convenience Packs of Business Envelopes"/>
    <n v="10.86"/>
    <n v="3"/>
    <n v="5.0999999999999996"/>
    <s v="Profit"/>
  </r>
  <r>
    <d v="2017-09-18T00:00:00"/>
    <x v="3"/>
    <x v="8"/>
    <x v="562"/>
    <s v="Sally Hughsby20170918"/>
    <x v="4276"/>
    <x v="3"/>
    <x v="0"/>
    <x v="0"/>
    <s v="Xerox 1911"/>
    <n v="143.69999999999999"/>
    <n v="3"/>
    <n v="68.98"/>
    <s v="Profit"/>
  </r>
  <r>
    <d v="2017-09-18T00:00:00"/>
    <x v="3"/>
    <x v="8"/>
    <x v="45"/>
    <s v="Barry FranzÃ¶sisch20170918"/>
    <x v="4277"/>
    <x v="21"/>
    <x v="0"/>
    <x v="0"/>
    <s v="Adams Telephone Message Book W/Dividers/Space For Phone Numbers, 5 1/4&quot;X8 1/2&quot;, 200/Messages"/>
    <n v="22.72"/>
    <n v="4"/>
    <n v="10.220000000000001"/>
    <s v="Profit"/>
  </r>
  <r>
    <d v="2017-09-18T00:00:00"/>
    <x v="3"/>
    <x v="8"/>
    <x v="284"/>
    <s v="Dan Campbell20170918"/>
    <x v="4278"/>
    <x v="0"/>
    <x v="0"/>
    <x v="4"/>
    <s v="Newell 314"/>
    <n v="8.93"/>
    <n v="2"/>
    <n v="0.56000000000000005"/>
    <s v="Profit"/>
  </r>
  <r>
    <d v="2017-09-18T00:00:00"/>
    <x v="3"/>
    <x v="8"/>
    <x v="284"/>
    <s v="Dan Campbell20170918"/>
    <x v="4278"/>
    <x v="0"/>
    <x v="0"/>
    <x v="2"/>
    <s v="Acco Perma 2700 Stacking Storage Drawers"/>
    <n v="47.58"/>
    <n v="2"/>
    <n v="-2.97"/>
    <s v="Loss"/>
  </r>
  <r>
    <d v="2017-09-18T00:00:00"/>
    <x v="3"/>
    <x v="8"/>
    <x v="22"/>
    <s v="Muhammed MacIntyre20170918"/>
    <x v="4279"/>
    <x v="20"/>
    <x v="0"/>
    <x v="0"/>
    <s v="Xerox 203"/>
    <n v="19.440000000000001"/>
    <n v="3"/>
    <n v="9.33"/>
    <s v="Profit"/>
  </r>
  <r>
    <d v="2017-09-18T00:00:00"/>
    <x v="3"/>
    <x v="8"/>
    <x v="22"/>
    <s v="Muhammed MacIntyre20170918"/>
    <x v="4279"/>
    <x v="20"/>
    <x v="1"/>
    <x v="8"/>
    <s v="Ultra Door Push Plate"/>
    <n v="9.82"/>
    <n v="2"/>
    <n v="3.24"/>
    <s v="Profit"/>
  </r>
  <r>
    <d v="2017-09-18T00:00:00"/>
    <x v="3"/>
    <x v="8"/>
    <x v="51"/>
    <s v="Tamara Manning20170918"/>
    <x v="4280"/>
    <x v="40"/>
    <x v="0"/>
    <x v="0"/>
    <s v="Adams Telephone Message Book w/Frequently-Called Numbers Space, 400 Messages per Book"/>
    <n v="15.96"/>
    <n v="2"/>
    <n v="7.98"/>
    <s v="Profit"/>
  </r>
  <r>
    <d v="2017-09-18T00:00:00"/>
    <x v="3"/>
    <x v="8"/>
    <x v="578"/>
    <s v="Tony Sayre20170918"/>
    <x v="4281"/>
    <x v="31"/>
    <x v="0"/>
    <x v="3"/>
    <s v="Wilson Jones Easy Flow II Sheet Lifters"/>
    <n v="10.08"/>
    <n v="7"/>
    <n v="3.53"/>
    <s v="Profit"/>
  </r>
  <r>
    <d v="2017-09-18T00:00:00"/>
    <x v="3"/>
    <x v="8"/>
    <x v="578"/>
    <s v="Tony Sayre20170918"/>
    <x v="4281"/>
    <x v="31"/>
    <x v="2"/>
    <x v="9"/>
    <s v="Kingston Digital DataTraveler 64GB USB 2.0"/>
    <n v="101.34"/>
    <n v="3"/>
    <n v="8.11"/>
    <s v="Profit"/>
  </r>
  <r>
    <d v="2017-09-18T00:00:00"/>
    <x v="3"/>
    <x v="8"/>
    <x v="531"/>
    <s v="Saphhira Shifley20170918"/>
    <x v="4282"/>
    <x v="4"/>
    <x v="2"/>
    <x v="6"/>
    <s v="I Need's 3d Hello Kitty Hybrid Silicone Case Cover for HTC One X 4g with 3d Hello Kitty Stylus Pen Green/pink"/>
    <n v="95.68"/>
    <n v="8"/>
    <n v="26.79"/>
    <s v="Profit"/>
  </r>
  <r>
    <d v="2017-09-18T00:00:00"/>
    <x v="3"/>
    <x v="8"/>
    <x v="531"/>
    <s v="Saphhira Shifley20170918"/>
    <x v="4282"/>
    <x v="4"/>
    <x v="0"/>
    <x v="0"/>
    <s v="Post-it Â“Important MessageÂ” Note Pad, Neon Colors, 50 Sheets/Pad"/>
    <n v="50.96"/>
    <n v="7"/>
    <n v="24.46"/>
    <s v="Profit"/>
  </r>
  <r>
    <d v="2017-09-18T00:00:00"/>
    <x v="3"/>
    <x v="8"/>
    <x v="531"/>
    <s v="Saphhira Shifley20170918"/>
    <x v="4282"/>
    <x v="4"/>
    <x v="0"/>
    <x v="4"/>
    <s v="Hunt PowerHouse Electric Pencil Sharpener, Blue"/>
    <n v="113.94"/>
    <n v="3"/>
    <n v="34.18"/>
    <s v="Profit"/>
  </r>
  <r>
    <d v="2017-09-18T00:00:00"/>
    <x v="3"/>
    <x v="8"/>
    <x v="531"/>
    <s v="Saphhira Shifley20170918"/>
    <x v="4282"/>
    <x v="4"/>
    <x v="0"/>
    <x v="0"/>
    <s v="Xerox 1997"/>
    <n v="25.92"/>
    <n v="4"/>
    <n v="12.44"/>
    <s v="Profit"/>
  </r>
  <r>
    <d v="2017-09-18T00:00:00"/>
    <x v="3"/>
    <x v="8"/>
    <x v="531"/>
    <s v="Saphhira Shifley20170918"/>
    <x v="4282"/>
    <x v="4"/>
    <x v="1"/>
    <x v="8"/>
    <s v="Master Caster Door Stop, Gray"/>
    <n v="20.32"/>
    <n v="4"/>
    <n v="6.91"/>
    <s v="Profit"/>
  </r>
  <r>
    <d v="2017-09-18T00:00:00"/>
    <x v="3"/>
    <x v="8"/>
    <x v="531"/>
    <s v="Saphhira Shifley20170918"/>
    <x v="4282"/>
    <x v="4"/>
    <x v="2"/>
    <x v="6"/>
    <s v="AT&amp;T CL83451 4-Handset Telephone"/>
    <n v="411.98"/>
    <n v="2"/>
    <n v="119.47"/>
    <s v="Profit"/>
  </r>
  <r>
    <d v="2017-09-18T00:00:00"/>
    <x v="3"/>
    <x v="8"/>
    <x v="531"/>
    <s v="Saphhira Shifley20170918"/>
    <x v="4282"/>
    <x v="4"/>
    <x v="0"/>
    <x v="14"/>
    <s v="Fiskars 8&quot; Scissors, 2/Pack"/>
    <n v="34.479999999999997"/>
    <n v="2"/>
    <n v="10"/>
    <s v="Profit"/>
  </r>
  <r>
    <d v="2017-09-18T00:00:00"/>
    <x v="3"/>
    <x v="8"/>
    <x v="531"/>
    <s v="Saphhira Shifley20170918"/>
    <x v="4282"/>
    <x v="4"/>
    <x v="0"/>
    <x v="0"/>
    <s v="Xerox 1917"/>
    <n v="244.55"/>
    <n v="5"/>
    <n v="114.94"/>
    <s v="Profit"/>
  </r>
  <r>
    <d v="2017-09-18T00:00:00"/>
    <x v="3"/>
    <x v="8"/>
    <x v="205"/>
    <s v="Pete Armstrong20170918"/>
    <x v="4283"/>
    <x v="0"/>
    <x v="0"/>
    <x v="10"/>
    <s v="Jet-Pak Recycled Peel 'N' Seal Padded Mailers"/>
    <n v="114.85"/>
    <n v="4"/>
    <n v="35.89"/>
    <s v="Profit"/>
  </r>
  <r>
    <d v="2017-09-19T00:00:00"/>
    <x v="3"/>
    <x v="8"/>
    <x v="442"/>
    <s v="Erin Smith20170919"/>
    <x v="4284"/>
    <x v="16"/>
    <x v="0"/>
    <x v="2"/>
    <s v="Advantus 10-Drawer Portable Organizer, Chrome Metal Frame, Smoke Drawers"/>
    <n v="95.62"/>
    <n v="2"/>
    <n v="9.56"/>
    <s v="Profit"/>
  </r>
  <r>
    <d v="2017-09-19T00:00:00"/>
    <x v="3"/>
    <x v="8"/>
    <x v="691"/>
    <s v="Justin Ritter20170919"/>
    <x v="4285"/>
    <x v="11"/>
    <x v="2"/>
    <x v="6"/>
    <s v="Mophie Juice Pack Helium for iPhone"/>
    <n v="191.98"/>
    <n v="3"/>
    <n v="19.2"/>
    <s v="Profit"/>
  </r>
  <r>
    <d v="2017-09-19T00:00:00"/>
    <x v="3"/>
    <x v="8"/>
    <x v="691"/>
    <s v="Justin Ritter20170919"/>
    <x v="4285"/>
    <x v="11"/>
    <x v="0"/>
    <x v="4"/>
    <s v="Peel-Off China Markers"/>
    <n v="23.83"/>
    <n v="3"/>
    <n v="6.55"/>
    <s v="Profit"/>
  </r>
  <r>
    <d v="2017-09-19T00:00:00"/>
    <x v="3"/>
    <x v="8"/>
    <x v="691"/>
    <s v="Justin Ritter20170919"/>
    <x v="4285"/>
    <x v="11"/>
    <x v="1"/>
    <x v="8"/>
    <s v="Howard Miller 14-1/2&quot; Diameter Chrome Round Wall Clock"/>
    <n v="409.22"/>
    <n v="8"/>
    <n v="61.38"/>
    <s v="Profit"/>
  </r>
  <r>
    <d v="2017-09-19T00:00:00"/>
    <x v="3"/>
    <x v="8"/>
    <x v="691"/>
    <s v="Justin Ritter20170919"/>
    <x v="4285"/>
    <x v="11"/>
    <x v="1"/>
    <x v="11"/>
    <s v="O'Sullivan 4-Shelf Bookcase in Odessa Pine"/>
    <n v="72.59"/>
    <n v="2"/>
    <n v="-128.24"/>
    <s v="Loss"/>
  </r>
  <r>
    <d v="2017-09-19T00:00:00"/>
    <x v="3"/>
    <x v="8"/>
    <x v="401"/>
    <s v="Jessica Myrick20170919"/>
    <x v="4286"/>
    <x v="20"/>
    <x v="0"/>
    <x v="0"/>
    <s v="Xerox 228"/>
    <n v="32.4"/>
    <n v="5"/>
    <n v="15.55"/>
    <s v="Profit"/>
  </r>
  <r>
    <d v="2017-09-19T00:00:00"/>
    <x v="3"/>
    <x v="8"/>
    <x v="679"/>
    <s v="Dave Poirier20170919"/>
    <x v="4287"/>
    <x v="3"/>
    <x v="2"/>
    <x v="9"/>
    <s v="Microsoft Natural Ergonomic Keyboard 4000"/>
    <n v="149.94999999999999"/>
    <n v="5"/>
    <n v="31.49"/>
    <s v="Profit"/>
  </r>
  <r>
    <d v="2017-09-19T00:00:00"/>
    <x v="3"/>
    <x v="8"/>
    <x v="679"/>
    <s v="Dave Poirier20170919"/>
    <x v="4287"/>
    <x v="3"/>
    <x v="0"/>
    <x v="4"/>
    <s v="Boston 16765 Mini Stand Up Battery Pencil Sharpener"/>
    <n v="23.32"/>
    <n v="2"/>
    <n v="6.06"/>
    <s v="Profit"/>
  </r>
  <r>
    <d v="2017-09-19T00:00:00"/>
    <x v="3"/>
    <x v="8"/>
    <x v="679"/>
    <s v="Dave Poirier20170919"/>
    <x v="4287"/>
    <x v="3"/>
    <x v="0"/>
    <x v="4"/>
    <s v="Newell 33"/>
    <n v="16.739999999999998"/>
    <n v="3"/>
    <n v="4.8499999999999996"/>
    <s v="Profit"/>
  </r>
  <r>
    <d v="2017-09-19T00:00:00"/>
    <x v="3"/>
    <x v="8"/>
    <x v="425"/>
    <s v="Julie Prescott20170919"/>
    <x v="4288"/>
    <x v="4"/>
    <x v="0"/>
    <x v="4"/>
    <s v="SANFORD Major Accent Highlighters"/>
    <n v="35.4"/>
    <n v="5"/>
    <n v="13.45"/>
    <s v="Profit"/>
  </r>
  <r>
    <d v="2017-09-19T00:00:00"/>
    <x v="3"/>
    <x v="8"/>
    <x v="579"/>
    <s v="Adrian Barton20170919"/>
    <x v="4289"/>
    <x v="12"/>
    <x v="0"/>
    <x v="2"/>
    <s v="Akro Stacking Bins"/>
    <n v="12.62"/>
    <n v="2"/>
    <n v="-2.52"/>
    <s v="Loss"/>
  </r>
  <r>
    <d v="2017-09-19T00:00:00"/>
    <x v="3"/>
    <x v="8"/>
    <x v="579"/>
    <s v="Adrian Barton20170919"/>
    <x v="4289"/>
    <x v="12"/>
    <x v="2"/>
    <x v="9"/>
    <s v="Sony Micro Vault Click 16 GB USB 2.0 Flash Drive"/>
    <n v="89.58"/>
    <n v="2"/>
    <n v="4.4800000000000004"/>
    <s v="Profit"/>
  </r>
  <r>
    <d v="2017-09-19T00:00:00"/>
    <x v="3"/>
    <x v="8"/>
    <x v="579"/>
    <s v="Adrian Barton20170919"/>
    <x v="4289"/>
    <x v="12"/>
    <x v="2"/>
    <x v="6"/>
    <s v="Polycom VoiceStation 500 ConferenceÂ phone"/>
    <n v="471.92"/>
    <n v="2"/>
    <n v="29.5"/>
    <s v="Profit"/>
  </r>
  <r>
    <d v="2017-09-19T00:00:00"/>
    <x v="3"/>
    <x v="8"/>
    <x v="579"/>
    <s v="Adrian Barton20170919"/>
    <x v="4289"/>
    <x v="12"/>
    <x v="0"/>
    <x v="3"/>
    <s v="Plastic Binding Combs"/>
    <n v="18.18"/>
    <n v="4"/>
    <n v="-13.94"/>
    <s v="Loss"/>
  </r>
  <r>
    <d v="2017-09-19T00:00:00"/>
    <x v="3"/>
    <x v="8"/>
    <x v="215"/>
    <s v="Frank Gastineau20170919"/>
    <x v="4290"/>
    <x v="2"/>
    <x v="0"/>
    <x v="3"/>
    <s v="Acco PRESSTEX Data Binder with Storage Hooks, Dark Blue, 9 1/2&quot; X 11&quot;"/>
    <n v="4.84"/>
    <n v="3"/>
    <n v="-3.39"/>
    <s v="Loss"/>
  </r>
  <r>
    <d v="2017-09-20T00:00:00"/>
    <x v="3"/>
    <x v="8"/>
    <x v="9"/>
    <s v="Seth Vernon20170920"/>
    <x v="4291"/>
    <x v="20"/>
    <x v="1"/>
    <x v="5"/>
    <s v="Hon Valutask Swivel Chairs"/>
    <n v="272.64999999999998"/>
    <n v="3"/>
    <n v="18.18"/>
    <s v="Profit"/>
  </r>
  <r>
    <d v="2017-09-20T00:00:00"/>
    <x v="3"/>
    <x v="8"/>
    <x v="9"/>
    <s v="Seth Vernon20170920"/>
    <x v="4291"/>
    <x v="20"/>
    <x v="2"/>
    <x v="9"/>
    <s v="LogitechÂ Wireless Boombox Speaker - portable - wireless, wired"/>
    <n v="212.8"/>
    <n v="2"/>
    <n v="95.76"/>
    <s v="Profit"/>
  </r>
  <r>
    <d v="2017-09-20T00:00:00"/>
    <x v="3"/>
    <x v="8"/>
    <x v="9"/>
    <s v="Seth Vernon20170920"/>
    <x v="4291"/>
    <x v="20"/>
    <x v="0"/>
    <x v="0"/>
    <s v="TOPS &quot;Important Message&quot; Pads, Canary, 4-1/4 x 5-1/2, 50 Sheets per Pad"/>
    <n v="38.520000000000003"/>
    <n v="9"/>
    <n v="18.100000000000001"/>
    <s v="Profit"/>
  </r>
  <r>
    <d v="2017-09-20T00:00:00"/>
    <x v="3"/>
    <x v="8"/>
    <x v="9"/>
    <s v="Seth Vernon20170920"/>
    <x v="4291"/>
    <x v="20"/>
    <x v="2"/>
    <x v="9"/>
    <s v="SanDisk Cruzer 64 GB USB Flash Drive"/>
    <n v="72.64"/>
    <n v="2"/>
    <n v="21.79"/>
    <s v="Profit"/>
  </r>
  <r>
    <d v="2017-09-20T00:00:00"/>
    <x v="3"/>
    <x v="8"/>
    <x v="9"/>
    <s v="Seth Vernon20170920"/>
    <x v="4291"/>
    <x v="20"/>
    <x v="0"/>
    <x v="2"/>
    <s v="SimpliFile Personal File, Black Granite, 15w x 6-15/16d x 11-1/4h"/>
    <n v="45.4"/>
    <n v="4"/>
    <n v="12.71"/>
    <s v="Profit"/>
  </r>
  <r>
    <d v="2017-09-20T00:00:00"/>
    <x v="3"/>
    <x v="8"/>
    <x v="9"/>
    <s v="Seth Vernon20170920"/>
    <x v="4291"/>
    <x v="20"/>
    <x v="0"/>
    <x v="0"/>
    <s v="Adams Phone Message Book, 200 Message Capacity, 8 1/16Â” x 11Â”"/>
    <n v="13.76"/>
    <n v="2"/>
    <n v="6.33"/>
    <s v="Profit"/>
  </r>
  <r>
    <d v="2017-09-20T00:00:00"/>
    <x v="3"/>
    <x v="8"/>
    <x v="9"/>
    <s v="Seth Vernon20170920"/>
    <x v="4291"/>
    <x v="20"/>
    <x v="1"/>
    <x v="5"/>
    <s v="Global Leather Task Chair, Black"/>
    <n v="80.989999999999995"/>
    <n v="1"/>
    <n v="8.1"/>
    <s v="Profit"/>
  </r>
  <r>
    <d v="2017-09-20T00:00:00"/>
    <x v="3"/>
    <x v="8"/>
    <x v="9"/>
    <s v="Seth Vernon20170920"/>
    <x v="4291"/>
    <x v="20"/>
    <x v="0"/>
    <x v="3"/>
    <s v="Pressboard Covers with Storage Hooks, 9 1/2&quot; x 11&quot;, Light Blue"/>
    <n v="11.78"/>
    <n v="3"/>
    <n v="3.98"/>
    <s v="Profit"/>
  </r>
  <r>
    <d v="2017-09-20T00:00:00"/>
    <x v="3"/>
    <x v="8"/>
    <x v="9"/>
    <s v="Seth Vernon20170920"/>
    <x v="4291"/>
    <x v="20"/>
    <x v="0"/>
    <x v="7"/>
    <s v="Advantus Push Pins"/>
    <n v="4.3600000000000003"/>
    <n v="2"/>
    <n v="1.79"/>
    <s v="Profit"/>
  </r>
  <r>
    <d v="2017-09-20T00:00:00"/>
    <x v="3"/>
    <x v="8"/>
    <x v="9"/>
    <s v="Seth Vernon20170920"/>
    <x v="4291"/>
    <x v="20"/>
    <x v="1"/>
    <x v="5"/>
    <s v="Hon 4070 Series Pagoda Armless Upholstered Stacking Chairs"/>
    <n v="2888.13"/>
    <n v="11"/>
    <n v="609.72"/>
    <s v="Profit"/>
  </r>
  <r>
    <d v="2017-09-20T00:00:00"/>
    <x v="3"/>
    <x v="8"/>
    <x v="9"/>
    <s v="Seth Vernon20170920"/>
    <x v="4291"/>
    <x v="20"/>
    <x v="2"/>
    <x v="6"/>
    <s v="Apple iPhone 5"/>
    <n v="1299.6600000000001"/>
    <n v="2"/>
    <n v="350.91"/>
    <s v="Profit"/>
  </r>
  <r>
    <d v="2017-09-20T00:00:00"/>
    <x v="3"/>
    <x v="8"/>
    <x v="9"/>
    <s v="Seth Vernon20170920"/>
    <x v="4291"/>
    <x v="20"/>
    <x v="1"/>
    <x v="5"/>
    <s v="Global Troy Executive Leather Low-Back Tilter"/>
    <n v="2254.41"/>
    <n v="5"/>
    <n v="375.74"/>
    <s v="Profit"/>
  </r>
  <r>
    <d v="2017-09-20T00:00:00"/>
    <x v="3"/>
    <x v="8"/>
    <x v="9"/>
    <s v="Seth Vernon20170920"/>
    <x v="4291"/>
    <x v="20"/>
    <x v="2"/>
    <x v="6"/>
    <s v="Plantronics CordlessÂ Phone HeadsetÂ with In-line Volume - M214C"/>
    <n v="104.85"/>
    <n v="3"/>
    <n v="28.31"/>
    <s v="Profit"/>
  </r>
  <r>
    <d v="2017-09-20T00:00:00"/>
    <x v="3"/>
    <x v="8"/>
    <x v="9"/>
    <s v="Seth Vernon20170920"/>
    <x v="4291"/>
    <x v="20"/>
    <x v="2"/>
    <x v="9"/>
    <s v="LogitechÂ LS21 Speaker System - PC Multimedia - 2.1-CH - Wired"/>
    <n v="59.97"/>
    <n v="3"/>
    <n v="20.39"/>
    <s v="Profit"/>
  </r>
  <r>
    <d v="2017-09-21T00:00:00"/>
    <x v="3"/>
    <x v="8"/>
    <x v="356"/>
    <s v="Rick Hansen20170921"/>
    <x v="4292"/>
    <x v="28"/>
    <x v="0"/>
    <x v="3"/>
    <s v="Avery Durable Binders"/>
    <n v="20.16"/>
    <n v="7"/>
    <n v="9.8800000000000008"/>
    <s v="Profit"/>
  </r>
  <r>
    <d v="2017-09-21T00:00:00"/>
    <x v="3"/>
    <x v="8"/>
    <x v="73"/>
    <s v="Kean Thornton20170921"/>
    <x v="4293"/>
    <x v="4"/>
    <x v="0"/>
    <x v="12"/>
    <s v="APC 7 Outlet Network SurgeArrest Surge Protector"/>
    <n v="80.48"/>
    <n v="1"/>
    <n v="24.14"/>
    <s v="Profit"/>
  </r>
  <r>
    <d v="2017-09-21T00:00:00"/>
    <x v="3"/>
    <x v="8"/>
    <x v="185"/>
    <s v="Emily Burns20170921"/>
    <x v="4294"/>
    <x v="2"/>
    <x v="0"/>
    <x v="3"/>
    <s v="Insertable Tab Indexes For Data Binders"/>
    <n v="1.91"/>
    <n v="2"/>
    <n v="-1.53"/>
    <s v="Loss"/>
  </r>
  <r>
    <d v="2017-09-21T00:00:00"/>
    <x v="3"/>
    <x v="8"/>
    <x v="650"/>
    <s v="Muhammed Lee20170921"/>
    <x v="4295"/>
    <x v="22"/>
    <x v="2"/>
    <x v="9"/>
    <s v="Sony 64GB Class 10 Micro SDHC R40 Memory Card"/>
    <n v="71.98"/>
    <n v="2"/>
    <n v="15.12"/>
    <s v="Profit"/>
  </r>
  <r>
    <d v="2017-09-21T00:00:00"/>
    <x v="3"/>
    <x v="8"/>
    <x v="650"/>
    <s v="Muhammed Lee20170921"/>
    <x v="4295"/>
    <x v="22"/>
    <x v="2"/>
    <x v="9"/>
    <s v="Logitech M510 Wireless Mouse"/>
    <n v="79.98"/>
    <n v="2"/>
    <n v="26.39"/>
    <s v="Profit"/>
  </r>
  <r>
    <d v="2017-09-21T00:00:00"/>
    <x v="3"/>
    <x v="8"/>
    <x v="275"/>
    <s v="Dan Lawera20170921"/>
    <x v="4296"/>
    <x v="16"/>
    <x v="0"/>
    <x v="3"/>
    <s v="Avery Trapezoid Ring Binder, 3&quot; Capacity, Black, 1040 sheets"/>
    <n v="12.29"/>
    <n v="1"/>
    <n v="-8.61"/>
    <s v="Loss"/>
  </r>
  <r>
    <d v="2017-09-21T00:00:00"/>
    <x v="3"/>
    <x v="8"/>
    <x v="688"/>
    <s v="Brendan Murry20170921"/>
    <x v="4297"/>
    <x v="3"/>
    <x v="0"/>
    <x v="2"/>
    <s v="Tenex Personal Filing Tote With Secure Closure Lid, Black/Frost"/>
    <n v="15.51"/>
    <n v="1"/>
    <n v="3.88"/>
    <s v="Profit"/>
  </r>
  <r>
    <d v="2017-09-21T00:00:00"/>
    <x v="3"/>
    <x v="8"/>
    <x v="440"/>
    <s v="Doug Bickford20170921"/>
    <x v="4298"/>
    <x v="3"/>
    <x v="0"/>
    <x v="0"/>
    <s v="Adams Telephone Message Book w/Frequently-Called Numbers Space, 400 Messages per Book"/>
    <n v="55.86"/>
    <n v="7"/>
    <n v="27.93"/>
    <s v="Profit"/>
  </r>
  <r>
    <d v="2017-09-22T00:00:00"/>
    <x v="3"/>
    <x v="8"/>
    <x v="458"/>
    <s v="Jim Epp20170922"/>
    <x v="4299"/>
    <x v="21"/>
    <x v="0"/>
    <x v="0"/>
    <s v="Xerox 1940"/>
    <n v="219.84"/>
    <n v="4"/>
    <n v="107.72"/>
    <s v="Profit"/>
  </r>
  <r>
    <d v="2017-09-22T00:00:00"/>
    <x v="3"/>
    <x v="8"/>
    <x v="458"/>
    <s v="Jim Epp20170922"/>
    <x v="4299"/>
    <x v="21"/>
    <x v="2"/>
    <x v="9"/>
    <s v="Logitech Desktop MK120 Mouse and keyboard Combo"/>
    <n v="98.16"/>
    <n v="6"/>
    <n v="9.82"/>
    <s v="Profit"/>
  </r>
  <r>
    <d v="2017-09-22T00:00:00"/>
    <x v="3"/>
    <x v="8"/>
    <x v="458"/>
    <s v="Jim Epp20170922"/>
    <x v="4299"/>
    <x v="21"/>
    <x v="0"/>
    <x v="3"/>
    <s v="ACCOHIDE Binder by Acco"/>
    <n v="33.04"/>
    <n v="8"/>
    <n v="15.53"/>
    <s v="Profit"/>
  </r>
  <r>
    <d v="2017-09-22T00:00:00"/>
    <x v="3"/>
    <x v="8"/>
    <x v="458"/>
    <s v="Jim Epp20170922"/>
    <x v="4299"/>
    <x v="21"/>
    <x v="2"/>
    <x v="6"/>
    <s v="AT&amp;T CL82213"/>
    <n v="86.97"/>
    <n v="3"/>
    <n v="25.22"/>
    <s v="Profit"/>
  </r>
  <r>
    <d v="2017-09-22T00:00:00"/>
    <x v="3"/>
    <x v="8"/>
    <x v="409"/>
    <s v="Joseph Airdo20170922"/>
    <x v="4300"/>
    <x v="2"/>
    <x v="0"/>
    <x v="3"/>
    <s v="Clear Mylar Reinforcing Strips"/>
    <n v="5.61"/>
    <n v="1"/>
    <n v="-4.3"/>
    <s v="Loss"/>
  </r>
  <r>
    <d v="2017-09-22T00:00:00"/>
    <x v="3"/>
    <x v="8"/>
    <x v="409"/>
    <s v="Joseph Airdo20170922"/>
    <x v="4300"/>
    <x v="2"/>
    <x v="0"/>
    <x v="14"/>
    <s v="Martin Yale Chadless Opener Electric Letter Opener"/>
    <n v="4663.74"/>
    <n v="7"/>
    <n v="-1049.3399999999999"/>
    <s v="Loss"/>
  </r>
  <r>
    <d v="2017-09-22T00:00:00"/>
    <x v="3"/>
    <x v="8"/>
    <x v="409"/>
    <s v="Joseph Airdo20170922"/>
    <x v="4300"/>
    <x v="2"/>
    <x v="2"/>
    <x v="9"/>
    <s v="Logitech Wireless Marathon Mouse M705"/>
    <n v="79.98"/>
    <n v="2"/>
    <n v="23"/>
    <s v="Profit"/>
  </r>
  <r>
    <d v="2017-09-22T00:00:00"/>
    <x v="3"/>
    <x v="8"/>
    <x v="200"/>
    <s v="Erica Hernandez20170922"/>
    <x v="4301"/>
    <x v="14"/>
    <x v="1"/>
    <x v="11"/>
    <s v="O'Sullivan 4-Shelf Bookcase in Odessa Pine"/>
    <n v="241.96"/>
    <n v="2"/>
    <n v="41.13"/>
    <s v="Profit"/>
  </r>
  <r>
    <d v="2017-09-22T00:00:00"/>
    <x v="3"/>
    <x v="8"/>
    <x v="200"/>
    <s v="Erica Hernandez20170922"/>
    <x v="4301"/>
    <x v="14"/>
    <x v="0"/>
    <x v="1"/>
    <s v="Avery 511"/>
    <n v="27.72"/>
    <n v="9"/>
    <n v="13.31"/>
    <s v="Profit"/>
  </r>
  <r>
    <d v="2017-09-22T00:00:00"/>
    <x v="3"/>
    <x v="8"/>
    <x v="562"/>
    <s v="Sally Hughsby20170922"/>
    <x v="4302"/>
    <x v="0"/>
    <x v="0"/>
    <x v="10"/>
    <s v="Staple envelope"/>
    <n v="13.39"/>
    <n v="3"/>
    <n v="5.0199999999999996"/>
    <s v="Profit"/>
  </r>
  <r>
    <d v="2017-09-22T00:00:00"/>
    <x v="3"/>
    <x v="8"/>
    <x v="562"/>
    <s v="Sally Hughsby20170922"/>
    <x v="4302"/>
    <x v="0"/>
    <x v="0"/>
    <x v="3"/>
    <s v="Insertable Tab Post Binder Dividers"/>
    <n v="11.23"/>
    <n v="7"/>
    <n v="-18.53"/>
    <s v="Loss"/>
  </r>
  <r>
    <d v="2017-09-22T00:00:00"/>
    <x v="3"/>
    <x v="8"/>
    <x v="264"/>
    <s v="Joel Eaton20170922"/>
    <x v="4303"/>
    <x v="13"/>
    <x v="0"/>
    <x v="3"/>
    <s v="Ibico EB-19 Dual Function Manual Binding System"/>
    <n v="691.96"/>
    <n v="4"/>
    <n v="318.3"/>
    <s v="Profit"/>
  </r>
  <r>
    <d v="2017-09-22T00:00:00"/>
    <x v="3"/>
    <x v="8"/>
    <x v="264"/>
    <s v="Joel Eaton20170922"/>
    <x v="4303"/>
    <x v="13"/>
    <x v="2"/>
    <x v="9"/>
    <s v="Verbatim 25 GB 6x Blu-ray Single Layer Recordable Disc, 3/Pack"/>
    <n v="34.950000000000003"/>
    <n v="5"/>
    <n v="15.38"/>
    <s v="Profit"/>
  </r>
  <r>
    <d v="2017-09-22T00:00:00"/>
    <x v="3"/>
    <x v="8"/>
    <x v="17"/>
    <s v="David Wiener20170922"/>
    <x v="4304"/>
    <x v="31"/>
    <x v="0"/>
    <x v="0"/>
    <s v="Southworth 25% Cotton Linen-Finish Paper &amp; Envelopes"/>
    <n v="27.18"/>
    <n v="3"/>
    <n v="12.23"/>
    <s v="Profit"/>
  </r>
  <r>
    <d v="2017-09-22T00:00:00"/>
    <x v="3"/>
    <x v="8"/>
    <x v="103"/>
    <s v="Christina Anderson20170922"/>
    <x v="4305"/>
    <x v="7"/>
    <x v="2"/>
    <x v="6"/>
    <s v="GE 30524EE4"/>
    <n v="391.98"/>
    <n v="2"/>
    <n v="113.67"/>
    <s v="Profit"/>
  </r>
  <r>
    <d v="2017-09-22T00:00:00"/>
    <x v="3"/>
    <x v="8"/>
    <x v="588"/>
    <s v="Michael Granlund20170922"/>
    <x v="4306"/>
    <x v="38"/>
    <x v="0"/>
    <x v="2"/>
    <s v="Tenex Personal Project File with Scoop Front Design, Black"/>
    <n v="67.400000000000006"/>
    <n v="5"/>
    <n v="17.52"/>
    <s v="Profit"/>
  </r>
  <r>
    <d v="2017-09-22T00:00:00"/>
    <x v="3"/>
    <x v="8"/>
    <x v="678"/>
    <s v="Shaun Chance20170922"/>
    <x v="4307"/>
    <x v="20"/>
    <x v="0"/>
    <x v="3"/>
    <s v="GBC Poly Designer Binding Covers"/>
    <n v="40.18"/>
    <n v="3"/>
    <n v="14.56"/>
    <s v="Profit"/>
  </r>
  <r>
    <d v="2017-09-22T00:00:00"/>
    <x v="3"/>
    <x v="8"/>
    <x v="510"/>
    <s v="Peter BÃ¼hler20170922"/>
    <x v="4308"/>
    <x v="4"/>
    <x v="0"/>
    <x v="0"/>
    <s v="Xerox 219"/>
    <n v="12.96"/>
    <n v="2"/>
    <n v="6.22"/>
    <s v="Profit"/>
  </r>
  <r>
    <d v="2017-09-22T00:00:00"/>
    <x v="3"/>
    <x v="8"/>
    <x v="510"/>
    <s v="Peter BÃ¼hler20170922"/>
    <x v="4308"/>
    <x v="4"/>
    <x v="0"/>
    <x v="4"/>
    <s v="Stride Job 150 Highlighters, Chisel Tip, Assorted Colors"/>
    <n v="17.940000000000001"/>
    <n v="3"/>
    <n v="6.46"/>
    <s v="Profit"/>
  </r>
  <r>
    <d v="2017-09-22T00:00:00"/>
    <x v="3"/>
    <x v="8"/>
    <x v="328"/>
    <s v="Berenike Kampe20170922"/>
    <x v="4309"/>
    <x v="3"/>
    <x v="0"/>
    <x v="14"/>
    <s v="Fiskars Softgrip Scissors"/>
    <n v="21.96"/>
    <n v="2"/>
    <n v="6.15"/>
    <s v="Profit"/>
  </r>
  <r>
    <d v="2017-09-22T00:00:00"/>
    <x v="3"/>
    <x v="8"/>
    <x v="391"/>
    <s v="Logan Currie20170922"/>
    <x v="4310"/>
    <x v="20"/>
    <x v="2"/>
    <x v="9"/>
    <s v="WD My Passport Ultra 2TB Portable External Hard Drive"/>
    <n v="1071"/>
    <n v="9"/>
    <n v="171.36"/>
    <s v="Profit"/>
  </r>
  <r>
    <d v="2017-09-22T00:00:00"/>
    <x v="3"/>
    <x v="8"/>
    <x v="391"/>
    <s v="Logan Currie20170922"/>
    <x v="4310"/>
    <x v="20"/>
    <x v="1"/>
    <x v="8"/>
    <s v="Eldon 500 Class Desk Accessories"/>
    <n v="12.07"/>
    <n v="1"/>
    <n v="3.98"/>
    <s v="Profit"/>
  </r>
  <r>
    <d v="2017-09-23T00:00:00"/>
    <x v="3"/>
    <x v="8"/>
    <x v="738"/>
    <s v="Don Weiss20170923"/>
    <x v="4311"/>
    <x v="22"/>
    <x v="0"/>
    <x v="12"/>
    <s v="Belkin 8 Outlet SurgeMaster II Gold Surge Protector"/>
    <n v="119.96"/>
    <n v="2"/>
    <n v="33.590000000000003"/>
    <s v="Profit"/>
  </r>
  <r>
    <d v="2017-09-23T00:00:00"/>
    <x v="3"/>
    <x v="8"/>
    <x v="738"/>
    <s v="Don Weiss20170923"/>
    <x v="4311"/>
    <x v="22"/>
    <x v="0"/>
    <x v="2"/>
    <s v="Sterilite Officeware Hinged File Box"/>
    <n v="31.44"/>
    <n v="3"/>
    <n v="8.49"/>
    <s v="Profit"/>
  </r>
  <r>
    <d v="2017-09-23T00:00:00"/>
    <x v="3"/>
    <x v="8"/>
    <x v="738"/>
    <s v="Don Weiss20170923"/>
    <x v="4311"/>
    <x v="22"/>
    <x v="0"/>
    <x v="3"/>
    <s v="Avery Printable Repositionable Plastic Tabs"/>
    <n v="6.88"/>
    <n v="1"/>
    <n v="2.3199999999999998"/>
    <s v="Profit"/>
  </r>
  <r>
    <d v="2017-09-23T00:00:00"/>
    <x v="3"/>
    <x v="8"/>
    <x v="196"/>
    <s v="Brooke Gillingham20170923"/>
    <x v="4312"/>
    <x v="26"/>
    <x v="1"/>
    <x v="8"/>
    <s v="Aluminum Document Frame"/>
    <n v="29.33"/>
    <n v="3"/>
    <n v="3.67"/>
    <s v="Profit"/>
  </r>
  <r>
    <d v="2017-09-23T00:00:00"/>
    <x v="3"/>
    <x v="8"/>
    <x v="649"/>
    <s v="Bill Donatelli20170923"/>
    <x v="4313"/>
    <x v="39"/>
    <x v="2"/>
    <x v="9"/>
    <s v="ImationÂ Secure+ Hardware Encrypted USB 2.0Â Flash Drive; 16GB"/>
    <n v="291.95999999999998"/>
    <n v="4"/>
    <n v="102.19"/>
    <s v="Profit"/>
  </r>
  <r>
    <d v="2017-09-23T00:00:00"/>
    <x v="3"/>
    <x v="8"/>
    <x v="61"/>
    <s v="Kristina Nunn20170923"/>
    <x v="4314"/>
    <x v="26"/>
    <x v="0"/>
    <x v="10"/>
    <s v="Wausau Papers Astrobrights Colored Envelopes"/>
    <n v="14.35"/>
    <n v="3"/>
    <n v="5.2"/>
    <s v="Profit"/>
  </r>
  <r>
    <d v="2017-09-23T00:00:00"/>
    <x v="3"/>
    <x v="8"/>
    <x v="358"/>
    <s v="Arthur Prichep20170923"/>
    <x v="4315"/>
    <x v="26"/>
    <x v="1"/>
    <x v="11"/>
    <s v="Atlantic Metals Mobile 5-Shelf Bookcases, Custom Colors"/>
    <n v="180.59"/>
    <n v="2"/>
    <n v="-240.78"/>
    <s v="Loss"/>
  </r>
  <r>
    <d v="2017-09-23T00:00:00"/>
    <x v="3"/>
    <x v="8"/>
    <x v="358"/>
    <s v="Arthur Prichep20170923"/>
    <x v="4315"/>
    <x v="26"/>
    <x v="2"/>
    <x v="9"/>
    <s v="Belkin F8E887 USB Wired Ergonomic Keyboard"/>
    <n v="47.98"/>
    <n v="2"/>
    <n v="0.6"/>
    <s v="Profit"/>
  </r>
  <r>
    <d v="2017-09-23T00:00:00"/>
    <x v="3"/>
    <x v="8"/>
    <x v="206"/>
    <s v="Bruce Stewart20170923"/>
    <x v="4316"/>
    <x v="3"/>
    <x v="0"/>
    <x v="3"/>
    <s v="Acco PRESSTEX Data Binder with Storage Hooks, Light Blue, 9 1/2&quot; X 11&quot;"/>
    <n v="25.82"/>
    <n v="6"/>
    <n v="9.0399999999999991"/>
    <s v="Profit"/>
  </r>
  <r>
    <d v="2017-09-23T00:00:00"/>
    <x v="3"/>
    <x v="8"/>
    <x v="206"/>
    <s v="Bruce Stewart20170923"/>
    <x v="4316"/>
    <x v="3"/>
    <x v="0"/>
    <x v="12"/>
    <s v="APC 7 Outlet Network SurgeArrest Surge Protector"/>
    <n v="160.96"/>
    <n v="2"/>
    <n v="48.29"/>
    <s v="Profit"/>
  </r>
  <r>
    <d v="2017-09-23T00:00:00"/>
    <x v="3"/>
    <x v="8"/>
    <x v="737"/>
    <s v="Bobby Elias20170923"/>
    <x v="4317"/>
    <x v="16"/>
    <x v="0"/>
    <x v="0"/>
    <s v="Xerox 1941"/>
    <n v="251.64"/>
    <n v="3"/>
    <n v="88.07"/>
    <s v="Profit"/>
  </r>
  <r>
    <d v="2017-09-23T00:00:00"/>
    <x v="3"/>
    <x v="8"/>
    <x v="641"/>
    <s v="Lena Cacioppo20170923"/>
    <x v="4318"/>
    <x v="1"/>
    <x v="0"/>
    <x v="12"/>
    <s v="Euro Pro Shark Stick Mini Vacuum"/>
    <n v="73.180000000000007"/>
    <n v="6"/>
    <n v="-197.58"/>
    <s v="Loss"/>
  </r>
  <r>
    <d v="2017-09-23T00:00:00"/>
    <x v="3"/>
    <x v="8"/>
    <x v="641"/>
    <s v="Lena Cacioppo20170923"/>
    <x v="4318"/>
    <x v="1"/>
    <x v="0"/>
    <x v="0"/>
    <s v="Xerox 217"/>
    <n v="20.74"/>
    <n v="4"/>
    <n v="7.26"/>
    <s v="Profit"/>
  </r>
  <r>
    <d v="2017-09-23T00:00:00"/>
    <x v="3"/>
    <x v="8"/>
    <x v="641"/>
    <s v="Lena Cacioppo20170923"/>
    <x v="4318"/>
    <x v="1"/>
    <x v="2"/>
    <x v="6"/>
    <s v="OtterBox Commuter Series Case - Samsung Galaxy S4"/>
    <n v="39.979999999999997"/>
    <n v="2"/>
    <n v="-9"/>
    <s v="Loss"/>
  </r>
  <r>
    <d v="2017-09-23T00:00:00"/>
    <x v="3"/>
    <x v="8"/>
    <x v="712"/>
    <s v="Doug O'Connell20170923"/>
    <x v="4319"/>
    <x v="13"/>
    <x v="2"/>
    <x v="9"/>
    <s v="Microsoft Wireless Mobile Mouse 4000"/>
    <n v="199.95"/>
    <n v="5"/>
    <n v="63.98"/>
    <s v="Profit"/>
  </r>
  <r>
    <d v="2017-09-23T00:00:00"/>
    <x v="3"/>
    <x v="8"/>
    <x v="712"/>
    <s v="Doug O'Connell20170923"/>
    <x v="4319"/>
    <x v="13"/>
    <x v="0"/>
    <x v="0"/>
    <s v="Xerox 225"/>
    <n v="12.96"/>
    <n v="2"/>
    <n v="6.22"/>
    <s v="Profit"/>
  </r>
  <r>
    <d v="2017-09-23T00:00:00"/>
    <x v="3"/>
    <x v="8"/>
    <x v="257"/>
    <s v="Duane Benoit20170923"/>
    <x v="4320"/>
    <x v="3"/>
    <x v="0"/>
    <x v="0"/>
    <s v="Xerox 1909"/>
    <n v="211.04"/>
    <n v="8"/>
    <n v="97.08"/>
    <s v="Profit"/>
  </r>
  <r>
    <d v="2017-09-23T00:00:00"/>
    <x v="3"/>
    <x v="8"/>
    <x v="257"/>
    <s v="Duane Benoit20170923"/>
    <x v="4320"/>
    <x v="3"/>
    <x v="1"/>
    <x v="5"/>
    <s v="GuestStacker Chair with Chrome Finish Legs"/>
    <n v="594.82000000000005"/>
    <n v="2"/>
    <n v="59.48"/>
    <s v="Profit"/>
  </r>
  <r>
    <d v="2017-09-23T00:00:00"/>
    <x v="3"/>
    <x v="8"/>
    <x v="257"/>
    <s v="Duane Benoit20170923"/>
    <x v="4320"/>
    <x v="3"/>
    <x v="0"/>
    <x v="3"/>
    <s v="Ibico Plastic Spiral Binding Combs"/>
    <n v="72.959999999999994"/>
    <n v="3"/>
    <n v="23.71"/>
    <s v="Profit"/>
  </r>
  <r>
    <d v="2017-09-23T00:00:00"/>
    <x v="3"/>
    <x v="8"/>
    <x v="223"/>
    <s v="Maya Herman20170923"/>
    <x v="4321"/>
    <x v="0"/>
    <x v="0"/>
    <x v="0"/>
    <s v="Xerox 1899"/>
    <n v="9.25"/>
    <n v="2"/>
    <n v="3.35"/>
    <s v="Profit"/>
  </r>
  <r>
    <d v="2017-09-24T00:00:00"/>
    <x v="3"/>
    <x v="8"/>
    <x v="12"/>
    <s v="Brian Dahlen20170924"/>
    <x v="4322"/>
    <x v="16"/>
    <x v="2"/>
    <x v="9"/>
    <s v="Verbatim 25 GB 6x Blu-ray Single Layer Recordable Disc, 1/Pack"/>
    <n v="17.88"/>
    <n v="3"/>
    <n v="2.46"/>
    <s v="Profit"/>
  </r>
  <r>
    <d v="2017-09-24T00:00:00"/>
    <x v="3"/>
    <x v="8"/>
    <x v="12"/>
    <s v="Brian Dahlen20170924"/>
    <x v="4322"/>
    <x v="16"/>
    <x v="0"/>
    <x v="1"/>
    <s v="Dot Matrix Printer Tape Reel Labels, White, 5000/Box"/>
    <n v="235.94"/>
    <n v="3"/>
    <n v="85.53"/>
    <s v="Profit"/>
  </r>
  <r>
    <d v="2017-09-24T00:00:00"/>
    <x v="3"/>
    <x v="8"/>
    <x v="708"/>
    <s v="Kelly Collister20170924"/>
    <x v="4323"/>
    <x v="10"/>
    <x v="1"/>
    <x v="8"/>
    <s v="Howard Miller 13&quot; Diameter Pewter Finish Round Wall Clock"/>
    <n v="103.06"/>
    <n v="3"/>
    <n v="24.48"/>
    <s v="Profit"/>
  </r>
  <r>
    <d v="2017-09-24T00:00:00"/>
    <x v="3"/>
    <x v="8"/>
    <x v="119"/>
    <s v="Karen Bern20170924"/>
    <x v="4324"/>
    <x v="28"/>
    <x v="2"/>
    <x v="9"/>
    <s v="KeyTronicÂ E03601U1 -Â KeyboardÂ - Beige"/>
    <n v="72"/>
    <n v="4"/>
    <n v="12.96"/>
    <s v="Profit"/>
  </r>
  <r>
    <d v="2017-09-24T00:00:00"/>
    <x v="3"/>
    <x v="8"/>
    <x v="119"/>
    <s v="Karen Bern20170924"/>
    <x v="4324"/>
    <x v="28"/>
    <x v="2"/>
    <x v="9"/>
    <s v="Imation Bio 2GB USBÂ Flash Drive ImationÂ Corp"/>
    <n v="655.9"/>
    <n v="5"/>
    <n v="275.48"/>
    <s v="Profit"/>
  </r>
  <r>
    <d v="2017-09-24T00:00:00"/>
    <x v="3"/>
    <x v="8"/>
    <x v="119"/>
    <s v="Karen Bern20170924"/>
    <x v="4324"/>
    <x v="28"/>
    <x v="1"/>
    <x v="5"/>
    <s v="Global Airflow Leather Mesh Back Chair, Black"/>
    <n v="603.91999999999996"/>
    <n v="4"/>
    <n v="181.18"/>
    <s v="Profit"/>
  </r>
  <r>
    <d v="2017-09-24T00:00:00"/>
    <x v="3"/>
    <x v="8"/>
    <x v="772"/>
    <s v="Mick Hernandez20170924"/>
    <x v="4325"/>
    <x v="10"/>
    <x v="2"/>
    <x v="6"/>
    <s v="Apple iPhone 5"/>
    <n v="1169.69"/>
    <n v="3"/>
    <n v="-253.43"/>
    <s v="Loss"/>
  </r>
  <r>
    <d v="2017-09-24T00:00:00"/>
    <x v="3"/>
    <x v="8"/>
    <x v="643"/>
    <s v="Anna Gayman20170924"/>
    <x v="4326"/>
    <x v="4"/>
    <x v="0"/>
    <x v="2"/>
    <s v="Fellowes Desktop Hanging File Manager"/>
    <n v="40.29"/>
    <n v="3"/>
    <n v="10.07"/>
    <s v="Profit"/>
  </r>
  <r>
    <d v="2017-09-24T00:00:00"/>
    <x v="3"/>
    <x v="8"/>
    <x v="643"/>
    <s v="Anna Gayman20170924"/>
    <x v="4326"/>
    <x v="4"/>
    <x v="0"/>
    <x v="3"/>
    <s v="Avery Durable Poly Binders"/>
    <n v="38.71"/>
    <n v="7"/>
    <n v="17.809999999999999"/>
    <s v="Profit"/>
  </r>
  <r>
    <d v="2017-09-24T00:00:00"/>
    <x v="3"/>
    <x v="8"/>
    <x v="244"/>
    <s v="Bart Pistole20170924"/>
    <x v="4327"/>
    <x v="32"/>
    <x v="2"/>
    <x v="6"/>
    <s v="Panasonic KX-TG9471B"/>
    <n v="391.98"/>
    <n v="2"/>
    <n v="109.75"/>
    <s v="Profit"/>
  </r>
  <r>
    <d v="2017-09-24T00:00:00"/>
    <x v="3"/>
    <x v="8"/>
    <x v="244"/>
    <s v="Bart Pistole20170924"/>
    <x v="4327"/>
    <x v="32"/>
    <x v="2"/>
    <x v="6"/>
    <s v="Wi-Ex zBoost YX540 Cellular Phone Signal Booster"/>
    <n v="437.85"/>
    <n v="3"/>
    <n v="131.36000000000001"/>
    <s v="Profit"/>
  </r>
  <r>
    <d v="2017-09-24T00:00:00"/>
    <x v="3"/>
    <x v="8"/>
    <x v="410"/>
    <s v="Frank Atkinson20170924"/>
    <x v="4328"/>
    <x v="3"/>
    <x v="2"/>
    <x v="6"/>
    <s v="Wilson Electronics DB Pro Signal Booster"/>
    <n v="859.2"/>
    <n v="3"/>
    <n v="75.180000000000007"/>
    <s v="Profit"/>
  </r>
  <r>
    <d v="2017-09-24T00:00:00"/>
    <x v="3"/>
    <x v="8"/>
    <x v="410"/>
    <s v="Frank Atkinson20170924"/>
    <x v="4328"/>
    <x v="3"/>
    <x v="2"/>
    <x v="15"/>
    <s v="Socket Bluetooth Cordless Hand Scanner (CHS)"/>
    <n v="506.28"/>
    <n v="3"/>
    <n v="177.2"/>
    <s v="Profit"/>
  </r>
  <r>
    <d v="2017-09-24T00:00:00"/>
    <x v="3"/>
    <x v="8"/>
    <x v="367"/>
    <s v="Paul Prost20170924"/>
    <x v="4329"/>
    <x v="16"/>
    <x v="2"/>
    <x v="6"/>
    <s v="Vtech CS6719"/>
    <n v="383.96"/>
    <n v="5"/>
    <n v="38.4"/>
    <s v="Profit"/>
  </r>
  <r>
    <d v="2017-09-24T00:00:00"/>
    <x v="3"/>
    <x v="8"/>
    <x v="367"/>
    <s v="Paul Prost20170924"/>
    <x v="4329"/>
    <x v="16"/>
    <x v="0"/>
    <x v="3"/>
    <s v="Wilson Jones International Size A4 Ring Binders"/>
    <n v="15.57"/>
    <n v="3"/>
    <n v="-11.42"/>
    <s v="Loss"/>
  </r>
  <r>
    <d v="2017-09-24T00:00:00"/>
    <x v="3"/>
    <x v="8"/>
    <x v="300"/>
    <s v="Philip Brown20170924"/>
    <x v="4330"/>
    <x v="22"/>
    <x v="1"/>
    <x v="8"/>
    <s v="12-1/2 Diameter Round Wall Clock"/>
    <n v="199.8"/>
    <n v="10"/>
    <n v="71.930000000000007"/>
    <s v="Profit"/>
  </r>
  <r>
    <d v="2017-09-24T00:00:00"/>
    <x v="3"/>
    <x v="8"/>
    <x v="432"/>
    <s v="Karen Ferguson20170924"/>
    <x v="4331"/>
    <x v="4"/>
    <x v="0"/>
    <x v="2"/>
    <s v="Tenex Personal Filing Tote With Secure Closure Lid, Black/Frost"/>
    <n v="15.51"/>
    <n v="1"/>
    <n v="3.88"/>
    <s v="Profit"/>
  </r>
  <r>
    <d v="2017-09-24T00:00:00"/>
    <x v="3"/>
    <x v="8"/>
    <x v="432"/>
    <s v="Karen Ferguson20170924"/>
    <x v="4331"/>
    <x v="4"/>
    <x v="2"/>
    <x v="6"/>
    <s v="Plantronics Encore H101 Dual EarpiecesÂ Headset"/>
    <n v="89.9"/>
    <n v="2"/>
    <n v="25.17"/>
    <s v="Profit"/>
  </r>
  <r>
    <d v="2017-09-24T00:00:00"/>
    <x v="3"/>
    <x v="8"/>
    <x v="432"/>
    <s v="Karen Ferguson20170924"/>
    <x v="4331"/>
    <x v="4"/>
    <x v="0"/>
    <x v="4"/>
    <s v="Barrel Sharpener"/>
    <n v="14.28"/>
    <n v="4"/>
    <n v="3.71"/>
    <s v="Profit"/>
  </r>
  <r>
    <d v="2017-09-24T00:00:00"/>
    <x v="3"/>
    <x v="8"/>
    <x v="432"/>
    <s v="Karen Ferguson20170924"/>
    <x v="4331"/>
    <x v="4"/>
    <x v="0"/>
    <x v="4"/>
    <s v="BIC Brite Liner Grip Highlighters, Assorted, 5/Pack"/>
    <n v="12.72"/>
    <n v="3"/>
    <n v="4.96"/>
    <s v="Profit"/>
  </r>
  <r>
    <d v="2017-09-24T00:00:00"/>
    <x v="3"/>
    <x v="8"/>
    <x v="432"/>
    <s v="Karen Ferguson20170924"/>
    <x v="4331"/>
    <x v="4"/>
    <x v="0"/>
    <x v="1"/>
    <s v="Self-Adhesive Removable Labels"/>
    <n v="15.75"/>
    <n v="5"/>
    <n v="7.56"/>
    <s v="Profit"/>
  </r>
  <r>
    <d v="2017-09-24T00:00:00"/>
    <x v="3"/>
    <x v="8"/>
    <x v="644"/>
    <s v="Rose O'Brian20170924"/>
    <x v="4332"/>
    <x v="1"/>
    <x v="1"/>
    <x v="5"/>
    <s v="GuestStacker Chair with Chrome Finish Legs"/>
    <n v="520.46"/>
    <n v="2"/>
    <n v="-14.87"/>
    <s v="Loss"/>
  </r>
  <r>
    <d v="2017-09-24T00:00:00"/>
    <x v="3"/>
    <x v="8"/>
    <x v="644"/>
    <s v="Rose O'Brian20170924"/>
    <x v="4332"/>
    <x v="1"/>
    <x v="0"/>
    <x v="0"/>
    <s v="Wirebound Voice Message Log Book"/>
    <n v="11.42"/>
    <n v="3"/>
    <n v="3.71"/>
    <s v="Profit"/>
  </r>
  <r>
    <d v="2017-09-24T00:00:00"/>
    <x v="3"/>
    <x v="8"/>
    <x v="646"/>
    <s v="Neil Knudson20170924"/>
    <x v="4333"/>
    <x v="3"/>
    <x v="0"/>
    <x v="0"/>
    <s v="Array Memo Cubes"/>
    <n v="31.08"/>
    <n v="6"/>
    <n v="15.23"/>
    <s v="Profit"/>
  </r>
  <r>
    <d v="2017-09-24T00:00:00"/>
    <x v="3"/>
    <x v="8"/>
    <x v="646"/>
    <s v="Neil Knudson20170924"/>
    <x v="4333"/>
    <x v="3"/>
    <x v="0"/>
    <x v="14"/>
    <s v="Acme Value Line Scissors"/>
    <n v="7.3"/>
    <n v="2"/>
    <n v="2.19"/>
    <s v="Profit"/>
  </r>
  <r>
    <d v="2017-09-25T00:00:00"/>
    <x v="3"/>
    <x v="8"/>
    <x v="682"/>
    <s v="Katrina Willman20170925"/>
    <x v="4334"/>
    <x v="20"/>
    <x v="0"/>
    <x v="1"/>
    <s v="Avery Address/Shipping Labels for Typewriters, 4&quot; x 2&quot;"/>
    <n v="20.7"/>
    <n v="2"/>
    <n v="9.94"/>
    <s v="Profit"/>
  </r>
  <r>
    <d v="2017-09-25T00:00:00"/>
    <x v="3"/>
    <x v="8"/>
    <x v="682"/>
    <s v="Katrina Willman20170925"/>
    <x v="4334"/>
    <x v="20"/>
    <x v="1"/>
    <x v="5"/>
    <s v="Global Ergonomic Managers Chair"/>
    <n v="488.65"/>
    <n v="3"/>
    <n v="86.87"/>
    <s v="Profit"/>
  </r>
  <r>
    <d v="2017-09-25T00:00:00"/>
    <x v="3"/>
    <x v="8"/>
    <x v="682"/>
    <s v="Katrina Willman20170925"/>
    <x v="4334"/>
    <x v="20"/>
    <x v="0"/>
    <x v="4"/>
    <s v="Newell 333"/>
    <n v="5.56"/>
    <n v="2"/>
    <n v="1.45"/>
    <s v="Profit"/>
  </r>
  <r>
    <d v="2017-09-25T00:00:00"/>
    <x v="3"/>
    <x v="8"/>
    <x v="682"/>
    <s v="Katrina Willman20170925"/>
    <x v="4334"/>
    <x v="20"/>
    <x v="1"/>
    <x v="8"/>
    <s v="Eldon Wave Desk Accessories"/>
    <n v="47.12"/>
    <n v="8"/>
    <n v="20.73"/>
    <s v="Profit"/>
  </r>
  <r>
    <d v="2017-09-25T00:00:00"/>
    <x v="3"/>
    <x v="8"/>
    <x v="189"/>
    <s v="Carol Triggs20170925"/>
    <x v="4335"/>
    <x v="28"/>
    <x v="0"/>
    <x v="3"/>
    <s v="ACCOHIDE Binder by Acco"/>
    <n v="8.26"/>
    <n v="2"/>
    <n v="3.88"/>
    <s v="Profit"/>
  </r>
  <r>
    <d v="2017-09-25T00:00:00"/>
    <x v="3"/>
    <x v="8"/>
    <x v="189"/>
    <s v="Carol Triggs20170925"/>
    <x v="4335"/>
    <x v="28"/>
    <x v="1"/>
    <x v="5"/>
    <s v="Global Leather Task Chair, Black"/>
    <n v="269.97000000000003"/>
    <n v="3"/>
    <n v="51.29"/>
    <s v="Profit"/>
  </r>
  <r>
    <d v="2017-09-25T00:00:00"/>
    <x v="3"/>
    <x v="8"/>
    <x v="745"/>
    <s v="Raymond Buch20170925"/>
    <x v="4336"/>
    <x v="10"/>
    <x v="2"/>
    <x v="9"/>
    <s v="Logitech 910-002974 M325 Wireless Mouse for Web Scrolling"/>
    <n v="119.96"/>
    <n v="5"/>
    <n v="35.99"/>
    <s v="Profit"/>
  </r>
  <r>
    <d v="2017-09-25T00:00:00"/>
    <x v="3"/>
    <x v="8"/>
    <x v="745"/>
    <s v="Raymond Buch20170925"/>
    <x v="4336"/>
    <x v="10"/>
    <x v="0"/>
    <x v="4"/>
    <s v="Newell 311"/>
    <n v="10.61"/>
    <n v="6"/>
    <n v="0.93"/>
    <s v="Profit"/>
  </r>
  <r>
    <d v="2017-09-25T00:00:00"/>
    <x v="3"/>
    <x v="8"/>
    <x v="465"/>
    <s v="Luke Schmidt20170925"/>
    <x v="4337"/>
    <x v="35"/>
    <x v="0"/>
    <x v="2"/>
    <s v="Iris Project Case"/>
    <n v="39.9"/>
    <n v="5"/>
    <n v="10.37"/>
    <s v="Profit"/>
  </r>
  <r>
    <d v="2017-09-25T00:00:00"/>
    <x v="3"/>
    <x v="8"/>
    <x v="316"/>
    <s v="Arthur Gainer20170925"/>
    <x v="4338"/>
    <x v="6"/>
    <x v="0"/>
    <x v="2"/>
    <s v="Steel Personal Filing/Posting Tote"/>
    <n v="177.55"/>
    <n v="5"/>
    <n v="47.94"/>
    <s v="Profit"/>
  </r>
  <r>
    <d v="2017-09-25T00:00:00"/>
    <x v="3"/>
    <x v="8"/>
    <x v="512"/>
    <s v="Adam Hart20170925"/>
    <x v="4339"/>
    <x v="2"/>
    <x v="0"/>
    <x v="3"/>
    <s v="Avery Metallic Poly Binders"/>
    <n v="8.6"/>
    <n v="5"/>
    <n v="-6.3"/>
    <s v="Loss"/>
  </r>
  <r>
    <d v="2017-09-25T00:00:00"/>
    <x v="3"/>
    <x v="8"/>
    <x v="512"/>
    <s v="Adam Hart20170925"/>
    <x v="4339"/>
    <x v="2"/>
    <x v="0"/>
    <x v="14"/>
    <s v="Compact Automatic Electric Letter Opener"/>
    <n v="190.9"/>
    <n v="2"/>
    <n v="-42.95"/>
    <s v="Loss"/>
  </r>
  <r>
    <d v="2017-09-25T00:00:00"/>
    <x v="3"/>
    <x v="8"/>
    <x v="27"/>
    <s v="Carol Adams20170925"/>
    <x v="4340"/>
    <x v="10"/>
    <x v="0"/>
    <x v="10"/>
    <s v="Security-Tint Envelopes"/>
    <n v="24.45"/>
    <n v="4"/>
    <n v="8.86"/>
    <s v="Profit"/>
  </r>
  <r>
    <d v="2017-09-26T00:00:00"/>
    <x v="3"/>
    <x v="8"/>
    <x v="694"/>
    <s v="Sanjit Jacobs20170926"/>
    <x v="4341"/>
    <x v="16"/>
    <x v="1"/>
    <x v="5"/>
    <s v="Office Star - Contemporary Task Swivel chair with Loop Arms, Charcoal"/>
    <n v="419.14"/>
    <n v="4"/>
    <n v="-57.63"/>
    <s v="Loss"/>
  </r>
  <r>
    <d v="2017-09-26T00:00:00"/>
    <x v="3"/>
    <x v="8"/>
    <x v="141"/>
    <s v="Ruben Ausman20170926"/>
    <x v="4342"/>
    <x v="3"/>
    <x v="0"/>
    <x v="10"/>
    <s v="Staple envelope"/>
    <n v="71.88"/>
    <n v="6"/>
    <n v="33.06"/>
    <s v="Profit"/>
  </r>
  <r>
    <d v="2017-09-26T00:00:00"/>
    <x v="3"/>
    <x v="8"/>
    <x v="141"/>
    <s v="Ruben Ausman20170926"/>
    <x v="4342"/>
    <x v="3"/>
    <x v="1"/>
    <x v="8"/>
    <s v="Stackable Trays"/>
    <n v="9.24"/>
    <n v="3"/>
    <n v="2.96"/>
    <s v="Profit"/>
  </r>
  <r>
    <d v="2017-09-26T00:00:00"/>
    <x v="3"/>
    <x v="8"/>
    <x v="141"/>
    <s v="Ruben Ausman20170926"/>
    <x v="4342"/>
    <x v="3"/>
    <x v="0"/>
    <x v="0"/>
    <s v="Xerox 1895"/>
    <n v="35.880000000000003"/>
    <n v="6"/>
    <n v="16.149999999999999"/>
    <s v="Profit"/>
  </r>
  <r>
    <d v="2017-09-26T00:00:00"/>
    <x v="3"/>
    <x v="8"/>
    <x v="141"/>
    <s v="Ruben Ausman20170926"/>
    <x v="4342"/>
    <x v="3"/>
    <x v="0"/>
    <x v="3"/>
    <s v="Wilson Jones Hanging View Binder, White, 1&quot;"/>
    <n v="17.04"/>
    <n v="3"/>
    <n v="5.54"/>
    <s v="Profit"/>
  </r>
  <r>
    <d v="2017-09-26T00:00:00"/>
    <x v="3"/>
    <x v="8"/>
    <x v="141"/>
    <s v="Ruben Ausman20170926"/>
    <x v="4342"/>
    <x v="3"/>
    <x v="0"/>
    <x v="3"/>
    <s v="Fellowes PB300 Plastic Comb Binding Machine"/>
    <n v="931.18"/>
    <n v="3"/>
    <n v="314.27"/>
    <s v="Profit"/>
  </r>
  <r>
    <d v="2017-09-26T00:00:00"/>
    <x v="3"/>
    <x v="8"/>
    <x v="421"/>
    <s v="Sara Luxemburg20170926"/>
    <x v="4343"/>
    <x v="11"/>
    <x v="0"/>
    <x v="4"/>
    <s v="Prang Drawing Pencil Set"/>
    <n v="2.2200000000000002"/>
    <n v="1"/>
    <n v="0.56000000000000005"/>
    <s v="Profit"/>
  </r>
  <r>
    <d v="2017-09-28T00:00:00"/>
    <x v="3"/>
    <x v="8"/>
    <x v="773"/>
    <s v="Charles McCrossin20170928"/>
    <x v="4344"/>
    <x v="0"/>
    <x v="0"/>
    <x v="14"/>
    <s v="Staple remover"/>
    <n v="1.74"/>
    <n v="1"/>
    <n v="-0.35"/>
    <s v="Loss"/>
  </r>
  <r>
    <d v="2017-09-28T00:00:00"/>
    <x v="3"/>
    <x v="8"/>
    <x v="293"/>
    <s v="Darrin Sayre20170928"/>
    <x v="4345"/>
    <x v="26"/>
    <x v="1"/>
    <x v="8"/>
    <s v="Dana Halogen Swing-Arm Architect Lamp"/>
    <n v="32.78"/>
    <n v="1"/>
    <n v="3.28"/>
    <s v="Profit"/>
  </r>
  <r>
    <d v="2017-09-28T00:00:00"/>
    <x v="3"/>
    <x v="8"/>
    <x v="293"/>
    <s v="Darrin Sayre20170928"/>
    <x v="4345"/>
    <x v="26"/>
    <x v="0"/>
    <x v="2"/>
    <s v="Gould Plastics 18-Pocket Panel Bin, 34w x 5-1/4d x 20-1/2h"/>
    <n v="147.18"/>
    <n v="2"/>
    <n v="-29.44"/>
    <s v="Loss"/>
  </r>
  <r>
    <d v="2017-09-28T00:00:00"/>
    <x v="3"/>
    <x v="8"/>
    <x v="293"/>
    <s v="Darrin Sayre20170928"/>
    <x v="4345"/>
    <x v="26"/>
    <x v="2"/>
    <x v="9"/>
    <s v="Lenovo 17-Key USB Numeric Keypad"/>
    <n v="54.38"/>
    <n v="2"/>
    <n v="1.36"/>
    <s v="Profit"/>
  </r>
  <r>
    <d v="2017-09-28T00:00:00"/>
    <x v="3"/>
    <x v="8"/>
    <x v="293"/>
    <s v="Darrin Sayre20170928"/>
    <x v="4345"/>
    <x v="26"/>
    <x v="0"/>
    <x v="3"/>
    <s v="GBC DocuBind P50 Personal Binding Machine"/>
    <n v="76.78"/>
    <n v="4"/>
    <n v="-58.86"/>
    <s v="Loss"/>
  </r>
  <r>
    <d v="2017-09-28T00:00:00"/>
    <x v="3"/>
    <x v="8"/>
    <x v="293"/>
    <s v="Darrin Sayre20170928"/>
    <x v="4345"/>
    <x v="26"/>
    <x v="0"/>
    <x v="0"/>
    <s v="Xerox 1992"/>
    <n v="14.35"/>
    <n v="3"/>
    <n v="5.2"/>
    <s v="Profit"/>
  </r>
  <r>
    <d v="2017-09-28T00:00:00"/>
    <x v="3"/>
    <x v="8"/>
    <x v="293"/>
    <s v="Darrin Sayre20170928"/>
    <x v="4345"/>
    <x v="26"/>
    <x v="0"/>
    <x v="12"/>
    <s v="Kensington 7 Outlet MasterPiece HOMEOFFICE Power Control Center"/>
    <n v="209.79"/>
    <n v="2"/>
    <n v="26.22"/>
    <s v="Profit"/>
  </r>
  <r>
    <d v="2017-09-28T00:00:00"/>
    <x v="3"/>
    <x v="8"/>
    <x v="664"/>
    <s v="Bruce Degenhardt20170928"/>
    <x v="4346"/>
    <x v="3"/>
    <x v="1"/>
    <x v="8"/>
    <s v="Longer-Life Soft White Bulbs"/>
    <n v="9.24"/>
    <n v="3"/>
    <n v="4.4400000000000004"/>
    <s v="Profit"/>
  </r>
  <r>
    <d v="2017-09-28T00:00:00"/>
    <x v="3"/>
    <x v="8"/>
    <x v="569"/>
    <s v="Sung Pak20170928"/>
    <x v="4347"/>
    <x v="16"/>
    <x v="0"/>
    <x v="0"/>
    <s v="Xerox 220"/>
    <n v="10.37"/>
    <n v="2"/>
    <n v="3.63"/>
    <s v="Profit"/>
  </r>
  <r>
    <d v="2017-09-28T00:00:00"/>
    <x v="3"/>
    <x v="8"/>
    <x v="472"/>
    <s v="Sylvia Foulston20170928"/>
    <x v="4348"/>
    <x v="2"/>
    <x v="0"/>
    <x v="3"/>
    <s v="GBC Standard Plastic Binding Systems Combs"/>
    <n v="2.66"/>
    <n v="1"/>
    <n v="-1.86"/>
    <s v="Loss"/>
  </r>
  <r>
    <d v="2017-09-29T00:00:00"/>
    <x v="3"/>
    <x v="8"/>
    <x v="326"/>
    <s v="Ann Steele20170929"/>
    <x v="4349"/>
    <x v="0"/>
    <x v="0"/>
    <x v="1"/>
    <s v="Avery 499"/>
    <n v="7.97"/>
    <n v="2"/>
    <n v="2.59"/>
    <s v="Profit"/>
  </r>
  <r>
    <d v="2017-09-29T00:00:00"/>
    <x v="3"/>
    <x v="8"/>
    <x v="326"/>
    <s v="Ann Steele20170929"/>
    <x v="4349"/>
    <x v="0"/>
    <x v="0"/>
    <x v="10"/>
    <s v="#10- 4 1/8&quot; x 9 1/2&quot; Recycled Envelopes"/>
    <n v="27.97"/>
    <n v="4"/>
    <n v="9.44"/>
    <s v="Profit"/>
  </r>
  <r>
    <d v="2017-09-29T00:00:00"/>
    <x v="3"/>
    <x v="8"/>
    <x v="326"/>
    <s v="Ann Steele20170929"/>
    <x v="4349"/>
    <x v="0"/>
    <x v="2"/>
    <x v="15"/>
    <s v="Wasp CCD Handheld Bar Code Reader"/>
    <n v="336.51"/>
    <n v="3"/>
    <n v="44.87"/>
    <s v="Profit"/>
  </r>
  <r>
    <d v="2017-09-29T00:00:00"/>
    <x v="3"/>
    <x v="8"/>
    <x v="473"/>
    <s v="Maureen Gastineau20170929"/>
    <x v="4350"/>
    <x v="10"/>
    <x v="1"/>
    <x v="5"/>
    <s v="Global Wood Trimmed Manager's Task Chair, Khaki"/>
    <n v="63.69"/>
    <n v="1"/>
    <n v="-15.47"/>
    <s v="Loss"/>
  </r>
  <r>
    <d v="2017-09-29T00:00:00"/>
    <x v="3"/>
    <x v="8"/>
    <x v="473"/>
    <s v="Maureen Gastineau20170929"/>
    <x v="4350"/>
    <x v="10"/>
    <x v="2"/>
    <x v="9"/>
    <s v="Logitech G700s Rechargeable Gaming Mouse"/>
    <n v="239.98"/>
    <n v="3"/>
    <n v="65.989999999999995"/>
    <s v="Profit"/>
  </r>
  <r>
    <d v="2017-09-29T00:00:00"/>
    <x v="3"/>
    <x v="8"/>
    <x v="473"/>
    <s v="Maureen Gastineau20170929"/>
    <x v="4350"/>
    <x v="10"/>
    <x v="1"/>
    <x v="13"/>
    <s v="Riverside Furniture Stanwyck Manor Table Series"/>
    <n v="344.22"/>
    <n v="2"/>
    <n v="-189.32"/>
    <s v="Loss"/>
  </r>
  <r>
    <d v="2017-09-29T00:00:00"/>
    <x v="3"/>
    <x v="8"/>
    <x v="473"/>
    <s v="Maureen Gastineau20170929"/>
    <x v="4350"/>
    <x v="10"/>
    <x v="0"/>
    <x v="0"/>
    <s v="Xerox 227"/>
    <n v="15.55"/>
    <n v="3"/>
    <n v="5.44"/>
    <s v="Profit"/>
  </r>
  <r>
    <d v="2017-09-29T00:00:00"/>
    <x v="3"/>
    <x v="8"/>
    <x v="473"/>
    <s v="Maureen Gastineau20170929"/>
    <x v="4350"/>
    <x v="10"/>
    <x v="1"/>
    <x v="8"/>
    <s v="G.E. Longer-Life Indoor Recessed Floodlight Bulbs"/>
    <n v="21.25"/>
    <n v="4"/>
    <n v="7.44"/>
    <s v="Profit"/>
  </r>
  <r>
    <d v="2017-09-29T00:00:00"/>
    <x v="3"/>
    <x v="8"/>
    <x v="473"/>
    <s v="Maureen Gastineau20170929"/>
    <x v="4350"/>
    <x v="10"/>
    <x v="0"/>
    <x v="0"/>
    <s v="Xerox 1928"/>
    <n v="8.4499999999999993"/>
    <n v="2"/>
    <n v="2.64"/>
    <s v="Profit"/>
  </r>
  <r>
    <d v="2017-09-29T00:00:00"/>
    <x v="3"/>
    <x v="8"/>
    <x v="117"/>
    <s v="Jas O'Carroll20170929"/>
    <x v="4351"/>
    <x v="15"/>
    <x v="0"/>
    <x v="2"/>
    <s v="Carina Media Storage Towers in Natural &amp; Black"/>
    <n v="243.92"/>
    <n v="5"/>
    <n v="-54.88"/>
    <s v="Loss"/>
  </r>
  <r>
    <d v="2017-09-29T00:00:00"/>
    <x v="3"/>
    <x v="8"/>
    <x v="409"/>
    <s v="Joseph Airdo20170929"/>
    <x v="4352"/>
    <x v="20"/>
    <x v="0"/>
    <x v="10"/>
    <s v="Staple envelope"/>
    <n v="23.34"/>
    <n v="3"/>
    <n v="10.97"/>
    <s v="Profit"/>
  </r>
  <r>
    <d v="2017-09-29T00:00:00"/>
    <x v="3"/>
    <x v="8"/>
    <x v="409"/>
    <s v="Joseph Airdo20170929"/>
    <x v="4352"/>
    <x v="20"/>
    <x v="0"/>
    <x v="0"/>
    <s v="Speediset Carbonless Redi-Letter 7&quot; x 8 1/2&quot;"/>
    <n v="51.55"/>
    <n v="5"/>
    <n v="24.23"/>
    <s v="Profit"/>
  </r>
  <r>
    <d v="2017-09-29T00:00:00"/>
    <x v="3"/>
    <x v="8"/>
    <x v="190"/>
    <s v="Patrick Gardner20170929"/>
    <x v="4353"/>
    <x v="3"/>
    <x v="0"/>
    <x v="7"/>
    <s v="Advantus Plastic Paper Clips"/>
    <n v="35"/>
    <n v="7"/>
    <n v="16.8"/>
    <s v="Profit"/>
  </r>
  <r>
    <d v="2017-09-29T00:00:00"/>
    <x v="3"/>
    <x v="8"/>
    <x v="190"/>
    <s v="Patrick Gardner20170929"/>
    <x v="4353"/>
    <x v="3"/>
    <x v="1"/>
    <x v="5"/>
    <s v="Leather Task Chair, Black"/>
    <n v="72.78"/>
    <n v="1"/>
    <n v="0"/>
    <s v="Loss"/>
  </r>
  <r>
    <d v="2017-09-29T00:00:00"/>
    <x v="3"/>
    <x v="8"/>
    <x v="190"/>
    <s v="Patrick Gardner20170929"/>
    <x v="4353"/>
    <x v="3"/>
    <x v="0"/>
    <x v="12"/>
    <s v="Fellowes Premier Superior Surge Suppressor, 10-Outlet, With Phone and Remote"/>
    <n v="97.84"/>
    <n v="2"/>
    <n v="25.44"/>
    <s v="Profit"/>
  </r>
  <r>
    <d v="2017-09-29T00:00:00"/>
    <x v="3"/>
    <x v="8"/>
    <x v="190"/>
    <s v="Patrick Gardner20170929"/>
    <x v="4353"/>
    <x v="3"/>
    <x v="1"/>
    <x v="8"/>
    <s v="Howard Miller 13-3/4&quot; Diameter Brushed Chrome Round Wall Clock"/>
    <n v="51.75"/>
    <n v="1"/>
    <n v="15.53"/>
    <s v="Profit"/>
  </r>
  <r>
    <d v="2017-09-29T00:00:00"/>
    <x v="3"/>
    <x v="8"/>
    <x v="190"/>
    <s v="Patrick Gardner20170929"/>
    <x v="4353"/>
    <x v="3"/>
    <x v="0"/>
    <x v="3"/>
    <s v="Binding Machine Supplies"/>
    <n v="46.67"/>
    <n v="2"/>
    <n v="16.34"/>
    <s v="Profit"/>
  </r>
  <r>
    <d v="2017-09-29T00:00:00"/>
    <x v="3"/>
    <x v="8"/>
    <x v="311"/>
    <s v="Michelle Ellison20170929"/>
    <x v="4354"/>
    <x v="10"/>
    <x v="0"/>
    <x v="2"/>
    <s v="Fellowes Bankers Box Stor/Drawer Steel Plus"/>
    <n v="51.17"/>
    <n v="2"/>
    <n v="-6.4"/>
    <s v="Loss"/>
  </r>
  <r>
    <d v="2017-09-29T00:00:00"/>
    <x v="3"/>
    <x v="8"/>
    <x v="256"/>
    <s v="Sonia Cooley20170929"/>
    <x v="4355"/>
    <x v="3"/>
    <x v="0"/>
    <x v="4"/>
    <s v="Newell 334"/>
    <n v="99.2"/>
    <n v="5"/>
    <n v="25.79"/>
    <s v="Profit"/>
  </r>
  <r>
    <d v="2017-09-29T00:00:00"/>
    <x v="3"/>
    <x v="8"/>
    <x v="470"/>
    <s v="Fred Hopkins20170929"/>
    <x v="4356"/>
    <x v="20"/>
    <x v="0"/>
    <x v="10"/>
    <s v="Letter or Legal Size Expandable Poly String Tie Envelopes"/>
    <n v="7.98"/>
    <n v="3"/>
    <n v="3.91"/>
    <s v="Profit"/>
  </r>
  <r>
    <d v="2017-09-29T00:00:00"/>
    <x v="3"/>
    <x v="8"/>
    <x v="519"/>
    <s v="Joe Kamberova20170929"/>
    <x v="4357"/>
    <x v="3"/>
    <x v="0"/>
    <x v="14"/>
    <s v="Acme Hot Forged Carbon Steel Scissors with Nickel-Plated Handles, 3 7/8&quot; Cut, 8&quot;L"/>
    <n v="97.3"/>
    <n v="7"/>
    <n v="28.22"/>
    <s v="Profit"/>
  </r>
  <r>
    <d v="2017-09-30T00:00:00"/>
    <x v="3"/>
    <x v="8"/>
    <x v="568"/>
    <s v="Cari Sayre20170930"/>
    <x v="4358"/>
    <x v="22"/>
    <x v="0"/>
    <x v="0"/>
    <s v="Adams Telephone Message Book W/Dividers/Space For Phone Numbers, 5 1/4&quot;X8 1/2&quot;, 300/Messages"/>
    <n v="11.76"/>
    <n v="2"/>
    <n v="5.76"/>
    <s v="Profit"/>
  </r>
  <r>
    <d v="2017-09-30T00:00:00"/>
    <x v="3"/>
    <x v="8"/>
    <x v="568"/>
    <s v="Cari Sayre20170930"/>
    <x v="4358"/>
    <x v="22"/>
    <x v="0"/>
    <x v="0"/>
    <s v="Xerox 1882"/>
    <n v="167.94"/>
    <n v="3"/>
    <n v="82.29"/>
    <s v="Profit"/>
  </r>
  <r>
    <d v="2017-09-30T00:00:00"/>
    <x v="3"/>
    <x v="8"/>
    <x v="568"/>
    <s v="Cari Sayre20170930"/>
    <x v="4358"/>
    <x v="22"/>
    <x v="0"/>
    <x v="12"/>
    <s v="Commercial WindTunnel Clean Air Upright Vacuum, Replacement Belts, Filtration Bags"/>
    <n v="3.89"/>
    <n v="1"/>
    <n v="1.01"/>
    <s v="Profit"/>
  </r>
  <r>
    <d v="2017-09-30T00:00:00"/>
    <x v="3"/>
    <x v="8"/>
    <x v="204"/>
    <s v="Cindy Chapman20170930"/>
    <x v="4359"/>
    <x v="36"/>
    <x v="0"/>
    <x v="0"/>
    <s v="Green Bar Computer Printout Paper"/>
    <n v="164.88"/>
    <n v="3"/>
    <n v="80.790000000000006"/>
    <s v="Profit"/>
  </r>
  <r>
    <d v="2017-09-30T00:00:00"/>
    <x v="3"/>
    <x v="8"/>
    <x v="214"/>
    <s v="Bradley Talbott20170930"/>
    <x v="4360"/>
    <x v="3"/>
    <x v="2"/>
    <x v="9"/>
    <s v="Razer Kraken PRO Over Ear PC and Music Headset"/>
    <n v="159.97999999999999"/>
    <n v="2"/>
    <n v="47.99"/>
    <s v="Profit"/>
  </r>
  <r>
    <d v="2017-09-30T00:00:00"/>
    <x v="3"/>
    <x v="8"/>
    <x v="302"/>
    <s v="Barbara Fisher20170930"/>
    <x v="4361"/>
    <x v="2"/>
    <x v="0"/>
    <x v="1"/>
    <s v="Self-Adhesive Address Labels for Typewriters with Dispenser Box"/>
    <n v="20.66"/>
    <n v="7"/>
    <n v="6.97"/>
    <s v="Profit"/>
  </r>
  <r>
    <d v="2017-09-30T00:00:00"/>
    <x v="3"/>
    <x v="8"/>
    <x v="90"/>
    <s v="Sample Company A20170930"/>
    <x v="4362"/>
    <x v="0"/>
    <x v="0"/>
    <x v="3"/>
    <s v="GBC Instant Report Kit"/>
    <n v="11.65"/>
    <n v="9"/>
    <n v="-17.47"/>
    <s v="Loss"/>
  </r>
  <r>
    <d v="2017-10-01T00:00:00"/>
    <x v="3"/>
    <x v="9"/>
    <x v="484"/>
    <s v="Ken Heidel20171001"/>
    <x v="4363"/>
    <x v="0"/>
    <x v="0"/>
    <x v="4"/>
    <s v="Design Ebony Sketching Pencil"/>
    <n v="6.67"/>
    <n v="6"/>
    <n v="0.5"/>
    <s v="Profit"/>
  </r>
  <r>
    <d v="2017-10-01T00:00:00"/>
    <x v="3"/>
    <x v="9"/>
    <x v="227"/>
    <s v="Ellis Ballard20171001"/>
    <x v="4364"/>
    <x v="22"/>
    <x v="0"/>
    <x v="0"/>
    <s v="Personal Creations Ink Jet Cards and Labels"/>
    <n v="91.84"/>
    <n v="8"/>
    <n v="45"/>
    <s v="Profit"/>
  </r>
  <r>
    <d v="2017-10-01T00:00:00"/>
    <x v="3"/>
    <x v="9"/>
    <x v="227"/>
    <s v="Ellis Ballard20171001"/>
    <x v="4364"/>
    <x v="22"/>
    <x v="0"/>
    <x v="3"/>
    <s v="GBC White Gloss Covers, Plain Front"/>
    <n v="81.09"/>
    <n v="7"/>
    <n v="27.37"/>
    <s v="Profit"/>
  </r>
  <r>
    <d v="2017-10-01T00:00:00"/>
    <x v="3"/>
    <x v="9"/>
    <x v="227"/>
    <s v="Ellis Ballard20171001"/>
    <x v="4364"/>
    <x v="22"/>
    <x v="0"/>
    <x v="0"/>
    <s v="Xerox 222"/>
    <n v="19.440000000000001"/>
    <n v="3"/>
    <n v="9.33"/>
    <s v="Profit"/>
  </r>
  <r>
    <d v="2017-10-01T00:00:00"/>
    <x v="3"/>
    <x v="9"/>
    <x v="227"/>
    <s v="Ellis Ballard20171001"/>
    <x v="4364"/>
    <x v="22"/>
    <x v="1"/>
    <x v="5"/>
    <s v="Hon Every-Day Series Multi-Task Chairs"/>
    <n v="451.15"/>
    <n v="3"/>
    <n v="0"/>
    <s v="Loss"/>
  </r>
  <r>
    <d v="2017-10-01T00:00:00"/>
    <x v="3"/>
    <x v="9"/>
    <x v="777"/>
    <s v="Neola Schneider20171001"/>
    <x v="4365"/>
    <x v="3"/>
    <x v="0"/>
    <x v="3"/>
    <s v="Wilson Jones Easy Flow II Sheet Lifters"/>
    <n v="1.44"/>
    <n v="1"/>
    <n v="0.5"/>
    <s v="Profit"/>
  </r>
  <r>
    <d v="2017-10-01T00:00:00"/>
    <x v="3"/>
    <x v="9"/>
    <x v="777"/>
    <s v="Neola Schneider20171001"/>
    <x v="4365"/>
    <x v="3"/>
    <x v="0"/>
    <x v="3"/>
    <s v="Storex Dura Pro Binders"/>
    <n v="61.78"/>
    <n v="13"/>
    <n v="20.85"/>
    <s v="Profit"/>
  </r>
  <r>
    <d v="2017-10-01T00:00:00"/>
    <x v="3"/>
    <x v="9"/>
    <x v="777"/>
    <s v="Neola Schneider20171001"/>
    <x v="4365"/>
    <x v="3"/>
    <x v="0"/>
    <x v="12"/>
    <s v="Belkin 325VA UPS Surge Protector, 6'"/>
    <n v="241.96"/>
    <n v="2"/>
    <n v="60.49"/>
    <s v="Profit"/>
  </r>
  <r>
    <d v="2017-10-01T00:00:00"/>
    <x v="3"/>
    <x v="9"/>
    <x v="777"/>
    <s v="Neola Schneider20171001"/>
    <x v="4365"/>
    <x v="3"/>
    <x v="1"/>
    <x v="5"/>
    <s v="Metal Folding Chairs, Beige, 4/Carton"/>
    <n v="108.61"/>
    <n v="4"/>
    <n v="9.5"/>
    <s v="Profit"/>
  </r>
  <r>
    <d v="2017-10-01T00:00:00"/>
    <x v="3"/>
    <x v="9"/>
    <x v="619"/>
    <s v="Corinna Mitchell20171001"/>
    <x v="4366"/>
    <x v="20"/>
    <x v="2"/>
    <x v="15"/>
    <s v="Fellowes Powershred HS-440 4-Sheet High Security Shredder"/>
    <n v="1704.89"/>
    <n v="11"/>
    <n v="767.2"/>
    <s v="Profit"/>
  </r>
  <r>
    <d v="2017-10-01T00:00:00"/>
    <x v="3"/>
    <x v="9"/>
    <x v="610"/>
    <s v="Dave Kipp20171001"/>
    <x v="4367"/>
    <x v="40"/>
    <x v="0"/>
    <x v="0"/>
    <s v="Xerox 1915"/>
    <n v="104.85"/>
    <n v="1"/>
    <n v="50.33"/>
    <s v="Profit"/>
  </r>
  <r>
    <d v="2017-10-01T00:00:00"/>
    <x v="3"/>
    <x v="9"/>
    <x v="451"/>
    <s v="Tanja Norvell20171001"/>
    <x v="4368"/>
    <x v="3"/>
    <x v="2"/>
    <x v="9"/>
    <s v="Sony 32GB Class 10 Micro SDHC R40 Memory Card"/>
    <n v="104.75"/>
    <n v="5"/>
    <n v="22"/>
    <s v="Profit"/>
  </r>
  <r>
    <d v="2017-10-02T00:00:00"/>
    <x v="3"/>
    <x v="9"/>
    <x v="334"/>
    <s v="Roland Fjeld20171002"/>
    <x v="4369"/>
    <x v="14"/>
    <x v="0"/>
    <x v="3"/>
    <s v="GBC Durable Plastic Covers"/>
    <n v="58.05"/>
    <n v="3"/>
    <n v="26.7"/>
    <s v="Profit"/>
  </r>
  <r>
    <d v="2017-10-02T00:00:00"/>
    <x v="3"/>
    <x v="9"/>
    <x v="334"/>
    <s v="Roland Fjeld20171002"/>
    <x v="4369"/>
    <x v="14"/>
    <x v="1"/>
    <x v="8"/>
    <s v="Nu-Dell Leatherette Frames"/>
    <n v="157.74"/>
    <n v="11"/>
    <n v="56.79"/>
    <s v="Profit"/>
  </r>
  <r>
    <d v="2017-10-02T00:00:00"/>
    <x v="3"/>
    <x v="9"/>
    <x v="334"/>
    <s v="Roland Fjeld20171002"/>
    <x v="4369"/>
    <x v="14"/>
    <x v="0"/>
    <x v="4"/>
    <s v="Avery Hi-Liter EverBold Pen Style Fluorescent Highlighters, 4/Pack"/>
    <n v="56.98"/>
    <n v="7"/>
    <n v="22.79"/>
    <s v="Profit"/>
  </r>
  <r>
    <d v="2017-10-02T00:00:00"/>
    <x v="3"/>
    <x v="9"/>
    <x v="334"/>
    <s v="Roland Fjeld20171002"/>
    <x v="4369"/>
    <x v="14"/>
    <x v="0"/>
    <x v="3"/>
    <s v="Avery Durable Binders"/>
    <n v="2.88"/>
    <n v="1"/>
    <n v="1.41"/>
    <s v="Profit"/>
  </r>
  <r>
    <d v="2017-10-02T00:00:00"/>
    <x v="3"/>
    <x v="9"/>
    <x v="652"/>
    <s v="Becky Pak20171002"/>
    <x v="4370"/>
    <x v="20"/>
    <x v="0"/>
    <x v="0"/>
    <s v="Xerox 1907"/>
    <n v="49.12"/>
    <n v="4"/>
    <n v="23.09"/>
    <s v="Profit"/>
  </r>
  <r>
    <d v="2017-10-02T00:00:00"/>
    <x v="3"/>
    <x v="9"/>
    <x v="274"/>
    <s v="Rob Williams20171002"/>
    <x v="4371"/>
    <x v="20"/>
    <x v="2"/>
    <x v="6"/>
    <s v="Plantronics 81402"/>
    <n v="65.989999999999995"/>
    <n v="1"/>
    <n v="17.16"/>
    <s v="Profit"/>
  </r>
  <r>
    <d v="2017-10-02T00:00:00"/>
    <x v="3"/>
    <x v="9"/>
    <x v="215"/>
    <s v="Frank Gastineau20171002"/>
    <x v="4372"/>
    <x v="22"/>
    <x v="0"/>
    <x v="7"/>
    <s v="Staples"/>
    <n v="8.94"/>
    <n v="3"/>
    <n v="4.1100000000000003"/>
    <s v="Profit"/>
  </r>
  <r>
    <d v="2017-10-02T00:00:00"/>
    <x v="3"/>
    <x v="9"/>
    <x v="215"/>
    <s v="Frank Gastineau20171002"/>
    <x v="4372"/>
    <x v="22"/>
    <x v="2"/>
    <x v="6"/>
    <s v="i.Sound Portable Power - 8000 mAh"/>
    <n v="84.78"/>
    <n v="2"/>
    <n v="-20.14"/>
    <s v="Loss"/>
  </r>
  <r>
    <d v="2017-10-02T00:00:00"/>
    <x v="3"/>
    <x v="9"/>
    <x v="298"/>
    <s v="Paul Van Hugh20171002"/>
    <x v="4373"/>
    <x v="3"/>
    <x v="0"/>
    <x v="3"/>
    <s v="Performers Binder/Pad Holder, Black"/>
    <n v="112.12"/>
    <n v="5"/>
    <n v="42.05"/>
    <s v="Profit"/>
  </r>
  <r>
    <d v="2017-10-02T00:00:00"/>
    <x v="3"/>
    <x v="9"/>
    <x v="298"/>
    <s v="Paul Van Hugh20171002"/>
    <x v="4373"/>
    <x v="3"/>
    <x v="0"/>
    <x v="2"/>
    <s v="Tennsco Double-Tier Lockers"/>
    <n v="1575.14"/>
    <n v="7"/>
    <n v="204.77"/>
    <s v="Profit"/>
  </r>
  <r>
    <d v="2017-10-02T00:00:00"/>
    <x v="3"/>
    <x v="9"/>
    <x v="222"/>
    <s v="Dean percer20171002"/>
    <x v="4374"/>
    <x v="15"/>
    <x v="1"/>
    <x v="8"/>
    <s v="Eldon Expressions Wood Desk Accessories, Oak"/>
    <n v="11.81"/>
    <n v="2"/>
    <n v="1.33"/>
    <s v="Profit"/>
  </r>
  <r>
    <d v="2017-10-02T00:00:00"/>
    <x v="3"/>
    <x v="9"/>
    <x v="222"/>
    <s v="Dean percer20171002"/>
    <x v="4374"/>
    <x v="15"/>
    <x v="1"/>
    <x v="8"/>
    <s v="Eldon 500 Class Desk Accessories"/>
    <n v="9.66"/>
    <n v="1"/>
    <n v="1.57"/>
    <s v="Profit"/>
  </r>
  <r>
    <d v="2017-10-02T00:00:00"/>
    <x v="3"/>
    <x v="9"/>
    <x v="222"/>
    <s v="Dean percer20171002"/>
    <x v="4374"/>
    <x v="15"/>
    <x v="0"/>
    <x v="0"/>
    <s v="Xerox 1996"/>
    <n v="20.74"/>
    <n v="4"/>
    <n v="7.26"/>
    <s v="Profit"/>
  </r>
  <r>
    <d v="2017-10-02T00:00:00"/>
    <x v="3"/>
    <x v="9"/>
    <x v="222"/>
    <s v="Dean percer20171002"/>
    <x v="4374"/>
    <x v="15"/>
    <x v="0"/>
    <x v="3"/>
    <s v="Ibico Plastic Spiral Binding Combs"/>
    <n v="27.36"/>
    <n v="3"/>
    <n v="-21.89"/>
    <s v="Loss"/>
  </r>
  <r>
    <d v="2017-10-02T00:00:00"/>
    <x v="3"/>
    <x v="9"/>
    <x v="222"/>
    <s v="Dean percer20171002"/>
    <x v="4374"/>
    <x v="15"/>
    <x v="1"/>
    <x v="13"/>
    <s v="Chromcraft Bull-Nose Wood Oval Conference Tables &amp; Bases"/>
    <n v="2314.12"/>
    <n v="7"/>
    <n v="-1002.78"/>
    <s v="Loss"/>
  </r>
  <r>
    <d v="2017-10-02T00:00:00"/>
    <x v="3"/>
    <x v="9"/>
    <x v="222"/>
    <s v="Dean percer20171002"/>
    <x v="4374"/>
    <x v="15"/>
    <x v="0"/>
    <x v="3"/>
    <s v="Lock-Up Easel 'Spel-Binder'"/>
    <n v="34.24"/>
    <n v="4"/>
    <n v="-26.25"/>
    <s v="Loss"/>
  </r>
  <r>
    <d v="2017-10-02T00:00:00"/>
    <x v="3"/>
    <x v="9"/>
    <x v="222"/>
    <s v="Dean percer20171002"/>
    <x v="4374"/>
    <x v="15"/>
    <x v="1"/>
    <x v="8"/>
    <s v="Eldon Image Series Desk Accessories, Ebony"/>
    <n v="19.760000000000002"/>
    <n v="2"/>
    <n v="5.93"/>
    <s v="Profit"/>
  </r>
  <r>
    <d v="2017-10-02T00:00:00"/>
    <x v="3"/>
    <x v="9"/>
    <x v="638"/>
    <s v="Jane Waco20171002"/>
    <x v="4375"/>
    <x v="33"/>
    <x v="1"/>
    <x v="8"/>
    <s v="Master Caster Door Stop, Gray"/>
    <n v="10.16"/>
    <n v="2"/>
    <n v="3.45"/>
    <s v="Profit"/>
  </r>
  <r>
    <d v="2017-10-02T00:00:00"/>
    <x v="3"/>
    <x v="9"/>
    <x v="636"/>
    <s v="Juliana Krohn20171002"/>
    <x v="4376"/>
    <x v="11"/>
    <x v="1"/>
    <x v="11"/>
    <s v="O'Sullivan 4-Shelf Bookcase in Odessa Pine"/>
    <n v="217.76"/>
    <n v="6"/>
    <n v="-384.72"/>
    <s v="Loss"/>
  </r>
  <r>
    <d v="2017-10-02T00:00:00"/>
    <x v="3"/>
    <x v="9"/>
    <x v="636"/>
    <s v="Juliana Krohn20171002"/>
    <x v="4376"/>
    <x v="11"/>
    <x v="0"/>
    <x v="14"/>
    <s v="Acme Softgrip Scissors"/>
    <n v="39.07"/>
    <n v="6"/>
    <n v="4.4000000000000004"/>
    <s v="Profit"/>
  </r>
  <r>
    <d v="2017-10-02T00:00:00"/>
    <x v="3"/>
    <x v="9"/>
    <x v="636"/>
    <s v="Juliana Krohn20171002"/>
    <x v="4376"/>
    <x v="11"/>
    <x v="0"/>
    <x v="3"/>
    <s v="GBC Standard Recycled Report Covers, Clear Plastic Sheets"/>
    <n v="22.64"/>
    <n v="7"/>
    <n v="-16.600000000000001"/>
    <s v="Loss"/>
  </r>
  <r>
    <d v="2017-10-02T00:00:00"/>
    <x v="3"/>
    <x v="9"/>
    <x v="636"/>
    <s v="Juliana Krohn20171002"/>
    <x v="4376"/>
    <x v="11"/>
    <x v="0"/>
    <x v="4"/>
    <s v="Berol Giant Pencil Sharpener"/>
    <n v="95.14"/>
    <n v="7"/>
    <n v="10.7"/>
    <s v="Profit"/>
  </r>
  <r>
    <d v="2017-10-02T00:00:00"/>
    <x v="3"/>
    <x v="9"/>
    <x v="626"/>
    <s v="Chad McGuire20171002"/>
    <x v="4377"/>
    <x v="3"/>
    <x v="1"/>
    <x v="8"/>
    <s v="Dax Clear Box Frame"/>
    <n v="17.46"/>
    <n v="2"/>
    <n v="5.94"/>
    <s v="Profit"/>
  </r>
  <r>
    <d v="2017-10-02T00:00:00"/>
    <x v="3"/>
    <x v="9"/>
    <x v="626"/>
    <s v="Chad McGuire20171002"/>
    <x v="4377"/>
    <x v="3"/>
    <x v="2"/>
    <x v="15"/>
    <s v="Ricoh - Ink Collector Unit for GX3000 Series Printers"/>
    <n v="369.16"/>
    <n v="11"/>
    <n v="32.299999999999997"/>
    <s v="Profit"/>
  </r>
  <r>
    <d v="2017-10-02T00:00:00"/>
    <x v="3"/>
    <x v="9"/>
    <x v="571"/>
    <s v="Steve Chapman20171002"/>
    <x v="4378"/>
    <x v="0"/>
    <x v="0"/>
    <x v="12"/>
    <s v="Fellowes Superior 10 Outlet Split Surge Protector"/>
    <n v="15.22"/>
    <n v="2"/>
    <n v="-38.82"/>
    <s v="Loss"/>
  </r>
  <r>
    <d v="2017-10-02T00:00:00"/>
    <x v="3"/>
    <x v="9"/>
    <x v="571"/>
    <s v="Steve Chapman20171002"/>
    <x v="4378"/>
    <x v="0"/>
    <x v="0"/>
    <x v="12"/>
    <s v="Acco 6 Outlet Guardian Premium Plus Surge Suppressor"/>
    <n v="21.98"/>
    <n v="6"/>
    <n v="-56.06"/>
    <s v="Loss"/>
  </r>
  <r>
    <d v="2017-10-03T00:00:00"/>
    <x v="3"/>
    <x v="9"/>
    <x v="482"/>
    <s v="Amy Cox20171003"/>
    <x v="4379"/>
    <x v="28"/>
    <x v="0"/>
    <x v="3"/>
    <s v="GBC DocuBind TL300 Electric Binding System"/>
    <n v="1793.98"/>
    <n v="2"/>
    <n v="843.17"/>
    <s v="Profit"/>
  </r>
  <r>
    <d v="2017-10-03T00:00:00"/>
    <x v="3"/>
    <x v="9"/>
    <x v="19"/>
    <s v="Hunter Lopez20171003"/>
    <x v="4380"/>
    <x v="20"/>
    <x v="0"/>
    <x v="2"/>
    <s v="X-Rack File for Hanging Folders"/>
    <n v="22.58"/>
    <n v="2"/>
    <n v="5.87"/>
    <s v="Profit"/>
  </r>
  <r>
    <d v="2017-10-03T00:00:00"/>
    <x v="3"/>
    <x v="9"/>
    <x v="322"/>
    <s v="Aaron Smayling20171003"/>
    <x v="4381"/>
    <x v="3"/>
    <x v="1"/>
    <x v="13"/>
    <s v="Lesro Sheffield Collection Coffee Table, End Table, Center Table, Corner Table"/>
    <n v="171.29"/>
    <n v="3"/>
    <n v="-6.42"/>
    <s v="Loss"/>
  </r>
  <r>
    <d v="2017-10-03T00:00:00"/>
    <x v="3"/>
    <x v="9"/>
    <x v="487"/>
    <s v="Patrick O'Brill20171003"/>
    <x v="4382"/>
    <x v="16"/>
    <x v="0"/>
    <x v="0"/>
    <s v="Xerox 208"/>
    <n v="15.55"/>
    <n v="3"/>
    <n v="5.44"/>
    <s v="Profit"/>
  </r>
  <r>
    <d v="2017-10-03T00:00:00"/>
    <x v="3"/>
    <x v="9"/>
    <x v="487"/>
    <s v="Patrick O'Brill20171003"/>
    <x v="4382"/>
    <x v="16"/>
    <x v="0"/>
    <x v="12"/>
    <s v="Hoover Portapower Portable Vacuum"/>
    <n v="17.920000000000002"/>
    <n v="5"/>
    <n v="1.1200000000000001"/>
    <s v="Profit"/>
  </r>
  <r>
    <d v="2017-10-03T00:00:00"/>
    <x v="3"/>
    <x v="9"/>
    <x v="684"/>
    <s v="Chuck Clark20171003"/>
    <x v="4383"/>
    <x v="20"/>
    <x v="1"/>
    <x v="8"/>
    <s v="Magnifier Swing Arm Lamp"/>
    <n v="83.92"/>
    <n v="4"/>
    <n v="21.82"/>
    <s v="Profit"/>
  </r>
  <r>
    <d v="2017-10-03T00:00:00"/>
    <x v="3"/>
    <x v="9"/>
    <x v="684"/>
    <s v="Chuck Clark20171003"/>
    <x v="4383"/>
    <x v="20"/>
    <x v="0"/>
    <x v="4"/>
    <s v="Quartet Alpha White Chalk, 12/Pack"/>
    <n v="6.63"/>
    <n v="3"/>
    <n v="3.12"/>
    <s v="Profit"/>
  </r>
  <r>
    <d v="2017-10-03T00:00:00"/>
    <x v="3"/>
    <x v="9"/>
    <x v="684"/>
    <s v="Chuck Clark20171003"/>
    <x v="4383"/>
    <x v="20"/>
    <x v="2"/>
    <x v="9"/>
    <s v="Logitech G19 Programmable Gaming Keyboard"/>
    <n v="371.97"/>
    <n v="3"/>
    <n v="66.95"/>
    <s v="Profit"/>
  </r>
  <r>
    <d v="2017-10-03T00:00:00"/>
    <x v="3"/>
    <x v="9"/>
    <x v="230"/>
    <s v="Laurel Workman20171003"/>
    <x v="4384"/>
    <x v="0"/>
    <x v="0"/>
    <x v="4"/>
    <s v="Colorific Watercolor Pencils"/>
    <n v="20.64"/>
    <n v="5"/>
    <n v="2.3199999999999998"/>
    <s v="Profit"/>
  </r>
  <r>
    <d v="2017-10-04T00:00:00"/>
    <x v="3"/>
    <x v="9"/>
    <x v="152"/>
    <s v="Paul Stevenson20171004"/>
    <x v="4385"/>
    <x v="36"/>
    <x v="1"/>
    <x v="8"/>
    <s v="24-Hour Round Wall Clock"/>
    <n v="19.98"/>
    <n v="1"/>
    <n v="8.59"/>
    <s v="Profit"/>
  </r>
  <r>
    <d v="2017-10-05T00:00:00"/>
    <x v="3"/>
    <x v="9"/>
    <x v="1"/>
    <s v="Phillina Ober20171005"/>
    <x v="4386"/>
    <x v="20"/>
    <x v="2"/>
    <x v="6"/>
    <s v="Motorola HK250 Universal Bluetooth Headset"/>
    <n v="160.93"/>
    <n v="7"/>
    <n v="3.22"/>
    <s v="Profit"/>
  </r>
  <r>
    <d v="2017-10-05T00:00:00"/>
    <x v="3"/>
    <x v="9"/>
    <x v="1"/>
    <s v="Phillina Ober20171005"/>
    <x v="4386"/>
    <x v="20"/>
    <x v="0"/>
    <x v="3"/>
    <s v="Tuf-Vin Binders"/>
    <n v="75.790000000000006"/>
    <n v="3"/>
    <n v="25.58"/>
    <s v="Profit"/>
  </r>
  <r>
    <d v="2017-10-05T00:00:00"/>
    <x v="3"/>
    <x v="9"/>
    <x v="109"/>
    <s v="Mike Pelletier20171005"/>
    <x v="4387"/>
    <x v="3"/>
    <x v="0"/>
    <x v="3"/>
    <s v="Avery Framed View Binder, EZD Ring (Locking), Navy, 1 1/2&quot;"/>
    <n v="39.92"/>
    <n v="5"/>
    <n v="13.47"/>
    <s v="Profit"/>
  </r>
  <r>
    <d v="2017-10-05T00:00:00"/>
    <x v="3"/>
    <x v="9"/>
    <x v="109"/>
    <s v="Mike Pelletier20171005"/>
    <x v="4387"/>
    <x v="3"/>
    <x v="0"/>
    <x v="0"/>
    <s v="Xerox 1951"/>
    <n v="61.96"/>
    <n v="2"/>
    <n v="27.88"/>
    <s v="Profit"/>
  </r>
  <r>
    <d v="2017-10-05T00:00:00"/>
    <x v="3"/>
    <x v="9"/>
    <x v="109"/>
    <s v="Mike Pelletier20171005"/>
    <x v="4387"/>
    <x v="3"/>
    <x v="0"/>
    <x v="3"/>
    <s v="Avery Hole Reinforcements"/>
    <n v="19.940000000000001"/>
    <n v="4"/>
    <n v="7.23"/>
    <s v="Profit"/>
  </r>
  <r>
    <d v="2017-10-05T00:00:00"/>
    <x v="3"/>
    <x v="9"/>
    <x v="477"/>
    <s v="Todd Sumrall20171005"/>
    <x v="4388"/>
    <x v="20"/>
    <x v="2"/>
    <x v="6"/>
    <s v="Samsung HM1900 Bluetooth Headset"/>
    <n v="87.8"/>
    <n v="4"/>
    <n v="43.9"/>
    <s v="Profit"/>
  </r>
  <r>
    <d v="2017-10-05T00:00:00"/>
    <x v="3"/>
    <x v="9"/>
    <x v="477"/>
    <s v="Todd Sumrall20171005"/>
    <x v="4388"/>
    <x v="20"/>
    <x v="1"/>
    <x v="5"/>
    <s v="Global High-Back Leather Tilter, Burgundy"/>
    <n v="221.38"/>
    <n v="2"/>
    <n v="2.46"/>
    <s v="Profit"/>
  </r>
  <r>
    <d v="2017-10-05T00:00:00"/>
    <x v="3"/>
    <x v="9"/>
    <x v="477"/>
    <s v="Todd Sumrall20171005"/>
    <x v="4388"/>
    <x v="20"/>
    <x v="2"/>
    <x v="15"/>
    <s v="3D Systems Cube Printer, 2nd Generation, Magenta"/>
    <n v="5199.96"/>
    <n v="4"/>
    <n v="1351.99"/>
    <s v="Profit"/>
  </r>
  <r>
    <d v="2017-10-05T00:00:00"/>
    <x v="3"/>
    <x v="9"/>
    <x v="237"/>
    <s v="Ross Baird20171005"/>
    <x v="4389"/>
    <x v="26"/>
    <x v="2"/>
    <x v="9"/>
    <s v="LogitechÂ MX Performance Wireless Mouse"/>
    <n v="63.82"/>
    <n v="2"/>
    <n v="13.56"/>
    <s v="Profit"/>
  </r>
  <r>
    <d v="2017-10-05T00:00:00"/>
    <x v="3"/>
    <x v="9"/>
    <x v="480"/>
    <s v="Greg Guthrie20171005"/>
    <x v="4390"/>
    <x v="3"/>
    <x v="1"/>
    <x v="5"/>
    <s v="Global Deluxe High-Back Office Chair in Storm"/>
    <n v="435.17"/>
    <n v="4"/>
    <n v="-59.84"/>
    <s v="Loss"/>
  </r>
  <r>
    <d v="2017-10-05T00:00:00"/>
    <x v="3"/>
    <x v="9"/>
    <x v="480"/>
    <s v="Greg Guthrie20171005"/>
    <x v="4390"/>
    <x v="3"/>
    <x v="0"/>
    <x v="7"/>
    <s v="Staples"/>
    <n v="14.9"/>
    <n v="5"/>
    <n v="6.85"/>
    <s v="Profit"/>
  </r>
  <r>
    <d v="2017-10-05T00:00:00"/>
    <x v="3"/>
    <x v="9"/>
    <x v="480"/>
    <s v="Greg Guthrie20171005"/>
    <x v="4390"/>
    <x v="3"/>
    <x v="0"/>
    <x v="12"/>
    <s v="Hoover Replacement Belts For Soft Guard &amp; Commercial Ltweight Upright Vacs, 2/Pk"/>
    <n v="15.8"/>
    <n v="4"/>
    <n v="4.1100000000000003"/>
    <s v="Profit"/>
  </r>
  <r>
    <d v="2017-10-05T00:00:00"/>
    <x v="3"/>
    <x v="9"/>
    <x v="480"/>
    <s v="Greg Guthrie20171005"/>
    <x v="4390"/>
    <x v="3"/>
    <x v="1"/>
    <x v="8"/>
    <s v="DAX Clear Channel Poster Frame"/>
    <n v="72.900000000000006"/>
    <n v="5"/>
    <n v="26.97"/>
    <s v="Profit"/>
  </r>
  <r>
    <d v="2017-10-05T00:00:00"/>
    <x v="3"/>
    <x v="9"/>
    <x v="480"/>
    <s v="Greg Guthrie20171005"/>
    <x v="4390"/>
    <x v="3"/>
    <x v="1"/>
    <x v="13"/>
    <s v="KI Adjustable-Height Table"/>
    <n v="206.35"/>
    <n v="3"/>
    <n v="5.16"/>
    <s v="Profit"/>
  </r>
  <r>
    <d v="2017-10-05T00:00:00"/>
    <x v="3"/>
    <x v="9"/>
    <x v="480"/>
    <s v="Greg Guthrie20171005"/>
    <x v="4390"/>
    <x v="3"/>
    <x v="2"/>
    <x v="6"/>
    <s v="Square Credit Card Reader, 4 1/2&quot; x 4 1/2&quot; x 1&quot;, White"/>
    <n v="7.99"/>
    <n v="1"/>
    <n v="2.7"/>
    <s v="Profit"/>
  </r>
  <r>
    <d v="2017-10-06T00:00:00"/>
    <x v="3"/>
    <x v="9"/>
    <x v="327"/>
    <s v="Nick Zandusky20171006"/>
    <x v="4391"/>
    <x v="34"/>
    <x v="1"/>
    <x v="8"/>
    <s v="36X48 HARDFLOOR CHAIRMAT"/>
    <n v="41.96"/>
    <n v="2"/>
    <n v="2.94"/>
    <s v="Profit"/>
  </r>
  <r>
    <d v="2017-10-06T00:00:00"/>
    <x v="3"/>
    <x v="9"/>
    <x v="327"/>
    <s v="Nick Zandusky20171006"/>
    <x v="4391"/>
    <x v="34"/>
    <x v="0"/>
    <x v="12"/>
    <s v="Conquest 14 Commercial Heavy-Duty Upright Vacuum, Collection System, Accessory Kit"/>
    <n v="227.84"/>
    <n v="4"/>
    <n v="66.069999999999993"/>
    <s v="Profit"/>
  </r>
  <r>
    <d v="2017-10-06T00:00:00"/>
    <x v="3"/>
    <x v="9"/>
    <x v="327"/>
    <s v="Nick Zandusky20171006"/>
    <x v="4391"/>
    <x v="34"/>
    <x v="0"/>
    <x v="0"/>
    <s v="Computer Printout Paper with Letter-Trim Perforations"/>
    <n v="37.94"/>
    <n v="2"/>
    <n v="18.21"/>
    <s v="Profit"/>
  </r>
  <r>
    <d v="2017-10-06T00:00:00"/>
    <x v="3"/>
    <x v="9"/>
    <x v="601"/>
    <s v="Cyra Reiten20171006"/>
    <x v="4392"/>
    <x v="20"/>
    <x v="2"/>
    <x v="9"/>
    <s v="Logitech G430 Surround Sound Gaming Headset with Dolby 7.1 Technology"/>
    <n v="319.95999999999998"/>
    <n v="4"/>
    <n v="115.19"/>
    <s v="Profit"/>
  </r>
  <r>
    <d v="2017-10-06T00:00:00"/>
    <x v="3"/>
    <x v="9"/>
    <x v="601"/>
    <s v="Cyra Reiten20171006"/>
    <x v="4392"/>
    <x v="20"/>
    <x v="0"/>
    <x v="0"/>
    <s v="Adams Telephone Message Book W/Dividers/Space For Phone Numbers, 5 1/4&quot;X8 1/2&quot;, 200/Messages"/>
    <n v="17.04"/>
    <n v="3"/>
    <n v="7.67"/>
    <s v="Profit"/>
  </r>
  <r>
    <d v="2017-10-06T00:00:00"/>
    <x v="3"/>
    <x v="9"/>
    <x v="601"/>
    <s v="Cyra Reiten20171006"/>
    <x v="4392"/>
    <x v="20"/>
    <x v="0"/>
    <x v="2"/>
    <s v="Space Solutions HD Industrial Steel Shelving."/>
    <n v="344.91"/>
    <n v="3"/>
    <n v="10.35"/>
    <s v="Profit"/>
  </r>
  <r>
    <d v="2017-10-06T00:00:00"/>
    <x v="3"/>
    <x v="9"/>
    <x v="22"/>
    <s v="Muhammed MacIntyre20171006"/>
    <x v="4393"/>
    <x v="20"/>
    <x v="0"/>
    <x v="0"/>
    <s v="Xerox 1893"/>
    <n v="40.99"/>
    <n v="1"/>
    <n v="20.09"/>
    <s v="Profit"/>
  </r>
  <r>
    <d v="2017-10-06T00:00:00"/>
    <x v="3"/>
    <x v="9"/>
    <x v="21"/>
    <s v="Xylona Preis20171006"/>
    <x v="4394"/>
    <x v="23"/>
    <x v="0"/>
    <x v="0"/>
    <s v="Xerox 1886"/>
    <n v="143.69999999999999"/>
    <n v="3"/>
    <n v="68.98"/>
    <s v="Profit"/>
  </r>
  <r>
    <d v="2017-10-06T00:00:00"/>
    <x v="3"/>
    <x v="9"/>
    <x v="21"/>
    <s v="Xylona Preis20171006"/>
    <x v="4394"/>
    <x v="23"/>
    <x v="0"/>
    <x v="0"/>
    <s v="Xerox 217"/>
    <n v="6.48"/>
    <n v="1"/>
    <n v="3.11"/>
    <s v="Profit"/>
  </r>
  <r>
    <d v="2017-10-06T00:00:00"/>
    <x v="3"/>
    <x v="9"/>
    <x v="294"/>
    <s v="Mark Hamilton20171006"/>
    <x v="4395"/>
    <x v="1"/>
    <x v="0"/>
    <x v="2"/>
    <s v="Adjustable Depth Letter/Legal Cart"/>
    <n v="290.33999999999997"/>
    <n v="2"/>
    <n v="32.659999999999997"/>
    <s v="Profit"/>
  </r>
  <r>
    <d v="2017-10-06T00:00:00"/>
    <x v="3"/>
    <x v="9"/>
    <x v="294"/>
    <s v="Mark Hamilton20171006"/>
    <x v="4395"/>
    <x v="1"/>
    <x v="0"/>
    <x v="4"/>
    <s v="Staples in misc. colors"/>
    <n v="19.149999999999999"/>
    <n v="2"/>
    <n v="1.2"/>
    <s v="Profit"/>
  </r>
  <r>
    <d v="2017-10-06T00:00:00"/>
    <x v="3"/>
    <x v="9"/>
    <x v="63"/>
    <s v="Ashley Jarboe20171006"/>
    <x v="4396"/>
    <x v="12"/>
    <x v="0"/>
    <x v="4"/>
    <s v="Avery Hi-Liter Smear-Safe Highlighters"/>
    <n v="9.34"/>
    <n v="2"/>
    <n v="1.87"/>
    <s v="Profit"/>
  </r>
  <r>
    <d v="2017-10-07T00:00:00"/>
    <x v="3"/>
    <x v="9"/>
    <x v="587"/>
    <s v="Debra Catini20171007"/>
    <x v="4397"/>
    <x v="3"/>
    <x v="1"/>
    <x v="11"/>
    <s v="O'Sullivan Manor Hill 2-Door Library in Brianna Oak"/>
    <n v="307.67"/>
    <n v="2"/>
    <n v="-14.48"/>
    <s v="Loss"/>
  </r>
  <r>
    <d v="2017-10-07T00:00:00"/>
    <x v="3"/>
    <x v="9"/>
    <x v="110"/>
    <s v="Mike Gockenbach20171007"/>
    <x v="4398"/>
    <x v="3"/>
    <x v="2"/>
    <x v="9"/>
    <s v="Logitech G19 Programmable Gaming Keyboard"/>
    <n v="1115.9100000000001"/>
    <n v="9"/>
    <n v="200.86"/>
    <s v="Profit"/>
  </r>
  <r>
    <d v="2017-10-07T00:00:00"/>
    <x v="3"/>
    <x v="9"/>
    <x v="110"/>
    <s v="Mike Gockenbach20171007"/>
    <x v="4398"/>
    <x v="3"/>
    <x v="2"/>
    <x v="6"/>
    <s v="Motorola HK250 Universal Bluetooth Headset"/>
    <n v="128.74"/>
    <n v="7"/>
    <n v="-28.97"/>
    <s v="Loss"/>
  </r>
  <r>
    <d v="2017-10-07T00:00:00"/>
    <x v="3"/>
    <x v="9"/>
    <x v="110"/>
    <s v="Mike Gockenbach20171007"/>
    <x v="4398"/>
    <x v="3"/>
    <x v="2"/>
    <x v="6"/>
    <s v="Square Credit Card Reader, 4 1/2&quot; x 4 1/2&quot; x 1&quot;, White"/>
    <n v="79.92"/>
    <n v="10"/>
    <n v="26.97"/>
    <s v="Profit"/>
  </r>
  <r>
    <d v="2017-10-07T00:00:00"/>
    <x v="3"/>
    <x v="9"/>
    <x v="222"/>
    <s v="Dean percer20171007"/>
    <x v="4399"/>
    <x v="25"/>
    <x v="0"/>
    <x v="2"/>
    <s v="Adjustable Depth Letter/Legal Cart"/>
    <n v="580.66999999999996"/>
    <n v="4"/>
    <n v="65.33"/>
    <s v="Profit"/>
  </r>
  <r>
    <d v="2017-10-07T00:00:00"/>
    <x v="3"/>
    <x v="9"/>
    <x v="222"/>
    <s v="Dean percer20171007"/>
    <x v="4399"/>
    <x v="25"/>
    <x v="0"/>
    <x v="7"/>
    <s v="Staples"/>
    <n v="18.940000000000001"/>
    <n v="3"/>
    <n v="5.92"/>
    <s v="Profit"/>
  </r>
  <r>
    <d v="2017-10-07T00:00:00"/>
    <x v="3"/>
    <x v="9"/>
    <x v="222"/>
    <s v="Dean percer20171007"/>
    <x v="4399"/>
    <x v="25"/>
    <x v="2"/>
    <x v="6"/>
    <s v="Toshiba IPT2010-SD IPÂ Telephone"/>
    <n v="222.38"/>
    <n v="2"/>
    <n v="16.68"/>
    <s v="Profit"/>
  </r>
  <r>
    <d v="2017-10-07T00:00:00"/>
    <x v="3"/>
    <x v="9"/>
    <x v="222"/>
    <s v="Dean percer20171007"/>
    <x v="4399"/>
    <x v="25"/>
    <x v="0"/>
    <x v="3"/>
    <s v="Performers Binder/Pad Holder, Black"/>
    <n v="50.45"/>
    <n v="6"/>
    <n v="-33.64"/>
    <s v="Loss"/>
  </r>
  <r>
    <d v="2017-10-07T00:00:00"/>
    <x v="3"/>
    <x v="9"/>
    <x v="222"/>
    <s v="Dean percer20171007"/>
    <x v="4399"/>
    <x v="25"/>
    <x v="1"/>
    <x v="13"/>
    <s v="KI Adjustable-Height Table"/>
    <n v="154.76"/>
    <n v="3"/>
    <n v="-36.11"/>
    <s v="Loss"/>
  </r>
  <r>
    <d v="2017-10-07T00:00:00"/>
    <x v="3"/>
    <x v="9"/>
    <x v="519"/>
    <s v="Joe Kamberova20171007"/>
    <x v="4400"/>
    <x v="0"/>
    <x v="0"/>
    <x v="3"/>
    <s v="Storex DuraTech Recycled Plastic Frosted Binders"/>
    <n v="4.24"/>
    <n v="5"/>
    <n v="-6.36"/>
    <s v="Loss"/>
  </r>
  <r>
    <d v="2017-10-07T00:00:00"/>
    <x v="3"/>
    <x v="9"/>
    <x v="622"/>
    <s v="Dean Braden20171007"/>
    <x v="4401"/>
    <x v="14"/>
    <x v="0"/>
    <x v="2"/>
    <s v="SAFCO Mobile Desk Side File, Wire Frame"/>
    <n v="85.52"/>
    <n v="2"/>
    <n v="22.24"/>
    <s v="Profit"/>
  </r>
  <r>
    <d v="2017-10-08T00:00:00"/>
    <x v="3"/>
    <x v="9"/>
    <x v="10"/>
    <s v="Chris Selesnick20171008"/>
    <x v="4402"/>
    <x v="3"/>
    <x v="2"/>
    <x v="6"/>
    <s v="Digium D40 VoIP phone"/>
    <n v="103.19"/>
    <n v="1"/>
    <n v="11.61"/>
    <s v="Profit"/>
  </r>
  <r>
    <d v="2017-10-08T00:00:00"/>
    <x v="3"/>
    <x v="9"/>
    <x v="10"/>
    <s v="Chris Selesnick20171008"/>
    <x v="4402"/>
    <x v="3"/>
    <x v="2"/>
    <x v="9"/>
    <s v="KeyTronicÂ E03601U1 -Â KeyboardÂ - Beige"/>
    <n v="36"/>
    <n v="2"/>
    <n v="6.48"/>
    <s v="Profit"/>
  </r>
  <r>
    <d v="2017-10-08T00:00:00"/>
    <x v="3"/>
    <x v="9"/>
    <x v="10"/>
    <s v="Chris Selesnick20171008"/>
    <x v="4402"/>
    <x v="3"/>
    <x v="2"/>
    <x v="9"/>
    <s v="LogitechÂ Illuminated - Keyboard"/>
    <n v="239.96"/>
    <n v="4"/>
    <n v="115.18"/>
    <s v="Profit"/>
  </r>
  <r>
    <d v="2017-10-08T00:00:00"/>
    <x v="3"/>
    <x v="9"/>
    <x v="10"/>
    <s v="Chris Selesnick20171008"/>
    <x v="4402"/>
    <x v="3"/>
    <x v="0"/>
    <x v="2"/>
    <s v="Tennsco Commercial Shelving"/>
    <n v="40.68"/>
    <n v="2"/>
    <n v="0.41"/>
    <s v="Profit"/>
  </r>
  <r>
    <d v="2017-10-08T00:00:00"/>
    <x v="3"/>
    <x v="9"/>
    <x v="455"/>
    <s v="Barry Pond20171008"/>
    <x v="4403"/>
    <x v="43"/>
    <x v="0"/>
    <x v="2"/>
    <s v="SAFCO Mobile Desk Side File, Wire Frame"/>
    <n v="42.76"/>
    <n v="1"/>
    <n v="11.12"/>
    <s v="Profit"/>
  </r>
  <r>
    <d v="2017-10-08T00:00:00"/>
    <x v="3"/>
    <x v="9"/>
    <x v="95"/>
    <s v="Gary McGarr20171008"/>
    <x v="4404"/>
    <x v="20"/>
    <x v="1"/>
    <x v="5"/>
    <s v="Office Star - Ergonomically Designed Knee Chair"/>
    <n v="145.76"/>
    <n v="2"/>
    <n v="3.24"/>
    <s v="Profit"/>
  </r>
  <r>
    <d v="2017-10-09T00:00:00"/>
    <x v="3"/>
    <x v="9"/>
    <x v="438"/>
    <s v="Evan Bailliet20171009"/>
    <x v="4405"/>
    <x v="25"/>
    <x v="0"/>
    <x v="0"/>
    <s v="Avoid Verbal Orders Carbonless Minifold Book"/>
    <n v="10.82"/>
    <n v="4"/>
    <n v="3.52"/>
    <s v="Profit"/>
  </r>
  <r>
    <d v="2017-10-09T00:00:00"/>
    <x v="3"/>
    <x v="9"/>
    <x v="38"/>
    <s v="Cyma Kinney20171009"/>
    <x v="4406"/>
    <x v="1"/>
    <x v="1"/>
    <x v="13"/>
    <s v="Bevis Oval Conference Table, Walnut"/>
    <n v="652.45000000000005"/>
    <n v="5"/>
    <n v="-430.62"/>
    <s v="Loss"/>
  </r>
  <r>
    <d v="2017-10-09T00:00:00"/>
    <x v="3"/>
    <x v="9"/>
    <x v="38"/>
    <s v="Cyma Kinney20171009"/>
    <x v="4406"/>
    <x v="1"/>
    <x v="1"/>
    <x v="13"/>
    <s v="Hon 61000 Series Interactive Training Tables"/>
    <n v="66.650000000000006"/>
    <n v="3"/>
    <n v="-42.65"/>
    <s v="Loss"/>
  </r>
  <r>
    <d v="2017-10-09T00:00:00"/>
    <x v="3"/>
    <x v="9"/>
    <x v="552"/>
    <s v="Cathy Prescott20171009"/>
    <x v="4407"/>
    <x v="10"/>
    <x v="1"/>
    <x v="8"/>
    <s v="Nu-Dell Leatherette Frames"/>
    <n v="45.89"/>
    <n v="4"/>
    <n v="9.18"/>
    <s v="Profit"/>
  </r>
  <r>
    <d v="2017-10-09T00:00:00"/>
    <x v="3"/>
    <x v="9"/>
    <x v="173"/>
    <s v="Harry Greene20171009"/>
    <x v="4408"/>
    <x v="20"/>
    <x v="0"/>
    <x v="3"/>
    <s v="Pressboard Data Binders by Wilson Jones"/>
    <n v="12.82"/>
    <n v="3"/>
    <n v="4.33"/>
    <s v="Profit"/>
  </r>
  <r>
    <d v="2017-10-09T00:00:00"/>
    <x v="3"/>
    <x v="9"/>
    <x v="173"/>
    <s v="Harry Greene20171009"/>
    <x v="4408"/>
    <x v="20"/>
    <x v="1"/>
    <x v="11"/>
    <s v="O'Sullivan Elevations Bookcase, Cherry Finish"/>
    <n v="314.35000000000002"/>
    <n v="3"/>
    <n v="-15.72"/>
    <s v="Loss"/>
  </r>
  <r>
    <d v="2017-10-09T00:00:00"/>
    <x v="3"/>
    <x v="9"/>
    <x v="173"/>
    <s v="Harry Greene20171009"/>
    <x v="4408"/>
    <x v="20"/>
    <x v="0"/>
    <x v="0"/>
    <s v="TOPS 4 x 6 Fluorescent Color Memo Sheets, 500 Sheets per Pack"/>
    <n v="18.98"/>
    <n v="2"/>
    <n v="8.92"/>
    <s v="Profit"/>
  </r>
  <r>
    <d v="2017-10-09T00:00:00"/>
    <x v="3"/>
    <x v="9"/>
    <x v="173"/>
    <s v="Harry Greene20171009"/>
    <x v="4408"/>
    <x v="20"/>
    <x v="0"/>
    <x v="3"/>
    <s v="Durable Pressboard Binders"/>
    <n v="18.239999999999998"/>
    <n v="6"/>
    <n v="6.16"/>
    <s v="Profit"/>
  </r>
  <r>
    <d v="2017-10-09T00:00:00"/>
    <x v="3"/>
    <x v="9"/>
    <x v="337"/>
    <s v="Maria Bertelson20171009"/>
    <x v="4409"/>
    <x v="0"/>
    <x v="0"/>
    <x v="4"/>
    <s v="Bulldog Vacuum Base Pencil Sharpener"/>
    <n v="67.14"/>
    <n v="7"/>
    <n v="5.88"/>
    <s v="Profit"/>
  </r>
  <r>
    <d v="2017-10-09T00:00:00"/>
    <x v="3"/>
    <x v="9"/>
    <x v="337"/>
    <s v="Maria Bertelson20171009"/>
    <x v="4409"/>
    <x v="0"/>
    <x v="1"/>
    <x v="5"/>
    <s v="Hon Every-Day Chair Series Swivel Task Chairs"/>
    <n v="254.06"/>
    <n v="3"/>
    <n v="-32.659999999999997"/>
    <s v="Loss"/>
  </r>
  <r>
    <d v="2017-10-09T00:00:00"/>
    <x v="3"/>
    <x v="9"/>
    <x v="21"/>
    <s v="Xylona Preis20171009"/>
    <x v="4410"/>
    <x v="3"/>
    <x v="0"/>
    <x v="0"/>
    <s v="Wirebound Message Books, 2 7/8&quot; x 5&quot;, 3 Forms per Page"/>
    <n v="35.200000000000003"/>
    <n v="5"/>
    <n v="16.54"/>
    <s v="Profit"/>
  </r>
  <r>
    <d v="2017-10-10T00:00:00"/>
    <x v="3"/>
    <x v="9"/>
    <x v="308"/>
    <s v="Scot Wooten20171010"/>
    <x v="4411"/>
    <x v="1"/>
    <x v="1"/>
    <x v="5"/>
    <s v="Hon Comfortask Task/Swivel Chairs"/>
    <n v="239.36"/>
    <n v="3"/>
    <n v="-47.87"/>
    <s v="Loss"/>
  </r>
  <r>
    <d v="2017-10-12T00:00:00"/>
    <x v="3"/>
    <x v="9"/>
    <x v="188"/>
    <s v="Steve Nguyen20171012"/>
    <x v="4412"/>
    <x v="1"/>
    <x v="1"/>
    <x v="5"/>
    <s v="Global Stack Chair without Arms, Black"/>
    <n v="254.6"/>
    <n v="14"/>
    <n v="-18.190000000000001"/>
    <s v="Loss"/>
  </r>
  <r>
    <d v="2017-10-12T00:00:00"/>
    <x v="3"/>
    <x v="9"/>
    <x v="88"/>
    <s v="Sean Miller20171012"/>
    <x v="4413"/>
    <x v="25"/>
    <x v="0"/>
    <x v="0"/>
    <s v="Xerox 1989"/>
    <n v="7.97"/>
    <n v="2"/>
    <n v="2.69"/>
    <s v="Profit"/>
  </r>
  <r>
    <d v="2017-10-12T00:00:00"/>
    <x v="3"/>
    <x v="9"/>
    <x v="783"/>
    <s v="Michelle Lonsdale20171012"/>
    <x v="4414"/>
    <x v="31"/>
    <x v="2"/>
    <x v="9"/>
    <s v="WD My Passport Ultra 2TB Portable External Hard Drive"/>
    <n v="595"/>
    <n v="5"/>
    <n v="95.2"/>
    <s v="Profit"/>
  </r>
  <r>
    <d v="2017-10-12T00:00:00"/>
    <x v="3"/>
    <x v="9"/>
    <x v="783"/>
    <s v="Michelle Lonsdale20171012"/>
    <x v="4414"/>
    <x v="31"/>
    <x v="0"/>
    <x v="3"/>
    <s v="GBC Twin Loop Wire Binding Elements"/>
    <n v="79.87"/>
    <n v="3"/>
    <n v="29.95"/>
    <s v="Profit"/>
  </r>
  <r>
    <d v="2017-10-12T00:00:00"/>
    <x v="3"/>
    <x v="9"/>
    <x v="646"/>
    <s v="Neil Knudson20171012"/>
    <x v="4415"/>
    <x v="3"/>
    <x v="2"/>
    <x v="9"/>
    <s v="Maxell 4.7GB DVD-R 5/Pack"/>
    <n v="0.99"/>
    <n v="1"/>
    <n v="0.44"/>
    <s v="Profit"/>
  </r>
  <r>
    <d v="2017-10-12T00:00:00"/>
    <x v="3"/>
    <x v="9"/>
    <x v="646"/>
    <s v="Neil Knudson20171012"/>
    <x v="4415"/>
    <x v="3"/>
    <x v="0"/>
    <x v="3"/>
    <s v="Canvas Sectional Post Binders"/>
    <n v="101.84"/>
    <n v="5"/>
    <n v="36.92"/>
    <s v="Profit"/>
  </r>
  <r>
    <d v="2017-10-12T00:00:00"/>
    <x v="3"/>
    <x v="9"/>
    <x v="758"/>
    <s v="Robert Waldorf20171012"/>
    <x v="4416"/>
    <x v="3"/>
    <x v="2"/>
    <x v="9"/>
    <s v="SanDisk Cruzer 64 GB USB Flash Drive"/>
    <n v="435.84"/>
    <n v="12"/>
    <n v="130.75"/>
    <s v="Profit"/>
  </r>
  <r>
    <d v="2017-10-12T00:00:00"/>
    <x v="3"/>
    <x v="9"/>
    <x v="758"/>
    <s v="Robert Waldorf20171012"/>
    <x v="4416"/>
    <x v="3"/>
    <x v="0"/>
    <x v="4"/>
    <s v="Newell 343"/>
    <n v="5.88"/>
    <n v="2"/>
    <n v="1.59"/>
    <s v="Profit"/>
  </r>
  <r>
    <d v="2017-10-12T00:00:00"/>
    <x v="3"/>
    <x v="9"/>
    <x v="569"/>
    <s v="Sung Pak20171012"/>
    <x v="4417"/>
    <x v="0"/>
    <x v="2"/>
    <x v="9"/>
    <s v="Logitech Wireless Touch Keyboard K400"/>
    <n v="39.979999999999997"/>
    <n v="2"/>
    <n v="-1.5"/>
    <s v="Loss"/>
  </r>
  <r>
    <d v="2017-10-12T00:00:00"/>
    <x v="3"/>
    <x v="9"/>
    <x v="608"/>
    <s v="Nora Paige20171012"/>
    <x v="4418"/>
    <x v="23"/>
    <x v="2"/>
    <x v="9"/>
    <s v="ImationÂ 8gb Micro Traveldrive Usb 2.0Â Flash Drive"/>
    <n v="45"/>
    <n v="3"/>
    <n v="4.95"/>
    <s v="Profit"/>
  </r>
  <r>
    <d v="2017-10-12T00:00:00"/>
    <x v="3"/>
    <x v="9"/>
    <x v="608"/>
    <s v="Nora Paige20171012"/>
    <x v="4418"/>
    <x v="23"/>
    <x v="0"/>
    <x v="7"/>
    <s v="OIC Colored Binder Clips, Assorted Sizes"/>
    <n v="17.899999999999999"/>
    <n v="5"/>
    <n v="8.77"/>
    <s v="Profit"/>
  </r>
  <r>
    <d v="2017-10-12T00:00:00"/>
    <x v="3"/>
    <x v="9"/>
    <x v="608"/>
    <s v="Nora Paige20171012"/>
    <x v="4418"/>
    <x v="23"/>
    <x v="1"/>
    <x v="8"/>
    <s v="DAX Two-Tone Silver Metal Document Frame"/>
    <n v="40.479999999999997"/>
    <n v="2"/>
    <n v="17.41"/>
    <s v="Profit"/>
  </r>
  <r>
    <d v="2017-10-12T00:00:00"/>
    <x v="3"/>
    <x v="9"/>
    <x v="608"/>
    <s v="Nora Paige20171012"/>
    <x v="4418"/>
    <x v="23"/>
    <x v="1"/>
    <x v="11"/>
    <s v="Global Adaptabilites Bookcase, Cherry/Storm Gray Finish"/>
    <n v="2154.9"/>
    <n v="5"/>
    <n v="129.29"/>
    <s v="Profit"/>
  </r>
  <r>
    <d v="2017-10-12T00:00:00"/>
    <x v="3"/>
    <x v="9"/>
    <x v="342"/>
    <s v="Matthew Grinstein20171012"/>
    <x v="4419"/>
    <x v="0"/>
    <x v="2"/>
    <x v="6"/>
    <s v="Clarity 53712"/>
    <n v="369.54"/>
    <n v="7"/>
    <n v="27.72"/>
    <s v="Profit"/>
  </r>
  <r>
    <d v="2017-10-12T00:00:00"/>
    <x v="3"/>
    <x v="9"/>
    <x v="342"/>
    <s v="Matthew Grinstein20171012"/>
    <x v="4419"/>
    <x v="0"/>
    <x v="0"/>
    <x v="0"/>
    <s v="Xerox 1993"/>
    <n v="10.37"/>
    <n v="2"/>
    <n v="3.76"/>
    <s v="Profit"/>
  </r>
  <r>
    <d v="2017-10-12T00:00:00"/>
    <x v="3"/>
    <x v="9"/>
    <x v="342"/>
    <s v="Matthew Grinstein20171012"/>
    <x v="4419"/>
    <x v="0"/>
    <x v="2"/>
    <x v="9"/>
    <s v="Plantronics CS510 - Over-the-Head monaural Wireless Headset System"/>
    <n v="791.88"/>
    <n v="3"/>
    <n v="128.68"/>
    <s v="Profit"/>
  </r>
  <r>
    <d v="2017-10-12T00:00:00"/>
    <x v="3"/>
    <x v="9"/>
    <x v="40"/>
    <s v="Natalie Fritzler20171012"/>
    <x v="4420"/>
    <x v="48"/>
    <x v="1"/>
    <x v="13"/>
    <s v="Chromcraft 48&quot; x 96&quot; Racetrack Double Pedestal Table"/>
    <n v="673.34"/>
    <n v="3"/>
    <n v="-76.95"/>
    <s v="Loss"/>
  </r>
  <r>
    <d v="2017-10-12T00:00:00"/>
    <x v="3"/>
    <x v="9"/>
    <x v="103"/>
    <s v="Christina Anderson20171012"/>
    <x v="4421"/>
    <x v="20"/>
    <x v="0"/>
    <x v="0"/>
    <s v="Xerox 1952"/>
    <n v="9.9600000000000009"/>
    <n v="2"/>
    <n v="4.68"/>
    <s v="Profit"/>
  </r>
  <r>
    <d v="2017-10-13T00:00:00"/>
    <x v="3"/>
    <x v="9"/>
    <x v="597"/>
    <s v="Andrew Gjertsen20171013"/>
    <x v="4422"/>
    <x v="2"/>
    <x v="0"/>
    <x v="0"/>
    <s v="Post-it Â“Important MessageÂ” Note Pad, Neon Colors, 50 Sheets/Pad"/>
    <n v="11.65"/>
    <n v="2"/>
    <n v="4.08"/>
    <s v="Profit"/>
  </r>
  <r>
    <d v="2017-10-13T00:00:00"/>
    <x v="3"/>
    <x v="9"/>
    <x v="597"/>
    <s v="Andrew Gjertsen20171013"/>
    <x v="4422"/>
    <x v="2"/>
    <x v="0"/>
    <x v="0"/>
    <s v="Adams Write n' Stick Phone Message Book, 11&quot; X 5 1/4&quot;, 200 Messages"/>
    <n v="18.18"/>
    <n v="4"/>
    <n v="5.91"/>
    <s v="Profit"/>
  </r>
  <r>
    <d v="2017-10-13T00:00:00"/>
    <x v="3"/>
    <x v="9"/>
    <x v="597"/>
    <s v="Andrew Gjertsen20171013"/>
    <x v="4422"/>
    <x v="2"/>
    <x v="0"/>
    <x v="2"/>
    <s v="Eldon Simplefile Box Office"/>
    <n v="59.71"/>
    <n v="6"/>
    <n v="5.97"/>
    <s v="Profit"/>
  </r>
  <r>
    <d v="2017-10-13T00:00:00"/>
    <x v="3"/>
    <x v="9"/>
    <x v="597"/>
    <s v="Andrew Gjertsen20171013"/>
    <x v="4422"/>
    <x v="2"/>
    <x v="0"/>
    <x v="1"/>
    <s v="Avery 489"/>
    <n v="24.84"/>
    <n v="3"/>
    <n v="8.69"/>
    <s v="Profit"/>
  </r>
  <r>
    <d v="2017-10-13T00:00:00"/>
    <x v="3"/>
    <x v="9"/>
    <x v="353"/>
    <s v="Craig Reiter20171013"/>
    <x v="4423"/>
    <x v="20"/>
    <x v="0"/>
    <x v="12"/>
    <s v="Avanti 4.4 Cu. Ft. Refrigerator"/>
    <n v="904.9"/>
    <n v="5"/>
    <n v="253.37"/>
    <s v="Profit"/>
  </r>
  <r>
    <d v="2017-10-13T00:00:00"/>
    <x v="3"/>
    <x v="9"/>
    <x v="350"/>
    <s v="Troy Staebel20171013"/>
    <x v="4424"/>
    <x v="1"/>
    <x v="0"/>
    <x v="0"/>
    <s v="Easy-staple paper"/>
    <n v="63.31"/>
    <n v="3"/>
    <n v="20.58"/>
    <s v="Profit"/>
  </r>
  <r>
    <d v="2017-10-13T00:00:00"/>
    <x v="3"/>
    <x v="9"/>
    <x v="350"/>
    <s v="Troy Staebel20171013"/>
    <x v="4424"/>
    <x v="1"/>
    <x v="0"/>
    <x v="3"/>
    <s v="GBC VeloBinder Electric Binding Machine"/>
    <n v="96.78"/>
    <n v="4"/>
    <n v="-145.18"/>
    <s v="Loss"/>
  </r>
  <r>
    <d v="2017-10-13T00:00:00"/>
    <x v="3"/>
    <x v="9"/>
    <x v="350"/>
    <s v="Troy Staebel20171013"/>
    <x v="4424"/>
    <x v="1"/>
    <x v="1"/>
    <x v="8"/>
    <s v="Dax Clear Box Frame"/>
    <n v="10.48"/>
    <n v="3"/>
    <n v="-6.81"/>
    <s v="Loss"/>
  </r>
  <r>
    <d v="2017-10-13T00:00:00"/>
    <x v="3"/>
    <x v="9"/>
    <x v="638"/>
    <s v="Jane Waco20171013"/>
    <x v="4425"/>
    <x v="3"/>
    <x v="2"/>
    <x v="9"/>
    <s v="Logitech Media Keyboard K200"/>
    <n v="209.94"/>
    <n v="6"/>
    <n v="39.89"/>
    <s v="Profit"/>
  </r>
  <r>
    <d v="2017-10-13T00:00:00"/>
    <x v="3"/>
    <x v="9"/>
    <x v="638"/>
    <s v="Jane Waco20171013"/>
    <x v="4425"/>
    <x v="3"/>
    <x v="2"/>
    <x v="6"/>
    <s v="Anker Astro Mini 3000mAh Ultra-Compact Portable Charger"/>
    <n v="31.98"/>
    <n v="2"/>
    <n v="-8"/>
    <s v="Loss"/>
  </r>
  <r>
    <d v="2017-10-13T00:00:00"/>
    <x v="3"/>
    <x v="9"/>
    <x v="638"/>
    <s v="Jane Waco20171013"/>
    <x v="4425"/>
    <x v="3"/>
    <x v="0"/>
    <x v="3"/>
    <s v="Fellowes PB500 Electric Punch Plastic Comb Binding Machine with Manual Bind"/>
    <n v="5083.96"/>
    <n v="5"/>
    <n v="1906.49"/>
    <s v="Profit"/>
  </r>
  <r>
    <d v="2017-10-13T00:00:00"/>
    <x v="3"/>
    <x v="9"/>
    <x v="545"/>
    <s v="Alan Hwang20171013"/>
    <x v="4426"/>
    <x v="5"/>
    <x v="0"/>
    <x v="2"/>
    <s v="Trav-L-File Heavy-Duty Shuttle II, Black"/>
    <n v="348.56"/>
    <n v="8"/>
    <n v="104.57"/>
    <s v="Profit"/>
  </r>
  <r>
    <d v="2017-10-13T00:00:00"/>
    <x v="3"/>
    <x v="9"/>
    <x v="289"/>
    <s v="Michelle Huthwaite20171013"/>
    <x v="4427"/>
    <x v="8"/>
    <x v="0"/>
    <x v="1"/>
    <s v="Avery 52"/>
    <n v="11.07"/>
    <n v="3"/>
    <n v="5.2"/>
    <s v="Profit"/>
  </r>
  <r>
    <d v="2017-10-13T00:00:00"/>
    <x v="3"/>
    <x v="9"/>
    <x v="289"/>
    <s v="Michelle Huthwaite20171013"/>
    <x v="4427"/>
    <x v="8"/>
    <x v="1"/>
    <x v="13"/>
    <s v="Bretford Rectangular Conference Table Tops"/>
    <n v="1504.52"/>
    <n v="4"/>
    <n v="346.04"/>
    <s v="Profit"/>
  </r>
  <r>
    <d v="2017-10-13T00:00:00"/>
    <x v="3"/>
    <x v="9"/>
    <x v="289"/>
    <s v="Michelle Huthwaite20171013"/>
    <x v="4427"/>
    <x v="8"/>
    <x v="0"/>
    <x v="0"/>
    <s v="Xerox 231"/>
    <n v="25.92"/>
    <n v="4"/>
    <n v="12.44"/>
    <s v="Profit"/>
  </r>
  <r>
    <d v="2017-10-14T00:00:00"/>
    <x v="3"/>
    <x v="9"/>
    <x v="749"/>
    <s v="Ed Ludwig20171014"/>
    <x v="4428"/>
    <x v="36"/>
    <x v="0"/>
    <x v="3"/>
    <s v="Acco PRESSTEX Data Binder with Storage Hooks, Dark Blue, 14 7/8&quot; X 11&quot;"/>
    <n v="37.659999999999997"/>
    <n v="7"/>
    <n v="18.45"/>
    <s v="Profit"/>
  </r>
  <r>
    <d v="2017-10-14T00:00:00"/>
    <x v="3"/>
    <x v="9"/>
    <x v="677"/>
    <s v="Joni Wasserman20171014"/>
    <x v="4429"/>
    <x v="3"/>
    <x v="1"/>
    <x v="8"/>
    <s v="C-Line Cubicle Keepers Polyproplyene Holder With Velcro Backings"/>
    <n v="9.4600000000000009"/>
    <n v="2"/>
    <n v="3.69"/>
    <s v="Profit"/>
  </r>
  <r>
    <d v="2017-10-14T00:00:00"/>
    <x v="3"/>
    <x v="9"/>
    <x v="408"/>
    <s v="Anthony Garverick20171014"/>
    <x v="4430"/>
    <x v="1"/>
    <x v="0"/>
    <x v="3"/>
    <s v="GBC Twin Loop Wire Binding Elements, 9/16&quot; Spine, Black"/>
    <n v="27.4"/>
    <n v="9"/>
    <n v="-42.46"/>
    <s v="Loss"/>
  </r>
  <r>
    <d v="2017-10-14T00:00:00"/>
    <x v="3"/>
    <x v="9"/>
    <x v="408"/>
    <s v="Anthony Garverick20171014"/>
    <x v="4430"/>
    <x v="1"/>
    <x v="0"/>
    <x v="3"/>
    <s v="Catalog Binders with Expanding Posts"/>
    <n v="13.46"/>
    <n v="1"/>
    <n v="-23.55"/>
    <s v="Loss"/>
  </r>
  <r>
    <d v="2017-10-14T00:00:00"/>
    <x v="3"/>
    <x v="9"/>
    <x v="328"/>
    <s v="Berenike Kampe20171014"/>
    <x v="4431"/>
    <x v="3"/>
    <x v="2"/>
    <x v="9"/>
    <s v="Verbatim 25 GB 6x Blu-ray Single Layer Recordable Disc, 10/Pack"/>
    <n v="46.36"/>
    <n v="4"/>
    <n v="15.3"/>
    <s v="Profit"/>
  </r>
  <r>
    <d v="2017-10-15T00:00:00"/>
    <x v="3"/>
    <x v="9"/>
    <x v="215"/>
    <s v="Frank Gastineau20171015"/>
    <x v="4432"/>
    <x v="3"/>
    <x v="0"/>
    <x v="4"/>
    <s v="Panasonic KP-310 Heavy-Duty Electric Pencil Sharpener"/>
    <n v="87.92"/>
    <n v="4"/>
    <n v="26.38"/>
    <s v="Profit"/>
  </r>
  <r>
    <d v="2017-10-15T00:00:00"/>
    <x v="3"/>
    <x v="9"/>
    <x v="138"/>
    <s v="Roland Schwarz20171015"/>
    <x v="4433"/>
    <x v="3"/>
    <x v="1"/>
    <x v="13"/>
    <s v="Bush Advantage Collection Round Conference Table"/>
    <n v="510.24"/>
    <n v="3"/>
    <n v="6.38"/>
    <s v="Profit"/>
  </r>
  <r>
    <d v="2017-10-15T00:00:00"/>
    <x v="3"/>
    <x v="9"/>
    <x v="138"/>
    <s v="Roland Schwarz20171015"/>
    <x v="4433"/>
    <x v="3"/>
    <x v="0"/>
    <x v="0"/>
    <s v="Xerox 1919"/>
    <n v="204.95"/>
    <n v="5"/>
    <n v="100.43"/>
    <s v="Profit"/>
  </r>
  <r>
    <d v="2017-10-15T00:00:00"/>
    <x v="3"/>
    <x v="9"/>
    <x v="332"/>
    <s v="Ricardo Sperren20171015"/>
    <x v="4434"/>
    <x v="37"/>
    <x v="0"/>
    <x v="1"/>
    <s v="Permanent Self-Adhesive File Folder Labels for Typewriters by Universal"/>
    <n v="13.05"/>
    <n v="5"/>
    <n v="6"/>
    <s v="Profit"/>
  </r>
  <r>
    <d v="2017-10-15T00:00:00"/>
    <x v="3"/>
    <x v="9"/>
    <x v="729"/>
    <s v="Dionis Lloyd20171015"/>
    <x v="4435"/>
    <x v="3"/>
    <x v="0"/>
    <x v="1"/>
    <s v="Avery 4027 File Folder Labels for Dot Matrix Printers, 5000 Labels per Box, White"/>
    <n v="152.65"/>
    <n v="5"/>
    <n v="70.22"/>
    <s v="Profit"/>
  </r>
  <r>
    <d v="2017-10-15T00:00:00"/>
    <x v="3"/>
    <x v="9"/>
    <x v="729"/>
    <s v="Dionis Lloyd20171015"/>
    <x v="4435"/>
    <x v="3"/>
    <x v="1"/>
    <x v="8"/>
    <s v="Executive Impressions 14&quot; Two-Color Numerals Wall Clock"/>
    <n v="22.72"/>
    <n v="1"/>
    <n v="9.32"/>
    <s v="Profit"/>
  </r>
  <r>
    <d v="2017-10-15T00:00:00"/>
    <x v="3"/>
    <x v="9"/>
    <x v="387"/>
    <s v="Marc Crier20171015"/>
    <x v="4436"/>
    <x v="3"/>
    <x v="0"/>
    <x v="1"/>
    <s v="Avery 478"/>
    <n v="14.73"/>
    <n v="3"/>
    <n v="7.22"/>
    <s v="Profit"/>
  </r>
  <r>
    <d v="2017-10-15T00:00:00"/>
    <x v="3"/>
    <x v="9"/>
    <x v="642"/>
    <s v="Stuart Van20171015"/>
    <x v="4437"/>
    <x v="27"/>
    <x v="0"/>
    <x v="4"/>
    <s v="Avery Hi-Liter Smear-Safe Highlighters"/>
    <n v="11.68"/>
    <n v="2"/>
    <n v="4.2"/>
    <s v="Profit"/>
  </r>
  <r>
    <d v="2017-10-16T00:00:00"/>
    <x v="3"/>
    <x v="9"/>
    <x v="686"/>
    <s v="Bobby Odegard20171016"/>
    <x v="4438"/>
    <x v="5"/>
    <x v="0"/>
    <x v="3"/>
    <s v="Large Capacity Hanging Post Binders"/>
    <n v="124.75"/>
    <n v="5"/>
    <n v="57.39"/>
    <s v="Profit"/>
  </r>
  <r>
    <d v="2017-10-16T00:00:00"/>
    <x v="3"/>
    <x v="9"/>
    <x v="706"/>
    <s v="Maribeth Yedwab20171016"/>
    <x v="4439"/>
    <x v="20"/>
    <x v="1"/>
    <x v="8"/>
    <s v="Executive Impressions Supervisor Wall Clock"/>
    <n v="547.29999999999995"/>
    <n v="13"/>
    <n v="175.14"/>
    <s v="Profit"/>
  </r>
  <r>
    <d v="2017-10-16T00:00:00"/>
    <x v="3"/>
    <x v="9"/>
    <x v="8"/>
    <s v="Anthony Jacobs20171016"/>
    <x v="4440"/>
    <x v="12"/>
    <x v="0"/>
    <x v="0"/>
    <s v="Green Bar Computer Printout Paper"/>
    <n v="307.77999999999997"/>
    <n v="7"/>
    <n v="111.57"/>
    <s v="Profit"/>
  </r>
  <r>
    <d v="2017-10-16T00:00:00"/>
    <x v="3"/>
    <x v="9"/>
    <x v="292"/>
    <s v="Gary Hansen20171016"/>
    <x v="4441"/>
    <x v="12"/>
    <x v="2"/>
    <x v="15"/>
    <s v="Swingline SM12-08 MicroCut Jam Free Shredder"/>
    <n v="599.99"/>
    <n v="5"/>
    <n v="-479.99"/>
    <s v="Loss"/>
  </r>
  <r>
    <d v="2017-10-16T00:00:00"/>
    <x v="3"/>
    <x v="9"/>
    <x v="379"/>
    <s v="Victoria Pisteka20171016"/>
    <x v="4442"/>
    <x v="15"/>
    <x v="2"/>
    <x v="9"/>
    <s v="Memorex Mini Travel Drive 8 GB USB 2.0 Flash Drive"/>
    <n v="18.53"/>
    <n v="2"/>
    <n v="4.4000000000000004"/>
    <s v="Profit"/>
  </r>
  <r>
    <d v="2017-10-16T00:00:00"/>
    <x v="3"/>
    <x v="9"/>
    <x v="379"/>
    <s v="Victoria Pisteka20171016"/>
    <x v="4442"/>
    <x v="15"/>
    <x v="1"/>
    <x v="13"/>
    <s v="Balt Solid Wood Round Tables"/>
    <n v="1875.26"/>
    <n v="7"/>
    <n v="-968.88"/>
    <s v="Loss"/>
  </r>
  <r>
    <d v="2017-10-17T00:00:00"/>
    <x v="3"/>
    <x v="9"/>
    <x v="531"/>
    <s v="Saphhira Shifley20171017"/>
    <x v="4443"/>
    <x v="43"/>
    <x v="0"/>
    <x v="2"/>
    <s v="2300 Heavy-Duty Transfer File Systems by Perma"/>
    <n v="49.96"/>
    <n v="2"/>
    <n v="9.49"/>
    <s v="Profit"/>
  </r>
  <r>
    <d v="2017-10-17T00:00:00"/>
    <x v="3"/>
    <x v="9"/>
    <x v="531"/>
    <s v="Saphhira Shifley20171017"/>
    <x v="4443"/>
    <x v="43"/>
    <x v="0"/>
    <x v="0"/>
    <s v="Xerox 1958"/>
    <n v="12.96"/>
    <n v="2"/>
    <n v="6.22"/>
    <s v="Profit"/>
  </r>
  <r>
    <d v="2017-10-17T00:00:00"/>
    <x v="3"/>
    <x v="9"/>
    <x v="404"/>
    <s v="Astrea Jones20171017"/>
    <x v="4444"/>
    <x v="3"/>
    <x v="0"/>
    <x v="4"/>
    <s v="Economy #2 Pencils"/>
    <n v="10.64"/>
    <n v="4"/>
    <n v="2.77"/>
    <s v="Profit"/>
  </r>
  <r>
    <d v="2017-10-17T00:00:00"/>
    <x v="3"/>
    <x v="9"/>
    <x v="45"/>
    <s v="Barry FranzÃ¶sisch20171017"/>
    <x v="4445"/>
    <x v="3"/>
    <x v="2"/>
    <x v="6"/>
    <s v="Panasonic KX-TG6844B Expandable Digital Cordless Telephone"/>
    <n v="52.79"/>
    <n v="1"/>
    <n v="4.62"/>
    <s v="Profit"/>
  </r>
  <r>
    <d v="2017-10-19T00:00:00"/>
    <x v="3"/>
    <x v="9"/>
    <x v="338"/>
    <s v="Matt Abelman20171019"/>
    <x v="4446"/>
    <x v="0"/>
    <x v="0"/>
    <x v="0"/>
    <s v="Easy-staple paper"/>
    <n v="29.47"/>
    <n v="3"/>
    <n v="9.9499999999999993"/>
    <s v="Profit"/>
  </r>
  <r>
    <d v="2017-10-19T00:00:00"/>
    <x v="3"/>
    <x v="9"/>
    <x v="634"/>
    <s v="Michael Paige20171019"/>
    <x v="4447"/>
    <x v="32"/>
    <x v="1"/>
    <x v="8"/>
    <s v="Westinghouse Mesh Shade Clip-On Gooseneck Lamp, Black"/>
    <n v="56.56"/>
    <n v="4"/>
    <n v="14.71"/>
    <s v="Profit"/>
  </r>
  <r>
    <d v="2017-10-19T00:00:00"/>
    <x v="3"/>
    <x v="9"/>
    <x v="634"/>
    <s v="Michael Paige20171019"/>
    <x v="4447"/>
    <x v="32"/>
    <x v="0"/>
    <x v="2"/>
    <s v="Crate-A-Files"/>
    <n v="32.700000000000003"/>
    <n v="3"/>
    <n v="8.5"/>
    <s v="Profit"/>
  </r>
  <r>
    <d v="2017-10-19T00:00:00"/>
    <x v="3"/>
    <x v="9"/>
    <x v="312"/>
    <s v="Harry Marie20171019"/>
    <x v="4448"/>
    <x v="2"/>
    <x v="0"/>
    <x v="4"/>
    <s v="Boston 16801 Nautilus Battery Pencil Sharpener"/>
    <n v="123.26"/>
    <n v="7"/>
    <n v="9.24"/>
    <s v="Profit"/>
  </r>
  <r>
    <d v="2017-10-19T00:00:00"/>
    <x v="3"/>
    <x v="9"/>
    <x v="312"/>
    <s v="Harry Marie20171019"/>
    <x v="4448"/>
    <x v="2"/>
    <x v="0"/>
    <x v="0"/>
    <s v="It's Hot Message Books with Stickers, 2 3/4&quot; x 5&quot;"/>
    <n v="23.68"/>
    <n v="4"/>
    <n v="7.4"/>
    <s v="Profit"/>
  </r>
  <r>
    <d v="2017-10-19T00:00:00"/>
    <x v="3"/>
    <x v="9"/>
    <x v="312"/>
    <s v="Harry Marie20171019"/>
    <x v="4448"/>
    <x v="2"/>
    <x v="2"/>
    <x v="6"/>
    <s v="Digium D40 VoIP phone"/>
    <n v="309.58"/>
    <n v="4"/>
    <n v="-56.76"/>
    <s v="Loss"/>
  </r>
  <r>
    <d v="2017-10-19T00:00:00"/>
    <x v="3"/>
    <x v="9"/>
    <x v="247"/>
    <s v="Rick Duston20171019"/>
    <x v="4449"/>
    <x v="0"/>
    <x v="2"/>
    <x v="6"/>
    <s v="QVS USB Car Charger 2-Port 2.1Amp for iPod/iPhone/iPad/iPad 2/iPad 3"/>
    <n v="16.68"/>
    <n v="3"/>
    <n v="5.21"/>
    <s v="Profit"/>
  </r>
  <r>
    <d v="2017-10-19T00:00:00"/>
    <x v="3"/>
    <x v="9"/>
    <x v="128"/>
    <s v="Tracy Hopkins20171019"/>
    <x v="4450"/>
    <x v="25"/>
    <x v="0"/>
    <x v="3"/>
    <s v="GBC DocuBind P400 Electric Binding System"/>
    <n v="1633.19"/>
    <n v="4"/>
    <n v="-1306.55"/>
    <s v="Loss"/>
  </r>
  <r>
    <d v="2017-10-19T00:00:00"/>
    <x v="3"/>
    <x v="9"/>
    <x v="370"/>
    <s v="Hilary Holden20171019"/>
    <x v="4451"/>
    <x v="3"/>
    <x v="0"/>
    <x v="10"/>
    <s v="Ampad #10 Peel &amp; Seel Holiday Envelopes"/>
    <n v="8.9600000000000009"/>
    <n v="2"/>
    <n v="4.3"/>
    <s v="Profit"/>
  </r>
  <r>
    <d v="2017-10-19T00:00:00"/>
    <x v="3"/>
    <x v="9"/>
    <x v="370"/>
    <s v="Hilary Holden20171019"/>
    <x v="4451"/>
    <x v="3"/>
    <x v="0"/>
    <x v="1"/>
    <s v="Avery 518"/>
    <n v="31.5"/>
    <n v="10"/>
    <n v="15.12"/>
    <s v="Profit"/>
  </r>
  <r>
    <d v="2017-10-19T00:00:00"/>
    <x v="3"/>
    <x v="9"/>
    <x v="370"/>
    <s v="Hilary Holden20171019"/>
    <x v="4451"/>
    <x v="3"/>
    <x v="1"/>
    <x v="8"/>
    <s v="Linden 10&quot; Round Wall Clock, Black"/>
    <n v="30.56"/>
    <n v="2"/>
    <n v="10.39"/>
    <s v="Profit"/>
  </r>
  <r>
    <d v="2017-10-19T00:00:00"/>
    <x v="3"/>
    <x v="9"/>
    <x v="370"/>
    <s v="Hilary Holden20171019"/>
    <x v="4451"/>
    <x v="3"/>
    <x v="1"/>
    <x v="13"/>
    <s v="Anderson Hickey Conga Table Tops &amp; Accessories"/>
    <n v="24.37"/>
    <n v="2"/>
    <n v="-3.35"/>
    <s v="Loss"/>
  </r>
  <r>
    <d v="2017-10-19T00:00:00"/>
    <x v="3"/>
    <x v="9"/>
    <x v="541"/>
    <s v="Mary O'Rourke20171019"/>
    <x v="4452"/>
    <x v="1"/>
    <x v="1"/>
    <x v="13"/>
    <s v="Lesro Round Back Collection Coffee Table, End Table"/>
    <n v="91.28"/>
    <n v="1"/>
    <n v="-67.540000000000006"/>
    <s v="Loss"/>
  </r>
  <r>
    <d v="2017-10-19T00:00:00"/>
    <x v="3"/>
    <x v="9"/>
    <x v="103"/>
    <s v="Christina Anderson20171019"/>
    <x v="4453"/>
    <x v="0"/>
    <x v="0"/>
    <x v="3"/>
    <s v="SlimView Poly Binder, 3/8&quot;"/>
    <n v="2.0699999999999998"/>
    <n v="2"/>
    <n v="-3.52"/>
    <s v="Loss"/>
  </r>
  <r>
    <d v="2017-10-19T00:00:00"/>
    <x v="3"/>
    <x v="9"/>
    <x v="103"/>
    <s v="Christina Anderson20171019"/>
    <x v="4453"/>
    <x v="0"/>
    <x v="1"/>
    <x v="11"/>
    <s v="Rush Hierlooms Collection Rich Wood Bookcases"/>
    <n v="328.4"/>
    <n v="3"/>
    <n v="-91.76"/>
    <s v="Loss"/>
  </r>
  <r>
    <d v="2017-10-19T00:00:00"/>
    <x v="3"/>
    <x v="9"/>
    <x v="55"/>
    <s v="Joy Smith20171019"/>
    <x v="4454"/>
    <x v="3"/>
    <x v="0"/>
    <x v="3"/>
    <s v="JM Magazine Binder"/>
    <n v="39.619999999999997"/>
    <n v="3"/>
    <n v="13.87"/>
    <s v="Profit"/>
  </r>
  <r>
    <d v="2017-10-20T00:00:00"/>
    <x v="3"/>
    <x v="9"/>
    <x v="290"/>
    <s v="Ed Braxton20171020"/>
    <x v="4455"/>
    <x v="10"/>
    <x v="1"/>
    <x v="13"/>
    <s v="Chromcraft Rectangular Conference Tables"/>
    <n v="284.36"/>
    <n v="2"/>
    <n v="-75.83"/>
    <s v="Loss"/>
  </r>
  <r>
    <d v="2017-10-20T00:00:00"/>
    <x v="3"/>
    <x v="9"/>
    <x v="290"/>
    <s v="Ed Braxton20171020"/>
    <x v="4455"/>
    <x v="10"/>
    <x v="0"/>
    <x v="2"/>
    <s v="Deluxe Rollaway Locking File with Drawer"/>
    <n v="665.41"/>
    <n v="2"/>
    <n v="66.540000000000006"/>
    <s v="Profit"/>
  </r>
  <r>
    <d v="2017-10-20T00:00:00"/>
    <x v="3"/>
    <x v="9"/>
    <x v="466"/>
    <s v="Ivan Gibson20171020"/>
    <x v="4456"/>
    <x v="13"/>
    <x v="0"/>
    <x v="4"/>
    <s v="Eldon Spacemaker Box, Quick-Snap Lid, Clear"/>
    <n v="13.36"/>
    <n v="4"/>
    <n v="4.1399999999999997"/>
    <s v="Profit"/>
  </r>
  <r>
    <d v="2017-10-20T00:00:00"/>
    <x v="3"/>
    <x v="9"/>
    <x v="466"/>
    <s v="Ivan Gibson20171020"/>
    <x v="4456"/>
    <x v="13"/>
    <x v="0"/>
    <x v="0"/>
    <s v="Xerox 1884"/>
    <n v="39.96"/>
    <n v="2"/>
    <n v="18.78"/>
    <s v="Profit"/>
  </r>
  <r>
    <d v="2017-10-20T00:00:00"/>
    <x v="3"/>
    <x v="9"/>
    <x v="466"/>
    <s v="Ivan Gibson20171020"/>
    <x v="4456"/>
    <x v="13"/>
    <x v="0"/>
    <x v="3"/>
    <s v="Binding Machine Supplies"/>
    <n v="145.85"/>
    <n v="5"/>
    <n v="70.010000000000005"/>
    <s v="Profit"/>
  </r>
  <r>
    <d v="2017-10-20T00:00:00"/>
    <x v="3"/>
    <x v="9"/>
    <x v="780"/>
    <s v="Justin Ellison20171020"/>
    <x v="4457"/>
    <x v="3"/>
    <x v="0"/>
    <x v="1"/>
    <s v="Avery 510"/>
    <n v="3.75"/>
    <n v="1"/>
    <n v="1.8"/>
    <s v="Profit"/>
  </r>
  <r>
    <d v="2017-10-20T00:00:00"/>
    <x v="3"/>
    <x v="9"/>
    <x v="780"/>
    <s v="Justin Ellison20171020"/>
    <x v="4457"/>
    <x v="3"/>
    <x v="0"/>
    <x v="3"/>
    <s v="Wilson Jones Four-Pocket Poly Binders"/>
    <n v="20.93"/>
    <n v="4"/>
    <n v="7.59"/>
    <s v="Profit"/>
  </r>
  <r>
    <d v="2017-10-20T00:00:00"/>
    <x v="3"/>
    <x v="9"/>
    <x v="338"/>
    <s v="Matt Abelman20171020"/>
    <x v="4458"/>
    <x v="2"/>
    <x v="0"/>
    <x v="0"/>
    <s v="Xerox 1887"/>
    <n v="45.53"/>
    <n v="3"/>
    <n v="15.93"/>
    <s v="Profit"/>
  </r>
  <r>
    <d v="2017-10-20T00:00:00"/>
    <x v="3"/>
    <x v="9"/>
    <x v="81"/>
    <s v="Rick Bensley20171020"/>
    <x v="4459"/>
    <x v="20"/>
    <x v="0"/>
    <x v="1"/>
    <s v="Avery 478"/>
    <n v="24.55"/>
    <n v="5"/>
    <n v="12.03"/>
    <s v="Profit"/>
  </r>
  <r>
    <d v="2017-10-20T00:00:00"/>
    <x v="3"/>
    <x v="9"/>
    <x v="397"/>
    <s v="Pete Takahito20171020"/>
    <x v="4460"/>
    <x v="16"/>
    <x v="0"/>
    <x v="2"/>
    <s v="Woodgrain Magazine Files by Perma"/>
    <n v="4.7699999999999996"/>
    <n v="2"/>
    <n v="-0.77"/>
    <s v="Loss"/>
  </r>
  <r>
    <d v="2017-10-20T00:00:00"/>
    <x v="3"/>
    <x v="9"/>
    <x v="397"/>
    <s v="Pete Takahito20171020"/>
    <x v="4460"/>
    <x v="16"/>
    <x v="0"/>
    <x v="0"/>
    <s v="REDIFORM Incoming/Outgoing Call Register, 11&quot; X 8 1/2&quot;, 100 Messages"/>
    <n v="6.67"/>
    <n v="1"/>
    <n v="2.5"/>
    <s v="Profit"/>
  </r>
  <r>
    <d v="2017-10-20T00:00:00"/>
    <x v="3"/>
    <x v="9"/>
    <x v="397"/>
    <s v="Pete Takahito20171020"/>
    <x v="4460"/>
    <x v="16"/>
    <x v="0"/>
    <x v="4"/>
    <s v="Prang Drawing Pencil Set"/>
    <n v="4.45"/>
    <n v="2"/>
    <n v="1.1100000000000001"/>
    <s v="Profit"/>
  </r>
  <r>
    <d v="2017-10-20T00:00:00"/>
    <x v="3"/>
    <x v="9"/>
    <x v="397"/>
    <s v="Pete Takahito20171020"/>
    <x v="4460"/>
    <x v="16"/>
    <x v="1"/>
    <x v="8"/>
    <s v="DAX Wood Document Frame."/>
    <n v="43.94"/>
    <n v="4"/>
    <n v="6.04"/>
    <s v="Profit"/>
  </r>
  <r>
    <d v="2017-10-20T00:00:00"/>
    <x v="3"/>
    <x v="9"/>
    <x v="168"/>
    <s v="Muhammed Yedwab20171020"/>
    <x v="4461"/>
    <x v="25"/>
    <x v="2"/>
    <x v="6"/>
    <s v="PayAnywhere Card Reader"/>
    <n v="15.98"/>
    <n v="2"/>
    <n v="1.4"/>
    <s v="Profit"/>
  </r>
  <r>
    <d v="2017-10-20T00:00:00"/>
    <x v="3"/>
    <x v="9"/>
    <x v="168"/>
    <s v="Muhammed Yedwab20171020"/>
    <x v="4461"/>
    <x v="25"/>
    <x v="0"/>
    <x v="0"/>
    <s v="Great White Multi-Use Recycled Paper (20Lb. and 84 Bright)"/>
    <n v="14.35"/>
    <n v="3"/>
    <n v="4.49"/>
    <s v="Profit"/>
  </r>
  <r>
    <d v="2017-10-21T00:00:00"/>
    <x v="3"/>
    <x v="9"/>
    <x v="790"/>
    <s v="Patricia Hirasaki20171021"/>
    <x v="4462"/>
    <x v="16"/>
    <x v="1"/>
    <x v="5"/>
    <s v="Global Commerce Series High-Back Swivel/Tilt Chairs"/>
    <n v="683.95"/>
    <n v="3"/>
    <n v="42.75"/>
    <s v="Profit"/>
  </r>
  <r>
    <d v="2017-10-21T00:00:00"/>
    <x v="3"/>
    <x v="9"/>
    <x v="790"/>
    <s v="Patricia Hirasaki20171021"/>
    <x v="4462"/>
    <x v="16"/>
    <x v="1"/>
    <x v="8"/>
    <s v="Eldon Expressions Desk Accessory, Wood Photo Frame, Mahogany"/>
    <n v="45.7"/>
    <n v="3"/>
    <n v="5.14"/>
    <s v="Profit"/>
  </r>
  <r>
    <d v="2017-10-21T00:00:00"/>
    <x v="3"/>
    <x v="9"/>
    <x v="421"/>
    <s v="Sara Luxemburg20171021"/>
    <x v="4463"/>
    <x v="39"/>
    <x v="2"/>
    <x v="6"/>
    <s v="Polycom VVX 310 VoIP phone"/>
    <n v="1439.92"/>
    <n v="8"/>
    <n v="374.38"/>
    <s v="Profit"/>
  </r>
  <r>
    <d v="2017-10-21T00:00:00"/>
    <x v="3"/>
    <x v="9"/>
    <x v="421"/>
    <s v="Sara Luxemburg20171021"/>
    <x v="4463"/>
    <x v="39"/>
    <x v="1"/>
    <x v="13"/>
    <s v="Bevis Boat-Shaped Conference Table"/>
    <n v="262.11"/>
    <n v="1"/>
    <n v="62.91"/>
    <s v="Profit"/>
  </r>
  <r>
    <d v="2017-10-21T00:00:00"/>
    <x v="3"/>
    <x v="9"/>
    <x v="105"/>
    <s v="Damala Kotsonis20171021"/>
    <x v="4464"/>
    <x v="11"/>
    <x v="0"/>
    <x v="0"/>
    <s v="Xerox 218"/>
    <n v="5.18"/>
    <n v="1"/>
    <n v="1.81"/>
    <s v="Profit"/>
  </r>
  <r>
    <d v="2017-10-21T00:00:00"/>
    <x v="3"/>
    <x v="9"/>
    <x v="105"/>
    <s v="Damala Kotsonis20171021"/>
    <x v="4464"/>
    <x v="11"/>
    <x v="1"/>
    <x v="5"/>
    <s v="Global Comet Stacking Armless Chair"/>
    <n v="478.48"/>
    <n v="2"/>
    <n v="47.85"/>
    <s v="Profit"/>
  </r>
  <r>
    <d v="2017-10-21T00:00:00"/>
    <x v="3"/>
    <x v="9"/>
    <x v="105"/>
    <s v="Damala Kotsonis20171021"/>
    <x v="4464"/>
    <x v="11"/>
    <x v="2"/>
    <x v="9"/>
    <s v="Memorex Froggy Flash Drive 8 GB"/>
    <n v="28.4"/>
    <n v="2"/>
    <n v="6.75"/>
    <s v="Profit"/>
  </r>
  <r>
    <d v="2017-10-21T00:00:00"/>
    <x v="3"/>
    <x v="9"/>
    <x v="548"/>
    <s v="Michael Dominguez20171021"/>
    <x v="4465"/>
    <x v="18"/>
    <x v="0"/>
    <x v="2"/>
    <s v="SAFCO Boltless Steel Shelving"/>
    <n v="909.12"/>
    <n v="8"/>
    <n v="9.09"/>
    <s v="Profit"/>
  </r>
  <r>
    <d v="2017-10-21T00:00:00"/>
    <x v="3"/>
    <x v="9"/>
    <x v="646"/>
    <s v="Neil Knudson20171021"/>
    <x v="4466"/>
    <x v="16"/>
    <x v="0"/>
    <x v="4"/>
    <s v="Newell 33"/>
    <n v="17.86"/>
    <n v="4"/>
    <n v="2.0099999999999998"/>
    <s v="Profit"/>
  </r>
  <r>
    <d v="2017-10-21T00:00:00"/>
    <x v="3"/>
    <x v="9"/>
    <x v="530"/>
    <s v="Susan Pistek20171021"/>
    <x v="4467"/>
    <x v="1"/>
    <x v="0"/>
    <x v="12"/>
    <s v="Belkin 8 Outlet SurgeMaster II Gold Surge Protector"/>
    <n v="23.99"/>
    <n v="2"/>
    <n v="-62.38"/>
    <s v="Loss"/>
  </r>
  <r>
    <d v="2017-10-21T00:00:00"/>
    <x v="3"/>
    <x v="9"/>
    <x v="11"/>
    <s v="Natalie DeCherney20171021"/>
    <x v="4468"/>
    <x v="12"/>
    <x v="0"/>
    <x v="3"/>
    <s v="Lock-Up Easel 'Spel-Binder'"/>
    <n v="8.56"/>
    <n v="1"/>
    <n v="-6.56"/>
    <s v="Loss"/>
  </r>
  <r>
    <d v="2017-10-21T00:00:00"/>
    <x v="3"/>
    <x v="9"/>
    <x v="658"/>
    <s v="Frank Carlisle20171021"/>
    <x v="4469"/>
    <x v="10"/>
    <x v="0"/>
    <x v="12"/>
    <s v="Avanti 1.7 Cu. Ft. Refrigerator"/>
    <n v="161.57"/>
    <n v="2"/>
    <n v="16.16"/>
    <s v="Profit"/>
  </r>
  <r>
    <d v="2017-10-21T00:00:00"/>
    <x v="3"/>
    <x v="9"/>
    <x v="658"/>
    <s v="Frank Carlisle20171021"/>
    <x v="4469"/>
    <x v="10"/>
    <x v="0"/>
    <x v="0"/>
    <s v="RSVP Cards &amp; Envelopes, Blank White, 8-1/2&quot; X 11&quot;, 24 Cards/25 Envelopes/Set"/>
    <n v="4.0599999999999996"/>
    <n v="1"/>
    <n v="1.37"/>
    <s v="Profit"/>
  </r>
  <r>
    <d v="2017-10-21T00:00:00"/>
    <x v="3"/>
    <x v="9"/>
    <x v="658"/>
    <s v="Frank Carlisle20171021"/>
    <x v="4469"/>
    <x v="10"/>
    <x v="0"/>
    <x v="3"/>
    <s v="SlimView Poly Binder, 3/8&quot;"/>
    <n v="6.22"/>
    <n v="4"/>
    <n v="-4.97"/>
    <s v="Loss"/>
  </r>
  <r>
    <d v="2017-10-21T00:00:00"/>
    <x v="3"/>
    <x v="9"/>
    <x v="773"/>
    <s v="Charles McCrossin20171021"/>
    <x v="4470"/>
    <x v="2"/>
    <x v="2"/>
    <x v="6"/>
    <s v="Mitel MiVoice 5330e IP Phone"/>
    <n v="329.99"/>
    <n v="2"/>
    <n v="-77"/>
    <s v="Loss"/>
  </r>
  <r>
    <d v="2017-10-21T00:00:00"/>
    <x v="3"/>
    <x v="9"/>
    <x v="773"/>
    <s v="Charles McCrossin20171021"/>
    <x v="4470"/>
    <x v="2"/>
    <x v="0"/>
    <x v="2"/>
    <s v="Acco Perma 2700 Stacking Storage Drawers"/>
    <n v="71.38"/>
    <n v="3"/>
    <n v="-4.46"/>
    <s v="Loss"/>
  </r>
  <r>
    <d v="2017-10-21T00:00:00"/>
    <x v="3"/>
    <x v="9"/>
    <x v="403"/>
    <s v="Jennifer Braxton20171021"/>
    <x v="4471"/>
    <x v="21"/>
    <x v="0"/>
    <x v="3"/>
    <s v="GBC Instant Report Kit"/>
    <n v="38.82"/>
    <n v="6"/>
    <n v="19.41"/>
    <s v="Profit"/>
  </r>
  <r>
    <d v="2017-10-21T00:00:00"/>
    <x v="3"/>
    <x v="9"/>
    <x v="403"/>
    <s v="Jennifer Braxton20171021"/>
    <x v="4471"/>
    <x v="21"/>
    <x v="0"/>
    <x v="3"/>
    <s v="Acco 3-Hole Punch"/>
    <n v="21.9"/>
    <n v="5"/>
    <n v="10.51"/>
    <s v="Profit"/>
  </r>
  <r>
    <d v="2017-10-22T00:00:00"/>
    <x v="3"/>
    <x v="9"/>
    <x v="398"/>
    <s v="Tom Ashbrook20171022"/>
    <x v="4472"/>
    <x v="20"/>
    <x v="2"/>
    <x v="16"/>
    <s v="Canon imageCLASS 2200 Advanced Copier"/>
    <n v="11199.97"/>
    <n v="4"/>
    <n v="3919.99"/>
    <s v="Profit"/>
  </r>
  <r>
    <d v="2017-10-22T00:00:00"/>
    <x v="3"/>
    <x v="9"/>
    <x v="398"/>
    <s v="Tom Ashbrook20171022"/>
    <x v="4472"/>
    <x v="20"/>
    <x v="2"/>
    <x v="6"/>
    <s v="Polycom CX600 IP Phone VoIP phone"/>
    <n v="2399.6"/>
    <n v="8"/>
    <n v="647.89"/>
    <s v="Profit"/>
  </r>
  <r>
    <d v="2017-10-22T00:00:00"/>
    <x v="3"/>
    <x v="9"/>
    <x v="398"/>
    <s v="Tom Ashbrook20171022"/>
    <x v="4472"/>
    <x v="20"/>
    <x v="0"/>
    <x v="10"/>
    <s v="Globe Weis Peel &amp; Seel First Class Envelopes"/>
    <n v="63.9"/>
    <n v="5"/>
    <n v="28.76"/>
    <s v="Profit"/>
  </r>
  <r>
    <d v="2017-10-22T00:00:00"/>
    <x v="3"/>
    <x v="9"/>
    <x v="398"/>
    <s v="Tom Ashbrook20171022"/>
    <x v="4472"/>
    <x v="20"/>
    <x v="2"/>
    <x v="6"/>
    <s v="i.Sound Portable Power - 8000 mAh"/>
    <n v="52.99"/>
    <n v="1"/>
    <n v="0.53"/>
    <s v="Profit"/>
  </r>
  <r>
    <d v="2017-10-22T00:00:00"/>
    <x v="3"/>
    <x v="9"/>
    <x v="17"/>
    <s v="David Wiener20171022"/>
    <x v="4473"/>
    <x v="11"/>
    <x v="1"/>
    <x v="13"/>
    <s v="KI Conference Tables"/>
    <n v="177.23"/>
    <n v="5"/>
    <n v="-120.51"/>
    <s v="Loss"/>
  </r>
  <r>
    <d v="2017-10-22T00:00:00"/>
    <x v="3"/>
    <x v="9"/>
    <x v="280"/>
    <s v="Brian DeCherney20171022"/>
    <x v="4474"/>
    <x v="39"/>
    <x v="0"/>
    <x v="2"/>
    <s v="Fellowes Recycled Storage Drawers"/>
    <n v="333.09"/>
    <n v="3"/>
    <n v="23.32"/>
    <s v="Profit"/>
  </r>
  <r>
    <d v="2017-10-22T00:00:00"/>
    <x v="3"/>
    <x v="9"/>
    <x v="280"/>
    <s v="Brian DeCherney20171022"/>
    <x v="4474"/>
    <x v="39"/>
    <x v="1"/>
    <x v="13"/>
    <s v="Bevis 36 x 72 Conference Tables"/>
    <n v="248.98"/>
    <n v="2"/>
    <n v="54.78"/>
    <s v="Profit"/>
  </r>
  <r>
    <d v="2017-10-22T00:00:00"/>
    <x v="3"/>
    <x v="9"/>
    <x v="152"/>
    <s v="Paul Stevenson20171022"/>
    <x v="4475"/>
    <x v="39"/>
    <x v="0"/>
    <x v="4"/>
    <s v="Dixon Ticonderoga Core-Lock Colored Pencils"/>
    <n v="36.44"/>
    <n v="4"/>
    <n v="12.03"/>
    <s v="Profit"/>
  </r>
  <r>
    <d v="2017-10-22T00:00:00"/>
    <x v="3"/>
    <x v="9"/>
    <x v="276"/>
    <s v="Helen Abelman20171022"/>
    <x v="4476"/>
    <x v="26"/>
    <x v="0"/>
    <x v="3"/>
    <s v="Storex Flexible Poly Binders with Double Pockets"/>
    <n v="3.17"/>
    <n v="4"/>
    <n v="-2.5299999999999998"/>
    <s v="Loss"/>
  </r>
  <r>
    <d v="2017-10-22T00:00:00"/>
    <x v="3"/>
    <x v="9"/>
    <x v="276"/>
    <s v="Helen Abelman20171022"/>
    <x v="4476"/>
    <x v="26"/>
    <x v="1"/>
    <x v="5"/>
    <s v="Office Star - Ergonomic Mid Back Chair with 2-Way Adjustable Arms"/>
    <n v="579.14"/>
    <n v="4"/>
    <n v="-28.96"/>
    <s v="Loss"/>
  </r>
  <r>
    <d v="2017-10-22T00:00:00"/>
    <x v="3"/>
    <x v="9"/>
    <x v="44"/>
    <s v="Marina Lichtenstein20171022"/>
    <x v="4477"/>
    <x v="2"/>
    <x v="2"/>
    <x v="6"/>
    <s v="LF Elite 3D Dazzle Designer Hard Case Cover, Lf Stylus Pen and Wiper For Apple Iphone 5c Mini Lite"/>
    <n v="32.700000000000003"/>
    <n v="5"/>
    <n v="-6.54"/>
    <s v="Loss"/>
  </r>
  <r>
    <d v="2017-10-22T00:00:00"/>
    <x v="3"/>
    <x v="9"/>
    <x v="44"/>
    <s v="Marina Lichtenstein20171022"/>
    <x v="4477"/>
    <x v="2"/>
    <x v="0"/>
    <x v="10"/>
    <s v="#6 3/4 Gummed Flap White Envelopes"/>
    <n v="31.68"/>
    <n v="4"/>
    <n v="11.09"/>
    <s v="Profit"/>
  </r>
  <r>
    <d v="2017-10-23T00:00:00"/>
    <x v="3"/>
    <x v="9"/>
    <x v="791"/>
    <s v="Jocasta Rupert20171023"/>
    <x v="4478"/>
    <x v="16"/>
    <x v="2"/>
    <x v="6"/>
    <s v="Wilson SignalBoost 841262 DB PRO Amplifier Kit"/>
    <n v="863.88"/>
    <n v="3"/>
    <n v="107.99"/>
    <s v="Profit"/>
  </r>
  <r>
    <d v="2017-10-23T00:00:00"/>
    <x v="3"/>
    <x v="9"/>
    <x v="520"/>
    <s v="Julie Creighton20171023"/>
    <x v="4479"/>
    <x v="20"/>
    <x v="0"/>
    <x v="0"/>
    <s v="Xerox 1969"/>
    <n v="11.56"/>
    <n v="2"/>
    <n v="5.66"/>
    <s v="Profit"/>
  </r>
  <r>
    <d v="2017-10-23T00:00:00"/>
    <x v="3"/>
    <x v="9"/>
    <x v="520"/>
    <s v="Julie Creighton20171023"/>
    <x v="4479"/>
    <x v="20"/>
    <x v="0"/>
    <x v="0"/>
    <s v="Xerox 4200 Series MultiUse Premium Copy Paper (20Lb. and 84 Bright)"/>
    <n v="26.4"/>
    <n v="5"/>
    <n v="11.88"/>
    <s v="Profit"/>
  </r>
  <r>
    <d v="2017-10-23T00:00:00"/>
    <x v="3"/>
    <x v="9"/>
    <x v="520"/>
    <s v="Julie Creighton20171023"/>
    <x v="4479"/>
    <x v="20"/>
    <x v="1"/>
    <x v="8"/>
    <s v="Eldon 200 Class Desk Accessories, Smoke"/>
    <n v="69.08"/>
    <n v="11"/>
    <n v="29.01"/>
    <s v="Profit"/>
  </r>
  <r>
    <d v="2017-10-23T00:00:00"/>
    <x v="3"/>
    <x v="9"/>
    <x v="520"/>
    <s v="Julie Creighton20171023"/>
    <x v="4479"/>
    <x v="20"/>
    <x v="2"/>
    <x v="6"/>
    <s v="I Need's 3d Hello Kitty Hybrid Silicone Case Cover for HTC One X 4g with 3d Hello Kitty Stylus Pen Green/pink"/>
    <n v="35.880000000000003"/>
    <n v="3"/>
    <n v="10.050000000000001"/>
    <s v="Profit"/>
  </r>
  <r>
    <d v="2017-10-23T00:00:00"/>
    <x v="3"/>
    <x v="9"/>
    <x v="406"/>
    <s v="Darrin Martin20171023"/>
    <x v="4480"/>
    <x v="0"/>
    <x v="0"/>
    <x v="3"/>
    <s v="Storex Dura Pro Binders"/>
    <n v="3.56"/>
    <n v="3"/>
    <n v="-6.24"/>
    <s v="Loss"/>
  </r>
  <r>
    <d v="2017-10-23T00:00:00"/>
    <x v="3"/>
    <x v="9"/>
    <x v="406"/>
    <s v="Darrin Martin20171023"/>
    <x v="4480"/>
    <x v="0"/>
    <x v="2"/>
    <x v="6"/>
    <s v="Jabra SPEAK 410 Multidevice Speakerphone"/>
    <n v="823.96"/>
    <n v="5"/>
    <n v="51.5"/>
    <s v="Profit"/>
  </r>
  <r>
    <d v="2017-10-23T00:00:00"/>
    <x v="3"/>
    <x v="9"/>
    <x v="406"/>
    <s v="Darrin Martin20171023"/>
    <x v="4480"/>
    <x v="0"/>
    <x v="0"/>
    <x v="4"/>
    <s v="Newell 320"/>
    <n v="10.27"/>
    <n v="3"/>
    <n v="0.9"/>
    <s v="Profit"/>
  </r>
  <r>
    <d v="2017-10-23T00:00:00"/>
    <x v="3"/>
    <x v="9"/>
    <x v="516"/>
    <s v="Randy Bradley20171023"/>
    <x v="4481"/>
    <x v="0"/>
    <x v="0"/>
    <x v="3"/>
    <s v="Acco Flexible ACCOHIDE Square Ring Data Binder, Dark Blue, 11 1/2&quot; X 14&quot; 7/8&quot;"/>
    <n v="9.76"/>
    <n v="3"/>
    <n v="-15.13"/>
    <s v="Loss"/>
  </r>
  <r>
    <d v="2017-10-23T00:00:00"/>
    <x v="3"/>
    <x v="9"/>
    <x v="516"/>
    <s v="Randy Bradley20171023"/>
    <x v="4481"/>
    <x v="0"/>
    <x v="0"/>
    <x v="2"/>
    <s v="Advantus Rolling Storage Box"/>
    <n v="13.72"/>
    <n v="1"/>
    <n v="1.2"/>
    <s v="Profit"/>
  </r>
  <r>
    <d v="2017-10-23T00:00:00"/>
    <x v="3"/>
    <x v="9"/>
    <x v="516"/>
    <s v="Randy Bradley20171023"/>
    <x v="4481"/>
    <x v="0"/>
    <x v="2"/>
    <x v="9"/>
    <s v="WD My Passport Ultra 1TB Portable External Hard Drive"/>
    <n v="55.2"/>
    <n v="1"/>
    <n v="-2.0699999999999998"/>
    <s v="Loss"/>
  </r>
  <r>
    <d v="2017-10-23T00:00:00"/>
    <x v="3"/>
    <x v="9"/>
    <x v="516"/>
    <s v="Randy Bradley20171023"/>
    <x v="4481"/>
    <x v="0"/>
    <x v="0"/>
    <x v="2"/>
    <s v="Carina 42&quot;Hx23 3/4&quot;W Media Storage Unit"/>
    <n v="259.14"/>
    <n v="4"/>
    <n v="-58.31"/>
    <s v="Loss"/>
  </r>
  <r>
    <d v="2017-10-23T00:00:00"/>
    <x v="3"/>
    <x v="9"/>
    <x v="512"/>
    <s v="Adam Hart20171023"/>
    <x v="4482"/>
    <x v="43"/>
    <x v="1"/>
    <x v="13"/>
    <s v="KI Adjustable-Height Table"/>
    <n v="240.74"/>
    <n v="4"/>
    <n v="-13.76"/>
    <s v="Loss"/>
  </r>
  <r>
    <d v="2017-10-23T00:00:00"/>
    <x v="3"/>
    <x v="9"/>
    <x v="512"/>
    <s v="Adam Hart20171023"/>
    <x v="4482"/>
    <x v="43"/>
    <x v="1"/>
    <x v="8"/>
    <s v="Eldon 400 Class Desk Accessories, Black Carbon"/>
    <n v="35"/>
    <n v="4"/>
    <n v="14.7"/>
    <s v="Profit"/>
  </r>
  <r>
    <d v="2017-10-23T00:00:00"/>
    <x v="3"/>
    <x v="9"/>
    <x v="512"/>
    <s v="Adam Hart20171023"/>
    <x v="4482"/>
    <x v="43"/>
    <x v="1"/>
    <x v="8"/>
    <s v="Deflect-o DuraMat Antistatic Studded Beveled Mat for Medium Pile Carpeting"/>
    <n v="210.68"/>
    <n v="2"/>
    <n v="50.56"/>
    <s v="Profit"/>
  </r>
  <r>
    <d v="2017-10-23T00:00:00"/>
    <x v="3"/>
    <x v="9"/>
    <x v="512"/>
    <s v="Adam Hart20171023"/>
    <x v="4482"/>
    <x v="43"/>
    <x v="1"/>
    <x v="13"/>
    <s v="Office Impressions End Table, 20-1/2&quot;H x 24&quot;W x 20&quot;D"/>
    <n v="637.9"/>
    <n v="3"/>
    <n v="-127.58"/>
    <s v="Loss"/>
  </r>
  <r>
    <d v="2017-10-23T00:00:00"/>
    <x v="3"/>
    <x v="9"/>
    <x v="512"/>
    <s v="Adam Hart20171023"/>
    <x v="4482"/>
    <x v="43"/>
    <x v="0"/>
    <x v="0"/>
    <s v="Wirebound Message Book, 4 per Page"/>
    <n v="43.44"/>
    <n v="8"/>
    <n v="21.29"/>
    <s v="Profit"/>
  </r>
  <r>
    <d v="2017-10-23T00:00:00"/>
    <x v="3"/>
    <x v="9"/>
    <x v="512"/>
    <s v="Adam Hart20171023"/>
    <x v="4482"/>
    <x v="43"/>
    <x v="0"/>
    <x v="12"/>
    <s v="Hoover Replacement Belt for Commercial Guardsman Heavy-Duty Upright Vacuum"/>
    <n v="2.2200000000000002"/>
    <n v="1"/>
    <n v="0.67"/>
    <s v="Profit"/>
  </r>
  <r>
    <d v="2017-10-24T00:00:00"/>
    <x v="3"/>
    <x v="9"/>
    <x v="487"/>
    <s v="Patrick O'Brill20171024"/>
    <x v="4483"/>
    <x v="0"/>
    <x v="1"/>
    <x v="13"/>
    <s v="Hon 2111 Invitation Series Straight Table"/>
    <n v="517.41"/>
    <n v="5"/>
    <n v="-81.31"/>
    <s v="Loss"/>
  </r>
  <r>
    <d v="2017-10-24T00:00:00"/>
    <x v="3"/>
    <x v="9"/>
    <x v="246"/>
    <s v="Carlos Soltero20171024"/>
    <x v="4484"/>
    <x v="29"/>
    <x v="0"/>
    <x v="7"/>
    <s v="Staples"/>
    <n v="11.68"/>
    <n v="4"/>
    <n v="5.26"/>
    <s v="Profit"/>
  </r>
  <r>
    <d v="2017-10-26T00:00:00"/>
    <x v="3"/>
    <x v="9"/>
    <x v="194"/>
    <s v="Paul Gonzalez20171026"/>
    <x v="4485"/>
    <x v="28"/>
    <x v="2"/>
    <x v="9"/>
    <s v="LogitechÂ LS21 Speaker System - PC Multimedia - 2.1-CH - Wired"/>
    <n v="19.989999999999998"/>
    <n v="1"/>
    <n v="6.8"/>
    <s v="Profit"/>
  </r>
  <r>
    <d v="2017-10-26T00:00:00"/>
    <x v="3"/>
    <x v="9"/>
    <x v="194"/>
    <s v="Paul Gonzalez20171026"/>
    <x v="4485"/>
    <x v="28"/>
    <x v="0"/>
    <x v="1"/>
    <s v="Avery 511"/>
    <n v="6.16"/>
    <n v="2"/>
    <n v="2.96"/>
    <s v="Profit"/>
  </r>
  <r>
    <d v="2017-10-26T00:00:00"/>
    <x v="3"/>
    <x v="9"/>
    <x v="635"/>
    <s v="Olvera Toch20171026"/>
    <x v="4486"/>
    <x v="6"/>
    <x v="1"/>
    <x v="13"/>
    <s v="Lesro Sheffield Collection Coffee Table, End Table, Center Table, Corner Table"/>
    <n v="356.85"/>
    <n v="5"/>
    <n v="60.66"/>
    <s v="Profit"/>
  </r>
  <r>
    <d v="2017-10-26T00:00:00"/>
    <x v="3"/>
    <x v="9"/>
    <x v="635"/>
    <s v="Olvera Toch20171026"/>
    <x v="4486"/>
    <x v="6"/>
    <x v="0"/>
    <x v="10"/>
    <s v="Tyvek  Top-Opening Peel &amp; Seel  Envelopes, Gray"/>
    <n v="251.58"/>
    <n v="7"/>
    <n v="113.21"/>
    <s v="Profit"/>
  </r>
  <r>
    <d v="2017-10-26T00:00:00"/>
    <x v="3"/>
    <x v="9"/>
    <x v="678"/>
    <s v="Shaun Chance20171026"/>
    <x v="4487"/>
    <x v="2"/>
    <x v="2"/>
    <x v="6"/>
    <s v="Cisco Small Business SPA 502G VoIP phone"/>
    <n v="61.54"/>
    <n v="1"/>
    <n v="-13.33"/>
    <s v="Loss"/>
  </r>
  <r>
    <d v="2017-10-26T00:00:00"/>
    <x v="3"/>
    <x v="9"/>
    <x v="678"/>
    <s v="Shaun Chance20171026"/>
    <x v="4487"/>
    <x v="2"/>
    <x v="0"/>
    <x v="3"/>
    <s v="Premium Transparent Presentation Covers, No Pattern/Clear, 8 1/2&quot; x 11&quot;"/>
    <n v="81.44"/>
    <n v="7"/>
    <n v="-65.150000000000006"/>
    <s v="Loss"/>
  </r>
  <r>
    <d v="2017-10-26T00:00:00"/>
    <x v="3"/>
    <x v="9"/>
    <x v="509"/>
    <s v="Jamie Frazer20171026"/>
    <x v="4488"/>
    <x v="2"/>
    <x v="0"/>
    <x v="3"/>
    <s v="GBC Velobind Prepunched Cover Sets, Regency Series"/>
    <n v="33.28"/>
    <n v="3"/>
    <n v="-27.74"/>
    <s v="Loss"/>
  </r>
  <r>
    <d v="2017-10-26T00:00:00"/>
    <x v="3"/>
    <x v="9"/>
    <x v="509"/>
    <s v="Jamie Frazer20171026"/>
    <x v="4488"/>
    <x v="2"/>
    <x v="2"/>
    <x v="6"/>
    <s v="Motorla HX550 Universal Bluetooth Headset"/>
    <n v="118.65"/>
    <n v="5"/>
    <n v="19.78"/>
    <s v="Profit"/>
  </r>
  <r>
    <d v="2017-10-26T00:00:00"/>
    <x v="3"/>
    <x v="9"/>
    <x v="509"/>
    <s v="Jamie Frazer20171026"/>
    <x v="4488"/>
    <x v="2"/>
    <x v="0"/>
    <x v="1"/>
    <s v="Avery 517"/>
    <n v="14.76"/>
    <n v="5"/>
    <n v="4.9800000000000004"/>
    <s v="Profit"/>
  </r>
  <r>
    <d v="2017-10-26T00:00:00"/>
    <x v="3"/>
    <x v="9"/>
    <x v="499"/>
    <s v="Benjamin Farhat20171026"/>
    <x v="4489"/>
    <x v="0"/>
    <x v="0"/>
    <x v="2"/>
    <s v="Multi-Use Personal File Cart and Caster Set, Three Stacking Bins"/>
    <n v="55.62"/>
    <n v="2"/>
    <n v="5.56"/>
    <s v="Profit"/>
  </r>
  <r>
    <d v="2017-10-27T00:00:00"/>
    <x v="3"/>
    <x v="9"/>
    <x v="338"/>
    <s v="Matt Abelman20171027"/>
    <x v="4490"/>
    <x v="1"/>
    <x v="0"/>
    <x v="4"/>
    <s v="Prang Colored Pencils"/>
    <n v="7.06"/>
    <n v="3"/>
    <n v="2.21"/>
    <s v="Profit"/>
  </r>
  <r>
    <d v="2017-10-27T00:00:00"/>
    <x v="3"/>
    <x v="9"/>
    <x v="338"/>
    <s v="Matt Abelman20171027"/>
    <x v="4490"/>
    <x v="1"/>
    <x v="2"/>
    <x v="6"/>
    <s v="Spigen Samsung Galaxy S5 Case Wallet"/>
    <n v="27.18"/>
    <n v="2"/>
    <n v="2.04"/>
    <s v="Profit"/>
  </r>
  <r>
    <d v="2017-10-27T00:00:00"/>
    <x v="3"/>
    <x v="9"/>
    <x v="4"/>
    <s v="Jack O'Briant20171027"/>
    <x v="4491"/>
    <x v="3"/>
    <x v="1"/>
    <x v="11"/>
    <s v="O'Sullivan Elevations Bookcase, Cherry Finish"/>
    <n v="556.66999999999996"/>
    <n v="5"/>
    <n v="6.55"/>
    <s v="Profit"/>
  </r>
  <r>
    <d v="2017-10-27T00:00:00"/>
    <x v="3"/>
    <x v="9"/>
    <x v="4"/>
    <s v="Jack O'Briant20171027"/>
    <x v="4491"/>
    <x v="3"/>
    <x v="2"/>
    <x v="6"/>
    <s v="Jackery Bar Premium Fast-charging Portable Charger"/>
    <n v="95.84"/>
    <n v="4"/>
    <n v="34.74"/>
    <s v="Profit"/>
  </r>
  <r>
    <d v="2017-10-27T00:00:00"/>
    <x v="3"/>
    <x v="9"/>
    <x v="562"/>
    <s v="Sally Hughsby20171027"/>
    <x v="4492"/>
    <x v="0"/>
    <x v="0"/>
    <x v="10"/>
    <s v="#6 3/4 Gummed Flap White Envelopes"/>
    <n v="15.84"/>
    <n v="2"/>
    <n v="5.54"/>
    <s v="Profit"/>
  </r>
  <r>
    <d v="2017-10-27T00:00:00"/>
    <x v="3"/>
    <x v="9"/>
    <x v="562"/>
    <s v="Sally Hughsby20171027"/>
    <x v="4492"/>
    <x v="0"/>
    <x v="0"/>
    <x v="0"/>
    <s v="Xerox 1972"/>
    <n v="8.4499999999999993"/>
    <n v="2"/>
    <n v="2.64"/>
    <s v="Profit"/>
  </r>
  <r>
    <d v="2017-10-27T00:00:00"/>
    <x v="3"/>
    <x v="9"/>
    <x v="140"/>
    <s v="Jim Mitchum20171027"/>
    <x v="4493"/>
    <x v="3"/>
    <x v="1"/>
    <x v="13"/>
    <s v="Chromcraft Rectangular Conference Tables"/>
    <n v="189.58"/>
    <n v="1"/>
    <n v="9.48"/>
    <s v="Profit"/>
  </r>
  <r>
    <d v="2017-10-27T00:00:00"/>
    <x v="3"/>
    <x v="9"/>
    <x v="140"/>
    <s v="Jim Mitchum20171027"/>
    <x v="4493"/>
    <x v="3"/>
    <x v="2"/>
    <x v="6"/>
    <s v="Griffin GC17055 Auxiliary Audio Cable"/>
    <n v="71.959999999999994"/>
    <n v="5"/>
    <n v="7.2"/>
    <s v="Profit"/>
  </r>
  <r>
    <d v="2017-10-27T00:00:00"/>
    <x v="3"/>
    <x v="9"/>
    <x v="581"/>
    <s v="Tamara Willingham20171027"/>
    <x v="4494"/>
    <x v="12"/>
    <x v="0"/>
    <x v="0"/>
    <s v="Xerox 1882"/>
    <n v="44.78"/>
    <n v="1"/>
    <n v="16.23"/>
    <s v="Profit"/>
  </r>
  <r>
    <d v="2017-10-27T00:00:00"/>
    <x v="3"/>
    <x v="9"/>
    <x v="555"/>
    <s v="Nona Balk20171027"/>
    <x v="4495"/>
    <x v="16"/>
    <x v="0"/>
    <x v="0"/>
    <s v="Easy-staple paper"/>
    <n v="56.78"/>
    <n v="7"/>
    <n v="20.58"/>
    <s v="Profit"/>
  </r>
  <r>
    <d v="2017-10-27T00:00:00"/>
    <x v="3"/>
    <x v="9"/>
    <x v="555"/>
    <s v="Nona Balk20171027"/>
    <x v="4495"/>
    <x v="16"/>
    <x v="0"/>
    <x v="3"/>
    <s v="Avery Hole Reinforcements"/>
    <n v="5.61"/>
    <n v="3"/>
    <n v="-3.92"/>
    <s v="Loss"/>
  </r>
  <r>
    <d v="2017-10-27T00:00:00"/>
    <x v="3"/>
    <x v="9"/>
    <x v="555"/>
    <s v="Nona Balk20171027"/>
    <x v="4495"/>
    <x v="16"/>
    <x v="0"/>
    <x v="4"/>
    <s v="Rogers Handheld Barrel Pencil Sharpener"/>
    <n v="6.58"/>
    <n v="3"/>
    <n v="0.57999999999999996"/>
    <s v="Profit"/>
  </r>
  <r>
    <d v="2017-10-28T00:00:00"/>
    <x v="3"/>
    <x v="9"/>
    <x v="604"/>
    <s v="Lori Olson20171028"/>
    <x v="4496"/>
    <x v="20"/>
    <x v="0"/>
    <x v="10"/>
    <s v="Recycled Interoffice Envelopes with String and Button Closure, 10 x 13"/>
    <n v="47.98"/>
    <n v="2"/>
    <n v="23.99"/>
    <s v="Profit"/>
  </r>
  <r>
    <d v="2017-10-28T00:00:00"/>
    <x v="3"/>
    <x v="9"/>
    <x v="348"/>
    <s v="Keith Herrera20171028"/>
    <x v="4497"/>
    <x v="0"/>
    <x v="2"/>
    <x v="9"/>
    <s v="ImationÂ 8gb Micro Traveldrive Usb 2.0Â Flash Drive"/>
    <n v="24"/>
    <n v="2"/>
    <n v="-2.7"/>
    <s v="Loss"/>
  </r>
  <r>
    <d v="2017-10-28T00:00:00"/>
    <x v="3"/>
    <x v="9"/>
    <x v="348"/>
    <s v="Keith Herrera20171028"/>
    <x v="4497"/>
    <x v="0"/>
    <x v="0"/>
    <x v="0"/>
    <s v="Xerox 21"/>
    <n v="15.55"/>
    <n v="3"/>
    <n v="5.44"/>
    <s v="Profit"/>
  </r>
  <r>
    <d v="2017-10-28T00:00:00"/>
    <x v="3"/>
    <x v="9"/>
    <x v="348"/>
    <s v="Keith Herrera20171028"/>
    <x v="4497"/>
    <x v="0"/>
    <x v="2"/>
    <x v="9"/>
    <s v="Logitech Desktop MK120 Mouse and keyboard Combo"/>
    <n v="26.18"/>
    <n v="2"/>
    <n v="-3.27"/>
    <s v="Loss"/>
  </r>
  <r>
    <d v="2017-10-28T00:00:00"/>
    <x v="3"/>
    <x v="9"/>
    <x v="744"/>
    <s v="Janet Martin20171028"/>
    <x v="4498"/>
    <x v="25"/>
    <x v="1"/>
    <x v="8"/>
    <s v="Computer Room Manger, 14&quot;"/>
    <n v="77.95"/>
    <n v="3"/>
    <n v="15.59"/>
    <s v="Profit"/>
  </r>
  <r>
    <d v="2017-10-28T00:00:00"/>
    <x v="3"/>
    <x v="9"/>
    <x v="744"/>
    <s v="Janet Martin20171028"/>
    <x v="4498"/>
    <x v="25"/>
    <x v="0"/>
    <x v="2"/>
    <s v="Gould Plastics 18-Pocket Panel Bin, 34w x 5-1/4d x 20-1/2h"/>
    <n v="147.18"/>
    <n v="2"/>
    <n v="-29.44"/>
    <s v="Loss"/>
  </r>
  <r>
    <d v="2017-10-28T00:00:00"/>
    <x v="3"/>
    <x v="9"/>
    <x v="744"/>
    <s v="Janet Martin20171028"/>
    <x v="4498"/>
    <x v="25"/>
    <x v="0"/>
    <x v="0"/>
    <s v="Xerox 1936"/>
    <n v="47.95"/>
    <n v="3"/>
    <n v="16.18"/>
    <s v="Profit"/>
  </r>
  <r>
    <d v="2017-10-28T00:00:00"/>
    <x v="3"/>
    <x v="9"/>
    <x v="52"/>
    <s v="Sue Ann Reed20171028"/>
    <x v="4499"/>
    <x v="32"/>
    <x v="0"/>
    <x v="1"/>
    <s v="Avery 519"/>
    <n v="21.93"/>
    <n v="3"/>
    <n v="10.31"/>
    <s v="Profit"/>
  </r>
  <r>
    <d v="2017-10-29T00:00:00"/>
    <x v="3"/>
    <x v="9"/>
    <x v="169"/>
    <s v="George Bell20171029"/>
    <x v="4500"/>
    <x v="20"/>
    <x v="0"/>
    <x v="0"/>
    <s v="Things To Do Today Pad"/>
    <n v="46.96"/>
    <n v="8"/>
    <n v="22.54"/>
    <s v="Profit"/>
  </r>
  <r>
    <d v="2017-10-30T00:00:00"/>
    <x v="3"/>
    <x v="9"/>
    <x v="638"/>
    <s v="Jane Waco20171030"/>
    <x v="4501"/>
    <x v="22"/>
    <x v="1"/>
    <x v="8"/>
    <s v="Magna Visual Magnetic Picture Hangers"/>
    <n v="9.64"/>
    <n v="2"/>
    <n v="3.66"/>
    <s v="Profit"/>
  </r>
  <r>
    <d v="2017-10-30T00:00:00"/>
    <x v="3"/>
    <x v="9"/>
    <x v="147"/>
    <s v="Michelle Moray20171030"/>
    <x v="4502"/>
    <x v="22"/>
    <x v="0"/>
    <x v="3"/>
    <s v="GBC Velobind Prepunched Cover Sets, Regency Series"/>
    <n v="88.75"/>
    <n v="3"/>
    <n v="27.74"/>
    <s v="Profit"/>
  </r>
  <r>
    <d v="2017-10-30T00:00:00"/>
    <x v="3"/>
    <x v="9"/>
    <x v="147"/>
    <s v="Michelle Moray20171030"/>
    <x v="4502"/>
    <x v="22"/>
    <x v="0"/>
    <x v="3"/>
    <s v="Cardinal Slant-D Ring Binders"/>
    <n v="13.9"/>
    <n v="2"/>
    <n v="5.21"/>
    <s v="Profit"/>
  </r>
  <r>
    <d v="2017-10-30T00:00:00"/>
    <x v="3"/>
    <x v="9"/>
    <x v="295"/>
    <s v="Jamie Kunitz20171030"/>
    <x v="4503"/>
    <x v="3"/>
    <x v="0"/>
    <x v="1"/>
    <s v="Avery 500"/>
    <n v="43.86"/>
    <n v="6"/>
    <n v="20.61"/>
    <s v="Profit"/>
  </r>
  <r>
    <d v="2017-10-30T00:00:00"/>
    <x v="3"/>
    <x v="9"/>
    <x v="295"/>
    <s v="Jamie Kunitz20171030"/>
    <x v="4503"/>
    <x v="3"/>
    <x v="2"/>
    <x v="6"/>
    <s v="Geemarc AmpliPOWER60"/>
    <n v="148.47999999999999"/>
    <n v="2"/>
    <n v="16.7"/>
    <s v="Profit"/>
  </r>
  <r>
    <d v="2017-10-30T00:00:00"/>
    <x v="3"/>
    <x v="9"/>
    <x v="295"/>
    <s v="Jamie Kunitz20171030"/>
    <x v="4503"/>
    <x v="3"/>
    <x v="0"/>
    <x v="0"/>
    <s v="&quot;While you Were Out&quot; Message Book, One Form per Page"/>
    <n v="7.42"/>
    <n v="2"/>
    <n v="3.71"/>
    <s v="Profit"/>
  </r>
  <r>
    <d v="2017-10-30T00:00:00"/>
    <x v="3"/>
    <x v="9"/>
    <x v="295"/>
    <s v="Jamie Kunitz20171030"/>
    <x v="4503"/>
    <x v="3"/>
    <x v="1"/>
    <x v="5"/>
    <s v="Global Leather Task Chair, Black"/>
    <n v="71.989999999999995"/>
    <n v="1"/>
    <n v="-0.9"/>
    <s v="Loss"/>
  </r>
  <r>
    <d v="2017-10-30T00:00:00"/>
    <x v="3"/>
    <x v="9"/>
    <x v="295"/>
    <s v="Jamie Kunitz20171030"/>
    <x v="4503"/>
    <x v="3"/>
    <x v="0"/>
    <x v="4"/>
    <s v="4009 Highlighters by Sanford"/>
    <n v="19.899999999999999"/>
    <n v="5"/>
    <n v="6.57"/>
    <s v="Profit"/>
  </r>
  <r>
    <d v="2017-10-30T00:00:00"/>
    <x v="3"/>
    <x v="9"/>
    <x v="295"/>
    <s v="Jamie Kunitz20171030"/>
    <x v="4503"/>
    <x v="3"/>
    <x v="0"/>
    <x v="12"/>
    <s v="Acco 7-Outlet Masterpiece Power Center, Wihtout Fax/Phone Line Protection"/>
    <n v="1702.12"/>
    <n v="14"/>
    <n v="510.64"/>
    <s v="Profit"/>
  </r>
  <r>
    <d v="2017-10-30T00:00:00"/>
    <x v="3"/>
    <x v="9"/>
    <x v="260"/>
    <s v="Mick Crebagga20171030"/>
    <x v="4504"/>
    <x v="2"/>
    <x v="0"/>
    <x v="0"/>
    <s v="Xerox 231"/>
    <n v="20.74"/>
    <n v="4"/>
    <n v="7.26"/>
    <s v="Profit"/>
  </r>
  <r>
    <d v="2017-10-30T00:00:00"/>
    <x v="3"/>
    <x v="9"/>
    <x v="260"/>
    <s v="Mick Crebagga20171030"/>
    <x v="4504"/>
    <x v="2"/>
    <x v="1"/>
    <x v="8"/>
    <s v="Stacking Tray, Side-Loading, Legal, Smoke"/>
    <n v="7.17"/>
    <n v="2"/>
    <n v="0.99"/>
    <s v="Profit"/>
  </r>
  <r>
    <d v="2017-10-30T00:00:00"/>
    <x v="3"/>
    <x v="9"/>
    <x v="260"/>
    <s v="Mick Crebagga20171030"/>
    <x v="4504"/>
    <x v="2"/>
    <x v="0"/>
    <x v="2"/>
    <s v="Eldon Shelf Savers Cubes and Bins"/>
    <n v="11.17"/>
    <n v="2"/>
    <n v="-2.5099999999999998"/>
    <s v="Loss"/>
  </r>
  <r>
    <d v="2017-10-30T00:00:00"/>
    <x v="3"/>
    <x v="9"/>
    <x v="260"/>
    <s v="Mick Crebagga20171030"/>
    <x v="4504"/>
    <x v="2"/>
    <x v="2"/>
    <x v="9"/>
    <s v="First Data FD10 PIN Pad"/>
    <n v="442.4"/>
    <n v="7"/>
    <n v="-55.3"/>
    <s v="Loss"/>
  </r>
  <r>
    <d v="2017-10-30T00:00:00"/>
    <x v="3"/>
    <x v="9"/>
    <x v="232"/>
    <s v="Jim Karlsson20171030"/>
    <x v="4505"/>
    <x v="22"/>
    <x v="1"/>
    <x v="5"/>
    <s v="Novimex Fabric Task Chair"/>
    <n v="97.57"/>
    <n v="2"/>
    <n v="-6.1"/>
    <s v="Loss"/>
  </r>
  <r>
    <d v="2017-10-30T00:00:00"/>
    <x v="3"/>
    <x v="9"/>
    <x v="232"/>
    <s v="Jim Karlsson20171030"/>
    <x v="4505"/>
    <x v="22"/>
    <x v="1"/>
    <x v="5"/>
    <s v="Global Super Steno Chair"/>
    <n v="614.27"/>
    <n v="8"/>
    <n v="-23.04"/>
    <s v="Loss"/>
  </r>
  <r>
    <d v="2017-10-30T00:00:00"/>
    <x v="3"/>
    <x v="9"/>
    <x v="232"/>
    <s v="Jim Karlsson20171030"/>
    <x v="4505"/>
    <x v="22"/>
    <x v="1"/>
    <x v="11"/>
    <s v="Bestar Classic Bookcase"/>
    <n v="199.98"/>
    <n v="2"/>
    <n v="38"/>
    <s v="Profit"/>
  </r>
  <r>
    <d v="2017-10-30T00:00:00"/>
    <x v="3"/>
    <x v="9"/>
    <x v="371"/>
    <s v="Ryan Akin20171030"/>
    <x v="4506"/>
    <x v="0"/>
    <x v="1"/>
    <x v="8"/>
    <s v="DAX Metal Frame, Desktop, Stepped-Edge"/>
    <n v="16.190000000000001"/>
    <n v="2"/>
    <n v="-8.5"/>
    <s v="Loss"/>
  </r>
  <r>
    <d v="2017-10-30T00:00:00"/>
    <x v="3"/>
    <x v="9"/>
    <x v="371"/>
    <s v="Ryan Akin20171030"/>
    <x v="4506"/>
    <x v="0"/>
    <x v="1"/>
    <x v="13"/>
    <s v="Bevis Round Conference Table Top, X-Base"/>
    <n v="251.01"/>
    <n v="2"/>
    <n v="-68.13"/>
    <s v="Loss"/>
  </r>
  <r>
    <d v="2017-10-30T00:00:00"/>
    <x v="3"/>
    <x v="9"/>
    <x v="371"/>
    <s v="Ryan Akin20171030"/>
    <x v="4506"/>
    <x v="0"/>
    <x v="0"/>
    <x v="2"/>
    <s v="X-Rack File for Hanging Folders"/>
    <n v="54.19"/>
    <n v="6"/>
    <n v="4.0599999999999996"/>
    <s v="Profit"/>
  </r>
  <r>
    <d v="2017-10-30T00:00:00"/>
    <x v="3"/>
    <x v="9"/>
    <x v="476"/>
    <s v="Ross DeVincentis20171030"/>
    <x v="4507"/>
    <x v="5"/>
    <x v="0"/>
    <x v="2"/>
    <s v="Eldon Gobal File Keepers"/>
    <n v="105.98"/>
    <n v="7"/>
    <n v="4.24"/>
    <s v="Profit"/>
  </r>
  <r>
    <d v="2017-10-30T00:00:00"/>
    <x v="3"/>
    <x v="9"/>
    <x v="476"/>
    <s v="Ross DeVincentis20171030"/>
    <x v="4507"/>
    <x v="5"/>
    <x v="0"/>
    <x v="14"/>
    <s v="Acme 10&quot; Easy Grip Assistive Scissors"/>
    <n v="35.06"/>
    <n v="2"/>
    <n v="10.52"/>
    <s v="Profit"/>
  </r>
  <r>
    <d v="2017-10-30T00:00:00"/>
    <x v="3"/>
    <x v="9"/>
    <x v="476"/>
    <s v="Ross DeVincentis20171030"/>
    <x v="4507"/>
    <x v="5"/>
    <x v="1"/>
    <x v="5"/>
    <s v="Metal Folding Chairs, Beige, 4/Carton"/>
    <n v="33.94"/>
    <n v="1"/>
    <n v="9.16"/>
    <s v="Profit"/>
  </r>
  <r>
    <d v="2017-10-30T00:00:00"/>
    <x v="3"/>
    <x v="9"/>
    <x v="476"/>
    <s v="Ross DeVincentis20171030"/>
    <x v="4507"/>
    <x v="5"/>
    <x v="0"/>
    <x v="1"/>
    <s v="Smead Alpha-Z Color-Coded Name Labels First Letter Starter Set"/>
    <n v="30"/>
    <n v="8"/>
    <n v="14.4"/>
    <s v="Profit"/>
  </r>
  <r>
    <d v="2017-10-31T00:00:00"/>
    <x v="3"/>
    <x v="9"/>
    <x v="303"/>
    <s v="Adrian Hane20171031"/>
    <x v="4508"/>
    <x v="0"/>
    <x v="0"/>
    <x v="4"/>
    <s v="Newell 350"/>
    <n v="5.25"/>
    <n v="2"/>
    <n v="0.59"/>
    <s v="Profit"/>
  </r>
  <r>
    <d v="2017-10-31T00:00:00"/>
    <x v="3"/>
    <x v="9"/>
    <x v="563"/>
    <s v="Craig Yedwab20171031"/>
    <x v="4509"/>
    <x v="1"/>
    <x v="2"/>
    <x v="6"/>
    <s v="ClearOne Communications CHAT 70 OCÂ Speaker Phone"/>
    <n v="508.77"/>
    <n v="4"/>
    <n v="38.159999999999997"/>
    <s v="Profit"/>
  </r>
  <r>
    <d v="2017-10-31T00:00:00"/>
    <x v="3"/>
    <x v="9"/>
    <x v="563"/>
    <s v="Craig Yedwab20171031"/>
    <x v="4509"/>
    <x v="1"/>
    <x v="0"/>
    <x v="10"/>
    <s v="#10 Gummed Flap White Envelopes, 100/Box"/>
    <n v="9.91"/>
    <n v="3"/>
    <n v="3.22"/>
    <s v="Profit"/>
  </r>
  <r>
    <d v="2017-11-01T00:00:00"/>
    <x v="3"/>
    <x v="10"/>
    <x v="582"/>
    <s v="Sarah Foster20171101"/>
    <x v="4510"/>
    <x v="22"/>
    <x v="0"/>
    <x v="3"/>
    <s v="GBC Standard Plastic Binding Systems' Combs"/>
    <n v="25.12"/>
    <n v="5"/>
    <n v="7.85"/>
    <s v="Profit"/>
  </r>
  <r>
    <d v="2017-11-01T00:00:00"/>
    <x v="3"/>
    <x v="10"/>
    <x v="582"/>
    <s v="Sarah Foster20171101"/>
    <x v="4510"/>
    <x v="22"/>
    <x v="1"/>
    <x v="13"/>
    <s v="Hon 94000 Series Round Tables"/>
    <n v="2665.62"/>
    <n v="9"/>
    <n v="239.91"/>
    <s v="Profit"/>
  </r>
  <r>
    <d v="2017-11-01T00:00:00"/>
    <x v="3"/>
    <x v="10"/>
    <x v="394"/>
    <s v="Sandra Flanagan20171101"/>
    <x v="4511"/>
    <x v="32"/>
    <x v="0"/>
    <x v="0"/>
    <s v="Xerox 1939"/>
    <n v="189.7"/>
    <n v="10"/>
    <n v="91.06"/>
    <s v="Profit"/>
  </r>
  <r>
    <d v="2017-11-01T00:00:00"/>
    <x v="3"/>
    <x v="10"/>
    <x v="394"/>
    <s v="Sandra Flanagan20171101"/>
    <x v="4511"/>
    <x v="32"/>
    <x v="0"/>
    <x v="0"/>
    <s v="Xerox 1893"/>
    <n v="40.99"/>
    <n v="1"/>
    <n v="20.09"/>
    <s v="Profit"/>
  </r>
  <r>
    <d v="2017-11-02T00:00:00"/>
    <x v="3"/>
    <x v="10"/>
    <x v="484"/>
    <s v="Ken Heidel20171102"/>
    <x v="4512"/>
    <x v="22"/>
    <x v="0"/>
    <x v="0"/>
    <s v="Wirebound Message Books, Four 2 3/4 x 5 Forms per Page, 200 Sets per Book"/>
    <n v="23.85"/>
    <n v="5"/>
    <n v="10.73"/>
    <s v="Profit"/>
  </r>
  <r>
    <d v="2017-11-02T00:00:00"/>
    <x v="3"/>
    <x v="10"/>
    <x v="666"/>
    <s v="Kalyca Meade20171102"/>
    <x v="4513"/>
    <x v="42"/>
    <x v="0"/>
    <x v="7"/>
    <s v="Staples"/>
    <n v="18.239999999999998"/>
    <n v="3"/>
    <n v="9.1199999999999992"/>
    <s v="Profit"/>
  </r>
  <r>
    <d v="2017-11-02T00:00:00"/>
    <x v="3"/>
    <x v="10"/>
    <x v="666"/>
    <s v="Kalyca Meade20171102"/>
    <x v="4513"/>
    <x v="42"/>
    <x v="0"/>
    <x v="4"/>
    <s v="Binney &amp; Smith Crayola Metallic Colored Pencils, 8-Color Set"/>
    <n v="27.78"/>
    <n v="6"/>
    <n v="9.17"/>
    <s v="Profit"/>
  </r>
  <r>
    <d v="2017-11-02T00:00:00"/>
    <x v="3"/>
    <x v="10"/>
    <x v="483"/>
    <s v="Nancy Lomonaco20171102"/>
    <x v="4514"/>
    <x v="3"/>
    <x v="0"/>
    <x v="10"/>
    <s v="White Business Envelopes with Contemporary Seam, Recycled White Business Envelopes"/>
    <n v="76.58"/>
    <n v="7"/>
    <n v="38.29"/>
    <s v="Profit"/>
  </r>
  <r>
    <d v="2017-11-02T00:00:00"/>
    <x v="3"/>
    <x v="10"/>
    <x v="483"/>
    <s v="Nancy Lomonaco20171102"/>
    <x v="4514"/>
    <x v="3"/>
    <x v="0"/>
    <x v="4"/>
    <s v="Nontoxic Chalk"/>
    <n v="8.8000000000000007"/>
    <n v="5"/>
    <n v="4.22"/>
    <s v="Profit"/>
  </r>
  <r>
    <d v="2017-11-02T00:00:00"/>
    <x v="3"/>
    <x v="10"/>
    <x v="483"/>
    <s v="Nancy Lomonaco20171102"/>
    <x v="4514"/>
    <x v="3"/>
    <x v="0"/>
    <x v="3"/>
    <s v="GBC Therma-A-Bind 250T Electric Binding System"/>
    <n v="590.35"/>
    <n v="6"/>
    <n v="206.62"/>
    <s v="Profit"/>
  </r>
  <r>
    <d v="2017-11-02T00:00:00"/>
    <x v="3"/>
    <x v="10"/>
    <x v="483"/>
    <s v="Nancy Lomonaco20171102"/>
    <x v="4514"/>
    <x v="3"/>
    <x v="0"/>
    <x v="7"/>
    <s v="Super Bands, 12/Pack"/>
    <n v="5.58"/>
    <n v="3"/>
    <n v="0.17"/>
    <s v="Profit"/>
  </r>
  <r>
    <d v="2017-11-02T00:00:00"/>
    <x v="3"/>
    <x v="10"/>
    <x v="483"/>
    <s v="Nancy Lomonaco20171102"/>
    <x v="4514"/>
    <x v="3"/>
    <x v="1"/>
    <x v="8"/>
    <s v="Document Clip Frames"/>
    <n v="25.02"/>
    <n v="3"/>
    <n v="10.51"/>
    <s v="Profit"/>
  </r>
  <r>
    <d v="2017-11-02T00:00:00"/>
    <x v="3"/>
    <x v="10"/>
    <x v="483"/>
    <s v="Nancy Lomonaco20171102"/>
    <x v="4514"/>
    <x v="3"/>
    <x v="0"/>
    <x v="2"/>
    <s v="Space Solutions Commercial Steel Shelving"/>
    <n v="452.55"/>
    <n v="7"/>
    <n v="22.63"/>
    <s v="Profit"/>
  </r>
  <r>
    <d v="2017-11-02T00:00:00"/>
    <x v="3"/>
    <x v="10"/>
    <x v="559"/>
    <s v="Thomas Boland20171102"/>
    <x v="4515"/>
    <x v="5"/>
    <x v="0"/>
    <x v="10"/>
    <s v="Letter or Legal Size Expandable Poly String Tie Envelopes"/>
    <n v="5.32"/>
    <n v="2"/>
    <n v="2.61"/>
    <s v="Profit"/>
  </r>
  <r>
    <d v="2017-11-02T00:00:00"/>
    <x v="3"/>
    <x v="10"/>
    <x v="559"/>
    <s v="Thomas Boland20171102"/>
    <x v="4515"/>
    <x v="5"/>
    <x v="1"/>
    <x v="5"/>
    <s v="Hon Deluxe Fabric Upholstered Stacking Chairs, Rounded Back"/>
    <n v="975.92"/>
    <n v="4"/>
    <n v="292.77999999999997"/>
    <s v="Profit"/>
  </r>
  <r>
    <d v="2017-11-02T00:00:00"/>
    <x v="3"/>
    <x v="10"/>
    <x v="559"/>
    <s v="Thomas Boland20171102"/>
    <x v="4515"/>
    <x v="5"/>
    <x v="2"/>
    <x v="9"/>
    <s v="Logitech diNovo Edge Keyboard"/>
    <n v="2249.91"/>
    <n v="9"/>
    <n v="517.48"/>
    <s v="Profit"/>
  </r>
  <r>
    <d v="2017-11-02T00:00:00"/>
    <x v="3"/>
    <x v="10"/>
    <x v="559"/>
    <s v="Thomas Boland20171102"/>
    <x v="4515"/>
    <x v="5"/>
    <x v="0"/>
    <x v="2"/>
    <s v="Super Decoflex Portable Personal File"/>
    <n v="59.92"/>
    <n v="4"/>
    <n v="16.78"/>
    <s v="Profit"/>
  </r>
  <r>
    <d v="2017-11-02T00:00:00"/>
    <x v="3"/>
    <x v="10"/>
    <x v="424"/>
    <s v="Thea Hudgings20171102"/>
    <x v="4516"/>
    <x v="2"/>
    <x v="1"/>
    <x v="8"/>
    <s v="Eldon Image Series Black Desk Accessories"/>
    <n v="3.31"/>
    <n v="1"/>
    <n v="0.66"/>
    <s v="Profit"/>
  </r>
  <r>
    <d v="2017-11-02T00:00:00"/>
    <x v="3"/>
    <x v="10"/>
    <x v="424"/>
    <s v="Thea Hudgings20171102"/>
    <x v="4516"/>
    <x v="2"/>
    <x v="0"/>
    <x v="12"/>
    <s v="Black &amp; Decker Filter for Double Action Dustbuster Cordless Vac BLDV7210"/>
    <n v="20.14"/>
    <n v="3"/>
    <n v="1.26"/>
    <s v="Profit"/>
  </r>
  <r>
    <d v="2017-11-02T00:00:00"/>
    <x v="3"/>
    <x v="10"/>
    <x v="424"/>
    <s v="Thea Hudgings20171102"/>
    <x v="4516"/>
    <x v="2"/>
    <x v="0"/>
    <x v="10"/>
    <s v="Colored Envelopes"/>
    <n v="8.86"/>
    <n v="3"/>
    <n v="2.88"/>
    <s v="Profit"/>
  </r>
  <r>
    <d v="2017-11-02T00:00:00"/>
    <x v="3"/>
    <x v="10"/>
    <x v="424"/>
    <s v="Thea Hudgings20171102"/>
    <x v="4516"/>
    <x v="2"/>
    <x v="2"/>
    <x v="6"/>
    <s v="Wilson Electronics DB Pro Signal Booster"/>
    <n v="859.2"/>
    <n v="4"/>
    <n v="-186.16"/>
    <s v="Loss"/>
  </r>
  <r>
    <d v="2017-11-02T00:00:00"/>
    <x v="3"/>
    <x v="10"/>
    <x v="733"/>
    <s v="Joy Bell-20171102"/>
    <x v="4517"/>
    <x v="27"/>
    <x v="0"/>
    <x v="0"/>
    <s v="Xerox 220"/>
    <n v="19.440000000000001"/>
    <n v="3"/>
    <n v="9.33"/>
    <s v="Profit"/>
  </r>
  <r>
    <d v="2017-11-02T00:00:00"/>
    <x v="3"/>
    <x v="10"/>
    <x v="278"/>
    <s v="Anthony Rawles20171102"/>
    <x v="4518"/>
    <x v="10"/>
    <x v="0"/>
    <x v="14"/>
    <s v="Premier Automatic Letter Opener"/>
    <n v="384.59"/>
    <n v="2"/>
    <n v="-81.73"/>
    <s v="Loss"/>
  </r>
  <r>
    <d v="2017-11-02T00:00:00"/>
    <x v="3"/>
    <x v="10"/>
    <x v="106"/>
    <s v="Cindy Stewart20171102"/>
    <x v="4519"/>
    <x v="3"/>
    <x v="0"/>
    <x v="12"/>
    <s v="Fellowes 8 Outlet Superior Workstation Surge Protector w/o Phone/Fax/Modem Protection"/>
    <n v="168.1"/>
    <n v="5"/>
    <n v="43.71"/>
    <s v="Profit"/>
  </r>
  <r>
    <d v="2017-11-02T00:00:00"/>
    <x v="3"/>
    <x v="10"/>
    <x v="480"/>
    <s v="Greg Guthrie20171102"/>
    <x v="4520"/>
    <x v="1"/>
    <x v="0"/>
    <x v="4"/>
    <s v="Stanley Bostitch Contemporary Electric Pencil Sharpeners"/>
    <n v="54.34"/>
    <n v="4"/>
    <n v="5.43"/>
    <s v="Profit"/>
  </r>
  <r>
    <d v="2017-11-02T00:00:00"/>
    <x v="3"/>
    <x v="10"/>
    <x v="608"/>
    <s v="Nora Paige20171102"/>
    <x v="4521"/>
    <x v="24"/>
    <x v="0"/>
    <x v="12"/>
    <s v="Black &amp; Decker Filter for Double Action Dustbuster Cordless Vac BLDV7210"/>
    <n v="83.9"/>
    <n v="10"/>
    <n v="20.98"/>
    <s v="Profit"/>
  </r>
  <r>
    <d v="2017-11-02T00:00:00"/>
    <x v="3"/>
    <x v="10"/>
    <x v="608"/>
    <s v="Nora Paige20171102"/>
    <x v="4521"/>
    <x v="24"/>
    <x v="0"/>
    <x v="0"/>
    <s v="Adams Telephone Message Book W/Dividers/Space For Phone Numbers, 5 1/4&quot;X8 1/2&quot;, 300/Messages"/>
    <n v="11.76"/>
    <n v="2"/>
    <n v="5.76"/>
    <s v="Profit"/>
  </r>
  <r>
    <d v="2017-11-02T00:00:00"/>
    <x v="3"/>
    <x v="10"/>
    <x v="253"/>
    <s v="Sharelle Roach20171102"/>
    <x v="4522"/>
    <x v="10"/>
    <x v="1"/>
    <x v="5"/>
    <s v="Office Star Flex Back Scooter Chair with White Frame"/>
    <n v="155.37"/>
    <n v="2"/>
    <n v="-35.51"/>
    <s v="Loss"/>
  </r>
  <r>
    <d v="2017-11-02T00:00:00"/>
    <x v="3"/>
    <x v="10"/>
    <x v="497"/>
    <s v="Barry Gonzalez20171102"/>
    <x v="4523"/>
    <x v="6"/>
    <x v="0"/>
    <x v="4"/>
    <s v="Newell 318"/>
    <n v="5.56"/>
    <n v="2"/>
    <n v="1.45"/>
    <s v="Profit"/>
  </r>
  <r>
    <d v="2017-11-03T00:00:00"/>
    <x v="3"/>
    <x v="10"/>
    <x v="351"/>
    <s v="Don Jones20171103"/>
    <x v="4524"/>
    <x v="15"/>
    <x v="1"/>
    <x v="8"/>
    <s v="Telescoping Adjustable Floor Lamp"/>
    <n v="15.99"/>
    <n v="1"/>
    <n v="1"/>
    <s v="Profit"/>
  </r>
  <r>
    <d v="2017-11-03T00:00:00"/>
    <x v="3"/>
    <x v="10"/>
    <x v="566"/>
    <s v="Kimberly Carter20171103"/>
    <x v="4525"/>
    <x v="22"/>
    <x v="0"/>
    <x v="0"/>
    <s v="Xerox 191"/>
    <n v="139.86000000000001"/>
    <n v="7"/>
    <n v="65.73"/>
    <s v="Profit"/>
  </r>
  <r>
    <d v="2017-11-03T00:00:00"/>
    <x v="3"/>
    <x v="10"/>
    <x v="566"/>
    <s v="Kimberly Carter20171103"/>
    <x v="4525"/>
    <x v="22"/>
    <x v="1"/>
    <x v="5"/>
    <s v="Global Deluxe Office Fabric Chairs"/>
    <n v="307.14"/>
    <n v="4"/>
    <n v="26.87"/>
    <s v="Profit"/>
  </r>
  <r>
    <d v="2017-11-03T00:00:00"/>
    <x v="3"/>
    <x v="10"/>
    <x v="520"/>
    <s v="Julie Creighton20171103"/>
    <x v="4526"/>
    <x v="4"/>
    <x v="0"/>
    <x v="1"/>
    <s v="Avery 476"/>
    <n v="12.39"/>
    <n v="3"/>
    <n v="5.7"/>
    <s v="Profit"/>
  </r>
  <r>
    <d v="2017-11-03T00:00:00"/>
    <x v="3"/>
    <x v="10"/>
    <x v="268"/>
    <s v="Denise Leinenbach20171103"/>
    <x v="4527"/>
    <x v="31"/>
    <x v="1"/>
    <x v="8"/>
    <s v="9-3/4 Diameter Round Wall Clock"/>
    <n v="41.37"/>
    <n v="3"/>
    <n v="17.38"/>
    <s v="Profit"/>
  </r>
  <r>
    <d v="2017-11-03T00:00:00"/>
    <x v="3"/>
    <x v="10"/>
    <x v="392"/>
    <s v="Daniel Lacy20171103"/>
    <x v="4528"/>
    <x v="28"/>
    <x v="0"/>
    <x v="0"/>
    <s v="Xerox 1971"/>
    <n v="8.56"/>
    <n v="2"/>
    <n v="3.85"/>
    <s v="Profit"/>
  </r>
  <r>
    <d v="2017-11-03T00:00:00"/>
    <x v="3"/>
    <x v="10"/>
    <x v="392"/>
    <s v="Daniel Lacy20171103"/>
    <x v="4528"/>
    <x v="28"/>
    <x v="0"/>
    <x v="2"/>
    <s v="Sterilite Officeware Hinged File Box"/>
    <n v="52.4"/>
    <n v="5"/>
    <n v="14.15"/>
    <s v="Profit"/>
  </r>
  <r>
    <d v="2017-11-03T00:00:00"/>
    <x v="3"/>
    <x v="10"/>
    <x v="392"/>
    <s v="Daniel Lacy20171103"/>
    <x v="4528"/>
    <x v="28"/>
    <x v="0"/>
    <x v="1"/>
    <s v="Avery 513"/>
    <n v="14.94"/>
    <n v="3"/>
    <n v="6.87"/>
    <s v="Profit"/>
  </r>
  <r>
    <d v="2017-11-03T00:00:00"/>
    <x v="3"/>
    <x v="10"/>
    <x v="406"/>
    <s v="Darrin Martin20171103"/>
    <x v="4529"/>
    <x v="2"/>
    <x v="0"/>
    <x v="3"/>
    <s v="Mead 1st Gear 2&quot; Zipper Binder, Asst. Colors"/>
    <n v="11.67"/>
    <n v="3"/>
    <n v="-7.78"/>
    <s v="Loss"/>
  </r>
  <r>
    <d v="2017-11-03T00:00:00"/>
    <x v="3"/>
    <x v="10"/>
    <x v="67"/>
    <s v="Eva Jacobs20171103"/>
    <x v="4530"/>
    <x v="22"/>
    <x v="2"/>
    <x v="9"/>
    <s v="HP Standard 104 key PS/2 Keyboard"/>
    <n v="43.5"/>
    <n v="3"/>
    <n v="10.88"/>
    <s v="Profit"/>
  </r>
  <r>
    <d v="2017-11-03T00:00:00"/>
    <x v="3"/>
    <x v="10"/>
    <x v="225"/>
    <s v="Patrick Jones20171103"/>
    <x v="4531"/>
    <x v="5"/>
    <x v="0"/>
    <x v="0"/>
    <s v="Xerox 1963"/>
    <n v="26.4"/>
    <n v="5"/>
    <n v="11.88"/>
    <s v="Profit"/>
  </r>
  <r>
    <d v="2017-11-03T00:00:00"/>
    <x v="3"/>
    <x v="10"/>
    <x v="194"/>
    <s v="Paul Gonzalez20171103"/>
    <x v="4532"/>
    <x v="3"/>
    <x v="0"/>
    <x v="0"/>
    <s v="Xerox 1992"/>
    <n v="35.880000000000003"/>
    <n v="6"/>
    <n v="17.579999999999998"/>
    <s v="Profit"/>
  </r>
  <r>
    <d v="2017-11-03T00:00:00"/>
    <x v="3"/>
    <x v="10"/>
    <x v="97"/>
    <s v="Beth Fritzler20171103"/>
    <x v="4533"/>
    <x v="16"/>
    <x v="2"/>
    <x v="6"/>
    <s v="Polycom SoundPoint IP 450 VoIP phone"/>
    <n v="361.38"/>
    <n v="2"/>
    <n v="27.1"/>
    <s v="Profit"/>
  </r>
  <r>
    <d v="2017-11-03T00:00:00"/>
    <x v="3"/>
    <x v="10"/>
    <x v="510"/>
    <s v="Peter BÃ¼hler20171103"/>
    <x v="4534"/>
    <x v="2"/>
    <x v="2"/>
    <x v="9"/>
    <s v="Memorex 25GB 6X Branded Blu-Ray Recordable Disc, 15/Pack"/>
    <n v="40.78"/>
    <n v="3"/>
    <n v="0.51"/>
    <s v="Profit"/>
  </r>
  <r>
    <d v="2017-11-03T00:00:00"/>
    <x v="3"/>
    <x v="10"/>
    <x v="748"/>
    <s v="Clay Rozendal20171103"/>
    <x v="4535"/>
    <x v="3"/>
    <x v="2"/>
    <x v="9"/>
    <s v="Microsoft Sculpt Comfort Mouse"/>
    <n v="199.75"/>
    <n v="5"/>
    <n v="87.89"/>
    <s v="Profit"/>
  </r>
  <r>
    <d v="2017-11-03T00:00:00"/>
    <x v="3"/>
    <x v="10"/>
    <x v="748"/>
    <s v="Clay Rozendal20171103"/>
    <x v="4535"/>
    <x v="3"/>
    <x v="1"/>
    <x v="13"/>
    <s v="Chromcraft Round Conference Tables"/>
    <n v="1673.18"/>
    <n v="12"/>
    <n v="20.91"/>
    <s v="Profit"/>
  </r>
  <r>
    <d v="2017-11-03T00:00:00"/>
    <x v="3"/>
    <x v="10"/>
    <x v="176"/>
    <s v="Justin MacKendrick20171103"/>
    <x v="4536"/>
    <x v="25"/>
    <x v="0"/>
    <x v="0"/>
    <s v="Strathmore Photo Mount Cards"/>
    <n v="16.27"/>
    <n v="3"/>
    <n v="5.29"/>
    <s v="Profit"/>
  </r>
  <r>
    <d v="2017-11-03T00:00:00"/>
    <x v="3"/>
    <x v="10"/>
    <x v="4"/>
    <s v="Jack O'Briant20171103"/>
    <x v="4537"/>
    <x v="22"/>
    <x v="0"/>
    <x v="3"/>
    <s v="Binder Posts"/>
    <n v="18.37"/>
    <n v="4"/>
    <n v="5.97"/>
    <s v="Profit"/>
  </r>
  <r>
    <d v="2017-11-03T00:00:00"/>
    <x v="3"/>
    <x v="10"/>
    <x v="100"/>
    <s v="Bruce Geld20171103"/>
    <x v="4538"/>
    <x v="3"/>
    <x v="1"/>
    <x v="13"/>
    <s v="SAFCO PlanMaster Boards, 60w x 37-1/2d, White Melamine"/>
    <n v="486.37"/>
    <n v="4"/>
    <n v="36.479999999999997"/>
    <s v="Profit"/>
  </r>
  <r>
    <d v="2017-11-03T00:00:00"/>
    <x v="3"/>
    <x v="10"/>
    <x v="610"/>
    <s v="Dave Kipp20171103"/>
    <x v="4539"/>
    <x v="16"/>
    <x v="2"/>
    <x v="16"/>
    <s v="Canon Image Class D660 Copier"/>
    <n v="959.98"/>
    <n v="2"/>
    <n v="311.99"/>
    <s v="Profit"/>
  </r>
  <r>
    <d v="2017-11-03T00:00:00"/>
    <x v="3"/>
    <x v="10"/>
    <x v="610"/>
    <s v="Dave Kipp20171103"/>
    <x v="4539"/>
    <x v="16"/>
    <x v="0"/>
    <x v="3"/>
    <s v="Avery Self-Adhesive Photo Pockets for Polaroid Photos"/>
    <n v="4.09"/>
    <n v="2"/>
    <n v="-3"/>
    <s v="Loss"/>
  </r>
  <r>
    <d v="2017-11-03T00:00:00"/>
    <x v="3"/>
    <x v="10"/>
    <x v="610"/>
    <s v="Dave Kipp20171103"/>
    <x v="4539"/>
    <x v="16"/>
    <x v="0"/>
    <x v="4"/>
    <s v="Hunt Boston Vacuum Mount KS Pencil Sharpener"/>
    <n v="55.98"/>
    <n v="2"/>
    <n v="4.2"/>
    <s v="Profit"/>
  </r>
  <r>
    <d v="2017-11-03T00:00:00"/>
    <x v="3"/>
    <x v="10"/>
    <x v="610"/>
    <s v="Dave Kipp20171103"/>
    <x v="4539"/>
    <x v="16"/>
    <x v="0"/>
    <x v="0"/>
    <s v="Xerox 1923"/>
    <n v="10.69"/>
    <n v="2"/>
    <n v="3.74"/>
    <s v="Profit"/>
  </r>
  <r>
    <d v="2017-11-04T00:00:00"/>
    <x v="3"/>
    <x v="10"/>
    <x v="241"/>
    <s v="Grant Thornton20171104"/>
    <x v="4540"/>
    <x v="25"/>
    <x v="2"/>
    <x v="15"/>
    <s v="Cubify CubeX 3D Printer Triple Head Print"/>
    <n v="7999.98"/>
    <n v="4"/>
    <n v="-3839.99"/>
    <s v="Loss"/>
  </r>
  <r>
    <d v="2017-11-04T00:00:00"/>
    <x v="3"/>
    <x v="10"/>
    <x v="241"/>
    <s v="Grant Thornton20171104"/>
    <x v="4540"/>
    <x v="25"/>
    <x v="0"/>
    <x v="12"/>
    <s v="Eureka The Boss Plus 12-Amp Hard Box Upright Vacuum, Red"/>
    <n v="167.44"/>
    <n v="2"/>
    <n v="14.65"/>
    <s v="Profit"/>
  </r>
  <r>
    <d v="2017-11-04T00:00:00"/>
    <x v="3"/>
    <x v="10"/>
    <x v="594"/>
    <s v="James Lanier20171104"/>
    <x v="4541"/>
    <x v="15"/>
    <x v="0"/>
    <x v="0"/>
    <s v="Adams Telephone Message Books, 5 1/4Â” x 11Â”"/>
    <n v="9.66"/>
    <n v="2"/>
    <n v="3.26"/>
    <s v="Profit"/>
  </r>
  <r>
    <d v="2017-11-04T00:00:00"/>
    <x v="3"/>
    <x v="10"/>
    <x v="381"/>
    <s v="Sam Zeldin20171104"/>
    <x v="4542"/>
    <x v="0"/>
    <x v="0"/>
    <x v="1"/>
    <s v="Alphabetical Labels for Top Tab Filing"/>
    <n v="23.68"/>
    <n v="2"/>
    <n v="8.8800000000000008"/>
    <s v="Profit"/>
  </r>
  <r>
    <d v="2017-11-04T00:00:00"/>
    <x v="3"/>
    <x v="10"/>
    <x v="254"/>
    <s v="Kelly Lampkin20171104"/>
    <x v="4543"/>
    <x v="25"/>
    <x v="1"/>
    <x v="13"/>
    <s v="Hon 5100 Series Wood Tables"/>
    <n v="523.76"/>
    <n v="3"/>
    <n v="-192.05"/>
    <s v="Loss"/>
  </r>
  <r>
    <d v="2017-11-04T00:00:00"/>
    <x v="3"/>
    <x v="10"/>
    <x v="254"/>
    <s v="Kelly Lampkin20171104"/>
    <x v="4543"/>
    <x v="25"/>
    <x v="2"/>
    <x v="6"/>
    <s v="Motorola Moto X"/>
    <n v="1359.96"/>
    <n v="5"/>
    <n v="119"/>
    <s v="Profit"/>
  </r>
  <r>
    <d v="2017-11-04T00:00:00"/>
    <x v="3"/>
    <x v="10"/>
    <x v="103"/>
    <s v="Christina Anderson20171104"/>
    <x v="4544"/>
    <x v="15"/>
    <x v="2"/>
    <x v="9"/>
    <s v="Logitech M510 Wireless Mouse"/>
    <n v="95.98"/>
    <n v="3"/>
    <n v="15.6"/>
    <s v="Profit"/>
  </r>
  <r>
    <d v="2017-11-04T00:00:00"/>
    <x v="3"/>
    <x v="10"/>
    <x v="103"/>
    <s v="Christina Anderson20171104"/>
    <x v="4544"/>
    <x v="15"/>
    <x v="2"/>
    <x v="6"/>
    <s v="iOttie XL Car Mount"/>
    <n v="143.93"/>
    <n v="9"/>
    <n v="-32.380000000000003"/>
    <s v="Loss"/>
  </r>
  <r>
    <d v="2017-11-04T00:00:00"/>
    <x v="3"/>
    <x v="10"/>
    <x v="103"/>
    <s v="Christina Anderson20171104"/>
    <x v="4544"/>
    <x v="15"/>
    <x v="0"/>
    <x v="3"/>
    <s v="Storex Dura Pro Binders"/>
    <n v="3.56"/>
    <n v="2"/>
    <n v="-2.97"/>
    <s v="Loss"/>
  </r>
  <r>
    <d v="2017-11-04T00:00:00"/>
    <x v="3"/>
    <x v="10"/>
    <x v="103"/>
    <s v="Christina Anderson20171104"/>
    <x v="4544"/>
    <x v="15"/>
    <x v="0"/>
    <x v="1"/>
    <s v="Avery 481"/>
    <n v="4.93"/>
    <n v="2"/>
    <n v="1.72"/>
    <s v="Profit"/>
  </r>
  <r>
    <d v="2017-11-04T00:00:00"/>
    <x v="3"/>
    <x v="10"/>
    <x v="365"/>
    <s v="Frank Merwin20171104"/>
    <x v="4545"/>
    <x v="0"/>
    <x v="0"/>
    <x v="3"/>
    <s v="GBC Standard Plastic Binding Systems' Combs"/>
    <n v="7.54"/>
    <n v="6"/>
    <n v="-13.19"/>
    <s v="Loss"/>
  </r>
  <r>
    <d v="2017-11-04T00:00:00"/>
    <x v="3"/>
    <x v="10"/>
    <x v="365"/>
    <s v="Frank Merwin20171104"/>
    <x v="4545"/>
    <x v="0"/>
    <x v="0"/>
    <x v="3"/>
    <s v="Self-Adhesive Ring Binder Labels"/>
    <n v="1.41"/>
    <n v="2"/>
    <n v="-2.3199999999999998"/>
    <s v="Loss"/>
  </r>
  <r>
    <d v="2017-11-04T00:00:00"/>
    <x v="3"/>
    <x v="10"/>
    <x v="365"/>
    <s v="Frank Merwin20171104"/>
    <x v="4545"/>
    <x v="0"/>
    <x v="0"/>
    <x v="3"/>
    <s v="Wilson Jones Impact Binders"/>
    <n v="4.1399999999999997"/>
    <n v="4"/>
    <n v="-6.42"/>
    <s v="Loss"/>
  </r>
  <r>
    <d v="2017-11-04T00:00:00"/>
    <x v="3"/>
    <x v="10"/>
    <x v="365"/>
    <s v="Frank Merwin20171104"/>
    <x v="4545"/>
    <x v="0"/>
    <x v="0"/>
    <x v="2"/>
    <s v="Rogers Deluxe File Chest"/>
    <n v="52.75"/>
    <n v="3"/>
    <n v="-12.53"/>
    <s v="Loss"/>
  </r>
  <r>
    <d v="2017-11-04T00:00:00"/>
    <x v="3"/>
    <x v="10"/>
    <x v="418"/>
    <s v="Henry Goldwyn20171104"/>
    <x v="4546"/>
    <x v="10"/>
    <x v="2"/>
    <x v="9"/>
    <s v="SanDisk Ultra 32 GB MicroSDHC Class 10 Memory Card"/>
    <n v="70.72"/>
    <n v="4"/>
    <n v="-6.19"/>
    <s v="Loss"/>
  </r>
  <r>
    <d v="2017-11-04T00:00:00"/>
    <x v="3"/>
    <x v="10"/>
    <x v="418"/>
    <s v="Henry Goldwyn20171104"/>
    <x v="4546"/>
    <x v="10"/>
    <x v="0"/>
    <x v="2"/>
    <s v="Carina 42&quot;Hx23 3/4&quot;W Media Storage Unit"/>
    <n v="194.35"/>
    <n v="3"/>
    <n v="-43.73"/>
    <s v="Loss"/>
  </r>
  <r>
    <d v="2017-11-04T00:00:00"/>
    <x v="3"/>
    <x v="10"/>
    <x v="307"/>
    <s v="Katherine Murray20171104"/>
    <x v="4547"/>
    <x v="13"/>
    <x v="0"/>
    <x v="4"/>
    <s v="Binney &amp; Smith inkTank Desk Highlighter, Chisel Tip, Yellow, 12/Box"/>
    <n v="4.3"/>
    <n v="2"/>
    <n v="1.42"/>
    <s v="Profit"/>
  </r>
  <r>
    <d v="2017-11-05T00:00:00"/>
    <x v="3"/>
    <x v="10"/>
    <x v="350"/>
    <s v="Troy Staebel20171105"/>
    <x v="4548"/>
    <x v="12"/>
    <x v="0"/>
    <x v="3"/>
    <s v="Avery Durable Slant Ring Binders, No Labels"/>
    <n v="2.39"/>
    <n v="2"/>
    <n v="-1.83"/>
    <s v="Loss"/>
  </r>
  <r>
    <d v="2017-11-05T00:00:00"/>
    <x v="3"/>
    <x v="10"/>
    <x v="350"/>
    <s v="Troy Staebel20171105"/>
    <x v="4548"/>
    <x v="12"/>
    <x v="0"/>
    <x v="2"/>
    <s v="Trav-L-File Heavy-Duty Shuttle II, Black"/>
    <n v="243.99"/>
    <n v="7"/>
    <n v="30.5"/>
    <s v="Profit"/>
  </r>
  <r>
    <d v="2017-11-05T00:00:00"/>
    <x v="3"/>
    <x v="10"/>
    <x v="141"/>
    <s v="Ruben Ausman20171105"/>
    <x v="4549"/>
    <x v="31"/>
    <x v="2"/>
    <x v="9"/>
    <s v="NETGEAR AC1750 Dual Band GigabitÂ Smart WiFi Router"/>
    <n v="159.99"/>
    <n v="1"/>
    <n v="54.4"/>
    <s v="Profit"/>
  </r>
  <r>
    <d v="2017-11-05T00:00:00"/>
    <x v="3"/>
    <x v="10"/>
    <x v="743"/>
    <s v="Susan Vittorini20171105"/>
    <x v="4550"/>
    <x v="20"/>
    <x v="2"/>
    <x v="9"/>
    <s v="Enermax Aurora Lite Keyboard"/>
    <n v="390.75"/>
    <n v="5"/>
    <n v="171.93"/>
    <s v="Profit"/>
  </r>
  <r>
    <d v="2017-11-05T00:00:00"/>
    <x v="3"/>
    <x v="10"/>
    <x v="611"/>
    <s v="Alan Haines20171105"/>
    <x v="4551"/>
    <x v="1"/>
    <x v="0"/>
    <x v="3"/>
    <s v="Avery Recycled Flexi-View Covers for Binding Systems"/>
    <n v="16.03"/>
    <n v="5"/>
    <n v="-25.65"/>
    <s v="Loss"/>
  </r>
  <r>
    <d v="2017-11-05T00:00:00"/>
    <x v="3"/>
    <x v="10"/>
    <x v="551"/>
    <s v="Elizabeth Moffitt20171105"/>
    <x v="4552"/>
    <x v="0"/>
    <x v="2"/>
    <x v="6"/>
    <s v="Nortel Meridian M3904 Professional Digital phone"/>
    <n v="492.77"/>
    <n v="4"/>
    <n v="55.44"/>
    <s v="Profit"/>
  </r>
  <r>
    <d v="2017-11-05T00:00:00"/>
    <x v="3"/>
    <x v="10"/>
    <x v="266"/>
    <s v="Anna Andreadi20171105"/>
    <x v="4553"/>
    <x v="3"/>
    <x v="0"/>
    <x v="0"/>
    <s v="Xerox 1996"/>
    <n v="12.96"/>
    <n v="2"/>
    <n v="6.22"/>
    <s v="Profit"/>
  </r>
  <r>
    <d v="2017-11-05T00:00:00"/>
    <x v="3"/>
    <x v="10"/>
    <x v="792"/>
    <s v="Christina DeMoss20171105"/>
    <x v="4554"/>
    <x v="20"/>
    <x v="0"/>
    <x v="3"/>
    <s v="GBC Prestige Therm-A-Bind Covers"/>
    <n v="164.69"/>
    <n v="6"/>
    <n v="55.58"/>
    <s v="Profit"/>
  </r>
  <r>
    <d v="2017-11-05T00:00:00"/>
    <x v="3"/>
    <x v="10"/>
    <x v="792"/>
    <s v="Christina DeMoss20171105"/>
    <x v="4554"/>
    <x v="20"/>
    <x v="1"/>
    <x v="13"/>
    <s v="Balt Split Level Computer Training Table"/>
    <n v="166.5"/>
    <n v="2"/>
    <n v="-66.599999999999994"/>
    <s v="Loss"/>
  </r>
  <r>
    <d v="2017-11-05T00:00:00"/>
    <x v="3"/>
    <x v="10"/>
    <x v="792"/>
    <s v="Christina DeMoss20171105"/>
    <x v="4554"/>
    <x v="20"/>
    <x v="0"/>
    <x v="0"/>
    <s v="Xerox 202"/>
    <n v="12.96"/>
    <n v="2"/>
    <n v="6.22"/>
    <s v="Profit"/>
  </r>
  <r>
    <d v="2017-11-05T00:00:00"/>
    <x v="3"/>
    <x v="10"/>
    <x v="792"/>
    <s v="Christina DeMoss20171105"/>
    <x v="4554"/>
    <x v="20"/>
    <x v="0"/>
    <x v="0"/>
    <s v="Eaton Premium Continuous-Feed Paper, 25% Cotton, Letter Size, White, 1000 Shts/Box"/>
    <n v="110.96"/>
    <n v="2"/>
    <n v="53.26"/>
    <s v="Profit"/>
  </r>
  <r>
    <d v="2017-11-05T00:00:00"/>
    <x v="3"/>
    <x v="10"/>
    <x v="792"/>
    <s v="Christina DeMoss20171105"/>
    <x v="4554"/>
    <x v="20"/>
    <x v="2"/>
    <x v="6"/>
    <s v="Anker Astro 15000mAh USB Portable Charger"/>
    <n v="99.98"/>
    <n v="2"/>
    <n v="4"/>
    <s v="Profit"/>
  </r>
  <r>
    <d v="2017-11-05T00:00:00"/>
    <x v="3"/>
    <x v="10"/>
    <x v="792"/>
    <s v="Christina DeMoss20171105"/>
    <x v="4554"/>
    <x v="20"/>
    <x v="0"/>
    <x v="3"/>
    <s v="Avery Premier Heavy-Duty Binder with Round Locking Rings"/>
    <n v="11.42"/>
    <n v="1"/>
    <n v="3.71"/>
    <s v="Profit"/>
  </r>
  <r>
    <d v="2017-11-05T00:00:00"/>
    <x v="3"/>
    <x v="10"/>
    <x v="792"/>
    <s v="Christina DeMoss20171105"/>
    <x v="4554"/>
    <x v="20"/>
    <x v="1"/>
    <x v="5"/>
    <s v="Harbour Creations 67200 Series Stacking Chairs"/>
    <n v="128.12"/>
    <n v="2"/>
    <n v="24.2"/>
    <s v="Profit"/>
  </r>
  <r>
    <d v="2017-11-05T00:00:00"/>
    <x v="3"/>
    <x v="10"/>
    <x v="792"/>
    <s v="Christina DeMoss20171105"/>
    <x v="4554"/>
    <x v="20"/>
    <x v="1"/>
    <x v="8"/>
    <s v="Career Cubicle Clock, 8 1/4&quot;, Black"/>
    <n v="101.4"/>
    <n v="5"/>
    <n v="38.53"/>
    <s v="Profit"/>
  </r>
  <r>
    <d v="2017-11-05T00:00:00"/>
    <x v="3"/>
    <x v="10"/>
    <x v="692"/>
    <s v="Adam Bellavance20171105"/>
    <x v="4555"/>
    <x v="18"/>
    <x v="0"/>
    <x v="0"/>
    <s v="Ampad Gold Fibre Wirebound Steno Books, 6&quot; x 9&quot;, Gregg Ruled"/>
    <n v="4.41"/>
    <n v="1"/>
    <n v="2.0299999999999998"/>
    <s v="Profit"/>
  </r>
  <r>
    <d v="2017-11-05T00:00:00"/>
    <x v="3"/>
    <x v="10"/>
    <x v="692"/>
    <s v="Adam Bellavance20171105"/>
    <x v="4555"/>
    <x v="18"/>
    <x v="0"/>
    <x v="0"/>
    <s v="Easy-staple paper"/>
    <n v="167.94"/>
    <n v="3"/>
    <n v="82.29"/>
    <s v="Profit"/>
  </r>
  <r>
    <d v="2017-11-05T00:00:00"/>
    <x v="3"/>
    <x v="10"/>
    <x v="692"/>
    <s v="Adam Bellavance20171105"/>
    <x v="4555"/>
    <x v="18"/>
    <x v="0"/>
    <x v="0"/>
    <s v="Strathmore Photo Mount Cards"/>
    <n v="67.8"/>
    <n v="10"/>
    <n v="31.19"/>
    <s v="Profit"/>
  </r>
  <r>
    <d v="2017-11-06T00:00:00"/>
    <x v="3"/>
    <x v="10"/>
    <x v="680"/>
    <s v="Roger Barcio20171106"/>
    <x v="4556"/>
    <x v="11"/>
    <x v="0"/>
    <x v="3"/>
    <s v="Flexible Leather- Look Classic Collection Ring Binder"/>
    <n v="5.68"/>
    <n v="1"/>
    <n v="-3.79"/>
    <s v="Loss"/>
  </r>
  <r>
    <d v="2017-11-06T00:00:00"/>
    <x v="3"/>
    <x v="10"/>
    <x v="139"/>
    <s v="Valerie Mitchum20171106"/>
    <x v="4557"/>
    <x v="23"/>
    <x v="0"/>
    <x v="2"/>
    <s v="Decoflex Hanging Personal Folder File"/>
    <n v="46.26"/>
    <n v="3"/>
    <n v="12.03"/>
    <s v="Profit"/>
  </r>
  <r>
    <d v="2017-11-06T00:00:00"/>
    <x v="3"/>
    <x v="10"/>
    <x v="668"/>
    <s v="Victoria Brennan20171106"/>
    <x v="4558"/>
    <x v="5"/>
    <x v="0"/>
    <x v="0"/>
    <s v="Xerox 1987"/>
    <n v="5.78"/>
    <n v="1"/>
    <n v="2.83"/>
    <s v="Profit"/>
  </r>
  <r>
    <d v="2017-11-06T00:00:00"/>
    <x v="3"/>
    <x v="10"/>
    <x v="456"/>
    <s v="Zuschuss Carroll20171106"/>
    <x v="4559"/>
    <x v="3"/>
    <x v="0"/>
    <x v="10"/>
    <s v="#10- 4 1/8&quot; x 9 1/2&quot; Security-Tint Envelopes"/>
    <n v="15.28"/>
    <n v="2"/>
    <n v="7.49"/>
    <s v="Profit"/>
  </r>
  <r>
    <d v="2017-11-06T00:00:00"/>
    <x v="3"/>
    <x v="10"/>
    <x v="456"/>
    <s v="Zuschuss Carroll20171106"/>
    <x v="4559"/>
    <x v="3"/>
    <x v="1"/>
    <x v="8"/>
    <s v="Dax Clear Box Frame"/>
    <n v="8.73"/>
    <n v="1"/>
    <n v="2.97"/>
    <s v="Profit"/>
  </r>
  <r>
    <d v="2017-11-06T00:00:00"/>
    <x v="3"/>
    <x v="10"/>
    <x v="456"/>
    <s v="Zuschuss Carroll20171106"/>
    <x v="4559"/>
    <x v="3"/>
    <x v="0"/>
    <x v="4"/>
    <s v="SANFORD Liquid Accent Tank-Style Highlighters"/>
    <n v="5.68"/>
    <n v="2"/>
    <n v="1.76"/>
    <s v="Profit"/>
  </r>
  <r>
    <d v="2017-11-06T00:00:00"/>
    <x v="3"/>
    <x v="10"/>
    <x v="453"/>
    <s v="Jill Fjeld20171106"/>
    <x v="4560"/>
    <x v="25"/>
    <x v="0"/>
    <x v="12"/>
    <s v="1.7 Cubic Foot Compact &quot;Cube&quot; Office Refrigerators"/>
    <n v="499.58"/>
    <n v="3"/>
    <n v="43.71"/>
    <s v="Profit"/>
  </r>
  <r>
    <d v="2017-11-06T00:00:00"/>
    <x v="3"/>
    <x v="10"/>
    <x v="453"/>
    <s v="Jill Fjeld20171106"/>
    <x v="4560"/>
    <x v="25"/>
    <x v="0"/>
    <x v="0"/>
    <s v="Xerox 220"/>
    <n v="31.1"/>
    <n v="6"/>
    <n v="10.89"/>
    <s v="Profit"/>
  </r>
  <r>
    <d v="2017-11-06T00:00:00"/>
    <x v="3"/>
    <x v="10"/>
    <x v="453"/>
    <s v="Jill Fjeld20171106"/>
    <x v="4560"/>
    <x v="25"/>
    <x v="0"/>
    <x v="3"/>
    <s v="Avery Durable Poly Binders"/>
    <n v="13.27"/>
    <n v="8"/>
    <n v="-10.62"/>
    <s v="Loss"/>
  </r>
  <r>
    <d v="2017-11-06T00:00:00"/>
    <x v="3"/>
    <x v="10"/>
    <x v="453"/>
    <s v="Jill Fjeld20171106"/>
    <x v="4560"/>
    <x v="25"/>
    <x v="1"/>
    <x v="8"/>
    <s v="Executive Impressions 12&quot; Wall Clock"/>
    <n v="28.27"/>
    <n v="2"/>
    <n v="6.36"/>
    <s v="Profit"/>
  </r>
  <r>
    <d v="2017-11-06T00:00:00"/>
    <x v="3"/>
    <x v="10"/>
    <x v="453"/>
    <s v="Jill Fjeld20171106"/>
    <x v="4560"/>
    <x v="25"/>
    <x v="0"/>
    <x v="2"/>
    <s v="Carina Double Wide Media Storage Towers in Natural &amp; Black"/>
    <n v="259.14"/>
    <n v="4"/>
    <n v="-51.83"/>
    <s v="Loss"/>
  </r>
  <r>
    <d v="2017-11-06T00:00:00"/>
    <x v="3"/>
    <x v="10"/>
    <x v="684"/>
    <s v="Chuck Clark20171106"/>
    <x v="4561"/>
    <x v="28"/>
    <x v="0"/>
    <x v="4"/>
    <s v="Newell 339"/>
    <n v="13.9"/>
    <n v="5"/>
    <n v="3.61"/>
    <s v="Profit"/>
  </r>
  <r>
    <d v="2017-11-06T00:00:00"/>
    <x v="3"/>
    <x v="10"/>
    <x v="684"/>
    <s v="Chuck Clark20171106"/>
    <x v="4561"/>
    <x v="28"/>
    <x v="0"/>
    <x v="0"/>
    <s v="Easy-staple paper"/>
    <n v="26.38"/>
    <n v="1"/>
    <n v="12.13"/>
    <s v="Profit"/>
  </r>
  <r>
    <d v="2017-11-06T00:00:00"/>
    <x v="3"/>
    <x v="10"/>
    <x v="505"/>
    <s v="Maris LaWare20171106"/>
    <x v="4562"/>
    <x v="2"/>
    <x v="1"/>
    <x v="5"/>
    <s v="Global Wood Trimmed Manager's Task Chair, Khaki"/>
    <n v="127.37"/>
    <n v="2"/>
    <n v="-30.93"/>
    <s v="Loss"/>
  </r>
  <r>
    <d v="2017-11-06T00:00:00"/>
    <x v="3"/>
    <x v="10"/>
    <x v="505"/>
    <s v="Maris LaWare20171106"/>
    <x v="4562"/>
    <x v="2"/>
    <x v="0"/>
    <x v="0"/>
    <s v="Xerox 191"/>
    <n v="47.95"/>
    <n v="3"/>
    <n v="16.18"/>
    <s v="Profit"/>
  </r>
  <r>
    <d v="2017-11-06T00:00:00"/>
    <x v="3"/>
    <x v="10"/>
    <x v="365"/>
    <s v="Frank Merwin20171106"/>
    <x v="4563"/>
    <x v="3"/>
    <x v="0"/>
    <x v="0"/>
    <s v="Xerox 191"/>
    <n v="59.94"/>
    <n v="3"/>
    <n v="28.17"/>
    <s v="Profit"/>
  </r>
  <r>
    <d v="2017-11-06T00:00:00"/>
    <x v="3"/>
    <x v="10"/>
    <x v="365"/>
    <s v="Frank Merwin20171106"/>
    <x v="4563"/>
    <x v="3"/>
    <x v="0"/>
    <x v="0"/>
    <s v="Easy-staple paper"/>
    <n v="45.36"/>
    <n v="4"/>
    <n v="22.23"/>
    <s v="Profit"/>
  </r>
  <r>
    <d v="2017-11-06T00:00:00"/>
    <x v="3"/>
    <x v="10"/>
    <x v="365"/>
    <s v="Frank Merwin20171106"/>
    <x v="4563"/>
    <x v="3"/>
    <x v="0"/>
    <x v="0"/>
    <s v="Astroparche Fine Business Paper"/>
    <n v="26.4"/>
    <n v="5"/>
    <n v="12.67"/>
    <s v="Profit"/>
  </r>
  <r>
    <d v="2017-11-06T00:00:00"/>
    <x v="3"/>
    <x v="10"/>
    <x v="365"/>
    <s v="Frank Merwin20171106"/>
    <x v="4563"/>
    <x v="3"/>
    <x v="0"/>
    <x v="1"/>
    <s v="Avery 503"/>
    <n v="41.4"/>
    <n v="4"/>
    <n v="19.87"/>
    <s v="Profit"/>
  </r>
  <r>
    <d v="2017-11-06T00:00:00"/>
    <x v="3"/>
    <x v="10"/>
    <x v="365"/>
    <s v="Frank Merwin20171106"/>
    <x v="4563"/>
    <x v="3"/>
    <x v="2"/>
    <x v="9"/>
    <s v="Kingston Digital DataTraveler 32GB USB 2.0"/>
    <n v="16.95"/>
    <n v="1"/>
    <n v="1.02"/>
    <s v="Profit"/>
  </r>
  <r>
    <d v="2017-11-06T00:00:00"/>
    <x v="3"/>
    <x v="10"/>
    <x v="778"/>
    <s v="Carol Darley20171106"/>
    <x v="4564"/>
    <x v="20"/>
    <x v="0"/>
    <x v="0"/>
    <s v="Xerox 1906"/>
    <n v="318.95999999999998"/>
    <n v="9"/>
    <n v="149.91"/>
    <s v="Profit"/>
  </r>
  <r>
    <d v="2017-11-06T00:00:00"/>
    <x v="3"/>
    <x v="10"/>
    <x v="692"/>
    <s v="Adam Bellavance20171106"/>
    <x v="4565"/>
    <x v="22"/>
    <x v="1"/>
    <x v="13"/>
    <s v="Hon 5100 Series Wood Tables"/>
    <n v="2036.86"/>
    <n v="7"/>
    <n v="366.63"/>
    <s v="Profit"/>
  </r>
  <r>
    <d v="2017-11-06T00:00:00"/>
    <x v="3"/>
    <x v="10"/>
    <x v="692"/>
    <s v="Adam Bellavance20171106"/>
    <x v="4565"/>
    <x v="22"/>
    <x v="1"/>
    <x v="5"/>
    <s v="Hon 2090 Â“Pillow SoftÂ” Series Mid Back Swivel/Tilt Chairs"/>
    <n v="449.57"/>
    <n v="2"/>
    <n v="-73.05"/>
    <s v="Loss"/>
  </r>
  <r>
    <d v="2017-11-06T00:00:00"/>
    <x v="3"/>
    <x v="10"/>
    <x v="692"/>
    <s v="Adam Bellavance20171106"/>
    <x v="4565"/>
    <x v="22"/>
    <x v="2"/>
    <x v="9"/>
    <s v="SanDisk Cruzer 64 GB USB Flash Drive"/>
    <n v="108.96"/>
    <n v="3"/>
    <n v="32.69"/>
    <s v="Profit"/>
  </r>
  <r>
    <d v="2017-11-06T00:00:00"/>
    <x v="3"/>
    <x v="10"/>
    <x v="31"/>
    <s v="Liz Carlisle20171106"/>
    <x v="4566"/>
    <x v="0"/>
    <x v="1"/>
    <x v="8"/>
    <s v="Linden 10&quot; Round Wall Clock, Black"/>
    <n v="30.56"/>
    <n v="5"/>
    <n v="-19.86"/>
    <s v="Loss"/>
  </r>
  <r>
    <d v="2017-11-06T00:00:00"/>
    <x v="3"/>
    <x v="10"/>
    <x v="757"/>
    <s v="Christopher Conant20171106"/>
    <x v="4567"/>
    <x v="0"/>
    <x v="0"/>
    <x v="3"/>
    <s v="Zipper Ring Binder Pockets"/>
    <n v="1.25"/>
    <n v="2"/>
    <n v="-1.93"/>
    <s v="Loss"/>
  </r>
  <r>
    <d v="2017-11-06T00:00:00"/>
    <x v="3"/>
    <x v="10"/>
    <x v="173"/>
    <s v="Harry Greene20171106"/>
    <x v="4568"/>
    <x v="0"/>
    <x v="0"/>
    <x v="2"/>
    <s v="SimpliFile Personal File, Black Granite, 15w x 6-15/16d x 11-1/4h"/>
    <n v="18.16"/>
    <n v="2"/>
    <n v="1.82"/>
    <s v="Profit"/>
  </r>
  <r>
    <d v="2017-11-07T00:00:00"/>
    <x v="3"/>
    <x v="10"/>
    <x v="35"/>
    <s v="Deborah Brumfield20171107"/>
    <x v="4569"/>
    <x v="3"/>
    <x v="2"/>
    <x v="9"/>
    <s v="Anker Ultra-Slim Mini Bluetooth 3.0 Wireless Keyboard"/>
    <n v="59.97"/>
    <n v="3"/>
    <n v="13.79"/>
    <s v="Profit"/>
  </r>
  <r>
    <d v="2017-11-07T00:00:00"/>
    <x v="3"/>
    <x v="10"/>
    <x v="35"/>
    <s v="Deborah Brumfield20171107"/>
    <x v="4569"/>
    <x v="3"/>
    <x v="2"/>
    <x v="6"/>
    <s v="Plantronics CS 50-USB -Â headsetÂ - Convertible, Monaural"/>
    <n v="761.54"/>
    <n v="7"/>
    <n v="66.64"/>
    <s v="Profit"/>
  </r>
  <r>
    <d v="2017-11-07T00:00:00"/>
    <x v="3"/>
    <x v="10"/>
    <x v="287"/>
    <s v="Emily Phan20171107"/>
    <x v="4570"/>
    <x v="2"/>
    <x v="2"/>
    <x v="6"/>
    <s v="Jabra Supreme Plus Driver EditionÂ Headset"/>
    <n v="359.97"/>
    <n v="5"/>
    <n v="-71.989999999999995"/>
    <s v="Loss"/>
  </r>
  <r>
    <d v="2017-11-07T00:00:00"/>
    <x v="3"/>
    <x v="10"/>
    <x v="287"/>
    <s v="Emily Phan20171107"/>
    <x v="4570"/>
    <x v="2"/>
    <x v="1"/>
    <x v="13"/>
    <s v="Bevis Rectangular Conference Tables"/>
    <n v="350.35"/>
    <n v="4"/>
    <n v="-140.13999999999999"/>
    <s v="Loss"/>
  </r>
  <r>
    <d v="2017-11-07T00:00:00"/>
    <x v="3"/>
    <x v="10"/>
    <x v="578"/>
    <s v="Tony Sayre20171107"/>
    <x v="4571"/>
    <x v="3"/>
    <x v="0"/>
    <x v="3"/>
    <s v="Avery Self-Adhesive Photo Pockets for Polaroid Photos"/>
    <n v="21.79"/>
    <n v="4"/>
    <n v="7.63"/>
    <s v="Profit"/>
  </r>
  <r>
    <d v="2017-11-07T00:00:00"/>
    <x v="3"/>
    <x v="10"/>
    <x v="578"/>
    <s v="Tony Sayre20171107"/>
    <x v="4571"/>
    <x v="3"/>
    <x v="2"/>
    <x v="9"/>
    <s v="Plantronics Audio 995 Wireless Stereo Headset"/>
    <n v="439.8"/>
    <n v="4"/>
    <n v="145.13"/>
    <s v="Profit"/>
  </r>
  <r>
    <d v="2017-11-07T00:00:00"/>
    <x v="3"/>
    <x v="10"/>
    <x v="500"/>
    <s v="Pete Kriz20171107"/>
    <x v="4572"/>
    <x v="7"/>
    <x v="0"/>
    <x v="12"/>
    <s v="Holmes Odor Grabber"/>
    <n v="100.94"/>
    <n v="7"/>
    <n v="33.31"/>
    <s v="Profit"/>
  </r>
  <r>
    <d v="2017-11-07T00:00:00"/>
    <x v="3"/>
    <x v="10"/>
    <x v="558"/>
    <s v="Frank Preis20171107"/>
    <x v="4573"/>
    <x v="20"/>
    <x v="2"/>
    <x v="9"/>
    <s v="Maxell CD-R Discs"/>
    <n v="7.88"/>
    <n v="4"/>
    <n v="2.52"/>
    <s v="Profit"/>
  </r>
  <r>
    <d v="2017-11-07T00:00:00"/>
    <x v="3"/>
    <x v="10"/>
    <x v="549"/>
    <s v="Katherine Nockton20171107"/>
    <x v="4574"/>
    <x v="36"/>
    <x v="1"/>
    <x v="5"/>
    <s v="Global Highback Leather Tilter in Burgundy"/>
    <n v="272.97000000000003"/>
    <n v="3"/>
    <n v="43.68"/>
    <s v="Profit"/>
  </r>
  <r>
    <d v="2017-11-07T00:00:00"/>
    <x v="3"/>
    <x v="10"/>
    <x v="574"/>
    <s v="Erin Creighton20171107"/>
    <x v="4575"/>
    <x v="39"/>
    <x v="0"/>
    <x v="3"/>
    <s v="Storex DuraTech Recycled Plastic Frosted Binders"/>
    <n v="38.159999999999997"/>
    <n v="9"/>
    <n v="19.079999999999998"/>
    <s v="Profit"/>
  </r>
  <r>
    <d v="2017-11-08T00:00:00"/>
    <x v="3"/>
    <x v="10"/>
    <x v="253"/>
    <s v="Sharelle Roach20171108"/>
    <x v="4576"/>
    <x v="20"/>
    <x v="0"/>
    <x v="4"/>
    <s v="Panasonic KP-310 Heavy-Duty Electric Pencil Sharpener"/>
    <n v="109.9"/>
    <n v="5"/>
    <n v="32.97"/>
    <s v="Profit"/>
  </r>
  <r>
    <d v="2017-11-08T00:00:00"/>
    <x v="3"/>
    <x v="10"/>
    <x v="148"/>
    <s v="Kean Nguyen20171108"/>
    <x v="4577"/>
    <x v="36"/>
    <x v="1"/>
    <x v="8"/>
    <s v="Howard Miller Distant Time Traveler Alarm Clock"/>
    <n v="274.2"/>
    <n v="10"/>
    <n v="112.42"/>
    <s v="Profit"/>
  </r>
  <r>
    <d v="2017-11-09T00:00:00"/>
    <x v="3"/>
    <x v="10"/>
    <x v="672"/>
    <s v="Parhena Norris20171109"/>
    <x v="4578"/>
    <x v="20"/>
    <x v="1"/>
    <x v="8"/>
    <s v="9-3/4 Diameter Round Wall Clock"/>
    <n v="96.53"/>
    <n v="7"/>
    <n v="40.54"/>
    <s v="Profit"/>
  </r>
  <r>
    <d v="2017-11-09T00:00:00"/>
    <x v="3"/>
    <x v="10"/>
    <x v="403"/>
    <s v="Jennifer Braxton20171109"/>
    <x v="4579"/>
    <x v="3"/>
    <x v="1"/>
    <x v="5"/>
    <s v="Global Leather Task Chair, Black"/>
    <n v="215.98"/>
    <n v="3"/>
    <n v="-2.7"/>
    <s v="Loss"/>
  </r>
  <r>
    <d v="2017-11-09T00:00:00"/>
    <x v="3"/>
    <x v="10"/>
    <x v="212"/>
    <s v="Matt Collister20171109"/>
    <x v="4580"/>
    <x v="3"/>
    <x v="0"/>
    <x v="2"/>
    <s v="Safco Wire Cube Shelving System, For Use as 4 or 5 14&quot; Cubes, Black"/>
    <n v="63.56"/>
    <n v="2"/>
    <n v="3.18"/>
    <s v="Profit"/>
  </r>
  <r>
    <d v="2017-11-09T00:00:00"/>
    <x v="3"/>
    <x v="10"/>
    <x v="212"/>
    <s v="Matt Collister20171109"/>
    <x v="4580"/>
    <x v="3"/>
    <x v="2"/>
    <x v="9"/>
    <s v="Razer Kraken 7.1 Surround Sound Over Ear USB Gaming Headset"/>
    <n v="99.99"/>
    <n v="1"/>
    <n v="44"/>
    <s v="Profit"/>
  </r>
  <r>
    <d v="2017-11-09T00:00:00"/>
    <x v="3"/>
    <x v="10"/>
    <x v="291"/>
    <s v="Brian Moss20171109"/>
    <x v="4581"/>
    <x v="36"/>
    <x v="0"/>
    <x v="3"/>
    <s v="Wilson Jones Turn Tabs Binder Tool for Ring Binders"/>
    <n v="9.64"/>
    <n v="2"/>
    <n v="4.43"/>
    <s v="Profit"/>
  </r>
  <r>
    <d v="2017-11-09T00:00:00"/>
    <x v="3"/>
    <x v="10"/>
    <x v="291"/>
    <s v="Brian Moss20171109"/>
    <x v="4581"/>
    <x v="36"/>
    <x v="2"/>
    <x v="9"/>
    <s v="MaxellÂ iVDR EX 500GB Cartridge"/>
    <n v="826.62"/>
    <n v="3"/>
    <n v="355.45"/>
    <s v="Profit"/>
  </r>
  <r>
    <d v="2017-11-09T00:00:00"/>
    <x v="3"/>
    <x v="10"/>
    <x v="291"/>
    <s v="Brian Moss20171109"/>
    <x v="4581"/>
    <x v="36"/>
    <x v="0"/>
    <x v="2"/>
    <s v="Adjustable Depth Letter/Legal Cart"/>
    <n v="1633.14"/>
    <n v="9"/>
    <n v="473.61"/>
    <s v="Profit"/>
  </r>
  <r>
    <d v="2017-11-09T00:00:00"/>
    <x v="3"/>
    <x v="10"/>
    <x v="291"/>
    <s v="Brian Moss20171109"/>
    <x v="4581"/>
    <x v="36"/>
    <x v="0"/>
    <x v="2"/>
    <s v="Adjustable Depth Letter/Legal Cart"/>
    <n v="544.38"/>
    <n v="3"/>
    <n v="157.87"/>
    <s v="Profit"/>
  </r>
  <r>
    <d v="2017-11-09T00:00:00"/>
    <x v="3"/>
    <x v="10"/>
    <x v="264"/>
    <s v="Joel Eaton20171109"/>
    <x v="4582"/>
    <x v="3"/>
    <x v="1"/>
    <x v="8"/>
    <s v="Eldon Wave Desk Accessories"/>
    <n v="47.12"/>
    <n v="8"/>
    <n v="20.73"/>
    <s v="Profit"/>
  </r>
  <r>
    <d v="2017-11-09T00:00:00"/>
    <x v="3"/>
    <x v="10"/>
    <x v="458"/>
    <s v="Jim Epp20171109"/>
    <x v="4583"/>
    <x v="3"/>
    <x v="1"/>
    <x v="5"/>
    <s v="Lifetime Advantage Folding Chairs, 4/Carton"/>
    <n v="523.39"/>
    <n v="3"/>
    <n v="52.34"/>
    <s v="Profit"/>
  </r>
  <r>
    <d v="2017-11-09T00:00:00"/>
    <x v="3"/>
    <x v="10"/>
    <x v="725"/>
    <s v="Peter McVee20171109"/>
    <x v="4584"/>
    <x v="16"/>
    <x v="2"/>
    <x v="9"/>
    <s v="Logitech G602 Wireless Gaming Mouse"/>
    <n v="191.98"/>
    <n v="3"/>
    <n v="38.4"/>
    <s v="Profit"/>
  </r>
  <r>
    <d v="2017-11-09T00:00:00"/>
    <x v="3"/>
    <x v="10"/>
    <x v="725"/>
    <s v="Peter McVee20171109"/>
    <x v="4584"/>
    <x v="16"/>
    <x v="2"/>
    <x v="6"/>
    <s v="Motorola L703CM"/>
    <n v="499.17"/>
    <n v="4"/>
    <n v="31.2"/>
    <s v="Profit"/>
  </r>
  <r>
    <d v="2017-11-10T00:00:00"/>
    <x v="3"/>
    <x v="10"/>
    <x v="518"/>
    <s v="Ann Blume20171110"/>
    <x v="4585"/>
    <x v="12"/>
    <x v="0"/>
    <x v="3"/>
    <s v="Cardinal EasyOpen D-Ring Binders"/>
    <n v="38.39"/>
    <n v="14"/>
    <n v="-25.59"/>
    <s v="Loss"/>
  </r>
  <r>
    <d v="2017-11-10T00:00:00"/>
    <x v="3"/>
    <x v="10"/>
    <x v="518"/>
    <s v="Ann Blume20171110"/>
    <x v="4585"/>
    <x v="12"/>
    <x v="2"/>
    <x v="15"/>
    <s v="DYMO CardScan Personal V9 Business Card Scanner"/>
    <n v="95.99"/>
    <n v="2"/>
    <n v="-64"/>
    <s v="Loss"/>
  </r>
  <r>
    <d v="2017-11-10T00:00:00"/>
    <x v="3"/>
    <x v="10"/>
    <x v="518"/>
    <s v="Ann Blume20171110"/>
    <x v="4585"/>
    <x v="12"/>
    <x v="2"/>
    <x v="9"/>
    <s v="Case Logic 2.4GHz Wireless Keyboard"/>
    <n v="239.95"/>
    <n v="6"/>
    <n v="-35.99"/>
    <s v="Loss"/>
  </r>
  <r>
    <d v="2017-11-10T00:00:00"/>
    <x v="3"/>
    <x v="10"/>
    <x v="518"/>
    <s v="Ann Blume20171110"/>
    <x v="4585"/>
    <x v="12"/>
    <x v="2"/>
    <x v="6"/>
    <s v="Adtran 1202752G1"/>
    <n v="201.58"/>
    <n v="2"/>
    <n v="15.12"/>
    <s v="Profit"/>
  </r>
  <r>
    <d v="2017-11-10T00:00:00"/>
    <x v="3"/>
    <x v="10"/>
    <x v="518"/>
    <s v="Ann Blume20171110"/>
    <x v="4585"/>
    <x v="12"/>
    <x v="1"/>
    <x v="5"/>
    <s v="Hon 2090 Â“Pillow SoftÂ” Series Mid Back Swivel/Tilt Chairs"/>
    <n v="899.14"/>
    <n v="4"/>
    <n v="-146.11000000000001"/>
    <s v="Loss"/>
  </r>
  <r>
    <d v="2017-11-10T00:00:00"/>
    <x v="3"/>
    <x v="10"/>
    <x v="136"/>
    <s v="Frank Hawley20171110"/>
    <x v="4586"/>
    <x v="20"/>
    <x v="0"/>
    <x v="3"/>
    <s v="Fellowes PB300 Plastic Comb Binding Machine"/>
    <n v="931.18"/>
    <n v="3"/>
    <n v="314.27"/>
    <s v="Profit"/>
  </r>
  <r>
    <d v="2017-11-10T00:00:00"/>
    <x v="3"/>
    <x v="10"/>
    <x v="136"/>
    <s v="Frank Hawley20171110"/>
    <x v="4586"/>
    <x v="20"/>
    <x v="2"/>
    <x v="6"/>
    <s v="Aastra 6757i CT Wireless VoIP phone"/>
    <n v="430.88"/>
    <n v="2"/>
    <n v="124.96"/>
    <s v="Profit"/>
  </r>
  <r>
    <d v="2017-11-10T00:00:00"/>
    <x v="3"/>
    <x v="10"/>
    <x v="615"/>
    <s v="Edward Becker20171110"/>
    <x v="4587"/>
    <x v="0"/>
    <x v="1"/>
    <x v="8"/>
    <s v="Tenex Antistatic Computer Chair Mats"/>
    <n v="341.96"/>
    <n v="5"/>
    <n v="-427.45"/>
    <s v="Loss"/>
  </r>
  <r>
    <d v="2017-11-10T00:00:00"/>
    <x v="3"/>
    <x v="10"/>
    <x v="317"/>
    <s v="Nick Crebassa20171110"/>
    <x v="4588"/>
    <x v="22"/>
    <x v="0"/>
    <x v="3"/>
    <s v="GBC Imprintable Covers"/>
    <n v="26.35"/>
    <n v="3"/>
    <n v="9.5500000000000007"/>
    <s v="Profit"/>
  </r>
  <r>
    <d v="2017-11-10T00:00:00"/>
    <x v="3"/>
    <x v="10"/>
    <x v="108"/>
    <s v="Daniel Raglin20171110"/>
    <x v="4589"/>
    <x v="16"/>
    <x v="0"/>
    <x v="3"/>
    <s v="GBC VeloBinder Strips"/>
    <n v="11.52"/>
    <n v="5"/>
    <n v="-7.68"/>
    <s v="Loss"/>
  </r>
  <r>
    <d v="2017-11-10T00:00:00"/>
    <x v="3"/>
    <x v="10"/>
    <x v="586"/>
    <s v="Thomas Brumley20171110"/>
    <x v="4590"/>
    <x v="3"/>
    <x v="0"/>
    <x v="4"/>
    <s v="12 Colored Short Pencils"/>
    <n v="7.8"/>
    <n v="3"/>
    <n v="2.11"/>
    <s v="Profit"/>
  </r>
  <r>
    <d v="2017-11-10T00:00:00"/>
    <x v="3"/>
    <x v="10"/>
    <x v="283"/>
    <s v="Michael Chen20171110"/>
    <x v="4591"/>
    <x v="22"/>
    <x v="0"/>
    <x v="12"/>
    <s v="Eureka The Boss Lite 10-Amp Upright Vacuum, Blue"/>
    <n v="400.8"/>
    <n v="5"/>
    <n v="112.22"/>
    <s v="Profit"/>
  </r>
  <r>
    <d v="2017-11-10T00:00:00"/>
    <x v="3"/>
    <x v="10"/>
    <x v="283"/>
    <s v="Michael Chen20171110"/>
    <x v="4591"/>
    <x v="22"/>
    <x v="0"/>
    <x v="3"/>
    <s v="GBC VeloBinder Manual Binding System"/>
    <n v="28.79"/>
    <n v="1"/>
    <n v="10.08"/>
    <s v="Profit"/>
  </r>
  <r>
    <d v="2017-11-10T00:00:00"/>
    <x v="3"/>
    <x v="10"/>
    <x v="258"/>
    <s v="Gary Hwang20171110"/>
    <x v="4592"/>
    <x v="3"/>
    <x v="2"/>
    <x v="9"/>
    <s v="Memorex Mini Travel Drive 16 GB USB 2.0 Flash Drive"/>
    <n v="111.79"/>
    <n v="7"/>
    <n v="43.6"/>
    <s v="Profit"/>
  </r>
  <r>
    <d v="2017-11-10T00:00:00"/>
    <x v="3"/>
    <x v="10"/>
    <x v="5"/>
    <s v="Maria Etezadi20171110"/>
    <x v="4593"/>
    <x v="3"/>
    <x v="1"/>
    <x v="5"/>
    <s v="Global Leather &amp; Oak Executive Chair, Burgundy"/>
    <n v="241.42"/>
    <n v="2"/>
    <n v="-36.21"/>
    <s v="Loss"/>
  </r>
  <r>
    <d v="2017-11-11T00:00:00"/>
    <x v="3"/>
    <x v="10"/>
    <x v="210"/>
    <s v="Tamara Dahlen20171111"/>
    <x v="4594"/>
    <x v="0"/>
    <x v="0"/>
    <x v="1"/>
    <s v="Permanent Self-Adhesive File Folder Labels for Typewriters by Universal"/>
    <n v="10.44"/>
    <n v="5"/>
    <n v="3.39"/>
    <s v="Profit"/>
  </r>
  <r>
    <d v="2017-11-11T00:00:00"/>
    <x v="3"/>
    <x v="10"/>
    <x v="210"/>
    <s v="Tamara Dahlen20171111"/>
    <x v="4594"/>
    <x v="0"/>
    <x v="0"/>
    <x v="3"/>
    <s v="Deluxe Heavy-Duty Vinyl Round Ring Binder"/>
    <n v="18.34"/>
    <n v="4"/>
    <n v="-32.090000000000003"/>
    <s v="Loss"/>
  </r>
  <r>
    <d v="2017-11-11T00:00:00"/>
    <x v="3"/>
    <x v="10"/>
    <x v="770"/>
    <s v="Max Ludwig20171111"/>
    <x v="4595"/>
    <x v="10"/>
    <x v="0"/>
    <x v="0"/>
    <s v="Xerox 222"/>
    <n v="10.37"/>
    <n v="2"/>
    <n v="3.63"/>
    <s v="Profit"/>
  </r>
  <r>
    <d v="2017-11-11T00:00:00"/>
    <x v="3"/>
    <x v="10"/>
    <x v="41"/>
    <s v="Guy Armstrong20171111"/>
    <x v="4596"/>
    <x v="3"/>
    <x v="0"/>
    <x v="12"/>
    <s v="Belkin 6 Outlet Metallic Surge Strip"/>
    <n v="10.89"/>
    <n v="1"/>
    <n v="2.83"/>
    <s v="Profit"/>
  </r>
  <r>
    <d v="2017-11-11T00:00:00"/>
    <x v="3"/>
    <x v="10"/>
    <x v="41"/>
    <s v="Guy Armstrong20171111"/>
    <x v="4596"/>
    <x v="3"/>
    <x v="0"/>
    <x v="0"/>
    <s v="Xerox 201"/>
    <n v="19.440000000000001"/>
    <n v="3"/>
    <n v="9.33"/>
    <s v="Profit"/>
  </r>
  <r>
    <d v="2017-11-11T00:00:00"/>
    <x v="3"/>
    <x v="10"/>
    <x v="41"/>
    <s v="Guy Armstrong20171111"/>
    <x v="4596"/>
    <x v="3"/>
    <x v="0"/>
    <x v="3"/>
    <s v="Ibico Plastic Spiral Binding Combs"/>
    <n v="121.6"/>
    <n v="5"/>
    <n v="39.520000000000003"/>
    <s v="Profit"/>
  </r>
  <r>
    <d v="2017-11-11T00:00:00"/>
    <x v="3"/>
    <x v="10"/>
    <x v="287"/>
    <s v="Emily Phan20171111"/>
    <x v="4597"/>
    <x v="14"/>
    <x v="0"/>
    <x v="4"/>
    <s v="Boston 1799 Powerhouse Electric Pencil Sharpener"/>
    <n v="181.86"/>
    <n v="7"/>
    <n v="50.92"/>
    <s v="Profit"/>
  </r>
  <r>
    <d v="2017-11-11T00:00:00"/>
    <x v="3"/>
    <x v="10"/>
    <x v="494"/>
    <s v="William Brown20171111"/>
    <x v="4598"/>
    <x v="30"/>
    <x v="0"/>
    <x v="7"/>
    <s v="Vinyl Coated Wire Paper Clips in Organizer Box, 800/Box"/>
    <n v="45.92"/>
    <n v="4"/>
    <n v="21.58"/>
    <s v="Profit"/>
  </r>
  <r>
    <d v="2017-11-11T00:00:00"/>
    <x v="3"/>
    <x v="10"/>
    <x v="651"/>
    <s v="Catherine Glotzbach20171111"/>
    <x v="4599"/>
    <x v="21"/>
    <x v="0"/>
    <x v="3"/>
    <s v="Prestige Round Ring Binders"/>
    <n v="18.239999999999998"/>
    <n v="3"/>
    <n v="8.57"/>
    <s v="Profit"/>
  </r>
  <r>
    <d v="2017-11-11T00:00:00"/>
    <x v="3"/>
    <x v="10"/>
    <x v="711"/>
    <s v="Meg Tillman20171111"/>
    <x v="4600"/>
    <x v="20"/>
    <x v="0"/>
    <x v="2"/>
    <s v="Belkin OmniView SE Rackmount Kit"/>
    <n v="35.479999999999997"/>
    <n v="1"/>
    <n v="0"/>
    <s v="Loss"/>
  </r>
  <r>
    <d v="2017-11-11T00:00:00"/>
    <x v="3"/>
    <x v="10"/>
    <x v="653"/>
    <s v="Brenda Bowman20171111"/>
    <x v="4601"/>
    <x v="16"/>
    <x v="0"/>
    <x v="12"/>
    <s v="Hoover Upright Vacuum With Dirt Cup"/>
    <n v="1158.1199999999999"/>
    <n v="5"/>
    <n v="130.29"/>
    <s v="Profit"/>
  </r>
  <r>
    <d v="2017-11-11T00:00:00"/>
    <x v="3"/>
    <x v="10"/>
    <x v="289"/>
    <s v="Michelle Huthwaite20171111"/>
    <x v="4602"/>
    <x v="15"/>
    <x v="1"/>
    <x v="8"/>
    <s v="Executive Impressions 14&quot; Contract Wall Clock"/>
    <n v="88.92"/>
    <n v="5"/>
    <n v="14.45"/>
    <s v="Profit"/>
  </r>
  <r>
    <d v="2017-11-11T00:00:00"/>
    <x v="3"/>
    <x v="10"/>
    <x v="586"/>
    <s v="Thomas Brumley20171111"/>
    <x v="4603"/>
    <x v="3"/>
    <x v="1"/>
    <x v="8"/>
    <s v="Dax Clear Box Frame"/>
    <n v="34.92"/>
    <n v="4"/>
    <n v="11.87"/>
    <s v="Profit"/>
  </r>
  <r>
    <d v="2017-11-11T00:00:00"/>
    <x v="3"/>
    <x v="10"/>
    <x v="190"/>
    <s v="Patrick Gardner20171111"/>
    <x v="4604"/>
    <x v="0"/>
    <x v="2"/>
    <x v="6"/>
    <s v="OtterBox Commuter Series Case - iPhone 5 &amp; 5s"/>
    <n v="35.18"/>
    <n v="2"/>
    <n v="12.31"/>
    <s v="Profit"/>
  </r>
  <r>
    <d v="2017-11-11T00:00:00"/>
    <x v="3"/>
    <x v="10"/>
    <x v="506"/>
    <s v="Jeremy Lonsdale20171111"/>
    <x v="4605"/>
    <x v="19"/>
    <x v="0"/>
    <x v="14"/>
    <s v="Acme Titanium Bonded Scissors"/>
    <n v="25.5"/>
    <n v="3"/>
    <n v="6.63"/>
    <s v="Profit"/>
  </r>
  <r>
    <d v="2017-11-12T00:00:00"/>
    <x v="3"/>
    <x v="10"/>
    <x v="639"/>
    <s v="David Bremer20171112"/>
    <x v="4606"/>
    <x v="3"/>
    <x v="0"/>
    <x v="0"/>
    <s v="Xerox 4200 Series MultiUse Premium Copy Paper (20Lb. and 84 Bright)"/>
    <n v="10.56"/>
    <n v="2"/>
    <n v="4.75"/>
    <s v="Profit"/>
  </r>
  <r>
    <d v="2017-11-12T00:00:00"/>
    <x v="3"/>
    <x v="10"/>
    <x v="290"/>
    <s v="Ed Braxton20171112"/>
    <x v="4607"/>
    <x v="20"/>
    <x v="0"/>
    <x v="3"/>
    <s v="Avery Durable Slant Ring Binders, No Labels"/>
    <n v="15.92"/>
    <n v="5"/>
    <n v="5.37"/>
    <s v="Profit"/>
  </r>
  <r>
    <d v="2017-11-12T00:00:00"/>
    <x v="3"/>
    <x v="10"/>
    <x v="534"/>
    <s v="Nathan Gelder20171112"/>
    <x v="4608"/>
    <x v="0"/>
    <x v="0"/>
    <x v="0"/>
    <s v="Wirebound Message Books, 5-1/2 x 4 Forms, 2 or 4 Forms per Page"/>
    <n v="16.059999999999999"/>
    <n v="3"/>
    <n v="5.82"/>
    <s v="Profit"/>
  </r>
  <r>
    <d v="2017-11-12T00:00:00"/>
    <x v="3"/>
    <x v="10"/>
    <x v="534"/>
    <s v="Nathan Gelder20171112"/>
    <x v="4608"/>
    <x v="0"/>
    <x v="0"/>
    <x v="0"/>
    <s v="Xerox 197"/>
    <n v="223.06"/>
    <n v="9"/>
    <n v="69.709999999999994"/>
    <s v="Profit"/>
  </r>
  <r>
    <d v="2017-11-12T00:00:00"/>
    <x v="3"/>
    <x v="10"/>
    <x v="534"/>
    <s v="Nathan Gelder20171112"/>
    <x v="4608"/>
    <x v="0"/>
    <x v="0"/>
    <x v="2"/>
    <s v="Tennsco Double-Tier Lockers"/>
    <n v="540.04999999999995"/>
    <n v="3"/>
    <n v="-47.25"/>
    <s v="Loss"/>
  </r>
  <r>
    <d v="2017-11-12T00:00:00"/>
    <x v="3"/>
    <x v="10"/>
    <x v="537"/>
    <s v="Nat Gilpin20171112"/>
    <x v="4609"/>
    <x v="10"/>
    <x v="2"/>
    <x v="6"/>
    <s v="Jabra SPEAK 410 Multidevice Speakerphone"/>
    <n v="370.78"/>
    <n v="3"/>
    <n v="-92.7"/>
    <s v="Loss"/>
  </r>
  <r>
    <d v="2017-11-12T00:00:00"/>
    <x v="3"/>
    <x v="10"/>
    <x v="306"/>
    <s v="Eugene Moren20171112"/>
    <x v="4610"/>
    <x v="12"/>
    <x v="2"/>
    <x v="9"/>
    <s v="Memorex Micro Travel Drive 8 GB"/>
    <n v="41.6"/>
    <n v="4"/>
    <n v="13"/>
    <s v="Profit"/>
  </r>
  <r>
    <d v="2017-11-12T00:00:00"/>
    <x v="3"/>
    <x v="10"/>
    <x v="306"/>
    <s v="Eugene Moren20171112"/>
    <x v="4610"/>
    <x v="12"/>
    <x v="0"/>
    <x v="0"/>
    <s v="Xerox 1978"/>
    <n v="23.12"/>
    <n v="5"/>
    <n v="8.3800000000000008"/>
    <s v="Profit"/>
  </r>
  <r>
    <d v="2017-11-12T00:00:00"/>
    <x v="3"/>
    <x v="10"/>
    <x v="306"/>
    <s v="Eugene Moren20171112"/>
    <x v="4610"/>
    <x v="12"/>
    <x v="1"/>
    <x v="5"/>
    <s v="Harbour Creations 67200 Series Stacking Chairs"/>
    <n v="113.89"/>
    <n v="2"/>
    <n v="9.9700000000000006"/>
    <s v="Profit"/>
  </r>
  <r>
    <d v="2017-11-12T00:00:00"/>
    <x v="3"/>
    <x v="10"/>
    <x v="306"/>
    <s v="Eugene Moren20171112"/>
    <x v="4610"/>
    <x v="12"/>
    <x v="1"/>
    <x v="8"/>
    <s v="Tenex V2T-RE Standard Weight Series Chair Mat, 45&quot; x 53&quot;, Lip 25&quot; x 12&quot;"/>
    <n v="113.57"/>
    <n v="2"/>
    <n v="-5.68"/>
    <s v="Loss"/>
  </r>
  <r>
    <d v="2017-11-12T00:00:00"/>
    <x v="3"/>
    <x v="10"/>
    <x v="306"/>
    <s v="Eugene Moren20171112"/>
    <x v="4610"/>
    <x v="12"/>
    <x v="2"/>
    <x v="6"/>
    <s v="Cush Cases Heavy Duty Rugged Cover Case for Samsung Galaxy S5 - Purple"/>
    <n v="7.92"/>
    <n v="2"/>
    <n v="0.69"/>
    <s v="Profit"/>
  </r>
  <r>
    <d v="2017-11-12T00:00:00"/>
    <x v="3"/>
    <x v="10"/>
    <x v="306"/>
    <s v="Eugene Moren20171112"/>
    <x v="4610"/>
    <x v="12"/>
    <x v="2"/>
    <x v="6"/>
    <s v="Samsung Galaxy Mega 6.3"/>
    <n v="671.98"/>
    <n v="2"/>
    <n v="50.4"/>
    <s v="Profit"/>
  </r>
  <r>
    <d v="2017-11-12T00:00:00"/>
    <x v="3"/>
    <x v="10"/>
    <x v="471"/>
    <s v="Lindsay Shagiari20171112"/>
    <x v="4611"/>
    <x v="0"/>
    <x v="0"/>
    <x v="3"/>
    <s v="Surelock Post Binders"/>
    <n v="30.56"/>
    <n v="5"/>
    <n v="-45.84"/>
    <s v="Loss"/>
  </r>
  <r>
    <d v="2017-11-12T00:00:00"/>
    <x v="3"/>
    <x v="10"/>
    <x v="471"/>
    <s v="Lindsay Shagiari20171112"/>
    <x v="4611"/>
    <x v="0"/>
    <x v="0"/>
    <x v="2"/>
    <s v="Fellowes Neat Ideas Storage Cubes"/>
    <n v="77.95"/>
    <n v="3"/>
    <n v="-15.59"/>
    <s v="Loss"/>
  </r>
  <r>
    <d v="2017-11-12T00:00:00"/>
    <x v="3"/>
    <x v="10"/>
    <x v="471"/>
    <s v="Lindsay Shagiari20171112"/>
    <x v="4611"/>
    <x v="0"/>
    <x v="2"/>
    <x v="6"/>
    <s v="Panasonic KX TS3282W Corded phone"/>
    <n v="67.989999999999995"/>
    <n v="1"/>
    <n v="8.5"/>
    <s v="Profit"/>
  </r>
  <r>
    <d v="2017-11-12T00:00:00"/>
    <x v="3"/>
    <x v="10"/>
    <x v="471"/>
    <s v="Lindsay Shagiari20171112"/>
    <x v="4611"/>
    <x v="0"/>
    <x v="0"/>
    <x v="10"/>
    <s v="#10- 4 1/8&quot; x 9 1/2&quot; Security-Tint Envelopes"/>
    <n v="12.22"/>
    <n v="2"/>
    <n v="4.43"/>
    <s v="Profit"/>
  </r>
  <r>
    <d v="2017-11-12T00:00:00"/>
    <x v="3"/>
    <x v="10"/>
    <x v="471"/>
    <s v="Lindsay Shagiari20171112"/>
    <x v="4611"/>
    <x v="0"/>
    <x v="2"/>
    <x v="9"/>
    <s v="MaxellÂ LTO Ultrium - 800 GB"/>
    <n v="44.78"/>
    <n v="2"/>
    <n v="-0.56000000000000005"/>
    <s v="Loss"/>
  </r>
  <r>
    <d v="2017-11-12T00:00:00"/>
    <x v="3"/>
    <x v="10"/>
    <x v="471"/>
    <s v="Lindsay Shagiari20171112"/>
    <x v="4611"/>
    <x v="0"/>
    <x v="1"/>
    <x v="8"/>
    <s v="Eldon Expressions Desk Accessory, Wood Photo Frame, Mahogany"/>
    <n v="22.85"/>
    <n v="3"/>
    <n v="-17.71"/>
    <s v="Loss"/>
  </r>
  <r>
    <d v="2017-11-12T00:00:00"/>
    <x v="3"/>
    <x v="10"/>
    <x v="472"/>
    <s v="Sylvia Foulston20171112"/>
    <x v="4612"/>
    <x v="10"/>
    <x v="0"/>
    <x v="0"/>
    <s v="Strathmore Photo Mount Cards"/>
    <n v="10.85"/>
    <n v="2"/>
    <n v="3.53"/>
    <s v="Profit"/>
  </r>
  <r>
    <d v="2017-11-12T00:00:00"/>
    <x v="3"/>
    <x v="10"/>
    <x v="472"/>
    <s v="Sylvia Foulston20171112"/>
    <x v="4612"/>
    <x v="10"/>
    <x v="2"/>
    <x v="9"/>
    <s v="Verbatim 25 GB 6x Blu-ray Single Layer Recordable Disc, 10/Pack"/>
    <n v="18.54"/>
    <n v="2"/>
    <n v="3.01"/>
    <s v="Profit"/>
  </r>
  <r>
    <d v="2017-11-12T00:00:00"/>
    <x v="3"/>
    <x v="10"/>
    <x v="349"/>
    <s v="Christine Sundaresam20171112"/>
    <x v="4613"/>
    <x v="22"/>
    <x v="0"/>
    <x v="1"/>
    <s v="Avery 483"/>
    <n v="9.9600000000000009"/>
    <n v="2"/>
    <n v="4.58"/>
    <s v="Profit"/>
  </r>
  <r>
    <d v="2017-11-12T00:00:00"/>
    <x v="3"/>
    <x v="10"/>
    <x v="349"/>
    <s v="Christine Sundaresam20171112"/>
    <x v="4613"/>
    <x v="22"/>
    <x v="0"/>
    <x v="4"/>
    <s v="Dixon Ticonderoga Maple Cedar Pencil, #2"/>
    <n v="9.2100000000000009"/>
    <n v="3"/>
    <n v="2.2999999999999998"/>
    <s v="Profit"/>
  </r>
  <r>
    <d v="2017-11-12T00:00:00"/>
    <x v="3"/>
    <x v="10"/>
    <x v="349"/>
    <s v="Christine Sundaresam20171112"/>
    <x v="4613"/>
    <x v="22"/>
    <x v="0"/>
    <x v="14"/>
    <s v="Acme Forged Steel Scissors with Black Enamel Handles"/>
    <n v="27.93"/>
    <n v="3"/>
    <n v="8.1"/>
    <s v="Profit"/>
  </r>
  <r>
    <d v="2017-11-12T00:00:00"/>
    <x v="3"/>
    <x v="10"/>
    <x v="458"/>
    <s v="Jim Epp20171112"/>
    <x v="4614"/>
    <x v="3"/>
    <x v="0"/>
    <x v="3"/>
    <s v="Acco 3-Hole Punch"/>
    <n v="14.02"/>
    <n v="4"/>
    <n v="4.91"/>
    <s v="Profit"/>
  </r>
  <r>
    <d v="2017-11-12T00:00:00"/>
    <x v="3"/>
    <x v="10"/>
    <x v="337"/>
    <s v="Maria Bertelson20171112"/>
    <x v="4615"/>
    <x v="22"/>
    <x v="0"/>
    <x v="7"/>
    <s v="Staples"/>
    <n v="18.239999999999998"/>
    <n v="3"/>
    <n v="9.1199999999999992"/>
    <s v="Profit"/>
  </r>
  <r>
    <d v="2017-11-12T00:00:00"/>
    <x v="3"/>
    <x v="10"/>
    <x v="337"/>
    <s v="Maria Bertelson20171112"/>
    <x v="4615"/>
    <x v="22"/>
    <x v="0"/>
    <x v="12"/>
    <s v="Fellowes Superior 10 Outlet Split Surge Protector"/>
    <n v="76.12"/>
    <n v="2"/>
    <n v="22.07"/>
    <s v="Profit"/>
  </r>
  <r>
    <d v="2017-11-12T00:00:00"/>
    <x v="3"/>
    <x v="10"/>
    <x v="768"/>
    <s v="Larry Blacks20171112"/>
    <x v="4616"/>
    <x v="16"/>
    <x v="0"/>
    <x v="0"/>
    <s v="Xerox 1968"/>
    <n v="26.72"/>
    <n v="5"/>
    <n v="9.35"/>
    <s v="Profit"/>
  </r>
  <r>
    <d v="2017-11-12T00:00:00"/>
    <x v="3"/>
    <x v="10"/>
    <x v="351"/>
    <s v="Don Jones20171112"/>
    <x v="4617"/>
    <x v="12"/>
    <x v="2"/>
    <x v="9"/>
    <s v="SanDisk Ultra 16 GB MicroSDHC Class 10 Memory Card"/>
    <n v="62.35"/>
    <n v="6"/>
    <n v="-10.91"/>
    <s v="Loss"/>
  </r>
  <r>
    <d v="2017-11-12T00:00:00"/>
    <x v="3"/>
    <x v="10"/>
    <x v="287"/>
    <s v="Emily Phan20171112"/>
    <x v="4618"/>
    <x v="3"/>
    <x v="0"/>
    <x v="0"/>
    <s v="Xerox 1899"/>
    <n v="11.56"/>
    <n v="2"/>
    <n v="5.66"/>
    <s v="Profit"/>
  </r>
  <r>
    <d v="2017-11-12T00:00:00"/>
    <x v="3"/>
    <x v="10"/>
    <x v="380"/>
    <s v="Dennis Kane20171112"/>
    <x v="4619"/>
    <x v="2"/>
    <x v="0"/>
    <x v="2"/>
    <s v="SAFCO Commercial Wire Shelving, Black"/>
    <n v="221.02"/>
    <n v="2"/>
    <n v="-55.26"/>
    <s v="Loss"/>
  </r>
  <r>
    <d v="2017-11-13T00:00:00"/>
    <x v="3"/>
    <x v="10"/>
    <x v="431"/>
    <s v="Christopher Schild20171113"/>
    <x v="4620"/>
    <x v="1"/>
    <x v="0"/>
    <x v="2"/>
    <s v="Safco Industrial Wire Shelving"/>
    <n v="230.38"/>
    <n v="3"/>
    <n v="-48.95"/>
    <s v="Loss"/>
  </r>
  <r>
    <d v="2017-11-13T00:00:00"/>
    <x v="3"/>
    <x v="10"/>
    <x v="5"/>
    <s v="Maria Etezadi20171113"/>
    <x v="4621"/>
    <x v="0"/>
    <x v="0"/>
    <x v="12"/>
    <s v="Hoover Commercial Soft Guard Upright Vacuum And Disposable Filtration Bags"/>
    <n v="9.32"/>
    <n v="6"/>
    <n v="-24.71"/>
    <s v="Loss"/>
  </r>
  <r>
    <d v="2017-11-13T00:00:00"/>
    <x v="3"/>
    <x v="10"/>
    <x v="191"/>
    <s v="Sean Braxton20171113"/>
    <x v="4622"/>
    <x v="10"/>
    <x v="2"/>
    <x v="9"/>
    <s v="SanDisk Cruzer 32 GB USB Flash Drive"/>
    <n v="60.86"/>
    <n v="4"/>
    <n v="9.1300000000000008"/>
    <s v="Profit"/>
  </r>
  <r>
    <d v="2017-11-13T00:00:00"/>
    <x v="3"/>
    <x v="10"/>
    <x v="191"/>
    <s v="Sean Braxton20171113"/>
    <x v="4622"/>
    <x v="10"/>
    <x v="2"/>
    <x v="15"/>
    <s v="Epson TM-T88V Direct Thermal Printer - Monochrome - Desktop"/>
    <n v="653"/>
    <n v="7"/>
    <n v="-935.96"/>
    <s v="Loss"/>
  </r>
  <r>
    <d v="2017-11-13T00:00:00"/>
    <x v="3"/>
    <x v="10"/>
    <x v="191"/>
    <s v="Sean Braxton20171113"/>
    <x v="4622"/>
    <x v="10"/>
    <x v="0"/>
    <x v="3"/>
    <s v="Accohide Poly Flexible Ring Binders"/>
    <n v="11.22"/>
    <n v="10"/>
    <n v="-7.48"/>
    <s v="Loss"/>
  </r>
  <r>
    <d v="2017-11-13T00:00:00"/>
    <x v="3"/>
    <x v="10"/>
    <x v="525"/>
    <s v="Alan Dominguez20171113"/>
    <x v="4623"/>
    <x v="20"/>
    <x v="2"/>
    <x v="9"/>
    <s v="KeyTronicÂ 6101 Series -Â KeyboardÂ - Black"/>
    <n v="163.96"/>
    <n v="4"/>
    <n v="70.5"/>
    <s v="Profit"/>
  </r>
  <r>
    <d v="2017-11-13T00:00:00"/>
    <x v="3"/>
    <x v="10"/>
    <x v="46"/>
    <s v="Michael Nguyen20171113"/>
    <x v="4624"/>
    <x v="15"/>
    <x v="0"/>
    <x v="0"/>
    <s v="&quot;While you Were Out&quot; Message Book, One Form per Page"/>
    <n v="8.9"/>
    <n v="3"/>
    <n v="3.34"/>
    <s v="Profit"/>
  </r>
  <r>
    <d v="2017-11-13T00:00:00"/>
    <x v="3"/>
    <x v="10"/>
    <x v="46"/>
    <s v="Michael Nguyen20171113"/>
    <x v="4624"/>
    <x v="15"/>
    <x v="0"/>
    <x v="2"/>
    <s v="Tennsco Double-Tier Lockers"/>
    <n v="720.06"/>
    <n v="4"/>
    <n v="-63.01"/>
    <s v="Loss"/>
  </r>
  <r>
    <d v="2017-11-13T00:00:00"/>
    <x v="3"/>
    <x v="10"/>
    <x v="207"/>
    <s v="Ted Trevino20171113"/>
    <x v="4625"/>
    <x v="22"/>
    <x v="1"/>
    <x v="5"/>
    <s v="Global Troy Executive Leather Low-Back Tilter"/>
    <n v="2404.6999999999998"/>
    <n v="6"/>
    <n v="150.29"/>
    <s v="Profit"/>
  </r>
  <r>
    <d v="2017-11-13T00:00:00"/>
    <x v="3"/>
    <x v="10"/>
    <x v="207"/>
    <s v="Ted Trevino20171113"/>
    <x v="4625"/>
    <x v="22"/>
    <x v="0"/>
    <x v="3"/>
    <s v="GBC DocuBind P50 Personal Binding Machine"/>
    <n v="563.02"/>
    <n v="11"/>
    <n v="190.02"/>
    <s v="Profit"/>
  </r>
  <r>
    <d v="2017-11-13T00:00:00"/>
    <x v="3"/>
    <x v="10"/>
    <x v="207"/>
    <s v="Ted Trevino20171113"/>
    <x v="4625"/>
    <x v="22"/>
    <x v="0"/>
    <x v="2"/>
    <s v="Space Solutions HD Industrial Steel Shelving."/>
    <n v="344.91"/>
    <n v="3"/>
    <n v="10.35"/>
    <s v="Profit"/>
  </r>
  <r>
    <d v="2017-11-13T00:00:00"/>
    <x v="3"/>
    <x v="10"/>
    <x v="207"/>
    <s v="Ted Trevino20171113"/>
    <x v="4625"/>
    <x v="22"/>
    <x v="0"/>
    <x v="1"/>
    <s v="Avery File Folder Labels"/>
    <n v="8.64"/>
    <n v="3"/>
    <n v="4.2300000000000004"/>
    <s v="Profit"/>
  </r>
  <r>
    <d v="2017-11-13T00:00:00"/>
    <x v="3"/>
    <x v="10"/>
    <x v="460"/>
    <s v="Toby Carlisle20171113"/>
    <x v="4626"/>
    <x v="16"/>
    <x v="0"/>
    <x v="4"/>
    <s v="DIXON Oriole Pencils"/>
    <n v="2.06"/>
    <n v="1"/>
    <n v="0.15"/>
    <s v="Profit"/>
  </r>
  <r>
    <d v="2017-11-13T00:00:00"/>
    <x v="3"/>
    <x v="10"/>
    <x v="124"/>
    <s v="Katrina Edelman20171113"/>
    <x v="4627"/>
    <x v="0"/>
    <x v="0"/>
    <x v="2"/>
    <s v="Eldon ProFile File 'N Store Portable File Tub Letter/Legal Size Black"/>
    <n v="61.79"/>
    <n v="4"/>
    <n v="6.18"/>
    <s v="Profit"/>
  </r>
  <r>
    <d v="2017-11-13T00:00:00"/>
    <x v="3"/>
    <x v="10"/>
    <x v="124"/>
    <s v="Katrina Edelman20171113"/>
    <x v="4627"/>
    <x v="0"/>
    <x v="1"/>
    <x v="11"/>
    <s v="Bush Westfield Collection Bookcases, Fully Assembled"/>
    <n v="206"/>
    <n v="3"/>
    <n v="-27.26"/>
    <s v="Loss"/>
  </r>
  <r>
    <d v="2017-11-13T00:00:00"/>
    <x v="3"/>
    <x v="10"/>
    <x v="590"/>
    <s v="Ken Brennan20171113"/>
    <x v="4628"/>
    <x v="20"/>
    <x v="2"/>
    <x v="6"/>
    <s v="Nokia Lumia 925"/>
    <n v="629.95000000000005"/>
    <n v="5"/>
    <n v="163.79"/>
    <s v="Profit"/>
  </r>
  <r>
    <d v="2017-11-13T00:00:00"/>
    <x v="3"/>
    <x v="10"/>
    <x v="386"/>
    <s v="Stefania Perrino20171113"/>
    <x v="4629"/>
    <x v="20"/>
    <x v="2"/>
    <x v="6"/>
    <s v="LF Elite 3D Dazzle Designer Hard Case Cover, Lf Stylus Pen and Wiper For Apple Iphone 5c Mini Lite"/>
    <n v="43.6"/>
    <n v="4"/>
    <n v="12.21"/>
    <s v="Profit"/>
  </r>
  <r>
    <d v="2017-11-13T00:00:00"/>
    <x v="3"/>
    <x v="10"/>
    <x v="386"/>
    <s v="Stefania Perrino20171113"/>
    <x v="4629"/>
    <x v="20"/>
    <x v="1"/>
    <x v="8"/>
    <s v="Deflect-o EconoMat Nonstudded, No Bevel Mat"/>
    <n v="154.94999999999999"/>
    <n v="3"/>
    <n v="30.99"/>
    <s v="Profit"/>
  </r>
  <r>
    <d v="2017-11-13T00:00:00"/>
    <x v="3"/>
    <x v="10"/>
    <x v="313"/>
    <s v="Erin Mull20171113"/>
    <x v="4630"/>
    <x v="20"/>
    <x v="0"/>
    <x v="2"/>
    <s v="Personal Folder Holder, Ebony"/>
    <n v="11.21"/>
    <n v="1"/>
    <n v="3.36"/>
    <s v="Profit"/>
  </r>
  <r>
    <d v="2017-11-13T00:00:00"/>
    <x v="3"/>
    <x v="10"/>
    <x v="92"/>
    <s v="Cassandra Brandow20171113"/>
    <x v="4631"/>
    <x v="33"/>
    <x v="2"/>
    <x v="9"/>
    <s v="Anker Ultrathin Bluetooth Wireless Keyboard Aluminum Cover with Stand"/>
    <n v="239.92"/>
    <n v="8"/>
    <n v="23.99"/>
    <s v="Profit"/>
  </r>
  <r>
    <d v="2017-11-13T00:00:00"/>
    <x v="3"/>
    <x v="10"/>
    <x v="145"/>
    <s v="Sanjit Engle20171113"/>
    <x v="4632"/>
    <x v="3"/>
    <x v="2"/>
    <x v="9"/>
    <s v="Kensington K72356US Mouse-in-a-Box USB Desktop Mouse"/>
    <n v="82.95"/>
    <n v="5"/>
    <n v="29.03"/>
    <s v="Profit"/>
  </r>
  <r>
    <d v="2017-11-13T00:00:00"/>
    <x v="3"/>
    <x v="10"/>
    <x v="318"/>
    <s v="Ken Lonsdale20171113"/>
    <x v="4633"/>
    <x v="3"/>
    <x v="2"/>
    <x v="6"/>
    <s v="Samsung Replacement EH64AVFWE Premium Headset"/>
    <n v="22"/>
    <n v="5"/>
    <n v="1.38"/>
    <s v="Profit"/>
  </r>
  <r>
    <d v="2017-11-14T00:00:00"/>
    <x v="3"/>
    <x v="10"/>
    <x v="584"/>
    <s v="Clytie Kelty20171114"/>
    <x v="4634"/>
    <x v="10"/>
    <x v="2"/>
    <x v="6"/>
    <s v="PureGear Roll-On Screen Protector"/>
    <n v="119.94"/>
    <n v="10"/>
    <n v="15.99"/>
    <s v="Profit"/>
  </r>
  <r>
    <d v="2017-11-14T00:00:00"/>
    <x v="3"/>
    <x v="10"/>
    <x v="584"/>
    <s v="Clytie Kelty20171114"/>
    <x v="4634"/>
    <x v="10"/>
    <x v="0"/>
    <x v="3"/>
    <s v="Prestige Round Ring Binders"/>
    <n v="3.65"/>
    <n v="2"/>
    <n v="-2.8"/>
    <s v="Loss"/>
  </r>
  <r>
    <d v="2017-11-14T00:00:00"/>
    <x v="3"/>
    <x v="10"/>
    <x v="754"/>
    <s v="Lindsay Williams20171114"/>
    <x v="4635"/>
    <x v="3"/>
    <x v="1"/>
    <x v="5"/>
    <s v="Global Leather Highback Executive Chair with Pneumatic Height Adjustment, Black"/>
    <n v="321.57"/>
    <n v="2"/>
    <n v="28.14"/>
    <s v="Profit"/>
  </r>
  <r>
    <d v="2017-11-14T00:00:00"/>
    <x v="3"/>
    <x v="10"/>
    <x v="251"/>
    <s v="Frank Olsen20171114"/>
    <x v="4636"/>
    <x v="20"/>
    <x v="0"/>
    <x v="3"/>
    <s v="3M Organizer Strips"/>
    <n v="8.64"/>
    <n v="2"/>
    <n v="3.02"/>
    <s v="Profit"/>
  </r>
  <r>
    <d v="2017-11-14T00:00:00"/>
    <x v="3"/>
    <x v="10"/>
    <x v="21"/>
    <s v="Xylona Preis20171114"/>
    <x v="4637"/>
    <x v="0"/>
    <x v="2"/>
    <x v="9"/>
    <s v="V7 USB Numeric Keypad"/>
    <n v="167.95"/>
    <n v="6"/>
    <n v="-27.29"/>
    <s v="Loss"/>
  </r>
  <r>
    <d v="2017-11-14T00:00:00"/>
    <x v="3"/>
    <x v="10"/>
    <x v="21"/>
    <s v="Xylona Preis20171114"/>
    <x v="4637"/>
    <x v="0"/>
    <x v="0"/>
    <x v="4"/>
    <s v="Boston Electric Pencil Sharpener, Model 1818, Charcoal Black"/>
    <n v="45.04"/>
    <n v="2"/>
    <n v="4.5"/>
    <s v="Profit"/>
  </r>
  <r>
    <d v="2017-11-14T00:00:00"/>
    <x v="3"/>
    <x v="10"/>
    <x v="203"/>
    <s v="Pauline Webber20171114"/>
    <x v="4638"/>
    <x v="20"/>
    <x v="0"/>
    <x v="2"/>
    <s v="Letter/Legal File Tote with Clear Snap-On Lid, Black Granite"/>
    <n v="96.36"/>
    <n v="6"/>
    <n v="25.05"/>
    <s v="Profit"/>
  </r>
  <r>
    <d v="2017-11-14T00:00:00"/>
    <x v="3"/>
    <x v="10"/>
    <x v="460"/>
    <s v="Toby Carlisle20171114"/>
    <x v="4639"/>
    <x v="0"/>
    <x v="0"/>
    <x v="3"/>
    <s v="Wilson Jones Legal Size Ring Binders"/>
    <n v="21.99"/>
    <n v="5"/>
    <n v="-32.99"/>
    <s v="Loss"/>
  </r>
  <r>
    <d v="2017-11-14T00:00:00"/>
    <x v="3"/>
    <x v="10"/>
    <x v="299"/>
    <s v="Arthur Wiediger20171114"/>
    <x v="4640"/>
    <x v="28"/>
    <x v="0"/>
    <x v="10"/>
    <s v="Security-Tint Envelopes"/>
    <n v="15.28"/>
    <n v="2"/>
    <n v="7.49"/>
    <s v="Profit"/>
  </r>
  <r>
    <d v="2017-11-14T00:00:00"/>
    <x v="3"/>
    <x v="10"/>
    <x v="364"/>
    <s v="Joe Elijah20171114"/>
    <x v="4641"/>
    <x v="3"/>
    <x v="0"/>
    <x v="4"/>
    <s v="Newell 347"/>
    <n v="34.24"/>
    <n v="8"/>
    <n v="9.93"/>
    <s v="Profit"/>
  </r>
  <r>
    <d v="2017-11-15T00:00:00"/>
    <x v="3"/>
    <x v="10"/>
    <x v="613"/>
    <s v="Dana Kaydos20171115"/>
    <x v="4642"/>
    <x v="16"/>
    <x v="1"/>
    <x v="8"/>
    <s v="Howard Miller 13-1/2&quot; Diameter Rosebrook Wall Clock"/>
    <n v="220.06"/>
    <n v="4"/>
    <n v="55.02"/>
    <s v="Profit"/>
  </r>
  <r>
    <d v="2017-11-15T00:00:00"/>
    <x v="3"/>
    <x v="10"/>
    <x v="613"/>
    <s v="Dana Kaydos20171115"/>
    <x v="4642"/>
    <x v="16"/>
    <x v="1"/>
    <x v="8"/>
    <s v="Tenex 46&quot; x 60&quot; Computer Anti-Static Chairmat, Rectangular Shaped"/>
    <n v="339.14"/>
    <n v="4"/>
    <n v="0"/>
    <s v="Loss"/>
  </r>
  <r>
    <d v="2017-11-16T00:00:00"/>
    <x v="3"/>
    <x v="10"/>
    <x v="710"/>
    <s v="Christy Brittain20171116"/>
    <x v="4643"/>
    <x v="20"/>
    <x v="0"/>
    <x v="0"/>
    <s v="Tops Green Bar Computer Printout Paper"/>
    <n v="146.82"/>
    <n v="3"/>
    <n v="73.41"/>
    <s v="Profit"/>
  </r>
  <r>
    <d v="2017-11-16T00:00:00"/>
    <x v="3"/>
    <x v="10"/>
    <x v="72"/>
    <s v="Scott Williamson20171116"/>
    <x v="4644"/>
    <x v="3"/>
    <x v="0"/>
    <x v="2"/>
    <s v="Tennsco Regal Shelving Units"/>
    <n v="811.28"/>
    <n v="8"/>
    <n v="24.34"/>
    <s v="Profit"/>
  </r>
  <r>
    <d v="2017-11-16T00:00:00"/>
    <x v="3"/>
    <x v="10"/>
    <x v="213"/>
    <s v="Mitch Willingham20171116"/>
    <x v="4645"/>
    <x v="3"/>
    <x v="2"/>
    <x v="15"/>
    <s v="Bady BDG101FRU Card Printer"/>
    <n v="1919.98"/>
    <n v="3"/>
    <n v="216"/>
    <s v="Profit"/>
  </r>
  <r>
    <d v="2017-11-16T00:00:00"/>
    <x v="3"/>
    <x v="10"/>
    <x v="144"/>
    <s v="Jay Kimmel20171116"/>
    <x v="4646"/>
    <x v="3"/>
    <x v="0"/>
    <x v="2"/>
    <s v="Eldon Shelf Savers Cubes and Bins"/>
    <n v="48.86"/>
    <n v="7"/>
    <n v="0.98"/>
    <s v="Profit"/>
  </r>
  <r>
    <d v="2017-11-16T00:00:00"/>
    <x v="3"/>
    <x v="10"/>
    <x v="89"/>
    <s v="Eileen Kiefer20171116"/>
    <x v="4647"/>
    <x v="3"/>
    <x v="0"/>
    <x v="4"/>
    <s v="Newell 328"/>
    <n v="23.36"/>
    <n v="4"/>
    <n v="6.07"/>
    <s v="Profit"/>
  </r>
  <r>
    <d v="2017-11-16T00:00:00"/>
    <x v="3"/>
    <x v="10"/>
    <x v="772"/>
    <s v="Mick Hernandez20171116"/>
    <x v="4648"/>
    <x v="20"/>
    <x v="2"/>
    <x v="15"/>
    <s v="Hewlett-Packard 300S Scientific Calculator"/>
    <n v="52.44"/>
    <n v="4"/>
    <n v="24.12"/>
    <s v="Profit"/>
  </r>
  <r>
    <d v="2017-11-16T00:00:00"/>
    <x v="3"/>
    <x v="10"/>
    <x v="393"/>
    <s v="Chris Cortes20171116"/>
    <x v="4649"/>
    <x v="22"/>
    <x v="0"/>
    <x v="0"/>
    <s v="Xerox 1933"/>
    <n v="73.680000000000007"/>
    <n v="6"/>
    <n v="34.630000000000003"/>
    <s v="Profit"/>
  </r>
  <r>
    <d v="2017-11-16T00:00:00"/>
    <x v="3"/>
    <x v="10"/>
    <x v="393"/>
    <s v="Chris Cortes20171116"/>
    <x v="4649"/>
    <x v="22"/>
    <x v="1"/>
    <x v="8"/>
    <s v="Tenex &quot;The Solids&quot; Textured Chair Mats"/>
    <n v="139.91999999999999"/>
    <n v="2"/>
    <n v="23.79"/>
    <s v="Profit"/>
  </r>
  <r>
    <d v="2017-11-16T00:00:00"/>
    <x v="3"/>
    <x v="10"/>
    <x v="393"/>
    <s v="Chris Cortes20171116"/>
    <x v="4649"/>
    <x v="22"/>
    <x v="2"/>
    <x v="6"/>
    <s v="Plantronics Encore H101 Dual EarpiecesÂ Headset"/>
    <n v="107.88"/>
    <n v="3"/>
    <n v="10.79"/>
    <s v="Profit"/>
  </r>
  <r>
    <d v="2017-11-16T00:00:00"/>
    <x v="3"/>
    <x v="10"/>
    <x v="393"/>
    <s v="Chris Cortes20171116"/>
    <x v="4649"/>
    <x v="22"/>
    <x v="0"/>
    <x v="2"/>
    <s v="Fellowes Bases and Tops For Staxonsteel/High-Stak Systems"/>
    <n v="33.29"/>
    <n v="1"/>
    <n v="7.99"/>
    <s v="Profit"/>
  </r>
  <r>
    <d v="2017-11-16T00:00:00"/>
    <x v="3"/>
    <x v="10"/>
    <x v="693"/>
    <s v="Charlotte Melton20171116"/>
    <x v="4650"/>
    <x v="20"/>
    <x v="2"/>
    <x v="6"/>
    <s v="iOttie HLCRIO102 Car Mount"/>
    <n v="119.94"/>
    <n v="6"/>
    <n v="6"/>
    <s v="Profit"/>
  </r>
  <r>
    <d v="2017-11-16T00:00:00"/>
    <x v="3"/>
    <x v="10"/>
    <x v="2"/>
    <s v="Mick Brown20171116"/>
    <x v="4651"/>
    <x v="3"/>
    <x v="1"/>
    <x v="8"/>
    <s v="DAX Cubicle Frames - 8x10"/>
    <n v="17.309999999999999"/>
    <n v="3"/>
    <n v="5.19"/>
    <s v="Profit"/>
  </r>
  <r>
    <d v="2017-11-16T00:00:00"/>
    <x v="3"/>
    <x v="10"/>
    <x v="291"/>
    <s v="Brian Moss20171116"/>
    <x v="4652"/>
    <x v="10"/>
    <x v="0"/>
    <x v="3"/>
    <s v="Prestige Round Ring Binders"/>
    <n v="1.82"/>
    <n v="1"/>
    <n v="-1.4"/>
    <s v="Loss"/>
  </r>
  <r>
    <d v="2017-11-16T00:00:00"/>
    <x v="3"/>
    <x v="10"/>
    <x v="544"/>
    <s v="Bill Stewart20171116"/>
    <x v="4653"/>
    <x v="10"/>
    <x v="2"/>
    <x v="16"/>
    <s v="Hewlett Packard 610 Color Digital Copier / Printer"/>
    <n v="899.98"/>
    <n v="3"/>
    <n v="75"/>
    <s v="Profit"/>
  </r>
  <r>
    <d v="2017-11-16T00:00:00"/>
    <x v="3"/>
    <x v="10"/>
    <x v="544"/>
    <s v="Bill Stewart20171116"/>
    <x v="4653"/>
    <x v="10"/>
    <x v="0"/>
    <x v="4"/>
    <s v="Panasonic KP-380BK Classic Electric Pencil Sharpener"/>
    <n v="86.35"/>
    <n v="3"/>
    <n v="5.4"/>
    <s v="Profit"/>
  </r>
  <r>
    <d v="2017-11-16T00:00:00"/>
    <x v="3"/>
    <x v="10"/>
    <x v="544"/>
    <s v="Bill Stewart20171116"/>
    <x v="4653"/>
    <x v="10"/>
    <x v="2"/>
    <x v="9"/>
    <s v="Logitech Media Keyboard K200"/>
    <n v="139.96"/>
    <n v="5"/>
    <n v="-1.75"/>
    <s v="Loss"/>
  </r>
  <r>
    <d v="2017-11-16T00:00:00"/>
    <x v="3"/>
    <x v="10"/>
    <x v="164"/>
    <s v="Lena Creighton20171116"/>
    <x v="4654"/>
    <x v="3"/>
    <x v="1"/>
    <x v="8"/>
    <s v="Eldon Radial Chair Mat for Low to Medium Pile Carpets"/>
    <n v="119.94"/>
    <n v="3"/>
    <n v="23.99"/>
    <s v="Profit"/>
  </r>
  <r>
    <d v="2017-11-16T00:00:00"/>
    <x v="3"/>
    <x v="10"/>
    <x v="164"/>
    <s v="Lena Creighton20171116"/>
    <x v="4654"/>
    <x v="3"/>
    <x v="1"/>
    <x v="8"/>
    <s v="Eldon Image Series Black Desk Accessories"/>
    <n v="12.42"/>
    <n v="3"/>
    <n v="4.47"/>
    <s v="Profit"/>
  </r>
  <r>
    <d v="2017-11-17T00:00:00"/>
    <x v="3"/>
    <x v="10"/>
    <x v="349"/>
    <s v="Christine Sundaresam20171117"/>
    <x v="4655"/>
    <x v="6"/>
    <x v="0"/>
    <x v="12"/>
    <s v="Bionaire 99.97% HEPA Air Cleaner"/>
    <n v="35.04"/>
    <n v="2"/>
    <n v="12.26"/>
    <s v="Profit"/>
  </r>
  <r>
    <d v="2017-11-17T00:00:00"/>
    <x v="3"/>
    <x v="10"/>
    <x v="21"/>
    <s v="Xylona Preis20171117"/>
    <x v="4656"/>
    <x v="32"/>
    <x v="0"/>
    <x v="4"/>
    <s v="Stanley Bostitch Contemporary Electric Pencil Sharpeners"/>
    <n v="50.94"/>
    <n v="3"/>
    <n v="14.26"/>
    <s v="Profit"/>
  </r>
  <r>
    <d v="2017-11-17T00:00:00"/>
    <x v="3"/>
    <x v="10"/>
    <x v="733"/>
    <s v="Joy Bell-20171117"/>
    <x v="4657"/>
    <x v="0"/>
    <x v="1"/>
    <x v="11"/>
    <s v="Atlantic Metals Mobile 2-Shelf Bookcases, Custom Colors"/>
    <n v="327.73"/>
    <n v="2"/>
    <n v="-14.46"/>
    <s v="Loss"/>
  </r>
  <r>
    <d v="2017-11-17T00:00:00"/>
    <x v="3"/>
    <x v="10"/>
    <x v="19"/>
    <s v="Hunter Lopez20171117"/>
    <x v="4658"/>
    <x v="7"/>
    <x v="2"/>
    <x v="16"/>
    <s v="Canon imageCLASS 2200 Advanced Copier"/>
    <n v="10499.97"/>
    <n v="3"/>
    <n v="5039.99"/>
    <s v="Profit"/>
  </r>
  <r>
    <d v="2017-11-17T00:00:00"/>
    <x v="3"/>
    <x v="10"/>
    <x v="709"/>
    <s v="Emily Grady20171117"/>
    <x v="4659"/>
    <x v="1"/>
    <x v="2"/>
    <x v="9"/>
    <s v="LogitechÂ Illuminated - Keyboard"/>
    <n v="239.96"/>
    <n v="5"/>
    <n v="83.99"/>
    <s v="Profit"/>
  </r>
  <r>
    <d v="2017-11-17T00:00:00"/>
    <x v="3"/>
    <x v="10"/>
    <x v="197"/>
    <s v="Victoria Wilson20171117"/>
    <x v="4660"/>
    <x v="20"/>
    <x v="0"/>
    <x v="2"/>
    <s v="Deluxe Rollaway Locking File with Drawer"/>
    <n v="1247.6400000000001"/>
    <n v="3"/>
    <n v="349.34"/>
    <s v="Profit"/>
  </r>
  <r>
    <d v="2017-11-17T00:00:00"/>
    <x v="3"/>
    <x v="10"/>
    <x v="480"/>
    <s v="Greg Guthrie20171117"/>
    <x v="4661"/>
    <x v="22"/>
    <x v="0"/>
    <x v="3"/>
    <s v="Cardinal Slant-D Ring Binder, Heavy Gauge Vinyl"/>
    <n v="13.9"/>
    <n v="2"/>
    <n v="4.5199999999999996"/>
    <s v="Profit"/>
  </r>
  <r>
    <d v="2017-11-17T00:00:00"/>
    <x v="3"/>
    <x v="10"/>
    <x v="121"/>
    <s v="Katharine Harms20171117"/>
    <x v="4662"/>
    <x v="11"/>
    <x v="0"/>
    <x v="0"/>
    <s v="Wirebound Message Forms, Four 2 3/4 x 5 Forms per Page, Pink Paper"/>
    <n v="19.61"/>
    <n v="3"/>
    <n v="6.62"/>
    <s v="Profit"/>
  </r>
  <r>
    <d v="2017-11-17T00:00:00"/>
    <x v="3"/>
    <x v="10"/>
    <x v="121"/>
    <s v="Katharine Harms20171117"/>
    <x v="4662"/>
    <x v="11"/>
    <x v="0"/>
    <x v="3"/>
    <s v="Avery Reinforcements for Hole-Punch Pages"/>
    <n v="4.16"/>
    <n v="7"/>
    <n v="-3.47"/>
    <s v="Loss"/>
  </r>
  <r>
    <d v="2017-11-17T00:00:00"/>
    <x v="3"/>
    <x v="10"/>
    <x v="584"/>
    <s v="Clytie Kelty20171117"/>
    <x v="4663"/>
    <x v="25"/>
    <x v="0"/>
    <x v="0"/>
    <s v="Xerox 1938"/>
    <n v="268.24"/>
    <n v="7"/>
    <n v="93.88"/>
    <s v="Profit"/>
  </r>
  <r>
    <d v="2017-11-17T00:00:00"/>
    <x v="3"/>
    <x v="10"/>
    <x v="584"/>
    <s v="Clytie Kelty20171117"/>
    <x v="4663"/>
    <x v="25"/>
    <x v="2"/>
    <x v="9"/>
    <s v="Plantronics S12 Corded Telephone Headset System"/>
    <n v="431.16"/>
    <n v="5"/>
    <n v="107.79"/>
    <s v="Profit"/>
  </r>
  <r>
    <d v="2017-11-17T00:00:00"/>
    <x v="3"/>
    <x v="10"/>
    <x v="757"/>
    <s v="Christopher Conant20171117"/>
    <x v="4664"/>
    <x v="20"/>
    <x v="0"/>
    <x v="0"/>
    <s v="Xerox 1905"/>
    <n v="38.880000000000003"/>
    <n v="6"/>
    <n v="18.66"/>
    <s v="Profit"/>
  </r>
  <r>
    <d v="2017-11-17T00:00:00"/>
    <x v="3"/>
    <x v="10"/>
    <x v="757"/>
    <s v="Christopher Conant20171117"/>
    <x v="4664"/>
    <x v="20"/>
    <x v="1"/>
    <x v="8"/>
    <s v="Howard Miller 13&quot; Diameter Goldtone Round Wall Clock"/>
    <n v="187.76"/>
    <n v="4"/>
    <n v="76.98"/>
    <s v="Profit"/>
  </r>
  <r>
    <d v="2017-11-17T00:00:00"/>
    <x v="3"/>
    <x v="10"/>
    <x v="335"/>
    <s v="Trudy Brown20171117"/>
    <x v="4665"/>
    <x v="36"/>
    <x v="0"/>
    <x v="3"/>
    <s v="Angle-D Binders with Locking Rings, Label Holders"/>
    <n v="43.8"/>
    <n v="6"/>
    <n v="20.59"/>
    <s v="Profit"/>
  </r>
  <r>
    <d v="2017-11-17T00:00:00"/>
    <x v="3"/>
    <x v="10"/>
    <x v="141"/>
    <s v="Ruben Ausman20171117"/>
    <x v="4666"/>
    <x v="4"/>
    <x v="2"/>
    <x v="9"/>
    <s v="Logitech G430 Surround Sound Gaming Headset with Dolby 7.1 Technology"/>
    <n v="79.989999999999995"/>
    <n v="1"/>
    <n v="28.8"/>
    <s v="Profit"/>
  </r>
  <r>
    <d v="2017-11-17T00:00:00"/>
    <x v="3"/>
    <x v="10"/>
    <x v="141"/>
    <s v="Ruben Ausman20171117"/>
    <x v="4666"/>
    <x v="4"/>
    <x v="2"/>
    <x v="6"/>
    <s v="Panasonic KX - TS880B Telephone"/>
    <n v="206.1"/>
    <n v="5"/>
    <n v="55.65"/>
    <s v="Profit"/>
  </r>
  <r>
    <d v="2017-11-18T00:00:00"/>
    <x v="3"/>
    <x v="10"/>
    <x v="792"/>
    <s v="Christina DeMoss20171118"/>
    <x v="4667"/>
    <x v="22"/>
    <x v="0"/>
    <x v="2"/>
    <s v="Eldon Portable Mobile Manager"/>
    <n v="169.68"/>
    <n v="6"/>
    <n v="45.81"/>
    <s v="Profit"/>
  </r>
  <r>
    <d v="2017-11-18T00:00:00"/>
    <x v="3"/>
    <x v="10"/>
    <x v="792"/>
    <s v="Christina DeMoss20171118"/>
    <x v="4667"/>
    <x v="22"/>
    <x v="2"/>
    <x v="9"/>
    <s v="ImationÂ 16GB Mini TravelDrive USB 2.0Â Flash Drive"/>
    <n v="132.52000000000001"/>
    <n v="4"/>
    <n v="54.33"/>
    <s v="Profit"/>
  </r>
  <r>
    <d v="2017-11-18T00:00:00"/>
    <x v="3"/>
    <x v="10"/>
    <x v="792"/>
    <s v="Christina DeMoss20171118"/>
    <x v="4667"/>
    <x v="22"/>
    <x v="0"/>
    <x v="7"/>
    <s v="Binder Clips by OIC"/>
    <n v="2.96"/>
    <n v="2"/>
    <n v="1.42"/>
    <s v="Profit"/>
  </r>
  <r>
    <d v="2017-11-18T00:00:00"/>
    <x v="3"/>
    <x v="10"/>
    <x v="792"/>
    <s v="Christina DeMoss20171118"/>
    <x v="4667"/>
    <x v="22"/>
    <x v="0"/>
    <x v="3"/>
    <s v="Wilson Jones 1&quot; Hanging DublLock Ring Binders"/>
    <n v="8.4499999999999993"/>
    <n v="2"/>
    <n v="2.96"/>
    <s v="Profit"/>
  </r>
  <r>
    <d v="2017-11-18T00:00:00"/>
    <x v="3"/>
    <x v="10"/>
    <x v="792"/>
    <s v="Christina DeMoss20171118"/>
    <x v="4667"/>
    <x v="22"/>
    <x v="0"/>
    <x v="2"/>
    <s v="Fellowes Bankers Box Stor/Drawer Steel Plus"/>
    <n v="95.94"/>
    <n v="3"/>
    <n v="9.59"/>
    <s v="Profit"/>
  </r>
  <r>
    <d v="2017-11-18T00:00:00"/>
    <x v="3"/>
    <x v="10"/>
    <x v="638"/>
    <s v="Jane Waco20171118"/>
    <x v="4668"/>
    <x v="10"/>
    <x v="0"/>
    <x v="4"/>
    <s v="BIC Liqua Brite Liner"/>
    <n v="38.86"/>
    <n v="7"/>
    <n v="7.77"/>
    <s v="Profit"/>
  </r>
  <r>
    <d v="2017-11-18T00:00:00"/>
    <x v="3"/>
    <x v="10"/>
    <x v="5"/>
    <s v="Maria Etezadi20171118"/>
    <x v="4669"/>
    <x v="14"/>
    <x v="1"/>
    <x v="8"/>
    <s v="C-Line Magnetic Cubicle Keepers, Clear Polypropylene"/>
    <n v="19.760000000000002"/>
    <n v="4"/>
    <n v="8.3000000000000007"/>
    <s v="Profit"/>
  </r>
  <r>
    <d v="2017-11-18T00:00:00"/>
    <x v="3"/>
    <x v="10"/>
    <x v="721"/>
    <s v="Art Ferguson20171118"/>
    <x v="4670"/>
    <x v="16"/>
    <x v="0"/>
    <x v="0"/>
    <s v="Xerox 194"/>
    <n v="44.38"/>
    <n v="1"/>
    <n v="15.53"/>
    <s v="Profit"/>
  </r>
  <r>
    <d v="2017-11-18T00:00:00"/>
    <x v="3"/>
    <x v="10"/>
    <x v="721"/>
    <s v="Art Ferguson20171118"/>
    <x v="4670"/>
    <x v="16"/>
    <x v="0"/>
    <x v="14"/>
    <s v="Staple remover"/>
    <n v="2.94"/>
    <n v="1"/>
    <n v="-0.66"/>
    <s v="Loss"/>
  </r>
  <r>
    <d v="2017-11-18T00:00:00"/>
    <x v="3"/>
    <x v="10"/>
    <x v="610"/>
    <s v="Dave Kipp20171118"/>
    <x v="4671"/>
    <x v="20"/>
    <x v="2"/>
    <x v="6"/>
    <s v="Belkin SportFit Armband For iPhone 5s/5c, Fuchsia"/>
    <n v="74.95"/>
    <n v="5"/>
    <n v="36.729999999999997"/>
    <s v="Profit"/>
  </r>
  <r>
    <d v="2017-11-18T00:00:00"/>
    <x v="3"/>
    <x v="10"/>
    <x v="763"/>
    <s v="Jim Sink20171118"/>
    <x v="4672"/>
    <x v="16"/>
    <x v="0"/>
    <x v="2"/>
    <s v="Tennsco Commercial Shelving"/>
    <n v="81.36"/>
    <n v="5"/>
    <n v="-19.32"/>
    <s v="Loss"/>
  </r>
  <r>
    <d v="2017-11-18T00:00:00"/>
    <x v="3"/>
    <x v="10"/>
    <x v="763"/>
    <s v="Jim Sink20171118"/>
    <x v="4672"/>
    <x v="16"/>
    <x v="0"/>
    <x v="3"/>
    <s v="Ibico Plastic and Wire Spiral Binding Combs"/>
    <n v="20.23"/>
    <n v="8"/>
    <n v="-16.190000000000001"/>
    <s v="Loss"/>
  </r>
  <r>
    <d v="2017-11-18T00:00:00"/>
    <x v="3"/>
    <x v="10"/>
    <x v="763"/>
    <s v="Jim Sink20171118"/>
    <x v="4672"/>
    <x v="16"/>
    <x v="0"/>
    <x v="12"/>
    <s v="Acco 7-Outlet Masterpiece Power Center, Wihtout Fax/Phone Line Protection"/>
    <n v="389.06"/>
    <n v="4"/>
    <n v="48.63"/>
    <s v="Profit"/>
  </r>
  <r>
    <d v="2017-11-18T00:00:00"/>
    <x v="3"/>
    <x v="10"/>
    <x v="763"/>
    <s v="Jim Sink20171118"/>
    <x v="4672"/>
    <x v="16"/>
    <x v="0"/>
    <x v="0"/>
    <s v="Xerox 221"/>
    <n v="20.74"/>
    <n v="4"/>
    <n v="7.26"/>
    <s v="Profit"/>
  </r>
  <r>
    <d v="2017-11-18T00:00:00"/>
    <x v="3"/>
    <x v="10"/>
    <x v="763"/>
    <s v="Jim Sink20171118"/>
    <x v="4672"/>
    <x v="16"/>
    <x v="0"/>
    <x v="0"/>
    <s v="Xerox 211"/>
    <n v="41.47"/>
    <n v="8"/>
    <n v="14.52"/>
    <s v="Profit"/>
  </r>
  <r>
    <d v="2017-11-18T00:00:00"/>
    <x v="3"/>
    <x v="10"/>
    <x v="446"/>
    <s v="Russell D'Ascenzo20171118"/>
    <x v="4673"/>
    <x v="1"/>
    <x v="0"/>
    <x v="10"/>
    <s v="Peel &amp; Seel Recycled Catalog Envelopes, Brown"/>
    <n v="55.58"/>
    <n v="6"/>
    <n v="20.84"/>
    <s v="Profit"/>
  </r>
  <r>
    <d v="2017-11-18T00:00:00"/>
    <x v="3"/>
    <x v="10"/>
    <x v="446"/>
    <s v="Russell D'Ascenzo20171118"/>
    <x v="4673"/>
    <x v="1"/>
    <x v="1"/>
    <x v="5"/>
    <s v="Global Highback Leather Tilter in Burgundy"/>
    <n v="127.39"/>
    <n v="2"/>
    <n v="-25.48"/>
    <s v="Loss"/>
  </r>
  <r>
    <d v="2017-11-18T00:00:00"/>
    <x v="3"/>
    <x v="10"/>
    <x v="555"/>
    <s v="Nona Balk20171118"/>
    <x v="4674"/>
    <x v="21"/>
    <x v="0"/>
    <x v="2"/>
    <s v="Decoflex Hanging Personal Folder File, Blue"/>
    <n v="92.52"/>
    <n v="6"/>
    <n v="24.98"/>
    <s v="Profit"/>
  </r>
  <r>
    <d v="2017-11-18T00:00:00"/>
    <x v="3"/>
    <x v="10"/>
    <x v="555"/>
    <s v="Nona Balk20171118"/>
    <x v="4674"/>
    <x v="21"/>
    <x v="0"/>
    <x v="2"/>
    <s v="Companion Letter/Legal File, Black"/>
    <n v="37.76"/>
    <n v="1"/>
    <n v="10.57"/>
    <s v="Profit"/>
  </r>
  <r>
    <d v="2017-11-18T00:00:00"/>
    <x v="3"/>
    <x v="10"/>
    <x v="555"/>
    <s v="Nona Balk20171118"/>
    <x v="4674"/>
    <x v="21"/>
    <x v="0"/>
    <x v="1"/>
    <s v="Avery 487"/>
    <n v="7.38"/>
    <n v="2"/>
    <n v="3.47"/>
    <s v="Profit"/>
  </r>
  <r>
    <d v="2017-11-18T00:00:00"/>
    <x v="3"/>
    <x v="10"/>
    <x v="555"/>
    <s v="Nona Balk20171118"/>
    <x v="4674"/>
    <x v="21"/>
    <x v="1"/>
    <x v="8"/>
    <s v="GE General Purpose, Extra Long Life, Showcase &amp; Floodlight Incandescent Bulbs"/>
    <n v="5.82"/>
    <n v="2"/>
    <n v="2.74"/>
    <s v="Profit"/>
  </r>
  <r>
    <d v="2017-11-19T00:00:00"/>
    <x v="3"/>
    <x v="10"/>
    <x v="657"/>
    <s v="Jonathan Howell20171119"/>
    <x v="4675"/>
    <x v="1"/>
    <x v="1"/>
    <x v="13"/>
    <s v="BPI Conference Tables"/>
    <n v="219.08"/>
    <n v="3"/>
    <n v="-131.44999999999999"/>
    <s v="Loss"/>
  </r>
  <r>
    <d v="2017-11-19T00:00:00"/>
    <x v="3"/>
    <x v="10"/>
    <x v="775"/>
    <s v="Adrian Shami20171119"/>
    <x v="4676"/>
    <x v="20"/>
    <x v="0"/>
    <x v="3"/>
    <s v="Avery Printable Repositionable Plastic Tabs"/>
    <n v="41.28"/>
    <n v="6"/>
    <n v="13.93"/>
    <s v="Profit"/>
  </r>
  <r>
    <d v="2017-11-19T00:00:00"/>
    <x v="3"/>
    <x v="10"/>
    <x v="775"/>
    <s v="Adrian Shami20171119"/>
    <x v="4676"/>
    <x v="20"/>
    <x v="0"/>
    <x v="0"/>
    <s v="Xerox 1898"/>
    <n v="13.36"/>
    <n v="2"/>
    <n v="6.41"/>
    <s v="Profit"/>
  </r>
  <r>
    <d v="2017-11-19T00:00:00"/>
    <x v="3"/>
    <x v="10"/>
    <x v="375"/>
    <s v="Katherine Ducich20171119"/>
    <x v="4677"/>
    <x v="3"/>
    <x v="2"/>
    <x v="6"/>
    <s v="Square Credit Card Reader"/>
    <n v="31.97"/>
    <n v="4"/>
    <n v="2.4"/>
    <s v="Profit"/>
  </r>
  <r>
    <d v="2017-11-19T00:00:00"/>
    <x v="3"/>
    <x v="10"/>
    <x v="69"/>
    <s v="Aimee Bixby20171119"/>
    <x v="4678"/>
    <x v="0"/>
    <x v="0"/>
    <x v="0"/>
    <s v="Xerox 1901"/>
    <n v="16.899999999999999"/>
    <n v="4"/>
    <n v="5.28"/>
    <s v="Profit"/>
  </r>
  <r>
    <d v="2017-11-19T00:00:00"/>
    <x v="3"/>
    <x v="10"/>
    <x v="69"/>
    <s v="Aimee Bixby20171119"/>
    <x v="4678"/>
    <x v="0"/>
    <x v="0"/>
    <x v="14"/>
    <s v="Acme Elite Stainless Steel Scissors"/>
    <n v="6.67"/>
    <n v="1"/>
    <n v="0.5"/>
    <s v="Profit"/>
  </r>
  <r>
    <d v="2017-11-19T00:00:00"/>
    <x v="3"/>
    <x v="10"/>
    <x v="69"/>
    <s v="Aimee Bixby20171119"/>
    <x v="4678"/>
    <x v="0"/>
    <x v="0"/>
    <x v="4"/>
    <s v="Boston School Pro Electric Pencil Sharpener, 1670"/>
    <n v="99.14"/>
    <n v="4"/>
    <n v="8.67"/>
    <s v="Profit"/>
  </r>
  <r>
    <d v="2017-11-19T00:00:00"/>
    <x v="3"/>
    <x v="10"/>
    <x v="69"/>
    <s v="Aimee Bixby20171119"/>
    <x v="4678"/>
    <x v="0"/>
    <x v="1"/>
    <x v="8"/>
    <s v="Telescoping Adjustable Floor Lamp"/>
    <n v="15.99"/>
    <n v="2"/>
    <n v="-13.99"/>
    <s v="Loss"/>
  </r>
  <r>
    <d v="2017-11-19T00:00:00"/>
    <x v="3"/>
    <x v="10"/>
    <x v="721"/>
    <s v="Art Ferguson20171119"/>
    <x v="4679"/>
    <x v="0"/>
    <x v="1"/>
    <x v="5"/>
    <s v="Office Star Flex Back Scooter Chair with White Frame"/>
    <n v="233.06"/>
    <n v="3"/>
    <n v="-53.27"/>
    <s v="Loss"/>
  </r>
  <r>
    <d v="2017-11-19T00:00:00"/>
    <x v="3"/>
    <x v="10"/>
    <x v="49"/>
    <s v="Linda Cazamias20171119"/>
    <x v="4680"/>
    <x v="0"/>
    <x v="1"/>
    <x v="5"/>
    <s v="Lifetime Advantage Folding Chairs, 4/Carton"/>
    <n v="305.31"/>
    <n v="2"/>
    <n v="-8.7200000000000006"/>
    <s v="Loss"/>
  </r>
  <r>
    <d v="2017-11-19T00:00:00"/>
    <x v="3"/>
    <x v="10"/>
    <x v="579"/>
    <s v="Adrian Barton20171119"/>
    <x v="4681"/>
    <x v="5"/>
    <x v="1"/>
    <x v="8"/>
    <s v="3M Polarizing Task Lamp with Clamp Arm, Light Gray"/>
    <n v="821.88"/>
    <n v="6"/>
    <n v="213.69"/>
    <s v="Profit"/>
  </r>
  <r>
    <d v="2017-11-19T00:00:00"/>
    <x v="3"/>
    <x v="10"/>
    <x v="579"/>
    <s v="Adrian Barton20171119"/>
    <x v="4681"/>
    <x v="5"/>
    <x v="0"/>
    <x v="3"/>
    <s v="GBC Imprintable Covers"/>
    <n v="21.96"/>
    <n v="2"/>
    <n v="10.76"/>
    <s v="Profit"/>
  </r>
  <r>
    <d v="2017-11-19T00:00:00"/>
    <x v="3"/>
    <x v="10"/>
    <x v="260"/>
    <s v="Mick Crebagga20171119"/>
    <x v="4682"/>
    <x v="3"/>
    <x v="0"/>
    <x v="2"/>
    <s v="File Shuttle II and Handi-File, Black"/>
    <n v="305.01"/>
    <n v="9"/>
    <n v="76.25"/>
    <s v="Profit"/>
  </r>
  <r>
    <d v="2017-11-19T00:00:00"/>
    <x v="3"/>
    <x v="10"/>
    <x v="260"/>
    <s v="Mick Crebagga20171119"/>
    <x v="4682"/>
    <x v="3"/>
    <x v="1"/>
    <x v="8"/>
    <s v="Executive Impressions 13-1/2&quot; Indoor/Outdoor Wall Clock"/>
    <n v="18.7"/>
    <n v="1"/>
    <n v="7.11"/>
    <s v="Profit"/>
  </r>
  <r>
    <d v="2017-11-19T00:00:00"/>
    <x v="3"/>
    <x v="10"/>
    <x v="514"/>
    <s v="Justin Deggeller20171119"/>
    <x v="4683"/>
    <x v="20"/>
    <x v="0"/>
    <x v="10"/>
    <s v="Staple envelope"/>
    <n v="16.739999999999998"/>
    <n v="3"/>
    <n v="8.3699999999999992"/>
    <s v="Profit"/>
  </r>
  <r>
    <d v="2017-11-19T00:00:00"/>
    <x v="3"/>
    <x v="10"/>
    <x v="514"/>
    <s v="Justin Deggeller20171119"/>
    <x v="4683"/>
    <x v="20"/>
    <x v="0"/>
    <x v="12"/>
    <s v="Hoover Shoulder Vac Commercial Portable Vacuum"/>
    <n v="2504.7399999999998"/>
    <n v="7"/>
    <n v="626.19000000000005"/>
    <s v="Profit"/>
  </r>
  <r>
    <d v="2017-11-19T00:00:00"/>
    <x v="3"/>
    <x v="10"/>
    <x v="660"/>
    <s v="Stewart Carmichael20171119"/>
    <x v="4684"/>
    <x v="0"/>
    <x v="1"/>
    <x v="13"/>
    <s v="Bush Andora Conference Table, Maple/Graphite Gray Finish"/>
    <n v="718.12"/>
    <n v="6"/>
    <n v="-71.81"/>
    <s v="Loss"/>
  </r>
  <r>
    <d v="2017-11-19T00:00:00"/>
    <x v="3"/>
    <x v="10"/>
    <x v="660"/>
    <s v="Stewart Carmichael20171119"/>
    <x v="4684"/>
    <x v="0"/>
    <x v="0"/>
    <x v="4"/>
    <s v="Peel-Off China Markers"/>
    <n v="31.78"/>
    <n v="4"/>
    <n v="8.74"/>
    <s v="Profit"/>
  </r>
  <r>
    <d v="2017-11-19T00:00:00"/>
    <x v="3"/>
    <x v="10"/>
    <x v="118"/>
    <s v="Dorothy Dickinson20171119"/>
    <x v="4685"/>
    <x v="6"/>
    <x v="0"/>
    <x v="7"/>
    <s v="OIC Binder Clips"/>
    <n v="25.06"/>
    <n v="7"/>
    <n v="12.53"/>
    <s v="Profit"/>
  </r>
  <r>
    <d v="2017-11-19T00:00:00"/>
    <x v="3"/>
    <x v="10"/>
    <x v="180"/>
    <s v="Nathan Cano20171119"/>
    <x v="4686"/>
    <x v="0"/>
    <x v="1"/>
    <x v="5"/>
    <s v="Global Wood Trimmed Manager's Task Chair, Khaki"/>
    <n v="191.06"/>
    <n v="3"/>
    <n v="-46.4"/>
    <s v="Loss"/>
  </r>
  <r>
    <d v="2017-11-19T00:00:00"/>
    <x v="3"/>
    <x v="10"/>
    <x v="180"/>
    <s v="Nathan Cano20171119"/>
    <x v="4686"/>
    <x v="0"/>
    <x v="0"/>
    <x v="4"/>
    <s v="Avery Hi-Liter GlideStik Fluorescent Highlighter, Yellow Ink"/>
    <n v="13.04"/>
    <n v="5"/>
    <n v="3.91"/>
    <s v="Profit"/>
  </r>
  <r>
    <d v="2017-11-19T00:00:00"/>
    <x v="3"/>
    <x v="10"/>
    <x v="180"/>
    <s v="Nathan Cano20171119"/>
    <x v="4686"/>
    <x v="0"/>
    <x v="0"/>
    <x v="3"/>
    <s v="Fellowes PB500 Electric Punch Plastic Comb Binding Machine with Manual Bind"/>
    <n v="1525.19"/>
    <n v="6"/>
    <n v="-2287.7800000000002"/>
    <s v="Loss"/>
  </r>
  <r>
    <d v="2017-11-19T00:00:00"/>
    <x v="3"/>
    <x v="10"/>
    <x v="54"/>
    <s v="Jennifer Halladay20171119"/>
    <x v="4687"/>
    <x v="10"/>
    <x v="0"/>
    <x v="3"/>
    <s v="Lock-Up Easel 'Spel-Binder'"/>
    <n v="59.91"/>
    <n v="7"/>
    <n v="-45.93"/>
    <s v="Loss"/>
  </r>
  <r>
    <d v="2017-11-19T00:00:00"/>
    <x v="3"/>
    <x v="10"/>
    <x v="77"/>
    <s v="Richard Bierner20171119"/>
    <x v="4688"/>
    <x v="6"/>
    <x v="0"/>
    <x v="4"/>
    <s v="Newell 349"/>
    <n v="22.96"/>
    <n v="7"/>
    <n v="6.66"/>
    <s v="Profit"/>
  </r>
  <r>
    <d v="2017-11-19T00:00:00"/>
    <x v="3"/>
    <x v="10"/>
    <x v="64"/>
    <s v="Anne Pryor20171119"/>
    <x v="4689"/>
    <x v="20"/>
    <x v="0"/>
    <x v="3"/>
    <s v="Acco Data Flex Cable Posts For Top &amp; Bottom Load Binders, 6&quot; Capacity"/>
    <n v="58.41"/>
    <n v="7"/>
    <n v="18.25"/>
    <s v="Profit"/>
  </r>
  <r>
    <d v="2017-11-19T00:00:00"/>
    <x v="3"/>
    <x v="10"/>
    <x v="64"/>
    <s v="Anne Pryor20171119"/>
    <x v="4689"/>
    <x v="20"/>
    <x v="1"/>
    <x v="13"/>
    <s v="Hon 61000 Series Interactive Training Tables"/>
    <n v="79.97"/>
    <n v="3"/>
    <n v="-29.32"/>
    <s v="Loss"/>
  </r>
  <r>
    <d v="2017-11-20T00:00:00"/>
    <x v="3"/>
    <x v="10"/>
    <x v="269"/>
    <s v="Liz Pelletier20171120"/>
    <x v="4690"/>
    <x v="3"/>
    <x v="1"/>
    <x v="8"/>
    <s v="Coloredge Poster Frame"/>
    <n v="42.6"/>
    <n v="3"/>
    <n v="16.61"/>
    <s v="Profit"/>
  </r>
  <r>
    <d v="2017-11-20T00:00:00"/>
    <x v="3"/>
    <x v="10"/>
    <x v="269"/>
    <s v="Liz Pelletier20171120"/>
    <x v="4690"/>
    <x v="3"/>
    <x v="0"/>
    <x v="3"/>
    <s v="GBC Prepunched Paper, 19-Hole, for Binding Systems, 24-lb"/>
    <n v="84.06"/>
    <n v="7"/>
    <n v="27.32"/>
    <s v="Profit"/>
  </r>
  <r>
    <d v="2017-11-20T00:00:00"/>
    <x v="3"/>
    <x v="10"/>
    <x v="54"/>
    <s v="Jennifer Halladay20171120"/>
    <x v="4691"/>
    <x v="25"/>
    <x v="0"/>
    <x v="4"/>
    <s v="Newell 336"/>
    <n v="23.97"/>
    <n v="7"/>
    <n v="2.7"/>
    <s v="Profit"/>
  </r>
  <r>
    <d v="2017-11-20T00:00:00"/>
    <x v="3"/>
    <x v="10"/>
    <x v="54"/>
    <s v="Jennifer Halladay20171120"/>
    <x v="4691"/>
    <x v="25"/>
    <x v="0"/>
    <x v="4"/>
    <s v="Staples in misc. colors"/>
    <n v="28.73"/>
    <n v="3"/>
    <n v="1.8"/>
    <s v="Profit"/>
  </r>
  <r>
    <d v="2017-11-20T00:00:00"/>
    <x v="3"/>
    <x v="10"/>
    <x v="542"/>
    <s v="Brian Thompson20171120"/>
    <x v="4692"/>
    <x v="10"/>
    <x v="1"/>
    <x v="8"/>
    <s v="Floodlight Indoor Halogen Bulbs, 1 Bulb per Pack, 60 Watts"/>
    <n v="77.599999999999994"/>
    <n v="5"/>
    <n v="28.13"/>
    <s v="Profit"/>
  </r>
  <r>
    <d v="2017-11-20T00:00:00"/>
    <x v="3"/>
    <x v="10"/>
    <x v="542"/>
    <s v="Brian Thompson20171120"/>
    <x v="4692"/>
    <x v="10"/>
    <x v="1"/>
    <x v="8"/>
    <s v="GE General Purpose, Extra Long Life, Showcase &amp; Floodlight Incandescent Bulbs"/>
    <n v="4.66"/>
    <n v="2"/>
    <n v="1.57"/>
    <s v="Profit"/>
  </r>
  <r>
    <d v="2017-11-20T00:00:00"/>
    <x v="3"/>
    <x v="10"/>
    <x v="75"/>
    <s v="Kelly Andreada20171120"/>
    <x v="4693"/>
    <x v="3"/>
    <x v="1"/>
    <x v="5"/>
    <s v="Novimex High-Tech Fabric Mesh Task Chair"/>
    <n v="283.92"/>
    <n v="5"/>
    <n v="-46.14"/>
    <s v="Loss"/>
  </r>
  <r>
    <d v="2017-11-20T00:00:00"/>
    <x v="3"/>
    <x v="10"/>
    <x v="459"/>
    <s v="Hunter Glantz20171120"/>
    <x v="4694"/>
    <x v="28"/>
    <x v="0"/>
    <x v="4"/>
    <s v="Sanford Uni-Blazer View Highlighters, Chisel Tip, Yellow"/>
    <n v="22"/>
    <n v="10"/>
    <n v="9.68"/>
    <s v="Profit"/>
  </r>
  <r>
    <d v="2017-11-20T00:00:00"/>
    <x v="3"/>
    <x v="10"/>
    <x v="101"/>
    <s v="Carlos Daly20171120"/>
    <x v="4695"/>
    <x v="20"/>
    <x v="0"/>
    <x v="0"/>
    <s v="Xerox 1968"/>
    <n v="46.76"/>
    <n v="7"/>
    <n v="22.44"/>
    <s v="Profit"/>
  </r>
  <r>
    <d v="2017-11-20T00:00:00"/>
    <x v="3"/>
    <x v="10"/>
    <x v="101"/>
    <s v="Carlos Daly20171120"/>
    <x v="4695"/>
    <x v="20"/>
    <x v="1"/>
    <x v="11"/>
    <s v="Sauder Camden County Collection Libraries, Planked Cherry Finish"/>
    <n v="183.97"/>
    <n v="2"/>
    <n v="-25.3"/>
    <s v="Loss"/>
  </r>
  <r>
    <d v="2017-11-20T00:00:00"/>
    <x v="3"/>
    <x v="10"/>
    <x v="101"/>
    <s v="Carlos Daly20171120"/>
    <x v="4695"/>
    <x v="20"/>
    <x v="2"/>
    <x v="6"/>
    <s v="Samsung Galaxy Mega 6.3"/>
    <n v="1259.97"/>
    <n v="3"/>
    <n v="327.58999999999997"/>
    <s v="Profit"/>
  </r>
  <r>
    <d v="2017-11-20T00:00:00"/>
    <x v="3"/>
    <x v="10"/>
    <x v="101"/>
    <s v="Carlos Daly20171120"/>
    <x v="4695"/>
    <x v="20"/>
    <x v="0"/>
    <x v="4"/>
    <s v="Boston KS Multi-Size Manual Pencil Sharpener"/>
    <n v="68.97"/>
    <n v="3"/>
    <n v="19.309999999999999"/>
    <s v="Profit"/>
  </r>
  <r>
    <d v="2017-11-20T00:00:00"/>
    <x v="3"/>
    <x v="10"/>
    <x v="414"/>
    <s v="Erica Smith20171120"/>
    <x v="4696"/>
    <x v="15"/>
    <x v="1"/>
    <x v="5"/>
    <s v="Office Star - Mesh Screen back chair with Vinyl seat"/>
    <n v="209.57"/>
    <n v="2"/>
    <n v="-23.58"/>
    <s v="Loss"/>
  </r>
  <r>
    <d v="2017-11-20T00:00:00"/>
    <x v="3"/>
    <x v="10"/>
    <x v="90"/>
    <s v="Sample Company A20171120"/>
    <x v="4697"/>
    <x v="5"/>
    <x v="1"/>
    <x v="8"/>
    <s v="9-3/4 Diameter Round Wall Clock"/>
    <n v="27.58"/>
    <n v="2"/>
    <n v="11.58"/>
    <s v="Profit"/>
  </r>
  <r>
    <d v="2017-11-20T00:00:00"/>
    <x v="3"/>
    <x v="10"/>
    <x v="121"/>
    <s v="Katharine Harms20171120"/>
    <x v="4698"/>
    <x v="20"/>
    <x v="2"/>
    <x v="9"/>
    <s v="Maxell 4.7GB DVD+R 5/Pack"/>
    <n v="2.97"/>
    <n v="3"/>
    <n v="1.34"/>
    <s v="Profit"/>
  </r>
  <r>
    <d v="2017-11-20T00:00:00"/>
    <x v="3"/>
    <x v="10"/>
    <x v="121"/>
    <s v="Katharine Harms20171120"/>
    <x v="4698"/>
    <x v="20"/>
    <x v="2"/>
    <x v="6"/>
    <s v="Apple iPhone 5S"/>
    <n v="569.99"/>
    <n v="1"/>
    <n v="171"/>
    <s v="Profit"/>
  </r>
  <r>
    <d v="2017-11-20T00:00:00"/>
    <x v="3"/>
    <x v="10"/>
    <x v="121"/>
    <s v="Katharine Harms20171120"/>
    <x v="4698"/>
    <x v="20"/>
    <x v="1"/>
    <x v="8"/>
    <s v="Tensor Brushed Steel Torchiere Floor Lamp"/>
    <n v="50.97"/>
    <n v="3"/>
    <n v="9.17"/>
    <s v="Profit"/>
  </r>
  <r>
    <d v="2017-11-21T00:00:00"/>
    <x v="3"/>
    <x v="10"/>
    <x v="157"/>
    <s v="Benjamin Patterson20171121"/>
    <x v="4699"/>
    <x v="22"/>
    <x v="1"/>
    <x v="13"/>
    <s v="Safco Drafting Table"/>
    <n v="70.98"/>
    <n v="1"/>
    <n v="20.58"/>
    <s v="Profit"/>
  </r>
  <r>
    <d v="2017-11-21T00:00:00"/>
    <x v="3"/>
    <x v="10"/>
    <x v="72"/>
    <s v="Scott Williamson20171121"/>
    <x v="4700"/>
    <x v="20"/>
    <x v="1"/>
    <x v="8"/>
    <s v="Howard Miller Distant Time Traveler Alarm Clock"/>
    <n v="27.42"/>
    <n v="1"/>
    <n v="11.24"/>
    <s v="Profit"/>
  </r>
  <r>
    <d v="2017-11-21T00:00:00"/>
    <x v="3"/>
    <x v="10"/>
    <x v="429"/>
    <s v="Barry Franz20171121"/>
    <x v="4701"/>
    <x v="3"/>
    <x v="0"/>
    <x v="2"/>
    <s v="Eldon Portable Mobile Manager"/>
    <n v="56.56"/>
    <n v="2"/>
    <n v="15.27"/>
    <s v="Profit"/>
  </r>
  <r>
    <d v="2017-11-21T00:00:00"/>
    <x v="3"/>
    <x v="10"/>
    <x v="429"/>
    <s v="Barry Franz20171121"/>
    <x v="4701"/>
    <x v="3"/>
    <x v="0"/>
    <x v="4"/>
    <s v="Newell 344"/>
    <n v="5.56"/>
    <n v="2"/>
    <n v="1.45"/>
    <s v="Profit"/>
  </r>
  <r>
    <d v="2017-11-21T00:00:00"/>
    <x v="3"/>
    <x v="10"/>
    <x v="429"/>
    <s v="Barry Franz20171121"/>
    <x v="4701"/>
    <x v="3"/>
    <x v="0"/>
    <x v="7"/>
    <s v="Advantus T-Pin Paper Clips"/>
    <n v="9.02"/>
    <n v="2"/>
    <n v="3.52"/>
    <s v="Profit"/>
  </r>
  <r>
    <d v="2017-11-21T00:00:00"/>
    <x v="3"/>
    <x v="10"/>
    <x v="429"/>
    <s v="Barry Franz20171121"/>
    <x v="4701"/>
    <x v="3"/>
    <x v="0"/>
    <x v="12"/>
    <s v="Acco Six-Outlet Power Strip, 4' Cord Length"/>
    <n v="8.6199999999999992"/>
    <n v="1"/>
    <n v="2.2400000000000002"/>
    <s v="Profit"/>
  </r>
  <r>
    <d v="2017-11-21T00:00:00"/>
    <x v="3"/>
    <x v="10"/>
    <x v="429"/>
    <s v="Barry Franz20171121"/>
    <x v="4701"/>
    <x v="3"/>
    <x v="2"/>
    <x v="6"/>
    <s v="Mitel MiVoice 5330e IP Phone"/>
    <n v="659.98"/>
    <n v="3"/>
    <n v="49.5"/>
    <s v="Profit"/>
  </r>
  <r>
    <d v="2017-11-21T00:00:00"/>
    <x v="3"/>
    <x v="10"/>
    <x v="204"/>
    <s v="Cindy Chapman20171121"/>
    <x v="4702"/>
    <x v="2"/>
    <x v="0"/>
    <x v="0"/>
    <s v="Xerox 1972"/>
    <n v="8.4499999999999993"/>
    <n v="2"/>
    <n v="2.64"/>
    <s v="Profit"/>
  </r>
  <r>
    <d v="2017-11-21T00:00:00"/>
    <x v="3"/>
    <x v="10"/>
    <x v="204"/>
    <s v="Cindy Chapman20171121"/>
    <x v="4702"/>
    <x v="2"/>
    <x v="0"/>
    <x v="2"/>
    <s v="Recycled Eldon Regeneration Jumbo File"/>
    <n v="39.299999999999997"/>
    <n v="4"/>
    <n v="3.93"/>
    <s v="Profit"/>
  </r>
  <r>
    <d v="2017-11-21T00:00:00"/>
    <x v="3"/>
    <x v="10"/>
    <x v="225"/>
    <s v="Patrick Jones20171121"/>
    <x v="4703"/>
    <x v="3"/>
    <x v="0"/>
    <x v="4"/>
    <s v="Newell 332"/>
    <n v="11.76"/>
    <n v="4"/>
    <n v="3.18"/>
    <s v="Profit"/>
  </r>
  <r>
    <d v="2017-11-21T00:00:00"/>
    <x v="3"/>
    <x v="10"/>
    <x v="225"/>
    <s v="Patrick Jones20171121"/>
    <x v="4703"/>
    <x v="3"/>
    <x v="0"/>
    <x v="3"/>
    <s v="Canvas Sectional Post Binders"/>
    <n v="40.74"/>
    <n v="2"/>
    <n v="14.77"/>
    <s v="Profit"/>
  </r>
  <r>
    <d v="2017-11-21T00:00:00"/>
    <x v="3"/>
    <x v="10"/>
    <x v="74"/>
    <s v="Chloris Kastensmidt20171121"/>
    <x v="4704"/>
    <x v="22"/>
    <x v="0"/>
    <x v="3"/>
    <s v="Vinyl Sectional Post Binders"/>
    <n v="150.80000000000001"/>
    <n v="5"/>
    <n v="56.55"/>
    <s v="Profit"/>
  </r>
  <r>
    <d v="2017-11-21T00:00:00"/>
    <x v="3"/>
    <x v="10"/>
    <x v="74"/>
    <s v="Chloris Kastensmidt20171121"/>
    <x v="4704"/>
    <x v="22"/>
    <x v="2"/>
    <x v="15"/>
    <s v="3D Systems Cube Printer, 2nd Generation, White"/>
    <n v="1039.99"/>
    <n v="1"/>
    <n v="104"/>
    <s v="Profit"/>
  </r>
  <r>
    <d v="2017-11-21T00:00:00"/>
    <x v="3"/>
    <x v="10"/>
    <x v="74"/>
    <s v="Chloris Kastensmidt20171121"/>
    <x v="4704"/>
    <x v="22"/>
    <x v="0"/>
    <x v="0"/>
    <s v="Xerox 209"/>
    <n v="51.84"/>
    <n v="8"/>
    <n v="24.88"/>
    <s v="Profit"/>
  </r>
  <r>
    <d v="2017-11-21T00:00:00"/>
    <x v="3"/>
    <x v="10"/>
    <x v="742"/>
    <s v="Henia Zydlo20171121"/>
    <x v="4705"/>
    <x v="0"/>
    <x v="2"/>
    <x v="6"/>
    <s v="Motorola HK250 Universal Bluetooth Headset"/>
    <n v="55.18"/>
    <n v="3"/>
    <n v="-12.41"/>
    <s v="Loss"/>
  </r>
  <r>
    <d v="2017-11-22T00:00:00"/>
    <x v="3"/>
    <x v="10"/>
    <x v="251"/>
    <s v="Frank Olsen20171122"/>
    <x v="4706"/>
    <x v="0"/>
    <x v="0"/>
    <x v="4"/>
    <s v="Newell 314"/>
    <n v="35.71"/>
    <n v="8"/>
    <n v="2.23"/>
    <s v="Profit"/>
  </r>
  <r>
    <d v="2017-11-23T00:00:00"/>
    <x v="3"/>
    <x v="10"/>
    <x v="744"/>
    <s v="Janet Martin20171123"/>
    <x v="4707"/>
    <x v="25"/>
    <x v="2"/>
    <x v="9"/>
    <s v="Memorex Mini Travel Drive 8 GB USB 2.0 Flash Drive"/>
    <n v="74.11"/>
    <n v="8"/>
    <n v="17.600000000000001"/>
    <s v="Profit"/>
  </r>
  <r>
    <d v="2017-11-23T00:00:00"/>
    <x v="3"/>
    <x v="10"/>
    <x v="744"/>
    <s v="Janet Martin20171123"/>
    <x v="4707"/>
    <x v="25"/>
    <x v="2"/>
    <x v="6"/>
    <s v="Speck Products Candyshell Flip Case"/>
    <n v="27.99"/>
    <n v="1"/>
    <n v="2.1"/>
    <s v="Profit"/>
  </r>
  <r>
    <d v="2017-11-23T00:00:00"/>
    <x v="3"/>
    <x v="10"/>
    <x v="744"/>
    <s v="Janet Martin20171123"/>
    <x v="4707"/>
    <x v="25"/>
    <x v="0"/>
    <x v="4"/>
    <s v="Newell Chalk Holder"/>
    <n v="3.3"/>
    <n v="1"/>
    <n v="1.07"/>
    <s v="Profit"/>
  </r>
  <r>
    <d v="2017-11-23T00:00:00"/>
    <x v="3"/>
    <x v="10"/>
    <x v="362"/>
    <s v="Janet Molinari20171123"/>
    <x v="4708"/>
    <x v="14"/>
    <x v="1"/>
    <x v="8"/>
    <s v="Coloredge Poster Frame"/>
    <n v="28.4"/>
    <n v="2"/>
    <n v="11.08"/>
    <s v="Profit"/>
  </r>
  <r>
    <d v="2017-11-23T00:00:00"/>
    <x v="3"/>
    <x v="10"/>
    <x v="362"/>
    <s v="Janet Molinari20171123"/>
    <x v="4708"/>
    <x v="14"/>
    <x v="0"/>
    <x v="3"/>
    <s v="GBC VeloBinder Manual Binding System"/>
    <n v="287.92"/>
    <n v="8"/>
    <n v="138.19999999999999"/>
    <s v="Profit"/>
  </r>
  <r>
    <d v="2017-11-23T00:00:00"/>
    <x v="3"/>
    <x v="10"/>
    <x v="210"/>
    <s v="Tamara Dahlen20171123"/>
    <x v="4709"/>
    <x v="2"/>
    <x v="1"/>
    <x v="8"/>
    <s v="OIC Stacking Trays"/>
    <n v="24.05"/>
    <n v="9"/>
    <n v="7.21"/>
    <s v="Profit"/>
  </r>
  <r>
    <d v="2017-11-23T00:00:00"/>
    <x v="3"/>
    <x v="10"/>
    <x v="136"/>
    <s v="Frank Hawley20171123"/>
    <x v="4710"/>
    <x v="2"/>
    <x v="0"/>
    <x v="3"/>
    <s v="GBC Standard Therm-A-Bind Covers"/>
    <n v="7.48"/>
    <n v="1"/>
    <n v="-5.98"/>
    <s v="Loss"/>
  </r>
  <r>
    <d v="2017-11-23T00:00:00"/>
    <x v="3"/>
    <x v="10"/>
    <x v="616"/>
    <s v="Christopher Martinez20171123"/>
    <x v="4711"/>
    <x v="1"/>
    <x v="1"/>
    <x v="8"/>
    <s v="Contemporary Wood/Metal Frame"/>
    <n v="6.46"/>
    <n v="1"/>
    <n v="-4.04"/>
    <s v="Loss"/>
  </r>
  <r>
    <d v="2017-11-23T00:00:00"/>
    <x v="3"/>
    <x v="10"/>
    <x v="616"/>
    <s v="Christopher Martinez20171123"/>
    <x v="4711"/>
    <x v="1"/>
    <x v="0"/>
    <x v="1"/>
    <s v="Avery File Folder Labels"/>
    <n v="11.52"/>
    <n v="5"/>
    <n v="4.18"/>
    <s v="Profit"/>
  </r>
  <r>
    <d v="2017-11-23T00:00:00"/>
    <x v="3"/>
    <x v="10"/>
    <x v="616"/>
    <s v="Christopher Martinez20171123"/>
    <x v="4711"/>
    <x v="1"/>
    <x v="2"/>
    <x v="6"/>
    <s v="Toshiba IPT2010-SD IPÂ Telephone"/>
    <n v="222.38"/>
    <n v="2"/>
    <n v="16.68"/>
    <s v="Profit"/>
  </r>
  <r>
    <d v="2017-11-23T00:00:00"/>
    <x v="3"/>
    <x v="10"/>
    <x v="545"/>
    <s v="Alan Hwang20171123"/>
    <x v="4712"/>
    <x v="0"/>
    <x v="2"/>
    <x v="6"/>
    <s v="Panasonic KX TS208W Corded phone"/>
    <n v="195.96"/>
    <n v="5"/>
    <n v="19.600000000000001"/>
    <s v="Profit"/>
  </r>
  <r>
    <d v="2017-11-23T00:00:00"/>
    <x v="3"/>
    <x v="10"/>
    <x v="284"/>
    <s v="Dan Campbell20171123"/>
    <x v="4713"/>
    <x v="14"/>
    <x v="0"/>
    <x v="14"/>
    <s v="Staple remover"/>
    <n v="4.3600000000000003"/>
    <n v="2"/>
    <n v="0.17"/>
    <s v="Profit"/>
  </r>
  <r>
    <d v="2017-11-23T00:00:00"/>
    <x v="3"/>
    <x v="10"/>
    <x v="10"/>
    <s v="Chris Selesnick20171123"/>
    <x v="4714"/>
    <x v="1"/>
    <x v="0"/>
    <x v="0"/>
    <s v="Xerox 1959"/>
    <n v="10.69"/>
    <n v="2"/>
    <n v="3.74"/>
    <s v="Profit"/>
  </r>
  <r>
    <d v="2017-11-23T00:00:00"/>
    <x v="3"/>
    <x v="10"/>
    <x v="359"/>
    <s v="Jennifer Patt20171123"/>
    <x v="4715"/>
    <x v="0"/>
    <x v="0"/>
    <x v="0"/>
    <s v="Xerox 22"/>
    <n v="36.29"/>
    <n v="7"/>
    <n v="12.7"/>
    <s v="Profit"/>
  </r>
  <r>
    <d v="2017-11-23T00:00:00"/>
    <x v="3"/>
    <x v="10"/>
    <x v="359"/>
    <s v="Jennifer Patt20171123"/>
    <x v="4715"/>
    <x v="0"/>
    <x v="0"/>
    <x v="0"/>
    <s v="Xerox 1942"/>
    <n v="78.3"/>
    <n v="2"/>
    <n v="29.36"/>
    <s v="Profit"/>
  </r>
  <r>
    <d v="2017-11-23T00:00:00"/>
    <x v="3"/>
    <x v="10"/>
    <x v="359"/>
    <s v="Jennifer Patt20171123"/>
    <x v="4715"/>
    <x v="0"/>
    <x v="1"/>
    <x v="13"/>
    <s v="Lesro Round Back Collection Coffee Table, End Table"/>
    <n v="127.79"/>
    <n v="1"/>
    <n v="-31.03"/>
    <s v="Loss"/>
  </r>
  <r>
    <d v="2017-11-23T00:00:00"/>
    <x v="3"/>
    <x v="10"/>
    <x v="359"/>
    <s v="Jennifer Patt20171123"/>
    <x v="4715"/>
    <x v="0"/>
    <x v="0"/>
    <x v="3"/>
    <s v="Aluminum Screw Posts"/>
    <n v="6.1"/>
    <n v="2"/>
    <n v="-9.16"/>
    <s v="Loss"/>
  </r>
  <r>
    <d v="2017-11-24T00:00:00"/>
    <x v="3"/>
    <x v="10"/>
    <x v="217"/>
    <s v="Greg Tran20171124"/>
    <x v="4716"/>
    <x v="0"/>
    <x v="0"/>
    <x v="7"/>
    <s v="Advantus T-Pin Paper Clips"/>
    <n v="10.82"/>
    <n v="3"/>
    <n v="2.57"/>
    <s v="Profit"/>
  </r>
  <r>
    <d v="2017-11-24T00:00:00"/>
    <x v="3"/>
    <x v="10"/>
    <x v="477"/>
    <s v="Todd Sumrall20171124"/>
    <x v="4717"/>
    <x v="20"/>
    <x v="0"/>
    <x v="0"/>
    <s v="Adams Telephone Message Book W/Dividers/Space For Phone Numbers, 5 1/4&quot;X8 1/2&quot;, 300/Messages"/>
    <n v="5.88"/>
    <n v="1"/>
    <n v="2.88"/>
    <s v="Profit"/>
  </r>
  <r>
    <d v="2017-11-24T00:00:00"/>
    <x v="3"/>
    <x v="10"/>
    <x v="477"/>
    <s v="Todd Sumrall20171124"/>
    <x v="4717"/>
    <x v="20"/>
    <x v="1"/>
    <x v="5"/>
    <s v="Global Ergonomic Managers Chair"/>
    <n v="977.29"/>
    <n v="6"/>
    <n v="173.74"/>
    <s v="Profit"/>
  </r>
  <r>
    <d v="2017-11-24T00:00:00"/>
    <x v="3"/>
    <x v="10"/>
    <x v="138"/>
    <s v="Roland Schwarz20171124"/>
    <x v="4718"/>
    <x v="9"/>
    <x v="2"/>
    <x v="6"/>
    <s v="Motorla HX550 Universal Bluetooth Headset"/>
    <n v="79.099999999999994"/>
    <n v="2"/>
    <n v="39.549999999999997"/>
    <s v="Profit"/>
  </r>
  <r>
    <d v="2017-11-24T00:00:00"/>
    <x v="3"/>
    <x v="10"/>
    <x v="138"/>
    <s v="Roland Schwarz20171124"/>
    <x v="4718"/>
    <x v="9"/>
    <x v="0"/>
    <x v="3"/>
    <s v="Wilson Jones Ledger-Size, Piano-Hinge Binder, 2&quot;, Blue"/>
    <n v="327.84"/>
    <n v="8"/>
    <n v="157.36000000000001"/>
    <s v="Profit"/>
  </r>
  <r>
    <d v="2017-11-24T00:00:00"/>
    <x v="3"/>
    <x v="10"/>
    <x v="365"/>
    <s v="Frank Merwin20171124"/>
    <x v="4719"/>
    <x v="5"/>
    <x v="0"/>
    <x v="3"/>
    <s v="Avery Durable Binders"/>
    <n v="2.88"/>
    <n v="1"/>
    <n v="1.41"/>
    <s v="Profit"/>
  </r>
  <r>
    <d v="2017-11-24T00:00:00"/>
    <x v="3"/>
    <x v="10"/>
    <x v="365"/>
    <s v="Frank Merwin20171124"/>
    <x v="4719"/>
    <x v="5"/>
    <x v="0"/>
    <x v="2"/>
    <s v="Iceberg Mobile Mega Data/Printer Cart"/>
    <n v="1443.96"/>
    <n v="12"/>
    <n v="375.43"/>
    <s v="Profit"/>
  </r>
  <r>
    <d v="2017-11-24T00:00:00"/>
    <x v="3"/>
    <x v="10"/>
    <x v="20"/>
    <s v="Mark Van Huff20171124"/>
    <x v="4720"/>
    <x v="12"/>
    <x v="0"/>
    <x v="3"/>
    <s v="GBC Recycled Grain Textured Covers"/>
    <n v="20.72"/>
    <n v="2"/>
    <n v="-15.2"/>
    <s v="Loss"/>
  </r>
  <r>
    <d v="2017-11-24T00:00:00"/>
    <x v="3"/>
    <x v="10"/>
    <x v="20"/>
    <s v="Mark Van Huff20171124"/>
    <x v="4720"/>
    <x v="12"/>
    <x v="0"/>
    <x v="2"/>
    <s v="Fellowes Bankers Box Staxonsteel Drawer File/Stacking System"/>
    <n v="415.87"/>
    <n v="8"/>
    <n v="-41.59"/>
    <s v="Loss"/>
  </r>
  <r>
    <d v="2017-11-24T00:00:00"/>
    <x v="3"/>
    <x v="10"/>
    <x v="548"/>
    <s v="Michael Dominguez20171124"/>
    <x v="4721"/>
    <x v="25"/>
    <x v="0"/>
    <x v="3"/>
    <s v="Avery Durable Slant Ring Binders"/>
    <n v="19.010000000000002"/>
    <n v="8"/>
    <n v="-12.67"/>
    <s v="Loss"/>
  </r>
  <r>
    <d v="2017-11-24T00:00:00"/>
    <x v="3"/>
    <x v="10"/>
    <x v="75"/>
    <s v="Kelly Andreada20171124"/>
    <x v="4722"/>
    <x v="20"/>
    <x v="0"/>
    <x v="4"/>
    <s v="Crayola Anti Dust Chalk, 12/Pack"/>
    <n v="16.38"/>
    <n v="9"/>
    <n v="7.37"/>
    <s v="Profit"/>
  </r>
  <r>
    <d v="2017-11-24T00:00:00"/>
    <x v="3"/>
    <x v="10"/>
    <x v="75"/>
    <s v="Kelly Andreada20171124"/>
    <x v="4722"/>
    <x v="20"/>
    <x v="0"/>
    <x v="10"/>
    <s v="Ames Color-File Green Diamond Border X-ray Mailers"/>
    <n v="167.96"/>
    <n v="2"/>
    <n v="78.94"/>
    <s v="Profit"/>
  </r>
  <r>
    <d v="2017-11-24T00:00:00"/>
    <x v="3"/>
    <x v="10"/>
    <x v="75"/>
    <s v="Kelly Andreada20171124"/>
    <x v="4722"/>
    <x v="20"/>
    <x v="1"/>
    <x v="11"/>
    <s v="O'Sullivan Plantations 2-Door Library in Landvery Oak"/>
    <n v="321.57"/>
    <n v="2"/>
    <n v="-16.079999999999998"/>
    <s v="Loss"/>
  </r>
  <r>
    <d v="2017-11-24T00:00:00"/>
    <x v="3"/>
    <x v="10"/>
    <x v="75"/>
    <s v="Kelly Andreada20171124"/>
    <x v="4722"/>
    <x v="20"/>
    <x v="0"/>
    <x v="0"/>
    <s v="Xerox 214"/>
    <n v="12.96"/>
    <n v="2"/>
    <n v="6.22"/>
    <s v="Profit"/>
  </r>
  <r>
    <d v="2017-11-24T00:00:00"/>
    <x v="3"/>
    <x v="10"/>
    <x v="190"/>
    <s v="Patrick Gardner20171124"/>
    <x v="4723"/>
    <x v="3"/>
    <x v="0"/>
    <x v="4"/>
    <s v="BIC Liqua Brite Liner"/>
    <n v="27.76"/>
    <n v="4"/>
    <n v="9.99"/>
    <s v="Profit"/>
  </r>
  <r>
    <d v="2017-11-24T00:00:00"/>
    <x v="3"/>
    <x v="10"/>
    <x v="678"/>
    <s v="Shaun Chance20171124"/>
    <x v="4724"/>
    <x v="2"/>
    <x v="2"/>
    <x v="6"/>
    <s v="Blue Parrot B250XT Professional Grade Wireless BluetoothÂ HeadsetÂ with"/>
    <n v="89.99"/>
    <n v="2"/>
    <n v="-15"/>
    <s v="Loss"/>
  </r>
  <r>
    <d v="2017-11-24T00:00:00"/>
    <x v="3"/>
    <x v="10"/>
    <x v="678"/>
    <s v="Shaun Chance20171124"/>
    <x v="4724"/>
    <x v="2"/>
    <x v="0"/>
    <x v="0"/>
    <s v="Xerox 1919"/>
    <n v="229.54"/>
    <n v="7"/>
    <n v="83.21"/>
    <s v="Profit"/>
  </r>
  <r>
    <d v="2017-11-24T00:00:00"/>
    <x v="3"/>
    <x v="10"/>
    <x v="196"/>
    <s v="Brooke Gillingham20171124"/>
    <x v="4725"/>
    <x v="42"/>
    <x v="0"/>
    <x v="2"/>
    <s v="Fellowes Bases and Tops For Staxonsteel/High-Stak Systems"/>
    <n v="33.29"/>
    <n v="1"/>
    <n v="7.99"/>
    <s v="Profit"/>
  </r>
  <r>
    <d v="2017-11-24T00:00:00"/>
    <x v="3"/>
    <x v="10"/>
    <x v="378"/>
    <s v="Patrick Ryan20171124"/>
    <x v="4726"/>
    <x v="3"/>
    <x v="0"/>
    <x v="0"/>
    <s v="Southworth 100% RÃ©sumÃ© Paper, 24lb."/>
    <n v="7.78"/>
    <n v="1"/>
    <n v="3.5"/>
    <s v="Profit"/>
  </r>
  <r>
    <d v="2017-11-24T00:00:00"/>
    <x v="3"/>
    <x v="10"/>
    <x v="739"/>
    <s v="Jason Gross20171124"/>
    <x v="4727"/>
    <x v="0"/>
    <x v="0"/>
    <x v="12"/>
    <s v="Holmes Replacement Filter for HEPA Air Cleaner, Very Large Room, HEPA Filter"/>
    <n v="13.76"/>
    <n v="1"/>
    <n v="-24.77"/>
    <s v="Loss"/>
  </r>
  <r>
    <d v="2017-11-24T00:00:00"/>
    <x v="3"/>
    <x v="10"/>
    <x v="706"/>
    <s v="Maribeth Yedwab20171124"/>
    <x v="4728"/>
    <x v="15"/>
    <x v="0"/>
    <x v="3"/>
    <s v="Mead 1st Gear 2&quot; Zipper Binder, Asst. Colors"/>
    <n v="11.67"/>
    <n v="3"/>
    <n v="-7.78"/>
    <s v="Loss"/>
  </r>
  <r>
    <d v="2017-11-24T00:00:00"/>
    <x v="3"/>
    <x v="10"/>
    <x v="706"/>
    <s v="Maribeth Yedwab20171124"/>
    <x v="4728"/>
    <x v="15"/>
    <x v="0"/>
    <x v="10"/>
    <s v="Peel &amp; Seel Recycled Catalog Envelopes, Brown"/>
    <n v="64.849999999999994"/>
    <n v="7"/>
    <n v="24.32"/>
    <s v="Profit"/>
  </r>
  <r>
    <d v="2017-11-24T00:00:00"/>
    <x v="3"/>
    <x v="10"/>
    <x v="443"/>
    <s v="Beth Paige20171124"/>
    <x v="4729"/>
    <x v="3"/>
    <x v="1"/>
    <x v="13"/>
    <s v="Hon Practical Foundations 30 x 60 Training Table, Light Gray/Charcoal"/>
    <n v="364.08"/>
    <n v="2"/>
    <n v="9.1"/>
    <s v="Profit"/>
  </r>
  <r>
    <d v="2017-11-24T00:00:00"/>
    <x v="3"/>
    <x v="10"/>
    <x v="443"/>
    <s v="Beth Paige20171124"/>
    <x v="4729"/>
    <x v="3"/>
    <x v="1"/>
    <x v="13"/>
    <s v="Hon 61000 Series Interactive Training Tables"/>
    <n v="71.09"/>
    <n v="2"/>
    <n v="-1.78"/>
    <s v="Loss"/>
  </r>
  <r>
    <d v="2017-11-24T00:00:00"/>
    <x v="3"/>
    <x v="10"/>
    <x v="154"/>
    <s v="John Lee20171124"/>
    <x v="4730"/>
    <x v="3"/>
    <x v="2"/>
    <x v="9"/>
    <s v="Memorex Mini Travel Drive 16 GB USB 2.0 Flash Drive"/>
    <n v="223.58"/>
    <n v="14"/>
    <n v="87.2"/>
    <s v="Profit"/>
  </r>
  <r>
    <d v="2017-11-25T00:00:00"/>
    <x v="3"/>
    <x v="10"/>
    <x v="381"/>
    <s v="Sam Zeldin20171125"/>
    <x v="4731"/>
    <x v="14"/>
    <x v="0"/>
    <x v="2"/>
    <s v="Office Impressions Heavy Duty Welded Shelving &amp; Multimedia Storage Drawers"/>
    <n v="501.81"/>
    <n v="3"/>
    <n v="0"/>
    <s v="Loss"/>
  </r>
  <r>
    <d v="2017-11-25T00:00:00"/>
    <x v="3"/>
    <x v="10"/>
    <x v="32"/>
    <s v="Bradley Drucker20171125"/>
    <x v="4732"/>
    <x v="3"/>
    <x v="1"/>
    <x v="11"/>
    <s v="Sauder Forest Hills Library, Woodland Oak Finish"/>
    <n v="359.5"/>
    <n v="3"/>
    <n v="-29.61"/>
    <s v="Loss"/>
  </r>
  <r>
    <d v="2017-11-25T00:00:00"/>
    <x v="3"/>
    <x v="10"/>
    <x v="32"/>
    <s v="Bradley Drucker20171125"/>
    <x v="4732"/>
    <x v="3"/>
    <x v="0"/>
    <x v="2"/>
    <s v="Sterilite Officeware Hinged File Box"/>
    <n v="10.48"/>
    <n v="1"/>
    <n v="2.83"/>
    <s v="Profit"/>
  </r>
  <r>
    <d v="2017-11-25T00:00:00"/>
    <x v="3"/>
    <x v="10"/>
    <x v="615"/>
    <s v="Edward Becker20171125"/>
    <x v="4733"/>
    <x v="3"/>
    <x v="2"/>
    <x v="6"/>
    <s v="PayAnywhere Card Reader"/>
    <n v="39.96"/>
    <n v="5"/>
    <n v="3.5"/>
    <s v="Profit"/>
  </r>
  <r>
    <d v="2017-11-25T00:00:00"/>
    <x v="3"/>
    <x v="10"/>
    <x v="615"/>
    <s v="Edward Becker20171125"/>
    <x v="4733"/>
    <x v="3"/>
    <x v="0"/>
    <x v="0"/>
    <s v="Adams Telephone Message Book W/Dividers/Space For Phone Numbers, 5 1/4&quot;X8 1/2&quot;, 200/Messages"/>
    <n v="34.08"/>
    <n v="6"/>
    <n v="15.34"/>
    <s v="Profit"/>
  </r>
  <r>
    <d v="2017-11-25T00:00:00"/>
    <x v="3"/>
    <x v="10"/>
    <x v="16"/>
    <s v="Delfina Latchford20171125"/>
    <x v="4734"/>
    <x v="4"/>
    <x v="0"/>
    <x v="0"/>
    <s v="Wirebound Message Book, 4 per Page"/>
    <n v="48.87"/>
    <n v="9"/>
    <n v="23.95"/>
    <s v="Profit"/>
  </r>
  <r>
    <d v="2017-11-25T00:00:00"/>
    <x v="3"/>
    <x v="10"/>
    <x v="742"/>
    <s v="Henia Zydlo20171125"/>
    <x v="4735"/>
    <x v="16"/>
    <x v="1"/>
    <x v="11"/>
    <s v="O'Sullivan Manor Hill 2-Door Library in Brianna Oak"/>
    <n v="723.92"/>
    <n v="5"/>
    <n v="-81.44"/>
    <s v="Loss"/>
  </r>
  <r>
    <d v="2017-11-25T00:00:00"/>
    <x v="3"/>
    <x v="10"/>
    <x v="501"/>
    <s v="Tracy Zic20171125"/>
    <x v="4736"/>
    <x v="3"/>
    <x v="0"/>
    <x v="4"/>
    <s v="DIXON Oriole Pencils"/>
    <n v="5.16"/>
    <n v="2"/>
    <n v="1.34"/>
    <s v="Profit"/>
  </r>
  <r>
    <d v="2017-11-25T00:00:00"/>
    <x v="3"/>
    <x v="10"/>
    <x v="644"/>
    <s v="Rose O'Brian20171125"/>
    <x v="4737"/>
    <x v="0"/>
    <x v="2"/>
    <x v="6"/>
    <s v="Blue Parrot B250XT Professional Grade Wireless BluetoothÂ HeadsetÂ with"/>
    <n v="299.95999999999998"/>
    <n v="5"/>
    <n v="37.5"/>
    <s v="Profit"/>
  </r>
  <r>
    <d v="2017-11-25T00:00:00"/>
    <x v="3"/>
    <x v="10"/>
    <x v="644"/>
    <s v="Rose O'Brian20171125"/>
    <x v="4737"/>
    <x v="0"/>
    <x v="0"/>
    <x v="12"/>
    <s v="Fellowes Command Center 5-outlet power strip"/>
    <n v="67.84"/>
    <n v="5"/>
    <n v="-179.78"/>
    <s v="Loss"/>
  </r>
  <r>
    <d v="2017-11-25T00:00:00"/>
    <x v="3"/>
    <x v="10"/>
    <x v="644"/>
    <s v="Rose O'Brian20171125"/>
    <x v="4737"/>
    <x v="0"/>
    <x v="1"/>
    <x v="5"/>
    <s v="Hon Deluxe Fabric Upholstered Stacking Chairs"/>
    <n v="853.93"/>
    <n v="5"/>
    <n v="-24.4"/>
    <s v="Loss"/>
  </r>
  <r>
    <d v="2017-11-25T00:00:00"/>
    <x v="3"/>
    <x v="10"/>
    <x v="644"/>
    <s v="Rose O'Brian20171125"/>
    <x v="4737"/>
    <x v="0"/>
    <x v="0"/>
    <x v="4"/>
    <s v="Avery Hi-Liter Smear-Safe Highlighters"/>
    <n v="18.690000000000001"/>
    <n v="4"/>
    <n v="3.74"/>
    <s v="Profit"/>
  </r>
  <r>
    <d v="2017-11-25T00:00:00"/>
    <x v="3"/>
    <x v="10"/>
    <x v="14"/>
    <s v="Brendan Sweed20171125"/>
    <x v="4738"/>
    <x v="5"/>
    <x v="1"/>
    <x v="5"/>
    <s v="Office Star - Professional Matrix Back Chair with 2-to-1 Synchro Tilt and Mesh Fabric Seat"/>
    <n v="701.96"/>
    <n v="2"/>
    <n v="168.47"/>
    <s v="Profit"/>
  </r>
  <r>
    <d v="2017-11-26T00:00:00"/>
    <x v="3"/>
    <x v="10"/>
    <x v="462"/>
    <s v="Lynn Smith20171126"/>
    <x v="4739"/>
    <x v="24"/>
    <x v="1"/>
    <x v="8"/>
    <s v="Executive Impressions Supervisor Wall Clock"/>
    <n v="126.3"/>
    <n v="3"/>
    <n v="40.42"/>
    <s v="Profit"/>
  </r>
  <r>
    <d v="2017-11-26T00:00:00"/>
    <x v="3"/>
    <x v="10"/>
    <x v="462"/>
    <s v="Lynn Smith20171126"/>
    <x v="4739"/>
    <x v="24"/>
    <x v="2"/>
    <x v="9"/>
    <s v="SanDisk Cruzer 32 GB USB Flash Drive"/>
    <n v="38.04"/>
    <n v="2"/>
    <n v="12.17"/>
    <s v="Profit"/>
  </r>
  <r>
    <d v="2017-11-26T00:00:00"/>
    <x v="3"/>
    <x v="10"/>
    <x v="235"/>
    <s v="Liz Thompson20171126"/>
    <x v="4740"/>
    <x v="10"/>
    <x v="2"/>
    <x v="6"/>
    <s v="Motorola L804"/>
    <n v="220.75"/>
    <n v="8"/>
    <n v="-40.47"/>
    <s v="Loss"/>
  </r>
  <r>
    <d v="2017-11-26T00:00:00"/>
    <x v="3"/>
    <x v="10"/>
    <x v="512"/>
    <s v="Adam Hart20171126"/>
    <x v="4741"/>
    <x v="4"/>
    <x v="0"/>
    <x v="4"/>
    <s v="Newell 347"/>
    <n v="12.84"/>
    <n v="3"/>
    <n v="3.72"/>
    <s v="Profit"/>
  </r>
  <r>
    <d v="2017-11-26T00:00:00"/>
    <x v="3"/>
    <x v="10"/>
    <x v="369"/>
    <s v="Corey Catlett20171126"/>
    <x v="4742"/>
    <x v="10"/>
    <x v="0"/>
    <x v="12"/>
    <s v="Holmes HEPA Air Purifier"/>
    <n v="52.27"/>
    <n v="3"/>
    <n v="9.8000000000000007"/>
    <s v="Profit"/>
  </r>
  <r>
    <d v="2017-11-26T00:00:00"/>
    <x v="3"/>
    <x v="10"/>
    <x v="369"/>
    <s v="Corey Catlett20171126"/>
    <x v="4742"/>
    <x v="10"/>
    <x v="0"/>
    <x v="12"/>
    <s v="Fellowes Superior 10 Outlet Split Surge Protector"/>
    <n v="213.14"/>
    <n v="7"/>
    <n v="23.98"/>
    <s v="Profit"/>
  </r>
  <r>
    <d v="2017-11-26T00:00:00"/>
    <x v="3"/>
    <x v="10"/>
    <x v="606"/>
    <s v="Guy Thornton20171126"/>
    <x v="4743"/>
    <x v="1"/>
    <x v="0"/>
    <x v="3"/>
    <s v="GBC Premium Transparent Covers with Diagonal Lined Pattern"/>
    <n v="33.57"/>
    <n v="8"/>
    <n v="-53.71"/>
    <s v="Loss"/>
  </r>
  <r>
    <d v="2017-11-26T00:00:00"/>
    <x v="3"/>
    <x v="10"/>
    <x v="215"/>
    <s v="Frank Gastineau20171126"/>
    <x v="4744"/>
    <x v="20"/>
    <x v="0"/>
    <x v="12"/>
    <s v="Black &amp; Decker Filter for Double Action Dustbuster Cordless Vac BLDV7210"/>
    <n v="58.73"/>
    <n v="7"/>
    <n v="14.68"/>
    <s v="Profit"/>
  </r>
  <r>
    <d v="2017-11-26T00:00:00"/>
    <x v="3"/>
    <x v="10"/>
    <x v="215"/>
    <s v="Frank Gastineau20171126"/>
    <x v="4744"/>
    <x v="20"/>
    <x v="0"/>
    <x v="3"/>
    <s v="Binding Machine Supplies"/>
    <n v="93.34"/>
    <n v="4"/>
    <n v="32.67"/>
    <s v="Profit"/>
  </r>
  <r>
    <d v="2017-11-26T00:00:00"/>
    <x v="3"/>
    <x v="10"/>
    <x v="722"/>
    <s v="Tonja Turnell20171126"/>
    <x v="4745"/>
    <x v="18"/>
    <x v="1"/>
    <x v="13"/>
    <s v="KI Adjustable-Height Table"/>
    <n v="257.94"/>
    <n v="3"/>
    <n v="67.06"/>
    <s v="Profit"/>
  </r>
  <r>
    <d v="2017-11-26T00:00:00"/>
    <x v="3"/>
    <x v="10"/>
    <x v="722"/>
    <s v="Tonja Turnell20171126"/>
    <x v="4745"/>
    <x v="18"/>
    <x v="2"/>
    <x v="6"/>
    <s v="Samsung Galaxy S4 Mini"/>
    <n v="1879.96"/>
    <n v="4"/>
    <n v="545.19000000000005"/>
    <s v="Profit"/>
  </r>
  <r>
    <d v="2017-11-26T00:00:00"/>
    <x v="3"/>
    <x v="10"/>
    <x v="722"/>
    <s v="Tonja Turnell20171126"/>
    <x v="4745"/>
    <x v="18"/>
    <x v="1"/>
    <x v="8"/>
    <s v="DAX Wood Document Frame"/>
    <n v="27.46"/>
    <n v="2"/>
    <n v="9.89"/>
    <s v="Profit"/>
  </r>
  <r>
    <d v="2017-11-26T00:00:00"/>
    <x v="3"/>
    <x v="10"/>
    <x v="722"/>
    <s v="Tonja Turnell20171126"/>
    <x v="4745"/>
    <x v="18"/>
    <x v="2"/>
    <x v="6"/>
    <s v="Innergie mMini Combo Duo USB Travel Charging Kit"/>
    <n v="89.98"/>
    <n v="2"/>
    <n v="43.19"/>
    <s v="Profit"/>
  </r>
  <r>
    <d v="2017-11-26T00:00:00"/>
    <x v="3"/>
    <x v="10"/>
    <x v="722"/>
    <s v="Tonja Turnell20171126"/>
    <x v="4745"/>
    <x v="18"/>
    <x v="1"/>
    <x v="5"/>
    <s v="SAFCO Arco Folding Chair"/>
    <n v="828.6"/>
    <n v="3"/>
    <n v="240.29"/>
    <s v="Profit"/>
  </r>
  <r>
    <d v="2017-11-26T00:00:00"/>
    <x v="3"/>
    <x v="10"/>
    <x v="46"/>
    <s v="Michael Nguyen20171126"/>
    <x v="4746"/>
    <x v="20"/>
    <x v="2"/>
    <x v="6"/>
    <s v="Plantronics Calisto P620-M USB Wireless Speakerphone System"/>
    <n v="979.95"/>
    <n v="5"/>
    <n v="264.58999999999997"/>
    <s v="Profit"/>
  </r>
  <r>
    <d v="2017-11-26T00:00:00"/>
    <x v="3"/>
    <x v="10"/>
    <x v="46"/>
    <s v="Michael Nguyen20171126"/>
    <x v="4746"/>
    <x v="20"/>
    <x v="1"/>
    <x v="8"/>
    <s v="DataProducts Ampli Magnifier Task Lamp, Black,"/>
    <n v="135.30000000000001"/>
    <n v="5"/>
    <n v="37.880000000000003"/>
    <s v="Profit"/>
  </r>
  <r>
    <d v="2017-11-27T00:00:00"/>
    <x v="3"/>
    <x v="10"/>
    <x v="291"/>
    <s v="Brian Moss20171127"/>
    <x v="4747"/>
    <x v="21"/>
    <x v="1"/>
    <x v="8"/>
    <s v="Howard Miller 13&quot; Diameter Goldtone Round Wall Clock"/>
    <n v="46.94"/>
    <n v="1"/>
    <n v="19.25"/>
    <s v="Profit"/>
  </r>
  <r>
    <d v="2017-11-27T00:00:00"/>
    <x v="3"/>
    <x v="10"/>
    <x v="291"/>
    <s v="Brian Moss20171127"/>
    <x v="4747"/>
    <x v="21"/>
    <x v="2"/>
    <x v="9"/>
    <s v="Memorex Mini Travel Drive 16 GB USB 2.0 Flash Drive"/>
    <n v="143.72999999999999"/>
    <n v="9"/>
    <n v="56.05"/>
    <s v="Profit"/>
  </r>
  <r>
    <d v="2017-11-27T00:00:00"/>
    <x v="3"/>
    <x v="10"/>
    <x v="754"/>
    <s v="Lindsay Williams20171127"/>
    <x v="4748"/>
    <x v="3"/>
    <x v="0"/>
    <x v="0"/>
    <s v="Tops White Computer Printout Paper"/>
    <n v="244.55"/>
    <n v="5"/>
    <n v="114.94"/>
    <s v="Profit"/>
  </r>
  <r>
    <d v="2017-11-27T00:00:00"/>
    <x v="3"/>
    <x v="10"/>
    <x v="754"/>
    <s v="Lindsay Williams20171127"/>
    <x v="4748"/>
    <x v="3"/>
    <x v="2"/>
    <x v="9"/>
    <s v="Enermax Briskie RF Wireless Keyboard and Mouse Combo"/>
    <n v="166.16"/>
    <n v="8"/>
    <n v="59.82"/>
    <s v="Profit"/>
  </r>
  <r>
    <d v="2017-11-27T00:00:00"/>
    <x v="3"/>
    <x v="10"/>
    <x v="440"/>
    <s v="Doug Bickford20171127"/>
    <x v="4749"/>
    <x v="25"/>
    <x v="0"/>
    <x v="4"/>
    <s v="Pencil and Crayon Sharpener"/>
    <n v="8.76"/>
    <n v="5"/>
    <n v="0.77"/>
    <s v="Profit"/>
  </r>
  <r>
    <d v="2017-11-27T00:00:00"/>
    <x v="3"/>
    <x v="10"/>
    <x v="440"/>
    <s v="Doug Bickford20171127"/>
    <x v="4749"/>
    <x v="25"/>
    <x v="0"/>
    <x v="12"/>
    <s v="Belkin 5 Outlet SurgeMaster Power Centers"/>
    <n v="43.58"/>
    <n v="1"/>
    <n v="4.3600000000000003"/>
    <s v="Profit"/>
  </r>
  <r>
    <d v="2017-11-27T00:00:00"/>
    <x v="3"/>
    <x v="10"/>
    <x v="649"/>
    <s v="Bill Donatelli20171127"/>
    <x v="4750"/>
    <x v="3"/>
    <x v="0"/>
    <x v="3"/>
    <s v="Premium Transparent Presentation Covers by GBC"/>
    <n v="117.49"/>
    <n v="7"/>
    <n v="41.12"/>
    <s v="Profit"/>
  </r>
  <r>
    <d v="2017-11-27T00:00:00"/>
    <x v="3"/>
    <x v="10"/>
    <x v="649"/>
    <s v="Bill Donatelli20171127"/>
    <x v="4750"/>
    <x v="3"/>
    <x v="1"/>
    <x v="8"/>
    <s v="Eldon 200 Class Desk Accessories"/>
    <n v="18.84"/>
    <n v="3"/>
    <n v="6.03"/>
    <s v="Profit"/>
  </r>
  <r>
    <d v="2017-11-27T00:00:00"/>
    <x v="3"/>
    <x v="10"/>
    <x v="712"/>
    <s v="Doug O'Connell20171127"/>
    <x v="4751"/>
    <x v="3"/>
    <x v="2"/>
    <x v="6"/>
    <s v="Griffin GC17055 Auxiliary Audio Cable"/>
    <n v="57.57"/>
    <n v="4"/>
    <n v="5.76"/>
    <s v="Profit"/>
  </r>
  <r>
    <d v="2017-11-27T00:00:00"/>
    <x v="3"/>
    <x v="10"/>
    <x v="218"/>
    <s v="Resi PÃ¶lking20171127"/>
    <x v="4752"/>
    <x v="20"/>
    <x v="0"/>
    <x v="4"/>
    <s v="American Pencil"/>
    <n v="6.99"/>
    <n v="3"/>
    <n v="2.0299999999999998"/>
    <s v="Profit"/>
  </r>
  <r>
    <d v="2017-11-27T00:00:00"/>
    <x v="3"/>
    <x v="10"/>
    <x v="218"/>
    <s v="Resi PÃ¶lking20171127"/>
    <x v="4752"/>
    <x v="20"/>
    <x v="0"/>
    <x v="3"/>
    <s v="Avery Flip-Chart Easel Binder, Black"/>
    <n v="107.42"/>
    <n v="6"/>
    <n v="36.26"/>
    <s v="Profit"/>
  </r>
  <r>
    <d v="2017-11-27T00:00:00"/>
    <x v="3"/>
    <x v="10"/>
    <x v="691"/>
    <s v="Justin Ritter20171127"/>
    <x v="4753"/>
    <x v="18"/>
    <x v="0"/>
    <x v="0"/>
    <s v="Xerox 1909"/>
    <n v="158.28"/>
    <n v="6"/>
    <n v="72.81"/>
    <s v="Profit"/>
  </r>
  <r>
    <d v="2017-11-27T00:00:00"/>
    <x v="3"/>
    <x v="10"/>
    <x v="691"/>
    <s v="Justin Ritter20171127"/>
    <x v="4753"/>
    <x v="18"/>
    <x v="0"/>
    <x v="3"/>
    <s v="GBC DocuBind P100 Manual Binding Machine"/>
    <n v="497.94"/>
    <n v="3"/>
    <n v="224.07"/>
    <s v="Profit"/>
  </r>
  <r>
    <d v="2017-11-28T00:00:00"/>
    <x v="3"/>
    <x v="10"/>
    <x v="237"/>
    <s v="Ross Baird20171128"/>
    <x v="4754"/>
    <x v="2"/>
    <x v="1"/>
    <x v="8"/>
    <s v="Deflect-o RollaMat Studded, Beveled Mat for Medium Pile Carpeting"/>
    <n v="516.49"/>
    <n v="7"/>
    <n v="-12.91"/>
    <s v="Loss"/>
  </r>
  <r>
    <d v="2017-11-28T00:00:00"/>
    <x v="3"/>
    <x v="10"/>
    <x v="237"/>
    <s v="Ross Baird20171128"/>
    <x v="4754"/>
    <x v="2"/>
    <x v="1"/>
    <x v="8"/>
    <s v="Luxo Professional Fluorescent Magnifier Lamp with Clamp-Mount Base"/>
    <n v="1007.23"/>
    <n v="6"/>
    <n v="75.540000000000006"/>
    <s v="Profit"/>
  </r>
  <r>
    <d v="2017-11-28T00:00:00"/>
    <x v="3"/>
    <x v="10"/>
    <x v="237"/>
    <s v="Ross Baird20171128"/>
    <x v="4754"/>
    <x v="2"/>
    <x v="1"/>
    <x v="13"/>
    <s v="Riverside Furniture Oval Coffee Table, Oval End Table, End Table with Drawer"/>
    <n v="2065.3200000000002"/>
    <n v="12"/>
    <n v="-619.6"/>
    <s v="Loss"/>
  </r>
  <r>
    <d v="2017-11-28T00:00:00"/>
    <x v="3"/>
    <x v="10"/>
    <x v="237"/>
    <s v="Ross Baird20171128"/>
    <x v="4754"/>
    <x v="2"/>
    <x v="0"/>
    <x v="0"/>
    <s v="Xerox 210"/>
    <n v="15.55"/>
    <n v="3"/>
    <n v="5.44"/>
    <s v="Profit"/>
  </r>
  <r>
    <d v="2017-11-28T00:00:00"/>
    <x v="3"/>
    <x v="10"/>
    <x v="237"/>
    <s v="Ross Baird20171128"/>
    <x v="4754"/>
    <x v="2"/>
    <x v="0"/>
    <x v="0"/>
    <s v="Xerox 4200 Series MultiUse Premium Copy Paper (20Lb. and 84 Bright)"/>
    <n v="25.34"/>
    <n v="6"/>
    <n v="7.92"/>
    <s v="Profit"/>
  </r>
  <r>
    <d v="2017-11-28T00:00:00"/>
    <x v="3"/>
    <x v="10"/>
    <x v="356"/>
    <s v="Rick Hansen20171128"/>
    <x v="4755"/>
    <x v="26"/>
    <x v="0"/>
    <x v="0"/>
    <s v="Eaton Premium Continuous-Feed Paper, 25% Cotton, Letter Size, White, 1000 Shts/Box"/>
    <n v="88.77"/>
    <n v="2"/>
    <n v="31.07"/>
    <s v="Profit"/>
  </r>
  <r>
    <d v="2017-11-28T00:00:00"/>
    <x v="3"/>
    <x v="10"/>
    <x v="486"/>
    <s v="Deirdre Greer20171128"/>
    <x v="4756"/>
    <x v="20"/>
    <x v="2"/>
    <x v="6"/>
    <s v="Google Nexus 5"/>
    <n v="1979.89"/>
    <n v="11"/>
    <n v="494.97"/>
    <s v="Profit"/>
  </r>
  <r>
    <d v="2017-11-28T00:00:00"/>
    <x v="3"/>
    <x v="10"/>
    <x v="486"/>
    <s v="Deirdre Greer20171128"/>
    <x v="4756"/>
    <x v="20"/>
    <x v="0"/>
    <x v="10"/>
    <s v="Blue String-Tie &amp; Button Interoffice Envelopes, 10 x 13"/>
    <n v="79.959999999999994"/>
    <n v="2"/>
    <n v="35.979999999999997"/>
    <s v="Profit"/>
  </r>
  <r>
    <d v="2017-11-28T00:00:00"/>
    <x v="3"/>
    <x v="10"/>
    <x v="471"/>
    <s v="Lindsay Shagiari20171128"/>
    <x v="4757"/>
    <x v="36"/>
    <x v="0"/>
    <x v="4"/>
    <s v="BIC Brite Liner Grip Highlighters"/>
    <n v="1.64"/>
    <n v="1"/>
    <n v="0.74"/>
    <s v="Profit"/>
  </r>
  <r>
    <d v="2017-11-28T00:00:00"/>
    <x v="3"/>
    <x v="10"/>
    <x v="471"/>
    <s v="Lindsay Shagiari20171128"/>
    <x v="4757"/>
    <x v="36"/>
    <x v="1"/>
    <x v="8"/>
    <s v="Luxo Professional Fluorescent Magnifier Lamp with Clamp-Mount Base"/>
    <n v="1049.2"/>
    <n v="5"/>
    <n v="272.79000000000002"/>
    <s v="Profit"/>
  </r>
  <r>
    <d v="2017-11-28T00:00:00"/>
    <x v="3"/>
    <x v="10"/>
    <x v="471"/>
    <s v="Lindsay Shagiari20171128"/>
    <x v="4757"/>
    <x v="36"/>
    <x v="1"/>
    <x v="8"/>
    <s v="Eldon Image Series Desk Accessories, Burgundy"/>
    <n v="20.9"/>
    <n v="5"/>
    <n v="7.52"/>
    <s v="Profit"/>
  </r>
  <r>
    <d v="2017-11-28T00:00:00"/>
    <x v="3"/>
    <x v="10"/>
    <x v="287"/>
    <s v="Emily Phan20171128"/>
    <x v="4758"/>
    <x v="3"/>
    <x v="0"/>
    <x v="1"/>
    <s v="Round Specialty Laser Printer Labels"/>
    <n v="62.65"/>
    <n v="5"/>
    <n v="29.45"/>
    <s v="Profit"/>
  </r>
  <r>
    <d v="2017-11-29T00:00:00"/>
    <x v="3"/>
    <x v="10"/>
    <x v="207"/>
    <s v="Ted Trevino20171129"/>
    <x v="4759"/>
    <x v="15"/>
    <x v="1"/>
    <x v="5"/>
    <s v="Hon Deluxe Fabric Upholstered Stacking Chairs, Rounded Back"/>
    <n v="390.37"/>
    <n v="2"/>
    <n v="48.8"/>
    <s v="Profit"/>
  </r>
  <r>
    <d v="2017-11-29T00:00:00"/>
    <x v="3"/>
    <x v="10"/>
    <x v="207"/>
    <s v="Ted Trevino20171129"/>
    <x v="4759"/>
    <x v="15"/>
    <x v="1"/>
    <x v="8"/>
    <s v="Executive Impressions 13&quot; Chairman Wall Clock"/>
    <n v="101.52"/>
    <n v="5"/>
    <n v="19.04"/>
    <s v="Profit"/>
  </r>
  <r>
    <d v="2017-11-30T00:00:00"/>
    <x v="3"/>
    <x v="10"/>
    <x v="187"/>
    <s v="Harold Pawlan20171130"/>
    <x v="4760"/>
    <x v="20"/>
    <x v="0"/>
    <x v="3"/>
    <s v="Lock-Up Easel 'Spel-Binder'"/>
    <n v="68.47"/>
    <n v="3"/>
    <n v="23.11"/>
    <s v="Profit"/>
  </r>
  <r>
    <d v="2017-11-30T00:00:00"/>
    <x v="3"/>
    <x v="10"/>
    <x v="187"/>
    <s v="Harold Pawlan20171130"/>
    <x v="4760"/>
    <x v="20"/>
    <x v="1"/>
    <x v="5"/>
    <s v="SAFCO Arco Folding Chair"/>
    <n v="1242.9000000000001"/>
    <n v="5"/>
    <n v="262.39"/>
    <s v="Profit"/>
  </r>
  <r>
    <d v="2017-11-30T00:00:00"/>
    <x v="3"/>
    <x v="10"/>
    <x v="72"/>
    <s v="Scott Williamson20171130"/>
    <x v="4761"/>
    <x v="29"/>
    <x v="0"/>
    <x v="2"/>
    <s v="Home/Office Personal File Carts"/>
    <n v="173.8"/>
    <n v="5"/>
    <n v="43.45"/>
    <s v="Profit"/>
  </r>
  <r>
    <d v="2017-11-30T00:00:00"/>
    <x v="3"/>
    <x v="10"/>
    <x v="297"/>
    <s v="Max Engle20171130"/>
    <x v="4762"/>
    <x v="7"/>
    <x v="0"/>
    <x v="4"/>
    <s v="BOSTON Ranger #55 Pencil Sharpener, Black"/>
    <n v="155.94"/>
    <n v="6"/>
    <n v="45.22"/>
    <s v="Profit"/>
  </r>
  <r>
    <d v="2017-11-30T00:00:00"/>
    <x v="3"/>
    <x v="10"/>
    <x v="770"/>
    <s v="Max Ludwig20171130"/>
    <x v="4763"/>
    <x v="10"/>
    <x v="0"/>
    <x v="12"/>
    <s v="Kensington 7 Outlet MasterPiece Power Center with Fax/Phone Line Protection"/>
    <n v="663.94"/>
    <n v="4"/>
    <n v="82.99"/>
    <s v="Profit"/>
  </r>
  <r>
    <d v="2017-11-30T00:00:00"/>
    <x v="3"/>
    <x v="10"/>
    <x v="672"/>
    <s v="Parhena Norris20171130"/>
    <x v="4764"/>
    <x v="16"/>
    <x v="2"/>
    <x v="6"/>
    <s v="OtterBox Defender Series Case - Samsung Galaxy S4"/>
    <n v="71.98"/>
    <n v="3"/>
    <n v="9"/>
    <s v="Profit"/>
  </r>
  <r>
    <d v="2017-11-30T00:00:00"/>
    <x v="3"/>
    <x v="10"/>
    <x v="723"/>
    <s v="Stuart Calhoun20171130"/>
    <x v="4765"/>
    <x v="0"/>
    <x v="0"/>
    <x v="7"/>
    <s v="Binder Clips by OIC"/>
    <n v="2.37"/>
    <n v="2"/>
    <n v="0.83"/>
    <s v="Profit"/>
  </r>
  <r>
    <d v="2017-11-30T00:00:00"/>
    <x v="3"/>
    <x v="10"/>
    <x v="59"/>
    <s v="Shahid Collister20171130"/>
    <x v="4766"/>
    <x v="25"/>
    <x v="2"/>
    <x v="9"/>
    <s v="Logitech Wireless Gaming Headset G930"/>
    <n v="383.98"/>
    <n v="3"/>
    <n v="81.59"/>
    <s v="Profit"/>
  </r>
  <r>
    <d v="2017-11-30T00:00:00"/>
    <x v="3"/>
    <x v="10"/>
    <x v="59"/>
    <s v="Shahid Collister20171130"/>
    <x v="4766"/>
    <x v="25"/>
    <x v="1"/>
    <x v="13"/>
    <s v="Bush Advantage Collection Racetrack Conference Table"/>
    <n v="1781.68"/>
    <n v="7"/>
    <n v="-653.28"/>
    <s v="Loss"/>
  </r>
  <r>
    <d v="2017-11-30T00:00:00"/>
    <x v="3"/>
    <x v="10"/>
    <x v="665"/>
    <s v="Victor Preis20171130"/>
    <x v="4767"/>
    <x v="20"/>
    <x v="0"/>
    <x v="2"/>
    <s v="Iris 3-Drawer Stacking Bin, Black"/>
    <n v="83.56"/>
    <n v="4"/>
    <n v="1.67"/>
    <s v="Profit"/>
  </r>
  <r>
    <d v="2017-11-30T00:00:00"/>
    <x v="3"/>
    <x v="10"/>
    <x v="665"/>
    <s v="Victor Preis20171130"/>
    <x v="4767"/>
    <x v="20"/>
    <x v="2"/>
    <x v="6"/>
    <s v="Panasonic BusinessÂ TelephonesÂ KX-T7736"/>
    <n v="546.05999999999995"/>
    <n v="3"/>
    <n v="163.82"/>
    <s v="Profit"/>
  </r>
  <r>
    <d v="2017-11-30T00:00:00"/>
    <x v="3"/>
    <x v="10"/>
    <x v="665"/>
    <s v="Victor Preis20171130"/>
    <x v="4767"/>
    <x v="20"/>
    <x v="0"/>
    <x v="2"/>
    <s v="Fellowes Officeware Wire Shelving"/>
    <n v="269.49"/>
    <n v="3"/>
    <n v="5.39"/>
    <s v="Profit"/>
  </r>
  <r>
    <d v="2017-11-30T00:00:00"/>
    <x v="3"/>
    <x v="10"/>
    <x v="713"/>
    <s v="Maria Zettner20171130"/>
    <x v="4768"/>
    <x v="3"/>
    <x v="1"/>
    <x v="8"/>
    <s v="Contemporary Borderless Frame"/>
    <n v="25.83"/>
    <n v="3"/>
    <n v="9.56"/>
    <s v="Profit"/>
  </r>
  <r>
    <d v="2017-11-30T00:00:00"/>
    <x v="3"/>
    <x v="10"/>
    <x v="244"/>
    <s v="Bart Pistole20171130"/>
    <x v="4769"/>
    <x v="0"/>
    <x v="2"/>
    <x v="9"/>
    <s v="SanDisk Ultra 64 GB MicroSDHC Class 10 Memory Card"/>
    <n v="95.98"/>
    <n v="3"/>
    <n v="-10.8"/>
    <s v="Loss"/>
  </r>
  <r>
    <d v="2017-11-30T00:00:00"/>
    <x v="3"/>
    <x v="10"/>
    <x v="335"/>
    <s v="Trudy Brown20171130"/>
    <x v="4770"/>
    <x v="2"/>
    <x v="1"/>
    <x v="5"/>
    <s v="Global Commerce Series Low-Back Swivel/Tilt Chairs"/>
    <n v="1079.32"/>
    <n v="6"/>
    <n v="-15.42"/>
    <s v="Loss"/>
  </r>
  <r>
    <d v="2017-12-01T00:00:00"/>
    <x v="3"/>
    <x v="11"/>
    <x v="343"/>
    <s v="Joseph Holt20171201"/>
    <x v="4771"/>
    <x v="14"/>
    <x v="0"/>
    <x v="2"/>
    <s v="Tennsco Lockers, Gray"/>
    <n v="83.92"/>
    <n v="4"/>
    <n v="5.87"/>
    <s v="Profit"/>
  </r>
  <r>
    <d v="2017-12-01T00:00:00"/>
    <x v="3"/>
    <x v="11"/>
    <x v="343"/>
    <s v="Joseph Holt20171201"/>
    <x v="4771"/>
    <x v="14"/>
    <x v="2"/>
    <x v="6"/>
    <s v="Panasonic KX-TG6844B Expandable Digital Cordless Telephone"/>
    <n v="131.97999999999999"/>
    <n v="2"/>
    <n v="35.630000000000003"/>
    <s v="Profit"/>
  </r>
  <r>
    <d v="2017-12-01T00:00:00"/>
    <x v="3"/>
    <x v="11"/>
    <x v="343"/>
    <s v="Joseph Holt20171201"/>
    <x v="4771"/>
    <x v="14"/>
    <x v="0"/>
    <x v="3"/>
    <s v="Avery Durable Slant Ring Binders, No Labels"/>
    <n v="15.92"/>
    <n v="4"/>
    <n v="7.48"/>
    <s v="Profit"/>
  </r>
  <r>
    <d v="2017-12-01T00:00:00"/>
    <x v="3"/>
    <x v="11"/>
    <x v="343"/>
    <s v="Joseph Holt20171201"/>
    <x v="4771"/>
    <x v="14"/>
    <x v="0"/>
    <x v="7"/>
    <s v="Advantus Push Pins, Aluminum Head"/>
    <n v="52.29"/>
    <n v="9"/>
    <n v="16.21"/>
    <s v="Profit"/>
  </r>
  <r>
    <d v="2017-12-01T00:00:00"/>
    <x v="3"/>
    <x v="11"/>
    <x v="343"/>
    <s v="Joseph Holt20171201"/>
    <x v="4771"/>
    <x v="14"/>
    <x v="0"/>
    <x v="2"/>
    <s v="Gould Plastics 18-Pocket Panel Bin, 34w x 5-1/4d x 20-1/2h"/>
    <n v="91.99"/>
    <n v="1"/>
    <n v="3.68"/>
    <s v="Profit"/>
  </r>
  <r>
    <d v="2017-12-01T00:00:00"/>
    <x v="3"/>
    <x v="11"/>
    <x v="583"/>
    <s v="Craig Carreira20171201"/>
    <x v="4772"/>
    <x v="20"/>
    <x v="2"/>
    <x v="9"/>
    <s v="Sabrent 4-Port USB 2.0 Hub"/>
    <n v="20.37"/>
    <n v="3"/>
    <n v="6.93"/>
    <s v="Profit"/>
  </r>
  <r>
    <d v="2017-12-01T00:00:00"/>
    <x v="3"/>
    <x v="11"/>
    <x v="583"/>
    <s v="Craig Carreira20171201"/>
    <x v="4772"/>
    <x v="20"/>
    <x v="0"/>
    <x v="2"/>
    <s v="Safco Industrial Shelving"/>
    <n v="221.55"/>
    <n v="3"/>
    <n v="6.65"/>
    <s v="Profit"/>
  </r>
  <r>
    <d v="2017-12-01T00:00:00"/>
    <x v="3"/>
    <x v="11"/>
    <x v="583"/>
    <s v="Craig Carreira20171201"/>
    <x v="4772"/>
    <x v="20"/>
    <x v="0"/>
    <x v="3"/>
    <s v="Acco 3-Hole Punch"/>
    <n v="17.52"/>
    <n v="5"/>
    <n v="6.13"/>
    <s v="Profit"/>
  </r>
  <r>
    <d v="2017-12-01T00:00:00"/>
    <x v="3"/>
    <x v="11"/>
    <x v="265"/>
    <s v="Dianna Vittorini20171201"/>
    <x v="4773"/>
    <x v="26"/>
    <x v="2"/>
    <x v="6"/>
    <s v="GE 30524EE4"/>
    <n v="470.38"/>
    <n v="3"/>
    <n v="52.92"/>
    <s v="Profit"/>
  </r>
  <r>
    <d v="2017-12-01T00:00:00"/>
    <x v="3"/>
    <x v="11"/>
    <x v="265"/>
    <s v="Dianna Vittorini20171201"/>
    <x v="4773"/>
    <x v="26"/>
    <x v="2"/>
    <x v="6"/>
    <s v="AT&amp;T SB67148 SynJ"/>
    <n v="105.58"/>
    <n v="2"/>
    <n v="9.24"/>
    <s v="Profit"/>
  </r>
  <r>
    <d v="2017-12-01T00:00:00"/>
    <x v="3"/>
    <x v="11"/>
    <x v="265"/>
    <s v="Dianna Vittorini20171201"/>
    <x v="4773"/>
    <x v="26"/>
    <x v="0"/>
    <x v="12"/>
    <s v="Fellowes Basic Home/Office Series Surge Protectors"/>
    <n v="31.15"/>
    <n v="3"/>
    <n v="3.5"/>
    <s v="Profit"/>
  </r>
  <r>
    <d v="2017-12-01T00:00:00"/>
    <x v="3"/>
    <x v="11"/>
    <x v="265"/>
    <s v="Dianna Vittorini20171201"/>
    <x v="4773"/>
    <x v="26"/>
    <x v="0"/>
    <x v="3"/>
    <s v="Recycled Pressboard Report Cover with Reinforced Top Hinge"/>
    <n v="6.78"/>
    <n v="7"/>
    <n v="-4.75"/>
    <s v="Loss"/>
  </r>
  <r>
    <d v="2017-12-01T00:00:00"/>
    <x v="3"/>
    <x v="11"/>
    <x v="265"/>
    <s v="Dianna Vittorini20171201"/>
    <x v="4773"/>
    <x v="26"/>
    <x v="2"/>
    <x v="6"/>
    <s v="Jabra BIZ 2300 Duo QD Duo CordedÂ Headset"/>
    <n v="406.37"/>
    <n v="4"/>
    <n v="30.48"/>
    <s v="Profit"/>
  </r>
  <r>
    <d v="2017-12-01T00:00:00"/>
    <x v="3"/>
    <x v="11"/>
    <x v="200"/>
    <s v="Erica Hernandez20171201"/>
    <x v="4774"/>
    <x v="2"/>
    <x v="0"/>
    <x v="10"/>
    <s v="Quality Park Security Envelopes"/>
    <n v="104.68"/>
    <n v="5"/>
    <n v="35.33"/>
    <s v="Profit"/>
  </r>
  <r>
    <d v="2017-12-01T00:00:00"/>
    <x v="3"/>
    <x v="11"/>
    <x v="200"/>
    <s v="Erica Hernandez20171201"/>
    <x v="4774"/>
    <x v="2"/>
    <x v="2"/>
    <x v="6"/>
    <s v="Belkin SportFit Armband For iPhone 5s/5c, Fuchsia"/>
    <n v="62.96"/>
    <n v="7"/>
    <n v="9.44"/>
    <s v="Profit"/>
  </r>
  <r>
    <d v="2017-12-01T00:00:00"/>
    <x v="3"/>
    <x v="11"/>
    <x v="605"/>
    <s v="Sarah Jordon20171201"/>
    <x v="4775"/>
    <x v="0"/>
    <x v="2"/>
    <x v="6"/>
    <s v="Cisco SPA112 2 Port Phone Adapter"/>
    <n v="219.8"/>
    <n v="5"/>
    <n v="24.73"/>
    <s v="Profit"/>
  </r>
  <r>
    <d v="2017-12-01T00:00:00"/>
    <x v="3"/>
    <x v="11"/>
    <x v="605"/>
    <s v="Sarah Jordon20171201"/>
    <x v="4775"/>
    <x v="0"/>
    <x v="1"/>
    <x v="5"/>
    <s v="DMI Arturo Collection Mission-style Design Wood Chair"/>
    <n v="317.06"/>
    <n v="3"/>
    <n v="-18.12"/>
    <s v="Loss"/>
  </r>
  <r>
    <d v="2017-12-01T00:00:00"/>
    <x v="3"/>
    <x v="11"/>
    <x v="786"/>
    <s v="Clay Cheatham20171201"/>
    <x v="4776"/>
    <x v="3"/>
    <x v="0"/>
    <x v="0"/>
    <s v="Xerox 1905"/>
    <n v="45.36"/>
    <n v="7"/>
    <n v="21.77"/>
    <s v="Profit"/>
  </r>
  <r>
    <d v="2017-12-01T00:00:00"/>
    <x v="3"/>
    <x v="11"/>
    <x v="786"/>
    <s v="Clay Cheatham20171201"/>
    <x v="4776"/>
    <x v="3"/>
    <x v="0"/>
    <x v="3"/>
    <s v="Cardinal HOLDit! Binder Insert Strips,Extra Strips"/>
    <n v="10.130000000000001"/>
    <n v="2"/>
    <n v="3.67"/>
    <s v="Profit"/>
  </r>
  <r>
    <d v="2017-12-01T00:00:00"/>
    <x v="3"/>
    <x v="11"/>
    <x v="565"/>
    <s v="Ralph Arnett20171201"/>
    <x v="4777"/>
    <x v="2"/>
    <x v="0"/>
    <x v="2"/>
    <s v="Personal File Boxes with Fold-Down Carry Handle"/>
    <n v="37.39"/>
    <n v="3"/>
    <n v="2.34"/>
    <s v="Profit"/>
  </r>
  <r>
    <d v="2017-12-01T00:00:00"/>
    <x v="3"/>
    <x v="11"/>
    <x v="565"/>
    <s v="Ralph Arnett20171201"/>
    <x v="4777"/>
    <x v="2"/>
    <x v="1"/>
    <x v="8"/>
    <s v="Ultra Door Kickplate, 8&quot;H x 34&quot;W"/>
    <n v="79.12"/>
    <n v="5"/>
    <n v="13.85"/>
    <s v="Profit"/>
  </r>
  <r>
    <d v="2017-12-01T00:00:00"/>
    <x v="3"/>
    <x v="11"/>
    <x v="525"/>
    <s v="Alan Dominguez20171201"/>
    <x v="4778"/>
    <x v="37"/>
    <x v="0"/>
    <x v="0"/>
    <s v="Xerox 214"/>
    <n v="19.440000000000001"/>
    <n v="3"/>
    <n v="9.33"/>
    <s v="Profit"/>
  </r>
  <r>
    <d v="2017-12-01T00:00:00"/>
    <x v="3"/>
    <x v="11"/>
    <x v="525"/>
    <s v="Alan Dominguez20171201"/>
    <x v="4778"/>
    <x v="37"/>
    <x v="1"/>
    <x v="5"/>
    <s v="Global Comet Stacking Armless Chair"/>
    <n v="897.15"/>
    <n v="3"/>
    <n v="251.2"/>
    <s v="Profit"/>
  </r>
  <r>
    <d v="2017-12-01T00:00:00"/>
    <x v="3"/>
    <x v="11"/>
    <x v="342"/>
    <s v="Matthew Grinstein20171201"/>
    <x v="4779"/>
    <x v="10"/>
    <x v="1"/>
    <x v="8"/>
    <s v="Magna Visual Magnetic Picture Hangers"/>
    <n v="7.71"/>
    <n v="2"/>
    <n v="1.74"/>
    <s v="Profit"/>
  </r>
  <r>
    <d v="2017-12-01T00:00:00"/>
    <x v="3"/>
    <x v="11"/>
    <x v="706"/>
    <s v="Maribeth Yedwab20171201"/>
    <x v="4780"/>
    <x v="0"/>
    <x v="0"/>
    <x v="0"/>
    <s v="Xerox 201"/>
    <n v="10.37"/>
    <n v="2"/>
    <n v="3.63"/>
    <s v="Profit"/>
  </r>
  <r>
    <d v="2017-12-01T00:00:00"/>
    <x v="3"/>
    <x v="11"/>
    <x v="703"/>
    <s v="Sean O'Donnell20171201"/>
    <x v="4781"/>
    <x v="22"/>
    <x v="0"/>
    <x v="0"/>
    <s v="Xerox 1947"/>
    <n v="41.86"/>
    <n v="7"/>
    <n v="18.84"/>
    <s v="Profit"/>
  </r>
  <r>
    <d v="2017-12-01T00:00:00"/>
    <x v="3"/>
    <x v="11"/>
    <x v="703"/>
    <s v="Sean O'Donnell20171201"/>
    <x v="4781"/>
    <x v="22"/>
    <x v="1"/>
    <x v="11"/>
    <s v="Hon Metal Bookcases, Putty"/>
    <n v="141.96"/>
    <n v="2"/>
    <n v="41.17"/>
    <s v="Profit"/>
  </r>
  <r>
    <d v="2017-12-01T00:00:00"/>
    <x v="3"/>
    <x v="11"/>
    <x v="562"/>
    <s v="Sally Hughsby20171201"/>
    <x v="4782"/>
    <x v="22"/>
    <x v="0"/>
    <x v="3"/>
    <s v="Ibico Presentation Index for Binding Systems"/>
    <n v="15.92"/>
    <n v="5"/>
    <n v="5.37"/>
    <s v="Profit"/>
  </r>
  <r>
    <d v="2017-12-01T00:00:00"/>
    <x v="3"/>
    <x v="11"/>
    <x v="562"/>
    <s v="Sally Hughsby20171201"/>
    <x v="4782"/>
    <x v="22"/>
    <x v="1"/>
    <x v="8"/>
    <s v="Eldon Wave Desk Accessories"/>
    <n v="70.680000000000007"/>
    <n v="12"/>
    <n v="31.1"/>
    <s v="Profit"/>
  </r>
  <r>
    <d v="2017-12-01T00:00:00"/>
    <x v="3"/>
    <x v="11"/>
    <x v="562"/>
    <s v="Sally Hughsby20171201"/>
    <x v="4782"/>
    <x v="22"/>
    <x v="0"/>
    <x v="2"/>
    <s v="Tennsco Stur-D-Stor Boltless Shelving, 5 Shelves, 24&quot; Deep, Sand"/>
    <n v="541.24"/>
    <n v="4"/>
    <n v="5.41"/>
    <s v="Profit"/>
  </r>
  <r>
    <d v="2017-12-01T00:00:00"/>
    <x v="3"/>
    <x v="11"/>
    <x v="770"/>
    <s v="Max Ludwig20171201"/>
    <x v="4783"/>
    <x v="3"/>
    <x v="1"/>
    <x v="8"/>
    <s v="Tenex &quot;The Solids&quot; Textured Chair Mats"/>
    <n v="629.64"/>
    <n v="9"/>
    <n v="107.04"/>
    <s v="Profit"/>
  </r>
  <r>
    <d v="2017-12-01T00:00:00"/>
    <x v="3"/>
    <x v="11"/>
    <x v="573"/>
    <s v="Sean Christensen20171201"/>
    <x v="4784"/>
    <x v="2"/>
    <x v="0"/>
    <x v="1"/>
    <s v="Avery 483"/>
    <n v="15.94"/>
    <n v="4"/>
    <n v="5.18"/>
    <s v="Profit"/>
  </r>
  <r>
    <d v="2017-12-01T00:00:00"/>
    <x v="3"/>
    <x v="11"/>
    <x v="573"/>
    <s v="Sean Christensen20171201"/>
    <x v="4784"/>
    <x v="2"/>
    <x v="0"/>
    <x v="3"/>
    <s v="Acco Pressboard Covers with Storage Hooks, 14 7/8&quot; x 11&quot;, Dark Blue"/>
    <n v="8"/>
    <n v="7"/>
    <n v="-5.6"/>
    <s v="Loss"/>
  </r>
  <r>
    <d v="2017-12-01T00:00:00"/>
    <x v="3"/>
    <x v="11"/>
    <x v="573"/>
    <s v="Sean Christensen20171201"/>
    <x v="4784"/>
    <x v="2"/>
    <x v="1"/>
    <x v="5"/>
    <s v="Global Commerce Series High-Back Swivel/Tilt Chairs"/>
    <n v="398.97"/>
    <n v="2"/>
    <n v="-28.5"/>
    <s v="Loss"/>
  </r>
  <r>
    <d v="2017-12-02T00:00:00"/>
    <x v="3"/>
    <x v="11"/>
    <x v="197"/>
    <s v="Victoria Wilson20171202"/>
    <x v="4785"/>
    <x v="3"/>
    <x v="0"/>
    <x v="2"/>
    <s v="Fellowes Mobile File Cart, Black"/>
    <n v="559.62"/>
    <n v="9"/>
    <n v="151.1"/>
    <s v="Profit"/>
  </r>
  <r>
    <d v="2017-12-02T00:00:00"/>
    <x v="3"/>
    <x v="11"/>
    <x v="197"/>
    <s v="Victoria Wilson20171202"/>
    <x v="4785"/>
    <x v="3"/>
    <x v="0"/>
    <x v="0"/>
    <s v="Xerox 1940"/>
    <n v="109.92"/>
    <n v="2"/>
    <n v="53.86"/>
    <s v="Profit"/>
  </r>
  <r>
    <d v="2017-12-02T00:00:00"/>
    <x v="3"/>
    <x v="11"/>
    <x v="197"/>
    <s v="Victoria Wilson20171202"/>
    <x v="4785"/>
    <x v="3"/>
    <x v="0"/>
    <x v="0"/>
    <s v="Xerox 1962"/>
    <n v="8.56"/>
    <n v="2"/>
    <n v="3.85"/>
    <s v="Profit"/>
  </r>
  <r>
    <d v="2017-12-02T00:00:00"/>
    <x v="3"/>
    <x v="11"/>
    <x v="423"/>
    <s v="Adam Shillingsburg20171202"/>
    <x v="4786"/>
    <x v="6"/>
    <x v="0"/>
    <x v="4"/>
    <s v="Newell 309"/>
    <n v="34.65"/>
    <n v="3"/>
    <n v="10.4"/>
    <s v="Profit"/>
  </r>
  <r>
    <d v="2017-12-02T00:00:00"/>
    <x v="3"/>
    <x v="11"/>
    <x v="55"/>
    <s v="Joy Smith20171202"/>
    <x v="4787"/>
    <x v="0"/>
    <x v="0"/>
    <x v="12"/>
    <s v="3.6 Cubic Foot Counter Height Office Refrigerator"/>
    <n v="294.62"/>
    <n v="5"/>
    <n v="-766.01"/>
    <s v="Loss"/>
  </r>
  <r>
    <d v="2017-12-02T00:00:00"/>
    <x v="3"/>
    <x v="11"/>
    <x v="55"/>
    <s v="Joy Smith20171202"/>
    <x v="4787"/>
    <x v="0"/>
    <x v="1"/>
    <x v="8"/>
    <s v="Advantus Panel Wall Acrylic Frame"/>
    <n v="8.75"/>
    <n v="4"/>
    <n v="-3.72"/>
    <s v="Loss"/>
  </r>
  <r>
    <d v="2017-12-02T00:00:00"/>
    <x v="3"/>
    <x v="11"/>
    <x v="521"/>
    <s v="Michael Kennedy20171202"/>
    <x v="4788"/>
    <x v="16"/>
    <x v="0"/>
    <x v="4"/>
    <s v="Bulldog Vacuum Base Pencil Sharpener"/>
    <n v="47.96"/>
    <n v="5"/>
    <n v="4.2"/>
    <s v="Profit"/>
  </r>
  <r>
    <d v="2017-12-02T00:00:00"/>
    <x v="3"/>
    <x v="11"/>
    <x v="450"/>
    <s v="Alice McCarthy20171202"/>
    <x v="4789"/>
    <x v="3"/>
    <x v="0"/>
    <x v="3"/>
    <s v="3-ring staple pack"/>
    <n v="9.02"/>
    <n v="6"/>
    <n v="3.16"/>
    <s v="Profit"/>
  </r>
  <r>
    <d v="2017-12-02T00:00:00"/>
    <x v="3"/>
    <x v="11"/>
    <x v="450"/>
    <s v="Alice McCarthy20171202"/>
    <x v="4789"/>
    <x v="3"/>
    <x v="0"/>
    <x v="3"/>
    <s v="Satellite Sectional Post Binders"/>
    <n v="69.459999999999994"/>
    <n v="2"/>
    <n v="22.57"/>
    <s v="Profit"/>
  </r>
  <r>
    <d v="2017-12-02T00:00:00"/>
    <x v="3"/>
    <x v="11"/>
    <x v="450"/>
    <s v="Alice McCarthy20171202"/>
    <x v="4789"/>
    <x v="3"/>
    <x v="0"/>
    <x v="0"/>
    <s v="Wirebound Message Book, 4 per Page"/>
    <n v="10.86"/>
    <n v="2"/>
    <n v="5.32"/>
    <s v="Profit"/>
  </r>
  <r>
    <d v="2017-12-02T00:00:00"/>
    <x v="3"/>
    <x v="11"/>
    <x v="450"/>
    <s v="Alice McCarthy20171202"/>
    <x v="4789"/>
    <x v="3"/>
    <x v="0"/>
    <x v="12"/>
    <s v="Fellowes Advanced Computer Series Surge Protectors"/>
    <n v="79.47"/>
    <n v="3"/>
    <n v="22.25"/>
    <s v="Profit"/>
  </r>
  <r>
    <d v="2017-12-02T00:00:00"/>
    <x v="3"/>
    <x v="11"/>
    <x v="450"/>
    <s v="Alice McCarthy20171202"/>
    <x v="4789"/>
    <x v="3"/>
    <x v="0"/>
    <x v="4"/>
    <s v="Prang Dustless Chalk Sticks"/>
    <n v="10.08"/>
    <n v="6"/>
    <n v="5.04"/>
    <s v="Profit"/>
  </r>
  <r>
    <d v="2017-12-02T00:00:00"/>
    <x v="3"/>
    <x v="11"/>
    <x v="474"/>
    <s v="Daniel Byrd20171202"/>
    <x v="4790"/>
    <x v="16"/>
    <x v="0"/>
    <x v="3"/>
    <s v="Premier Elliptical Ring Binder, Black"/>
    <n v="45.66"/>
    <n v="5"/>
    <n v="-33.479999999999997"/>
    <s v="Loss"/>
  </r>
  <r>
    <d v="2017-12-02T00:00:00"/>
    <x v="3"/>
    <x v="11"/>
    <x v="60"/>
    <s v="Giulietta Weimer20171202"/>
    <x v="4791"/>
    <x v="2"/>
    <x v="0"/>
    <x v="3"/>
    <s v="GBC DocuBind 300 Electric Binding Machine"/>
    <n v="631.17999999999995"/>
    <n v="4"/>
    <n v="-462.86"/>
    <s v="Loss"/>
  </r>
  <r>
    <d v="2017-12-02T00:00:00"/>
    <x v="3"/>
    <x v="11"/>
    <x v="636"/>
    <s v="Juliana Krohn20171202"/>
    <x v="4792"/>
    <x v="40"/>
    <x v="2"/>
    <x v="6"/>
    <s v="ClearOne CHATAttach 160 -Â speaker phone"/>
    <n v="2479.96"/>
    <n v="4"/>
    <n v="743.99"/>
    <s v="Profit"/>
  </r>
  <r>
    <d v="2017-12-02T00:00:00"/>
    <x v="3"/>
    <x v="11"/>
    <x v="653"/>
    <s v="Brenda Bowman20171202"/>
    <x v="4793"/>
    <x v="3"/>
    <x v="2"/>
    <x v="6"/>
    <s v="Anker Astro 15000mAh USB Portable Charger"/>
    <n v="39.99"/>
    <n v="1"/>
    <n v="-8"/>
    <s v="Loss"/>
  </r>
  <r>
    <d v="2017-12-02T00:00:00"/>
    <x v="3"/>
    <x v="11"/>
    <x v="653"/>
    <s v="Brenda Bowman20171202"/>
    <x v="4793"/>
    <x v="3"/>
    <x v="1"/>
    <x v="5"/>
    <s v="Office Star - Mid Back Dual function Ergonomic High Back Chair with 2-Way Adjustable Arms"/>
    <n v="1159.06"/>
    <n v="9"/>
    <n v="43.46"/>
    <s v="Profit"/>
  </r>
  <r>
    <d v="2017-12-02T00:00:00"/>
    <x v="3"/>
    <x v="11"/>
    <x v="653"/>
    <s v="Brenda Bowman20171202"/>
    <x v="4793"/>
    <x v="3"/>
    <x v="0"/>
    <x v="4"/>
    <s v="Panasonic KP-380BK Classic Electric Pencil Sharpener"/>
    <n v="179.9"/>
    <n v="5"/>
    <n v="44.98"/>
    <s v="Profit"/>
  </r>
  <r>
    <d v="2017-12-02T00:00:00"/>
    <x v="3"/>
    <x v="11"/>
    <x v="297"/>
    <s v="Max Engle20171202"/>
    <x v="4794"/>
    <x v="6"/>
    <x v="1"/>
    <x v="5"/>
    <s v="Office Star - Professional Matrix Back Chair with 2-to-1 Synchro Tilt and Mesh Fabric Seat"/>
    <n v="701.96"/>
    <n v="2"/>
    <n v="168.47"/>
    <s v="Profit"/>
  </r>
  <r>
    <d v="2017-12-02T00:00:00"/>
    <x v="3"/>
    <x v="11"/>
    <x v="132"/>
    <s v="Roy Phan20171202"/>
    <x v="4795"/>
    <x v="0"/>
    <x v="0"/>
    <x v="4"/>
    <s v="Manco Dry-Lighter Erasable Highlighter"/>
    <n v="12.16"/>
    <n v="5"/>
    <n v="2.13"/>
    <s v="Profit"/>
  </r>
  <r>
    <d v="2017-12-02T00:00:00"/>
    <x v="3"/>
    <x v="11"/>
    <x v="497"/>
    <s v="Barry Gonzalez20171202"/>
    <x v="4796"/>
    <x v="25"/>
    <x v="0"/>
    <x v="4"/>
    <s v="Sanford 52201 APSCO Electric Pencil Sharpener"/>
    <n v="32.78"/>
    <n v="1"/>
    <n v="2.46"/>
    <s v="Profit"/>
  </r>
  <r>
    <d v="2017-12-02T00:00:00"/>
    <x v="3"/>
    <x v="11"/>
    <x v="544"/>
    <s v="Bill Stewart20171202"/>
    <x v="4797"/>
    <x v="26"/>
    <x v="0"/>
    <x v="2"/>
    <s v="Letter Size Cart"/>
    <n v="114.29"/>
    <n v="1"/>
    <n v="12.86"/>
    <s v="Profit"/>
  </r>
  <r>
    <d v="2017-12-02T00:00:00"/>
    <x v="3"/>
    <x v="11"/>
    <x v="544"/>
    <s v="Bill Stewart20171202"/>
    <x v="4797"/>
    <x v="26"/>
    <x v="0"/>
    <x v="3"/>
    <s v="Aluminum Screw Posts"/>
    <n v="36.619999999999997"/>
    <n v="8"/>
    <n v="-24.42"/>
    <s v="Loss"/>
  </r>
  <r>
    <d v="2017-12-02T00:00:00"/>
    <x v="3"/>
    <x v="11"/>
    <x v="544"/>
    <s v="Bill Stewart20171202"/>
    <x v="4797"/>
    <x v="26"/>
    <x v="1"/>
    <x v="11"/>
    <s v="Hon 4-Shelf Metal Bookcases"/>
    <n v="242.35"/>
    <n v="8"/>
    <n v="-363.53"/>
    <s v="Loss"/>
  </r>
  <r>
    <d v="2017-12-02T00:00:00"/>
    <x v="3"/>
    <x v="11"/>
    <x v="544"/>
    <s v="Bill Stewart20171202"/>
    <x v="4797"/>
    <x v="26"/>
    <x v="2"/>
    <x v="6"/>
    <s v="Seidio BD2-HK3IPH5-BK DILEX Case and Holster Combo for Apple iPhone 5/5s - Black"/>
    <n v="49.62"/>
    <n v="2"/>
    <n v="4.96"/>
    <s v="Profit"/>
  </r>
  <r>
    <d v="2017-12-02T00:00:00"/>
    <x v="3"/>
    <x v="11"/>
    <x v="544"/>
    <s v="Bill Stewart20171202"/>
    <x v="4797"/>
    <x v="26"/>
    <x v="1"/>
    <x v="8"/>
    <s v="Tenex 46&quot; x 60&quot; Computer Anti-Static Chairmat, Rectangular Shaped"/>
    <n v="508.7"/>
    <n v="6"/>
    <n v="0"/>
    <s v="Loss"/>
  </r>
  <r>
    <d v="2017-12-02T00:00:00"/>
    <x v="3"/>
    <x v="11"/>
    <x v="544"/>
    <s v="Bill Stewart20171202"/>
    <x v="4797"/>
    <x v="26"/>
    <x v="2"/>
    <x v="6"/>
    <s v="Macally Suction Cup Mount"/>
    <n v="57.36"/>
    <n v="6"/>
    <n v="-14.34"/>
    <s v="Loss"/>
  </r>
  <r>
    <d v="2017-12-02T00:00:00"/>
    <x v="3"/>
    <x v="11"/>
    <x v="544"/>
    <s v="Bill Stewart20171202"/>
    <x v="4797"/>
    <x v="26"/>
    <x v="1"/>
    <x v="5"/>
    <s v="Hon GuestStacker Chair"/>
    <n v="906.68"/>
    <n v="5"/>
    <n v="68"/>
    <s v="Profit"/>
  </r>
  <r>
    <d v="2017-12-02T00:00:00"/>
    <x v="3"/>
    <x v="11"/>
    <x v="743"/>
    <s v="Susan Vittorini20171202"/>
    <x v="4798"/>
    <x v="12"/>
    <x v="0"/>
    <x v="3"/>
    <s v="Vinyl Sectional Post Binders"/>
    <n v="67.86"/>
    <n v="6"/>
    <n v="-45.24"/>
    <s v="Loss"/>
  </r>
  <r>
    <d v="2017-12-02T00:00:00"/>
    <x v="3"/>
    <x v="11"/>
    <x v="442"/>
    <s v="Erin Smith20171202"/>
    <x v="4799"/>
    <x v="10"/>
    <x v="0"/>
    <x v="4"/>
    <s v="Rogers Handheld Barrel Pencil Sharpener"/>
    <n v="19.73"/>
    <n v="9"/>
    <n v="1.73"/>
    <s v="Profit"/>
  </r>
  <r>
    <d v="2017-12-02T00:00:00"/>
    <x v="3"/>
    <x v="11"/>
    <x v="442"/>
    <s v="Erin Smith20171202"/>
    <x v="4799"/>
    <x v="10"/>
    <x v="2"/>
    <x v="6"/>
    <s v="AT&amp;T CL2909"/>
    <n v="151.19"/>
    <n v="2"/>
    <n v="-25.2"/>
    <s v="Loss"/>
  </r>
  <r>
    <d v="2017-12-02T00:00:00"/>
    <x v="3"/>
    <x v="11"/>
    <x v="111"/>
    <s v="Kunst Miller20171202"/>
    <x v="4800"/>
    <x v="32"/>
    <x v="0"/>
    <x v="12"/>
    <s v="Belkin 8 Outlet Surge Protector"/>
    <n v="286.86"/>
    <n v="7"/>
    <n v="80.319999999999993"/>
    <s v="Profit"/>
  </r>
  <r>
    <d v="2017-12-02T00:00:00"/>
    <x v="3"/>
    <x v="11"/>
    <x v="111"/>
    <s v="Kunst Miller20171202"/>
    <x v="4800"/>
    <x v="32"/>
    <x v="2"/>
    <x v="6"/>
    <s v="GE 30524EE4"/>
    <n v="979.95"/>
    <n v="5"/>
    <n v="284.19"/>
    <s v="Profit"/>
  </r>
  <r>
    <d v="2017-12-02T00:00:00"/>
    <x v="3"/>
    <x v="11"/>
    <x v="111"/>
    <s v="Kunst Miller20171202"/>
    <x v="4800"/>
    <x v="32"/>
    <x v="0"/>
    <x v="14"/>
    <s v="Staple remover"/>
    <n v="4.3600000000000003"/>
    <n v="2"/>
    <n v="0.17"/>
    <s v="Profit"/>
  </r>
  <r>
    <d v="2017-12-03T00:00:00"/>
    <x v="3"/>
    <x v="11"/>
    <x v="787"/>
    <s v="Chuck Sachs20171203"/>
    <x v="4801"/>
    <x v="20"/>
    <x v="0"/>
    <x v="3"/>
    <s v="GBC Premium Transparent Covers with Diagonal Lined Pattern"/>
    <n v="83.92"/>
    <n v="5"/>
    <n v="29.37"/>
    <s v="Profit"/>
  </r>
  <r>
    <d v="2017-12-03T00:00:00"/>
    <x v="3"/>
    <x v="11"/>
    <x v="787"/>
    <s v="Chuck Sachs20171203"/>
    <x v="4801"/>
    <x v="20"/>
    <x v="0"/>
    <x v="3"/>
    <s v="SpineVue Locking Slant-D Ring Binders by Cardinal"/>
    <n v="14.62"/>
    <n v="2"/>
    <n v="5.12"/>
    <s v="Profit"/>
  </r>
  <r>
    <d v="2017-12-03T00:00:00"/>
    <x v="3"/>
    <x v="11"/>
    <x v="787"/>
    <s v="Chuck Sachs20171203"/>
    <x v="4801"/>
    <x v="20"/>
    <x v="2"/>
    <x v="6"/>
    <s v="AT&amp;T 1080 Corded phone"/>
    <n v="136.99"/>
    <n v="1"/>
    <n v="36.99"/>
    <s v="Profit"/>
  </r>
  <r>
    <d v="2017-12-03T00:00:00"/>
    <x v="3"/>
    <x v="11"/>
    <x v="787"/>
    <s v="Chuck Sachs20171203"/>
    <x v="4801"/>
    <x v="20"/>
    <x v="0"/>
    <x v="1"/>
    <s v="Avery 520"/>
    <n v="3.15"/>
    <n v="1"/>
    <n v="1.51"/>
    <s v="Profit"/>
  </r>
  <r>
    <d v="2017-12-03T00:00:00"/>
    <x v="3"/>
    <x v="11"/>
    <x v="460"/>
    <s v="Toby Carlisle20171203"/>
    <x v="4802"/>
    <x v="3"/>
    <x v="0"/>
    <x v="0"/>
    <s v="Xerox 1888"/>
    <n v="166.44"/>
    <n v="3"/>
    <n v="79.89"/>
    <s v="Profit"/>
  </r>
  <r>
    <d v="2017-12-03T00:00:00"/>
    <x v="3"/>
    <x v="11"/>
    <x v="11"/>
    <s v="Natalie DeCherney20171203"/>
    <x v="4803"/>
    <x v="16"/>
    <x v="2"/>
    <x v="9"/>
    <s v="Kensington Orbit Wireless Mobile Trackball for PC and Mac"/>
    <n v="47.99"/>
    <n v="1"/>
    <n v="7.2"/>
    <s v="Profit"/>
  </r>
  <r>
    <d v="2017-12-03T00:00:00"/>
    <x v="3"/>
    <x v="11"/>
    <x v="550"/>
    <s v="Matt Collins20171203"/>
    <x v="4804"/>
    <x v="25"/>
    <x v="0"/>
    <x v="12"/>
    <s v="Belkin F9H710-06 7 Outlet SurgeMaster Surge Protector"/>
    <n v="45.22"/>
    <n v="3"/>
    <n v="4.5199999999999996"/>
    <s v="Profit"/>
  </r>
  <r>
    <d v="2017-12-03T00:00:00"/>
    <x v="3"/>
    <x v="11"/>
    <x v="550"/>
    <s v="Matt Collins20171203"/>
    <x v="4804"/>
    <x v="25"/>
    <x v="0"/>
    <x v="3"/>
    <s v="GBC Pre-Punched Binding Paper, Plastic, White, 8-1/2&quot; x 11&quot;"/>
    <n v="28.78"/>
    <n v="6"/>
    <n v="-21.11"/>
    <s v="Loss"/>
  </r>
  <r>
    <d v="2017-12-03T00:00:00"/>
    <x v="3"/>
    <x v="11"/>
    <x v="550"/>
    <s v="Matt Collins20171203"/>
    <x v="4804"/>
    <x v="25"/>
    <x v="0"/>
    <x v="0"/>
    <s v="Rediform Wirebound &quot;Phone Memo&quot; Message Book, 11 x 5-3/4"/>
    <n v="24.45"/>
    <n v="4"/>
    <n v="8.86"/>
    <s v="Profit"/>
  </r>
  <r>
    <d v="2017-12-03T00:00:00"/>
    <x v="3"/>
    <x v="11"/>
    <x v="619"/>
    <s v="Corinna Mitchell20171203"/>
    <x v="4805"/>
    <x v="22"/>
    <x v="1"/>
    <x v="13"/>
    <s v="Bevis Oval Conference Table, Walnut"/>
    <n v="521.96"/>
    <n v="2"/>
    <n v="88.73"/>
    <s v="Profit"/>
  </r>
  <r>
    <d v="2017-12-03T00:00:00"/>
    <x v="3"/>
    <x v="11"/>
    <x v="20"/>
    <s v="Mark Van Huff20171203"/>
    <x v="4806"/>
    <x v="0"/>
    <x v="1"/>
    <x v="8"/>
    <s v="Tensor Brushed Steel Torchiere Floor Lamp"/>
    <n v="13.59"/>
    <n v="2"/>
    <n v="-14.27"/>
    <s v="Loss"/>
  </r>
  <r>
    <d v="2017-12-03T00:00:00"/>
    <x v="3"/>
    <x v="11"/>
    <x v="786"/>
    <s v="Clay Cheatham20171203"/>
    <x v="4807"/>
    <x v="0"/>
    <x v="0"/>
    <x v="0"/>
    <s v="Xerox 1998"/>
    <n v="10.37"/>
    <n v="2"/>
    <n v="3.63"/>
    <s v="Profit"/>
  </r>
  <r>
    <d v="2017-12-03T00:00:00"/>
    <x v="3"/>
    <x v="11"/>
    <x v="641"/>
    <s v="Lena Cacioppo20171203"/>
    <x v="4808"/>
    <x v="26"/>
    <x v="0"/>
    <x v="4"/>
    <s v="Newell 344"/>
    <n v="13.34"/>
    <n v="6"/>
    <n v="1"/>
    <s v="Profit"/>
  </r>
  <r>
    <d v="2017-12-03T00:00:00"/>
    <x v="3"/>
    <x v="11"/>
    <x v="641"/>
    <s v="Lena Cacioppo20171203"/>
    <x v="4808"/>
    <x v="26"/>
    <x v="2"/>
    <x v="9"/>
    <s v="Memorex Micro Travel Drive 16 GB"/>
    <n v="76.75"/>
    <n v="6"/>
    <n v="10.55"/>
    <s v="Profit"/>
  </r>
  <r>
    <d v="2017-12-03T00:00:00"/>
    <x v="3"/>
    <x v="11"/>
    <x v="641"/>
    <s v="Lena Cacioppo20171203"/>
    <x v="4808"/>
    <x v="26"/>
    <x v="2"/>
    <x v="9"/>
    <s v="Memorex Micro Travel Drive 16 GB"/>
    <n v="102.34"/>
    <n v="8"/>
    <n v="14.07"/>
    <s v="Profit"/>
  </r>
  <r>
    <d v="2017-12-03T00:00:00"/>
    <x v="3"/>
    <x v="11"/>
    <x v="641"/>
    <s v="Lena Cacioppo20171203"/>
    <x v="4808"/>
    <x v="26"/>
    <x v="0"/>
    <x v="0"/>
    <s v="Wirebound Four 2-3/4 x 5 Forms per Page, 400 Sets per Book"/>
    <n v="10.32"/>
    <n v="2"/>
    <n v="3.74"/>
    <s v="Profit"/>
  </r>
  <r>
    <d v="2017-12-03T00:00:00"/>
    <x v="3"/>
    <x v="11"/>
    <x v="641"/>
    <s v="Lena Cacioppo20171203"/>
    <x v="4808"/>
    <x v="26"/>
    <x v="0"/>
    <x v="14"/>
    <s v="Elite 5&quot; Scissors"/>
    <n v="47.32"/>
    <n v="7"/>
    <n v="5.92"/>
    <s v="Profit"/>
  </r>
  <r>
    <d v="2017-12-03T00:00:00"/>
    <x v="3"/>
    <x v="11"/>
    <x v="641"/>
    <s v="Lena Cacioppo20171203"/>
    <x v="4808"/>
    <x v="26"/>
    <x v="1"/>
    <x v="8"/>
    <s v="Staple-based wall hangings"/>
    <n v="23.38"/>
    <n v="3"/>
    <n v="7.01"/>
    <s v="Profit"/>
  </r>
  <r>
    <d v="2017-12-03T00:00:00"/>
    <x v="3"/>
    <x v="11"/>
    <x v="641"/>
    <s v="Lena Cacioppo20171203"/>
    <x v="4808"/>
    <x v="26"/>
    <x v="1"/>
    <x v="8"/>
    <s v="Eldon Image Series Desk Accessories, Burgundy"/>
    <n v="16.72"/>
    <n v="5"/>
    <n v="3.34"/>
    <s v="Profit"/>
  </r>
  <r>
    <d v="2017-12-03T00:00:00"/>
    <x v="3"/>
    <x v="11"/>
    <x v="641"/>
    <s v="Lena Cacioppo20171203"/>
    <x v="4808"/>
    <x v="26"/>
    <x v="1"/>
    <x v="8"/>
    <s v="DAX Two-Tone Silver Metal Document Frame"/>
    <n v="16.190000000000001"/>
    <n v="1"/>
    <n v="4.66"/>
    <s v="Profit"/>
  </r>
  <r>
    <d v="2017-12-04T00:00:00"/>
    <x v="3"/>
    <x v="11"/>
    <x v="773"/>
    <s v="Charles McCrossin20171204"/>
    <x v="4809"/>
    <x v="2"/>
    <x v="0"/>
    <x v="3"/>
    <s v="Storex Dura Pro Binders"/>
    <n v="5.35"/>
    <n v="3"/>
    <n v="-4.46"/>
    <s v="Loss"/>
  </r>
  <r>
    <d v="2017-12-04T00:00:00"/>
    <x v="3"/>
    <x v="11"/>
    <x v="762"/>
    <s v="Darrin Van Huff20171204"/>
    <x v="4810"/>
    <x v="2"/>
    <x v="1"/>
    <x v="5"/>
    <s v="Safco Chair Connectors, 6/Carton"/>
    <n v="188.55"/>
    <n v="7"/>
    <n v="-2.69"/>
    <s v="Loss"/>
  </r>
  <r>
    <d v="2017-12-04T00:00:00"/>
    <x v="3"/>
    <x v="11"/>
    <x v="279"/>
    <s v="Michael Stewart20171204"/>
    <x v="4811"/>
    <x v="2"/>
    <x v="1"/>
    <x v="5"/>
    <s v="Global Chrome Stack Chair"/>
    <n v="239.96"/>
    <n v="10"/>
    <n v="-10.28"/>
    <s v="Loss"/>
  </r>
  <r>
    <d v="2017-12-04T00:00:00"/>
    <x v="3"/>
    <x v="11"/>
    <x v="279"/>
    <s v="Michael Stewart20171204"/>
    <x v="4811"/>
    <x v="2"/>
    <x v="1"/>
    <x v="8"/>
    <s v="Hand-Finished Solid Wood Document Frame"/>
    <n v="54.77"/>
    <n v="2"/>
    <n v="6.85"/>
    <s v="Profit"/>
  </r>
  <r>
    <d v="2017-12-04T00:00:00"/>
    <x v="3"/>
    <x v="11"/>
    <x v="279"/>
    <s v="Michael Stewart20171204"/>
    <x v="4811"/>
    <x v="2"/>
    <x v="0"/>
    <x v="4"/>
    <s v="DIXON Ticonderoga Erasable Checking Pencils"/>
    <n v="13.39"/>
    <n v="3"/>
    <n v="3.18"/>
    <s v="Profit"/>
  </r>
  <r>
    <d v="2017-12-04T00:00:00"/>
    <x v="3"/>
    <x v="11"/>
    <x v="279"/>
    <s v="Michael Stewart20171204"/>
    <x v="4811"/>
    <x v="2"/>
    <x v="0"/>
    <x v="0"/>
    <s v="Xerox 1956"/>
    <n v="23.92"/>
    <n v="5"/>
    <n v="8.67"/>
    <s v="Profit"/>
  </r>
  <r>
    <d v="2017-12-04T00:00:00"/>
    <x v="3"/>
    <x v="11"/>
    <x v="279"/>
    <s v="Michael Stewart20171204"/>
    <x v="4811"/>
    <x v="2"/>
    <x v="2"/>
    <x v="9"/>
    <s v="Logitech G13 Programmable Gameboard with LCD Display"/>
    <n v="255.97"/>
    <n v="4"/>
    <n v="-28.8"/>
    <s v="Loss"/>
  </r>
  <r>
    <d v="2017-12-04T00:00:00"/>
    <x v="3"/>
    <x v="11"/>
    <x v="710"/>
    <s v="Christy Brittain20171204"/>
    <x v="4812"/>
    <x v="1"/>
    <x v="0"/>
    <x v="2"/>
    <s v="Advantus Rolling Drawer Organizers"/>
    <n v="61.57"/>
    <n v="2"/>
    <n v="4.62"/>
    <s v="Profit"/>
  </r>
  <r>
    <d v="2017-12-04T00:00:00"/>
    <x v="3"/>
    <x v="11"/>
    <x v="633"/>
    <s v="Theone Pippenger20171204"/>
    <x v="4813"/>
    <x v="28"/>
    <x v="0"/>
    <x v="4"/>
    <s v="Newell 310"/>
    <n v="8.8000000000000007"/>
    <n v="5"/>
    <n v="2.5499999999999998"/>
    <s v="Profit"/>
  </r>
  <r>
    <d v="2017-12-04T00:00:00"/>
    <x v="3"/>
    <x v="11"/>
    <x v="633"/>
    <s v="Theone Pippenger20171204"/>
    <x v="4813"/>
    <x v="28"/>
    <x v="2"/>
    <x v="9"/>
    <s v="First Data TMFD35 PIN Pad"/>
    <n v="142.80000000000001"/>
    <n v="1"/>
    <n v="29.99"/>
    <s v="Profit"/>
  </r>
  <r>
    <d v="2017-12-04T00:00:00"/>
    <x v="3"/>
    <x v="11"/>
    <x v="633"/>
    <s v="Theone Pippenger20171204"/>
    <x v="4813"/>
    <x v="28"/>
    <x v="2"/>
    <x v="9"/>
    <s v="Logitech G430 Surround Sound Gaming Headset with Dolby 7.1 Technology"/>
    <n v="399.95"/>
    <n v="5"/>
    <n v="143.97999999999999"/>
    <s v="Profit"/>
  </r>
  <r>
    <d v="2017-12-04T00:00:00"/>
    <x v="3"/>
    <x v="11"/>
    <x v="336"/>
    <s v="Lena Radford20171204"/>
    <x v="4814"/>
    <x v="15"/>
    <x v="2"/>
    <x v="15"/>
    <s v="Okidata C610n Printer"/>
    <n v="649"/>
    <n v="2"/>
    <n v="-272.58"/>
    <s v="Loss"/>
  </r>
  <r>
    <d v="2017-12-04T00:00:00"/>
    <x v="3"/>
    <x v="11"/>
    <x v="374"/>
    <s v="Larry Tron20171204"/>
    <x v="4815"/>
    <x v="10"/>
    <x v="0"/>
    <x v="0"/>
    <s v="IBM Multi-Purpose Copy Paper, 8 1/2 x 11&quot;, Case"/>
    <n v="74.349999999999994"/>
    <n v="3"/>
    <n v="23.24"/>
    <s v="Profit"/>
  </r>
  <r>
    <d v="2017-12-04T00:00:00"/>
    <x v="3"/>
    <x v="11"/>
    <x v="10"/>
    <s v="Chris Selesnick20171204"/>
    <x v="4816"/>
    <x v="3"/>
    <x v="0"/>
    <x v="0"/>
    <s v="Adams Telephone Message Book W/Dividers/Space For Phone Numbers, 5 1/4&quot;X8 1/2&quot;, 300/Messages"/>
    <n v="11.76"/>
    <n v="2"/>
    <n v="5.76"/>
    <s v="Profit"/>
  </r>
  <r>
    <d v="2017-12-04T00:00:00"/>
    <x v="3"/>
    <x v="11"/>
    <x v="712"/>
    <s v="Doug O'Connell20171204"/>
    <x v="4817"/>
    <x v="23"/>
    <x v="1"/>
    <x v="8"/>
    <s v="Tensor &quot;Hersey Kiss&quot; Styled Floor Lamp"/>
    <n v="12.99"/>
    <n v="1"/>
    <n v="1.56"/>
    <s v="Profit"/>
  </r>
  <r>
    <d v="2017-12-04T00:00:00"/>
    <x v="3"/>
    <x v="11"/>
    <x v="712"/>
    <s v="Doug O'Connell20171204"/>
    <x v="4817"/>
    <x v="23"/>
    <x v="1"/>
    <x v="5"/>
    <s v="Global Value Steno Chair, Gray"/>
    <n v="182.22"/>
    <n v="3"/>
    <n v="45.56"/>
    <s v="Profit"/>
  </r>
  <r>
    <d v="2017-12-04T00:00:00"/>
    <x v="3"/>
    <x v="11"/>
    <x v="712"/>
    <s v="Doug O'Connell20171204"/>
    <x v="4817"/>
    <x v="23"/>
    <x v="1"/>
    <x v="5"/>
    <s v="Global Low Back Tilter Chair"/>
    <n v="302.94"/>
    <n v="3"/>
    <n v="18.18"/>
    <s v="Profit"/>
  </r>
  <r>
    <d v="2017-12-04T00:00:00"/>
    <x v="3"/>
    <x v="11"/>
    <x v="124"/>
    <s v="Katrina Edelman20171204"/>
    <x v="4818"/>
    <x v="2"/>
    <x v="1"/>
    <x v="8"/>
    <s v="C-Line Cubicle Keepers Polyproplyene Holder With Velcro Backings"/>
    <n v="11.35"/>
    <n v="3"/>
    <n v="2.7"/>
    <s v="Profit"/>
  </r>
  <r>
    <d v="2017-12-05T00:00:00"/>
    <x v="3"/>
    <x v="11"/>
    <x v="751"/>
    <s v="Rob Beeghly20171205"/>
    <x v="4819"/>
    <x v="18"/>
    <x v="0"/>
    <x v="12"/>
    <s v="Kensington 6 Outlet Guardian Standard Surge Protector"/>
    <n v="61.44"/>
    <n v="3"/>
    <n v="16.59"/>
    <s v="Profit"/>
  </r>
  <r>
    <d v="2017-12-05T00:00:00"/>
    <x v="3"/>
    <x v="11"/>
    <x v="751"/>
    <s v="Rob Beeghly20171205"/>
    <x v="4819"/>
    <x v="18"/>
    <x v="0"/>
    <x v="0"/>
    <s v="Southworth 100% RÃ©sumÃ© Paper, 24lb."/>
    <n v="38.9"/>
    <n v="5"/>
    <n v="17.510000000000002"/>
    <s v="Profit"/>
  </r>
  <r>
    <d v="2017-12-05T00:00:00"/>
    <x v="3"/>
    <x v="11"/>
    <x v="751"/>
    <s v="Rob Beeghly20171205"/>
    <x v="4819"/>
    <x v="18"/>
    <x v="2"/>
    <x v="9"/>
    <s v="ImationÂ 16GB Mini TravelDrive USB 2.0Â Flash Drive"/>
    <n v="99.39"/>
    <n v="3"/>
    <n v="40.75"/>
    <s v="Profit"/>
  </r>
  <r>
    <d v="2017-12-05T00:00:00"/>
    <x v="3"/>
    <x v="11"/>
    <x v="201"/>
    <s v="Naresj Patel20171205"/>
    <x v="4820"/>
    <x v="3"/>
    <x v="0"/>
    <x v="0"/>
    <s v="Xerox 1960"/>
    <n v="92.94"/>
    <n v="3"/>
    <n v="41.82"/>
    <s v="Profit"/>
  </r>
  <r>
    <d v="2017-12-05T00:00:00"/>
    <x v="3"/>
    <x v="11"/>
    <x v="87"/>
    <s v="Quincy Jones20171205"/>
    <x v="4821"/>
    <x v="45"/>
    <x v="2"/>
    <x v="9"/>
    <s v="Logitech ClearChat Comfort/USB Headset H390"/>
    <n v="205.03"/>
    <n v="7"/>
    <n v="67.66"/>
    <s v="Profit"/>
  </r>
  <r>
    <d v="2017-12-05T00:00:00"/>
    <x v="3"/>
    <x v="11"/>
    <x v="436"/>
    <s v="Suzanne McNair20171205"/>
    <x v="4822"/>
    <x v="20"/>
    <x v="1"/>
    <x v="8"/>
    <s v="Eldon Expressions Wood and Plastic Desk Accessories, Cherry Wood"/>
    <n v="20.94"/>
    <n v="3"/>
    <n v="6.07"/>
    <s v="Profit"/>
  </r>
  <r>
    <d v="2017-12-05T00:00:00"/>
    <x v="3"/>
    <x v="11"/>
    <x v="436"/>
    <s v="Suzanne McNair20171205"/>
    <x v="4822"/>
    <x v="20"/>
    <x v="1"/>
    <x v="8"/>
    <s v="Seth Thomas 14&quot; Putty-Colored Wall Clock"/>
    <n v="58.68"/>
    <n v="2"/>
    <n v="18.190000000000001"/>
    <s v="Profit"/>
  </r>
  <r>
    <d v="2017-12-05T00:00:00"/>
    <x v="3"/>
    <x v="11"/>
    <x v="436"/>
    <s v="Suzanne McNair20171205"/>
    <x v="4822"/>
    <x v="20"/>
    <x v="0"/>
    <x v="12"/>
    <s v="Eureka The Boss Cordless Rechargeable Stick Vac"/>
    <n v="254.9"/>
    <n v="5"/>
    <n v="68.819999999999993"/>
    <s v="Profit"/>
  </r>
  <r>
    <d v="2017-12-05T00:00:00"/>
    <x v="3"/>
    <x v="11"/>
    <x v="513"/>
    <s v="Alan Barnes20171205"/>
    <x v="4823"/>
    <x v="22"/>
    <x v="0"/>
    <x v="3"/>
    <s v="GBC Wire Binding Combs"/>
    <n v="24.82"/>
    <n v="3"/>
    <n v="8.3800000000000008"/>
    <s v="Profit"/>
  </r>
  <r>
    <d v="2017-12-05T00:00:00"/>
    <x v="3"/>
    <x v="11"/>
    <x v="513"/>
    <s v="Alan Barnes20171205"/>
    <x v="4823"/>
    <x v="22"/>
    <x v="0"/>
    <x v="3"/>
    <s v="Zipper Ring Binder Pockets"/>
    <n v="14.98"/>
    <n v="6"/>
    <n v="5.43"/>
    <s v="Profit"/>
  </r>
  <r>
    <d v="2017-12-05T00:00:00"/>
    <x v="3"/>
    <x v="11"/>
    <x v="246"/>
    <s v="Carlos Soltero20171205"/>
    <x v="4824"/>
    <x v="20"/>
    <x v="1"/>
    <x v="8"/>
    <s v="Magnifier Swing Arm Lamp"/>
    <n v="41.96"/>
    <n v="2"/>
    <n v="10.91"/>
    <s v="Profit"/>
  </r>
  <r>
    <d v="2017-12-05T00:00:00"/>
    <x v="3"/>
    <x v="11"/>
    <x v="246"/>
    <s v="Carlos Soltero20171205"/>
    <x v="4824"/>
    <x v="20"/>
    <x v="0"/>
    <x v="1"/>
    <s v="Self-Adhesive Removable Labels"/>
    <n v="9.4499999999999993"/>
    <n v="3"/>
    <n v="4.54"/>
    <s v="Profit"/>
  </r>
  <r>
    <d v="2017-12-05T00:00:00"/>
    <x v="3"/>
    <x v="11"/>
    <x v="715"/>
    <s v="Patrick Bzostek20171205"/>
    <x v="4825"/>
    <x v="22"/>
    <x v="0"/>
    <x v="3"/>
    <s v="GBC Premium Transparent Covers with Diagonal Lined Pattern"/>
    <n v="83.92"/>
    <n v="5"/>
    <n v="29.37"/>
    <s v="Profit"/>
  </r>
  <r>
    <d v="2017-12-05T00:00:00"/>
    <x v="3"/>
    <x v="11"/>
    <x v="715"/>
    <s v="Patrick Bzostek20171205"/>
    <x v="4825"/>
    <x v="22"/>
    <x v="1"/>
    <x v="8"/>
    <s v="Eldon Radial Chair Mat for Low to Medium Pile Carpets"/>
    <n v="199.9"/>
    <n v="5"/>
    <n v="39.979999999999997"/>
    <s v="Profit"/>
  </r>
  <r>
    <d v="2017-12-05T00:00:00"/>
    <x v="3"/>
    <x v="11"/>
    <x v="715"/>
    <s v="Patrick Bzostek20171205"/>
    <x v="4825"/>
    <x v="22"/>
    <x v="2"/>
    <x v="6"/>
    <s v="Cyber Acoustics AC-202b Speech Recognition Stereo Headset"/>
    <n v="31.18"/>
    <n v="3"/>
    <n v="-7.01"/>
    <s v="Loss"/>
  </r>
  <r>
    <d v="2017-12-05T00:00:00"/>
    <x v="3"/>
    <x v="11"/>
    <x v="715"/>
    <s v="Patrick Bzostek20171205"/>
    <x v="4825"/>
    <x v="22"/>
    <x v="0"/>
    <x v="3"/>
    <s v="GBC VeloBinder Manual Binding System"/>
    <n v="172.75"/>
    <n v="6"/>
    <n v="60.46"/>
    <s v="Profit"/>
  </r>
  <r>
    <d v="2017-12-05T00:00:00"/>
    <x v="3"/>
    <x v="11"/>
    <x v="715"/>
    <s v="Patrick Bzostek20171205"/>
    <x v="4825"/>
    <x v="22"/>
    <x v="0"/>
    <x v="3"/>
    <s v="Fellowes Black Plastic Comb Bindings"/>
    <n v="9.3000000000000007"/>
    <n v="2"/>
    <n v="3.02"/>
    <s v="Profit"/>
  </r>
  <r>
    <d v="2017-12-05T00:00:00"/>
    <x v="3"/>
    <x v="11"/>
    <x v="540"/>
    <s v="Bart Folk20171205"/>
    <x v="4826"/>
    <x v="20"/>
    <x v="0"/>
    <x v="0"/>
    <s v="Telephone Message Books with Fax/Mobile Section, 4 1/4&quot; x 6&quot;"/>
    <n v="21.6"/>
    <n v="6"/>
    <n v="9.94"/>
    <s v="Profit"/>
  </r>
  <r>
    <d v="2017-12-05T00:00:00"/>
    <x v="3"/>
    <x v="11"/>
    <x v="540"/>
    <s v="Bart Folk20171205"/>
    <x v="4826"/>
    <x v="20"/>
    <x v="0"/>
    <x v="1"/>
    <s v="Avery 52"/>
    <n v="11.07"/>
    <n v="3"/>
    <n v="5.2"/>
    <s v="Profit"/>
  </r>
  <r>
    <d v="2017-12-06T00:00:00"/>
    <x v="3"/>
    <x v="11"/>
    <x v="396"/>
    <s v="Brad Norvell20171206"/>
    <x v="4827"/>
    <x v="3"/>
    <x v="0"/>
    <x v="2"/>
    <s v="Staple magnet"/>
    <n v="10.68"/>
    <n v="1"/>
    <n v="2.88"/>
    <s v="Profit"/>
  </r>
  <r>
    <d v="2017-12-07T00:00:00"/>
    <x v="3"/>
    <x v="11"/>
    <x v="558"/>
    <s v="Frank Preis20171207"/>
    <x v="4828"/>
    <x v="3"/>
    <x v="2"/>
    <x v="6"/>
    <s v="Cisco SPA301"/>
    <n v="374.38"/>
    <n v="3"/>
    <n v="46.8"/>
    <s v="Profit"/>
  </r>
  <r>
    <d v="2017-12-07T00:00:00"/>
    <x v="3"/>
    <x v="11"/>
    <x v="171"/>
    <s v="David Smith20171207"/>
    <x v="4829"/>
    <x v="0"/>
    <x v="0"/>
    <x v="7"/>
    <s v="Binder Clips by OIC"/>
    <n v="3.55"/>
    <n v="3"/>
    <n v="1.24"/>
    <s v="Profit"/>
  </r>
  <r>
    <d v="2017-12-07T00:00:00"/>
    <x v="3"/>
    <x v="11"/>
    <x v="171"/>
    <s v="David Smith20171207"/>
    <x v="4829"/>
    <x v="0"/>
    <x v="0"/>
    <x v="0"/>
    <s v="Xerox 1995"/>
    <n v="15.55"/>
    <n v="3"/>
    <n v="5.44"/>
    <s v="Profit"/>
  </r>
  <r>
    <d v="2017-12-07T00:00:00"/>
    <x v="3"/>
    <x v="11"/>
    <x v="489"/>
    <s v="Shahid Hopkins20171207"/>
    <x v="4830"/>
    <x v="10"/>
    <x v="2"/>
    <x v="9"/>
    <s v="Logitech G602 Wireless Gaming Mouse"/>
    <n v="127.98"/>
    <n v="2"/>
    <n v="25.6"/>
    <s v="Profit"/>
  </r>
  <r>
    <d v="2017-12-07T00:00:00"/>
    <x v="3"/>
    <x v="11"/>
    <x v="587"/>
    <s v="Debra Catini20171207"/>
    <x v="4831"/>
    <x v="6"/>
    <x v="1"/>
    <x v="8"/>
    <s v="DAX Wood Document Frame."/>
    <n v="82.38"/>
    <n v="6"/>
    <n v="25.54"/>
    <s v="Profit"/>
  </r>
  <r>
    <d v="2017-12-07T00:00:00"/>
    <x v="3"/>
    <x v="11"/>
    <x v="418"/>
    <s v="Henry Goldwyn20171207"/>
    <x v="4832"/>
    <x v="1"/>
    <x v="0"/>
    <x v="3"/>
    <s v="Ibico EPK-21 Electric Binding System"/>
    <n v="1889.99"/>
    <n v="5"/>
    <n v="-2929.48"/>
    <s v="Loss"/>
  </r>
  <r>
    <d v="2017-12-07T00:00:00"/>
    <x v="3"/>
    <x v="11"/>
    <x v="248"/>
    <s v="Brosina Hoffman20171207"/>
    <x v="4833"/>
    <x v="29"/>
    <x v="0"/>
    <x v="12"/>
    <s v="Eureka The Boss Lite 10-Amp Upright Vacuum, Blue"/>
    <n v="320.64"/>
    <n v="4"/>
    <n v="89.78"/>
    <s v="Profit"/>
  </r>
  <r>
    <d v="2017-12-07T00:00:00"/>
    <x v="3"/>
    <x v="11"/>
    <x v="248"/>
    <s v="Brosina Hoffman20171207"/>
    <x v="4833"/>
    <x v="29"/>
    <x v="2"/>
    <x v="9"/>
    <s v="Memorex Micro Travel Drive 8 GB"/>
    <n v="52"/>
    <n v="4"/>
    <n v="23.4"/>
    <s v="Profit"/>
  </r>
  <r>
    <d v="2017-12-07T00:00:00"/>
    <x v="3"/>
    <x v="11"/>
    <x v="492"/>
    <s v="Tracy Collins20171207"/>
    <x v="4834"/>
    <x v="3"/>
    <x v="0"/>
    <x v="0"/>
    <s v="REDIFORM Incoming/Outgoing Call Register, 11&quot; X 8 1/2&quot;, 100 Messages"/>
    <n v="50.04"/>
    <n v="6"/>
    <n v="25.02"/>
    <s v="Profit"/>
  </r>
  <r>
    <d v="2017-12-08T00:00:00"/>
    <x v="3"/>
    <x v="11"/>
    <x v="348"/>
    <s v="Keith Herrera20171208"/>
    <x v="4835"/>
    <x v="3"/>
    <x v="2"/>
    <x v="9"/>
    <s v="Sony 64GB Class 10 Micro SDHC R40 Memory Card"/>
    <n v="179.95"/>
    <n v="5"/>
    <n v="37.79"/>
    <s v="Profit"/>
  </r>
  <r>
    <d v="2017-12-08T00:00:00"/>
    <x v="3"/>
    <x v="11"/>
    <x v="348"/>
    <s v="Keith Herrera20171208"/>
    <x v="4835"/>
    <x v="3"/>
    <x v="2"/>
    <x v="16"/>
    <s v="Sharp AL-1530CS Digital Copier"/>
    <n v="1199.98"/>
    <n v="3"/>
    <n v="434.99"/>
    <s v="Profit"/>
  </r>
  <r>
    <d v="2017-12-08T00:00:00"/>
    <x v="3"/>
    <x v="11"/>
    <x v="348"/>
    <s v="Keith Herrera20171208"/>
    <x v="4835"/>
    <x v="3"/>
    <x v="0"/>
    <x v="0"/>
    <s v="Wirebound Message Book, 4 per Page"/>
    <n v="27.15"/>
    <n v="5"/>
    <n v="13.3"/>
    <s v="Profit"/>
  </r>
  <r>
    <d v="2017-12-08T00:00:00"/>
    <x v="3"/>
    <x v="11"/>
    <x v="348"/>
    <s v="Keith Herrera20171208"/>
    <x v="4835"/>
    <x v="3"/>
    <x v="1"/>
    <x v="13"/>
    <s v="Bevis Round Conference Table Top, X-Base"/>
    <n v="1004.02"/>
    <n v="7"/>
    <n v="-112.95"/>
    <s v="Loss"/>
  </r>
  <r>
    <d v="2017-12-08T00:00:00"/>
    <x v="3"/>
    <x v="11"/>
    <x v="348"/>
    <s v="Keith Herrera20171208"/>
    <x v="4835"/>
    <x v="3"/>
    <x v="0"/>
    <x v="0"/>
    <s v="Wirebound Service Call Books, 5 1/2&quot; x 4&quot;"/>
    <n v="9.68"/>
    <n v="1"/>
    <n v="4.6500000000000004"/>
    <s v="Profit"/>
  </r>
  <r>
    <d v="2017-12-08T00:00:00"/>
    <x v="3"/>
    <x v="11"/>
    <x v="348"/>
    <s v="Keith Herrera20171208"/>
    <x v="4835"/>
    <x v="3"/>
    <x v="0"/>
    <x v="1"/>
    <s v="Self-Adhesive Removable Labels"/>
    <n v="28.35"/>
    <n v="9"/>
    <n v="13.61"/>
    <s v="Profit"/>
  </r>
  <r>
    <d v="2017-12-08T00:00:00"/>
    <x v="3"/>
    <x v="11"/>
    <x v="348"/>
    <s v="Keith Herrera20171208"/>
    <x v="4835"/>
    <x v="3"/>
    <x v="0"/>
    <x v="0"/>
    <s v="Xerox 1908"/>
    <n v="55.98"/>
    <n v="1"/>
    <n v="27.43"/>
    <s v="Profit"/>
  </r>
  <r>
    <d v="2017-12-08T00:00:00"/>
    <x v="3"/>
    <x v="11"/>
    <x v="348"/>
    <s v="Keith Herrera20171208"/>
    <x v="4835"/>
    <x v="3"/>
    <x v="1"/>
    <x v="11"/>
    <s v="O'Sullivan 4-Shelf Bookcase in Odessa Pine"/>
    <n v="1336.83"/>
    <n v="13"/>
    <n v="31.45"/>
    <s v="Profit"/>
  </r>
  <r>
    <d v="2017-12-08T00:00:00"/>
    <x v="3"/>
    <x v="11"/>
    <x v="348"/>
    <s v="Keith Herrera20171208"/>
    <x v="4835"/>
    <x v="3"/>
    <x v="1"/>
    <x v="5"/>
    <s v="Novimex High-Tech Fabric Mesh Task Chair"/>
    <n v="113.57"/>
    <n v="2"/>
    <n v="-18.45"/>
    <s v="Loss"/>
  </r>
  <r>
    <d v="2017-12-08T00:00:00"/>
    <x v="3"/>
    <x v="11"/>
    <x v="16"/>
    <s v="Delfina Latchford20171208"/>
    <x v="4836"/>
    <x v="20"/>
    <x v="1"/>
    <x v="8"/>
    <s v="C-Line Cubicle Keepers Polyproplyene Holder w/Velcro Back, 8-1/2x11, 25/Bx"/>
    <n v="109.48"/>
    <n v="2"/>
    <n v="33.94"/>
    <s v="Profit"/>
  </r>
  <r>
    <d v="2017-12-08T00:00:00"/>
    <x v="3"/>
    <x v="11"/>
    <x v="16"/>
    <s v="Delfina Latchford20171208"/>
    <x v="4836"/>
    <x v="20"/>
    <x v="0"/>
    <x v="2"/>
    <s v="Safco Industrial Wire Shelving System"/>
    <n v="272.94"/>
    <n v="3"/>
    <n v="0"/>
    <s v="Loss"/>
  </r>
  <r>
    <d v="2017-12-08T00:00:00"/>
    <x v="3"/>
    <x v="11"/>
    <x v="16"/>
    <s v="Delfina Latchford20171208"/>
    <x v="4836"/>
    <x v="20"/>
    <x v="0"/>
    <x v="0"/>
    <s v="Xerox 1996"/>
    <n v="19.440000000000001"/>
    <n v="3"/>
    <n v="9.33"/>
    <s v="Profit"/>
  </r>
  <r>
    <d v="2017-12-08T00:00:00"/>
    <x v="3"/>
    <x v="11"/>
    <x v="16"/>
    <s v="Delfina Latchford20171208"/>
    <x v="4836"/>
    <x v="20"/>
    <x v="0"/>
    <x v="2"/>
    <s v="Iris Project Case"/>
    <n v="31.92"/>
    <n v="4"/>
    <n v="8.3000000000000007"/>
    <s v="Profit"/>
  </r>
  <r>
    <d v="2017-12-08T00:00:00"/>
    <x v="3"/>
    <x v="11"/>
    <x v="321"/>
    <s v="Luke Foster20171208"/>
    <x v="4837"/>
    <x v="3"/>
    <x v="0"/>
    <x v="2"/>
    <s v="Akro-Mils 12-Gallon Tote"/>
    <n v="29.79"/>
    <n v="3"/>
    <n v="8.64"/>
    <s v="Profit"/>
  </r>
  <r>
    <d v="2017-12-08T00:00:00"/>
    <x v="3"/>
    <x v="11"/>
    <x v="321"/>
    <s v="Luke Foster20171208"/>
    <x v="4837"/>
    <x v="3"/>
    <x v="1"/>
    <x v="8"/>
    <s v="Tenex Traditional Chairmats for Hard Floors, Average Lip, 36&quot; x 48&quot;"/>
    <n v="128.9"/>
    <n v="2"/>
    <n v="15.47"/>
    <s v="Profit"/>
  </r>
  <r>
    <d v="2017-12-08T00:00:00"/>
    <x v="3"/>
    <x v="11"/>
    <x v="321"/>
    <s v="Luke Foster20171208"/>
    <x v="4837"/>
    <x v="3"/>
    <x v="0"/>
    <x v="0"/>
    <s v="Xerox 1968"/>
    <n v="60.12"/>
    <n v="9"/>
    <n v="28.86"/>
    <s v="Profit"/>
  </r>
  <r>
    <d v="2017-12-08T00:00:00"/>
    <x v="3"/>
    <x v="11"/>
    <x v="464"/>
    <s v="Alan Schoenberger20171208"/>
    <x v="4838"/>
    <x v="3"/>
    <x v="0"/>
    <x v="12"/>
    <s v="Belkin 8-Outlet Premiere SurgeMaster II Surge Protectors"/>
    <n v="69.48"/>
    <n v="1"/>
    <n v="20.84"/>
    <s v="Profit"/>
  </r>
  <r>
    <d v="2017-12-08T00:00:00"/>
    <x v="3"/>
    <x v="11"/>
    <x v="491"/>
    <s v="Denise Monton20171208"/>
    <x v="4839"/>
    <x v="3"/>
    <x v="0"/>
    <x v="0"/>
    <s v="Standard Line Â“While You Were OutÂ” Hardbound Telephone Message Book"/>
    <n v="87.92"/>
    <n v="4"/>
    <n v="40.44"/>
    <s v="Profit"/>
  </r>
  <r>
    <d v="2017-12-08T00:00:00"/>
    <x v="3"/>
    <x v="11"/>
    <x v="491"/>
    <s v="Denise Monton20171208"/>
    <x v="4839"/>
    <x v="3"/>
    <x v="0"/>
    <x v="3"/>
    <s v="Performers Binder/Pad Holder, Black"/>
    <n v="22.42"/>
    <n v="1"/>
    <n v="8.41"/>
    <s v="Profit"/>
  </r>
  <r>
    <d v="2017-12-08T00:00:00"/>
    <x v="3"/>
    <x v="11"/>
    <x v="491"/>
    <s v="Denise Monton20171208"/>
    <x v="4839"/>
    <x v="3"/>
    <x v="0"/>
    <x v="3"/>
    <s v="Vinyl Sectional Post Binders"/>
    <n v="90.48"/>
    <n v="3"/>
    <n v="33.93"/>
    <s v="Profit"/>
  </r>
  <r>
    <d v="2017-12-08T00:00:00"/>
    <x v="3"/>
    <x v="11"/>
    <x v="491"/>
    <s v="Denise Monton20171208"/>
    <x v="4839"/>
    <x v="3"/>
    <x v="0"/>
    <x v="2"/>
    <s v="SAFCO Mobile Desk Side File, Wire Frame"/>
    <n v="42.76"/>
    <n v="1"/>
    <n v="11.12"/>
    <s v="Profit"/>
  </r>
  <r>
    <d v="2017-12-08T00:00:00"/>
    <x v="3"/>
    <x v="11"/>
    <x v="355"/>
    <s v="Jeremy Pistek20171208"/>
    <x v="4840"/>
    <x v="21"/>
    <x v="2"/>
    <x v="9"/>
    <s v="Logitech G105 Gaming Keyboard"/>
    <n v="178.11"/>
    <n v="3"/>
    <n v="32.06"/>
    <s v="Profit"/>
  </r>
  <r>
    <d v="2017-12-08T00:00:00"/>
    <x v="3"/>
    <x v="11"/>
    <x v="355"/>
    <s v="Jeremy Pistek20171208"/>
    <x v="4840"/>
    <x v="21"/>
    <x v="0"/>
    <x v="12"/>
    <s v="Hoover WindTunnel Plus Canister Vacuum"/>
    <n v="1089.75"/>
    <n v="3"/>
    <n v="305.13"/>
    <s v="Profit"/>
  </r>
  <r>
    <d v="2017-12-08T00:00:00"/>
    <x v="3"/>
    <x v="11"/>
    <x v="355"/>
    <s v="Jeremy Pistek20171208"/>
    <x v="4840"/>
    <x v="21"/>
    <x v="0"/>
    <x v="1"/>
    <s v="Avery 4027 File Folder Labels for Dot Matrix Printers, 5000 Labels per Box, White"/>
    <n v="61.06"/>
    <n v="2"/>
    <n v="28.09"/>
    <s v="Profit"/>
  </r>
  <r>
    <d v="2017-12-08T00:00:00"/>
    <x v="3"/>
    <x v="11"/>
    <x v="355"/>
    <s v="Jeremy Pistek20171208"/>
    <x v="4840"/>
    <x v="21"/>
    <x v="1"/>
    <x v="11"/>
    <s v="Sauder Camden County Collection Libraries, Planked Cherry Finish"/>
    <n v="459.92"/>
    <n v="4"/>
    <n v="41.39"/>
    <s v="Profit"/>
  </r>
  <r>
    <d v="2017-12-08T00:00:00"/>
    <x v="3"/>
    <x v="11"/>
    <x v="355"/>
    <s v="Jeremy Pistek20171208"/>
    <x v="4840"/>
    <x v="21"/>
    <x v="0"/>
    <x v="0"/>
    <s v="Adams Phone Message Book, 200 Message Capacity, 8 1/16Â” x 11Â”"/>
    <n v="27.52"/>
    <n v="4"/>
    <n v="12.66"/>
    <s v="Profit"/>
  </r>
  <r>
    <d v="2017-12-08T00:00:00"/>
    <x v="3"/>
    <x v="11"/>
    <x v="249"/>
    <s v="Carl Weiss20171208"/>
    <x v="4841"/>
    <x v="43"/>
    <x v="0"/>
    <x v="2"/>
    <s v="Recycled Data-Pak for Archival Bound Computer Printouts, 12-1/2 x 12-1/2 x 16"/>
    <n v="592.74"/>
    <n v="6"/>
    <n v="160.04"/>
    <s v="Profit"/>
  </r>
  <r>
    <d v="2017-12-08T00:00:00"/>
    <x v="3"/>
    <x v="11"/>
    <x v="709"/>
    <s v="Emily Grady20171208"/>
    <x v="4842"/>
    <x v="2"/>
    <x v="1"/>
    <x v="5"/>
    <s v="Global Deluxe Steno Chair"/>
    <n v="215.54"/>
    <n v="4"/>
    <n v="-58.5"/>
    <s v="Loss"/>
  </r>
  <r>
    <d v="2017-12-08T00:00:00"/>
    <x v="3"/>
    <x v="11"/>
    <x v="655"/>
    <s v="Max Jones20171208"/>
    <x v="4843"/>
    <x v="2"/>
    <x v="0"/>
    <x v="4"/>
    <s v="BIC Brite Liner Highlighters"/>
    <n v="13.25"/>
    <n v="4"/>
    <n v="3.64"/>
    <s v="Profit"/>
  </r>
  <r>
    <d v="2017-12-08T00:00:00"/>
    <x v="3"/>
    <x v="11"/>
    <x v="655"/>
    <s v="Max Jones20171208"/>
    <x v="4843"/>
    <x v="2"/>
    <x v="2"/>
    <x v="6"/>
    <s v="iHome FM Clock Radio with Lightning Dock"/>
    <n v="83.99"/>
    <n v="2"/>
    <n v="-21"/>
    <s v="Loss"/>
  </r>
  <r>
    <d v="2017-12-09T00:00:00"/>
    <x v="3"/>
    <x v="11"/>
    <x v="590"/>
    <s v="Ken Brennan20171209"/>
    <x v="4844"/>
    <x v="0"/>
    <x v="0"/>
    <x v="3"/>
    <s v="Economy Binders"/>
    <n v="1.25"/>
    <n v="3"/>
    <n v="-1.93"/>
    <s v="Loss"/>
  </r>
  <r>
    <d v="2017-12-09T00:00:00"/>
    <x v="3"/>
    <x v="11"/>
    <x v="590"/>
    <s v="Ken Brennan20171209"/>
    <x v="4844"/>
    <x v="0"/>
    <x v="1"/>
    <x v="8"/>
    <s v="6&quot; Cubicle Wall Clock, Black"/>
    <n v="9.7100000000000009"/>
    <n v="3"/>
    <n v="-5.82"/>
    <s v="Loss"/>
  </r>
  <r>
    <d v="2017-12-09T00:00:00"/>
    <x v="3"/>
    <x v="11"/>
    <x v="590"/>
    <s v="Ken Brennan20171209"/>
    <x v="4844"/>
    <x v="0"/>
    <x v="0"/>
    <x v="2"/>
    <s v="SimpliFile Personal File, Black Granite, 15w x 6-15/16d x 11-1/4h"/>
    <n v="27.24"/>
    <n v="3"/>
    <n v="2.72"/>
    <s v="Profit"/>
  </r>
  <r>
    <d v="2017-12-09T00:00:00"/>
    <x v="3"/>
    <x v="11"/>
    <x v="224"/>
    <s v="Laurel Elliston20171209"/>
    <x v="4845"/>
    <x v="3"/>
    <x v="2"/>
    <x v="6"/>
    <s v="Nortel Business Series Terminal T7208 Digital phone"/>
    <n v="444.77"/>
    <n v="4"/>
    <n v="44.48"/>
    <s v="Profit"/>
  </r>
  <r>
    <d v="2017-12-09T00:00:00"/>
    <x v="3"/>
    <x v="11"/>
    <x v="305"/>
    <s v="Christine Abelman20171209"/>
    <x v="4846"/>
    <x v="10"/>
    <x v="0"/>
    <x v="2"/>
    <s v="Safco Commercial Shelving"/>
    <n v="37.21"/>
    <n v="1"/>
    <n v="-7.44"/>
    <s v="Loss"/>
  </r>
  <r>
    <d v="2017-12-09T00:00:00"/>
    <x v="3"/>
    <x v="11"/>
    <x v="305"/>
    <s v="Christine Abelman20171209"/>
    <x v="4846"/>
    <x v="10"/>
    <x v="0"/>
    <x v="10"/>
    <s v="Recycled Interoffice Envelopes with String and Button Closure, 10 x 13"/>
    <n v="57.58"/>
    <n v="3"/>
    <n v="21.59"/>
    <s v="Profit"/>
  </r>
  <r>
    <d v="2017-12-09T00:00:00"/>
    <x v="3"/>
    <x v="11"/>
    <x v="105"/>
    <s v="Damala Kotsonis20171209"/>
    <x v="4847"/>
    <x v="14"/>
    <x v="1"/>
    <x v="5"/>
    <s v="Global Executive Mid-Back Manager's Chair"/>
    <n v="872.94"/>
    <n v="3"/>
    <n v="226.96"/>
    <s v="Profit"/>
  </r>
  <r>
    <d v="2017-12-09T00:00:00"/>
    <x v="3"/>
    <x v="11"/>
    <x v="105"/>
    <s v="Damala Kotsonis20171209"/>
    <x v="4847"/>
    <x v="14"/>
    <x v="0"/>
    <x v="3"/>
    <s v="Wilson Jones Century Plastic Molded Ring Binders"/>
    <n v="41.54"/>
    <n v="2"/>
    <n v="19.52"/>
    <s v="Profit"/>
  </r>
  <r>
    <d v="2017-12-09T00:00:00"/>
    <x v="3"/>
    <x v="11"/>
    <x v="105"/>
    <s v="Damala Kotsonis20171209"/>
    <x v="4847"/>
    <x v="14"/>
    <x v="0"/>
    <x v="0"/>
    <s v="Xerox 1946"/>
    <n v="12.96"/>
    <n v="2"/>
    <n v="6.22"/>
    <s v="Profit"/>
  </r>
  <r>
    <d v="2017-12-09T00:00:00"/>
    <x v="3"/>
    <x v="11"/>
    <x v="221"/>
    <s v="Herbert Flentye20171209"/>
    <x v="4848"/>
    <x v="18"/>
    <x v="0"/>
    <x v="0"/>
    <s v="Wirebound Message Books, Four 2 3/4 x 5 White Forms per Page"/>
    <n v="33.450000000000003"/>
    <n v="5"/>
    <n v="15.39"/>
    <s v="Profit"/>
  </r>
  <r>
    <d v="2017-12-09T00:00:00"/>
    <x v="3"/>
    <x v="11"/>
    <x v="221"/>
    <s v="Herbert Flentye20171209"/>
    <x v="4848"/>
    <x v="18"/>
    <x v="0"/>
    <x v="3"/>
    <s v="Economy Binders"/>
    <n v="10.4"/>
    <n v="5"/>
    <n v="5.0999999999999996"/>
    <s v="Profit"/>
  </r>
  <r>
    <d v="2017-12-09T00:00:00"/>
    <x v="3"/>
    <x v="11"/>
    <x v="666"/>
    <s v="Kalyca Meade20171209"/>
    <x v="4849"/>
    <x v="2"/>
    <x v="0"/>
    <x v="4"/>
    <s v="Crayola Colored Pencils"/>
    <n v="2.62"/>
    <n v="1"/>
    <n v="0.43"/>
    <s v="Profit"/>
  </r>
  <r>
    <d v="2017-12-09T00:00:00"/>
    <x v="3"/>
    <x v="11"/>
    <x v="622"/>
    <s v="Dean Braden20171209"/>
    <x v="4850"/>
    <x v="14"/>
    <x v="2"/>
    <x v="9"/>
    <s v="Maxell Pro 80 Minute CD-R, 10/Pack"/>
    <n v="104.88"/>
    <n v="6"/>
    <n v="41.95"/>
    <s v="Profit"/>
  </r>
  <r>
    <d v="2017-12-09T00:00:00"/>
    <x v="3"/>
    <x v="11"/>
    <x v="622"/>
    <s v="Dean Braden20171209"/>
    <x v="4850"/>
    <x v="14"/>
    <x v="0"/>
    <x v="4"/>
    <s v="BIC Liqua Brite Liner"/>
    <n v="34.700000000000003"/>
    <n v="5"/>
    <n v="12.49"/>
    <s v="Profit"/>
  </r>
  <r>
    <d v="2017-12-09T00:00:00"/>
    <x v="3"/>
    <x v="11"/>
    <x v="622"/>
    <s v="Dean Braden20171209"/>
    <x v="4850"/>
    <x v="14"/>
    <x v="0"/>
    <x v="3"/>
    <s v="Ibico Plastic and Wire Spiral Binding Combs"/>
    <n v="33.72"/>
    <n v="4"/>
    <n v="15.51"/>
    <s v="Profit"/>
  </r>
  <r>
    <d v="2017-12-09T00:00:00"/>
    <x v="3"/>
    <x v="11"/>
    <x v="622"/>
    <s v="Dean Braden20171209"/>
    <x v="4850"/>
    <x v="14"/>
    <x v="0"/>
    <x v="0"/>
    <s v="Easy-staple paper"/>
    <n v="14.94"/>
    <n v="3"/>
    <n v="7.02"/>
    <s v="Profit"/>
  </r>
  <r>
    <d v="2017-12-09T00:00:00"/>
    <x v="3"/>
    <x v="11"/>
    <x v="475"/>
    <s v="Angele Hood20171209"/>
    <x v="4851"/>
    <x v="1"/>
    <x v="0"/>
    <x v="0"/>
    <s v="Xerox 1921"/>
    <n v="15.98"/>
    <n v="2"/>
    <n v="5"/>
    <s v="Profit"/>
  </r>
  <r>
    <d v="2017-12-09T00:00:00"/>
    <x v="3"/>
    <x v="11"/>
    <x v="538"/>
    <s v="Alyssa Tate20171209"/>
    <x v="4852"/>
    <x v="3"/>
    <x v="0"/>
    <x v="4"/>
    <s v="Newell 314"/>
    <n v="11.16"/>
    <n v="2"/>
    <n v="2.79"/>
    <s v="Profit"/>
  </r>
  <r>
    <d v="2017-12-09T00:00:00"/>
    <x v="3"/>
    <x v="11"/>
    <x v="538"/>
    <s v="Alyssa Tate20171209"/>
    <x v="4852"/>
    <x v="3"/>
    <x v="1"/>
    <x v="13"/>
    <s v="Bevis 36 x 72 Conference Tables"/>
    <n v="896.33"/>
    <n v="9"/>
    <n v="22.41"/>
    <s v="Profit"/>
  </r>
  <r>
    <d v="2017-12-09T00:00:00"/>
    <x v="3"/>
    <x v="11"/>
    <x v="538"/>
    <s v="Alyssa Tate20171209"/>
    <x v="4852"/>
    <x v="3"/>
    <x v="0"/>
    <x v="12"/>
    <s v="Harmony Air Purifier"/>
    <n v="189"/>
    <n v="1"/>
    <n v="68.040000000000006"/>
    <s v="Profit"/>
  </r>
  <r>
    <d v="2017-12-09T00:00:00"/>
    <x v="3"/>
    <x v="11"/>
    <x v="352"/>
    <s v="Lena Hernandez20171209"/>
    <x v="4853"/>
    <x v="1"/>
    <x v="0"/>
    <x v="0"/>
    <s v="Xerox 1884"/>
    <n v="143.86000000000001"/>
    <n v="9"/>
    <n v="48.55"/>
    <s v="Profit"/>
  </r>
  <r>
    <d v="2017-12-09T00:00:00"/>
    <x v="3"/>
    <x v="11"/>
    <x v="317"/>
    <s v="Nick Crebassa20171209"/>
    <x v="4854"/>
    <x v="12"/>
    <x v="0"/>
    <x v="0"/>
    <s v="Multicolor Computer Printout Paper"/>
    <n v="419.4"/>
    <n v="5"/>
    <n v="146.79"/>
    <s v="Profit"/>
  </r>
  <r>
    <d v="2017-12-09T00:00:00"/>
    <x v="3"/>
    <x v="11"/>
    <x v="317"/>
    <s v="Nick Crebassa20171209"/>
    <x v="4854"/>
    <x v="12"/>
    <x v="0"/>
    <x v="3"/>
    <s v="Acco Recycled 2&quot; Capacity Laser Printer Hanging Data Binders"/>
    <n v="13.01"/>
    <n v="3"/>
    <n v="-9.9700000000000006"/>
    <s v="Loss"/>
  </r>
  <r>
    <d v="2017-12-09T00:00:00"/>
    <x v="3"/>
    <x v="11"/>
    <x v="474"/>
    <s v="Daniel Byrd20171209"/>
    <x v="4855"/>
    <x v="3"/>
    <x v="1"/>
    <x v="11"/>
    <s v="O'Sullivan 3-Shelf Heavy-Duty Bookcases"/>
    <n v="148.26"/>
    <n v="3"/>
    <n v="15.7"/>
    <s v="Profit"/>
  </r>
  <r>
    <d v="2017-12-09T00:00:00"/>
    <x v="3"/>
    <x v="11"/>
    <x v="154"/>
    <s v="John Lee20171209"/>
    <x v="4856"/>
    <x v="5"/>
    <x v="0"/>
    <x v="3"/>
    <s v="XtraLife ClearVue Slant-D Ring Binder, White, 3&quot;"/>
    <n v="29.36"/>
    <n v="2"/>
    <n v="13.51"/>
    <s v="Profit"/>
  </r>
  <r>
    <d v="2017-12-09T00:00:00"/>
    <x v="3"/>
    <x v="11"/>
    <x v="154"/>
    <s v="John Lee20171209"/>
    <x v="4856"/>
    <x v="5"/>
    <x v="0"/>
    <x v="12"/>
    <s v="Belkin F9M820V08 8 Outlet Surge"/>
    <n v="214.9"/>
    <n v="5"/>
    <n v="62.32"/>
    <s v="Profit"/>
  </r>
  <r>
    <d v="2017-12-09T00:00:00"/>
    <x v="3"/>
    <x v="11"/>
    <x v="154"/>
    <s v="John Lee20171209"/>
    <x v="4856"/>
    <x v="5"/>
    <x v="0"/>
    <x v="3"/>
    <s v="Avery Durable Slant Ring Binders, No Labels"/>
    <n v="15.92"/>
    <n v="4"/>
    <n v="7.48"/>
    <s v="Profit"/>
  </r>
  <r>
    <d v="2017-12-09T00:00:00"/>
    <x v="3"/>
    <x v="11"/>
    <x v="154"/>
    <s v="John Lee20171209"/>
    <x v="4856"/>
    <x v="5"/>
    <x v="2"/>
    <x v="9"/>
    <s v="Logitech ClearChat Comfort/USB Headset H390"/>
    <n v="146.44999999999999"/>
    <n v="5"/>
    <n v="48.33"/>
    <s v="Profit"/>
  </r>
  <r>
    <d v="2017-12-09T00:00:00"/>
    <x v="3"/>
    <x v="11"/>
    <x v="154"/>
    <s v="John Lee20171209"/>
    <x v="4856"/>
    <x v="5"/>
    <x v="0"/>
    <x v="2"/>
    <s v="Eldon Gobal File Keepers"/>
    <n v="15.14"/>
    <n v="1"/>
    <n v="0.61"/>
    <s v="Profit"/>
  </r>
  <r>
    <d v="2017-12-09T00:00:00"/>
    <x v="3"/>
    <x v="11"/>
    <x v="154"/>
    <s v="John Lee20171209"/>
    <x v="4856"/>
    <x v="5"/>
    <x v="0"/>
    <x v="1"/>
    <s v="Avery 492"/>
    <n v="5.76"/>
    <n v="2"/>
    <n v="2.65"/>
    <s v="Profit"/>
  </r>
  <r>
    <d v="2017-12-09T00:00:00"/>
    <x v="3"/>
    <x v="11"/>
    <x v="154"/>
    <s v="John Lee20171209"/>
    <x v="4856"/>
    <x v="5"/>
    <x v="2"/>
    <x v="16"/>
    <s v="Canon Imageclass D680 Copier / Fax"/>
    <n v="1399.98"/>
    <n v="2"/>
    <n v="629.99"/>
    <s v="Profit"/>
  </r>
  <r>
    <d v="2017-12-09T00:00:00"/>
    <x v="3"/>
    <x v="11"/>
    <x v="310"/>
    <s v="Roger Demir20171209"/>
    <x v="4857"/>
    <x v="2"/>
    <x v="0"/>
    <x v="3"/>
    <s v="Wilson Jones 1&quot; Hanging DublLock Ring Binders"/>
    <n v="11.09"/>
    <n v="7"/>
    <n v="-8.1300000000000008"/>
    <s v="Loss"/>
  </r>
  <r>
    <d v="2017-12-09T00:00:00"/>
    <x v="3"/>
    <x v="11"/>
    <x v="399"/>
    <s v="Luke Weiss20171209"/>
    <x v="4858"/>
    <x v="14"/>
    <x v="0"/>
    <x v="3"/>
    <s v="GBC Imprintable Covers"/>
    <n v="54.9"/>
    <n v="5"/>
    <n v="26.9"/>
    <s v="Profit"/>
  </r>
  <r>
    <d v="2017-12-10T00:00:00"/>
    <x v="3"/>
    <x v="11"/>
    <x v="624"/>
    <s v="Ben Peterman20171210"/>
    <x v="4859"/>
    <x v="3"/>
    <x v="0"/>
    <x v="3"/>
    <s v="Avery Hole Reinforcements"/>
    <n v="19.940000000000001"/>
    <n v="4"/>
    <n v="7.23"/>
    <s v="Profit"/>
  </r>
  <r>
    <d v="2017-12-10T00:00:00"/>
    <x v="3"/>
    <x v="11"/>
    <x v="624"/>
    <s v="Ben Peterman20171210"/>
    <x v="4859"/>
    <x v="3"/>
    <x v="0"/>
    <x v="3"/>
    <s v="Wilson Jones Ledger-Size, Piano-Hinge Binder, 2&quot;, Blue"/>
    <n v="65.569999999999993"/>
    <n v="2"/>
    <n v="22.95"/>
    <s v="Profit"/>
  </r>
  <r>
    <d v="2017-12-10T00:00:00"/>
    <x v="3"/>
    <x v="11"/>
    <x v="454"/>
    <s v="Helen Andreada20171210"/>
    <x v="4860"/>
    <x v="2"/>
    <x v="2"/>
    <x v="9"/>
    <s v="Memorex Froggy Flash Drive 8 GB"/>
    <n v="14.2"/>
    <n v="1"/>
    <n v="3.37"/>
    <s v="Profit"/>
  </r>
  <r>
    <d v="2017-12-10T00:00:00"/>
    <x v="3"/>
    <x v="11"/>
    <x v="471"/>
    <s v="Lindsay Shagiari20171210"/>
    <x v="4861"/>
    <x v="40"/>
    <x v="0"/>
    <x v="3"/>
    <s v="Ibico Covers for Plastic or Wire Binding Elements"/>
    <n v="34.5"/>
    <n v="3"/>
    <n v="15.53"/>
    <s v="Profit"/>
  </r>
  <r>
    <d v="2017-12-10T00:00:00"/>
    <x v="3"/>
    <x v="11"/>
    <x v="283"/>
    <s v="Michael Chen20171210"/>
    <x v="4862"/>
    <x v="17"/>
    <x v="1"/>
    <x v="13"/>
    <s v="Bretford Â“Just In TimeÂ” Height-Adjustable Multi-Task Work Tables"/>
    <n v="1669.6"/>
    <n v="4"/>
    <n v="116.87"/>
    <s v="Profit"/>
  </r>
  <r>
    <d v="2017-12-10T00:00:00"/>
    <x v="3"/>
    <x v="11"/>
    <x v="630"/>
    <s v="Anthony Witt20171210"/>
    <x v="4863"/>
    <x v="2"/>
    <x v="0"/>
    <x v="0"/>
    <s v="Xerox 210"/>
    <n v="10.37"/>
    <n v="2"/>
    <n v="3.63"/>
    <s v="Profit"/>
  </r>
  <r>
    <d v="2017-12-10T00:00:00"/>
    <x v="3"/>
    <x v="11"/>
    <x v="630"/>
    <s v="Anthony Witt20171210"/>
    <x v="4863"/>
    <x v="2"/>
    <x v="1"/>
    <x v="8"/>
    <s v="Electrix Halogen Magnifier Lamp"/>
    <n v="310.88"/>
    <n v="2"/>
    <n v="23.32"/>
    <s v="Profit"/>
  </r>
  <r>
    <d v="2017-12-10T00:00:00"/>
    <x v="3"/>
    <x v="11"/>
    <x v="393"/>
    <s v="Chris Cortes20171210"/>
    <x v="4864"/>
    <x v="37"/>
    <x v="0"/>
    <x v="10"/>
    <s v="Convenience Packs of Business Envelopes"/>
    <n v="10.86"/>
    <n v="3"/>
    <n v="5.0999999999999996"/>
    <s v="Profit"/>
  </r>
  <r>
    <d v="2017-12-10T00:00:00"/>
    <x v="3"/>
    <x v="11"/>
    <x v="393"/>
    <s v="Chris Cortes20171210"/>
    <x v="4864"/>
    <x v="37"/>
    <x v="0"/>
    <x v="12"/>
    <s v="Tripp Lite Isotel 6 Outlet Surge Protector with Fax/Modem Protection"/>
    <n v="426.79"/>
    <n v="7"/>
    <n v="123.77"/>
    <s v="Profit"/>
  </r>
  <r>
    <d v="2017-12-10T00:00:00"/>
    <x v="3"/>
    <x v="11"/>
    <x v="542"/>
    <s v="Brian Thompson20171210"/>
    <x v="4865"/>
    <x v="16"/>
    <x v="1"/>
    <x v="8"/>
    <s v="Staple-based wall hangings"/>
    <n v="19.100000000000001"/>
    <n v="3"/>
    <n v="5.73"/>
    <s v="Profit"/>
  </r>
  <r>
    <d v="2017-12-10T00:00:00"/>
    <x v="3"/>
    <x v="11"/>
    <x v="624"/>
    <s v="Ben Peterman20171210"/>
    <x v="4859"/>
    <x v="22"/>
    <x v="2"/>
    <x v="9"/>
    <s v="Logitech Desktop MK120 Mouse and keyboard Combo"/>
    <n v="49.08"/>
    <n v="3"/>
    <n v="4.91"/>
    <s v="Profit"/>
  </r>
  <r>
    <d v="2017-12-10T00:00:00"/>
    <x v="3"/>
    <x v="11"/>
    <x v="624"/>
    <s v="Ben Peterman20171210"/>
    <x v="4859"/>
    <x v="22"/>
    <x v="0"/>
    <x v="2"/>
    <s v="Fellowes Bankers Box Staxonsteel Drawer File/Stacking System"/>
    <n v="324.89999999999998"/>
    <n v="5"/>
    <n v="38.99"/>
    <s v="Profit"/>
  </r>
  <r>
    <d v="2017-12-10T00:00:00"/>
    <x v="3"/>
    <x v="11"/>
    <x v="624"/>
    <s v="Ben Peterman20171210"/>
    <x v="4859"/>
    <x v="22"/>
    <x v="0"/>
    <x v="4"/>
    <s v="Col-Erase Pencils with Erasers"/>
    <n v="18.239999999999998"/>
    <n v="3"/>
    <n v="5.29"/>
    <s v="Profit"/>
  </r>
  <r>
    <d v="2017-12-10T00:00:00"/>
    <x v="3"/>
    <x v="11"/>
    <x v="720"/>
    <s v="Stephanie Ulpright20171210"/>
    <x v="4866"/>
    <x v="29"/>
    <x v="2"/>
    <x v="9"/>
    <s v="Razer Tiamat Over Ear 7.1 Surround Sound PC Gaming Headset"/>
    <n v="599.97"/>
    <n v="3"/>
    <n v="257.99"/>
    <s v="Profit"/>
  </r>
  <r>
    <d v="2017-12-10T00:00:00"/>
    <x v="3"/>
    <x v="11"/>
    <x v="720"/>
    <s v="Stephanie Ulpright20171210"/>
    <x v="4866"/>
    <x v="29"/>
    <x v="2"/>
    <x v="6"/>
    <s v="Cyber Acoustics AC-202b Speech Recognition Stereo Headset"/>
    <n v="38.97"/>
    <n v="3"/>
    <n v="0.78"/>
    <s v="Profit"/>
  </r>
  <r>
    <d v="2017-12-10T00:00:00"/>
    <x v="3"/>
    <x v="11"/>
    <x v="720"/>
    <s v="Stephanie Ulpright20171210"/>
    <x v="4866"/>
    <x v="29"/>
    <x v="0"/>
    <x v="3"/>
    <s v="Avery Metallic Poly Binders"/>
    <n v="45.84"/>
    <n v="8"/>
    <n v="22"/>
    <s v="Profit"/>
  </r>
  <r>
    <d v="2017-12-10T00:00:00"/>
    <x v="3"/>
    <x v="11"/>
    <x v="769"/>
    <s v="Alex Grayson20171210"/>
    <x v="4867"/>
    <x v="3"/>
    <x v="2"/>
    <x v="6"/>
    <s v="Jackery Bar Premium Fast-charging Portable Charger"/>
    <n v="95.84"/>
    <n v="4"/>
    <n v="34.74"/>
    <s v="Profit"/>
  </r>
  <r>
    <d v="2017-12-10T00:00:00"/>
    <x v="3"/>
    <x v="11"/>
    <x v="769"/>
    <s v="Alex Grayson20171210"/>
    <x v="4867"/>
    <x v="3"/>
    <x v="0"/>
    <x v="0"/>
    <s v="Xerox 225"/>
    <n v="12.96"/>
    <n v="2"/>
    <n v="6.22"/>
    <s v="Profit"/>
  </r>
  <r>
    <d v="2017-12-10T00:00:00"/>
    <x v="3"/>
    <x v="11"/>
    <x v="780"/>
    <s v="Justin Ellison20171210"/>
    <x v="4868"/>
    <x v="9"/>
    <x v="1"/>
    <x v="8"/>
    <s v="Eldon Expressions Wood Desk Accessories, Oak"/>
    <n v="14.76"/>
    <n v="2"/>
    <n v="4.28"/>
    <s v="Profit"/>
  </r>
  <r>
    <d v="2017-12-10T00:00:00"/>
    <x v="3"/>
    <x v="11"/>
    <x v="494"/>
    <s v="William Brown20171210"/>
    <x v="4869"/>
    <x v="2"/>
    <x v="0"/>
    <x v="3"/>
    <s v="Heavy-Duty E-Z-D Binders"/>
    <n v="3.27"/>
    <n v="1"/>
    <n v="-2.5099999999999998"/>
    <s v="Loss"/>
  </r>
  <r>
    <d v="2017-12-10T00:00:00"/>
    <x v="3"/>
    <x v="11"/>
    <x v="494"/>
    <s v="William Brown20171210"/>
    <x v="4869"/>
    <x v="2"/>
    <x v="1"/>
    <x v="8"/>
    <s v="Contract Clock, 14&quot;, Brown"/>
    <n v="87.92"/>
    <n v="5"/>
    <n v="15.39"/>
    <s v="Profit"/>
  </r>
  <r>
    <d v="2017-12-11T00:00:00"/>
    <x v="3"/>
    <x v="11"/>
    <x v="30"/>
    <s v="Mike Vittorini20171211"/>
    <x v="4870"/>
    <x v="20"/>
    <x v="0"/>
    <x v="3"/>
    <s v="Angle-D Binders with Locking Rings, Label Holders"/>
    <n v="23.36"/>
    <n v="4"/>
    <n v="7.88"/>
    <s v="Profit"/>
  </r>
  <r>
    <d v="2017-12-11T00:00:00"/>
    <x v="3"/>
    <x v="11"/>
    <x v="30"/>
    <s v="Mike Vittorini20171211"/>
    <x v="4870"/>
    <x v="20"/>
    <x v="2"/>
    <x v="9"/>
    <s v="LogitechÂ LS21 Speaker System - PC Multimedia - 2.1-CH - Wired"/>
    <n v="39.979999999999997"/>
    <n v="2"/>
    <n v="13.59"/>
    <s v="Profit"/>
  </r>
  <r>
    <d v="2017-12-11T00:00:00"/>
    <x v="3"/>
    <x v="11"/>
    <x v="170"/>
    <s v="Arianne Irving20171211"/>
    <x v="4871"/>
    <x v="2"/>
    <x v="1"/>
    <x v="5"/>
    <s v="Leather Task Chair, Black"/>
    <n v="63.69"/>
    <n v="1"/>
    <n v="-9.1"/>
    <s v="Loss"/>
  </r>
  <r>
    <d v="2017-12-11T00:00:00"/>
    <x v="3"/>
    <x v="11"/>
    <x v="776"/>
    <s v="Ralph Ritter20171211"/>
    <x v="4872"/>
    <x v="1"/>
    <x v="0"/>
    <x v="0"/>
    <s v="Xerox 21"/>
    <n v="10.37"/>
    <n v="2"/>
    <n v="3.63"/>
    <s v="Profit"/>
  </r>
  <r>
    <d v="2017-12-11T00:00:00"/>
    <x v="3"/>
    <x v="11"/>
    <x v="776"/>
    <s v="Ralph Ritter20171211"/>
    <x v="4872"/>
    <x v="1"/>
    <x v="1"/>
    <x v="8"/>
    <s v="Electrix Halogen Magnifier Lamp"/>
    <n v="77.72"/>
    <n v="1"/>
    <n v="-66.06"/>
    <s v="Loss"/>
  </r>
  <r>
    <d v="2017-12-11T00:00:00"/>
    <x v="3"/>
    <x v="11"/>
    <x v="776"/>
    <s v="Ralph Ritter20171211"/>
    <x v="4872"/>
    <x v="1"/>
    <x v="1"/>
    <x v="5"/>
    <s v="GuestStacker Chair with Chrome Finish Legs"/>
    <n v="520.46"/>
    <n v="2"/>
    <n v="-14.87"/>
    <s v="Loss"/>
  </r>
  <r>
    <d v="2017-12-11T00:00:00"/>
    <x v="3"/>
    <x v="11"/>
    <x v="549"/>
    <s v="Katherine Nockton20171211"/>
    <x v="4873"/>
    <x v="32"/>
    <x v="2"/>
    <x v="6"/>
    <s v="Plantronics MX500i Earset"/>
    <n v="128.85"/>
    <n v="3"/>
    <n v="3.87"/>
    <s v="Profit"/>
  </r>
  <r>
    <d v="2017-12-11T00:00:00"/>
    <x v="3"/>
    <x v="11"/>
    <x v="756"/>
    <s v="Alejandro Savely20171211"/>
    <x v="4874"/>
    <x v="1"/>
    <x v="2"/>
    <x v="9"/>
    <s v="Enermax Briskie RF Wireless Keyboard and Mouse Combo"/>
    <n v="116.31"/>
    <n v="7"/>
    <n v="23.26"/>
    <s v="Profit"/>
  </r>
  <r>
    <d v="2017-12-11T00:00:00"/>
    <x v="3"/>
    <x v="11"/>
    <x v="158"/>
    <s v="Allen Armold20171211"/>
    <x v="4875"/>
    <x v="20"/>
    <x v="0"/>
    <x v="3"/>
    <s v="Clear Mylar Reinforcing Strips"/>
    <n v="14.95"/>
    <n v="1"/>
    <n v="5.05"/>
    <s v="Profit"/>
  </r>
  <r>
    <d v="2017-12-11T00:00:00"/>
    <x v="3"/>
    <x v="11"/>
    <x v="158"/>
    <s v="Allen Armold20171211"/>
    <x v="4875"/>
    <x v="20"/>
    <x v="0"/>
    <x v="0"/>
    <s v="Xerox 1895"/>
    <n v="17.940000000000001"/>
    <n v="3"/>
    <n v="8.07"/>
    <s v="Profit"/>
  </r>
  <r>
    <d v="2017-12-11T00:00:00"/>
    <x v="3"/>
    <x v="11"/>
    <x v="158"/>
    <s v="Allen Armold20171211"/>
    <x v="4875"/>
    <x v="20"/>
    <x v="2"/>
    <x v="6"/>
    <s v="Dexim XPower Skin Super-Thin Power Case for iPhone 5 - Black"/>
    <n v="116.98"/>
    <n v="2"/>
    <n v="29.25"/>
    <s v="Profit"/>
  </r>
  <r>
    <d v="2017-12-11T00:00:00"/>
    <x v="3"/>
    <x v="11"/>
    <x v="380"/>
    <s v="Dennis Kane20171211"/>
    <x v="4876"/>
    <x v="0"/>
    <x v="0"/>
    <x v="12"/>
    <s v="Hoover Commercial Lightweight Upright Vacuum"/>
    <n v="1.39"/>
    <n v="2"/>
    <n v="-3.76"/>
    <s v="Loss"/>
  </r>
  <r>
    <d v="2017-12-11T00:00:00"/>
    <x v="3"/>
    <x v="11"/>
    <x v="762"/>
    <s v="Darrin Van Huff20171211"/>
    <x v="4877"/>
    <x v="16"/>
    <x v="1"/>
    <x v="13"/>
    <s v="BoxOffice By Design Rectangular and Half-Moon Meeting Room Tables"/>
    <n v="721.88"/>
    <n v="6"/>
    <n v="-420"/>
    <s v="Loss"/>
  </r>
  <r>
    <d v="2017-12-11T00:00:00"/>
    <x v="3"/>
    <x v="11"/>
    <x v="762"/>
    <s v="Darrin Van Huff20171211"/>
    <x v="4877"/>
    <x v="16"/>
    <x v="2"/>
    <x v="6"/>
    <s v="Motorola HK250 Universal Bluetooth Headset"/>
    <n v="73.569999999999993"/>
    <n v="4"/>
    <n v="-16.55"/>
    <s v="Loss"/>
  </r>
  <r>
    <d v="2017-12-11T00:00:00"/>
    <x v="3"/>
    <x v="11"/>
    <x v="762"/>
    <s v="Darrin Van Huff20171211"/>
    <x v="4877"/>
    <x v="16"/>
    <x v="0"/>
    <x v="4"/>
    <s v="Stanley Bostitch Contemporary Electric Pencil Sharpeners"/>
    <n v="13.58"/>
    <n v="1"/>
    <n v="1.36"/>
    <s v="Profit"/>
  </r>
  <r>
    <d v="2017-12-11T00:00:00"/>
    <x v="3"/>
    <x v="11"/>
    <x v="762"/>
    <s v="Darrin Van Huff20171211"/>
    <x v="4877"/>
    <x v="16"/>
    <x v="1"/>
    <x v="5"/>
    <s v="Global Geo Office Task Chair, Gray"/>
    <n v="64.78"/>
    <n v="1"/>
    <n v="-12.15"/>
    <s v="Loss"/>
  </r>
  <r>
    <d v="2017-12-11T00:00:00"/>
    <x v="3"/>
    <x v="11"/>
    <x v="761"/>
    <s v="Roy Skaria20171211"/>
    <x v="4878"/>
    <x v="30"/>
    <x v="0"/>
    <x v="10"/>
    <s v="Pastel Pink Envelopes"/>
    <n v="7.28"/>
    <n v="1"/>
    <n v="3.49"/>
    <s v="Profit"/>
  </r>
  <r>
    <d v="2017-12-11T00:00:00"/>
    <x v="3"/>
    <x v="11"/>
    <x v="761"/>
    <s v="Roy Skaria20171211"/>
    <x v="4878"/>
    <x v="30"/>
    <x v="0"/>
    <x v="3"/>
    <s v="Wilson Jones Easy Flow II Sheet Lifters"/>
    <n v="5.4"/>
    <n v="3"/>
    <n v="2.59"/>
    <s v="Profit"/>
  </r>
  <r>
    <d v="2017-12-11T00:00:00"/>
    <x v="3"/>
    <x v="11"/>
    <x v="555"/>
    <s v="Nona Balk20171211"/>
    <x v="4879"/>
    <x v="23"/>
    <x v="0"/>
    <x v="7"/>
    <s v="Stockwell Push Pins"/>
    <n v="6.54"/>
    <n v="3"/>
    <n v="2.16"/>
    <s v="Profit"/>
  </r>
  <r>
    <d v="2017-12-11T00:00:00"/>
    <x v="3"/>
    <x v="11"/>
    <x v="77"/>
    <s v="Richard Bierner20171211"/>
    <x v="4880"/>
    <x v="23"/>
    <x v="0"/>
    <x v="3"/>
    <s v="Fellowes Twister Kit, Gray/Clear, 3/pkg"/>
    <n v="40.200000000000003"/>
    <n v="5"/>
    <n v="18.09"/>
    <s v="Profit"/>
  </r>
  <r>
    <d v="2017-12-11T00:00:00"/>
    <x v="3"/>
    <x v="11"/>
    <x v="77"/>
    <s v="Richard Bierner20171211"/>
    <x v="4880"/>
    <x v="23"/>
    <x v="0"/>
    <x v="3"/>
    <s v="Ibico Ibimaster 300 Manual Binding System"/>
    <n v="735.98"/>
    <n v="2"/>
    <n v="331.19"/>
    <s v="Profit"/>
  </r>
  <r>
    <d v="2017-12-11T00:00:00"/>
    <x v="3"/>
    <x v="11"/>
    <x v="77"/>
    <s v="Richard Bierner20171211"/>
    <x v="4880"/>
    <x v="23"/>
    <x v="0"/>
    <x v="12"/>
    <s v="Bravo II Megaboss 12-Amp Hard Body Upright, Replacement Belts, 2 Belts per Pack"/>
    <n v="22.75"/>
    <n v="7"/>
    <n v="6.6"/>
    <s v="Profit"/>
  </r>
  <r>
    <d v="2017-12-13T00:00:00"/>
    <x v="3"/>
    <x v="11"/>
    <x v="363"/>
    <s v="Mitch Webber20171213"/>
    <x v="4881"/>
    <x v="22"/>
    <x v="0"/>
    <x v="2"/>
    <s v="Sterilite Officeware Hinged File Box"/>
    <n v="31.44"/>
    <n v="3"/>
    <n v="8.49"/>
    <s v="Profit"/>
  </r>
  <r>
    <d v="2017-12-13T00:00:00"/>
    <x v="3"/>
    <x v="11"/>
    <x v="244"/>
    <s v="Bart Pistole20171213"/>
    <x v="4882"/>
    <x v="20"/>
    <x v="1"/>
    <x v="11"/>
    <s v="Bush Andora Bookcase, Maple/Graphite Gray Finish"/>
    <n v="287.98"/>
    <n v="3"/>
    <n v="7.2"/>
    <s v="Profit"/>
  </r>
  <r>
    <d v="2017-12-13T00:00:00"/>
    <x v="3"/>
    <x v="11"/>
    <x v="287"/>
    <s v="Emily Phan20171213"/>
    <x v="4883"/>
    <x v="3"/>
    <x v="0"/>
    <x v="1"/>
    <s v="Avery 49"/>
    <n v="8.64"/>
    <n v="3"/>
    <n v="4.2300000000000004"/>
    <s v="Profit"/>
  </r>
  <r>
    <d v="2017-12-13T00:00:00"/>
    <x v="3"/>
    <x v="11"/>
    <x v="287"/>
    <s v="Emily Phan20171213"/>
    <x v="4883"/>
    <x v="3"/>
    <x v="0"/>
    <x v="0"/>
    <s v="Xerox 1996"/>
    <n v="38.880000000000003"/>
    <n v="6"/>
    <n v="18.66"/>
    <s v="Profit"/>
  </r>
  <r>
    <d v="2017-12-13T00:00:00"/>
    <x v="3"/>
    <x v="11"/>
    <x v="287"/>
    <s v="Emily Phan20171213"/>
    <x v="4883"/>
    <x v="3"/>
    <x v="1"/>
    <x v="8"/>
    <s v="Eldon Executive Woodline II Desk Accessories, Mahogany"/>
    <n v="201.04"/>
    <n v="8"/>
    <n v="54.28"/>
    <s v="Profit"/>
  </r>
  <r>
    <d v="2017-12-13T00:00:00"/>
    <x v="3"/>
    <x v="11"/>
    <x v="287"/>
    <s v="Emily Phan20171213"/>
    <x v="4883"/>
    <x v="3"/>
    <x v="0"/>
    <x v="0"/>
    <s v="Xerox 1975"/>
    <n v="12.96"/>
    <n v="2"/>
    <n v="6.35"/>
    <s v="Profit"/>
  </r>
  <r>
    <d v="2017-12-14T00:00:00"/>
    <x v="3"/>
    <x v="11"/>
    <x v="109"/>
    <s v="Mike Pelletier20171214"/>
    <x v="4884"/>
    <x v="3"/>
    <x v="1"/>
    <x v="8"/>
    <s v="Eldon 400 Class Desk Accessories, Black Carbon"/>
    <n v="26.25"/>
    <n v="3"/>
    <n v="11.03"/>
    <s v="Profit"/>
  </r>
  <r>
    <d v="2017-12-14T00:00:00"/>
    <x v="3"/>
    <x v="11"/>
    <x v="109"/>
    <s v="Mike Pelletier20171214"/>
    <x v="4884"/>
    <x v="3"/>
    <x v="0"/>
    <x v="3"/>
    <s v="Wilson Jones Clip &amp; Carry Folder Binder Tool for Ring Binders, Clear"/>
    <n v="64.959999999999994"/>
    <n v="14"/>
    <n v="22.74"/>
    <s v="Profit"/>
  </r>
  <r>
    <d v="2017-12-14T00:00:00"/>
    <x v="3"/>
    <x v="11"/>
    <x v="109"/>
    <s v="Mike Pelletier20171214"/>
    <x v="4884"/>
    <x v="3"/>
    <x v="0"/>
    <x v="10"/>
    <s v="#10- 4 1/8&quot; x 9 1/2&quot; Recycled Envelopes"/>
    <n v="43.7"/>
    <n v="5"/>
    <n v="20.54"/>
    <s v="Profit"/>
  </r>
  <r>
    <d v="2017-12-14T00:00:00"/>
    <x v="3"/>
    <x v="11"/>
    <x v="146"/>
    <s v="Gary Mitchum20171214"/>
    <x v="4885"/>
    <x v="1"/>
    <x v="2"/>
    <x v="9"/>
    <s v="Kensington Expert Mouse Optical USB Trackball for PC or Mac"/>
    <n v="227.98"/>
    <n v="3"/>
    <n v="28.5"/>
    <s v="Profit"/>
  </r>
  <r>
    <d v="2017-12-14T00:00:00"/>
    <x v="3"/>
    <x v="11"/>
    <x v="146"/>
    <s v="Gary Mitchum20171214"/>
    <x v="4885"/>
    <x v="1"/>
    <x v="2"/>
    <x v="6"/>
    <s v="Samsung HM1900 Bluetooth Headset"/>
    <n v="52.68"/>
    <n v="3"/>
    <n v="19.760000000000002"/>
    <s v="Profit"/>
  </r>
  <r>
    <d v="2017-12-14T00:00:00"/>
    <x v="3"/>
    <x v="11"/>
    <x v="146"/>
    <s v="Gary Mitchum20171214"/>
    <x v="4885"/>
    <x v="1"/>
    <x v="1"/>
    <x v="8"/>
    <s v="Master Caster Door Stop, Gray"/>
    <n v="2.0299999999999998"/>
    <n v="1"/>
    <n v="-1.32"/>
    <s v="Loss"/>
  </r>
  <r>
    <d v="2017-12-14T00:00:00"/>
    <x v="3"/>
    <x v="11"/>
    <x v="254"/>
    <s v="Kelly Lampkin20171214"/>
    <x v="4886"/>
    <x v="13"/>
    <x v="2"/>
    <x v="9"/>
    <s v="Microsoft Sculpt Comfort Mouse"/>
    <n v="159.80000000000001"/>
    <n v="4"/>
    <n v="70.31"/>
    <s v="Profit"/>
  </r>
  <r>
    <d v="2017-12-14T00:00:00"/>
    <x v="3"/>
    <x v="11"/>
    <x v="254"/>
    <s v="Kelly Lampkin20171214"/>
    <x v="4886"/>
    <x v="13"/>
    <x v="2"/>
    <x v="9"/>
    <s v="Kingston Digital DataTraveler 16GB USB 2.0"/>
    <n v="44.75"/>
    <n v="5"/>
    <n v="8.5"/>
    <s v="Profit"/>
  </r>
  <r>
    <d v="2017-12-14T00:00:00"/>
    <x v="3"/>
    <x v="11"/>
    <x v="164"/>
    <s v="Lena Creighton20171214"/>
    <x v="4887"/>
    <x v="0"/>
    <x v="1"/>
    <x v="13"/>
    <s v="Bretford CR4500 Series Slim Rectangular Table"/>
    <n v="974.99"/>
    <n v="4"/>
    <n v="-97.5"/>
    <s v="Loss"/>
  </r>
  <r>
    <d v="2017-12-14T00:00:00"/>
    <x v="3"/>
    <x v="11"/>
    <x v="56"/>
    <s v="Dave Brooks20171214"/>
    <x v="4888"/>
    <x v="1"/>
    <x v="1"/>
    <x v="8"/>
    <s v="Rubbermaid ClusterMat Chairmats, Mat Size- 66&quot; x 60&quot;, Lip 20&quot; x 11&quot; -90 Degree Angle"/>
    <n v="266.35000000000002"/>
    <n v="6"/>
    <n v="-292.99"/>
    <s v="Loss"/>
  </r>
  <r>
    <d v="2017-12-14T00:00:00"/>
    <x v="3"/>
    <x v="11"/>
    <x v="56"/>
    <s v="Dave Brooks20171214"/>
    <x v="4888"/>
    <x v="1"/>
    <x v="1"/>
    <x v="8"/>
    <s v="Howard Miller 13&quot; Diameter Goldtone Round Wall Clock"/>
    <n v="56.33"/>
    <n v="3"/>
    <n v="-26.76"/>
    <s v="Loss"/>
  </r>
  <r>
    <d v="2017-12-14T00:00:00"/>
    <x v="3"/>
    <x v="11"/>
    <x v="56"/>
    <s v="Dave Brooks20171214"/>
    <x v="4888"/>
    <x v="1"/>
    <x v="2"/>
    <x v="9"/>
    <s v="Logitech Desktop MK120 Mouse and keyboard Combo"/>
    <n v="39.26"/>
    <n v="3"/>
    <n v="-4.91"/>
    <s v="Loss"/>
  </r>
  <r>
    <d v="2017-12-14T00:00:00"/>
    <x v="3"/>
    <x v="11"/>
    <x v="56"/>
    <s v="Dave Brooks20171214"/>
    <x v="4888"/>
    <x v="1"/>
    <x v="0"/>
    <x v="4"/>
    <s v="Prismacolor Color Pencil Set"/>
    <n v="95.23"/>
    <n v="6"/>
    <n v="25"/>
    <s v="Profit"/>
  </r>
  <r>
    <d v="2017-12-14T00:00:00"/>
    <x v="3"/>
    <x v="11"/>
    <x v="151"/>
    <s v="Ben Ferrer20171214"/>
    <x v="4889"/>
    <x v="32"/>
    <x v="2"/>
    <x v="16"/>
    <s v="Canon PC1080F Personal Copier"/>
    <n v="1199.98"/>
    <n v="2"/>
    <n v="467.99"/>
    <s v="Profit"/>
  </r>
  <r>
    <d v="2017-12-14T00:00:00"/>
    <x v="3"/>
    <x v="11"/>
    <x v="151"/>
    <s v="Ben Ferrer20171214"/>
    <x v="4889"/>
    <x v="32"/>
    <x v="0"/>
    <x v="2"/>
    <s v="Safco Industrial Shelving"/>
    <n v="73.849999999999994"/>
    <n v="1"/>
    <n v="2.2200000000000002"/>
    <s v="Profit"/>
  </r>
  <r>
    <d v="2017-12-14T00:00:00"/>
    <x v="3"/>
    <x v="11"/>
    <x v="151"/>
    <s v="Ben Ferrer20171214"/>
    <x v="4889"/>
    <x v="32"/>
    <x v="0"/>
    <x v="14"/>
    <s v="Acme Office Executive Series Stainless Steel Trimmers"/>
    <n v="25.71"/>
    <n v="3"/>
    <n v="6.68"/>
    <s v="Profit"/>
  </r>
  <r>
    <d v="2017-12-14T00:00:00"/>
    <x v="3"/>
    <x v="11"/>
    <x v="151"/>
    <s v="Ben Ferrer20171214"/>
    <x v="4889"/>
    <x v="32"/>
    <x v="0"/>
    <x v="7"/>
    <s v="Acco Banker's Clasps, 5 3/4&quot;-Long"/>
    <n v="17.28"/>
    <n v="6"/>
    <n v="8.1199999999999992"/>
    <s v="Profit"/>
  </r>
  <r>
    <d v="2017-12-14T00:00:00"/>
    <x v="3"/>
    <x v="11"/>
    <x v="151"/>
    <s v="Ben Ferrer20171214"/>
    <x v="4889"/>
    <x v="32"/>
    <x v="1"/>
    <x v="13"/>
    <s v="Bretford Rectangular Conference Table Tops"/>
    <n v="526.58000000000004"/>
    <n v="2"/>
    <n v="-52.66"/>
    <s v="Loss"/>
  </r>
  <r>
    <d v="2017-12-15T00:00:00"/>
    <x v="3"/>
    <x v="11"/>
    <x v="485"/>
    <s v="Paul Lucas20171215"/>
    <x v="4890"/>
    <x v="22"/>
    <x v="1"/>
    <x v="8"/>
    <s v="Master Giant Foot Doorstop, Safety Yellow"/>
    <n v="22.77"/>
    <n v="3"/>
    <n v="9.7899999999999991"/>
    <s v="Profit"/>
  </r>
  <r>
    <d v="2017-12-15T00:00:00"/>
    <x v="3"/>
    <x v="11"/>
    <x v="531"/>
    <s v="Saphhira Shifley20171215"/>
    <x v="4891"/>
    <x v="1"/>
    <x v="0"/>
    <x v="4"/>
    <s v="Newell 307"/>
    <n v="10.19"/>
    <n v="7"/>
    <n v="1.02"/>
    <s v="Profit"/>
  </r>
  <r>
    <d v="2017-12-15T00:00:00"/>
    <x v="3"/>
    <x v="11"/>
    <x v="580"/>
    <s v="Khloe Miller20171215"/>
    <x v="4892"/>
    <x v="3"/>
    <x v="0"/>
    <x v="0"/>
    <s v="Wirebound Message Books, Two 4 1/4&quot; x 5&quot; Forms per Page"/>
    <n v="22.83"/>
    <n v="3"/>
    <n v="10.73"/>
    <s v="Profit"/>
  </r>
  <r>
    <d v="2017-12-15T00:00:00"/>
    <x v="3"/>
    <x v="11"/>
    <x v="580"/>
    <s v="Khloe Miller20171215"/>
    <x v="4892"/>
    <x v="3"/>
    <x v="0"/>
    <x v="12"/>
    <s v="Hoover Commercial SteamVac"/>
    <n v="54.32"/>
    <n v="4"/>
    <n v="16.3"/>
    <s v="Profit"/>
  </r>
  <r>
    <d v="2017-12-15T00:00:00"/>
    <x v="3"/>
    <x v="11"/>
    <x v="580"/>
    <s v="Khloe Miller20171215"/>
    <x v="4892"/>
    <x v="3"/>
    <x v="2"/>
    <x v="6"/>
    <s v="Panasonic KX TS3282B Corded phone"/>
    <n v="196.78"/>
    <n v="3"/>
    <n v="14.76"/>
    <s v="Profit"/>
  </r>
  <r>
    <d v="2017-12-16T00:00:00"/>
    <x v="3"/>
    <x v="11"/>
    <x v="135"/>
    <s v="Andy Yotov20171216"/>
    <x v="4893"/>
    <x v="3"/>
    <x v="1"/>
    <x v="5"/>
    <s v="Global Deluxe Stacking Chair, Gray"/>
    <n v="81.569999999999993"/>
    <n v="2"/>
    <n v="9.18"/>
    <s v="Profit"/>
  </r>
  <r>
    <d v="2017-12-16T00:00:00"/>
    <x v="3"/>
    <x v="11"/>
    <x v="135"/>
    <s v="Andy Yotov20171216"/>
    <x v="4893"/>
    <x v="3"/>
    <x v="1"/>
    <x v="5"/>
    <s v="Global Value Steno Chair, Gray"/>
    <n v="97.18"/>
    <n v="2"/>
    <n v="6.07"/>
    <s v="Profit"/>
  </r>
  <r>
    <d v="2017-12-16T00:00:00"/>
    <x v="3"/>
    <x v="11"/>
    <x v="135"/>
    <s v="Andy Yotov20171216"/>
    <x v="4893"/>
    <x v="3"/>
    <x v="0"/>
    <x v="3"/>
    <s v="Prestige Round Ring Binders"/>
    <n v="24.32"/>
    <n v="5"/>
    <n v="8.2100000000000009"/>
    <s v="Profit"/>
  </r>
  <r>
    <d v="2017-12-16T00:00:00"/>
    <x v="3"/>
    <x v="11"/>
    <x v="135"/>
    <s v="Andy Yotov20171216"/>
    <x v="4893"/>
    <x v="3"/>
    <x v="1"/>
    <x v="8"/>
    <s v="DAX Two-Tone Rosewood/Black Document Frame, Desktop, 5 x 7"/>
    <n v="18.96"/>
    <n v="2"/>
    <n v="7.58"/>
    <s v="Profit"/>
  </r>
  <r>
    <d v="2017-12-16T00:00:00"/>
    <x v="3"/>
    <x v="11"/>
    <x v="177"/>
    <s v="Andrew Roberts20171216"/>
    <x v="4894"/>
    <x v="39"/>
    <x v="0"/>
    <x v="3"/>
    <s v="Peel &amp; Stick Add-On Corner Pockets"/>
    <n v="10.8"/>
    <n v="5"/>
    <n v="5.18"/>
    <s v="Profit"/>
  </r>
  <r>
    <d v="2017-12-16T00:00:00"/>
    <x v="3"/>
    <x v="11"/>
    <x v="476"/>
    <s v="Ross DeVincentis20171216"/>
    <x v="4895"/>
    <x v="20"/>
    <x v="0"/>
    <x v="3"/>
    <s v="Acco Data Flex Cable Posts For Top &amp; Bottom Load Binders, 6&quot; Capacity"/>
    <n v="33.380000000000003"/>
    <n v="4"/>
    <n v="10.43"/>
    <s v="Profit"/>
  </r>
  <r>
    <d v="2017-12-16T00:00:00"/>
    <x v="3"/>
    <x v="11"/>
    <x v="81"/>
    <s v="Rick Bensley20171216"/>
    <x v="4896"/>
    <x v="3"/>
    <x v="0"/>
    <x v="0"/>
    <s v="Xerox 1898"/>
    <n v="13.36"/>
    <n v="2"/>
    <n v="6.41"/>
    <s v="Profit"/>
  </r>
  <r>
    <d v="2017-12-16T00:00:00"/>
    <x v="3"/>
    <x v="11"/>
    <x v="81"/>
    <s v="Rick Bensley20171216"/>
    <x v="4896"/>
    <x v="3"/>
    <x v="0"/>
    <x v="2"/>
    <s v="Safco Wire Cube Shelving System, For Use as 4 or 5 14&quot; Cubes, Black"/>
    <n v="158.9"/>
    <n v="5"/>
    <n v="7.95"/>
    <s v="Profit"/>
  </r>
  <r>
    <d v="2017-12-16T00:00:00"/>
    <x v="3"/>
    <x v="11"/>
    <x v="666"/>
    <s v="Kalyca Meade20171216"/>
    <x v="4897"/>
    <x v="3"/>
    <x v="0"/>
    <x v="3"/>
    <s v="Accohide Poly Flexible Ring Binders"/>
    <n v="5.98"/>
    <n v="2"/>
    <n v="2.2400000000000002"/>
    <s v="Profit"/>
  </r>
  <r>
    <d v="2017-12-16T00:00:00"/>
    <x v="3"/>
    <x v="11"/>
    <x v="666"/>
    <s v="Kalyca Meade20171216"/>
    <x v="4897"/>
    <x v="3"/>
    <x v="2"/>
    <x v="9"/>
    <s v="ImationÂ SecureÂ DriveÂ + Hardware Encrypted USBÂ flash driveÂ - 16 GB"/>
    <n v="189.95"/>
    <n v="5"/>
    <n v="45.59"/>
    <s v="Profit"/>
  </r>
  <r>
    <d v="2017-12-16T00:00:00"/>
    <x v="3"/>
    <x v="11"/>
    <x v="666"/>
    <s v="Kalyca Meade20171216"/>
    <x v="4897"/>
    <x v="3"/>
    <x v="2"/>
    <x v="9"/>
    <s v="Microsoft Natural Ergonomic Keyboard 4000"/>
    <n v="149.94999999999999"/>
    <n v="5"/>
    <n v="31.49"/>
    <s v="Profit"/>
  </r>
  <r>
    <d v="2017-12-16T00:00:00"/>
    <x v="3"/>
    <x v="11"/>
    <x v="666"/>
    <s v="Kalyca Meade20171216"/>
    <x v="4897"/>
    <x v="3"/>
    <x v="0"/>
    <x v="4"/>
    <s v="Bulldog Table or Wall-Mount Pencil Sharpener"/>
    <n v="29.95"/>
    <n v="5"/>
    <n v="8.69"/>
    <s v="Profit"/>
  </r>
  <r>
    <d v="2017-12-16T00:00:00"/>
    <x v="3"/>
    <x v="11"/>
    <x v="666"/>
    <s v="Kalyca Meade20171216"/>
    <x v="4897"/>
    <x v="3"/>
    <x v="0"/>
    <x v="1"/>
    <s v="Avery 475"/>
    <n v="44.4"/>
    <n v="3"/>
    <n v="22.2"/>
    <s v="Profit"/>
  </r>
  <r>
    <d v="2017-12-17T00:00:00"/>
    <x v="3"/>
    <x v="11"/>
    <x v="391"/>
    <s v="Logan Currie20171217"/>
    <x v="4898"/>
    <x v="0"/>
    <x v="0"/>
    <x v="12"/>
    <s v="Eureka Sanitaire  Commercial Upright"/>
    <n v="66.28"/>
    <n v="2"/>
    <n v="-178.97"/>
    <s v="Loss"/>
  </r>
  <r>
    <d v="2017-12-17T00:00:00"/>
    <x v="3"/>
    <x v="11"/>
    <x v="391"/>
    <s v="Logan Currie20171217"/>
    <x v="4898"/>
    <x v="3"/>
    <x v="0"/>
    <x v="3"/>
    <s v="Acco Pressboard Covers with Storage Hooks, 9 1/2&quot; x 11&quot;, Executive Red"/>
    <n v="15.24"/>
    <n v="5"/>
    <n v="5.14"/>
    <s v="Profit"/>
  </r>
  <r>
    <d v="2017-12-17T00:00:00"/>
    <x v="3"/>
    <x v="11"/>
    <x v="391"/>
    <s v="Logan Currie20171217"/>
    <x v="4898"/>
    <x v="3"/>
    <x v="0"/>
    <x v="0"/>
    <s v="Ampad Gold Fibre Wirebound Steno Books, 6&quot; x 9&quot;, Gregg Ruled"/>
    <n v="13.23"/>
    <n v="3"/>
    <n v="6.09"/>
    <s v="Profit"/>
  </r>
  <r>
    <d v="2017-12-17T00:00:00"/>
    <x v="3"/>
    <x v="11"/>
    <x v="57"/>
    <s v="Hallie Redmond20171217"/>
    <x v="4899"/>
    <x v="3"/>
    <x v="0"/>
    <x v="3"/>
    <s v="GBC Plastic Binding Combs"/>
    <n v="11.81"/>
    <n v="2"/>
    <n v="4.28"/>
    <s v="Profit"/>
  </r>
  <r>
    <d v="2017-12-17T00:00:00"/>
    <x v="3"/>
    <x v="11"/>
    <x v="58"/>
    <s v="Vicky Freymann20171217"/>
    <x v="4900"/>
    <x v="18"/>
    <x v="0"/>
    <x v="0"/>
    <s v="Wirebound Message Books, 2 7/8&quot; x 5&quot;, 3 Forms per Page"/>
    <n v="28.16"/>
    <n v="4"/>
    <n v="13.24"/>
    <s v="Profit"/>
  </r>
  <r>
    <d v="2017-12-17T00:00:00"/>
    <x v="3"/>
    <x v="11"/>
    <x v="170"/>
    <s v="Arianne Irving20171217"/>
    <x v="4901"/>
    <x v="6"/>
    <x v="1"/>
    <x v="5"/>
    <s v="Hon Valutask Swivel Chairs"/>
    <n v="504.9"/>
    <n v="5"/>
    <n v="80.78"/>
    <s v="Profit"/>
  </r>
  <r>
    <d v="2017-12-17T00:00:00"/>
    <x v="3"/>
    <x v="11"/>
    <x v="656"/>
    <s v="Giulietta Baptist20171217"/>
    <x v="4902"/>
    <x v="6"/>
    <x v="0"/>
    <x v="2"/>
    <s v="Adjustable Depth Letter/Legal Cart"/>
    <n v="544.38"/>
    <n v="3"/>
    <n v="157.87"/>
    <s v="Profit"/>
  </r>
  <r>
    <d v="2017-12-17T00:00:00"/>
    <x v="3"/>
    <x v="11"/>
    <x v="305"/>
    <s v="Christine Abelman20171217"/>
    <x v="4903"/>
    <x v="3"/>
    <x v="0"/>
    <x v="2"/>
    <s v="Iceberg Mobile Mega Data/Printer Cart"/>
    <n v="481.32"/>
    <n v="4"/>
    <n v="125.14"/>
    <s v="Profit"/>
  </r>
  <r>
    <d v="2017-12-17T00:00:00"/>
    <x v="3"/>
    <x v="11"/>
    <x v="305"/>
    <s v="Christine Abelman20171217"/>
    <x v="4903"/>
    <x v="3"/>
    <x v="0"/>
    <x v="14"/>
    <s v="Fiskars Spring-Action Scissors"/>
    <n v="13.98"/>
    <n v="1"/>
    <n v="3.63"/>
    <s v="Profit"/>
  </r>
  <r>
    <d v="2017-12-17T00:00:00"/>
    <x v="3"/>
    <x v="11"/>
    <x v="372"/>
    <s v="Annie Thurman20171217"/>
    <x v="4904"/>
    <x v="20"/>
    <x v="0"/>
    <x v="2"/>
    <s v="Safco Steel Mobile File Cart"/>
    <n v="166.72"/>
    <n v="2"/>
    <n v="41.68"/>
    <s v="Profit"/>
  </r>
  <r>
    <d v="2017-12-17T00:00:00"/>
    <x v="3"/>
    <x v="11"/>
    <x v="372"/>
    <s v="Annie Thurman20171217"/>
    <x v="4904"/>
    <x v="20"/>
    <x v="0"/>
    <x v="3"/>
    <s v="GBC Wire Binding Combs"/>
    <n v="24.82"/>
    <n v="3"/>
    <n v="8.3800000000000008"/>
    <s v="Profit"/>
  </r>
  <r>
    <d v="2017-12-17T00:00:00"/>
    <x v="3"/>
    <x v="11"/>
    <x v="372"/>
    <s v="Annie Thurman20171217"/>
    <x v="4904"/>
    <x v="20"/>
    <x v="1"/>
    <x v="8"/>
    <s v="Deflect-o Glass Clear Studded Chair Mats"/>
    <n v="124.36"/>
    <n v="2"/>
    <n v="27.36"/>
    <s v="Profit"/>
  </r>
  <r>
    <d v="2017-12-17T00:00:00"/>
    <x v="3"/>
    <x v="11"/>
    <x v="679"/>
    <s v="Dave Poirier20171217"/>
    <x v="4905"/>
    <x v="21"/>
    <x v="0"/>
    <x v="2"/>
    <s v="Adjustable Personal File Tote"/>
    <n v="32.56"/>
    <n v="2"/>
    <n v="8.4700000000000006"/>
    <s v="Profit"/>
  </r>
  <r>
    <d v="2017-12-18T00:00:00"/>
    <x v="3"/>
    <x v="11"/>
    <x v="277"/>
    <s v="Russell Applegate20171218"/>
    <x v="4906"/>
    <x v="3"/>
    <x v="0"/>
    <x v="3"/>
    <s v="Binding Machine Supplies"/>
    <n v="46.67"/>
    <n v="2"/>
    <n v="16.34"/>
    <s v="Profit"/>
  </r>
  <r>
    <d v="2017-12-18T00:00:00"/>
    <x v="3"/>
    <x v="11"/>
    <x v="277"/>
    <s v="Russell Applegate20171218"/>
    <x v="4906"/>
    <x v="3"/>
    <x v="1"/>
    <x v="11"/>
    <s v="Bush Saratoga Collection 5-Shelf Bookcase, Hanover Cherry, *Special Order"/>
    <n v="119.83"/>
    <n v="1"/>
    <n v="-12.69"/>
    <s v="Loss"/>
  </r>
  <r>
    <d v="2017-12-18T00:00:00"/>
    <x v="3"/>
    <x v="11"/>
    <x v="277"/>
    <s v="Russell Applegate20171218"/>
    <x v="4906"/>
    <x v="3"/>
    <x v="2"/>
    <x v="9"/>
    <s v="LogitechÂ Illuminated - Keyboard"/>
    <n v="119.98"/>
    <n v="2"/>
    <n v="57.59"/>
    <s v="Profit"/>
  </r>
  <r>
    <d v="2017-12-18T00:00:00"/>
    <x v="3"/>
    <x v="11"/>
    <x v="724"/>
    <s v="Doug Jacobs20171218"/>
    <x v="4907"/>
    <x v="20"/>
    <x v="0"/>
    <x v="4"/>
    <s v="Staples in misc. colors"/>
    <n v="38.82"/>
    <n v="6"/>
    <n v="17.47"/>
    <s v="Profit"/>
  </r>
  <r>
    <d v="2017-12-18T00:00:00"/>
    <x v="3"/>
    <x v="11"/>
    <x v="724"/>
    <s v="Doug Jacobs20171218"/>
    <x v="4907"/>
    <x v="20"/>
    <x v="1"/>
    <x v="5"/>
    <s v="Office Star - Contemporary Swivel Chair with Padded Adjustable Arms and Flex Back"/>
    <n v="1141.94"/>
    <n v="9"/>
    <n v="139.57"/>
    <s v="Profit"/>
  </r>
  <r>
    <d v="2017-12-18T00:00:00"/>
    <x v="3"/>
    <x v="11"/>
    <x v="724"/>
    <s v="Doug Jacobs20171218"/>
    <x v="4907"/>
    <x v="20"/>
    <x v="0"/>
    <x v="12"/>
    <s v="Kensington 7 Outlet MasterPiece HOMEOFFICE Power Control Center"/>
    <n v="1704.56"/>
    <n v="13"/>
    <n v="511.37"/>
    <s v="Profit"/>
  </r>
  <r>
    <d v="2017-12-18T00:00:00"/>
    <x v="3"/>
    <x v="11"/>
    <x v="724"/>
    <s v="Doug Jacobs20171218"/>
    <x v="4907"/>
    <x v="20"/>
    <x v="0"/>
    <x v="4"/>
    <s v="Sanford Pocket Accent Highlighters"/>
    <n v="3.2"/>
    <n v="2"/>
    <n v="1.38"/>
    <s v="Profit"/>
  </r>
  <r>
    <d v="2017-12-18T00:00:00"/>
    <x v="3"/>
    <x v="11"/>
    <x v="257"/>
    <s v="Duane Benoit20171218"/>
    <x v="4908"/>
    <x v="20"/>
    <x v="1"/>
    <x v="8"/>
    <s v="DAX Charcoal/Nickel-Tone Document Frame, 5 x 7"/>
    <n v="18.96"/>
    <n v="2"/>
    <n v="8.5299999999999994"/>
    <s v="Profit"/>
  </r>
  <r>
    <d v="2017-12-18T00:00:00"/>
    <x v="3"/>
    <x v="11"/>
    <x v="287"/>
    <s v="Emily Phan20171218"/>
    <x v="4909"/>
    <x v="3"/>
    <x v="0"/>
    <x v="4"/>
    <s v="Newell 327"/>
    <n v="6.63"/>
    <n v="3"/>
    <n v="1.79"/>
    <s v="Profit"/>
  </r>
  <r>
    <d v="2017-12-18T00:00:00"/>
    <x v="3"/>
    <x v="11"/>
    <x v="287"/>
    <s v="Emily Phan20171218"/>
    <x v="4909"/>
    <x v="3"/>
    <x v="0"/>
    <x v="0"/>
    <s v="Xerox 1996"/>
    <n v="12.96"/>
    <n v="2"/>
    <n v="6.22"/>
    <s v="Profit"/>
  </r>
  <r>
    <d v="2017-12-18T00:00:00"/>
    <x v="3"/>
    <x v="11"/>
    <x v="287"/>
    <s v="Emily Phan20171218"/>
    <x v="4909"/>
    <x v="3"/>
    <x v="0"/>
    <x v="0"/>
    <s v="Xerox 213"/>
    <n v="32.4"/>
    <n v="5"/>
    <n v="15.55"/>
    <s v="Profit"/>
  </r>
  <r>
    <d v="2017-12-18T00:00:00"/>
    <x v="3"/>
    <x v="11"/>
    <x v="160"/>
    <s v="Aaron Hawkins20171218"/>
    <x v="4910"/>
    <x v="2"/>
    <x v="0"/>
    <x v="4"/>
    <s v="Avery Fluorescent Highlighter Four-Color Set"/>
    <n v="18.7"/>
    <n v="7"/>
    <n v="2.34"/>
    <s v="Profit"/>
  </r>
  <r>
    <d v="2017-12-18T00:00:00"/>
    <x v="3"/>
    <x v="11"/>
    <x v="769"/>
    <s v="Alex Grayson20171218"/>
    <x v="4911"/>
    <x v="25"/>
    <x v="0"/>
    <x v="4"/>
    <s v="Newell 310"/>
    <n v="12.67"/>
    <n v="9"/>
    <n v="1.43"/>
    <s v="Profit"/>
  </r>
  <r>
    <d v="2017-12-18T00:00:00"/>
    <x v="3"/>
    <x v="11"/>
    <x v="722"/>
    <s v="Tonja Turnell20171218"/>
    <x v="4912"/>
    <x v="3"/>
    <x v="0"/>
    <x v="4"/>
    <s v="Newell 335"/>
    <n v="5.76"/>
    <n v="2"/>
    <n v="1.67"/>
    <s v="Profit"/>
  </r>
  <r>
    <d v="2017-12-18T00:00:00"/>
    <x v="3"/>
    <x v="11"/>
    <x v="443"/>
    <s v="Beth Paige20171218"/>
    <x v="4913"/>
    <x v="10"/>
    <x v="0"/>
    <x v="3"/>
    <s v="Fellowes Twister Kit, Gray/Clear, 3/pkg"/>
    <n v="7.24"/>
    <n v="3"/>
    <n v="-6.03"/>
    <s v="Loss"/>
  </r>
  <r>
    <d v="2017-12-18T00:00:00"/>
    <x v="3"/>
    <x v="11"/>
    <x v="443"/>
    <s v="Beth Paige20171218"/>
    <x v="4913"/>
    <x v="10"/>
    <x v="0"/>
    <x v="7"/>
    <s v="Ideal Clamps"/>
    <n v="4.82"/>
    <n v="3"/>
    <n v="1.75"/>
    <s v="Profit"/>
  </r>
  <r>
    <d v="2017-12-18T00:00:00"/>
    <x v="3"/>
    <x v="11"/>
    <x v="443"/>
    <s v="Beth Paige20171218"/>
    <x v="4913"/>
    <x v="10"/>
    <x v="0"/>
    <x v="0"/>
    <s v="Xerox Color Copier Paper, 11&quot; x 17&quot;, Ream"/>
    <n v="91.36"/>
    <n v="5"/>
    <n v="29.69"/>
    <s v="Profit"/>
  </r>
  <r>
    <d v="2017-12-18T00:00:00"/>
    <x v="3"/>
    <x v="11"/>
    <x v="443"/>
    <s v="Beth Paige20171218"/>
    <x v="4913"/>
    <x v="10"/>
    <x v="0"/>
    <x v="12"/>
    <s v="Kensington 4 Outlet MasterPiece Compact Power Control Center"/>
    <n v="130.11000000000001"/>
    <n v="2"/>
    <n v="13.01"/>
    <s v="Profit"/>
  </r>
  <r>
    <d v="2017-12-18T00:00:00"/>
    <x v="3"/>
    <x v="11"/>
    <x v="736"/>
    <s v="Harold Engle20171218"/>
    <x v="4914"/>
    <x v="21"/>
    <x v="1"/>
    <x v="8"/>
    <s v="Tensor Track Tree Floor Lamp"/>
    <n v="99.95"/>
    <n v="5"/>
    <n v="22.99"/>
    <s v="Profit"/>
  </r>
  <r>
    <d v="2017-12-18T00:00:00"/>
    <x v="3"/>
    <x v="11"/>
    <x v="736"/>
    <s v="Harold Engle20171218"/>
    <x v="4914"/>
    <x v="21"/>
    <x v="2"/>
    <x v="9"/>
    <s v="Maxell 74 Minute CDR, 10/Pack"/>
    <n v="29.34"/>
    <n v="3"/>
    <n v="10.86"/>
    <s v="Profit"/>
  </r>
  <r>
    <d v="2017-12-19T00:00:00"/>
    <x v="3"/>
    <x v="11"/>
    <x v="13"/>
    <s v="Michael Moore20171219"/>
    <x v="4915"/>
    <x v="3"/>
    <x v="0"/>
    <x v="3"/>
    <s v="Deluxe Heavy-Duty Vinyl Round Ring Binder"/>
    <n v="36.67"/>
    <n v="2"/>
    <n v="11.46"/>
    <s v="Profit"/>
  </r>
  <r>
    <d v="2017-12-19T00:00:00"/>
    <x v="3"/>
    <x v="11"/>
    <x v="482"/>
    <s v="Amy Cox20171219"/>
    <x v="4916"/>
    <x v="8"/>
    <x v="0"/>
    <x v="14"/>
    <s v="Martin Yale Chadless Opener Electric Letter Opener"/>
    <n v="1665.62"/>
    <n v="2"/>
    <n v="33.31"/>
    <s v="Profit"/>
  </r>
  <r>
    <d v="2017-12-19T00:00:00"/>
    <x v="3"/>
    <x v="11"/>
    <x v="578"/>
    <s v="Tony Sayre20171219"/>
    <x v="4917"/>
    <x v="26"/>
    <x v="1"/>
    <x v="8"/>
    <s v="OIC Stacking Trays"/>
    <n v="13.36"/>
    <n v="5"/>
    <n v="4.01"/>
    <s v="Profit"/>
  </r>
  <r>
    <d v="2017-12-19T00:00:00"/>
    <x v="3"/>
    <x v="11"/>
    <x v="578"/>
    <s v="Tony Sayre20171219"/>
    <x v="4917"/>
    <x v="26"/>
    <x v="0"/>
    <x v="2"/>
    <s v="Tennsco Industrial Shelving"/>
    <n v="78.260000000000005"/>
    <n v="2"/>
    <n v="-17.61"/>
    <s v="Loss"/>
  </r>
  <r>
    <d v="2017-12-19T00:00:00"/>
    <x v="3"/>
    <x v="11"/>
    <x v="578"/>
    <s v="Tony Sayre20171219"/>
    <x v="4917"/>
    <x v="26"/>
    <x v="1"/>
    <x v="11"/>
    <s v="O'Sullivan 2-Shelf Heavy-Duty Bookcases"/>
    <n v="102.02"/>
    <n v="7"/>
    <n v="-183.63"/>
    <s v="Loss"/>
  </r>
  <r>
    <d v="2017-12-20T00:00:00"/>
    <x v="3"/>
    <x v="11"/>
    <x v="78"/>
    <s v="Dean Katz20171220"/>
    <x v="4918"/>
    <x v="20"/>
    <x v="0"/>
    <x v="0"/>
    <s v="Xerox 227"/>
    <n v="6.48"/>
    <n v="1"/>
    <n v="3.11"/>
    <s v="Profit"/>
  </r>
  <r>
    <d v="2017-12-20T00:00:00"/>
    <x v="3"/>
    <x v="11"/>
    <x v="78"/>
    <s v="Dean Katz20171220"/>
    <x v="4918"/>
    <x v="20"/>
    <x v="0"/>
    <x v="3"/>
    <s v="Wilson Jones Leather-Like Binders with DublLock Round Rings"/>
    <n v="6.98"/>
    <n v="1"/>
    <n v="2.36"/>
    <s v="Profit"/>
  </r>
  <r>
    <d v="2017-12-20T00:00:00"/>
    <x v="3"/>
    <x v="11"/>
    <x v="553"/>
    <s v="David Kendrick20171220"/>
    <x v="4919"/>
    <x v="20"/>
    <x v="0"/>
    <x v="0"/>
    <s v="Xerox 1908"/>
    <n v="279.89999999999998"/>
    <n v="5"/>
    <n v="137.15"/>
    <s v="Profit"/>
  </r>
  <r>
    <d v="2017-12-20T00:00:00"/>
    <x v="3"/>
    <x v="11"/>
    <x v="553"/>
    <s v="David Kendrick20171220"/>
    <x v="4919"/>
    <x v="20"/>
    <x v="0"/>
    <x v="3"/>
    <s v="GBC Premium Transparent Covers with Diagonal Lined Pattern"/>
    <n v="50.35"/>
    <n v="3"/>
    <n v="17.62"/>
    <s v="Profit"/>
  </r>
  <r>
    <d v="2017-12-20T00:00:00"/>
    <x v="3"/>
    <x v="11"/>
    <x v="553"/>
    <s v="David Kendrick20171220"/>
    <x v="4919"/>
    <x v="20"/>
    <x v="0"/>
    <x v="0"/>
    <s v="Xerox 188"/>
    <n v="34.020000000000003"/>
    <n v="3"/>
    <n v="16.670000000000002"/>
    <s v="Profit"/>
  </r>
  <r>
    <d v="2017-12-21T00:00:00"/>
    <x v="3"/>
    <x v="11"/>
    <x v="84"/>
    <s v="Bradley Nguyen20171221"/>
    <x v="4920"/>
    <x v="3"/>
    <x v="0"/>
    <x v="4"/>
    <s v="Newell 327"/>
    <n v="6.63"/>
    <n v="3"/>
    <n v="1.79"/>
    <s v="Profit"/>
  </r>
  <r>
    <d v="2017-12-21T00:00:00"/>
    <x v="3"/>
    <x v="11"/>
    <x v="84"/>
    <s v="Bradley Nguyen20171221"/>
    <x v="4920"/>
    <x v="3"/>
    <x v="0"/>
    <x v="4"/>
    <s v="Newell 317"/>
    <n v="5.88"/>
    <n v="2"/>
    <n v="1.71"/>
    <s v="Profit"/>
  </r>
  <r>
    <d v="2017-12-21T00:00:00"/>
    <x v="3"/>
    <x v="11"/>
    <x v="598"/>
    <s v="Yana Sorensen20171221"/>
    <x v="4921"/>
    <x v="3"/>
    <x v="0"/>
    <x v="2"/>
    <s v="Letter Size Cart"/>
    <n v="1000.02"/>
    <n v="7"/>
    <n v="290.01"/>
    <s v="Profit"/>
  </r>
  <r>
    <d v="2017-12-21T00:00:00"/>
    <x v="3"/>
    <x v="11"/>
    <x v="622"/>
    <s v="Dean Braden20171221"/>
    <x v="4922"/>
    <x v="23"/>
    <x v="2"/>
    <x v="6"/>
    <s v="Jabra SPEAK 410"/>
    <n v="281.97000000000003"/>
    <n v="3"/>
    <n v="78.95"/>
    <s v="Profit"/>
  </r>
  <r>
    <d v="2017-12-21T00:00:00"/>
    <x v="3"/>
    <x v="11"/>
    <x v="622"/>
    <s v="Dean Braden20171221"/>
    <x v="4922"/>
    <x v="23"/>
    <x v="0"/>
    <x v="14"/>
    <s v="Acme Hot Forged Carbon Steel Scissors with Nickel-Plated Handles, 3 7/8&quot; Cut, 8&quot;L"/>
    <n v="69.5"/>
    <n v="5"/>
    <n v="20.16"/>
    <s v="Profit"/>
  </r>
  <r>
    <d v="2017-12-21T00:00:00"/>
    <x v="3"/>
    <x v="11"/>
    <x v="622"/>
    <s v="Dean Braden20171221"/>
    <x v="4922"/>
    <x v="23"/>
    <x v="0"/>
    <x v="0"/>
    <s v="Xerox 1913"/>
    <n v="166.44"/>
    <n v="3"/>
    <n v="79.89"/>
    <s v="Profit"/>
  </r>
  <r>
    <d v="2017-12-21T00:00:00"/>
    <x v="3"/>
    <x v="11"/>
    <x v="449"/>
    <s v="Brian Derr20171221"/>
    <x v="4923"/>
    <x v="5"/>
    <x v="2"/>
    <x v="9"/>
    <s v="Memorex Froggy Flash Drive 8 GB"/>
    <n v="71"/>
    <n v="4"/>
    <n v="27.69"/>
    <s v="Profit"/>
  </r>
  <r>
    <d v="2017-12-21T00:00:00"/>
    <x v="3"/>
    <x v="11"/>
    <x v="145"/>
    <s v="Sanjit Engle20171221"/>
    <x v="4924"/>
    <x v="3"/>
    <x v="0"/>
    <x v="2"/>
    <s v="Fellowes Mobile File Cart, Black"/>
    <n v="124.36"/>
    <n v="2"/>
    <n v="33.58"/>
    <s v="Profit"/>
  </r>
  <r>
    <d v="2017-12-21T00:00:00"/>
    <x v="3"/>
    <x v="11"/>
    <x v="500"/>
    <s v="Pete Kriz20171221"/>
    <x v="4925"/>
    <x v="9"/>
    <x v="0"/>
    <x v="3"/>
    <s v="Ibico Presentation Index for Binding Systems"/>
    <n v="23.88"/>
    <n v="6"/>
    <n v="11.22"/>
    <s v="Profit"/>
  </r>
  <r>
    <d v="2017-12-21T00:00:00"/>
    <x v="3"/>
    <x v="11"/>
    <x v="81"/>
    <s v="Rick Bensley20171221"/>
    <x v="4926"/>
    <x v="40"/>
    <x v="1"/>
    <x v="8"/>
    <s v="Staple-based wall hangings"/>
    <n v="15.92"/>
    <n v="2"/>
    <n v="7"/>
    <s v="Profit"/>
  </r>
  <r>
    <d v="2017-12-21T00:00:00"/>
    <x v="3"/>
    <x v="11"/>
    <x v="760"/>
    <s v="Liz Preis20171221"/>
    <x v="4927"/>
    <x v="18"/>
    <x v="0"/>
    <x v="2"/>
    <s v="Tennsco Single-Tier Lockers"/>
    <n v="375.34"/>
    <n v="1"/>
    <n v="18.77"/>
    <s v="Profit"/>
  </r>
  <r>
    <d v="2017-12-22T00:00:00"/>
    <x v="3"/>
    <x v="11"/>
    <x v="707"/>
    <s v="Sandra Glassco20171222"/>
    <x v="4928"/>
    <x v="24"/>
    <x v="0"/>
    <x v="12"/>
    <s v="Sanyo 2.5 Cubic Foot Mid-Size Office Refrigerators"/>
    <n v="839.43"/>
    <n v="3"/>
    <n v="218.25"/>
    <s v="Profit"/>
  </r>
  <r>
    <d v="2017-12-22T00:00:00"/>
    <x v="3"/>
    <x v="11"/>
    <x v="355"/>
    <s v="Jeremy Pistek20171222"/>
    <x v="4929"/>
    <x v="16"/>
    <x v="0"/>
    <x v="10"/>
    <s v="Staple envelope"/>
    <n v="7.82"/>
    <n v="1"/>
    <n v="2.93"/>
    <s v="Profit"/>
  </r>
  <r>
    <d v="2017-12-22T00:00:00"/>
    <x v="3"/>
    <x v="11"/>
    <x v="633"/>
    <s v="Theone Pippenger20171222"/>
    <x v="4930"/>
    <x v="14"/>
    <x v="2"/>
    <x v="9"/>
    <s v="Microsoft Wireless Mobile Mouse 4000"/>
    <n v="199.95"/>
    <n v="5"/>
    <n v="63.98"/>
    <s v="Profit"/>
  </r>
  <r>
    <d v="2017-12-22T00:00:00"/>
    <x v="3"/>
    <x v="11"/>
    <x v="633"/>
    <s v="Theone Pippenger20171222"/>
    <x v="4930"/>
    <x v="14"/>
    <x v="1"/>
    <x v="5"/>
    <s v="Hon GuestStacker Chair"/>
    <n v="1586.69"/>
    <n v="7"/>
    <n v="412.54"/>
    <s v="Profit"/>
  </r>
  <r>
    <d v="2017-12-22T00:00:00"/>
    <x v="3"/>
    <x v="11"/>
    <x v="633"/>
    <s v="Theone Pippenger20171222"/>
    <x v="4930"/>
    <x v="14"/>
    <x v="2"/>
    <x v="9"/>
    <s v="LogitechÂ Gaming G510s - Keyboard"/>
    <n v="84.99"/>
    <n v="1"/>
    <n v="30.6"/>
    <s v="Profit"/>
  </r>
  <r>
    <d v="2017-12-22T00:00:00"/>
    <x v="3"/>
    <x v="11"/>
    <x v="633"/>
    <s v="Theone Pippenger20171222"/>
    <x v="4930"/>
    <x v="14"/>
    <x v="1"/>
    <x v="13"/>
    <s v="Bevis 44 x 96 Conference Tables"/>
    <n v="411.8"/>
    <n v="2"/>
    <n v="70.010000000000005"/>
    <s v="Profit"/>
  </r>
  <r>
    <d v="2017-12-22T00:00:00"/>
    <x v="3"/>
    <x v="11"/>
    <x v="140"/>
    <s v="Jim Mitchum20171222"/>
    <x v="4931"/>
    <x v="31"/>
    <x v="0"/>
    <x v="4"/>
    <s v="Design Ebony Sketching Pencil"/>
    <n v="4.17"/>
    <n v="3"/>
    <n v="1.08"/>
    <s v="Profit"/>
  </r>
  <r>
    <d v="2017-12-22T00:00:00"/>
    <x v="3"/>
    <x v="11"/>
    <x v="140"/>
    <s v="Jim Mitchum20171222"/>
    <x v="4931"/>
    <x v="31"/>
    <x v="2"/>
    <x v="6"/>
    <s v="iKross Bluetooth Portable Keyboard + Cell Phone Stand Holder + Brush for Apple iPhone 5S 5C 5, 4S 4"/>
    <n v="67.040000000000006"/>
    <n v="4"/>
    <n v="6.7"/>
    <s v="Profit"/>
  </r>
  <r>
    <d v="2017-12-22T00:00:00"/>
    <x v="3"/>
    <x v="11"/>
    <x v="140"/>
    <s v="Jim Mitchum20171222"/>
    <x v="4931"/>
    <x v="31"/>
    <x v="0"/>
    <x v="2"/>
    <s v="Eldon Simplefile Box Office"/>
    <n v="37.32"/>
    <n v="3"/>
    <n v="10.45"/>
    <s v="Profit"/>
  </r>
  <r>
    <d v="2017-12-22T00:00:00"/>
    <x v="3"/>
    <x v="11"/>
    <x v="140"/>
    <s v="Jim Mitchum20171222"/>
    <x v="4931"/>
    <x v="31"/>
    <x v="0"/>
    <x v="1"/>
    <s v="Avery 517"/>
    <n v="18.45"/>
    <n v="5"/>
    <n v="8.67"/>
    <s v="Profit"/>
  </r>
  <r>
    <d v="2017-12-22T00:00:00"/>
    <x v="3"/>
    <x v="11"/>
    <x v="779"/>
    <s v="Sally Knutson20171222"/>
    <x v="4932"/>
    <x v="10"/>
    <x v="0"/>
    <x v="3"/>
    <s v="Angle-D Ring Binders"/>
    <n v="1.64"/>
    <n v="1"/>
    <n v="-1.31"/>
    <s v="Loss"/>
  </r>
  <r>
    <d v="2017-12-22T00:00:00"/>
    <x v="3"/>
    <x v="11"/>
    <x v="779"/>
    <s v="Sally Knutson20171222"/>
    <x v="4932"/>
    <x v="10"/>
    <x v="2"/>
    <x v="6"/>
    <s v="Panasonic KX-TG9541B DECT 6.0 Digital 2-Line Expandable Cordless Phone With Digital Answering System"/>
    <n v="629.96"/>
    <n v="7"/>
    <n v="94.49"/>
    <s v="Profit"/>
  </r>
  <r>
    <d v="2017-12-22T00:00:00"/>
    <x v="3"/>
    <x v="11"/>
    <x v="739"/>
    <s v="Jason Gross20171222"/>
    <x v="4933"/>
    <x v="43"/>
    <x v="0"/>
    <x v="14"/>
    <s v="Premier Electric Letter Opener"/>
    <n v="695.16"/>
    <n v="6"/>
    <n v="34.76"/>
    <s v="Profit"/>
  </r>
  <r>
    <d v="2017-12-22T00:00:00"/>
    <x v="3"/>
    <x v="11"/>
    <x v="739"/>
    <s v="Jason Gross20171222"/>
    <x v="4933"/>
    <x v="43"/>
    <x v="1"/>
    <x v="11"/>
    <s v="Bush Cubix Collection Bookcases, Fully Assembled"/>
    <n v="220.98"/>
    <n v="1"/>
    <n v="50.83"/>
    <s v="Profit"/>
  </r>
  <r>
    <d v="2017-12-22T00:00:00"/>
    <x v="3"/>
    <x v="11"/>
    <x v="769"/>
    <s v="Alex Grayson20171222"/>
    <x v="4934"/>
    <x v="0"/>
    <x v="0"/>
    <x v="0"/>
    <s v="Xerox 1931"/>
    <n v="25.92"/>
    <n v="5"/>
    <n v="9.07"/>
    <s v="Profit"/>
  </r>
  <r>
    <d v="2017-12-22T00:00:00"/>
    <x v="3"/>
    <x v="11"/>
    <x v="769"/>
    <s v="Alex Grayson20171222"/>
    <x v="4934"/>
    <x v="0"/>
    <x v="0"/>
    <x v="3"/>
    <s v="Cardinal HOLDit! Binder Insert Strips,Extra Strips"/>
    <n v="6.33"/>
    <n v="5"/>
    <n v="-9.81"/>
    <s v="Loss"/>
  </r>
  <r>
    <d v="2017-12-22T00:00:00"/>
    <x v="3"/>
    <x v="11"/>
    <x v="769"/>
    <s v="Alex Grayson20171222"/>
    <x v="4934"/>
    <x v="0"/>
    <x v="0"/>
    <x v="0"/>
    <s v="Xerox 1887"/>
    <n v="75.88"/>
    <n v="5"/>
    <n v="26.56"/>
    <s v="Profit"/>
  </r>
  <r>
    <d v="2017-12-22T00:00:00"/>
    <x v="3"/>
    <x v="11"/>
    <x v="253"/>
    <s v="Sharelle Roach20171222"/>
    <x v="4935"/>
    <x v="33"/>
    <x v="1"/>
    <x v="5"/>
    <s v="Situations Contoured Folding Chairs, 4/Set"/>
    <n v="141.96"/>
    <n v="2"/>
    <n v="35.49"/>
    <s v="Profit"/>
  </r>
  <r>
    <d v="2017-12-22T00:00:00"/>
    <x v="3"/>
    <x v="11"/>
    <x v="769"/>
    <s v="Alex Grayson20171222"/>
    <x v="4934"/>
    <x v="12"/>
    <x v="1"/>
    <x v="13"/>
    <s v="Lesro Round Back Collection Coffee Table, End Table"/>
    <n v="182.55"/>
    <n v="2"/>
    <n v="-135.09"/>
    <s v="Loss"/>
  </r>
  <r>
    <d v="2017-12-22T00:00:00"/>
    <x v="3"/>
    <x v="11"/>
    <x v="626"/>
    <s v="Chad McGuire20171222"/>
    <x v="4936"/>
    <x v="3"/>
    <x v="2"/>
    <x v="9"/>
    <s v="Kensington Expert Mouse Optical USB Trackball for PC or Mac"/>
    <n v="474.95"/>
    <n v="5"/>
    <n v="142.49"/>
    <s v="Profit"/>
  </r>
  <r>
    <d v="2017-12-22T00:00:00"/>
    <x v="3"/>
    <x v="11"/>
    <x v="693"/>
    <s v="Charlotte Melton20171222"/>
    <x v="4937"/>
    <x v="28"/>
    <x v="1"/>
    <x v="13"/>
    <s v="Office Impressions End Table, 20-1/2&quot;H x 24&quot;W x 20&quot;D"/>
    <n v="607.52"/>
    <n v="2"/>
    <n v="97.2"/>
    <s v="Profit"/>
  </r>
  <r>
    <d v="2017-12-22T00:00:00"/>
    <x v="3"/>
    <x v="11"/>
    <x v="693"/>
    <s v="Charlotte Melton20171222"/>
    <x v="4937"/>
    <x v="28"/>
    <x v="0"/>
    <x v="2"/>
    <s v="Personal File Boxes with Fold-Down Carry Handle"/>
    <n v="31.16"/>
    <n v="2"/>
    <n v="7.79"/>
    <s v="Profit"/>
  </r>
  <r>
    <d v="2017-12-22T00:00:00"/>
    <x v="3"/>
    <x v="11"/>
    <x v="304"/>
    <s v="Jack Lebron20171222"/>
    <x v="4938"/>
    <x v="15"/>
    <x v="1"/>
    <x v="13"/>
    <s v="Bevis Round Bullnose 29&quot; High Table Top"/>
    <n v="934.96"/>
    <n v="6"/>
    <n v="-249.32"/>
    <s v="Loss"/>
  </r>
  <r>
    <d v="2017-12-22T00:00:00"/>
    <x v="3"/>
    <x v="11"/>
    <x v="304"/>
    <s v="Jack Lebron20171222"/>
    <x v="4938"/>
    <x v="15"/>
    <x v="2"/>
    <x v="9"/>
    <s v="Logitech ClearChat Comfort/USB Headset H390"/>
    <n v="46.86"/>
    <n v="2"/>
    <n v="7.62"/>
    <s v="Profit"/>
  </r>
  <r>
    <d v="2017-12-22T00:00:00"/>
    <x v="3"/>
    <x v="11"/>
    <x v="304"/>
    <s v="Jack Lebron20171222"/>
    <x v="4938"/>
    <x v="15"/>
    <x v="0"/>
    <x v="2"/>
    <s v="Crate-A-Files"/>
    <n v="26.16"/>
    <n v="3"/>
    <n v="1.96"/>
    <s v="Profit"/>
  </r>
  <r>
    <d v="2017-12-22T00:00:00"/>
    <x v="3"/>
    <x v="11"/>
    <x v="304"/>
    <s v="Jack Lebron20171222"/>
    <x v="4938"/>
    <x v="15"/>
    <x v="0"/>
    <x v="4"/>
    <s v="Newell 325"/>
    <n v="23.13"/>
    <n v="7"/>
    <n v="2.89"/>
    <s v="Profit"/>
  </r>
  <r>
    <d v="2017-12-22T00:00:00"/>
    <x v="3"/>
    <x v="11"/>
    <x v="304"/>
    <s v="Jack Lebron20171222"/>
    <x v="4938"/>
    <x v="15"/>
    <x v="0"/>
    <x v="12"/>
    <s v="Holmes Replacement Filter for HEPA Air Cleaner, Large Room"/>
    <n v="59.24"/>
    <n v="5"/>
    <n v="16.29"/>
    <s v="Profit"/>
  </r>
  <r>
    <d v="2017-12-23T00:00:00"/>
    <x v="3"/>
    <x v="11"/>
    <x v="333"/>
    <s v="Gary Zandusky20171223"/>
    <x v="4939"/>
    <x v="3"/>
    <x v="0"/>
    <x v="4"/>
    <s v="Binney &amp; Smith Crayola Metallic Crayons, 16-Color Pack"/>
    <n v="13.48"/>
    <n v="4"/>
    <n v="5.93"/>
    <s v="Profit"/>
  </r>
  <r>
    <d v="2017-12-23T00:00:00"/>
    <x v="3"/>
    <x v="11"/>
    <x v="76"/>
    <s v="Filia McAdams20171223"/>
    <x v="4940"/>
    <x v="37"/>
    <x v="1"/>
    <x v="8"/>
    <s v="Tenex Traditional Chairmats for Medium Pile Carpet, Standard Lip, 36&quot; x 48&quot;"/>
    <n v="181.95"/>
    <n v="3"/>
    <n v="38.21"/>
    <s v="Profit"/>
  </r>
  <r>
    <d v="2017-12-23T00:00:00"/>
    <x v="3"/>
    <x v="11"/>
    <x v="13"/>
    <s v="Michael Moore20171223"/>
    <x v="4941"/>
    <x v="0"/>
    <x v="0"/>
    <x v="0"/>
    <s v="Spiral Phone Message Books with Labels by Adams"/>
    <n v="28.67"/>
    <n v="8"/>
    <n v="10.39"/>
    <s v="Profit"/>
  </r>
  <r>
    <d v="2017-12-23T00:00:00"/>
    <x v="3"/>
    <x v="11"/>
    <x v="13"/>
    <s v="Michael Moore20171223"/>
    <x v="4941"/>
    <x v="0"/>
    <x v="0"/>
    <x v="12"/>
    <s v="Acco 6 Outlet Guardian Premium Plus Surge Suppressor"/>
    <n v="29.31"/>
    <n v="8"/>
    <n v="-74.75"/>
    <s v="Loss"/>
  </r>
  <r>
    <d v="2017-12-23T00:00:00"/>
    <x v="3"/>
    <x v="11"/>
    <x v="536"/>
    <s v="Darren Koutras20171223"/>
    <x v="4942"/>
    <x v="15"/>
    <x v="1"/>
    <x v="8"/>
    <s v="Executive Impressions 14&quot; Two-Color Numerals Wall Clock"/>
    <n v="72.7"/>
    <n v="4"/>
    <n v="19.079999999999998"/>
    <s v="Profit"/>
  </r>
  <r>
    <d v="2017-12-23T00:00:00"/>
    <x v="3"/>
    <x v="11"/>
    <x v="536"/>
    <s v="Darren Koutras20171223"/>
    <x v="4942"/>
    <x v="15"/>
    <x v="0"/>
    <x v="4"/>
    <s v="Pencil and Crayon Sharpener"/>
    <n v="12.26"/>
    <n v="7"/>
    <n v="1.07"/>
    <s v="Profit"/>
  </r>
  <r>
    <d v="2017-12-23T00:00:00"/>
    <x v="3"/>
    <x v="11"/>
    <x v="536"/>
    <s v="Darren Koutras20171223"/>
    <x v="4942"/>
    <x v="15"/>
    <x v="0"/>
    <x v="2"/>
    <s v="Safco Industrial Wire Shelving System"/>
    <n v="218.35"/>
    <n v="3"/>
    <n v="-54.59"/>
    <s v="Loss"/>
  </r>
  <r>
    <d v="2017-12-23T00:00:00"/>
    <x v="3"/>
    <x v="11"/>
    <x v="407"/>
    <s v="Monica Federle20171223"/>
    <x v="4943"/>
    <x v="13"/>
    <x v="0"/>
    <x v="2"/>
    <s v="Personal Filing Tote with Lid, Black/Gray"/>
    <n v="62.04"/>
    <n v="4"/>
    <n v="17.37"/>
    <s v="Profit"/>
  </r>
  <r>
    <d v="2017-12-23T00:00:00"/>
    <x v="3"/>
    <x v="11"/>
    <x v="407"/>
    <s v="Monica Federle20171223"/>
    <x v="4943"/>
    <x v="13"/>
    <x v="2"/>
    <x v="6"/>
    <s v="Ativa D5772 2-Line 5.8GHz Digital Expandable Corded/Cordless Phone System with Answering &amp; Caller ID/Call Waiting, Black/Silver"/>
    <n v="494.97"/>
    <n v="3"/>
    <n v="148.49"/>
    <s v="Profit"/>
  </r>
  <r>
    <d v="2017-12-23T00:00:00"/>
    <x v="3"/>
    <x v="11"/>
    <x v="407"/>
    <s v="Monica Federle20171223"/>
    <x v="4943"/>
    <x v="13"/>
    <x v="0"/>
    <x v="2"/>
    <s v="Gould Plastics 18-Pocket Panel Bin, 34w x 5-1/4d x 20-1/2h"/>
    <n v="367.96"/>
    <n v="4"/>
    <n v="14.72"/>
    <s v="Profit"/>
  </r>
  <r>
    <d v="2017-12-23T00:00:00"/>
    <x v="3"/>
    <x v="11"/>
    <x v="407"/>
    <s v="Monica Federle20171223"/>
    <x v="4943"/>
    <x v="13"/>
    <x v="0"/>
    <x v="0"/>
    <s v="Ink Jet Note and Greeting Cards, 8-1/2&quot; x 5-1/2&quot; Card Size"/>
    <n v="44.96"/>
    <n v="2"/>
    <n v="20.68"/>
    <s v="Profit"/>
  </r>
  <r>
    <d v="2017-12-23T00:00:00"/>
    <x v="3"/>
    <x v="11"/>
    <x v="407"/>
    <s v="Monica Federle20171223"/>
    <x v="4943"/>
    <x v="13"/>
    <x v="0"/>
    <x v="10"/>
    <s v="Tyvek Interoffice Envelopes, 9 1/2&quot; x 12 1/2&quot;, 100/Box"/>
    <n v="182.94"/>
    <n v="3"/>
    <n v="85.98"/>
    <s v="Profit"/>
  </r>
  <r>
    <d v="2017-12-23T00:00:00"/>
    <x v="3"/>
    <x v="11"/>
    <x v="403"/>
    <s v="Jennifer Braxton20171223"/>
    <x v="4944"/>
    <x v="1"/>
    <x v="0"/>
    <x v="3"/>
    <s v="Wilson Jones International Size A4 Ring Binders"/>
    <n v="13.84"/>
    <n v="4"/>
    <n v="-22.14"/>
    <s v="Loss"/>
  </r>
  <r>
    <d v="2017-12-23T00:00:00"/>
    <x v="3"/>
    <x v="11"/>
    <x v="403"/>
    <s v="Jennifer Braxton20171223"/>
    <x v="4944"/>
    <x v="1"/>
    <x v="0"/>
    <x v="0"/>
    <s v="Xerox 1940"/>
    <n v="175.87"/>
    <n v="4"/>
    <n v="63.75"/>
    <s v="Profit"/>
  </r>
  <r>
    <d v="2017-12-23T00:00:00"/>
    <x v="3"/>
    <x v="11"/>
    <x v="640"/>
    <s v="Julia Barnett20171223"/>
    <x v="4945"/>
    <x v="37"/>
    <x v="1"/>
    <x v="8"/>
    <s v="DAX Wood Document Frame"/>
    <n v="27.46"/>
    <n v="2"/>
    <n v="9.89"/>
    <s v="Profit"/>
  </r>
  <r>
    <d v="2017-12-24T00:00:00"/>
    <x v="3"/>
    <x v="11"/>
    <x v="503"/>
    <s v="Roy FranzÃ¶sisch20171224"/>
    <x v="4946"/>
    <x v="20"/>
    <x v="0"/>
    <x v="12"/>
    <s v="Staple holder"/>
    <n v="35.909999999999997"/>
    <n v="3"/>
    <n v="9.6999999999999993"/>
    <s v="Profit"/>
  </r>
  <r>
    <d v="2017-12-24T00:00:00"/>
    <x v="3"/>
    <x v="11"/>
    <x v="539"/>
    <s v="Andy Reiter20171224"/>
    <x v="4947"/>
    <x v="20"/>
    <x v="0"/>
    <x v="3"/>
    <s v="Acco Four Pocket Poly Ring Binder with Label Holder, Smoke, 1&quot;"/>
    <n v="17.88"/>
    <n v="3"/>
    <n v="5.59"/>
    <s v="Profit"/>
  </r>
  <r>
    <d v="2017-12-24T00:00:00"/>
    <x v="3"/>
    <x v="11"/>
    <x v="545"/>
    <s v="Alan Hwang20171224"/>
    <x v="4948"/>
    <x v="22"/>
    <x v="0"/>
    <x v="2"/>
    <s v="Office Impressions Heavy Duty Welded Shelving &amp; Multimedia Storage Drawers"/>
    <n v="1003.62"/>
    <n v="6"/>
    <n v="0"/>
    <s v="Loss"/>
  </r>
  <r>
    <d v="2017-12-24T00:00:00"/>
    <x v="3"/>
    <x v="11"/>
    <x v="459"/>
    <s v="Hunter Glantz20171224"/>
    <x v="4949"/>
    <x v="20"/>
    <x v="1"/>
    <x v="5"/>
    <s v="DMI Arturo Collection Mission-style Design Wood Chair"/>
    <n v="271.76"/>
    <n v="2"/>
    <n v="48.31"/>
    <s v="Profit"/>
  </r>
  <r>
    <d v="2017-12-24T00:00:00"/>
    <x v="3"/>
    <x v="11"/>
    <x v="459"/>
    <s v="Hunter Glantz20171224"/>
    <x v="4949"/>
    <x v="20"/>
    <x v="0"/>
    <x v="3"/>
    <s v="DXL Angle-View Binders with Locking Rings, Black"/>
    <n v="14.38"/>
    <n v="3"/>
    <n v="4.8499999999999996"/>
    <s v="Profit"/>
  </r>
  <r>
    <d v="2017-12-24T00:00:00"/>
    <x v="3"/>
    <x v="11"/>
    <x v="689"/>
    <s v="Ann Chong20171224"/>
    <x v="4950"/>
    <x v="20"/>
    <x v="1"/>
    <x v="8"/>
    <s v="Eldon Delta Triangular Chair Mat, 52&quot; x 58&quot;, Clear"/>
    <n v="37.93"/>
    <n v="1"/>
    <n v="6.83"/>
    <s v="Profit"/>
  </r>
  <r>
    <d v="2017-12-24T00:00:00"/>
    <x v="3"/>
    <x v="11"/>
    <x v="349"/>
    <s v="Christine Sundaresam20171224"/>
    <x v="4951"/>
    <x v="8"/>
    <x v="2"/>
    <x v="15"/>
    <s v="DYMO CardScan Personal V9 Business Card Scanner"/>
    <n v="479.97"/>
    <n v="3"/>
    <n v="239.99"/>
    <s v="Profit"/>
  </r>
  <r>
    <d v="2017-12-24T00:00:00"/>
    <x v="3"/>
    <x v="11"/>
    <x v="349"/>
    <s v="Christine Sundaresam20171224"/>
    <x v="4951"/>
    <x v="8"/>
    <x v="1"/>
    <x v="5"/>
    <s v="Iceberg Nesting Folding Chair, 19w x 6d x 43h"/>
    <n v="232.88"/>
    <n v="4"/>
    <n v="60.55"/>
    <s v="Profit"/>
  </r>
  <r>
    <d v="2017-12-24T00:00:00"/>
    <x v="3"/>
    <x v="11"/>
    <x v="508"/>
    <s v="Robert Marley20171224"/>
    <x v="4952"/>
    <x v="3"/>
    <x v="2"/>
    <x v="16"/>
    <s v="Hewlett Packard LaserJet 3310 Copier"/>
    <n v="2879.95"/>
    <n v="6"/>
    <n v="1007.98"/>
    <s v="Profit"/>
  </r>
  <r>
    <d v="2017-12-24T00:00:00"/>
    <x v="3"/>
    <x v="11"/>
    <x v="508"/>
    <s v="Robert Marley20171224"/>
    <x v="4952"/>
    <x v="3"/>
    <x v="0"/>
    <x v="3"/>
    <s v="Vinyl Sectional Post Binders"/>
    <n v="90.48"/>
    <n v="3"/>
    <n v="33.93"/>
    <s v="Profit"/>
  </r>
  <r>
    <d v="2017-12-24T00:00:00"/>
    <x v="3"/>
    <x v="11"/>
    <x v="594"/>
    <s v="James Lanier20171224"/>
    <x v="4953"/>
    <x v="12"/>
    <x v="1"/>
    <x v="8"/>
    <s v="Acrylic Self-Standing Desk Frames"/>
    <n v="8.5399999999999991"/>
    <n v="4"/>
    <n v="1.92"/>
    <s v="Profit"/>
  </r>
  <r>
    <d v="2017-12-24T00:00:00"/>
    <x v="3"/>
    <x v="11"/>
    <x v="594"/>
    <s v="James Lanier20171224"/>
    <x v="4953"/>
    <x v="12"/>
    <x v="1"/>
    <x v="5"/>
    <s v="Global Leather Executive Chair"/>
    <n v="842.38"/>
    <n v="3"/>
    <n v="105.3"/>
    <s v="Profit"/>
  </r>
  <r>
    <d v="2017-12-24T00:00:00"/>
    <x v="3"/>
    <x v="11"/>
    <x v="777"/>
    <s v="Neola Schneider20171224"/>
    <x v="4954"/>
    <x v="0"/>
    <x v="0"/>
    <x v="2"/>
    <s v="Economy Rollaway Files"/>
    <n v="264.32"/>
    <n v="2"/>
    <n v="19.82"/>
    <s v="Profit"/>
  </r>
  <r>
    <d v="2017-12-24T00:00:00"/>
    <x v="3"/>
    <x v="11"/>
    <x v="679"/>
    <s v="Dave Poirier20171224"/>
    <x v="4955"/>
    <x v="34"/>
    <x v="0"/>
    <x v="3"/>
    <s v="GBC Instant Index System for Binding Systems"/>
    <n v="21.31"/>
    <n v="3"/>
    <n v="7.99"/>
    <s v="Profit"/>
  </r>
  <r>
    <d v="2017-12-24T00:00:00"/>
    <x v="3"/>
    <x v="11"/>
    <x v="317"/>
    <s v="Nick Crebassa20171224"/>
    <x v="4956"/>
    <x v="32"/>
    <x v="0"/>
    <x v="0"/>
    <s v="Xerox 214"/>
    <n v="19.440000000000001"/>
    <n v="3"/>
    <n v="9.33"/>
    <s v="Profit"/>
  </r>
  <r>
    <d v="2017-12-24T00:00:00"/>
    <x v="3"/>
    <x v="11"/>
    <x v="317"/>
    <s v="Nick Crebassa20171224"/>
    <x v="4956"/>
    <x v="32"/>
    <x v="0"/>
    <x v="3"/>
    <s v="Avery Triangle Shaped Sheet Lifters, Black, 2/Pack"/>
    <n v="12.3"/>
    <n v="5"/>
    <n v="6.15"/>
    <s v="Profit"/>
  </r>
  <r>
    <d v="2017-12-25T00:00:00"/>
    <x v="3"/>
    <x v="11"/>
    <x v="755"/>
    <s v="Cynthia Voltz20171225"/>
    <x v="4957"/>
    <x v="20"/>
    <x v="1"/>
    <x v="8"/>
    <s v="Magnifier Swing Arm Lamp"/>
    <n v="41.96"/>
    <n v="2"/>
    <n v="10.91"/>
    <s v="Profit"/>
  </r>
  <r>
    <d v="2017-12-25T00:00:00"/>
    <x v="3"/>
    <x v="11"/>
    <x v="565"/>
    <s v="Ralph Arnett20171225"/>
    <x v="4958"/>
    <x v="20"/>
    <x v="1"/>
    <x v="11"/>
    <s v="Bush Andora Bookcase, Maple/Graphite Gray Finish"/>
    <n v="191.98"/>
    <n v="2"/>
    <n v="4.8"/>
    <s v="Profit"/>
  </r>
  <r>
    <d v="2017-12-25T00:00:00"/>
    <x v="3"/>
    <x v="11"/>
    <x v="677"/>
    <s v="Joni Wasserman20171225"/>
    <x v="4959"/>
    <x v="5"/>
    <x v="0"/>
    <x v="2"/>
    <s v="Fellowes Bankers Box Stor/Drawer Steel Plus"/>
    <n v="95.94"/>
    <n v="3"/>
    <n v="9.59"/>
    <s v="Profit"/>
  </r>
  <r>
    <d v="2017-12-25T00:00:00"/>
    <x v="3"/>
    <x v="11"/>
    <x v="677"/>
    <s v="Joni Wasserman20171225"/>
    <x v="4959"/>
    <x v="5"/>
    <x v="1"/>
    <x v="5"/>
    <s v="Global Value Mid-Back Manager's Chair, Gray"/>
    <n v="304.45"/>
    <n v="5"/>
    <n v="76.11"/>
    <s v="Profit"/>
  </r>
  <r>
    <d v="2017-12-25T00:00:00"/>
    <x v="3"/>
    <x v="11"/>
    <x v="743"/>
    <s v="Susan Vittorini20171225"/>
    <x v="4960"/>
    <x v="10"/>
    <x v="2"/>
    <x v="9"/>
    <s v="Maxell 4.7GB DVD-R"/>
    <n v="158.93"/>
    <n v="7"/>
    <n v="41.72"/>
    <s v="Profit"/>
  </r>
  <r>
    <d v="2017-12-25T00:00:00"/>
    <x v="3"/>
    <x v="11"/>
    <x v="743"/>
    <s v="Susan Vittorini20171225"/>
    <x v="4960"/>
    <x v="10"/>
    <x v="0"/>
    <x v="3"/>
    <s v="Satellite Sectional Post Binders"/>
    <n v="13.02"/>
    <n v="1"/>
    <n v="-10.42"/>
    <s v="Loss"/>
  </r>
  <r>
    <d v="2017-12-25T00:00:00"/>
    <x v="3"/>
    <x v="11"/>
    <x v="743"/>
    <s v="Susan Vittorini20171225"/>
    <x v="4960"/>
    <x v="10"/>
    <x v="1"/>
    <x v="13"/>
    <s v="Hon Rectangular Conference Tables"/>
    <n v="273.06"/>
    <n v="2"/>
    <n v="-104.67"/>
    <s v="Loss"/>
  </r>
  <r>
    <d v="2017-12-25T00:00:00"/>
    <x v="3"/>
    <x v="11"/>
    <x v="743"/>
    <s v="Susan Vittorini20171225"/>
    <x v="4960"/>
    <x v="10"/>
    <x v="0"/>
    <x v="7"/>
    <s v="Staples"/>
    <n v="39.31"/>
    <n v="13"/>
    <n v="12.78"/>
    <s v="Profit"/>
  </r>
  <r>
    <d v="2017-12-25T00:00:00"/>
    <x v="3"/>
    <x v="11"/>
    <x v="772"/>
    <s v="Mick Hernandez20171225"/>
    <x v="4961"/>
    <x v="33"/>
    <x v="0"/>
    <x v="0"/>
    <s v="14-7/8 x 11 Blue Bar Computer Printout Paper"/>
    <n v="96.08"/>
    <n v="2"/>
    <n v="46.12"/>
    <s v="Profit"/>
  </r>
  <r>
    <d v="2017-12-25T00:00:00"/>
    <x v="3"/>
    <x v="11"/>
    <x v="772"/>
    <s v="Mick Hernandez20171225"/>
    <x v="4961"/>
    <x v="33"/>
    <x v="0"/>
    <x v="7"/>
    <s v="Assorted Color Push Pins"/>
    <n v="3.62"/>
    <n v="2"/>
    <n v="1.19"/>
    <s v="Profit"/>
  </r>
  <r>
    <d v="2017-12-25T00:00:00"/>
    <x v="3"/>
    <x v="11"/>
    <x v="772"/>
    <s v="Mick Hernandez20171225"/>
    <x v="4961"/>
    <x v="33"/>
    <x v="0"/>
    <x v="0"/>
    <s v="Xerox 1915"/>
    <n v="629.1"/>
    <n v="6"/>
    <n v="301.97000000000003"/>
    <s v="Profit"/>
  </r>
  <r>
    <d v="2017-12-25T00:00:00"/>
    <x v="3"/>
    <x v="11"/>
    <x v="772"/>
    <s v="Mick Hernandez20171225"/>
    <x v="4961"/>
    <x v="33"/>
    <x v="2"/>
    <x v="6"/>
    <s v="AT&amp;T 17929 Lendline Telephone"/>
    <n v="90.48"/>
    <n v="2"/>
    <n v="23.52"/>
    <s v="Profit"/>
  </r>
  <r>
    <d v="2017-12-25T00:00:00"/>
    <x v="3"/>
    <x v="11"/>
    <x v="470"/>
    <s v="Fred Hopkins20171225"/>
    <x v="4962"/>
    <x v="3"/>
    <x v="0"/>
    <x v="3"/>
    <s v="GBC DocuBind P50 Personal Binding Machine"/>
    <n v="153.55000000000001"/>
    <n v="3"/>
    <n v="51.82"/>
    <s v="Profit"/>
  </r>
  <r>
    <d v="2017-12-25T00:00:00"/>
    <x v="3"/>
    <x v="11"/>
    <x v="470"/>
    <s v="Fred Hopkins20171225"/>
    <x v="4962"/>
    <x v="3"/>
    <x v="0"/>
    <x v="2"/>
    <s v="Tennsco Stur-D-Stor Boltless Shelving, 5 Shelves, 24&quot; Deep, Sand"/>
    <n v="270.62"/>
    <n v="2"/>
    <n v="2.71"/>
    <s v="Profit"/>
  </r>
  <r>
    <d v="2017-12-25T00:00:00"/>
    <x v="3"/>
    <x v="11"/>
    <x v="186"/>
    <s v="Giulietta Dortch20171225"/>
    <x v="4963"/>
    <x v="22"/>
    <x v="0"/>
    <x v="3"/>
    <s v="Tuff Stuff Recycled Round Ring Binders"/>
    <n v="3.86"/>
    <n v="1"/>
    <n v="1.4"/>
    <s v="Profit"/>
  </r>
  <r>
    <d v="2017-12-25T00:00:00"/>
    <x v="3"/>
    <x v="11"/>
    <x v="41"/>
    <s v="Guy Armstrong20171225"/>
    <x v="4964"/>
    <x v="0"/>
    <x v="0"/>
    <x v="3"/>
    <s v="Wilson Jones Legal Size Ring Binders"/>
    <n v="39.58"/>
    <n v="9"/>
    <n v="-59.37"/>
    <s v="Loss"/>
  </r>
  <r>
    <d v="2017-12-25T00:00:00"/>
    <x v="3"/>
    <x v="11"/>
    <x v="41"/>
    <s v="Guy Armstrong20171225"/>
    <x v="4964"/>
    <x v="0"/>
    <x v="0"/>
    <x v="14"/>
    <s v="Staple remover"/>
    <n v="44.69"/>
    <n v="7"/>
    <n v="5.03"/>
    <s v="Profit"/>
  </r>
  <r>
    <d v="2017-12-25T00:00:00"/>
    <x v="3"/>
    <x v="11"/>
    <x v="41"/>
    <s v="Guy Armstrong20171225"/>
    <x v="4964"/>
    <x v="0"/>
    <x v="0"/>
    <x v="4"/>
    <s v="Newell 34"/>
    <n v="31.74"/>
    <n v="2"/>
    <n v="2.38"/>
    <s v="Profit"/>
  </r>
  <r>
    <d v="2017-12-25T00:00:00"/>
    <x v="3"/>
    <x v="11"/>
    <x v="41"/>
    <s v="Guy Armstrong20171225"/>
    <x v="4964"/>
    <x v="0"/>
    <x v="0"/>
    <x v="3"/>
    <s v="Wilson Jones Ledger-Size, Piano-Hinge Binder, 2&quot;, Blue"/>
    <n v="40.98"/>
    <n v="5"/>
    <n v="-65.569999999999993"/>
    <s v="Loss"/>
  </r>
  <r>
    <d v="2017-12-25T00:00:00"/>
    <x v="3"/>
    <x v="11"/>
    <x v="41"/>
    <s v="Guy Armstrong20171225"/>
    <x v="4964"/>
    <x v="0"/>
    <x v="0"/>
    <x v="3"/>
    <s v="Wilson Jones 1&quot; Hanging DublLock Ring Binders"/>
    <n v="3.17"/>
    <n v="3"/>
    <n v="-5.07"/>
    <s v="Loss"/>
  </r>
  <r>
    <d v="2017-12-25T00:00:00"/>
    <x v="3"/>
    <x v="11"/>
    <x v="54"/>
    <s v="Jennifer Halladay20171225"/>
    <x v="4965"/>
    <x v="16"/>
    <x v="1"/>
    <x v="8"/>
    <s v="Eldon 400 Class Desk Accessories, Black Carbon"/>
    <n v="21"/>
    <n v="3"/>
    <n v="5.78"/>
    <s v="Profit"/>
  </r>
  <r>
    <d v="2017-12-25T00:00:00"/>
    <x v="3"/>
    <x v="11"/>
    <x v="54"/>
    <s v="Jennifer Halladay20171225"/>
    <x v="4965"/>
    <x v="16"/>
    <x v="2"/>
    <x v="15"/>
    <s v="Lexmark 20R1285 X6650 Wireless All-in-One Printer"/>
    <n v="120"/>
    <n v="2"/>
    <n v="-7.2"/>
    <s v="Loss"/>
  </r>
  <r>
    <d v="2017-12-25T00:00:00"/>
    <x v="3"/>
    <x v="11"/>
    <x v="99"/>
    <s v="Patrick O'Donnell20171225"/>
    <x v="4966"/>
    <x v="23"/>
    <x v="2"/>
    <x v="9"/>
    <s v="Memorex Micro Travel Drive 4 GB"/>
    <n v="31.8"/>
    <n v="3"/>
    <n v="13.67"/>
    <s v="Profit"/>
  </r>
  <r>
    <d v="2017-12-26T00:00:00"/>
    <x v="3"/>
    <x v="11"/>
    <x v="487"/>
    <s v="Patrick O'Brill20171226"/>
    <x v="4967"/>
    <x v="30"/>
    <x v="0"/>
    <x v="0"/>
    <s v="Recycled Desk Saver Line &quot;While You Were Out&quot; Book, 5 1/2&quot; X 4&quot;"/>
    <n v="44.75"/>
    <n v="5"/>
    <n v="20.59"/>
    <s v="Profit"/>
  </r>
  <r>
    <d v="2017-12-26T00:00:00"/>
    <x v="3"/>
    <x v="11"/>
    <x v="492"/>
    <s v="Tracy Collins20171226"/>
    <x v="4968"/>
    <x v="10"/>
    <x v="0"/>
    <x v="3"/>
    <s v="Acco Economy Flexible Poly Round Ring Binder"/>
    <n v="3.13"/>
    <n v="2"/>
    <n v="-2.61"/>
    <s v="Loss"/>
  </r>
  <r>
    <d v="2017-12-26T00:00:00"/>
    <x v="3"/>
    <x v="11"/>
    <x v="515"/>
    <s v="Yoseph Carroll20171226"/>
    <x v="4969"/>
    <x v="40"/>
    <x v="0"/>
    <x v="2"/>
    <s v="Tennsco Single-Tier Lockers"/>
    <n v="750.68"/>
    <n v="2"/>
    <n v="37.53"/>
    <s v="Profit"/>
  </r>
  <r>
    <d v="2017-12-26T00:00:00"/>
    <x v="3"/>
    <x v="11"/>
    <x v="119"/>
    <s v="Karen Bern20171226"/>
    <x v="4970"/>
    <x v="0"/>
    <x v="0"/>
    <x v="0"/>
    <s v="Xerox 1959"/>
    <n v="16.03"/>
    <n v="3"/>
    <n v="5.61"/>
    <s v="Profit"/>
  </r>
  <r>
    <d v="2017-12-27T00:00:00"/>
    <x v="3"/>
    <x v="11"/>
    <x v="696"/>
    <s v="Dan Reichenbach20171227"/>
    <x v="4971"/>
    <x v="10"/>
    <x v="2"/>
    <x v="6"/>
    <s v="AT&amp;T 1080 Corded phone"/>
    <n v="164.39"/>
    <n v="2"/>
    <n v="-35.619999999999997"/>
    <s v="Loss"/>
  </r>
  <r>
    <d v="2017-12-27T00:00:00"/>
    <x v="3"/>
    <x v="11"/>
    <x v="696"/>
    <s v="Dan Reichenbach20171227"/>
    <x v="4971"/>
    <x v="10"/>
    <x v="0"/>
    <x v="4"/>
    <s v="BIC Brite Liner Highlighters"/>
    <n v="13.25"/>
    <n v="4"/>
    <n v="3.64"/>
    <s v="Profit"/>
  </r>
  <r>
    <d v="2017-12-28T00:00:00"/>
    <x v="3"/>
    <x v="11"/>
    <x v="94"/>
    <s v="Kristen Hastings20171228"/>
    <x v="4972"/>
    <x v="3"/>
    <x v="0"/>
    <x v="2"/>
    <s v="Adjustable Depth Letter/Legal Cart"/>
    <n v="725.84"/>
    <n v="4"/>
    <n v="210.49"/>
    <s v="Profit"/>
  </r>
  <r>
    <d v="2017-12-28T00:00:00"/>
    <x v="3"/>
    <x v="11"/>
    <x v="259"/>
    <s v="Jennifer Ferguson20171228"/>
    <x v="4973"/>
    <x v="20"/>
    <x v="0"/>
    <x v="1"/>
    <s v="Avery 473"/>
    <n v="72.45"/>
    <n v="7"/>
    <n v="34.78"/>
    <s v="Profit"/>
  </r>
  <r>
    <d v="2017-12-28T00:00:00"/>
    <x v="3"/>
    <x v="11"/>
    <x v="259"/>
    <s v="Jennifer Ferguson20171228"/>
    <x v="4973"/>
    <x v="20"/>
    <x v="0"/>
    <x v="7"/>
    <s v="OIC Bulk Pack Metal Binder Clips"/>
    <n v="13.96"/>
    <n v="4"/>
    <n v="6.42"/>
    <s v="Profit"/>
  </r>
  <r>
    <d v="2017-12-28T00:00:00"/>
    <x v="3"/>
    <x v="11"/>
    <x v="259"/>
    <s v="Jennifer Ferguson20171228"/>
    <x v="4973"/>
    <x v="20"/>
    <x v="0"/>
    <x v="3"/>
    <s v="Storex Dura Pro Binders"/>
    <n v="33.26"/>
    <n v="7"/>
    <n v="11.23"/>
    <s v="Profit"/>
  </r>
  <r>
    <d v="2017-12-28T00:00:00"/>
    <x v="3"/>
    <x v="11"/>
    <x v="259"/>
    <s v="Jennifer Ferguson20171228"/>
    <x v="4973"/>
    <x v="20"/>
    <x v="2"/>
    <x v="6"/>
    <s v="Cush Cases Heavy Duty Rugged Cover Case for Samsung Galaxy S5 - Purple"/>
    <n v="14.85"/>
    <n v="3"/>
    <n v="4.01"/>
    <s v="Profit"/>
  </r>
  <r>
    <d v="2017-12-28T00:00:00"/>
    <x v="3"/>
    <x v="11"/>
    <x v="714"/>
    <s v="Greg Hansen20171228"/>
    <x v="4974"/>
    <x v="0"/>
    <x v="0"/>
    <x v="4"/>
    <s v="Stanley Bostitch Contemporary Electric Pencil Sharpeners"/>
    <n v="27.17"/>
    <n v="2"/>
    <n v="2.72"/>
    <s v="Profit"/>
  </r>
  <r>
    <d v="2017-12-28T00:00:00"/>
    <x v="3"/>
    <x v="11"/>
    <x v="714"/>
    <s v="Greg Hansen20171228"/>
    <x v="4974"/>
    <x v="0"/>
    <x v="1"/>
    <x v="11"/>
    <s v="Bush Westfield Collection Bookcases, Medium Cherry Finish"/>
    <n v="78.849999999999994"/>
    <n v="2"/>
    <n v="-11.6"/>
    <s v="Loss"/>
  </r>
  <r>
    <d v="2017-12-28T00:00:00"/>
    <x v="3"/>
    <x v="11"/>
    <x v="312"/>
    <s v="Harry Marie20171228"/>
    <x v="4975"/>
    <x v="22"/>
    <x v="1"/>
    <x v="8"/>
    <s v="3M Hangers With Command Adhesive"/>
    <n v="7.4"/>
    <n v="2"/>
    <n v="3.03"/>
    <s v="Profit"/>
  </r>
  <r>
    <d v="2017-12-28T00:00:00"/>
    <x v="3"/>
    <x v="11"/>
    <x v="200"/>
    <s v="Erica Hernandez20171228"/>
    <x v="4976"/>
    <x v="15"/>
    <x v="0"/>
    <x v="2"/>
    <s v="Carina Double Wide Media Storage Towers in Natural &amp; Black"/>
    <n v="64.78"/>
    <n v="1"/>
    <n v="-12.96"/>
    <s v="Loss"/>
  </r>
  <r>
    <d v="2017-12-28T00:00:00"/>
    <x v="3"/>
    <x v="11"/>
    <x v="593"/>
    <s v="Pamela Coakley20171228"/>
    <x v="4977"/>
    <x v="26"/>
    <x v="0"/>
    <x v="3"/>
    <s v="Avery Reinforcements for Hole-Punch Pages"/>
    <n v="1.19"/>
    <n v="2"/>
    <n v="-0.99"/>
    <s v="Loss"/>
  </r>
  <r>
    <d v="2017-12-28T00:00:00"/>
    <x v="3"/>
    <x v="11"/>
    <x v="739"/>
    <s v="Jason Gross20171228"/>
    <x v="4978"/>
    <x v="3"/>
    <x v="1"/>
    <x v="5"/>
    <s v="Novimex Turbo Task Chair"/>
    <n v="340.7"/>
    <n v="6"/>
    <n v="-34.07"/>
    <s v="Loss"/>
  </r>
  <r>
    <d v="2017-12-28T00:00:00"/>
    <x v="3"/>
    <x v="11"/>
    <x v="604"/>
    <s v="Lori Olson20171228"/>
    <x v="4979"/>
    <x v="1"/>
    <x v="0"/>
    <x v="3"/>
    <s v="Computer Printout Index Tabs"/>
    <n v="1.68"/>
    <n v="5"/>
    <n v="-2.69"/>
    <s v="Loss"/>
  </r>
  <r>
    <d v="2017-12-28T00:00:00"/>
    <x v="3"/>
    <x v="11"/>
    <x v="604"/>
    <s v="Lori Olson20171228"/>
    <x v="4979"/>
    <x v="1"/>
    <x v="1"/>
    <x v="8"/>
    <s v="G.E. Longer-Life Indoor Recessed Floodlight Bulbs"/>
    <n v="7.97"/>
    <n v="3"/>
    <n v="-2.39"/>
    <s v="Loss"/>
  </r>
  <r>
    <d v="2017-12-28T00:00:00"/>
    <x v="3"/>
    <x v="11"/>
    <x v="604"/>
    <s v="Lori Olson20171228"/>
    <x v="4979"/>
    <x v="1"/>
    <x v="1"/>
    <x v="5"/>
    <s v="Padded Folding Chairs, Black, 4/Carton"/>
    <n v="113.37"/>
    <n v="2"/>
    <n v="-3.24"/>
    <s v="Loss"/>
  </r>
  <r>
    <d v="2017-12-28T00:00:00"/>
    <x v="3"/>
    <x v="11"/>
    <x v="604"/>
    <s v="Lori Olson20171228"/>
    <x v="4979"/>
    <x v="1"/>
    <x v="1"/>
    <x v="8"/>
    <s v="3M Hangers With Command Adhesive"/>
    <n v="2.96"/>
    <n v="2"/>
    <n v="-1.41"/>
    <s v="Loss"/>
  </r>
  <r>
    <d v="2017-12-28T00:00:00"/>
    <x v="3"/>
    <x v="11"/>
    <x v="431"/>
    <s v="Christopher Schild20171228"/>
    <x v="4980"/>
    <x v="47"/>
    <x v="0"/>
    <x v="4"/>
    <s v="Staples in misc. colors"/>
    <n v="2.48"/>
    <n v="1"/>
    <n v="0.87"/>
    <s v="Profit"/>
  </r>
  <r>
    <d v="2017-12-28T00:00:00"/>
    <x v="3"/>
    <x v="11"/>
    <x v="431"/>
    <s v="Christopher Schild20171228"/>
    <x v="4980"/>
    <x v="47"/>
    <x v="0"/>
    <x v="3"/>
    <s v="Wilson Jones Impact Binders"/>
    <n v="25.9"/>
    <n v="5"/>
    <n v="12.69"/>
    <s v="Profit"/>
  </r>
  <r>
    <d v="2017-12-28T00:00:00"/>
    <x v="3"/>
    <x v="11"/>
    <x v="743"/>
    <s v="Susan Vittorini20171228"/>
    <x v="4981"/>
    <x v="31"/>
    <x v="0"/>
    <x v="2"/>
    <s v="Eldon Mobile Mega Data Cart  Mega Stackable  Add-On Trays"/>
    <n v="118.25"/>
    <n v="5"/>
    <n v="34.29"/>
    <s v="Profit"/>
  </r>
  <r>
    <d v="2017-12-28T00:00:00"/>
    <x v="3"/>
    <x v="11"/>
    <x v="743"/>
    <s v="Susan Vittorini20171228"/>
    <x v="4981"/>
    <x v="31"/>
    <x v="0"/>
    <x v="0"/>
    <s v="Xerox 1953"/>
    <n v="4.28"/>
    <n v="1"/>
    <n v="1.93"/>
    <s v="Profit"/>
  </r>
  <r>
    <d v="2017-12-29T00:00:00"/>
    <x v="3"/>
    <x v="11"/>
    <x v="229"/>
    <s v="James Galang20171229"/>
    <x v="4982"/>
    <x v="3"/>
    <x v="1"/>
    <x v="5"/>
    <s v="Global High-Back Leather Tilter, Burgundy"/>
    <n v="393.57"/>
    <n v="4"/>
    <n v="-44.28"/>
    <s v="Loss"/>
  </r>
  <r>
    <d v="2017-12-29T00:00:00"/>
    <x v="3"/>
    <x v="11"/>
    <x v="229"/>
    <s v="James Galang20171229"/>
    <x v="4982"/>
    <x v="3"/>
    <x v="2"/>
    <x v="6"/>
    <s v="Adtran 1202752G1"/>
    <n v="302.38"/>
    <n v="3"/>
    <n v="22.68"/>
    <s v="Profit"/>
  </r>
  <r>
    <d v="2017-12-29T00:00:00"/>
    <x v="3"/>
    <x v="11"/>
    <x v="283"/>
    <s v="Michael Chen20171229"/>
    <x v="4983"/>
    <x v="20"/>
    <x v="0"/>
    <x v="7"/>
    <s v="Ideal Clamps"/>
    <n v="6.03"/>
    <n v="3"/>
    <n v="2.95"/>
    <s v="Profit"/>
  </r>
  <r>
    <d v="2017-12-29T00:00:00"/>
    <x v="3"/>
    <x v="11"/>
    <x v="590"/>
    <s v="Ken Brennan20171229"/>
    <x v="4984"/>
    <x v="14"/>
    <x v="0"/>
    <x v="0"/>
    <s v="Xerox 1915"/>
    <n v="209.7"/>
    <n v="2"/>
    <n v="100.66"/>
    <s v="Profit"/>
  </r>
  <r>
    <d v="2017-12-29T00:00:00"/>
    <x v="3"/>
    <x v="11"/>
    <x v="624"/>
    <s v="Ben Peterman20171229"/>
    <x v="4985"/>
    <x v="3"/>
    <x v="1"/>
    <x v="8"/>
    <s v="Nu-Dell Executive Frame"/>
    <n v="101.12"/>
    <n v="8"/>
    <n v="37.409999999999997"/>
    <s v="Profit"/>
  </r>
  <r>
    <d v="2017-12-29T00:00:00"/>
    <x v="3"/>
    <x v="11"/>
    <x v="206"/>
    <s v="Bruce Stewart20171229"/>
    <x v="4986"/>
    <x v="22"/>
    <x v="0"/>
    <x v="7"/>
    <s v="Acco Glide Clips"/>
    <n v="19.600000000000001"/>
    <n v="5"/>
    <n v="9.6"/>
    <s v="Profit"/>
  </r>
  <r>
    <d v="2017-12-29T00:00:00"/>
    <x v="3"/>
    <x v="11"/>
    <x v="206"/>
    <s v="Bruce Stewart20171229"/>
    <x v="4986"/>
    <x v="22"/>
    <x v="1"/>
    <x v="8"/>
    <s v="Hand-Finished Solid Wood Document Frame"/>
    <n v="68.459999999999994"/>
    <n v="2"/>
    <n v="20.54"/>
    <s v="Profit"/>
  </r>
  <r>
    <d v="2017-12-29T00:00:00"/>
    <x v="3"/>
    <x v="11"/>
    <x v="175"/>
    <s v="Katherine Hughes20171229"/>
    <x v="4987"/>
    <x v="5"/>
    <x v="1"/>
    <x v="5"/>
    <s v="DMI Arturo Collection Mission-style Design Wood Chair"/>
    <n v="1207.8399999999999"/>
    <n v="8"/>
    <n v="314.04000000000002"/>
    <s v="Profit"/>
  </r>
  <r>
    <d v="2017-12-29T00:00:00"/>
    <x v="3"/>
    <x v="11"/>
    <x v="175"/>
    <s v="Katherine Hughes20171229"/>
    <x v="4987"/>
    <x v="5"/>
    <x v="0"/>
    <x v="3"/>
    <s v="GBC ProClick Spines for 32-Hole Punch"/>
    <n v="12.53"/>
    <n v="1"/>
    <n v="5.89"/>
    <s v="Profit"/>
  </r>
  <r>
    <d v="2017-12-29T00:00:00"/>
    <x v="3"/>
    <x v="11"/>
    <x v="175"/>
    <s v="Katherine Hughes20171229"/>
    <x v="4987"/>
    <x v="5"/>
    <x v="0"/>
    <x v="4"/>
    <s v="Panasonic KP-350BK Electric Pencil Sharpener with Auto Stop"/>
    <n v="34.58"/>
    <n v="1"/>
    <n v="10.029999999999999"/>
    <s v="Profit"/>
  </r>
  <r>
    <d v="2017-12-29T00:00:00"/>
    <x v="3"/>
    <x v="11"/>
    <x v="175"/>
    <s v="Katherine Hughes20171229"/>
    <x v="4987"/>
    <x v="5"/>
    <x v="1"/>
    <x v="5"/>
    <s v="Global Leather and Oak Executive Chair, Black"/>
    <n v="300.98"/>
    <n v="1"/>
    <n v="87.28"/>
    <s v="Profit"/>
  </r>
  <r>
    <d v="2017-12-29T00:00:00"/>
    <x v="3"/>
    <x v="11"/>
    <x v="175"/>
    <s v="Katherine Hughes20171229"/>
    <x v="4987"/>
    <x v="5"/>
    <x v="1"/>
    <x v="5"/>
    <s v="Harbour Creations Steel Folding Chair"/>
    <n v="258.75"/>
    <n v="3"/>
    <n v="77.63"/>
    <s v="Profit"/>
  </r>
  <r>
    <d v="2017-12-30T00:00:00"/>
    <x v="3"/>
    <x v="11"/>
    <x v="684"/>
    <s v="Chuck Clark20171230"/>
    <x v="4988"/>
    <x v="18"/>
    <x v="0"/>
    <x v="12"/>
    <s v="Eureka The Boss Plus 12-Amp Hard Box Upright Vacuum, Red"/>
    <n v="209.3"/>
    <n v="2"/>
    <n v="56.51"/>
    <s v="Profit"/>
  </r>
  <r>
    <d v="2017-12-30T00:00:00"/>
    <x v="3"/>
    <x v="11"/>
    <x v="99"/>
    <s v="Patrick O'Donnell20171230"/>
    <x v="4989"/>
    <x v="20"/>
    <x v="1"/>
    <x v="11"/>
    <s v="Bush Westfield Collection Bookcases, Fully Assembled"/>
    <n v="323.14"/>
    <n v="4"/>
    <n v="12.12"/>
    <s v="Profit"/>
  </r>
  <r>
    <d v="2017-12-30T00:00:00"/>
    <x v="3"/>
    <x v="11"/>
    <x v="99"/>
    <s v="Patrick O'Donnell20171230"/>
    <x v="4989"/>
    <x v="20"/>
    <x v="2"/>
    <x v="6"/>
    <s v="Gear Head AU3700S Headset"/>
    <n v="90.93"/>
    <n v="7"/>
    <n v="2.73"/>
    <s v="Profit"/>
  </r>
  <r>
    <d v="2017-12-30T00:00:00"/>
    <x v="3"/>
    <x v="11"/>
    <x v="99"/>
    <s v="Patrick O'Donnell20171230"/>
    <x v="4989"/>
    <x v="20"/>
    <x v="0"/>
    <x v="3"/>
    <s v="Wilson Jones Legal Size Ring Binders"/>
    <n v="52.78"/>
    <n v="3"/>
    <n v="19.79"/>
    <s v="Profit"/>
  </r>
  <r>
    <d v="2017-12-30T00:00:00"/>
    <x v="3"/>
    <x v="11"/>
    <x v="732"/>
    <s v="Erica Bern20171230"/>
    <x v="4990"/>
    <x v="3"/>
    <x v="0"/>
    <x v="3"/>
    <s v="Cardinal Slant-D Ring Binder, Heavy Gauge Vinyl"/>
    <n v="13.9"/>
    <n v="2"/>
    <n v="4.5199999999999996"/>
    <s v="Profit"/>
  </r>
  <r>
    <d v="2017-12-30T00:00:00"/>
    <x v="3"/>
    <x v="11"/>
    <x v="732"/>
    <s v="Erica Bern20171230"/>
    <x v="4990"/>
    <x v="3"/>
    <x v="0"/>
    <x v="3"/>
    <s v="GBC Binding covers"/>
    <n v="20.72"/>
    <n v="2"/>
    <n v="6.48"/>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C7" firstHeaderRow="0" firstDataRow="1" firstDataCol="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numFmtId="1" showAll="0"/>
    <pivotField dataField="1" numFmtId="164" showAll="0"/>
    <pivotField showAll="0" defaultSubtotal="0"/>
  </pivotFields>
  <rowFields count="1">
    <field x="7"/>
  </rowFields>
  <rowItems count="4">
    <i>
      <x v="2"/>
    </i>
    <i>
      <x/>
    </i>
    <i>
      <x v="1"/>
    </i>
    <i t="grand">
      <x/>
    </i>
  </rowItems>
  <colFields count="1">
    <field x="-2"/>
  </colFields>
  <colItems count="2">
    <i>
      <x/>
    </i>
    <i i="1">
      <x v="1"/>
    </i>
  </colItems>
  <dataFields count="2">
    <dataField name="Sum of Sales" fld="10" baseField="0" baseItem="0"/>
    <dataField name="Sum of Profit" fld="1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C21" firstHeaderRow="0" firstDataRow="1" firstDataCol="1" rowPageCount="1" colPageCount="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Page"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dataField="1" numFmtId="164" showAll="0"/>
    <pivotField showAll="0" defaultSubtotal="0"/>
  </pivotFields>
  <rowFields count="1">
    <field x="8"/>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pageFields count="1">
    <pageField fld="7" hier="-1"/>
  </pageFields>
  <dataFields count="2">
    <dataField name="Sum of Sales" fld="10" baseField="6" baseItem="13"/>
    <dataField name="Sum of Profit" fld="12" baseField="0" baseItem="0"/>
  </dataFields>
  <formats count="3">
    <format dxfId="34">
      <pivotArea dataOnly="0" labelOnly="1" fieldPosition="0">
        <references count="1">
          <reference field="8" count="1">
            <x v="16"/>
          </reference>
        </references>
      </pivotArea>
    </format>
    <format dxfId="33">
      <pivotArea dataOnly="0" labelOnly="1" fieldPosition="0">
        <references count="1">
          <reference field="8" count="1">
            <x v="4"/>
          </reference>
        </references>
      </pivotArea>
    </format>
    <format dxfId="32">
      <pivotArea dataOnly="0" labelOnly="1" fieldPosition="0">
        <references count="1">
          <reference field="8" count="1">
            <x v="15"/>
          </reference>
        </references>
      </pivotArea>
    </format>
  </formats>
  <conditionalFormats count="1">
    <conditionalFormat priority="2">
      <pivotAreas count="1">
        <pivotArea type="data" collapsedLevelsAreSubtotals="1" fieldPosition="0">
          <references count="2">
            <reference field="4294967294" count="1" selected="0">
              <x v="1"/>
            </reference>
            <reference field="8" count="17">
              <x v="0"/>
              <x v="1"/>
              <x v="2"/>
              <x v="3"/>
              <x v="4"/>
              <x v="5"/>
              <x v="6"/>
              <x v="7"/>
              <x v="8"/>
              <x v="9"/>
              <x v="10"/>
              <x v="11"/>
              <x v="12"/>
              <x v="13"/>
              <x v="14"/>
              <x v="15"/>
              <x v="16"/>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7">
  <location ref="A3:D8" firstHeaderRow="1" firstDataRow="2" firstDataCol="1"/>
  <pivotFields count="14">
    <pivotField numFmtId="14"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numFmtId="1" showAll="0"/>
    <pivotField numFmtId="164" showAll="0"/>
    <pivotField showAll="0" defaultSubtotal="0"/>
  </pivotFields>
  <rowFields count="1">
    <field x="1"/>
  </rowFields>
  <rowItems count="4">
    <i>
      <x/>
    </i>
    <i>
      <x v="1"/>
    </i>
    <i>
      <x v="2"/>
    </i>
    <i>
      <x v="3"/>
    </i>
  </rowItems>
  <colFields count="1">
    <field x="7"/>
  </colFields>
  <colItems count="3">
    <i>
      <x/>
    </i>
    <i>
      <x v="1"/>
    </i>
    <i>
      <x v="2"/>
    </i>
  </colItems>
  <dataFields count="1">
    <dataField name="Sum of Sales" fld="10" baseField="0" baseItem="0"/>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3">
    <chartFormat chart="1" format="5" series="1">
      <pivotArea type="data" outline="0" fieldPosition="0">
        <references count="2">
          <reference field="4294967294" count="1" selected="0">
            <x v="0"/>
          </reference>
          <reference field="7" count="1" selected="0">
            <x v="1"/>
          </reference>
        </references>
      </pivotArea>
    </chartFormat>
    <chartFormat chart="1" format="6" series="1">
      <pivotArea type="data" outline="0" fieldPosition="0">
        <references count="2">
          <reference field="4294967294" count="1" selected="0">
            <x v="0"/>
          </reference>
          <reference field="7" count="1" selected="0">
            <x v="2"/>
          </reference>
        </references>
      </pivotArea>
    </chartFormat>
    <chartFormat chart="1" format="7" series="1">
      <pivotArea type="data" outline="0" fieldPosition="0">
        <references count="2">
          <reference field="4294967294" count="1" selected="0">
            <x v="0"/>
          </reference>
          <reference field="7" count="1" selected="0">
            <x v="0"/>
          </reference>
        </references>
      </pivotArea>
    </chartFormat>
    <chartFormat chart="0" format="9" series="1">
      <pivotArea type="data" outline="0" fieldPosition="0">
        <references count="2">
          <reference field="4294967294" count="1" selected="0">
            <x v="0"/>
          </reference>
          <reference field="7" count="1" selected="0">
            <x v="1"/>
          </reference>
        </references>
      </pivotArea>
    </chartFormat>
    <chartFormat chart="0" format="10" series="1">
      <pivotArea type="data" outline="0" fieldPosition="0">
        <references count="2">
          <reference field="4294967294" count="1" selected="0">
            <x v="0"/>
          </reference>
          <reference field="7" count="1" selected="0">
            <x v="2"/>
          </reference>
        </references>
      </pivotArea>
    </chartFormat>
    <chartFormat chart="0" format="11" series="1">
      <pivotArea type="data" outline="0" fieldPosition="0">
        <references count="2">
          <reference field="4294967294" count="1" selected="0">
            <x v="0"/>
          </reference>
          <reference field="7" count="1" selected="0">
            <x v="0"/>
          </reference>
        </references>
      </pivotArea>
    </chartFormat>
    <chartFormat chart="4" format="0" series="1">
      <pivotArea type="data" outline="0" fieldPosition="0">
        <references count="2">
          <reference field="4294967294" count="1" selected="0">
            <x v="0"/>
          </reference>
          <reference field="7" count="1" selected="0">
            <x v="0"/>
          </reference>
        </references>
      </pivotArea>
    </chartFormat>
    <chartFormat chart="4" format="1" series="1">
      <pivotArea type="data" outline="0" fieldPosition="0">
        <references count="2">
          <reference field="4294967294" count="1" selected="0">
            <x v="0"/>
          </reference>
          <reference field="7" count="1" selected="0">
            <x v="1"/>
          </reference>
        </references>
      </pivotArea>
    </chartFormat>
    <chartFormat chart="4" format="2" series="1">
      <pivotArea type="data" outline="0" fieldPosition="0">
        <references count="2">
          <reference field="4294967294" count="1" selected="0">
            <x v="0"/>
          </reference>
          <reference field="7" count="1" selected="0">
            <x v="2"/>
          </reference>
        </references>
      </pivotArea>
    </chartFormat>
    <chartFormat chart="1" format="8"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7" count="1" selected="0">
            <x v="0"/>
          </reference>
        </references>
      </pivotArea>
    </chartFormat>
    <chartFormat chart="6" format="13" series="1">
      <pivotArea type="data" outline="0" fieldPosition="0">
        <references count="2">
          <reference field="4294967294" count="1" selected="0">
            <x v="0"/>
          </reference>
          <reference field="7" count="1" selected="0">
            <x v="1"/>
          </reference>
        </references>
      </pivotArea>
    </chartFormat>
    <chartFormat chart="6" format="14"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16" firstHeaderRow="1" firstDataRow="1" firstDataCol="1" rowPageCount="1" colPageCount="1"/>
  <pivotFields count="14">
    <pivotField numFmtId="14" showAll="0"/>
    <pivotField axis="axisPage" numFmtId="1" multipleItemSelectionAllowed="1" showAll="0">
      <items count="5">
        <item x="0"/>
        <item x="1"/>
        <item x="2"/>
        <item x="3"/>
        <item t="default"/>
      </items>
    </pivotField>
    <pivotField axis="axisRow" numFmtId="1" showAll="0" sortType="ascending">
      <items count="13">
        <item x="0"/>
        <item x="1"/>
        <item x="2"/>
        <item x="3"/>
        <item x="4"/>
        <item x="5"/>
        <item x="6"/>
        <item x="7"/>
        <item x="8"/>
        <item x="9"/>
        <item x="10"/>
        <item x="11"/>
        <item t="default"/>
      </items>
    </pivotField>
    <pivotField showAll="0"/>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numFmtId="1" showAll="0"/>
    <pivotField numFmtId="164" showAll="0"/>
    <pivotField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hier="-1"/>
  </pageFields>
  <dataFields count="1">
    <dataField name="Sum of Sales" fld="10" baseField="0" baseItem="0"/>
  </dataFields>
  <conditionalFormats count="1">
    <conditionalFormat priority="1">
      <pivotAreas count="1">
        <pivotArea type="data" collapsedLevelsAreSubtotals="1" fieldPosition="0">
          <references count="2">
            <reference field="4294967294" count="1" selected="0">
              <x v="0"/>
            </reference>
            <reference field="2" count="12">
              <x v="0"/>
              <x v="1"/>
              <x v="2"/>
              <x v="3"/>
              <x v="4"/>
              <x v="5"/>
              <x v="6"/>
              <x v="7"/>
              <x v="8"/>
              <x v="9"/>
              <x v="10"/>
              <x v="11"/>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G3:I9" firstHeaderRow="0" firstDataRow="1" firstDataCol="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showAll="0" defaultSubtotal="0"/>
    <pivotField axis="axisRow" showAll="0" measureFilter="1"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numFmtId="1" showAll="0"/>
    <pivotField dataField="1" numFmtId="164" showAll="0"/>
    <pivotField showAll="0" defaultSubtotal="0"/>
  </pivotFields>
  <rowFields count="1">
    <field x="6"/>
  </rowFields>
  <rowItems count="6">
    <i>
      <x v="32"/>
    </i>
    <i>
      <x v="46"/>
    </i>
    <i>
      <x v="17"/>
    </i>
    <i>
      <x v="39"/>
    </i>
    <i>
      <x v="48"/>
    </i>
    <i t="grand">
      <x/>
    </i>
  </rowItems>
  <colFields count="1">
    <field x="-2"/>
  </colFields>
  <colItems count="2">
    <i>
      <x/>
    </i>
    <i i="1">
      <x v="1"/>
    </i>
  </colItems>
  <dataFields count="2">
    <dataField name="Sum of Sales" fld="10" baseField="0" baseItem="0"/>
    <dataField name="Sum of Profit" fld="12" baseField="0" baseItem="0"/>
  </dataFields>
  <formats count="2">
    <format dxfId="26">
      <pivotArea collapsedLevelsAreSubtotals="1" fieldPosition="0">
        <references count="2">
          <reference field="4294967294" count="1" selected="0">
            <x v="0"/>
          </reference>
          <reference field="6" count="5">
            <x v="17"/>
            <x v="32"/>
            <x v="39"/>
            <x v="46"/>
            <x v="48"/>
          </reference>
        </references>
      </pivotArea>
    </format>
    <format dxfId="25">
      <pivotArea collapsedLevelsAreSubtotals="1" fieldPosition="0">
        <references count="2">
          <reference field="4294967294" count="1" selected="0">
            <x v="1"/>
          </reference>
          <reference field="6" count="5">
            <x v="17"/>
            <x v="32"/>
            <x v="39"/>
            <x v="46"/>
            <x v="48"/>
          </reference>
        </references>
      </pivotArea>
    </format>
  </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C9" firstHeaderRow="0" firstDataRow="1" firstDataCol="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showAll="0" defaultSubtotal="0"/>
    <pivotField axis="axisRow" showAll="0" measureFilter="1" sortType="descending">
      <items count="50">
        <item x="46"/>
        <item x="21"/>
        <item x="48"/>
        <item x="22"/>
        <item x="6"/>
        <item x="45"/>
        <item x="27"/>
        <item x="0"/>
        <item x="15"/>
        <item x="19"/>
        <item x="9"/>
        <item x="43"/>
        <item x="2"/>
        <item x="11"/>
        <item x="39"/>
        <item x="10"/>
        <item x="47"/>
        <item x="25"/>
        <item x="20"/>
        <item x="31"/>
        <item x="23"/>
        <item x="38"/>
        <item x="17"/>
        <item x="40"/>
        <item x="35"/>
        <item x="24"/>
        <item x="29"/>
        <item x="28"/>
        <item x="14"/>
        <item x="32"/>
        <item x="36"/>
        <item x="41"/>
        <item x="8"/>
        <item x="5"/>
        <item x="42"/>
        <item x="30"/>
        <item x="18"/>
        <item x="1"/>
        <item x="34"/>
        <item x="4"/>
        <item x="16"/>
        <item x="44"/>
        <item x="7"/>
        <item x="37"/>
        <item x="26"/>
        <item x="3"/>
        <item x="13"/>
        <item x="12"/>
        <item x="33"/>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numFmtId="1" showAll="0"/>
    <pivotField dataField="1" numFmtId="164" showAll="0"/>
    <pivotField showAll="0" defaultSubtotal="0"/>
  </pivotFields>
  <rowFields count="1">
    <field x="6"/>
  </rowFields>
  <rowItems count="6">
    <i>
      <x v="45"/>
    </i>
    <i>
      <x v="18"/>
    </i>
    <i>
      <x v="7"/>
    </i>
    <i>
      <x v="3"/>
    </i>
    <i>
      <x v="12"/>
    </i>
    <i t="grand">
      <x/>
    </i>
  </rowItems>
  <colFields count="1">
    <field x="-2"/>
  </colFields>
  <colItems count="2">
    <i>
      <x/>
    </i>
    <i i="1">
      <x v="1"/>
    </i>
  </colItems>
  <dataFields count="2">
    <dataField name="Sum of Sales" fld="10" baseField="0" baseItem="0"/>
    <dataField name="Sum of Profit" fld="12" baseField="0" baseItem="0"/>
  </dataFields>
  <formats count="2">
    <format dxfId="28">
      <pivotArea collapsedLevelsAreSubtotals="1" fieldPosition="0">
        <references count="2">
          <reference field="4294967294" count="1" selected="0">
            <x v="1"/>
          </reference>
          <reference field="6" count="5">
            <x v="3"/>
            <x v="7"/>
            <x v="12"/>
            <x v="18"/>
            <x v="45"/>
          </reference>
        </references>
      </pivotArea>
    </format>
    <format dxfId="27">
      <pivotArea collapsedLevelsAreSubtotals="1" fieldPosition="0">
        <references count="2">
          <reference field="4294967294" count="1" selected="0">
            <x v="0"/>
          </reference>
          <reference field="6" count="5">
            <x v="3"/>
            <x v="7"/>
            <x v="12"/>
            <x v="18"/>
            <x v="45"/>
          </reference>
        </references>
      </pivotArea>
    </format>
  </formats>
  <conditionalFormats count="1">
    <conditionalFormat priority="1">
      <pivotAreas count="1">
        <pivotArea type="data" collapsedLevelsAreSubtotals="1" fieldPosition="0">
          <references count="2">
            <reference field="4294967294" count="1" selected="0">
              <x v="1"/>
            </reference>
            <reference field="6" count="5">
              <x v="3"/>
              <x v="7"/>
              <x v="12"/>
              <x v="18"/>
              <x v="45"/>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G3:I9" firstHeaderRow="0" firstDataRow="1" firstDataCol="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numFmtId="1" showAll="0"/>
    <pivotField dataField="1" numFmtId="164" showAll="0"/>
    <pivotField showAll="0" defaultSubtotal="0"/>
  </pivotFields>
  <rowFields count="1">
    <field x="3"/>
  </rowFields>
  <rowItems count="6">
    <i>
      <x v="165"/>
    </i>
    <i>
      <x v="307"/>
    </i>
    <i>
      <x v="329"/>
    </i>
    <i>
      <x v="477"/>
    </i>
    <i>
      <x v="693"/>
    </i>
    <i t="grand">
      <x/>
    </i>
  </rowItems>
  <colFields count="1">
    <field x="-2"/>
  </colFields>
  <colItems count="2">
    <i>
      <x/>
    </i>
    <i i="1">
      <x v="1"/>
    </i>
  </colItems>
  <dataFields count="2">
    <dataField name="Sum of Profit" fld="12" baseField="0" baseItem="0"/>
    <dataField name="Sum of Sales" fld="10" baseField="0" baseItem="0"/>
  </dataFields>
  <chartFormats count="5">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D9" firstHeaderRow="0" firstDataRow="1" firstDataCol="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dataField="1" numFmtId="1" showAll="0"/>
    <pivotField dataField="1" numFmtId="164" showAll="0"/>
    <pivotField showAll="0" defaultSubtotal="0"/>
  </pivotFields>
  <rowFields count="1">
    <field x="3"/>
  </rowFields>
  <rowItems count="6">
    <i>
      <x v="730"/>
    </i>
    <i>
      <x v="622"/>
    </i>
    <i>
      <x v="671"/>
    </i>
    <i>
      <x v="334"/>
    </i>
    <i>
      <x v="6"/>
    </i>
    <i t="grand">
      <x/>
    </i>
  </rowItems>
  <colFields count="1">
    <field x="-2"/>
  </colFields>
  <colItems count="3">
    <i>
      <x/>
    </i>
    <i i="1">
      <x v="1"/>
    </i>
    <i i="2">
      <x v="2"/>
    </i>
  </colItems>
  <dataFields count="3">
    <dataField name="Sum of Profit" fld="12" baseField="0" baseItem="0"/>
    <dataField name="Sum of Quantity" fld="11" baseField="0" baseItem="0"/>
    <dataField name="Sum of Sales" fld="10" baseField="0" baseItem="0"/>
  </dataFields>
  <chartFormats count="7">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D9:E14"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C7" firstHeaderRow="0" firstDataRow="1" firstDataCol="1" rowPageCount="1" colPageCount="1"/>
  <pivotFields count="14">
    <pivotField numFmtId="14" showAll="0"/>
    <pivotField numFmtId="1" showAll="0"/>
    <pivotField numFmtId="1" showAll="0"/>
    <pivotField showAll="0"/>
    <pivotField showAll="0" defaultSubtotal="0"/>
    <pivotField showAll="0" defaultSubtotal="0"/>
    <pivotField showAll="0"/>
    <pivotField axis="axisPage" multipleItemSelectionAllowed="1" showAll="0">
      <items count="4">
        <item x="1"/>
        <item x="0"/>
        <item h="1" x="2"/>
        <item t="default"/>
      </items>
    </pivotField>
    <pivotField axis="axisRow" showAll="0" sortType="ascending">
      <items count="18">
        <item h="1" x="9"/>
        <item h="1" x="12"/>
        <item h="1" x="4"/>
        <item h="1" x="3"/>
        <item x="11"/>
        <item h="1" x="5"/>
        <item h="1" x="16"/>
        <item h="1" x="10"/>
        <item h="1" x="7"/>
        <item h="1" x="8"/>
        <item h="1" x="1"/>
        <item h="1" x="15"/>
        <item h="1" x="0"/>
        <item h="1" x="6"/>
        <item h="1" x="2"/>
        <item x="14"/>
        <item x="13"/>
        <item t="default"/>
      </items>
      <autoSortScope>
        <pivotArea dataOnly="0" outline="0" fieldPosition="0">
          <references count="1">
            <reference field="4294967294" count="1" selected="0">
              <x v="1"/>
            </reference>
          </references>
        </pivotArea>
      </autoSortScope>
    </pivotField>
    <pivotField showAll="0"/>
    <pivotField dataField="1" numFmtId="164" showAll="0"/>
    <pivotField numFmtId="1" showAll="0"/>
    <pivotField dataField="1" numFmtId="164" showAll="0"/>
    <pivotField showAll="0" defaultSubtotal="0"/>
  </pivotFields>
  <rowFields count="1">
    <field x="8"/>
  </rowFields>
  <rowItems count="4">
    <i>
      <x v="16"/>
    </i>
    <i>
      <x v="4"/>
    </i>
    <i>
      <x v="15"/>
    </i>
    <i t="grand">
      <x/>
    </i>
  </rowItems>
  <colFields count="1">
    <field x="-2"/>
  </colFields>
  <colItems count="2">
    <i>
      <x/>
    </i>
    <i i="1">
      <x v="1"/>
    </i>
  </colItems>
  <pageFields count="1">
    <pageField fld="7" hier="-1"/>
  </pageFields>
  <dataFields count="2">
    <dataField name="Sum of Sales" fld="10" baseField="0" baseItem="0"/>
    <dataField name="Sum of Profit" fld="12" baseField="0" baseItem="0"/>
  </dataFields>
  <conditionalFormats count="2">
    <conditionalFormat priority="1">
      <pivotAreas count="1">
        <pivotArea type="data" outline="0" collapsedLevelsAreSubtotals="1" fieldPosition="0"/>
      </pivotAreas>
    </conditionalFormat>
    <conditionalFormat priority="2">
      <pivotAreas count="1">
        <pivotArea type="data" collapsedLevelsAreSubtotals="1" fieldPosition="0">
          <references count="1">
            <reference field="8" count="4">
              <x v="4"/>
              <x v="5"/>
              <x v="9"/>
              <x v="16"/>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G3:G4994" firstHeaderRow="1" firstDataRow="1" firstDataCol="1"/>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axis="axisRow" showAll="0" defaultSubtotal="0">
      <items count="5784">
        <item m="1" x="5368"/>
        <item m="1" x="5761"/>
        <item m="1" x="5361"/>
        <item m="1" x="5757"/>
        <item m="1" x="5359"/>
        <item m="1" x="5756"/>
        <item m="1" x="5365"/>
        <item m="1" x="5360"/>
        <item m="1" x="5358"/>
        <item m="1" x="5388"/>
        <item m="1" x="5769"/>
        <item m="1" x="5363"/>
        <item m="1" x="5758"/>
        <item m="1" x="5398"/>
        <item m="1" x="5386"/>
        <item m="1" x="5766"/>
        <item m="1" x="5371"/>
        <item m="1" x="5362"/>
        <item m="1" x="5019"/>
        <item m="1" x="5780"/>
        <item m="1" x="5036"/>
        <item m="1" x="5017"/>
        <item m="1" x="5063"/>
        <item m="1" x="5460"/>
        <item m="1" x="5033"/>
        <item m="1" x="5436"/>
        <item m="1" x="5015"/>
        <item m="1" x="5490"/>
        <item m="1" x="5456"/>
        <item m="1" x="5013"/>
        <item m="1" x="5412"/>
        <item m="1" x="5392"/>
        <item m="1" x="5114"/>
        <item m="1" x="5517"/>
        <item m="1" x="5084"/>
        <item m="1" x="5027"/>
        <item m="1" x="5011"/>
        <item m="1" x="5409"/>
        <item m="1" x="5512"/>
        <item m="1" x="5484"/>
        <item m="1" x="5052"/>
        <item m="1" x="5431"/>
        <item m="1" x="5025"/>
        <item m="1" x="5047"/>
        <item m="1" x="5433"/>
        <item m="1" x="5007"/>
        <item m="1" x="5010"/>
        <item m="1" x="5403"/>
        <item m="1" x="5404"/>
        <item m="1" x="5415"/>
        <item m="1" x="4991"/>
        <item m="1" x="4992"/>
        <item m="1" x="4998"/>
        <item m="1" x="5367"/>
        <item m="1" x="5390"/>
        <item m="1" x="5391"/>
        <item m="1" x="5401"/>
        <item m="1" x="5760"/>
        <item m="1" x="5771"/>
        <item m="1" x="5773"/>
        <item m="1" x="5777"/>
        <item m="1" x="5782"/>
        <item m="1" x="5366"/>
        <item m="1" x="5375"/>
        <item m="1" x="5377"/>
        <item m="1" x="5378"/>
        <item m="1" x="5381"/>
        <item m="1" x="5765"/>
        <item m="1" x="5772"/>
        <item m="1" x="5369"/>
        <item m="1" x="5370"/>
        <item m="1" x="5000"/>
        <item m="1" x="5061"/>
        <item m="1" x="5400"/>
        <item m="1" x="5445"/>
        <item m="1" x="5471"/>
        <item m="1" x="5031"/>
        <item m="1" x="5421"/>
        <item m="1" x="5424"/>
        <item m="1" x="5425"/>
        <item m="1" x="5429"/>
        <item m="1" x="5440"/>
        <item m="1" x="5450"/>
        <item m="1" x="5770"/>
        <item m="1" x="5004"/>
        <item m="1" x="5008"/>
        <item m="1" x="5374"/>
        <item m="1" x="5402"/>
        <item m="1" x="5763"/>
        <item m="1" x="4994"/>
        <item m="1" x="4996"/>
        <item m="1" x="4999"/>
        <item m="1" x="5389"/>
        <item m="1" x="5759"/>
        <item m="1" x="5774"/>
        <item m="1" x="5775"/>
        <item m="1" x="5776"/>
        <item m="1" x="5779"/>
        <item m="1" x="5783"/>
        <item m="1" x="5364"/>
        <item m="1" x="5376"/>
        <item m="1" x="5379"/>
        <item m="1" x="5380"/>
        <item m="1" x="5383"/>
        <item m="1" x="5023"/>
        <item m="1" x="5093"/>
        <item m="1" x="5103"/>
        <item m="1" x="5419"/>
        <item m="1" x="5470"/>
        <item m="1" x="5504"/>
        <item m="1" x="5056"/>
        <item m="1" x="5399"/>
        <item m="1" x="5443"/>
        <item m="1" x="5453"/>
        <item m="1" x="5454"/>
        <item m="1" x="5463"/>
        <item m="1" x="5474"/>
        <item m="1" x="5029"/>
        <item m="1" x="5035"/>
        <item m="1" x="5387"/>
        <item m="1" x="5422"/>
        <item m="1" x="5428"/>
        <item m="1" x="5448"/>
        <item m="1" x="5767"/>
        <item m="1" x="5002"/>
        <item m="1" x="5005"/>
        <item m="1" x="5012"/>
        <item m="1" x="5372"/>
        <item m="1" x="5410"/>
        <item m="1" x="5762"/>
        <item m="1" x="4993"/>
        <item m="1" x="4995"/>
        <item m="1" x="5385"/>
        <item m="1" x="5394"/>
        <item m="1" x="5397"/>
        <item m="1" x="5038"/>
        <item m="1" x="5107"/>
        <item m="1" x="5130"/>
        <item m="1" x="5506"/>
        <item m="1" x="5515"/>
        <item m="1" x="5069"/>
        <item m="1" x="5075"/>
        <item m="1" x="5081"/>
        <item m="1" x="5090"/>
        <item m="1" x="5478"/>
        <item m="1" x="5481"/>
        <item m="1" x="5486"/>
        <item m="1" x="5493"/>
        <item m="1" x="4997"/>
        <item m="1" x="5044"/>
        <item m="1" x="5050"/>
        <item m="1" x="5053"/>
        <item m="1" x="5452"/>
        <item m="1" x="5458"/>
        <item m="1" x="5472"/>
        <item m="1" x="5781"/>
        <item m="1" x="5026"/>
        <item m="1" x="5032"/>
        <item m="1" x="5042"/>
        <item m="1" x="5426"/>
        <item m="1" x="5432"/>
        <item m="1" x="5441"/>
        <item m="1" x="5764"/>
        <item m="1" x="5014"/>
        <item m="1" x="5405"/>
        <item m="1" x="5407"/>
        <item m="1" x="5067"/>
        <item m="1" x="5126"/>
        <item m="1" x="5147"/>
        <item m="1" x="5466"/>
        <item m="1" x="5536"/>
        <item m="1" x="5568"/>
        <item m="1" x="5105"/>
        <item m="1" x="5106"/>
        <item m="1" x="5112"/>
        <item m="1" x="5532"/>
        <item m="1" x="5018"/>
        <item m="1" x="5071"/>
        <item m="1" x="5099"/>
        <item m="1" x="5465"/>
        <item m="1" x="5483"/>
        <item m="1" x="5505"/>
        <item m="1" x="5049"/>
        <item m="1" x="5051"/>
        <item m="1" x="5395"/>
        <item m="1" x="5778"/>
        <item m="1" x="5030"/>
        <item m="1" x="5382"/>
        <item m="1" x="5144"/>
        <item m="1" x="5151"/>
        <item m="1" x="5157"/>
        <item m="1" x="5495"/>
        <item m="1" x="5135"/>
        <item m="1" x="5523"/>
        <item m="1" x="5551"/>
        <item m="1" x="5567"/>
        <item m="1" x="5097"/>
        <item m="1" x="5101"/>
        <item m="1" x="5108"/>
        <item m="1" x="5120"/>
        <item m="1" x="5507"/>
        <item m="1" x="5522"/>
        <item m="1" x="5530"/>
        <item m="1" x="5062"/>
        <item m="1" x="5078"/>
        <item m="1" x="5459"/>
        <item m="1" x="5482"/>
        <item m="1" x="5045"/>
        <item m="1" x="5054"/>
        <item m="1" x="5393"/>
        <item m="1" x="5446"/>
        <item m="1" x="5451"/>
        <item m="1" x="5469"/>
        <item m="1" x="5117"/>
        <item m="1" x="5175"/>
        <item m="1" x="5191"/>
        <item m="1" x="5207"/>
        <item m="1" x="5600"/>
        <item m="1" x="5614"/>
        <item m="1" x="5141"/>
        <item m="1" x="5166"/>
        <item m="1" x="5173"/>
        <item m="1" x="5573"/>
        <item m="1" x="5587"/>
        <item m="1" x="5595"/>
        <item m="1" x="5058"/>
        <item m="1" x="5127"/>
        <item m="1" x="5131"/>
        <item m="1" x="5457"/>
        <item m="1" x="5533"/>
        <item m="1" x="5539"/>
        <item m="1" x="5087"/>
        <item m="1" x="5434"/>
        <item m="1" x="5489"/>
        <item m="1" x="5413"/>
        <item m="1" x="5475"/>
        <item m="1" x="5477"/>
        <item m="1" x="5139"/>
        <item m="1" x="5217"/>
        <item m="1" x="5220"/>
        <item m="1" x="5226"/>
        <item m="1" x="5235"/>
        <item m="1" x="5629"/>
        <item m="1" x="5198"/>
        <item m="1" x="5584"/>
        <item m="1" x="5598"/>
        <item m="1" x="5601"/>
        <item m="1" x="5620"/>
        <item m="1" x="5085"/>
        <item m="1" x="5153"/>
        <item m="1" x="5160"/>
        <item m="1" x="5169"/>
        <item m="1" x="5176"/>
        <item m="1" x="5487"/>
        <item m="1" x="5574"/>
        <item m="1" x="5591"/>
        <item m="1" x="5455"/>
        <item m="1" x="5531"/>
        <item m="1" x="5538"/>
        <item m="1" x="5542"/>
        <item m="1" x="5028"/>
        <item m="1" x="5109"/>
        <item m="1" x="5516"/>
        <item m="1" x="5243"/>
        <item m="1" x="5246"/>
        <item m="1" x="5637"/>
        <item m="1" x="5644"/>
        <item m="1" x="5201"/>
        <item m="1" x="5216"/>
        <item m="1" x="5231"/>
        <item m="1" x="5550"/>
        <item m="1" x="5618"/>
        <item m="1" x="5636"/>
        <item m="1" x="5167"/>
        <item m="1" x="5187"/>
        <item m="1" x="5193"/>
        <item m="1" x="5194"/>
        <item m="1" x="5208"/>
        <item m="1" x="5513"/>
        <item m="1" x="5615"/>
        <item m="1" x="5082"/>
        <item m="1" x="5155"/>
        <item m="1" x="5565"/>
        <item m="1" x="5134"/>
        <item m="1" x="5526"/>
        <item m="1" x="5534"/>
        <item m="1" x="5544"/>
        <item m="1" x="5164"/>
        <item m="1" x="5227"/>
        <item m="1" x="5241"/>
        <item m="1" x="5641"/>
        <item m="1" x="5607"/>
        <item m="1" x="5177"/>
        <item m="1" x="5189"/>
        <item m="1" x="5192"/>
        <item m="1" x="5511"/>
        <item m="1" x="5594"/>
        <item m="1" x="5599"/>
        <item m="1" x="5610"/>
        <item m="1" x="5547"/>
        <item m="1" x="5578"/>
        <item m="1" x="5079"/>
        <item m="1" x="5096"/>
        <item m="1" x="5001"/>
        <item m="1" x="5046"/>
        <item m="1" x="5048"/>
        <item m="1" x="5447"/>
        <item m="1" x="5473"/>
        <item m="1" x="5427"/>
        <item m="1" x="5003"/>
        <item m="1" x="5009"/>
        <item m="1" x="5408"/>
        <item m="1" x="5396"/>
        <item m="1" x="5041"/>
        <item m="1" x="5110"/>
        <item m="1" x="5444"/>
        <item m="1" x="5508"/>
        <item m="1" x="5074"/>
        <item m="1" x="5077"/>
        <item m="1" x="5480"/>
        <item m="1" x="5488"/>
        <item m="1" x="5066"/>
        <item m="1" x="5464"/>
        <item m="1" x="5022"/>
        <item m="1" x="5423"/>
        <item m="1" x="5430"/>
        <item m="1" x="5768"/>
        <item m="1" x="5006"/>
        <item m="1" x="5373"/>
        <item m="1" x="5406"/>
        <item m="1" x="5411"/>
        <item m="1" x="5136"/>
        <item m="1" x="5150"/>
        <item m="1" x="5546"/>
        <item m="1" x="5039"/>
        <item m="1" x="5111"/>
        <item m="1" x="5121"/>
        <item m="1" x="5083"/>
        <item m="1" x="5479"/>
        <item m="1" x="5494"/>
        <item m="1" x="5384"/>
        <item m="1" x="5162"/>
        <item m="1" x="5181"/>
        <item m="1" x="5186"/>
        <item m="1" x="5499"/>
        <item m="1" x="5576"/>
        <item m="1" x="5068"/>
        <item m="1" x="5128"/>
        <item m="1" x="5509"/>
        <item m="1" x="5094"/>
        <item m="1" x="5100"/>
        <item m="1" x="5416"/>
        <item m="1" x="5043"/>
        <item m="1" x="5122"/>
        <item m="1" x="5209"/>
        <item m="1" x="5603"/>
        <item m="1" x="5091"/>
        <item m="1" x="5154"/>
        <item m="1" x="5560"/>
        <item m="1" x="5592"/>
        <item m="1" x="5596"/>
        <item m="1" x="5064"/>
        <item m="1" x="5461"/>
        <item m="1" x="5102"/>
        <item m="1" x="5437"/>
        <item m="1" x="5016"/>
        <item m="1" x="5414"/>
        <item m="1" x="5222"/>
        <item m="1" x="5558"/>
        <item m="1" x="5183"/>
        <item m="1" x="5616"/>
        <item m="1" x="5149"/>
        <item m="1" x="5182"/>
        <item m="1" x="5491"/>
        <item m="1" x="5557"/>
        <item m="1" x="5059"/>
        <item m="1" x="5132"/>
        <item m="1" x="5520"/>
        <item m="1" x="5535"/>
        <item m="1" x="5537"/>
        <item m="1" x="5435"/>
        <item m="1" x="5498"/>
        <item m="1" x="5171"/>
        <item m="1" x="5254"/>
        <item m="1" x="5635"/>
        <item m="1" x="5140"/>
        <item m="1" x="5210"/>
        <item m="1" x="5554"/>
        <item m="1" x="5622"/>
        <item m="1" x="5115"/>
        <item m="1" x="5518"/>
        <item m="1" x="5604"/>
        <item m="1" x="5086"/>
        <item m="1" x="5152"/>
        <item m="1" x="5553"/>
        <item m="1" x="5055"/>
        <item m="1" x="5552"/>
        <item m="1" x="5202"/>
        <item m="1" x="5653"/>
        <item m="1" x="5232"/>
        <item m="1" x="5244"/>
        <item m="1" x="5581"/>
        <item m="1" x="5137"/>
        <item m="1" x="5113"/>
        <item m="1" x="5195"/>
        <item m="1" x="5514"/>
        <item m="1" x="5159"/>
        <item m="1" x="5485"/>
        <item m="1" x="5569"/>
        <item m="1" x="5571"/>
        <item m="1" x="5228"/>
        <item m="1" x="5236"/>
        <item m="1" x="5579"/>
        <item m="1" x="5645"/>
        <item m="1" x="5205"/>
        <item m="1" x="5221"/>
        <item m="1" x="5548"/>
        <item m="1" x="5602"/>
        <item m="1" x="5294"/>
        <item m="1" x="5690"/>
        <item m="1" x="5699"/>
        <item m="1" x="5223"/>
        <item m="1" x="5625"/>
        <item m="1" x="5249"/>
        <item m="1" x="5256"/>
        <item m="1" x="5265"/>
        <item m="1" x="5669"/>
        <item m="1" x="5163"/>
        <item m="1" x="5545"/>
        <item m="1" x="5072"/>
        <item m="1" x="5125"/>
        <item m="1" x="5519"/>
        <item m="1" x="5024"/>
        <item m="1" x="5420"/>
        <item m="1" x="5497"/>
        <item m="1" x="5057"/>
        <item m="1" x="5449"/>
        <item m="1" x="5098"/>
        <item m="1" x="5597"/>
        <item m="1" x="5070"/>
        <item m="1" x="5133"/>
        <item m="1" x="5543"/>
        <item m="1" x="5020"/>
        <item m="1" x="5073"/>
        <item m="1" x="5076"/>
        <item m="1" x="5080"/>
        <item m="1" x="5417"/>
        <item m="1" x="5184"/>
        <item m="1" x="5528"/>
        <item m="1" x="5617"/>
        <item m="1" x="5500"/>
        <item m="1" x="5572"/>
        <item m="1" x="5104"/>
        <item m="1" x="5438"/>
        <item m="1" x="5510"/>
        <item m="1" x="5476"/>
        <item m="1" x="5145"/>
        <item m="1" x="5214"/>
        <item m="1" x="5562"/>
        <item m="1" x="5178"/>
        <item m="1" x="5213"/>
        <item m="1" x="5524"/>
        <item m="1" x="5170"/>
        <item m="1" x="5496"/>
        <item m="1" x="5138"/>
        <item m="1" x="5462"/>
        <item m="1" x="5034"/>
        <item m="1" x="5502"/>
        <item m="1" x="5588"/>
        <item m="1" x="5652"/>
        <item m="1" x="5142"/>
        <item m="1" x="5196"/>
        <item m="1" x="5088"/>
        <item m="1" x="5174"/>
        <item m="1" x="5492"/>
        <item m="1" x="5580"/>
        <item m="1" x="5060"/>
        <item m="1" x="5148"/>
        <item m="1" x="5527"/>
        <item m="1" x="5257"/>
        <item m="1" x="5276"/>
        <item m="1" x="5611"/>
        <item m="1" x="5555"/>
        <item m="1" x="5116"/>
        <item m="1" x="5633"/>
        <item m="1" x="5203"/>
        <item m="1" x="5262"/>
        <item m="1" x="5168"/>
        <item m="1" x="5242"/>
        <item m="1" x="5245"/>
        <item m="1" x="5582"/>
        <item m="1" x="5630"/>
        <item m="1" x="5200"/>
        <item m="1" x="5267"/>
        <item m="1" x="5549"/>
        <item m="1" x="5272"/>
        <item m="1" x="5312"/>
        <item m="1" x="5664"/>
        <item m="1" x="5250"/>
        <item m="1" x="5289"/>
        <item m="1" x="5295"/>
        <item m="1" x="5224"/>
        <item m="1" x="5626"/>
        <item m="1" x="5674"/>
        <item m="1" x="5266"/>
        <item m="1" x="5577"/>
        <item m="1" x="5642"/>
        <item m="1" x="5680"/>
        <item m="1" x="5269"/>
        <item m="1" x="5703"/>
        <item m="1" x="5646"/>
        <item m="1" x="5624"/>
        <item m="1" x="5263"/>
        <item m="1" x="5605"/>
        <item m="1" x="5660"/>
        <item m="1" x="5190"/>
        <item m="1" x="5161"/>
        <item m="1" x="5503"/>
        <item m="1" x="5593"/>
        <item m="1" x="5570"/>
        <item m="1" x="5040"/>
        <item m="1" x="5442"/>
        <item m="1" x="5021"/>
        <item m="1" x="5418"/>
        <item m="1" x="5215"/>
        <item m="1" x="5218"/>
        <item m="1" x="5566"/>
        <item m="1" x="5188"/>
        <item m="1" x="5529"/>
        <item m="1" x="5609"/>
        <item m="1" x="5501"/>
        <item m="1" x="5129"/>
        <item m="1" x="5467"/>
        <item m="1" x="5540"/>
        <item m="1" x="5037"/>
        <item m="1" x="5439"/>
        <item m="1" x="5179"/>
        <item m="1" x="5643"/>
        <item m="1" x="5146"/>
        <item m="1" x="5563"/>
        <item m="1" x="5092"/>
        <item m="1" x="5158"/>
        <item m="1" x="5575"/>
        <item m="1" x="5065"/>
        <item m="1" x="5619"/>
        <item m="1" x="5673"/>
        <item m="1" x="5239"/>
        <item m="1" x="5589"/>
        <item m="1" x="5559"/>
        <item m="1" x="5640"/>
        <item m="1" x="5118"/>
        <item m="1" x="5089"/>
        <item m="1" x="5156"/>
        <item m="1" x="5258"/>
        <item m="1" x="5612"/>
        <item m="1" x="5656"/>
        <item m="1" x="5585"/>
        <item m="1" x="5199"/>
        <item m="1" x="5654"/>
        <item m="1" x="5688"/>
        <item m="1" x="5634"/>
        <item m="1" x="5675"/>
        <item m="1" x="5583"/>
        <item m="1" x="5632"/>
        <item m="1" x="5219"/>
        <item m="1" x="5623"/>
        <item m="1" x="5273"/>
        <item m="1" x="5311"/>
        <item m="1" x="5668"/>
        <item m="1" x="5255"/>
        <item m="1" x="5291"/>
        <item m="1" x="5648"/>
        <item m="1" x="5689"/>
        <item m="1" x="5268"/>
        <item m="1" x="5608"/>
        <item m="1" x="5165"/>
        <item m="1" x="5286"/>
        <item m="1" x="5665"/>
        <item m="1" x="5695"/>
        <item m="1" x="5251"/>
        <item m="1" x="5296"/>
        <item m="1" x="5647"/>
        <item m="1" x="5225"/>
        <item m="1" x="5627"/>
        <item m="1" x="5197"/>
        <item m="1" x="5670"/>
        <item m="1" x="5302"/>
        <item m="1" x="5694"/>
        <item m="1" x="5283"/>
        <item m="1" x="5681"/>
        <item m="1" x="5700"/>
        <item m="1" x="5247"/>
        <item m="1" x="5297"/>
        <item m="1" x="5679"/>
        <item m="1" x="5281"/>
        <item m="1" x="5316"/>
        <item m="1" x="5734"/>
        <item m="1" x="5300"/>
        <item m="1" x="5327"/>
        <item m="1" x="5692"/>
        <item m="1" x="5691"/>
        <item m="1" x="5185"/>
        <item m="1" x="5261"/>
        <item m="1" x="5095"/>
        <item m="1" x="5468"/>
        <item m="1" x="5541"/>
        <item m="1" x="5211"/>
        <item m="1" x="5180"/>
        <item m="1" x="5123"/>
        <item m="1" x="5525"/>
        <item m="1" x="5561"/>
        <item m="1" x="5638"/>
        <item m="1" x="5659"/>
        <item m="1" x="5661"/>
        <item m="1" x="5590"/>
        <item m="1" x="5143"/>
        <item m="1" x="5119"/>
        <item m="1" x="5521"/>
        <item m="1" x="5606"/>
        <item m="1" x="5259"/>
        <item m="1" x="5657"/>
        <item m="1" x="5237"/>
        <item m="1" x="5293"/>
        <item m="1" x="5172"/>
        <item m="1" x="5586"/>
        <item m="1" x="5556"/>
        <item m="1" x="5233"/>
        <item m="1" x="5204"/>
        <item m="1" x="5649"/>
        <item m="1" x="5229"/>
        <item m="1" x="5631"/>
        <item m="1" x="5696"/>
        <item m="1" x="5666"/>
        <item m="1" x="5252"/>
        <item m="1" x="5628"/>
        <item m="1" x="5706"/>
        <item m="1" x="5284"/>
        <item m="1" x="5682"/>
        <item m="1" x="5270"/>
        <item m="1" x="5248"/>
        <item m="1" x="5322"/>
        <item m="1" x="5677"/>
        <item m="1" x="5315"/>
        <item m="1" x="5330"/>
        <item m="1" x="5320"/>
        <item m="1" x="5298"/>
        <item m="1" x="5282"/>
        <item m="1" x="5676"/>
        <item m="1" x="5212"/>
        <item m="1" x="5621"/>
        <item m="1" x="5564"/>
        <item m="1" x="5124"/>
        <item m="1" x="5310"/>
        <item m="1" x="5658"/>
        <item m="1" x="5240"/>
        <item m="1" x="5292"/>
        <item m="1" x="5264"/>
        <item m="1" x="5277"/>
        <item m="1" x="5672"/>
        <item m="1" x="5678"/>
        <item m="1" x="5290"/>
        <item m="1" x="5717"/>
        <item m="1" x="5234"/>
        <item m="1" x="5662"/>
        <item m="1" x="5306"/>
        <item m="1" x="5698"/>
        <item m="1" x="5686"/>
        <item m="1" x="5650"/>
        <item m="1" x="5230"/>
        <item m="1" x="5317"/>
        <item m="1" x="5711"/>
        <item m="1" x="5304"/>
        <item m="1" x="5685"/>
        <item m="1" x="5253"/>
        <item m="1" x="5707"/>
        <item m="1" x="5303"/>
        <item m="1" x="5285"/>
        <item m="1" x="5683"/>
        <item m="1" x="5716"/>
        <item m="1" x="5271"/>
        <item m="1" x="5663"/>
        <item m="1" x="5719"/>
        <item m="1" x="5693"/>
        <item m="1" x="5732"/>
        <item m="1" x="5725"/>
        <item m="1" x="5314"/>
        <item m="1" x="5299"/>
        <item m="1" x="5341"/>
        <item m="1" x="5730"/>
        <item m="1" x="5328"/>
        <item m="1" x="5718"/>
        <item m="1" x="5738"/>
        <item m="1" x="5313"/>
        <item m="1" x="5279"/>
        <item m="1" x="5260"/>
        <item m="1" x="5639"/>
        <item m="1" x="5702"/>
        <item m="1" x="5238"/>
        <item m="1" x="5280"/>
        <item m="1" x="5206"/>
        <item m="1" x="5613"/>
        <item m="1" x="5308"/>
        <item m="1" x="5671"/>
        <item m="1" x="5655"/>
        <item m="1" x="5307"/>
        <item m="1" x="5287"/>
        <item m="1" x="5651"/>
        <item m="1" x="5324"/>
        <item m="1" x="5712"/>
        <item m="1" x="5305"/>
        <item m="1" x="5697"/>
        <item m="1" x="5667"/>
        <item m="1" x="5333"/>
        <item m="1" x="5722"/>
        <item m="1" x="5708"/>
        <item m="1" x="5684"/>
        <item m="1" x="5720"/>
        <item m="1" x="5301"/>
        <item m="1" x="5733"/>
        <item m="1" x="5748"/>
        <item m="1" x="5704"/>
        <item m="1" x="5346"/>
        <item m="1" x="5745"/>
        <item m="1" x="5329"/>
        <item m="1" x="5744"/>
        <item m="1" x="5349"/>
        <item m="1" x="5355"/>
        <item m="1" x="5739"/>
        <item m="1" x="5701"/>
        <item m="1" x="5278"/>
        <item m="1" x="5714"/>
        <item m="1" x="5309"/>
        <item m="1" x="5275"/>
        <item m="1" x="5723"/>
        <item m="1" x="5318"/>
        <item m="1" x="5713"/>
        <item m="1" x="5274"/>
        <item m="1" x="5325"/>
        <item m="1" x="5736"/>
        <item m="1" x="5323"/>
        <item m="1" x="5709"/>
        <item m="1" x="5336"/>
        <item m="1" x="5735"/>
        <item m="1" x="5332"/>
        <item m="1" x="5727"/>
        <item m="1" x="5743"/>
        <item m="1" x="5705"/>
        <item m="1" x="5343"/>
        <item m="1" x="5726"/>
        <item m="1" x="5321"/>
        <item m="1" x="5351"/>
        <item m="1" x="5751"/>
        <item m="1" x="5746"/>
        <item m="1" x="5342"/>
        <item m="1" x="5755"/>
        <item m="1" x="5350"/>
        <item m="1" x="5345"/>
        <item m="1" x="5354"/>
        <item m="1" x="5753"/>
        <item m="1" x="5356"/>
        <item m="1" x="5752"/>
        <item m="1" x="5724"/>
        <item m="1" x="5715"/>
        <item m="1" x="5335"/>
        <item m="1" x="5319"/>
        <item m="1" x="5339"/>
        <item m="1" x="5288"/>
        <item m="1" x="5687"/>
        <item m="1" x="5737"/>
        <item m="1" x="5729"/>
        <item m="1" x="5326"/>
        <item m="1" x="5338"/>
        <item m="1" x="5334"/>
        <item m="1" x="5728"/>
        <item m="1" x="5710"/>
        <item m="1" x="5742"/>
        <item m="1" x="5337"/>
        <item m="1" x="5721"/>
        <item m="1" x="5353"/>
        <item m="1" x="5747"/>
        <item m="1" x="5741"/>
        <item m="1" x="5331"/>
        <item m="1" x="5352"/>
        <item m="1" x="5347"/>
        <item m="1" x="5740"/>
        <item m="1" x="5731"/>
        <item m="1" x="5357"/>
        <item m="1" x="5340"/>
        <item m="1" x="5754"/>
        <item m="1" x="5348"/>
        <item m="1" x="5750"/>
        <item m="1" x="5344"/>
        <item m="1" x="57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64" showAll="0"/>
    <pivotField numFmtId="1" showAll="0"/>
    <pivotField numFmtId="164" showAll="0"/>
    <pivotField showAll="0" defaultSubtotal="0"/>
  </pivotFields>
  <rowFields count="1">
    <field x="5"/>
  </rowFields>
  <rowItems count="4991">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rowItems>
  <colItems count="1">
    <i/>
  </colItems>
  <formats count="1">
    <format dxfId="1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4" firstHeaderRow="0" firstDataRow="1" firstDataCol="0"/>
  <pivotFields count="14">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defaultSubtotal="0"/>
    <pivotField showAll="0" defaultSubtota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64" showAll="0"/>
    <pivotField dataField="1" numFmtId="1" showAll="0"/>
    <pivotField dataField="1" numFmtId="164" showAll="0"/>
    <pivotField showAll="0" defaultSubtotal="0"/>
  </pivotFields>
  <rowItems count="1">
    <i/>
  </rowItems>
  <colFields count="1">
    <field x="-2"/>
  </colFields>
  <colItems count="3">
    <i>
      <x/>
    </i>
    <i i="1">
      <x v="1"/>
    </i>
    <i i="2">
      <x v="2"/>
    </i>
  </colItems>
  <dataFields count="3">
    <dataField name="Sum of Sales" fld="10" baseField="0" baseItem="0"/>
    <dataField name="Sum of Quantity" fld="11" baseField="0" baseItem="0"/>
    <dataField name="Sum of Profit" fld="12" baseField="0" baseItem="0"/>
  </dataFields>
  <formats count="2">
    <format dxfId="19">
      <pivotArea type="all" dataOnly="0" outline="0" fieldPosition="0"/>
    </format>
    <format dxfId="1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4"/>
    <pivotTable tabId="8" name="PivotTable3"/>
    <pivotTable tabId="8" name="PivotTable7"/>
    <pivotTable tabId="16" name="PivotTable4"/>
    <pivotTable tabId="9" name="PivotTable8"/>
    <pivotTable tabId="6" name="PivotTable2"/>
    <pivotTable tabId="6" name="PivotTable5"/>
    <pivotTable tabId="7" name="PivotTable6"/>
    <pivotTable tabId="19" name="PivotTable1"/>
    <pivotTable tabId="16" name="PivotTable5"/>
  </pivotTables>
  <data>
    <tabular pivotCacheId="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5" name="PivotTable4"/>
    <pivotTable tabId="8" name="PivotTable3"/>
    <pivotTable tabId="8" name="PivotTable7"/>
    <pivotTable tabId="16" name="PivotTable4"/>
    <pivotTable tabId="9" name="PivotTable8"/>
    <pivotTable tabId="6" name="PivotTable2"/>
    <pivotTable tabId="6" name="PivotTable5"/>
    <pivotTable tabId="7" name="PivotTable6"/>
    <pivotTable tabId="19" name="PivotTable1"/>
    <pivotTable tabId="16" name="PivotTable5"/>
  </pivotTables>
  <data>
    <tabular pivotCacheId="2">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4"/>
    <pivotTable tabId="8" name="PivotTable3"/>
    <pivotTable tabId="8" name="PivotTable7"/>
    <pivotTable tabId="16" name="PivotTable4"/>
    <pivotTable tabId="9" name="PivotTable8"/>
    <pivotTable tabId="7" name="PivotTable6"/>
    <pivotTable tabId="19" name="PivotTable1"/>
    <pivotTable tabId="16" name="PivotTable5"/>
  </pivotTables>
  <data>
    <tabular pivotCacheId="2">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5" name="PivotTable4"/>
    <pivotTable tabId="8" name="PivotTable3"/>
    <pivotTable tabId="8" name="PivotTable7"/>
    <pivotTable tabId="9" name="PivotTable8"/>
    <pivotTable tabId="6" name="PivotTable2"/>
    <pivotTable tabId="6" name="PivotTable5"/>
    <pivotTable tabId="7" name="PivotTable6"/>
    <pivotTable tabId="16" name="PivotTable4"/>
    <pivotTable tabId="19" name="PivotTable1"/>
    <pivotTable tabId="16" name="PivotTable5"/>
  </pivotTables>
  <data>
    <tabular pivotCacheId="2">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5" name="PivotTable4"/>
    <pivotTable tabId="8" name="PivotTable3"/>
    <pivotTable tabId="8" name="PivotTable7"/>
    <pivotTable tabId="16" name="PivotTable4"/>
    <pivotTable tabId="9" name="PivotTable8"/>
    <pivotTable tabId="6" name="PivotTable2"/>
    <pivotTable tabId="6" name="PivotTable5"/>
    <pivotTable tabId="7" name="PivotTable6"/>
    <pivotTable tabId="19" name="PivotTable1"/>
    <pivotTable tabId="16" name="PivotTable5"/>
  </pivotTables>
  <data>
    <tabular pivotCacheId="2">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6" cache="Slicer_Year1" caption="Year" style="SlicerStyleLight4" rowHeight="216000"/>
  <slicer name="Month 2" cache="Slicer_Month" caption="Month" columnCount="4" style="SlicerStyleLight4" rowHeight="241300"/>
  <slicer name="State 1" cache="Slicer_State" caption="State" columnCount="3" style="SlicerStyleLight4" rowHeight="241300"/>
  <slicer name="Category 2" cache="Slicer_Category1" caption="Category" columnCount="3" style="SlicerStyleLight4" rowHeight="241300"/>
  <slicer name="Sub-Category 3" cache="Slicer_Sub_Category1" caption="Sub-Category" columnCount="3" style="SlicerStyleLight4" rowHeight="241300"/>
</slicers>
</file>

<file path=xl/tables/table1.xml><?xml version="1.0" encoding="utf-8"?>
<table xmlns="http://schemas.openxmlformats.org/spreadsheetml/2006/main" id="5" name="Table5" displayName="Table5" ref="K2:L5" totalsRowShown="0">
  <autoFilter ref="K2:L5"/>
  <tableColumns count="2">
    <tableColumn id="1" name="Category"/>
    <tableColumn id="2" name=" Profit %" dataDxfId="37"/>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M1:O19" totalsRowShown="0">
  <autoFilter ref="M1:O19"/>
  <tableColumns count="3">
    <tableColumn id="1" name="Sub-category"/>
    <tableColumn id="2" name="Profit" dataDxfId="31"/>
    <tableColumn id="3" name="profit % " dataDxfId="30"/>
  </tableColumns>
  <tableStyleInfo name="TableStyleMedium2" showFirstColumn="0" showLastColumn="0" showRowStripes="1" showColumnStripes="0"/>
</table>
</file>

<file path=xl/tables/table3.xml><?xml version="1.0" encoding="utf-8"?>
<table xmlns="http://schemas.openxmlformats.org/spreadsheetml/2006/main" id="2" name="Customercount" displayName="Customercount" ref="A1:B2500" totalsRowShown="0" tableBorderDxfId="24">
  <autoFilter ref="A1:B2500"/>
  <tableColumns count="2">
    <tableColumn id="1" name="Year" dataDxfId="23"/>
    <tableColumn id="2" name="Customer Name" dataDxfId="22"/>
  </tableColumns>
  <tableStyleInfo name="TableStyleMedium2" showFirstColumn="0" showLastColumn="0" showRowStripes="1" showColumnStripes="0"/>
</table>
</file>

<file path=xl/tables/table4.xml><?xml version="1.0" encoding="utf-8"?>
<table xmlns="http://schemas.openxmlformats.org/spreadsheetml/2006/main" id="1" name="SalesData" displayName="SalesData" ref="A1:N9993" totalsRowShown="0" headerRowDxfId="15">
  <autoFilter ref="A1:N9993"/>
  <tableColumns count="14">
    <tableColumn id="1" name="Order Date" dataDxfId="14" totalsRowDxfId="13"/>
    <tableColumn id="2" name="Year" dataDxfId="12" totalsRowDxfId="11">
      <calculatedColumnFormula>YEAR(A2)</calculatedColumnFormula>
    </tableColumn>
    <tableColumn id="3" name="Month" dataDxfId="10" totalsRowDxfId="9">
      <calculatedColumnFormula>MONTH(A2)</calculatedColumnFormula>
    </tableColumn>
    <tableColumn id="4" name="Customer Name"/>
    <tableColumn id="14" name="Helper" dataDxfId="8">
      <calculatedColumnFormula>D2 &amp; TEXT(A2, "yyyymmdd")</calculatedColumnFormula>
    </tableColumn>
    <tableColumn id="13" name="Order ID" dataDxfId="7">
      <calculatedColumnFormula>IF(COUNTIF($E$2:E2, E2) = 1, MAX($F$1:F1) + 1, INDEX($F$1:F1, MATCH(E2, $E$1:E1, 0)))</calculatedColumnFormula>
    </tableColumn>
    <tableColumn id="5" name="State"/>
    <tableColumn id="6" name="Category"/>
    <tableColumn id="7" name="Sub-Category"/>
    <tableColumn id="8" name="Product Name"/>
    <tableColumn id="9" name="Sales" dataDxfId="6" totalsRowDxfId="5"/>
    <tableColumn id="10" name="Quantity" dataDxfId="4" totalsRowDxfId="3"/>
    <tableColumn id="11" name="Profit" dataDxfId="2" totalsRowDxfId="1"/>
    <tableColumn id="12" name="Profit or Loss" dataDxfId="0">
      <calculatedColumnFormula>IF(SalesData[[#This Row],[Profit]]&gt;0,"Profit","Loss")</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7"/>
  <sheetViews>
    <sheetView workbookViewId="0">
      <selection activeCell="C6" sqref="C6"/>
    </sheetView>
  </sheetViews>
  <sheetFormatPr defaultRowHeight="15" x14ac:dyDescent="0.25"/>
  <cols>
    <col min="1" max="1" width="14.5703125" customWidth="1"/>
    <col min="2" max="2" width="12.140625" customWidth="1"/>
    <col min="3" max="3" width="12.5703125" bestFit="1" customWidth="1"/>
    <col min="4" max="4" width="11.5703125" bestFit="1" customWidth="1"/>
    <col min="6" max="6" width="9.5703125" bestFit="1" customWidth="1"/>
    <col min="11" max="11" width="14.5703125" bestFit="1" customWidth="1"/>
    <col min="12" max="12" width="10.5703125" customWidth="1"/>
    <col min="15" max="15" width="14" bestFit="1" customWidth="1"/>
  </cols>
  <sheetData>
    <row r="2" spans="1:12" x14ac:dyDescent="0.25">
      <c r="K2" t="s">
        <v>3</v>
      </c>
      <c r="L2" t="s">
        <v>2740</v>
      </c>
    </row>
    <row r="3" spans="1:12" x14ac:dyDescent="0.25">
      <c r="A3" s="4" t="s">
        <v>2722</v>
      </c>
      <c r="B3" t="s">
        <v>2725</v>
      </c>
      <c r="C3" t="s">
        <v>2726</v>
      </c>
      <c r="K3" t="s">
        <v>39</v>
      </c>
      <c r="L3" s="17">
        <f>GETPIVOTDATA("Sum of Profit",$A$3,"Category","Technology")/GETPIVOTDATA("Sum of Profit",$A$3)*100</f>
        <v>50.785737741063528</v>
      </c>
    </row>
    <row r="4" spans="1:12" x14ac:dyDescent="0.25">
      <c r="A4" s="6" t="s">
        <v>39</v>
      </c>
      <c r="B4" s="5">
        <v>836154.09999999264</v>
      </c>
      <c r="C4" s="5">
        <v>145455.66000000009</v>
      </c>
      <c r="K4" t="s">
        <v>34</v>
      </c>
      <c r="L4" s="17">
        <f>GETPIVOTDATA("Sum of Profit",$A$3,"Category","Furniture")/GETPIVOTDATA("Sum of Profit",$A$3)*100</f>
        <v>6.4464512380745829</v>
      </c>
    </row>
    <row r="5" spans="1:12" x14ac:dyDescent="0.25">
      <c r="A5" s="6" t="s">
        <v>34</v>
      </c>
      <c r="B5" s="5">
        <v>741718.60999999917</v>
      </c>
      <c r="C5" s="5">
        <v>18463.310000000009</v>
      </c>
      <c r="F5" s="17"/>
      <c r="K5" t="s">
        <v>11</v>
      </c>
      <c r="L5" s="17">
        <f>GETPIVOTDATA("Sum of Profit",$A$3,"Category","Office Supplies")/GETPIVOTDATA("Sum of Profit",$A$3)*100</f>
        <v>42.767811020861885</v>
      </c>
    </row>
    <row r="6" spans="1:12" x14ac:dyDescent="0.25">
      <c r="A6" s="6" t="s">
        <v>11</v>
      </c>
      <c r="B6" s="5">
        <v>719043.97000000288</v>
      </c>
      <c r="C6" s="5">
        <v>122491.4800000003</v>
      </c>
    </row>
    <row r="7" spans="1:12" x14ac:dyDescent="0.25">
      <c r="A7" s="6" t="s">
        <v>2723</v>
      </c>
      <c r="B7" s="5">
        <v>2296916.6799999946</v>
      </c>
      <c r="C7" s="5">
        <v>286410.45000000042</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workbookViewId="0">
      <selection activeCell="M7" sqref="M7"/>
    </sheetView>
  </sheetViews>
  <sheetFormatPr defaultRowHeight="15" x14ac:dyDescent="0.25"/>
  <cols>
    <col min="1" max="1" width="13.140625" bestFit="1" customWidth="1"/>
    <col min="2" max="2" width="12.140625" bestFit="1" customWidth="1"/>
    <col min="3" max="3" width="12.5703125" customWidth="1"/>
    <col min="4" max="4" width="12.5703125" bestFit="1" customWidth="1"/>
    <col min="13" max="13" width="14.7109375" customWidth="1"/>
    <col min="15" max="15" width="10.5703125" customWidth="1"/>
  </cols>
  <sheetData>
    <row r="1" spans="1:15" x14ac:dyDescent="0.25">
      <c r="A1" s="4" t="s">
        <v>3</v>
      </c>
      <c r="B1" t="s">
        <v>2729</v>
      </c>
      <c r="M1" t="s">
        <v>2741</v>
      </c>
      <c r="N1" t="s">
        <v>8</v>
      </c>
      <c r="O1" t="s">
        <v>2737</v>
      </c>
    </row>
    <row r="2" spans="1:15" x14ac:dyDescent="0.25">
      <c r="M2" t="str">
        <f>A4</f>
        <v>Phones</v>
      </c>
      <c r="N2" s="5">
        <v>44516.25</v>
      </c>
      <c r="O2" s="17">
        <f>N2/$N$19*100</f>
        <v>15.542848823111358</v>
      </c>
    </row>
    <row r="3" spans="1:15" x14ac:dyDescent="0.25">
      <c r="A3" s="4" t="s">
        <v>2722</v>
      </c>
      <c r="B3" t="s">
        <v>2725</v>
      </c>
      <c r="C3" t="s">
        <v>2726</v>
      </c>
      <c r="M3" t="str">
        <f t="shared" ref="M3:M18" si="0">A5</f>
        <v>Chairs</v>
      </c>
      <c r="N3" s="5">
        <v>26602.209999999992</v>
      </c>
      <c r="O3" s="17">
        <f t="shared" ref="O3:O18" si="1">N3/$N$19*100</f>
        <v>9.2881617025392096</v>
      </c>
    </row>
    <row r="4" spans="1:15" x14ac:dyDescent="0.25">
      <c r="A4" s="6" t="s">
        <v>40</v>
      </c>
      <c r="B4" s="5">
        <v>330007.09999999969</v>
      </c>
      <c r="C4" s="5">
        <v>44516.25</v>
      </c>
      <c r="D4" s="17"/>
      <c r="M4" t="str">
        <f>A6</f>
        <v>Storage</v>
      </c>
      <c r="N4" s="5">
        <v>21279.049999999996</v>
      </c>
      <c r="O4" s="17">
        <f t="shared" si="1"/>
        <v>7.4295803723230875</v>
      </c>
    </row>
    <row r="5" spans="1:15" x14ac:dyDescent="0.25">
      <c r="A5" s="6" t="s">
        <v>35</v>
      </c>
      <c r="B5" s="5">
        <v>328167.76000000047</v>
      </c>
      <c r="C5" s="5">
        <v>26602.209999999992</v>
      </c>
      <c r="M5" t="str">
        <f t="shared" si="0"/>
        <v>Tables</v>
      </c>
      <c r="N5" s="5">
        <v>-17725.589999999997</v>
      </c>
      <c r="O5" s="17">
        <f t="shared" si="1"/>
        <v>-6.1888898024980623</v>
      </c>
    </row>
    <row r="6" spans="1:15" x14ac:dyDescent="0.25">
      <c r="A6" s="6" t="s">
        <v>18</v>
      </c>
      <c r="B6" s="5">
        <v>223843.5900000002</v>
      </c>
      <c r="C6" s="5">
        <v>21279.049999999996</v>
      </c>
      <c r="M6" t="str">
        <f t="shared" si="0"/>
        <v>Binders</v>
      </c>
      <c r="N6" s="5">
        <v>30221.639999999996</v>
      </c>
      <c r="O6" s="17">
        <f t="shared" si="1"/>
        <v>10.551885698065202</v>
      </c>
    </row>
    <row r="7" spans="1:15" x14ac:dyDescent="0.25">
      <c r="A7" s="23" t="s">
        <v>145</v>
      </c>
      <c r="B7" s="5">
        <v>206965.67999999988</v>
      </c>
      <c r="C7" s="5">
        <v>-17725.589999999997</v>
      </c>
      <c r="M7" t="str">
        <f t="shared" si="0"/>
        <v>Machines</v>
      </c>
      <c r="N7" s="5">
        <v>3384.7299999999968</v>
      </c>
      <c r="O7" s="17">
        <f t="shared" si="1"/>
        <v>1.1817784898110164</v>
      </c>
    </row>
    <row r="8" spans="1:15" x14ac:dyDescent="0.25">
      <c r="A8" s="6" t="s">
        <v>20</v>
      </c>
      <c r="B8" s="5">
        <v>203412.77000000008</v>
      </c>
      <c r="C8" s="5">
        <v>30221.639999999996</v>
      </c>
      <c r="M8" t="str">
        <f t="shared" si="0"/>
        <v>Accessories</v>
      </c>
      <c r="N8" s="5">
        <v>41936.779999999992</v>
      </c>
      <c r="O8" s="17">
        <f t="shared" si="1"/>
        <v>14.642226864753427</v>
      </c>
    </row>
    <row r="9" spans="1:15" x14ac:dyDescent="0.25">
      <c r="A9" s="6" t="s">
        <v>302</v>
      </c>
      <c r="B9" s="5">
        <v>189238.68000000005</v>
      </c>
      <c r="C9" s="5">
        <v>3384.7299999999968</v>
      </c>
      <c r="M9" t="str">
        <f t="shared" si="0"/>
        <v>Copiers</v>
      </c>
      <c r="N9" s="5">
        <v>55617.899999999987</v>
      </c>
      <c r="O9" s="17">
        <f t="shared" si="1"/>
        <v>19.418989954430685</v>
      </c>
    </row>
    <row r="10" spans="1:15" x14ac:dyDescent="0.25">
      <c r="A10" s="6" t="s">
        <v>52</v>
      </c>
      <c r="B10" s="5">
        <v>167380.31000000017</v>
      </c>
      <c r="C10" s="5">
        <v>41936.779999999992</v>
      </c>
      <c r="M10" t="str">
        <f t="shared" si="0"/>
        <v>Bookcases</v>
      </c>
      <c r="N10" s="5">
        <v>-3472.5600000000018</v>
      </c>
      <c r="O10" s="17">
        <f t="shared" si="1"/>
        <v>-1.2124443345785776</v>
      </c>
    </row>
    <row r="11" spans="1:15" x14ac:dyDescent="0.25">
      <c r="A11" s="6" t="s">
        <v>603</v>
      </c>
      <c r="B11" s="5">
        <v>149528.01000000004</v>
      </c>
      <c r="C11" s="5">
        <v>55617.899999999987</v>
      </c>
      <c r="M11" t="str">
        <f t="shared" si="0"/>
        <v>Appliances</v>
      </c>
      <c r="N11" s="5">
        <v>18138.070000000018</v>
      </c>
      <c r="O11" s="17">
        <f t="shared" si="1"/>
        <v>6.3329071957546219</v>
      </c>
    </row>
    <row r="12" spans="1:15" x14ac:dyDescent="0.25">
      <c r="A12" s="23" t="s">
        <v>74</v>
      </c>
      <c r="B12" s="5">
        <v>114880.05000000012</v>
      </c>
      <c r="C12" s="5">
        <v>-3472.5600000000018</v>
      </c>
      <c r="M12" t="str">
        <f t="shared" si="0"/>
        <v>Furnishings</v>
      </c>
      <c r="N12" s="5">
        <v>13059.250000000002</v>
      </c>
      <c r="O12" s="17">
        <f t="shared" si="1"/>
        <v>4.559637177282835</v>
      </c>
    </row>
    <row r="13" spans="1:15" x14ac:dyDescent="0.25">
      <c r="A13" s="6" t="s">
        <v>92</v>
      </c>
      <c r="B13" s="5">
        <v>107532.13999999996</v>
      </c>
      <c r="C13" s="5">
        <v>18138.070000000018</v>
      </c>
      <c r="M13" t="str">
        <f t="shared" si="0"/>
        <v>Paper</v>
      </c>
      <c r="N13" s="5">
        <v>34053.339999999989</v>
      </c>
      <c r="O13" s="17">
        <f t="shared" si="1"/>
        <v>11.889723764737838</v>
      </c>
    </row>
    <row r="14" spans="1:15" x14ac:dyDescent="0.25">
      <c r="A14" s="6" t="s">
        <v>47</v>
      </c>
      <c r="B14" s="5">
        <v>91705.12</v>
      </c>
      <c r="C14" s="5">
        <v>13059.250000000002</v>
      </c>
      <c r="M14" t="str">
        <f t="shared" si="0"/>
        <v>Supplies</v>
      </c>
      <c r="N14" s="5">
        <v>-1188.9899999999996</v>
      </c>
      <c r="O14" s="17">
        <f t="shared" si="1"/>
        <v>-0.41513586212206027</v>
      </c>
    </row>
    <row r="15" spans="1:15" x14ac:dyDescent="0.25">
      <c r="A15" s="6" t="s">
        <v>12</v>
      </c>
      <c r="B15" s="5">
        <v>78479.240000000122</v>
      </c>
      <c r="C15" s="5">
        <v>34053.339999999989</v>
      </c>
      <c r="M15" t="str">
        <f t="shared" si="0"/>
        <v>Art</v>
      </c>
      <c r="N15" s="5">
        <v>6527.9599999999955</v>
      </c>
      <c r="O15" s="17">
        <f t="shared" si="1"/>
        <v>2.2792372538863437</v>
      </c>
    </row>
    <row r="16" spans="1:15" x14ac:dyDescent="0.25">
      <c r="A16" s="23" t="s">
        <v>200</v>
      </c>
      <c r="B16" s="5">
        <v>46673.52000000004</v>
      </c>
      <c r="C16" s="5">
        <v>-1188.9899999999996</v>
      </c>
      <c r="M16" t="str">
        <f t="shared" si="0"/>
        <v>Envelopes</v>
      </c>
      <c r="N16" s="5">
        <v>6964.0999999999967</v>
      </c>
      <c r="O16" s="17">
        <f t="shared" si="1"/>
        <v>2.4315155362149721</v>
      </c>
    </row>
    <row r="17" spans="1:15" x14ac:dyDescent="0.25">
      <c r="A17" s="6" t="s">
        <v>24</v>
      </c>
      <c r="B17" s="5">
        <v>27118.800000000007</v>
      </c>
      <c r="C17" s="5">
        <v>6527.9599999999955</v>
      </c>
      <c r="M17" t="str">
        <f t="shared" si="0"/>
        <v>Labels</v>
      </c>
      <c r="N17" s="5">
        <v>5546.1799999999967</v>
      </c>
      <c r="O17" s="17">
        <f t="shared" si="1"/>
        <v>1.9364487638955146</v>
      </c>
    </row>
    <row r="18" spans="1:15" x14ac:dyDescent="0.25">
      <c r="A18" s="6" t="s">
        <v>63</v>
      </c>
      <c r="B18" s="5">
        <v>16476.379999999997</v>
      </c>
      <c r="C18" s="5">
        <v>6964.0999999999967</v>
      </c>
      <c r="M18" t="str">
        <f t="shared" si="0"/>
        <v>Fasteners</v>
      </c>
      <c r="N18" s="5">
        <v>949.52999999999986</v>
      </c>
      <c r="O18" s="17">
        <f t="shared" si="1"/>
        <v>0.3315284023925853</v>
      </c>
    </row>
    <row r="19" spans="1:15" x14ac:dyDescent="0.25">
      <c r="A19" s="6" t="s">
        <v>16</v>
      </c>
      <c r="B19" s="5">
        <v>12486.30000000001</v>
      </c>
      <c r="C19" s="5">
        <v>5546.1799999999967</v>
      </c>
      <c r="N19" s="16">
        <v>286409.84999999998</v>
      </c>
      <c r="O19" s="17">
        <f>SUM(O2:O18)</f>
        <v>99.999999999999986</v>
      </c>
    </row>
    <row r="20" spans="1:15" x14ac:dyDescent="0.25">
      <c r="A20" s="6" t="s">
        <v>43</v>
      </c>
      <c r="B20" s="5">
        <v>3021.2300000000009</v>
      </c>
      <c r="C20" s="5">
        <v>950.12999999999988</v>
      </c>
    </row>
    <row r="21" spans="1:15" x14ac:dyDescent="0.25">
      <c r="A21" s="6" t="s">
        <v>2723</v>
      </c>
      <c r="B21" s="5">
        <v>2296916.6800000006</v>
      </c>
      <c r="C21" s="5">
        <v>286410.44999999995</v>
      </c>
    </row>
  </sheetData>
  <sortState ref="A3:C21">
    <sortCondition descending="1" ref="B3"/>
  </sortState>
  <conditionalFormatting pivot="1" sqref="C4:C20">
    <cfRule type="cellIs" dxfId="36" priority="2" operator="lessThan">
      <formula>0</formula>
    </cfRule>
  </conditionalFormatting>
  <conditionalFormatting sqref="N2:N18">
    <cfRule type="cellIs" dxfId="35" priority="1" operator="lessThan">
      <formula>0</formula>
    </cfRule>
  </conditionalFormatting>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G7" sqref="G7"/>
    </sheetView>
  </sheetViews>
  <sheetFormatPr defaultRowHeight="15" x14ac:dyDescent="0.25"/>
  <cols>
    <col min="1" max="1" width="13.140625" customWidth="1"/>
    <col min="2" max="2" width="16.28515625" bestFit="1" customWidth="1"/>
    <col min="3" max="3" width="14.5703125" customWidth="1"/>
    <col min="4" max="4" width="11.140625" customWidth="1"/>
    <col min="5" max="5" width="12.5703125" customWidth="1"/>
    <col min="6" max="6" width="12.140625" customWidth="1"/>
    <col min="7" max="7" width="12.5703125" customWidth="1"/>
    <col min="8" max="8" width="17.28515625" bestFit="1" customWidth="1"/>
    <col min="9" max="9" width="17.7109375" bestFit="1" customWidth="1"/>
  </cols>
  <sheetData>
    <row r="3" spans="1:5" x14ac:dyDescent="0.25">
      <c r="A3" s="4" t="s">
        <v>2725</v>
      </c>
      <c r="B3" s="4" t="s">
        <v>2724</v>
      </c>
    </row>
    <row r="4" spans="1:5" x14ac:dyDescent="0.25">
      <c r="A4" s="4" t="s">
        <v>2722</v>
      </c>
      <c r="B4" t="s">
        <v>34</v>
      </c>
      <c r="C4" t="s">
        <v>11</v>
      </c>
      <c r="D4" t="s">
        <v>39</v>
      </c>
      <c r="E4" s="15" t="s">
        <v>2735</v>
      </c>
    </row>
    <row r="5" spans="1:5" x14ac:dyDescent="0.25">
      <c r="A5" s="10">
        <v>2014</v>
      </c>
      <c r="B5" s="5">
        <v>156911.51999999996</v>
      </c>
      <c r="C5" s="5">
        <v>151776.41000000006</v>
      </c>
      <c r="D5" s="5">
        <v>175278.26000000015</v>
      </c>
      <c r="E5" s="18">
        <f>SUM(B5:D5)</f>
        <v>483966.19000000018</v>
      </c>
    </row>
    <row r="6" spans="1:5" x14ac:dyDescent="0.25">
      <c r="A6" s="10">
        <v>2015</v>
      </c>
      <c r="B6" s="5">
        <v>170518.26000000013</v>
      </c>
      <c r="C6" s="5">
        <v>137233.4200000001</v>
      </c>
      <c r="D6" s="5">
        <v>162780.78000000003</v>
      </c>
      <c r="E6" s="18">
        <f>SUM(B6:D6)</f>
        <v>470532.46000000025</v>
      </c>
    </row>
    <row r="7" spans="1:5" x14ac:dyDescent="0.25">
      <c r="A7" s="10">
        <v>2016</v>
      </c>
      <c r="B7" s="5">
        <v>198901.55000000005</v>
      </c>
      <c r="C7" s="5">
        <v>183940.06999999977</v>
      </c>
      <c r="D7" s="5">
        <v>226364.24000000014</v>
      </c>
      <c r="E7" s="18">
        <f>SUM(B7:D7)</f>
        <v>609205.86</v>
      </c>
    </row>
    <row r="8" spans="1:5" x14ac:dyDescent="0.25">
      <c r="A8" s="10">
        <v>2017</v>
      </c>
      <c r="B8" s="5">
        <v>215387.28000000009</v>
      </c>
      <c r="C8" s="5">
        <v>246094.06999999969</v>
      </c>
      <c r="D8" s="5">
        <v>271730.82000000012</v>
      </c>
      <c r="E8" s="18">
        <f>SUM(B8:D8)</f>
        <v>733212.16999999993</v>
      </c>
    </row>
    <row r="9" spans="1:5" x14ac:dyDescent="0.25">
      <c r="E9" s="22">
        <f>SUM(E5:E8)</f>
        <v>2296916.6800000002</v>
      </c>
    </row>
  </sheetData>
  <conditionalFormatting pivot="1" sqref="B5:D8">
    <cfRule type="dataBar" priority="2">
      <dataBar>
        <cfvo type="min"/>
        <cfvo type="max"/>
        <color rgb="FF638EC6"/>
      </dataBar>
      <extLst>
        <ext xmlns:x14="http://schemas.microsoft.com/office/spreadsheetml/2009/9/main" uri="{B025F937-C7B1-47D3-B67F-A62EFF666E3E}">
          <x14:id>{98496A74-AB03-454B-B95D-99F30B134379}</x14:id>
        </ext>
      </extLst>
    </cfRule>
  </conditionalFormatting>
  <conditionalFormatting sqref="E5:E8">
    <cfRule type="dataBar" priority="1">
      <dataBar>
        <cfvo type="min"/>
        <cfvo type="max"/>
        <color rgb="FF63C384"/>
      </dataBar>
      <extLst>
        <ext xmlns:x14="http://schemas.microsoft.com/office/spreadsheetml/2009/9/main" uri="{B025F937-C7B1-47D3-B67F-A62EFF666E3E}">
          <x14:id>{E6C986CC-E5E3-44F7-BEC8-1B2CB1FEEFC1}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98496A74-AB03-454B-B95D-99F30B134379}">
            <x14:dataBar minLength="0" maxLength="100" border="1" negativeBarBorderColorSameAsPositive="0">
              <x14:cfvo type="autoMin"/>
              <x14:cfvo type="autoMax"/>
              <x14:borderColor rgb="FF638EC6"/>
              <x14:negativeFillColor rgb="FFFF0000"/>
              <x14:negativeBorderColor rgb="FFFF0000"/>
              <x14:axisColor rgb="FF000000"/>
            </x14:dataBar>
          </x14:cfRule>
          <xm:sqref>B5:D8</xm:sqref>
        </x14:conditionalFormatting>
        <x14:conditionalFormatting xmlns:xm="http://schemas.microsoft.com/office/excel/2006/main">
          <x14:cfRule type="dataBar" id="{E6C986CC-E5E3-44F7-BEC8-1B2CB1FEEFC1}">
            <x14:dataBar minLength="0" maxLength="100" border="1" negativeBarBorderColorSameAsPositive="0">
              <x14:cfvo type="autoMin"/>
              <x14:cfvo type="autoMax"/>
              <x14:borderColor rgb="FF63C384"/>
              <x14:negativeFillColor rgb="FFFF0000"/>
              <x14:negativeBorderColor rgb="FFFF0000"/>
              <x14:axisColor rgb="FF000000"/>
            </x14:dataBar>
          </x14:cfRule>
          <xm:sqref>E5:E8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C20" sqref="C20"/>
    </sheetView>
  </sheetViews>
  <sheetFormatPr defaultRowHeight="15" x14ac:dyDescent="0.25"/>
  <cols>
    <col min="1" max="1" width="13.140625" customWidth="1"/>
    <col min="2" max="2" width="12.140625" bestFit="1" customWidth="1"/>
    <col min="3" max="3" width="12.5703125" customWidth="1"/>
    <col min="4" max="4" width="12.5703125" bestFit="1" customWidth="1"/>
  </cols>
  <sheetData>
    <row r="1" spans="1:2" x14ac:dyDescent="0.25">
      <c r="A1" s="4" t="s">
        <v>2727</v>
      </c>
      <c r="B1" t="s">
        <v>2729</v>
      </c>
    </row>
    <row r="3" spans="1:2" x14ac:dyDescent="0.25">
      <c r="A3" s="4" t="s">
        <v>2722</v>
      </c>
      <c r="B3" t="s">
        <v>2725</v>
      </c>
    </row>
    <row r="4" spans="1:2" x14ac:dyDescent="0.25">
      <c r="A4" s="10">
        <v>1</v>
      </c>
      <c r="B4" s="5">
        <v>94924.87</v>
      </c>
    </row>
    <row r="5" spans="1:2" x14ac:dyDescent="0.25">
      <c r="A5" s="10">
        <v>2</v>
      </c>
      <c r="B5" s="5">
        <v>59751.260000000017</v>
      </c>
    </row>
    <row r="6" spans="1:2" x14ac:dyDescent="0.25">
      <c r="A6" s="10">
        <v>3</v>
      </c>
      <c r="B6" s="5">
        <v>205005.51000000036</v>
      </c>
    </row>
    <row r="7" spans="1:2" x14ac:dyDescent="0.25">
      <c r="A7" s="10">
        <v>4</v>
      </c>
      <c r="B7" s="5">
        <v>137480.78999999989</v>
      </c>
    </row>
    <row r="8" spans="1:2" x14ac:dyDescent="0.25">
      <c r="A8" s="10">
        <v>5</v>
      </c>
      <c r="B8" s="5">
        <v>155028.82999999993</v>
      </c>
    </row>
    <row r="9" spans="1:2" x14ac:dyDescent="0.25">
      <c r="A9" s="10">
        <v>6</v>
      </c>
      <c r="B9" s="5">
        <v>152718.72000000006</v>
      </c>
    </row>
    <row r="10" spans="1:2" x14ac:dyDescent="0.25">
      <c r="A10" s="10">
        <v>7</v>
      </c>
      <c r="B10" s="5">
        <v>147238.11000000004</v>
      </c>
    </row>
    <row r="11" spans="1:2" x14ac:dyDescent="0.25">
      <c r="A11" s="10">
        <v>8</v>
      </c>
      <c r="B11" s="5">
        <v>159043.99000000008</v>
      </c>
    </row>
    <row r="12" spans="1:2" x14ac:dyDescent="0.25">
      <c r="A12" s="10">
        <v>9</v>
      </c>
      <c r="B12" s="5">
        <v>307649.96000000049</v>
      </c>
    </row>
    <row r="13" spans="1:2" x14ac:dyDescent="0.25">
      <c r="A13" s="10">
        <v>10</v>
      </c>
      <c r="B13" s="5">
        <v>200323.02999999994</v>
      </c>
    </row>
    <row r="14" spans="1:2" x14ac:dyDescent="0.25">
      <c r="A14" s="10">
        <v>11</v>
      </c>
      <c r="B14" s="5">
        <v>352461.08999999944</v>
      </c>
    </row>
    <row r="15" spans="1:2" x14ac:dyDescent="0.25">
      <c r="A15" s="10">
        <v>12</v>
      </c>
      <c r="B15" s="5">
        <v>325290.52000000031</v>
      </c>
    </row>
    <row r="16" spans="1:2" x14ac:dyDescent="0.25">
      <c r="A16" s="10" t="s">
        <v>2723</v>
      </c>
      <c r="B16" s="5">
        <v>2296916.6800000006</v>
      </c>
    </row>
  </sheetData>
  <conditionalFormatting pivot="1" sqref="B4:B15">
    <cfRule type="dataBar" priority="1">
      <dataBar>
        <cfvo type="min"/>
        <cfvo type="max"/>
        <color rgb="FFFFB628"/>
      </dataBar>
      <extLst>
        <ext xmlns:x14="http://schemas.microsoft.com/office/spreadsheetml/2009/9/main" uri="{B025F937-C7B1-47D3-B67F-A62EFF666E3E}">
          <x14:id>{136A2658-781E-47D8-B189-53B00025045E}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36A2658-781E-47D8-B189-53B00025045E}">
            <x14:dataBar minLength="0" maxLength="100" gradient="0">
              <x14:cfvo type="autoMin"/>
              <x14:cfvo type="autoMax"/>
              <x14:negativeFillColor rgb="FFFF0000"/>
              <x14:axisColor rgb="FF000000"/>
            </x14:dataBar>
          </x14:cfRule>
          <xm:sqref>B4:B15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activeCell="E6" sqref="E6"/>
    </sheetView>
  </sheetViews>
  <sheetFormatPr defaultRowHeight="15" x14ac:dyDescent="0.25"/>
  <cols>
    <col min="1" max="1" width="13.140625" customWidth="1"/>
    <col min="2" max="2" width="12.140625" customWidth="1"/>
    <col min="3" max="3" width="12.5703125" bestFit="1" customWidth="1"/>
    <col min="5" max="5" width="13.140625" bestFit="1" customWidth="1"/>
    <col min="6" max="6" width="12.140625" bestFit="1" customWidth="1"/>
    <col min="7" max="7" width="13.140625" customWidth="1"/>
    <col min="8" max="8" width="12.140625" bestFit="1" customWidth="1"/>
    <col min="9" max="9" width="12.5703125" customWidth="1"/>
  </cols>
  <sheetData>
    <row r="1" spans="1:9" x14ac:dyDescent="0.25">
      <c r="A1" s="19" t="s">
        <v>2732</v>
      </c>
      <c r="G1" s="19" t="s">
        <v>2733</v>
      </c>
    </row>
    <row r="3" spans="1:9" x14ac:dyDescent="0.25">
      <c r="A3" s="4" t="s">
        <v>2722</v>
      </c>
      <c r="B3" t="s">
        <v>2725</v>
      </c>
      <c r="C3" t="s">
        <v>2726</v>
      </c>
      <c r="G3" s="4" t="s">
        <v>2722</v>
      </c>
      <c r="H3" t="s">
        <v>2725</v>
      </c>
      <c r="I3" t="s">
        <v>2726</v>
      </c>
    </row>
    <row r="4" spans="1:9" x14ac:dyDescent="0.25">
      <c r="A4" s="6" t="s">
        <v>27</v>
      </c>
      <c r="B4" s="17">
        <v>457687.68000000098</v>
      </c>
      <c r="C4" s="17">
        <v>76381.60000000018</v>
      </c>
      <c r="D4" t="str">
        <f t="shared" ref="D4:D9" si="0">IF(C4&gt;0,"Profit","Loss")</f>
        <v>Profit</v>
      </c>
      <c r="G4" s="6" t="s">
        <v>2675</v>
      </c>
      <c r="H4" s="17">
        <v>919.91</v>
      </c>
      <c r="I4" s="17">
        <v>230.14</v>
      </c>
    </row>
    <row r="5" spans="1:9" x14ac:dyDescent="0.25">
      <c r="A5" s="6" t="s">
        <v>149</v>
      </c>
      <c r="B5" s="17">
        <v>310876.20000000036</v>
      </c>
      <c r="C5" s="17">
        <v>74038.639999999912</v>
      </c>
      <c r="D5" t="str">
        <f t="shared" si="0"/>
        <v>Profit</v>
      </c>
      <c r="G5" s="6" t="s">
        <v>2687</v>
      </c>
      <c r="H5" s="17">
        <v>1209.8200000000002</v>
      </c>
      <c r="I5" s="17">
        <v>185.93</v>
      </c>
    </row>
    <row r="6" spans="1:9" x14ac:dyDescent="0.25">
      <c r="A6" s="6" t="s">
        <v>10</v>
      </c>
      <c r="B6" s="17">
        <v>170187.98</v>
      </c>
      <c r="C6" s="17">
        <v>-25729.28999999999</v>
      </c>
      <c r="D6" t="str">
        <f t="shared" si="0"/>
        <v>Loss</v>
      </c>
      <c r="G6" s="6" t="s">
        <v>1061</v>
      </c>
      <c r="H6" s="17">
        <v>1270.5300000000002</v>
      </c>
      <c r="I6" s="17">
        <v>454.5</v>
      </c>
    </row>
    <row r="7" spans="1:9" x14ac:dyDescent="0.25">
      <c r="A7" s="6" t="s">
        <v>164</v>
      </c>
      <c r="B7" s="17">
        <v>138641.28999999998</v>
      </c>
      <c r="C7" s="17">
        <v>33402.699999999983</v>
      </c>
      <c r="D7" t="str">
        <f t="shared" si="0"/>
        <v>Profit</v>
      </c>
      <c r="G7" s="6" t="s">
        <v>140</v>
      </c>
      <c r="H7" s="17">
        <v>1315.56</v>
      </c>
      <c r="I7" s="17">
        <v>394.84000000000003</v>
      </c>
    </row>
    <row r="8" spans="1:9" x14ac:dyDescent="0.25">
      <c r="A8" s="6" t="s">
        <v>23</v>
      </c>
      <c r="B8" s="17">
        <v>116512.01999999995</v>
      </c>
      <c r="C8" s="17">
        <v>-15560.03999999999</v>
      </c>
      <c r="D8" t="str">
        <f t="shared" si="0"/>
        <v>Loss</v>
      </c>
      <c r="G8" s="6" t="s">
        <v>2620</v>
      </c>
      <c r="H8" s="17">
        <v>1603.14</v>
      </c>
      <c r="I8" s="17">
        <v>100.2</v>
      </c>
    </row>
    <row r="9" spans="1:9" x14ac:dyDescent="0.25">
      <c r="A9" s="6" t="s">
        <v>2723</v>
      </c>
      <c r="B9" s="5">
        <v>1193905.1700000013</v>
      </c>
      <c r="C9" s="5">
        <v>142533.6100000001</v>
      </c>
      <c r="D9" t="str">
        <f t="shared" si="0"/>
        <v>Profit</v>
      </c>
      <c r="G9" s="6" t="s">
        <v>2723</v>
      </c>
      <c r="H9" s="5">
        <v>6318.96</v>
      </c>
      <c r="I9" s="5">
        <v>1365.6100000000001</v>
      </c>
    </row>
  </sheetData>
  <conditionalFormatting pivot="1" sqref="C4:C8">
    <cfRule type="cellIs" dxfId="29" priority="1" operator="lessThan">
      <formula>0</formula>
    </cfRule>
  </conditionalFormatting>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activeCell="F6" sqref="F6"/>
    </sheetView>
  </sheetViews>
  <sheetFormatPr defaultRowHeight="15" x14ac:dyDescent="0.25"/>
  <cols>
    <col min="1" max="1" width="14.140625" customWidth="1"/>
    <col min="2" max="2" width="12.5703125" customWidth="1"/>
    <col min="3" max="3" width="15.42578125" customWidth="1"/>
    <col min="4" max="4" width="12.140625" customWidth="1"/>
    <col min="7" max="7" width="14.7109375" customWidth="1"/>
    <col min="8" max="8" width="12.5703125" customWidth="1"/>
    <col min="9" max="9" width="12.140625" customWidth="1"/>
  </cols>
  <sheetData>
    <row r="1" spans="1:9" x14ac:dyDescent="0.25">
      <c r="A1" s="40" t="s">
        <v>2734</v>
      </c>
      <c r="B1" s="40"/>
      <c r="G1" s="40" t="s">
        <v>2738</v>
      </c>
      <c r="H1" s="40"/>
    </row>
    <row r="3" spans="1:9" x14ac:dyDescent="0.25">
      <c r="A3" s="4" t="s">
        <v>2722</v>
      </c>
      <c r="B3" t="s">
        <v>2726</v>
      </c>
      <c r="C3" t="s">
        <v>2731</v>
      </c>
      <c r="D3" t="s">
        <v>2725</v>
      </c>
      <c r="G3" s="4" t="s">
        <v>2722</v>
      </c>
      <c r="H3" t="s">
        <v>2726</v>
      </c>
      <c r="I3" t="s">
        <v>2725</v>
      </c>
    </row>
    <row r="4" spans="1:9" x14ac:dyDescent="0.25">
      <c r="A4" s="6" t="s">
        <v>1576</v>
      </c>
      <c r="B4" s="5">
        <v>8981.32</v>
      </c>
      <c r="C4" s="5">
        <v>42</v>
      </c>
      <c r="D4" s="5">
        <v>19052.22</v>
      </c>
      <c r="G4" s="6" t="s">
        <v>392</v>
      </c>
      <c r="H4" s="5">
        <v>-6626.37</v>
      </c>
      <c r="I4" s="5">
        <v>5690.07</v>
      </c>
    </row>
    <row r="5" spans="1:9" x14ac:dyDescent="0.25">
      <c r="A5" s="6" t="s">
        <v>2474</v>
      </c>
      <c r="B5" s="5">
        <v>6976.09</v>
      </c>
      <c r="C5" s="5">
        <v>71</v>
      </c>
      <c r="D5" s="5">
        <v>15117.349999999999</v>
      </c>
      <c r="G5" s="6" t="s">
        <v>780</v>
      </c>
      <c r="H5" s="5">
        <v>-4108.66</v>
      </c>
      <c r="I5" s="5">
        <v>9351.2000000000007</v>
      </c>
    </row>
    <row r="6" spans="1:9" x14ac:dyDescent="0.25">
      <c r="A6" s="6" t="s">
        <v>193</v>
      </c>
      <c r="B6" s="5">
        <v>5757.42</v>
      </c>
      <c r="C6" s="5">
        <v>87</v>
      </c>
      <c r="D6" s="5">
        <v>14142.340000000004</v>
      </c>
      <c r="G6" s="6" t="s">
        <v>1343</v>
      </c>
      <c r="H6" s="5">
        <v>-2797.95</v>
      </c>
      <c r="I6" s="5">
        <v>3247.6499999999996</v>
      </c>
    </row>
    <row r="7" spans="1:9" x14ac:dyDescent="0.25">
      <c r="A7" s="6" t="s">
        <v>100</v>
      </c>
      <c r="B7" s="5">
        <v>5622.43</v>
      </c>
      <c r="C7" s="5">
        <v>50</v>
      </c>
      <c r="D7" s="5">
        <v>12873.3</v>
      </c>
      <c r="G7" s="6" t="s">
        <v>1027</v>
      </c>
      <c r="H7" s="5">
        <v>-3583.9700000000003</v>
      </c>
      <c r="I7" s="5">
        <v>3930.5200000000009</v>
      </c>
    </row>
    <row r="8" spans="1:9" x14ac:dyDescent="0.25">
      <c r="A8" s="6" t="s">
        <v>1817</v>
      </c>
      <c r="B8" s="5">
        <v>5444.8099999999995</v>
      </c>
      <c r="C8" s="5">
        <v>73</v>
      </c>
      <c r="D8" s="5">
        <v>14473.57</v>
      </c>
      <c r="G8" s="6" t="s">
        <v>815</v>
      </c>
      <c r="H8" s="5">
        <v>-3333.9100000000008</v>
      </c>
      <c r="I8" s="5">
        <v>3233.4799999999996</v>
      </c>
    </row>
    <row r="9" spans="1:9" x14ac:dyDescent="0.25">
      <c r="A9" s="6" t="s">
        <v>2723</v>
      </c>
      <c r="B9" s="5">
        <v>32782.07</v>
      </c>
      <c r="C9" s="5">
        <v>323</v>
      </c>
      <c r="D9" s="5">
        <v>75658.78</v>
      </c>
      <c r="G9" s="6" t="s">
        <v>2723</v>
      </c>
      <c r="H9" s="5">
        <v>-20450.86</v>
      </c>
      <c r="I9" s="5">
        <v>25452.92</v>
      </c>
    </row>
  </sheetData>
  <mergeCells count="2">
    <mergeCell ref="G1:H1"/>
    <mergeCell ref="A1:B1"/>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zoomScaleNormal="100" workbookViewId="0">
      <selection activeCell="E16" sqref="E16"/>
    </sheetView>
  </sheetViews>
  <sheetFormatPr defaultRowHeight="15" x14ac:dyDescent="0.25"/>
  <cols>
    <col min="1" max="1" width="13.140625" customWidth="1"/>
    <col min="2" max="2" width="23.7109375" bestFit="1" customWidth="1"/>
    <col min="4" max="4" width="13.140625" customWidth="1"/>
    <col min="5" max="5" width="23.7109375" bestFit="1" customWidth="1"/>
  </cols>
  <sheetData>
    <row r="1" spans="1:5" x14ac:dyDescent="0.25">
      <c r="A1" t="s">
        <v>2727</v>
      </c>
      <c r="B1" t="s">
        <v>1</v>
      </c>
    </row>
    <row r="2" spans="1:5" x14ac:dyDescent="0.25">
      <c r="A2" s="11">
        <v>2014</v>
      </c>
      <c r="B2" s="12" t="s">
        <v>9</v>
      </c>
    </row>
    <row r="3" spans="1:5" x14ac:dyDescent="0.25">
      <c r="A3" s="13">
        <v>2014</v>
      </c>
      <c r="B3" s="14" t="s">
        <v>14</v>
      </c>
    </row>
    <row r="4" spans="1:5" x14ac:dyDescent="0.25">
      <c r="A4" s="11">
        <v>2014</v>
      </c>
      <c r="B4" s="12" t="s">
        <v>22</v>
      </c>
    </row>
    <row r="5" spans="1:5" x14ac:dyDescent="0.25">
      <c r="A5" s="13">
        <v>2014</v>
      </c>
      <c r="B5" s="14" t="s">
        <v>26</v>
      </c>
    </row>
    <row r="6" spans="1:5" x14ac:dyDescent="0.25">
      <c r="A6" s="11">
        <v>2014</v>
      </c>
      <c r="B6" s="12" t="s">
        <v>29</v>
      </c>
    </row>
    <row r="7" spans="1:5" x14ac:dyDescent="0.25">
      <c r="A7" s="13">
        <v>2014</v>
      </c>
      <c r="B7" s="14" t="s">
        <v>32</v>
      </c>
    </row>
    <row r="8" spans="1:5" x14ac:dyDescent="0.25">
      <c r="A8" s="11">
        <v>2014</v>
      </c>
      <c r="B8" s="12" t="s">
        <v>46</v>
      </c>
    </row>
    <row r="9" spans="1:5" x14ac:dyDescent="0.25">
      <c r="A9" s="11">
        <v>2014</v>
      </c>
      <c r="B9" s="12" t="s">
        <v>50</v>
      </c>
      <c r="D9" s="4" t="s">
        <v>2722</v>
      </c>
      <c r="E9" t="s">
        <v>2730</v>
      </c>
    </row>
    <row r="10" spans="1:5" x14ac:dyDescent="0.25">
      <c r="A10" s="11">
        <v>2014</v>
      </c>
      <c r="B10" s="12" t="s">
        <v>54</v>
      </c>
      <c r="D10" s="10">
        <v>2014</v>
      </c>
      <c r="E10" s="5">
        <v>595</v>
      </c>
    </row>
    <row r="11" spans="1:5" x14ac:dyDescent="0.25">
      <c r="A11" s="11">
        <v>2014</v>
      </c>
      <c r="B11" s="12" t="s">
        <v>58</v>
      </c>
      <c r="D11" s="10">
        <v>2015</v>
      </c>
      <c r="E11" s="5">
        <v>573</v>
      </c>
    </row>
    <row r="12" spans="1:5" x14ac:dyDescent="0.25">
      <c r="A12" s="13">
        <v>2014</v>
      </c>
      <c r="B12" s="14" t="s">
        <v>61</v>
      </c>
      <c r="D12" s="10">
        <v>2016</v>
      </c>
      <c r="E12" s="5">
        <v>638</v>
      </c>
    </row>
    <row r="13" spans="1:5" x14ac:dyDescent="0.25">
      <c r="A13" s="11">
        <v>2014</v>
      </c>
      <c r="B13" s="12" t="s">
        <v>69</v>
      </c>
      <c r="D13" s="10">
        <v>2017</v>
      </c>
      <c r="E13" s="5">
        <v>693</v>
      </c>
    </row>
    <row r="14" spans="1:5" x14ac:dyDescent="0.25">
      <c r="A14" s="13">
        <v>2014</v>
      </c>
      <c r="B14" s="14" t="s">
        <v>72</v>
      </c>
      <c r="D14" s="10" t="s">
        <v>2723</v>
      </c>
      <c r="E14" s="5">
        <v>2499</v>
      </c>
    </row>
    <row r="15" spans="1:5" x14ac:dyDescent="0.25">
      <c r="A15" s="11">
        <v>2014</v>
      </c>
      <c r="B15" s="12" t="s">
        <v>77</v>
      </c>
    </row>
    <row r="16" spans="1:5" x14ac:dyDescent="0.25">
      <c r="A16" s="11">
        <v>2014</v>
      </c>
      <c r="B16" s="12" t="s">
        <v>81</v>
      </c>
      <c r="E16">
        <f>GETPIVOTDATA("Customer Name",$D$9)</f>
        <v>2499</v>
      </c>
    </row>
    <row r="17" spans="1:2" x14ac:dyDescent="0.25">
      <c r="A17" s="13">
        <v>2014</v>
      </c>
      <c r="B17" s="14" t="s">
        <v>83</v>
      </c>
    </row>
    <row r="18" spans="1:2" x14ac:dyDescent="0.25">
      <c r="A18" s="11">
        <v>2014</v>
      </c>
      <c r="B18" s="12" t="s">
        <v>85</v>
      </c>
    </row>
    <row r="19" spans="1:2" x14ac:dyDescent="0.25">
      <c r="A19" s="11">
        <v>2014</v>
      </c>
      <c r="B19" s="12" t="s">
        <v>90</v>
      </c>
    </row>
    <row r="20" spans="1:2" x14ac:dyDescent="0.25">
      <c r="A20" s="13">
        <v>2014</v>
      </c>
      <c r="B20" s="14" t="s">
        <v>94</v>
      </c>
    </row>
    <row r="21" spans="1:2" x14ac:dyDescent="0.25">
      <c r="A21" s="13">
        <v>2014</v>
      </c>
      <c r="B21" s="14" t="s">
        <v>100</v>
      </c>
    </row>
    <row r="22" spans="1:2" x14ac:dyDescent="0.25">
      <c r="A22" s="13">
        <v>2014</v>
      </c>
      <c r="B22" s="14" t="s">
        <v>107</v>
      </c>
    </row>
    <row r="23" spans="1:2" x14ac:dyDescent="0.25">
      <c r="A23" s="13">
        <v>2014</v>
      </c>
      <c r="B23" s="14" t="s">
        <v>109</v>
      </c>
    </row>
    <row r="24" spans="1:2" x14ac:dyDescent="0.25">
      <c r="A24" s="13">
        <v>2014</v>
      </c>
      <c r="B24" s="14" t="s">
        <v>119</v>
      </c>
    </row>
    <row r="25" spans="1:2" x14ac:dyDescent="0.25">
      <c r="A25" s="11">
        <v>2014</v>
      </c>
      <c r="B25" s="12" t="s">
        <v>122</v>
      </c>
    </row>
    <row r="26" spans="1:2" x14ac:dyDescent="0.25">
      <c r="A26" s="13">
        <v>2014</v>
      </c>
      <c r="B26" s="14" t="s">
        <v>125</v>
      </c>
    </row>
    <row r="27" spans="1:2" x14ac:dyDescent="0.25">
      <c r="A27" s="11">
        <v>2014</v>
      </c>
      <c r="B27" s="12" t="s">
        <v>128</v>
      </c>
    </row>
    <row r="28" spans="1:2" x14ac:dyDescent="0.25">
      <c r="A28" s="13">
        <v>2014</v>
      </c>
      <c r="B28" s="14" t="s">
        <v>131</v>
      </c>
    </row>
    <row r="29" spans="1:2" x14ac:dyDescent="0.25">
      <c r="A29" s="11">
        <v>2014</v>
      </c>
      <c r="B29" s="12" t="s">
        <v>139</v>
      </c>
    </row>
    <row r="30" spans="1:2" x14ac:dyDescent="0.25">
      <c r="A30" s="11">
        <v>2014</v>
      </c>
      <c r="B30" s="12" t="s">
        <v>143</v>
      </c>
    </row>
    <row r="31" spans="1:2" x14ac:dyDescent="0.25">
      <c r="A31" s="13">
        <v>2014</v>
      </c>
      <c r="B31" s="14" t="s">
        <v>148</v>
      </c>
    </row>
    <row r="32" spans="1:2" x14ac:dyDescent="0.25">
      <c r="A32" s="11">
        <v>2014</v>
      </c>
      <c r="B32" s="12" t="s">
        <v>151</v>
      </c>
    </row>
    <row r="33" spans="1:2" x14ac:dyDescent="0.25">
      <c r="A33" s="11">
        <v>2014</v>
      </c>
      <c r="B33" s="12" t="s">
        <v>154</v>
      </c>
    </row>
    <row r="34" spans="1:2" x14ac:dyDescent="0.25">
      <c r="A34" s="13">
        <v>2014</v>
      </c>
      <c r="B34" s="14" t="s">
        <v>156</v>
      </c>
    </row>
    <row r="35" spans="1:2" x14ac:dyDescent="0.25">
      <c r="A35" s="11">
        <v>2014</v>
      </c>
      <c r="B35" s="12" t="s">
        <v>159</v>
      </c>
    </row>
    <row r="36" spans="1:2" x14ac:dyDescent="0.25">
      <c r="A36" s="13">
        <v>2014</v>
      </c>
      <c r="B36" s="14" t="s">
        <v>161</v>
      </c>
    </row>
    <row r="37" spans="1:2" x14ac:dyDescent="0.25">
      <c r="A37" s="13">
        <v>2014</v>
      </c>
      <c r="B37" s="14" t="s">
        <v>167</v>
      </c>
    </row>
    <row r="38" spans="1:2" x14ac:dyDescent="0.25">
      <c r="A38" s="13">
        <v>2014</v>
      </c>
      <c r="B38" s="14" t="s">
        <v>170</v>
      </c>
    </row>
    <row r="39" spans="1:2" x14ac:dyDescent="0.25">
      <c r="A39" s="11">
        <v>2014</v>
      </c>
      <c r="B39" s="12" t="s">
        <v>171</v>
      </c>
    </row>
    <row r="40" spans="1:2" x14ac:dyDescent="0.25">
      <c r="A40" s="11">
        <v>2014</v>
      </c>
      <c r="B40" s="12" t="s">
        <v>176</v>
      </c>
    </row>
    <row r="41" spans="1:2" x14ac:dyDescent="0.25">
      <c r="A41" s="11">
        <v>2014</v>
      </c>
      <c r="B41" s="12" t="s">
        <v>180</v>
      </c>
    </row>
    <row r="42" spans="1:2" x14ac:dyDescent="0.25">
      <c r="A42" s="13">
        <v>2014</v>
      </c>
      <c r="B42" s="14" t="s">
        <v>182</v>
      </c>
    </row>
    <row r="43" spans="1:2" x14ac:dyDescent="0.25">
      <c r="A43" s="11">
        <v>2014</v>
      </c>
      <c r="B43" s="12" t="s">
        <v>185</v>
      </c>
    </row>
    <row r="44" spans="1:2" x14ac:dyDescent="0.25">
      <c r="A44" s="11">
        <v>2014</v>
      </c>
      <c r="B44" s="12" t="s">
        <v>193</v>
      </c>
    </row>
    <row r="45" spans="1:2" x14ac:dyDescent="0.25">
      <c r="A45" s="13">
        <v>2014</v>
      </c>
      <c r="B45" s="14" t="s">
        <v>195</v>
      </c>
    </row>
    <row r="46" spans="1:2" x14ac:dyDescent="0.25">
      <c r="A46" s="11">
        <v>2014</v>
      </c>
      <c r="B46" s="12" t="s">
        <v>197</v>
      </c>
    </row>
    <row r="47" spans="1:2" x14ac:dyDescent="0.25">
      <c r="A47" s="13">
        <v>2014</v>
      </c>
      <c r="B47" s="14" t="s">
        <v>202</v>
      </c>
    </row>
    <row r="48" spans="1:2" x14ac:dyDescent="0.25">
      <c r="A48" s="11">
        <v>2014</v>
      </c>
      <c r="B48" s="12" t="s">
        <v>204</v>
      </c>
    </row>
    <row r="49" spans="1:2" x14ac:dyDescent="0.25">
      <c r="A49" s="13">
        <v>2014</v>
      </c>
      <c r="B49" s="14" t="s">
        <v>208</v>
      </c>
    </row>
    <row r="50" spans="1:2" x14ac:dyDescent="0.25">
      <c r="A50" s="11">
        <v>2014</v>
      </c>
      <c r="B50" s="12" t="s">
        <v>210</v>
      </c>
    </row>
    <row r="51" spans="1:2" x14ac:dyDescent="0.25">
      <c r="A51" s="13">
        <v>2014</v>
      </c>
      <c r="B51" s="14" t="s">
        <v>212</v>
      </c>
    </row>
    <row r="52" spans="1:2" x14ac:dyDescent="0.25">
      <c r="A52" s="13">
        <v>2014</v>
      </c>
      <c r="B52" s="14" t="s">
        <v>215</v>
      </c>
    </row>
    <row r="53" spans="1:2" x14ac:dyDescent="0.25">
      <c r="A53" s="11">
        <v>2014</v>
      </c>
      <c r="B53" s="12" t="s">
        <v>217</v>
      </c>
    </row>
    <row r="54" spans="1:2" x14ac:dyDescent="0.25">
      <c r="A54" s="13">
        <v>2014</v>
      </c>
      <c r="B54" s="14" t="s">
        <v>218</v>
      </c>
    </row>
    <row r="55" spans="1:2" x14ac:dyDescent="0.25">
      <c r="A55" s="11">
        <v>2014</v>
      </c>
      <c r="B55" s="12" t="s">
        <v>220</v>
      </c>
    </row>
    <row r="56" spans="1:2" x14ac:dyDescent="0.25">
      <c r="A56" s="11">
        <v>2014</v>
      </c>
      <c r="B56" s="12" t="s">
        <v>223</v>
      </c>
    </row>
    <row r="57" spans="1:2" x14ac:dyDescent="0.25">
      <c r="A57" s="11">
        <v>2014</v>
      </c>
      <c r="B57" s="12" t="s">
        <v>225</v>
      </c>
    </row>
    <row r="58" spans="1:2" x14ac:dyDescent="0.25">
      <c r="A58" s="13">
        <v>2014</v>
      </c>
      <c r="B58" s="14" t="s">
        <v>227</v>
      </c>
    </row>
    <row r="59" spans="1:2" x14ac:dyDescent="0.25">
      <c r="A59" s="11">
        <v>2014</v>
      </c>
      <c r="B59" s="12" t="s">
        <v>228</v>
      </c>
    </row>
    <row r="60" spans="1:2" x14ac:dyDescent="0.25">
      <c r="A60" s="13">
        <v>2014</v>
      </c>
      <c r="B60" s="14" t="s">
        <v>230</v>
      </c>
    </row>
    <row r="61" spans="1:2" x14ac:dyDescent="0.25">
      <c r="A61" s="13">
        <v>2014</v>
      </c>
      <c r="B61" s="14" t="s">
        <v>233</v>
      </c>
    </row>
    <row r="62" spans="1:2" x14ac:dyDescent="0.25">
      <c r="A62" s="13">
        <v>2014</v>
      </c>
      <c r="B62" s="14" t="s">
        <v>237</v>
      </c>
    </row>
    <row r="63" spans="1:2" x14ac:dyDescent="0.25">
      <c r="A63" s="13">
        <v>2014</v>
      </c>
      <c r="B63" s="14" t="s">
        <v>239</v>
      </c>
    </row>
    <row r="64" spans="1:2" x14ac:dyDescent="0.25">
      <c r="A64" s="13">
        <v>2014</v>
      </c>
      <c r="B64" s="14" t="s">
        <v>241</v>
      </c>
    </row>
    <row r="65" spans="1:2" x14ac:dyDescent="0.25">
      <c r="A65" s="13">
        <v>2014</v>
      </c>
      <c r="B65" s="14" t="s">
        <v>244</v>
      </c>
    </row>
    <row r="66" spans="1:2" x14ac:dyDescent="0.25">
      <c r="A66" s="11">
        <v>2014</v>
      </c>
      <c r="B66" s="12" t="s">
        <v>246</v>
      </c>
    </row>
    <row r="67" spans="1:2" x14ac:dyDescent="0.25">
      <c r="A67" s="13">
        <v>2014</v>
      </c>
      <c r="B67" s="14" t="s">
        <v>249</v>
      </c>
    </row>
    <row r="68" spans="1:2" x14ac:dyDescent="0.25">
      <c r="A68" s="11">
        <v>2014</v>
      </c>
      <c r="B68" s="12" t="s">
        <v>252</v>
      </c>
    </row>
    <row r="69" spans="1:2" x14ac:dyDescent="0.25">
      <c r="A69" s="13">
        <v>2014</v>
      </c>
      <c r="B69" s="14" t="s">
        <v>254</v>
      </c>
    </row>
    <row r="70" spans="1:2" x14ac:dyDescent="0.25">
      <c r="A70" s="11">
        <v>2014</v>
      </c>
      <c r="B70" s="12" t="s">
        <v>256</v>
      </c>
    </row>
    <row r="71" spans="1:2" x14ac:dyDescent="0.25">
      <c r="A71" s="11">
        <v>2014</v>
      </c>
      <c r="B71" s="12" t="s">
        <v>259</v>
      </c>
    </row>
    <row r="72" spans="1:2" x14ac:dyDescent="0.25">
      <c r="A72" s="11">
        <v>2014</v>
      </c>
      <c r="B72" s="12" t="s">
        <v>268</v>
      </c>
    </row>
    <row r="73" spans="1:2" x14ac:dyDescent="0.25">
      <c r="A73" s="13">
        <v>2014</v>
      </c>
      <c r="B73" s="14" t="s">
        <v>270</v>
      </c>
    </row>
    <row r="74" spans="1:2" x14ac:dyDescent="0.25">
      <c r="A74" s="13">
        <v>2014</v>
      </c>
      <c r="B74" s="14" t="s">
        <v>275</v>
      </c>
    </row>
    <row r="75" spans="1:2" x14ac:dyDescent="0.25">
      <c r="A75" s="11">
        <v>2014</v>
      </c>
      <c r="B75" s="12" t="s">
        <v>277</v>
      </c>
    </row>
    <row r="76" spans="1:2" x14ac:dyDescent="0.25">
      <c r="A76" s="11">
        <v>2014</v>
      </c>
      <c r="B76" s="12" t="s">
        <v>280</v>
      </c>
    </row>
    <row r="77" spans="1:2" x14ac:dyDescent="0.25">
      <c r="A77" s="11">
        <v>2014</v>
      </c>
      <c r="B77" s="12" t="s">
        <v>283</v>
      </c>
    </row>
    <row r="78" spans="1:2" x14ac:dyDescent="0.25">
      <c r="A78" s="13">
        <v>2014</v>
      </c>
      <c r="B78" s="14" t="s">
        <v>285</v>
      </c>
    </row>
    <row r="79" spans="1:2" x14ac:dyDescent="0.25">
      <c r="A79" s="13">
        <v>2014</v>
      </c>
      <c r="B79" s="14" t="s">
        <v>289</v>
      </c>
    </row>
    <row r="80" spans="1:2" x14ac:dyDescent="0.25">
      <c r="A80" s="11">
        <v>2014</v>
      </c>
      <c r="B80" s="12" t="s">
        <v>291</v>
      </c>
    </row>
    <row r="81" spans="1:2" x14ac:dyDescent="0.25">
      <c r="A81" s="11">
        <v>2014</v>
      </c>
      <c r="B81" s="12" t="s">
        <v>293</v>
      </c>
    </row>
    <row r="82" spans="1:2" x14ac:dyDescent="0.25">
      <c r="A82" s="13">
        <v>2014</v>
      </c>
      <c r="B82" s="14" t="s">
        <v>295</v>
      </c>
    </row>
    <row r="83" spans="1:2" x14ac:dyDescent="0.25">
      <c r="A83" s="11">
        <v>2014</v>
      </c>
      <c r="B83" s="12" t="s">
        <v>301</v>
      </c>
    </row>
    <row r="84" spans="1:2" x14ac:dyDescent="0.25">
      <c r="A84" s="11">
        <v>2014</v>
      </c>
      <c r="B84" s="12" t="s">
        <v>305</v>
      </c>
    </row>
    <row r="85" spans="1:2" x14ac:dyDescent="0.25">
      <c r="A85" s="13">
        <v>2014</v>
      </c>
      <c r="B85" s="14" t="s">
        <v>307</v>
      </c>
    </row>
    <row r="86" spans="1:2" x14ac:dyDescent="0.25">
      <c r="A86" s="13">
        <v>2014</v>
      </c>
      <c r="B86" s="14" t="s">
        <v>314</v>
      </c>
    </row>
    <row r="87" spans="1:2" x14ac:dyDescent="0.25">
      <c r="A87" s="11">
        <v>2014</v>
      </c>
      <c r="B87" s="12" t="s">
        <v>319</v>
      </c>
    </row>
    <row r="88" spans="1:2" x14ac:dyDescent="0.25">
      <c r="A88" s="13">
        <v>2014</v>
      </c>
      <c r="B88" s="14" t="s">
        <v>325</v>
      </c>
    </row>
    <row r="89" spans="1:2" x14ac:dyDescent="0.25">
      <c r="A89" s="13">
        <v>2014</v>
      </c>
      <c r="B89" s="14" t="s">
        <v>334</v>
      </c>
    </row>
    <row r="90" spans="1:2" x14ac:dyDescent="0.25">
      <c r="A90" s="11">
        <v>2014</v>
      </c>
      <c r="B90" s="12" t="s">
        <v>336</v>
      </c>
    </row>
    <row r="91" spans="1:2" x14ac:dyDescent="0.25">
      <c r="A91" s="13">
        <v>2014</v>
      </c>
      <c r="B91" s="14" t="s">
        <v>341</v>
      </c>
    </row>
    <row r="92" spans="1:2" x14ac:dyDescent="0.25">
      <c r="A92" s="11">
        <v>2014</v>
      </c>
      <c r="B92" s="12" t="s">
        <v>343</v>
      </c>
    </row>
    <row r="93" spans="1:2" x14ac:dyDescent="0.25">
      <c r="A93" s="13">
        <v>2014</v>
      </c>
      <c r="B93" s="14" t="s">
        <v>346</v>
      </c>
    </row>
    <row r="94" spans="1:2" x14ac:dyDescent="0.25">
      <c r="A94" s="11">
        <v>2014</v>
      </c>
      <c r="B94" s="12" t="s">
        <v>352</v>
      </c>
    </row>
    <row r="95" spans="1:2" x14ac:dyDescent="0.25">
      <c r="A95" s="11">
        <v>2014</v>
      </c>
      <c r="B95" s="12" t="s">
        <v>355</v>
      </c>
    </row>
    <row r="96" spans="1:2" x14ac:dyDescent="0.25">
      <c r="A96" s="13">
        <v>2014</v>
      </c>
      <c r="B96" s="14" t="s">
        <v>357</v>
      </c>
    </row>
    <row r="97" spans="1:2" x14ac:dyDescent="0.25">
      <c r="A97" s="11">
        <v>2014</v>
      </c>
      <c r="B97" s="12" t="s">
        <v>363</v>
      </c>
    </row>
    <row r="98" spans="1:2" x14ac:dyDescent="0.25">
      <c r="A98" s="13">
        <v>2014</v>
      </c>
      <c r="B98" s="14" t="s">
        <v>366</v>
      </c>
    </row>
    <row r="99" spans="1:2" x14ac:dyDescent="0.25">
      <c r="A99" s="13">
        <v>2014</v>
      </c>
      <c r="B99" s="14" t="s">
        <v>369</v>
      </c>
    </row>
    <row r="100" spans="1:2" x14ac:dyDescent="0.25">
      <c r="A100" s="13">
        <v>2014</v>
      </c>
      <c r="B100" s="14" t="s">
        <v>372</v>
      </c>
    </row>
    <row r="101" spans="1:2" x14ac:dyDescent="0.25">
      <c r="A101" s="11">
        <v>2014</v>
      </c>
      <c r="B101" s="12" t="s">
        <v>373</v>
      </c>
    </row>
    <row r="102" spans="1:2" x14ac:dyDescent="0.25">
      <c r="A102" s="11">
        <v>2014</v>
      </c>
      <c r="B102" s="12" t="s">
        <v>376</v>
      </c>
    </row>
    <row r="103" spans="1:2" x14ac:dyDescent="0.25">
      <c r="A103" s="13">
        <v>2014</v>
      </c>
      <c r="B103" s="14" t="s">
        <v>378</v>
      </c>
    </row>
    <row r="104" spans="1:2" x14ac:dyDescent="0.25">
      <c r="A104" s="11">
        <v>2014</v>
      </c>
      <c r="B104" s="12" t="s">
        <v>380</v>
      </c>
    </row>
    <row r="105" spans="1:2" x14ac:dyDescent="0.25">
      <c r="A105" s="11">
        <v>2014</v>
      </c>
      <c r="B105" s="12" t="s">
        <v>383</v>
      </c>
    </row>
    <row r="106" spans="1:2" x14ac:dyDescent="0.25">
      <c r="A106" s="11">
        <v>2014</v>
      </c>
      <c r="B106" s="12" t="s">
        <v>387</v>
      </c>
    </row>
    <row r="107" spans="1:2" x14ac:dyDescent="0.25">
      <c r="A107" s="13">
        <v>2014</v>
      </c>
      <c r="B107" s="14" t="s">
        <v>389</v>
      </c>
    </row>
    <row r="108" spans="1:2" x14ac:dyDescent="0.25">
      <c r="A108" s="11">
        <v>2014</v>
      </c>
      <c r="B108" s="12" t="s">
        <v>392</v>
      </c>
    </row>
    <row r="109" spans="1:2" x14ac:dyDescent="0.25">
      <c r="A109" s="13">
        <v>2014</v>
      </c>
      <c r="B109" s="14" t="s">
        <v>394</v>
      </c>
    </row>
    <row r="110" spans="1:2" x14ac:dyDescent="0.25">
      <c r="A110" s="13">
        <v>2014</v>
      </c>
      <c r="B110" s="14" t="s">
        <v>398</v>
      </c>
    </row>
    <row r="111" spans="1:2" x14ac:dyDescent="0.25">
      <c r="A111" s="11">
        <v>2014</v>
      </c>
      <c r="B111" s="12" t="s">
        <v>401</v>
      </c>
    </row>
    <row r="112" spans="1:2" x14ac:dyDescent="0.25">
      <c r="A112" s="13">
        <v>2014</v>
      </c>
      <c r="B112" s="14" t="s">
        <v>403</v>
      </c>
    </row>
    <row r="113" spans="1:2" x14ac:dyDescent="0.25">
      <c r="A113" s="11">
        <v>2014</v>
      </c>
      <c r="B113" s="12" t="s">
        <v>405</v>
      </c>
    </row>
    <row r="114" spans="1:2" x14ac:dyDescent="0.25">
      <c r="A114" s="13">
        <v>2014</v>
      </c>
      <c r="B114" s="14" t="s">
        <v>407</v>
      </c>
    </row>
    <row r="115" spans="1:2" x14ac:dyDescent="0.25">
      <c r="A115" s="13">
        <v>2014</v>
      </c>
      <c r="B115" s="14" t="s">
        <v>410</v>
      </c>
    </row>
    <row r="116" spans="1:2" x14ac:dyDescent="0.25">
      <c r="A116" s="13">
        <v>2014</v>
      </c>
      <c r="B116" s="14" t="s">
        <v>413</v>
      </c>
    </row>
    <row r="117" spans="1:2" x14ac:dyDescent="0.25">
      <c r="A117" s="11">
        <v>2014</v>
      </c>
      <c r="B117" s="12" t="s">
        <v>417</v>
      </c>
    </row>
    <row r="118" spans="1:2" x14ac:dyDescent="0.25">
      <c r="A118" s="13">
        <v>2014</v>
      </c>
      <c r="B118" s="14" t="s">
        <v>419</v>
      </c>
    </row>
    <row r="119" spans="1:2" x14ac:dyDescent="0.25">
      <c r="A119" s="13">
        <v>2014</v>
      </c>
      <c r="B119" s="14" t="s">
        <v>422</v>
      </c>
    </row>
    <row r="120" spans="1:2" x14ac:dyDescent="0.25">
      <c r="A120" s="11">
        <v>2014</v>
      </c>
      <c r="B120" s="12" t="s">
        <v>424</v>
      </c>
    </row>
    <row r="121" spans="1:2" x14ac:dyDescent="0.25">
      <c r="A121" s="11">
        <v>2014</v>
      </c>
      <c r="B121" s="12" t="s">
        <v>427</v>
      </c>
    </row>
    <row r="122" spans="1:2" x14ac:dyDescent="0.25">
      <c r="A122" s="13">
        <v>2014</v>
      </c>
      <c r="B122" s="14" t="s">
        <v>429</v>
      </c>
    </row>
    <row r="123" spans="1:2" x14ac:dyDescent="0.25">
      <c r="A123" s="11">
        <v>2014</v>
      </c>
      <c r="B123" s="12" t="s">
        <v>433</v>
      </c>
    </row>
    <row r="124" spans="1:2" x14ac:dyDescent="0.25">
      <c r="A124" s="11">
        <v>2014</v>
      </c>
      <c r="B124" s="12" t="s">
        <v>437</v>
      </c>
    </row>
    <row r="125" spans="1:2" x14ac:dyDescent="0.25">
      <c r="A125" s="13">
        <v>2014</v>
      </c>
      <c r="B125" s="14" t="s">
        <v>443</v>
      </c>
    </row>
    <row r="126" spans="1:2" x14ac:dyDescent="0.25">
      <c r="A126" s="11">
        <v>2014</v>
      </c>
      <c r="B126" s="12" t="s">
        <v>445</v>
      </c>
    </row>
    <row r="127" spans="1:2" x14ac:dyDescent="0.25">
      <c r="A127" s="13">
        <v>2014</v>
      </c>
      <c r="B127" s="14" t="s">
        <v>446</v>
      </c>
    </row>
    <row r="128" spans="1:2" x14ac:dyDescent="0.25">
      <c r="A128" s="11">
        <v>2014</v>
      </c>
      <c r="B128" s="12" t="s">
        <v>450</v>
      </c>
    </row>
    <row r="129" spans="1:2" x14ac:dyDescent="0.25">
      <c r="A129" s="13">
        <v>2014</v>
      </c>
      <c r="B129" s="14" t="s">
        <v>452</v>
      </c>
    </row>
    <row r="130" spans="1:2" x14ac:dyDescent="0.25">
      <c r="A130" s="13">
        <v>2014</v>
      </c>
      <c r="B130" s="14" t="s">
        <v>456</v>
      </c>
    </row>
    <row r="131" spans="1:2" x14ac:dyDescent="0.25">
      <c r="A131" s="11">
        <v>2014</v>
      </c>
      <c r="B131" s="12" t="s">
        <v>458</v>
      </c>
    </row>
    <row r="132" spans="1:2" x14ac:dyDescent="0.25">
      <c r="A132" s="13">
        <v>2014</v>
      </c>
      <c r="B132" s="14" t="s">
        <v>462</v>
      </c>
    </row>
    <row r="133" spans="1:2" x14ac:dyDescent="0.25">
      <c r="A133" s="13">
        <v>2014</v>
      </c>
      <c r="B133" s="14" t="s">
        <v>465</v>
      </c>
    </row>
    <row r="134" spans="1:2" x14ac:dyDescent="0.25">
      <c r="A134" s="13">
        <v>2014</v>
      </c>
      <c r="B134" s="14" t="s">
        <v>468</v>
      </c>
    </row>
    <row r="135" spans="1:2" x14ac:dyDescent="0.25">
      <c r="A135" s="11">
        <v>2014</v>
      </c>
      <c r="B135" s="12" t="s">
        <v>470</v>
      </c>
    </row>
    <row r="136" spans="1:2" x14ac:dyDescent="0.25">
      <c r="A136" s="11">
        <v>2014</v>
      </c>
      <c r="B136" s="12" t="s">
        <v>475</v>
      </c>
    </row>
    <row r="137" spans="1:2" x14ac:dyDescent="0.25">
      <c r="A137" s="11">
        <v>2014</v>
      </c>
      <c r="B137" s="12" t="s">
        <v>478</v>
      </c>
    </row>
    <row r="138" spans="1:2" x14ac:dyDescent="0.25">
      <c r="A138" s="11">
        <v>2014</v>
      </c>
      <c r="B138" s="12" t="s">
        <v>483</v>
      </c>
    </row>
    <row r="139" spans="1:2" x14ac:dyDescent="0.25">
      <c r="A139" s="13">
        <v>2014</v>
      </c>
      <c r="B139" s="14" t="s">
        <v>487</v>
      </c>
    </row>
    <row r="140" spans="1:2" x14ac:dyDescent="0.25">
      <c r="A140" s="11">
        <v>2014</v>
      </c>
      <c r="B140" s="12" t="s">
        <v>490</v>
      </c>
    </row>
    <row r="141" spans="1:2" x14ac:dyDescent="0.25">
      <c r="A141" s="11">
        <v>2014</v>
      </c>
      <c r="B141" s="12" t="s">
        <v>492</v>
      </c>
    </row>
    <row r="142" spans="1:2" x14ac:dyDescent="0.25">
      <c r="A142" s="11">
        <v>2014</v>
      </c>
      <c r="B142" s="12" t="s">
        <v>495</v>
      </c>
    </row>
    <row r="143" spans="1:2" x14ac:dyDescent="0.25">
      <c r="A143" s="11">
        <v>2014</v>
      </c>
      <c r="B143" s="12" t="s">
        <v>498</v>
      </c>
    </row>
    <row r="144" spans="1:2" x14ac:dyDescent="0.25">
      <c r="A144" s="13">
        <v>2014</v>
      </c>
      <c r="B144" s="14" t="s">
        <v>500</v>
      </c>
    </row>
    <row r="145" spans="1:2" x14ac:dyDescent="0.25">
      <c r="A145" s="11">
        <v>2014</v>
      </c>
      <c r="B145" s="12" t="s">
        <v>503</v>
      </c>
    </row>
    <row r="146" spans="1:2" x14ac:dyDescent="0.25">
      <c r="A146" s="13">
        <v>2014</v>
      </c>
      <c r="B146" s="14" t="s">
        <v>505</v>
      </c>
    </row>
    <row r="147" spans="1:2" x14ac:dyDescent="0.25">
      <c r="A147" s="13">
        <v>2014</v>
      </c>
      <c r="B147" s="14" t="s">
        <v>509</v>
      </c>
    </row>
    <row r="148" spans="1:2" x14ac:dyDescent="0.25">
      <c r="A148" s="11">
        <v>2014</v>
      </c>
      <c r="B148" s="12" t="s">
        <v>512</v>
      </c>
    </row>
    <row r="149" spans="1:2" x14ac:dyDescent="0.25">
      <c r="A149" s="13">
        <v>2014</v>
      </c>
      <c r="B149" s="14" t="s">
        <v>514</v>
      </c>
    </row>
    <row r="150" spans="1:2" x14ac:dyDescent="0.25">
      <c r="A150" s="11">
        <v>2014</v>
      </c>
      <c r="B150" s="12" t="s">
        <v>519</v>
      </c>
    </row>
    <row r="151" spans="1:2" x14ac:dyDescent="0.25">
      <c r="A151" s="11">
        <v>2014</v>
      </c>
      <c r="B151" s="12" t="s">
        <v>523</v>
      </c>
    </row>
    <row r="152" spans="1:2" x14ac:dyDescent="0.25">
      <c r="A152" s="13">
        <v>2014</v>
      </c>
      <c r="B152" s="14" t="s">
        <v>525</v>
      </c>
    </row>
    <row r="153" spans="1:2" x14ac:dyDescent="0.25">
      <c r="A153" s="11">
        <v>2014</v>
      </c>
      <c r="B153" s="12" t="s">
        <v>530</v>
      </c>
    </row>
    <row r="154" spans="1:2" x14ac:dyDescent="0.25">
      <c r="A154" s="13">
        <v>2014</v>
      </c>
      <c r="B154" s="14" t="s">
        <v>533</v>
      </c>
    </row>
    <row r="155" spans="1:2" x14ac:dyDescent="0.25">
      <c r="A155" s="13">
        <v>2014</v>
      </c>
      <c r="B155" s="14" t="s">
        <v>536</v>
      </c>
    </row>
    <row r="156" spans="1:2" x14ac:dyDescent="0.25">
      <c r="A156" s="11">
        <v>2014</v>
      </c>
      <c r="B156" s="12" t="s">
        <v>537</v>
      </c>
    </row>
    <row r="157" spans="1:2" x14ac:dyDescent="0.25">
      <c r="A157" s="11">
        <v>2014</v>
      </c>
      <c r="B157" s="12" t="s">
        <v>545</v>
      </c>
    </row>
    <row r="158" spans="1:2" x14ac:dyDescent="0.25">
      <c r="A158" s="13">
        <v>2014</v>
      </c>
      <c r="B158" s="14" t="s">
        <v>547</v>
      </c>
    </row>
    <row r="159" spans="1:2" x14ac:dyDescent="0.25">
      <c r="A159" s="11">
        <v>2014</v>
      </c>
      <c r="B159" s="12" t="s">
        <v>552</v>
      </c>
    </row>
    <row r="160" spans="1:2" x14ac:dyDescent="0.25">
      <c r="A160" s="13">
        <v>2014</v>
      </c>
      <c r="B160" s="14" t="s">
        <v>554</v>
      </c>
    </row>
    <row r="161" spans="1:2" x14ac:dyDescent="0.25">
      <c r="A161" s="11">
        <v>2014</v>
      </c>
      <c r="B161" s="12" t="s">
        <v>556</v>
      </c>
    </row>
    <row r="162" spans="1:2" x14ac:dyDescent="0.25">
      <c r="A162" s="13">
        <v>2014</v>
      </c>
      <c r="B162" s="14" t="s">
        <v>558</v>
      </c>
    </row>
    <row r="163" spans="1:2" x14ac:dyDescent="0.25">
      <c r="A163" s="13">
        <v>2014</v>
      </c>
      <c r="B163" s="14" t="s">
        <v>560</v>
      </c>
    </row>
    <row r="164" spans="1:2" x14ac:dyDescent="0.25">
      <c r="A164" s="11">
        <v>2014</v>
      </c>
      <c r="B164" s="12" t="s">
        <v>562</v>
      </c>
    </row>
    <row r="165" spans="1:2" x14ac:dyDescent="0.25">
      <c r="A165" s="11">
        <v>2014</v>
      </c>
      <c r="B165" s="12" t="s">
        <v>564</v>
      </c>
    </row>
    <row r="166" spans="1:2" x14ac:dyDescent="0.25">
      <c r="A166" s="11">
        <v>2014</v>
      </c>
      <c r="B166" s="12" t="s">
        <v>567</v>
      </c>
    </row>
    <row r="167" spans="1:2" x14ac:dyDescent="0.25">
      <c r="A167" s="13">
        <v>2014</v>
      </c>
      <c r="B167" s="14" t="s">
        <v>569</v>
      </c>
    </row>
    <row r="168" spans="1:2" x14ac:dyDescent="0.25">
      <c r="A168" s="11">
        <v>2014</v>
      </c>
      <c r="B168" s="12" t="s">
        <v>573</v>
      </c>
    </row>
    <row r="169" spans="1:2" x14ac:dyDescent="0.25">
      <c r="A169" s="11">
        <v>2014</v>
      </c>
      <c r="B169" s="12" t="s">
        <v>576</v>
      </c>
    </row>
    <row r="170" spans="1:2" x14ac:dyDescent="0.25">
      <c r="A170" s="11">
        <v>2014</v>
      </c>
      <c r="B170" s="12" t="s">
        <v>578</v>
      </c>
    </row>
    <row r="171" spans="1:2" x14ac:dyDescent="0.25">
      <c r="A171" s="11">
        <v>2014</v>
      </c>
      <c r="B171" s="12" t="s">
        <v>583</v>
      </c>
    </row>
    <row r="172" spans="1:2" x14ac:dyDescent="0.25">
      <c r="A172" s="13">
        <v>2014</v>
      </c>
      <c r="B172" s="14" t="s">
        <v>587</v>
      </c>
    </row>
    <row r="173" spans="1:2" x14ac:dyDescent="0.25">
      <c r="A173" s="11">
        <v>2014</v>
      </c>
      <c r="B173" s="12" t="s">
        <v>589</v>
      </c>
    </row>
    <row r="174" spans="1:2" x14ac:dyDescent="0.25">
      <c r="A174" s="13">
        <v>2014</v>
      </c>
      <c r="B174" s="14" t="s">
        <v>590</v>
      </c>
    </row>
    <row r="175" spans="1:2" x14ac:dyDescent="0.25">
      <c r="A175" s="11">
        <v>2014</v>
      </c>
      <c r="B175" s="12" t="s">
        <v>592</v>
      </c>
    </row>
    <row r="176" spans="1:2" x14ac:dyDescent="0.25">
      <c r="A176" s="11">
        <v>2014</v>
      </c>
      <c r="B176" s="12" t="s">
        <v>593</v>
      </c>
    </row>
    <row r="177" spans="1:2" x14ac:dyDescent="0.25">
      <c r="A177" s="11">
        <v>2014</v>
      </c>
      <c r="B177" s="12" t="s">
        <v>596</v>
      </c>
    </row>
    <row r="178" spans="1:2" x14ac:dyDescent="0.25">
      <c r="A178" s="11">
        <v>2014</v>
      </c>
      <c r="B178" s="12" t="s">
        <v>599</v>
      </c>
    </row>
    <row r="179" spans="1:2" x14ac:dyDescent="0.25">
      <c r="A179" s="11">
        <v>2014</v>
      </c>
      <c r="B179" s="12" t="s">
        <v>601</v>
      </c>
    </row>
    <row r="180" spans="1:2" x14ac:dyDescent="0.25">
      <c r="A180" s="13">
        <v>2014</v>
      </c>
      <c r="B180" s="14" t="s">
        <v>602</v>
      </c>
    </row>
    <row r="181" spans="1:2" x14ac:dyDescent="0.25">
      <c r="A181" s="11">
        <v>2014</v>
      </c>
      <c r="B181" s="12" t="s">
        <v>605</v>
      </c>
    </row>
    <row r="182" spans="1:2" x14ac:dyDescent="0.25">
      <c r="A182" s="13">
        <v>2014</v>
      </c>
      <c r="B182" s="14" t="s">
        <v>607</v>
      </c>
    </row>
    <row r="183" spans="1:2" x14ac:dyDescent="0.25">
      <c r="A183" s="13">
        <v>2014</v>
      </c>
      <c r="B183" s="14" t="s">
        <v>610</v>
      </c>
    </row>
    <row r="184" spans="1:2" x14ac:dyDescent="0.25">
      <c r="A184" s="11">
        <v>2014</v>
      </c>
      <c r="B184" s="12" t="s">
        <v>612</v>
      </c>
    </row>
    <row r="185" spans="1:2" x14ac:dyDescent="0.25">
      <c r="A185" s="13">
        <v>2014</v>
      </c>
      <c r="B185" s="14" t="s">
        <v>615</v>
      </c>
    </row>
    <row r="186" spans="1:2" x14ac:dyDescent="0.25">
      <c r="A186" s="13">
        <v>2014</v>
      </c>
      <c r="B186" s="14" t="s">
        <v>618</v>
      </c>
    </row>
    <row r="187" spans="1:2" x14ac:dyDescent="0.25">
      <c r="A187" s="11">
        <v>2014</v>
      </c>
      <c r="B187" s="12" t="s">
        <v>622</v>
      </c>
    </row>
    <row r="188" spans="1:2" x14ac:dyDescent="0.25">
      <c r="A188" s="11">
        <v>2014</v>
      </c>
      <c r="B188" s="12" t="s">
        <v>624</v>
      </c>
    </row>
    <row r="189" spans="1:2" x14ac:dyDescent="0.25">
      <c r="A189" s="11">
        <v>2014</v>
      </c>
      <c r="B189" s="12" t="s">
        <v>626</v>
      </c>
    </row>
    <row r="190" spans="1:2" x14ac:dyDescent="0.25">
      <c r="A190" s="13">
        <v>2014</v>
      </c>
      <c r="B190" s="14" t="s">
        <v>628</v>
      </c>
    </row>
    <row r="191" spans="1:2" x14ac:dyDescent="0.25">
      <c r="A191" s="13">
        <v>2014</v>
      </c>
      <c r="B191" s="14" t="s">
        <v>630</v>
      </c>
    </row>
    <row r="192" spans="1:2" x14ac:dyDescent="0.25">
      <c r="A192" s="11">
        <v>2014</v>
      </c>
      <c r="B192" s="12" t="s">
        <v>635</v>
      </c>
    </row>
    <row r="193" spans="1:2" x14ac:dyDescent="0.25">
      <c r="A193" s="11">
        <v>2014</v>
      </c>
      <c r="B193" s="12" t="s">
        <v>637</v>
      </c>
    </row>
    <row r="194" spans="1:2" x14ac:dyDescent="0.25">
      <c r="A194" s="11">
        <v>2014</v>
      </c>
      <c r="B194" s="12" t="s">
        <v>643</v>
      </c>
    </row>
    <row r="195" spans="1:2" x14ac:dyDescent="0.25">
      <c r="A195" s="11">
        <v>2014</v>
      </c>
      <c r="B195" s="12" t="s">
        <v>646</v>
      </c>
    </row>
    <row r="196" spans="1:2" x14ac:dyDescent="0.25">
      <c r="A196" s="11">
        <v>2014</v>
      </c>
      <c r="B196" s="12" t="s">
        <v>651</v>
      </c>
    </row>
    <row r="197" spans="1:2" x14ac:dyDescent="0.25">
      <c r="A197" s="13">
        <v>2014</v>
      </c>
      <c r="B197" s="14" t="s">
        <v>655</v>
      </c>
    </row>
    <row r="198" spans="1:2" x14ac:dyDescent="0.25">
      <c r="A198" s="11">
        <v>2014</v>
      </c>
      <c r="B198" s="12" t="s">
        <v>657</v>
      </c>
    </row>
    <row r="199" spans="1:2" x14ac:dyDescent="0.25">
      <c r="A199" s="13">
        <v>2014</v>
      </c>
      <c r="B199" s="14" t="s">
        <v>659</v>
      </c>
    </row>
    <row r="200" spans="1:2" x14ac:dyDescent="0.25">
      <c r="A200" s="11">
        <v>2014</v>
      </c>
      <c r="B200" s="12" t="s">
        <v>661</v>
      </c>
    </row>
    <row r="201" spans="1:2" x14ac:dyDescent="0.25">
      <c r="A201" s="11">
        <v>2014</v>
      </c>
      <c r="B201" s="12" t="s">
        <v>664</v>
      </c>
    </row>
    <row r="202" spans="1:2" x14ac:dyDescent="0.25">
      <c r="A202" s="13">
        <v>2014</v>
      </c>
      <c r="B202" s="14" t="s">
        <v>665</v>
      </c>
    </row>
    <row r="203" spans="1:2" x14ac:dyDescent="0.25">
      <c r="A203" s="13">
        <v>2014</v>
      </c>
      <c r="B203" s="14" t="s">
        <v>667</v>
      </c>
    </row>
    <row r="204" spans="1:2" x14ac:dyDescent="0.25">
      <c r="A204" s="11">
        <v>2014</v>
      </c>
      <c r="B204" s="12" t="s">
        <v>669</v>
      </c>
    </row>
    <row r="205" spans="1:2" x14ac:dyDescent="0.25">
      <c r="A205" s="13">
        <v>2014</v>
      </c>
      <c r="B205" s="14" t="s">
        <v>671</v>
      </c>
    </row>
    <row r="206" spans="1:2" x14ac:dyDescent="0.25">
      <c r="A206" s="11">
        <v>2014</v>
      </c>
      <c r="B206" s="12" t="s">
        <v>672</v>
      </c>
    </row>
    <row r="207" spans="1:2" x14ac:dyDescent="0.25">
      <c r="A207" s="13">
        <v>2014</v>
      </c>
      <c r="B207" s="14" t="s">
        <v>674</v>
      </c>
    </row>
    <row r="208" spans="1:2" x14ac:dyDescent="0.25">
      <c r="A208" s="11">
        <v>2014</v>
      </c>
      <c r="B208" s="12" t="s">
        <v>675</v>
      </c>
    </row>
    <row r="209" spans="1:2" x14ac:dyDescent="0.25">
      <c r="A209" s="13">
        <v>2014</v>
      </c>
      <c r="B209" s="14" t="s">
        <v>677</v>
      </c>
    </row>
    <row r="210" spans="1:2" x14ac:dyDescent="0.25">
      <c r="A210" s="13">
        <v>2014</v>
      </c>
      <c r="B210" s="14" t="s">
        <v>680</v>
      </c>
    </row>
    <row r="211" spans="1:2" x14ac:dyDescent="0.25">
      <c r="A211" s="11">
        <v>2014</v>
      </c>
      <c r="B211" s="12" t="s">
        <v>681</v>
      </c>
    </row>
    <row r="212" spans="1:2" x14ac:dyDescent="0.25">
      <c r="A212" s="13">
        <v>2014</v>
      </c>
      <c r="B212" s="14" t="s">
        <v>683</v>
      </c>
    </row>
    <row r="213" spans="1:2" x14ac:dyDescent="0.25">
      <c r="A213" s="11">
        <v>2014</v>
      </c>
      <c r="B213" s="12" t="s">
        <v>684</v>
      </c>
    </row>
    <row r="214" spans="1:2" x14ac:dyDescent="0.25">
      <c r="A214" s="13">
        <v>2014</v>
      </c>
      <c r="B214" s="14" t="s">
        <v>689</v>
      </c>
    </row>
    <row r="215" spans="1:2" x14ac:dyDescent="0.25">
      <c r="A215" s="13">
        <v>2014</v>
      </c>
      <c r="B215" s="14" t="s">
        <v>692</v>
      </c>
    </row>
    <row r="216" spans="1:2" x14ac:dyDescent="0.25">
      <c r="A216" s="13">
        <v>2014</v>
      </c>
      <c r="B216" s="14" t="s">
        <v>695</v>
      </c>
    </row>
    <row r="217" spans="1:2" x14ac:dyDescent="0.25">
      <c r="A217" s="11">
        <v>2014</v>
      </c>
      <c r="B217" s="12" t="s">
        <v>696</v>
      </c>
    </row>
    <row r="218" spans="1:2" x14ac:dyDescent="0.25">
      <c r="A218" s="13">
        <v>2014</v>
      </c>
      <c r="B218" s="14" t="s">
        <v>702</v>
      </c>
    </row>
    <row r="219" spans="1:2" x14ac:dyDescent="0.25">
      <c r="A219" s="13">
        <v>2014</v>
      </c>
      <c r="B219" s="14" t="s">
        <v>709</v>
      </c>
    </row>
    <row r="220" spans="1:2" x14ac:dyDescent="0.25">
      <c r="A220" s="11">
        <v>2014</v>
      </c>
      <c r="B220" s="12" t="s">
        <v>712</v>
      </c>
    </row>
    <row r="221" spans="1:2" x14ac:dyDescent="0.25">
      <c r="A221" s="13">
        <v>2014</v>
      </c>
      <c r="B221" s="14" t="s">
        <v>714</v>
      </c>
    </row>
    <row r="222" spans="1:2" x14ac:dyDescent="0.25">
      <c r="A222" s="13">
        <v>2014</v>
      </c>
      <c r="B222" s="14" t="s">
        <v>717</v>
      </c>
    </row>
    <row r="223" spans="1:2" x14ac:dyDescent="0.25">
      <c r="A223" s="13">
        <v>2014</v>
      </c>
      <c r="B223" s="14" t="s">
        <v>722</v>
      </c>
    </row>
    <row r="224" spans="1:2" x14ac:dyDescent="0.25">
      <c r="A224" s="11">
        <v>2014</v>
      </c>
      <c r="B224" s="12" t="s">
        <v>724</v>
      </c>
    </row>
    <row r="225" spans="1:2" x14ac:dyDescent="0.25">
      <c r="A225" s="11">
        <v>2014</v>
      </c>
      <c r="B225" s="12" t="s">
        <v>727</v>
      </c>
    </row>
    <row r="226" spans="1:2" x14ac:dyDescent="0.25">
      <c r="A226" s="11">
        <v>2014</v>
      </c>
      <c r="B226" s="12" t="s">
        <v>732</v>
      </c>
    </row>
    <row r="227" spans="1:2" x14ac:dyDescent="0.25">
      <c r="A227" s="13">
        <v>2014</v>
      </c>
      <c r="B227" s="14" t="s">
        <v>734</v>
      </c>
    </row>
    <row r="228" spans="1:2" x14ac:dyDescent="0.25">
      <c r="A228" s="13">
        <v>2014</v>
      </c>
      <c r="B228" s="14" t="s">
        <v>736</v>
      </c>
    </row>
    <row r="229" spans="1:2" x14ac:dyDescent="0.25">
      <c r="A229" s="11">
        <v>2014</v>
      </c>
      <c r="B229" s="12" t="s">
        <v>738</v>
      </c>
    </row>
    <row r="230" spans="1:2" x14ac:dyDescent="0.25">
      <c r="A230" s="13">
        <v>2014</v>
      </c>
      <c r="B230" s="14" t="s">
        <v>740</v>
      </c>
    </row>
    <row r="231" spans="1:2" x14ac:dyDescent="0.25">
      <c r="A231" s="11">
        <v>2014</v>
      </c>
      <c r="B231" s="12" t="s">
        <v>742</v>
      </c>
    </row>
    <row r="232" spans="1:2" x14ac:dyDescent="0.25">
      <c r="A232" s="13">
        <v>2014</v>
      </c>
      <c r="B232" s="14" t="s">
        <v>743</v>
      </c>
    </row>
    <row r="233" spans="1:2" x14ac:dyDescent="0.25">
      <c r="A233" s="13">
        <v>2014</v>
      </c>
      <c r="B233" s="14" t="s">
        <v>748</v>
      </c>
    </row>
    <row r="234" spans="1:2" x14ac:dyDescent="0.25">
      <c r="A234" s="11">
        <v>2014</v>
      </c>
      <c r="B234" s="12" t="s">
        <v>749</v>
      </c>
    </row>
    <row r="235" spans="1:2" x14ac:dyDescent="0.25">
      <c r="A235" s="11">
        <v>2014</v>
      </c>
      <c r="B235" s="12" t="s">
        <v>752</v>
      </c>
    </row>
    <row r="236" spans="1:2" x14ac:dyDescent="0.25">
      <c r="A236" s="13">
        <v>2014</v>
      </c>
      <c r="B236" s="14" t="s">
        <v>757</v>
      </c>
    </row>
    <row r="237" spans="1:2" x14ac:dyDescent="0.25">
      <c r="A237" s="13">
        <v>2014</v>
      </c>
      <c r="B237" s="14" t="s">
        <v>760</v>
      </c>
    </row>
    <row r="238" spans="1:2" x14ac:dyDescent="0.25">
      <c r="A238" s="11">
        <v>2014</v>
      </c>
      <c r="B238" s="12" t="s">
        <v>768</v>
      </c>
    </row>
    <row r="239" spans="1:2" x14ac:dyDescent="0.25">
      <c r="A239" s="13">
        <v>2014</v>
      </c>
      <c r="B239" s="14" t="s">
        <v>769</v>
      </c>
    </row>
    <row r="240" spans="1:2" x14ac:dyDescent="0.25">
      <c r="A240" s="11">
        <v>2014</v>
      </c>
      <c r="B240" s="12" t="s">
        <v>771</v>
      </c>
    </row>
    <row r="241" spans="1:2" x14ac:dyDescent="0.25">
      <c r="A241" s="11">
        <v>2014</v>
      </c>
      <c r="B241" s="12" t="s">
        <v>774</v>
      </c>
    </row>
    <row r="242" spans="1:2" x14ac:dyDescent="0.25">
      <c r="A242" s="11">
        <v>2014</v>
      </c>
      <c r="B242" s="12" t="s">
        <v>778</v>
      </c>
    </row>
    <row r="243" spans="1:2" x14ac:dyDescent="0.25">
      <c r="A243" s="13">
        <v>2014</v>
      </c>
      <c r="B243" s="14" t="s">
        <v>780</v>
      </c>
    </row>
    <row r="244" spans="1:2" x14ac:dyDescent="0.25">
      <c r="A244" s="11">
        <v>2014</v>
      </c>
      <c r="B244" s="12" t="s">
        <v>784</v>
      </c>
    </row>
    <row r="245" spans="1:2" x14ac:dyDescent="0.25">
      <c r="A245" s="11">
        <v>2014</v>
      </c>
      <c r="B245" s="12" t="s">
        <v>786</v>
      </c>
    </row>
    <row r="246" spans="1:2" x14ac:dyDescent="0.25">
      <c r="A246" s="13">
        <v>2014</v>
      </c>
      <c r="B246" s="14" t="s">
        <v>788</v>
      </c>
    </row>
    <row r="247" spans="1:2" x14ac:dyDescent="0.25">
      <c r="A247" s="11">
        <v>2014</v>
      </c>
      <c r="B247" s="12" t="s">
        <v>789</v>
      </c>
    </row>
    <row r="248" spans="1:2" x14ac:dyDescent="0.25">
      <c r="A248" s="13">
        <v>2014</v>
      </c>
      <c r="B248" s="14" t="s">
        <v>791</v>
      </c>
    </row>
    <row r="249" spans="1:2" x14ac:dyDescent="0.25">
      <c r="A249" s="13">
        <v>2014</v>
      </c>
      <c r="B249" s="14" t="s">
        <v>794</v>
      </c>
    </row>
    <row r="250" spans="1:2" x14ac:dyDescent="0.25">
      <c r="A250" s="13">
        <v>2014</v>
      </c>
      <c r="B250" s="14" t="s">
        <v>796</v>
      </c>
    </row>
    <row r="251" spans="1:2" x14ac:dyDescent="0.25">
      <c r="A251" s="11">
        <v>2014</v>
      </c>
      <c r="B251" s="12" t="s">
        <v>803</v>
      </c>
    </row>
    <row r="252" spans="1:2" x14ac:dyDescent="0.25">
      <c r="A252" s="13">
        <v>2014</v>
      </c>
      <c r="B252" s="14" t="s">
        <v>806</v>
      </c>
    </row>
    <row r="253" spans="1:2" x14ac:dyDescent="0.25">
      <c r="A253" s="13">
        <v>2014</v>
      </c>
      <c r="B253" s="14" t="s">
        <v>809</v>
      </c>
    </row>
    <row r="254" spans="1:2" x14ac:dyDescent="0.25">
      <c r="A254" s="13">
        <v>2014</v>
      </c>
      <c r="B254" s="14" t="s">
        <v>813</v>
      </c>
    </row>
    <row r="255" spans="1:2" x14ac:dyDescent="0.25">
      <c r="A255" s="13">
        <v>2014</v>
      </c>
      <c r="B255" s="14" t="s">
        <v>815</v>
      </c>
    </row>
    <row r="256" spans="1:2" x14ac:dyDescent="0.25">
      <c r="A256" s="11">
        <v>2014</v>
      </c>
      <c r="B256" s="12" t="s">
        <v>817</v>
      </c>
    </row>
    <row r="257" spans="1:2" x14ac:dyDescent="0.25">
      <c r="A257" s="13">
        <v>2014</v>
      </c>
      <c r="B257" s="14" t="s">
        <v>820</v>
      </c>
    </row>
    <row r="258" spans="1:2" x14ac:dyDescent="0.25">
      <c r="A258" s="11">
        <v>2014</v>
      </c>
      <c r="B258" s="12" t="s">
        <v>822</v>
      </c>
    </row>
    <row r="259" spans="1:2" x14ac:dyDescent="0.25">
      <c r="A259" s="11">
        <v>2014</v>
      </c>
      <c r="B259" s="12" t="s">
        <v>824</v>
      </c>
    </row>
    <row r="260" spans="1:2" x14ac:dyDescent="0.25">
      <c r="A260" s="13">
        <v>2014</v>
      </c>
      <c r="B260" s="14" t="s">
        <v>826</v>
      </c>
    </row>
    <row r="261" spans="1:2" x14ac:dyDescent="0.25">
      <c r="A261" s="11">
        <v>2014</v>
      </c>
      <c r="B261" s="12" t="s">
        <v>829</v>
      </c>
    </row>
    <row r="262" spans="1:2" x14ac:dyDescent="0.25">
      <c r="A262" s="13">
        <v>2014</v>
      </c>
      <c r="B262" s="14" t="s">
        <v>831</v>
      </c>
    </row>
    <row r="263" spans="1:2" x14ac:dyDescent="0.25">
      <c r="A263" s="13">
        <v>2014</v>
      </c>
      <c r="B263" s="14" t="s">
        <v>839</v>
      </c>
    </row>
    <row r="264" spans="1:2" x14ac:dyDescent="0.25">
      <c r="A264" s="13">
        <v>2014</v>
      </c>
      <c r="B264" s="14" t="s">
        <v>848</v>
      </c>
    </row>
    <row r="265" spans="1:2" x14ac:dyDescent="0.25">
      <c r="A265" s="13">
        <v>2014</v>
      </c>
      <c r="B265" s="14" t="s">
        <v>853</v>
      </c>
    </row>
    <row r="266" spans="1:2" x14ac:dyDescent="0.25">
      <c r="A266" s="13">
        <v>2014</v>
      </c>
      <c r="B266" s="14" t="s">
        <v>857</v>
      </c>
    </row>
    <row r="267" spans="1:2" x14ac:dyDescent="0.25">
      <c r="A267" s="11">
        <v>2014</v>
      </c>
      <c r="B267" s="12" t="s">
        <v>859</v>
      </c>
    </row>
    <row r="268" spans="1:2" x14ac:dyDescent="0.25">
      <c r="A268" s="11">
        <v>2014</v>
      </c>
      <c r="B268" s="12" t="s">
        <v>861</v>
      </c>
    </row>
    <row r="269" spans="1:2" x14ac:dyDescent="0.25">
      <c r="A269" s="11">
        <v>2014</v>
      </c>
      <c r="B269" s="12" t="s">
        <v>866</v>
      </c>
    </row>
    <row r="270" spans="1:2" x14ac:dyDescent="0.25">
      <c r="A270" s="13">
        <v>2014</v>
      </c>
      <c r="B270" s="14" t="s">
        <v>868</v>
      </c>
    </row>
    <row r="271" spans="1:2" x14ac:dyDescent="0.25">
      <c r="A271" s="13">
        <v>2014</v>
      </c>
      <c r="B271" s="14" t="s">
        <v>871</v>
      </c>
    </row>
    <row r="272" spans="1:2" x14ac:dyDescent="0.25">
      <c r="A272" s="11">
        <v>2014</v>
      </c>
      <c r="B272" s="12" t="s">
        <v>873</v>
      </c>
    </row>
    <row r="273" spans="1:2" x14ac:dyDescent="0.25">
      <c r="A273" s="13">
        <v>2014</v>
      </c>
      <c r="B273" s="14" t="s">
        <v>875</v>
      </c>
    </row>
    <row r="274" spans="1:2" x14ac:dyDescent="0.25">
      <c r="A274" s="11">
        <v>2014</v>
      </c>
      <c r="B274" s="12" t="s">
        <v>878</v>
      </c>
    </row>
    <row r="275" spans="1:2" x14ac:dyDescent="0.25">
      <c r="A275" s="13">
        <v>2014</v>
      </c>
      <c r="B275" s="14" t="s">
        <v>879</v>
      </c>
    </row>
    <row r="276" spans="1:2" x14ac:dyDescent="0.25">
      <c r="A276" s="11">
        <v>2014</v>
      </c>
      <c r="B276" s="12" t="s">
        <v>883</v>
      </c>
    </row>
    <row r="277" spans="1:2" x14ac:dyDescent="0.25">
      <c r="A277" s="13">
        <v>2014</v>
      </c>
      <c r="B277" s="14" t="s">
        <v>884</v>
      </c>
    </row>
    <row r="278" spans="1:2" x14ac:dyDescent="0.25">
      <c r="A278" s="13">
        <v>2014</v>
      </c>
      <c r="B278" s="14" t="s">
        <v>887</v>
      </c>
    </row>
    <row r="279" spans="1:2" x14ac:dyDescent="0.25">
      <c r="A279" s="11">
        <v>2014</v>
      </c>
      <c r="B279" s="12" t="s">
        <v>889</v>
      </c>
    </row>
    <row r="280" spans="1:2" x14ac:dyDescent="0.25">
      <c r="A280" s="13">
        <v>2014</v>
      </c>
      <c r="B280" s="14" t="s">
        <v>891</v>
      </c>
    </row>
    <row r="281" spans="1:2" x14ac:dyDescent="0.25">
      <c r="A281" s="11">
        <v>2014</v>
      </c>
      <c r="B281" s="12" t="s">
        <v>892</v>
      </c>
    </row>
    <row r="282" spans="1:2" x14ac:dyDescent="0.25">
      <c r="A282" s="11">
        <v>2014</v>
      </c>
      <c r="B282" s="12" t="s">
        <v>895</v>
      </c>
    </row>
    <row r="283" spans="1:2" x14ac:dyDescent="0.25">
      <c r="A283" s="11">
        <v>2014</v>
      </c>
      <c r="B283" s="12" t="s">
        <v>900</v>
      </c>
    </row>
    <row r="284" spans="1:2" x14ac:dyDescent="0.25">
      <c r="A284" s="11">
        <v>2014</v>
      </c>
      <c r="B284" s="12" t="s">
        <v>902</v>
      </c>
    </row>
    <row r="285" spans="1:2" x14ac:dyDescent="0.25">
      <c r="A285" s="11">
        <v>2014</v>
      </c>
      <c r="B285" s="12" t="s">
        <v>904</v>
      </c>
    </row>
    <row r="286" spans="1:2" x14ac:dyDescent="0.25">
      <c r="A286" s="13">
        <v>2014</v>
      </c>
      <c r="B286" s="14" t="s">
        <v>907</v>
      </c>
    </row>
    <row r="287" spans="1:2" x14ac:dyDescent="0.25">
      <c r="A287" s="13">
        <v>2014</v>
      </c>
      <c r="B287" s="14" t="s">
        <v>910</v>
      </c>
    </row>
    <row r="288" spans="1:2" x14ac:dyDescent="0.25">
      <c r="A288" s="13">
        <v>2014</v>
      </c>
      <c r="B288" s="14" t="s">
        <v>912</v>
      </c>
    </row>
    <row r="289" spans="1:2" x14ac:dyDescent="0.25">
      <c r="A289" s="11">
        <v>2014</v>
      </c>
      <c r="B289" s="12" t="s">
        <v>915</v>
      </c>
    </row>
    <row r="290" spans="1:2" x14ac:dyDescent="0.25">
      <c r="A290" s="13">
        <v>2014</v>
      </c>
      <c r="B290" s="14" t="s">
        <v>917</v>
      </c>
    </row>
    <row r="291" spans="1:2" x14ac:dyDescent="0.25">
      <c r="A291" s="11">
        <v>2014</v>
      </c>
      <c r="B291" s="12" t="s">
        <v>921</v>
      </c>
    </row>
    <row r="292" spans="1:2" x14ac:dyDescent="0.25">
      <c r="A292" s="13">
        <v>2014</v>
      </c>
      <c r="B292" s="14" t="s">
        <v>922</v>
      </c>
    </row>
    <row r="293" spans="1:2" x14ac:dyDescent="0.25">
      <c r="A293" s="13">
        <v>2014</v>
      </c>
      <c r="B293" s="14" t="s">
        <v>923</v>
      </c>
    </row>
    <row r="294" spans="1:2" x14ac:dyDescent="0.25">
      <c r="A294" s="13">
        <v>2014</v>
      </c>
      <c r="B294" s="14" t="s">
        <v>925</v>
      </c>
    </row>
    <row r="295" spans="1:2" x14ac:dyDescent="0.25">
      <c r="A295" s="11">
        <v>2014</v>
      </c>
      <c r="B295" s="12" t="s">
        <v>928</v>
      </c>
    </row>
    <row r="296" spans="1:2" x14ac:dyDescent="0.25">
      <c r="A296" s="13">
        <v>2014</v>
      </c>
      <c r="B296" s="14" t="s">
        <v>935</v>
      </c>
    </row>
    <row r="297" spans="1:2" x14ac:dyDescent="0.25">
      <c r="A297" s="13">
        <v>2014</v>
      </c>
      <c r="B297" s="14" t="s">
        <v>938</v>
      </c>
    </row>
    <row r="298" spans="1:2" x14ac:dyDescent="0.25">
      <c r="A298" s="11">
        <v>2014</v>
      </c>
      <c r="B298" s="12" t="s">
        <v>940</v>
      </c>
    </row>
    <row r="299" spans="1:2" x14ac:dyDescent="0.25">
      <c r="A299" s="11">
        <v>2014</v>
      </c>
      <c r="B299" s="12" t="s">
        <v>945</v>
      </c>
    </row>
    <row r="300" spans="1:2" x14ac:dyDescent="0.25">
      <c r="A300" s="11">
        <v>2014</v>
      </c>
      <c r="B300" s="12" t="s">
        <v>947</v>
      </c>
    </row>
    <row r="301" spans="1:2" x14ac:dyDescent="0.25">
      <c r="A301" s="13">
        <v>2014</v>
      </c>
      <c r="B301" s="14" t="s">
        <v>951</v>
      </c>
    </row>
    <row r="302" spans="1:2" x14ac:dyDescent="0.25">
      <c r="A302" s="13">
        <v>2014</v>
      </c>
      <c r="B302" s="14" t="s">
        <v>953</v>
      </c>
    </row>
    <row r="303" spans="1:2" x14ac:dyDescent="0.25">
      <c r="A303" s="11">
        <v>2014</v>
      </c>
      <c r="B303" s="12" t="s">
        <v>957</v>
      </c>
    </row>
    <row r="304" spans="1:2" x14ac:dyDescent="0.25">
      <c r="A304" s="13">
        <v>2014</v>
      </c>
      <c r="B304" s="14" t="s">
        <v>959</v>
      </c>
    </row>
    <row r="305" spans="1:2" x14ac:dyDescent="0.25">
      <c r="A305" s="11">
        <v>2014</v>
      </c>
      <c r="B305" s="12" t="s">
        <v>963</v>
      </c>
    </row>
    <row r="306" spans="1:2" x14ac:dyDescent="0.25">
      <c r="A306" s="13">
        <v>2014</v>
      </c>
      <c r="B306" s="14" t="s">
        <v>965</v>
      </c>
    </row>
    <row r="307" spans="1:2" x14ac:dyDescent="0.25">
      <c r="A307" s="11">
        <v>2014</v>
      </c>
      <c r="B307" s="12" t="s">
        <v>967</v>
      </c>
    </row>
    <row r="308" spans="1:2" x14ac:dyDescent="0.25">
      <c r="A308" s="11">
        <v>2014</v>
      </c>
      <c r="B308" s="12" t="s">
        <v>971</v>
      </c>
    </row>
    <row r="309" spans="1:2" x14ac:dyDescent="0.25">
      <c r="A309" s="13">
        <v>2014</v>
      </c>
      <c r="B309" s="14" t="s">
        <v>973</v>
      </c>
    </row>
    <row r="310" spans="1:2" x14ac:dyDescent="0.25">
      <c r="A310" s="11">
        <v>2014</v>
      </c>
      <c r="B310" s="12" t="s">
        <v>977</v>
      </c>
    </row>
    <row r="311" spans="1:2" x14ac:dyDescent="0.25">
      <c r="A311" s="11">
        <v>2014</v>
      </c>
      <c r="B311" s="12" t="s">
        <v>978</v>
      </c>
    </row>
    <row r="312" spans="1:2" x14ac:dyDescent="0.25">
      <c r="A312" s="11">
        <v>2014</v>
      </c>
      <c r="B312" s="12" t="s">
        <v>983</v>
      </c>
    </row>
    <row r="313" spans="1:2" x14ac:dyDescent="0.25">
      <c r="A313" s="11">
        <v>2014</v>
      </c>
      <c r="B313" s="12" t="s">
        <v>989</v>
      </c>
    </row>
    <row r="314" spans="1:2" x14ac:dyDescent="0.25">
      <c r="A314" s="13">
        <v>2014</v>
      </c>
      <c r="B314" s="14" t="s">
        <v>992</v>
      </c>
    </row>
    <row r="315" spans="1:2" x14ac:dyDescent="0.25">
      <c r="A315" s="11">
        <v>2014</v>
      </c>
      <c r="B315" s="12" t="s">
        <v>997</v>
      </c>
    </row>
    <row r="316" spans="1:2" x14ac:dyDescent="0.25">
      <c r="A316" s="11">
        <v>2014</v>
      </c>
      <c r="B316" s="12" t="s">
        <v>1003</v>
      </c>
    </row>
    <row r="317" spans="1:2" x14ac:dyDescent="0.25">
      <c r="A317" s="13">
        <v>2014</v>
      </c>
      <c r="B317" s="14" t="s">
        <v>1004</v>
      </c>
    </row>
    <row r="318" spans="1:2" x14ac:dyDescent="0.25">
      <c r="A318" s="11">
        <v>2014</v>
      </c>
      <c r="B318" s="12" t="s">
        <v>1005</v>
      </c>
    </row>
    <row r="319" spans="1:2" x14ac:dyDescent="0.25">
      <c r="A319" s="13">
        <v>2014</v>
      </c>
      <c r="B319" s="14" t="s">
        <v>1009</v>
      </c>
    </row>
    <row r="320" spans="1:2" x14ac:dyDescent="0.25">
      <c r="A320" s="13">
        <v>2014</v>
      </c>
      <c r="B320" s="14" t="s">
        <v>1012</v>
      </c>
    </row>
    <row r="321" spans="1:2" x14ac:dyDescent="0.25">
      <c r="A321" s="11">
        <v>2014</v>
      </c>
      <c r="B321" s="12" t="s">
        <v>1016</v>
      </c>
    </row>
    <row r="322" spans="1:2" x14ac:dyDescent="0.25">
      <c r="A322" s="11">
        <v>2014</v>
      </c>
      <c r="B322" s="12" t="s">
        <v>1023</v>
      </c>
    </row>
    <row r="323" spans="1:2" x14ac:dyDescent="0.25">
      <c r="A323" s="13">
        <v>2014</v>
      </c>
      <c r="B323" s="14" t="s">
        <v>1027</v>
      </c>
    </row>
    <row r="324" spans="1:2" x14ac:dyDescent="0.25">
      <c r="A324" s="11">
        <v>2014</v>
      </c>
      <c r="B324" s="12" t="s">
        <v>1033</v>
      </c>
    </row>
    <row r="325" spans="1:2" x14ac:dyDescent="0.25">
      <c r="A325" s="13">
        <v>2014</v>
      </c>
      <c r="B325" s="14" t="s">
        <v>1035</v>
      </c>
    </row>
    <row r="326" spans="1:2" x14ac:dyDescent="0.25">
      <c r="A326" s="13">
        <v>2014</v>
      </c>
      <c r="B326" s="14" t="s">
        <v>1038</v>
      </c>
    </row>
    <row r="327" spans="1:2" x14ac:dyDescent="0.25">
      <c r="A327" s="11">
        <v>2014</v>
      </c>
      <c r="B327" s="12" t="s">
        <v>1042</v>
      </c>
    </row>
    <row r="328" spans="1:2" x14ac:dyDescent="0.25">
      <c r="A328" s="13">
        <v>2014</v>
      </c>
      <c r="B328" s="14" t="s">
        <v>1044</v>
      </c>
    </row>
    <row r="329" spans="1:2" x14ac:dyDescent="0.25">
      <c r="A329" s="11">
        <v>2014</v>
      </c>
      <c r="B329" s="12" t="s">
        <v>1046</v>
      </c>
    </row>
    <row r="330" spans="1:2" x14ac:dyDescent="0.25">
      <c r="A330" s="13">
        <v>2014</v>
      </c>
      <c r="B330" s="14" t="s">
        <v>1051</v>
      </c>
    </row>
    <row r="331" spans="1:2" x14ac:dyDescent="0.25">
      <c r="A331" s="13">
        <v>2014</v>
      </c>
      <c r="B331" s="14" t="s">
        <v>1055</v>
      </c>
    </row>
    <row r="332" spans="1:2" x14ac:dyDescent="0.25">
      <c r="A332" s="11">
        <v>2014</v>
      </c>
      <c r="B332" s="12" t="s">
        <v>1064</v>
      </c>
    </row>
    <row r="333" spans="1:2" x14ac:dyDescent="0.25">
      <c r="A333" s="13">
        <v>2014</v>
      </c>
      <c r="B333" s="14" t="s">
        <v>1067</v>
      </c>
    </row>
    <row r="334" spans="1:2" x14ac:dyDescent="0.25">
      <c r="A334" s="11">
        <v>2014</v>
      </c>
      <c r="B334" s="12" t="s">
        <v>1070</v>
      </c>
    </row>
    <row r="335" spans="1:2" x14ac:dyDescent="0.25">
      <c r="A335" s="13">
        <v>2014</v>
      </c>
      <c r="B335" s="14" t="s">
        <v>1074</v>
      </c>
    </row>
    <row r="336" spans="1:2" x14ac:dyDescent="0.25">
      <c r="A336" s="11">
        <v>2014</v>
      </c>
      <c r="B336" s="12" t="s">
        <v>1076</v>
      </c>
    </row>
    <row r="337" spans="1:2" x14ac:dyDescent="0.25">
      <c r="A337" s="13">
        <v>2014</v>
      </c>
      <c r="B337" s="14" t="s">
        <v>1077</v>
      </c>
    </row>
    <row r="338" spans="1:2" x14ac:dyDescent="0.25">
      <c r="A338" s="11">
        <v>2014</v>
      </c>
      <c r="B338" s="12" t="s">
        <v>1079</v>
      </c>
    </row>
    <row r="339" spans="1:2" x14ac:dyDescent="0.25">
      <c r="A339" s="11">
        <v>2014</v>
      </c>
      <c r="B339" s="12" t="s">
        <v>1084</v>
      </c>
    </row>
    <row r="340" spans="1:2" x14ac:dyDescent="0.25">
      <c r="A340" s="13">
        <v>2014</v>
      </c>
      <c r="B340" s="14" t="s">
        <v>1088</v>
      </c>
    </row>
    <row r="341" spans="1:2" x14ac:dyDescent="0.25">
      <c r="A341" s="11">
        <v>2014</v>
      </c>
      <c r="B341" s="12" t="s">
        <v>1093</v>
      </c>
    </row>
    <row r="342" spans="1:2" x14ac:dyDescent="0.25">
      <c r="A342" s="13">
        <v>2014</v>
      </c>
      <c r="B342" s="14" t="s">
        <v>1095</v>
      </c>
    </row>
    <row r="343" spans="1:2" x14ac:dyDescent="0.25">
      <c r="A343" s="13">
        <v>2014</v>
      </c>
      <c r="B343" s="14" t="s">
        <v>1097</v>
      </c>
    </row>
    <row r="344" spans="1:2" x14ac:dyDescent="0.25">
      <c r="A344" s="11">
        <v>2014</v>
      </c>
      <c r="B344" s="12" t="s">
        <v>1099</v>
      </c>
    </row>
    <row r="345" spans="1:2" x14ac:dyDescent="0.25">
      <c r="A345" s="11">
        <v>2014</v>
      </c>
      <c r="B345" s="12" t="s">
        <v>1102</v>
      </c>
    </row>
    <row r="346" spans="1:2" x14ac:dyDescent="0.25">
      <c r="A346" s="13">
        <v>2014</v>
      </c>
      <c r="B346" s="14" t="s">
        <v>1104</v>
      </c>
    </row>
    <row r="347" spans="1:2" x14ac:dyDescent="0.25">
      <c r="A347" s="11">
        <v>2014</v>
      </c>
      <c r="B347" s="12" t="s">
        <v>1111</v>
      </c>
    </row>
    <row r="348" spans="1:2" x14ac:dyDescent="0.25">
      <c r="A348" s="13">
        <v>2014</v>
      </c>
      <c r="B348" s="14" t="s">
        <v>1113</v>
      </c>
    </row>
    <row r="349" spans="1:2" x14ac:dyDescent="0.25">
      <c r="A349" s="13">
        <v>2014</v>
      </c>
      <c r="B349" s="14" t="s">
        <v>1115</v>
      </c>
    </row>
    <row r="350" spans="1:2" x14ac:dyDescent="0.25">
      <c r="A350" s="13">
        <v>2014</v>
      </c>
      <c r="B350" s="14" t="s">
        <v>1121</v>
      </c>
    </row>
    <row r="351" spans="1:2" x14ac:dyDescent="0.25">
      <c r="A351" s="11">
        <v>2014</v>
      </c>
      <c r="B351" s="12" t="s">
        <v>1122</v>
      </c>
    </row>
    <row r="352" spans="1:2" x14ac:dyDescent="0.25">
      <c r="A352" s="11">
        <v>2014</v>
      </c>
      <c r="B352" s="12" t="s">
        <v>1129</v>
      </c>
    </row>
    <row r="353" spans="1:2" x14ac:dyDescent="0.25">
      <c r="A353" s="11">
        <v>2014</v>
      </c>
      <c r="B353" s="12" t="s">
        <v>1131</v>
      </c>
    </row>
    <row r="354" spans="1:2" x14ac:dyDescent="0.25">
      <c r="A354" s="13">
        <v>2014</v>
      </c>
      <c r="B354" s="14" t="s">
        <v>1138</v>
      </c>
    </row>
    <row r="355" spans="1:2" x14ac:dyDescent="0.25">
      <c r="A355" s="13">
        <v>2014</v>
      </c>
      <c r="B355" s="14" t="s">
        <v>1140</v>
      </c>
    </row>
    <row r="356" spans="1:2" x14ac:dyDescent="0.25">
      <c r="A356" s="13">
        <v>2014</v>
      </c>
      <c r="B356" s="14" t="s">
        <v>1143</v>
      </c>
    </row>
    <row r="357" spans="1:2" x14ac:dyDescent="0.25">
      <c r="A357" s="11">
        <v>2014</v>
      </c>
      <c r="B357" s="12" t="s">
        <v>1145</v>
      </c>
    </row>
    <row r="358" spans="1:2" x14ac:dyDescent="0.25">
      <c r="A358" s="11">
        <v>2014</v>
      </c>
      <c r="B358" s="12" t="s">
        <v>1148</v>
      </c>
    </row>
    <row r="359" spans="1:2" x14ac:dyDescent="0.25">
      <c r="A359" s="11">
        <v>2014</v>
      </c>
      <c r="B359" s="12" t="s">
        <v>1151</v>
      </c>
    </row>
    <row r="360" spans="1:2" x14ac:dyDescent="0.25">
      <c r="A360" s="13">
        <v>2014</v>
      </c>
      <c r="B360" s="14" t="s">
        <v>1152</v>
      </c>
    </row>
    <row r="361" spans="1:2" x14ac:dyDescent="0.25">
      <c r="A361" s="13">
        <v>2014</v>
      </c>
      <c r="B361" s="14" t="s">
        <v>1161</v>
      </c>
    </row>
    <row r="362" spans="1:2" x14ac:dyDescent="0.25">
      <c r="A362" s="13">
        <v>2014</v>
      </c>
      <c r="B362" s="14" t="s">
        <v>1163</v>
      </c>
    </row>
    <row r="363" spans="1:2" x14ac:dyDescent="0.25">
      <c r="A363" s="11">
        <v>2014</v>
      </c>
      <c r="B363" s="12" t="s">
        <v>1164</v>
      </c>
    </row>
    <row r="364" spans="1:2" x14ac:dyDescent="0.25">
      <c r="A364" s="11">
        <v>2014</v>
      </c>
      <c r="B364" s="12" t="s">
        <v>1167</v>
      </c>
    </row>
    <row r="365" spans="1:2" x14ac:dyDescent="0.25">
      <c r="A365" s="11">
        <v>2014</v>
      </c>
      <c r="B365" s="12" t="s">
        <v>1172</v>
      </c>
    </row>
    <row r="366" spans="1:2" x14ac:dyDescent="0.25">
      <c r="A366" s="13">
        <v>2014</v>
      </c>
      <c r="B366" s="14" t="s">
        <v>1173</v>
      </c>
    </row>
    <row r="367" spans="1:2" x14ac:dyDescent="0.25">
      <c r="A367" s="11">
        <v>2014</v>
      </c>
      <c r="B367" s="12" t="s">
        <v>1177</v>
      </c>
    </row>
    <row r="368" spans="1:2" x14ac:dyDescent="0.25">
      <c r="A368" s="13">
        <v>2014</v>
      </c>
      <c r="B368" s="14" t="s">
        <v>1178</v>
      </c>
    </row>
    <row r="369" spans="1:2" x14ac:dyDescent="0.25">
      <c r="A369" s="11">
        <v>2014</v>
      </c>
      <c r="B369" s="12" t="s">
        <v>1181</v>
      </c>
    </row>
    <row r="370" spans="1:2" x14ac:dyDescent="0.25">
      <c r="A370" s="11">
        <v>2014</v>
      </c>
      <c r="B370" s="12" t="s">
        <v>1183</v>
      </c>
    </row>
    <row r="371" spans="1:2" x14ac:dyDescent="0.25">
      <c r="A371" s="13">
        <v>2014</v>
      </c>
      <c r="B371" s="14" t="s">
        <v>1186</v>
      </c>
    </row>
    <row r="372" spans="1:2" x14ac:dyDescent="0.25">
      <c r="A372" s="13">
        <v>2014</v>
      </c>
      <c r="B372" s="14" t="s">
        <v>1190</v>
      </c>
    </row>
    <row r="373" spans="1:2" x14ac:dyDescent="0.25">
      <c r="A373" s="13">
        <v>2014</v>
      </c>
      <c r="B373" s="14" t="s">
        <v>1193</v>
      </c>
    </row>
    <row r="374" spans="1:2" x14ac:dyDescent="0.25">
      <c r="A374" s="11">
        <v>2014</v>
      </c>
      <c r="B374" s="12" t="s">
        <v>1196</v>
      </c>
    </row>
    <row r="375" spans="1:2" x14ac:dyDescent="0.25">
      <c r="A375" s="11">
        <v>2014</v>
      </c>
      <c r="B375" s="12" t="s">
        <v>1198</v>
      </c>
    </row>
    <row r="376" spans="1:2" x14ac:dyDescent="0.25">
      <c r="A376" s="13">
        <v>2014</v>
      </c>
      <c r="B376" s="14" t="s">
        <v>1200</v>
      </c>
    </row>
    <row r="377" spans="1:2" x14ac:dyDescent="0.25">
      <c r="A377" s="13">
        <v>2014</v>
      </c>
      <c r="B377" s="14" t="s">
        <v>1207</v>
      </c>
    </row>
    <row r="378" spans="1:2" x14ac:dyDescent="0.25">
      <c r="A378" s="11">
        <v>2014</v>
      </c>
      <c r="B378" s="12" t="s">
        <v>1209</v>
      </c>
    </row>
    <row r="379" spans="1:2" x14ac:dyDescent="0.25">
      <c r="A379" s="13">
        <v>2014</v>
      </c>
      <c r="B379" s="14" t="s">
        <v>1211</v>
      </c>
    </row>
    <row r="380" spans="1:2" x14ac:dyDescent="0.25">
      <c r="A380" s="11">
        <v>2014</v>
      </c>
      <c r="B380" s="12" t="s">
        <v>1212</v>
      </c>
    </row>
    <row r="381" spans="1:2" x14ac:dyDescent="0.25">
      <c r="A381" s="13">
        <v>2014</v>
      </c>
      <c r="B381" s="14" t="s">
        <v>1214</v>
      </c>
    </row>
    <row r="382" spans="1:2" x14ac:dyDescent="0.25">
      <c r="A382" s="11">
        <v>2014</v>
      </c>
      <c r="B382" s="12" t="s">
        <v>1221</v>
      </c>
    </row>
    <row r="383" spans="1:2" x14ac:dyDescent="0.25">
      <c r="A383" s="13">
        <v>2014</v>
      </c>
      <c r="B383" s="14" t="s">
        <v>1223</v>
      </c>
    </row>
    <row r="384" spans="1:2" x14ac:dyDescent="0.25">
      <c r="A384" s="11">
        <v>2014</v>
      </c>
      <c r="B384" s="12" t="s">
        <v>1230</v>
      </c>
    </row>
    <row r="385" spans="1:2" x14ac:dyDescent="0.25">
      <c r="A385" s="11">
        <v>2014</v>
      </c>
      <c r="B385" s="12" t="s">
        <v>1234</v>
      </c>
    </row>
    <row r="386" spans="1:2" x14ac:dyDescent="0.25">
      <c r="A386" s="11">
        <v>2014</v>
      </c>
      <c r="B386" s="12" t="s">
        <v>1241</v>
      </c>
    </row>
    <row r="387" spans="1:2" x14ac:dyDescent="0.25">
      <c r="A387" s="13">
        <v>2014</v>
      </c>
      <c r="B387" s="14" t="s">
        <v>1242</v>
      </c>
    </row>
    <row r="388" spans="1:2" x14ac:dyDescent="0.25">
      <c r="A388" s="11">
        <v>2014</v>
      </c>
      <c r="B388" s="12" t="s">
        <v>1249</v>
      </c>
    </row>
    <row r="389" spans="1:2" x14ac:dyDescent="0.25">
      <c r="A389" s="13">
        <v>2014</v>
      </c>
      <c r="B389" s="14" t="s">
        <v>1251</v>
      </c>
    </row>
    <row r="390" spans="1:2" x14ac:dyDescent="0.25">
      <c r="A390" s="13">
        <v>2014</v>
      </c>
      <c r="B390" s="14" t="s">
        <v>1254</v>
      </c>
    </row>
    <row r="391" spans="1:2" x14ac:dyDescent="0.25">
      <c r="A391" s="13">
        <v>2014</v>
      </c>
      <c r="B391" s="14" t="s">
        <v>1258</v>
      </c>
    </row>
    <row r="392" spans="1:2" x14ac:dyDescent="0.25">
      <c r="A392" s="11">
        <v>2014</v>
      </c>
      <c r="B392" s="12" t="s">
        <v>1260</v>
      </c>
    </row>
    <row r="393" spans="1:2" x14ac:dyDescent="0.25">
      <c r="A393" s="11">
        <v>2014</v>
      </c>
      <c r="B393" s="12" t="s">
        <v>1263</v>
      </c>
    </row>
    <row r="394" spans="1:2" x14ac:dyDescent="0.25">
      <c r="A394" s="11">
        <v>2014</v>
      </c>
      <c r="B394" s="12" t="s">
        <v>1267</v>
      </c>
    </row>
    <row r="395" spans="1:2" x14ac:dyDescent="0.25">
      <c r="A395" s="13">
        <v>2014</v>
      </c>
      <c r="B395" s="14" t="s">
        <v>1271</v>
      </c>
    </row>
    <row r="396" spans="1:2" x14ac:dyDescent="0.25">
      <c r="A396" s="13">
        <v>2014</v>
      </c>
      <c r="B396" s="14" t="s">
        <v>1273</v>
      </c>
    </row>
    <row r="397" spans="1:2" x14ac:dyDescent="0.25">
      <c r="A397" s="13">
        <v>2014</v>
      </c>
      <c r="B397" s="14" t="s">
        <v>1275</v>
      </c>
    </row>
    <row r="398" spans="1:2" x14ac:dyDescent="0.25">
      <c r="A398" s="13">
        <v>2014</v>
      </c>
      <c r="B398" s="14" t="s">
        <v>1277</v>
      </c>
    </row>
    <row r="399" spans="1:2" x14ac:dyDescent="0.25">
      <c r="A399" s="11">
        <v>2014</v>
      </c>
      <c r="B399" s="12" t="s">
        <v>1279</v>
      </c>
    </row>
    <row r="400" spans="1:2" x14ac:dyDescent="0.25">
      <c r="A400" s="11">
        <v>2014</v>
      </c>
      <c r="B400" s="12" t="s">
        <v>1282</v>
      </c>
    </row>
    <row r="401" spans="1:2" x14ac:dyDescent="0.25">
      <c r="A401" s="11">
        <v>2014</v>
      </c>
      <c r="B401" s="12" t="s">
        <v>1286</v>
      </c>
    </row>
    <row r="402" spans="1:2" x14ac:dyDescent="0.25">
      <c r="A402" s="13">
        <v>2014</v>
      </c>
      <c r="B402" s="14" t="s">
        <v>1287</v>
      </c>
    </row>
    <row r="403" spans="1:2" x14ac:dyDescent="0.25">
      <c r="A403" s="11">
        <v>2014</v>
      </c>
      <c r="B403" s="12" t="s">
        <v>1288</v>
      </c>
    </row>
    <row r="404" spans="1:2" x14ac:dyDescent="0.25">
      <c r="A404" s="13">
        <v>2014</v>
      </c>
      <c r="B404" s="14" t="s">
        <v>1289</v>
      </c>
    </row>
    <row r="405" spans="1:2" x14ac:dyDescent="0.25">
      <c r="A405" s="11">
        <v>2014</v>
      </c>
      <c r="B405" s="12" t="s">
        <v>1295</v>
      </c>
    </row>
    <row r="406" spans="1:2" x14ac:dyDescent="0.25">
      <c r="A406" s="11">
        <v>2014</v>
      </c>
      <c r="B406" s="12" t="s">
        <v>1298</v>
      </c>
    </row>
    <row r="407" spans="1:2" x14ac:dyDescent="0.25">
      <c r="A407" s="11">
        <v>2014</v>
      </c>
      <c r="B407" s="12" t="s">
        <v>1301</v>
      </c>
    </row>
    <row r="408" spans="1:2" x14ac:dyDescent="0.25">
      <c r="A408" s="11">
        <v>2014</v>
      </c>
      <c r="B408" s="12" t="s">
        <v>1303</v>
      </c>
    </row>
    <row r="409" spans="1:2" x14ac:dyDescent="0.25">
      <c r="A409" s="13">
        <v>2014</v>
      </c>
      <c r="B409" s="14" t="s">
        <v>1310</v>
      </c>
    </row>
    <row r="410" spans="1:2" x14ac:dyDescent="0.25">
      <c r="A410" s="13">
        <v>2014</v>
      </c>
      <c r="B410" s="14" t="s">
        <v>1312</v>
      </c>
    </row>
    <row r="411" spans="1:2" x14ac:dyDescent="0.25">
      <c r="A411" s="13">
        <v>2014</v>
      </c>
      <c r="B411" s="14" t="s">
        <v>1320</v>
      </c>
    </row>
    <row r="412" spans="1:2" x14ac:dyDescent="0.25">
      <c r="A412" s="13">
        <v>2014</v>
      </c>
      <c r="B412" s="14" t="s">
        <v>1327</v>
      </c>
    </row>
    <row r="413" spans="1:2" x14ac:dyDescent="0.25">
      <c r="A413" s="13">
        <v>2014</v>
      </c>
      <c r="B413" s="14" t="s">
        <v>1330</v>
      </c>
    </row>
    <row r="414" spans="1:2" x14ac:dyDescent="0.25">
      <c r="A414" s="11">
        <v>2014</v>
      </c>
      <c r="B414" s="12" t="s">
        <v>1332</v>
      </c>
    </row>
    <row r="415" spans="1:2" x14ac:dyDescent="0.25">
      <c r="A415" s="11">
        <v>2014</v>
      </c>
      <c r="B415" s="12" t="s">
        <v>1334</v>
      </c>
    </row>
    <row r="416" spans="1:2" x14ac:dyDescent="0.25">
      <c r="A416" s="13">
        <v>2014</v>
      </c>
      <c r="B416" s="14" t="s">
        <v>1335</v>
      </c>
    </row>
    <row r="417" spans="1:2" x14ac:dyDescent="0.25">
      <c r="A417" s="11">
        <v>2014</v>
      </c>
      <c r="B417" s="12" t="s">
        <v>1338</v>
      </c>
    </row>
    <row r="418" spans="1:2" x14ac:dyDescent="0.25">
      <c r="A418" s="11">
        <v>2014</v>
      </c>
      <c r="B418" s="12" t="s">
        <v>1339</v>
      </c>
    </row>
    <row r="419" spans="1:2" x14ac:dyDescent="0.25">
      <c r="A419" s="13">
        <v>2014</v>
      </c>
      <c r="B419" s="14" t="s">
        <v>1341</v>
      </c>
    </row>
    <row r="420" spans="1:2" x14ac:dyDescent="0.25">
      <c r="A420" s="13">
        <v>2014</v>
      </c>
      <c r="B420" s="14" t="s">
        <v>1343</v>
      </c>
    </row>
    <row r="421" spans="1:2" x14ac:dyDescent="0.25">
      <c r="A421" s="11">
        <v>2014</v>
      </c>
      <c r="B421" s="12" t="s">
        <v>1346</v>
      </c>
    </row>
    <row r="422" spans="1:2" x14ac:dyDescent="0.25">
      <c r="A422" s="11">
        <v>2014</v>
      </c>
      <c r="B422" s="12" t="s">
        <v>1356</v>
      </c>
    </row>
    <row r="423" spans="1:2" x14ac:dyDescent="0.25">
      <c r="A423" s="13">
        <v>2014</v>
      </c>
      <c r="B423" s="14" t="s">
        <v>1357</v>
      </c>
    </row>
    <row r="424" spans="1:2" x14ac:dyDescent="0.25">
      <c r="A424" s="13">
        <v>2014</v>
      </c>
      <c r="B424" s="14" t="s">
        <v>1359</v>
      </c>
    </row>
    <row r="425" spans="1:2" x14ac:dyDescent="0.25">
      <c r="A425" s="11">
        <v>2014</v>
      </c>
      <c r="B425" s="12" t="s">
        <v>1361</v>
      </c>
    </row>
    <row r="426" spans="1:2" x14ac:dyDescent="0.25">
      <c r="A426" s="11">
        <v>2014</v>
      </c>
      <c r="B426" s="12" t="s">
        <v>1368</v>
      </c>
    </row>
    <row r="427" spans="1:2" x14ac:dyDescent="0.25">
      <c r="A427" s="13">
        <v>2014</v>
      </c>
      <c r="B427" s="14" t="s">
        <v>1369</v>
      </c>
    </row>
    <row r="428" spans="1:2" x14ac:dyDescent="0.25">
      <c r="A428" s="11">
        <v>2014</v>
      </c>
      <c r="B428" s="12" t="s">
        <v>1371</v>
      </c>
    </row>
    <row r="429" spans="1:2" x14ac:dyDescent="0.25">
      <c r="A429" s="11">
        <v>2014</v>
      </c>
      <c r="B429" s="12" t="s">
        <v>1373</v>
      </c>
    </row>
    <row r="430" spans="1:2" x14ac:dyDescent="0.25">
      <c r="A430" s="13">
        <v>2014</v>
      </c>
      <c r="B430" s="14" t="s">
        <v>1375</v>
      </c>
    </row>
    <row r="431" spans="1:2" x14ac:dyDescent="0.25">
      <c r="A431" s="13">
        <v>2014</v>
      </c>
      <c r="B431" s="14" t="s">
        <v>1378</v>
      </c>
    </row>
    <row r="432" spans="1:2" x14ac:dyDescent="0.25">
      <c r="A432" s="11">
        <v>2014</v>
      </c>
      <c r="B432" s="12" t="s">
        <v>1381</v>
      </c>
    </row>
    <row r="433" spans="1:2" x14ac:dyDescent="0.25">
      <c r="A433" s="13">
        <v>2014</v>
      </c>
      <c r="B433" s="14" t="s">
        <v>1383</v>
      </c>
    </row>
    <row r="434" spans="1:2" x14ac:dyDescent="0.25">
      <c r="A434" s="11">
        <v>2014</v>
      </c>
      <c r="B434" s="12" t="s">
        <v>1385</v>
      </c>
    </row>
    <row r="435" spans="1:2" x14ac:dyDescent="0.25">
      <c r="A435" s="11">
        <v>2014</v>
      </c>
      <c r="B435" s="12" t="s">
        <v>1392</v>
      </c>
    </row>
    <row r="436" spans="1:2" x14ac:dyDescent="0.25">
      <c r="A436" s="11">
        <v>2014</v>
      </c>
      <c r="B436" s="12" t="s">
        <v>1393</v>
      </c>
    </row>
    <row r="437" spans="1:2" x14ac:dyDescent="0.25">
      <c r="A437" s="13">
        <v>2014</v>
      </c>
      <c r="B437" s="14" t="s">
        <v>1394</v>
      </c>
    </row>
    <row r="438" spans="1:2" x14ac:dyDescent="0.25">
      <c r="A438" s="13">
        <v>2014</v>
      </c>
      <c r="B438" s="14" t="s">
        <v>1401</v>
      </c>
    </row>
    <row r="439" spans="1:2" x14ac:dyDescent="0.25">
      <c r="A439" s="13">
        <v>2014</v>
      </c>
      <c r="B439" s="14" t="s">
        <v>1405</v>
      </c>
    </row>
    <row r="440" spans="1:2" x14ac:dyDescent="0.25">
      <c r="A440" s="13">
        <v>2014</v>
      </c>
      <c r="B440" s="14" t="s">
        <v>1408</v>
      </c>
    </row>
    <row r="441" spans="1:2" x14ac:dyDescent="0.25">
      <c r="A441" s="13">
        <v>2014</v>
      </c>
      <c r="B441" s="14" t="s">
        <v>1412</v>
      </c>
    </row>
    <row r="442" spans="1:2" x14ac:dyDescent="0.25">
      <c r="A442" s="11">
        <v>2014</v>
      </c>
      <c r="B442" s="12" t="s">
        <v>1413</v>
      </c>
    </row>
    <row r="443" spans="1:2" x14ac:dyDescent="0.25">
      <c r="A443" s="11">
        <v>2014</v>
      </c>
      <c r="B443" s="12" t="s">
        <v>1414</v>
      </c>
    </row>
    <row r="444" spans="1:2" x14ac:dyDescent="0.25">
      <c r="A444" s="11">
        <v>2014</v>
      </c>
      <c r="B444" s="12" t="s">
        <v>1417</v>
      </c>
    </row>
    <row r="445" spans="1:2" x14ac:dyDescent="0.25">
      <c r="A445" s="13">
        <v>2014</v>
      </c>
      <c r="B445" s="14" t="s">
        <v>1423</v>
      </c>
    </row>
    <row r="446" spans="1:2" x14ac:dyDescent="0.25">
      <c r="A446" s="11">
        <v>2014</v>
      </c>
      <c r="B446" s="12" t="s">
        <v>1424</v>
      </c>
    </row>
    <row r="447" spans="1:2" x14ac:dyDescent="0.25">
      <c r="A447" s="11">
        <v>2014</v>
      </c>
      <c r="B447" s="12" t="s">
        <v>1426</v>
      </c>
    </row>
    <row r="448" spans="1:2" x14ac:dyDescent="0.25">
      <c r="A448" s="13">
        <v>2014</v>
      </c>
      <c r="B448" s="14" t="s">
        <v>1429</v>
      </c>
    </row>
    <row r="449" spans="1:2" x14ac:dyDescent="0.25">
      <c r="A449" s="11">
        <v>2014</v>
      </c>
      <c r="B449" s="12" t="s">
        <v>1431</v>
      </c>
    </row>
    <row r="450" spans="1:2" x14ac:dyDescent="0.25">
      <c r="A450" s="11">
        <v>2014</v>
      </c>
      <c r="B450" s="12" t="s">
        <v>1433</v>
      </c>
    </row>
    <row r="451" spans="1:2" x14ac:dyDescent="0.25">
      <c r="A451" s="11">
        <v>2014</v>
      </c>
      <c r="B451" s="12" t="s">
        <v>1436</v>
      </c>
    </row>
    <row r="452" spans="1:2" x14ac:dyDescent="0.25">
      <c r="A452" s="13">
        <v>2014</v>
      </c>
      <c r="B452" s="14" t="s">
        <v>1438</v>
      </c>
    </row>
    <row r="453" spans="1:2" x14ac:dyDescent="0.25">
      <c r="A453" s="13">
        <v>2014</v>
      </c>
      <c r="B453" s="14" t="s">
        <v>1443</v>
      </c>
    </row>
    <row r="454" spans="1:2" x14ac:dyDescent="0.25">
      <c r="A454" s="11">
        <v>2014</v>
      </c>
      <c r="B454" s="12" t="s">
        <v>1446</v>
      </c>
    </row>
    <row r="455" spans="1:2" x14ac:dyDescent="0.25">
      <c r="A455" s="13">
        <v>2014</v>
      </c>
      <c r="B455" s="14" t="s">
        <v>1448</v>
      </c>
    </row>
    <row r="456" spans="1:2" x14ac:dyDescent="0.25">
      <c r="A456" s="13">
        <v>2014</v>
      </c>
      <c r="B456" s="14" t="s">
        <v>1452</v>
      </c>
    </row>
    <row r="457" spans="1:2" x14ac:dyDescent="0.25">
      <c r="A457" s="11">
        <v>2014</v>
      </c>
      <c r="B457" s="12" t="s">
        <v>1457</v>
      </c>
    </row>
    <row r="458" spans="1:2" x14ac:dyDescent="0.25">
      <c r="A458" s="13">
        <v>2014</v>
      </c>
      <c r="B458" s="14" t="s">
        <v>1459</v>
      </c>
    </row>
    <row r="459" spans="1:2" x14ac:dyDescent="0.25">
      <c r="A459" s="13">
        <v>2014</v>
      </c>
      <c r="B459" s="14" t="s">
        <v>1463</v>
      </c>
    </row>
    <row r="460" spans="1:2" x14ac:dyDescent="0.25">
      <c r="A460" s="11">
        <v>2014</v>
      </c>
      <c r="B460" s="12" t="s">
        <v>1466</v>
      </c>
    </row>
    <row r="461" spans="1:2" x14ac:dyDescent="0.25">
      <c r="A461" s="11">
        <v>2014</v>
      </c>
      <c r="B461" s="12" t="s">
        <v>1467</v>
      </c>
    </row>
    <row r="462" spans="1:2" x14ac:dyDescent="0.25">
      <c r="A462" s="13">
        <v>2014</v>
      </c>
      <c r="B462" s="14" t="s">
        <v>1471</v>
      </c>
    </row>
    <row r="463" spans="1:2" x14ac:dyDescent="0.25">
      <c r="A463" s="13">
        <v>2014</v>
      </c>
      <c r="B463" s="14" t="s">
        <v>1474</v>
      </c>
    </row>
    <row r="464" spans="1:2" x14ac:dyDescent="0.25">
      <c r="A464" s="13">
        <v>2014</v>
      </c>
      <c r="B464" s="14" t="s">
        <v>1475</v>
      </c>
    </row>
    <row r="465" spans="1:2" x14ac:dyDescent="0.25">
      <c r="A465" s="13">
        <v>2014</v>
      </c>
      <c r="B465" s="14" t="s">
        <v>1477</v>
      </c>
    </row>
    <row r="466" spans="1:2" x14ac:dyDescent="0.25">
      <c r="A466" s="11">
        <v>2014</v>
      </c>
      <c r="B466" s="12" t="s">
        <v>1478</v>
      </c>
    </row>
    <row r="467" spans="1:2" x14ac:dyDescent="0.25">
      <c r="A467" s="11">
        <v>2014</v>
      </c>
      <c r="B467" s="12" t="s">
        <v>1483</v>
      </c>
    </row>
    <row r="468" spans="1:2" x14ac:dyDescent="0.25">
      <c r="A468" s="13">
        <v>2014</v>
      </c>
      <c r="B468" s="14" t="s">
        <v>1485</v>
      </c>
    </row>
    <row r="469" spans="1:2" x14ac:dyDescent="0.25">
      <c r="A469" s="13">
        <v>2014</v>
      </c>
      <c r="B469" s="14" t="s">
        <v>1487</v>
      </c>
    </row>
    <row r="470" spans="1:2" x14ac:dyDescent="0.25">
      <c r="A470" s="11">
        <v>2014</v>
      </c>
      <c r="B470" s="12" t="s">
        <v>1489</v>
      </c>
    </row>
    <row r="471" spans="1:2" x14ac:dyDescent="0.25">
      <c r="A471" s="13">
        <v>2014</v>
      </c>
      <c r="B471" s="14" t="s">
        <v>1494</v>
      </c>
    </row>
    <row r="472" spans="1:2" x14ac:dyDescent="0.25">
      <c r="A472" s="13">
        <v>2014</v>
      </c>
      <c r="B472" s="14" t="s">
        <v>1495</v>
      </c>
    </row>
    <row r="473" spans="1:2" x14ac:dyDescent="0.25">
      <c r="A473" s="13">
        <v>2014</v>
      </c>
      <c r="B473" s="14" t="s">
        <v>1497</v>
      </c>
    </row>
    <row r="474" spans="1:2" x14ac:dyDescent="0.25">
      <c r="A474" s="11">
        <v>2014</v>
      </c>
      <c r="B474" s="12" t="s">
        <v>1502</v>
      </c>
    </row>
    <row r="475" spans="1:2" x14ac:dyDescent="0.25">
      <c r="A475" s="11">
        <v>2014</v>
      </c>
      <c r="B475" s="12" t="s">
        <v>1505</v>
      </c>
    </row>
    <row r="476" spans="1:2" x14ac:dyDescent="0.25">
      <c r="A476" s="11">
        <v>2014</v>
      </c>
      <c r="B476" s="12" t="s">
        <v>1507</v>
      </c>
    </row>
    <row r="477" spans="1:2" x14ac:dyDescent="0.25">
      <c r="A477" s="11">
        <v>2014</v>
      </c>
      <c r="B477" s="12" t="s">
        <v>1511</v>
      </c>
    </row>
    <row r="478" spans="1:2" x14ac:dyDescent="0.25">
      <c r="A478" s="11">
        <v>2014</v>
      </c>
      <c r="B478" s="12" t="s">
        <v>1513</v>
      </c>
    </row>
    <row r="479" spans="1:2" x14ac:dyDescent="0.25">
      <c r="A479" s="11">
        <v>2014</v>
      </c>
      <c r="B479" s="12" t="s">
        <v>1514</v>
      </c>
    </row>
    <row r="480" spans="1:2" x14ac:dyDescent="0.25">
      <c r="A480" s="13">
        <v>2014</v>
      </c>
      <c r="B480" s="14" t="s">
        <v>1517</v>
      </c>
    </row>
    <row r="481" spans="1:2" x14ac:dyDescent="0.25">
      <c r="A481" s="13">
        <v>2014</v>
      </c>
      <c r="B481" s="14" t="s">
        <v>1519</v>
      </c>
    </row>
    <row r="482" spans="1:2" x14ac:dyDescent="0.25">
      <c r="A482" s="13">
        <v>2014</v>
      </c>
      <c r="B482" s="14" t="s">
        <v>1521</v>
      </c>
    </row>
    <row r="483" spans="1:2" x14ac:dyDescent="0.25">
      <c r="A483" s="11">
        <v>2014</v>
      </c>
      <c r="B483" s="12" t="s">
        <v>1528</v>
      </c>
    </row>
    <row r="484" spans="1:2" x14ac:dyDescent="0.25">
      <c r="A484" s="13">
        <v>2014</v>
      </c>
      <c r="B484" s="14" t="s">
        <v>1534</v>
      </c>
    </row>
    <row r="485" spans="1:2" x14ac:dyDescent="0.25">
      <c r="A485" s="13">
        <v>2014</v>
      </c>
      <c r="B485" s="14" t="s">
        <v>1535</v>
      </c>
    </row>
    <row r="486" spans="1:2" x14ac:dyDescent="0.25">
      <c r="A486" s="11">
        <v>2014</v>
      </c>
      <c r="B486" s="12" t="s">
        <v>1538</v>
      </c>
    </row>
    <row r="487" spans="1:2" x14ac:dyDescent="0.25">
      <c r="A487" s="13">
        <v>2014</v>
      </c>
      <c r="B487" s="14" t="s">
        <v>1541</v>
      </c>
    </row>
    <row r="488" spans="1:2" x14ac:dyDescent="0.25">
      <c r="A488" s="11">
        <v>2014</v>
      </c>
      <c r="B488" s="12" t="s">
        <v>1544</v>
      </c>
    </row>
    <row r="489" spans="1:2" x14ac:dyDescent="0.25">
      <c r="A489" s="11">
        <v>2014</v>
      </c>
      <c r="B489" s="12" t="s">
        <v>1546</v>
      </c>
    </row>
    <row r="490" spans="1:2" x14ac:dyDescent="0.25">
      <c r="A490" s="11">
        <v>2014</v>
      </c>
      <c r="B490" s="12" t="s">
        <v>1547</v>
      </c>
    </row>
    <row r="491" spans="1:2" x14ac:dyDescent="0.25">
      <c r="A491" s="13">
        <v>2014</v>
      </c>
      <c r="B491" s="14" t="s">
        <v>1548</v>
      </c>
    </row>
    <row r="492" spans="1:2" x14ac:dyDescent="0.25">
      <c r="A492" s="13">
        <v>2014</v>
      </c>
      <c r="B492" s="14" t="s">
        <v>1550</v>
      </c>
    </row>
    <row r="493" spans="1:2" x14ac:dyDescent="0.25">
      <c r="A493" s="11">
        <v>2014</v>
      </c>
      <c r="B493" s="12" t="s">
        <v>1555</v>
      </c>
    </row>
    <row r="494" spans="1:2" x14ac:dyDescent="0.25">
      <c r="A494" s="11">
        <v>2014</v>
      </c>
      <c r="B494" s="12" t="s">
        <v>1557</v>
      </c>
    </row>
    <row r="495" spans="1:2" x14ac:dyDescent="0.25">
      <c r="A495" s="11">
        <v>2014</v>
      </c>
      <c r="B495" s="12" t="s">
        <v>1562</v>
      </c>
    </row>
    <row r="496" spans="1:2" x14ac:dyDescent="0.25">
      <c r="A496" s="13">
        <v>2014</v>
      </c>
      <c r="B496" s="14" t="s">
        <v>1563</v>
      </c>
    </row>
    <row r="497" spans="1:2" x14ac:dyDescent="0.25">
      <c r="A497" s="13">
        <v>2014</v>
      </c>
      <c r="B497" s="14" t="s">
        <v>1568</v>
      </c>
    </row>
    <row r="498" spans="1:2" x14ac:dyDescent="0.25">
      <c r="A498" s="11">
        <v>2014</v>
      </c>
      <c r="B498" s="12" t="s">
        <v>1571</v>
      </c>
    </row>
    <row r="499" spans="1:2" x14ac:dyDescent="0.25">
      <c r="A499" s="13">
        <v>2014</v>
      </c>
      <c r="B499" s="14" t="s">
        <v>1574</v>
      </c>
    </row>
    <row r="500" spans="1:2" x14ac:dyDescent="0.25">
      <c r="A500" s="13">
        <v>2014</v>
      </c>
      <c r="B500" s="14" t="s">
        <v>1576</v>
      </c>
    </row>
    <row r="501" spans="1:2" x14ac:dyDescent="0.25">
      <c r="A501" s="11">
        <v>2014</v>
      </c>
      <c r="B501" s="12" t="s">
        <v>1584</v>
      </c>
    </row>
    <row r="502" spans="1:2" x14ac:dyDescent="0.25">
      <c r="A502" s="13">
        <v>2014</v>
      </c>
      <c r="B502" s="14" t="s">
        <v>1593</v>
      </c>
    </row>
    <row r="503" spans="1:2" x14ac:dyDescent="0.25">
      <c r="A503" s="11">
        <v>2014</v>
      </c>
      <c r="B503" s="12" t="s">
        <v>1595</v>
      </c>
    </row>
    <row r="504" spans="1:2" x14ac:dyDescent="0.25">
      <c r="A504" s="13">
        <v>2014</v>
      </c>
      <c r="B504" s="14" t="s">
        <v>1598</v>
      </c>
    </row>
    <row r="505" spans="1:2" x14ac:dyDescent="0.25">
      <c r="A505" s="13">
        <v>2014</v>
      </c>
      <c r="B505" s="14" t="s">
        <v>1610</v>
      </c>
    </row>
    <row r="506" spans="1:2" x14ac:dyDescent="0.25">
      <c r="A506" s="13">
        <v>2014</v>
      </c>
      <c r="B506" s="14" t="s">
        <v>1614</v>
      </c>
    </row>
    <row r="507" spans="1:2" x14ac:dyDescent="0.25">
      <c r="A507" s="11">
        <v>2014</v>
      </c>
      <c r="B507" s="12" t="s">
        <v>1616</v>
      </c>
    </row>
    <row r="508" spans="1:2" x14ac:dyDescent="0.25">
      <c r="A508" s="11">
        <v>2014</v>
      </c>
      <c r="B508" s="12" t="s">
        <v>1617</v>
      </c>
    </row>
    <row r="509" spans="1:2" x14ac:dyDescent="0.25">
      <c r="A509" s="11">
        <v>2014</v>
      </c>
      <c r="B509" s="12" t="s">
        <v>1618</v>
      </c>
    </row>
    <row r="510" spans="1:2" x14ac:dyDescent="0.25">
      <c r="A510" s="13">
        <v>2014</v>
      </c>
      <c r="B510" s="14" t="s">
        <v>1620</v>
      </c>
    </row>
    <row r="511" spans="1:2" x14ac:dyDescent="0.25">
      <c r="A511" s="11">
        <v>2014</v>
      </c>
      <c r="B511" s="12" t="s">
        <v>1623</v>
      </c>
    </row>
    <row r="512" spans="1:2" x14ac:dyDescent="0.25">
      <c r="A512" s="13">
        <v>2014</v>
      </c>
      <c r="B512" s="14" t="s">
        <v>1625</v>
      </c>
    </row>
    <row r="513" spans="1:2" x14ac:dyDescent="0.25">
      <c r="A513" s="11">
        <v>2014</v>
      </c>
      <c r="B513" s="12" t="s">
        <v>1629</v>
      </c>
    </row>
    <row r="514" spans="1:2" x14ac:dyDescent="0.25">
      <c r="A514" s="13">
        <v>2014</v>
      </c>
      <c r="B514" s="14" t="s">
        <v>1631</v>
      </c>
    </row>
    <row r="515" spans="1:2" x14ac:dyDescent="0.25">
      <c r="A515" s="11">
        <v>2014</v>
      </c>
      <c r="B515" s="12" t="s">
        <v>1633</v>
      </c>
    </row>
    <row r="516" spans="1:2" x14ac:dyDescent="0.25">
      <c r="A516" s="13">
        <v>2014</v>
      </c>
      <c r="B516" s="14" t="s">
        <v>1635</v>
      </c>
    </row>
    <row r="517" spans="1:2" x14ac:dyDescent="0.25">
      <c r="A517" s="13">
        <v>2014</v>
      </c>
      <c r="B517" s="14" t="s">
        <v>1638</v>
      </c>
    </row>
    <row r="518" spans="1:2" x14ac:dyDescent="0.25">
      <c r="A518" s="13">
        <v>2014</v>
      </c>
      <c r="B518" s="14" t="s">
        <v>1641</v>
      </c>
    </row>
    <row r="519" spans="1:2" x14ac:dyDescent="0.25">
      <c r="A519" s="13">
        <v>2014</v>
      </c>
      <c r="B519" s="14" t="s">
        <v>1643</v>
      </c>
    </row>
    <row r="520" spans="1:2" x14ac:dyDescent="0.25">
      <c r="A520" s="11">
        <v>2014</v>
      </c>
      <c r="B520" s="12" t="s">
        <v>1648</v>
      </c>
    </row>
    <row r="521" spans="1:2" x14ac:dyDescent="0.25">
      <c r="A521" s="11">
        <v>2014</v>
      </c>
      <c r="B521" s="12" t="s">
        <v>1652</v>
      </c>
    </row>
    <row r="522" spans="1:2" x14ac:dyDescent="0.25">
      <c r="A522" s="13">
        <v>2014</v>
      </c>
      <c r="B522" s="14" t="s">
        <v>1655</v>
      </c>
    </row>
    <row r="523" spans="1:2" x14ac:dyDescent="0.25">
      <c r="A523" s="11">
        <v>2014</v>
      </c>
      <c r="B523" s="12" t="s">
        <v>1657</v>
      </c>
    </row>
    <row r="524" spans="1:2" x14ac:dyDescent="0.25">
      <c r="A524" s="11">
        <v>2014</v>
      </c>
      <c r="B524" s="12" t="s">
        <v>1661</v>
      </c>
    </row>
    <row r="525" spans="1:2" x14ac:dyDescent="0.25">
      <c r="A525" s="13">
        <v>2014</v>
      </c>
      <c r="B525" s="14" t="s">
        <v>1662</v>
      </c>
    </row>
    <row r="526" spans="1:2" x14ac:dyDescent="0.25">
      <c r="A526" s="13">
        <v>2014</v>
      </c>
      <c r="B526" s="14" t="s">
        <v>1663</v>
      </c>
    </row>
    <row r="527" spans="1:2" x14ac:dyDescent="0.25">
      <c r="A527" s="13">
        <v>2014</v>
      </c>
      <c r="B527" s="14" t="s">
        <v>1665</v>
      </c>
    </row>
    <row r="528" spans="1:2" x14ac:dyDescent="0.25">
      <c r="A528" s="11">
        <v>2014</v>
      </c>
      <c r="B528" s="12" t="s">
        <v>1669</v>
      </c>
    </row>
    <row r="529" spans="1:2" x14ac:dyDescent="0.25">
      <c r="A529" s="13">
        <v>2014</v>
      </c>
      <c r="B529" s="14" t="s">
        <v>1671</v>
      </c>
    </row>
    <row r="530" spans="1:2" x14ac:dyDescent="0.25">
      <c r="A530" s="13">
        <v>2014</v>
      </c>
      <c r="B530" s="14" t="s">
        <v>1672</v>
      </c>
    </row>
    <row r="531" spans="1:2" x14ac:dyDescent="0.25">
      <c r="A531" s="11">
        <v>2014</v>
      </c>
      <c r="B531" s="12" t="s">
        <v>1676</v>
      </c>
    </row>
    <row r="532" spans="1:2" x14ac:dyDescent="0.25">
      <c r="A532" s="13">
        <v>2014</v>
      </c>
      <c r="B532" s="14" t="s">
        <v>1677</v>
      </c>
    </row>
    <row r="533" spans="1:2" x14ac:dyDescent="0.25">
      <c r="A533" s="11">
        <v>2014</v>
      </c>
      <c r="B533" s="12" t="s">
        <v>1680</v>
      </c>
    </row>
    <row r="534" spans="1:2" x14ac:dyDescent="0.25">
      <c r="A534" s="13">
        <v>2014</v>
      </c>
      <c r="B534" s="14" t="s">
        <v>1682</v>
      </c>
    </row>
    <row r="535" spans="1:2" x14ac:dyDescent="0.25">
      <c r="A535" s="11">
        <v>2014</v>
      </c>
      <c r="B535" s="12" t="s">
        <v>1684</v>
      </c>
    </row>
    <row r="536" spans="1:2" x14ac:dyDescent="0.25">
      <c r="A536" s="13">
        <v>2014</v>
      </c>
      <c r="B536" s="14" t="s">
        <v>1687</v>
      </c>
    </row>
    <row r="537" spans="1:2" x14ac:dyDescent="0.25">
      <c r="A537" s="13">
        <v>2014</v>
      </c>
      <c r="B537" s="14" t="s">
        <v>1688</v>
      </c>
    </row>
    <row r="538" spans="1:2" x14ac:dyDescent="0.25">
      <c r="A538" s="13">
        <v>2014</v>
      </c>
      <c r="B538" s="14" t="s">
        <v>1693</v>
      </c>
    </row>
    <row r="539" spans="1:2" x14ac:dyDescent="0.25">
      <c r="A539" s="11">
        <v>2014</v>
      </c>
      <c r="B539" s="12" t="s">
        <v>1696</v>
      </c>
    </row>
    <row r="540" spans="1:2" x14ac:dyDescent="0.25">
      <c r="A540" s="13">
        <v>2014</v>
      </c>
      <c r="B540" s="14" t="s">
        <v>1699</v>
      </c>
    </row>
    <row r="541" spans="1:2" x14ac:dyDescent="0.25">
      <c r="A541" s="13">
        <v>2014</v>
      </c>
      <c r="B541" s="14" t="s">
        <v>1705</v>
      </c>
    </row>
    <row r="542" spans="1:2" x14ac:dyDescent="0.25">
      <c r="A542" s="11">
        <v>2014</v>
      </c>
      <c r="B542" s="12" t="s">
        <v>1712</v>
      </c>
    </row>
    <row r="543" spans="1:2" x14ac:dyDescent="0.25">
      <c r="A543" s="13">
        <v>2014</v>
      </c>
      <c r="B543" s="14" t="s">
        <v>1714</v>
      </c>
    </row>
    <row r="544" spans="1:2" x14ac:dyDescent="0.25">
      <c r="A544" s="13">
        <v>2014</v>
      </c>
      <c r="B544" s="14" t="s">
        <v>1719</v>
      </c>
    </row>
    <row r="545" spans="1:2" x14ac:dyDescent="0.25">
      <c r="A545" s="11">
        <v>2014</v>
      </c>
      <c r="B545" s="12" t="s">
        <v>1720</v>
      </c>
    </row>
    <row r="546" spans="1:2" x14ac:dyDescent="0.25">
      <c r="A546" s="11">
        <v>2014</v>
      </c>
      <c r="B546" s="12" t="s">
        <v>1722</v>
      </c>
    </row>
    <row r="547" spans="1:2" x14ac:dyDescent="0.25">
      <c r="A547" s="13">
        <v>2014</v>
      </c>
      <c r="B547" s="14" t="s">
        <v>1723</v>
      </c>
    </row>
    <row r="548" spans="1:2" x14ac:dyDescent="0.25">
      <c r="A548" s="11">
        <v>2014</v>
      </c>
      <c r="B548" s="12" t="s">
        <v>1727</v>
      </c>
    </row>
    <row r="549" spans="1:2" x14ac:dyDescent="0.25">
      <c r="A549" s="11">
        <v>2014</v>
      </c>
      <c r="B549" s="12" t="s">
        <v>1733</v>
      </c>
    </row>
    <row r="550" spans="1:2" x14ac:dyDescent="0.25">
      <c r="A550" s="13">
        <v>2014</v>
      </c>
      <c r="B550" s="14" t="s">
        <v>1734</v>
      </c>
    </row>
    <row r="551" spans="1:2" x14ac:dyDescent="0.25">
      <c r="A551" s="11">
        <v>2014</v>
      </c>
      <c r="B551" s="12" t="s">
        <v>1736</v>
      </c>
    </row>
    <row r="552" spans="1:2" x14ac:dyDescent="0.25">
      <c r="A552" s="13">
        <v>2014</v>
      </c>
      <c r="B552" s="14" t="s">
        <v>1738</v>
      </c>
    </row>
    <row r="553" spans="1:2" x14ac:dyDescent="0.25">
      <c r="A553" s="11">
        <v>2014</v>
      </c>
      <c r="B553" s="12" t="s">
        <v>1741</v>
      </c>
    </row>
    <row r="554" spans="1:2" x14ac:dyDescent="0.25">
      <c r="A554" s="11">
        <v>2014</v>
      </c>
      <c r="B554" s="12" t="s">
        <v>1744</v>
      </c>
    </row>
    <row r="555" spans="1:2" x14ac:dyDescent="0.25">
      <c r="A555" s="13">
        <v>2014</v>
      </c>
      <c r="B555" s="14" t="s">
        <v>1746</v>
      </c>
    </row>
    <row r="556" spans="1:2" x14ac:dyDescent="0.25">
      <c r="A556" s="13">
        <v>2014</v>
      </c>
      <c r="B556" s="14" t="s">
        <v>1747</v>
      </c>
    </row>
    <row r="557" spans="1:2" x14ac:dyDescent="0.25">
      <c r="A557" s="11">
        <v>2014</v>
      </c>
      <c r="B557" s="12" t="s">
        <v>1748</v>
      </c>
    </row>
    <row r="558" spans="1:2" x14ac:dyDescent="0.25">
      <c r="A558" s="13">
        <v>2014</v>
      </c>
      <c r="B558" s="14" t="s">
        <v>1751</v>
      </c>
    </row>
    <row r="559" spans="1:2" x14ac:dyDescent="0.25">
      <c r="A559" s="11">
        <v>2014</v>
      </c>
      <c r="B559" s="12" t="s">
        <v>1752</v>
      </c>
    </row>
    <row r="560" spans="1:2" x14ac:dyDescent="0.25">
      <c r="A560" s="13">
        <v>2014</v>
      </c>
      <c r="B560" s="14" t="s">
        <v>1758</v>
      </c>
    </row>
    <row r="561" spans="1:2" x14ac:dyDescent="0.25">
      <c r="A561" s="11">
        <v>2014</v>
      </c>
      <c r="B561" s="12" t="s">
        <v>1760</v>
      </c>
    </row>
    <row r="562" spans="1:2" x14ac:dyDescent="0.25">
      <c r="A562" s="13">
        <v>2014</v>
      </c>
      <c r="B562" s="14" t="s">
        <v>1762</v>
      </c>
    </row>
    <row r="563" spans="1:2" x14ac:dyDescent="0.25">
      <c r="A563" s="13">
        <v>2014</v>
      </c>
      <c r="B563" s="14" t="s">
        <v>1766</v>
      </c>
    </row>
    <row r="564" spans="1:2" x14ac:dyDescent="0.25">
      <c r="A564" s="13">
        <v>2014</v>
      </c>
      <c r="B564" s="14" t="s">
        <v>1771</v>
      </c>
    </row>
    <row r="565" spans="1:2" x14ac:dyDescent="0.25">
      <c r="A565" s="11">
        <v>2014</v>
      </c>
      <c r="B565" s="12" t="s">
        <v>1776</v>
      </c>
    </row>
    <row r="566" spans="1:2" x14ac:dyDescent="0.25">
      <c r="A566" s="13">
        <v>2014</v>
      </c>
      <c r="B566" s="14" t="s">
        <v>1778</v>
      </c>
    </row>
    <row r="567" spans="1:2" x14ac:dyDescent="0.25">
      <c r="A567" s="11">
        <v>2014</v>
      </c>
      <c r="B567" s="12" t="s">
        <v>1781</v>
      </c>
    </row>
    <row r="568" spans="1:2" x14ac:dyDescent="0.25">
      <c r="A568" s="11">
        <v>2014</v>
      </c>
      <c r="B568" s="12" t="s">
        <v>1783</v>
      </c>
    </row>
    <row r="569" spans="1:2" x14ac:dyDescent="0.25">
      <c r="A569" s="13">
        <v>2014</v>
      </c>
      <c r="B569" s="14" t="s">
        <v>1785</v>
      </c>
    </row>
    <row r="570" spans="1:2" x14ac:dyDescent="0.25">
      <c r="A570" s="13">
        <v>2014</v>
      </c>
      <c r="B570" s="14" t="s">
        <v>1788</v>
      </c>
    </row>
    <row r="571" spans="1:2" x14ac:dyDescent="0.25">
      <c r="A571" s="13">
        <v>2014</v>
      </c>
      <c r="B571" s="14" t="s">
        <v>1791</v>
      </c>
    </row>
    <row r="572" spans="1:2" x14ac:dyDescent="0.25">
      <c r="A572" s="11">
        <v>2014</v>
      </c>
      <c r="B572" s="12" t="s">
        <v>1793</v>
      </c>
    </row>
    <row r="573" spans="1:2" x14ac:dyDescent="0.25">
      <c r="A573" s="11">
        <v>2014</v>
      </c>
      <c r="B573" s="12" t="s">
        <v>1797</v>
      </c>
    </row>
    <row r="574" spans="1:2" x14ac:dyDescent="0.25">
      <c r="A574" s="13">
        <v>2014</v>
      </c>
      <c r="B574" s="14" t="s">
        <v>1798</v>
      </c>
    </row>
    <row r="575" spans="1:2" x14ac:dyDescent="0.25">
      <c r="A575" s="11">
        <v>2014</v>
      </c>
      <c r="B575" s="12" t="s">
        <v>1799</v>
      </c>
    </row>
    <row r="576" spans="1:2" x14ac:dyDescent="0.25">
      <c r="A576" s="13">
        <v>2014</v>
      </c>
      <c r="B576" s="14" t="s">
        <v>1800</v>
      </c>
    </row>
    <row r="577" spans="1:2" x14ac:dyDescent="0.25">
      <c r="A577" s="11">
        <v>2014</v>
      </c>
      <c r="B577" s="12" t="s">
        <v>1801</v>
      </c>
    </row>
    <row r="578" spans="1:2" x14ac:dyDescent="0.25">
      <c r="A578" s="11">
        <v>2014</v>
      </c>
      <c r="B578" s="12" t="s">
        <v>1803</v>
      </c>
    </row>
    <row r="579" spans="1:2" x14ac:dyDescent="0.25">
      <c r="A579" s="11">
        <v>2014</v>
      </c>
      <c r="B579" s="12" t="s">
        <v>1811</v>
      </c>
    </row>
    <row r="580" spans="1:2" x14ac:dyDescent="0.25">
      <c r="A580" s="13">
        <v>2014</v>
      </c>
      <c r="B580" s="14" t="s">
        <v>1813</v>
      </c>
    </row>
    <row r="581" spans="1:2" x14ac:dyDescent="0.25">
      <c r="A581" s="13">
        <v>2014</v>
      </c>
      <c r="B581" s="14" t="s">
        <v>1817</v>
      </c>
    </row>
    <row r="582" spans="1:2" x14ac:dyDescent="0.25">
      <c r="A582" s="11">
        <v>2014</v>
      </c>
      <c r="B582" s="12" t="s">
        <v>1822</v>
      </c>
    </row>
    <row r="583" spans="1:2" x14ac:dyDescent="0.25">
      <c r="A583" s="13">
        <v>2014</v>
      </c>
      <c r="B583" s="14" t="s">
        <v>1826</v>
      </c>
    </row>
    <row r="584" spans="1:2" x14ac:dyDescent="0.25">
      <c r="A584" s="11">
        <v>2014</v>
      </c>
      <c r="B584" s="12" t="s">
        <v>1828</v>
      </c>
    </row>
    <row r="585" spans="1:2" x14ac:dyDescent="0.25">
      <c r="A585" s="11">
        <v>2014</v>
      </c>
      <c r="B585" s="12" t="s">
        <v>1831</v>
      </c>
    </row>
    <row r="586" spans="1:2" x14ac:dyDescent="0.25">
      <c r="A586" s="13">
        <v>2014</v>
      </c>
      <c r="B586" s="14" t="s">
        <v>1840</v>
      </c>
    </row>
    <row r="587" spans="1:2" x14ac:dyDescent="0.25">
      <c r="A587" s="13">
        <v>2014</v>
      </c>
      <c r="B587" s="14" t="s">
        <v>1842</v>
      </c>
    </row>
    <row r="588" spans="1:2" x14ac:dyDescent="0.25">
      <c r="A588" s="11">
        <v>2014</v>
      </c>
      <c r="B588" s="12" t="s">
        <v>1846</v>
      </c>
    </row>
    <row r="589" spans="1:2" x14ac:dyDescent="0.25">
      <c r="A589" s="13">
        <v>2014</v>
      </c>
      <c r="B589" s="14" t="s">
        <v>1856</v>
      </c>
    </row>
    <row r="590" spans="1:2" x14ac:dyDescent="0.25">
      <c r="A590" s="13">
        <v>2014</v>
      </c>
      <c r="B590" s="14" t="s">
        <v>1863</v>
      </c>
    </row>
    <row r="591" spans="1:2" x14ac:dyDescent="0.25">
      <c r="A591" s="11">
        <v>2014</v>
      </c>
      <c r="B591" s="12" t="s">
        <v>1865</v>
      </c>
    </row>
    <row r="592" spans="1:2" x14ac:dyDescent="0.25">
      <c r="A592" s="13">
        <v>2014</v>
      </c>
      <c r="B592" s="14" t="s">
        <v>1866</v>
      </c>
    </row>
    <row r="593" spans="1:2" x14ac:dyDescent="0.25">
      <c r="A593" s="13">
        <v>2014</v>
      </c>
      <c r="B593" s="14" t="s">
        <v>1867</v>
      </c>
    </row>
    <row r="594" spans="1:2" x14ac:dyDescent="0.25">
      <c r="A594" s="13">
        <v>2014</v>
      </c>
      <c r="B594" s="14" t="s">
        <v>1868</v>
      </c>
    </row>
    <row r="595" spans="1:2" x14ac:dyDescent="0.25">
      <c r="A595" s="11">
        <v>2014</v>
      </c>
      <c r="B595" s="12" t="s">
        <v>1871</v>
      </c>
    </row>
    <row r="596" spans="1:2" x14ac:dyDescent="0.25">
      <c r="A596" s="13">
        <v>2014</v>
      </c>
      <c r="B596" s="14" t="s">
        <v>1877</v>
      </c>
    </row>
    <row r="597" spans="1:2" x14ac:dyDescent="0.25">
      <c r="A597" s="11">
        <v>2015</v>
      </c>
      <c r="B597" s="12" t="s">
        <v>659</v>
      </c>
    </row>
    <row r="598" spans="1:2" x14ac:dyDescent="0.25">
      <c r="A598" s="13">
        <v>2015</v>
      </c>
      <c r="B598" s="14" t="s">
        <v>1883</v>
      </c>
    </row>
    <row r="599" spans="1:2" x14ac:dyDescent="0.25">
      <c r="A599" s="11">
        <v>2015</v>
      </c>
      <c r="B599" s="12" t="s">
        <v>1502</v>
      </c>
    </row>
    <row r="600" spans="1:2" x14ac:dyDescent="0.25">
      <c r="A600" s="13">
        <v>2015</v>
      </c>
      <c r="B600" s="14" t="s">
        <v>1885</v>
      </c>
    </row>
    <row r="601" spans="1:2" x14ac:dyDescent="0.25">
      <c r="A601" s="11">
        <v>2015</v>
      </c>
      <c r="B601" s="12" t="s">
        <v>61</v>
      </c>
    </row>
    <row r="602" spans="1:2" x14ac:dyDescent="0.25">
      <c r="A602" s="11">
        <v>2015</v>
      </c>
      <c r="B602" s="12" t="s">
        <v>1886</v>
      </c>
    </row>
    <row r="603" spans="1:2" x14ac:dyDescent="0.25">
      <c r="A603" s="13">
        <v>2015</v>
      </c>
      <c r="B603" s="14" t="s">
        <v>215</v>
      </c>
    </row>
    <row r="604" spans="1:2" x14ac:dyDescent="0.25">
      <c r="A604" s="11">
        <v>2015</v>
      </c>
      <c r="B604" s="12" t="s">
        <v>657</v>
      </c>
    </row>
    <row r="605" spans="1:2" x14ac:dyDescent="0.25">
      <c r="A605" s="13">
        <v>2015</v>
      </c>
      <c r="B605" s="14" t="s">
        <v>1877</v>
      </c>
    </row>
    <row r="606" spans="1:2" x14ac:dyDescent="0.25">
      <c r="A606" s="13">
        <v>2015</v>
      </c>
      <c r="B606" s="14" t="s">
        <v>1249</v>
      </c>
    </row>
    <row r="607" spans="1:2" x14ac:dyDescent="0.25">
      <c r="A607" s="13">
        <v>2015</v>
      </c>
      <c r="B607" s="14" t="s">
        <v>366</v>
      </c>
    </row>
    <row r="608" spans="1:2" x14ac:dyDescent="0.25">
      <c r="A608" s="13">
        <v>2015</v>
      </c>
      <c r="B608" s="14" t="s">
        <v>77</v>
      </c>
    </row>
    <row r="609" spans="1:2" x14ac:dyDescent="0.25">
      <c r="A609" s="11">
        <v>2015</v>
      </c>
      <c r="B609" s="12" t="s">
        <v>1891</v>
      </c>
    </row>
    <row r="610" spans="1:2" x14ac:dyDescent="0.25">
      <c r="A610" s="13">
        <v>2015</v>
      </c>
      <c r="B610" s="14" t="s">
        <v>1892</v>
      </c>
    </row>
    <row r="611" spans="1:2" x14ac:dyDescent="0.25">
      <c r="A611" s="11">
        <v>2015</v>
      </c>
      <c r="B611" s="12" t="s">
        <v>953</v>
      </c>
    </row>
    <row r="612" spans="1:2" x14ac:dyDescent="0.25">
      <c r="A612" s="13">
        <v>2015</v>
      </c>
      <c r="B612" s="14" t="s">
        <v>1898</v>
      </c>
    </row>
    <row r="613" spans="1:2" x14ac:dyDescent="0.25">
      <c r="A613" s="11">
        <v>2015</v>
      </c>
      <c r="B613" s="12" t="s">
        <v>605</v>
      </c>
    </row>
    <row r="614" spans="1:2" x14ac:dyDescent="0.25">
      <c r="A614" s="13">
        <v>2015</v>
      </c>
      <c r="B614" s="14" t="s">
        <v>475</v>
      </c>
    </row>
    <row r="615" spans="1:2" x14ac:dyDescent="0.25">
      <c r="A615" s="13">
        <v>2015</v>
      </c>
      <c r="B615" s="14" t="s">
        <v>610</v>
      </c>
    </row>
    <row r="616" spans="1:2" x14ac:dyDescent="0.25">
      <c r="A616" s="13">
        <v>2015</v>
      </c>
      <c r="B616" s="14" t="s">
        <v>803</v>
      </c>
    </row>
    <row r="617" spans="1:2" x14ac:dyDescent="0.25">
      <c r="A617" s="13">
        <v>2015</v>
      </c>
      <c r="B617" s="14" t="s">
        <v>1900</v>
      </c>
    </row>
    <row r="618" spans="1:2" x14ac:dyDescent="0.25">
      <c r="A618" s="11">
        <v>2015</v>
      </c>
      <c r="B618" s="12" t="s">
        <v>1741</v>
      </c>
    </row>
    <row r="619" spans="1:2" x14ac:dyDescent="0.25">
      <c r="A619" s="13">
        <v>2015</v>
      </c>
      <c r="B619" s="14" t="s">
        <v>58</v>
      </c>
    </row>
    <row r="620" spans="1:2" x14ac:dyDescent="0.25">
      <c r="A620" s="11">
        <v>2015</v>
      </c>
      <c r="B620" s="12" t="s">
        <v>1799</v>
      </c>
    </row>
    <row r="621" spans="1:2" x14ac:dyDescent="0.25">
      <c r="A621" s="13">
        <v>2015</v>
      </c>
      <c r="B621" s="14" t="s">
        <v>1102</v>
      </c>
    </row>
    <row r="622" spans="1:2" x14ac:dyDescent="0.25">
      <c r="A622" s="11">
        <v>2015</v>
      </c>
      <c r="B622" s="12" t="s">
        <v>1145</v>
      </c>
    </row>
    <row r="623" spans="1:2" x14ac:dyDescent="0.25">
      <c r="A623" s="13">
        <v>2015</v>
      </c>
      <c r="B623" s="14" t="s">
        <v>978</v>
      </c>
    </row>
    <row r="624" spans="1:2" x14ac:dyDescent="0.25">
      <c r="A624" s="13">
        <v>2015</v>
      </c>
      <c r="B624" s="14" t="s">
        <v>1178</v>
      </c>
    </row>
    <row r="625" spans="1:2" x14ac:dyDescent="0.25">
      <c r="A625" s="11">
        <v>2015</v>
      </c>
      <c r="B625" s="12" t="s">
        <v>554</v>
      </c>
    </row>
    <row r="626" spans="1:2" x14ac:dyDescent="0.25">
      <c r="A626" s="11">
        <v>2015</v>
      </c>
      <c r="B626" s="12" t="s">
        <v>1907</v>
      </c>
    </row>
    <row r="627" spans="1:2" x14ac:dyDescent="0.25">
      <c r="A627" s="13">
        <v>2015</v>
      </c>
      <c r="B627" s="14" t="s">
        <v>1538</v>
      </c>
    </row>
    <row r="628" spans="1:2" x14ac:dyDescent="0.25">
      <c r="A628" s="11">
        <v>2015</v>
      </c>
      <c r="B628" s="12" t="s">
        <v>809</v>
      </c>
    </row>
    <row r="629" spans="1:2" x14ac:dyDescent="0.25">
      <c r="A629" s="13">
        <v>2015</v>
      </c>
      <c r="B629" s="14" t="s">
        <v>671</v>
      </c>
    </row>
    <row r="630" spans="1:2" x14ac:dyDescent="0.25">
      <c r="A630" s="13">
        <v>2015</v>
      </c>
      <c r="B630" s="14" t="s">
        <v>1042</v>
      </c>
    </row>
    <row r="631" spans="1:2" x14ac:dyDescent="0.25">
      <c r="A631" s="11">
        <v>2015</v>
      </c>
      <c r="B631" s="12" t="s">
        <v>1910</v>
      </c>
    </row>
    <row r="632" spans="1:2" x14ac:dyDescent="0.25">
      <c r="A632" s="13">
        <v>2015</v>
      </c>
      <c r="B632" s="14" t="s">
        <v>1912</v>
      </c>
    </row>
    <row r="633" spans="1:2" x14ac:dyDescent="0.25">
      <c r="A633" s="13">
        <v>2015</v>
      </c>
      <c r="B633" s="14" t="s">
        <v>389</v>
      </c>
    </row>
    <row r="634" spans="1:2" x14ac:dyDescent="0.25">
      <c r="A634" s="13">
        <v>2015</v>
      </c>
      <c r="B634" s="14" t="s">
        <v>1241</v>
      </c>
    </row>
    <row r="635" spans="1:2" x14ac:dyDescent="0.25">
      <c r="A635" s="11">
        <v>2015</v>
      </c>
      <c r="B635" s="12" t="s">
        <v>796</v>
      </c>
    </row>
    <row r="636" spans="1:2" x14ac:dyDescent="0.25">
      <c r="A636" s="13">
        <v>2015</v>
      </c>
      <c r="B636" s="14" t="s">
        <v>892</v>
      </c>
    </row>
    <row r="637" spans="1:2" x14ac:dyDescent="0.25">
      <c r="A637" s="11">
        <v>2015</v>
      </c>
      <c r="B637" s="12" t="s">
        <v>1327</v>
      </c>
    </row>
    <row r="638" spans="1:2" x14ac:dyDescent="0.25">
      <c r="A638" s="11">
        <v>2015</v>
      </c>
      <c r="B638" s="12" t="s">
        <v>1916</v>
      </c>
    </row>
    <row r="639" spans="1:2" x14ac:dyDescent="0.25">
      <c r="A639" s="13">
        <v>2015</v>
      </c>
      <c r="B639" s="14" t="s">
        <v>1448</v>
      </c>
    </row>
    <row r="640" spans="1:2" x14ac:dyDescent="0.25">
      <c r="A640" s="11">
        <v>2015</v>
      </c>
      <c r="B640" s="12" t="s">
        <v>1748</v>
      </c>
    </row>
    <row r="641" spans="1:2" x14ac:dyDescent="0.25">
      <c r="A641" s="11">
        <v>2015</v>
      </c>
      <c r="B641" s="12" t="s">
        <v>677</v>
      </c>
    </row>
    <row r="642" spans="1:2" x14ac:dyDescent="0.25">
      <c r="A642" s="11">
        <v>2015</v>
      </c>
      <c r="B642" s="12" t="s">
        <v>468</v>
      </c>
    </row>
    <row r="643" spans="1:2" x14ac:dyDescent="0.25">
      <c r="A643" s="13">
        <v>2015</v>
      </c>
      <c r="B643" s="14" t="s">
        <v>599</v>
      </c>
    </row>
    <row r="644" spans="1:2" x14ac:dyDescent="0.25">
      <c r="A644" s="11">
        <v>2015</v>
      </c>
      <c r="B644" s="12" t="s">
        <v>1791</v>
      </c>
    </row>
    <row r="645" spans="1:2" x14ac:dyDescent="0.25">
      <c r="A645" s="13">
        <v>2015</v>
      </c>
      <c r="B645" s="14" t="s">
        <v>437</v>
      </c>
    </row>
    <row r="646" spans="1:2" x14ac:dyDescent="0.25">
      <c r="A646" s="13">
        <v>2015</v>
      </c>
      <c r="B646" s="14" t="s">
        <v>1648</v>
      </c>
    </row>
    <row r="647" spans="1:2" x14ac:dyDescent="0.25">
      <c r="A647" s="11">
        <v>2015</v>
      </c>
      <c r="B647" s="12" t="s">
        <v>1920</v>
      </c>
    </row>
    <row r="648" spans="1:2" x14ac:dyDescent="0.25">
      <c r="A648" s="11">
        <v>2015</v>
      </c>
      <c r="B648" s="12" t="s">
        <v>878</v>
      </c>
    </row>
    <row r="649" spans="1:2" x14ac:dyDescent="0.25">
      <c r="A649" s="13">
        <v>2015</v>
      </c>
      <c r="B649" s="14" t="s">
        <v>283</v>
      </c>
    </row>
    <row r="650" spans="1:2" x14ac:dyDescent="0.25">
      <c r="A650" s="11">
        <v>2015</v>
      </c>
      <c r="B650" s="12" t="s">
        <v>1173</v>
      </c>
    </row>
    <row r="651" spans="1:2" x14ac:dyDescent="0.25">
      <c r="A651" s="13">
        <v>2015</v>
      </c>
      <c r="B651" s="14" t="s">
        <v>1643</v>
      </c>
    </row>
    <row r="652" spans="1:2" x14ac:dyDescent="0.25">
      <c r="A652" s="11">
        <v>2015</v>
      </c>
      <c r="B652" s="12" t="s">
        <v>1811</v>
      </c>
    </row>
    <row r="653" spans="1:2" x14ac:dyDescent="0.25">
      <c r="A653" s="13">
        <v>2015</v>
      </c>
      <c r="B653" s="14" t="s">
        <v>1922</v>
      </c>
    </row>
    <row r="654" spans="1:2" x14ac:dyDescent="0.25">
      <c r="A654" s="13">
        <v>2015</v>
      </c>
      <c r="B654" s="14" t="s">
        <v>1785</v>
      </c>
    </row>
    <row r="655" spans="1:2" x14ac:dyDescent="0.25">
      <c r="A655" s="13">
        <v>2015</v>
      </c>
      <c r="B655" s="14" t="s">
        <v>1517</v>
      </c>
    </row>
    <row r="656" spans="1:2" x14ac:dyDescent="0.25">
      <c r="A656" s="13">
        <v>2015</v>
      </c>
      <c r="B656" s="14" t="s">
        <v>1417</v>
      </c>
    </row>
    <row r="657" spans="1:2" x14ac:dyDescent="0.25">
      <c r="A657" s="13">
        <v>2015</v>
      </c>
      <c r="B657" s="14" t="s">
        <v>1926</v>
      </c>
    </row>
    <row r="658" spans="1:2" x14ac:dyDescent="0.25">
      <c r="A658" s="11">
        <v>2015</v>
      </c>
      <c r="B658" s="12" t="s">
        <v>1055</v>
      </c>
    </row>
    <row r="659" spans="1:2" x14ac:dyDescent="0.25">
      <c r="A659" s="11">
        <v>2015</v>
      </c>
      <c r="B659" s="12" t="s">
        <v>195</v>
      </c>
    </row>
    <row r="660" spans="1:2" x14ac:dyDescent="0.25">
      <c r="A660" s="13">
        <v>2015</v>
      </c>
      <c r="B660" s="14" t="s">
        <v>1669</v>
      </c>
    </row>
    <row r="661" spans="1:2" x14ac:dyDescent="0.25">
      <c r="A661" s="13">
        <v>2015</v>
      </c>
      <c r="B661" s="14" t="s">
        <v>712</v>
      </c>
    </row>
    <row r="662" spans="1:2" x14ac:dyDescent="0.25">
      <c r="A662" s="11">
        <v>2015</v>
      </c>
      <c r="B662" s="12" t="s">
        <v>270</v>
      </c>
    </row>
    <row r="663" spans="1:2" x14ac:dyDescent="0.25">
      <c r="A663" s="11">
        <v>2015</v>
      </c>
      <c r="B663" s="12" t="s">
        <v>1931</v>
      </c>
    </row>
    <row r="664" spans="1:2" x14ac:dyDescent="0.25">
      <c r="A664" s="13">
        <v>2015</v>
      </c>
      <c r="B664" s="14" t="s">
        <v>1933</v>
      </c>
    </row>
    <row r="665" spans="1:2" x14ac:dyDescent="0.25">
      <c r="A665" s="11">
        <v>2015</v>
      </c>
      <c r="B665" s="12" t="s">
        <v>674</v>
      </c>
    </row>
    <row r="666" spans="1:2" x14ac:dyDescent="0.25">
      <c r="A666" s="11">
        <v>2015</v>
      </c>
      <c r="B666" s="12" t="s">
        <v>1027</v>
      </c>
    </row>
    <row r="667" spans="1:2" x14ac:dyDescent="0.25">
      <c r="A667" s="13">
        <v>2015</v>
      </c>
      <c r="B667" s="14" t="s">
        <v>1828</v>
      </c>
    </row>
    <row r="668" spans="1:2" x14ac:dyDescent="0.25">
      <c r="A668" s="13">
        <v>2015</v>
      </c>
      <c r="B668" s="14" t="s">
        <v>1736</v>
      </c>
    </row>
    <row r="669" spans="1:2" x14ac:dyDescent="0.25">
      <c r="A669" s="11">
        <v>2015</v>
      </c>
      <c r="B669" s="12" t="s">
        <v>1935</v>
      </c>
    </row>
    <row r="670" spans="1:2" x14ac:dyDescent="0.25">
      <c r="A670" s="11">
        <v>2015</v>
      </c>
      <c r="B670" s="12" t="s">
        <v>151</v>
      </c>
    </row>
    <row r="671" spans="1:2" x14ac:dyDescent="0.25">
      <c r="A671" s="13">
        <v>2015</v>
      </c>
      <c r="B671" s="14" t="s">
        <v>1937</v>
      </c>
    </row>
    <row r="672" spans="1:2" x14ac:dyDescent="0.25">
      <c r="A672" s="11">
        <v>2015</v>
      </c>
      <c r="B672" s="12" t="s">
        <v>1258</v>
      </c>
    </row>
    <row r="673" spans="1:2" x14ac:dyDescent="0.25">
      <c r="A673" s="11">
        <v>2015</v>
      </c>
      <c r="B673" s="12" t="s">
        <v>1004</v>
      </c>
    </row>
    <row r="674" spans="1:2" x14ac:dyDescent="0.25">
      <c r="A674" s="11">
        <v>2015</v>
      </c>
      <c r="B674" s="12" t="s">
        <v>971</v>
      </c>
    </row>
    <row r="675" spans="1:2" x14ac:dyDescent="0.25">
      <c r="A675" s="11">
        <v>2015</v>
      </c>
      <c r="B675" s="12" t="s">
        <v>1941</v>
      </c>
    </row>
    <row r="676" spans="1:2" x14ac:dyDescent="0.25">
      <c r="A676" s="13">
        <v>2015</v>
      </c>
      <c r="B676" s="14" t="s">
        <v>891</v>
      </c>
    </row>
    <row r="677" spans="1:2" x14ac:dyDescent="0.25">
      <c r="A677" s="11">
        <v>2015</v>
      </c>
      <c r="B677" s="12" t="s">
        <v>1446</v>
      </c>
    </row>
    <row r="678" spans="1:2" x14ac:dyDescent="0.25">
      <c r="A678" s="11">
        <v>2015</v>
      </c>
      <c r="B678" s="12" t="s">
        <v>873</v>
      </c>
    </row>
    <row r="679" spans="1:2" x14ac:dyDescent="0.25">
      <c r="A679" s="11">
        <v>2015</v>
      </c>
      <c r="B679" s="12" t="s">
        <v>1945</v>
      </c>
    </row>
    <row r="680" spans="1:2" x14ac:dyDescent="0.25">
      <c r="A680" s="13">
        <v>2015</v>
      </c>
      <c r="B680" s="14" t="s">
        <v>94</v>
      </c>
    </row>
    <row r="681" spans="1:2" x14ac:dyDescent="0.25">
      <c r="A681" s="11">
        <v>2015</v>
      </c>
      <c r="B681" s="12" t="s">
        <v>452</v>
      </c>
    </row>
    <row r="682" spans="1:2" x14ac:dyDescent="0.25">
      <c r="A682" s="13">
        <v>2015</v>
      </c>
      <c r="B682" s="14" t="s">
        <v>1946</v>
      </c>
    </row>
    <row r="683" spans="1:2" x14ac:dyDescent="0.25">
      <c r="A683" s="11">
        <v>2015</v>
      </c>
      <c r="B683" s="12" t="s">
        <v>1408</v>
      </c>
    </row>
    <row r="684" spans="1:2" x14ac:dyDescent="0.25">
      <c r="A684" s="13">
        <v>2015</v>
      </c>
      <c r="B684" s="14" t="s">
        <v>1251</v>
      </c>
    </row>
    <row r="685" spans="1:2" x14ac:dyDescent="0.25">
      <c r="A685" s="11">
        <v>2015</v>
      </c>
      <c r="B685" s="12" t="s">
        <v>545</v>
      </c>
    </row>
    <row r="686" spans="1:2" x14ac:dyDescent="0.25">
      <c r="A686" s="11">
        <v>2015</v>
      </c>
      <c r="B686" s="12" t="s">
        <v>915</v>
      </c>
    </row>
    <row r="687" spans="1:2" x14ac:dyDescent="0.25">
      <c r="A687" s="11">
        <v>2015</v>
      </c>
      <c r="B687" s="12" t="s">
        <v>587</v>
      </c>
    </row>
    <row r="688" spans="1:2" x14ac:dyDescent="0.25">
      <c r="A688" s="11">
        <v>2015</v>
      </c>
      <c r="B688" s="12" t="s">
        <v>1948</v>
      </c>
    </row>
    <row r="689" spans="1:2" x14ac:dyDescent="0.25">
      <c r="A689" s="11">
        <v>2015</v>
      </c>
      <c r="B689" s="12" t="s">
        <v>1951</v>
      </c>
    </row>
    <row r="690" spans="1:2" x14ac:dyDescent="0.25">
      <c r="A690" s="13">
        <v>2015</v>
      </c>
      <c r="B690" s="14" t="s">
        <v>1310</v>
      </c>
    </row>
    <row r="691" spans="1:2" x14ac:dyDescent="0.25">
      <c r="A691" s="13">
        <v>2015</v>
      </c>
      <c r="B691" s="14" t="s">
        <v>380</v>
      </c>
    </row>
    <row r="692" spans="1:2" x14ac:dyDescent="0.25">
      <c r="A692" s="13">
        <v>2015</v>
      </c>
      <c r="B692" s="14" t="s">
        <v>1332</v>
      </c>
    </row>
    <row r="693" spans="1:2" x14ac:dyDescent="0.25">
      <c r="A693" s="11">
        <v>2015</v>
      </c>
      <c r="B693" s="12" t="s">
        <v>1688</v>
      </c>
    </row>
    <row r="694" spans="1:2" x14ac:dyDescent="0.25">
      <c r="A694" s="11">
        <v>2015</v>
      </c>
      <c r="B694" s="12" t="s">
        <v>1957</v>
      </c>
    </row>
    <row r="695" spans="1:2" x14ac:dyDescent="0.25">
      <c r="A695" s="13">
        <v>2015</v>
      </c>
      <c r="B695" s="14" t="s">
        <v>1495</v>
      </c>
    </row>
    <row r="696" spans="1:2" x14ac:dyDescent="0.25">
      <c r="A696" s="11">
        <v>2015</v>
      </c>
      <c r="B696" s="12" t="s">
        <v>1051</v>
      </c>
    </row>
    <row r="697" spans="1:2" x14ac:dyDescent="0.25">
      <c r="A697" s="11">
        <v>2015</v>
      </c>
      <c r="B697" s="12" t="s">
        <v>907</v>
      </c>
    </row>
    <row r="698" spans="1:2" x14ac:dyDescent="0.25">
      <c r="A698" s="13">
        <v>2015</v>
      </c>
      <c r="B698" s="14" t="s">
        <v>1330</v>
      </c>
    </row>
    <row r="699" spans="1:2" x14ac:dyDescent="0.25">
      <c r="A699" s="11">
        <v>2015</v>
      </c>
      <c r="B699" s="12" t="s">
        <v>185</v>
      </c>
    </row>
    <row r="700" spans="1:2" x14ac:dyDescent="0.25">
      <c r="A700" s="13">
        <v>2015</v>
      </c>
      <c r="B700" s="14" t="s">
        <v>1962</v>
      </c>
    </row>
    <row r="701" spans="1:2" x14ac:dyDescent="0.25">
      <c r="A701" s="13">
        <v>2015</v>
      </c>
      <c r="B701" s="14" t="s">
        <v>1963</v>
      </c>
    </row>
    <row r="702" spans="1:2" x14ac:dyDescent="0.25">
      <c r="A702" s="11">
        <v>2015</v>
      </c>
      <c r="B702" s="12" t="s">
        <v>1652</v>
      </c>
    </row>
    <row r="703" spans="1:2" x14ac:dyDescent="0.25">
      <c r="A703" s="11">
        <v>2015</v>
      </c>
      <c r="B703" s="12" t="s">
        <v>778</v>
      </c>
    </row>
    <row r="704" spans="1:2" x14ac:dyDescent="0.25">
      <c r="A704" s="11">
        <v>2015</v>
      </c>
      <c r="B704" s="12" t="s">
        <v>1966</v>
      </c>
    </row>
    <row r="705" spans="1:2" x14ac:dyDescent="0.25">
      <c r="A705" s="13">
        <v>2015</v>
      </c>
      <c r="B705" s="14" t="s">
        <v>1968</v>
      </c>
    </row>
    <row r="706" spans="1:2" x14ac:dyDescent="0.25">
      <c r="A706" s="11">
        <v>2015</v>
      </c>
      <c r="B706" s="12" t="s">
        <v>465</v>
      </c>
    </row>
    <row r="707" spans="1:2" x14ac:dyDescent="0.25">
      <c r="A707" s="13">
        <v>2015</v>
      </c>
      <c r="B707" s="14" t="s">
        <v>1635</v>
      </c>
    </row>
    <row r="708" spans="1:2" x14ac:dyDescent="0.25">
      <c r="A708" s="11">
        <v>2015</v>
      </c>
      <c r="B708" s="12" t="s">
        <v>1971</v>
      </c>
    </row>
    <row r="709" spans="1:2" x14ac:dyDescent="0.25">
      <c r="A709" s="13">
        <v>2015</v>
      </c>
      <c r="B709" s="14" t="s">
        <v>1856</v>
      </c>
    </row>
    <row r="710" spans="1:2" x14ac:dyDescent="0.25">
      <c r="A710" s="13">
        <v>2015</v>
      </c>
      <c r="B710" s="14" t="s">
        <v>1373</v>
      </c>
    </row>
    <row r="711" spans="1:2" x14ac:dyDescent="0.25">
      <c r="A711" s="11">
        <v>2015</v>
      </c>
      <c r="B711" s="12" t="s">
        <v>1023</v>
      </c>
    </row>
    <row r="712" spans="1:2" x14ac:dyDescent="0.25">
      <c r="A712" s="11">
        <v>2015</v>
      </c>
      <c r="B712" s="12" t="s">
        <v>788</v>
      </c>
    </row>
    <row r="713" spans="1:2" x14ac:dyDescent="0.25">
      <c r="A713" s="13">
        <v>2015</v>
      </c>
      <c r="B713" s="14" t="s">
        <v>1438</v>
      </c>
    </row>
    <row r="714" spans="1:2" x14ac:dyDescent="0.25">
      <c r="A714" s="13">
        <v>2015</v>
      </c>
      <c r="B714" s="14" t="s">
        <v>910</v>
      </c>
    </row>
    <row r="715" spans="1:2" x14ac:dyDescent="0.25">
      <c r="A715" s="11">
        <v>2015</v>
      </c>
      <c r="B715" s="12" t="s">
        <v>1974</v>
      </c>
    </row>
    <row r="716" spans="1:2" x14ac:dyDescent="0.25">
      <c r="A716" s="13">
        <v>2015</v>
      </c>
      <c r="B716" s="14" t="s">
        <v>1744</v>
      </c>
    </row>
    <row r="717" spans="1:2" x14ac:dyDescent="0.25">
      <c r="A717" s="11">
        <v>2015</v>
      </c>
      <c r="B717" s="12" t="s">
        <v>1977</v>
      </c>
    </row>
    <row r="718" spans="1:2" x14ac:dyDescent="0.25">
      <c r="A718" s="13">
        <v>2015</v>
      </c>
      <c r="B718" s="14" t="s">
        <v>1104</v>
      </c>
    </row>
    <row r="719" spans="1:2" x14ac:dyDescent="0.25">
      <c r="A719" s="13">
        <v>2015</v>
      </c>
      <c r="B719" s="14" t="s">
        <v>738</v>
      </c>
    </row>
    <row r="720" spans="1:2" x14ac:dyDescent="0.25">
      <c r="A720" s="11">
        <v>2015</v>
      </c>
      <c r="B720" s="12" t="s">
        <v>1401</v>
      </c>
    </row>
    <row r="721" spans="1:2" x14ac:dyDescent="0.25">
      <c r="A721" s="11">
        <v>2015</v>
      </c>
      <c r="B721" s="12" t="s">
        <v>107</v>
      </c>
    </row>
    <row r="722" spans="1:2" x14ac:dyDescent="0.25">
      <c r="A722" s="13">
        <v>2015</v>
      </c>
      <c r="B722" s="14" t="s">
        <v>1633</v>
      </c>
    </row>
    <row r="723" spans="1:2" x14ac:dyDescent="0.25">
      <c r="A723" s="13">
        <v>2015</v>
      </c>
      <c r="B723" s="14" t="s">
        <v>280</v>
      </c>
    </row>
    <row r="724" spans="1:2" x14ac:dyDescent="0.25">
      <c r="A724" s="13">
        <v>2015</v>
      </c>
      <c r="B724" s="14" t="s">
        <v>681</v>
      </c>
    </row>
    <row r="725" spans="1:2" x14ac:dyDescent="0.25">
      <c r="A725" s="11">
        <v>2015</v>
      </c>
      <c r="B725" s="12" t="s">
        <v>1357</v>
      </c>
    </row>
    <row r="726" spans="1:2" x14ac:dyDescent="0.25">
      <c r="A726" s="13">
        <v>2015</v>
      </c>
      <c r="B726" s="14" t="s">
        <v>1426</v>
      </c>
    </row>
    <row r="727" spans="1:2" x14ac:dyDescent="0.25">
      <c r="A727" s="11">
        <v>2015</v>
      </c>
      <c r="B727" s="12" t="s">
        <v>289</v>
      </c>
    </row>
    <row r="728" spans="1:2" x14ac:dyDescent="0.25">
      <c r="A728" s="11">
        <v>2015</v>
      </c>
      <c r="B728" s="12" t="s">
        <v>307</v>
      </c>
    </row>
    <row r="729" spans="1:2" x14ac:dyDescent="0.25">
      <c r="A729" s="13">
        <v>2015</v>
      </c>
      <c r="B729" s="14" t="s">
        <v>1986</v>
      </c>
    </row>
    <row r="730" spans="1:2" x14ac:dyDescent="0.25">
      <c r="A730" s="11">
        <v>2015</v>
      </c>
      <c r="B730" s="12" t="s">
        <v>398</v>
      </c>
    </row>
    <row r="731" spans="1:2" x14ac:dyDescent="0.25">
      <c r="A731" s="11">
        <v>2015</v>
      </c>
      <c r="B731" s="12" t="s">
        <v>922</v>
      </c>
    </row>
    <row r="732" spans="1:2" x14ac:dyDescent="0.25">
      <c r="A732" s="11">
        <v>2015</v>
      </c>
      <c r="B732" s="12" t="s">
        <v>1991</v>
      </c>
    </row>
    <row r="733" spans="1:2" x14ac:dyDescent="0.25">
      <c r="A733" s="13">
        <v>2015</v>
      </c>
      <c r="B733" s="14" t="s">
        <v>1788</v>
      </c>
    </row>
    <row r="734" spans="1:2" x14ac:dyDescent="0.25">
      <c r="A734" s="11">
        <v>2015</v>
      </c>
      <c r="B734" s="12" t="s">
        <v>1994</v>
      </c>
    </row>
    <row r="735" spans="1:2" x14ac:dyDescent="0.25">
      <c r="A735" s="11">
        <v>2015</v>
      </c>
      <c r="B735" s="12" t="s">
        <v>417</v>
      </c>
    </row>
    <row r="736" spans="1:2" x14ac:dyDescent="0.25">
      <c r="A736" s="13">
        <v>2015</v>
      </c>
      <c r="B736" s="14" t="s">
        <v>1521</v>
      </c>
    </row>
    <row r="737" spans="1:2" x14ac:dyDescent="0.25">
      <c r="A737" s="11">
        <v>2015</v>
      </c>
      <c r="B737" s="12" t="s">
        <v>786</v>
      </c>
    </row>
    <row r="738" spans="1:2" x14ac:dyDescent="0.25">
      <c r="A738" s="13">
        <v>2015</v>
      </c>
      <c r="B738" s="14" t="s">
        <v>139</v>
      </c>
    </row>
    <row r="739" spans="1:2" x14ac:dyDescent="0.25">
      <c r="A739" s="11">
        <v>2015</v>
      </c>
      <c r="B739" s="12" t="s">
        <v>829</v>
      </c>
    </row>
    <row r="740" spans="1:2" x14ac:dyDescent="0.25">
      <c r="A740" s="11">
        <v>2015</v>
      </c>
      <c r="B740" s="12" t="s">
        <v>1371</v>
      </c>
    </row>
    <row r="741" spans="1:2" x14ac:dyDescent="0.25">
      <c r="A741" s="13">
        <v>2015</v>
      </c>
      <c r="B741" s="14" t="s">
        <v>935</v>
      </c>
    </row>
    <row r="742" spans="1:2" x14ac:dyDescent="0.25">
      <c r="A742" s="11">
        <v>2015</v>
      </c>
      <c r="B742" s="12" t="s">
        <v>618</v>
      </c>
    </row>
    <row r="743" spans="1:2" x14ac:dyDescent="0.25">
      <c r="A743" s="11">
        <v>2015</v>
      </c>
      <c r="B743" s="12" t="s">
        <v>1177</v>
      </c>
    </row>
    <row r="744" spans="1:2" x14ac:dyDescent="0.25">
      <c r="A744" s="13">
        <v>2015</v>
      </c>
      <c r="B744" s="14" t="s">
        <v>505</v>
      </c>
    </row>
    <row r="745" spans="1:2" x14ac:dyDescent="0.25">
      <c r="A745" s="11">
        <v>2015</v>
      </c>
      <c r="B745" s="12" t="s">
        <v>831</v>
      </c>
    </row>
    <row r="746" spans="1:2" x14ac:dyDescent="0.25">
      <c r="A746" s="13">
        <v>2015</v>
      </c>
      <c r="B746" s="14" t="s">
        <v>1485</v>
      </c>
    </row>
    <row r="747" spans="1:2" x14ac:dyDescent="0.25">
      <c r="A747" s="11">
        <v>2015</v>
      </c>
      <c r="B747" s="12" t="s">
        <v>1414</v>
      </c>
    </row>
    <row r="748" spans="1:2" x14ac:dyDescent="0.25">
      <c r="A748" s="13">
        <v>2015</v>
      </c>
      <c r="B748" s="14" t="s">
        <v>1494</v>
      </c>
    </row>
    <row r="749" spans="1:2" x14ac:dyDescent="0.25">
      <c r="A749" s="13">
        <v>2015</v>
      </c>
      <c r="B749" s="14" t="s">
        <v>509</v>
      </c>
    </row>
    <row r="750" spans="1:2" x14ac:dyDescent="0.25">
      <c r="A750" s="11">
        <v>2015</v>
      </c>
      <c r="B750" s="12" t="s">
        <v>1212</v>
      </c>
    </row>
    <row r="751" spans="1:2" x14ac:dyDescent="0.25">
      <c r="A751" s="11">
        <v>2015</v>
      </c>
      <c r="B751" s="12" t="s">
        <v>1705</v>
      </c>
    </row>
    <row r="752" spans="1:2" x14ac:dyDescent="0.25">
      <c r="A752" s="11">
        <v>2015</v>
      </c>
      <c r="B752" s="12" t="s">
        <v>2011</v>
      </c>
    </row>
    <row r="753" spans="1:2" x14ac:dyDescent="0.25">
      <c r="A753" s="13">
        <v>2015</v>
      </c>
      <c r="B753" s="14" t="s">
        <v>1459</v>
      </c>
    </row>
    <row r="754" spans="1:2" x14ac:dyDescent="0.25">
      <c r="A754" s="13">
        <v>2015</v>
      </c>
      <c r="B754" s="14" t="s">
        <v>2012</v>
      </c>
    </row>
    <row r="755" spans="1:2" x14ac:dyDescent="0.25">
      <c r="A755" s="11">
        <v>2015</v>
      </c>
      <c r="B755" s="12" t="s">
        <v>2013</v>
      </c>
    </row>
    <row r="756" spans="1:2" x14ac:dyDescent="0.25">
      <c r="A756" s="13">
        <v>2015</v>
      </c>
      <c r="B756" s="14" t="s">
        <v>1067</v>
      </c>
    </row>
    <row r="757" spans="1:2" x14ac:dyDescent="0.25">
      <c r="A757" s="11">
        <v>2015</v>
      </c>
      <c r="B757" s="12" t="s">
        <v>2017</v>
      </c>
    </row>
    <row r="758" spans="1:2" x14ac:dyDescent="0.25">
      <c r="A758" s="11">
        <v>2015</v>
      </c>
      <c r="B758" s="12" t="s">
        <v>1392</v>
      </c>
    </row>
    <row r="759" spans="1:2" x14ac:dyDescent="0.25">
      <c r="A759" s="13">
        <v>2015</v>
      </c>
      <c r="B759" s="14" t="s">
        <v>1758</v>
      </c>
    </row>
    <row r="760" spans="1:2" x14ac:dyDescent="0.25">
      <c r="A760" s="11">
        <v>2015</v>
      </c>
      <c r="B760" s="12" t="s">
        <v>2021</v>
      </c>
    </row>
    <row r="761" spans="1:2" x14ac:dyDescent="0.25">
      <c r="A761" s="13">
        <v>2015</v>
      </c>
      <c r="B761" s="14" t="s">
        <v>560</v>
      </c>
    </row>
    <row r="762" spans="1:2" x14ac:dyDescent="0.25">
      <c r="A762" s="13">
        <v>2015</v>
      </c>
      <c r="B762" s="14" t="s">
        <v>1277</v>
      </c>
    </row>
    <row r="763" spans="1:2" x14ac:dyDescent="0.25">
      <c r="A763" s="11">
        <v>2015</v>
      </c>
      <c r="B763" s="12" t="s">
        <v>1341</v>
      </c>
    </row>
    <row r="764" spans="1:2" x14ac:dyDescent="0.25">
      <c r="A764" s="11">
        <v>2015</v>
      </c>
      <c r="B764" s="12" t="s">
        <v>590</v>
      </c>
    </row>
    <row r="765" spans="1:2" x14ac:dyDescent="0.25">
      <c r="A765" s="11">
        <v>2015</v>
      </c>
      <c r="B765" s="12" t="s">
        <v>1555</v>
      </c>
    </row>
    <row r="766" spans="1:2" x14ac:dyDescent="0.25">
      <c r="A766" s="13">
        <v>2015</v>
      </c>
      <c r="B766" s="14" t="s">
        <v>680</v>
      </c>
    </row>
    <row r="767" spans="1:2" x14ac:dyDescent="0.25">
      <c r="A767" s="11">
        <v>2015</v>
      </c>
      <c r="B767" s="12" t="s">
        <v>1288</v>
      </c>
    </row>
    <row r="768" spans="1:2" x14ac:dyDescent="0.25">
      <c r="A768" s="13">
        <v>2015</v>
      </c>
      <c r="B768" s="14" t="s">
        <v>9</v>
      </c>
    </row>
    <row r="769" spans="1:2" x14ac:dyDescent="0.25">
      <c r="A769" s="13">
        <v>2015</v>
      </c>
      <c r="B769" s="14" t="s">
        <v>1412</v>
      </c>
    </row>
    <row r="770" spans="1:2" x14ac:dyDescent="0.25">
      <c r="A770" s="11">
        <v>2015</v>
      </c>
      <c r="B770" s="12" t="s">
        <v>1076</v>
      </c>
    </row>
    <row r="771" spans="1:2" x14ac:dyDescent="0.25">
      <c r="A771" s="13">
        <v>2015</v>
      </c>
      <c r="B771" s="14" t="s">
        <v>1143</v>
      </c>
    </row>
    <row r="772" spans="1:2" x14ac:dyDescent="0.25">
      <c r="A772" s="13">
        <v>2015</v>
      </c>
      <c r="B772" s="14" t="s">
        <v>607</v>
      </c>
    </row>
    <row r="773" spans="1:2" x14ac:dyDescent="0.25">
      <c r="A773" s="11">
        <v>2015</v>
      </c>
      <c r="B773" s="12" t="s">
        <v>2033</v>
      </c>
    </row>
    <row r="774" spans="1:2" x14ac:dyDescent="0.25">
      <c r="A774" s="13">
        <v>2015</v>
      </c>
      <c r="B774" s="14" t="s">
        <v>635</v>
      </c>
    </row>
    <row r="775" spans="1:2" x14ac:dyDescent="0.25">
      <c r="A775" s="11">
        <v>2015</v>
      </c>
      <c r="B775" s="12" t="s">
        <v>1335</v>
      </c>
    </row>
    <row r="776" spans="1:2" x14ac:dyDescent="0.25">
      <c r="A776" s="13">
        <v>2015</v>
      </c>
      <c r="B776" s="14" t="s">
        <v>2037</v>
      </c>
    </row>
    <row r="777" spans="1:2" x14ac:dyDescent="0.25">
      <c r="A777" s="11">
        <v>2015</v>
      </c>
      <c r="B777" s="12" t="s">
        <v>2039</v>
      </c>
    </row>
    <row r="778" spans="1:2" x14ac:dyDescent="0.25">
      <c r="A778" s="11">
        <v>2015</v>
      </c>
      <c r="B778" s="12" t="s">
        <v>325</v>
      </c>
    </row>
    <row r="779" spans="1:2" x14ac:dyDescent="0.25">
      <c r="A779" s="11">
        <v>2015</v>
      </c>
      <c r="B779" s="12" t="s">
        <v>167</v>
      </c>
    </row>
    <row r="780" spans="1:2" x14ac:dyDescent="0.25">
      <c r="A780" s="13">
        <v>2015</v>
      </c>
      <c r="B780" s="14" t="s">
        <v>249</v>
      </c>
    </row>
    <row r="781" spans="1:2" x14ac:dyDescent="0.25">
      <c r="A781" s="13">
        <v>2015</v>
      </c>
      <c r="B781" s="14" t="s">
        <v>2042</v>
      </c>
    </row>
    <row r="782" spans="1:2" x14ac:dyDescent="0.25">
      <c r="A782" s="11">
        <v>2015</v>
      </c>
      <c r="B782" s="12" t="s">
        <v>857</v>
      </c>
    </row>
    <row r="783" spans="1:2" x14ac:dyDescent="0.25">
      <c r="A783" s="11">
        <v>2015</v>
      </c>
      <c r="B783" s="12" t="s">
        <v>218</v>
      </c>
    </row>
    <row r="784" spans="1:2" x14ac:dyDescent="0.25">
      <c r="A784" s="11">
        <v>2015</v>
      </c>
      <c r="B784" s="12" t="s">
        <v>709</v>
      </c>
    </row>
    <row r="785" spans="1:2" x14ac:dyDescent="0.25">
      <c r="A785" s="13">
        <v>2015</v>
      </c>
      <c r="B785" s="14" t="s">
        <v>1676</v>
      </c>
    </row>
    <row r="786" spans="1:2" x14ac:dyDescent="0.25">
      <c r="A786" s="13">
        <v>2015</v>
      </c>
      <c r="B786" s="14" t="s">
        <v>889</v>
      </c>
    </row>
    <row r="787" spans="1:2" x14ac:dyDescent="0.25">
      <c r="A787" s="11">
        <v>2015</v>
      </c>
      <c r="B787" s="12" t="s">
        <v>131</v>
      </c>
    </row>
    <row r="788" spans="1:2" x14ac:dyDescent="0.25">
      <c r="A788" s="13">
        <v>2015</v>
      </c>
      <c r="B788" s="14" t="s">
        <v>533</v>
      </c>
    </row>
    <row r="789" spans="1:2" x14ac:dyDescent="0.25">
      <c r="A789" s="11">
        <v>2015</v>
      </c>
      <c r="B789" s="12" t="s">
        <v>552</v>
      </c>
    </row>
    <row r="790" spans="1:2" x14ac:dyDescent="0.25">
      <c r="A790" s="13">
        <v>2015</v>
      </c>
      <c r="B790" s="14" t="s">
        <v>2048</v>
      </c>
    </row>
    <row r="791" spans="1:2" x14ac:dyDescent="0.25">
      <c r="A791" s="11">
        <v>2015</v>
      </c>
      <c r="B791" s="12" t="s">
        <v>1295</v>
      </c>
    </row>
    <row r="792" spans="1:2" x14ac:dyDescent="0.25">
      <c r="A792" s="13">
        <v>2015</v>
      </c>
      <c r="B792" s="14" t="s">
        <v>2053</v>
      </c>
    </row>
    <row r="793" spans="1:2" x14ac:dyDescent="0.25">
      <c r="A793" s="11">
        <v>2015</v>
      </c>
      <c r="B793" s="12" t="s">
        <v>1546</v>
      </c>
    </row>
    <row r="794" spans="1:2" x14ac:dyDescent="0.25">
      <c r="A794" s="13">
        <v>2015</v>
      </c>
      <c r="B794" s="14" t="s">
        <v>1519</v>
      </c>
    </row>
    <row r="795" spans="1:2" x14ac:dyDescent="0.25">
      <c r="A795" s="13">
        <v>2015</v>
      </c>
      <c r="B795" s="14" t="s">
        <v>2057</v>
      </c>
    </row>
    <row r="796" spans="1:2" x14ac:dyDescent="0.25">
      <c r="A796" s="11">
        <v>2015</v>
      </c>
      <c r="B796" s="12" t="s">
        <v>523</v>
      </c>
    </row>
    <row r="797" spans="1:2" x14ac:dyDescent="0.25">
      <c r="A797" s="13">
        <v>2015</v>
      </c>
      <c r="B797" s="14" t="s">
        <v>2060</v>
      </c>
    </row>
    <row r="798" spans="1:2" x14ac:dyDescent="0.25">
      <c r="A798" s="11">
        <v>2015</v>
      </c>
      <c r="B798" s="12" t="s">
        <v>1478</v>
      </c>
    </row>
    <row r="799" spans="1:2" x14ac:dyDescent="0.25">
      <c r="A799" s="13">
        <v>2015</v>
      </c>
      <c r="B799" s="14" t="s">
        <v>593</v>
      </c>
    </row>
    <row r="800" spans="1:2" x14ac:dyDescent="0.25">
      <c r="A800" s="11">
        <v>2015</v>
      </c>
      <c r="B800" s="12" t="s">
        <v>443</v>
      </c>
    </row>
    <row r="801" spans="1:2" x14ac:dyDescent="0.25">
      <c r="A801" s="13">
        <v>2015</v>
      </c>
      <c r="B801" s="14" t="s">
        <v>2064</v>
      </c>
    </row>
    <row r="802" spans="1:2" x14ac:dyDescent="0.25">
      <c r="A802" s="11">
        <v>2015</v>
      </c>
      <c r="B802" s="12" t="s">
        <v>2065</v>
      </c>
    </row>
    <row r="803" spans="1:2" x14ac:dyDescent="0.25">
      <c r="A803" s="11">
        <v>2015</v>
      </c>
      <c r="B803" s="12" t="s">
        <v>1271</v>
      </c>
    </row>
    <row r="804" spans="1:2" x14ac:dyDescent="0.25">
      <c r="A804" s="13">
        <v>2015</v>
      </c>
      <c r="B804" s="14" t="s">
        <v>1267</v>
      </c>
    </row>
    <row r="805" spans="1:2" x14ac:dyDescent="0.25">
      <c r="A805" s="11">
        <v>2015</v>
      </c>
      <c r="B805" s="12" t="s">
        <v>1003</v>
      </c>
    </row>
    <row r="806" spans="1:2" x14ac:dyDescent="0.25">
      <c r="A806" s="13">
        <v>2015</v>
      </c>
      <c r="B806" s="14" t="s">
        <v>848</v>
      </c>
    </row>
    <row r="807" spans="1:2" x14ac:dyDescent="0.25">
      <c r="A807" s="11">
        <v>2015</v>
      </c>
      <c r="B807" s="12" t="s">
        <v>945</v>
      </c>
    </row>
    <row r="808" spans="1:2" x14ac:dyDescent="0.25">
      <c r="A808" s="13">
        <v>2015</v>
      </c>
      <c r="B808" s="14" t="s">
        <v>392</v>
      </c>
    </row>
    <row r="809" spans="1:2" x14ac:dyDescent="0.25">
      <c r="A809" s="13">
        <v>2015</v>
      </c>
      <c r="B809" s="14" t="s">
        <v>1200</v>
      </c>
    </row>
    <row r="810" spans="1:2" x14ac:dyDescent="0.25">
      <c r="A810" s="13">
        <v>2015</v>
      </c>
      <c r="B810" s="14" t="s">
        <v>2071</v>
      </c>
    </row>
    <row r="811" spans="1:2" x14ac:dyDescent="0.25">
      <c r="A811" s="11">
        <v>2015</v>
      </c>
      <c r="B811" s="12" t="s">
        <v>742</v>
      </c>
    </row>
    <row r="812" spans="1:2" x14ac:dyDescent="0.25">
      <c r="A812" s="13">
        <v>2015</v>
      </c>
      <c r="B812" s="14" t="s">
        <v>530</v>
      </c>
    </row>
    <row r="813" spans="1:2" x14ac:dyDescent="0.25">
      <c r="A813" s="11">
        <v>2015</v>
      </c>
      <c r="B813" s="12" t="s">
        <v>1467</v>
      </c>
    </row>
    <row r="814" spans="1:2" x14ac:dyDescent="0.25">
      <c r="A814" s="13">
        <v>2015</v>
      </c>
      <c r="B814" s="14" t="s">
        <v>456</v>
      </c>
    </row>
    <row r="815" spans="1:2" x14ac:dyDescent="0.25">
      <c r="A815" s="11">
        <v>2015</v>
      </c>
      <c r="B815" s="12" t="s">
        <v>1289</v>
      </c>
    </row>
    <row r="816" spans="1:2" x14ac:dyDescent="0.25">
      <c r="A816" s="11">
        <v>2015</v>
      </c>
      <c r="B816" s="12" t="s">
        <v>859</v>
      </c>
    </row>
    <row r="817" spans="1:2" x14ac:dyDescent="0.25">
      <c r="A817" s="11">
        <v>2015</v>
      </c>
      <c r="B817" s="12" t="s">
        <v>54</v>
      </c>
    </row>
    <row r="818" spans="1:2" x14ac:dyDescent="0.25">
      <c r="A818" s="11">
        <v>2015</v>
      </c>
      <c r="B818" s="12" t="s">
        <v>989</v>
      </c>
    </row>
    <row r="819" spans="1:2" x14ac:dyDescent="0.25">
      <c r="A819" s="13">
        <v>2015</v>
      </c>
      <c r="B819" s="14" t="s">
        <v>1343</v>
      </c>
    </row>
    <row r="820" spans="1:2" x14ac:dyDescent="0.25">
      <c r="A820" s="11">
        <v>2015</v>
      </c>
      <c r="B820" s="12" t="s">
        <v>1287</v>
      </c>
    </row>
    <row r="821" spans="1:2" x14ac:dyDescent="0.25">
      <c r="A821" s="13">
        <v>2015</v>
      </c>
      <c r="B821" s="14" t="s">
        <v>622</v>
      </c>
    </row>
    <row r="822" spans="1:2" x14ac:dyDescent="0.25">
      <c r="A822" s="13">
        <v>2015</v>
      </c>
      <c r="B822" s="14" t="s">
        <v>357</v>
      </c>
    </row>
    <row r="823" spans="1:2" x14ac:dyDescent="0.25">
      <c r="A823" s="11">
        <v>2015</v>
      </c>
      <c r="B823" s="12" t="s">
        <v>180</v>
      </c>
    </row>
    <row r="824" spans="1:2" x14ac:dyDescent="0.25">
      <c r="A824" s="11">
        <v>2015</v>
      </c>
      <c r="B824" s="12" t="s">
        <v>46</v>
      </c>
    </row>
    <row r="825" spans="1:2" x14ac:dyDescent="0.25">
      <c r="A825" s="11">
        <v>2015</v>
      </c>
      <c r="B825" s="12" t="s">
        <v>2079</v>
      </c>
    </row>
    <row r="826" spans="1:2" x14ac:dyDescent="0.25">
      <c r="A826" s="13">
        <v>2015</v>
      </c>
      <c r="B826" s="14" t="s">
        <v>268</v>
      </c>
    </row>
    <row r="827" spans="1:2" x14ac:dyDescent="0.25">
      <c r="A827" s="11">
        <v>2015</v>
      </c>
      <c r="B827" s="12" t="s">
        <v>1776</v>
      </c>
    </row>
    <row r="828" spans="1:2" x14ac:dyDescent="0.25">
      <c r="A828" s="13">
        <v>2015</v>
      </c>
      <c r="B828" s="14" t="s">
        <v>119</v>
      </c>
    </row>
    <row r="829" spans="1:2" x14ac:dyDescent="0.25">
      <c r="A829" s="13">
        <v>2015</v>
      </c>
      <c r="B829" s="14" t="s">
        <v>820</v>
      </c>
    </row>
    <row r="830" spans="1:2" x14ac:dyDescent="0.25">
      <c r="A830" s="11">
        <v>2015</v>
      </c>
      <c r="B830" s="12" t="s">
        <v>2083</v>
      </c>
    </row>
    <row r="831" spans="1:2" x14ac:dyDescent="0.25">
      <c r="A831" s="13">
        <v>2015</v>
      </c>
      <c r="B831" s="14" t="s">
        <v>902</v>
      </c>
    </row>
    <row r="832" spans="1:2" x14ac:dyDescent="0.25">
      <c r="A832" s="13">
        <v>2015</v>
      </c>
      <c r="B832" s="14" t="s">
        <v>1077</v>
      </c>
    </row>
    <row r="833" spans="1:2" x14ac:dyDescent="0.25">
      <c r="A833" s="11">
        <v>2015</v>
      </c>
      <c r="B833" s="12" t="s">
        <v>1214</v>
      </c>
    </row>
    <row r="834" spans="1:2" x14ac:dyDescent="0.25">
      <c r="A834" s="11">
        <v>2015</v>
      </c>
      <c r="B834" s="12" t="s">
        <v>1793</v>
      </c>
    </row>
    <row r="835" spans="1:2" x14ac:dyDescent="0.25">
      <c r="A835" s="13">
        <v>2015</v>
      </c>
      <c r="B835" s="14" t="s">
        <v>2088</v>
      </c>
    </row>
    <row r="836" spans="1:2" x14ac:dyDescent="0.25">
      <c r="A836" s="11">
        <v>2015</v>
      </c>
      <c r="B836" s="12" t="s">
        <v>2091</v>
      </c>
    </row>
    <row r="837" spans="1:2" x14ac:dyDescent="0.25">
      <c r="A837" s="13">
        <v>2015</v>
      </c>
      <c r="B837" s="14" t="s">
        <v>536</v>
      </c>
    </row>
    <row r="838" spans="1:2" x14ac:dyDescent="0.25">
      <c r="A838" s="11">
        <v>2015</v>
      </c>
      <c r="B838" s="12" t="s">
        <v>343</v>
      </c>
    </row>
    <row r="839" spans="1:2" x14ac:dyDescent="0.25">
      <c r="A839" s="13">
        <v>2015</v>
      </c>
      <c r="B839" s="14" t="s">
        <v>217</v>
      </c>
    </row>
    <row r="840" spans="1:2" x14ac:dyDescent="0.25">
      <c r="A840" s="11">
        <v>2015</v>
      </c>
      <c r="B840" s="12" t="s">
        <v>2094</v>
      </c>
    </row>
    <row r="841" spans="1:2" x14ac:dyDescent="0.25">
      <c r="A841" s="13">
        <v>2015</v>
      </c>
      <c r="B841" s="14" t="s">
        <v>2095</v>
      </c>
    </row>
    <row r="842" spans="1:2" x14ac:dyDescent="0.25">
      <c r="A842" s="13">
        <v>2015</v>
      </c>
      <c r="B842" s="14" t="s">
        <v>1167</v>
      </c>
    </row>
    <row r="843" spans="1:2" x14ac:dyDescent="0.25">
      <c r="A843" s="11">
        <v>2015</v>
      </c>
      <c r="B843" s="12" t="s">
        <v>445</v>
      </c>
    </row>
    <row r="844" spans="1:2" x14ac:dyDescent="0.25">
      <c r="A844" s="11">
        <v>2015</v>
      </c>
      <c r="B844" s="12" t="s">
        <v>244</v>
      </c>
    </row>
    <row r="845" spans="1:2" x14ac:dyDescent="0.25">
      <c r="A845" s="11">
        <v>2015</v>
      </c>
      <c r="B845" s="12" t="s">
        <v>2100</v>
      </c>
    </row>
    <row r="846" spans="1:2" x14ac:dyDescent="0.25">
      <c r="A846" s="13">
        <v>2015</v>
      </c>
      <c r="B846" s="14" t="s">
        <v>1557</v>
      </c>
    </row>
    <row r="847" spans="1:2" x14ac:dyDescent="0.25">
      <c r="A847" s="13">
        <v>2015</v>
      </c>
      <c r="B847" s="14" t="s">
        <v>2101</v>
      </c>
    </row>
    <row r="848" spans="1:2" x14ac:dyDescent="0.25">
      <c r="A848" s="11">
        <v>2015</v>
      </c>
      <c r="B848" s="12" t="s">
        <v>2103</v>
      </c>
    </row>
    <row r="849" spans="1:2" x14ac:dyDescent="0.25">
      <c r="A849" s="13">
        <v>2015</v>
      </c>
      <c r="B849" s="14" t="s">
        <v>2104</v>
      </c>
    </row>
    <row r="850" spans="1:2" x14ac:dyDescent="0.25">
      <c r="A850" s="11">
        <v>2015</v>
      </c>
      <c r="B850" s="12" t="s">
        <v>661</v>
      </c>
    </row>
    <row r="851" spans="1:2" x14ac:dyDescent="0.25">
      <c r="A851" s="13">
        <v>2015</v>
      </c>
      <c r="B851" s="14" t="s">
        <v>1842</v>
      </c>
    </row>
    <row r="852" spans="1:2" x14ac:dyDescent="0.25">
      <c r="A852" s="11">
        <v>2015</v>
      </c>
      <c r="B852" s="12" t="s">
        <v>1312</v>
      </c>
    </row>
    <row r="853" spans="1:2" x14ac:dyDescent="0.25">
      <c r="A853" s="11">
        <v>2015</v>
      </c>
      <c r="B853" s="12" t="s">
        <v>429</v>
      </c>
    </row>
    <row r="854" spans="1:2" x14ac:dyDescent="0.25">
      <c r="A854" s="11">
        <v>2015</v>
      </c>
      <c r="B854" s="12" t="s">
        <v>2107</v>
      </c>
    </row>
    <row r="855" spans="1:2" x14ac:dyDescent="0.25">
      <c r="A855" s="13">
        <v>2015</v>
      </c>
      <c r="B855" s="14" t="s">
        <v>72</v>
      </c>
    </row>
    <row r="856" spans="1:2" x14ac:dyDescent="0.25">
      <c r="A856" s="11">
        <v>2015</v>
      </c>
      <c r="B856" s="12" t="s">
        <v>1466</v>
      </c>
    </row>
    <row r="857" spans="1:2" x14ac:dyDescent="0.25">
      <c r="A857" s="11">
        <v>2015</v>
      </c>
      <c r="B857" s="12" t="s">
        <v>2111</v>
      </c>
    </row>
    <row r="858" spans="1:2" x14ac:dyDescent="0.25">
      <c r="A858" s="11">
        <v>2015</v>
      </c>
      <c r="B858" s="12" t="s">
        <v>732</v>
      </c>
    </row>
    <row r="859" spans="1:2" x14ac:dyDescent="0.25">
      <c r="A859" s="13">
        <v>2015</v>
      </c>
      <c r="B859" s="14" t="s">
        <v>2112</v>
      </c>
    </row>
    <row r="860" spans="1:2" x14ac:dyDescent="0.25">
      <c r="A860" s="11">
        <v>2015</v>
      </c>
      <c r="B860" s="12" t="s">
        <v>1223</v>
      </c>
    </row>
    <row r="861" spans="1:2" x14ac:dyDescent="0.25">
      <c r="A861" s="13">
        <v>2015</v>
      </c>
      <c r="B861" s="14" t="s">
        <v>959</v>
      </c>
    </row>
    <row r="862" spans="1:2" x14ac:dyDescent="0.25">
      <c r="A862" s="11">
        <v>2015</v>
      </c>
      <c r="B862" s="12" t="s">
        <v>2115</v>
      </c>
    </row>
    <row r="863" spans="1:2" x14ac:dyDescent="0.25">
      <c r="A863" s="13">
        <v>2015</v>
      </c>
      <c r="B863" s="14" t="s">
        <v>1665</v>
      </c>
    </row>
    <row r="864" spans="1:2" x14ac:dyDescent="0.25">
      <c r="A864" s="11">
        <v>2015</v>
      </c>
      <c r="B864" s="12" t="s">
        <v>1534</v>
      </c>
    </row>
    <row r="865" spans="1:2" x14ac:dyDescent="0.25">
      <c r="A865" s="13">
        <v>2015</v>
      </c>
      <c r="B865" s="14" t="s">
        <v>875</v>
      </c>
    </row>
    <row r="866" spans="1:2" x14ac:dyDescent="0.25">
      <c r="A866" s="13">
        <v>2015</v>
      </c>
      <c r="B866" s="14" t="s">
        <v>26</v>
      </c>
    </row>
    <row r="867" spans="1:2" x14ac:dyDescent="0.25">
      <c r="A867" s="11">
        <v>2015</v>
      </c>
      <c r="B867" s="12" t="s">
        <v>567</v>
      </c>
    </row>
    <row r="868" spans="1:2" x14ac:dyDescent="0.25">
      <c r="A868" s="11">
        <v>2015</v>
      </c>
      <c r="B868" s="12" t="s">
        <v>2117</v>
      </c>
    </row>
    <row r="869" spans="1:2" x14ac:dyDescent="0.25">
      <c r="A869" s="11">
        <v>2015</v>
      </c>
      <c r="B869" s="12" t="s">
        <v>376</v>
      </c>
    </row>
    <row r="870" spans="1:2" x14ac:dyDescent="0.25">
      <c r="A870" s="13">
        <v>2015</v>
      </c>
      <c r="B870" s="14" t="s">
        <v>1121</v>
      </c>
    </row>
    <row r="871" spans="1:2" x14ac:dyDescent="0.25">
      <c r="A871" s="11">
        <v>2015</v>
      </c>
      <c r="B871" s="12" t="s">
        <v>1778</v>
      </c>
    </row>
    <row r="872" spans="1:2" x14ac:dyDescent="0.25">
      <c r="A872" s="13">
        <v>2015</v>
      </c>
      <c r="B872" s="14" t="s">
        <v>32</v>
      </c>
    </row>
    <row r="873" spans="1:2" x14ac:dyDescent="0.25">
      <c r="A873" s="11">
        <v>2015</v>
      </c>
      <c r="B873" s="12" t="s">
        <v>973</v>
      </c>
    </row>
    <row r="874" spans="1:2" x14ac:dyDescent="0.25">
      <c r="A874" s="13">
        <v>2015</v>
      </c>
      <c r="B874" s="14" t="s">
        <v>1181</v>
      </c>
    </row>
    <row r="875" spans="1:2" x14ac:dyDescent="0.25">
      <c r="A875" s="11">
        <v>2015</v>
      </c>
      <c r="B875" s="12" t="s">
        <v>2124</v>
      </c>
    </row>
    <row r="876" spans="1:2" x14ac:dyDescent="0.25">
      <c r="A876" s="13">
        <v>2015</v>
      </c>
      <c r="B876" s="14" t="s">
        <v>917</v>
      </c>
    </row>
    <row r="877" spans="1:2" x14ac:dyDescent="0.25">
      <c r="A877" s="13">
        <v>2015</v>
      </c>
      <c r="B877" s="14" t="s">
        <v>1012</v>
      </c>
    </row>
    <row r="878" spans="1:2" x14ac:dyDescent="0.25">
      <c r="A878" s="11">
        <v>2015</v>
      </c>
      <c r="B878" s="12" t="s">
        <v>220</v>
      </c>
    </row>
    <row r="879" spans="1:2" x14ac:dyDescent="0.25">
      <c r="A879" s="13">
        <v>2015</v>
      </c>
      <c r="B879" s="14" t="s">
        <v>2126</v>
      </c>
    </row>
    <row r="880" spans="1:2" x14ac:dyDescent="0.25">
      <c r="A880" s="11">
        <v>2015</v>
      </c>
      <c r="B880" s="12" t="s">
        <v>794</v>
      </c>
    </row>
    <row r="881" spans="1:2" x14ac:dyDescent="0.25">
      <c r="A881" s="13">
        <v>2015</v>
      </c>
      <c r="B881" s="14" t="s">
        <v>1122</v>
      </c>
    </row>
    <row r="882" spans="1:2" x14ac:dyDescent="0.25">
      <c r="A882" s="11">
        <v>2015</v>
      </c>
      <c r="B882" s="12" t="s">
        <v>684</v>
      </c>
    </row>
    <row r="883" spans="1:2" x14ac:dyDescent="0.25">
      <c r="A883" s="13">
        <v>2015</v>
      </c>
      <c r="B883" s="14" t="s">
        <v>2131</v>
      </c>
    </row>
    <row r="884" spans="1:2" x14ac:dyDescent="0.25">
      <c r="A884" s="13">
        <v>2015</v>
      </c>
      <c r="B884" s="14" t="s">
        <v>1663</v>
      </c>
    </row>
    <row r="885" spans="1:2" x14ac:dyDescent="0.25">
      <c r="A885" s="11">
        <v>2015</v>
      </c>
      <c r="B885" s="12" t="s">
        <v>1163</v>
      </c>
    </row>
    <row r="886" spans="1:2" x14ac:dyDescent="0.25">
      <c r="A886" s="11">
        <v>2015</v>
      </c>
      <c r="B886" s="12" t="s">
        <v>413</v>
      </c>
    </row>
    <row r="887" spans="1:2" x14ac:dyDescent="0.25">
      <c r="A887" s="11">
        <v>2015</v>
      </c>
      <c r="B887" s="12" t="s">
        <v>768</v>
      </c>
    </row>
    <row r="888" spans="1:2" x14ac:dyDescent="0.25">
      <c r="A888" s="13">
        <v>2015</v>
      </c>
      <c r="B888" s="14" t="s">
        <v>514</v>
      </c>
    </row>
    <row r="889" spans="1:2" x14ac:dyDescent="0.25">
      <c r="A889" s="13">
        <v>2015</v>
      </c>
      <c r="B889" s="14" t="s">
        <v>305</v>
      </c>
    </row>
    <row r="890" spans="1:2" x14ac:dyDescent="0.25">
      <c r="A890" s="13">
        <v>2015</v>
      </c>
      <c r="B890" s="14" t="s">
        <v>2137</v>
      </c>
    </row>
    <row r="891" spans="1:2" x14ac:dyDescent="0.25">
      <c r="A891" s="13">
        <v>2015</v>
      </c>
      <c r="B891" s="14" t="s">
        <v>2138</v>
      </c>
    </row>
    <row r="892" spans="1:2" x14ac:dyDescent="0.25">
      <c r="A892" s="13">
        <v>2015</v>
      </c>
      <c r="B892" s="14" t="s">
        <v>1544</v>
      </c>
    </row>
    <row r="893" spans="1:2" x14ac:dyDescent="0.25">
      <c r="A893" s="11">
        <v>2015</v>
      </c>
      <c r="B893" s="12" t="s">
        <v>1803</v>
      </c>
    </row>
    <row r="894" spans="1:2" x14ac:dyDescent="0.25">
      <c r="A894" s="11">
        <v>2015</v>
      </c>
      <c r="B894" s="12" t="s">
        <v>1369</v>
      </c>
    </row>
    <row r="895" spans="1:2" x14ac:dyDescent="0.25">
      <c r="A895" s="13">
        <v>2015</v>
      </c>
      <c r="B895" s="14" t="s">
        <v>2145</v>
      </c>
    </row>
    <row r="896" spans="1:2" x14ac:dyDescent="0.25">
      <c r="A896" s="11">
        <v>2015</v>
      </c>
      <c r="B896" s="12" t="s">
        <v>1172</v>
      </c>
    </row>
    <row r="897" spans="1:2" x14ac:dyDescent="0.25">
      <c r="A897" s="11">
        <v>2015</v>
      </c>
      <c r="B897" s="12" t="s">
        <v>490</v>
      </c>
    </row>
    <row r="898" spans="1:2" x14ac:dyDescent="0.25">
      <c r="A898" s="11">
        <v>2015</v>
      </c>
      <c r="B898" s="12" t="s">
        <v>2147</v>
      </c>
    </row>
    <row r="899" spans="1:2" x14ac:dyDescent="0.25">
      <c r="A899" s="13">
        <v>2015</v>
      </c>
      <c r="B899" s="14" t="s">
        <v>1303</v>
      </c>
    </row>
    <row r="900" spans="1:2" x14ac:dyDescent="0.25">
      <c r="A900" s="13">
        <v>2015</v>
      </c>
      <c r="B900" s="14" t="s">
        <v>1719</v>
      </c>
    </row>
    <row r="901" spans="1:2" x14ac:dyDescent="0.25">
      <c r="A901" s="11">
        <v>2015</v>
      </c>
      <c r="B901" s="12" t="s">
        <v>1738</v>
      </c>
    </row>
    <row r="902" spans="1:2" x14ac:dyDescent="0.25">
      <c r="A902" s="13">
        <v>2015</v>
      </c>
      <c r="B902" s="14" t="s">
        <v>519</v>
      </c>
    </row>
    <row r="903" spans="1:2" x14ac:dyDescent="0.25">
      <c r="A903" s="11">
        <v>2015</v>
      </c>
      <c r="B903" s="12" t="s">
        <v>900</v>
      </c>
    </row>
    <row r="904" spans="1:2" x14ac:dyDescent="0.25">
      <c r="A904" s="11">
        <v>2015</v>
      </c>
      <c r="B904" s="12" t="s">
        <v>1840</v>
      </c>
    </row>
    <row r="905" spans="1:2" x14ac:dyDescent="0.25">
      <c r="A905" s="11">
        <v>2015</v>
      </c>
      <c r="B905" s="12" t="s">
        <v>233</v>
      </c>
    </row>
    <row r="906" spans="1:2" x14ac:dyDescent="0.25">
      <c r="A906" s="11">
        <v>2015</v>
      </c>
      <c r="B906" s="12" t="s">
        <v>1514</v>
      </c>
    </row>
    <row r="907" spans="1:2" x14ac:dyDescent="0.25">
      <c r="A907" s="13">
        <v>2015</v>
      </c>
      <c r="B907" s="14" t="s">
        <v>1751</v>
      </c>
    </row>
    <row r="908" spans="1:2" x14ac:dyDescent="0.25">
      <c r="A908" s="11">
        <v>2015</v>
      </c>
      <c r="B908" s="12" t="s">
        <v>2156</v>
      </c>
    </row>
    <row r="909" spans="1:2" x14ac:dyDescent="0.25">
      <c r="A909" s="13">
        <v>2015</v>
      </c>
      <c r="B909" s="14" t="s">
        <v>69</v>
      </c>
    </row>
    <row r="910" spans="1:2" x14ac:dyDescent="0.25">
      <c r="A910" s="13">
        <v>2015</v>
      </c>
      <c r="B910" s="14" t="s">
        <v>171</v>
      </c>
    </row>
    <row r="911" spans="1:2" x14ac:dyDescent="0.25">
      <c r="A911" s="11">
        <v>2015</v>
      </c>
      <c r="B911" s="12" t="s">
        <v>1863</v>
      </c>
    </row>
    <row r="912" spans="1:2" x14ac:dyDescent="0.25">
      <c r="A912" s="13">
        <v>2015</v>
      </c>
      <c r="B912" s="14" t="s">
        <v>2162</v>
      </c>
    </row>
    <row r="913" spans="1:2" x14ac:dyDescent="0.25">
      <c r="A913" s="11">
        <v>2015</v>
      </c>
      <c r="B913" s="12" t="s">
        <v>1242</v>
      </c>
    </row>
    <row r="914" spans="1:2" x14ac:dyDescent="0.25">
      <c r="A914" s="13">
        <v>2015</v>
      </c>
      <c r="B914" s="14" t="s">
        <v>487</v>
      </c>
    </row>
    <row r="915" spans="1:2" x14ac:dyDescent="0.25">
      <c r="A915" s="11">
        <v>2015</v>
      </c>
      <c r="B915" s="12" t="s">
        <v>2164</v>
      </c>
    </row>
    <row r="916" spans="1:2" x14ac:dyDescent="0.25">
      <c r="A916" s="13">
        <v>2015</v>
      </c>
      <c r="B916" s="14" t="s">
        <v>2166</v>
      </c>
    </row>
    <row r="917" spans="1:2" x14ac:dyDescent="0.25">
      <c r="A917" s="13">
        <v>2015</v>
      </c>
      <c r="B917" s="14" t="s">
        <v>50</v>
      </c>
    </row>
    <row r="918" spans="1:2" x14ac:dyDescent="0.25">
      <c r="A918" s="11">
        <v>2015</v>
      </c>
      <c r="B918" s="12" t="s">
        <v>957</v>
      </c>
    </row>
    <row r="919" spans="1:2" x14ac:dyDescent="0.25">
      <c r="A919" s="11">
        <v>2015</v>
      </c>
      <c r="B919" s="12" t="s">
        <v>769</v>
      </c>
    </row>
    <row r="920" spans="1:2" x14ac:dyDescent="0.25">
      <c r="A920" s="13">
        <v>2015</v>
      </c>
      <c r="B920" s="14" t="s">
        <v>921</v>
      </c>
    </row>
    <row r="921" spans="1:2" x14ac:dyDescent="0.25">
      <c r="A921" s="13">
        <v>2015</v>
      </c>
      <c r="B921" s="14" t="s">
        <v>1429</v>
      </c>
    </row>
    <row r="922" spans="1:2" x14ac:dyDescent="0.25">
      <c r="A922" s="11">
        <v>2015</v>
      </c>
      <c r="B922" s="12" t="s">
        <v>879</v>
      </c>
    </row>
    <row r="923" spans="1:2" x14ac:dyDescent="0.25">
      <c r="A923" s="13">
        <v>2015</v>
      </c>
      <c r="B923" s="14" t="s">
        <v>1452</v>
      </c>
    </row>
    <row r="924" spans="1:2" x14ac:dyDescent="0.25">
      <c r="A924" s="13">
        <v>2015</v>
      </c>
      <c r="B924" s="14" t="s">
        <v>176</v>
      </c>
    </row>
    <row r="925" spans="1:2" x14ac:dyDescent="0.25">
      <c r="A925" s="13">
        <v>2015</v>
      </c>
      <c r="B925" s="14" t="s">
        <v>1186</v>
      </c>
    </row>
    <row r="926" spans="1:2" x14ac:dyDescent="0.25">
      <c r="A926" s="11">
        <v>2015</v>
      </c>
      <c r="B926" s="12" t="s">
        <v>925</v>
      </c>
    </row>
    <row r="927" spans="1:2" x14ac:dyDescent="0.25">
      <c r="A927" s="13">
        <v>2015</v>
      </c>
      <c r="B927" s="14" t="s">
        <v>1148</v>
      </c>
    </row>
    <row r="928" spans="1:2" x14ac:dyDescent="0.25">
      <c r="A928" s="11">
        <v>2015</v>
      </c>
      <c r="B928" s="12" t="s">
        <v>1424</v>
      </c>
    </row>
    <row r="929" spans="1:2" x14ac:dyDescent="0.25">
      <c r="A929" s="13">
        <v>2015</v>
      </c>
      <c r="B929" s="14" t="s">
        <v>1797</v>
      </c>
    </row>
    <row r="930" spans="1:2" x14ac:dyDescent="0.25">
      <c r="A930" s="11">
        <v>2015</v>
      </c>
      <c r="B930" s="12" t="s">
        <v>500</v>
      </c>
    </row>
    <row r="931" spans="1:2" x14ac:dyDescent="0.25">
      <c r="A931" s="11">
        <v>2015</v>
      </c>
      <c r="B931" s="12" t="s">
        <v>839</v>
      </c>
    </row>
    <row r="932" spans="1:2" x14ac:dyDescent="0.25">
      <c r="A932" s="11">
        <v>2015</v>
      </c>
      <c r="B932" s="12" t="s">
        <v>2174</v>
      </c>
    </row>
    <row r="933" spans="1:2" x14ac:dyDescent="0.25">
      <c r="A933" s="11">
        <v>2015</v>
      </c>
      <c r="B933" s="12" t="s">
        <v>1693</v>
      </c>
    </row>
    <row r="934" spans="1:2" x14ac:dyDescent="0.25">
      <c r="A934" s="11">
        <v>2015</v>
      </c>
      <c r="B934" s="12" t="s">
        <v>1489</v>
      </c>
    </row>
    <row r="935" spans="1:2" x14ac:dyDescent="0.25">
      <c r="A935" s="13">
        <v>2015</v>
      </c>
      <c r="B935" s="14" t="s">
        <v>2176</v>
      </c>
    </row>
    <row r="936" spans="1:2" x14ac:dyDescent="0.25">
      <c r="A936" s="11">
        <v>2015</v>
      </c>
      <c r="B936" s="12" t="s">
        <v>749</v>
      </c>
    </row>
    <row r="937" spans="1:2" x14ac:dyDescent="0.25">
      <c r="A937" s="11">
        <v>2015</v>
      </c>
      <c r="B937" s="12" t="s">
        <v>2179</v>
      </c>
    </row>
    <row r="938" spans="1:2" x14ac:dyDescent="0.25">
      <c r="A938" s="13">
        <v>2015</v>
      </c>
      <c r="B938" s="14" t="s">
        <v>2183</v>
      </c>
    </row>
    <row r="939" spans="1:2" x14ac:dyDescent="0.25">
      <c r="A939" s="13">
        <v>2015</v>
      </c>
      <c r="B939" s="14" t="s">
        <v>589</v>
      </c>
    </row>
    <row r="940" spans="1:2" x14ac:dyDescent="0.25">
      <c r="A940" s="11">
        <v>2015</v>
      </c>
      <c r="B940" s="12" t="s">
        <v>667</v>
      </c>
    </row>
    <row r="941" spans="1:2" x14ac:dyDescent="0.25">
      <c r="A941" s="11">
        <v>2015</v>
      </c>
      <c r="B941" s="12" t="s">
        <v>498</v>
      </c>
    </row>
    <row r="942" spans="1:2" x14ac:dyDescent="0.25">
      <c r="A942" s="13">
        <v>2015</v>
      </c>
      <c r="B942" s="14" t="s">
        <v>228</v>
      </c>
    </row>
    <row r="943" spans="1:2" x14ac:dyDescent="0.25">
      <c r="A943" s="11">
        <v>2015</v>
      </c>
      <c r="B943" s="12" t="s">
        <v>1547</v>
      </c>
    </row>
    <row r="944" spans="1:2" x14ac:dyDescent="0.25">
      <c r="A944" s="13">
        <v>2015</v>
      </c>
      <c r="B944" s="14" t="s">
        <v>1563</v>
      </c>
    </row>
    <row r="945" spans="1:2" x14ac:dyDescent="0.25">
      <c r="A945" s="13">
        <v>2015</v>
      </c>
      <c r="B945" s="14" t="s">
        <v>717</v>
      </c>
    </row>
    <row r="946" spans="1:2" x14ac:dyDescent="0.25">
      <c r="A946" s="11">
        <v>2015</v>
      </c>
      <c r="B946" s="12" t="s">
        <v>2188</v>
      </c>
    </row>
    <row r="947" spans="1:2" x14ac:dyDescent="0.25">
      <c r="A947" s="11">
        <v>2015</v>
      </c>
      <c r="B947" s="12" t="s">
        <v>1781</v>
      </c>
    </row>
    <row r="948" spans="1:2" x14ac:dyDescent="0.25">
      <c r="A948" s="13">
        <v>2015</v>
      </c>
      <c r="B948" s="14" t="s">
        <v>143</v>
      </c>
    </row>
    <row r="949" spans="1:2" x14ac:dyDescent="0.25">
      <c r="A949" s="11">
        <v>2015</v>
      </c>
      <c r="B949" s="12" t="s">
        <v>1273</v>
      </c>
    </row>
    <row r="950" spans="1:2" x14ac:dyDescent="0.25">
      <c r="A950" s="11">
        <v>2015</v>
      </c>
      <c r="B950" s="12" t="s">
        <v>2190</v>
      </c>
    </row>
    <row r="951" spans="1:2" x14ac:dyDescent="0.25">
      <c r="A951" s="13">
        <v>2015</v>
      </c>
      <c r="B951" s="14" t="s">
        <v>771</v>
      </c>
    </row>
    <row r="952" spans="1:2" x14ac:dyDescent="0.25">
      <c r="A952" s="13">
        <v>2015</v>
      </c>
      <c r="B952" s="14" t="s">
        <v>1661</v>
      </c>
    </row>
    <row r="953" spans="1:2" x14ac:dyDescent="0.25">
      <c r="A953" s="11">
        <v>2015</v>
      </c>
      <c r="B953" s="12" t="s">
        <v>2197</v>
      </c>
    </row>
    <row r="954" spans="1:2" x14ac:dyDescent="0.25">
      <c r="A954" s="11">
        <v>2015</v>
      </c>
      <c r="B954" s="12" t="s">
        <v>2199</v>
      </c>
    </row>
    <row r="955" spans="1:2" x14ac:dyDescent="0.25">
      <c r="A955" s="13">
        <v>2015</v>
      </c>
      <c r="B955" s="14" t="s">
        <v>1046</v>
      </c>
    </row>
    <row r="956" spans="1:2" x14ac:dyDescent="0.25">
      <c r="A956" s="11">
        <v>2015</v>
      </c>
      <c r="B956" s="12" t="s">
        <v>336</v>
      </c>
    </row>
    <row r="957" spans="1:2" x14ac:dyDescent="0.25">
      <c r="A957" s="13">
        <v>2015</v>
      </c>
      <c r="B957" s="14" t="s">
        <v>2205</v>
      </c>
    </row>
    <row r="958" spans="1:2" x14ac:dyDescent="0.25">
      <c r="A958" s="11">
        <v>2015</v>
      </c>
      <c r="B958" s="12" t="s">
        <v>2206</v>
      </c>
    </row>
    <row r="959" spans="1:2" x14ac:dyDescent="0.25">
      <c r="A959" s="13">
        <v>2015</v>
      </c>
      <c r="B959" s="14" t="s">
        <v>683</v>
      </c>
    </row>
    <row r="960" spans="1:2" x14ac:dyDescent="0.25">
      <c r="A960" s="13">
        <v>2015</v>
      </c>
      <c r="B960" s="14" t="s">
        <v>2209</v>
      </c>
    </row>
    <row r="961" spans="1:2" x14ac:dyDescent="0.25">
      <c r="A961" s="11">
        <v>2015</v>
      </c>
      <c r="B961" s="12" t="s">
        <v>352</v>
      </c>
    </row>
    <row r="962" spans="1:2" x14ac:dyDescent="0.25">
      <c r="A962" s="11">
        <v>2015</v>
      </c>
      <c r="B962" s="12" t="s">
        <v>2212</v>
      </c>
    </row>
    <row r="963" spans="1:2" x14ac:dyDescent="0.25">
      <c r="A963" s="11">
        <v>2015</v>
      </c>
      <c r="B963" s="12" t="s">
        <v>1535</v>
      </c>
    </row>
    <row r="964" spans="1:2" x14ac:dyDescent="0.25">
      <c r="A964" s="13">
        <v>2015</v>
      </c>
      <c r="B964" s="14" t="s">
        <v>1193</v>
      </c>
    </row>
    <row r="965" spans="1:2" x14ac:dyDescent="0.25">
      <c r="A965" s="11">
        <v>2015</v>
      </c>
      <c r="B965" s="12" t="s">
        <v>1334</v>
      </c>
    </row>
    <row r="966" spans="1:2" x14ac:dyDescent="0.25">
      <c r="A966" s="11">
        <v>2015</v>
      </c>
      <c r="B966" s="12" t="s">
        <v>601</v>
      </c>
    </row>
    <row r="967" spans="1:2" x14ac:dyDescent="0.25">
      <c r="A967" s="11">
        <v>2015</v>
      </c>
      <c r="B967" s="12" t="s">
        <v>1629</v>
      </c>
    </row>
    <row r="968" spans="1:2" x14ac:dyDescent="0.25">
      <c r="A968" s="13">
        <v>2015</v>
      </c>
      <c r="B968" s="14" t="s">
        <v>1413</v>
      </c>
    </row>
    <row r="969" spans="1:2" x14ac:dyDescent="0.25">
      <c r="A969" s="11">
        <v>2015</v>
      </c>
      <c r="B969" s="12" t="s">
        <v>1655</v>
      </c>
    </row>
    <row r="970" spans="1:2" x14ac:dyDescent="0.25">
      <c r="A970" s="13">
        <v>2015</v>
      </c>
      <c r="B970" s="14" t="s">
        <v>403</v>
      </c>
    </row>
    <row r="971" spans="1:2" x14ac:dyDescent="0.25">
      <c r="A971" s="11">
        <v>2015</v>
      </c>
      <c r="B971" s="12" t="s">
        <v>1044</v>
      </c>
    </row>
    <row r="972" spans="1:2" x14ac:dyDescent="0.25">
      <c r="A972" s="13">
        <v>2015</v>
      </c>
      <c r="B972" s="14" t="s">
        <v>1005</v>
      </c>
    </row>
    <row r="973" spans="1:2" x14ac:dyDescent="0.25">
      <c r="A973" s="11">
        <v>2015</v>
      </c>
      <c r="B973" s="12" t="s">
        <v>2222</v>
      </c>
    </row>
    <row r="974" spans="1:2" x14ac:dyDescent="0.25">
      <c r="A974" s="13">
        <v>2015</v>
      </c>
      <c r="B974" s="14" t="s">
        <v>1826</v>
      </c>
    </row>
    <row r="975" spans="1:2" x14ac:dyDescent="0.25">
      <c r="A975" s="11">
        <v>2015</v>
      </c>
      <c r="B975" s="12" t="s">
        <v>569</v>
      </c>
    </row>
    <row r="976" spans="1:2" x14ac:dyDescent="0.25">
      <c r="A976" s="13">
        <v>2015</v>
      </c>
      <c r="B976" s="14" t="s">
        <v>2225</v>
      </c>
    </row>
    <row r="977" spans="1:2" x14ac:dyDescent="0.25">
      <c r="A977" s="13">
        <v>2015</v>
      </c>
      <c r="B977" s="14" t="s">
        <v>1699</v>
      </c>
    </row>
    <row r="978" spans="1:2" x14ac:dyDescent="0.25">
      <c r="A978" s="11">
        <v>2015</v>
      </c>
      <c r="B978" s="12" t="s">
        <v>81</v>
      </c>
    </row>
    <row r="979" spans="1:2" x14ac:dyDescent="0.25">
      <c r="A979" s="11">
        <v>2015</v>
      </c>
      <c r="B979" s="12" t="s">
        <v>1095</v>
      </c>
    </row>
    <row r="980" spans="1:2" x14ac:dyDescent="0.25">
      <c r="A980" s="11">
        <v>2015</v>
      </c>
      <c r="B980" s="12" t="s">
        <v>1230</v>
      </c>
    </row>
    <row r="981" spans="1:2" x14ac:dyDescent="0.25">
      <c r="A981" s="11">
        <v>2015</v>
      </c>
      <c r="B981" s="12" t="s">
        <v>1443</v>
      </c>
    </row>
    <row r="982" spans="1:2" x14ac:dyDescent="0.25">
      <c r="A982" s="11">
        <v>2015</v>
      </c>
      <c r="B982" s="12" t="s">
        <v>2230</v>
      </c>
    </row>
    <row r="983" spans="1:2" x14ac:dyDescent="0.25">
      <c r="A983" s="11">
        <v>2015</v>
      </c>
      <c r="B983" s="12" t="s">
        <v>259</v>
      </c>
    </row>
    <row r="984" spans="1:2" x14ac:dyDescent="0.25">
      <c r="A984" s="13">
        <v>2015</v>
      </c>
      <c r="B984" s="14" t="s">
        <v>525</v>
      </c>
    </row>
    <row r="985" spans="1:2" x14ac:dyDescent="0.25">
      <c r="A985" s="13">
        <v>2015</v>
      </c>
      <c r="B985" s="14" t="s">
        <v>2232</v>
      </c>
    </row>
    <row r="986" spans="1:2" x14ac:dyDescent="0.25">
      <c r="A986" s="13">
        <v>2015</v>
      </c>
      <c r="B986" s="14" t="s">
        <v>1868</v>
      </c>
    </row>
    <row r="987" spans="1:2" x14ac:dyDescent="0.25">
      <c r="A987" s="11">
        <v>2015</v>
      </c>
      <c r="B987" s="12" t="s">
        <v>637</v>
      </c>
    </row>
    <row r="988" spans="1:2" x14ac:dyDescent="0.25">
      <c r="A988" s="13">
        <v>2015</v>
      </c>
      <c r="B988" s="14" t="s">
        <v>912</v>
      </c>
    </row>
    <row r="989" spans="1:2" x14ac:dyDescent="0.25">
      <c r="A989" s="13">
        <v>2015</v>
      </c>
      <c r="B989" s="14" t="s">
        <v>583</v>
      </c>
    </row>
    <row r="990" spans="1:2" x14ac:dyDescent="0.25">
      <c r="A990" s="13">
        <v>2015</v>
      </c>
      <c r="B990" s="14" t="s">
        <v>651</v>
      </c>
    </row>
    <row r="991" spans="1:2" x14ac:dyDescent="0.25">
      <c r="A991" s="13">
        <v>2015</v>
      </c>
      <c r="B991" s="14" t="s">
        <v>1831</v>
      </c>
    </row>
    <row r="992" spans="1:2" x14ac:dyDescent="0.25">
      <c r="A992" s="11">
        <v>2015</v>
      </c>
      <c r="B992" s="12" t="s">
        <v>592</v>
      </c>
    </row>
    <row r="993" spans="1:2" x14ac:dyDescent="0.25">
      <c r="A993" s="13">
        <v>2015</v>
      </c>
      <c r="B993" s="14" t="s">
        <v>1528</v>
      </c>
    </row>
    <row r="994" spans="1:2" x14ac:dyDescent="0.25">
      <c r="A994" s="11">
        <v>2015</v>
      </c>
      <c r="B994" s="12" t="s">
        <v>2242</v>
      </c>
    </row>
    <row r="995" spans="1:2" x14ac:dyDescent="0.25">
      <c r="A995" s="11">
        <v>2015</v>
      </c>
      <c r="B995" s="12" t="s">
        <v>383</v>
      </c>
    </row>
    <row r="996" spans="1:2" x14ac:dyDescent="0.25">
      <c r="A996" s="13">
        <v>2015</v>
      </c>
      <c r="B996" s="14" t="s">
        <v>1696</v>
      </c>
    </row>
    <row r="997" spans="1:2" x14ac:dyDescent="0.25">
      <c r="A997" s="13">
        <v>2015</v>
      </c>
      <c r="B997" s="14" t="s">
        <v>630</v>
      </c>
    </row>
    <row r="998" spans="1:2" x14ac:dyDescent="0.25">
      <c r="A998" s="13">
        <v>2015</v>
      </c>
      <c r="B998" s="14" t="s">
        <v>2244</v>
      </c>
    </row>
    <row r="999" spans="1:2" x14ac:dyDescent="0.25">
      <c r="A999" s="13">
        <v>2015</v>
      </c>
      <c r="B999" s="14" t="s">
        <v>2246</v>
      </c>
    </row>
    <row r="1000" spans="1:2" x14ac:dyDescent="0.25">
      <c r="A1000" s="13">
        <v>2015</v>
      </c>
      <c r="B1000" s="14" t="s">
        <v>156</v>
      </c>
    </row>
    <row r="1001" spans="1:2" x14ac:dyDescent="0.25">
      <c r="A1001" s="11">
        <v>2015</v>
      </c>
      <c r="B1001" s="12" t="s">
        <v>1477</v>
      </c>
    </row>
    <row r="1002" spans="1:2" x14ac:dyDescent="0.25">
      <c r="A1002" s="13">
        <v>2015</v>
      </c>
      <c r="B1002" s="14" t="s">
        <v>2248</v>
      </c>
    </row>
    <row r="1003" spans="1:2" x14ac:dyDescent="0.25">
      <c r="A1003" s="11">
        <v>2015</v>
      </c>
      <c r="B1003" s="12" t="s">
        <v>1497</v>
      </c>
    </row>
    <row r="1004" spans="1:2" x14ac:dyDescent="0.25">
      <c r="A1004" s="11">
        <v>2015</v>
      </c>
      <c r="B1004" s="12" t="s">
        <v>2252</v>
      </c>
    </row>
    <row r="1005" spans="1:2" x14ac:dyDescent="0.25">
      <c r="A1005" s="13">
        <v>2015</v>
      </c>
      <c r="B1005" s="14" t="s">
        <v>2253</v>
      </c>
    </row>
    <row r="1006" spans="1:2" x14ac:dyDescent="0.25">
      <c r="A1006" s="11">
        <v>2015</v>
      </c>
      <c r="B1006" s="12" t="s">
        <v>2254</v>
      </c>
    </row>
    <row r="1007" spans="1:2" x14ac:dyDescent="0.25">
      <c r="A1007" s="11">
        <v>2015</v>
      </c>
      <c r="B1007" s="12" t="s">
        <v>241</v>
      </c>
    </row>
    <row r="1008" spans="1:2" x14ac:dyDescent="0.25">
      <c r="A1008" s="11">
        <v>2015</v>
      </c>
      <c r="B1008" s="12" t="s">
        <v>237</v>
      </c>
    </row>
    <row r="1009" spans="1:2" x14ac:dyDescent="0.25">
      <c r="A1009" s="13">
        <v>2015</v>
      </c>
      <c r="B1009" s="14" t="s">
        <v>576</v>
      </c>
    </row>
    <row r="1010" spans="1:2" x14ac:dyDescent="0.25">
      <c r="A1010" s="13">
        <v>2015</v>
      </c>
      <c r="B1010" s="14" t="s">
        <v>664</v>
      </c>
    </row>
    <row r="1011" spans="1:2" x14ac:dyDescent="0.25">
      <c r="A1011" s="11">
        <v>2015</v>
      </c>
      <c r="B1011" s="12" t="s">
        <v>1576</v>
      </c>
    </row>
    <row r="1012" spans="1:2" x14ac:dyDescent="0.25">
      <c r="A1012" s="11">
        <v>2015</v>
      </c>
      <c r="B1012" s="12" t="s">
        <v>1574</v>
      </c>
    </row>
    <row r="1013" spans="1:2" x14ac:dyDescent="0.25">
      <c r="A1013" s="13">
        <v>2015</v>
      </c>
      <c r="B1013" s="14" t="s">
        <v>1064</v>
      </c>
    </row>
    <row r="1014" spans="1:2" x14ac:dyDescent="0.25">
      <c r="A1014" s="11">
        <v>2015</v>
      </c>
      <c r="B1014" s="12" t="s">
        <v>159</v>
      </c>
    </row>
    <row r="1015" spans="1:2" x14ac:dyDescent="0.25">
      <c r="A1015" s="11">
        <v>2015</v>
      </c>
      <c r="B1015" s="12" t="s">
        <v>1115</v>
      </c>
    </row>
    <row r="1016" spans="1:2" x14ac:dyDescent="0.25">
      <c r="A1016" s="13">
        <v>2015</v>
      </c>
      <c r="B1016" s="14" t="s">
        <v>2259</v>
      </c>
    </row>
    <row r="1017" spans="1:2" x14ac:dyDescent="0.25">
      <c r="A1017" s="13">
        <v>2015</v>
      </c>
      <c r="B1017" s="14" t="s">
        <v>1672</v>
      </c>
    </row>
    <row r="1018" spans="1:2" x14ac:dyDescent="0.25">
      <c r="A1018" s="11">
        <v>2015</v>
      </c>
      <c r="B1018" s="12" t="s">
        <v>2262</v>
      </c>
    </row>
    <row r="1019" spans="1:2" x14ac:dyDescent="0.25">
      <c r="A1019" s="13">
        <v>2015</v>
      </c>
      <c r="B1019" s="14" t="s">
        <v>405</v>
      </c>
    </row>
    <row r="1020" spans="1:2" x14ac:dyDescent="0.25">
      <c r="A1020" s="11">
        <v>2015</v>
      </c>
      <c r="B1020" s="12" t="s">
        <v>1084</v>
      </c>
    </row>
    <row r="1021" spans="1:2" x14ac:dyDescent="0.25">
      <c r="A1021" s="13">
        <v>2015</v>
      </c>
      <c r="B1021" s="14" t="s">
        <v>1623</v>
      </c>
    </row>
    <row r="1022" spans="1:2" x14ac:dyDescent="0.25">
      <c r="A1022" s="13">
        <v>2015</v>
      </c>
      <c r="B1022" s="14" t="s">
        <v>14</v>
      </c>
    </row>
    <row r="1023" spans="1:2" x14ac:dyDescent="0.25">
      <c r="A1023" s="11">
        <v>2015</v>
      </c>
      <c r="B1023" s="12" t="s">
        <v>2265</v>
      </c>
    </row>
    <row r="1024" spans="1:2" x14ac:dyDescent="0.25">
      <c r="A1024" s="13">
        <v>2015</v>
      </c>
      <c r="B1024" s="14" t="s">
        <v>83</v>
      </c>
    </row>
    <row r="1025" spans="1:2" x14ac:dyDescent="0.25">
      <c r="A1025" s="13">
        <v>2015</v>
      </c>
      <c r="B1025" s="14" t="s">
        <v>1771</v>
      </c>
    </row>
    <row r="1026" spans="1:2" x14ac:dyDescent="0.25">
      <c r="A1026" s="11">
        <v>2015</v>
      </c>
      <c r="B1026" s="12" t="s">
        <v>197</v>
      </c>
    </row>
    <row r="1027" spans="1:2" x14ac:dyDescent="0.25">
      <c r="A1027" s="11">
        <v>2015</v>
      </c>
      <c r="B1027" s="12" t="s">
        <v>791</v>
      </c>
    </row>
    <row r="1028" spans="1:2" x14ac:dyDescent="0.25">
      <c r="A1028" s="13">
        <v>2015</v>
      </c>
      <c r="B1028" s="14" t="s">
        <v>2270</v>
      </c>
    </row>
    <row r="1029" spans="1:2" x14ac:dyDescent="0.25">
      <c r="A1029" s="11">
        <v>2015</v>
      </c>
      <c r="B1029" s="12" t="s">
        <v>2271</v>
      </c>
    </row>
    <row r="1030" spans="1:2" x14ac:dyDescent="0.25">
      <c r="A1030" s="11">
        <v>2015</v>
      </c>
      <c r="B1030" s="12" t="s">
        <v>938</v>
      </c>
    </row>
    <row r="1031" spans="1:2" x14ac:dyDescent="0.25">
      <c r="A1031" s="11">
        <v>2015</v>
      </c>
      <c r="B1031" s="12" t="s">
        <v>1680</v>
      </c>
    </row>
    <row r="1032" spans="1:2" x14ac:dyDescent="0.25">
      <c r="A1032" s="13">
        <v>2015</v>
      </c>
      <c r="B1032" s="14" t="s">
        <v>1620</v>
      </c>
    </row>
    <row r="1033" spans="1:2" x14ac:dyDescent="0.25">
      <c r="A1033" s="13">
        <v>2015</v>
      </c>
      <c r="B1033" s="14" t="s">
        <v>2276</v>
      </c>
    </row>
    <row r="1034" spans="1:2" x14ac:dyDescent="0.25">
      <c r="A1034" s="13">
        <v>2015</v>
      </c>
      <c r="B1034" s="14" t="s">
        <v>1161</v>
      </c>
    </row>
    <row r="1035" spans="1:2" x14ac:dyDescent="0.25">
      <c r="A1035" s="11">
        <v>2015</v>
      </c>
      <c r="B1035" s="12" t="s">
        <v>1383</v>
      </c>
    </row>
    <row r="1036" spans="1:2" x14ac:dyDescent="0.25">
      <c r="A1036" s="11">
        <v>2015</v>
      </c>
      <c r="B1036" s="12" t="s">
        <v>2277</v>
      </c>
    </row>
    <row r="1037" spans="1:2" x14ac:dyDescent="0.25">
      <c r="A1037" s="13">
        <v>2015</v>
      </c>
      <c r="B1037" s="14" t="s">
        <v>450</v>
      </c>
    </row>
    <row r="1038" spans="1:2" x14ac:dyDescent="0.25">
      <c r="A1038" s="11">
        <v>2015</v>
      </c>
      <c r="B1038" s="12" t="s">
        <v>675</v>
      </c>
    </row>
    <row r="1039" spans="1:2" x14ac:dyDescent="0.25">
      <c r="A1039" s="13">
        <v>2015</v>
      </c>
      <c r="B1039" s="14" t="s">
        <v>1766</v>
      </c>
    </row>
    <row r="1040" spans="1:2" x14ac:dyDescent="0.25">
      <c r="A1040" s="11">
        <v>2015</v>
      </c>
      <c r="B1040" s="12" t="s">
        <v>419</v>
      </c>
    </row>
    <row r="1041" spans="1:2" x14ac:dyDescent="0.25">
      <c r="A1041" s="13">
        <v>2015</v>
      </c>
      <c r="B1041" s="14" t="s">
        <v>2280</v>
      </c>
    </row>
    <row r="1042" spans="1:2" x14ac:dyDescent="0.25">
      <c r="A1042" s="13">
        <v>2015</v>
      </c>
      <c r="B1042" s="14" t="s">
        <v>1487</v>
      </c>
    </row>
    <row r="1043" spans="1:2" x14ac:dyDescent="0.25">
      <c r="A1043" s="11">
        <v>2015</v>
      </c>
      <c r="B1043" s="12" t="s">
        <v>2282</v>
      </c>
    </row>
    <row r="1044" spans="1:2" x14ac:dyDescent="0.25">
      <c r="A1044" s="11">
        <v>2015</v>
      </c>
      <c r="B1044" s="12" t="s">
        <v>1762</v>
      </c>
    </row>
    <row r="1045" spans="1:2" x14ac:dyDescent="0.25">
      <c r="A1045" s="11">
        <v>2015</v>
      </c>
      <c r="B1045" s="12" t="s">
        <v>923</v>
      </c>
    </row>
    <row r="1046" spans="1:2" x14ac:dyDescent="0.25">
      <c r="A1046" s="11">
        <v>2015</v>
      </c>
      <c r="B1046" s="12" t="s">
        <v>822</v>
      </c>
    </row>
    <row r="1047" spans="1:2" x14ac:dyDescent="0.25">
      <c r="A1047" s="13">
        <v>2015</v>
      </c>
      <c r="B1047" s="14" t="s">
        <v>1733</v>
      </c>
    </row>
    <row r="1048" spans="1:2" x14ac:dyDescent="0.25">
      <c r="A1048" s="11">
        <v>2015</v>
      </c>
      <c r="B1048" s="12" t="s">
        <v>2284</v>
      </c>
    </row>
    <row r="1049" spans="1:2" x14ac:dyDescent="0.25">
      <c r="A1049" s="11">
        <v>2015</v>
      </c>
      <c r="B1049" s="12" t="s">
        <v>1548</v>
      </c>
    </row>
    <row r="1050" spans="1:2" x14ac:dyDescent="0.25">
      <c r="A1050" s="11">
        <v>2015</v>
      </c>
      <c r="B1050" s="12" t="s">
        <v>643</v>
      </c>
    </row>
    <row r="1051" spans="1:2" x14ac:dyDescent="0.25">
      <c r="A1051" s="11">
        <v>2015</v>
      </c>
      <c r="B1051" s="12" t="s">
        <v>2286</v>
      </c>
    </row>
    <row r="1052" spans="1:2" x14ac:dyDescent="0.25">
      <c r="A1052" s="11">
        <v>2015</v>
      </c>
      <c r="B1052" s="12" t="s">
        <v>239</v>
      </c>
    </row>
    <row r="1053" spans="1:2" x14ac:dyDescent="0.25">
      <c r="A1053" s="11">
        <v>2015</v>
      </c>
      <c r="B1053" s="12" t="s">
        <v>1301</v>
      </c>
    </row>
    <row r="1054" spans="1:2" x14ac:dyDescent="0.25">
      <c r="A1054" s="11">
        <v>2015</v>
      </c>
      <c r="B1054" s="12" t="s">
        <v>602</v>
      </c>
    </row>
    <row r="1055" spans="1:2" x14ac:dyDescent="0.25">
      <c r="A1055" s="11">
        <v>2015</v>
      </c>
      <c r="B1055" s="12" t="s">
        <v>760</v>
      </c>
    </row>
    <row r="1056" spans="1:2" x14ac:dyDescent="0.25">
      <c r="A1056" s="11">
        <v>2015</v>
      </c>
      <c r="B1056" s="12" t="s">
        <v>2294</v>
      </c>
    </row>
    <row r="1057" spans="1:2" x14ac:dyDescent="0.25">
      <c r="A1057" s="11">
        <v>2015</v>
      </c>
      <c r="B1057" s="12" t="s">
        <v>1375</v>
      </c>
    </row>
    <row r="1058" spans="1:2" x14ac:dyDescent="0.25">
      <c r="A1058" s="11">
        <v>2015</v>
      </c>
      <c r="B1058" s="12" t="s">
        <v>813</v>
      </c>
    </row>
    <row r="1059" spans="1:2" x14ac:dyDescent="0.25">
      <c r="A1059" s="11">
        <v>2015</v>
      </c>
      <c r="B1059" s="12" t="s">
        <v>2298</v>
      </c>
    </row>
    <row r="1060" spans="1:2" x14ac:dyDescent="0.25">
      <c r="A1060" s="11">
        <v>2015</v>
      </c>
      <c r="B1060" s="12" t="s">
        <v>202</v>
      </c>
    </row>
    <row r="1061" spans="1:2" x14ac:dyDescent="0.25">
      <c r="A1061" s="11">
        <v>2015</v>
      </c>
      <c r="B1061" s="12" t="s">
        <v>626</v>
      </c>
    </row>
    <row r="1062" spans="1:2" x14ac:dyDescent="0.25">
      <c r="A1062" s="13">
        <v>2015</v>
      </c>
      <c r="B1062" s="14" t="s">
        <v>277</v>
      </c>
    </row>
    <row r="1063" spans="1:2" x14ac:dyDescent="0.25">
      <c r="A1063" s="13">
        <v>2015</v>
      </c>
      <c r="B1063" s="14" t="s">
        <v>2306</v>
      </c>
    </row>
    <row r="1064" spans="1:2" x14ac:dyDescent="0.25">
      <c r="A1064" s="11">
        <v>2015</v>
      </c>
      <c r="B1064" s="12" t="s">
        <v>492</v>
      </c>
    </row>
    <row r="1065" spans="1:2" x14ac:dyDescent="0.25">
      <c r="A1065" s="11">
        <v>2015</v>
      </c>
      <c r="B1065" s="12" t="s">
        <v>334</v>
      </c>
    </row>
    <row r="1066" spans="1:2" x14ac:dyDescent="0.25">
      <c r="A1066" s="13">
        <v>2015</v>
      </c>
      <c r="B1066" s="14" t="s">
        <v>1562</v>
      </c>
    </row>
    <row r="1067" spans="1:2" x14ac:dyDescent="0.25">
      <c r="A1067" s="11">
        <v>2015</v>
      </c>
      <c r="B1067" s="12" t="s">
        <v>422</v>
      </c>
    </row>
    <row r="1068" spans="1:2" x14ac:dyDescent="0.25">
      <c r="A1068" s="13">
        <v>2015</v>
      </c>
      <c r="B1068" s="14" t="s">
        <v>2308</v>
      </c>
    </row>
    <row r="1069" spans="1:2" x14ac:dyDescent="0.25">
      <c r="A1069" s="11">
        <v>2015</v>
      </c>
      <c r="B1069" s="12" t="s">
        <v>977</v>
      </c>
    </row>
    <row r="1070" spans="1:2" x14ac:dyDescent="0.25">
      <c r="A1070" s="13">
        <v>2015</v>
      </c>
      <c r="B1070" s="14" t="s">
        <v>1097</v>
      </c>
    </row>
    <row r="1071" spans="1:2" x14ac:dyDescent="0.25">
      <c r="A1071" s="11">
        <v>2015</v>
      </c>
      <c r="B1071" s="12" t="s">
        <v>1035</v>
      </c>
    </row>
    <row r="1072" spans="1:2" x14ac:dyDescent="0.25">
      <c r="A1072" s="11">
        <v>2015</v>
      </c>
      <c r="B1072" s="12" t="s">
        <v>2313</v>
      </c>
    </row>
    <row r="1073" spans="1:2" x14ac:dyDescent="0.25">
      <c r="A1073" s="11">
        <v>2015</v>
      </c>
      <c r="B1073" s="12" t="s">
        <v>780</v>
      </c>
    </row>
    <row r="1074" spans="1:2" x14ac:dyDescent="0.25">
      <c r="A1074" s="13">
        <v>2015</v>
      </c>
      <c r="B1074" s="14" t="s">
        <v>1687</v>
      </c>
    </row>
    <row r="1075" spans="1:2" x14ac:dyDescent="0.25">
      <c r="A1075" s="11">
        <v>2015</v>
      </c>
      <c r="B1075" s="12" t="s">
        <v>2318</v>
      </c>
    </row>
    <row r="1076" spans="1:2" x14ac:dyDescent="0.25">
      <c r="A1076" s="11">
        <v>2015</v>
      </c>
      <c r="B1076" s="12" t="s">
        <v>2319</v>
      </c>
    </row>
    <row r="1077" spans="1:2" x14ac:dyDescent="0.25">
      <c r="A1077" s="11">
        <v>2015</v>
      </c>
      <c r="B1077" s="12" t="s">
        <v>427</v>
      </c>
    </row>
    <row r="1078" spans="1:2" x14ac:dyDescent="0.25">
      <c r="A1078" s="13">
        <v>2015</v>
      </c>
      <c r="B1078" s="14" t="s">
        <v>319</v>
      </c>
    </row>
    <row r="1079" spans="1:2" x14ac:dyDescent="0.25">
      <c r="A1079" s="13">
        <v>2015</v>
      </c>
      <c r="B1079" s="14" t="s">
        <v>2323</v>
      </c>
    </row>
    <row r="1080" spans="1:2" x14ac:dyDescent="0.25">
      <c r="A1080" s="11">
        <v>2015</v>
      </c>
      <c r="B1080" s="12" t="s">
        <v>1817</v>
      </c>
    </row>
    <row r="1081" spans="1:2" x14ac:dyDescent="0.25">
      <c r="A1081" s="11">
        <v>2015</v>
      </c>
      <c r="B1081" s="12" t="s">
        <v>887</v>
      </c>
    </row>
    <row r="1082" spans="1:2" x14ac:dyDescent="0.25">
      <c r="A1082" s="13">
        <v>2015</v>
      </c>
      <c r="B1082" s="14" t="s">
        <v>2326</v>
      </c>
    </row>
    <row r="1083" spans="1:2" x14ac:dyDescent="0.25">
      <c r="A1083" s="13">
        <v>2015</v>
      </c>
      <c r="B1083" s="14" t="s">
        <v>193</v>
      </c>
    </row>
    <row r="1084" spans="1:2" x14ac:dyDescent="0.25">
      <c r="A1084" s="13">
        <v>2015</v>
      </c>
      <c r="B1084" s="14" t="s">
        <v>824</v>
      </c>
    </row>
    <row r="1085" spans="1:2" x14ac:dyDescent="0.25">
      <c r="A1085" s="13">
        <v>2015</v>
      </c>
      <c r="B1085" s="14" t="s">
        <v>1394</v>
      </c>
    </row>
    <row r="1086" spans="1:2" x14ac:dyDescent="0.25">
      <c r="A1086" s="11">
        <v>2015</v>
      </c>
      <c r="B1086" s="12" t="s">
        <v>1361</v>
      </c>
    </row>
    <row r="1087" spans="1:2" x14ac:dyDescent="0.25">
      <c r="A1087" s="11">
        <v>2015</v>
      </c>
      <c r="B1087" s="12" t="s">
        <v>724</v>
      </c>
    </row>
    <row r="1088" spans="1:2" x14ac:dyDescent="0.25">
      <c r="A1088" s="11">
        <v>2015</v>
      </c>
      <c r="B1088" s="12" t="s">
        <v>1723</v>
      </c>
    </row>
    <row r="1089" spans="1:2" x14ac:dyDescent="0.25">
      <c r="A1089" s="13">
        <v>2015</v>
      </c>
      <c r="B1089" s="14" t="s">
        <v>252</v>
      </c>
    </row>
    <row r="1090" spans="1:2" x14ac:dyDescent="0.25">
      <c r="A1090" s="11">
        <v>2015</v>
      </c>
      <c r="B1090" s="12" t="s">
        <v>1638</v>
      </c>
    </row>
    <row r="1091" spans="1:2" x14ac:dyDescent="0.25">
      <c r="A1091" s="11">
        <v>2015</v>
      </c>
      <c r="B1091" s="12" t="s">
        <v>951</v>
      </c>
    </row>
    <row r="1092" spans="1:2" x14ac:dyDescent="0.25">
      <c r="A1092" s="11">
        <v>2015</v>
      </c>
      <c r="B1092" s="12" t="s">
        <v>734</v>
      </c>
    </row>
    <row r="1093" spans="1:2" x14ac:dyDescent="0.25">
      <c r="A1093" s="13">
        <v>2015</v>
      </c>
      <c r="B1093" s="14" t="s">
        <v>1505</v>
      </c>
    </row>
    <row r="1094" spans="1:2" x14ac:dyDescent="0.25">
      <c r="A1094" s="13">
        <v>2015</v>
      </c>
      <c r="B1094" s="14" t="s">
        <v>1074</v>
      </c>
    </row>
    <row r="1095" spans="1:2" x14ac:dyDescent="0.25">
      <c r="A1095" s="13">
        <v>2015</v>
      </c>
      <c r="B1095" s="14" t="s">
        <v>291</v>
      </c>
    </row>
    <row r="1096" spans="1:2" x14ac:dyDescent="0.25">
      <c r="A1096" s="11">
        <v>2015</v>
      </c>
      <c r="B1096" s="12" t="s">
        <v>727</v>
      </c>
    </row>
    <row r="1097" spans="1:2" x14ac:dyDescent="0.25">
      <c r="A1097" s="11">
        <v>2015</v>
      </c>
      <c r="B1097" s="12" t="s">
        <v>401</v>
      </c>
    </row>
    <row r="1098" spans="1:2" x14ac:dyDescent="0.25">
      <c r="A1098" s="13">
        <v>2015</v>
      </c>
      <c r="B1098" s="14" t="s">
        <v>346</v>
      </c>
    </row>
    <row r="1099" spans="1:2" x14ac:dyDescent="0.25">
      <c r="A1099" s="11">
        <v>2015</v>
      </c>
      <c r="B1099" s="12" t="s">
        <v>462</v>
      </c>
    </row>
    <row r="1100" spans="1:2" x14ac:dyDescent="0.25">
      <c r="A1100" s="13">
        <v>2015</v>
      </c>
      <c r="B1100" s="14" t="s">
        <v>2343</v>
      </c>
    </row>
    <row r="1101" spans="1:2" x14ac:dyDescent="0.25">
      <c r="A1101" s="11">
        <v>2015</v>
      </c>
      <c r="B1101" s="12" t="s">
        <v>866</v>
      </c>
    </row>
    <row r="1102" spans="1:2" x14ac:dyDescent="0.25">
      <c r="A1102" s="13">
        <v>2015</v>
      </c>
      <c r="B1102" s="14" t="s">
        <v>861</v>
      </c>
    </row>
    <row r="1103" spans="1:2" x14ac:dyDescent="0.25">
      <c r="A1103" s="13">
        <v>2015</v>
      </c>
      <c r="B1103" s="14" t="s">
        <v>573</v>
      </c>
    </row>
    <row r="1104" spans="1:2" x14ac:dyDescent="0.25">
      <c r="A1104" s="11">
        <v>2015</v>
      </c>
      <c r="B1104" s="12" t="s">
        <v>1207</v>
      </c>
    </row>
    <row r="1105" spans="1:2" x14ac:dyDescent="0.25">
      <c r="A1105" s="11">
        <v>2015</v>
      </c>
      <c r="B1105" s="12" t="s">
        <v>884</v>
      </c>
    </row>
    <row r="1106" spans="1:2" x14ac:dyDescent="0.25">
      <c r="A1106" s="13">
        <v>2015</v>
      </c>
      <c r="B1106" s="14" t="s">
        <v>2346</v>
      </c>
    </row>
    <row r="1107" spans="1:2" x14ac:dyDescent="0.25">
      <c r="A1107" s="11">
        <v>2015</v>
      </c>
      <c r="B1107" s="12" t="s">
        <v>2347</v>
      </c>
    </row>
    <row r="1108" spans="1:2" x14ac:dyDescent="0.25">
      <c r="A1108" s="11">
        <v>2015</v>
      </c>
      <c r="B1108" s="12" t="s">
        <v>868</v>
      </c>
    </row>
    <row r="1109" spans="1:2" x14ac:dyDescent="0.25">
      <c r="A1109" s="13">
        <v>2015</v>
      </c>
      <c r="B1109" s="14" t="s">
        <v>740</v>
      </c>
    </row>
    <row r="1110" spans="1:2" x14ac:dyDescent="0.25">
      <c r="A1110" s="13">
        <v>2015</v>
      </c>
      <c r="B1110" s="14" t="s">
        <v>246</v>
      </c>
    </row>
    <row r="1111" spans="1:2" x14ac:dyDescent="0.25">
      <c r="A1111" s="13">
        <v>2015</v>
      </c>
      <c r="B1111" s="14" t="s">
        <v>1196</v>
      </c>
    </row>
    <row r="1112" spans="1:2" x14ac:dyDescent="0.25">
      <c r="A1112" s="13">
        <v>2015</v>
      </c>
      <c r="B1112" s="14" t="s">
        <v>470</v>
      </c>
    </row>
    <row r="1113" spans="1:2" x14ac:dyDescent="0.25">
      <c r="A1113" s="13">
        <v>2015</v>
      </c>
      <c r="B1113" s="14" t="s">
        <v>1798</v>
      </c>
    </row>
    <row r="1114" spans="1:2" x14ac:dyDescent="0.25">
      <c r="A1114" s="13">
        <v>2015</v>
      </c>
      <c r="B1114" s="14" t="s">
        <v>378</v>
      </c>
    </row>
    <row r="1115" spans="1:2" x14ac:dyDescent="0.25">
      <c r="A1115" s="11">
        <v>2015</v>
      </c>
      <c r="B1115" s="12" t="s">
        <v>1846</v>
      </c>
    </row>
    <row r="1116" spans="1:2" x14ac:dyDescent="0.25">
      <c r="A1116" s="11">
        <v>2015</v>
      </c>
      <c r="B1116" s="12" t="s">
        <v>628</v>
      </c>
    </row>
    <row r="1117" spans="1:2" x14ac:dyDescent="0.25">
      <c r="A1117" s="13">
        <v>2015</v>
      </c>
      <c r="B1117" s="14" t="s">
        <v>1088</v>
      </c>
    </row>
    <row r="1118" spans="1:2" x14ac:dyDescent="0.25">
      <c r="A1118" s="13">
        <v>2015</v>
      </c>
      <c r="B1118" s="14" t="s">
        <v>2365</v>
      </c>
    </row>
    <row r="1119" spans="1:2" x14ac:dyDescent="0.25">
      <c r="A1119" s="11">
        <v>2015</v>
      </c>
      <c r="B1119" s="12" t="s">
        <v>748</v>
      </c>
    </row>
    <row r="1120" spans="1:2" x14ac:dyDescent="0.25">
      <c r="A1120" s="13">
        <v>2015</v>
      </c>
      <c r="B1120" s="14" t="s">
        <v>1338</v>
      </c>
    </row>
    <row r="1121" spans="1:2" x14ac:dyDescent="0.25">
      <c r="A1121" s="11">
        <v>2015</v>
      </c>
      <c r="B1121" s="12" t="s">
        <v>341</v>
      </c>
    </row>
    <row r="1122" spans="1:2" x14ac:dyDescent="0.25">
      <c r="A1122" s="13">
        <v>2015</v>
      </c>
      <c r="B1122" s="14" t="s">
        <v>655</v>
      </c>
    </row>
    <row r="1123" spans="1:2" x14ac:dyDescent="0.25">
      <c r="A1123" s="11">
        <v>2015</v>
      </c>
      <c r="B1123" s="12" t="s">
        <v>714</v>
      </c>
    </row>
    <row r="1124" spans="1:2" x14ac:dyDescent="0.25">
      <c r="A1124" s="13">
        <v>2015</v>
      </c>
      <c r="B1124" s="14" t="s">
        <v>1079</v>
      </c>
    </row>
    <row r="1125" spans="1:2" x14ac:dyDescent="0.25">
      <c r="A1125" s="11">
        <v>2015</v>
      </c>
      <c r="B1125" s="12" t="s">
        <v>1263</v>
      </c>
    </row>
    <row r="1126" spans="1:2" x14ac:dyDescent="0.25">
      <c r="A1126" s="13">
        <v>2015</v>
      </c>
      <c r="B1126" s="14" t="s">
        <v>1722</v>
      </c>
    </row>
    <row r="1127" spans="1:2" x14ac:dyDescent="0.25">
      <c r="A1127" s="13">
        <v>2015</v>
      </c>
      <c r="B1127" s="14" t="s">
        <v>1346</v>
      </c>
    </row>
    <row r="1128" spans="1:2" x14ac:dyDescent="0.25">
      <c r="A1128" s="11">
        <v>2015</v>
      </c>
      <c r="B1128" s="12" t="s">
        <v>2378</v>
      </c>
    </row>
    <row r="1129" spans="1:2" x14ac:dyDescent="0.25">
      <c r="A1129" s="13">
        <v>2015</v>
      </c>
      <c r="B1129" s="14" t="s">
        <v>992</v>
      </c>
    </row>
    <row r="1130" spans="1:2" x14ac:dyDescent="0.25">
      <c r="A1130" s="11">
        <v>2015</v>
      </c>
      <c r="B1130" s="12" t="s">
        <v>1595</v>
      </c>
    </row>
    <row r="1131" spans="1:2" x14ac:dyDescent="0.25">
      <c r="A1131" s="11">
        <v>2015</v>
      </c>
      <c r="B1131" s="12" t="s">
        <v>2380</v>
      </c>
    </row>
    <row r="1132" spans="1:2" x14ac:dyDescent="0.25">
      <c r="A1132" s="13">
        <v>2015</v>
      </c>
      <c r="B1132" s="14" t="s">
        <v>2381</v>
      </c>
    </row>
    <row r="1133" spans="1:2" x14ac:dyDescent="0.25">
      <c r="A1133" s="13">
        <v>2015</v>
      </c>
      <c r="B1133" s="14" t="s">
        <v>1436</v>
      </c>
    </row>
    <row r="1134" spans="1:2" x14ac:dyDescent="0.25">
      <c r="A1134" s="11">
        <v>2015</v>
      </c>
      <c r="B1134" s="12" t="s">
        <v>1260</v>
      </c>
    </row>
    <row r="1135" spans="1:2" x14ac:dyDescent="0.25">
      <c r="A1135" s="13">
        <v>2015</v>
      </c>
      <c r="B1135" s="14" t="s">
        <v>826</v>
      </c>
    </row>
    <row r="1136" spans="1:2" x14ac:dyDescent="0.25">
      <c r="A1136" s="11">
        <v>2015</v>
      </c>
      <c r="B1136" s="12" t="s">
        <v>1221</v>
      </c>
    </row>
    <row r="1137" spans="1:2" x14ac:dyDescent="0.25">
      <c r="A1137" s="11">
        <v>2015</v>
      </c>
      <c r="B1137" s="12" t="s">
        <v>128</v>
      </c>
    </row>
    <row r="1138" spans="1:2" x14ac:dyDescent="0.25">
      <c r="A1138" s="11">
        <v>2015</v>
      </c>
      <c r="B1138" s="12" t="s">
        <v>2383</v>
      </c>
    </row>
    <row r="1139" spans="1:2" x14ac:dyDescent="0.25">
      <c r="A1139" s="13">
        <v>2015</v>
      </c>
      <c r="B1139" s="14" t="s">
        <v>2385</v>
      </c>
    </row>
    <row r="1140" spans="1:2" x14ac:dyDescent="0.25">
      <c r="A1140" s="13">
        <v>2015</v>
      </c>
      <c r="B1140" s="14" t="s">
        <v>1866</v>
      </c>
    </row>
    <row r="1141" spans="1:2" x14ac:dyDescent="0.25">
      <c r="A1141" s="11">
        <v>2015</v>
      </c>
      <c r="B1141" s="12" t="s">
        <v>1822</v>
      </c>
    </row>
    <row r="1142" spans="1:2" x14ac:dyDescent="0.25">
      <c r="A1142" s="13">
        <v>2015</v>
      </c>
      <c r="B1142" s="14" t="s">
        <v>2388</v>
      </c>
    </row>
    <row r="1143" spans="1:2" x14ac:dyDescent="0.25">
      <c r="A1143" s="11">
        <v>2015</v>
      </c>
      <c r="B1143" s="12" t="s">
        <v>1752</v>
      </c>
    </row>
    <row r="1144" spans="1:2" x14ac:dyDescent="0.25">
      <c r="A1144" s="13">
        <v>2015</v>
      </c>
      <c r="B1144" s="14" t="s">
        <v>109</v>
      </c>
    </row>
    <row r="1145" spans="1:2" x14ac:dyDescent="0.25">
      <c r="A1145" s="11">
        <v>2015</v>
      </c>
      <c r="B1145" s="12" t="s">
        <v>387</v>
      </c>
    </row>
    <row r="1146" spans="1:2" x14ac:dyDescent="0.25">
      <c r="A1146" s="11">
        <v>2015</v>
      </c>
      <c r="B1146" s="12" t="s">
        <v>1598</v>
      </c>
    </row>
    <row r="1147" spans="1:2" x14ac:dyDescent="0.25">
      <c r="A1147" s="11">
        <v>2015</v>
      </c>
      <c r="B1147" s="12" t="s">
        <v>2396</v>
      </c>
    </row>
    <row r="1148" spans="1:2" x14ac:dyDescent="0.25">
      <c r="A1148" s="13">
        <v>2015</v>
      </c>
      <c r="B1148" s="14" t="s">
        <v>1614</v>
      </c>
    </row>
    <row r="1149" spans="1:2" x14ac:dyDescent="0.25">
      <c r="A1149" s="13">
        <v>2015</v>
      </c>
      <c r="B1149" s="14" t="s">
        <v>182</v>
      </c>
    </row>
    <row r="1150" spans="1:2" x14ac:dyDescent="0.25">
      <c r="A1150" s="13">
        <v>2015</v>
      </c>
      <c r="B1150" s="14" t="s">
        <v>537</v>
      </c>
    </row>
    <row r="1151" spans="1:2" x14ac:dyDescent="0.25">
      <c r="A1151" s="13">
        <v>2015</v>
      </c>
      <c r="B1151" s="14" t="s">
        <v>1657</v>
      </c>
    </row>
    <row r="1152" spans="1:2" x14ac:dyDescent="0.25">
      <c r="A1152" s="11">
        <v>2015</v>
      </c>
      <c r="B1152" s="12" t="s">
        <v>1151</v>
      </c>
    </row>
    <row r="1153" spans="1:2" x14ac:dyDescent="0.25">
      <c r="A1153" s="13">
        <v>2015</v>
      </c>
      <c r="B1153" s="14" t="s">
        <v>2405</v>
      </c>
    </row>
    <row r="1154" spans="1:2" x14ac:dyDescent="0.25">
      <c r="A1154" s="13">
        <v>2015</v>
      </c>
      <c r="B1154" s="14" t="s">
        <v>2406</v>
      </c>
    </row>
    <row r="1155" spans="1:2" x14ac:dyDescent="0.25">
      <c r="A1155" s="13">
        <v>2015</v>
      </c>
      <c r="B1155" s="14" t="s">
        <v>503</v>
      </c>
    </row>
    <row r="1156" spans="1:2" x14ac:dyDescent="0.25">
      <c r="A1156" s="13">
        <v>2015</v>
      </c>
      <c r="B1156" s="14" t="s">
        <v>2407</v>
      </c>
    </row>
    <row r="1157" spans="1:2" x14ac:dyDescent="0.25">
      <c r="A1157" s="11">
        <v>2015</v>
      </c>
      <c r="B1157" s="12" t="s">
        <v>1475</v>
      </c>
    </row>
    <row r="1158" spans="1:2" x14ac:dyDescent="0.25">
      <c r="A1158" s="13">
        <v>2015</v>
      </c>
      <c r="B1158" s="14" t="s">
        <v>983</v>
      </c>
    </row>
    <row r="1159" spans="1:2" x14ac:dyDescent="0.25">
      <c r="A1159" s="13">
        <v>2015</v>
      </c>
      <c r="B1159" s="14" t="s">
        <v>1631</v>
      </c>
    </row>
    <row r="1160" spans="1:2" x14ac:dyDescent="0.25">
      <c r="A1160" s="13">
        <v>2015</v>
      </c>
      <c r="B1160" s="14" t="s">
        <v>2411</v>
      </c>
    </row>
    <row r="1161" spans="1:2" x14ac:dyDescent="0.25">
      <c r="A1161" s="13">
        <v>2015</v>
      </c>
      <c r="B1161" s="14" t="s">
        <v>1254</v>
      </c>
    </row>
    <row r="1162" spans="1:2" x14ac:dyDescent="0.25">
      <c r="A1162" s="11">
        <v>2015</v>
      </c>
      <c r="B1162" s="12" t="s">
        <v>2412</v>
      </c>
    </row>
    <row r="1163" spans="1:2" x14ac:dyDescent="0.25">
      <c r="A1163" s="11">
        <v>2015</v>
      </c>
      <c r="B1163" s="12" t="s">
        <v>1138</v>
      </c>
    </row>
    <row r="1164" spans="1:2" x14ac:dyDescent="0.25">
      <c r="A1164" s="11">
        <v>2015</v>
      </c>
      <c r="B1164" s="12" t="s">
        <v>1431</v>
      </c>
    </row>
    <row r="1165" spans="1:2" x14ac:dyDescent="0.25">
      <c r="A1165" s="13">
        <v>2015</v>
      </c>
      <c r="B1165" s="14" t="s">
        <v>1571</v>
      </c>
    </row>
    <row r="1166" spans="1:2" x14ac:dyDescent="0.25">
      <c r="A1166" s="11">
        <v>2015</v>
      </c>
      <c r="B1166" s="12" t="s">
        <v>2416</v>
      </c>
    </row>
    <row r="1167" spans="1:2" x14ac:dyDescent="0.25">
      <c r="A1167" s="13">
        <v>2015</v>
      </c>
      <c r="B1167" s="14" t="s">
        <v>558</v>
      </c>
    </row>
    <row r="1168" spans="1:2" x14ac:dyDescent="0.25">
      <c r="A1168" s="13">
        <v>2015</v>
      </c>
      <c r="B1168" s="14" t="s">
        <v>1610</v>
      </c>
    </row>
    <row r="1169" spans="1:2" x14ac:dyDescent="0.25">
      <c r="A1169" s="11">
        <v>2015</v>
      </c>
      <c r="B1169" s="12" t="s">
        <v>256</v>
      </c>
    </row>
    <row r="1170" spans="1:2" x14ac:dyDescent="0.25">
      <c r="A1170" s="11">
        <v>2016</v>
      </c>
      <c r="B1170" s="12" t="s">
        <v>2244</v>
      </c>
    </row>
    <row r="1171" spans="1:2" x14ac:dyDescent="0.25">
      <c r="A1171" s="11">
        <v>2016</v>
      </c>
      <c r="B1171" s="12" t="s">
        <v>1079</v>
      </c>
    </row>
    <row r="1172" spans="1:2" x14ac:dyDescent="0.25">
      <c r="A1172" s="13">
        <v>2016</v>
      </c>
      <c r="B1172" s="14" t="s">
        <v>967</v>
      </c>
    </row>
    <row r="1173" spans="1:2" x14ac:dyDescent="0.25">
      <c r="A1173" s="11">
        <v>2016</v>
      </c>
      <c r="B1173" s="12" t="s">
        <v>2423</v>
      </c>
    </row>
    <row r="1174" spans="1:2" x14ac:dyDescent="0.25">
      <c r="A1174" s="11">
        <v>2016</v>
      </c>
      <c r="B1174" s="12" t="s">
        <v>2424</v>
      </c>
    </row>
    <row r="1175" spans="1:2" x14ac:dyDescent="0.25">
      <c r="A1175" s="13">
        <v>2016</v>
      </c>
      <c r="B1175" s="14" t="s">
        <v>1974</v>
      </c>
    </row>
    <row r="1176" spans="1:2" x14ac:dyDescent="0.25">
      <c r="A1176" s="13">
        <v>2016</v>
      </c>
      <c r="B1176" s="14" t="s">
        <v>669</v>
      </c>
    </row>
    <row r="1177" spans="1:2" x14ac:dyDescent="0.25">
      <c r="A1177" s="11">
        <v>2016</v>
      </c>
      <c r="B1177" s="12" t="s">
        <v>752</v>
      </c>
    </row>
    <row r="1178" spans="1:2" x14ac:dyDescent="0.25">
      <c r="A1178" s="13">
        <v>2016</v>
      </c>
      <c r="B1178" s="14" t="s">
        <v>2230</v>
      </c>
    </row>
    <row r="1179" spans="1:2" x14ac:dyDescent="0.25">
      <c r="A1179" s="13">
        <v>2016</v>
      </c>
      <c r="B1179" s="14" t="s">
        <v>29</v>
      </c>
    </row>
    <row r="1180" spans="1:2" x14ac:dyDescent="0.25">
      <c r="A1180" s="13">
        <v>2016</v>
      </c>
      <c r="B1180" s="14" t="s">
        <v>46</v>
      </c>
    </row>
    <row r="1181" spans="1:2" x14ac:dyDescent="0.25">
      <c r="A1181" s="11">
        <v>2016</v>
      </c>
      <c r="B1181" s="12" t="s">
        <v>593</v>
      </c>
    </row>
    <row r="1182" spans="1:2" x14ac:dyDescent="0.25">
      <c r="A1182" s="11">
        <v>2016</v>
      </c>
      <c r="B1182" s="12" t="s">
        <v>1867</v>
      </c>
    </row>
    <row r="1183" spans="1:2" x14ac:dyDescent="0.25">
      <c r="A1183" s="13">
        <v>2016</v>
      </c>
      <c r="B1183" s="14" t="s">
        <v>452</v>
      </c>
    </row>
    <row r="1184" spans="1:2" x14ac:dyDescent="0.25">
      <c r="A1184" s="13">
        <v>2016</v>
      </c>
      <c r="B1184" s="14" t="s">
        <v>2429</v>
      </c>
    </row>
    <row r="1185" spans="1:2" x14ac:dyDescent="0.25">
      <c r="A1185" s="11">
        <v>2016</v>
      </c>
      <c r="B1185" s="12" t="s">
        <v>1143</v>
      </c>
    </row>
    <row r="1186" spans="1:2" x14ac:dyDescent="0.25">
      <c r="A1186" s="13">
        <v>2016</v>
      </c>
      <c r="B1186" s="14" t="s">
        <v>413</v>
      </c>
    </row>
    <row r="1187" spans="1:2" x14ac:dyDescent="0.25">
      <c r="A1187" s="11">
        <v>2016</v>
      </c>
      <c r="B1187" s="12" t="s">
        <v>2065</v>
      </c>
    </row>
    <row r="1188" spans="1:2" x14ac:dyDescent="0.25">
      <c r="A1188" s="11">
        <v>2016</v>
      </c>
      <c r="B1188" s="12" t="s">
        <v>724</v>
      </c>
    </row>
    <row r="1189" spans="1:2" x14ac:dyDescent="0.25">
      <c r="A1189" s="13">
        <v>2016</v>
      </c>
      <c r="B1189" s="14" t="s">
        <v>1747</v>
      </c>
    </row>
    <row r="1190" spans="1:2" x14ac:dyDescent="0.25">
      <c r="A1190" s="11">
        <v>2016</v>
      </c>
      <c r="B1190" s="12" t="s">
        <v>1563</v>
      </c>
    </row>
    <row r="1191" spans="1:2" x14ac:dyDescent="0.25">
      <c r="A1191" s="13">
        <v>2016</v>
      </c>
      <c r="B1191" s="14" t="s">
        <v>2432</v>
      </c>
    </row>
    <row r="1192" spans="1:2" x14ac:dyDescent="0.25">
      <c r="A1192" s="11">
        <v>2016</v>
      </c>
      <c r="B1192" s="12" t="s">
        <v>900</v>
      </c>
    </row>
    <row r="1193" spans="1:2" x14ac:dyDescent="0.25">
      <c r="A1193" s="11">
        <v>2016</v>
      </c>
      <c r="B1193" s="12" t="s">
        <v>2225</v>
      </c>
    </row>
    <row r="1194" spans="1:2" x14ac:dyDescent="0.25">
      <c r="A1194" s="13">
        <v>2016</v>
      </c>
      <c r="B1194" s="14" t="s">
        <v>2412</v>
      </c>
    </row>
    <row r="1195" spans="1:2" x14ac:dyDescent="0.25">
      <c r="A1195" s="11">
        <v>2016</v>
      </c>
      <c r="B1195" s="12" t="s">
        <v>683</v>
      </c>
    </row>
    <row r="1196" spans="1:2" x14ac:dyDescent="0.25">
      <c r="A1196" s="11">
        <v>2016</v>
      </c>
      <c r="B1196" s="12" t="s">
        <v>651</v>
      </c>
    </row>
    <row r="1197" spans="1:2" x14ac:dyDescent="0.25">
      <c r="A1197" s="13">
        <v>2016</v>
      </c>
      <c r="B1197" s="14" t="s">
        <v>2262</v>
      </c>
    </row>
    <row r="1198" spans="1:2" x14ac:dyDescent="0.25">
      <c r="A1198" s="13">
        <v>2016</v>
      </c>
      <c r="B1198" s="14" t="s">
        <v>1251</v>
      </c>
    </row>
    <row r="1199" spans="1:2" x14ac:dyDescent="0.25">
      <c r="A1199" s="11">
        <v>2016</v>
      </c>
      <c r="B1199" s="12" t="s">
        <v>1758</v>
      </c>
    </row>
    <row r="1200" spans="1:2" x14ac:dyDescent="0.25">
      <c r="A1200" s="11">
        <v>2016</v>
      </c>
      <c r="B1200" s="12" t="s">
        <v>695</v>
      </c>
    </row>
    <row r="1201" spans="1:2" x14ac:dyDescent="0.25">
      <c r="A1201" s="11">
        <v>2016</v>
      </c>
      <c r="B1201" s="12" t="s">
        <v>853</v>
      </c>
    </row>
    <row r="1202" spans="1:2" x14ac:dyDescent="0.25">
      <c r="A1202" s="13">
        <v>2016</v>
      </c>
      <c r="B1202" s="14" t="s">
        <v>2318</v>
      </c>
    </row>
    <row r="1203" spans="1:2" x14ac:dyDescent="0.25">
      <c r="A1203" s="11">
        <v>2016</v>
      </c>
      <c r="B1203" s="12" t="s">
        <v>1883</v>
      </c>
    </row>
    <row r="1204" spans="1:2" x14ac:dyDescent="0.25">
      <c r="A1204" s="13">
        <v>2016</v>
      </c>
      <c r="B1204" s="14" t="s">
        <v>1343</v>
      </c>
    </row>
    <row r="1205" spans="1:2" x14ac:dyDescent="0.25">
      <c r="A1205" s="11">
        <v>2016</v>
      </c>
      <c r="B1205" s="12" t="s">
        <v>2435</v>
      </c>
    </row>
    <row r="1206" spans="1:2" x14ac:dyDescent="0.25">
      <c r="A1206" s="11">
        <v>2016</v>
      </c>
      <c r="B1206" s="12" t="s">
        <v>387</v>
      </c>
    </row>
    <row r="1207" spans="1:2" x14ac:dyDescent="0.25">
      <c r="A1207" s="13">
        <v>2016</v>
      </c>
      <c r="B1207" s="14" t="s">
        <v>1487</v>
      </c>
    </row>
    <row r="1208" spans="1:2" x14ac:dyDescent="0.25">
      <c r="A1208" s="11">
        <v>2016</v>
      </c>
      <c r="B1208" s="12" t="s">
        <v>768</v>
      </c>
    </row>
    <row r="1209" spans="1:2" x14ac:dyDescent="0.25">
      <c r="A1209" s="13">
        <v>2016</v>
      </c>
      <c r="B1209" s="14" t="s">
        <v>1762</v>
      </c>
    </row>
    <row r="1210" spans="1:2" x14ac:dyDescent="0.25">
      <c r="A1210" s="13">
        <v>2016</v>
      </c>
      <c r="B1210" s="14" t="s">
        <v>2439</v>
      </c>
    </row>
    <row r="1211" spans="1:2" x14ac:dyDescent="0.25">
      <c r="A1211" s="11">
        <v>2016</v>
      </c>
      <c r="B1211" s="12" t="s">
        <v>1431</v>
      </c>
    </row>
    <row r="1212" spans="1:2" x14ac:dyDescent="0.25">
      <c r="A1212" s="13">
        <v>2016</v>
      </c>
      <c r="B1212" s="14" t="s">
        <v>343</v>
      </c>
    </row>
    <row r="1213" spans="1:2" x14ac:dyDescent="0.25">
      <c r="A1213" s="13">
        <v>2016</v>
      </c>
      <c r="B1213" s="14" t="s">
        <v>259</v>
      </c>
    </row>
    <row r="1214" spans="1:2" x14ac:dyDescent="0.25">
      <c r="A1214" s="11">
        <v>2016</v>
      </c>
      <c r="B1214" s="12" t="s">
        <v>1671</v>
      </c>
    </row>
    <row r="1215" spans="1:2" x14ac:dyDescent="0.25">
      <c r="A1215" s="13">
        <v>2016</v>
      </c>
      <c r="B1215" s="14" t="s">
        <v>530</v>
      </c>
    </row>
    <row r="1216" spans="1:2" x14ac:dyDescent="0.25">
      <c r="A1216" s="13">
        <v>2016</v>
      </c>
      <c r="B1216" s="14" t="s">
        <v>176</v>
      </c>
    </row>
    <row r="1217" spans="1:2" x14ac:dyDescent="0.25">
      <c r="A1217" s="11">
        <v>2016</v>
      </c>
      <c r="B1217" s="12" t="s">
        <v>1401</v>
      </c>
    </row>
    <row r="1218" spans="1:2" x14ac:dyDescent="0.25">
      <c r="A1218" s="13">
        <v>2016</v>
      </c>
      <c r="B1218" s="14" t="s">
        <v>1817</v>
      </c>
    </row>
    <row r="1219" spans="1:2" x14ac:dyDescent="0.25">
      <c r="A1219" s="11">
        <v>2016</v>
      </c>
      <c r="B1219" s="12" t="s">
        <v>509</v>
      </c>
    </row>
    <row r="1220" spans="1:2" x14ac:dyDescent="0.25">
      <c r="A1220" s="13">
        <v>2016</v>
      </c>
      <c r="B1220" s="14" t="s">
        <v>873</v>
      </c>
    </row>
    <row r="1221" spans="1:2" x14ac:dyDescent="0.25">
      <c r="A1221" s="11">
        <v>2016</v>
      </c>
      <c r="B1221" s="12" t="s">
        <v>154</v>
      </c>
    </row>
    <row r="1222" spans="1:2" x14ac:dyDescent="0.25">
      <c r="A1222" s="13">
        <v>2016</v>
      </c>
      <c r="B1222" s="14" t="s">
        <v>1477</v>
      </c>
    </row>
    <row r="1223" spans="1:2" x14ac:dyDescent="0.25">
      <c r="A1223" s="11">
        <v>2016</v>
      </c>
      <c r="B1223" s="12" t="s">
        <v>1258</v>
      </c>
    </row>
    <row r="1224" spans="1:2" x14ac:dyDescent="0.25">
      <c r="A1224" s="13">
        <v>2016</v>
      </c>
      <c r="B1224" s="14" t="s">
        <v>1295</v>
      </c>
    </row>
    <row r="1225" spans="1:2" x14ac:dyDescent="0.25">
      <c r="A1225" s="11">
        <v>2016</v>
      </c>
      <c r="B1225" s="12" t="s">
        <v>1181</v>
      </c>
    </row>
    <row r="1226" spans="1:2" x14ac:dyDescent="0.25">
      <c r="A1226" s="13">
        <v>2016</v>
      </c>
      <c r="B1226" s="14" t="s">
        <v>325</v>
      </c>
    </row>
    <row r="1227" spans="1:2" x14ac:dyDescent="0.25">
      <c r="A1227" s="13">
        <v>2016</v>
      </c>
      <c r="B1227" s="14" t="s">
        <v>427</v>
      </c>
    </row>
    <row r="1228" spans="1:2" x14ac:dyDescent="0.25">
      <c r="A1228" s="11">
        <v>2016</v>
      </c>
      <c r="B1228" s="12" t="s">
        <v>383</v>
      </c>
    </row>
    <row r="1229" spans="1:2" x14ac:dyDescent="0.25">
      <c r="A1229" s="11">
        <v>2016</v>
      </c>
      <c r="B1229" s="12" t="s">
        <v>2444</v>
      </c>
    </row>
    <row r="1230" spans="1:2" x14ac:dyDescent="0.25">
      <c r="A1230" s="11">
        <v>2016</v>
      </c>
      <c r="B1230" s="12" t="s">
        <v>2131</v>
      </c>
    </row>
    <row r="1231" spans="1:2" x14ac:dyDescent="0.25">
      <c r="A1231" s="13">
        <v>2016</v>
      </c>
      <c r="B1231" s="14" t="s">
        <v>170</v>
      </c>
    </row>
    <row r="1232" spans="1:2" x14ac:dyDescent="0.25">
      <c r="A1232" s="11">
        <v>2016</v>
      </c>
      <c r="B1232" s="12" t="s">
        <v>2252</v>
      </c>
    </row>
    <row r="1233" spans="1:2" x14ac:dyDescent="0.25">
      <c r="A1233" s="11">
        <v>2016</v>
      </c>
      <c r="B1233" s="12" t="s">
        <v>1682</v>
      </c>
    </row>
    <row r="1234" spans="1:2" x14ac:dyDescent="0.25">
      <c r="A1234" s="13">
        <v>2016</v>
      </c>
      <c r="B1234" s="14" t="s">
        <v>503</v>
      </c>
    </row>
    <row r="1235" spans="1:2" x14ac:dyDescent="0.25">
      <c r="A1235" s="13">
        <v>2016</v>
      </c>
      <c r="B1235" s="14" t="s">
        <v>1513</v>
      </c>
    </row>
    <row r="1236" spans="1:2" x14ac:dyDescent="0.25">
      <c r="A1236" s="11">
        <v>2016</v>
      </c>
      <c r="B1236" s="12" t="s">
        <v>1933</v>
      </c>
    </row>
    <row r="1237" spans="1:2" x14ac:dyDescent="0.25">
      <c r="A1237" s="11">
        <v>2016</v>
      </c>
      <c r="B1237" s="12" t="s">
        <v>2156</v>
      </c>
    </row>
    <row r="1238" spans="1:2" x14ac:dyDescent="0.25">
      <c r="A1238" s="13">
        <v>2016</v>
      </c>
      <c r="B1238" s="14" t="s">
        <v>635</v>
      </c>
    </row>
    <row r="1239" spans="1:2" x14ac:dyDescent="0.25">
      <c r="A1239" s="13">
        <v>2016</v>
      </c>
      <c r="B1239" s="14" t="s">
        <v>1287</v>
      </c>
    </row>
    <row r="1240" spans="1:2" x14ac:dyDescent="0.25">
      <c r="A1240" s="13">
        <v>2016</v>
      </c>
      <c r="B1240" s="14" t="s">
        <v>1994</v>
      </c>
    </row>
    <row r="1241" spans="1:2" x14ac:dyDescent="0.25">
      <c r="A1241" s="11">
        <v>2016</v>
      </c>
      <c r="B1241" s="12" t="s">
        <v>237</v>
      </c>
    </row>
    <row r="1242" spans="1:2" x14ac:dyDescent="0.25">
      <c r="A1242" s="11">
        <v>2016</v>
      </c>
      <c r="B1242" s="12" t="s">
        <v>1448</v>
      </c>
    </row>
    <row r="1243" spans="1:2" x14ac:dyDescent="0.25">
      <c r="A1243" s="11">
        <v>2016</v>
      </c>
      <c r="B1243" s="12" t="s">
        <v>709</v>
      </c>
    </row>
    <row r="1244" spans="1:2" x14ac:dyDescent="0.25">
      <c r="A1244" s="13">
        <v>2016</v>
      </c>
      <c r="B1244" s="14" t="s">
        <v>1723</v>
      </c>
    </row>
    <row r="1245" spans="1:2" x14ac:dyDescent="0.25">
      <c r="A1245" s="11">
        <v>2016</v>
      </c>
      <c r="B1245" s="12" t="s">
        <v>1720</v>
      </c>
    </row>
    <row r="1246" spans="1:2" x14ac:dyDescent="0.25">
      <c r="A1246" s="11">
        <v>2016</v>
      </c>
      <c r="B1246" s="12" t="s">
        <v>1977</v>
      </c>
    </row>
    <row r="1247" spans="1:2" x14ac:dyDescent="0.25">
      <c r="A1247" s="13">
        <v>2016</v>
      </c>
      <c r="B1247" s="14" t="s">
        <v>1922</v>
      </c>
    </row>
    <row r="1248" spans="1:2" x14ac:dyDescent="0.25">
      <c r="A1248" s="13">
        <v>2016</v>
      </c>
      <c r="B1248" s="14" t="s">
        <v>947</v>
      </c>
    </row>
    <row r="1249" spans="1:2" x14ac:dyDescent="0.25">
      <c r="A1249" s="11">
        <v>2016</v>
      </c>
      <c r="B1249" s="12" t="s">
        <v>1595</v>
      </c>
    </row>
    <row r="1250" spans="1:2" x14ac:dyDescent="0.25">
      <c r="A1250" s="13">
        <v>2016</v>
      </c>
      <c r="B1250" s="14" t="s">
        <v>940</v>
      </c>
    </row>
    <row r="1251" spans="1:2" x14ac:dyDescent="0.25">
      <c r="A1251" s="11">
        <v>2016</v>
      </c>
      <c r="B1251" s="12" t="s">
        <v>2138</v>
      </c>
    </row>
    <row r="1252" spans="1:2" x14ac:dyDescent="0.25">
      <c r="A1252" s="13">
        <v>2016</v>
      </c>
      <c r="B1252" s="14" t="s">
        <v>884</v>
      </c>
    </row>
    <row r="1253" spans="1:2" x14ac:dyDescent="0.25">
      <c r="A1253" s="11">
        <v>2016</v>
      </c>
      <c r="B1253" s="12" t="s">
        <v>161</v>
      </c>
    </row>
    <row r="1254" spans="1:2" x14ac:dyDescent="0.25">
      <c r="A1254" s="13">
        <v>2016</v>
      </c>
      <c r="B1254" s="14" t="s">
        <v>2447</v>
      </c>
    </row>
    <row r="1255" spans="1:2" x14ac:dyDescent="0.25">
      <c r="A1255" s="11">
        <v>2016</v>
      </c>
      <c r="B1255" s="12" t="s">
        <v>1260</v>
      </c>
    </row>
    <row r="1256" spans="1:2" x14ac:dyDescent="0.25">
      <c r="A1256" s="13">
        <v>2016</v>
      </c>
      <c r="B1256" s="14" t="s">
        <v>2060</v>
      </c>
    </row>
    <row r="1257" spans="1:2" x14ac:dyDescent="0.25">
      <c r="A1257" s="11">
        <v>2016</v>
      </c>
      <c r="B1257" s="12" t="s">
        <v>1598</v>
      </c>
    </row>
    <row r="1258" spans="1:2" x14ac:dyDescent="0.25">
      <c r="A1258" s="11">
        <v>2016</v>
      </c>
      <c r="B1258" s="12" t="s">
        <v>1289</v>
      </c>
    </row>
    <row r="1259" spans="1:2" x14ac:dyDescent="0.25">
      <c r="A1259" s="13">
        <v>2016</v>
      </c>
      <c r="B1259" s="14" t="s">
        <v>796</v>
      </c>
    </row>
    <row r="1260" spans="1:2" x14ac:dyDescent="0.25">
      <c r="A1260" s="11">
        <v>2016</v>
      </c>
      <c r="B1260" s="12" t="s">
        <v>2450</v>
      </c>
    </row>
    <row r="1261" spans="1:2" x14ac:dyDescent="0.25">
      <c r="A1261" s="11">
        <v>2016</v>
      </c>
      <c r="B1261" s="12" t="s">
        <v>1831</v>
      </c>
    </row>
    <row r="1262" spans="1:2" x14ac:dyDescent="0.25">
      <c r="A1262" s="13">
        <v>2016</v>
      </c>
      <c r="B1262" s="14" t="s">
        <v>1271</v>
      </c>
    </row>
    <row r="1263" spans="1:2" x14ac:dyDescent="0.25">
      <c r="A1263" s="11">
        <v>2016</v>
      </c>
      <c r="B1263" s="12" t="s">
        <v>560</v>
      </c>
    </row>
    <row r="1264" spans="1:2" x14ac:dyDescent="0.25">
      <c r="A1264" s="11">
        <v>2016</v>
      </c>
      <c r="B1264" s="12" t="s">
        <v>419</v>
      </c>
    </row>
    <row r="1265" spans="1:2" x14ac:dyDescent="0.25">
      <c r="A1265" s="11">
        <v>2016</v>
      </c>
      <c r="B1265" s="12" t="s">
        <v>1863</v>
      </c>
    </row>
    <row r="1266" spans="1:2" x14ac:dyDescent="0.25">
      <c r="A1266" s="13">
        <v>2016</v>
      </c>
      <c r="B1266" s="14" t="s">
        <v>684</v>
      </c>
    </row>
    <row r="1267" spans="1:2" x14ac:dyDescent="0.25">
      <c r="A1267" s="11">
        <v>2016</v>
      </c>
      <c r="B1267" s="12" t="s">
        <v>794</v>
      </c>
    </row>
    <row r="1268" spans="1:2" x14ac:dyDescent="0.25">
      <c r="A1268" s="13">
        <v>2016</v>
      </c>
      <c r="B1268" s="14" t="s">
        <v>2104</v>
      </c>
    </row>
    <row r="1269" spans="1:2" x14ac:dyDescent="0.25">
      <c r="A1269" s="11">
        <v>2016</v>
      </c>
      <c r="B1269" s="12" t="s">
        <v>883</v>
      </c>
    </row>
    <row r="1270" spans="1:2" x14ac:dyDescent="0.25">
      <c r="A1270" s="11">
        <v>2016</v>
      </c>
      <c r="B1270" s="12" t="s">
        <v>2057</v>
      </c>
    </row>
    <row r="1271" spans="1:2" x14ac:dyDescent="0.25">
      <c r="A1271" s="13">
        <v>2016</v>
      </c>
      <c r="B1271" s="14" t="s">
        <v>922</v>
      </c>
    </row>
    <row r="1272" spans="1:2" x14ac:dyDescent="0.25">
      <c r="A1272" s="11">
        <v>2016</v>
      </c>
      <c r="B1272" s="12" t="s">
        <v>1459</v>
      </c>
    </row>
    <row r="1273" spans="1:2" x14ac:dyDescent="0.25">
      <c r="A1273" s="13">
        <v>2016</v>
      </c>
      <c r="B1273" s="14" t="s">
        <v>895</v>
      </c>
    </row>
    <row r="1274" spans="1:2" x14ac:dyDescent="0.25">
      <c r="A1274" s="13">
        <v>2016</v>
      </c>
      <c r="B1274" s="14" t="s">
        <v>2111</v>
      </c>
    </row>
    <row r="1275" spans="1:2" x14ac:dyDescent="0.25">
      <c r="A1275" s="11">
        <v>2016</v>
      </c>
      <c r="B1275" s="12" t="s">
        <v>2259</v>
      </c>
    </row>
    <row r="1276" spans="1:2" x14ac:dyDescent="0.25">
      <c r="A1276" s="13">
        <v>2016</v>
      </c>
      <c r="B1276" s="14" t="s">
        <v>536</v>
      </c>
    </row>
    <row r="1277" spans="1:2" x14ac:dyDescent="0.25">
      <c r="A1277" s="13">
        <v>2016</v>
      </c>
      <c r="B1277" s="14" t="s">
        <v>301</v>
      </c>
    </row>
    <row r="1278" spans="1:2" x14ac:dyDescent="0.25">
      <c r="A1278" s="11">
        <v>2016</v>
      </c>
      <c r="B1278" s="12" t="s">
        <v>820</v>
      </c>
    </row>
    <row r="1279" spans="1:2" x14ac:dyDescent="0.25">
      <c r="A1279" s="11">
        <v>2016</v>
      </c>
      <c r="B1279" s="12" t="s">
        <v>2455</v>
      </c>
    </row>
    <row r="1280" spans="1:2" x14ac:dyDescent="0.25">
      <c r="A1280" s="13">
        <v>2016</v>
      </c>
      <c r="B1280" s="14" t="s">
        <v>2456</v>
      </c>
    </row>
    <row r="1281" spans="1:2" x14ac:dyDescent="0.25">
      <c r="A1281" s="11">
        <v>2016</v>
      </c>
      <c r="B1281" s="12" t="s">
        <v>1385</v>
      </c>
    </row>
    <row r="1282" spans="1:2" x14ac:dyDescent="0.25">
      <c r="A1282" s="11">
        <v>2016</v>
      </c>
      <c r="B1282" s="12" t="s">
        <v>1629</v>
      </c>
    </row>
    <row r="1283" spans="1:2" x14ac:dyDescent="0.25">
      <c r="A1283" s="11">
        <v>2016</v>
      </c>
      <c r="B1283" s="12" t="s">
        <v>727</v>
      </c>
    </row>
    <row r="1284" spans="1:2" x14ac:dyDescent="0.25">
      <c r="A1284" s="13">
        <v>2016</v>
      </c>
      <c r="B1284" s="14" t="s">
        <v>22</v>
      </c>
    </row>
    <row r="1285" spans="1:2" x14ac:dyDescent="0.25">
      <c r="A1285" s="11">
        <v>2016</v>
      </c>
      <c r="B1285" s="12" t="s">
        <v>1369</v>
      </c>
    </row>
    <row r="1286" spans="1:2" x14ac:dyDescent="0.25">
      <c r="A1286" s="11">
        <v>2016</v>
      </c>
      <c r="B1286" s="12" t="s">
        <v>2416</v>
      </c>
    </row>
    <row r="1287" spans="1:2" x14ac:dyDescent="0.25">
      <c r="A1287" s="13">
        <v>2016</v>
      </c>
      <c r="B1287" s="14" t="s">
        <v>1330</v>
      </c>
    </row>
    <row r="1288" spans="1:2" x14ac:dyDescent="0.25">
      <c r="A1288" s="11">
        <v>2016</v>
      </c>
      <c r="B1288" s="12" t="s">
        <v>1840</v>
      </c>
    </row>
    <row r="1289" spans="1:2" x14ac:dyDescent="0.25">
      <c r="A1289" s="13">
        <v>2016</v>
      </c>
      <c r="B1289" s="14" t="s">
        <v>291</v>
      </c>
    </row>
    <row r="1290" spans="1:2" x14ac:dyDescent="0.25">
      <c r="A1290" s="13">
        <v>2016</v>
      </c>
      <c r="B1290" s="14" t="s">
        <v>977</v>
      </c>
    </row>
    <row r="1291" spans="1:2" x14ac:dyDescent="0.25">
      <c r="A1291" s="11">
        <v>2016</v>
      </c>
      <c r="B1291" s="12" t="s">
        <v>1826</v>
      </c>
    </row>
    <row r="1292" spans="1:2" x14ac:dyDescent="0.25">
      <c r="A1292" s="11">
        <v>2016</v>
      </c>
      <c r="B1292" s="12" t="s">
        <v>760</v>
      </c>
    </row>
    <row r="1293" spans="1:2" x14ac:dyDescent="0.25">
      <c r="A1293" s="13">
        <v>2016</v>
      </c>
      <c r="B1293" s="14" t="s">
        <v>2253</v>
      </c>
    </row>
    <row r="1294" spans="1:2" x14ac:dyDescent="0.25">
      <c r="A1294" s="11">
        <v>2016</v>
      </c>
      <c r="B1294" s="12" t="s">
        <v>525</v>
      </c>
    </row>
    <row r="1295" spans="1:2" x14ac:dyDescent="0.25">
      <c r="A1295" s="11">
        <v>2016</v>
      </c>
      <c r="B1295" s="12" t="s">
        <v>2124</v>
      </c>
    </row>
    <row r="1296" spans="1:2" x14ac:dyDescent="0.25">
      <c r="A1296" s="13">
        <v>2016</v>
      </c>
      <c r="B1296" s="14" t="s">
        <v>1663</v>
      </c>
    </row>
    <row r="1297" spans="1:2" x14ac:dyDescent="0.25">
      <c r="A1297" s="11">
        <v>2016</v>
      </c>
      <c r="B1297" s="12" t="s">
        <v>2463</v>
      </c>
    </row>
    <row r="1298" spans="1:2" x14ac:dyDescent="0.25">
      <c r="A1298" s="11">
        <v>2016</v>
      </c>
      <c r="B1298" s="12" t="s">
        <v>119</v>
      </c>
    </row>
    <row r="1299" spans="1:2" x14ac:dyDescent="0.25">
      <c r="A1299" s="11">
        <v>2016</v>
      </c>
      <c r="B1299" s="12" t="s">
        <v>1463</v>
      </c>
    </row>
    <row r="1300" spans="1:2" x14ac:dyDescent="0.25">
      <c r="A1300" s="13">
        <v>2016</v>
      </c>
      <c r="B1300" s="14" t="s">
        <v>1541</v>
      </c>
    </row>
    <row r="1301" spans="1:2" x14ac:dyDescent="0.25">
      <c r="A1301" s="11">
        <v>2016</v>
      </c>
      <c r="B1301" s="12" t="s">
        <v>1446</v>
      </c>
    </row>
    <row r="1302" spans="1:2" x14ac:dyDescent="0.25">
      <c r="A1302" s="11">
        <v>2016</v>
      </c>
      <c r="B1302" s="12" t="s">
        <v>578</v>
      </c>
    </row>
    <row r="1303" spans="1:2" x14ac:dyDescent="0.25">
      <c r="A1303" s="11">
        <v>2016</v>
      </c>
      <c r="B1303" s="12" t="s">
        <v>1122</v>
      </c>
    </row>
    <row r="1304" spans="1:2" x14ac:dyDescent="0.25">
      <c r="A1304" s="13">
        <v>2016</v>
      </c>
      <c r="B1304" s="14" t="s">
        <v>372</v>
      </c>
    </row>
    <row r="1305" spans="1:2" x14ac:dyDescent="0.25">
      <c r="A1305" s="13">
        <v>2016</v>
      </c>
      <c r="B1305" s="14" t="s">
        <v>1074</v>
      </c>
    </row>
    <row r="1306" spans="1:2" x14ac:dyDescent="0.25">
      <c r="A1306" s="11">
        <v>2016</v>
      </c>
      <c r="B1306" s="12" t="s">
        <v>1474</v>
      </c>
    </row>
    <row r="1307" spans="1:2" x14ac:dyDescent="0.25">
      <c r="A1307" s="13">
        <v>2016</v>
      </c>
      <c r="B1307" s="14" t="s">
        <v>2071</v>
      </c>
    </row>
    <row r="1308" spans="1:2" x14ac:dyDescent="0.25">
      <c r="A1308" s="11">
        <v>2016</v>
      </c>
      <c r="B1308" s="12" t="s">
        <v>227</v>
      </c>
    </row>
    <row r="1309" spans="1:2" x14ac:dyDescent="0.25">
      <c r="A1309" s="13">
        <v>2016</v>
      </c>
      <c r="B1309" s="14" t="s">
        <v>774</v>
      </c>
    </row>
    <row r="1310" spans="1:2" x14ac:dyDescent="0.25">
      <c r="A1310" s="11">
        <v>2016</v>
      </c>
      <c r="B1310" s="12" t="s">
        <v>2466</v>
      </c>
    </row>
    <row r="1311" spans="1:2" x14ac:dyDescent="0.25">
      <c r="A1311" s="11">
        <v>2016</v>
      </c>
      <c r="B1311" s="12" t="s">
        <v>1186</v>
      </c>
    </row>
    <row r="1312" spans="1:2" x14ac:dyDescent="0.25">
      <c r="A1312" s="13">
        <v>2016</v>
      </c>
      <c r="B1312" s="14" t="s">
        <v>1625</v>
      </c>
    </row>
    <row r="1313" spans="1:2" x14ac:dyDescent="0.25">
      <c r="A1313" s="11">
        <v>2016</v>
      </c>
      <c r="B1313" s="12" t="s">
        <v>2011</v>
      </c>
    </row>
    <row r="1314" spans="1:2" x14ac:dyDescent="0.25">
      <c r="A1314" s="13">
        <v>2016</v>
      </c>
      <c r="B1314" s="14" t="s">
        <v>558</v>
      </c>
    </row>
    <row r="1315" spans="1:2" x14ac:dyDescent="0.25">
      <c r="A1315" s="11">
        <v>2016</v>
      </c>
      <c r="B1315" s="12" t="s">
        <v>1254</v>
      </c>
    </row>
    <row r="1316" spans="1:2" x14ac:dyDescent="0.25">
      <c r="A1316" s="13">
        <v>2016</v>
      </c>
      <c r="B1316" s="14" t="s">
        <v>1414</v>
      </c>
    </row>
    <row r="1317" spans="1:2" x14ac:dyDescent="0.25">
      <c r="A1317" s="13">
        <v>2016</v>
      </c>
      <c r="B1317" s="14" t="s">
        <v>1151</v>
      </c>
    </row>
    <row r="1318" spans="1:2" x14ac:dyDescent="0.25">
      <c r="A1318" s="13">
        <v>2016</v>
      </c>
      <c r="B1318" s="14" t="s">
        <v>2265</v>
      </c>
    </row>
    <row r="1319" spans="1:2" x14ac:dyDescent="0.25">
      <c r="A1319" s="11">
        <v>2016</v>
      </c>
      <c r="B1319" s="12" t="s">
        <v>1359</v>
      </c>
    </row>
    <row r="1320" spans="1:2" x14ac:dyDescent="0.25">
      <c r="A1320" s="13">
        <v>2016</v>
      </c>
      <c r="B1320" s="14" t="s">
        <v>907</v>
      </c>
    </row>
    <row r="1321" spans="1:2" x14ac:dyDescent="0.25">
      <c r="A1321" s="11">
        <v>2016</v>
      </c>
      <c r="B1321" s="12" t="s">
        <v>389</v>
      </c>
    </row>
    <row r="1322" spans="1:2" x14ac:dyDescent="0.25">
      <c r="A1322" s="11">
        <v>2016</v>
      </c>
      <c r="B1322" s="12" t="s">
        <v>1968</v>
      </c>
    </row>
    <row r="1323" spans="1:2" x14ac:dyDescent="0.25">
      <c r="A1323" s="11">
        <v>2016</v>
      </c>
      <c r="B1323" s="12" t="s">
        <v>107</v>
      </c>
    </row>
    <row r="1324" spans="1:2" x14ac:dyDescent="0.25">
      <c r="A1324" s="11">
        <v>2016</v>
      </c>
      <c r="B1324" s="12" t="s">
        <v>589</v>
      </c>
    </row>
    <row r="1325" spans="1:2" x14ac:dyDescent="0.25">
      <c r="A1325" s="13">
        <v>2016</v>
      </c>
      <c r="B1325" s="14" t="s">
        <v>1033</v>
      </c>
    </row>
    <row r="1326" spans="1:2" x14ac:dyDescent="0.25">
      <c r="A1326" s="11">
        <v>2016</v>
      </c>
      <c r="B1326" s="12" t="s">
        <v>32</v>
      </c>
    </row>
    <row r="1327" spans="1:2" x14ac:dyDescent="0.25">
      <c r="A1327" s="13">
        <v>2016</v>
      </c>
      <c r="B1327" s="14" t="s">
        <v>2472</v>
      </c>
    </row>
    <row r="1328" spans="1:2" x14ac:dyDescent="0.25">
      <c r="A1328" s="13">
        <v>2016</v>
      </c>
      <c r="B1328" s="14" t="s">
        <v>208</v>
      </c>
    </row>
    <row r="1329" spans="1:2" x14ac:dyDescent="0.25">
      <c r="A1329" s="13">
        <v>2016</v>
      </c>
      <c r="B1329" s="14" t="s">
        <v>1744</v>
      </c>
    </row>
    <row r="1330" spans="1:2" x14ac:dyDescent="0.25">
      <c r="A1330" s="11">
        <v>2016</v>
      </c>
      <c r="B1330" s="12" t="s">
        <v>791</v>
      </c>
    </row>
    <row r="1331" spans="1:2" x14ac:dyDescent="0.25">
      <c r="A1331" s="11">
        <v>2016</v>
      </c>
      <c r="B1331" s="12" t="s">
        <v>83</v>
      </c>
    </row>
    <row r="1332" spans="1:2" x14ac:dyDescent="0.25">
      <c r="A1332" s="13">
        <v>2016</v>
      </c>
      <c r="B1332" s="14" t="s">
        <v>2474</v>
      </c>
    </row>
    <row r="1333" spans="1:2" x14ac:dyDescent="0.25">
      <c r="A1333" s="13">
        <v>2016</v>
      </c>
      <c r="B1333" s="14" t="s">
        <v>1035</v>
      </c>
    </row>
    <row r="1334" spans="1:2" x14ac:dyDescent="0.25">
      <c r="A1334" s="11">
        <v>2016</v>
      </c>
      <c r="B1334" s="12" t="s">
        <v>1760</v>
      </c>
    </row>
    <row r="1335" spans="1:2" x14ac:dyDescent="0.25">
      <c r="A1335" s="11">
        <v>2016</v>
      </c>
      <c r="B1335" s="12" t="s">
        <v>1507</v>
      </c>
    </row>
    <row r="1336" spans="1:2" x14ac:dyDescent="0.25">
      <c r="A1336" s="11">
        <v>2016</v>
      </c>
      <c r="B1336" s="12" t="s">
        <v>1766</v>
      </c>
    </row>
    <row r="1337" spans="1:2" x14ac:dyDescent="0.25">
      <c r="A1337" s="11">
        <v>2016</v>
      </c>
      <c r="B1337" s="12" t="s">
        <v>1183</v>
      </c>
    </row>
    <row r="1338" spans="1:2" x14ac:dyDescent="0.25">
      <c r="A1338" s="11">
        <v>2016</v>
      </c>
      <c r="B1338" s="12" t="s">
        <v>215</v>
      </c>
    </row>
    <row r="1339" spans="1:2" x14ac:dyDescent="0.25">
      <c r="A1339" s="13">
        <v>2016</v>
      </c>
      <c r="B1339" s="14" t="s">
        <v>702</v>
      </c>
    </row>
    <row r="1340" spans="1:2" x14ac:dyDescent="0.25">
      <c r="A1340" s="11">
        <v>2016</v>
      </c>
      <c r="B1340" s="12" t="s">
        <v>917</v>
      </c>
    </row>
    <row r="1341" spans="1:2" x14ac:dyDescent="0.25">
      <c r="A1341" s="13">
        <v>2016</v>
      </c>
      <c r="B1341" s="14" t="s">
        <v>512</v>
      </c>
    </row>
    <row r="1342" spans="1:2" x14ac:dyDescent="0.25">
      <c r="A1342" s="11">
        <v>2016</v>
      </c>
      <c r="B1342" s="12" t="s">
        <v>2079</v>
      </c>
    </row>
    <row r="1343" spans="1:2" x14ac:dyDescent="0.25">
      <c r="A1343" s="11">
        <v>2016</v>
      </c>
      <c r="B1343" s="12" t="s">
        <v>492</v>
      </c>
    </row>
    <row r="1344" spans="1:2" x14ac:dyDescent="0.25">
      <c r="A1344" s="13">
        <v>2016</v>
      </c>
      <c r="B1344" s="14" t="s">
        <v>1638</v>
      </c>
    </row>
    <row r="1345" spans="1:2" x14ac:dyDescent="0.25">
      <c r="A1345" s="11">
        <v>2016</v>
      </c>
      <c r="B1345" s="12" t="s">
        <v>407</v>
      </c>
    </row>
    <row r="1346" spans="1:2" x14ac:dyDescent="0.25">
      <c r="A1346" s="13">
        <v>2016</v>
      </c>
      <c r="B1346" s="14" t="s">
        <v>1828</v>
      </c>
    </row>
    <row r="1347" spans="1:2" x14ac:dyDescent="0.25">
      <c r="A1347" s="11">
        <v>2016</v>
      </c>
      <c r="B1347" s="12" t="s">
        <v>1417</v>
      </c>
    </row>
    <row r="1348" spans="1:2" x14ac:dyDescent="0.25">
      <c r="A1348" s="13">
        <v>2016</v>
      </c>
      <c r="B1348" s="14" t="s">
        <v>307</v>
      </c>
    </row>
    <row r="1349" spans="1:2" x14ac:dyDescent="0.25">
      <c r="A1349" s="13">
        <v>2016</v>
      </c>
      <c r="B1349" s="14" t="s">
        <v>1617</v>
      </c>
    </row>
    <row r="1350" spans="1:2" x14ac:dyDescent="0.25">
      <c r="A1350" s="13">
        <v>2016</v>
      </c>
      <c r="B1350" s="14" t="s">
        <v>1263</v>
      </c>
    </row>
    <row r="1351" spans="1:2" x14ac:dyDescent="0.25">
      <c r="A1351" s="13">
        <v>2016</v>
      </c>
      <c r="B1351" s="14" t="s">
        <v>1494</v>
      </c>
    </row>
    <row r="1352" spans="1:2" x14ac:dyDescent="0.25">
      <c r="A1352" s="13">
        <v>2016</v>
      </c>
      <c r="B1352" s="14" t="s">
        <v>655</v>
      </c>
    </row>
    <row r="1353" spans="1:2" x14ac:dyDescent="0.25">
      <c r="A1353" s="11">
        <v>2016</v>
      </c>
      <c r="B1353" s="12" t="s">
        <v>293</v>
      </c>
    </row>
    <row r="1354" spans="1:2" x14ac:dyDescent="0.25">
      <c r="A1354" s="13">
        <v>2016</v>
      </c>
      <c r="B1354" s="14" t="s">
        <v>1946</v>
      </c>
    </row>
    <row r="1355" spans="1:2" x14ac:dyDescent="0.25">
      <c r="A1355" s="11">
        <v>2016</v>
      </c>
      <c r="B1355" s="12" t="s">
        <v>2482</v>
      </c>
    </row>
    <row r="1356" spans="1:2" x14ac:dyDescent="0.25">
      <c r="A1356" s="11">
        <v>2016</v>
      </c>
      <c r="B1356" s="12" t="s">
        <v>722</v>
      </c>
    </row>
    <row r="1357" spans="1:2" x14ac:dyDescent="0.25">
      <c r="A1357" s="11">
        <v>2016</v>
      </c>
      <c r="B1357" s="12" t="s">
        <v>285</v>
      </c>
    </row>
    <row r="1358" spans="1:2" x14ac:dyDescent="0.25">
      <c r="A1358" s="11">
        <v>2016</v>
      </c>
      <c r="B1358" s="12" t="s">
        <v>1719</v>
      </c>
    </row>
    <row r="1359" spans="1:2" x14ac:dyDescent="0.25">
      <c r="A1359" s="11">
        <v>2016</v>
      </c>
      <c r="B1359" s="12" t="s">
        <v>334</v>
      </c>
    </row>
    <row r="1360" spans="1:2" x14ac:dyDescent="0.25">
      <c r="A1360" s="13">
        <v>2016</v>
      </c>
      <c r="B1360" s="14" t="s">
        <v>72</v>
      </c>
    </row>
    <row r="1361" spans="1:2" x14ac:dyDescent="0.25">
      <c r="A1361" s="11">
        <v>2016</v>
      </c>
      <c r="B1361" s="12" t="s">
        <v>1423</v>
      </c>
    </row>
    <row r="1362" spans="1:2" x14ac:dyDescent="0.25">
      <c r="A1362" s="11">
        <v>2016</v>
      </c>
      <c r="B1362" s="12" t="s">
        <v>295</v>
      </c>
    </row>
    <row r="1363" spans="1:2" x14ac:dyDescent="0.25">
      <c r="A1363" s="11">
        <v>2016</v>
      </c>
      <c r="B1363" s="12" t="s">
        <v>1677</v>
      </c>
    </row>
    <row r="1364" spans="1:2" x14ac:dyDescent="0.25">
      <c r="A1364" s="13">
        <v>2016</v>
      </c>
      <c r="B1364" s="14" t="s">
        <v>953</v>
      </c>
    </row>
    <row r="1365" spans="1:2" x14ac:dyDescent="0.25">
      <c r="A1365" s="11">
        <v>2016</v>
      </c>
      <c r="B1365" s="12" t="s">
        <v>122</v>
      </c>
    </row>
    <row r="1366" spans="1:2" x14ac:dyDescent="0.25">
      <c r="A1366" s="13">
        <v>2016</v>
      </c>
      <c r="B1366" s="14" t="s">
        <v>2486</v>
      </c>
    </row>
    <row r="1367" spans="1:2" x14ac:dyDescent="0.25">
      <c r="A1367" s="11">
        <v>2016</v>
      </c>
      <c r="B1367" s="12" t="s">
        <v>769</v>
      </c>
    </row>
    <row r="1368" spans="1:2" x14ac:dyDescent="0.25">
      <c r="A1368" s="11">
        <v>2016</v>
      </c>
      <c r="B1368" s="12" t="s">
        <v>2094</v>
      </c>
    </row>
    <row r="1369" spans="1:2" x14ac:dyDescent="0.25">
      <c r="A1369" s="13">
        <v>2016</v>
      </c>
      <c r="B1369" s="14" t="s">
        <v>1547</v>
      </c>
    </row>
    <row r="1370" spans="1:2" x14ac:dyDescent="0.25">
      <c r="A1370" s="11">
        <v>2016</v>
      </c>
      <c r="B1370" s="12" t="s">
        <v>1152</v>
      </c>
    </row>
    <row r="1371" spans="1:2" x14ac:dyDescent="0.25">
      <c r="A1371" s="13">
        <v>2016</v>
      </c>
      <c r="B1371" s="14" t="s">
        <v>615</v>
      </c>
    </row>
    <row r="1372" spans="1:2" x14ac:dyDescent="0.25">
      <c r="A1372" s="11">
        <v>2016</v>
      </c>
      <c r="B1372" s="12" t="s">
        <v>778</v>
      </c>
    </row>
    <row r="1373" spans="1:2" x14ac:dyDescent="0.25">
      <c r="A1373" s="13">
        <v>2016</v>
      </c>
      <c r="B1373" s="14" t="s">
        <v>1593</v>
      </c>
    </row>
    <row r="1374" spans="1:2" x14ac:dyDescent="0.25">
      <c r="A1374" s="11">
        <v>2016</v>
      </c>
      <c r="B1374" s="12" t="s">
        <v>1288</v>
      </c>
    </row>
    <row r="1375" spans="1:2" x14ac:dyDescent="0.25">
      <c r="A1375" s="13">
        <v>2016</v>
      </c>
      <c r="B1375" s="14" t="s">
        <v>1111</v>
      </c>
    </row>
    <row r="1376" spans="1:2" x14ac:dyDescent="0.25">
      <c r="A1376" s="11">
        <v>2016</v>
      </c>
      <c r="B1376" s="12" t="s">
        <v>2496</v>
      </c>
    </row>
    <row r="1377" spans="1:2" x14ac:dyDescent="0.25">
      <c r="A1377" s="11">
        <v>2016</v>
      </c>
      <c r="B1377" s="12" t="s">
        <v>1610</v>
      </c>
    </row>
    <row r="1378" spans="1:2" x14ac:dyDescent="0.25">
      <c r="A1378" s="11">
        <v>2016</v>
      </c>
      <c r="B1378" s="12" t="s">
        <v>1368</v>
      </c>
    </row>
    <row r="1379" spans="1:2" x14ac:dyDescent="0.25">
      <c r="A1379" s="13">
        <v>2016</v>
      </c>
      <c r="B1379" s="14" t="s">
        <v>1892</v>
      </c>
    </row>
    <row r="1380" spans="1:2" x14ac:dyDescent="0.25">
      <c r="A1380" s="13">
        <v>2016</v>
      </c>
      <c r="B1380" s="14" t="s">
        <v>422</v>
      </c>
    </row>
    <row r="1381" spans="1:2" x14ac:dyDescent="0.25">
      <c r="A1381" s="13">
        <v>2016</v>
      </c>
      <c r="B1381" s="14" t="s">
        <v>405</v>
      </c>
    </row>
    <row r="1382" spans="1:2" x14ac:dyDescent="0.25">
      <c r="A1382" s="13">
        <v>2016</v>
      </c>
      <c r="B1382" s="14" t="s">
        <v>1339</v>
      </c>
    </row>
    <row r="1383" spans="1:2" x14ac:dyDescent="0.25">
      <c r="A1383" s="11">
        <v>2016</v>
      </c>
      <c r="B1383" s="12" t="s">
        <v>1443</v>
      </c>
    </row>
    <row r="1384" spans="1:2" x14ac:dyDescent="0.25">
      <c r="A1384" s="13">
        <v>2016</v>
      </c>
      <c r="B1384" s="14" t="s">
        <v>2498</v>
      </c>
    </row>
    <row r="1385" spans="1:2" x14ac:dyDescent="0.25">
      <c r="A1385" s="11">
        <v>2016</v>
      </c>
      <c r="B1385" s="12" t="s">
        <v>2385</v>
      </c>
    </row>
    <row r="1386" spans="1:2" x14ac:dyDescent="0.25">
      <c r="A1386" s="11">
        <v>2016</v>
      </c>
      <c r="B1386" s="12" t="s">
        <v>77</v>
      </c>
    </row>
    <row r="1387" spans="1:2" x14ac:dyDescent="0.25">
      <c r="A1387" s="11">
        <v>2016</v>
      </c>
      <c r="B1387" s="12" t="s">
        <v>875</v>
      </c>
    </row>
    <row r="1388" spans="1:2" x14ac:dyDescent="0.25">
      <c r="A1388" s="11">
        <v>2016</v>
      </c>
      <c r="B1388" s="12" t="s">
        <v>813</v>
      </c>
    </row>
    <row r="1389" spans="1:2" x14ac:dyDescent="0.25">
      <c r="A1389" s="13">
        <v>2016</v>
      </c>
      <c r="B1389" s="14" t="s">
        <v>2107</v>
      </c>
    </row>
    <row r="1390" spans="1:2" x14ac:dyDescent="0.25">
      <c r="A1390" s="11">
        <v>2016</v>
      </c>
      <c r="B1390" s="12" t="s">
        <v>2383</v>
      </c>
    </row>
    <row r="1391" spans="1:2" x14ac:dyDescent="0.25">
      <c r="A1391" s="11">
        <v>2016</v>
      </c>
      <c r="B1391" s="12" t="s">
        <v>2222</v>
      </c>
    </row>
    <row r="1392" spans="1:2" x14ac:dyDescent="0.25">
      <c r="A1392" s="13">
        <v>2016</v>
      </c>
      <c r="B1392" s="14" t="s">
        <v>965</v>
      </c>
    </row>
    <row r="1393" spans="1:2" x14ac:dyDescent="0.25">
      <c r="A1393" s="11">
        <v>2016</v>
      </c>
      <c r="B1393" s="12" t="s">
        <v>2501</v>
      </c>
    </row>
    <row r="1394" spans="1:2" x14ac:dyDescent="0.25">
      <c r="A1394" s="13">
        <v>2016</v>
      </c>
      <c r="B1394" s="14" t="s">
        <v>1004</v>
      </c>
    </row>
    <row r="1395" spans="1:2" x14ac:dyDescent="0.25">
      <c r="A1395" s="13">
        <v>2016</v>
      </c>
      <c r="B1395" s="14" t="s">
        <v>1748</v>
      </c>
    </row>
    <row r="1396" spans="1:2" x14ac:dyDescent="0.25">
      <c r="A1396" s="13">
        <v>2016</v>
      </c>
      <c r="B1396" s="14" t="s">
        <v>665</v>
      </c>
    </row>
    <row r="1397" spans="1:2" x14ac:dyDescent="0.25">
      <c r="A1397" s="13">
        <v>2016</v>
      </c>
      <c r="B1397" s="14" t="s">
        <v>2503</v>
      </c>
    </row>
    <row r="1398" spans="1:2" x14ac:dyDescent="0.25">
      <c r="A1398" s="11">
        <v>2016</v>
      </c>
      <c r="B1398" s="12" t="s">
        <v>537</v>
      </c>
    </row>
    <row r="1399" spans="1:2" x14ac:dyDescent="0.25">
      <c r="A1399" s="11">
        <v>2016</v>
      </c>
      <c r="B1399" s="12" t="s">
        <v>2242</v>
      </c>
    </row>
    <row r="1400" spans="1:2" x14ac:dyDescent="0.25">
      <c r="A1400" s="11">
        <v>2016</v>
      </c>
      <c r="B1400" s="12" t="s">
        <v>2504</v>
      </c>
    </row>
    <row r="1401" spans="1:2" x14ac:dyDescent="0.25">
      <c r="A1401" s="11">
        <v>2016</v>
      </c>
      <c r="B1401" s="12" t="s">
        <v>672</v>
      </c>
    </row>
    <row r="1402" spans="1:2" x14ac:dyDescent="0.25">
      <c r="A1402" s="13">
        <v>2016</v>
      </c>
      <c r="B1402" s="14" t="s">
        <v>1361</v>
      </c>
    </row>
    <row r="1403" spans="1:2" x14ac:dyDescent="0.25">
      <c r="A1403" s="11">
        <v>2016</v>
      </c>
      <c r="B1403" s="12" t="s">
        <v>789</v>
      </c>
    </row>
    <row r="1404" spans="1:2" x14ac:dyDescent="0.25">
      <c r="A1404" s="11">
        <v>2016</v>
      </c>
      <c r="B1404" s="12" t="s">
        <v>2507</v>
      </c>
    </row>
    <row r="1405" spans="1:2" x14ac:dyDescent="0.25">
      <c r="A1405" s="11">
        <v>2016</v>
      </c>
      <c r="B1405" s="12" t="s">
        <v>69</v>
      </c>
    </row>
    <row r="1406" spans="1:2" x14ac:dyDescent="0.25">
      <c r="A1406" s="13">
        <v>2016</v>
      </c>
      <c r="B1406" s="14" t="s">
        <v>734</v>
      </c>
    </row>
    <row r="1407" spans="1:2" x14ac:dyDescent="0.25">
      <c r="A1407" s="11">
        <v>2016</v>
      </c>
      <c r="B1407" s="12" t="s">
        <v>1378</v>
      </c>
    </row>
    <row r="1408" spans="1:2" x14ac:dyDescent="0.25">
      <c r="A1408" s="11">
        <v>2016</v>
      </c>
      <c r="B1408" s="12" t="s">
        <v>1303</v>
      </c>
    </row>
    <row r="1409" spans="1:2" x14ac:dyDescent="0.25">
      <c r="A1409" s="13">
        <v>2016</v>
      </c>
      <c r="B1409" s="14" t="s">
        <v>1885</v>
      </c>
    </row>
    <row r="1410" spans="1:2" x14ac:dyDescent="0.25">
      <c r="A1410" s="11">
        <v>2016</v>
      </c>
      <c r="B1410" s="12" t="s">
        <v>2510</v>
      </c>
    </row>
    <row r="1411" spans="1:2" x14ac:dyDescent="0.25">
      <c r="A1411" s="11">
        <v>2016</v>
      </c>
      <c r="B1411" s="12" t="s">
        <v>2174</v>
      </c>
    </row>
    <row r="1412" spans="1:2" x14ac:dyDescent="0.25">
      <c r="A1412" s="11">
        <v>2016</v>
      </c>
      <c r="B1412" s="12" t="s">
        <v>1104</v>
      </c>
    </row>
    <row r="1413" spans="1:2" x14ac:dyDescent="0.25">
      <c r="A1413" s="13">
        <v>2016</v>
      </c>
      <c r="B1413" s="14" t="s">
        <v>583</v>
      </c>
    </row>
    <row r="1414" spans="1:2" x14ac:dyDescent="0.25">
      <c r="A1414" s="11">
        <v>2016</v>
      </c>
      <c r="B1414" s="12" t="s">
        <v>256</v>
      </c>
    </row>
    <row r="1415" spans="1:2" x14ac:dyDescent="0.25">
      <c r="A1415" s="13">
        <v>2016</v>
      </c>
      <c r="B1415" s="14" t="s">
        <v>1077</v>
      </c>
    </row>
    <row r="1416" spans="1:2" x14ac:dyDescent="0.25">
      <c r="A1416" s="11">
        <v>2016</v>
      </c>
      <c r="B1416" s="12" t="s">
        <v>1067</v>
      </c>
    </row>
    <row r="1417" spans="1:2" x14ac:dyDescent="0.25">
      <c r="A1417" s="13">
        <v>2016</v>
      </c>
      <c r="B1417" s="14" t="s">
        <v>1966</v>
      </c>
    </row>
    <row r="1418" spans="1:2" x14ac:dyDescent="0.25">
      <c r="A1418" s="13">
        <v>2016</v>
      </c>
      <c r="B1418" s="14" t="s">
        <v>533</v>
      </c>
    </row>
    <row r="1419" spans="1:2" x14ac:dyDescent="0.25">
      <c r="A1419" s="11">
        <v>2016</v>
      </c>
      <c r="B1419" s="12" t="s">
        <v>1070</v>
      </c>
    </row>
    <row r="1420" spans="1:2" x14ac:dyDescent="0.25">
      <c r="A1420" s="11">
        <v>2016</v>
      </c>
      <c r="B1420" s="12" t="s">
        <v>1392</v>
      </c>
    </row>
    <row r="1421" spans="1:2" x14ac:dyDescent="0.25">
      <c r="A1421" s="13">
        <v>2016</v>
      </c>
      <c r="B1421" s="14" t="s">
        <v>2518</v>
      </c>
    </row>
    <row r="1422" spans="1:2" x14ac:dyDescent="0.25">
      <c r="A1422" s="11">
        <v>2016</v>
      </c>
      <c r="B1422" s="12" t="s">
        <v>983</v>
      </c>
    </row>
    <row r="1423" spans="1:2" x14ac:dyDescent="0.25">
      <c r="A1423" s="13">
        <v>2016</v>
      </c>
      <c r="B1423" s="14" t="s">
        <v>1383</v>
      </c>
    </row>
    <row r="1424" spans="1:2" x14ac:dyDescent="0.25">
      <c r="A1424" s="13">
        <v>2016</v>
      </c>
      <c r="B1424" s="14" t="s">
        <v>677</v>
      </c>
    </row>
    <row r="1425" spans="1:2" x14ac:dyDescent="0.25">
      <c r="A1425" s="13">
        <v>2016</v>
      </c>
      <c r="B1425" s="14" t="s">
        <v>992</v>
      </c>
    </row>
    <row r="1426" spans="1:2" x14ac:dyDescent="0.25">
      <c r="A1426" s="13">
        <v>2016</v>
      </c>
      <c r="B1426" s="14" t="s">
        <v>1778</v>
      </c>
    </row>
    <row r="1427" spans="1:2" x14ac:dyDescent="0.25">
      <c r="A1427" s="11">
        <v>2016</v>
      </c>
      <c r="B1427" s="12" t="s">
        <v>1657</v>
      </c>
    </row>
    <row r="1428" spans="1:2" x14ac:dyDescent="0.25">
      <c r="A1428" s="13">
        <v>2016</v>
      </c>
      <c r="B1428" s="14" t="s">
        <v>1568</v>
      </c>
    </row>
    <row r="1429" spans="1:2" x14ac:dyDescent="0.25">
      <c r="A1429" s="11">
        <v>2016</v>
      </c>
      <c r="B1429" s="12" t="s">
        <v>628</v>
      </c>
    </row>
    <row r="1430" spans="1:2" x14ac:dyDescent="0.25">
      <c r="A1430" s="13">
        <v>2016</v>
      </c>
      <c r="B1430" s="14" t="s">
        <v>1371</v>
      </c>
    </row>
    <row r="1431" spans="1:2" x14ac:dyDescent="0.25">
      <c r="A1431" s="11">
        <v>2016</v>
      </c>
      <c r="B1431" s="12" t="s">
        <v>9</v>
      </c>
    </row>
    <row r="1432" spans="1:2" x14ac:dyDescent="0.25">
      <c r="A1432" s="13">
        <v>2016</v>
      </c>
      <c r="B1432" s="14" t="s">
        <v>204</v>
      </c>
    </row>
    <row r="1433" spans="1:2" x14ac:dyDescent="0.25">
      <c r="A1433" s="11">
        <v>2016</v>
      </c>
      <c r="B1433" s="12" t="s">
        <v>2411</v>
      </c>
    </row>
    <row r="1434" spans="1:2" x14ac:dyDescent="0.25">
      <c r="A1434" s="13">
        <v>2016</v>
      </c>
      <c r="B1434" s="14" t="s">
        <v>1426</v>
      </c>
    </row>
    <row r="1435" spans="1:2" x14ac:dyDescent="0.25">
      <c r="A1435" s="11">
        <v>2016</v>
      </c>
      <c r="B1435" s="12" t="s">
        <v>193</v>
      </c>
    </row>
    <row r="1436" spans="1:2" x14ac:dyDescent="0.25">
      <c r="A1436" s="11">
        <v>2016</v>
      </c>
      <c r="B1436" s="12" t="s">
        <v>468</v>
      </c>
    </row>
    <row r="1437" spans="1:2" x14ac:dyDescent="0.25">
      <c r="A1437" s="11">
        <v>2016</v>
      </c>
      <c r="B1437" s="12" t="s">
        <v>1005</v>
      </c>
    </row>
    <row r="1438" spans="1:2" x14ac:dyDescent="0.25">
      <c r="A1438" s="13">
        <v>2016</v>
      </c>
      <c r="B1438" s="14" t="s">
        <v>1286</v>
      </c>
    </row>
    <row r="1439" spans="1:2" x14ac:dyDescent="0.25">
      <c r="A1439" s="13">
        <v>2016</v>
      </c>
      <c r="B1439" s="14" t="s">
        <v>732</v>
      </c>
    </row>
    <row r="1440" spans="1:2" x14ac:dyDescent="0.25">
      <c r="A1440" s="11">
        <v>2016</v>
      </c>
      <c r="B1440" s="12" t="s">
        <v>314</v>
      </c>
    </row>
    <row r="1441" spans="1:2" x14ac:dyDescent="0.25">
      <c r="A1441" s="13">
        <v>2016</v>
      </c>
      <c r="B1441" s="14" t="s">
        <v>1517</v>
      </c>
    </row>
    <row r="1442" spans="1:2" x14ac:dyDescent="0.25">
      <c r="A1442" s="13">
        <v>2016</v>
      </c>
      <c r="B1442" s="14" t="s">
        <v>443</v>
      </c>
    </row>
    <row r="1443" spans="1:2" x14ac:dyDescent="0.25">
      <c r="A1443" s="11">
        <v>2016</v>
      </c>
      <c r="B1443" s="12" t="s">
        <v>1652</v>
      </c>
    </row>
    <row r="1444" spans="1:2" x14ac:dyDescent="0.25">
      <c r="A1444" s="13">
        <v>2016</v>
      </c>
      <c r="B1444" s="14" t="s">
        <v>212</v>
      </c>
    </row>
    <row r="1445" spans="1:2" x14ac:dyDescent="0.25">
      <c r="A1445" s="11">
        <v>2016</v>
      </c>
      <c r="B1445" s="12" t="s">
        <v>319</v>
      </c>
    </row>
    <row r="1446" spans="1:2" x14ac:dyDescent="0.25">
      <c r="A1446" s="13">
        <v>2016</v>
      </c>
      <c r="B1446" s="14" t="s">
        <v>2526</v>
      </c>
    </row>
    <row r="1447" spans="1:2" x14ac:dyDescent="0.25">
      <c r="A1447" s="13">
        <v>2016</v>
      </c>
      <c r="B1447" s="14" t="s">
        <v>1771</v>
      </c>
    </row>
    <row r="1448" spans="1:2" x14ac:dyDescent="0.25">
      <c r="A1448" s="13">
        <v>2016</v>
      </c>
      <c r="B1448" s="14" t="s">
        <v>1466</v>
      </c>
    </row>
    <row r="1449" spans="1:2" x14ac:dyDescent="0.25">
      <c r="A1449" s="11">
        <v>2016</v>
      </c>
      <c r="B1449" s="12" t="s">
        <v>1405</v>
      </c>
    </row>
    <row r="1450" spans="1:2" x14ac:dyDescent="0.25">
      <c r="A1450" s="13">
        <v>2016</v>
      </c>
      <c r="B1450" s="14" t="s">
        <v>1012</v>
      </c>
    </row>
    <row r="1451" spans="1:2" x14ac:dyDescent="0.25">
      <c r="A1451" s="11">
        <v>2016</v>
      </c>
      <c r="B1451" s="12" t="s">
        <v>246</v>
      </c>
    </row>
    <row r="1452" spans="1:2" x14ac:dyDescent="0.25">
      <c r="A1452" s="13">
        <v>2016</v>
      </c>
      <c r="B1452" s="14" t="s">
        <v>2528</v>
      </c>
    </row>
    <row r="1453" spans="1:2" x14ac:dyDescent="0.25">
      <c r="A1453" s="13">
        <v>2016</v>
      </c>
      <c r="B1453" s="14" t="s">
        <v>910</v>
      </c>
    </row>
    <row r="1454" spans="1:2" x14ac:dyDescent="0.25">
      <c r="A1454" s="13">
        <v>2016</v>
      </c>
      <c r="B1454" s="14" t="s">
        <v>380</v>
      </c>
    </row>
    <row r="1455" spans="1:2" x14ac:dyDescent="0.25">
      <c r="A1455" s="13">
        <v>2016</v>
      </c>
      <c r="B1455" s="14" t="s">
        <v>523</v>
      </c>
    </row>
    <row r="1456" spans="1:2" x14ac:dyDescent="0.25">
      <c r="A1456" s="11">
        <v>2016</v>
      </c>
      <c r="B1456" s="12" t="s">
        <v>866</v>
      </c>
    </row>
    <row r="1457" spans="1:2" x14ac:dyDescent="0.25">
      <c r="A1457" s="13">
        <v>2016</v>
      </c>
      <c r="B1457" s="14" t="s">
        <v>1475</v>
      </c>
    </row>
    <row r="1458" spans="1:2" x14ac:dyDescent="0.25">
      <c r="A1458" s="11">
        <v>2016</v>
      </c>
      <c r="B1458" s="12" t="s">
        <v>1055</v>
      </c>
    </row>
    <row r="1459" spans="1:2" x14ac:dyDescent="0.25">
      <c r="A1459" s="13">
        <v>2016</v>
      </c>
      <c r="B1459" s="14" t="s">
        <v>1783</v>
      </c>
    </row>
    <row r="1460" spans="1:2" x14ac:dyDescent="0.25">
      <c r="A1460" s="11">
        <v>2016</v>
      </c>
      <c r="B1460" s="12" t="s">
        <v>1751</v>
      </c>
    </row>
    <row r="1461" spans="1:2" x14ac:dyDescent="0.25">
      <c r="A1461" s="13">
        <v>2016</v>
      </c>
      <c r="B1461" s="14" t="s">
        <v>2298</v>
      </c>
    </row>
    <row r="1462" spans="1:2" x14ac:dyDescent="0.25">
      <c r="A1462" s="11">
        <v>2016</v>
      </c>
      <c r="B1462" s="12" t="s">
        <v>2534</v>
      </c>
    </row>
    <row r="1463" spans="1:2" x14ac:dyDescent="0.25">
      <c r="A1463" s="13">
        <v>2016</v>
      </c>
      <c r="B1463" s="14" t="s">
        <v>657</v>
      </c>
    </row>
    <row r="1464" spans="1:2" x14ac:dyDescent="0.25">
      <c r="A1464" s="13">
        <v>2016</v>
      </c>
      <c r="B1464" s="14" t="s">
        <v>599</v>
      </c>
    </row>
    <row r="1465" spans="1:2" x14ac:dyDescent="0.25">
      <c r="A1465" s="11">
        <v>2016</v>
      </c>
      <c r="B1465" s="12" t="s">
        <v>1535</v>
      </c>
    </row>
    <row r="1466" spans="1:2" x14ac:dyDescent="0.25">
      <c r="A1466" s="13">
        <v>2016</v>
      </c>
      <c r="B1466" s="14" t="s">
        <v>971</v>
      </c>
    </row>
    <row r="1467" spans="1:2" x14ac:dyDescent="0.25">
      <c r="A1467" s="11">
        <v>2016</v>
      </c>
      <c r="B1467" s="12" t="s">
        <v>1196</v>
      </c>
    </row>
    <row r="1468" spans="1:2" x14ac:dyDescent="0.25">
      <c r="A1468" s="11">
        <v>2016</v>
      </c>
      <c r="B1468" s="12" t="s">
        <v>1242</v>
      </c>
    </row>
    <row r="1469" spans="1:2" x14ac:dyDescent="0.25">
      <c r="A1469" s="13">
        <v>2016</v>
      </c>
      <c r="B1469" s="14" t="s">
        <v>2088</v>
      </c>
    </row>
    <row r="1470" spans="1:2" x14ac:dyDescent="0.25">
      <c r="A1470" s="13">
        <v>2016</v>
      </c>
      <c r="B1470" s="14" t="s">
        <v>605</v>
      </c>
    </row>
    <row r="1471" spans="1:2" x14ac:dyDescent="0.25">
      <c r="A1471" s="13">
        <v>2016</v>
      </c>
      <c r="B1471" s="14" t="s">
        <v>714</v>
      </c>
    </row>
    <row r="1472" spans="1:2" x14ac:dyDescent="0.25">
      <c r="A1472" s="11">
        <v>2016</v>
      </c>
      <c r="B1472" s="12" t="s">
        <v>280</v>
      </c>
    </row>
    <row r="1473" spans="1:2" x14ac:dyDescent="0.25">
      <c r="A1473" s="11">
        <v>2016</v>
      </c>
      <c r="B1473" s="12" t="s">
        <v>1866</v>
      </c>
    </row>
    <row r="1474" spans="1:2" x14ac:dyDescent="0.25">
      <c r="A1474" s="13">
        <v>2016</v>
      </c>
      <c r="B1474" s="14" t="s">
        <v>2537</v>
      </c>
    </row>
    <row r="1475" spans="1:2" x14ac:dyDescent="0.25">
      <c r="A1475" s="11">
        <v>2016</v>
      </c>
      <c r="B1475" s="12" t="s">
        <v>2540</v>
      </c>
    </row>
    <row r="1476" spans="1:2" x14ac:dyDescent="0.25">
      <c r="A1476" s="13">
        <v>2016</v>
      </c>
      <c r="B1476" s="14" t="s">
        <v>1177</v>
      </c>
    </row>
    <row r="1477" spans="1:2" x14ac:dyDescent="0.25">
      <c r="A1477" s="13">
        <v>2016</v>
      </c>
      <c r="B1477" s="14" t="s">
        <v>2541</v>
      </c>
    </row>
    <row r="1478" spans="1:2" x14ac:dyDescent="0.25">
      <c r="A1478" s="11">
        <v>2016</v>
      </c>
      <c r="B1478" s="12" t="s">
        <v>646</v>
      </c>
    </row>
    <row r="1479" spans="1:2" x14ac:dyDescent="0.25">
      <c r="A1479" s="13">
        <v>2016</v>
      </c>
      <c r="B1479" s="14" t="s">
        <v>1471</v>
      </c>
    </row>
    <row r="1480" spans="1:2" x14ac:dyDescent="0.25">
      <c r="A1480" s="13">
        <v>2016</v>
      </c>
      <c r="B1480" s="14" t="s">
        <v>1584</v>
      </c>
    </row>
    <row r="1481" spans="1:2" x14ac:dyDescent="0.25">
      <c r="A1481" s="11">
        <v>2016</v>
      </c>
      <c r="B1481" s="12" t="s">
        <v>2037</v>
      </c>
    </row>
    <row r="1482" spans="1:2" x14ac:dyDescent="0.25">
      <c r="A1482" s="11">
        <v>2016</v>
      </c>
      <c r="B1482" s="12" t="s">
        <v>450</v>
      </c>
    </row>
    <row r="1483" spans="1:2" x14ac:dyDescent="0.25">
      <c r="A1483" s="13">
        <v>2016</v>
      </c>
      <c r="B1483" s="14" t="s">
        <v>1335</v>
      </c>
    </row>
    <row r="1484" spans="1:2" x14ac:dyDescent="0.25">
      <c r="A1484" s="13">
        <v>2016</v>
      </c>
      <c r="B1484" s="14" t="s">
        <v>58</v>
      </c>
    </row>
    <row r="1485" spans="1:2" x14ac:dyDescent="0.25">
      <c r="A1485" s="11">
        <v>2016</v>
      </c>
      <c r="B1485" s="12" t="s">
        <v>2544</v>
      </c>
    </row>
    <row r="1486" spans="1:2" x14ac:dyDescent="0.25">
      <c r="A1486" s="11">
        <v>2016</v>
      </c>
      <c r="B1486" s="12" t="s">
        <v>2188</v>
      </c>
    </row>
    <row r="1487" spans="1:2" x14ac:dyDescent="0.25">
      <c r="A1487" s="11">
        <v>2016</v>
      </c>
      <c r="B1487" s="12" t="s">
        <v>1140</v>
      </c>
    </row>
    <row r="1488" spans="1:2" x14ac:dyDescent="0.25">
      <c r="A1488" s="13">
        <v>2016</v>
      </c>
      <c r="B1488" s="14" t="s">
        <v>951</v>
      </c>
    </row>
    <row r="1489" spans="1:2" x14ac:dyDescent="0.25">
      <c r="A1489" s="13">
        <v>2016</v>
      </c>
      <c r="B1489" s="14" t="s">
        <v>576</v>
      </c>
    </row>
    <row r="1490" spans="1:2" x14ac:dyDescent="0.25">
      <c r="A1490" s="13">
        <v>2016</v>
      </c>
      <c r="B1490" s="14" t="s">
        <v>2548</v>
      </c>
    </row>
    <row r="1491" spans="1:2" x14ac:dyDescent="0.25">
      <c r="A1491" s="11">
        <v>2016</v>
      </c>
      <c r="B1491" s="12" t="s">
        <v>891</v>
      </c>
    </row>
    <row r="1492" spans="1:2" x14ac:dyDescent="0.25">
      <c r="A1492" s="13">
        <v>2016</v>
      </c>
      <c r="B1492" s="14" t="s">
        <v>1877</v>
      </c>
    </row>
    <row r="1493" spans="1:2" x14ac:dyDescent="0.25">
      <c r="A1493" s="11">
        <v>2016</v>
      </c>
      <c r="B1493" s="12" t="s">
        <v>1937</v>
      </c>
    </row>
    <row r="1494" spans="1:2" x14ac:dyDescent="0.25">
      <c r="A1494" s="13">
        <v>2016</v>
      </c>
      <c r="B1494" s="14" t="s">
        <v>2550</v>
      </c>
    </row>
    <row r="1495" spans="1:2" x14ac:dyDescent="0.25">
      <c r="A1495" s="11">
        <v>2016</v>
      </c>
      <c r="B1495" s="12" t="s">
        <v>1485</v>
      </c>
    </row>
    <row r="1496" spans="1:2" x14ac:dyDescent="0.25">
      <c r="A1496" s="11">
        <v>2016</v>
      </c>
      <c r="B1496" s="12" t="s">
        <v>151</v>
      </c>
    </row>
    <row r="1497" spans="1:2" x14ac:dyDescent="0.25">
      <c r="A1497" s="13">
        <v>2016</v>
      </c>
      <c r="B1497" s="14" t="s">
        <v>567</v>
      </c>
    </row>
    <row r="1498" spans="1:2" x14ac:dyDescent="0.25">
      <c r="A1498" s="11">
        <v>2016</v>
      </c>
      <c r="B1498" s="12" t="s">
        <v>1555</v>
      </c>
    </row>
    <row r="1499" spans="1:2" x14ac:dyDescent="0.25">
      <c r="A1499" s="11">
        <v>2016</v>
      </c>
      <c r="B1499" s="12" t="s">
        <v>1138</v>
      </c>
    </row>
    <row r="1500" spans="1:2" x14ac:dyDescent="0.25">
      <c r="A1500" s="11">
        <v>2016</v>
      </c>
      <c r="B1500" s="12" t="s">
        <v>2205</v>
      </c>
    </row>
    <row r="1501" spans="1:2" x14ac:dyDescent="0.25">
      <c r="A1501" s="11">
        <v>2016</v>
      </c>
      <c r="B1501" s="12" t="s">
        <v>2100</v>
      </c>
    </row>
    <row r="1502" spans="1:2" x14ac:dyDescent="0.25">
      <c r="A1502" s="13">
        <v>2016</v>
      </c>
      <c r="B1502" s="14" t="s">
        <v>1803</v>
      </c>
    </row>
    <row r="1503" spans="1:2" x14ac:dyDescent="0.25">
      <c r="A1503" s="11">
        <v>2016</v>
      </c>
      <c r="B1503" s="12" t="s">
        <v>1842</v>
      </c>
    </row>
    <row r="1504" spans="1:2" x14ac:dyDescent="0.25">
      <c r="A1504" s="13">
        <v>2016</v>
      </c>
      <c r="B1504" s="14" t="s">
        <v>465</v>
      </c>
    </row>
    <row r="1505" spans="1:2" x14ac:dyDescent="0.25">
      <c r="A1505" s="13">
        <v>2016</v>
      </c>
      <c r="B1505" s="14" t="s">
        <v>1684</v>
      </c>
    </row>
    <row r="1506" spans="1:2" x14ac:dyDescent="0.25">
      <c r="A1506" s="13">
        <v>2016</v>
      </c>
      <c r="B1506" s="14" t="s">
        <v>100</v>
      </c>
    </row>
    <row r="1507" spans="1:2" x14ac:dyDescent="0.25">
      <c r="A1507" s="11">
        <v>2016</v>
      </c>
      <c r="B1507" s="12" t="s">
        <v>1669</v>
      </c>
    </row>
    <row r="1508" spans="1:2" x14ac:dyDescent="0.25">
      <c r="A1508" s="11">
        <v>2016</v>
      </c>
      <c r="B1508" s="12" t="s">
        <v>462</v>
      </c>
    </row>
    <row r="1509" spans="1:2" x14ac:dyDescent="0.25">
      <c r="A1509" s="13">
        <v>2016</v>
      </c>
      <c r="B1509" s="14" t="s">
        <v>1003</v>
      </c>
    </row>
    <row r="1510" spans="1:2" x14ac:dyDescent="0.25">
      <c r="A1510" s="13">
        <v>2016</v>
      </c>
      <c r="B1510" s="14" t="s">
        <v>2556</v>
      </c>
    </row>
    <row r="1511" spans="1:2" x14ac:dyDescent="0.25">
      <c r="A1511" s="11">
        <v>2016</v>
      </c>
      <c r="B1511" s="12" t="s">
        <v>2117</v>
      </c>
    </row>
    <row r="1512" spans="1:2" x14ac:dyDescent="0.25">
      <c r="A1512" s="13">
        <v>2016</v>
      </c>
      <c r="B1512" s="14" t="s">
        <v>1631</v>
      </c>
    </row>
    <row r="1513" spans="1:2" x14ac:dyDescent="0.25">
      <c r="A1513" s="11">
        <v>2016</v>
      </c>
      <c r="B1513" s="12" t="s">
        <v>1214</v>
      </c>
    </row>
    <row r="1514" spans="1:2" x14ac:dyDescent="0.25">
      <c r="A1514" s="13">
        <v>2016</v>
      </c>
      <c r="B1514" s="14" t="s">
        <v>2558</v>
      </c>
    </row>
    <row r="1515" spans="1:2" x14ac:dyDescent="0.25">
      <c r="A1515" s="11">
        <v>2016</v>
      </c>
      <c r="B1515" s="12" t="s">
        <v>433</v>
      </c>
    </row>
    <row r="1516" spans="1:2" x14ac:dyDescent="0.25">
      <c r="A1516" s="13">
        <v>2016</v>
      </c>
      <c r="B1516" s="14" t="s">
        <v>1076</v>
      </c>
    </row>
    <row r="1517" spans="1:2" x14ac:dyDescent="0.25">
      <c r="A1517" s="11">
        <v>2016</v>
      </c>
      <c r="B1517" s="12" t="s">
        <v>61</v>
      </c>
    </row>
    <row r="1518" spans="1:2" x14ac:dyDescent="0.25">
      <c r="A1518" s="11">
        <v>2016</v>
      </c>
      <c r="B1518" s="12" t="s">
        <v>2101</v>
      </c>
    </row>
    <row r="1519" spans="1:2" x14ac:dyDescent="0.25">
      <c r="A1519" s="13">
        <v>2016</v>
      </c>
      <c r="B1519" s="14" t="s">
        <v>839</v>
      </c>
    </row>
    <row r="1520" spans="1:2" x14ac:dyDescent="0.25">
      <c r="A1520" s="11">
        <v>2016</v>
      </c>
      <c r="B1520" s="12" t="s">
        <v>1334</v>
      </c>
    </row>
    <row r="1521" spans="1:2" x14ac:dyDescent="0.25">
      <c r="A1521" s="11">
        <v>2016</v>
      </c>
      <c r="B1521" s="12" t="s">
        <v>963</v>
      </c>
    </row>
    <row r="1522" spans="1:2" x14ac:dyDescent="0.25">
      <c r="A1522" s="13">
        <v>2016</v>
      </c>
      <c r="B1522" s="14" t="s">
        <v>2294</v>
      </c>
    </row>
    <row r="1523" spans="1:2" x14ac:dyDescent="0.25">
      <c r="A1523" s="13">
        <v>2016</v>
      </c>
      <c r="B1523" s="14" t="s">
        <v>2381</v>
      </c>
    </row>
    <row r="1524" spans="1:2" x14ac:dyDescent="0.25">
      <c r="A1524" s="11">
        <v>2016</v>
      </c>
      <c r="B1524" s="12" t="s">
        <v>1046</v>
      </c>
    </row>
    <row r="1525" spans="1:2" x14ac:dyDescent="0.25">
      <c r="A1525" s="11">
        <v>2016</v>
      </c>
      <c r="B1525" s="12" t="s">
        <v>596</v>
      </c>
    </row>
    <row r="1526" spans="1:2" x14ac:dyDescent="0.25">
      <c r="A1526" s="13">
        <v>2016</v>
      </c>
      <c r="B1526" s="14" t="s">
        <v>1920</v>
      </c>
    </row>
    <row r="1527" spans="1:2" x14ac:dyDescent="0.25">
      <c r="A1527" s="13">
        <v>2016</v>
      </c>
      <c r="B1527" s="14" t="s">
        <v>861</v>
      </c>
    </row>
    <row r="1528" spans="1:2" x14ac:dyDescent="0.25">
      <c r="A1528" s="11">
        <v>2016</v>
      </c>
      <c r="B1528" s="12" t="s">
        <v>1797</v>
      </c>
    </row>
    <row r="1529" spans="1:2" x14ac:dyDescent="0.25">
      <c r="A1529" s="11">
        <v>2016</v>
      </c>
      <c r="B1529" s="12" t="s">
        <v>202</v>
      </c>
    </row>
    <row r="1530" spans="1:2" x14ac:dyDescent="0.25">
      <c r="A1530" s="13">
        <v>2016</v>
      </c>
      <c r="B1530" s="14" t="s">
        <v>1793</v>
      </c>
    </row>
    <row r="1531" spans="1:2" x14ac:dyDescent="0.25">
      <c r="A1531" s="13">
        <v>2016</v>
      </c>
      <c r="B1531" s="14" t="s">
        <v>1173</v>
      </c>
    </row>
    <row r="1532" spans="1:2" x14ac:dyDescent="0.25">
      <c r="A1532" s="11">
        <v>2016</v>
      </c>
      <c r="B1532" s="12" t="s">
        <v>554</v>
      </c>
    </row>
    <row r="1533" spans="1:2" x14ac:dyDescent="0.25">
      <c r="A1533" s="13">
        <v>2016</v>
      </c>
      <c r="B1533" s="14" t="s">
        <v>357</v>
      </c>
    </row>
    <row r="1534" spans="1:2" x14ac:dyDescent="0.25">
      <c r="A1534" s="13">
        <v>2016</v>
      </c>
      <c r="B1534" s="14" t="s">
        <v>2021</v>
      </c>
    </row>
    <row r="1535" spans="1:2" x14ac:dyDescent="0.25">
      <c r="A1535" s="11">
        <v>2016</v>
      </c>
      <c r="B1535" s="12" t="s">
        <v>1550</v>
      </c>
    </row>
    <row r="1536" spans="1:2" x14ac:dyDescent="0.25">
      <c r="A1536" s="11">
        <v>2016</v>
      </c>
      <c r="B1536" s="12" t="s">
        <v>2137</v>
      </c>
    </row>
    <row r="1537" spans="1:2" x14ac:dyDescent="0.25">
      <c r="A1537" s="13">
        <v>2016</v>
      </c>
      <c r="B1537" s="14" t="s">
        <v>771</v>
      </c>
    </row>
    <row r="1538" spans="1:2" x14ac:dyDescent="0.25">
      <c r="A1538" s="13">
        <v>2016</v>
      </c>
      <c r="B1538" s="14" t="s">
        <v>2564</v>
      </c>
    </row>
    <row r="1539" spans="1:2" x14ac:dyDescent="0.25">
      <c r="A1539" s="13">
        <v>2016</v>
      </c>
      <c r="B1539" s="14" t="s">
        <v>748</v>
      </c>
    </row>
    <row r="1540" spans="1:2" x14ac:dyDescent="0.25">
      <c r="A1540" s="13">
        <v>2016</v>
      </c>
      <c r="B1540" s="14" t="s">
        <v>1438</v>
      </c>
    </row>
    <row r="1541" spans="1:2" x14ac:dyDescent="0.25">
      <c r="A1541" s="13">
        <v>2016</v>
      </c>
      <c r="B1541" s="14" t="s">
        <v>498</v>
      </c>
    </row>
    <row r="1542" spans="1:2" x14ac:dyDescent="0.25">
      <c r="A1542" s="11">
        <v>2016</v>
      </c>
      <c r="B1542" s="12" t="s">
        <v>689</v>
      </c>
    </row>
    <row r="1543" spans="1:2" x14ac:dyDescent="0.25">
      <c r="A1543" s="13">
        <v>2016</v>
      </c>
      <c r="B1543" s="14" t="s">
        <v>612</v>
      </c>
    </row>
    <row r="1544" spans="1:2" x14ac:dyDescent="0.25">
      <c r="A1544" s="11">
        <v>2016</v>
      </c>
      <c r="B1544" s="12" t="s">
        <v>1221</v>
      </c>
    </row>
    <row r="1545" spans="1:2" x14ac:dyDescent="0.25">
      <c r="A1545" s="11">
        <v>2016</v>
      </c>
      <c r="B1545" s="12" t="s">
        <v>2042</v>
      </c>
    </row>
    <row r="1546" spans="1:2" x14ac:dyDescent="0.25">
      <c r="A1546" s="11">
        <v>2016</v>
      </c>
      <c r="B1546" s="12" t="s">
        <v>1161</v>
      </c>
    </row>
    <row r="1547" spans="1:2" x14ac:dyDescent="0.25">
      <c r="A1547" s="11">
        <v>2016</v>
      </c>
      <c r="B1547" s="12" t="s">
        <v>1926</v>
      </c>
    </row>
    <row r="1548" spans="1:2" x14ac:dyDescent="0.25">
      <c r="A1548" s="13">
        <v>2016</v>
      </c>
      <c r="B1548" s="14" t="s">
        <v>2083</v>
      </c>
    </row>
    <row r="1549" spans="1:2" x14ac:dyDescent="0.25">
      <c r="A1549" s="11">
        <v>2016</v>
      </c>
      <c r="B1549" s="12" t="s">
        <v>225</v>
      </c>
    </row>
    <row r="1550" spans="1:2" x14ac:dyDescent="0.25">
      <c r="A1550" s="11">
        <v>2016</v>
      </c>
      <c r="B1550" s="12" t="s">
        <v>1557</v>
      </c>
    </row>
    <row r="1551" spans="1:2" x14ac:dyDescent="0.25">
      <c r="A1551" s="11">
        <v>2016</v>
      </c>
      <c r="B1551" s="12" t="s">
        <v>487</v>
      </c>
    </row>
    <row r="1552" spans="1:2" x14ac:dyDescent="0.25">
      <c r="A1552" s="13">
        <v>2016</v>
      </c>
      <c r="B1552" s="14" t="s">
        <v>239</v>
      </c>
    </row>
    <row r="1553" spans="1:2" x14ac:dyDescent="0.25">
      <c r="A1553" s="13">
        <v>2016</v>
      </c>
      <c r="B1553" s="14" t="s">
        <v>305</v>
      </c>
    </row>
    <row r="1554" spans="1:2" x14ac:dyDescent="0.25">
      <c r="A1554" s="13">
        <v>2016</v>
      </c>
      <c r="B1554" s="14" t="s">
        <v>1042</v>
      </c>
    </row>
    <row r="1555" spans="1:2" x14ac:dyDescent="0.25">
      <c r="A1555" s="11">
        <v>2016</v>
      </c>
      <c r="B1555" s="12" t="s">
        <v>1614</v>
      </c>
    </row>
    <row r="1556" spans="1:2" x14ac:dyDescent="0.25">
      <c r="A1556" s="13">
        <v>2016</v>
      </c>
      <c r="B1556" s="14" t="s">
        <v>742</v>
      </c>
    </row>
    <row r="1557" spans="1:2" x14ac:dyDescent="0.25">
      <c r="A1557" s="13">
        <v>2016</v>
      </c>
      <c r="B1557" s="14" t="s">
        <v>2573</v>
      </c>
    </row>
    <row r="1558" spans="1:2" x14ac:dyDescent="0.25">
      <c r="A1558" s="13">
        <v>2016</v>
      </c>
      <c r="B1558" s="14" t="s">
        <v>1538</v>
      </c>
    </row>
    <row r="1559" spans="1:2" x14ac:dyDescent="0.25">
      <c r="A1559" s="11">
        <v>2016</v>
      </c>
      <c r="B1559" s="12" t="s">
        <v>2319</v>
      </c>
    </row>
    <row r="1560" spans="1:2" x14ac:dyDescent="0.25">
      <c r="A1560" s="13">
        <v>2016</v>
      </c>
      <c r="B1560" s="14" t="s">
        <v>973</v>
      </c>
    </row>
    <row r="1561" spans="1:2" x14ac:dyDescent="0.25">
      <c r="A1561" s="13">
        <v>2016</v>
      </c>
      <c r="B1561" s="14" t="s">
        <v>1672</v>
      </c>
    </row>
    <row r="1562" spans="1:2" x14ac:dyDescent="0.25">
      <c r="A1562" s="13">
        <v>2016</v>
      </c>
      <c r="B1562" s="14" t="s">
        <v>1822</v>
      </c>
    </row>
    <row r="1563" spans="1:2" x14ac:dyDescent="0.25">
      <c r="A1563" s="11">
        <v>2016</v>
      </c>
      <c r="B1563" s="12" t="s">
        <v>1643</v>
      </c>
    </row>
    <row r="1564" spans="1:2" x14ac:dyDescent="0.25">
      <c r="A1564" s="13">
        <v>2016</v>
      </c>
      <c r="B1564" s="14" t="s">
        <v>2378</v>
      </c>
    </row>
    <row r="1565" spans="1:2" x14ac:dyDescent="0.25">
      <c r="A1565" s="13">
        <v>2016</v>
      </c>
      <c r="B1565" s="14" t="s">
        <v>1497</v>
      </c>
    </row>
    <row r="1566" spans="1:2" x14ac:dyDescent="0.25">
      <c r="A1566" s="11">
        <v>2016</v>
      </c>
      <c r="B1566" s="12" t="s">
        <v>410</v>
      </c>
    </row>
    <row r="1567" spans="1:2" x14ac:dyDescent="0.25">
      <c r="A1567" s="13">
        <v>2016</v>
      </c>
      <c r="B1567" s="14" t="s">
        <v>355</v>
      </c>
    </row>
    <row r="1568" spans="1:2" x14ac:dyDescent="0.25">
      <c r="A1568" s="13">
        <v>2016</v>
      </c>
      <c r="B1568" s="14" t="s">
        <v>2578</v>
      </c>
    </row>
    <row r="1569" spans="1:2" x14ac:dyDescent="0.25">
      <c r="A1569" s="13">
        <v>2016</v>
      </c>
      <c r="B1569" s="14" t="s">
        <v>2580</v>
      </c>
    </row>
    <row r="1570" spans="1:2" x14ac:dyDescent="0.25">
      <c r="A1570" s="13">
        <v>2016</v>
      </c>
      <c r="B1570" s="14" t="s">
        <v>1781</v>
      </c>
    </row>
    <row r="1571" spans="1:2" x14ac:dyDescent="0.25">
      <c r="A1571" s="13">
        <v>2016</v>
      </c>
      <c r="B1571" s="14" t="s">
        <v>1093</v>
      </c>
    </row>
    <row r="1572" spans="1:2" x14ac:dyDescent="0.25">
      <c r="A1572" s="11">
        <v>2016</v>
      </c>
      <c r="B1572" s="12" t="s">
        <v>878</v>
      </c>
    </row>
    <row r="1573" spans="1:2" x14ac:dyDescent="0.25">
      <c r="A1573" s="13">
        <v>2016</v>
      </c>
      <c r="B1573" s="14" t="s">
        <v>1163</v>
      </c>
    </row>
    <row r="1574" spans="1:2" x14ac:dyDescent="0.25">
      <c r="A1574" s="11">
        <v>2016</v>
      </c>
      <c r="B1574" s="12" t="s">
        <v>1962</v>
      </c>
    </row>
    <row r="1575" spans="1:2" x14ac:dyDescent="0.25">
      <c r="A1575" s="11">
        <v>2016</v>
      </c>
      <c r="B1575" s="12" t="s">
        <v>978</v>
      </c>
    </row>
    <row r="1576" spans="1:2" x14ac:dyDescent="0.25">
      <c r="A1576" s="13">
        <v>2016</v>
      </c>
      <c r="B1576" s="14" t="s">
        <v>1452</v>
      </c>
    </row>
    <row r="1577" spans="1:2" x14ac:dyDescent="0.25">
      <c r="A1577" s="11">
        <v>2016</v>
      </c>
      <c r="B1577" s="12" t="s">
        <v>925</v>
      </c>
    </row>
    <row r="1578" spans="1:2" x14ac:dyDescent="0.25">
      <c r="A1578" s="11">
        <v>2016</v>
      </c>
      <c r="B1578" s="12" t="s">
        <v>1375</v>
      </c>
    </row>
    <row r="1579" spans="1:2" x14ac:dyDescent="0.25">
      <c r="A1579" s="13">
        <v>2016</v>
      </c>
      <c r="B1579" s="14" t="s">
        <v>1211</v>
      </c>
    </row>
    <row r="1580" spans="1:2" x14ac:dyDescent="0.25">
      <c r="A1580" s="13">
        <v>2016</v>
      </c>
      <c r="B1580" s="14" t="s">
        <v>167</v>
      </c>
    </row>
    <row r="1581" spans="1:2" x14ac:dyDescent="0.25">
      <c r="A1581" s="11">
        <v>2016</v>
      </c>
      <c r="B1581" s="12" t="s">
        <v>997</v>
      </c>
    </row>
    <row r="1582" spans="1:2" x14ac:dyDescent="0.25">
      <c r="A1582" s="11">
        <v>2016</v>
      </c>
      <c r="B1582" s="12" t="s">
        <v>1467</v>
      </c>
    </row>
    <row r="1583" spans="1:2" x14ac:dyDescent="0.25">
      <c r="A1583" s="11">
        <v>2016</v>
      </c>
      <c r="B1583" s="12" t="s">
        <v>630</v>
      </c>
    </row>
    <row r="1584" spans="1:2" x14ac:dyDescent="0.25">
      <c r="A1584" s="11">
        <v>2016</v>
      </c>
      <c r="B1584" s="12" t="s">
        <v>1727</v>
      </c>
    </row>
    <row r="1585" spans="1:2" x14ac:dyDescent="0.25">
      <c r="A1585" s="11">
        <v>2016</v>
      </c>
      <c r="B1585" s="12" t="s">
        <v>945</v>
      </c>
    </row>
    <row r="1586" spans="1:2" x14ac:dyDescent="0.25">
      <c r="A1586" s="11">
        <v>2016</v>
      </c>
      <c r="B1586" s="12" t="s">
        <v>1776</v>
      </c>
    </row>
    <row r="1587" spans="1:2" x14ac:dyDescent="0.25">
      <c r="A1587" s="11">
        <v>2016</v>
      </c>
      <c r="B1587" s="12" t="s">
        <v>1301</v>
      </c>
    </row>
    <row r="1588" spans="1:2" x14ac:dyDescent="0.25">
      <c r="A1588" s="13">
        <v>2016</v>
      </c>
      <c r="B1588" s="14" t="s">
        <v>2584</v>
      </c>
    </row>
    <row r="1589" spans="1:2" x14ac:dyDescent="0.25">
      <c r="A1589" s="11">
        <v>2016</v>
      </c>
      <c r="B1589" s="12" t="s">
        <v>1145</v>
      </c>
    </row>
    <row r="1590" spans="1:2" x14ac:dyDescent="0.25">
      <c r="A1590" s="11">
        <v>2016</v>
      </c>
      <c r="B1590" s="12" t="s">
        <v>2271</v>
      </c>
    </row>
    <row r="1591" spans="1:2" x14ac:dyDescent="0.25">
      <c r="A1591" s="13">
        <v>2016</v>
      </c>
      <c r="B1591" s="14" t="s">
        <v>1521</v>
      </c>
    </row>
    <row r="1592" spans="1:2" x14ac:dyDescent="0.25">
      <c r="A1592" s="11">
        <v>2016</v>
      </c>
      <c r="B1592" s="12" t="s">
        <v>182</v>
      </c>
    </row>
    <row r="1593" spans="1:2" x14ac:dyDescent="0.25">
      <c r="A1593" s="11">
        <v>2016</v>
      </c>
      <c r="B1593" s="12" t="s">
        <v>1088</v>
      </c>
    </row>
    <row r="1594" spans="1:2" x14ac:dyDescent="0.25">
      <c r="A1594" s="11">
        <v>2016</v>
      </c>
      <c r="B1594" s="12" t="s">
        <v>712</v>
      </c>
    </row>
    <row r="1595" spans="1:2" x14ac:dyDescent="0.25">
      <c r="A1595" s="11">
        <v>2016</v>
      </c>
      <c r="B1595" s="12" t="s">
        <v>1489</v>
      </c>
    </row>
    <row r="1596" spans="1:2" x14ac:dyDescent="0.25">
      <c r="A1596" s="13">
        <v>2016</v>
      </c>
      <c r="B1596" s="14" t="s">
        <v>505</v>
      </c>
    </row>
    <row r="1597" spans="1:2" x14ac:dyDescent="0.25">
      <c r="A1597" s="13">
        <v>2016</v>
      </c>
      <c r="B1597" s="14" t="s">
        <v>424</v>
      </c>
    </row>
    <row r="1598" spans="1:2" x14ac:dyDescent="0.25">
      <c r="A1598" s="11">
        <v>2016</v>
      </c>
      <c r="B1598" s="12" t="s">
        <v>1023</v>
      </c>
    </row>
    <row r="1599" spans="1:2" x14ac:dyDescent="0.25">
      <c r="A1599" s="13">
        <v>2016</v>
      </c>
      <c r="B1599" s="14" t="s">
        <v>1544</v>
      </c>
    </row>
    <row r="1600" spans="1:2" x14ac:dyDescent="0.25">
      <c r="A1600" s="11">
        <v>2016</v>
      </c>
      <c r="B1600" s="12" t="s">
        <v>1676</v>
      </c>
    </row>
    <row r="1601" spans="1:2" x14ac:dyDescent="0.25">
      <c r="A1601" s="13">
        <v>2016</v>
      </c>
      <c r="B1601" s="14" t="s">
        <v>671</v>
      </c>
    </row>
    <row r="1602" spans="1:2" x14ac:dyDescent="0.25">
      <c r="A1602" s="11">
        <v>2016</v>
      </c>
      <c r="B1602" s="12" t="s">
        <v>2585</v>
      </c>
    </row>
    <row r="1603" spans="1:2" x14ac:dyDescent="0.25">
      <c r="A1603" s="13">
        <v>2016</v>
      </c>
      <c r="B1603" s="14" t="s">
        <v>902</v>
      </c>
    </row>
    <row r="1604" spans="1:2" x14ac:dyDescent="0.25">
      <c r="A1604" s="13">
        <v>2016</v>
      </c>
      <c r="B1604" s="14" t="s">
        <v>1131</v>
      </c>
    </row>
    <row r="1605" spans="1:2" x14ac:dyDescent="0.25">
      <c r="A1605" s="11">
        <v>2016</v>
      </c>
      <c r="B1605" s="12" t="s">
        <v>1038</v>
      </c>
    </row>
    <row r="1606" spans="1:2" x14ac:dyDescent="0.25">
      <c r="A1606" s="13">
        <v>2016</v>
      </c>
      <c r="B1606" s="14" t="s">
        <v>957</v>
      </c>
    </row>
    <row r="1607" spans="1:2" x14ac:dyDescent="0.25">
      <c r="A1607" s="13">
        <v>2016</v>
      </c>
      <c r="B1607" s="14" t="s">
        <v>109</v>
      </c>
    </row>
    <row r="1608" spans="1:2" x14ac:dyDescent="0.25">
      <c r="A1608" s="13">
        <v>2016</v>
      </c>
      <c r="B1608" s="14" t="s">
        <v>2064</v>
      </c>
    </row>
    <row r="1609" spans="1:2" x14ac:dyDescent="0.25">
      <c r="A1609" s="11">
        <v>2016</v>
      </c>
      <c r="B1609" s="12" t="s">
        <v>1785</v>
      </c>
    </row>
    <row r="1610" spans="1:2" x14ac:dyDescent="0.25">
      <c r="A1610" s="11">
        <v>2016</v>
      </c>
      <c r="B1610" s="12" t="s">
        <v>1741</v>
      </c>
    </row>
    <row r="1611" spans="1:2" x14ac:dyDescent="0.25">
      <c r="A1611" s="13">
        <v>2016</v>
      </c>
      <c r="B1611" s="14" t="s">
        <v>1064</v>
      </c>
    </row>
    <row r="1612" spans="1:2" x14ac:dyDescent="0.25">
      <c r="A1612" s="13">
        <v>2016</v>
      </c>
      <c r="B1612" s="14" t="s">
        <v>2365</v>
      </c>
    </row>
    <row r="1613" spans="1:2" x14ac:dyDescent="0.25">
      <c r="A1613" s="13">
        <v>2016</v>
      </c>
      <c r="B1613" s="14" t="s">
        <v>2248</v>
      </c>
    </row>
    <row r="1614" spans="1:2" x14ac:dyDescent="0.25">
      <c r="A1614" s="11">
        <v>2016</v>
      </c>
      <c r="B1614" s="12" t="s">
        <v>1546</v>
      </c>
    </row>
    <row r="1615" spans="1:2" x14ac:dyDescent="0.25">
      <c r="A1615" s="13">
        <v>2016</v>
      </c>
      <c r="B1615" s="14" t="s">
        <v>376</v>
      </c>
    </row>
    <row r="1616" spans="1:2" x14ac:dyDescent="0.25">
      <c r="A1616" s="13">
        <v>2016</v>
      </c>
      <c r="B1616" s="14" t="s">
        <v>1320</v>
      </c>
    </row>
    <row r="1617" spans="1:2" x14ac:dyDescent="0.25">
      <c r="A1617" s="13">
        <v>2016</v>
      </c>
      <c r="B1617" s="14" t="s">
        <v>562</v>
      </c>
    </row>
    <row r="1618" spans="1:2" x14ac:dyDescent="0.25">
      <c r="A1618" s="11">
        <v>2016</v>
      </c>
      <c r="B1618" s="12" t="s">
        <v>1223</v>
      </c>
    </row>
    <row r="1619" spans="1:2" x14ac:dyDescent="0.25">
      <c r="A1619" s="11">
        <v>2016</v>
      </c>
      <c r="B1619" s="12" t="s">
        <v>1282</v>
      </c>
    </row>
    <row r="1620" spans="1:2" x14ac:dyDescent="0.25">
      <c r="A1620" s="13">
        <v>2016</v>
      </c>
      <c r="B1620" s="14" t="s">
        <v>1945</v>
      </c>
    </row>
    <row r="1621" spans="1:2" x14ac:dyDescent="0.25">
      <c r="A1621" s="11">
        <v>2016</v>
      </c>
      <c r="B1621" s="12" t="s">
        <v>1234</v>
      </c>
    </row>
    <row r="1622" spans="1:2" x14ac:dyDescent="0.25">
      <c r="A1622" s="11">
        <v>2016</v>
      </c>
      <c r="B1622" s="12" t="s">
        <v>446</v>
      </c>
    </row>
    <row r="1623" spans="1:2" x14ac:dyDescent="0.25">
      <c r="A1623" s="11">
        <v>2016</v>
      </c>
      <c r="B1623" s="12" t="s">
        <v>2380</v>
      </c>
    </row>
    <row r="1624" spans="1:2" x14ac:dyDescent="0.25">
      <c r="A1624" s="13">
        <v>2016</v>
      </c>
      <c r="B1624" s="14" t="s">
        <v>394</v>
      </c>
    </row>
    <row r="1625" spans="1:2" x14ac:dyDescent="0.25">
      <c r="A1625" s="11">
        <v>2016</v>
      </c>
      <c r="B1625" s="12" t="s">
        <v>85</v>
      </c>
    </row>
    <row r="1626" spans="1:2" x14ac:dyDescent="0.25">
      <c r="A1626" s="13">
        <v>2016</v>
      </c>
      <c r="B1626" s="14" t="s">
        <v>125</v>
      </c>
    </row>
    <row r="1627" spans="1:2" x14ac:dyDescent="0.25">
      <c r="A1627" s="13">
        <v>2016</v>
      </c>
      <c r="B1627" s="14" t="s">
        <v>197</v>
      </c>
    </row>
    <row r="1628" spans="1:2" x14ac:dyDescent="0.25">
      <c r="A1628" s="11">
        <v>2016</v>
      </c>
      <c r="B1628" s="12" t="s">
        <v>148</v>
      </c>
    </row>
    <row r="1629" spans="1:2" x14ac:dyDescent="0.25">
      <c r="A1629" s="13">
        <v>2016</v>
      </c>
      <c r="B1629" s="14" t="s">
        <v>1102</v>
      </c>
    </row>
    <row r="1630" spans="1:2" x14ac:dyDescent="0.25">
      <c r="A1630" s="11">
        <v>2016</v>
      </c>
      <c r="B1630" s="12" t="s">
        <v>912</v>
      </c>
    </row>
    <row r="1631" spans="1:2" x14ac:dyDescent="0.25">
      <c r="A1631" s="11">
        <v>2016</v>
      </c>
      <c r="B1631" s="12" t="s">
        <v>1279</v>
      </c>
    </row>
    <row r="1632" spans="1:2" x14ac:dyDescent="0.25">
      <c r="A1632" s="11">
        <v>2016</v>
      </c>
      <c r="B1632" s="12" t="s">
        <v>1571</v>
      </c>
    </row>
    <row r="1633" spans="1:2" x14ac:dyDescent="0.25">
      <c r="A1633" s="11">
        <v>2016</v>
      </c>
      <c r="B1633" s="12" t="s">
        <v>1971</v>
      </c>
    </row>
    <row r="1634" spans="1:2" x14ac:dyDescent="0.25">
      <c r="A1634" s="13">
        <v>2016</v>
      </c>
      <c r="B1634" s="14" t="s">
        <v>2407</v>
      </c>
    </row>
    <row r="1635" spans="1:2" x14ac:dyDescent="0.25">
      <c r="A1635" s="11">
        <v>2016</v>
      </c>
      <c r="B1635" s="12" t="s">
        <v>1714</v>
      </c>
    </row>
    <row r="1636" spans="1:2" x14ac:dyDescent="0.25">
      <c r="A1636" s="11">
        <v>2016</v>
      </c>
      <c r="B1636" s="12" t="s">
        <v>1178</v>
      </c>
    </row>
    <row r="1637" spans="1:2" x14ac:dyDescent="0.25">
      <c r="A1637" s="13">
        <v>2016</v>
      </c>
      <c r="B1637" s="14" t="s">
        <v>220</v>
      </c>
    </row>
    <row r="1638" spans="1:2" x14ac:dyDescent="0.25">
      <c r="A1638" s="11">
        <v>2016</v>
      </c>
      <c r="B1638" s="12" t="s">
        <v>1129</v>
      </c>
    </row>
    <row r="1639" spans="1:2" x14ac:dyDescent="0.25">
      <c r="A1639" s="13">
        <v>2016</v>
      </c>
      <c r="B1639" s="14" t="s">
        <v>2176</v>
      </c>
    </row>
    <row r="1640" spans="1:2" x14ac:dyDescent="0.25">
      <c r="A1640" s="11">
        <v>2016</v>
      </c>
      <c r="B1640" s="12" t="s">
        <v>277</v>
      </c>
    </row>
    <row r="1641" spans="1:2" x14ac:dyDescent="0.25">
      <c r="A1641" s="13">
        <v>2016</v>
      </c>
      <c r="B1641" s="14" t="s">
        <v>859</v>
      </c>
    </row>
    <row r="1642" spans="1:2" x14ac:dyDescent="0.25">
      <c r="A1642" s="11">
        <v>2016</v>
      </c>
      <c r="B1642" s="12" t="s">
        <v>2308</v>
      </c>
    </row>
    <row r="1643" spans="1:2" x14ac:dyDescent="0.25">
      <c r="A1643" s="11">
        <v>2016</v>
      </c>
      <c r="B1643" s="12" t="s">
        <v>624</v>
      </c>
    </row>
    <row r="1644" spans="1:2" x14ac:dyDescent="0.25">
      <c r="A1644" s="11">
        <v>2016</v>
      </c>
      <c r="B1644" s="12" t="s">
        <v>2017</v>
      </c>
    </row>
    <row r="1645" spans="1:2" x14ac:dyDescent="0.25">
      <c r="A1645" s="11">
        <v>2016</v>
      </c>
      <c r="B1645" s="12" t="s">
        <v>1164</v>
      </c>
    </row>
    <row r="1646" spans="1:2" x14ac:dyDescent="0.25">
      <c r="A1646" s="11">
        <v>2016</v>
      </c>
      <c r="B1646" s="12" t="s">
        <v>664</v>
      </c>
    </row>
    <row r="1647" spans="1:2" x14ac:dyDescent="0.25">
      <c r="A1647" s="13">
        <v>2016</v>
      </c>
      <c r="B1647" s="14" t="s">
        <v>1635</v>
      </c>
    </row>
    <row r="1648" spans="1:2" x14ac:dyDescent="0.25">
      <c r="A1648" s="13">
        <v>2016</v>
      </c>
      <c r="B1648" s="14" t="s">
        <v>1511</v>
      </c>
    </row>
    <row r="1649" spans="1:2" x14ac:dyDescent="0.25">
      <c r="A1649" s="13">
        <v>2016</v>
      </c>
      <c r="B1649" s="14" t="s">
        <v>1394</v>
      </c>
    </row>
    <row r="1650" spans="1:2" x14ac:dyDescent="0.25">
      <c r="A1650" s="13">
        <v>2016</v>
      </c>
      <c r="B1650" s="14" t="s">
        <v>757</v>
      </c>
    </row>
    <row r="1651" spans="1:2" x14ac:dyDescent="0.25">
      <c r="A1651" s="13">
        <v>2016</v>
      </c>
      <c r="B1651" s="14" t="s">
        <v>392</v>
      </c>
    </row>
    <row r="1652" spans="1:2" x14ac:dyDescent="0.25">
      <c r="A1652" s="13">
        <v>2016</v>
      </c>
      <c r="B1652" s="14" t="s">
        <v>81</v>
      </c>
    </row>
    <row r="1653" spans="1:2" x14ac:dyDescent="0.25">
      <c r="A1653" s="11">
        <v>2016</v>
      </c>
      <c r="B1653" s="12" t="s">
        <v>373</v>
      </c>
    </row>
    <row r="1654" spans="1:2" x14ac:dyDescent="0.25">
      <c r="A1654" s="11">
        <v>2016</v>
      </c>
      <c r="B1654" s="12" t="s">
        <v>2277</v>
      </c>
    </row>
    <row r="1655" spans="1:2" x14ac:dyDescent="0.25">
      <c r="A1655" s="11">
        <v>2016</v>
      </c>
      <c r="B1655" s="12" t="s">
        <v>1528</v>
      </c>
    </row>
    <row r="1656" spans="1:2" x14ac:dyDescent="0.25">
      <c r="A1656" s="11">
        <v>2016</v>
      </c>
      <c r="B1656" s="12" t="s">
        <v>736</v>
      </c>
    </row>
    <row r="1657" spans="1:2" x14ac:dyDescent="0.25">
      <c r="A1657" s="13">
        <v>2016</v>
      </c>
      <c r="B1657" s="14" t="s">
        <v>2048</v>
      </c>
    </row>
    <row r="1658" spans="1:2" x14ac:dyDescent="0.25">
      <c r="A1658" s="11">
        <v>2016</v>
      </c>
      <c r="B1658" s="12" t="s">
        <v>131</v>
      </c>
    </row>
    <row r="1659" spans="1:2" x14ac:dyDescent="0.25">
      <c r="A1659" s="11">
        <v>2016</v>
      </c>
      <c r="B1659" s="12" t="s">
        <v>483</v>
      </c>
    </row>
    <row r="1660" spans="1:2" x14ac:dyDescent="0.25">
      <c r="A1660" s="13">
        <v>2016</v>
      </c>
      <c r="B1660" s="14" t="s">
        <v>458</v>
      </c>
    </row>
    <row r="1661" spans="1:2" x14ac:dyDescent="0.25">
      <c r="A1661" s="11">
        <v>2016</v>
      </c>
      <c r="B1661" s="12" t="s">
        <v>887</v>
      </c>
    </row>
    <row r="1662" spans="1:2" x14ac:dyDescent="0.25">
      <c r="A1662" s="11">
        <v>2016</v>
      </c>
      <c r="B1662" s="12" t="s">
        <v>2013</v>
      </c>
    </row>
    <row r="1663" spans="1:2" x14ac:dyDescent="0.25">
      <c r="A1663" s="11">
        <v>2016</v>
      </c>
      <c r="B1663" s="12" t="s">
        <v>1534</v>
      </c>
    </row>
    <row r="1664" spans="1:2" x14ac:dyDescent="0.25">
      <c r="A1664" s="11">
        <v>2016</v>
      </c>
      <c r="B1664" s="12" t="s">
        <v>1044</v>
      </c>
    </row>
    <row r="1665" spans="1:2" x14ac:dyDescent="0.25">
      <c r="A1665" s="11">
        <v>2016</v>
      </c>
      <c r="B1665" s="12" t="s">
        <v>268</v>
      </c>
    </row>
    <row r="1666" spans="1:2" x14ac:dyDescent="0.25">
      <c r="A1666" s="13">
        <v>2016</v>
      </c>
      <c r="B1666" s="14" t="s">
        <v>817</v>
      </c>
    </row>
    <row r="1667" spans="1:2" x14ac:dyDescent="0.25">
      <c r="A1667" s="13">
        <v>2016</v>
      </c>
      <c r="B1667" s="14" t="s">
        <v>889</v>
      </c>
    </row>
    <row r="1668" spans="1:2" x14ac:dyDescent="0.25">
      <c r="A1668" s="13">
        <v>2016</v>
      </c>
      <c r="B1668" s="14" t="s">
        <v>1618</v>
      </c>
    </row>
    <row r="1669" spans="1:2" x14ac:dyDescent="0.25">
      <c r="A1669" s="11">
        <v>2016</v>
      </c>
      <c r="B1669" s="12" t="s">
        <v>552</v>
      </c>
    </row>
    <row r="1670" spans="1:2" x14ac:dyDescent="0.25">
      <c r="A1670" s="13">
        <v>2016</v>
      </c>
      <c r="B1670" s="14" t="s">
        <v>241</v>
      </c>
    </row>
    <row r="1671" spans="1:2" x14ac:dyDescent="0.25">
      <c r="A1671" s="11">
        <v>2016</v>
      </c>
      <c r="B1671" s="12" t="s">
        <v>445</v>
      </c>
    </row>
    <row r="1672" spans="1:2" x14ac:dyDescent="0.25">
      <c r="A1672" s="13">
        <v>2016</v>
      </c>
      <c r="B1672" s="14" t="s">
        <v>1813</v>
      </c>
    </row>
    <row r="1673" spans="1:2" x14ac:dyDescent="0.25">
      <c r="A1673" s="13">
        <v>2016</v>
      </c>
      <c r="B1673" s="14" t="s">
        <v>806</v>
      </c>
    </row>
    <row r="1674" spans="1:2" x14ac:dyDescent="0.25">
      <c r="A1674" s="13">
        <v>2016</v>
      </c>
      <c r="B1674" s="14" t="s">
        <v>233</v>
      </c>
    </row>
    <row r="1675" spans="1:2" x14ac:dyDescent="0.25">
      <c r="A1675" s="11">
        <v>2016</v>
      </c>
      <c r="B1675" s="12" t="s">
        <v>1230</v>
      </c>
    </row>
    <row r="1676" spans="1:2" x14ac:dyDescent="0.25">
      <c r="A1676" s="11">
        <v>2016</v>
      </c>
      <c r="B1676" s="12" t="s">
        <v>923</v>
      </c>
    </row>
    <row r="1677" spans="1:2" x14ac:dyDescent="0.25">
      <c r="A1677" s="13">
        <v>2016</v>
      </c>
      <c r="B1677" s="14" t="s">
        <v>2126</v>
      </c>
    </row>
    <row r="1678" spans="1:2" x14ac:dyDescent="0.25">
      <c r="A1678" s="13">
        <v>2016</v>
      </c>
      <c r="B1678" s="14" t="s">
        <v>1705</v>
      </c>
    </row>
    <row r="1679" spans="1:2" x14ac:dyDescent="0.25">
      <c r="A1679" s="11">
        <v>2016</v>
      </c>
      <c r="B1679" s="12" t="s">
        <v>1616</v>
      </c>
    </row>
    <row r="1680" spans="1:2" x14ac:dyDescent="0.25">
      <c r="A1680" s="13">
        <v>2016</v>
      </c>
      <c r="B1680" s="14" t="s">
        <v>1916</v>
      </c>
    </row>
    <row r="1681" spans="1:2" x14ac:dyDescent="0.25">
      <c r="A1681" s="13">
        <v>2016</v>
      </c>
      <c r="B1681" s="14" t="s">
        <v>938</v>
      </c>
    </row>
    <row r="1682" spans="1:2" x14ac:dyDescent="0.25">
      <c r="A1682" s="13">
        <v>2016</v>
      </c>
      <c r="B1682" s="14" t="s">
        <v>2190</v>
      </c>
    </row>
    <row r="1683" spans="1:2" x14ac:dyDescent="0.25">
      <c r="A1683" s="13">
        <v>2016</v>
      </c>
      <c r="B1683" s="14" t="s">
        <v>1576</v>
      </c>
    </row>
    <row r="1684" spans="1:2" x14ac:dyDescent="0.25">
      <c r="A1684" s="13">
        <v>2016</v>
      </c>
      <c r="B1684" s="14" t="s">
        <v>622</v>
      </c>
    </row>
    <row r="1685" spans="1:2" x14ac:dyDescent="0.25">
      <c r="A1685" s="11">
        <v>2016</v>
      </c>
      <c r="B1685" s="12" t="s">
        <v>1931</v>
      </c>
    </row>
    <row r="1686" spans="1:2" x14ac:dyDescent="0.25">
      <c r="A1686" s="11">
        <v>2016</v>
      </c>
      <c r="B1686" s="12" t="s">
        <v>398</v>
      </c>
    </row>
    <row r="1687" spans="1:2" x14ac:dyDescent="0.25">
      <c r="A1687" s="13">
        <v>2016</v>
      </c>
      <c r="B1687" s="14" t="s">
        <v>50</v>
      </c>
    </row>
    <row r="1688" spans="1:2" x14ac:dyDescent="0.25">
      <c r="A1688" s="11">
        <v>2016</v>
      </c>
      <c r="B1688" s="12" t="s">
        <v>2112</v>
      </c>
    </row>
    <row r="1689" spans="1:2" x14ac:dyDescent="0.25">
      <c r="A1689" s="13">
        <v>2016</v>
      </c>
      <c r="B1689" s="14" t="s">
        <v>831</v>
      </c>
    </row>
    <row r="1690" spans="1:2" x14ac:dyDescent="0.25">
      <c r="A1690" s="11">
        <v>2016</v>
      </c>
      <c r="B1690" s="12" t="s">
        <v>1963</v>
      </c>
    </row>
    <row r="1691" spans="1:2" x14ac:dyDescent="0.25">
      <c r="A1691" s="13">
        <v>2016</v>
      </c>
      <c r="B1691" s="14" t="s">
        <v>857</v>
      </c>
    </row>
    <row r="1692" spans="1:2" x14ac:dyDescent="0.25">
      <c r="A1692" s="11">
        <v>2016</v>
      </c>
      <c r="B1692" s="12" t="s">
        <v>2405</v>
      </c>
    </row>
    <row r="1693" spans="1:2" x14ac:dyDescent="0.25">
      <c r="A1693" s="13">
        <v>2016</v>
      </c>
      <c r="B1693" s="14" t="s">
        <v>1413</v>
      </c>
    </row>
    <row r="1694" spans="1:2" x14ac:dyDescent="0.25">
      <c r="A1694" s="11">
        <v>2016</v>
      </c>
      <c r="B1694" s="12" t="s">
        <v>2033</v>
      </c>
    </row>
    <row r="1695" spans="1:2" x14ac:dyDescent="0.25">
      <c r="A1695" s="13">
        <v>2016</v>
      </c>
      <c r="B1695" s="14" t="s">
        <v>2326</v>
      </c>
    </row>
    <row r="1696" spans="1:2" x14ac:dyDescent="0.25">
      <c r="A1696" s="11">
        <v>2016</v>
      </c>
      <c r="B1696" s="12" t="s">
        <v>915</v>
      </c>
    </row>
    <row r="1697" spans="1:2" x14ac:dyDescent="0.25">
      <c r="A1697" s="13">
        <v>2016</v>
      </c>
      <c r="B1697" s="14" t="s">
        <v>1519</v>
      </c>
    </row>
    <row r="1698" spans="1:2" x14ac:dyDescent="0.25">
      <c r="A1698" s="11">
        <v>2016</v>
      </c>
      <c r="B1698" s="12" t="s">
        <v>607</v>
      </c>
    </row>
    <row r="1699" spans="1:2" x14ac:dyDescent="0.25">
      <c r="A1699" s="13">
        <v>2016</v>
      </c>
      <c r="B1699" s="14" t="s">
        <v>2346</v>
      </c>
    </row>
    <row r="1700" spans="1:2" x14ac:dyDescent="0.25">
      <c r="A1700" s="13">
        <v>2016</v>
      </c>
      <c r="B1700" s="14" t="s">
        <v>159</v>
      </c>
    </row>
    <row r="1701" spans="1:2" x14ac:dyDescent="0.25">
      <c r="A1701" s="13">
        <v>2016</v>
      </c>
      <c r="B1701" s="14" t="s">
        <v>2115</v>
      </c>
    </row>
    <row r="1702" spans="1:2" x14ac:dyDescent="0.25">
      <c r="A1702" s="11">
        <v>2016</v>
      </c>
      <c r="B1702" s="12" t="s">
        <v>1027</v>
      </c>
    </row>
    <row r="1703" spans="1:2" x14ac:dyDescent="0.25">
      <c r="A1703" s="13">
        <v>2016</v>
      </c>
      <c r="B1703" s="14" t="s">
        <v>1886</v>
      </c>
    </row>
    <row r="1704" spans="1:2" x14ac:dyDescent="0.25">
      <c r="A1704" s="13">
        <v>2016</v>
      </c>
      <c r="B1704" s="14" t="s">
        <v>2614</v>
      </c>
    </row>
    <row r="1705" spans="1:2" x14ac:dyDescent="0.25">
      <c r="A1705" s="13">
        <v>2016</v>
      </c>
      <c r="B1705" s="14" t="s">
        <v>659</v>
      </c>
    </row>
    <row r="1706" spans="1:2" x14ac:dyDescent="0.25">
      <c r="A1706" s="13">
        <v>2016</v>
      </c>
      <c r="B1706" s="14" t="s">
        <v>1562</v>
      </c>
    </row>
    <row r="1707" spans="1:2" x14ac:dyDescent="0.25">
      <c r="A1707" s="13">
        <v>2016</v>
      </c>
      <c r="B1707" s="14" t="s">
        <v>1097</v>
      </c>
    </row>
    <row r="1708" spans="1:2" x14ac:dyDescent="0.25">
      <c r="A1708" s="11">
        <v>2016</v>
      </c>
      <c r="B1708" s="12" t="s">
        <v>249</v>
      </c>
    </row>
    <row r="1709" spans="1:2" x14ac:dyDescent="0.25">
      <c r="A1709" s="13">
        <v>2016</v>
      </c>
      <c r="B1709" s="14" t="s">
        <v>1951</v>
      </c>
    </row>
    <row r="1710" spans="1:2" x14ac:dyDescent="0.25">
      <c r="A1710" s="11">
        <v>2016</v>
      </c>
      <c r="B1710" s="12" t="s">
        <v>788</v>
      </c>
    </row>
    <row r="1711" spans="1:2" x14ac:dyDescent="0.25">
      <c r="A1711" s="11">
        <v>2016</v>
      </c>
      <c r="B1711" s="12" t="s">
        <v>1113</v>
      </c>
    </row>
    <row r="1712" spans="1:2" x14ac:dyDescent="0.25">
      <c r="A1712" s="13">
        <v>2016</v>
      </c>
      <c r="B1712" s="14" t="s">
        <v>674</v>
      </c>
    </row>
    <row r="1713" spans="1:2" x14ac:dyDescent="0.25">
      <c r="A1713" s="13">
        <v>2016</v>
      </c>
      <c r="B1713" s="14" t="s">
        <v>868</v>
      </c>
    </row>
    <row r="1714" spans="1:2" x14ac:dyDescent="0.25">
      <c r="A1714" s="11">
        <v>2016</v>
      </c>
      <c r="B1714" s="12" t="s">
        <v>2162</v>
      </c>
    </row>
    <row r="1715" spans="1:2" x14ac:dyDescent="0.25">
      <c r="A1715" s="13">
        <v>2016</v>
      </c>
      <c r="B1715" s="14" t="s">
        <v>495</v>
      </c>
    </row>
    <row r="1716" spans="1:2" x14ac:dyDescent="0.25">
      <c r="A1716" s="13">
        <v>2016</v>
      </c>
      <c r="B1716" s="14" t="s">
        <v>2212</v>
      </c>
    </row>
    <row r="1717" spans="1:2" x14ac:dyDescent="0.25">
      <c r="A1717" s="13">
        <v>2016</v>
      </c>
      <c r="B1717" s="14" t="s">
        <v>809</v>
      </c>
    </row>
    <row r="1718" spans="1:2" x14ac:dyDescent="0.25">
      <c r="A1718" s="11">
        <v>2016</v>
      </c>
      <c r="B1718" s="12" t="s">
        <v>1502</v>
      </c>
    </row>
    <row r="1719" spans="1:2" x14ac:dyDescent="0.25">
      <c r="A1719" s="13">
        <v>2016</v>
      </c>
      <c r="B1719" s="14" t="s">
        <v>848</v>
      </c>
    </row>
    <row r="1720" spans="1:2" x14ac:dyDescent="0.25">
      <c r="A1720" s="13">
        <v>2016</v>
      </c>
      <c r="B1720" s="14" t="s">
        <v>1241</v>
      </c>
    </row>
    <row r="1721" spans="1:2" x14ac:dyDescent="0.25">
      <c r="A1721" s="11">
        <v>2016</v>
      </c>
      <c r="B1721" s="12" t="s">
        <v>803</v>
      </c>
    </row>
    <row r="1722" spans="1:2" x14ac:dyDescent="0.25">
      <c r="A1722" s="11">
        <v>2016</v>
      </c>
      <c r="B1722" s="12" t="s">
        <v>1338</v>
      </c>
    </row>
    <row r="1723" spans="1:2" x14ac:dyDescent="0.25">
      <c r="A1723" s="11">
        <v>2016</v>
      </c>
      <c r="B1723" s="12" t="s">
        <v>1408</v>
      </c>
    </row>
    <row r="1724" spans="1:2" x14ac:dyDescent="0.25">
      <c r="A1724" s="13">
        <v>2016</v>
      </c>
      <c r="B1724" s="14" t="s">
        <v>1275</v>
      </c>
    </row>
    <row r="1725" spans="1:2" x14ac:dyDescent="0.25">
      <c r="A1725" s="11">
        <v>2016</v>
      </c>
      <c r="B1725" s="12" t="s">
        <v>2179</v>
      </c>
    </row>
    <row r="1726" spans="1:2" x14ac:dyDescent="0.25">
      <c r="A1726" s="13">
        <v>2016</v>
      </c>
      <c r="B1726" s="14" t="s">
        <v>1811</v>
      </c>
    </row>
    <row r="1727" spans="1:2" x14ac:dyDescent="0.25">
      <c r="A1727" s="11">
        <v>2016</v>
      </c>
      <c r="B1727" s="12" t="s">
        <v>904</v>
      </c>
    </row>
    <row r="1728" spans="1:2" x14ac:dyDescent="0.25">
      <c r="A1728" s="11">
        <v>2016</v>
      </c>
      <c r="B1728" s="12" t="s">
        <v>2286</v>
      </c>
    </row>
    <row r="1729" spans="1:2" x14ac:dyDescent="0.25">
      <c r="A1729" s="13">
        <v>2016</v>
      </c>
      <c r="B1729" s="14" t="s">
        <v>1871</v>
      </c>
    </row>
    <row r="1730" spans="1:2" x14ac:dyDescent="0.25">
      <c r="A1730" s="13">
        <v>2016</v>
      </c>
      <c r="B1730" s="14" t="s">
        <v>1856</v>
      </c>
    </row>
    <row r="1731" spans="1:2" x14ac:dyDescent="0.25">
      <c r="A1731" s="11">
        <v>2016</v>
      </c>
      <c r="B1731" s="12" t="s">
        <v>643</v>
      </c>
    </row>
    <row r="1732" spans="1:2" x14ac:dyDescent="0.25">
      <c r="A1732" s="11">
        <v>2016</v>
      </c>
      <c r="B1732" s="12" t="s">
        <v>2147</v>
      </c>
    </row>
    <row r="1733" spans="1:2" x14ac:dyDescent="0.25">
      <c r="A1733" s="11">
        <v>2016</v>
      </c>
      <c r="B1733" s="12" t="s">
        <v>587</v>
      </c>
    </row>
    <row r="1734" spans="1:2" x14ac:dyDescent="0.25">
      <c r="A1734" s="11">
        <v>2016</v>
      </c>
      <c r="B1734" s="12" t="s">
        <v>210</v>
      </c>
    </row>
    <row r="1735" spans="1:2" x14ac:dyDescent="0.25">
      <c r="A1735" s="11">
        <v>2016</v>
      </c>
      <c r="B1735" s="12" t="s">
        <v>275</v>
      </c>
    </row>
    <row r="1736" spans="1:2" x14ac:dyDescent="0.25">
      <c r="A1736" s="11">
        <v>2016</v>
      </c>
      <c r="B1736" s="12" t="s">
        <v>2103</v>
      </c>
    </row>
    <row r="1737" spans="1:2" x14ac:dyDescent="0.25">
      <c r="A1737" s="13">
        <v>2016</v>
      </c>
      <c r="B1737" s="14" t="s">
        <v>1051</v>
      </c>
    </row>
    <row r="1738" spans="1:2" x14ac:dyDescent="0.25">
      <c r="A1738" s="11">
        <v>2016</v>
      </c>
      <c r="B1738" s="12" t="s">
        <v>871</v>
      </c>
    </row>
    <row r="1739" spans="1:2" x14ac:dyDescent="0.25">
      <c r="A1739" s="11">
        <v>2016</v>
      </c>
      <c r="B1739" s="12" t="s">
        <v>2624</v>
      </c>
    </row>
    <row r="1740" spans="1:2" x14ac:dyDescent="0.25">
      <c r="A1740" s="13">
        <v>2016</v>
      </c>
      <c r="B1740" s="14" t="s">
        <v>2625</v>
      </c>
    </row>
    <row r="1741" spans="1:2" x14ac:dyDescent="0.25">
      <c r="A1741" s="13">
        <v>2016</v>
      </c>
      <c r="B1741" s="14" t="s">
        <v>2627</v>
      </c>
    </row>
    <row r="1742" spans="1:2" x14ac:dyDescent="0.25">
      <c r="A1742" s="13">
        <v>2016</v>
      </c>
      <c r="B1742" s="14" t="s">
        <v>1084</v>
      </c>
    </row>
    <row r="1743" spans="1:2" x14ac:dyDescent="0.25">
      <c r="A1743" s="11">
        <v>2016</v>
      </c>
      <c r="B1743" s="12" t="s">
        <v>1574</v>
      </c>
    </row>
    <row r="1744" spans="1:2" x14ac:dyDescent="0.25">
      <c r="A1744" s="11">
        <v>2016</v>
      </c>
      <c r="B1744" s="12" t="s">
        <v>637</v>
      </c>
    </row>
    <row r="1745" spans="1:2" x14ac:dyDescent="0.25">
      <c r="A1745" s="13">
        <v>2016</v>
      </c>
      <c r="B1745" s="14" t="s">
        <v>244</v>
      </c>
    </row>
    <row r="1746" spans="1:2" x14ac:dyDescent="0.25">
      <c r="A1746" s="13">
        <v>2016</v>
      </c>
      <c r="B1746" s="14" t="s">
        <v>2396</v>
      </c>
    </row>
    <row r="1747" spans="1:2" x14ac:dyDescent="0.25">
      <c r="A1747" s="11">
        <v>2016</v>
      </c>
      <c r="B1747" s="12" t="s">
        <v>1167</v>
      </c>
    </row>
    <row r="1748" spans="1:2" x14ac:dyDescent="0.25">
      <c r="A1748" s="13">
        <v>2016</v>
      </c>
      <c r="B1748" s="14" t="s">
        <v>547</v>
      </c>
    </row>
    <row r="1749" spans="1:2" x14ac:dyDescent="0.25">
      <c r="A1749" s="11">
        <v>2016</v>
      </c>
      <c r="B1749" s="12" t="s">
        <v>90</v>
      </c>
    </row>
    <row r="1750" spans="1:2" x14ac:dyDescent="0.25">
      <c r="A1750" s="13">
        <v>2016</v>
      </c>
      <c r="B1750" s="14" t="s">
        <v>959</v>
      </c>
    </row>
    <row r="1751" spans="1:2" x14ac:dyDescent="0.25">
      <c r="A1751" s="13">
        <v>2016</v>
      </c>
      <c r="B1751" s="14" t="s">
        <v>346</v>
      </c>
    </row>
    <row r="1752" spans="1:2" x14ac:dyDescent="0.25">
      <c r="A1752" s="11">
        <v>2016</v>
      </c>
      <c r="B1752" s="12" t="s">
        <v>1198</v>
      </c>
    </row>
    <row r="1753" spans="1:2" x14ac:dyDescent="0.25">
      <c r="A1753" s="13">
        <v>2016</v>
      </c>
      <c r="B1753" s="14" t="s">
        <v>1327</v>
      </c>
    </row>
    <row r="1754" spans="1:2" x14ac:dyDescent="0.25">
      <c r="A1754" s="11">
        <v>2016</v>
      </c>
      <c r="B1754" s="12" t="s">
        <v>437</v>
      </c>
    </row>
    <row r="1755" spans="1:2" x14ac:dyDescent="0.25">
      <c r="A1755" s="13">
        <v>2016</v>
      </c>
      <c r="B1755" s="14" t="s">
        <v>1483</v>
      </c>
    </row>
    <row r="1756" spans="1:2" x14ac:dyDescent="0.25">
      <c r="A1756" s="11">
        <v>2016</v>
      </c>
      <c r="B1756" s="12" t="s">
        <v>1099</v>
      </c>
    </row>
    <row r="1757" spans="1:2" x14ac:dyDescent="0.25">
      <c r="A1757" s="13">
        <v>2016</v>
      </c>
      <c r="B1757" s="14" t="s">
        <v>417</v>
      </c>
    </row>
    <row r="1758" spans="1:2" x14ac:dyDescent="0.25">
      <c r="A1758" s="13">
        <v>2016</v>
      </c>
      <c r="B1758" s="14" t="s">
        <v>1699</v>
      </c>
    </row>
    <row r="1759" spans="1:2" x14ac:dyDescent="0.25">
      <c r="A1759" s="13">
        <v>2016</v>
      </c>
      <c r="B1759" s="14" t="s">
        <v>2631</v>
      </c>
    </row>
    <row r="1760" spans="1:2" x14ac:dyDescent="0.25">
      <c r="A1760" s="13">
        <v>2016</v>
      </c>
      <c r="B1760" s="14" t="s">
        <v>2632</v>
      </c>
    </row>
    <row r="1761" spans="1:2" x14ac:dyDescent="0.25">
      <c r="A1761" s="11">
        <v>2016</v>
      </c>
      <c r="B1761" s="12" t="s">
        <v>680</v>
      </c>
    </row>
    <row r="1762" spans="1:2" x14ac:dyDescent="0.25">
      <c r="A1762" s="13">
        <v>2016</v>
      </c>
      <c r="B1762" s="14" t="s">
        <v>1791</v>
      </c>
    </row>
    <row r="1763" spans="1:2" x14ac:dyDescent="0.25">
      <c r="A1763" s="11">
        <v>2016</v>
      </c>
      <c r="B1763" s="12" t="s">
        <v>1457</v>
      </c>
    </row>
    <row r="1764" spans="1:2" x14ac:dyDescent="0.25">
      <c r="A1764" s="11">
        <v>2016</v>
      </c>
      <c r="B1764" s="12" t="s">
        <v>935</v>
      </c>
    </row>
    <row r="1765" spans="1:2" x14ac:dyDescent="0.25">
      <c r="A1765" s="13">
        <v>2016</v>
      </c>
      <c r="B1765" s="14" t="s">
        <v>352</v>
      </c>
    </row>
    <row r="1766" spans="1:2" x14ac:dyDescent="0.25">
      <c r="A1766" s="13">
        <v>2016</v>
      </c>
      <c r="B1766" s="14" t="s">
        <v>2639</v>
      </c>
    </row>
    <row r="1767" spans="1:2" x14ac:dyDescent="0.25">
      <c r="A1767" s="11">
        <v>2016</v>
      </c>
      <c r="B1767" s="12" t="s">
        <v>54</v>
      </c>
    </row>
    <row r="1768" spans="1:2" x14ac:dyDescent="0.25">
      <c r="A1768" s="11">
        <v>2016</v>
      </c>
      <c r="B1768" s="12" t="s">
        <v>1009</v>
      </c>
    </row>
    <row r="1769" spans="1:2" x14ac:dyDescent="0.25">
      <c r="A1769" s="13">
        <v>2016</v>
      </c>
      <c r="B1769" s="14" t="s">
        <v>675</v>
      </c>
    </row>
    <row r="1770" spans="1:2" x14ac:dyDescent="0.25">
      <c r="A1770" s="11">
        <v>2016</v>
      </c>
      <c r="B1770" s="12" t="s">
        <v>1016</v>
      </c>
    </row>
    <row r="1771" spans="1:2" x14ac:dyDescent="0.25">
      <c r="A1771" s="11">
        <v>2016</v>
      </c>
      <c r="B1771" s="12" t="s">
        <v>1661</v>
      </c>
    </row>
    <row r="1772" spans="1:2" x14ac:dyDescent="0.25">
      <c r="A1772" s="13">
        <v>2016</v>
      </c>
      <c r="B1772" s="14" t="s">
        <v>254</v>
      </c>
    </row>
    <row r="1773" spans="1:2" x14ac:dyDescent="0.25">
      <c r="A1773" s="13">
        <v>2016</v>
      </c>
      <c r="B1773" s="14" t="s">
        <v>1495</v>
      </c>
    </row>
    <row r="1774" spans="1:2" x14ac:dyDescent="0.25">
      <c r="A1774" s="11">
        <v>2016</v>
      </c>
      <c r="B1774" s="12" t="s">
        <v>1801</v>
      </c>
    </row>
    <row r="1775" spans="1:2" x14ac:dyDescent="0.25">
      <c r="A1775" s="11">
        <v>2016</v>
      </c>
      <c r="B1775" s="12" t="s">
        <v>1623</v>
      </c>
    </row>
    <row r="1776" spans="1:2" x14ac:dyDescent="0.25">
      <c r="A1776" s="13">
        <v>2016</v>
      </c>
      <c r="B1776" s="14" t="s">
        <v>1478</v>
      </c>
    </row>
    <row r="1777" spans="1:2" x14ac:dyDescent="0.25">
      <c r="A1777" s="13">
        <v>2016</v>
      </c>
      <c r="B1777" s="14" t="s">
        <v>2313</v>
      </c>
    </row>
    <row r="1778" spans="1:2" x14ac:dyDescent="0.25">
      <c r="A1778" s="11">
        <v>2016</v>
      </c>
      <c r="B1778" s="12" t="s">
        <v>363</v>
      </c>
    </row>
    <row r="1779" spans="1:2" x14ac:dyDescent="0.25">
      <c r="A1779" s="13">
        <v>2016</v>
      </c>
      <c r="B1779" s="14" t="s">
        <v>738</v>
      </c>
    </row>
    <row r="1780" spans="1:2" x14ac:dyDescent="0.25">
      <c r="A1780" s="13">
        <v>2016</v>
      </c>
      <c r="B1780" s="14" t="s">
        <v>2641</v>
      </c>
    </row>
    <row r="1781" spans="1:2" x14ac:dyDescent="0.25">
      <c r="A1781" s="13">
        <v>2016</v>
      </c>
      <c r="B1781" s="14" t="s">
        <v>573</v>
      </c>
    </row>
    <row r="1782" spans="1:2" x14ac:dyDescent="0.25">
      <c r="A1782" s="11">
        <v>2016</v>
      </c>
      <c r="B1782" s="12" t="s">
        <v>401</v>
      </c>
    </row>
    <row r="1783" spans="1:2" x14ac:dyDescent="0.25">
      <c r="A1783" s="11">
        <v>2016</v>
      </c>
      <c r="B1783" s="12" t="s">
        <v>2282</v>
      </c>
    </row>
    <row r="1784" spans="1:2" x14ac:dyDescent="0.25">
      <c r="A1784" s="11">
        <v>2016</v>
      </c>
      <c r="B1784" s="12" t="s">
        <v>1249</v>
      </c>
    </row>
    <row r="1785" spans="1:2" x14ac:dyDescent="0.25">
      <c r="A1785" s="13">
        <v>2016</v>
      </c>
      <c r="B1785" s="14" t="s">
        <v>610</v>
      </c>
    </row>
    <row r="1786" spans="1:2" x14ac:dyDescent="0.25">
      <c r="A1786" s="13">
        <v>2016</v>
      </c>
      <c r="B1786" s="14" t="s">
        <v>1357</v>
      </c>
    </row>
    <row r="1787" spans="1:2" x14ac:dyDescent="0.25">
      <c r="A1787" s="13">
        <v>2016</v>
      </c>
      <c r="B1787" s="14" t="s">
        <v>879</v>
      </c>
    </row>
    <row r="1788" spans="1:2" x14ac:dyDescent="0.25">
      <c r="A1788" s="11">
        <v>2016</v>
      </c>
      <c r="B1788" s="12" t="s">
        <v>1800</v>
      </c>
    </row>
    <row r="1789" spans="1:2" x14ac:dyDescent="0.25">
      <c r="A1789" s="13">
        <v>2016</v>
      </c>
      <c r="B1789" s="14" t="s">
        <v>1548</v>
      </c>
    </row>
    <row r="1790" spans="1:2" x14ac:dyDescent="0.25">
      <c r="A1790" s="11">
        <v>2016</v>
      </c>
      <c r="B1790" s="12" t="s">
        <v>1273</v>
      </c>
    </row>
    <row r="1791" spans="1:2" x14ac:dyDescent="0.25">
      <c r="A1791" s="13">
        <v>2016</v>
      </c>
      <c r="B1791" s="14" t="s">
        <v>1935</v>
      </c>
    </row>
    <row r="1792" spans="1:2" x14ac:dyDescent="0.25">
      <c r="A1792" s="13">
        <v>2016</v>
      </c>
      <c r="B1792" s="14" t="s">
        <v>478</v>
      </c>
    </row>
    <row r="1793" spans="1:2" x14ac:dyDescent="0.25">
      <c r="A1793" s="13">
        <v>2016</v>
      </c>
      <c r="B1793" s="14" t="s">
        <v>2388</v>
      </c>
    </row>
    <row r="1794" spans="1:2" x14ac:dyDescent="0.25">
      <c r="A1794" s="11">
        <v>2016</v>
      </c>
      <c r="B1794" s="12" t="s">
        <v>1738</v>
      </c>
    </row>
    <row r="1795" spans="1:2" x14ac:dyDescent="0.25">
      <c r="A1795" s="13">
        <v>2016</v>
      </c>
      <c r="B1795" s="14" t="s">
        <v>218</v>
      </c>
    </row>
    <row r="1796" spans="1:2" x14ac:dyDescent="0.25">
      <c r="A1796" s="13">
        <v>2016</v>
      </c>
      <c r="B1796" s="14" t="s">
        <v>139</v>
      </c>
    </row>
    <row r="1797" spans="1:2" x14ac:dyDescent="0.25">
      <c r="A1797" s="13">
        <v>2016</v>
      </c>
      <c r="B1797" s="14" t="s">
        <v>1799</v>
      </c>
    </row>
    <row r="1798" spans="1:2" x14ac:dyDescent="0.25">
      <c r="A1798" s="13">
        <v>2016</v>
      </c>
      <c r="B1798" s="14" t="s">
        <v>1680</v>
      </c>
    </row>
    <row r="1799" spans="1:2" x14ac:dyDescent="0.25">
      <c r="A1799" s="11">
        <v>2016</v>
      </c>
      <c r="B1799" s="12" t="s">
        <v>743</v>
      </c>
    </row>
    <row r="1800" spans="1:2" x14ac:dyDescent="0.25">
      <c r="A1800" s="13">
        <v>2016</v>
      </c>
      <c r="B1800" s="14" t="s">
        <v>1910</v>
      </c>
    </row>
    <row r="1801" spans="1:2" x14ac:dyDescent="0.25">
      <c r="A1801" s="13">
        <v>2016</v>
      </c>
      <c r="B1801" s="14" t="s">
        <v>601</v>
      </c>
    </row>
    <row r="1802" spans="1:2" x14ac:dyDescent="0.25">
      <c r="A1802" s="11">
        <v>2016</v>
      </c>
      <c r="B1802" s="12" t="s">
        <v>1172</v>
      </c>
    </row>
    <row r="1803" spans="1:2" x14ac:dyDescent="0.25">
      <c r="A1803" s="13">
        <v>2016</v>
      </c>
      <c r="B1803" s="14" t="s">
        <v>2197</v>
      </c>
    </row>
    <row r="1804" spans="1:2" x14ac:dyDescent="0.25">
      <c r="A1804" s="13">
        <v>2016</v>
      </c>
      <c r="B1804" s="14" t="s">
        <v>283</v>
      </c>
    </row>
    <row r="1805" spans="1:2" x14ac:dyDescent="0.25">
      <c r="A1805" s="11">
        <v>2016</v>
      </c>
      <c r="B1805" s="12" t="s">
        <v>378</v>
      </c>
    </row>
    <row r="1806" spans="1:2" x14ac:dyDescent="0.25">
      <c r="A1806" s="11">
        <v>2016</v>
      </c>
      <c r="B1806" s="12" t="s">
        <v>2651</v>
      </c>
    </row>
    <row r="1807" spans="1:2" x14ac:dyDescent="0.25">
      <c r="A1807" s="11">
        <v>2016</v>
      </c>
      <c r="B1807" s="12" t="s">
        <v>824</v>
      </c>
    </row>
    <row r="1808" spans="1:2" x14ac:dyDescent="0.25">
      <c r="A1808" s="13">
        <v>2017</v>
      </c>
      <c r="B1808" s="14" t="s">
        <v>185</v>
      </c>
    </row>
    <row r="1809" spans="1:2" x14ac:dyDescent="0.25">
      <c r="A1809" s="11">
        <v>2017</v>
      </c>
      <c r="B1809" s="12" t="s">
        <v>768</v>
      </c>
    </row>
    <row r="1810" spans="1:2" x14ac:dyDescent="0.25">
      <c r="A1810" s="13">
        <v>2017</v>
      </c>
      <c r="B1810" s="14" t="s">
        <v>910</v>
      </c>
    </row>
    <row r="1811" spans="1:2" x14ac:dyDescent="0.25">
      <c r="A1811" s="11">
        <v>2017</v>
      </c>
      <c r="B1811" s="12" t="s">
        <v>2472</v>
      </c>
    </row>
    <row r="1812" spans="1:2" x14ac:dyDescent="0.25">
      <c r="A1812" s="13">
        <v>2017</v>
      </c>
      <c r="B1812" s="14" t="s">
        <v>1033</v>
      </c>
    </row>
    <row r="1813" spans="1:2" x14ac:dyDescent="0.25">
      <c r="A1813" s="11">
        <v>2017</v>
      </c>
      <c r="B1813" s="12" t="s">
        <v>1910</v>
      </c>
    </row>
    <row r="1814" spans="1:2" x14ac:dyDescent="0.25">
      <c r="A1814" s="11">
        <v>2017</v>
      </c>
      <c r="B1814" s="12" t="s">
        <v>1971</v>
      </c>
    </row>
    <row r="1815" spans="1:2" x14ac:dyDescent="0.25">
      <c r="A1815" s="13">
        <v>2017</v>
      </c>
      <c r="B1815" s="14" t="s">
        <v>85</v>
      </c>
    </row>
    <row r="1816" spans="1:2" x14ac:dyDescent="0.25">
      <c r="A1816" s="11">
        <v>2017</v>
      </c>
      <c r="B1816" s="12" t="s">
        <v>1948</v>
      </c>
    </row>
    <row r="1817" spans="1:2" x14ac:dyDescent="0.25">
      <c r="A1817" s="13">
        <v>2017</v>
      </c>
      <c r="B1817" s="14" t="s">
        <v>1963</v>
      </c>
    </row>
    <row r="1818" spans="1:2" x14ac:dyDescent="0.25">
      <c r="A1818" s="11">
        <v>2017</v>
      </c>
      <c r="B1818" s="12" t="s">
        <v>2164</v>
      </c>
    </row>
    <row r="1819" spans="1:2" x14ac:dyDescent="0.25">
      <c r="A1819" s="13">
        <v>2017</v>
      </c>
      <c r="B1819" s="14" t="s">
        <v>1623</v>
      </c>
    </row>
    <row r="1820" spans="1:2" x14ac:dyDescent="0.25">
      <c r="A1820" s="13">
        <v>2017</v>
      </c>
      <c r="B1820" s="14" t="s">
        <v>1070</v>
      </c>
    </row>
    <row r="1821" spans="1:2" x14ac:dyDescent="0.25">
      <c r="A1821" s="11">
        <v>2017</v>
      </c>
      <c r="B1821" s="12" t="s">
        <v>1423</v>
      </c>
    </row>
    <row r="1822" spans="1:2" x14ac:dyDescent="0.25">
      <c r="A1822" s="13">
        <v>2017</v>
      </c>
      <c r="B1822" s="14" t="s">
        <v>564</v>
      </c>
    </row>
    <row r="1823" spans="1:2" x14ac:dyDescent="0.25">
      <c r="A1823" s="13">
        <v>2017</v>
      </c>
      <c r="B1823" s="14" t="s">
        <v>2042</v>
      </c>
    </row>
    <row r="1824" spans="1:2" x14ac:dyDescent="0.25">
      <c r="A1824" s="11">
        <v>2017</v>
      </c>
      <c r="B1824" s="12" t="s">
        <v>2053</v>
      </c>
    </row>
    <row r="1825" spans="1:2" x14ac:dyDescent="0.25">
      <c r="A1825" s="13">
        <v>2017</v>
      </c>
      <c r="B1825" s="14" t="s">
        <v>1744</v>
      </c>
    </row>
    <row r="1826" spans="1:2" x14ac:dyDescent="0.25">
      <c r="A1826" s="13">
        <v>2017</v>
      </c>
      <c r="B1826" s="14" t="s">
        <v>2503</v>
      </c>
    </row>
    <row r="1827" spans="1:2" x14ac:dyDescent="0.25">
      <c r="A1827" s="13">
        <v>2017</v>
      </c>
      <c r="B1827" s="14" t="s">
        <v>1931</v>
      </c>
    </row>
    <row r="1828" spans="1:2" x14ac:dyDescent="0.25">
      <c r="A1828" s="13">
        <v>2017</v>
      </c>
      <c r="B1828" s="14" t="s">
        <v>796</v>
      </c>
    </row>
    <row r="1829" spans="1:2" x14ac:dyDescent="0.25">
      <c r="A1829" s="11">
        <v>2017</v>
      </c>
      <c r="B1829" s="12" t="s">
        <v>2284</v>
      </c>
    </row>
    <row r="1830" spans="1:2" x14ac:dyDescent="0.25">
      <c r="A1830" s="13">
        <v>2017</v>
      </c>
      <c r="B1830" s="14" t="s">
        <v>228</v>
      </c>
    </row>
    <row r="1831" spans="1:2" x14ac:dyDescent="0.25">
      <c r="A1831" s="13">
        <v>2017</v>
      </c>
      <c r="B1831" s="14" t="s">
        <v>2534</v>
      </c>
    </row>
    <row r="1832" spans="1:2" x14ac:dyDescent="0.25">
      <c r="A1832" s="13">
        <v>2017</v>
      </c>
      <c r="B1832" s="14" t="s">
        <v>193</v>
      </c>
    </row>
    <row r="1833" spans="1:2" x14ac:dyDescent="0.25">
      <c r="A1833" s="11">
        <v>2017</v>
      </c>
      <c r="B1833" s="12" t="s">
        <v>2385</v>
      </c>
    </row>
    <row r="1834" spans="1:2" x14ac:dyDescent="0.25">
      <c r="A1834" s="13">
        <v>2017</v>
      </c>
      <c r="B1834" s="14" t="s">
        <v>1762</v>
      </c>
    </row>
    <row r="1835" spans="1:2" x14ac:dyDescent="0.25">
      <c r="A1835" s="13">
        <v>2017</v>
      </c>
      <c r="B1835" s="14" t="s">
        <v>29</v>
      </c>
    </row>
    <row r="1836" spans="1:2" x14ac:dyDescent="0.25">
      <c r="A1836" s="13">
        <v>2017</v>
      </c>
      <c r="B1836" s="14" t="s">
        <v>1705</v>
      </c>
    </row>
    <row r="1837" spans="1:2" x14ac:dyDescent="0.25">
      <c r="A1837" s="11">
        <v>2017</v>
      </c>
      <c r="B1837" s="12" t="s">
        <v>884</v>
      </c>
    </row>
    <row r="1838" spans="1:2" x14ac:dyDescent="0.25">
      <c r="A1838" s="13">
        <v>2017</v>
      </c>
      <c r="B1838" s="14" t="s">
        <v>2631</v>
      </c>
    </row>
    <row r="1839" spans="1:2" x14ac:dyDescent="0.25">
      <c r="A1839" s="13">
        <v>2017</v>
      </c>
      <c r="B1839" s="14" t="s">
        <v>655</v>
      </c>
    </row>
    <row r="1840" spans="1:2" x14ac:dyDescent="0.25">
      <c r="A1840" s="13">
        <v>2017</v>
      </c>
      <c r="B1840" s="14" t="s">
        <v>2518</v>
      </c>
    </row>
    <row r="1841" spans="1:2" x14ac:dyDescent="0.25">
      <c r="A1841" s="11">
        <v>2017</v>
      </c>
      <c r="B1841" s="12" t="s">
        <v>1392</v>
      </c>
    </row>
    <row r="1842" spans="1:2" x14ac:dyDescent="0.25">
      <c r="A1842" s="13">
        <v>2017</v>
      </c>
      <c r="B1842" s="14" t="s">
        <v>217</v>
      </c>
    </row>
    <row r="1843" spans="1:2" x14ac:dyDescent="0.25">
      <c r="A1843" s="13">
        <v>2017</v>
      </c>
      <c r="B1843" s="14" t="s">
        <v>1487</v>
      </c>
    </row>
    <row r="1844" spans="1:2" x14ac:dyDescent="0.25">
      <c r="A1844" s="11">
        <v>2017</v>
      </c>
      <c r="B1844" s="12" t="s">
        <v>1616</v>
      </c>
    </row>
    <row r="1845" spans="1:2" x14ac:dyDescent="0.25">
      <c r="A1845" s="13">
        <v>2017</v>
      </c>
      <c r="B1845" s="14" t="s">
        <v>928</v>
      </c>
    </row>
    <row r="1846" spans="1:2" x14ac:dyDescent="0.25">
      <c r="A1846" s="13">
        <v>2017</v>
      </c>
      <c r="B1846" s="14" t="s">
        <v>1811</v>
      </c>
    </row>
    <row r="1847" spans="1:2" x14ac:dyDescent="0.25">
      <c r="A1847" s="13">
        <v>2017</v>
      </c>
      <c r="B1847" s="14" t="s">
        <v>2585</v>
      </c>
    </row>
    <row r="1848" spans="1:2" x14ac:dyDescent="0.25">
      <c r="A1848" s="11">
        <v>2017</v>
      </c>
      <c r="B1848" s="12" t="s">
        <v>2444</v>
      </c>
    </row>
    <row r="1849" spans="1:2" x14ac:dyDescent="0.25">
      <c r="A1849" s="13">
        <v>2017</v>
      </c>
      <c r="B1849" s="14" t="s">
        <v>1665</v>
      </c>
    </row>
    <row r="1850" spans="1:2" x14ac:dyDescent="0.25">
      <c r="A1850" s="13">
        <v>2017</v>
      </c>
      <c r="B1850" s="14" t="s">
        <v>525</v>
      </c>
    </row>
    <row r="1851" spans="1:2" x14ac:dyDescent="0.25">
      <c r="A1851" s="13">
        <v>2017</v>
      </c>
      <c r="B1851" s="14" t="s">
        <v>346</v>
      </c>
    </row>
    <row r="1852" spans="1:2" x14ac:dyDescent="0.25">
      <c r="A1852" s="11">
        <v>2017</v>
      </c>
      <c r="B1852" s="12" t="s">
        <v>61</v>
      </c>
    </row>
    <row r="1853" spans="1:2" x14ac:dyDescent="0.25">
      <c r="A1853" s="11">
        <v>2017</v>
      </c>
      <c r="B1853" s="12" t="s">
        <v>626</v>
      </c>
    </row>
    <row r="1854" spans="1:2" x14ac:dyDescent="0.25">
      <c r="A1854" s="11">
        <v>2017</v>
      </c>
      <c r="B1854" s="12" t="s">
        <v>2021</v>
      </c>
    </row>
    <row r="1855" spans="1:2" x14ac:dyDescent="0.25">
      <c r="A1855" s="13">
        <v>2017</v>
      </c>
      <c r="B1855" s="14" t="s">
        <v>1394</v>
      </c>
    </row>
    <row r="1856" spans="1:2" x14ac:dyDescent="0.25">
      <c r="A1856" s="11">
        <v>2017</v>
      </c>
      <c r="B1856" s="12" t="s">
        <v>139</v>
      </c>
    </row>
    <row r="1857" spans="1:2" x14ac:dyDescent="0.25">
      <c r="A1857" s="11">
        <v>2017</v>
      </c>
      <c r="B1857" s="12" t="s">
        <v>2286</v>
      </c>
    </row>
    <row r="1858" spans="1:2" x14ac:dyDescent="0.25">
      <c r="A1858" s="13">
        <v>2017</v>
      </c>
      <c r="B1858" s="14" t="s">
        <v>2455</v>
      </c>
    </row>
    <row r="1859" spans="1:2" x14ac:dyDescent="0.25">
      <c r="A1859" s="11">
        <v>2017</v>
      </c>
      <c r="B1859" s="12" t="s">
        <v>156</v>
      </c>
    </row>
    <row r="1860" spans="1:2" x14ac:dyDescent="0.25">
      <c r="A1860" s="11">
        <v>2017</v>
      </c>
      <c r="B1860" s="12" t="s">
        <v>681</v>
      </c>
    </row>
    <row r="1861" spans="1:2" x14ac:dyDescent="0.25">
      <c r="A1861" s="13">
        <v>2017</v>
      </c>
      <c r="B1861" s="14" t="s">
        <v>1945</v>
      </c>
    </row>
    <row r="1862" spans="1:2" x14ac:dyDescent="0.25">
      <c r="A1862" s="11">
        <v>2017</v>
      </c>
      <c r="B1862" s="12" t="s">
        <v>569</v>
      </c>
    </row>
    <row r="1863" spans="1:2" x14ac:dyDescent="0.25">
      <c r="A1863" s="11">
        <v>2017</v>
      </c>
      <c r="B1863" s="12" t="s">
        <v>2111</v>
      </c>
    </row>
    <row r="1864" spans="1:2" x14ac:dyDescent="0.25">
      <c r="A1864" s="13">
        <v>2017</v>
      </c>
      <c r="B1864" s="14" t="s">
        <v>2501</v>
      </c>
    </row>
    <row r="1865" spans="1:2" x14ac:dyDescent="0.25">
      <c r="A1865" s="11">
        <v>2017</v>
      </c>
      <c r="B1865" s="12" t="s">
        <v>1840</v>
      </c>
    </row>
    <row r="1866" spans="1:2" x14ac:dyDescent="0.25">
      <c r="A1866" s="13">
        <v>2017</v>
      </c>
      <c r="B1866" s="14" t="s">
        <v>1093</v>
      </c>
    </row>
    <row r="1867" spans="1:2" x14ac:dyDescent="0.25">
      <c r="A1867" s="11">
        <v>2017</v>
      </c>
      <c r="B1867" s="12" t="s">
        <v>437</v>
      </c>
    </row>
    <row r="1868" spans="1:2" x14ac:dyDescent="0.25">
      <c r="A1868" s="13">
        <v>2017</v>
      </c>
      <c r="B1868" s="14" t="s">
        <v>2456</v>
      </c>
    </row>
    <row r="1869" spans="1:2" x14ac:dyDescent="0.25">
      <c r="A1869" s="11">
        <v>2017</v>
      </c>
      <c r="B1869" s="12" t="s">
        <v>1977</v>
      </c>
    </row>
    <row r="1870" spans="1:2" x14ac:dyDescent="0.25">
      <c r="A1870" s="11">
        <v>2017</v>
      </c>
      <c r="B1870" s="12" t="s">
        <v>77</v>
      </c>
    </row>
    <row r="1871" spans="1:2" x14ac:dyDescent="0.25">
      <c r="A1871" s="13">
        <v>2017</v>
      </c>
      <c r="B1871" s="14" t="s">
        <v>1494</v>
      </c>
    </row>
    <row r="1872" spans="1:2" x14ac:dyDescent="0.25">
      <c r="A1872" s="11">
        <v>2017</v>
      </c>
      <c r="B1872" s="12" t="s">
        <v>622</v>
      </c>
    </row>
    <row r="1873" spans="1:2" x14ac:dyDescent="0.25">
      <c r="A1873" s="13">
        <v>2017</v>
      </c>
      <c r="B1873" s="14" t="s">
        <v>2540</v>
      </c>
    </row>
    <row r="1874" spans="1:2" x14ac:dyDescent="0.25">
      <c r="A1874" s="13">
        <v>2017</v>
      </c>
      <c r="B1874" s="14" t="s">
        <v>1223</v>
      </c>
    </row>
    <row r="1875" spans="1:2" x14ac:dyDescent="0.25">
      <c r="A1875" s="11">
        <v>2017</v>
      </c>
      <c r="B1875" s="12" t="s">
        <v>1163</v>
      </c>
    </row>
    <row r="1876" spans="1:2" x14ac:dyDescent="0.25">
      <c r="A1876" s="13">
        <v>2017</v>
      </c>
      <c r="B1876" s="14" t="s">
        <v>537</v>
      </c>
    </row>
    <row r="1877" spans="1:2" x14ac:dyDescent="0.25">
      <c r="A1877" s="11">
        <v>2017</v>
      </c>
      <c r="B1877" s="12" t="s">
        <v>2423</v>
      </c>
    </row>
    <row r="1878" spans="1:2" x14ac:dyDescent="0.25">
      <c r="A1878" s="13">
        <v>2017</v>
      </c>
      <c r="B1878" s="14" t="s">
        <v>1738</v>
      </c>
    </row>
    <row r="1879" spans="1:2" x14ac:dyDescent="0.25">
      <c r="A1879" s="13">
        <v>2017</v>
      </c>
      <c r="B1879" s="14" t="s">
        <v>233</v>
      </c>
    </row>
    <row r="1880" spans="1:2" x14ac:dyDescent="0.25">
      <c r="A1880" s="13">
        <v>2017</v>
      </c>
      <c r="B1880" s="14" t="s">
        <v>1513</v>
      </c>
    </row>
    <row r="1881" spans="1:2" x14ac:dyDescent="0.25">
      <c r="A1881" s="13">
        <v>2017</v>
      </c>
      <c r="B1881" s="14" t="s">
        <v>2294</v>
      </c>
    </row>
    <row r="1882" spans="1:2" x14ac:dyDescent="0.25">
      <c r="A1882" s="11">
        <v>2017</v>
      </c>
      <c r="B1882" s="12" t="s">
        <v>352</v>
      </c>
    </row>
    <row r="1883" spans="1:2" x14ac:dyDescent="0.25">
      <c r="A1883" s="11">
        <v>2017</v>
      </c>
      <c r="B1883" s="12" t="s">
        <v>1446</v>
      </c>
    </row>
    <row r="1884" spans="1:2" x14ac:dyDescent="0.25">
      <c r="A1884" s="11">
        <v>2017</v>
      </c>
      <c r="B1884" s="12" t="s">
        <v>107</v>
      </c>
    </row>
    <row r="1885" spans="1:2" x14ac:dyDescent="0.25">
      <c r="A1885" s="11">
        <v>2017</v>
      </c>
      <c r="B1885" s="12" t="s">
        <v>1463</v>
      </c>
    </row>
    <row r="1886" spans="1:2" x14ac:dyDescent="0.25">
      <c r="A1886" s="11">
        <v>2017</v>
      </c>
      <c r="B1886" s="12" t="s">
        <v>2117</v>
      </c>
    </row>
    <row r="1887" spans="1:2" x14ac:dyDescent="0.25">
      <c r="A1887" s="13">
        <v>2017</v>
      </c>
      <c r="B1887" s="14" t="s">
        <v>2365</v>
      </c>
    </row>
    <row r="1888" spans="1:2" x14ac:dyDescent="0.25">
      <c r="A1888" s="13">
        <v>2017</v>
      </c>
      <c r="B1888" s="14" t="s">
        <v>197</v>
      </c>
    </row>
    <row r="1889" spans="1:2" x14ac:dyDescent="0.25">
      <c r="A1889" s="11">
        <v>2017</v>
      </c>
      <c r="B1889" s="12" t="s">
        <v>784</v>
      </c>
    </row>
    <row r="1890" spans="1:2" x14ac:dyDescent="0.25">
      <c r="A1890" s="13">
        <v>2017</v>
      </c>
      <c r="B1890" s="14" t="s">
        <v>401</v>
      </c>
    </row>
    <row r="1891" spans="1:2" x14ac:dyDescent="0.25">
      <c r="A1891" s="11">
        <v>2017</v>
      </c>
      <c r="B1891" s="12" t="s">
        <v>204</v>
      </c>
    </row>
    <row r="1892" spans="1:2" x14ac:dyDescent="0.25">
      <c r="A1892" s="13">
        <v>2017</v>
      </c>
      <c r="B1892" s="14" t="s">
        <v>659</v>
      </c>
    </row>
    <row r="1893" spans="1:2" x14ac:dyDescent="0.25">
      <c r="A1893" s="11">
        <v>2017</v>
      </c>
      <c r="B1893" s="12" t="s">
        <v>1788</v>
      </c>
    </row>
    <row r="1894" spans="1:2" x14ac:dyDescent="0.25">
      <c r="A1894" s="11">
        <v>2017</v>
      </c>
      <c r="B1894" s="12" t="s">
        <v>1131</v>
      </c>
    </row>
    <row r="1895" spans="1:2" x14ac:dyDescent="0.25">
      <c r="A1895" s="13">
        <v>2017</v>
      </c>
      <c r="B1895" s="14" t="s">
        <v>736</v>
      </c>
    </row>
    <row r="1896" spans="1:2" x14ac:dyDescent="0.25">
      <c r="A1896" s="11">
        <v>2017</v>
      </c>
      <c r="B1896" s="12" t="s">
        <v>2209</v>
      </c>
    </row>
    <row r="1897" spans="1:2" x14ac:dyDescent="0.25">
      <c r="A1897" s="13">
        <v>2017</v>
      </c>
      <c r="B1897" s="14" t="s">
        <v>523</v>
      </c>
    </row>
    <row r="1898" spans="1:2" x14ac:dyDescent="0.25">
      <c r="A1898" s="13">
        <v>2017</v>
      </c>
      <c r="B1898" s="14" t="s">
        <v>1161</v>
      </c>
    </row>
    <row r="1899" spans="1:2" x14ac:dyDescent="0.25">
      <c r="A1899" s="11">
        <v>2017</v>
      </c>
      <c r="B1899" s="12" t="s">
        <v>935</v>
      </c>
    </row>
    <row r="1900" spans="1:2" x14ac:dyDescent="0.25">
      <c r="A1900" s="13">
        <v>2017</v>
      </c>
      <c r="B1900" s="14" t="s">
        <v>1027</v>
      </c>
    </row>
    <row r="1901" spans="1:2" x14ac:dyDescent="0.25">
      <c r="A1901" s="11">
        <v>2017</v>
      </c>
      <c r="B1901" s="12" t="s">
        <v>1696</v>
      </c>
    </row>
    <row r="1902" spans="1:2" x14ac:dyDescent="0.25">
      <c r="A1902" s="11">
        <v>2017</v>
      </c>
      <c r="B1902" s="12" t="s">
        <v>225</v>
      </c>
    </row>
    <row r="1903" spans="1:2" x14ac:dyDescent="0.25">
      <c r="A1903" s="13">
        <v>2017</v>
      </c>
      <c r="B1903" s="14" t="s">
        <v>1547</v>
      </c>
    </row>
    <row r="1904" spans="1:2" x14ac:dyDescent="0.25">
      <c r="A1904" s="13">
        <v>2017</v>
      </c>
      <c r="B1904" s="14" t="s">
        <v>590</v>
      </c>
    </row>
    <row r="1905" spans="1:2" x14ac:dyDescent="0.25">
      <c r="A1905" s="11">
        <v>2017</v>
      </c>
      <c r="B1905" s="12" t="s">
        <v>925</v>
      </c>
    </row>
    <row r="1906" spans="1:2" x14ac:dyDescent="0.25">
      <c r="A1906" s="11">
        <v>2017</v>
      </c>
      <c r="B1906" s="12" t="s">
        <v>1900</v>
      </c>
    </row>
    <row r="1907" spans="1:2" x14ac:dyDescent="0.25">
      <c r="A1907" s="13">
        <v>2017</v>
      </c>
      <c r="B1907" s="14" t="s">
        <v>293</v>
      </c>
    </row>
    <row r="1908" spans="1:2" x14ac:dyDescent="0.25">
      <c r="A1908" s="13">
        <v>2017</v>
      </c>
      <c r="B1908" s="14" t="s">
        <v>241</v>
      </c>
    </row>
    <row r="1909" spans="1:2" x14ac:dyDescent="0.25">
      <c r="A1909" s="11">
        <v>2017</v>
      </c>
      <c r="B1909" s="12" t="s">
        <v>945</v>
      </c>
    </row>
    <row r="1910" spans="1:2" x14ac:dyDescent="0.25">
      <c r="A1910" s="13">
        <v>2017</v>
      </c>
      <c r="B1910" s="14" t="s">
        <v>1097</v>
      </c>
    </row>
    <row r="1911" spans="1:2" x14ac:dyDescent="0.25">
      <c r="A1911" s="13">
        <v>2017</v>
      </c>
      <c r="B1911" s="14" t="s">
        <v>2271</v>
      </c>
    </row>
    <row r="1912" spans="1:2" x14ac:dyDescent="0.25">
      <c r="A1912" s="13">
        <v>2017</v>
      </c>
      <c r="B1912" s="14" t="s">
        <v>1369</v>
      </c>
    </row>
    <row r="1913" spans="1:2" x14ac:dyDescent="0.25">
      <c r="A1913" s="13">
        <v>2017</v>
      </c>
      <c r="B1913" s="14" t="s">
        <v>788</v>
      </c>
    </row>
    <row r="1914" spans="1:2" x14ac:dyDescent="0.25">
      <c r="A1914" s="11">
        <v>2017</v>
      </c>
      <c r="B1914" s="12" t="s">
        <v>973</v>
      </c>
    </row>
    <row r="1915" spans="1:2" x14ac:dyDescent="0.25">
      <c r="A1915" s="11">
        <v>2017</v>
      </c>
      <c r="B1915" s="12" t="s">
        <v>1933</v>
      </c>
    </row>
    <row r="1916" spans="1:2" x14ac:dyDescent="0.25">
      <c r="A1916" s="11">
        <v>2017</v>
      </c>
      <c r="B1916" s="12" t="s">
        <v>2246</v>
      </c>
    </row>
    <row r="1917" spans="1:2" x14ac:dyDescent="0.25">
      <c r="A1917" s="11">
        <v>2017</v>
      </c>
      <c r="B1917" s="12" t="s">
        <v>2318</v>
      </c>
    </row>
    <row r="1918" spans="1:2" x14ac:dyDescent="0.25">
      <c r="A1918" s="13">
        <v>2017</v>
      </c>
      <c r="B1918" s="14" t="s">
        <v>1417</v>
      </c>
    </row>
    <row r="1919" spans="1:2" x14ac:dyDescent="0.25">
      <c r="A1919" s="13">
        <v>2017</v>
      </c>
      <c r="B1919" s="14" t="s">
        <v>921</v>
      </c>
    </row>
    <row r="1920" spans="1:2" x14ac:dyDescent="0.25">
      <c r="A1920" s="11">
        <v>2017</v>
      </c>
      <c r="B1920" s="12" t="s">
        <v>977</v>
      </c>
    </row>
    <row r="1921" spans="1:2" x14ac:dyDescent="0.25">
      <c r="A1921" s="11">
        <v>2017</v>
      </c>
      <c r="B1921" s="12" t="s">
        <v>695</v>
      </c>
    </row>
    <row r="1922" spans="1:2" x14ac:dyDescent="0.25">
      <c r="A1922" s="13">
        <v>2017</v>
      </c>
      <c r="B1922" s="14" t="s">
        <v>1234</v>
      </c>
    </row>
    <row r="1923" spans="1:2" x14ac:dyDescent="0.25">
      <c r="A1923" s="11">
        <v>2017</v>
      </c>
      <c r="B1923" s="12" t="s">
        <v>227</v>
      </c>
    </row>
    <row r="1924" spans="1:2" x14ac:dyDescent="0.25">
      <c r="A1924" s="13">
        <v>2017</v>
      </c>
      <c r="B1924" s="14" t="s">
        <v>824</v>
      </c>
    </row>
    <row r="1925" spans="1:2" x14ac:dyDescent="0.25">
      <c r="A1925" s="13">
        <v>2017</v>
      </c>
      <c r="B1925" s="14" t="s">
        <v>2124</v>
      </c>
    </row>
    <row r="1926" spans="1:2" x14ac:dyDescent="0.25">
      <c r="A1926" s="13">
        <v>2017</v>
      </c>
      <c r="B1926" s="14" t="s">
        <v>2298</v>
      </c>
    </row>
    <row r="1927" spans="1:2" x14ac:dyDescent="0.25">
      <c r="A1927" s="13">
        <v>2017</v>
      </c>
      <c r="B1927" s="14" t="s">
        <v>556</v>
      </c>
    </row>
    <row r="1928" spans="1:2" x14ac:dyDescent="0.25">
      <c r="A1928" s="13">
        <v>2017</v>
      </c>
      <c r="B1928" s="14" t="s">
        <v>1320</v>
      </c>
    </row>
    <row r="1929" spans="1:2" x14ac:dyDescent="0.25">
      <c r="A1929" s="11">
        <v>2017</v>
      </c>
      <c r="B1929" s="12" t="s">
        <v>2242</v>
      </c>
    </row>
    <row r="1930" spans="1:2" x14ac:dyDescent="0.25">
      <c r="A1930" s="13">
        <v>2017</v>
      </c>
      <c r="B1930" s="14" t="s">
        <v>490</v>
      </c>
    </row>
    <row r="1931" spans="1:2" x14ac:dyDescent="0.25">
      <c r="A1931" s="13">
        <v>2017</v>
      </c>
      <c r="B1931" s="14" t="s">
        <v>771</v>
      </c>
    </row>
    <row r="1932" spans="1:2" x14ac:dyDescent="0.25">
      <c r="A1932" s="11">
        <v>2017</v>
      </c>
      <c r="B1932" s="12" t="s">
        <v>915</v>
      </c>
    </row>
    <row r="1933" spans="1:2" x14ac:dyDescent="0.25">
      <c r="A1933" s="11">
        <v>2017</v>
      </c>
      <c r="B1933" s="12" t="s">
        <v>143</v>
      </c>
    </row>
    <row r="1934" spans="1:2" x14ac:dyDescent="0.25">
      <c r="A1934" s="11">
        <v>2017</v>
      </c>
      <c r="B1934" s="12" t="s">
        <v>1517</v>
      </c>
    </row>
    <row r="1935" spans="1:2" x14ac:dyDescent="0.25">
      <c r="A1935" s="13">
        <v>2017</v>
      </c>
      <c r="B1935" s="14" t="s">
        <v>1791</v>
      </c>
    </row>
    <row r="1936" spans="1:2" x14ac:dyDescent="0.25">
      <c r="A1936" s="13">
        <v>2017</v>
      </c>
      <c r="B1936" s="14" t="s">
        <v>9</v>
      </c>
    </row>
    <row r="1937" spans="1:2" x14ac:dyDescent="0.25">
      <c r="A1937" s="13">
        <v>2017</v>
      </c>
      <c r="B1937" s="14" t="s">
        <v>1593</v>
      </c>
    </row>
    <row r="1938" spans="1:2" x14ac:dyDescent="0.25">
      <c r="A1938" s="11">
        <v>2017</v>
      </c>
      <c r="B1938" s="12" t="s">
        <v>1373</v>
      </c>
    </row>
    <row r="1939" spans="1:2" x14ac:dyDescent="0.25">
      <c r="A1939" s="11">
        <v>2017</v>
      </c>
      <c r="B1939" s="12" t="s">
        <v>1883</v>
      </c>
    </row>
    <row r="1940" spans="1:2" x14ac:dyDescent="0.25">
      <c r="A1940" s="11">
        <v>2017</v>
      </c>
      <c r="B1940" s="12" t="s">
        <v>2657</v>
      </c>
    </row>
    <row r="1941" spans="1:2" x14ac:dyDescent="0.25">
      <c r="A1941" s="11">
        <v>2017</v>
      </c>
      <c r="B1941" s="12" t="s">
        <v>530</v>
      </c>
    </row>
    <row r="1942" spans="1:2" x14ac:dyDescent="0.25">
      <c r="A1942" s="13">
        <v>2017</v>
      </c>
      <c r="B1942" s="14" t="s">
        <v>1771</v>
      </c>
    </row>
    <row r="1943" spans="1:2" x14ac:dyDescent="0.25">
      <c r="A1943" s="11">
        <v>2017</v>
      </c>
      <c r="B1943" s="12" t="s">
        <v>2115</v>
      </c>
    </row>
    <row r="1944" spans="1:2" x14ac:dyDescent="0.25">
      <c r="A1944" s="11">
        <v>2017</v>
      </c>
      <c r="B1944" s="12" t="s">
        <v>2447</v>
      </c>
    </row>
    <row r="1945" spans="1:2" x14ac:dyDescent="0.25">
      <c r="A1945" s="11">
        <v>2017</v>
      </c>
      <c r="B1945" s="12" t="s">
        <v>1863</v>
      </c>
    </row>
    <row r="1946" spans="1:2" x14ac:dyDescent="0.25">
      <c r="A1946" s="13">
        <v>2017</v>
      </c>
      <c r="B1946" s="14" t="s">
        <v>1548</v>
      </c>
    </row>
    <row r="1947" spans="1:2" x14ac:dyDescent="0.25">
      <c r="A1947" s="13">
        <v>2017</v>
      </c>
      <c r="B1947" s="14" t="s">
        <v>2162</v>
      </c>
    </row>
    <row r="1948" spans="1:2" x14ac:dyDescent="0.25">
      <c r="A1948" s="13">
        <v>2017</v>
      </c>
      <c r="B1948" s="14" t="s">
        <v>1723</v>
      </c>
    </row>
    <row r="1949" spans="1:2" x14ac:dyDescent="0.25">
      <c r="A1949" s="13">
        <v>2017</v>
      </c>
      <c r="B1949" s="14" t="s">
        <v>2510</v>
      </c>
    </row>
    <row r="1950" spans="1:2" x14ac:dyDescent="0.25">
      <c r="A1950" s="11">
        <v>2017</v>
      </c>
      <c r="B1950" s="12" t="s">
        <v>1178</v>
      </c>
    </row>
    <row r="1951" spans="1:2" x14ac:dyDescent="0.25">
      <c r="A1951" s="13">
        <v>2017</v>
      </c>
      <c r="B1951" s="14" t="s">
        <v>1898</v>
      </c>
    </row>
    <row r="1952" spans="1:2" x14ac:dyDescent="0.25">
      <c r="A1952" s="13">
        <v>2017</v>
      </c>
      <c r="B1952" s="14" t="s">
        <v>1618</v>
      </c>
    </row>
    <row r="1953" spans="1:2" x14ac:dyDescent="0.25">
      <c r="A1953" s="11">
        <v>2017</v>
      </c>
      <c r="B1953" s="12" t="s">
        <v>1571</v>
      </c>
    </row>
    <row r="1954" spans="1:2" x14ac:dyDescent="0.25">
      <c r="A1954" s="13">
        <v>2017</v>
      </c>
      <c r="B1954" s="14" t="s">
        <v>2107</v>
      </c>
    </row>
    <row r="1955" spans="1:2" x14ac:dyDescent="0.25">
      <c r="A1955" s="11">
        <v>2017</v>
      </c>
      <c r="B1955" s="12" t="s">
        <v>576</v>
      </c>
    </row>
    <row r="1956" spans="1:2" x14ac:dyDescent="0.25">
      <c r="A1956" s="11">
        <v>2017</v>
      </c>
      <c r="B1956" s="12" t="s">
        <v>947</v>
      </c>
    </row>
    <row r="1957" spans="1:2" x14ac:dyDescent="0.25">
      <c r="A1957" s="11">
        <v>2017</v>
      </c>
      <c r="B1957" s="12" t="s">
        <v>452</v>
      </c>
    </row>
    <row r="1958" spans="1:2" x14ac:dyDescent="0.25">
      <c r="A1958" s="13">
        <v>2017</v>
      </c>
      <c r="B1958" s="14" t="s">
        <v>1722</v>
      </c>
    </row>
    <row r="1959" spans="1:2" x14ac:dyDescent="0.25">
      <c r="A1959" s="13">
        <v>2017</v>
      </c>
      <c r="B1959" s="14" t="s">
        <v>1385</v>
      </c>
    </row>
    <row r="1960" spans="1:2" x14ac:dyDescent="0.25">
      <c r="A1960" s="11">
        <v>2017</v>
      </c>
      <c r="B1960" s="12" t="s">
        <v>1584</v>
      </c>
    </row>
    <row r="1961" spans="1:2" x14ac:dyDescent="0.25">
      <c r="A1961" s="13">
        <v>2017</v>
      </c>
      <c r="B1961" s="14" t="s">
        <v>509</v>
      </c>
    </row>
    <row r="1962" spans="1:2" x14ac:dyDescent="0.25">
      <c r="A1962" s="11">
        <v>2017</v>
      </c>
      <c r="B1962" s="12" t="s">
        <v>2381</v>
      </c>
    </row>
    <row r="1963" spans="1:2" x14ac:dyDescent="0.25">
      <c r="A1963" s="11">
        <v>2017</v>
      </c>
      <c r="B1963" s="12" t="s">
        <v>2429</v>
      </c>
    </row>
    <row r="1964" spans="1:2" x14ac:dyDescent="0.25">
      <c r="A1964" s="13">
        <v>2017</v>
      </c>
      <c r="B1964" s="14" t="s">
        <v>2319</v>
      </c>
    </row>
    <row r="1965" spans="1:2" x14ac:dyDescent="0.25">
      <c r="A1965" s="11">
        <v>2017</v>
      </c>
      <c r="B1965" s="12" t="s">
        <v>483</v>
      </c>
    </row>
    <row r="1966" spans="1:2" x14ac:dyDescent="0.25">
      <c r="A1966" s="13">
        <v>2017</v>
      </c>
      <c r="B1966" s="14" t="s">
        <v>1277</v>
      </c>
    </row>
    <row r="1967" spans="1:2" x14ac:dyDescent="0.25">
      <c r="A1967" s="11">
        <v>2017</v>
      </c>
      <c r="B1967" s="12" t="s">
        <v>492</v>
      </c>
    </row>
    <row r="1968" spans="1:2" x14ac:dyDescent="0.25">
      <c r="A1968" s="13">
        <v>2017</v>
      </c>
      <c r="B1968" s="14" t="s">
        <v>1099</v>
      </c>
    </row>
    <row r="1969" spans="1:2" x14ac:dyDescent="0.25">
      <c r="A1969" s="11">
        <v>2017</v>
      </c>
      <c r="B1969" s="12" t="s">
        <v>1677</v>
      </c>
    </row>
    <row r="1970" spans="1:2" x14ac:dyDescent="0.25">
      <c r="A1970" s="13">
        <v>2017</v>
      </c>
      <c r="B1970" s="14" t="s">
        <v>256</v>
      </c>
    </row>
    <row r="1971" spans="1:2" x14ac:dyDescent="0.25">
      <c r="A1971" s="11">
        <v>2017</v>
      </c>
      <c r="B1971" s="12" t="s">
        <v>2183</v>
      </c>
    </row>
    <row r="1972" spans="1:2" x14ac:dyDescent="0.25">
      <c r="A1972" s="13">
        <v>2017</v>
      </c>
      <c r="B1972" s="14" t="s">
        <v>2188</v>
      </c>
    </row>
    <row r="1973" spans="1:2" x14ac:dyDescent="0.25">
      <c r="A1973" s="13">
        <v>2017</v>
      </c>
      <c r="B1973" s="14" t="s">
        <v>1044</v>
      </c>
    </row>
    <row r="1974" spans="1:2" x14ac:dyDescent="0.25">
      <c r="A1974" s="11">
        <v>2017</v>
      </c>
      <c r="B1974" s="12" t="s">
        <v>2632</v>
      </c>
    </row>
    <row r="1975" spans="1:2" x14ac:dyDescent="0.25">
      <c r="A1975" s="11">
        <v>2017</v>
      </c>
      <c r="B1975" s="12" t="s">
        <v>2088</v>
      </c>
    </row>
    <row r="1976" spans="1:2" x14ac:dyDescent="0.25">
      <c r="A1976" s="13">
        <v>2017</v>
      </c>
      <c r="B1976" s="14" t="s">
        <v>275</v>
      </c>
    </row>
    <row r="1977" spans="1:2" x14ac:dyDescent="0.25">
      <c r="A1977" s="11">
        <v>2017</v>
      </c>
      <c r="B1977" s="12" t="s">
        <v>1371</v>
      </c>
    </row>
    <row r="1978" spans="1:2" x14ac:dyDescent="0.25">
      <c r="A1978" s="13">
        <v>2017</v>
      </c>
      <c r="B1978" s="14" t="s">
        <v>1457</v>
      </c>
    </row>
    <row r="1979" spans="1:2" x14ac:dyDescent="0.25">
      <c r="A1979" s="13">
        <v>2017</v>
      </c>
      <c r="B1979" s="14" t="s">
        <v>1671</v>
      </c>
    </row>
    <row r="1980" spans="1:2" x14ac:dyDescent="0.25">
      <c r="A1980" s="11">
        <v>2017</v>
      </c>
      <c r="B1980" s="12" t="s">
        <v>2100</v>
      </c>
    </row>
    <row r="1981" spans="1:2" x14ac:dyDescent="0.25">
      <c r="A1981" s="13">
        <v>2017</v>
      </c>
      <c r="B1981" s="14" t="s">
        <v>69</v>
      </c>
    </row>
    <row r="1982" spans="1:2" x14ac:dyDescent="0.25">
      <c r="A1982" s="13">
        <v>2017</v>
      </c>
      <c r="B1982" s="14" t="s">
        <v>218</v>
      </c>
    </row>
    <row r="1983" spans="1:2" x14ac:dyDescent="0.25">
      <c r="A1983" s="13">
        <v>2017</v>
      </c>
      <c r="B1983" s="14" t="s">
        <v>1393</v>
      </c>
    </row>
    <row r="1984" spans="1:2" x14ac:dyDescent="0.25">
      <c r="A1984" s="11">
        <v>2017</v>
      </c>
      <c r="B1984" s="12" t="s">
        <v>1359</v>
      </c>
    </row>
    <row r="1985" spans="1:2" x14ac:dyDescent="0.25">
      <c r="A1985" s="13">
        <v>2017</v>
      </c>
      <c r="B1985" s="14" t="s">
        <v>208</v>
      </c>
    </row>
    <row r="1986" spans="1:2" x14ac:dyDescent="0.25">
      <c r="A1986" s="13">
        <v>2017</v>
      </c>
      <c r="B1986" s="14" t="s">
        <v>983</v>
      </c>
    </row>
    <row r="1987" spans="1:2" x14ac:dyDescent="0.25">
      <c r="A1987" s="13">
        <v>2017</v>
      </c>
      <c r="B1987" s="14" t="s">
        <v>592</v>
      </c>
    </row>
    <row r="1988" spans="1:2" x14ac:dyDescent="0.25">
      <c r="A1988" s="13">
        <v>2017</v>
      </c>
      <c r="B1988" s="14" t="s">
        <v>671</v>
      </c>
    </row>
    <row r="1989" spans="1:2" x14ac:dyDescent="0.25">
      <c r="A1989" s="11">
        <v>2017</v>
      </c>
      <c r="B1989" s="12" t="s">
        <v>2550</v>
      </c>
    </row>
    <row r="1990" spans="1:2" x14ac:dyDescent="0.25">
      <c r="A1990" s="13">
        <v>2017</v>
      </c>
      <c r="B1990" s="14" t="s">
        <v>533</v>
      </c>
    </row>
    <row r="1991" spans="1:2" x14ac:dyDescent="0.25">
      <c r="A1991" s="13">
        <v>2017</v>
      </c>
      <c r="B1991" s="14" t="s">
        <v>2432</v>
      </c>
    </row>
    <row r="1992" spans="1:2" x14ac:dyDescent="0.25">
      <c r="A1992" s="11">
        <v>2017</v>
      </c>
      <c r="B1992" s="12" t="s">
        <v>1474</v>
      </c>
    </row>
    <row r="1993" spans="1:2" x14ac:dyDescent="0.25">
      <c r="A1993" s="13">
        <v>2017</v>
      </c>
      <c r="B1993" s="14" t="s">
        <v>1800</v>
      </c>
    </row>
    <row r="1994" spans="1:2" x14ac:dyDescent="0.25">
      <c r="A1994" s="11">
        <v>2017</v>
      </c>
      <c r="B1994" s="12" t="s">
        <v>450</v>
      </c>
    </row>
    <row r="1995" spans="1:2" x14ac:dyDescent="0.25">
      <c r="A1995" s="13">
        <v>2017</v>
      </c>
      <c r="B1995" s="14" t="s">
        <v>2259</v>
      </c>
    </row>
    <row r="1996" spans="1:2" x14ac:dyDescent="0.25">
      <c r="A1996" s="11">
        <v>2017</v>
      </c>
      <c r="B1996" s="12" t="s">
        <v>2474</v>
      </c>
    </row>
    <row r="1997" spans="1:2" x14ac:dyDescent="0.25">
      <c r="A1997" s="13">
        <v>2017</v>
      </c>
      <c r="B1997" s="14" t="s">
        <v>923</v>
      </c>
    </row>
    <row r="1998" spans="1:2" x14ac:dyDescent="0.25">
      <c r="A1998" s="13">
        <v>2017</v>
      </c>
      <c r="B1998" s="14" t="s">
        <v>1688</v>
      </c>
    </row>
    <row r="1999" spans="1:2" x14ac:dyDescent="0.25">
      <c r="A1999" s="11">
        <v>2017</v>
      </c>
      <c r="B1999" s="12" t="s">
        <v>1301</v>
      </c>
    </row>
    <row r="2000" spans="1:2" x14ac:dyDescent="0.25">
      <c r="A2000" s="13">
        <v>2017</v>
      </c>
      <c r="B2000" s="14" t="s">
        <v>394</v>
      </c>
    </row>
    <row r="2001" spans="1:2" x14ac:dyDescent="0.25">
      <c r="A2001" s="11">
        <v>2017</v>
      </c>
      <c r="B2001" s="12" t="s">
        <v>1635</v>
      </c>
    </row>
    <row r="2002" spans="1:2" x14ac:dyDescent="0.25">
      <c r="A2002" s="11">
        <v>2017</v>
      </c>
      <c r="B2002" s="12" t="s">
        <v>285</v>
      </c>
    </row>
    <row r="2003" spans="1:2" x14ac:dyDescent="0.25">
      <c r="A2003" s="11">
        <v>2017</v>
      </c>
      <c r="B2003" s="12" t="s">
        <v>363</v>
      </c>
    </row>
    <row r="2004" spans="1:2" x14ac:dyDescent="0.25">
      <c r="A2004" s="11">
        <v>2017</v>
      </c>
      <c r="B2004" s="12" t="s">
        <v>2326</v>
      </c>
    </row>
    <row r="2005" spans="1:2" x14ac:dyDescent="0.25">
      <c r="A2005" s="13">
        <v>2017</v>
      </c>
      <c r="B2005" s="14" t="s">
        <v>2661</v>
      </c>
    </row>
    <row r="2006" spans="1:2" x14ac:dyDescent="0.25">
      <c r="A2006" s="11">
        <v>2017</v>
      </c>
      <c r="B2006" s="12" t="s">
        <v>2406</v>
      </c>
    </row>
    <row r="2007" spans="1:2" x14ac:dyDescent="0.25">
      <c r="A2007" s="11">
        <v>2017</v>
      </c>
      <c r="B2007" s="12" t="s">
        <v>813</v>
      </c>
    </row>
    <row r="2008" spans="1:2" x14ac:dyDescent="0.25">
      <c r="A2008" s="13">
        <v>2017</v>
      </c>
      <c r="B2008" s="14" t="s">
        <v>664</v>
      </c>
    </row>
    <row r="2009" spans="1:2" x14ac:dyDescent="0.25">
      <c r="A2009" s="11">
        <v>2017</v>
      </c>
      <c r="B2009" s="12" t="s">
        <v>2091</v>
      </c>
    </row>
    <row r="2010" spans="1:2" x14ac:dyDescent="0.25">
      <c r="A2010" s="13">
        <v>2017</v>
      </c>
      <c r="B2010" s="14" t="s">
        <v>2060</v>
      </c>
    </row>
    <row r="2011" spans="1:2" x14ac:dyDescent="0.25">
      <c r="A2011" s="13">
        <v>2017</v>
      </c>
      <c r="B2011" s="14" t="s">
        <v>176</v>
      </c>
    </row>
    <row r="2012" spans="1:2" x14ac:dyDescent="0.25">
      <c r="A2012" s="11">
        <v>2017</v>
      </c>
      <c r="B2012" s="12" t="s">
        <v>1669</v>
      </c>
    </row>
    <row r="2013" spans="1:2" x14ac:dyDescent="0.25">
      <c r="A2013" s="11">
        <v>2017</v>
      </c>
      <c r="B2013" s="12" t="s">
        <v>2665</v>
      </c>
    </row>
    <row r="2014" spans="1:2" x14ac:dyDescent="0.25">
      <c r="A2014" s="13">
        <v>2017</v>
      </c>
      <c r="B2014" s="14" t="s">
        <v>2101</v>
      </c>
    </row>
    <row r="2015" spans="1:2" x14ac:dyDescent="0.25">
      <c r="A2015" s="11">
        <v>2017</v>
      </c>
      <c r="B2015" s="12" t="s">
        <v>32</v>
      </c>
    </row>
    <row r="2016" spans="1:2" x14ac:dyDescent="0.25">
      <c r="A2016" s="13">
        <v>2017</v>
      </c>
      <c r="B2016" s="14" t="s">
        <v>122</v>
      </c>
    </row>
    <row r="2017" spans="1:2" x14ac:dyDescent="0.25">
      <c r="A2017" s="13">
        <v>2017</v>
      </c>
      <c r="B2017" s="14" t="s">
        <v>1633</v>
      </c>
    </row>
    <row r="2018" spans="1:2" x14ac:dyDescent="0.25">
      <c r="A2018" s="11">
        <v>2017</v>
      </c>
      <c r="B2018" s="12" t="s">
        <v>589</v>
      </c>
    </row>
    <row r="2019" spans="1:2" x14ac:dyDescent="0.25">
      <c r="A2019" s="13">
        <v>2017</v>
      </c>
      <c r="B2019" s="14" t="s">
        <v>1986</v>
      </c>
    </row>
    <row r="2020" spans="1:2" x14ac:dyDescent="0.25">
      <c r="A2020" s="11">
        <v>2017</v>
      </c>
      <c r="B2020" s="12" t="s">
        <v>1426</v>
      </c>
    </row>
    <row r="2021" spans="1:2" x14ac:dyDescent="0.25">
      <c r="A2021" s="13">
        <v>2017</v>
      </c>
      <c r="B2021" s="14" t="s">
        <v>1507</v>
      </c>
    </row>
    <row r="2022" spans="1:2" x14ac:dyDescent="0.25">
      <c r="A2022" s="13">
        <v>2017</v>
      </c>
      <c r="B2022" s="14" t="s">
        <v>2313</v>
      </c>
    </row>
    <row r="2023" spans="1:2" x14ac:dyDescent="0.25">
      <c r="A2023" s="11">
        <v>2017</v>
      </c>
      <c r="B2023" s="12" t="s">
        <v>1466</v>
      </c>
    </row>
    <row r="2024" spans="1:2" x14ac:dyDescent="0.25">
      <c r="A2024" s="13">
        <v>2017</v>
      </c>
      <c r="B2024" s="14" t="s">
        <v>475</v>
      </c>
    </row>
    <row r="2025" spans="1:2" x14ac:dyDescent="0.25">
      <c r="A2025" s="11">
        <v>2017</v>
      </c>
      <c r="B2025" s="12" t="s">
        <v>1343</v>
      </c>
    </row>
    <row r="2026" spans="1:2" x14ac:dyDescent="0.25">
      <c r="A2026" s="13">
        <v>2017</v>
      </c>
      <c r="B2026" s="14" t="s">
        <v>1361</v>
      </c>
    </row>
    <row r="2027" spans="1:2" x14ac:dyDescent="0.25">
      <c r="A2027" s="13">
        <v>2017</v>
      </c>
      <c r="B2027" s="14" t="s">
        <v>1258</v>
      </c>
    </row>
    <row r="2028" spans="1:2" x14ac:dyDescent="0.25">
      <c r="A2028" s="13">
        <v>2017</v>
      </c>
      <c r="B2028" s="14" t="s">
        <v>1009</v>
      </c>
    </row>
    <row r="2029" spans="1:2" x14ac:dyDescent="0.25">
      <c r="A2029" s="11">
        <v>2017</v>
      </c>
      <c r="B2029" s="12" t="s">
        <v>202</v>
      </c>
    </row>
    <row r="2030" spans="1:2" x14ac:dyDescent="0.25">
      <c r="A2030" s="11">
        <v>2017</v>
      </c>
      <c r="B2030" s="12" t="s">
        <v>583</v>
      </c>
    </row>
    <row r="2031" spans="1:2" x14ac:dyDescent="0.25">
      <c r="A2031" s="11">
        <v>2017</v>
      </c>
      <c r="B2031" s="12" t="s">
        <v>1676</v>
      </c>
    </row>
    <row r="2032" spans="1:2" x14ac:dyDescent="0.25">
      <c r="A2032" s="11">
        <v>2017</v>
      </c>
      <c r="B2032" s="12" t="s">
        <v>1699</v>
      </c>
    </row>
    <row r="2033" spans="1:2" x14ac:dyDescent="0.25">
      <c r="A2033" s="13">
        <v>2017</v>
      </c>
      <c r="B2033" s="14" t="s">
        <v>1885</v>
      </c>
    </row>
    <row r="2034" spans="1:2" x14ac:dyDescent="0.25">
      <c r="A2034" s="11">
        <v>2017</v>
      </c>
      <c r="B2034" s="12" t="s">
        <v>596</v>
      </c>
    </row>
    <row r="2035" spans="1:2" x14ac:dyDescent="0.25">
      <c r="A2035" s="11">
        <v>2017</v>
      </c>
      <c r="B2035" s="12" t="s">
        <v>1528</v>
      </c>
    </row>
    <row r="2036" spans="1:2" x14ac:dyDescent="0.25">
      <c r="A2036" s="13">
        <v>2017</v>
      </c>
      <c r="B2036" s="14" t="s">
        <v>1282</v>
      </c>
    </row>
    <row r="2037" spans="1:2" x14ac:dyDescent="0.25">
      <c r="A2037" s="11">
        <v>2017</v>
      </c>
      <c r="B2037" s="12" t="s">
        <v>2580</v>
      </c>
    </row>
    <row r="2038" spans="1:2" x14ac:dyDescent="0.25">
      <c r="A2038" s="13">
        <v>2017</v>
      </c>
      <c r="B2038" s="14" t="s">
        <v>1111</v>
      </c>
    </row>
    <row r="2039" spans="1:2" x14ac:dyDescent="0.25">
      <c r="A2039" s="11">
        <v>2017</v>
      </c>
      <c r="B2039" s="12" t="s">
        <v>1383</v>
      </c>
    </row>
    <row r="2040" spans="1:2" x14ac:dyDescent="0.25">
      <c r="A2040" s="13">
        <v>2017</v>
      </c>
      <c r="B2040" s="14" t="s">
        <v>1555</v>
      </c>
    </row>
    <row r="2041" spans="1:2" x14ac:dyDescent="0.25">
      <c r="A2041" s="13">
        <v>2017</v>
      </c>
      <c r="B2041" s="14" t="s">
        <v>963</v>
      </c>
    </row>
    <row r="2042" spans="1:2" x14ac:dyDescent="0.25">
      <c r="A2042" s="13">
        <v>2017</v>
      </c>
      <c r="B2042" s="14" t="s">
        <v>2270</v>
      </c>
    </row>
    <row r="2043" spans="1:2" x14ac:dyDescent="0.25">
      <c r="A2043" s="11">
        <v>2017</v>
      </c>
      <c r="B2043" s="12" t="s">
        <v>1012</v>
      </c>
    </row>
    <row r="2044" spans="1:2" x14ac:dyDescent="0.25">
      <c r="A2044" s="13">
        <v>2017</v>
      </c>
      <c r="B2044" s="14" t="s">
        <v>1519</v>
      </c>
    </row>
    <row r="2045" spans="1:2" x14ac:dyDescent="0.25">
      <c r="A2045" s="13">
        <v>2017</v>
      </c>
      <c r="B2045" s="14" t="s">
        <v>1429</v>
      </c>
    </row>
    <row r="2046" spans="1:2" x14ac:dyDescent="0.25">
      <c r="A2046" s="13">
        <v>2017</v>
      </c>
      <c r="B2046" s="14" t="s">
        <v>2669</v>
      </c>
    </row>
    <row r="2047" spans="1:2" x14ac:dyDescent="0.25">
      <c r="A2047" s="13">
        <v>2017</v>
      </c>
      <c r="B2047" s="14" t="s">
        <v>1663</v>
      </c>
    </row>
    <row r="2048" spans="1:2" x14ac:dyDescent="0.25">
      <c r="A2048" s="13">
        <v>2017</v>
      </c>
      <c r="B2048" s="14" t="s">
        <v>675</v>
      </c>
    </row>
    <row r="2049" spans="1:2" x14ac:dyDescent="0.25">
      <c r="A2049" s="13">
        <v>2017</v>
      </c>
      <c r="B2049" s="14" t="s">
        <v>1286</v>
      </c>
    </row>
    <row r="2050" spans="1:2" x14ac:dyDescent="0.25">
      <c r="A2050" s="13">
        <v>2017</v>
      </c>
      <c r="B2050" s="14" t="s">
        <v>343</v>
      </c>
    </row>
    <row r="2051" spans="1:2" x14ac:dyDescent="0.25">
      <c r="A2051" s="11">
        <v>2017</v>
      </c>
      <c r="B2051" s="12" t="s">
        <v>965</v>
      </c>
    </row>
    <row r="2052" spans="1:2" x14ac:dyDescent="0.25">
      <c r="A2052" s="11">
        <v>2017</v>
      </c>
      <c r="B2052" s="12" t="s">
        <v>2277</v>
      </c>
    </row>
    <row r="2053" spans="1:2" x14ac:dyDescent="0.25">
      <c r="A2053" s="11">
        <v>2017</v>
      </c>
      <c r="B2053" s="12" t="s">
        <v>2094</v>
      </c>
    </row>
    <row r="2054" spans="1:2" x14ac:dyDescent="0.25">
      <c r="A2054" s="11">
        <v>2017</v>
      </c>
      <c r="B2054" s="12" t="s">
        <v>883</v>
      </c>
    </row>
    <row r="2055" spans="1:2" x14ac:dyDescent="0.25">
      <c r="A2055" s="11">
        <v>2017</v>
      </c>
      <c r="B2055" s="12" t="s">
        <v>1891</v>
      </c>
    </row>
    <row r="2056" spans="1:2" x14ac:dyDescent="0.25">
      <c r="A2056" s="13">
        <v>2017</v>
      </c>
      <c r="B2056" s="14" t="s">
        <v>2205</v>
      </c>
    </row>
    <row r="2057" spans="1:2" x14ac:dyDescent="0.25">
      <c r="A2057" s="11">
        <v>2017</v>
      </c>
      <c r="B2057" s="12" t="s">
        <v>1122</v>
      </c>
    </row>
    <row r="2058" spans="1:2" x14ac:dyDescent="0.25">
      <c r="A2058" s="13">
        <v>2017</v>
      </c>
      <c r="B2058" s="14" t="s">
        <v>992</v>
      </c>
    </row>
    <row r="2059" spans="1:2" x14ac:dyDescent="0.25">
      <c r="A2059" s="11">
        <v>2017</v>
      </c>
      <c r="B2059" s="12" t="s">
        <v>612</v>
      </c>
    </row>
    <row r="2060" spans="1:2" x14ac:dyDescent="0.25">
      <c r="A2060" s="11">
        <v>2017</v>
      </c>
      <c r="B2060" s="12" t="s">
        <v>1631</v>
      </c>
    </row>
    <row r="2061" spans="1:2" x14ac:dyDescent="0.25">
      <c r="A2061" s="13">
        <v>2017</v>
      </c>
      <c r="B2061" s="14" t="s">
        <v>873</v>
      </c>
    </row>
    <row r="2062" spans="1:2" x14ac:dyDescent="0.25">
      <c r="A2062" s="11">
        <v>2017</v>
      </c>
      <c r="B2062" s="12" t="s">
        <v>131</v>
      </c>
    </row>
    <row r="2063" spans="1:2" x14ac:dyDescent="0.25">
      <c r="A2063" s="11">
        <v>2017</v>
      </c>
      <c r="B2063" s="12" t="s">
        <v>1541</v>
      </c>
    </row>
    <row r="2064" spans="1:2" x14ac:dyDescent="0.25">
      <c r="A2064" s="13">
        <v>2017</v>
      </c>
      <c r="B2064" s="14" t="s">
        <v>1610</v>
      </c>
    </row>
    <row r="2065" spans="1:2" x14ac:dyDescent="0.25">
      <c r="A2065" s="11">
        <v>2017</v>
      </c>
      <c r="B2065" s="12" t="s">
        <v>857</v>
      </c>
    </row>
    <row r="2066" spans="1:2" x14ac:dyDescent="0.25">
      <c r="A2066" s="11">
        <v>2017</v>
      </c>
      <c r="B2066" s="12" t="s">
        <v>1946</v>
      </c>
    </row>
    <row r="2067" spans="1:2" x14ac:dyDescent="0.25">
      <c r="A2067" s="13">
        <v>2017</v>
      </c>
      <c r="B2067" s="14" t="s">
        <v>1957</v>
      </c>
    </row>
    <row r="2068" spans="1:2" x14ac:dyDescent="0.25">
      <c r="A2068" s="11">
        <v>2017</v>
      </c>
      <c r="B2068" s="12" t="s">
        <v>815</v>
      </c>
    </row>
    <row r="2069" spans="1:2" x14ac:dyDescent="0.25">
      <c r="A2069" s="13">
        <v>2017</v>
      </c>
      <c r="B2069" s="14" t="s">
        <v>376</v>
      </c>
    </row>
    <row r="2070" spans="1:2" x14ac:dyDescent="0.25">
      <c r="A2070" s="11">
        <v>2017</v>
      </c>
      <c r="B2070" s="12" t="s">
        <v>820</v>
      </c>
    </row>
    <row r="2071" spans="1:2" x14ac:dyDescent="0.25">
      <c r="A2071" s="11">
        <v>2017</v>
      </c>
      <c r="B2071" s="12" t="s">
        <v>2244</v>
      </c>
    </row>
    <row r="2072" spans="1:2" x14ac:dyDescent="0.25">
      <c r="A2072" s="11">
        <v>2017</v>
      </c>
      <c r="B2072" s="12" t="s">
        <v>1916</v>
      </c>
    </row>
    <row r="2073" spans="1:2" x14ac:dyDescent="0.25">
      <c r="A2073" s="13">
        <v>2017</v>
      </c>
      <c r="B2073" s="14" t="s">
        <v>2174</v>
      </c>
    </row>
    <row r="2074" spans="1:2" x14ac:dyDescent="0.25">
      <c r="A2074" s="11">
        <v>2017</v>
      </c>
      <c r="B2074" s="12" t="s">
        <v>1198</v>
      </c>
    </row>
    <row r="2075" spans="1:2" x14ac:dyDescent="0.25">
      <c r="A2075" s="13">
        <v>2017</v>
      </c>
      <c r="B2075" s="14" t="s">
        <v>712</v>
      </c>
    </row>
    <row r="2076" spans="1:2" x14ac:dyDescent="0.25">
      <c r="A2076" s="13">
        <v>2017</v>
      </c>
      <c r="B2076" s="14" t="s">
        <v>2197</v>
      </c>
    </row>
    <row r="2077" spans="1:2" x14ac:dyDescent="0.25">
      <c r="A2077" s="11">
        <v>2017</v>
      </c>
      <c r="B2077" s="12" t="s">
        <v>1736</v>
      </c>
    </row>
    <row r="2078" spans="1:2" x14ac:dyDescent="0.25">
      <c r="A2078" s="13">
        <v>2017</v>
      </c>
      <c r="B2078" s="14" t="s">
        <v>2248</v>
      </c>
    </row>
    <row r="2079" spans="1:2" x14ac:dyDescent="0.25">
      <c r="A2079" s="11">
        <v>2017</v>
      </c>
      <c r="B2079" s="12" t="s">
        <v>2138</v>
      </c>
    </row>
    <row r="2080" spans="1:2" x14ac:dyDescent="0.25">
      <c r="A2080" s="13">
        <v>2017</v>
      </c>
      <c r="B2080" s="14" t="s">
        <v>2639</v>
      </c>
    </row>
    <row r="2081" spans="1:2" x14ac:dyDescent="0.25">
      <c r="A2081" s="13">
        <v>2017</v>
      </c>
      <c r="B2081" s="14" t="s">
        <v>1799</v>
      </c>
    </row>
    <row r="2082" spans="1:2" x14ac:dyDescent="0.25">
      <c r="A2082" s="11">
        <v>2017</v>
      </c>
      <c r="B2082" s="12" t="s">
        <v>683</v>
      </c>
    </row>
    <row r="2083" spans="1:2" x14ac:dyDescent="0.25">
      <c r="A2083" s="13">
        <v>2017</v>
      </c>
      <c r="B2083" s="14" t="s">
        <v>1521</v>
      </c>
    </row>
    <row r="2084" spans="1:2" x14ac:dyDescent="0.25">
      <c r="A2084" s="11">
        <v>2017</v>
      </c>
      <c r="B2084" s="12" t="s">
        <v>2176</v>
      </c>
    </row>
    <row r="2085" spans="1:2" x14ac:dyDescent="0.25">
      <c r="A2085" s="11">
        <v>2017</v>
      </c>
      <c r="B2085" s="12" t="s">
        <v>389</v>
      </c>
    </row>
    <row r="2086" spans="1:2" x14ac:dyDescent="0.25">
      <c r="A2086" s="13">
        <v>2017</v>
      </c>
      <c r="B2086" s="14" t="s">
        <v>319</v>
      </c>
    </row>
    <row r="2087" spans="1:2" x14ac:dyDescent="0.25">
      <c r="A2087" s="13">
        <v>2017</v>
      </c>
      <c r="B2087" s="14" t="s">
        <v>2466</v>
      </c>
    </row>
    <row r="2088" spans="1:2" x14ac:dyDescent="0.25">
      <c r="A2088" s="13">
        <v>2017</v>
      </c>
      <c r="B2088" s="14" t="s">
        <v>2383</v>
      </c>
    </row>
    <row r="2089" spans="1:2" x14ac:dyDescent="0.25">
      <c r="A2089" s="13">
        <v>2017</v>
      </c>
      <c r="B2089" s="14" t="s">
        <v>22</v>
      </c>
    </row>
    <row r="2090" spans="1:2" x14ac:dyDescent="0.25">
      <c r="A2090" s="11">
        <v>2017</v>
      </c>
      <c r="B2090" s="12" t="s">
        <v>1356</v>
      </c>
    </row>
    <row r="2091" spans="1:2" x14ac:dyDescent="0.25">
      <c r="A2091" s="13">
        <v>2017</v>
      </c>
      <c r="B2091" s="14" t="s">
        <v>128</v>
      </c>
    </row>
    <row r="2092" spans="1:2" x14ac:dyDescent="0.25">
      <c r="A2092" s="11">
        <v>2017</v>
      </c>
      <c r="B2092" s="12" t="s">
        <v>1751</v>
      </c>
    </row>
    <row r="2093" spans="1:2" x14ac:dyDescent="0.25">
      <c r="A2093" s="13">
        <v>2017</v>
      </c>
      <c r="B2093" s="14" t="s">
        <v>2573</v>
      </c>
    </row>
    <row r="2094" spans="1:2" x14ac:dyDescent="0.25">
      <c r="A2094" s="11">
        <v>2017</v>
      </c>
      <c r="B2094" s="12" t="s">
        <v>1152</v>
      </c>
    </row>
    <row r="2095" spans="1:2" x14ac:dyDescent="0.25">
      <c r="A2095" s="13">
        <v>2017</v>
      </c>
      <c r="B2095" s="14" t="s">
        <v>714</v>
      </c>
    </row>
    <row r="2096" spans="1:2" x14ac:dyDescent="0.25">
      <c r="A2096" s="13">
        <v>2017</v>
      </c>
      <c r="B2096" s="14" t="s">
        <v>277</v>
      </c>
    </row>
    <row r="2097" spans="1:2" x14ac:dyDescent="0.25">
      <c r="A2097" s="11">
        <v>2017</v>
      </c>
      <c r="B2097" s="12" t="s">
        <v>2412</v>
      </c>
    </row>
    <row r="2098" spans="1:2" x14ac:dyDescent="0.25">
      <c r="A2098" s="13">
        <v>2017</v>
      </c>
      <c r="B2098" s="14" t="s">
        <v>334</v>
      </c>
    </row>
    <row r="2099" spans="1:2" x14ac:dyDescent="0.25">
      <c r="A2099" s="11">
        <v>2017</v>
      </c>
      <c r="B2099" s="12" t="s">
        <v>1680</v>
      </c>
    </row>
    <row r="2100" spans="1:2" x14ac:dyDescent="0.25">
      <c r="A2100" s="13">
        <v>2017</v>
      </c>
      <c r="B2100" s="14" t="s">
        <v>2230</v>
      </c>
    </row>
    <row r="2101" spans="1:2" x14ac:dyDescent="0.25">
      <c r="A2101" s="11">
        <v>2017</v>
      </c>
      <c r="B2101" s="12" t="s">
        <v>1287</v>
      </c>
    </row>
    <row r="2102" spans="1:2" x14ac:dyDescent="0.25">
      <c r="A2102" s="13">
        <v>2017</v>
      </c>
      <c r="B2102" s="14" t="s">
        <v>1046</v>
      </c>
    </row>
    <row r="2103" spans="1:2" x14ac:dyDescent="0.25">
      <c r="A2103" s="11">
        <v>2017</v>
      </c>
      <c r="B2103" s="12" t="s">
        <v>1005</v>
      </c>
    </row>
    <row r="2104" spans="1:2" x14ac:dyDescent="0.25">
      <c r="A2104" s="13">
        <v>2017</v>
      </c>
      <c r="B2104" s="14" t="s">
        <v>1741</v>
      </c>
    </row>
    <row r="2105" spans="1:2" x14ac:dyDescent="0.25">
      <c r="A2105" s="11">
        <v>2017</v>
      </c>
      <c r="B2105" s="12" t="s">
        <v>424</v>
      </c>
    </row>
    <row r="2106" spans="1:2" x14ac:dyDescent="0.25">
      <c r="A2106" s="13">
        <v>2017</v>
      </c>
      <c r="B2106" s="14" t="s">
        <v>1614</v>
      </c>
    </row>
    <row r="2107" spans="1:2" x14ac:dyDescent="0.25">
      <c r="A2107" s="13">
        <v>2017</v>
      </c>
      <c r="B2107" s="14" t="s">
        <v>1801</v>
      </c>
    </row>
    <row r="2108" spans="1:2" x14ac:dyDescent="0.25">
      <c r="A2108" s="11">
        <v>2017</v>
      </c>
      <c r="B2108" s="12" t="s">
        <v>578</v>
      </c>
    </row>
    <row r="2109" spans="1:2" x14ac:dyDescent="0.25">
      <c r="A2109" s="11">
        <v>2017</v>
      </c>
      <c r="B2109" s="12" t="s">
        <v>1271</v>
      </c>
    </row>
    <row r="2110" spans="1:2" x14ac:dyDescent="0.25">
      <c r="A2110" s="13">
        <v>2017</v>
      </c>
      <c r="B2110" s="14" t="s">
        <v>1693</v>
      </c>
    </row>
    <row r="2111" spans="1:2" x14ac:dyDescent="0.25">
      <c r="A2111" s="11">
        <v>2017</v>
      </c>
      <c r="B2111" s="12" t="s">
        <v>1241</v>
      </c>
    </row>
    <row r="2112" spans="1:2" x14ac:dyDescent="0.25">
      <c r="A2112" s="11">
        <v>2017</v>
      </c>
      <c r="B2112" s="12" t="s">
        <v>587</v>
      </c>
    </row>
    <row r="2113" spans="1:2" x14ac:dyDescent="0.25">
      <c r="A2113" s="13">
        <v>2017</v>
      </c>
      <c r="B2113" s="14" t="s">
        <v>1471</v>
      </c>
    </row>
    <row r="2114" spans="1:2" x14ac:dyDescent="0.25">
      <c r="A2114" s="11">
        <v>2017</v>
      </c>
      <c r="B2114" s="12" t="s">
        <v>1074</v>
      </c>
    </row>
    <row r="2115" spans="1:2" x14ac:dyDescent="0.25">
      <c r="A2115" s="11">
        <v>2017</v>
      </c>
      <c r="B2115" s="12" t="s">
        <v>1413</v>
      </c>
    </row>
    <row r="2116" spans="1:2" x14ac:dyDescent="0.25">
      <c r="A2116" s="11">
        <v>2017</v>
      </c>
      <c r="B2116" s="12" t="s">
        <v>1907</v>
      </c>
    </row>
    <row r="2117" spans="1:2" x14ac:dyDescent="0.25">
      <c r="A2117" s="11">
        <v>2017</v>
      </c>
      <c r="B2117" s="12" t="s">
        <v>2253</v>
      </c>
    </row>
    <row r="2118" spans="1:2" x14ac:dyDescent="0.25">
      <c r="A2118" s="13">
        <v>2017</v>
      </c>
      <c r="B2118" s="14" t="s">
        <v>791</v>
      </c>
    </row>
    <row r="2119" spans="1:2" x14ac:dyDescent="0.25">
      <c r="A2119" s="13">
        <v>2017</v>
      </c>
      <c r="B2119" s="14" t="s">
        <v>514</v>
      </c>
    </row>
    <row r="2120" spans="1:2" x14ac:dyDescent="0.25">
      <c r="A2120" s="11">
        <v>2017</v>
      </c>
      <c r="B2120" s="12" t="s">
        <v>922</v>
      </c>
    </row>
    <row r="2121" spans="1:2" x14ac:dyDescent="0.25">
      <c r="A2121" s="13">
        <v>2017</v>
      </c>
      <c r="B2121" s="14" t="s">
        <v>562</v>
      </c>
    </row>
    <row r="2122" spans="1:2" x14ac:dyDescent="0.25">
      <c r="A2122" s="11">
        <v>2017</v>
      </c>
      <c r="B2122" s="12" t="s">
        <v>871</v>
      </c>
    </row>
    <row r="2123" spans="1:2" x14ac:dyDescent="0.25">
      <c r="A2123" s="13">
        <v>2017</v>
      </c>
      <c r="B2123" s="14" t="s">
        <v>1514</v>
      </c>
    </row>
    <row r="2124" spans="1:2" x14ac:dyDescent="0.25">
      <c r="A2124" s="11">
        <v>2017</v>
      </c>
      <c r="B2124" s="12" t="s">
        <v>1459</v>
      </c>
    </row>
    <row r="2125" spans="1:2" x14ac:dyDescent="0.25">
      <c r="A2125" s="13">
        <v>2017</v>
      </c>
      <c r="B2125" s="14" t="s">
        <v>940</v>
      </c>
    </row>
    <row r="2126" spans="1:2" x14ac:dyDescent="0.25">
      <c r="A2126" s="13">
        <v>2017</v>
      </c>
      <c r="B2126" s="14" t="s">
        <v>280</v>
      </c>
    </row>
    <row r="2127" spans="1:2" x14ac:dyDescent="0.25">
      <c r="A2127" s="13">
        <v>2017</v>
      </c>
      <c r="B2127" s="14" t="s">
        <v>2112</v>
      </c>
    </row>
    <row r="2128" spans="1:2" x14ac:dyDescent="0.25">
      <c r="A2128" s="11">
        <v>2017</v>
      </c>
      <c r="B2128" s="12" t="s">
        <v>879</v>
      </c>
    </row>
    <row r="2129" spans="1:2" x14ac:dyDescent="0.25">
      <c r="A2129" s="11">
        <v>2017</v>
      </c>
      <c r="B2129" s="12" t="s">
        <v>769</v>
      </c>
    </row>
    <row r="2130" spans="1:2" x14ac:dyDescent="0.25">
      <c r="A2130" s="11">
        <v>2017</v>
      </c>
      <c r="B2130" s="12" t="s">
        <v>803</v>
      </c>
    </row>
    <row r="2131" spans="1:2" x14ac:dyDescent="0.25">
      <c r="A2131" s="13">
        <v>2017</v>
      </c>
      <c r="B2131" s="14" t="s">
        <v>487</v>
      </c>
    </row>
    <row r="2132" spans="1:2" x14ac:dyDescent="0.25">
      <c r="A2132" s="13">
        <v>2017</v>
      </c>
      <c r="B2132" s="14" t="s">
        <v>254</v>
      </c>
    </row>
    <row r="2133" spans="1:2" x14ac:dyDescent="0.25">
      <c r="A2133" s="11">
        <v>2017</v>
      </c>
      <c r="B2133" s="12" t="s">
        <v>709</v>
      </c>
    </row>
    <row r="2134" spans="1:2" x14ac:dyDescent="0.25">
      <c r="A2134" s="13">
        <v>2017</v>
      </c>
      <c r="B2134" s="14" t="s">
        <v>54</v>
      </c>
    </row>
    <row r="2135" spans="1:2" x14ac:dyDescent="0.25">
      <c r="A2135" s="13">
        <v>2017</v>
      </c>
      <c r="B2135" s="14" t="s">
        <v>295</v>
      </c>
    </row>
    <row r="2136" spans="1:2" x14ac:dyDescent="0.25">
      <c r="A2136" s="11">
        <v>2017</v>
      </c>
      <c r="B2136" s="12" t="s">
        <v>1433</v>
      </c>
    </row>
    <row r="2137" spans="1:2" x14ac:dyDescent="0.25">
      <c r="A2137" s="11">
        <v>2017</v>
      </c>
      <c r="B2137" s="12" t="s">
        <v>1661</v>
      </c>
    </row>
    <row r="2138" spans="1:2" x14ac:dyDescent="0.25">
      <c r="A2138" s="11">
        <v>2017</v>
      </c>
      <c r="B2138" s="12" t="s">
        <v>94</v>
      </c>
    </row>
    <row r="2139" spans="1:2" x14ac:dyDescent="0.25">
      <c r="A2139" s="11">
        <v>2017</v>
      </c>
      <c r="B2139" s="12" t="s">
        <v>410</v>
      </c>
    </row>
    <row r="2140" spans="1:2" x14ac:dyDescent="0.25">
      <c r="A2140" s="13">
        <v>2017</v>
      </c>
      <c r="B2140" s="14" t="s">
        <v>2435</v>
      </c>
    </row>
    <row r="2141" spans="1:2" x14ac:dyDescent="0.25">
      <c r="A2141" s="11">
        <v>2017</v>
      </c>
      <c r="B2141" s="12" t="s">
        <v>1817</v>
      </c>
    </row>
    <row r="2142" spans="1:2" x14ac:dyDescent="0.25">
      <c r="A2142" s="13">
        <v>2017</v>
      </c>
      <c r="B2142" s="14" t="s">
        <v>1181</v>
      </c>
    </row>
    <row r="2143" spans="1:2" x14ac:dyDescent="0.25">
      <c r="A2143" s="11">
        <v>2017</v>
      </c>
      <c r="B2143" s="12" t="s">
        <v>1196</v>
      </c>
    </row>
    <row r="2144" spans="1:2" x14ac:dyDescent="0.25">
      <c r="A2144" s="11">
        <v>2017</v>
      </c>
      <c r="B2144" s="12" t="s">
        <v>917</v>
      </c>
    </row>
    <row r="2145" spans="1:2" x14ac:dyDescent="0.25">
      <c r="A2145" s="13">
        <v>2017</v>
      </c>
      <c r="B2145" s="14" t="s">
        <v>734</v>
      </c>
    </row>
    <row r="2146" spans="1:2" x14ac:dyDescent="0.25">
      <c r="A2146" s="13">
        <v>2017</v>
      </c>
      <c r="B2146" s="14" t="s">
        <v>171</v>
      </c>
    </row>
    <row r="2147" spans="1:2" x14ac:dyDescent="0.25">
      <c r="A2147" s="11">
        <v>2017</v>
      </c>
      <c r="B2147" s="12" t="s">
        <v>417</v>
      </c>
    </row>
    <row r="2148" spans="1:2" x14ac:dyDescent="0.25">
      <c r="A2148" s="13">
        <v>2017</v>
      </c>
      <c r="B2148" s="14" t="s">
        <v>2225</v>
      </c>
    </row>
    <row r="2149" spans="1:2" x14ac:dyDescent="0.25">
      <c r="A2149" s="11">
        <v>2017</v>
      </c>
      <c r="B2149" s="12" t="s">
        <v>1424</v>
      </c>
    </row>
    <row r="2150" spans="1:2" x14ac:dyDescent="0.25">
      <c r="A2150" s="13">
        <v>2017</v>
      </c>
      <c r="B2150" s="14" t="s">
        <v>794</v>
      </c>
    </row>
    <row r="2151" spans="1:2" x14ac:dyDescent="0.25">
      <c r="A2151" s="11">
        <v>2017</v>
      </c>
      <c r="B2151" s="12" t="s">
        <v>462</v>
      </c>
    </row>
    <row r="2152" spans="1:2" x14ac:dyDescent="0.25">
      <c r="A2152" s="11">
        <v>2017</v>
      </c>
      <c r="B2152" s="12" t="s">
        <v>732</v>
      </c>
    </row>
    <row r="2153" spans="1:2" x14ac:dyDescent="0.25">
      <c r="A2153" s="13">
        <v>2017</v>
      </c>
      <c r="B2153" s="14" t="s">
        <v>900</v>
      </c>
    </row>
    <row r="2154" spans="1:2" x14ac:dyDescent="0.25">
      <c r="A2154" s="13">
        <v>2017</v>
      </c>
      <c r="B2154" s="14" t="s">
        <v>230</v>
      </c>
    </row>
    <row r="2155" spans="1:2" x14ac:dyDescent="0.25">
      <c r="A2155" s="13">
        <v>2017</v>
      </c>
      <c r="B2155" s="14" t="s">
        <v>46</v>
      </c>
    </row>
    <row r="2156" spans="1:2" x14ac:dyDescent="0.25">
      <c r="A2156" s="13">
        <v>2017</v>
      </c>
      <c r="B2156" s="14" t="s">
        <v>1077</v>
      </c>
    </row>
    <row r="2157" spans="1:2" x14ac:dyDescent="0.25">
      <c r="A2157" s="13">
        <v>2017</v>
      </c>
      <c r="B2157" s="14" t="s">
        <v>1617</v>
      </c>
    </row>
    <row r="2158" spans="1:2" x14ac:dyDescent="0.25">
      <c r="A2158" s="11">
        <v>2017</v>
      </c>
      <c r="B2158" s="12" t="s">
        <v>1783</v>
      </c>
    </row>
    <row r="2159" spans="1:2" x14ac:dyDescent="0.25">
      <c r="A2159" s="11">
        <v>2017</v>
      </c>
      <c r="B2159" s="12" t="s">
        <v>778</v>
      </c>
    </row>
    <row r="2160" spans="1:2" x14ac:dyDescent="0.25">
      <c r="A2160" s="13">
        <v>2017</v>
      </c>
      <c r="B2160" s="14" t="s">
        <v>378</v>
      </c>
    </row>
    <row r="2161" spans="1:2" x14ac:dyDescent="0.25">
      <c r="A2161" s="11">
        <v>2017</v>
      </c>
      <c r="B2161" s="12" t="s">
        <v>752</v>
      </c>
    </row>
    <row r="2162" spans="1:2" x14ac:dyDescent="0.25">
      <c r="A2162" s="13">
        <v>2017</v>
      </c>
      <c r="B2162" s="14" t="s">
        <v>468</v>
      </c>
    </row>
    <row r="2163" spans="1:2" x14ac:dyDescent="0.25">
      <c r="A2163" s="13">
        <v>2017</v>
      </c>
      <c r="B2163" s="14" t="s">
        <v>742</v>
      </c>
    </row>
    <row r="2164" spans="1:2" x14ac:dyDescent="0.25">
      <c r="A2164" s="11">
        <v>2017</v>
      </c>
      <c r="B2164" s="12" t="s">
        <v>1339</v>
      </c>
    </row>
    <row r="2165" spans="1:2" x14ac:dyDescent="0.25">
      <c r="A2165" s="13">
        <v>2017</v>
      </c>
      <c r="B2165" s="14" t="s">
        <v>373</v>
      </c>
    </row>
    <row r="2166" spans="1:2" x14ac:dyDescent="0.25">
      <c r="A2166" s="13">
        <v>2017</v>
      </c>
      <c r="B2166" s="14" t="s">
        <v>1912</v>
      </c>
    </row>
    <row r="2167" spans="1:2" x14ac:dyDescent="0.25">
      <c r="A2167" s="11">
        <v>2017</v>
      </c>
      <c r="B2167" s="12" t="s">
        <v>1568</v>
      </c>
    </row>
    <row r="2168" spans="1:2" x14ac:dyDescent="0.25">
      <c r="A2168" s="13">
        <v>2017</v>
      </c>
      <c r="B2168" s="14" t="s">
        <v>1734</v>
      </c>
    </row>
    <row r="2169" spans="1:2" x14ac:dyDescent="0.25">
      <c r="A2169" s="13">
        <v>2017</v>
      </c>
      <c r="B2169" s="14" t="s">
        <v>1438</v>
      </c>
    </row>
    <row r="2170" spans="1:2" x14ac:dyDescent="0.25">
      <c r="A2170" s="13">
        <v>2017</v>
      </c>
      <c r="B2170" s="14" t="s">
        <v>1920</v>
      </c>
    </row>
    <row r="2171" spans="1:2" x14ac:dyDescent="0.25">
      <c r="A2171" s="13">
        <v>2017</v>
      </c>
      <c r="B2171" s="14" t="s">
        <v>2463</v>
      </c>
    </row>
    <row r="2172" spans="1:2" x14ac:dyDescent="0.25">
      <c r="A2172" s="13">
        <v>2017</v>
      </c>
      <c r="B2172" s="14" t="s">
        <v>1401</v>
      </c>
    </row>
    <row r="2173" spans="1:2" x14ac:dyDescent="0.25">
      <c r="A2173" s="13">
        <v>2017</v>
      </c>
      <c r="B2173" s="14" t="s">
        <v>283</v>
      </c>
    </row>
    <row r="2174" spans="1:2" x14ac:dyDescent="0.25">
      <c r="A2174" s="11">
        <v>2017</v>
      </c>
      <c r="B2174" s="12" t="s">
        <v>1035</v>
      </c>
    </row>
    <row r="2175" spans="1:2" x14ac:dyDescent="0.25">
      <c r="A2175" s="13">
        <v>2017</v>
      </c>
      <c r="B2175" s="14" t="s">
        <v>717</v>
      </c>
    </row>
    <row r="2176" spans="1:2" x14ac:dyDescent="0.25">
      <c r="A2176" s="13">
        <v>2017</v>
      </c>
      <c r="B2176" s="14" t="s">
        <v>1003</v>
      </c>
    </row>
    <row r="2177" spans="1:2" x14ac:dyDescent="0.25">
      <c r="A2177" s="13">
        <v>2017</v>
      </c>
      <c r="B2177" s="14" t="s">
        <v>602</v>
      </c>
    </row>
    <row r="2178" spans="1:2" x14ac:dyDescent="0.25">
      <c r="A2178" s="11">
        <v>2017</v>
      </c>
      <c r="B2178" s="12" t="s">
        <v>1994</v>
      </c>
    </row>
    <row r="2179" spans="1:2" x14ac:dyDescent="0.25">
      <c r="A2179" s="11">
        <v>2017</v>
      </c>
      <c r="B2179" s="12" t="s">
        <v>624</v>
      </c>
    </row>
    <row r="2180" spans="1:2" x14ac:dyDescent="0.25">
      <c r="A2180" s="11">
        <v>2017</v>
      </c>
      <c r="B2180" s="12" t="s">
        <v>789</v>
      </c>
    </row>
    <row r="2181" spans="1:2" x14ac:dyDescent="0.25">
      <c r="A2181" s="11">
        <v>2017</v>
      </c>
      <c r="B2181" s="12" t="s">
        <v>907</v>
      </c>
    </row>
    <row r="2182" spans="1:2" x14ac:dyDescent="0.25">
      <c r="A2182" s="13">
        <v>2017</v>
      </c>
      <c r="B2182" s="14" t="s">
        <v>630</v>
      </c>
    </row>
    <row r="2183" spans="1:2" x14ac:dyDescent="0.25">
      <c r="A2183" s="13">
        <v>2017</v>
      </c>
      <c r="B2183" s="14" t="s">
        <v>665</v>
      </c>
    </row>
    <row r="2184" spans="1:2" x14ac:dyDescent="0.25">
      <c r="A2184" s="13">
        <v>2017</v>
      </c>
      <c r="B2184" s="14" t="s">
        <v>997</v>
      </c>
    </row>
    <row r="2185" spans="1:2" x14ac:dyDescent="0.25">
      <c r="A2185" s="11">
        <v>2017</v>
      </c>
      <c r="B2185" s="12" t="s">
        <v>407</v>
      </c>
    </row>
    <row r="2186" spans="1:2" x14ac:dyDescent="0.25">
      <c r="A2186" s="11">
        <v>2017</v>
      </c>
      <c r="B2186" s="12" t="s">
        <v>1275</v>
      </c>
    </row>
    <row r="2187" spans="1:2" x14ac:dyDescent="0.25">
      <c r="A2187" s="13">
        <v>2017</v>
      </c>
      <c r="B2187" s="14" t="s">
        <v>1113</v>
      </c>
    </row>
    <row r="2188" spans="1:2" x14ac:dyDescent="0.25">
      <c r="A2188" s="11">
        <v>2017</v>
      </c>
      <c r="B2188" s="12" t="s">
        <v>1505</v>
      </c>
    </row>
    <row r="2189" spans="1:2" x14ac:dyDescent="0.25">
      <c r="A2189" s="11">
        <v>2017</v>
      </c>
      <c r="B2189" s="12" t="s">
        <v>809</v>
      </c>
    </row>
    <row r="2190" spans="1:2" x14ac:dyDescent="0.25">
      <c r="A2190" s="13">
        <v>2017</v>
      </c>
      <c r="B2190" s="14" t="s">
        <v>2065</v>
      </c>
    </row>
    <row r="2191" spans="1:2" x14ac:dyDescent="0.25">
      <c r="A2191" s="11">
        <v>2017</v>
      </c>
      <c r="B2191" s="12" t="s">
        <v>1375</v>
      </c>
    </row>
    <row r="2192" spans="1:2" x14ac:dyDescent="0.25">
      <c r="A2192" s="13">
        <v>2017</v>
      </c>
      <c r="B2192" s="14" t="s">
        <v>1016</v>
      </c>
    </row>
    <row r="2193" spans="1:2" x14ac:dyDescent="0.25">
      <c r="A2193" s="13">
        <v>2017</v>
      </c>
      <c r="B2193" s="14" t="s">
        <v>212</v>
      </c>
    </row>
    <row r="2194" spans="1:2" x14ac:dyDescent="0.25">
      <c r="A2194" s="11">
        <v>2017</v>
      </c>
      <c r="B2194" s="12" t="s">
        <v>119</v>
      </c>
    </row>
    <row r="2195" spans="1:2" x14ac:dyDescent="0.25">
      <c r="A2195" s="13">
        <v>2017</v>
      </c>
      <c r="B2195" s="14" t="s">
        <v>859</v>
      </c>
    </row>
    <row r="2196" spans="1:2" x14ac:dyDescent="0.25">
      <c r="A2196" s="13">
        <v>2017</v>
      </c>
      <c r="B2196" s="14" t="s">
        <v>239</v>
      </c>
    </row>
    <row r="2197" spans="1:2" x14ac:dyDescent="0.25">
      <c r="A2197" s="13">
        <v>2017</v>
      </c>
      <c r="B2197" s="14" t="s">
        <v>1183</v>
      </c>
    </row>
    <row r="2198" spans="1:2" x14ac:dyDescent="0.25">
      <c r="A2198" s="13">
        <v>2017</v>
      </c>
      <c r="B2198" s="14" t="s">
        <v>567</v>
      </c>
    </row>
    <row r="2199" spans="1:2" x14ac:dyDescent="0.25">
      <c r="A2199" s="11">
        <v>2017</v>
      </c>
      <c r="B2199" s="12" t="s">
        <v>1467</v>
      </c>
    </row>
    <row r="2200" spans="1:2" x14ac:dyDescent="0.25">
      <c r="A2200" s="13">
        <v>2017</v>
      </c>
      <c r="B2200" s="14" t="s">
        <v>1341</v>
      </c>
    </row>
    <row r="2201" spans="1:2" x14ac:dyDescent="0.25">
      <c r="A2201" s="13">
        <v>2017</v>
      </c>
      <c r="B2201" s="14" t="s">
        <v>1129</v>
      </c>
    </row>
    <row r="2202" spans="1:2" x14ac:dyDescent="0.25">
      <c r="A2202" s="13">
        <v>2017</v>
      </c>
      <c r="B2202" s="14" t="s">
        <v>651</v>
      </c>
    </row>
    <row r="2203" spans="1:2" x14ac:dyDescent="0.25">
      <c r="A2203" s="11">
        <v>2017</v>
      </c>
      <c r="B2203" s="12" t="s">
        <v>1826</v>
      </c>
    </row>
    <row r="2204" spans="1:2" x14ac:dyDescent="0.25">
      <c r="A2204" s="13">
        <v>2017</v>
      </c>
      <c r="B2204" s="14" t="s">
        <v>2683</v>
      </c>
    </row>
    <row r="2205" spans="1:2" x14ac:dyDescent="0.25">
      <c r="A2205" s="13">
        <v>2017</v>
      </c>
      <c r="B2205" s="14" t="s">
        <v>2388</v>
      </c>
    </row>
    <row r="2206" spans="1:2" x14ac:dyDescent="0.25">
      <c r="A2206" s="11">
        <v>2017</v>
      </c>
      <c r="B2206" s="12" t="s">
        <v>724</v>
      </c>
    </row>
    <row r="2207" spans="1:2" x14ac:dyDescent="0.25">
      <c r="A2207" s="13">
        <v>2017</v>
      </c>
      <c r="B2207" s="14" t="s">
        <v>357</v>
      </c>
    </row>
    <row r="2208" spans="1:2" x14ac:dyDescent="0.25">
      <c r="A2208" s="11">
        <v>2017</v>
      </c>
      <c r="B2208" s="12" t="s">
        <v>355</v>
      </c>
    </row>
    <row r="2209" spans="1:2" x14ac:dyDescent="0.25">
      <c r="A2209" s="13">
        <v>2017</v>
      </c>
      <c r="B2209" s="14" t="s">
        <v>1173</v>
      </c>
    </row>
    <row r="2210" spans="1:2" x14ac:dyDescent="0.25">
      <c r="A2210" s="13">
        <v>2017</v>
      </c>
      <c r="B2210" s="14" t="s">
        <v>1657</v>
      </c>
    </row>
    <row r="2211" spans="1:2" x14ac:dyDescent="0.25">
      <c r="A2211" s="11">
        <v>2017</v>
      </c>
      <c r="B2211" s="12" t="s">
        <v>1207</v>
      </c>
    </row>
    <row r="2212" spans="1:2" x14ac:dyDescent="0.25">
      <c r="A2212" s="13">
        <v>2017</v>
      </c>
      <c r="B2212" s="14" t="s">
        <v>1334</v>
      </c>
    </row>
    <row r="2213" spans="1:2" x14ac:dyDescent="0.25">
      <c r="A2213" s="13">
        <v>2017</v>
      </c>
      <c r="B2213" s="14" t="s">
        <v>1483</v>
      </c>
    </row>
    <row r="2214" spans="1:2" x14ac:dyDescent="0.25">
      <c r="A2214" s="11">
        <v>2017</v>
      </c>
      <c r="B2214" s="12" t="s">
        <v>1193</v>
      </c>
    </row>
    <row r="2215" spans="1:2" x14ac:dyDescent="0.25">
      <c r="A2215" s="13">
        <v>2017</v>
      </c>
      <c r="B2215" s="14" t="s">
        <v>215</v>
      </c>
    </row>
    <row r="2216" spans="1:2" x14ac:dyDescent="0.25">
      <c r="A2216" s="13">
        <v>2017</v>
      </c>
      <c r="B2216" s="14" t="s">
        <v>1831</v>
      </c>
    </row>
    <row r="2217" spans="1:2" x14ac:dyDescent="0.25">
      <c r="A2217" s="13">
        <v>2017</v>
      </c>
      <c r="B2217" s="14" t="s">
        <v>2083</v>
      </c>
    </row>
    <row r="2218" spans="1:2" x14ac:dyDescent="0.25">
      <c r="A2218" s="13">
        <v>2017</v>
      </c>
      <c r="B2218" s="14" t="s">
        <v>433</v>
      </c>
    </row>
    <row r="2219" spans="1:2" x14ac:dyDescent="0.25">
      <c r="A2219" s="11">
        <v>2017</v>
      </c>
      <c r="B2219" s="12" t="s">
        <v>167</v>
      </c>
    </row>
    <row r="2220" spans="1:2" x14ac:dyDescent="0.25">
      <c r="A2220" s="11">
        <v>2017</v>
      </c>
      <c r="B2220" s="12" t="s">
        <v>2548</v>
      </c>
    </row>
    <row r="2221" spans="1:2" x14ac:dyDescent="0.25">
      <c r="A2221" s="11">
        <v>2017</v>
      </c>
      <c r="B2221" s="12" t="s">
        <v>680</v>
      </c>
    </row>
    <row r="2222" spans="1:2" x14ac:dyDescent="0.25">
      <c r="A2222" s="11">
        <v>2017</v>
      </c>
      <c r="B2222" s="12" t="s">
        <v>1727</v>
      </c>
    </row>
    <row r="2223" spans="1:2" x14ac:dyDescent="0.25">
      <c r="A2223" s="11">
        <v>2017</v>
      </c>
      <c r="B2223" s="12" t="s">
        <v>1951</v>
      </c>
    </row>
    <row r="2224" spans="1:2" x14ac:dyDescent="0.25">
      <c r="A2224" s="11">
        <v>2017</v>
      </c>
      <c r="B2224" s="12" t="s">
        <v>195</v>
      </c>
    </row>
    <row r="2225" spans="1:2" x14ac:dyDescent="0.25">
      <c r="A2225" s="13">
        <v>2017</v>
      </c>
      <c r="B2225" s="14" t="s">
        <v>307</v>
      </c>
    </row>
    <row r="2226" spans="1:2" x14ac:dyDescent="0.25">
      <c r="A2226" s="11">
        <v>2017</v>
      </c>
      <c r="B2226" s="12" t="s">
        <v>1652</v>
      </c>
    </row>
    <row r="2227" spans="1:2" x14ac:dyDescent="0.25">
      <c r="A2227" s="13">
        <v>2017</v>
      </c>
      <c r="B2227" s="14" t="s">
        <v>301</v>
      </c>
    </row>
    <row r="2228" spans="1:2" x14ac:dyDescent="0.25">
      <c r="A2228" s="11">
        <v>2017</v>
      </c>
      <c r="B2228" s="12" t="s">
        <v>1084</v>
      </c>
    </row>
    <row r="2229" spans="1:2" x14ac:dyDescent="0.25">
      <c r="A2229" s="11">
        <v>2017</v>
      </c>
      <c r="B2229" s="12" t="s">
        <v>1720</v>
      </c>
    </row>
    <row r="2230" spans="1:2" x14ac:dyDescent="0.25">
      <c r="A2230" s="13">
        <v>2017</v>
      </c>
      <c r="B2230" s="14" t="s">
        <v>822</v>
      </c>
    </row>
    <row r="2231" spans="1:2" x14ac:dyDescent="0.25">
      <c r="A2231" s="11">
        <v>2017</v>
      </c>
      <c r="B2231" s="12" t="s">
        <v>2156</v>
      </c>
    </row>
    <row r="2232" spans="1:2" x14ac:dyDescent="0.25">
      <c r="A2232" s="11">
        <v>2017</v>
      </c>
      <c r="B2232" s="12" t="s">
        <v>2037</v>
      </c>
    </row>
    <row r="2233" spans="1:2" x14ac:dyDescent="0.25">
      <c r="A2233" s="13">
        <v>2017</v>
      </c>
      <c r="B2233" s="14" t="s">
        <v>456</v>
      </c>
    </row>
    <row r="2234" spans="1:2" x14ac:dyDescent="0.25">
      <c r="A2234" s="13">
        <v>2017</v>
      </c>
      <c r="B2234" s="14" t="s">
        <v>1211</v>
      </c>
    </row>
    <row r="2235" spans="1:2" x14ac:dyDescent="0.25">
      <c r="A2235" s="13">
        <v>2017</v>
      </c>
      <c r="B2235" s="14" t="s">
        <v>2265</v>
      </c>
    </row>
    <row r="2236" spans="1:2" x14ac:dyDescent="0.25">
      <c r="A2236" s="11">
        <v>2017</v>
      </c>
      <c r="B2236" s="12" t="s">
        <v>1338</v>
      </c>
    </row>
    <row r="2237" spans="1:2" x14ac:dyDescent="0.25">
      <c r="A2237" s="13">
        <v>2017</v>
      </c>
      <c r="B2237" s="14" t="s">
        <v>291</v>
      </c>
    </row>
    <row r="2238" spans="1:2" x14ac:dyDescent="0.25">
      <c r="A2238" s="11">
        <v>2017</v>
      </c>
      <c r="B2238" s="12" t="s">
        <v>419</v>
      </c>
    </row>
    <row r="2239" spans="1:2" x14ac:dyDescent="0.25">
      <c r="A2239" s="11">
        <v>2017</v>
      </c>
      <c r="B2239" s="12" t="s">
        <v>1563</v>
      </c>
    </row>
    <row r="2240" spans="1:2" x14ac:dyDescent="0.25">
      <c r="A2240" s="11">
        <v>2017</v>
      </c>
      <c r="B2240" s="12" t="s">
        <v>2145</v>
      </c>
    </row>
    <row r="2241" spans="1:2" x14ac:dyDescent="0.25">
      <c r="A2241" s="13">
        <v>2017</v>
      </c>
      <c r="B2241" s="14" t="s">
        <v>1023</v>
      </c>
    </row>
    <row r="2242" spans="1:2" x14ac:dyDescent="0.25">
      <c r="A2242" s="11">
        <v>2017</v>
      </c>
      <c r="B2242" s="12" t="s">
        <v>1781</v>
      </c>
    </row>
    <row r="2243" spans="1:2" x14ac:dyDescent="0.25">
      <c r="A2243" s="13">
        <v>2017</v>
      </c>
      <c r="B2243" s="14" t="s">
        <v>2544</v>
      </c>
    </row>
    <row r="2244" spans="1:2" x14ac:dyDescent="0.25">
      <c r="A2244" s="11">
        <v>2017</v>
      </c>
      <c r="B2244" s="12" t="s">
        <v>2688</v>
      </c>
    </row>
    <row r="2245" spans="1:2" x14ac:dyDescent="0.25">
      <c r="A2245" s="11">
        <v>2017</v>
      </c>
      <c r="B2245" s="12" t="s">
        <v>383</v>
      </c>
    </row>
    <row r="2246" spans="1:2" x14ac:dyDescent="0.25">
      <c r="A2246" s="11">
        <v>2017</v>
      </c>
      <c r="B2246" s="12" t="s">
        <v>1332</v>
      </c>
    </row>
    <row r="2247" spans="1:2" x14ac:dyDescent="0.25">
      <c r="A2247" s="11">
        <v>2017</v>
      </c>
      <c r="B2247" s="12" t="s">
        <v>1177</v>
      </c>
    </row>
    <row r="2248" spans="1:2" x14ac:dyDescent="0.25">
      <c r="A2248" s="11">
        <v>2017</v>
      </c>
      <c r="B2248" s="12" t="s">
        <v>1991</v>
      </c>
    </row>
    <row r="2249" spans="1:2" x14ac:dyDescent="0.25">
      <c r="A2249" s="13">
        <v>2017</v>
      </c>
      <c r="B2249" s="14" t="s">
        <v>1813</v>
      </c>
    </row>
    <row r="2250" spans="1:2" x14ac:dyDescent="0.25">
      <c r="A2250" s="11">
        <v>2017</v>
      </c>
      <c r="B2250" s="12" t="s">
        <v>1495</v>
      </c>
    </row>
    <row r="2251" spans="1:2" x14ac:dyDescent="0.25">
      <c r="A2251" s="11">
        <v>2017</v>
      </c>
      <c r="B2251" s="12" t="s">
        <v>1511</v>
      </c>
    </row>
    <row r="2252" spans="1:2" x14ac:dyDescent="0.25">
      <c r="A2252" s="13">
        <v>2017</v>
      </c>
      <c r="B2252" s="14" t="s">
        <v>1546</v>
      </c>
    </row>
    <row r="2253" spans="1:2" x14ac:dyDescent="0.25">
      <c r="A2253" s="13">
        <v>2017</v>
      </c>
      <c r="B2253" s="14" t="s">
        <v>2033</v>
      </c>
    </row>
    <row r="2254" spans="1:2" x14ac:dyDescent="0.25">
      <c r="A2254" s="13">
        <v>2017</v>
      </c>
      <c r="B2254" s="14" t="s">
        <v>2690</v>
      </c>
    </row>
    <row r="2255" spans="1:2" x14ac:dyDescent="0.25">
      <c r="A2255" s="11">
        <v>2017</v>
      </c>
      <c r="B2255" s="12" t="s">
        <v>2439</v>
      </c>
    </row>
    <row r="2256" spans="1:2" x14ac:dyDescent="0.25">
      <c r="A2256" s="13">
        <v>2017</v>
      </c>
      <c r="B2256" s="14" t="s">
        <v>1209</v>
      </c>
    </row>
    <row r="2257" spans="1:2" x14ac:dyDescent="0.25">
      <c r="A2257" s="11">
        <v>2017</v>
      </c>
      <c r="B2257" s="12" t="s">
        <v>336</v>
      </c>
    </row>
    <row r="2258" spans="1:2" x14ac:dyDescent="0.25">
      <c r="A2258" s="11">
        <v>2017</v>
      </c>
      <c r="B2258" s="12" t="s">
        <v>696</v>
      </c>
    </row>
    <row r="2259" spans="1:2" x14ac:dyDescent="0.25">
      <c r="A2259" s="13">
        <v>2017</v>
      </c>
      <c r="B2259" s="14" t="s">
        <v>369</v>
      </c>
    </row>
    <row r="2260" spans="1:2" x14ac:dyDescent="0.25">
      <c r="A2260" s="11">
        <v>2017</v>
      </c>
      <c r="B2260" s="12" t="s">
        <v>848</v>
      </c>
    </row>
    <row r="2261" spans="1:2" x14ac:dyDescent="0.25">
      <c r="A2261" s="13">
        <v>2017</v>
      </c>
      <c r="B2261" s="14" t="s">
        <v>427</v>
      </c>
    </row>
    <row r="2262" spans="1:2" x14ac:dyDescent="0.25">
      <c r="A2262" s="13">
        <v>2017</v>
      </c>
      <c r="B2262" s="14" t="s">
        <v>1038</v>
      </c>
    </row>
    <row r="2263" spans="1:2" x14ac:dyDescent="0.25">
      <c r="A2263" s="11">
        <v>2017</v>
      </c>
      <c r="B2263" s="12" t="s">
        <v>1260</v>
      </c>
    </row>
    <row r="2264" spans="1:2" x14ac:dyDescent="0.25">
      <c r="A2264" s="13">
        <v>2017</v>
      </c>
      <c r="B2264" s="14" t="s">
        <v>1273</v>
      </c>
    </row>
    <row r="2265" spans="1:2" x14ac:dyDescent="0.25">
      <c r="A2265" s="13">
        <v>2017</v>
      </c>
      <c r="B2265" s="14" t="s">
        <v>182</v>
      </c>
    </row>
    <row r="2266" spans="1:2" x14ac:dyDescent="0.25">
      <c r="A2266" s="11">
        <v>2017</v>
      </c>
      <c r="B2266" s="12" t="s">
        <v>2126</v>
      </c>
    </row>
    <row r="2267" spans="1:2" x14ac:dyDescent="0.25">
      <c r="A2267" s="13">
        <v>2017</v>
      </c>
      <c r="B2267" s="14" t="s">
        <v>669</v>
      </c>
    </row>
    <row r="2268" spans="1:2" x14ac:dyDescent="0.25">
      <c r="A2268" s="11">
        <v>2017</v>
      </c>
      <c r="B2268" s="12" t="s">
        <v>58</v>
      </c>
    </row>
    <row r="2269" spans="1:2" x14ac:dyDescent="0.25">
      <c r="A2269" s="11">
        <v>2017</v>
      </c>
      <c r="B2269" s="12" t="s">
        <v>891</v>
      </c>
    </row>
    <row r="2270" spans="1:2" x14ac:dyDescent="0.25">
      <c r="A2270" s="11">
        <v>2017</v>
      </c>
      <c r="B2270" s="12" t="s">
        <v>1828</v>
      </c>
    </row>
    <row r="2271" spans="1:2" x14ac:dyDescent="0.25">
      <c r="A2271" s="11">
        <v>2017</v>
      </c>
      <c r="B2271" s="12" t="s">
        <v>2482</v>
      </c>
    </row>
    <row r="2272" spans="1:2" x14ac:dyDescent="0.25">
      <c r="A2272" s="11">
        <v>2017</v>
      </c>
      <c r="B2272" s="12" t="s">
        <v>1104</v>
      </c>
    </row>
    <row r="2273" spans="1:2" x14ac:dyDescent="0.25">
      <c r="A2273" s="13">
        <v>2017</v>
      </c>
      <c r="B2273" s="14" t="s">
        <v>817</v>
      </c>
    </row>
    <row r="2274" spans="1:2" x14ac:dyDescent="0.25">
      <c r="A2274" s="13">
        <v>2017</v>
      </c>
      <c r="B2274" s="14" t="s">
        <v>1279</v>
      </c>
    </row>
    <row r="2275" spans="1:2" x14ac:dyDescent="0.25">
      <c r="A2275" s="13">
        <v>2017</v>
      </c>
      <c r="B2275" s="14" t="s">
        <v>161</v>
      </c>
    </row>
    <row r="2276" spans="1:2" x14ac:dyDescent="0.25">
      <c r="A2276" s="13">
        <v>2017</v>
      </c>
      <c r="B2276" s="14" t="s">
        <v>1138</v>
      </c>
    </row>
    <row r="2277" spans="1:2" x14ac:dyDescent="0.25">
      <c r="A2277" s="13">
        <v>2017</v>
      </c>
      <c r="B2277" s="14" t="s">
        <v>1230</v>
      </c>
    </row>
    <row r="2278" spans="1:2" x14ac:dyDescent="0.25">
      <c r="A2278" s="11">
        <v>2017</v>
      </c>
      <c r="B2278" s="12" t="s">
        <v>180</v>
      </c>
    </row>
    <row r="2279" spans="1:2" x14ac:dyDescent="0.25">
      <c r="A2279" s="13">
        <v>2017</v>
      </c>
      <c r="B2279" s="14" t="s">
        <v>1477</v>
      </c>
    </row>
    <row r="2280" spans="1:2" x14ac:dyDescent="0.25">
      <c r="A2280" s="13">
        <v>2017</v>
      </c>
      <c r="B2280" s="14" t="s">
        <v>325</v>
      </c>
    </row>
    <row r="2281" spans="1:2" x14ac:dyDescent="0.25">
      <c r="A2281" s="13">
        <v>2017</v>
      </c>
      <c r="B2281" s="14" t="s">
        <v>403</v>
      </c>
    </row>
    <row r="2282" spans="1:2" x14ac:dyDescent="0.25">
      <c r="A2282" s="11">
        <v>2017</v>
      </c>
      <c r="B2282" s="12" t="s">
        <v>1221</v>
      </c>
    </row>
    <row r="2283" spans="1:2" x14ac:dyDescent="0.25">
      <c r="A2283" s="13">
        <v>2017</v>
      </c>
      <c r="B2283" s="14" t="s">
        <v>2380</v>
      </c>
    </row>
    <row r="2284" spans="1:2" x14ac:dyDescent="0.25">
      <c r="A2284" s="13">
        <v>2017</v>
      </c>
      <c r="B2284" s="14" t="s">
        <v>237</v>
      </c>
    </row>
    <row r="2285" spans="1:2" x14ac:dyDescent="0.25">
      <c r="A2285" s="11">
        <v>2017</v>
      </c>
      <c r="B2285" s="12" t="s">
        <v>593</v>
      </c>
    </row>
    <row r="2286" spans="1:2" x14ac:dyDescent="0.25">
      <c r="A2286" s="13">
        <v>2017</v>
      </c>
      <c r="B2286" s="14" t="s">
        <v>1076</v>
      </c>
    </row>
    <row r="2287" spans="1:2" x14ac:dyDescent="0.25">
      <c r="A2287" s="11">
        <v>2017</v>
      </c>
      <c r="B2287" s="12" t="s">
        <v>2212</v>
      </c>
    </row>
    <row r="2288" spans="1:2" x14ac:dyDescent="0.25">
      <c r="A2288" s="13">
        <v>2017</v>
      </c>
      <c r="B2288" s="14" t="s">
        <v>646</v>
      </c>
    </row>
    <row r="2289" spans="1:2" x14ac:dyDescent="0.25">
      <c r="A2289" s="11">
        <v>2017</v>
      </c>
      <c r="B2289" s="12" t="s">
        <v>2276</v>
      </c>
    </row>
    <row r="2290" spans="1:2" x14ac:dyDescent="0.25">
      <c r="A2290" s="13">
        <v>2017</v>
      </c>
      <c r="B2290" s="14" t="s">
        <v>2254</v>
      </c>
    </row>
    <row r="2291" spans="1:2" x14ac:dyDescent="0.25">
      <c r="A2291" s="11">
        <v>2017</v>
      </c>
      <c r="B2291" s="12" t="s">
        <v>2537</v>
      </c>
    </row>
    <row r="2292" spans="1:2" x14ac:dyDescent="0.25">
      <c r="A2292" s="13">
        <v>2017</v>
      </c>
      <c r="B2292" s="14" t="s">
        <v>512</v>
      </c>
    </row>
    <row r="2293" spans="1:2" x14ac:dyDescent="0.25">
      <c r="A2293" s="11">
        <v>2017</v>
      </c>
      <c r="B2293" s="12" t="s">
        <v>505</v>
      </c>
    </row>
    <row r="2294" spans="1:2" x14ac:dyDescent="0.25">
      <c r="A2294" s="11">
        <v>2017</v>
      </c>
      <c r="B2294" s="12" t="s">
        <v>672</v>
      </c>
    </row>
    <row r="2295" spans="1:2" x14ac:dyDescent="0.25">
      <c r="A2295" s="11">
        <v>2017</v>
      </c>
      <c r="B2295" s="12" t="s">
        <v>1042</v>
      </c>
    </row>
    <row r="2296" spans="1:2" x14ac:dyDescent="0.25">
      <c r="A2296" s="13">
        <v>2017</v>
      </c>
      <c r="B2296" s="14" t="s">
        <v>1797</v>
      </c>
    </row>
    <row r="2297" spans="1:2" x14ac:dyDescent="0.25">
      <c r="A2297" s="11">
        <v>2017</v>
      </c>
      <c r="B2297" s="12" t="s">
        <v>1502</v>
      </c>
    </row>
    <row r="2298" spans="1:2" x14ac:dyDescent="0.25">
      <c r="A2298" s="11">
        <v>2017</v>
      </c>
      <c r="B2298" s="12" t="s">
        <v>398</v>
      </c>
    </row>
    <row r="2299" spans="1:2" x14ac:dyDescent="0.25">
      <c r="A2299" s="11">
        <v>2017</v>
      </c>
      <c r="B2299" s="12" t="s">
        <v>1148</v>
      </c>
    </row>
    <row r="2300" spans="1:2" x14ac:dyDescent="0.25">
      <c r="A2300" s="13">
        <v>2017</v>
      </c>
      <c r="B2300" s="14" t="s">
        <v>599</v>
      </c>
    </row>
    <row r="2301" spans="1:2" x14ac:dyDescent="0.25">
      <c r="A2301" s="13">
        <v>2017</v>
      </c>
      <c r="B2301" s="14" t="s">
        <v>2103</v>
      </c>
    </row>
    <row r="2302" spans="1:2" x14ac:dyDescent="0.25">
      <c r="A2302" s="11">
        <v>2017</v>
      </c>
      <c r="B2302" s="12" t="s">
        <v>1941</v>
      </c>
    </row>
    <row r="2303" spans="1:2" x14ac:dyDescent="0.25">
      <c r="A2303" s="13">
        <v>2017</v>
      </c>
      <c r="B2303" s="14" t="s">
        <v>889</v>
      </c>
    </row>
    <row r="2304" spans="1:2" x14ac:dyDescent="0.25">
      <c r="A2304" s="11">
        <v>2017</v>
      </c>
      <c r="B2304" s="12" t="s">
        <v>545</v>
      </c>
    </row>
    <row r="2305" spans="1:2" x14ac:dyDescent="0.25">
      <c r="A2305" s="11">
        <v>2017</v>
      </c>
      <c r="B2305" s="12" t="s">
        <v>2614</v>
      </c>
    </row>
    <row r="2306" spans="1:2" x14ac:dyDescent="0.25">
      <c r="A2306" s="13">
        <v>2017</v>
      </c>
      <c r="B2306" s="14" t="s">
        <v>1295</v>
      </c>
    </row>
    <row r="2307" spans="1:2" x14ac:dyDescent="0.25">
      <c r="A2307" s="13">
        <v>2017</v>
      </c>
      <c r="B2307" s="14" t="s">
        <v>2323</v>
      </c>
    </row>
    <row r="2308" spans="1:2" x14ac:dyDescent="0.25">
      <c r="A2308" s="11">
        <v>2017</v>
      </c>
      <c r="B2308" s="12" t="s">
        <v>2104</v>
      </c>
    </row>
    <row r="2309" spans="1:2" x14ac:dyDescent="0.25">
      <c r="A2309" s="11">
        <v>2017</v>
      </c>
      <c r="B2309" s="12" t="s">
        <v>1212</v>
      </c>
    </row>
    <row r="2310" spans="1:2" x14ac:dyDescent="0.25">
      <c r="A2310" s="11">
        <v>2017</v>
      </c>
      <c r="B2310" s="12" t="s">
        <v>2624</v>
      </c>
    </row>
    <row r="2311" spans="1:2" x14ac:dyDescent="0.25">
      <c r="A2311" s="11">
        <v>2017</v>
      </c>
      <c r="B2311" s="12" t="s">
        <v>1935</v>
      </c>
    </row>
    <row r="2312" spans="1:2" x14ac:dyDescent="0.25">
      <c r="A2312" s="11">
        <v>2017</v>
      </c>
      <c r="B2312" s="12" t="s">
        <v>1303</v>
      </c>
    </row>
    <row r="2313" spans="1:2" x14ac:dyDescent="0.25">
      <c r="A2313" s="13">
        <v>2017</v>
      </c>
      <c r="B2313" s="14" t="s">
        <v>1672</v>
      </c>
    </row>
    <row r="2314" spans="1:2" x14ac:dyDescent="0.25">
      <c r="A2314" s="13">
        <v>2017</v>
      </c>
      <c r="B2314" s="14" t="s">
        <v>2013</v>
      </c>
    </row>
    <row r="2315" spans="1:2" x14ac:dyDescent="0.25">
      <c r="A2315" s="13">
        <v>2017</v>
      </c>
      <c r="B2315" s="14" t="s">
        <v>1249</v>
      </c>
    </row>
    <row r="2316" spans="1:2" x14ac:dyDescent="0.25">
      <c r="A2316" s="11">
        <v>2017</v>
      </c>
      <c r="B2316" s="12" t="s">
        <v>1974</v>
      </c>
    </row>
    <row r="2317" spans="1:2" x14ac:dyDescent="0.25">
      <c r="A2317" s="13">
        <v>2017</v>
      </c>
      <c r="B2317" s="14" t="s">
        <v>244</v>
      </c>
    </row>
    <row r="2318" spans="1:2" x14ac:dyDescent="0.25">
      <c r="A2318" s="11">
        <v>2017</v>
      </c>
      <c r="B2318" s="12" t="s">
        <v>951</v>
      </c>
    </row>
    <row r="2319" spans="1:2" x14ac:dyDescent="0.25">
      <c r="A2319" s="11">
        <v>2017</v>
      </c>
      <c r="B2319" s="12" t="s">
        <v>1574</v>
      </c>
    </row>
    <row r="2320" spans="1:2" x14ac:dyDescent="0.25">
      <c r="A2320" s="11">
        <v>2017</v>
      </c>
      <c r="B2320" s="12" t="s">
        <v>902</v>
      </c>
    </row>
    <row r="2321" spans="1:2" x14ac:dyDescent="0.25">
      <c r="A2321" s="13">
        <v>2017</v>
      </c>
      <c r="B2321" s="14" t="s">
        <v>314</v>
      </c>
    </row>
    <row r="2322" spans="1:2" x14ac:dyDescent="0.25">
      <c r="A2322" s="11">
        <v>2017</v>
      </c>
      <c r="B2322" s="12" t="s">
        <v>1785</v>
      </c>
    </row>
    <row r="2323" spans="1:2" x14ac:dyDescent="0.25">
      <c r="A2323" s="11">
        <v>2017</v>
      </c>
      <c r="B2323" s="12" t="s">
        <v>2166</v>
      </c>
    </row>
    <row r="2324" spans="1:2" x14ac:dyDescent="0.25">
      <c r="A2324" s="13">
        <v>2017</v>
      </c>
      <c r="B2324" s="14" t="s">
        <v>2558</v>
      </c>
    </row>
    <row r="2325" spans="1:2" x14ac:dyDescent="0.25">
      <c r="A2325" s="11">
        <v>2017</v>
      </c>
      <c r="B2325" s="12" t="s">
        <v>2012</v>
      </c>
    </row>
    <row r="2326" spans="1:2" x14ac:dyDescent="0.25">
      <c r="A2326" s="11">
        <v>2017</v>
      </c>
      <c r="B2326" s="12" t="s">
        <v>249</v>
      </c>
    </row>
    <row r="2327" spans="1:2" x14ac:dyDescent="0.25">
      <c r="A2327" s="13">
        <v>2017</v>
      </c>
      <c r="B2327" s="14" t="s">
        <v>831</v>
      </c>
    </row>
    <row r="2328" spans="1:2" x14ac:dyDescent="0.25">
      <c r="A2328" s="11">
        <v>2017</v>
      </c>
      <c r="B2328" s="12" t="s">
        <v>573</v>
      </c>
    </row>
    <row r="2329" spans="1:2" x14ac:dyDescent="0.25">
      <c r="A2329" s="13">
        <v>2017</v>
      </c>
      <c r="B2329" s="14" t="s">
        <v>2347</v>
      </c>
    </row>
    <row r="2330" spans="1:2" x14ac:dyDescent="0.25">
      <c r="A2330" s="11">
        <v>2017</v>
      </c>
      <c r="B2330" s="12" t="s">
        <v>259</v>
      </c>
    </row>
    <row r="2331" spans="1:2" x14ac:dyDescent="0.25">
      <c r="A2331" s="13">
        <v>2017</v>
      </c>
      <c r="B2331" s="14" t="s">
        <v>458</v>
      </c>
    </row>
    <row r="2332" spans="1:2" x14ac:dyDescent="0.25">
      <c r="A2332" s="11">
        <v>2017</v>
      </c>
      <c r="B2332" s="12" t="s">
        <v>372</v>
      </c>
    </row>
    <row r="2333" spans="1:2" x14ac:dyDescent="0.25">
      <c r="A2333" s="11">
        <v>2017</v>
      </c>
      <c r="B2333" s="12" t="s">
        <v>220</v>
      </c>
    </row>
    <row r="2334" spans="1:2" x14ac:dyDescent="0.25">
      <c r="A2334" s="11">
        <v>2017</v>
      </c>
      <c r="B2334" s="12" t="s">
        <v>148</v>
      </c>
    </row>
    <row r="2335" spans="1:2" x14ac:dyDescent="0.25">
      <c r="A2335" s="13">
        <v>2017</v>
      </c>
      <c r="B2335" s="14" t="s">
        <v>465</v>
      </c>
    </row>
    <row r="2336" spans="1:2" x14ac:dyDescent="0.25">
      <c r="A2336" s="13">
        <v>2017</v>
      </c>
      <c r="B2336" s="14" t="s">
        <v>2011</v>
      </c>
    </row>
    <row r="2337" spans="1:2" x14ac:dyDescent="0.25">
      <c r="A2337" s="13">
        <v>2017</v>
      </c>
      <c r="B2337" s="14" t="s">
        <v>547</v>
      </c>
    </row>
    <row r="2338" spans="1:2" x14ac:dyDescent="0.25">
      <c r="A2338" s="11">
        <v>2017</v>
      </c>
      <c r="B2338" s="12" t="s">
        <v>429</v>
      </c>
    </row>
    <row r="2339" spans="1:2" x14ac:dyDescent="0.25">
      <c r="A2339" s="13">
        <v>2017</v>
      </c>
      <c r="B2339" s="14" t="s">
        <v>1414</v>
      </c>
    </row>
    <row r="2340" spans="1:2" x14ac:dyDescent="0.25">
      <c r="A2340" s="13">
        <v>2017</v>
      </c>
      <c r="B2340" s="14" t="s">
        <v>554</v>
      </c>
    </row>
    <row r="2341" spans="1:2" x14ac:dyDescent="0.25">
      <c r="A2341" s="11">
        <v>2017</v>
      </c>
      <c r="B2341" s="12" t="s">
        <v>2017</v>
      </c>
    </row>
    <row r="2342" spans="1:2" x14ac:dyDescent="0.25">
      <c r="A2342" s="13">
        <v>2017</v>
      </c>
      <c r="B2342" s="14" t="s">
        <v>1868</v>
      </c>
    </row>
    <row r="2343" spans="1:2" x14ac:dyDescent="0.25">
      <c r="A2343" s="11">
        <v>2017</v>
      </c>
      <c r="B2343" s="12" t="s">
        <v>2179</v>
      </c>
    </row>
    <row r="2344" spans="1:2" x14ac:dyDescent="0.25">
      <c r="A2344" s="13">
        <v>2017</v>
      </c>
      <c r="B2344" s="14" t="s">
        <v>637</v>
      </c>
    </row>
    <row r="2345" spans="1:2" x14ac:dyDescent="0.25">
      <c r="A2345" s="13">
        <v>2017</v>
      </c>
      <c r="B2345" s="14" t="s">
        <v>154</v>
      </c>
    </row>
    <row r="2346" spans="1:2" x14ac:dyDescent="0.25">
      <c r="A2346" s="13">
        <v>2017</v>
      </c>
      <c r="B2346" s="14" t="s">
        <v>875</v>
      </c>
    </row>
    <row r="2347" spans="1:2" x14ac:dyDescent="0.25">
      <c r="A2347" s="11">
        <v>2017</v>
      </c>
      <c r="B2347" s="12" t="s">
        <v>1263</v>
      </c>
    </row>
    <row r="2348" spans="1:2" x14ac:dyDescent="0.25">
      <c r="A2348" s="11">
        <v>2017</v>
      </c>
      <c r="B2348" s="12" t="s">
        <v>1538</v>
      </c>
    </row>
    <row r="2349" spans="1:2" x14ac:dyDescent="0.25">
      <c r="A2349" s="13">
        <v>2017</v>
      </c>
      <c r="B2349" s="14" t="s">
        <v>740</v>
      </c>
    </row>
    <row r="2350" spans="1:2" x14ac:dyDescent="0.25">
      <c r="A2350" s="11">
        <v>2017</v>
      </c>
      <c r="B2350" s="12" t="s">
        <v>887</v>
      </c>
    </row>
    <row r="2351" spans="1:2" x14ac:dyDescent="0.25">
      <c r="A2351" s="11">
        <v>2017</v>
      </c>
      <c r="B2351" s="12" t="s">
        <v>1164</v>
      </c>
    </row>
    <row r="2352" spans="1:2" x14ac:dyDescent="0.25">
      <c r="A2352" s="13">
        <v>2017</v>
      </c>
      <c r="B2352" s="14" t="s">
        <v>1452</v>
      </c>
    </row>
    <row r="2353" spans="1:2" x14ac:dyDescent="0.25">
      <c r="A2353" s="13">
        <v>2017</v>
      </c>
      <c r="B2353" s="14" t="s">
        <v>829</v>
      </c>
    </row>
    <row r="2354" spans="1:2" x14ac:dyDescent="0.25">
      <c r="A2354" s="11">
        <v>2017</v>
      </c>
      <c r="B2354" s="12" t="s">
        <v>1288</v>
      </c>
    </row>
    <row r="2355" spans="1:2" x14ac:dyDescent="0.25">
      <c r="A2355" s="13">
        <v>2017</v>
      </c>
      <c r="B2355" s="14" t="s">
        <v>1712</v>
      </c>
    </row>
    <row r="2356" spans="1:2" x14ac:dyDescent="0.25">
      <c r="A2356" s="13">
        <v>2017</v>
      </c>
      <c r="B2356" s="14" t="s">
        <v>760</v>
      </c>
    </row>
    <row r="2357" spans="1:2" x14ac:dyDescent="0.25">
      <c r="A2357" s="13">
        <v>2017</v>
      </c>
      <c r="B2357" s="14" t="s">
        <v>2206</v>
      </c>
    </row>
    <row r="2358" spans="1:2" x14ac:dyDescent="0.25">
      <c r="A2358" s="13">
        <v>2017</v>
      </c>
      <c r="B2358" s="14" t="s">
        <v>1776</v>
      </c>
    </row>
    <row r="2359" spans="1:2" x14ac:dyDescent="0.25">
      <c r="A2359" s="13">
        <v>2017</v>
      </c>
      <c r="B2359" s="14" t="s">
        <v>1335</v>
      </c>
    </row>
    <row r="2360" spans="1:2" x14ac:dyDescent="0.25">
      <c r="A2360" s="11">
        <v>2017</v>
      </c>
      <c r="B2360" s="12" t="s">
        <v>2700</v>
      </c>
    </row>
    <row r="2361" spans="1:2" x14ac:dyDescent="0.25">
      <c r="A2361" s="11">
        <v>2017</v>
      </c>
      <c r="B2361" s="12" t="s">
        <v>978</v>
      </c>
    </row>
    <row r="2362" spans="1:2" x14ac:dyDescent="0.25">
      <c r="A2362" s="11">
        <v>2017</v>
      </c>
      <c r="B2362" s="12" t="s">
        <v>702</v>
      </c>
    </row>
    <row r="2363" spans="1:2" x14ac:dyDescent="0.25">
      <c r="A2363" s="11">
        <v>2017</v>
      </c>
      <c r="B2363" s="12" t="s">
        <v>1478</v>
      </c>
    </row>
    <row r="2364" spans="1:2" x14ac:dyDescent="0.25">
      <c r="A2364" s="13">
        <v>2017</v>
      </c>
      <c r="B2364" s="14" t="s">
        <v>674</v>
      </c>
    </row>
    <row r="2365" spans="1:2" x14ac:dyDescent="0.25">
      <c r="A2365" s="13">
        <v>2017</v>
      </c>
      <c r="B2365" s="14" t="s">
        <v>2252</v>
      </c>
    </row>
    <row r="2366" spans="1:2" x14ac:dyDescent="0.25">
      <c r="A2366" s="11">
        <v>2017</v>
      </c>
      <c r="B2366" s="12" t="s">
        <v>2095</v>
      </c>
    </row>
    <row r="2367" spans="1:2" x14ac:dyDescent="0.25">
      <c r="A2367" s="11">
        <v>2017</v>
      </c>
      <c r="B2367" s="12" t="s">
        <v>90</v>
      </c>
    </row>
    <row r="2368" spans="1:2" x14ac:dyDescent="0.25">
      <c r="A2368" s="13">
        <v>2017</v>
      </c>
      <c r="B2368" s="14" t="s">
        <v>2199</v>
      </c>
    </row>
    <row r="2369" spans="1:2" x14ac:dyDescent="0.25">
      <c r="A2369" s="11">
        <v>2017</v>
      </c>
      <c r="B2369" s="12" t="s">
        <v>1625</v>
      </c>
    </row>
    <row r="2370" spans="1:2" x14ac:dyDescent="0.25">
      <c r="A2370" s="11">
        <v>2017</v>
      </c>
      <c r="B2370" s="12" t="s">
        <v>1051</v>
      </c>
    </row>
    <row r="2371" spans="1:2" x14ac:dyDescent="0.25">
      <c r="A2371" s="11">
        <v>2017</v>
      </c>
      <c r="B2371" s="12" t="s">
        <v>657</v>
      </c>
    </row>
    <row r="2372" spans="1:2" x14ac:dyDescent="0.25">
      <c r="A2372" s="11">
        <v>2017</v>
      </c>
      <c r="B2372" s="12" t="s">
        <v>727</v>
      </c>
    </row>
    <row r="2373" spans="1:2" x14ac:dyDescent="0.25">
      <c r="A2373" s="13">
        <v>2017</v>
      </c>
      <c r="B2373" s="14" t="s">
        <v>72</v>
      </c>
    </row>
    <row r="2374" spans="1:2" x14ac:dyDescent="0.25">
      <c r="A2374" s="13">
        <v>2017</v>
      </c>
      <c r="B2374" s="14" t="s">
        <v>2308</v>
      </c>
    </row>
    <row r="2375" spans="1:2" x14ac:dyDescent="0.25">
      <c r="A2375" s="11">
        <v>2017</v>
      </c>
      <c r="B2375" s="12" t="s">
        <v>1327</v>
      </c>
    </row>
    <row r="2376" spans="1:2" x14ac:dyDescent="0.25">
      <c r="A2376" s="11">
        <v>2017</v>
      </c>
      <c r="B2376" s="12" t="s">
        <v>953</v>
      </c>
    </row>
    <row r="2377" spans="1:2" x14ac:dyDescent="0.25">
      <c r="A2377" s="11">
        <v>2017</v>
      </c>
      <c r="B2377" s="12" t="s">
        <v>2071</v>
      </c>
    </row>
    <row r="2378" spans="1:2" x14ac:dyDescent="0.25">
      <c r="A2378" s="11">
        <v>2017</v>
      </c>
      <c r="B2378" s="12" t="s">
        <v>498</v>
      </c>
    </row>
    <row r="2379" spans="1:2" x14ac:dyDescent="0.25">
      <c r="A2379" s="13">
        <v>2017</v>
      </c>
      <c r="B2379" s="14" t="s">
        <v>1357</v>
      </c>
    </row>
    <row r="2380" spans="1:2" x14ac:dyDescent="0.25">
      <c r="A2380" s="13">
        <v>2017</v>
      </c>
      <c r="B2380" s="14" t="s">
        <v>422</v>
      </c>
    </row>
    <row r="2381" spans="1:2" x14ac:dyDescent="0.25">
      <c r="A2381" s="11">
        <v>2017</v>
      </c>
      <c r="B2381" s="12" t="s">
        <v>635</v>
      </c>
    </row>
    <row r="2382" spans="1:2" x14ac:dyDescent="0.25">
      <c r="A2382" s="13">
        <v>2017</v>
      </c>
      <c r="B2382" s="14" t="s">
        <v>989</v>
      </c>
    </row>
    <row r="2383" spans="1:2" x14ac:dyDescent="0.25">
      <c r="A2383" s="11">
        <v>2017</v>
      </c>
      <c r="B2383" s="12" t="s">
        <v>959</v>
      </c>
    </row>
    <row r="2384" spans="1:2" x14ac:dyDescent="0.25">
      <c r="A2384" s="13">
        <v>2017</v>
      </c>
      <c r="B2384" s="14" t="s">
        <v>738</v>
      </c>
    </row>
    <row r="2385" spans="1:2" x14ac:dyDescent="0.25">
      <c r="A2385" s="13">
        <v>2017</v>
      </c>
      <c r="B2385" s="14" t="s">
        <v>1962</v>
      </c>
    </row>
    <row r="2386" spans="1:2" x14ac:dyDescent="0.25">
      <c r="A2386" s="13">
        <v>2017</v>
      </c>
      <c r="B2386" s="14" t="s">
        <v>1443</v>
      </c>
    </row>
    <row r="2387" spans="1:2" x14ac:dyDescent="0.25">
      <c r="A2387" s="13">
        <v>2017</v>
      </c>
      <c r="B2387" s="14" t="s">
        <v>2048</v>
      </c>
    </row>
    <row r="2388" spans="1:2" x14ac:dyDescent="0.25">
      <c r="A2388" s="11">
        <v>2017</v>
      </c>
      <c r="B2388" s="12" t="s">
        <v>2039</v>
      </c>
    </row>
    <row r="2389" spans="1:2" x14ac:dyDescent="0.25">
      <c r="A2389" s="11">
        <v>2017</v>
      </c>
      <c r="B2389" s="12" t="s">
        <v>1534</v>
      </c>
    </row>
    <row r="2390" spans="1:2" x14ac:dyDescent="0.25">
      <c r="A2390" s="13">
        <v>2017</v>
      </c>
      <c r="B2390" s="14" t="s">
        <v>100</v>
      </c>
    </row>
    <row r="2391" spans="1:2" x14ac:dyDescent="0.25">
      <c r="A2391" s="11">
        <v>2017</v>
      </c>
      <c r="B2391" s="12" t="s">
        <v>743</v>
      </c>
    </row>
    <row r="2392" spans="1:2" x14ac:dyDescent="0.25">
      <c r="A2392" s="11">
        <v>2017</v>
      </c>
      <c r="B2392" s="12" t="s">
        <v>14</v>
      </c>
    </row>
    <row r="2393" spans="1:2" x14ac:dyDescent="0.25">
      <c r="A2393" s="11">
        <v>2017</v>
      </c>
      <c r="B2393" s="12" t="s">
        <v>109</v>
      </c>
    </row>
    <row r="2394" spans="1:2" x14ac:dyDescent="0.25">
      <c r="A2394" s="13">
        <v>2017</v>
      </c>
      <c r="B2394" s="14" t="s">
        <v>1856</v>
      </c>
    </row>
    <row r="2395" spans="1:2" x14ac:dyDescent="0.25">
      <c r="A2395" s="13">
        <v>2017</v>
      </c>
      <c r="B2395" s="14" t="s">
        <v>1968</v>
      </c>
    </row>
    <row r="2396" spans="1:2" x14ac:dyDescent="0.25">
      <c r="A2396" s="11">
        <v>2017</v>
      </c>
      <c r="B2396" s="12" t="s">
        <v>1408</v>
      </c>
    </row>
    <row r="2397" spans="1:2" x14ac:dyDescent="0.25">
      <c r="A2397" s="11">
        <v>2017</v>
      </c>
      <c r="B2397" s="12" t="s">
        <v>628</v>
      </c>
    </row>
    <row r="2398" spans="1:2" x14ac:dyDescent="0.25">
      <c r="A2398" s="13">
        <v>2017</v>
      </c>
      <c r="B2398" s="14" t="s">
        <v>1926</v>
      </c>
    </row>
    <row r="2399" spans="1:2" x14ac:dyDescent="0.25">
      <c r="A2399" s="11">
        <v>2017</v>
      </c>
      <c r="B2399" s="12" t="s">
        <v>1886</v>
      </c>
    </row>
    <row r="2400" spans="1:2" x14ac:dyDescent="0.25">
      <c r="A2400" s="11">
        <v>2017</v>
      </c>
      <c r="B2400" s="12" t="s">
        <v>1140</v>
      </c>
    </row>
    <row r="2401" spans="1:2" x14ac:dyDescent="0.25">
      <c r="A2401" s="13">
        <v>2017</v>
      </c>
      <c r="B2401" s="14" t="s">
        <v>2498</v>
      </c>
    </row>
    <row r="2402" spans="1:2" x14ac:dyDescent="0.25">
      <c r="A2402" s="13">
        <v>2017</v>
      </c>
      <c r="B2402" s="14" t="s">
        <v>1312</v>
      </c>
    </row>
    <row r="2403" spans="1:2" x14ac:dyDescent="0.25">
      <c r="A2403" s="11">
        <v>2017</v>
      </c>
      <c r="B2403" s="12" t="s">
        <v>1251</v>
      </c>
    </row>
    <row r="2404" spans="1:2" x14ac:dyDescent="0.25">
      <c r="A2404" s="13">
        <v>2017</v>
      </c>
      <c r="B2404" s="14" t="s">
        <v>2064</v>
      </c>
    </row>
    <row r="2405" spans="1:2" x14ac:dyDescent="0.25">
      <c r="A2405" s="11">
        <v>2017</v>
      </c>
      <c r="B2405" s="12" t="s">
        <v>2232</v>
      </c>
    </row>
    <row r="2406" spans="1:2" x14ac:dyDescent="0.25">
      <c r="A2406" s="11">
        <v>2017</v>
      </c>
      <c r="B2406" s="12" t="s">
        <v>1214</v>
      </c>
    </row>
    <row r="2407" spans="1:2" x14ac:dyDescent="0.25">
      <c r="A2407" s="11">
        <v>2017</v>
      </c>
      <c r="B2407" s="12" t="s">
        <v>1298</v>
      </c>
    </row>
    <row r="2408" spans="1:2" x14ac:dyDescent="0.25">
      <c r="A2408" s="11">
        <v>2017</v>
      </c>
      <c r="B2408" s="12" t="s">
        <v>1088</v>
      </c>
    </row>
    <row r="2409" spans="1:2" x14ac:dyDescent="0.25">
      <c r="A2409" s="11">
        <v>2017</v>
      </c>
      <c r="B2409" s="12" t="s">
        <v>1190</v>
      </c>
    </row>
    <row r="2410" spans="1:2" x14ac:dyDescent="0.25">
      <c r="A2410" s="11">
        <v>2017</v>
      </c>
      <c r="B2410" s="12" t="s">
        <v>1714</v>
      </c>
    </row>
    <row r="2411" spans="1:2" x14ac:dyDescent="0.25">
      <c r="A2411" s="11">
        <v>2017</v>
      </c>
      <c r="B2411" s="12" t="s">
        <v>1485</v>
      </c>
    </row>
    <row r="2412" spans="1:2" x14ac:dyDescent="0.25">
      <c r="A2412" s="13">
        <v>2017</v>
      </c>
      <c r="B2412" s="14" t="s">
        <v>2641</v>
      </c>
    </row>
    <row r="2413" spans="1:2" x14ac:dyDescent="0.25">
      <c r="A2413" s="13">
        <v>2017</v>
      </c>
      <c r="B2413" s="14" t="s">
        <v>2710</v>
      </c>
    </row>
    <row r="2414" spans="1:2" x14ac:dyDescent="0.25">
      <c r="A2414" s="11">
        <v>2017</v>
      </c>
      <c r="B2414" s="12" t="s">
        <v>895</v>
      </c>
    </row>
    <row r="2415" spans="1:2" x14ac:dyDescent="0.25">
      <c r="A2415" s="13">
        <v>2017</v>
      </c>
      <c r="B2415" s="14" t="s">
        <v>2711</v>
      </c>
    </row>
    <row r="2416" spans="1:2" x14ac:dyDescent="0.25">
      <c r="A2416" s="11">
        <v>2017</v>
      </c>
      <c r="B2416" s="12" t="s">
        <v>1655</v>
      </c>
    </row>
    <row r="2417" spans="1:2" x14ac:dyDescent="0.25">
      <c r="A2417" s="13">
        <v>2017</v>
      </c>
      <c r="B2417" s="14" t="s">
        <v>1641</v>
      </c>
    </row>
    <row r="2418" spans="1:2" x14ac:dyDescent="0.25">
      <c r="A2418" s="13">
        <v>2017</v>
      </c>
      <c r="B2418" s="14" t="s">
        <v>495</v>
      </c>
    </row>
    <row r="2419" spans="1:2" x14ac:dyDescent="0.25">
      <c r="A2419" s="11">
        <v>2017</v>
      </c>
      <c r="B2419" s="12" t="s">
        <v>1748</v>
      </c>
    </row>
    <row r="2420" spans="1:2" x14ac:dyDescent="0.25">
      <c r="A2420" s="11">
        <v>2017</v>
      </c>
      <c r="B2420" s="12" t="s">
        <v>1121</v>
      </c>
    </row>
    <row r="2421" spans="1:2" x14ac:dyDescent="0.25">
      <c r="A2421" s="13">
        <v>2017</v>
      </c>
      <c r="B2421" s="14" t="s">
        <v>938</v>
      </c>
    </row>
    <row r="2422" spans="1:2" x14ac:dyDescent="0.25">
      <c r="A2422" s="13">
        <v>2017</v>
      </c>
      <c r="B2422" s="14" t="s">
        <v>749</v>
      </c>
    </row>
    <row r="2423" spans="1:2" x14ac:dyDescent="0.25">
      <c r="A2423" s="13">
        <v>2017</v>
      </c>
      <c r="B2423" s="14" t="s">
        <v>2147</v>
      </c>
    </row>
    <row r="2424" spans="1:2" x14ac:dyDescent="0.25">
      <c r="A2424" s="13">
        <v>2017</v>
      </c>
      <c r="B2424" s="14" t="s">
        <v>1535</v>
      </c>
    </row>
    <row r="2425" spans="1:2" x14ac:dyDescent="0.25">
      <c r="A2425" s="13">
        <v>2017</v>
      </c>
      <c r="B2425" s="14" t="s">
        <v>1760</v>
      </c>
    </row>
    <row r="2426" spans="1:2" x14ac:dyDescent="0.25">
      <c r="A2426" s="13">
        <v>2017</v>
      </c>
      <c r="B2426" s="14" t="s">
        <v>1368</v>
      </c>
    </row>
    <row r="2427" spans="1:2" x14ac:dyDescent="0.25">
      <c r="A2427" s="13">
        <v>2017</v>
      </c>
      <c r="B2427" s="14" t="s">
        <v>392</v>
      </c>
    </row>
    <row r="2428" spans="1:2" x14ac:dyDescent="0.25">
      <c r="A2428" s="13">
        <v>2017</v>
      </c>
      <c r="B2428" s="14" t="s">
        <v>868</v>
      </c>
    </row>
    <row r="2429" spans="1:2" x14ac:dyDescent="0.25">
      <c r="A2429" s="11">
        <v>2017</v>
      </c>
      <c r="B2429" s="12" t="s">
        <v>1267</v>
      </c>
    </row>
    <row r="2430" spans="1:2" x14ac:dyDescent="0.25">
      <c r="A2430" s="13">
        <v>2017</v>
      </c>
      <c r="B2430" s="14" t="s">
        <v>2496</v>
      </c>
    </row>
    <row r="2431" spans="1:2" x14ac:dyDescent="0.25">
      <c r="A2431" s="11">
        <v>2017</v>
      </c>
      <c r="B2431" s="12" t="s">
        <v>780</v>
      </c>
    </row>
    <row r="2432" spans="1:2" x14ac:dyDescent="0.25">
      <c r="A2432" s="11">
        <v>2017</v>
      </c>
      <c r="B2432" s="12" t="s">
        <v>1877</v>
      </c>
    </row>
    <row r="2433" spans="1:2" x14ac:dyDescent="0.25">
      <c r="A2433" s="13">
        <v>2017</v>
      </c>
      <c r="B2433" s="14" t="s">
        <v>861</v>
      </c>
    </row>
    <row r="2434" spans="1:2" x14ac:dyDescent="0.25">
      <c r="A2434" s="11">
        <v>2017</v>
      </c>
      <c r="B2434" s="12" t="s">
        <v>2714</v>
      </c>
    </row>
    <row r="2435" spans="1:2" x14ac:dyDescent="0.25">
      <c r="A2435" s="13">
        <v>2017</v>
      </c>
      <c r="B2435" s="14" t="s">
        <v>1448</v>
      </c>
    </row>
    <row r="2436" spans="1:2" x14ac:dyDescent="0.25">
      <c r="A2436" s="11">
        <v>2017</v>
      </c>
      <c r="B2436" s="12" t="s">
        <v>2528</v>
      </c>
    </row>
    <row r="2437" spans="1:2" x14ac:dyDescent="0.25">
      <c r="A2437" s="13">
        <v>2017</v>
      </c>
      <c r="B2437" s="14" t="s">
        <v>1758</v>
      </c>
    </row>
    <row r="2438" spans="1:2" x14ac:dyDescent="0.25">
      <c r="A2438" s="13">
        <v>2017</v>
      </c>
      <c r="B2438" s="14" t="s">
        <v>519</v>
      </c>
    </row>
    <row r="2439" spans="1:2" x14ac:dyDescent="0.25">
      <c r="A2439" s="11">
        <v>2017</v>
      </c>
      <c r="B2439" s="12" t="s">
        <v>689</v>
      </c>
    </row>
    <row r="2440" spans="1:2" x14ac:dyDescent="0.25">
      <c r="A2440" s="11">
        <v>2017</v>
      </c>
      <c r="B2440" s="12" t="s">
        <v>2405</v>
      </c>
    </row>
    <row r="2441" spans="1:2" x14ac:dyDescent="0.25">
      <c r="A2441" s="11">
        <v>2017</v>
      </c>
      <c r="B2441" s="12" t="s">
        <v>1648</v>
      </c>
    </row>
    <row r="2442" spans="1:2" x14ac:dyDescent="0.25">
      <c r="A2442" s="11">
        <v>2017</v>
      </c>
      <c r="B2442" s="12" t="s">
        <v>1846</v>
      </c>
    </row>
    <row r="2443" spans="1:2" x14ac:dyDescent="0.25">
      <c r="A2443" s="13">
        <v>2017</v>
      </c>
      <c r="B2443" s="14" t="s">
        <v>904</v>
      </c>
    </row>
    <row r="2444" spans="1:2" x14ac:dyDescent="0.25">
      <c r="A2444" s="13">
        <v>2017</v>
      </c>
      <c r="B2444" s="14" t="s">
        <v>826</v>
      </c>
    </row>
    <row r="2445" spans="1:2" x14ac:dyDescent="0.25">
      <c r="A2445" s="11">
        <v>2017</v>
      </c>
      <c r="B2445" s="12" t="s">
        <v>1687</v>
      </c>
    </row>
    <row r="2446" spans="1:2" x14ac:dyDescent="0.25">
      <c r="A2446" s="11">
        <v>2017</v>
      </c>
      <c r="B2446" s="12" t="s">
        <v>971</v>
      </c>
    </row>
    <row r="2447" spans="1:2" x14ac:dyDescent="0.25">
      <c r="A2447" s="11">
        <v>2017</v>
      </c>
      <c r="B2447" s="12" t="s">
        <v>1497</v>
      </c>
    </row>
    <row r="2448" spans="1:2" x14ac:dyDescent="0.25">
      <c r="A2448" s="11">
        <v>2017</v>
      </c>
      <c r="B2448" s="12" t="s">
        <v>677</v>
      </c>
    </row>
    <row r="2449" spans="1:2" x14ac:dyDescent="0.25">
      <c r="A2449" s="13">
        <v>2017</v>
      </c>
      <c r="B2449" s="14" t="s">
        <v>445</v>
      </c>
    </row>
    <row r="2450" spans="1:2" x14ac:dyDescent="0.25">
      <c r="A2450" s="13">
        <v>2017</v>
      </c>
      <c r="B2450" s="14" t="s">
        <v>1866</v>
      </c>
    </row>
    <row r="2451" spans="1:2" x14ac:dyDescent="0.25">
      <c r="A2451" s="11">
        <v>2017</v>
      </c>
      <c r="B2451" s="12" t="s">
        <v>692</v>
      </c>
    </row>
    <row r="2452" spans="1:2" x14ac:dyDescent="0.25">
      <c r="A2452" s="11">
        <v>2017</v>
      </c>
      <c r="B2452" s="12" t="s">
        <v>341</v>
      </c>
    </row>
    <row r="2453" spans="1:2" x14ac:dyDescent="0.25">
      <c r="A2453" s="11">
        <v>2017</v>
      </c>
      <c r="B2453" s="12" t="s">
        <v>2625</v>
      </c>
    </row>
    <row r="2454" spans="1:2" x14ac:dyDescent="0.25">
      <c r="A2454" s="11">
        <v>2017</v>
      </c>
      <c r="B2454" s="12" t="s">
        <v>607</v>
      </c>
    </row>
    <row r="2455" spans="1:2" x14ac:dyDescent="0.25">
      <c r="A2455" s="13">
        <v>2017</v>
      </c>
      <c r="B2455" s="14" t="s">
        <v>223</v>
      </c>
    </row>
    <row r="2456" spans="1:2" x14ac:dyDescent="0.25">
      <c r="A2456" s="11">
        <v>2017</v>
      </c>
      <c r="B2456" s="12" t="s">
        <v>289</v>
      </c>
    </row>
    <row r="2457" spans="1:2" x14ac:dyDescent="0.25">
      <c r="A2457" s="13">
        <v>2017</v>
      </c>
      <c r="B2457" s="14" t="s">
        <v>246</v>
      </c>
    </row>
    <row r="2458" spans="1:2" x14ac:dyDescent="0.25">
      <c r="A2458" s="13">
        <v>2017</v>
      </c>
      <c r="B2458" s="14" t="s">
        <v>1719</v>
      </c>
    </row>
    <row r="2459" spans="1:2" x14ac:dyDescent="0.25">
      <c r="A2459" s="11">
        <v>2017</v>
      </c>
      <c r="B2459" s="12" t="s">
        <v>552</v>
      </c>
    </row>
    <row r="2460" spans="1:2" x14ac:dyDescent="0.25">
      <c r="A2460" s="11">
        <v>2017</v>
      </c>
      <c r="B2460" s="12" t="s">
        <v>1378</v>
      </c>
    </row>
    <row r="2461" spans="1:2" x14ac:dyDescent="0.25">
      <c r="A2461" s="13">
        <v>2017</v>
      </c>
      <c r="B2461" s="14" t="s">
        <v>1167</v>
      </c>
    </row>
    <row r="2462" spans="1:2" x14ac:dyDescent="0.25">
      <c r="A2462" s="11">
        <v>2017</v>
      </c>
      <c r="B2462" s="12" t="s">
        <v>2450</v>
      </c>
    </row>
    <row r="2463" spans="1:2" x14ac:dyDescent="0.25">
      <c r="A2463" s="13">
        <v>2017</v>
      </c>
      <c r="B2463" s="14" t="s">
        <v>1595</v>
      </c>
    </row>
    <row r="2464" spans="1:2" x14ac:dyDescent="0.25">
      <c r="A2464" s="11">
        <v>2017</v>
      </c>
      <c r="B2464" s="12" t="s">
        <v>81</v>
      </c>
    </row>
    <row r="2465" spans="1:2" x14ac:dyDescent="0.25">
      <c r="A2465" s="13">
        <v>2017</v>
      </c>
      <c r="B2465" s="14" t="s">
        <v>1475</v>
      </c>
    </row>
    <row r="2466" spans="1:2" x14ac:dyDescent="0.25">
      <c r="A2466" s="13">
        <v>2017</v>
      </c>
      <c r="B2466" s="14" t="s">
        <v>1186</v>
      </c>
    </row>
    <row r="2467" spans="1:2" x14ac:dyDescent="0.25">
      <c r="A2467" s="11">
        <v>2017</v>
      </c>
      <c r="B2467" s="12" t="s">
        <v>1544</v>
      </c>
    </row>
    <row r="2468" spans="1:2" x14ac:dyDescent="0.25">
      <c r="A2468" s="13">
        <v>2017</v>
      </c>
      <c r="B2468" s="14" t="s">
        <v>1102</v>
      </c>
    </row>
    <row r="2469" spans="1:2" x14ac:dyDescent="0.25">
      <c r="A2469" s="11">
        <v>2017</v>
      </c>
      <c r="B2469" s="12" t="s">
        <v>405</v>
      </c>
    </row>
    <row r="2470" spans="1:2" x14ac:dyDescent="0.25">
      <c r="A2470" s="13">
        <v>2017</v>
      </c>
      <c r="B2470" s="14" t="s">
        <v>892</v>
      </c>
    </row>
    <row r="2471" spans="1:2" x14ac:dyDescent="0.25">
      <c r="A2471" s="11">
        <v>2017</v>
      </c>
      <c r="B2471" s="12" t="s">
        <v>1079</v>
      </c>
    </row>
    <row r="2472" spans="1:2" x14ac:dyDescent="0.25">
      <c r="A2472" s="13">
        <v>2017</v>
      </c>
      <c r="B2472" s="14" t="s">
        <v>1200</v>
      </c>
    </row>
    <row r="2473" spans="1:2" x14ac:dyDescent="0.25">
      <c r="A2473" s="11">
        <v>2017</v>
      </c>
      <c r="B2473" s="12" t="s">
        <v>667</v>
      </c>
    </row>
    <row r="2474" spans="1:2" x14ac:dyDescent="0.25">
      <c r="A2474" s="13">
        <v>2017</v>
      </c>
      <c r="B2474" s="14" t="s">
        <v>2346</v>
      </c>
    </row>
    <row r="2475" spans="1:2" x14ac:dyDescent="0.25">
      <c r="A2475" s="13">
        <v>2017</v>
      </c>
      <c r="B2475" s="14" t="s">
        <v>1557</v>
      </c>
    </row>
    <row r="2476" spans="1:2" x14ac:dyDescent="0.25">
      <c r="A2476" s="13">
        <v>2017</v>
      </c>
      <c r="B2476" s="14" t="s">
        <v>1145</v>
      </c>
    </row>
    <row r="2477" spans="1:2" x14ac:dyDescent="0.25">
      <c r="A2477" s="11">
        <v>2017</v>
      </c>
      <c r="B2477" s="12" t="s">
        <v>967</v>
      </c>
    </row>
    <row r="2478" spans="1:2" x14ac:dyDescent="0.25">
      <c r="A2478" s="13">
        <v>2017</v>
      </c>
      <c r="B2478" s="14" t="s">
        <v>722</v>
      </c>
    </row>
    <row r="2479" spans="1:2" x14ac:dyDescent="0.25">
      <c r="A2479" s="13">
        <v>2017</v>
      </c>
      <c r="B2479" s="14" t="s">
        <v>2578</v>
      </c>
    </row>
    <row r="2480" spans="1:2" x14ac:dyDescent="0.25">
      <c r="A2480" s="11">
        <v>2017</v>
      </c>
      <c r="B2480" s="12" t="s">
        <v>151</v>
      </c>
    </row>
    <row r="2481" spans="1:2" x14ac:dyDescent="0.25">
      <c r="A2481" s="13">
        <v>2017</v>
      </c>
      <c r="B2481" s="14" t="s">
        <v>2627</v>
      </c>
    </row>
    <row r="2482" spans="1:2" x14ac:dyDescent="0.25">
      <c r="A2482" s="13">
        <v>2017</v>
      </c>
      <c r="B2482" s="14" t="s">
        <v>2526</v>
      </c>
    </row>
    <row r="2483" spans="1:2" x14ac:dyDescent="0.25">
      <c r="A2483" s="11">
        <v>2017</v>
      </c>
      <c r="B2483" s="12" t="s">
        <v>2541</v>
      </c>
    </row>
    <row r="2484" spans="1:2" x14ac:dyDescent="0.25">
      <c r="A2484" s="11">
        <v>2017</v>
      </c>
      <c r="B2484" s="12" t="s">
        <v>1172</v>
      </c>
    </row>
    <row r="2485" spans="1:2" x14ac:dyDescent="0.25">
      <c r="A2485" s="11">
        <v>2017</v>
      </c>
      <c r="B2485" s="12" t="s">
        <v>1822</v>
      </c>
    </row>
    <row r="2486" spans="1:2" x14ac:dyDescent="0.25">
      <c r="A2486" s="13">
        <v>2017</v>
      </c>
      <c r="B2486" s="14" t="s">
        <v>478</v>
      </c>
    </row>
    <row r="2487" spans="1:2" x14ac:dyDescent="0.25">
      <c r="A2487" s="13">
        <v>2017</v>
      </c>
      <c r="B2487" s="14" t="s">
        <v>601</v>
      </c>
    </row>
    <row r="2488" spans="1:2" x14ac:dyDescent="0.25">
      <c r="A2488" s="11">
        <v>2017</v>
      </c>
      <c r="B2488" s="12" t="s">
        <v>2396</v>
      </c>
    </row>
    <row r="2489" spans="1:2" x14ac:dyDescent="0.25">
      <c r="A2489" s="11">
        <v>2017</v>
      </c>
      <c r="B2489" s="12" t="s">
        <v>558</v>
      </c>
    </row>
    <row r="2490" spans="1:2" x14ac:dyDescent="0.25">
      <c r="A2490" s="11">
        <v>2017</v>
      </c>
      <c r="B2490" s="12" t="s">
        <v>1746</v>
      </c>
    </row>
    <row r="2491" spans="1:2" x14ac:dyDescent="0.25">
      <c r="A2491" s="13">
        <v>2017</v>
      </c>
      <c r="B2491" s="14" t="s">
        <v>1436</v>
      </c>
    </row>
    <row r="2492" spans="1:2" x14ac:dyDescent="0.25">
      <c r="A2492" s="11">
        <v>2017</v>
      </c>
      <c r="B2492" s="12" t="s">
        <v>2306</v>
      </c>
    </row>
    <row r="2493" spans="1:2" x14ac:dyDescent="0.25">
      <c r="A2493" s="11">
        <v>2017</v>
      </c>
      <c r="B2493" s="12" t="s">
        <v>1310</v>
      </c>
    </row>
    <row r="2494" spans="1:2" x14ac:dyDescent="0.25">
      <c r="A2494" s="13">
        <v>2017</v>
      </c>
      <c r="B2494" s="14" t="s">
        <v>2057</v>
      </c>
    </row>
    <row r="2495" spans="1:2" x14ac:dyDescent="0.25">
      <c r="A2495" s="11">
        <v>2017</v>
      </c>
      <c r="B2495" s="12" t="s">
        <v>1620</v>
      </c>
    </row>
    <row r="2496" spans="1:2" x14ac:dyDescent="0.25">
      <c r="A2496" s="13">
        <v>2017</v>
      </c>
      <c r="B2496" s="14" t="s">
        <v>1638</v>
      </c>
    </row>
    <row r="2497" spans="1:2" x14ac:dyDescent="0.25">
      <c r="A2497" s="11">
        <v>2017</v>
      </c>
      <c r="B2497" s="12" t="s">
        <v>2343</v>
      </c>
    </row>
    <row r="2498" spans="1:2" x14ac:dyDescent="0.25">
      <c r="A2498" s="11">
        <v>2017</v>
      </c>
      <c r="B2498" s="12" t="s">
        <v>1871</v>
      </c>
    </row>
    <row r="2499" spans="1:2" x14ac:dyDescent="0.25">
      <c r="A2499" s="11">
        <v>2017</v>
      </c>
      <c r="B2499" s="12" t="s">
        <v>2424</v>
      </c>
    </row>
    <row r="2500" spans="1:2" x14ac:dyDescent="0.25">
      <c r="A2500" s="11">
        <v>2017</v>
      </c>
      <c r="B2500" s="12"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C10" sqref="C10"/>
    </sheetView>
  </sheetViews>
  <sheetFormatPr defaultRowHeight="15" x14ac:dyDescent="0.25"/>
  <cols>
    <col min="1" max="1" width="13.140625" customWidth="1"/>
    <col min="2" max="2" width="17.85546875" bestFit="1" customWidth="1"/>
    <col min="3" max="3" width="12.5703125" customWidth="1"/>
    <col min="4" max="4" width="12.140625" customWidth="1"/>
    <col min="5" max="5" width="12.5703125" customWidth="1"/>
    <col min="6" max="6" width="12.140625" customWidth="1"/>
    <col min="7" max="7" width="12.5703125" customWidth="1"/>
    <col min="8" max="8" width="12.140625" customWidth="1"/>
    <col min="9" max="9" width="12.5703125" customWidth="1"/>
    <col min="10" max="10" width="17.28515625" customWidth="1"/>
    <col min="11" max="11" width="17.7109375" customWidth="1"/>
    <col min="12" max="12" width="12.5703125" customWidth="1"/>
    <col min="13" max="13" width="13.7109375" bestFit="1" customWidth="1"/>
    <col min="14" max="14" width="17.28515625" customWidth="1"/>
    <col min="15" max="15" width="17.7109375" customWidth="1"/>
    <col min="16" max="16" width="18.7109375" customWidth="1"/>
    <col min="17" max="17" width="9" customWidth="1"/>
    <col min="18" max="18" width="10" customWidth="1"/>
    <col min="19" max="19" width="11.28515625" bestFit="1" customWidth="1"/>
  </cols>
  <sheetData>
    <row r="1" spans="1:3" x14ac:dyDescent="0.25">
      <c r="A1" s="4" t="s">
        <v>3</v>
      </c>
      <c r="B1" t="s">
        <v>2736</v>
      </c>
    </row>
    <row r="3" spans="1:3" x14ac:dyDescent="0.25">
      <c r="A3" s="4" t="s">
        <v>2722</v>
      </c>
      <c r="B3" t="s">
        <v>2725</v>
      </c>
      <c r="C3" t="s">
        <v>2726</v>
      </c>
    </row>
    <row r="4" spans="1:3" x14ac:dyDescent="0.25">
      <c r="A4" s="6" t="s">
        <v>145</v>
      </c>
      <c r="B4" s="5">
        <v>206965.68</v>
      </c>
      <c r="C4" s="5">
        <v>-17725.590000000004</v>
      </c>
    </row>
    <row r="5" spans="1:3" x14ac:dyDescent="0.25">
      <c r="A5" s="6" t="s">
        <v>74</v>
      </c>
      <c r="B5" s="5">
        <v>114880.05000000002</v>
      </c>
      <c r="C5" s="5">
        <v>-3472.5600000000004</v>
      </c>
    </row>
    <row r="6" spans="1:3" x14ac:dyDescent="0.25">
      <c r="A6" s="6" t="s">
        <v>200</v>
      </c>
      <c r="B6" s="5">
        <v>46673.52</v>
      </c>
      <c r="C6" s="5">
        <v>-1188.99</v>
      </c>
    </row>
    <row r="7" spans="1:3" x14ac:dyDescent="0.25">
      <c r="A7" s="6" t="s">
        <v>2723</v>
      </c>
      <c r="B7" s="5">
        <v>368519.25</v>
      </c>
      <c r="C7" s="5">
        <v>-22387.140000000003</v>
      </c>
    </row>
  </sheetData>
  <conditionalFormatting pivot="1" sqref="B4:C5">
    <cfRule type="cellIs" dxfId="21" priority="2" operator="lessThan">
      <formula>0</formula>
    </cfRule>
  </conditionalFormatting>
  <conditionalFormatting pivot="1" sqref="B4:C7">
    <cfRule type="cellIs" dxfId="20" priority="1" operator="lessThan">
      <formula>0</formula>
    </cfRule>
  </conditionalFormatting>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4994"/>
  <sheetViews>
    <sheetView workbookViewId="0">
      <selection activeCell="C4" sqref="C4"/>
    </sheetView>
  </sheetViews>
  <sheetFormatPr defaultRowHeight="15" x14ac:dyDescent="0.25"/>
  <cols>
    <col min="1" max="1" width="12.140625" customWidth="1"/>
    <col min="2" max="2" width="15.42578125" bestFit="1" customWidth="1"/>
    <col min="3" max="3" width="12.5703125" customWidth="1"/>
    <col min="4" max="4" width="11.85546875" bestFit="1" customWidth="1"/>
    <col min="5" max="5" width="20.5703125" bestFit="1" customWidth="1"/>
    <col min="6" max="6" width="12.5703125" bestFit="1" customWidth="1"/>
    <col min="7" max="7" width="15.42578125" bestFit="1" customWidth="1"/>
    <col min="8" max="8" width="12.140625" bestFit="1" customWidth="1"/>
    <col min="9" max="10" width="12.5703125" bestFit="1" customWidth="1"/>
    <col min="11" max="11" width="20.5703125" bestFit="1" customWidth="1"/>
  </cols>
  <sheetData>
    <row r="3" spans="1:11" x14ac:dyDescent="0.25">
      <c r="A3" s="20" t="s">
        <v>2725</v>
      </c>
      <c r="B3" s="20" t="s">
        <v>2731</v>
      </c>
      <c r="C3" s="20" t="s">
        <v>2726</v>
      </c>
      <c r="D3" s="25" t="s">
        <v>2744</v>
      </c>
      <c r="E3" s="25" t="s">
        <v>2745</v>
      </c>
      <c r="G3" s="28" t="s">
        <v>2722</v>
      </c>
    </row>
    <row r="4" spans="1:11" x14ac:dyDescent="0.25">
      <c r="A4" s="21">
        <v>2296916.6799999592</v>
      </c>
      <c r="B4" s="21">
        <v>37868</v>
      </c>
      <c r="C4" s="21">
        <v>286410.44999999966</v>
      </c>
      <c r="D4" s="21">
        <f>COUNTA(G4:G4994)</f>
        <v>4991</v>
      </c>
      <c r="E4" s="27">
        <f>GETPIVOTDATA("Sum of Sales",$A$3)/D4</f>
        <v>460.2117170907552</v>
      </c>
      <c r="G4" s="20">
        <v>1</v>
      </c>
      <c r="K4" s="27"/>
    </row>
    <row r="5" spans="1:11" x14ac:dyDescent="0.25">
      <c r="E5" s="20"/>
      <c r="G5" s="20">
        <v>2</v>
      </c>
    </row>
    <row r="6" spans="1:11" x14ac:dyDescent="0.25">
      <c r="A6">
        <f>GETPIVOTDATA("Sum of Sales",$A$3)</f>
        <v>2296916.6799999592</v>
      </c>
      <c r="B6">
        <f>GETPIVOTDATA("Sum of Quantity",$A$3)</f>
        <v>37868</v>
      </c>
      <c r="C6">
        <f>GETPIVOTDATA("Sum of Profit",$A$3)</f>
        <v>286410.44999999966</v>
      </c>
      <c r="D6">
        <f>D4</f>
        <v>4991</v>
      </c>
      <c r="E6" s="27">
        <f>E4</f>
        <v>460.2117170907552</v>
      </c>
      <c r="G6" s="20">
        <v>3</v>
      </c>
    </row>
    <row r="7" spans="1:11" x14ac:dyDescent="0.25">
      <c r="E7" s="20"/>
      <c r="G7" s="20">
        <v>4</v>
      </c>
    </row>
    <row r="8" spans="1:11" x14ac:dyDescent="0.25">
      <c r="E8" s="20"/>
      <c r="G8" s="20">
        <v>5</v>
      </c>
    </row>
    <row r="9" spans="1:11" x14ac:dyDescent="0.25">
      <c r="E9" s="20"/>
      <c r="G9" s="20">
        <v>6</v>
      </c>
    </row>
    <row r="10" spans="1:11" x14ac:dyDescent="0.25">
      <c r="E10" s="20"/>
      <c r="G10" s="20">
        <v>7</v>
      </c>
    </row>
    <row r="11" spans="1:11" x14ac:dyDescent="0.25">
      <c r="E11" s="20"/>
      <c r="G11" s="20">
        <v>8</v>
      </c>
    </row>
    <row r="12" spans="1:11" x14ac:dyDescent="0.25">
      <c r="E12" s="20"/>
      <c r="G12" s="20">
        <v>9</v>
      </c>
    </row>
    <row r="13" spans="1:11" x14ac:dyDescent="0.25">
      <c r="E13" s="20"/>
      <c r="G13" s="20">
        <v>10</v>
      </c>
    </row>
    <row r="14" spans="1:11" x14ac:dyDescent="0.25">
      <c r="E14" s="20"/>
      <c r="G14" s="20">
        <v>11</v>
      </c>
    </row>
    <row r="15" spans="1:11" x14ac:dyDescent="0.25">
      <c r="E15" s="20"/>
      <c r="G15" s="20">
        <v>12</v>
      </c>
    </row>
    <row r="16" spans="1:11" x14ac:dyDescent="0.25">
      <c r="E16" s="20"/>
      <c r="G16" s="20">
        <v>13</v>
      </c>
    </row>
    <row r="17" spans="5:7" x14ac:dyDescent="0.25">
      <c r="E17" s="20"/>
      <c r="F17" s="20"/>
      <c r="G17" s="20">
        <v>14</v>
      </c>
    </row>
    <row r="18" spans="5:7" x14ac:dyDescent="0.25">
      <c r="E18" s="20"/>
      <c r="F18" s="21"/>
      <c r="G18" s="20">
        <v>15</v>
      </c>
    </row>
    <row r="19" spans="5:7" x14ac:dyDescent="0.25">
      <c r="E19" s="20"/>
      <c r="G19" s="20">
        <v>16</v>
      </c>
    </row>
    <row r="20" spans="5:7" x14ac:dyDescent="0.25">
      <c r="E20" s="20"/>
      <c r="G20" s="20">
        <v>17</v>
      </c>
    </row>
    <row r="21" spans="5:7" x14ac:dyDescent="0.25">
      <c r="E21" s="20"/>
      <c r="G21" s="20">
        <v>18</v>
      </c>
    </row>
    <row r="22" spans="5:7" x14ac:dyDescent="0.25">
      <c r="E22" s="20"/>
      <c r="G22" s="20">
        <v>19</v>
      </c>
    </row>
    <row r="23" spans="5:7" x14ac:dyDescent="0.25">
      <c r="E23" s="20"/>
      <c r="G23" s="20">
        <v>20</v>
      </c>
    </row>
    <row r="24" spans="5:7" x14ac:dyDescent="0.25">
      <c r="E24" s="20"/>
      <c r="G24" s="20">
        <v>21</v>
      </c>
    </row>
    <row r="25" spans="5:7" x14ac:dyDescent="0.25">
      <c r="E25" s="20"/>
      <c r="G25" s="20">
        <v>22</v>
      </c>
    </row>
    <row r="26" spans="5:7" x14ac:dyDescent="0.25">
      <c r="E26" s="20"/>
      <c r="G26" s="20">
        <v>23</v>
      </c>
    </row>
    <row r="27" spans="5:7" x14ac:dyDescent="0.25">
      <c r="E27" s="20"/>
      <c r="G27" s="20">
        <v>24</v>
      </c>
    </row>
    <row r="28" spans="5:7" x14ac:dyDescent="0.25">
      <c r="E28" s="20"/>
      <c r="G28" s="20">
        <v>25</v>
      </c>
    </row>
    <row r="29" spans="5:7" x14ac:dyDescent="0.25">
      <c r="E29" s="20"/>
      <c r="G29" s="20">
        <v>26</v>
      </c>
    </row>
    <row r="30" spans="5:7" x14ac:dyDescent="0.25">
      <c r="E30" s="20"/>
      <c r="G30" s="20">
        <v>27</v>
      </c>
    </row>
    <row r="31" spans="5:7" x14ac:dyDescent="0.25">
      <c r="E31" s="20"/>
      <c r="G31" s="20">
        <v>28</v>
      </c>
    </row>
    <row r="32" spans="5:7" x14ac:dyDescent="0.25">
      <c r="E32" s="20"/>
      <c r="G32" s="20">
        <v>29</v>
      </c>
    </row>
    <row r="33" spans="5:7" x14ac:dyDescent="0.25">
      <c r="E33" s="20"/>
      <c r="G33" s="20">
        <v>30</v>
      </c>
    </row>
    <row r="34" spans="5:7" x14ac:dyDescent="0.25">
      <c r="E34" s="20"/>
      <c r="G34" s="20">
        <v>31</v>
      </c>
    </row>
    <row r="35" spans="5:7" x14ac:dyDescent="0.25">
      <c r="E35" s="20"/>
      <c r="G35" s="20">
        <v>32</v>
      </c>
    </row>
    <row r="36" spans="5:7" x14ac:dyDescent="0.25">
      <c r="E36" s="20"/>
      <c r="G36" s="20">
        <v>33</v>
      </c>
    </row>
    <row r="37" spans="5:7" x14ac:dyDescent="0.25">
      <c r="E37" s="20"/>
      <c r="G37" s="20">
        <v>34</v>
      </c>
    </row>
    <row r="38" spans="5:7" x14ac:dyDescent="0.25">
      <c r="E38" s="20"/>
      <c r="G38" s="20">
        <v>35</v>
      </c>
    </row>
    <row r="39" spans="5:7" x14ac:dyDescent="0.25">
      <c r="E39" s="20"/>
      <c r="G39" s="20">
        <v>36</v>
      </c>
    </row>
    <row r="40" spans="5:7" x14ac:dyDescent="0.25">
      <c r="E40" s="20"/>
      <c r="G40" s="20">
        <v>37</v>
      </c>
    </row>
    <row r="41" spans="5:7" x14ac:dyDescent="0.25">
      <c r="E41" s="20"/>
      <c r="G41" s="20">
        <v>38</v>
      </c>
    </row>
    <row r="42" spans="5:7" x14ac:dyDescent="0.25">
      <c r="E42" s="20"/>
      <c r="G42" s="20">
        <v>39</v>
      </c>
    </row>
    <row r="43" spans="5:7" x14ac:dyDescent="0.25">
      <c r="E43" s="20"/>
      <c r="G43" s="20">
        <v>40</v>
      </c>
    </row>
    <row r="44" spans="5:7" x14ac:dyDescent="0.25">
      <c r="E44" s="20"/>
      <c r="G44" s="20">
        <v>41</v>
      </c>
    </row>
    <row r="45" spans="5:7" x14ac:dyDescent="0.25">
      <c r="E45" s="20"/>
      <c r="G45" s="20">
        <v>42</v>
      </c>
    </row>
    <row r="46" spans="5:7" x14ac:dyDescent="0.25">
      <c r="E46" s="20"/>
      <c r="G46" s="20">
        <v>43</v>
      </c>
    </row>
    <row r="47" spans="5:7" x14ac:dyDescent="0.25">
      <c r="E47" s="20"/>
      <c r="G47" s="20">
        <v>44</v>
      </c>
    </row>
    <row r="48" spans="5:7" x14ac:dyDescent="0.25">
      <c r="E48" s="20"/>
      <c r="G48" s="20">
        <v>45</v>
      </c>
    </row>
    <row r="49" spans="5:7" x14ac:dyDescent="0.25">
      <c r="E49" s="20"/>
      <c r="G49" s="20">
        <v>46</v>
      </c>
    </row>
    <row r="50" spans="5:7" x14ac:dyDescent="0.25">
      <c r="E50" s="20"/>
      <c r="G50" s="20">
        <v>47</v>
      </c>
    </row>
    <row r="51" spans="5:7" x14ac:dyDescent="0.25">
      <c r="E51" s="20"/>
      <c r="G51" s="20">
        <v>48</v>
      </c>
    </row>
    <row r="52" spans="5:7" x14ac:dyDescent="0.25">
      <c r="E52" s="20"/>
      <c r="G52" s="20">
        <v>49</v>
      </c>
    </row>
    <row r="53" spans="5:7" x14ac:dyDescent="0.25">
      <c r="E53" s="20"/>
      <c r="G53" s="20">
        <v>50</v>
      </c>
    </row>
    <row r="54" spans="5:7" x14ac:dyDescent="0.25">
      <c r="E54" s="20"/>
      <c r="G54" s="20">
        <v>51</v>
      </c>
    </row>
    <row r="55" spans="5:7" x14ac:dyDescent="0.25">
      <c r="E55" s="20"/>
      <c r="G55" s="20">
        <v>52</v>
      </c>
    </row>
    <row r="56" spans="5:7" x14ac:dyDescent="0.25">
      <c r="E56" s="20"/>
      <c r="G56" s="20">
        <v>53</v>
      </c>
    </row>
    <row r="57" spans="5:7" x14ac:dyDescent="0.25">
      <c r="E57" s="20"/>
      <c r="G57" s="20">
        <v>54</v>
      </c>
    </row>
    <row r="58" spans="5:7" x14ac:dyDescent="0.25">
      <c r="E58" s="20"/>
      <c r="G58" s="20">
        <v>55</v>
      </c>
    </row>
    <row r="59" spans="5:7" x14ac:dyDescent="0.25">
      <c r="E59" s="20"/>
      <c r="G59" s="20">
        <v>56</v>
      </c>
    </row>
    <row r="60" spans="5:7" x14ac:dyDescent="0.25">
      <c r="E60" s="20"/>
      <c r="G60" s="20">
        <v>57</v>
      </c>
    </row>
    <row r="61" spans="5:7" x14ac:dyDescent="0.25">
      <c r="E61" s="20"/>
      <c r="G61" s="20">
        <v>58</v>
      </c>
    </row>
    <row r="62" spans="5:7" x14ac:dyDescent="0.25">
      <c r="E62" s="20"/>
      <c r="G62" s="20">
        <v>59</v>
      </c>
    </row>
    <row r="63" spans="5:7" x14ac:dyDescent="0.25">
      <c r="E63" s="20"/>
      <c r="G63" s="20">
        <v>60</v>
      </c>
    </row>
    <row r="64" spans="5:7" x14ac:dyDescent="0.25">
      <c r="E64" s="20"/>
      <c r="G64" s="20">
        <v>61</v>
      </c>
    </row>
    <row r="65" spans="5:7" x14ac:dyDescent="0.25">
      <c r="E65" s="20"/>
      <c r="G65" s="20">
        <v>62</v>
      </c>
    </row>
    <row r="66" spans="5:7" x14ac:dyDescent="0.25">
      <c r="E66" s="20"/>
      <c r="G66" s="20">
        <v>63</v>
      </c>
    </row>
    <row r="67" spans="5:7" x14ac:dyDescent="0.25">
      <c r="E67" s="20"/>
      <c r="G67" s="20">
        <v>64</v>
      </c>
    </row>
    <row r="68" spans="5:7" x14ac:dyDescent="0.25">
      <c r="E68" s="20"/>
      <c r="G68" s="20">
        <v>65</v>
      </c>
    </row>
    <row r="69" spans="5:7" x14ac:dyDescent="0.25">
      <c r="E69" s="20"/>
      <c r="G69" s="20">
        <v>66</v>
      </c>
    </row>
    <row r="70" spans="5:7" x14ac:dyDescent="0.25">
      <c r="E70" s="20"/>
      <c r="G70" s="20">
        <v>67</v>
      </c>
    </row>
    <row r="71" spans="5:7" x14ac:dyDescent="0.25">
      <c r="E71" s="20"/>
      <c r="G71" s="20">
        <v>68</v>
      </c>
    </row>
    <row r="72" spans="5:7" x14ac:dyDescent="0.25">
      <c r="E72" s="20"/>
      <c r="G72" s="20">
        <v>69</v>
      </c>
    </row>
    <row r="73" spans="5:7" x14ac:dyDescent="0.25">
      <c r="E73" s="20"/>
      <c r="G73" s="20">
        <v>70</v>
      </c>
    </row>
    <row r="74" spans="5:7" x14ac:dyDescent="0.25">
      <c r="E74" s="20"/>
      <c r="G74" s="20">
        <v>71</v>
      </c>
    </row>
    <row r="75" spans="5:7" x14ac:dyDescent="0.25">
      <c r="E75" s="20"/>
      <c r="G75" s="20">
        <v>72</v>
      </c>
    </row>
    <row r="76" spans="5:7" x14ac:dyDescent="0.25">
      <c r="E76" s="20"/>
      <c r="G76" s="20">
        <v>73</v>
      </c>
    </row>
    <row r="77" spans="5:7" x14ac:dyDescent="0.25">
      <c r="E77" s="20"/>
      <c r="G77" s="20">
        <v>74</v>
      </c>
    </row>
    <row r="78" spans="5:7" x14ac:dyDescent="0.25">
      <c r="E78" s="20"/>
      <c r="G78" s="20">
        <v>75</v>
      </c>
    </row>
    <row r="79" spans="5:7" x14ac:dyDescent="0.25">
      <c r="E79" s="20"/>
      <c r="G79" s="20">
        <v>76</v>
      </c>
    </row>
    <row r="80" spans="5:7" x14ac:dyDescent="0.25">
      <c r="E80" s="20"/>
      <c r="G80" s="20">
        <v>77</v>
      </c>
    </row>
    <row r="81" spans="5:7" x14ac:dyDescent="0.25">
      <c r="E81" s="20"/>
      <c r="G81" s="20">
        <v>78</v>
      </c>
    </row>
    <row r="82" spans="5:7" x14ac:dyDescent="0.25">
      <c r="E82" s="20"/>
      <c r="G82" s="20">
        <v>79</v>
      </c>
    </row>
    <row r="83" spans="5:7" x14ac:dyDescent="0.25">
      <c r="E83" s="20"/>
      <c r="G83" s="20">
        <v>80</v>
      </c>
    </row>
    <row r="84" spans="5:7" x14ac:dyDescent="0.25">
      <c r="E84" s="20"/>
      <c r="G84" s="20">
        <v>81</v>
      </c>
    </row>
    <row r="85" spans="5:7" x14ac:dyDescent="0.25">
      <c r="E85" s="20"/>
      <c r="G85" s="20">
        <v>82</v>
      </c>
    </row>
    <row r="86" spans="5:7" x14ac:dyDescent="0.25">
      <c r="E86" s="20"/>
      <c r="G86" s="20">
        <v>83</v>
      </c>
    </row>
    <row r="87" spans="5:7" x14ac:dyDescent="0.25">
      <c r="E87" s="20"/>
      <c r="G87" s="20">
        <v>84</v>
      </c>
    </row>
    <row r="88" spans="5:7" x14ac:dyDescent="0.25">
      <c r="E88" s="20"/>
      <c r="G88" s="20">
        <v>85</v>
      </c>
    </row>
    <row r="89" spans="5:7" x14ac:dyDescent="0.25">
      <c r="E89" s="20"/>
      <c r="G89" s="20">
        <v>86</v>
      </c>
    </row>
    <row r="90" spans="5:7" x14ac:dyDescent="0.25">
      <c r="E90" s="20"/>
      <c r="G90" s="20">
        <v>87</v>
      </c>
    </row>
    <row r="91" spans="5:7" x14ac:dyDescent="0.25">
      <c r="E91" s="20"/>
      <c r="G91" s="20">
        <v>88</v>
      </c>
    </row>
    <row r="92" spans="5:7" x14ac:dyDescent="0.25">
      <c r="E92" s="20"/>
      <c r="G92" s="20">
        <v>89</v>
      </c>
    </row>
    <row r="93" spans="5:7" x14ac:dyDescent="0.25">
      <c r="E93" s="20"/>
      <c r="G93" s="20">
        <v>90</v>
      </c>
    </row>
    <row r="94" spans="5:7" x14ac:dyDescent="0.25">
      <c r="E94" s="20"/>
      <c r="G94" s="20">
        <v>91</v>
      </c>
    </row>
    <row r="95" spans="5:7" x14ac:dyDescent="0.25">
      <c r="E95" s="20"/>
      <c r="G95" s="20">
        <v>92</v>
      </c>
    </row>
    <row r="96" spans="5:7" x14ac:dyDescent="0.25">
      <c r="E96" s="20"/>
      <c r="G96" s="20">
        <v>93</v>
      </c>
    </row>
    <row r="97" spans="5:7" x14ac:dyDescent="0.25">
      <c r="E97" s="20"/>
      <c r="G97" s="20">
        <v>94</v>
      </c>
    </row>
    <row r="98" spans="5:7" x14ac:dyDescent="0.25">
      <c r="E98" s="20"/>
      <c r="G98" s="20">
        <v>95</v>
      </c>
    </row>
    <row r="99" spans="5:7" x14ac:dyDescent="0.25">
      <c r="E99" s="20"/>
      <c r="G99" s="20">
        <v>96</v>
      </c>
    </row>
    <row r="100" spans="5:7" x14ac:dyDescent="0.25">
      <c r="E100" s="20"/>
      <c r="G100" s="20">
        <v>97</v>
      </c>
    </row>
    <row r="101" spans="5:7" x14ac:dyDescent="0.25">
      <c r="E101" s="20"/>
      <c r="G101" s="20">
        <v>98</v>
      </c>
    </row>
    <row r="102" spans="5:7" x14ac:dyDescent="0.25">
      <c r="E102" s="20"/>
      <c r="G102" s="20">
        <v>99</v>
      </c>
    </row>
    <row r="103" spans="5:7" x14ac:dyDescent="0.25">
      <c r="E103" s="20"/>
      <c r="G103" s="20">
        <v>100</v>
      </c>
    </row>
    <row r="104" spans="5:7" x14ac:dyDescent="0.25">
      <c r="E104" s="20"/>
      <c r="G104" s="20">
        <v>101</v>
      </c>
    </row>
    <row r="105" spans="5:7" x14ac:dyDescent="0.25">
      <c r="E105" s="20"/>
      <c r="G105" s="20">
        <v>102</v>
      </c>
    </row>
    <row r="106" spans="5:7" x14ac:dyDescent="0.25">
      <c r="E106" s="20"/>
      <c r="G106" s="20">
        <v>103</v>
      </c>
    </row>
    <row r="107" spans="5:7" x14ac:dyDescent="0.25">
      <c r="E107" s="20"/>
      <c r="G107" s="20">
        <v>104</v>
      </c>
    </row>
    <row r="108" spans="5:7" x14ac:dyDescent="0.25">
      <c r="E108" s="20"/>
      <c r="G108" s="20">
        <v>105</v>
      </c>
    </row>
    <row r="109" spans="5:7" x14ac:dyDescent="0.25">
      <c r="E109" s="20"/>
      <c r="G109" s="20">
        <v>106</v>
      </c>
    </row>
    <row r="110" spans="5:7" x14ac:dyDescent="0.25">
      <c r="E110" s="20"/>
      <c r="G110" s="20">
        <v>107</v>
      </c>
    </row>
    <row r="111" spans="5:7" x14ac:dyDescent="0.25">
      <c r="E111" s="20"/>
      <c r="G111" s="20">
        <v>108</v>
      </c>
    </row>
    <row r="112" spans="5:7" x14ac:dyDescent="0.25">
      <c r="E112" s="20"/>
      <c r="G112" s="20">
        <v>109</v>
      </c>
    </row>
    <row r="113" spans="5:7" x14ac:dyDescent="0.25">
      <c r="E113" s="20"/>
      <c r="G113" s="20">
        <v>110</v>
      </c>
    </row>
    <row r="114" spans="5:7" x14ac:dyDescent="0.25">
      <c r="E114" s="20"/>
      <c r="G114" s="20">
        <v>111</v>
      </c>
    </row>
    <row r="115" spans="5:7" x14ac:dyDescent="0.25">
      <c r="E115" s="20"/>
      <c r="G115" s="20">
        <v>112</v>
      </c>
    </row>
    <row r="116" spans="5:7" x14ac:dyDescent="0.25">
      <c r="E116" s="20"/>
      <c r="G116" s="20">
        <v>113</v>
      </c>
    </row>
    <row r="117" spans="5:7" x14ac:dyDescent="0.25">
      <c r="E117" s="20"/>
      <c r="G117" s="20">
        <v>114</v>
      </c>
    </row>
    <row r="118" spans="5:7" x14ac:dyDescent="0.25">
      <c r="E118" s="20"/>
      <c r="G118" s="20">
        <v>115</v>
      </c>
    </row>
    <row r="119" spans="5:7" x14ac:dyDescent="0.25">
      <c r="E119" s="20"/>
      <c r="G119" s="20">
        <v>116</v>
      </c>
    </row>
    <row r="120" spans="5:7" x14ac:dyDescent="0.25">
      <c r="E120" s="20"/>
      <c r="G120" s="20">
        <v>117</v>
      </c>
    </row>
    <row r="121" spans="5:7" x14ac:dyDescent="0.25">
      <c r="E121" s="20"/>
      <c r="G121" s="20">
        <v>118</v>
      </c>
    </row>
    <row r="122" spans="5:7" x14ac:dyDescent="0.25">
      <c r="E122" s="20"/>
      <c r="G122" s="20">
        <v>119</v>
      </c>
    </row>
    <row r="123" spans="5:7" x14ac:dyDescent="0.25">
      <c r="E123" s="20"/>
      <c r="G123" s="20">
        <v>120</v>
      </c>
    </row>
    <row r="124" spans="5:7" x14ac:dyDescent="0.25">
      <c r="E124" s="20"/>
      <c r="G124" s="20">
        <v>121</v>
      </c>
    </row>
    <row r="125" spans="5:7" x14ac:dyDescent="0.25">
      <c r="E125" s="20"/>
      <c r="G125" s="20">
        <v>122</v>
      </c>
    </row>
    <row r="126" spans="5:7" x14ac:dyDescent="0.25">
      <c r="E126" s="20"/>
      <c r="G126" s="20">
        <v>123</v>
      </c>
    </row>
    <row r="127" spans="5:7" x14ac:dyDescent="0.25">
      <c r="E127" s="20"/>
      <c r="G127" s="20">
        <v>124</v>
      </c>
    </row>
    <row r="128" spans="5:7" x14ac:dyDescent="0.25">
      <c r="E128" s="20"/>
      <c r="G128" s="20">
        <v>125</v>
      </c>
    </row>
    <row r="129" spans="5:7" x14ac:dyDescent="0.25">
      <c r="E129" s="20"/>
      <c r="G129" s="20">
        <v>126</v>
      </c>
    </row>
    <row r="130" spans="5:7" x14ac:dyDescent="0.25">
      <c r="E130" s="20"/>
      <c r="G130" s="20">
        <v>127</v>
      </c>
    </row>
    <row r="131" spans="5:7" x14ac:dyDescent="0.25">
      <c r="E131" s="20"/>
      <c r="G131" s="20">
        <v>128</v>
      </c>
    </row>
    <row r="132" spans="5:7" x14ac:dyDescent="0.25">
      <c r="E132" s="20"/>
      <c r="G132" s="20">
        <v>129</v>
      </c>
    </row>
    <row r="133" spans="5:7" x14ac:dyDescent="0.25">
      <c r="E133" s="20"/>
      <c r="G133" s="20">
        <v>130</v>
      </c>
    </row>
    <row r="134" spans="5:7" x14ac:dyDescent="0.25">
      <c r="E134" s="20"/>
      <c r="G134" s="20">
        <v>131</v>
      </c>
    </row>
    <row r="135" spans="5:7" x14ac:dyDescent="0.25">
      <c r="E135" s="20"/>
      <c r="G135" s="20">
        <v>132</v>
      </c>
    </row>
    <row r="136" spans="5:7" x14ac:dyDescent="0.25">
      <c r="E136" s="20"/>
      <c r="G136" s="20">
        <v>133</v>
      </c>
    </row>
    <row r="137" spans="5:7" x14ac:dyDescent="0.25">
      <c r="E137" s="20"/>
      <c r="G137" s="20">
        <v>134</v>
      </c>
    </row>
    <row r="138" spans="5:7" x14ac:dyDescent="0.25">
      <c r="E138" s="20"/>
      <c r="G138" s="20">
        <v>135</v>
      </c>
    </row>
    <row r="139" spans="5:7" x14ac:dyDescent="0.25">
      <c r="E139" s="20"/>
      <c r="G139" s="20">
        <v>136</v>
      </c>
    </row>
    <row r="140" spans="5:7" x14ac:dyDescent="0.25">
      <c r="E140" s="20"/>
      <c r="G140" s="20">
        <v>137</v>
      </c>
    </row>
    <row r="141" spans="5:7" x14ac:dyDescent="0.25">
      <c r="E141" s="20"/>
      <c r="G141" s="20">
        <v>138</v>
      </c>
    </row>
    <row r="142" spans="5:7" x14ac:dyDescent="0.25">
      <c r="E142" s="20"/>
      <c r="G142" s="20">
        <v>139</v>
      </c>
    </row>
    <row r="143" spans="5:7" x14ac:dyDescent="0.25">
      <c r="E143" s="20"/>
      <c r="G143" s="20">
        <v>140</v>
      </c>
    </row>
    <row r="144" spans="5:7" x14ac:dyDescent="0.25">
      <c r="E144" s="20"/>
      <c r="G144" s="20">
        <v>141</v>
      </c>
    </row>
    <row r="145" spans="5:7" x14ac:dyDescent="0.25">
      <c r="E145" s="20"/>
      <c r="G145" s="20">
        <v>142</v>
      </c>
    </row>
    <row r="146" spans="5:7" x14ac:dyDescent="0.25">
      <c r="E146" s="20"/>
      <c r="G146" s="20">
        <v>143</v>
      </c>
    </row>
    <row r="147" spans="5:7" x14ac:dyDescent="0.25">
      <c r="E147" s="20"/>
      <c r="G147" s="20">
        <v>144</v>
      </c>
    </row>
    <row r="148" spans="5:7" x14ac:dyDescent="0.25">
      <c r="E148" s="20"/>
      <c r="G148" s="20">
        <v>145</v>
      </c>
    </row>
    <row r="149" spans="5:7" x14ac:dyDescent="0.25">
      <c r="E149" s="20"/>
      <c r="G149" s="20">
        <v>146</v>
      </c>
    </row>
    <row r="150" spans="5:7" x14ac:dyDescent="0.25">
      <c r="E150" s="20"/>
      <c r="G150" s="20">
        <v>147</v>
      </c>
    </row>
    <row r="151" spans="5:7" x14ac:dyDescent="0.25">
      <c r="E151" s="20"/>
      <c r="G151" s="20">
        <v>148</v>
      </c>
    </row>
    <row r="152" spans="5:7" x14ac:dyDescent="0.25">
      <c r="E152" s="20"/>
      <c r="G152" s="20">
        <v>149</v>
      </c>
    </row>
    <row r="153" spans="5:7" x14ac:dyDescent="0.25">
      <c r="E153" s="20"/>
      <c r="G153" s="20">
        <v>150</v>
      </c>
    </row>
    <row r="154" spans="5:7" x14ac:dyDescent="0.25">
      <c r="E154" s="20"/>
      <c r="G154" s="20">
        <v>151</v>
      </c>
    </row>
    <row r="155" spans="5:7" x14ac:dyDescent="0.25">
      <c r="E155" s="20"/>
      <c r="G155" s="20">
        <v>152</v>
      </c>
    </row>
    <row r="156" spans="5:7" x14ac:dyDescent="0.25">
      <c r="E156" s="20"/>
      <c r="G156" s="20">
        <v>153</v>
      </c>
    </row>
    <row r="157" spans="5:7" x14ac:dyDescent="0.25">
      <c r="E157" s="20"/>
      <c r="G157" s="20">
        <v>154</v>
      </c>
    </row>
    <row r="158" spans="5:7" x14ac:dyDescent="0.25">
      <c r="E158" s="20"/>
      <c r="G158" s="20">
        <v>155</v>
      </c>
    </row>
    <row r="159" spans="5:7" x14ac:dyDescent="0.25">
      <c r="E159" s="20"/>
      <c r="G159" s="20">
        <v>156</v>
      </c>
    </row>
    <row r="160" spans="5:7" x14ac:dyDescent="0.25">
      <c r="E160" s="20"/>
      <c r="G160" s="20">
        <v>157</v>
      </c>
    </row>
    <row r="161" spans="5:7" x14ac:dyDescent="0.25">
      <c r="E161" s="20"/>
      <c r="G161" s="20">
        <v>158</v>
      </c>
    </row>
    <row r="162" spans="5:7" x14ac:dyDescent="0.25">
      <c r="E162" s="20"/>
      <c r="G162" s="20">
        <v>159</v>
      </c>
    </row>
    <row r="163" spans="5:7" x14ac:dyDescent="0.25">
      <c r="E163" s="20"/>
      <c r="G163" s="20">
        <v>160</v>
      </c>
    </row>
    <row r="164" spans="5:7" x14ac:dyDescent="0.25">
      <c r="E164" s="20"/>
      <c r="G164" s="20">
        <v>161</v>
      </c>
    </row>
    <row r="165" spans="5:7" x14ac:dyDescent="0.25">
      <c r="E165" s="20"/>
      <c r="G165" s="20">
        <v>162</v>
      </c>
    </row>
    <row r="166" spans="5:7" x14ac:dyDescent="0.25">
      <c r="E166" s="20"/>
      <c r="G166" s="20">
        <v>163</v>
      </c>
    </row>
    <row r="167" spans="5:7" x14ac:dyDescent="0.25">
      <c r="E167" s="20"/>
      <c r="G167" s="20">
        <v>164</v>
      </c>
    </row>
    <row r="168" spans="5:7" x14ac:dyDescent="0.25">
      <c r="E168" s="20"/>
      <c r="G168" s="20">
        <v>165</v>
      </c>
    </row>
    <row r="169" spans="5:7" x14ac:dyDescent="0.25">
      <c r="E169" s="20"/>
      <c r="G169" s="20">
        <v>166</v>
      </c>
    </row>
    <row r="170" spans="5:7" x14ac:dyDescent="0.25">
      <c r="E170" s="20"/>
      <c r="G170" s="20">
        <v>167</v>
      </c>
    </row>
    <row r="171" spans="5:7" x14ac:dyDescent="0.25">
      <c r="E171" s="20"/>
      <c r="G171" s="20">
        <v>168</v>
      </c>
    </row>
    <row r="172" spans="5:7" x14ac:dyDescent="0.25">
      <c r="E172" s="20"/>
      <c r="G172" s="20">
        <v>169</v>
      </c>
    </row>
    <row r="173" spans="5:7" x14ac:dyDescent="0.25">
      <c r="E173" s="20"/>
      <c r="G173" s="20">
        <v>170</v>
      </c>
    </row>
    <row r="174" spans="5:7" x14ac:dyDescent="0.25">
      <c r="E174" s="20"/>
      <c r="G174" s="20">
        <v>171</v>
      </c>
    </row>
    <row r="175" spans="5:7" x14ac:dyDescent="0.25">
      <c r="E175" s="20"/>
      <c r="G175" s="20">
        <v>172</v>
      </c>
    </row>
    <row r="176" spans="5:7" x14ac:dyDescent="0.25">
      <c r="E176" s="20"/>
      <c r="G176" s="20">
        <v>173</v>
      </c>
    </row>
    <row r="177" spans="5:7" x14ac:dyDescent="0.25">
      <c r="E177" s="20"/>
      <c r="G177" s="20">
        <v>174</v>
      </c>
    </row>
    <row r="178" spans="5:7" x14ac:dyDescent="0.25">
      <c r="E178" s="20"/>
      <c r="G178" s="20">
        <v>175</v>
      </c>
    </row>
    <row r="179" spans="5:7" x14ac:dyDescent="0.25">
      <c r="E179" s="20"/>
      <c r="G179" s="20">
        <v>176</v>
      </c>
    </row>
    <row r="180" spans="5:7" x14ac:dyDescent="0.25">
      <c r="E180" s="20"/>
      <c r="G180" s="20">
        <v>177</v>
      </c>
    </row>
    <row r="181" spans="5:7" x14ac:dyDescent="0.25">
      <c r="E181" s="20"/>
      <c r="G181" s="20">
        <v>178</v>
      </c>
    </row>
    <row r="182" spans="5:7" x14ac:dyDescent="0.25">
      <c r="E182" s="20"/>
      <c r="G182" s="20">
        <v>179</v>
      </c>
    </row>
    <row r="183" spans="5:7" x14ac:dyDescent="0.25">
      <c r="E183" s="20"/>
      <c r="G183" s="20">
        <v>180</v>
      </c>
    </row>
    <row r="184" spans="5:7" x14ac:dyDescent="0.25">
      <c r="E184" s="20"/>
      <c r="G184" s="20">
        <v>181</v>
      </c>
    </row>
    <row r="185" spans="5:7" x14ac:dyDescent="0.25">
      <c r="E185" s="20"/>
      <c r="G185" s="20">
        <v>182</v>
      </c>
    </row>
    <row r="186" spans="5:7" x14ac:dyDescent="0.25">
      <c r="E186" s="20"/>
      <c r="G186" s="20">
        <v>183</v>
      </c>
    </row>
    <row r="187" spans="5:7" x14ac:dyDescent="0.25">
      <c r="E187" s="20"/>
      <c r="G187" s="20">
        <v>184</v>
      </c>
    </row>
    <row r="188" spans="5:7" x14ac:dyDescent="0.25">
      <c r="E188" s="20"/>
      <c r="G188" s="20">
        <v>185</v>
      </c>
    </row>
    <row r="189" spans="5:7" x14ac:dyDescent="0.25">
      <c r="E189" s="20"/>
      <c r="G189" s="20">
        <v>186</v>
      </c>
    </row>
    <row r="190" spans="5:7" x14ac:dyDescent="0.25">
      <c r="E190" s="20"/>
      <c r="G190" s="20">
        <v>187</v>
      </c>
    </row>
    <row r="191" spans="5:7" x14ac:dyDescent="0.25">
      <c r="E191" s="20"/>
      <c r="G191" s="20">
        <v>188</v>
      </c>
    </row>
    <row r="192" spans="5:7" x14ac:dyDescent="0.25">
      <c r="E192" s="20"/>
      <c r="G192" s="20">
        <v>189</v>
      </c>
    </row>
    <row r="193" spans="5:7" x14ac:dyDescent="0.25">
      <c r="E193" s="20"/>
      <c r="G193" s="20">
        <v>190</v>
      </c>
    </row>
    <row r="194" spans="5:7" x14ac:dyDescent="0.25">
      <c r="E194" s="20"/>
      <c r="G194" s="20">
        <v>191</v>
      </c>
    </row>
    <row r="195" spans="5:7" x14ac:dyDescent="0.25">
      <c r="E195" s="20"/>
      <c r="G195" s="20">
        <v>192</v>
      </c>
    </row>
    <row r="196" spans="5:7" x14ac:dyDescent="0.25">
      <c r="E196" s="20"/>
      <c r="G196" s="20">
        <v>193</v>
      </c>
    </row>
    <row r="197" spans="5:7" x14ac:dyDescent="0.25">
      <c r="E197" s="20"/>
      <c r="G197" s="20">
        <v>194</v>
      </c>
    </row>
    <row r="198" spans="5:7" x14ac:dyDescent="0.25">
      <c r="E198" s="20"/>
      <c r="G198" s="20">
        <v>195</v>
      </c>
    </row>
    <row r="199" spans="5:7" x14ac:dyDescent="0.25">
      <c r="E199" s="20"/>
      <c r="G199" s="20">
        <v>196</v>
      </c>
    </row>
    <row r="200" spans="5:7" x14ac:dyDescent="0.25">
      <c r="E200" s="20"/>
      <c r="G200" s="20">
        <v>197</v>
      </c>
    </row>
    <row r="201" spans="5:7" x14ac:dyDescent="0.25">
      <c r="E201" s="20"/>
      <c r="G201" s="20">
        <v>198</v>
      </c>
    </row>
    <row r="202" spans="5:7" x14ac:dyDescent="0.25">
      <c r="E202" s="20"/>
      <c r="G202" s="20">
        <v>199</v>
      </c>
    </row>
    <row r="203" spans="5:7" x14ac:dyDescent="0.25">
      <c r="E203" s="20"/>
      <c r="G203" s="20">
        <v>200</v>
      </c>
    </row>
    <row r="204" spans="5:7" x14ac:dyDescent="0.25">
      <c r="E204" s="20"/>
      <c r="G204" s="20">
        <v>201</v>
      </c>
    </row>
    <row r="205" spans="5:7" x14ac:dyDescent="0.25">
      <c r="E205" s="20"/>
      <c r="G205" s="20">
        <v>202</v>
      </c>
    </row>
    <row r="206" spans="5:7" x14ac:dyDescent="0.25">
      <c r="E206" s="20"/>
      <c r="G206" s="20">
        <v>203</v>
      </c>
    </row>
    <row r="207" spans="5:7" x14ac:dyDescent="0.25">
      <c r="E207" s="20"/>
      <c r="G207" s="20">
        <v>204</v>
      </c>
    </row>
    <row r="208" spans="5:7" x14ac:dyDescent="0.25">
      <c r="E208" s="20"/>
      <c r="G208" s="20">
        <v>205</v>
      </c>
    </row>
    <row r="209" spans="5:7" x14ac:dyDescent="0.25">
      <c r="E209" s="20"/>
      <c r="G209" s="20">
        <v>206</v>
      </c>
    </row>
    <row r="210" spans="5:7" x14ac:dyDescent="0.25">
      <c r="E210" s="20"/>
      <c r="G210" s="20">
        <v>207</v>
      </c>
    </row>
    <row r="211" spans="5:7" x14ac:dyDescent="0.25">
      <c r="E211" s="20"/>
      <c r="G211" s="20">
        <v>208</v>
      </c>
    </row>
    <row r="212" spans="5:7" x14ac:dyDescent="0.25">
      <c r="E212" s="20"/>
      <c r="G212" s="20">
        <v>209</v>
      </c>
    </row>
    <row r="213" spans="5:7" x14ac:dyDescent="0.25">
      <c r="E213" s="20"/>
      <c r="G213" s="20">
        <v>210</v>
      </c>
    </row>
    <row r="214" spans="5:7" x14ac:dyDescent="0.25">
      <c r="E214" s="20"/>
      <c r="G214" s="20">
        <v>211</v>
      </c>
    </row>
    <row r="215" spans="5:7" x14ac:dyDescent="0.25">
      <c r="E215" s="20"/>
      <c r="G215" s="20">
        <v>212</v>
      </c>
    </row>
    <row r="216" spans="5:7" x14ac:dyDescent="0.25">
      <c r="E216" s="20"/>
      <c r="G216" s="20">
        <v>213</v>
      </c>
    </row>
    <row r="217" spans="5:7" x14ac:dyDescent="0.25">
      <c r="E217" s="20"/>
      <c r="G217" s="20">
        <v>214</v>
      </c>
    </row>
    <row r="218" spans="5:7" x14ac:dyDescent="0.25">
      <c r="E218" s="20"/>
      <c r="G218" s="20">
        <v>215</v>
      </c>
    </row>
    <row r="219" spans="5:7" x14ac:dyDescent="0.25">
      <c r="E219" s="20"/>
      <c r="G219" s="20">
        <v>216</v>
      </c>
    </row>
    <row r="220" spans="5:7" x14ac:dyDescent="0.25">
      <c r="E220" s="20"/>
      <c r="G220" s="20">
        <v>217</v>
      </c>
    </row>
    <row r="221" spans="5:7" x14ac:dyDescent="0.25">
      <c r="E221" s="20"/>
      <c r="G221" s="20">
        <v>218</v>
      </c>
    </row>
    <row r="222" spans="5:7" x14ac:dyDescent="0.25">
      <c r="E222" s="20"/>
      <c r="G222" s="20">
        <v>219</v>
      </c>
    </row>
    <row r="223" spans="5:7" x14ac:dyDescent="0.25">
      <c r="E223" s="20"/>
      <c r="G223" s="20">
        <v>220</v>
      </c>
    </row>
    <row r="224" spans="5:7" x14ac:dyDescent="0.25">
      <c r="E224" s="20"/>
      <c r="G224" s="20">
        <v>221</v>
      </c>
    </row>
    <row r="225" spans="5:7" x14ac:dyDescent="0.25">
      <c r="E225" s="20"/>
      <c r="G225" s="20">
        <v>222</v>
      </c>
    </row>
    <row r="226" spans="5:7" x14ac:dyDescent="0.25">
      <c r="E226" s="20"/>
      <c r="G226" s="20">
        <v>223</v>
      </c>
    </row>
    <row r="227" spans="5:7" x14ac:dyDescent="0.25">
      <c r="E227" s="20"/>
      <c r="G227" s="20">
        <v>224</v>
      </c>
    </row>
    <row r="228" spans="5:7" x14ac:dyDescent="0.25">
      <c r="E228" s="20"/>
      <c r="G228" s="20">
        <v>225</v>
      </c>
    </row>
    <row r="229" spans="5:7" x14ac:dyDescent="0.25">
      <c r="E229" s="20"/>
      <c r="G229" s="20">
        <v>226</v>
      </c>
    </row>
    <row r="230" spans="5:7" x14ac:dyDescent="0.25">
      <c r="E230" s="20"/>
      <c r="G230" s="20">
        <v>227</v>
      </c>
    </row>
    <row r="231" spans="5:7" x14ac:dyDescent="0.25">
      <c r="E231" s="20"/>
      <c r="G231" s="20">
        <v>228</v>
      </c>
    </row>
    <row r="232" spans="5:7" x14ac:dyDescent="0.25">
      <c r="E232" s="20"/>
      <c r="G232" s="20">
        <v>229</v>
      </c>
    </row>
    <row r="233" spans="5:7" x14ac:dyDescent="0.25">
      <c r="E233" s="20"/>
      <c r="G233" s="20">
        <v>230</v>
      </c>
    </row>
    <row r="234" spans="5:7" x14ac:dyDescent="0.25">
      <c r="E234" s="20"/>
      <c r="G234" s="20">
        <v>231</v>
      </c>
    </row>
    <row r="235" spans="5:7" x14ac:dyDescent="0.25">
      <c r="E235" s="20"/>
      <c r="G235" s="20">
        <v>232</v>
      </c>
    </row>
    <row r="236" spans="5:7" x14ac:dyDescent="0.25">
      <c r="E236" s="20"/>
      <c r="G236" s="20">
        <v>233</v>
      </c>
    </row>
    <row r="237" spans="5:7" x14ac:dyDescent="0.25">
      <c r="E237" s="20"/>
      <c r="G237" s="20">
        <v>234</v>
      </c>
    </row>
    <row r="238" spans="5:7" x14ac:dyDescent="0.25">
      <c r="E238" s="20"/>
      <c r="G238" s="20">
        <v>235</v>
      </c>
    </row>
    <row r="239" spans="5:7" x14ac:dyDescent="0.25">
      <c r="E239" s="20"/>
      <c r="G239" s="20">
        <v>236</v>
      </c>
    </row>
    <row r="240" spans="5:7" x14ac:dyDescent="0.25">
      <c r="E240" s="20"/>
      <c r="G240" s="20">
        <v>237</v>
      </c>
    </row>
    <row r="241" spans="5:7" x14ac:dyDescent="0.25">
      <c r="E241" s="20"/>
      <c r="G241" s="20">
        <v>238</v>
      </c>
    </row>
    <row r="242" spans="5:7" x14ac:dyDescent="0.25">
      <c r="E242" s="20"/>
      <c r="G242" s="20">
        <v>239</v>
      </c>
    </row>
    <row r="243" spans="5:7" x14ac:dyDescent="0.25">
      <c r="E243" s="20"/>
      <c r="G243" s="20">
        <v>240</v>
      </c>
    </row>
    <row r="244" spans="5:7" x14ac:dyDescent="0.25">
      <c r="E244" s="20"/>
      <c r="G244" s="20">
        <v>241</v>
      </c>
    </row>
    <row r="245" spans="5:7" x14ac:dyDescent="0.25">
      <c r="E245" s="20"/>
      <c r="G245" s="20">
        <v>242</v>
      </c>
    </row>
    <row r="246" spans="5:7" x14ac:dyDescent="0.25">
      <c r="E246" s="20"/>
      <c r="G246" s="20">
        <v>243</v>
      </c>
    </row>
    <row r="247" spans="5:7" x14ac:dyDescent="0.25">
      <c r="E247" s="20"/>
      <c r="G247" s="20">
        <v>244</v>
      </c>
    </row>
    <row r="248" spans="5:7" x14ac:dyDescent="0.25">
      <c r="E248" s="20"/>
      <c r="G248" s="20">
        <v>245</v>
      </c>
    </row>
    <row r="249" spans="5:7" x14ac:dyDescent="0.25">
      <c r="E249" s="20"/>
      <c r="G249" s="20">
        <v>246</v>
      </c>
    </row>
    <row r="250" spans="5:7" x14ac:dyDescent="0.25">
      <c r="E250" s="20"/>
      <c r="G250" s="20">
        <v>247</v>
      </c>
    </row>
    <row r="251" spans="5:7" x14ac:dyDescent="0.25">
      <c r="E251" s="20"/>
      <c r="G251" s="20">
        <v>248</v>
      </c>
    </row>
    <row r="252" spans="5:7" x14ac:dyDescent="0.25">
      <c r="E252" s="20"/>
      <c r="G252" s="20">
        <v>249</v>
      </c>
    </row>
    <row r="253" spans="5:7" x14ac:dyDescent="0.25">
      <c r="E253" s="20"/>
      <c r="G253" s="20">
        <v>250</v>
      </c>
    </row>
    <row r="254" spans="5:7" x14ac:dyDescent="0.25">
      <c r="E254" s="20"/>
      <c r="G254" s="20">
        <v>251</v>
      </c>
    </row>
    <row r="255" spans="5:7" x14ac:dyDescent="0.25">
      <c r="E255" s="20"/>
      <c r="G255" s="20">
        <v>252</v>
      </c>
    </row>
    <row r="256" spans="5:7" x14ac:dyDescent="0.25">
      <c r="E256" s="20"/>
      <c r="G256" s="20">
        <v>253</v>
      </c>
    </row>
    <row r="257" spans="5:7" x14ac:dyDescent="0.25">
      <c r="E257" s="20"/>
      <c r="G257" s="20">
        <v>254</v>
      </c>
    </row>
    <row r="258" spans="5:7" x14ac:dyDescent="0.25">
      <c r="E258" s="20"/>
      <c r="G258" s="20">
        <v>255</v>
      </c>
    </row>
    <row r="259" spans="5:7" x14ac:dyDescent="0.25">
      <c r="E259" s="20"/>
      <c r="G259" s="20">
        <v>256</v>
      </c>
    </row>
    <row r="260" spans="5:7" x14ac:dyDescent="0.25">
      <c r="E260" s="20"/>
      <c r="G260" s="20">
        <v>257</v>
      </c>
    </row>
    <row r="261" spans="5:7" x14ac:dyDescent="0.25">
      <c r="E261" s="20"/>
      <c r="G261" s="20">
        <v>258</v>
      </c>
    </row>
    <row r="262" spans="5:7" x14ac:dyDescent="0.25">
      <c r="E262" s="20"/>
      <c r="G262" s="20">
        <v>259</v>
      </c>
    </row>
    <row r="263" spans="5:7" x14ac:dyDescent="0.25">
      <c r="E263" s="20"/>
      <c r="G263" s="20">
        <v>260</v>
      </c>
    </row>
    <row r="264" spans="5:7" x14ac:dyDescent="0.25">
      <c r="E264" s="20"/>
      <c r="G264" s="20">
        <v>261</v>
      </c>
    </row>
    <row r="265" spans="5:7" x14ac:dyDescent="0.25">
      <c r="E265" s="20"/>
      <c r="G265" s="20">
        <v>262</v>
      </c>
    </row>
    <row r="266" spans="5:7" x14ac:dyDescent="0.25">
      <c r="E266" s="20"/>
      <c r="G266" s="20">
        <v>263</v>
      </c>
    </row>
    <row r="267" spans="5:7" x14ac:dyDescent="0.25">
      <c r="E267" s="20"/>
      <c r="G267" s="20">
        <v>264</v>
      </c>
    </row>
    <row r="268" spans="5:7" x14ac:dyDescent="0.25">
      <c r="E268" s="20"/>
      <c r="G268" s="20">
        <v>265</v>
      </c>
    </row>
    <row r="269" spans="5:7" x14ac:dyDescent="0.25">
      <c r="E269" s="20"/>
      <c r="G269" s="20">
        <v>266</v>
      </c>
    </row>
    <row r="270" spans="5:7" x14ac:dyDescent="0.25">
      <c r="E270" s="20"/>
      <c r="G270" s="20">
        <v>267</v>
      </c>
    </row>
    <row r="271" spans="5:7" x14ac:dyDescent="0.25">
      <c r="E271" s="20"/>
      <c r="G271" s="20">
        <v>268</v>
      </c>
    </row>
    <row r="272" spans="5:7" x14ac:dyDescent="0.25">
      <c r="E272" s="20"/>
      <c r="G272" s="20">
        <v>269</v>
      </c>
    </row>
    <row r="273" spans="5:7" x14ac:dyDescent="0.25">
      <c r="E273" s="20"/>
      <c r="G273" s="20">
        <v>270</v>
      </c>
    </row>
    <row r="274" spans="5:7" x14ac:dyDescent="0.25">
      <c r="E274" s="20"/>
      <c r="G274" s="20">
        <v>271</v>
      </c>
    </row>
    <row r="275" spans="5:7" x14ac:dyDescent="0.25">
      <c r="E275" s="20"/>
      <c r="G275" s="20">
        <v>272</v>
      </c>
    </row>
    <row r="276" spans="5:7" x14ac:dyDescent="0.25">
      <c r="E276" s="20"/>
      <c r="G276" s="20">
        <v>273</v>
      </c>
    </row>
    <row r="277" spans="5:7" x14ac:dyDescent="0.25">
      <c r="E277" s="20"/>
      <c r="G277" s="20">
        <v>274</v>
      </c>
    </row>
    <row r="278" spans="5:7" x14ac:dyDescent="0.25">
      <c r="E278" s="20"/>
      <c r="G278" s="20">
        <v>275</v>
      </c>
    </row>
    <row r="279" spans="5:7" x14ac:dyDescent="0.25">
      <c r="E279" s="20"/>
      <c r="G279" s="20">
        <v>276</v>
      </c>
    </row>
    <row r="280" spans="5:7" x14ac:dyDescent="0.25">
      <c r="E280" s="20"/>
      <c r="G280" s="20">
        <v>277</v>
      </c>
    </row>
    <row r="281" spans="5:7" x14ac:dyDescent="0.25">
      <c r="E281" s="20"/>
      <c r="G281" s="20">
        <v>278</v>
      </c>
    </row>
    <row r="282" spans="5:7" x14ac:dyDescent="0.25">
      <c r="E282" s="20"/>
      <c r="G282" s="20">
        <v>279</v>
      </c>
    </row>
    <row r="283" spans="5:7" x14ac:dyDescent="0.25">
      <c r="E283" s="20"/>
      <c r="G283" s="20">
        <v>280</v>
      </c>
    </row>
    <row r="284" spans="5:7" x14ac:dyDescent="0.25">
      <c r="E284" s="20"/>
      <c r="G284" s="20">
        <v>281</v>
      </c>
    </row>
    <row r="285" spans="5:7" x14ac:dyDescent="0.25">
      <c r="E285" s="20"/>
      <c r="G285" s="20">
        <v>282</v>
      </c>
    </row>
    <row r="286" spans="5:7" x14ac:dyDescent="0.25">
      <c r="E286" s="20"/>
      <c r="G286" s="20">
        <v>283</v>
      </c>
    </row>
    <row r="287" spans="5:7" x14ac:dyDescent="0.25">
      <c r="E287" s="20"/>
      <c r="G287" s="20">
        <v>284</v>
      </c>
    </row>
    <row r="288" spans="5:7" x14ac:dyDescent="0.25">
      <c r="E288" s="20"/>
      <c r="G288" s="20">
        <v>285</v>
      </c>
    </row>
    <row r="289" spans="5:7" x14ac:dyDescent="0.25">
      <c r="E289" s="20"/>
      <c r="G289" s="20">
        <v>286</v>
      </c>
    </row>
    <row r="290" spans="5:7" x14ac:dyDescent="0.25">
      <c r="E290" s="20"/>
      <c r="G290" s="20">
        <v>287</v>
      </c>
    </row>
    <row r="291" spans="5:7" x14ac:dyDescent="0.25">
      <c r="E291" s="20"/>
      <c r="G291" s="20">
        <v>288</v>
      </c>
    </row>
    <row r="292" spans="5:7" x14ac:dyDescent="0.25">
      <c r="E292" s="20"/>
      <c r="G292" s="20">
        <v>289</v>
      </c>
    </row>
    <row r="293" spans="5:7" x14ac:dyDescent="0.25">
      <c r="E293" s="20"/>
      <c r="G293" s="20">
        <v>290</v>
      </c>
    </row>
    <row r="294" spans="5:7" x14ac:dyDescent="0.25">
      <c r="E294" s="20"/>
      <c r="G294" s="20">
        <v>291</v>
      </c>
    </row>
    <row r="295" spans="5:7" x14ac:dyDescent="0.25">
      <c r="E295" s="20"/>
      <c r="G295" s="20">
        <v>292</v>
      </c>
    </row>
    <row r="296" spans="5:7" x14ac:dyDescent="0.25">
      <c r="E296" s="20"/>
      <c r="G296" s="20">
        <v>293</v>
      </c>
    </row>
    <row r="297" spans="5:7" x14ac:dyDescent="0.25">
      <c r="E297" s="20"/>
      <c r="G297" s="20">
        <v>294</v>
      </c>
    </row>
    <row r="298" spans="5:7" x14ac:dyDescent="0.25">
      <c r="E298" s="20"/>
      <c r="G298" s="20">
        <v>295</v>
      </c>
    </row>
    <row r="299" spans="5:7" x14ac:dyDescent="0.25">
      <c r="E299" s="20"/>
      <c r="G299" s="20">
        <v>296</v>
      </c>
    </row>
    <row r="300" spans="5:7" x14ac:dyDescent="0.25">
      <c r="E300" s="20"/>
      <c r="G300" s="20">
        <v>297</v>
      </c>
    </row>
    <row r="301" spans="5:7" x14ac:dyDescent="0.25">
      <c r="E301" s="20"/>
      <c r="G301" s="20">
        <v>298</v>
      </c>
    </row>
    <row r="302" spans="5:7" x14ac:dyDescent="0.25">
      <c r="E302" s="20"/>
      <c r="G302" s="20">
        <v>299</v>
      </c>
    </row>
    <row r="303" spans="5:7" x14ac:dyDescent="0.25">
      <c r="E303" s="20"/>
      <c r="G303" s="20">
        <v>300</v>
      </c>
    </row>
    <row r="304" spans="5:7" x14ac:dyDescent="0.25">
      <c r="E304" s="20"/>
      <c r="G304" s="20">
        <v>301</v>
      </c>
    </row>
    <row r="305" spans="5:7" x14ac:dyDescent="0.25">
      <c r="E305" s="20"/>
      <c r="G305" s="20">
        <v>302</v>
      </c>
    </row>
    <row r="306" spans="5:7" x14ac:dyDescent="0.25">
      <c r="E306" s="20"/>
      <c r="G306" s="20">
        <v>303</v>
      </c>
    </row>
    <row r="307" spans="5:7" x14ac:dyDescent="0.25">
      <c r="E307" s="20"/>
      <c r="G307" s="20">
        <v>304</v>
      </c>
    </row>
    <row r="308" spans="5:7" x14ac:dyDescent="0.25">
      <c r="E308" s="20"/>
      <c r="G308" s="20">
        <v>305</v>
      </c>
    </row>
    <row r="309" spans="5:7" x14ac:dyDescent="0.25">
      <c r="E309" s="20"/>
      <c r="G309" s="20">
        <v>306</v>
      </c>
    </row>
    <row r="310" spans="5:7" x14ac:dyDescent="0.25">
      <c r="E310" s="20"/>
      <c r="G310" s="20">
        <v>307</v>
      </c>
    </row>
    <row r="311" spans="5:7" x14ac:dyDescent="0.25">
      <c r="E311" s="20"/>
      <c r="G311" s="20">
        <v>308</v>
      </c>
    </row>
    <row r="312" spans="5:7" x14ac:dyDescent="0.25">
      <c r="E312" s="20"/>
      <c r="G312" s="20">
        <v>309</v>
      </c>
    </row>
    <row r="313" spans="5:7" x14ac:dyDescent="0.25">
      <c r="E313" s="20"/>
      <c r="G313" s="20">
        <v>310</v>
      </c>
    </row>
    <row r="314" spans="5:7" x14ac:dyDescent="0.25">
      <c r="E314" s="20"/>
      <c r="G314" s="20">
        <v>311</v>
      </c>
    </row>
    <row r="315" spans="5:7" x14ac:dyDescent="0.25">
      <c r="E315" s="20"/>
      <c r="G315" s="20">
        <v>312</v>
      </c>
    </row>
    <row r="316" spans="5:7" x14ac:dyDescent="0.25">
      <c r="E316" s="20"/>
      <c r="G316" s="20">
        <v>313</v>
      </c>
    </row>
    <row r="317" spans="5:7" x14ac:dyDescent="0.25">
      <c r="E317" s="20"/>
      <c r="G317" s="20">
        <v>314</v>
      </c>
    </row>
    <row r="318" spans="5:7" x14ac:dyDescent="0.25">
      <c r="E318" s="20"/>
      <c r="G318" s="20">
        <v>315</v>
      </c>
    </row>
    <row r="319" spans="5:7" x14ac:dyDescent="0.25">
      <c r="E319" s="20"/>
      <c r="G319" s="20">
        <v>316</v>
      </c>
    </row>
    <row r="320" spans="5:7" x14ac:dyDescent="0.25">
      <c r="E320" s="20"/>
      <c r="G320" s="20">
        <v>317</v>
      </c>
    </row>
    <row r="321" spans="5:7" x14ac:dyDescent="0.25">
      <c r="E321" s="20"/>
      <c r="G321" s="20">
        <v>318</v>
      </c>
    </row>
    <row r="322" spans="5:7" x14ac:dyDescent="0.25">
      <c r="E322" s="20"/>
      <c r="G322" s="20">
        <v>319</v>
      </c>
    </row>
    <row r="323" spans="5:7" x14ac:dyDescent="0.25">
      <c r="E323" s="20"/>
      <c r="G323" s="20">
        <v>320</v>
      </c>
    </row>
    <row r="324" spans="5:7" x14ac:dyDescent="0.25">
      <c r="E324" s="20"/>
      <c r="G324" s="20">
        <v>321</v>
      </c>
    </row>
    <row r="325" spans="5:7" x14ac:dyDescent="0.25">
      <c r="E325" s="20"/>
      <c r="G325" s="20">
        <v>322</v>
      </c>
    </row>
    <row r="326" spans="5:7" x14ac:dyDescent="0.25">
      <c r="E326" s="20"/>
      <c r="G326" s="20">
        <v>323</v>
      </c>
    </row>
    <row r="327" spans="5:7" x14ac:dyDescent="0.25">
      <c r="E327" s="20"/>
      <c r="G327" s="20">
        <v>324</v>
      </c>
    </row>
    <row r="328" spans="5:7" x14ac:dyDescent="0.25">
      <c r="E328" s="20"/>
      <c r="G328" s="20">
        <v>325</v>
      </c>
    </row>
    <row r="329" spans="5:7" x14ac:dyDescent="0.25">
      <c r="E329" s="20"/>
      <c r="G329" s="20">
        <v>326</v>
      </c>
    </row>
    <row r="330" spans="5:7" x14ac:dyDescent="0.25">
      <c r="E330" s="20"/>
      <c r="G330" s="20">
        <v>327</v>
      </c>
    </row>
    <row r="331" spans="5:7" x14ac:dyDescent="0.25">
      <c r="E331" s="20"/>
      <c r="G331" s="20">
        <v>328</v>
      </c>
    </row>
    <row r="332" spans="5:7" x14ac:dyDescent="0.25">
      <c r="E332" s="20"/>
      <c r="G332" s="20">
        <v>329</v>
      </c>
    </row>
    <row r="333" spans="5:7" x14ac:dyDescent="0.25">
      <c r="E333" s="20"/>
      <c r="G333" s="20">
        <v>330</v>
      </c>
    </row>
    <row r="334" spans="5:7" x14ac:dyDescent="0.25">
      <c r="E334" s="20"/>
      <c r="G334" s="20">
        <v>331</v>
      </c>
    </row>
    <row r="335" spans="5:7" x14ac:dyDescent="0.25">
      <c r="E335" s="20"/>
      <c r="G335" s="20">
        <v>332</v>
      </c>
    </row>
    <row r="336" spans="5:7" x14ac:dyDescent="0.25">
      <c r="E336" s="20"/>
      <c r="G336" s="20">
        <v>333</v>
      </c>
    </row>
    <row r="337" spans="5:7" x14ac:dyDescent="0.25">
      <c r="E337" s="20"/>
      <c r="G337" s="20">
        <v>334</v>
      </c>
    </row>
    <row r="338" spans="5:7" x14ac:dyDescent="0.25">
      <c r="E338" s="20"/>
      <c r="G338" s="20">
        <v>335</v>
      </c>
    </row>
    <row r="339" spans="5:7" x14ac:dyDescent="0.25">
      <c r="E339" s="20"/>
      <c r="G339" s="20">
        <v>336</v>
      </c>
    </row>
    <row r="340" spans="5:7" x14ac:dyDescent="0.25">
      <c r="E340" s="20"/>
      <c r="G340" s="20">
        <v>337</v>
      </c>
    </row>
    <row r="341" spans="5:7" x14ac:dyDescent="0.25">
      <c r="E341" s="20"/>
      <c r="G341" s="20">
        <v>338</v>
      </c>
    </row>
    <row r="342" spans="5:7" x14ac:dyDescent="0.25">
      <c r="E342" s="20"/>
      <c r="G342" s="20">
        <v>339</v>
      </c>
    </row>
    <row r="343" spans="5:7" x14ac:dyDescent="0.25">
      <c r="E343" s="20"/>
      <c r="G343" s="20">
        <v>340</v>
      </c>
    </row>
    <row r="344" spans="5:7" x14ac:dyDescent="0.25">
      <c r="E344" s="20"/>
      <c r="G344" s="20">
        <v>341</v>
      </c>
    </row>
    <row r="345" spans="5:7" x14ac:dyDescent="0.25">
      <c r="E345" s="20"/>
      <c r="G345" s="20">
        <v>342</v>
      </c>
    </row>
    <row r="346" spans="5:7" x14ac:dyDescent="0.25">
      <c r="E346" s="20"/>
      <c r="G346" s="20">
        <v>343</v>
      </c>
    </row>
    <row r="347" spans="5:7" x14ac:dyDescent="0.25">
      <c r="E347" s="20"/>
      <c r="G347" s="20">
        <v>344</v>
      </c>
    </row>
    <row r="348" spans="5:7" x14ac:dyDescent="0.25">
      <c r="E348" s="20"/>
      <c r="G348" s="20">
        <v>345</v>
      </c>
    </row>
    <row r="349" spans="5:7" x14ac:dyDescent="0.25">
      <c r="E349" s="20"/>
      <c r="G349" s="20">
        <v>346</v>
      </c>
    </row>
    <row r="350" spans="5:7" x14ac:dyDescent="0.25">
      <c r="E350" s="20"/>
      <c r="G350" s="20">
        <v>347</v>
      </c>
    </row>
    <row r="351" spans="5:7" x14ac:dyDescent="0.25">
      <c r="E351" s="20"/>
      <c r="G351" s="20">
        <v>348</v>
      </c>
    </row>
    <row r="352" spans="5:7" x14ac:dyDescent="0.25">
      <c r="E352" s="20"/>
      <c r="G352" s="20">
        <v>349</v>
      </c>
    </row>
    <row r="353" spans="5:7" x14ac:dyDescent="0.25">
      <c r="E353" s="20"/>
      <c r="G353" s="20">
        <v>350</v>
      </c>
    </row>
    <row r="354" spans="5:7" x14ac:dyDescent="0.25">
      <c r="E354" s="20"/>
      <c r="G354" s="20">
        <v>351</v>
      </c>
    </row>
    <row r="355" spans="5:7" x14ac:dyDescent="0.25">
      <c r="E355" s="20"/>
      <c r="G355" s="20">
        <v>352</v>
      </c>
    </row>
    <row r="356" spans="5:7" x14ac:dyDescent="0.25">
      <c r="E356" s="20"/>
      <c r="G356" s="20">
        <v>353</v>
      </c>
    </row>
    <row r="357" spans="5:7" x14ac:dyDescent="0.25">
      <c r="E357" s="20"/>
      <c r="G357" s="20">
        <v>354</v>
      </c>
    </row>
    <row r="358" spans="5:7" x14ac:dyDescent="0.25">
      <c r="E358" s="20"/>
      <c r="G358" s="20">
        <v>355</v>
      </c>
    </row>
    <row r="359" spans="5:7" x14ac:dyDescent="0.25">
      <c r="E359" s="20"/>
      <c r="G359" s="20">
        <v>356</v>
      </c>
    </row>
    <row r="360" spans="5:7" x14ac:dyDescent="0.25">
      <c r="E360" s="20"/>
      <c r="G360" s="20">
        <v>357</v>
      </c>
    </row>
    <row r="361" spans="5:7" x14ac:dyDescent="0.25">
      <c r="E361" s="20"/>
      <c r="G361" s="20">
        <v>358</v>
      </c>
    </row>
    <row r="362" spans="5:7" x14ac:dyDescent="0.25">
      <c r="E362" s="20"/>
      <c r="G362" s="20">
        <v>359</v>
      </c>
    </row>
    <row r="363" spans="5:7" x14ac:dyDescent="0.25">
      <c r="E363" s="20"/>
      <c r="G363" s="20">
        <v>360</v>
      </c>
    </row>
    <row r="364" spans="5:7" x14ac:dyDescent="0.25">
      <c r="E364" s="20"/>
      <c r="G364" s="20">
        <v>361</v>
      </c>
    </row>
    <row r="365" spans="5:7" x14ac:dyDescent="0.25">
      <c r="E365" s="20"/>
      <c r="G365" s="20">
        <v>362</v>
      </c>
    </row>
    <row r="366" spans="5:7" x14ac:dyDescent="0.25">
      <c r="E366" s="20"/>
      <c r="G366" s="20">
        <v>363</v>
      </c>
    </row>
    <row r="367" spans="5:7" x14ac:dyDescent="0.25">
      <c r="E367" s="20"/>
      <c r="G367" s="20">
        <v>364</v>
      </c>
    </row>
    <row r="368" spans="5:7" x14ac:dyDescent="0.25">
      <c r="E368" s="20"/>
      <c r="G368" s="20">
        <v>365</v>
      </c>
    </row>
    <row r="369" spans="5:7" x14ac:dyDescent="0.25">
      <c r="E369" s="20"/>
      <c r="G369" s="20">
        <v>366</v>
      </c>
    </row>
    <row r="370" spans="5:7" x14ac:dyDescent="0.25">
      <c r="E370" s="20"/>
      <c r="G370" s="20">
        <v>367</v>
      </c>
    </row>
    <row r="371" spans="5:7" x14ac:dyDescent="0.25">
      <c r="E371" s="20"/>
      <c r="G371" s="20">
        <v>368</v>
      </c>
    </row>
    <row r="372" spans="5:7" x14ac:dyDescent="0.25">
      <c r="E372" s="20"/>
      <c r="G372" s="20">
        <v>369</v>
      </c>
    </row>
    <row r="373" spans="5:7" x14ac:dyDescent="0.25">
      <c r="E373" s="20"/>
      <c r="G373" s="20">
        <v>370</v>
      </c>
    </row>
    <row r="374" spans="5:7" x14ac:dyDescent="0.25">
      <c r="E374" s="20"/>
      <c r="G374" s="20">
        <v>371</v>
      </c>
    </row>
    <row r="375" spans="5:7" x14ac:dyDescent="0.25">
      <c r="E375" s="20"/>
      <c r="G375" s="20">
        <v>372</v>
      </c>
    </row>
    <row r="376" spans="5:7" x14ac:dyDescent="0.25">
      <c r="E376" s="20"/>
      <c r="G376" s="20">
        <v>373</v>
      </c>
    </row>
    <row r="377" spans="5:7" x14ac:dyDescent="0.25">
      <c r="E377" s="20"/>
      <c r="G377" s="20">
        <v>374</v>
      </c>
    </row>
    <row r="378" spans="5:7" x14ac:dyDescent="0.25">
      <c r="E378" s="20"/>
      <c r="G378" s="20">
        <v>375</v>
      </c>
    </row>
    <row r="379" spans="5:7" x14ac:dyDescent="0.25">
      <c r="E379" s="20"/>
      <c r="G379" s="20">
        <v>376</v>
      </c>
    </row>
    <row r="380" spans="5:7" x14ac:dyDescent="0.25">
      <c r="E380" s="20"/>
      <c r="G380" s="20">
        <v>377</v>
      </c>
    </row>
    <row r="381" spans="5:7" x14ac:dyDescent="0.25">
      <c r="E381" s="20"/>
      <c r="G381" s="20">
        <v>378</v>
      </c>
    </row>
    <row r="382" spans="5:7" x14ac:dyDescent="0.25">
      <c r="E382" s="20"/>
      <c r="G382" s="20">
        <v>379</v>
      </c>
    </row>
    <row r="383" spans="5:7" x14ac:dyDescent="0.25">
      <c r="E383" s="20"/>
      <c r="G383" s="20">
        <v>380</v>
      </c>
    </row>
    <row r="384" spans="5:7" x14ac:dyDescent="0.25">
      <c r="E384" s="20"/>
      <c r="G384" s="20">
        <v>381</v>
      </c>
    </row>
    <row r="385" spans="5:7" x14ac:dyDescent="0.25">
      <c r="E385" s="20"/>
      <c r="G385" s="20">
        <v>382</v>
      </c>
    </row>
    <row r="386" spans="5:7" x14ac:dyDescent="0.25">
      <c r="E386" s="20"/>
      <c r="G386" s="20">
        <v>383</v>
      </c>
    </row>
    <row r="387" spans="5:7" x14ac:dyDescent="0.25">
      <c r="E387" s="20"/>
      <c r="G387" s="20">
        <v>384</v>
      </c>
    </row>
    <row r="388" spans="5:7" x14ac:dyDescent="0.25">
      <c r="E388" s="20"/>
      <c r="G388" s="20">
        <v>385</v>
      </c>
    </row>
    <row r="389" spans="5:7" x14ac:dyDescent="0.25">
      <c r="E389" s="20"/>
      <c r="G389" s="20">
        <v>386</v>
      </c>
    </row>
    <row r="390" spans="5:7" x14ac:dyDescent="0.25">
      <c r="E390" s="20"/>
      <c r="G390" s="20">
        <v>387</v>
      </c>
    </row>
    <row r="391" spans="5:7" x14ac:dyDescent="0.25">
      <c r="E391" s="20"/>
      <c r="G391" s="20">
        <v>388</v>
      </c>
    </row>
    <row r="392" spans="5:7" x14ac:dyDescent="0.25">
      <c r="E392" s="20"/>
      <c r="G392" s="20">
        <v>389</v>
      </c>
    </row>
    <row r="393" spans="5:7" x14ac:dyDescent="0.25">
      <c r="E393" s="20"/>
      <c r="G393" s="20">
        <v>390</v>
      </c>
    </row>
    <row r="394" spans="5:7" x14ac:dyDescent="0.25">
      <c r="E394" s="20"/>
      <c r="G394" s="20">
        <v>391</v>
      </c>
    </row>
    <row r="395" spans="5:7" x14ac:dyDescent="0.25">
      <c r="E395" s="20"/>
      <c r="G395" s="20">
        <v>392</v>
      </c>
    </row>
    <row r="396" spans="5:7" x14ac:dyDescent="0.25">
      <c r="E396" s="20"/>
      <c r="G396" s="20">
        <v>393</v>
      </c>
    </row>
    <row r="397" spans="5:7" x14ac:dyDescent="0.25">
      <c r="E397" s="20"/>
      <c r="G397" s="20">
        <v>394</v>
      </c>
    </row>
    <row r="398" spans="5:7" x14ac:dyDescent="0.25">
      <c r="E398" s="20"/>
      <c r="G398" s="20">
        <v>395</v>
      </c>
    </row>
    <row r="399" spans="5:7" x14ac:dyDescent="0.25">
      <c r="E399" s="20"/>
      <c r="G399" s="20">
        <v>396</v>
      </c>
    </row>
    <row r="400" spans="5:7" x14ac:dyDescent="0.25">
      <c r="E400" s="20"/>
      <c r="G400" s="20">
        <v>397</v>
      </c>
    </row>
    <row r="401" spans="5:7" x14ac:dyDescent="0.25">
      <c r="E401" s="20"/>
      <c r="G401" s="20">
        <v>398</v>
      </c>
    </row>
    <row r="402" spans="5:7" x14ac:dyDescent="0.25">
      <c r="E402" s="20"/>
      <c r="G402" s="20">
        <v>399</v>
      </c>
    </row>
    <row r="403" spans="5:7" x14ac:dyDescent="0.25">
      <c r="E403" s="20"/>
      <c r="G403" s="20">
        <v>400</v>
      </c>
    </row>
    <row r="404" spans="5:7" x14ac:dyDescent="0.25">
      <c r="E404" s="20"/>
      <c r="G404" s="20">
        <v>401</v>
      </c>
    </row>
    <row r="405" spans="5:7" x14ac:dyDescent="0.25">
      <c r="E405" s="20"/>
      <c r="G405" s="20">
        <v>402</v>
      </c>
    </row>
    <row r="406" spans="5:7" x14ac:dyDescent="0.25">
      <c r="E406" s="20"/>
      <c r="G406" s="20">
        <v>403</v>
      </c>
    </row>
    <row r="407" spans="5:7" x14ac:dyDescent="0.25">
      <c r="E407" s="20"/>
      <c r="G407" s="20">
        <v>404</v>
      </c>
    </row>
    <row r="408" spans="5:7" x14ac:dyDescent="0.25">
      <c r="E408" s="20"/>
      <c r="G408" s="20">
        <v>405</v>
      </c>
    </row>
    <row r="409" spans="5:7" x14ac:dyDescent="0.25">
      <c r="E409" s="20"/>
      <c r="G409" s="20">
        <v>406</v>
      </c>
    </row>
    <row r="410" spans="5:7" x14ac:dyDescent="0.25">
      <c r="E410" s="20"/>
      <c r="G410" s="20">
        <v>407</v>
      </c>
    </row>
    <row r="411" spans="5:7" x14ac:dyDescent="0.25">
      <c r="E411" s="20"/>
      <c r="G411" s="20">
        <v>408</v>
      </c>
    </row>
    <row r="412" spans="5:7" x14ac:dyDescent="0.25">
      <c r="E412" s="20"/>
      <c r="G412" s="20">
        <v>409</v>
      </c>
    </row>
    <row r="413" spans="5:7" x14ac:dyDescent="0.25">
      <c r="E413" s="20"/>
      <c r="G413" s="20">
        <v>410</v>
      </c>
    </row>
    <row r="414" spans="5:7" x14ac:dyDescent="0.25">
      <c r="E414" s="20"/>
      <c r="G414" s="20">
        <v>411</v>
      </c>
    </row>
    <row r="415" spans="5:7" x14ac:dyDescent="0.25">
      <c r="E415" s="20"/>
      <c r="G415" s="20">
        <v>412</v>
      </c>
    </row>
    <row r="416" spans="5:7" x14ac:dyDescent="0.25">
      <c r="E416" s="20"/>
      <c r="G416" s="20">
        <v>413</v>
      </c>
    </row>
    <row r="417" spans="5:7" x14ac:dyDescent="0.25">
      <c r="E417" s="20"/>
      <c r="G417" s="20">
        <v>414</v>
      </c>
    </row>
    <row r="418" spans="5:7" x14ac:dyDescent="0.25">
      <c r="E418" s="20"/>
      <c r="G418" s="20">
        <v>415</v>
      </c>
    </row>
    <row r="419" spans="5:7" x14ac:dyDescent="0.25">
      <c r="E419" s="20"/>
      <c r="G419" s="20">
        <v>416</v>
      </c>
    </row>
    <row r="420" spans="5:7" x14ac:dyDescent="0.25">
      <c r="E420" s="20"/>
      <c r="G420" s="20">
        <v>417</v>
      </c>
    </row>
    <row r="421" spans="5:7" x14ac:dyDescent="0.25">
      <c r="E421" s="20"/>
      <c r="G421" s="20">
        <v>418</v>
      </c>
    </row>
    <row r="422" spans="5:7" x14ac:dyDescent="0.25">
      <c r="E422" s="20"/>
      <c r="G422" s="20">
        <v>419</v>
      </c>
    </row>
    <row r="423" spans="5:7" x14ac:dyDescent="0.25">
      <c r="E423" s="20"/>
      <c r="G423" s="20">
        <v>420</v>
      </c>
    </row>
    <row r="424" spans="5:7" x14ac:dyDescent="0.25">
      <c r="E424" s="20"/>
      <c r="G424" s="20">
        <v>421</v>
      </c>
    </row>
    <row r="425" spans="5:7" x14ac:dyDescent="0.25">
      <c r="E425" s="20"/>
      <c r="G425" s="20">
        <v>422</v>
      </c>
    </row>
    <row r="426" spans="5:7" x14ac:dyDescent="0.25">
      <c r="E426" s="20"/>
      <c r="G426" s="20">
        <v>423</v>
      </c>
    </row>
    <row r="427" spans="5:7" x14ac:dyDescent="0.25">
      <c r="E427" s="20"/>
      <c r="G427" s="20">
        <v>424</v>
      </c>
    </row>
    <row r="428" spans="5:7" x14ac:dyDescent="0.25">
      <c r="E428" s="20"/>
      <c r="G428" s="20">
        <v>425</v>
      </c>
    </row>
    <row r="429" spans="5:7" x14ac:dyDescent="0.25">
      <c r="E429" s="20"/>
      <c r="G429" s="20">
        <v>426</v>
      </c>
    </row>
    <row r="430" spans="5:7" x14ac:dyDescent="0.25">
      <c r="E430" s="20"/>
      <c r="G430" s="20">
        <v>427</v>
      </c>
    </row>
    <row r="431" spans="5:7" x14ac:dyDescent="0.25">
      <c r="E431" s="20"/>
      <c r="G431" s="20">
        <v>428</v>
      </c>
    </row>
    <row r="432" spans="5:7" x14ac:dyDescent="0.25">
      <c r="E432" s="20"/>
      <c r="G432" s="20">
        <v>429</v>
      </c>
    </row>
    <row r="433" spans="5:7" x14ac:dyDescent="0.25">
      <c r="E433" s="20"/>
      <c r="G433" s="20">
        <v>430</v>
      </c>
    </row>
    <row r="434" spans="5:7" x14ac:dyDescent="0.25">
      <c r="E434" s="20"/>
      <c r="G434" s="20">
        <v>431</v>
      </c>
    </row>
    <row r="435" spans="5:7" x14ac:dyDescent="0.25">
      <c r="E435" s="20"/>
      <c r="G435" s="20">
        <v>432</v>
      </c>
    </row>
    <row r="436" spans="5:7" x14ac:dyDescent="0.25">
      <c r="E436" s="20"/>
      <c r="G436" s="20">
        <v>433</v>
      </c>
    </row>
    <row r="437" spans="5:7" x14ac:dyDescent="0.25">
      <c r="E437" s="20"/>
      <c r="G437" s="20">
        <v>434</v>
      </c>
    </row>
    <row r="438" spans="5:7" x14ac:dyDescent="0.25">
      <c r="E438" s="20"/>
      <c r="G438" s="20">
        <v>435</v>
      </c>
    </row>
    <row r="439" spans="5:7" x14ac:dyDescent="0.25">
      <c r="E439" s="20"/>
      <c r="G439" s="20">
        <v>436</v>
      </c>
    </row>
    <row r="440" spans="5:7" x14ac:dyDescent="0.25">
      <c r="E440" s="20"/>
      <c r="G440" s="20">
        <v>437</v>
      </c>
    </row>
    <row r="441" spans="5:7" x14ac:dyDescent="0.25">
      <c r="E441" s="20"/>
      <c r="G441" s="20">
        <v>438</v>
      </c>
    </row>
    <row r="442" spans="5:7" x14ac:dyDescent="0.25">
      <c r="E442" s="20"/>
      <c r="G442" s="20">
        <v>439</v>
      </c>
    </row>
    <row r="443" spans="5:7" x14ac:dyDescent="0.25">
      <c r="E443" s="20"/>
      <c r="G443" s="20">
        <v>440</v>
      </c>
    </row>
    <row r="444" spans="5:7" x14ac:dyDescent="0.25">
      <c r="E444" s="20"/>
      <c r="G444" s="20">
        <v>441</v>
      </c>
    </row>
    <row r="445" spans="5:7" x14ac:dyDescent="0.25">
      <c r="E445" s="20"/>
      <c r="G445" s="20">
        <v>442</v>
      </c>
    </row>
    <row r="446" spans="5:7" x14ac:dyDescent="0.25">
      <c r="E446" s="20"/>
      <c r="G446" s="20">
        <v>443</v>
      </c>
    </row>
    <row r="447" spans="5:7" x14ac:dyDescent="0.25">
      <c r="E447" s="20"/>
      <c r="G447" s="20">
        <v>444</v>
      </c>
    </row>
    <row r="448" spans="5:7" x14ac:dyDescent="0.25">
      <c r="E448" s="20"/>
      <c r="G448" s="20">
        <v>445</v>
      </c>
    </row>
    <row r="449" spans="5:7" x14ac:dyDescent="0.25">
      <c r="E449" s="20"/>
      <c r="G449" s="20">
        <v>446</v>
      </c>
    </row>
    <row r="450" spans="5:7" x14ac:dyDescent="0.25">
      <c r="E450" s="20"/>
      <c r="G450" s="20">
        <v>447</v>
      </c>
    </row>
    <row r="451" spans="5:7" x14ac:dyDescent="0.25">
      <c r="E451" s="20"/>
      <c r="G451" s="20">
        <v>448</v>
      </c>
    </row>
    <row r="452" spans="5:7" x14ac:dyDescent="0.25">
      <c r="E452" s="20"/>
      <c r="G452" s="20">
        <v>449</v>
      </c>
    </row>
    <row r="453" spans="5:7" x14ac:dyDescent="0.25">
      <c r="E453" s="20"/>
      <c r="G453" s="20">
        <v>450</v>
      </c>
    </row>
    <row r="454" spans="5:7" x14ac:dyDescent="0.25">
      <c r="E454" s="20"/>
      <c r="G454" s="20">
        <v>451</v>
      </c>
    </row>
    <row r="455" spans="5:7" x14ac:dyDescent="0.25">
      <c r="E455" s="20"/>
      <c r="G455" s="20">
        <v>452</v>
      </c>
    </row>
    <row r="456" spans="5:7" x14ac:dyDescent="0.25">
      <c r="E456" s="20"/>
      <c r="G456" s="20">
        <v>453</v>
      </c>
    </row>
    <row r="457" spans="5:7" x14ac:dyDescent="0.25">
      <c r="E457" s="20"/>
      <c r="G457" s="20">
        <v>454</v>
      </c>
    </row>
    <row r="458" spans="5:7" x14ac:dyDescent="0.25">
      <c r="E458" s="20"/>
      <c r="G458" s="20">
        <v>455</v>
      </c>
    </row>
    <row r="459" spans="5:7" x14ac:dyDescent="0.25">
      <c r="E459" s="20"/>
      <c r="G459" s="20">
        <v>456</v>
      </c>
    </row>
    <row r="460" spans="5:7" x14ac:dyDescent="0.25">
      <c r="E460" s="20"/>
      <c r="G460" s="20">
        <v>457</v>
      </c>
    </row>
    <row r="461" spans="5:7" x14ac:dyDescent="0.25">
      <c r="E461" s="20"/>
      <c r="G461" s="20">
        <v>458</v>
      </c>
    </row>
    <row r="462" spans="5:7" x14ac:dyDescent="0.25">
      <c r="E462" s="20"/>
      <c r="G462" s="20">
        <v>459</v>
      </c>
    </row>
    <row r="463" spans="5:7" x14ac:dyDescent="0.25">
      <c r="E463" s="20"/>
      <c r="G463" s="20">
        <v>460</v>
      </c>
    </row>
    <row r="464" spans="5:7" x14ac:dyDescent="0.25">
      <c r="E464" s="20"/>
      <c r="G464" s="20">
        <v>461</v>
      </c>
    </row>
    <row r="465" spans="5:7" x14ac:dyDescent="0.25">
      <c r="E465" s="20"/>
      <c r="G465" s="20">
        <v>462</v>
      </c>
    </row>
    <row r="466" spans="5:7" x14ac:dyDescent="0.25">
      <c r="E466" s="20"/>
      <c r="G466" s="20">
        <v>463</v>
      </c>
    </row>
    <row r="467" spans="5:7" x14ac:dyDescent="0.25">
      <c r="E467" s="20"/>
      <c r="G467" s="20">
        <v>464</v>
      </c>
    </row>
    <row r="468" spans="5:7" x14ac:dyDescent="0.25">
      <c r="E468" s="20"/>
      <c r="G468" s="20">
        <v>465</v>
      </c>
    </row>
    <row r="469" spans="5:7" x14ac:dyDescent="0.25">
      <c r="E469" s="20"/>
      <c r="G469" s="20">
        <v>466</v>
      </c>
    </row>
    <row r="470" spans="5:7" x14ac:dyDescent="0.25">
      <c r="E470" s="20"/>
      <c r="G470" s="20">
        <v>467</v>
      </c>
    </row>
    <row r="471" spans="5:7" x14ac:dyDescent="0.25">
      <c r="E471" s="20"/>
      <c r="G471" s="20">
        <v>468</v>
      </c>
    </row>
    <row r="472" spans="5:7" x14ac:dyDescent="0.25">
      <c r="E472" s="20"/>
      <c r="G472" s="20">
        <v>469</v>
      </c>
    </row>
    <row r="473" spans="5:7" x14ac:dyDescent="0.25">
      <c r="E473" s="20"/>
      <c r="G473" s="20">
        <v>470</v>
      </c>
    </row>
    <row r="474" spans="5:7" x14ac:dyDescent="0.25">
      <c r="E474" s="20"/>
      <c r="G474" s="20">
        <v>471</v>
      </c>
    </row>
    <row r="475" spans="5:7" x14ac:dyDescent="0.25">
      <c r="E475" s="20"/>
      <c r="G475" s="20">
        <v>472</v>
      </c>
    </row>
    <row r="476" spans="5:7" x14ac:dyDescent="0.25">
      <c r="E476" s="20"/>
      <c r="G476" s="20">
        <v>473</v>
      </c>
    </row>
    <row r="477" spans="5:7" x14ac:dyDescent="0.25">
      <c r="E477" s="20"/>
      <c r="G477" s="20">
        <v>474</v>
      </c>
    </row>
    <row r="478" spans="5:7" x14ac:dyDescent="0.25">
      <c r="E478" s="20"/>
      <c r="G478" s="20">
        <v>475</v>
      </c>
    </row>
    <row r="479" spans="5:7" x14ac:dyDescent="0.25">
      <c r="E479" s="20"/>
      <c r="G479" s="20">
        <v>476</v>
      </c>
    </row>
    <row r="480" spans="5:7" x14ac:dyDescent="0.25">
      <c r="E480" s="20"/>
      <c r="G480" s="20">
        <v>477</v>
      </c>
    </row>
    <row r="481" spans="5:7" x14ac:dyDescent="0.25">
      <c r="E481" s="20"/>
      <c r="G481" s="20">
        <v>478</v>
      </c>
    </row>
    <row r="482" spans="5:7" x14ac:dyDescent="0.25">
      <c r="E482" s="20"/>
      <c r="G482" s="20">
        <v>479</v>
      </c>
    </row>
    <row r="483" spans="5:7" x14ac:dyDescent="0.25">
      <c r="E483" s="20"/>
      <c r="G483" s="20">
        <v>480</v>
      </c>
    </row>
    <row r="484" spans="5:7" x14ac:dyDescent="0.25">
      <c r="E484" s="20"/>
      <c r="G484" s="20">
        <v>481</v>
      </c>
    </row>
    <row r="485" spans="5:7" x14ac:dyDescent="0.25">
      <c r="E485" s="20"/>
      <c r="G485" s="20">
        <v>482</v>
      </c>
    </row>
    <row r="486" spans="5:7" x14ac:dyDescent="0.25">
      <c r="E486" s="20"/>
      <c r="G486" s="20">
        <v>483</v>
      </c>
    </row>
    <row r="487" spans="5:7" x14ac:dyDescent="0.25">
      <c r="E487" s="20"/>
      <c r="G487" s="20">
        <v>484</v>
      </c>
    </row>
    <row r="488" spans="5:7" x14ac:dyDescent="0.25">
      <c r="E488" s="20"/>
      <c r="G488" s="20">
        <v>485</v>
      </c>
    </row>
    <row r="489" spans="5:7" x14ac:dyDescent="0.25">
      <c r="E489" s="20"/>
      <c r="G489" s="20">
        <v>486</v>
      </c>
    </row>
    <row r="490" spans="5:7" x14ac:dyDescent="0.25">
      <c r="E490" s="20"/>
      <c r="G490" s="20">
        <v>487</v>
      </c>
    </row>
    <row r="491" spans="5:7" x14ac:dyDescent="0.25">
      <c r="E491" s="20"/>
      <c r="G491" s="20">
        <v>488</v>
      </c>
    </row>
    <row r="492" spans="5:7" x14ac:dyDescent="0.25">
      <c r="E492" s="20"/>
      <c r="G492" s="20">
        <v>489</v>
      </c>
    </row>
    <row r="493" spans="5:7" x14ac:dyDescent="0.25">
      <c r="E493" s="20"/>
      <c r="G493" s="20">
        <v>490</v>
      </c>
    </row>
    <row r="494" spans="5:7" x14ac:dyDescent="0.25">
      <c r="E494" s="20"/>
      <c r="G494" s="20">
        <v>491</v>
      </c>
    </row>
    <row r="495" spans="5:7" x14ac:dyDescent="0.25">
      <c r="E495" s="20"/>
      <c r="G495" s="20">
        <v>492</v>
      </c>
    </row>
    <row r="496" spans="5:7" x14ac:dyDescent="0.25">
      <c r="E496" s="20"/>
      <c r="G496" s="20">
        <v>493</v>
      </c>
    </row>
    <row r="497" spans="5:7" x14ac:dyDescent="0.25">
      <c r="E497" s="20"/>
      <c r="G497" s="20">
        <v>494</v>
      </c>
    </row>
    <row r="498" spans="5:7" x14ac:dyDescent="0.25">
      <c r="E498" s="20"/>
      <c r="G498" s="20">
        <v>495</v>
      </c>
    </row>
    <row r="499" spans="5:7" x14ac:dyDescent="0.25">
      <c r="E499" s="20"/>
      <c r="G499" s="20">
        <v>496</v>
      </c>
    </row>
    <row r="500" spans="5:7" x14ac:dyDescent="0.25">
      <c r="E500" s="20"/>
      <c r="G500" s="20">
        <v>497</v>
      </c>
    </row>
    <row r="501" spans="5:7" x14ac:dyDescent="0.25">
      <c r="E501" s="20"/>
      <c r="G501" s="20">
        <v>498</v>
      </c>
    </row>
    <row r="502" spans="5:7" x14ac:dyDescent="0.25">
      <c r="E502" s="20"/>
      <c r="G502" s="20">
        <v>499</v>
      </c>
    </row>
    <row r="503" spans="5:7" x14ac:dyDescent="0.25">
      <c r="E503" s="20"/>
      <c r="G503" s="20">
        <v>500</v>
      </c>
    </row>
    <row r="504" spans="5:7" x14ac:dyDescent="0.25">
      <c r="E504" s="20"/>
      <c r="G504" s="20">
        <v>501</v>
      </c>
    </row>
    <row r="505" spans="5:7" x14ac:dyDescent="0.25">
      <c r="E505" s="20"/>
      <c r="G505" s="20">
        <v>502</v>
      </c>
    </row>
    <row r="506" spans="5:7" x14ac:dyDescent="0.25">
      <c r="E506" s="20"/>
      <c r="G506" s="20">
        <v>503</v>
      </c>
    </row>
    <row r="507" spans="5:7" x14ac:dyDescent="0.25">
      <c r="E507" s="20"/>
      <c r="G507" s="20">
        <v>504</v>
      </c>
    </row>
    <row r="508" spans="5:7" x14ac:dyDescent="0.25">
      <c r="E508" s="20"/>
      <c r="G508" s="20">
        <v>505</v>
      </c>
    </row>
    <row r="509" spans="5:7" x14ac:dyDescent="0.25">
      <c r="E509" s="20"/>
      <c r="G509" s="20">
        <v>506</v>
      </c>
    </row>
    <row r="510" spans="5:7" x14ac:dyDescent="0.25">
      <c r="E510" s="20"/>
      <c r="G510" s="20">
        <v>507</v>
      </c>
    </row>
    <row r="511" spans="5:7" x14ac:dyDescent="0.25">
      <c r="E511" s="20"/>
      <c r="G511" s="20">
        <v>508</v>
      </c>
    </row>
    <row r="512" spans="5:7" x14ac:dyDescent="0.25">
      <c r="E512" s="20"/>
      <c r="G512" s="20">
        <v>509</v>
      </c>
    </row>
    <row r="513" spans="5:7" x14ac:dyDescent="0.25">
      <c r="E513" s="20"/>
      <c r="G513" s="20">
        <v>510</v>
      </c>
    </row>
    <row r="514" spans="5:7" x14ac:dyDescent="0.25">
      <c r="E514" s="20"/>
      <c r="G514" s="20">
        <v>511</v>
      </c>
    </row>
    <row r="515" spans="5:7" x14ac:dyDescent="0.25">
      <c r="E515" s="20"/>
      <c r="G515" s="20">
        <v>512</v>
      </c>
    </row>
    <row r="516" spans="5:7" x14ac:dyDescent="0.25">
      <c r="E516" s="20"/>
      <c r="G516" s="20">
        <v>513</v>
      </c>
    </row>
    <row r="517" spans="5:7" x14ac:dyDescent="0.25">
      <c r="E517" s="20"/>
      <c r="G517" s="20">
        <v>514</v>
      </c>
    </row>
    <row r="518" spans="5:7" x14ac:dyDescent="0.25">
      <c r="E518" s="20"/>
      <c r="G518" s="20">
        <v>515</v>
      </c>
    </row>
    <row r="519" spans="5:7" x14ac:dyDescent="0.25">
      <c r="E519" s="20"/>
      <c r="G519" s="20">
        <v>516</v>
      </c>
    </row>
    <row r="520" spans="5:7" x14ac:dyDescent="0.25">
      <c r="E520" s="20"/>
      <c r="G520" s="20">
        <v>517</v>
      </c>
    </row>
    <row r="521" spans="5:7" x14ac:dyDescent="0.25">
      <c r="E521" s="20"/>
      <c r="G521" s="20">
        <v>518</v>
      </c>
    </row>
    <row r="522" spans="5:7" x14ac:dyDescent="0.25">
      <c r="E522" s="20"/>
      <c r="G522" s="20">
        <v>519</v>
      </c>
    </row>
    <row r="523" spans="5:7" x14ac:dyDescent="0.25">
      <c r="E523" s="20"/>
      <c r="G523" s="20">
        <v>520</v>
      </c>
    </row>
    <row r="524" spans="5:7" x14ac:dyDescent="0.25">
      <c r="E524" s="20"/>
      <c r="G524" s="20">
        <v>521</v>
      </c>
    </row>
    <row r="525" spans="5:7" x14ac:dyDescent="0.25">
      <c r="E525" s="20"/>
      <c r="G525" s="20">
        <v>522</v>
      </c>
    </row>
    <row r="526" spans="5:7" x14ac:dyDescent="0.25">
      <c r="E526" s="20"/>
      <c r="G526" s="20">
        <v>523</v>
      </c>
    </row>
    <row r="527" spans="5:7" x14ac:dyDescent="0.25">
      <c r="E527" s="20"/>
      <c r="G527" s="20">
        <v>524</v>
      </c>
    </row>
    <row r="528" spans="5:7" x14ac:dyDescent="0.25">
      <c r="E528" s="20"/>
      <c r="G528" s="20">
        <v>525</v>
      </c>
    </row>
    <row r="529" spans="5:7" x14ac:dyDescent="0.25">
      <c r="E529" s="20"/>
      <c r="G529" s="20">
        <v>526</v>
      </c>
    </row>
    <row r="530" spans="5:7" x14ac:dyDescent="0.25">
      <c r="E530" s="20"/>
      <c r="G530" s="20">
        <v>527</v>
      </c>
    </row>
    <row r="531" spans="5:7" x14ac:dyDescent="0.25">
      <c r="E531" s="20"/>
      <c r="G531" s="20">
        <v>528</v>
      </c>
    </row>
    <row r="532" spans="5:7" x14ac:dyDescent="0.25">
      <c r="E532" s="20"/>
      <c r="G532" s="20">
        <v>529</v>
      </c>
    </row>
    <row r="533" spans="5:7" x14ac:dyDescent="0.25">
      <c r="E533" s="20"/>
      <c r="G533" s="20">
        <v>530</v>
      </c>
    </row>
    <row r="534" spans="5:7" x14ac:dyDescent="0.25">
      <c r="E534" s="20"/>
      <c r="G534" s="20">
        <v>531</v>
      </c>
    </row>
    <row r="535" spans="5:7" x14ac:dyDescent="0.25">
      <c r="E535" s="20"/>
      <c r="G535" s="20">
        <v>532</v>
      </c>
    </row>
    <row r="536" spans="5:7" x14ac:dyDescent="0.25">
      <c r="E536" s="20"/>
      <c r="G536" s="20">
        <v>533</v>
      </c>
    </row>
    <row r="537" spans="5:7" x14ac:dyDescent="0.25">
      <c r="E537" s="20"/>
      <c r="G537" s="20">
        <v>534</v>
      </c>
    </row>
    <row r="538" spans="5:7" x14ac:dyDescent="0.25">
      <c r="E538" s="20"/>
      <c r="G538" s="20">
        <v>535</v>
      </c>
    </row>
    <row r="539" spans="5:7" x14ac:dyDescent="0.25">
      <c r="E539" s="20"/>
      <c r="G539" s="20">
        <v>536</v>
      </c>
    </row>
    <row r="540" spans="5:7" x14ac:dyDescent="0.25">
      <c r="E540" s="20"/>
      <c r="G540" s="20">
        <v>537</v>
      </c>
    </row>
    <row r="541" spans="5:7" x14ac:dyDescent="0.25">
      <c r="E541" s="20"/>
      <c r="G541" s="20">
        <v>538</v>
      </c>
    </row>
    <row r="542" spans="5:7" x14ac:dyDescent="0.25">
      <c r="E542" s="20"/>
      <c r="G542" s="20">
        <v>539</v>
      </c>
    </row>
    <row r="543" spans="5:7" x14ac:dyDescent="0.25">
      <c r="E543" s="20"/>
      <c r="G543" s="20">
        <v>540</v>
      </c>
    </row>
    <row r="544" spans="5:7" x14ac:dyDescent="0.25">
      <c r="E544" s="20"/>
      <c r="G544" s="20">
        <v>541</v>
      </c>
    </row>
    <row r="545" spans="5:7" x14ac:dyDescent="0.25">
      <c r="E545" s="20"/>
      <c r="G545" s="20">
        <v>542</v>
      </c>
    </row>
    <row r="546" spans="5:7" x14ac:dyDescent="0.25">
      <c r="E546" s="20"/>
      <c r="G546" s="20">
        <v>543</v>
      </c>
    </row>
    <row r="547" spans="5:7" x14ac:dyDescent="0.25">
      <c r="E547" s="20"/>
      <c r="G547" s="20">
        <v>544</v>
      </c>
    </row>
    <row r="548" spans="5:7" x14ac:dyDescent="0.25">
      <c r="E548" s="20"/>
      <c r="G548" s="20">
        <v>545</v>
      </c>
    </row>
    <row r="549" spans="5:7" x14ac:dyDescent="0.25">
      <c r="E549" s="20"/>
      <c r="G549" s="20">
        <v>546</v>
      </c>
    </row>
    <row r="550" spans="5:7" x14ac:dyDescent="0.25">
      <c r="E550" s="20"/>
      <c r="G550" s="20">
        <v>547</v>
      </c>
    </row>
    <row r="551" spans="5:7" x14ac:dyDescent="0.25">
      <c r="E551" s="20"/>
      <c r="G551" s="20">
        <v>548</v>
      </c>
    </row>
    <row r="552" spans="5:7" x14ac:dyDescent="0.25">
      <c r="E552" s="20"/>
      <c r="G552" s="20">
        <v>549</v>
      </c>
    </row>
    <row r="553" spans="5:7" x14ac:dyDescent="0.25">
      <c r="E553" s="20"/>
      <c r="G553" s="20">
        <v>550</v>
      </c>
    </row>
    <row r="554" spans="5:7" x14ac:dyDescent="0.25">
      <c r="E554" s="20"/>
      <c r="G554" s="20">
        <v>551</v>
      </c>
    </row>
    <row r="555" spans="5:7" x14ac:dyDescent="0.25">
      <c r="E555" s="20"/>
      <c r="G555" s="20">
        <v>552</v>
      </c>
    </row>
    <row r="556" spans="5:7" x14ac:dyDescent="0.25">
      <c r="E556" s="20"/>
      <c r="G556" s="20">
        <v>553</v>
      </c>
    </row>
    <row r="557" spans="5:7" x14ac:dyDescent="0.25">
      <c r="E557" s="20"/>
      <c r="G557" s="20">
        <v>554</v>
      </c>
    </row>
    <row r="558" spans="5:7" x14ac:dyDescent="0.25">
      <c r="E558" s="20"/>
      <c r="G558" s="20">
        <v>555</v>
      </c>
    </row>
    <row r="559" spans="5:7" x14ac:dyDescent="0.25">
      <c r="E559" s="20"/>
      <c r="G559" s="20">
        <v>556</v>
      </c>
    </row>
    <row r="560" spans="5:7" x14ac:dyDescent="0.25">
      <c r="E560" s="20"/>
      <c r="G560" s="20">
        <v>557</v>
      </c>
    </row>
    <row r="561" spans="5:7" x14ac:dyDescent="0.25">
      <c r="E561" s="20"/>
      <c r="G561" s="20">
        <v>558</v>
      </c>
    </row>
    <row r="562" spans="5:7" x14ac:dyDescent="0.25">
      <c r="E562" s="20"/>
      <c r="G562" s="20">
        <v>559</v>
      </c>
    </row>
    <row r="563" spans="5:7" x14ac:dyDescent="0.25">
      <c r="E563" s="20"/>
      <c r="G563" s="20">
        <v>560</v>
      </c>
    </row>
    <row r="564" spans="5:7" x14ac:dyDescent="0.25">
      <c r="E564" s="20"/>
      <c r="G564" s="20">
        <v>561</v>
      </c>
    </row>
    <row r="565" spans="5:7" x14ac:dyDescent="0.25">
      <c r="E565" s="20"/>
      <c r="G565" s="20">
        <v>562</v>
      </c>
    </row>
    <row r="566" spans="5:7" x14ac:dyDescent="0.25">
      <c r="E566" s="20"/>
      <c r="G566" s="20">
        <v>563</v>
      </c>
    </row>
    <row r="567" spans="5:7" x14ac:dyDescent="0.25">
      <c r="E567" s="20"/>
      <c r="G567" s="20">
        <v>564</v>
      </c>
    </row>
    <row r="568" spans="5:7" x14ac:dyDescent="0.25">
      <c r="E568" s="20"/>
      <c r="G568" s="20">
        <v>565</v>
      </c>
    </row>
    <row r="569" spans="5:7" x14ac:dyDescent="0.25">
      <c r="E569" s="20"/>
      <c r="G569" s="20">
        <v>566</v>
      </c>
    </row>
    <row r="570" spans="5:7" x14ac:dyDescent="0.25">
      <c r="E570" s="20"/>
      <c r="G570" s="20">
        <v>567</v>
      </c>
    </row>
    <row r="571" spans="5:7" x14ac:dyDescent="0.25">
      <c r="E571" s="20"/>
      <c r="G571" s="20">
        <v>568</v>
      </c>
    </row>
    <row r="572" spans="5:7" x14ac:dyDescent="0.25">
      <c r="E572" s="20"/>
      <c r="G572" s="20">
        <v>569</v>
      </c>
    </row>
    <row r="573" spans="5:7" x14ac:dyDescent="0.25">
      <c r="E573" s="20"/>
      <c r="G573" s="20">
        <v>570</v>
      </c>
    </row>
    <row r="574" spans="5:7" x14ac:dyDescent="0.25">
      <c r="E574" s="20"/>
      <c r="G574" s="20">
        <v>571</v>
      </c>
    </row>
    <row r="575" spans="5:7" x14ac:dyDescent="0.25">
      <c r="E575" s="20"/>
      <c r="G575" s="20">
        <v>572</v>
      </c>
    </row>
    <row r="576" spans="5:7" x14ac:dyDescent="0.25">
      <c r="E576" s="20"/>
      <c r="G576" s="20">
        <v>573</v>
      </c>
    </row>
    <row r="577" spans="5:7" x14ac:dyDescent="0.25">
      <c r="E577" s="20"/>
      <c r="G577" s="20">
        <v>574</v>
      </c>
    </row>
    <row r="578" spans="5:7" x14ac:dyDescent="0.25">
      <c r="E578" s="20"/>
      <c r="G578" s="20">
        <v>575</v>
      </c>
    </row>
    <row r="579" spans="5:7" x14ac:dyDescent="0.25">
      <c r="E579" s="20"/>
      <c r="G579" s="20">
        <v>576</v>
      </c>
    </row>
    <row r="580" spans="5:7" x14ac:dyDescent="0.25">
      <c r="E580" s="20"/>
      <c r="G580" s="20">
        <v>577</v>
      </c>
    </row>
    <row r="581" spans="5:7" x14ac:dyDescent="0.25">
      <c r="E581" s="20"/>
      <c r="G581" s="20">
        <v>578</v>
      </c>
    </row>
    <row r="582" spans="5:7" x14ac:dyDescent="0.25">
      <c r="E582" s="20"/>
      <c r="G582" s="20">
        <v>579</v>
      </c>
    </row>
    <row r="583" spans="5:7" x14ac:dyDescent="0.25">
      <c r="E583" s="20"/>
      <c r="G583" s="20">
        <v>580</v>
      </c>
    </row>
    <row r="584" spans="5:7" x14ac:dyDescent="0.25">
      <c r="E584" s="20"/>
      <c r="G584" s="20">
        <v>581</v>
      </c>
    </row>
    <row r="585" spans="5:7" x14ac:dyDescent="0.25">
      <c r="E585" s="20"/>
      <c r="G585" s="20">
        <v>582</v>
      </c>
    </row>
    <row r="586" spans="5:7" x14ac:dyDescent="0.25">
      <c r="E586" s="20"/>
      <c r="G586" s="20">
        <v>583</v>
      </c>
    </row>
    <row r="587" spans="5:7" x14ac:dyDescent="0.25">
      <c r="E587" s="20"/>
      <c r="G587" s="20">
        <v>584</v>
      </c>
    </row>
    <row r="588" spans="5:7" x14ac:dyDescent="0.25">
      <c r="E588" s="20"/>
      <c r="G588" s="20">
        <v>585</v>
      </c>
    </row>
    <row r="589" spans="5:7" x14ac:dyDescent="0.25">
      <c r="E589" s="20"/>
      <c r="G589" s="20">
        <v>586</v>
      </c>
    </row>
    <row r="590" spans="5:7" x14ac:dyDescent="0.25">
      <c r="E590" s="20"/>
      <c r="G590" s="20">
        <v>587</v>
      </c>
    </row>
    <row r="591" spans="5:7" x14ac:dyDescent="0.25">
      <c r="E591" s="20"/>
      <c r="G591" s="20">
        <v>588</v>
      </c>
    </row>
    <row r="592" spans="5:7" x14ac:dyDescent="0.25">
      <c r="E592" s="20"/>
      <c r="G592" s="20">
        <v>589</v>
      </c>
    </row>
    <row r="593" spans="5:7" x14ac:dyDescent="0.25">
      <c r="E593" s="20"/>
      <c r="G593" s="20">
        <v>590</v>
      </c>
    </row>
    <row r="594" spans="5:7" x14ac:dyDescent="0.25">
      <c r="E594" s="20"/>
      <c r="G594" s="20">
        <v>591</v>
      </c>
    </row>
    <row r="595" spans="5:7" x14ac:dyDescent="0.25">
      <c r="E595" s="20"/>
      <c r="G595" s="20">
        <v>592</v>
      </c>
    </row>
    <row r="596" spans="5:7" x14ac:dyDescent="0.25">
      <c r="E596" s="20"/>
      <c r="G596" s="20">
        <v>593</v>
      </c>
    </row>
    <row r="597" spans="5:7" x14ac:dyDescent="0.25">
      <c r="E597" s="20"/>
      <c r="G597" s="20">
        <v>594</v>
      </c>
    </row>
    <row r="598" spans="5:7" x14ac:dyDescent="0.25">
      <c r="E598" s="20"/>
      <c r="G598" s="20">
        <v>595</v>
      </c>
    </row>
    <row r="599" spans="5:7" x14ac:dyDescent="0.25">
      <c r="E599" s="20"/>
      <c r="G599" s="20">
        <v>596</v>
      </c>
    </row>
    <row r="600" spans="5:7" x14ac:dyDescent="0.25">
      <c r="E600" s="20"/>
      <c r="G600" s="20">
        <v>597</v>
      </c>
    </row>
    <row r="601" spans="5:7" x14ac:dyDescent="0.25">
      <c r="E601" s="20"/>
      <c r="G601" s="20">
        <v>598</v>
      </c>
    </row>
    <row r="602" spans="5:7" x14ac:dyDescent="0.25">
      <c r="E602" s="20"/>
      <c r="G602" s="20">
        <v>599</v>
      </c>
    </row>
    <row r="603" spans="5:7" x14ac:dyDescent="0.25">
      <c r="E603" s="20"/>
      <c r="G603" s="20">
        <v>600</v>
      </c>
    </row>
    <row r="604" spans="5:7" x14ac:dyDescent="0.25">
      <c r="E604" s="20"/>
      <c r="G604" s="20">
        <v>601</v>
      </c>
    </row>
    <row r="605" spans="5:7" x14ac:dyDescent="0.25">
      <c r="E605" s="20"/>
      <c r="G605" s="20">
        <v>602</v>
      </c>
    </row>
    <row r="606" spans="5:7" x14ac:dyDescent="0.25">
      <c r="E606" s="20"/>
      <c r="G606" s="20">
        <v>603</v>
      </c>
    </row>
    <row r="607" spans="5:7" x14ac:dyDescent="0.25">
      <c r="E607" s="20"/>
      <c r="G607" s="20">
        <v>604</v>
      </c>
    </row>
    <row r="608" spans="5:7" x14ac:dyDescent="0.25">
      <c r="E608" s="20"/>
      <c r="G608" s="20">
        <v>605</v>
      </c>
    </row>
    <row r="609" spans="5:7" x14ac:dyDescent="0.25">
      <c r="E609" s="20"/>
      <c r="G609" s="20">
        <v>606</v>
      </c>
    </row>
    <row r="610" spans="5:7" x14ac:dyDescent="0.25">
      <c r="E610" s="20"/>
      <c r="G610" s="20">
        <v>607</v>
      </c>
    </row>
    <row r="611" spans="5:7" x14ac:dyDescent="0.25">
      <c r="E611" s="20"/>
      <c r="G611" s="20">
        <v>608</v>
      </c>
    </row>
    <row r="612" spans="5:7" x14ac:dyDescent="0.25">
      <c r="E612" s="20"/>
      <c r="G612" s="20">
        <v>609</v>
      </c>
    </row>
    <row r="613" spans="5:7" x14ac:dyDescent="0.25">
      <c r="E613" s="20"/>
      <c r="G613" s="20">
        <v>610</v>
      </c>
    </row>
    <row r="614" spans="5:7" x14ac:dyDescent="0.25">
      <c r="E614" s="20"/>
      <c r="G614" s="20">
        <v>611</v>
      </c>
    </row>
    <row r="615" spans="5:7" x14ac:dyDescent="0.25">
      <c r="E615" s="20"/>
      <c r="G615" s="20">
        <v>612</v>
      </c>
    </row>
    <row r="616" spans="5:7" x14ac:dyDescent="0.25">
      <c r="E616" s="20"/>
      <c r="G616" s="20">
        <v>613</v>
      </c>
    </row>
    <row r="617" spans="5:7" x14ac:dyDescent="0.25">
      <c r="E617" s="20"/>
      <c r="G617" s="20">
        <v>614</v>
      </c>
    </row>
    <row r="618" spans="5:7" x14ac:dyDescent="0.25">
      <c r="E618" s="20"/>
      <c r="G618" s="20">
        <v>615</v>
      </c>
    </row>
    <row r="619" spans="5:7" x14ac:dyDescent="0.25">
      <c r="E619" s="20"/>
      <c r="G619" s="20">
        <v>616</v>
      </c>
    </row>
    <row r="620" spans="5:7" x14ac:dyDescent="0.25">
      <c r="E620" s="20"/>
      <c r="G620" s="20">
        <v>617</v>
      </c>
    </row>
    <row r="621" spans="5:7" x14ac:dyDescent="0.25">
      <c r="E621" s="20"/>
      <c r="G621" s="20">
        <v>618</v>
      </c>
    </row>
    <row r="622" spans="5:7" x14ac:dyDescent="0.25">
      <c r="E622" s="20"/>
      <c r="G622" s="20">
        <v>619</v>
      </c>
    </row>
    <row r="623" spans="5:7" x14ac:dyDescent="0.25">
      <c r="E623" s="20"/>
      <c r="G623" s="20">
        <v>620</v>
      </c>
    </row>
    <row r="624" spans="5:7" x14ac:dyDescent="0.25">
      <c r="E624" s="20"/>
      <c r="G624" s="20">
        <v>621</v>
      </c>
    </row>
    <row r="625" spans="5:7" x14ac:dyDescent="0.25">
      <c r="E625" s="20"/>
      <c r="G625" s="20">
        <v>622</v>
      </c>
    </row>
    <row r="626" spans="5:7" x14ac:dyDescent="0.25">
      <c r="E626" s="20"/>
      <c r="G626" s="20">
        <v>623</v>
      </c>
    </row>
    <row r="627" spans="5:7" x14ac:dyDescent="0.25">
      <c r="E627" s="20"/>
      <c r="G627" s="20">
        <v>624</v>
      </c>
    </row>
    <row r="628" spans="5:7" x14ac:dyDescent="0.25">
      <c r="E628" s="20"/>
      <c r="G628" s="20">
        <v>625</v>
      </c>
    </row>
    <row r="629" spans="5:7" x14ac:dyDescent="0.25">
      <c r="E629" s="20"/>
      <c r="G629" s="20">
        <v>626</v>
      </c>
    </row>
    <row r="630" spans="5:7" x14ac:dyDescent="0.25">
      <c r="E630" s="20"/>
      <c r="G630" s="20">
        <v>627</v>
      </c>
    </row>
    <row r="631" spans="5:7" x14ac:dyDescent="0.25">
      <c r="E631" s="20"/>
      <c r="G631" s="20">
        <v>628</v>
      </c>
    </row>
    <row r="632" spans="5:7" x14ac:dyDescent="0.25">
      <c r="E632" s="20"/>
      <c r="G632" s="20">
        <v>629</v>
      </c>
    </row>
    <row r="633" spans="5:7" x14ac:dyDescent="0.25">
      <c r="E633" s="20"/>
      <c r="G633" s="20">
        <v>630</v>
      </c>
    </row>
    <row r="634" spans="5:7" x14ac:dyDescent="0.25">
      <c r="E634" s="20"/>
      <c r="G634" s="20">
        <v>631</v>
      </c>
    </row>
    <row r="635" spans="5:7" x14ac:dyDescent="0.25">
      <c r="E635" s="20"/>
      <c r="G635" s="20">
        <v>632</v>
      </c>
    </row>
    <row r="636" spans="5:7" x14ac:dyDescent="0.25">
      <c r="E636" s="20"/>
      <c r="G636" s="20">
        <v>633</v>
      </c>
    </row>
    <row r="637" spans="5:7" x14ac:dyDescent="0.25">
      <c r="E637" s="20"/>
      <c r="G637" s="20">
        <v>634</v>
      </c>
    </row>
    <row r="638" spans="5:7" x14ac:dyDescent="0.25">
      <c r="E638" s="20"/>
      <c r="G638" s="20">
        <v>635</v>
      </c>
    </row>
    <row r="639" spans="5:7" x14ac:dyDescent="0.25">
      <c r="E639" s="20"/>
      <c r="G639" s="20">
        <v>636</v>
      </c>
    </row>
    <row r="640" spans="5:7" x14ac:dyDescent="0.25">
      <c r="E640" s="20"/>
      <c r="G640" s="20">
        <v>637</v>
      </c>
    </row>
    <row r="641" spans="5:7" x14ac:dyDescent="0.25">
      <c r="E641" s="20"/>
      <c r="G641" s="20">
        <v>638</v>
      </c>
    </row>
    <row r="642" spans="5:7" x14ac:dyDescent="0.25">
      <c r="E642" s="20"/>
      <c r="G642" s="20">
        <v>639</v>
      </c>
    </row>
    <row r="643" spans="5:7" x14ac:dyDescent="0.25">
      <c r="E643" s="20"/>
      <c r="G643" s="20">
        <v>640</v>
      </c>
    </row>
    <row r="644" spans="5:7" x14ac:dyDescent="0.25">
      <c r="E644" s="20"/>
      <c r="G644" s="20">
        <v>641</v>
      </c>
    </row>
    <row r="645" spans="5:7" x14ac:dyDescent="0.25">
      <c r="E645" s="20"/>
      <c r="G645" s="20">
        <v>642</v>
      </c>
    </row>
    <row r="646" spans="5:7" x14ac:dyDescent="0.25">
      <c r="E646" s="20"/>
      <c r="G646" s="20">
        <v>643</v>
      </c>
    </row>
    <row r="647" spans="5:7" x14ac:dyDescent="0.25">
      <c r="E647" s="20"/>
      <c r="G647" s="20">
        <v>644</v>
      </c>
    </row>
    <row r="648" spans="5:7" x14ac:dyDescent="0.25">
      <c r="E648" s="20"/>
      <c r="G648" s="20">
        <v>645</v>
      </c>
    </row>
    <row r="649" spans="5:7" x14ac:dyDescent="0.25">
      <c r="E649" s="20"/>
      <c r="G649" s="20">
        <v>646</v>
      </c>
    </row>
    <row r="650" spans="5:7" x14ac:dyDescent="0.25">
      <c r="E650" s="20"/>
      <c r="G650" s="20">
        <v>647</v>
      </c>
    </row>
    <row r="651" spans="5:7" x14ac:dyDescent="0.25">
      <c r="E651" s="20"/>
      <c r="G651" s="20">
        <v>648</v>
      </c>
    </row>
    <row r="652" spans="5:7" x14ac:dyDescent="0.25">
      <c r="E652" s="20"/>
      <c r="G652" s="20">
        <v>649</v>
      </c>
    </row>
    <row r="653" spans="5:7" x14ac:dyDescent="0.25">
      <c r="E653" s="20"/>
      <c r="G653" s="20">
        <v>650</v>
      </c>
    </row>
    <row r="654" spans="5:7" x14ac:dyDescent="0.25">
      <c r="E654" s="20"/>
      <c r="G654" s="20">
        <v>651</v>
      </c>
    </row>
    <row r="655" spans="5:7" x14ac:dyDescent="0.25">
      <c r="E655" s="20"/>
      <c r="G655" s="20">
        <v>652</v>
      </c>
    </row>
    <row r="656" spans="5:7" x14ac:dyDescent="0.25">
      <c r="E656" s="20"/>
      <c r="G656" s="20">
        <v>653</v>
      </c>
    </row>
    <row r="657" spans="5:7" x14ac:dyDescent="0.25">
      <c r="E657" s="20"/>
      <c r="G657" s="20">
        <v>654</v>
      </c>
    </row>
    <row r="658" spans="5:7" x14ac:dyDescent="0.25">
      <c r="E658" s="20"/>
      <c r="G658" s="20">
        <v>655</v>
      </c>
    </row>
    <row r="659" spans="5:7" x14ac:dyDescent="0.25">
      <c r="E659" s="20"/>
      <c r="G659" s="20">
        <v>656</v>
      </c>
    </row>
    <row r="660" spans="5:7" x14ac:dyDescent="0.25">
      <c r="E660" s="20"/>
      <c r="G660" s="20">
        <v>657</v>
      </c>
    </row>
    <row r="661" spans="5:7" x14ac:dyDescent="0.25">
      <c r="E661" s="20"/>
      <c r="G661" s="20">
        <v>658</v>
      </c>
    </row>
    <row r="662" spans="5:7" x14ac:dyDescent="0.25">
      <c r="E662" s="20"/>
      <c r="G662" s="20">
        <v>659</v>
      </c>
    </row>
    <row r="663" spans="5:7" x14ac:dyDescent="0.25">
      <c r="E663" s="20"/>
      <c r="G663" s="20">
        <v>660</v>
      </c>
    </row>
    <row r="664" spans="5:7" x14ac:dyDescent="0.25">
      <c r="E664" s="20"/>
      <c r="G664" s="20">
        <v>661</v>
      </c>
    </row>
    <row r="665" spans="5:7" x14ac:dyDescent="0.25">
      <c r="E665" s="20"/>
      <c r="G665" s="20">
        <v>662</v>
      </c>
    </row>
    <row r="666" spans="5:7" x14ac:dyDescent="0.25">
      <c r="E666" s="20"/>
      <c r="G666" s="20">
        <v>663</v>
      </c>
    </row>
    <row r="667" spans="5:7" x14ac:dyDescent="0.25">
      <c r="E667" s="20"/>
      <c r="G667" s="20">
        <v>664</v>
      </c>
    </row>
    <row r="668" spans="5:7" x14ac:dyDescent="0.25">
      <c r="E668" s="20"/>
      <c r="G668" s="20">
        <v>665</v>
      </c>
    </row>
    <row r="669" spans="5:7" x14ac:dyDescent="0.25">
      <c r="E669" s="20"/>
      <c r="G669" s="20">
        <v>666</v>
      </c>
    </row>
    <row r="670" spans="5:7" x14ac:dyDescent="0.25">
      <c r="E670" s="20"/>
      <c r="G670" s="20">
        <v>667</v>
      </c>
    </row>
    <row r="671" spans="5:7" x14ac:dyDescent="0.25">
      <c r="E671" s="20"/>
      <c r="G671" s="20">
        <v>668</v>
      </c>
    </row>
    <row r="672" spans="5:7" x14ac:dyDescent="0.25">
      <c r="E672" s="20"/>
      <c r="G672" s="20">
        <v>669</v>
      </c>
    </row>
    <row r="673" spans="5:7" x14ac:dyDescent="0.25">
      <c r="E673" s="20"/>
      <c r="G673" s="20">
        <v>670</v>
      </c>
    </row>
    <row r="674" spans="5:7" x14ac:dyDescent="0.25">
      <c r="E674" s="20"/>
      <c r="G674" s="20">
        <v>671</v>
      </c>
    </row>
    <row r="675" spans="5:7" x14ac:dyDescent="0.25">
      <c r="E675" s="20"/>
      <c r="G675" s="20">
        <v>672</v>
      </c>
    </row>
    <row r="676" spans="5:7" x14ac:dyDescent="0.25">
      <c r="E676" s="20"/>
      <c r="G676" s="20">
        <v>673</v>
      </c>
    </row>
    <row r="677" spans="5:7" x14ac:dyDescent="0.25">
      <c r="E677" s="20"/>
      <c r="G677" s="20">
        <v>674</v>
      </c>
    </row>
    <row r="678" spans="5:7" x14ac:dyDescent="0.25">
      <c r="E678" s="20"/>
      <c r="G678" s="20">
        <v>675</v>
      </c>
    </row>
    <row r="679" spans="5:7" x14ac:dyDescent="0.25">
      <c r="E679" s="20"/>
      <c r="G679" s="20">
        <v>676</v>
      </c>
    </row>
    <row r="680" spans="5:7" x14ac:dyDescent="0.25">
      <c r="E680" s="20"/>
      <c r="G680" s="20">
        <v>677</v>
      </c>
    </row>
    <row r="681" spans="5:7" x14ac:dyDescent="0.25">
      <c r="E681" s="20"/>
      <c r="G681" s="20">
        <v>678</v>
      </c>
    </row>
    <row r="682" spans="5:7" x14ac:dyDescent="0.25">
      <c r="E682" s="20"/>
      <c r="G682" s="20">
        <v>679</v>
      </c>
    </row>
    <row r="683" spans="5:7" x14ac:dyDescent="0.25">
      <c r="E683" s="20"/>
      <c r="G683" s="20">
        <v>680</v>
      </c>
    </row>
    <row r="684" spans="5:7" x14ac:dyDescent="0.25">
      <c r="E684" s="20"/>
      <c r="G684" s="20">
        <v>681</v>
      </c>
    </row>
    <row r="685" spans="5:7" x14ac:dyDescent="0.25">
      <c r="E685" s="20"/>
      <c r="G685" s="20">
        <v>682</v>
      </c>
    </row>
    <row r="686" spans="5:7" x14ac:dyDescent="0.25">
      <c r="E686" s="20"/>
      <c r="G686" s="20">
        <v>683</v>
      </c>
    </row>
    <row r="687" spans="5:7" x14ac:dyDescent="0.25">
      <c r="E687" s="20"/>
      <c r="G687" s="20">
        <v>684</v>
      </c>
    </row>
    <row r="688" spans="5:7" x14ac:dyDescent="0.25">
      <c r="E688" s="20"/>
      <c r="G688" s="20">
        <v>685</v>
      </c>
    </row>
    <row r="689" spans="5:7" x14ac:dyDescent="0.25">
      <c r="E689" s="20"/>
      <c r="G689" s="20">
        <v>686</v>
      </c>
    </row>
    <row r="690" spans="5:7" x14ac:dyDescent="0.25">
      <c r="E690" s="20"/>
      <c r="G690" s="20">
        <v>687</v>
      </c>
    </row>
    <row r="691" spans="5:7" x14ac:dyDescent="0.25">
      <c r="E691" s="20"/>
      <c r="G691" s="20">
        <v>688</v>
      </c>
    </row>
    <row r="692" spans="5:7" x14ac:dyDescent="0.25">
      <c r="E692" s="20"/>
      <c r="G692" s="20">
        <v>689</v>
      </c>
    </row>
    <row r="693" spans="5:7" x14ac:dyDescent="0.25">
      <c r="E693" s="20"/>
      <c r="G693" s="20">
        <v>690</v>
      </c>
    </row>
    <row r="694" spans="5:7" x14ac:dyDescent="0.25">
      <c r="E694" s="20"/>
      <c r="G694" s="20">
        <v>691</v>
      </c>
    </row>
    <row r="695" spans="5:7" x14ac:dyDescent="0.25">
      <c r="E695" s="20"/>
      <c r="G695" s="20">
        <v>692</v>
      </c>
    </row>
    <row r="696" spans="5:7" x14ac:dyDescent="0.25">
      <c r="E696" s="20"/>
      <c r="G696" s="20">
        <v>693</v>
      </c>
    </row>
    <row r="697" spans="5:7" x14ac:dyDescent="0.25">
      <c r="E697" s="20"/>
      <c r="G697" s="20">
        <v>694</v>
      </c>
    </row>
    <row r="698" spans="5:7" x14ac:dyDescent="0.25">
      <c r="E698" s="20"/>
      <c r="G698" s="20">
        <v>695</v>
      </c>
    </row>
    <row r="699" spans="5:7" x14ac:dyDescent="0.25">
      <c r="E699" s="20"/>
      <c r="G699" s="20">
        <v>696</v>
      </c>
    </row>
    <row r="700" spans="5:7" x14ac:dyDescent="0.25">
      <c r="E700" s="20"/>
      <c r="G700" s="20">
        <v>697</v>
      </c>
    </row>
    <row r="701" spans="5:7" x14ac:dyDescent="0.25">
      <c r="E701" s="20"/>
      <c r="G701" s="20">
        <v>698</v>
      </c>
    </row>
    <row r="702" spans="5:7" x14ac:dyDescent="0.25">
      <c r="E702" s="20"/>
      <c r="G702" s="20">
        <v>699</v>
      </c>
    </row>
    <row r="703" spans="5:7" x14ac:dyDescent="0.25">
      <c r="E703" s="20"/>
      <c r="G703" s="20">
        <v>700</v>
      </c>
    </row>
    <row r="704" spans="5:7" x14ac:dyDescent="0.25">
      <c r="E704" s="20"/>
      <c r="G704" s="20">
        <v>701</v>
      </c>
    </row>
    <row r="705" spans="5:7" x14ac:dyDescent="0.25">
      <c r="E705" s="20"/>
      <c r="G705" s="20">
        <v>702</v>
      </c>
    </row>
    <row r="706" spans="5:7" x14ac:dyDescent="0.25">
      <c r="E706" s="20"/>
      <c r="G706" s="20">
        <v>703</v>
      </c>
    </row>
    <row r="707" spans="5:7" x14ac:dyDescent="0.25">
      <c r="E707" s="20"/>
      <c r="G707" s="20">
        <v>704</v>
      </c>
    </row>
    <row r="708" spans="5:7" x14ac:dyDescent="0.25">
      <c r="E708" s="20"/>
      <c r="G708" s="20">
        <v>705</v>
      </c>
    </row>
    <row r="709" spans="5:7" x14ac:dyDescent="0.25">
      <c r="E709" s="20"/>
      <c r="G709" s="20">
        <v>706</v>
      </c>
    </row>
    <row r="710" spans="5:7" x14ac:dyDescent="0.25">
      <c r="E710" s="20"/>
      <c r="G710" s="20">
        <v>707</v>
      </c>
    </row>
    <row r="711" spans="5:7" x14ac:dyDescent="0.25">
      <c r="E711" s="20"/>
      <c r="G711" s="20">
        <v>708</v>
      </c>
    </row>
    <row r="712" spans="5:7" x14ac:dyDescent="0.25">
      <c r="E712" s="20"/>
      <c r="G712" s="20">
        <v>709</v>
      </c>
    </row>
    <row r="713" spans="5:7" x14ac:dyDescent="0.25">
      <c r="E713" s="20"/>
      <c r="G713" s="20">
        <v>710</v>
      </c>
    </row>
    <row r="714" spans="5:7" x14ac:dyDescent="0.25">
      <c r="E714" s="20"/>
      <c r="G714" s="20">
        <v>711</v>
      </c>
    </row>
    <row r="715" spans="5:7" x14ac:dyDescent="0.25">
      <c r="E715" s="20"/>
      <c r="G715" s="20">
        <v>712</v>
      </c>
    </row>
    <row r="716" spans="5:7" x14ac:dyDescent="0.25">
      <c r="E716" s="20"/>
      <c r="G716" s="20">
        <v>713</v>
      </c>
    </row>
    <row r="717" spans="5:7" x14ac:dyDescent="0.25">
      <c r="E717" s="20"/>
      <c r="G717" s="20">
        <v>714</v>
      </c>
    </row>
    <row r="718" spans="5:7" x14ac:dyDescent="0.25">
      <c r="E718" s="20"/>
      <c r="G718" s="20">
        <v>715</v>
      </c>
    </row>
    <row r="719" spans="5:7" x14ac:dyDescent="0.25">
      <c r="E719" s="20"/>
      <c r="G719" s="20">
        <v>716</v>
      </c>
    </row>
    <row r="720" spans="5:7" x14ac:dyDescent="0.25">
      <c r="E720" s="20"/>
      <c r="G720" s="20">
        <v>717</v>
      </c>
    </row>
    <row r="721" spans="5:7" x14ac:dyDescent="0.25">
      <c r="E721" s="20"/>
      <c r="G721" s="20">
        <v>718</v>
      </c>
    </row>
    <row r="722" spans="5:7" x14ac:dyDescent="0.25">
      <c r="E722" s="20"/>
      <c r="G722" s="20">
        <v>719</v>
      </c>
    </row>
    <row r="723" spans="5:7" x14ac:dyDescent="0.25">
      <c r="E723" s="20"/>
      <c r="G723" s="20">
        <v>720</v>
      </c>
    </row>
    <row r="724" spans="5:7" x14ac:dyDescent="0.25">
      <c r="E724" s="20"/>
      <c r="G724" s="20">
        <v>721</v>
      </c>
    </row>
    <row r="725" spans="5:7" x14ac:dyDescent="0.25">
      <c r="E725" s="20"/>
      <c r="G725" s="20">
        <v>722</v>
      </c>
    </row>
    <row r="726" spans="5:7" x14ac:dyDescent="0.25">
      <c r="E726" s="20"/>
      <c r="G726" s="20">
        <v>723</v>
      </c>
    </row>
    <row r="727" spans="5:7" x14ac:dyDescent="0.25">
      <c r="E727" s="20"/>
      <c r="G727" s="20">
        <v>724</v>
      </c>
    </row>
    <row r="728" spans="5:7" x14ac:dyDescent="0.25">
      <c r="E728" s="20"/>
      <c r="G728" s="20">
        <v>725</v>
      </c>
    </row>
    <row r="729" spans="5:7" x14ac:dyDescent="0.25">
      <c r="E729" s="20"/>
      <c r="G729" s="20">
        <v>726</v>
      </c>
    </row>
    <row r="730" spans="5:7" x14ac:dyDescent="0.25">
      <c r="E730" s="20"/>
      <c r="G730" s="20">
        <v>727</v>
      </c>
    </row>
    <row r="731" spans="5:7" x14ac:dyDescent="0.25">
      <c r="E731" s="20"/>
      <c r="G731" s="20">
        <v>728</v>
      </c>
    </row>
    <row r="732" spans="5:7" x14ac:dyDescent="0.25">
      <c r="E732" s="20"/>
      <c r="G732" s="20">
        <v>729</v>
      </c>
    </row>
    <row r="733" spans="5:7" x14ac:dyDescent="0.25">
      <c r="E733" s="20"/>
      <c r="G733" s="20">
        <v>730</v>
      </c>
    </row>
    <row r="734" spans="5:7" x14ac:dyDescent="0.25">
      <c r="E734" s="20"/>
      <c r="G734" s="20">
        <v>731</v>
      </c>
    </row>
    <row r="735" spans="5:7" x14ac:dyDescent="0.25">
      <c r="E735" s="20"/>
      <c r="G735" s="20">
        <v>732</v>
      </c>
    </row>
    <row r="736" spans="5:7" x14ac:dyDescent="0.25">
      <c r="E736" s="20"/>
      <c r="G736" s="20">
        <v>733</v>
      </c>
    </row>
    <row r="737" spans="5:7" x14ac:dyDescent="0.25">
      <c r="E737" s="20"/>
      <c r="G737" s="20">
        <v>734</v>
      </c>
    </row>
    <row r="738" spans="5:7" x14ac:dyDescent="0.25">
      <c r="E738" s="20"/>
      <c r="G738" s="20">
        <v>735</v>
      </c>
    </row>
    <row r="739" spans="5:7" x14ac:dyDescent="0.25">
      <c r="E739" s="20"/>
      <c r="G739" s="20">
        <v>736</v>
      </c>
    </row>
    <row r="740" spans="5:7" x14ac:dyDescent="0.25">
      <c r="E740" s="20"/>
      <c r="G740" s="20">
        <v>737</v>
      </c>
    </row>
    <row r="741" spans="5:7" x14ac:dyDescent="0.25">
      <c r="E741" s="20"/>
      <c r="G741" s="20">
        <v>738</v>
      </c>
    </row>
    <row r="742" spans="5:7" x14ac:dyDescent="0.25">
      <c r="E742" s="20"/>
      <c r="G742" s="20">
        <v>739</v>
      </c>
    </row>
    <row r="743" spans="5:7" x14ac:dyDescent="0.25">
      <c r="E743" s="20"/>
      <c r="G743" s="20">
        <v>740</v>
      </c>
    </row>
    <row r="744" spans="5:7" x14ac:dyDescent="0.25">
      <c r="E744" s="20"/>
      <c r="G744" s="20">
        <v>741</v>
      </c>
    </row>
    <row r="745" spans="5:7" x14ac:dyDescent="0.25">
      <c r="E745" s="20"/>
      <c r="G745" s="20">
        <v>742</v>
      </c>
    </row>
    <row r="746" spans="5:7" x14ac:dyDescent="0.25">
      <c r="E746" s="20"/>
      <c r="G746" s="20">
        <v>743</v>
      </c>
    </row>
    <row r="747" spans="5:7" x14ac:dyDescent="0.25">
      <c r="E747" s="20"/>
      <c r="G747" s="20">
        <v>744</v>
      </c>
    </row>
    <row r="748" spans="5:7" x14ac:dyDescent="0.25">
      <c r="E748" s="20"/>
      <c r="G748" s="20">
        <v>745</v>
      </c>
    </row>
    <row r="749" spans="5:7" x14ac:dyDescent="0.25">
      <c r="E749" s="20"/>
      <c r="G749" s="20">
        <v>746</v>
      </c>
    </row>
    <row r="750" spans="5:7" x14ac:dyDescent="0.25">
      <c r="E750" s="20"/>
      <c r="G750" s="20">
        <v>747</v>
      </c>
    </row>
    <row r="751" spans="5:7" x14ac:dyDescent="0.25">
      <c r="E751" s="20"/>
      <c r="G751" s="20">
        <v>748</v>
      </c>
    </row>
    <row r="752" spans="5:7" x14ac:dyDescent="0.25">
      <c r="E752" s="20"/>
      <c r="G752" s="20">
        <v>749</v>
      </c>
    </row>
    <row r="753" spans="5:7" x14ac:dyDescent="0.25">
      <c r="E753" s="20"/>
      <c r="G753" s="20">
        <v>750</v>
      </c>
    </row>
    <row r="754" spans="5:7" x14ac:dyDescent="0.25">
      <c r="E754" s="20"/>
      <c r="G754" s="20">
        <v>751</v>
      </c>
    </row>
    <row r="755" spans="5:7" x14ac:dyDescent="0.25">
      <c r="E755" s="20"/>
      <c r="G755" s="20">
        <v>752</v>
      </c>
    </row>
    <row r="756" spans="5:7" x14ac:dyDescent="0.25">
      <c r="E756" s="20"/>
      <c r="G756" s="20">
        <v>753</v>
      </c>
    </row>
    <row r="757" spans="5:7" x14ac:dyDescent="0.25">
      <c r="E757" s="20"/>
      <c r="G757" s="20">
        <v>754</v>
      </c>
    </row>
    <row r="758" spans="5:7" x14ac:dyDescent="0.25">
      <c r="E758" s="20"/>
      <c r="G758" s="20">
        <v>755</v>
      </c>
    </row>
    <row r="759" spans="5:7" x14ac:dyDescent="0.25">
      <c r="E759" s="20"/>
      <c r="G759" s="20">
        <v>756</v>
      </c>
    </row>
    <row r="760" spans="5:7" x14ac:dyDescent="0.25">
      <c r="E760" s="20"/>
      <c r="G760" s="20">
        <v>757</v>
      </c>
    </row>
    <row r="761" spans="5:7" x14ac:dyDescent="0.25">
      <c r="E761" s="20"/>
      <c r="G761" s="20">
        <v>758</v>
      </c>
    </row>
    <row r="762" spans="5:7" x14ac:dyDescent="0.25">
      <c r="E762" s="20"/>
      <c r="G762" s="20">
        <v>759</v>
      </c>
    </row>
    <row r="763" spans="5:7" x14ac:dyDescent="0.25">
      <c r="E763" s="20"/>
      <c r="G763" s="20">
        <v>760</v>
      </c>
    </row>
    <row r="764" spans="5:7" x14ac:dyDescent="0.25">
      <c r="E764" s="20"/>
      <c r="G764" s="20">
        <v>761</v>
      </c>
    </row>
    <row r="765" spans="5:7" x14ac:dyDescent="0.25">
      <c r="E765" s="20"/>
      <c r="G765" s="20">
        <v>762</v>
      </c>
    </row>
    <row r="766" spans="5:7" x14ac:dyDescent="0.25">
      <c r="E766" s="20"/>
      <c r="G766" s="20">
        <v>763</v>
      </c>
    </row>
    <row r="767" spans="5:7" x14ac:dyDescent="0.25">
      <c r="E767" s="20"/>
      <c r="G767" s="20">
        <v>764</v>
      </c>
    </row>
    <row r="768" spans="5:7" x14ac:dyDescent="0.25">
      <c r="E768" s="20"/>
      <c r="G768" s="20">
        <v>765</v>
      </c>
    </row>
    <row r="769" spans="5:7" x14ac:dyDescent="0.25">
      <c r="E769" s="20"/>
      <c r="G769" s="20">
        <v>766</v>
      </c>
    </row>
    <row r="770" spans="5:7" x14ac:dyDescent="0.25">
      <c r="E770" s="20"/>
      <c r="G770" s="20">
        <v>767</v>
      </c>
    </row>
    <row r="771" spans="5:7" x14ac:dyDescent="0.25">
      <c r="E771" s="20"/>
      <c r="G771" s="20">
        <v>768</v>
      </c>
    </row>
    <row r="772" spans="5:7" x14ac:dyDescent="0.25">
      <c r="E772" s="20"/>
      <c r="G772" s="20">
        <v>769</v>
      </c>
    </row>
    <row r="773" spans="5:7" x14ac:dyDescent="0.25">
      <c r="E773" s="20"/>
      <c r="G773" s="20">
        <v>770</v>
      </c>
    </row>
    <row r="774" spans="5:7" x14ac:dyDescent="0.25">
      <c r="E774" s="20"/>
      <c r="G774" s="20">
        <v>771</v>
      </c>
    </row>
    <row r="775" spans="5:7" x14ac:dyDescent="0.25">
      <c r="E775" s="20"/>
      <c r="G775" s="20">
        <v>772</v>
      </c>
    </row>
    <row r="776" spans="5:7" x14ac:dyDescent="0.25">
      <c r="E776" s="20"/>
      <c r="G776" s="20">
        <v>773</v>
      </c>
    </row>
    <row r="777" spans="5:7" x14ac:dyDescent="0.25">
      <c r="E777" s="20"/>
      <c r="G777" s="20">
        <v>774</v>
      </c>
    </row>
    <row r="778" spans="5:7" x14ac:dyDescent="0.25">
      <c r="E778" s="20"/>
      <c r="G778" s="20">
        <v>775</v>
      </c>
    </row>
    <row r="779" spans="5:7" x14ac:dyDescent="0.25">
      <c r="E779" s="20"/>
      <c r="G779" s="20">
        <v>776</v>
      </c>
    </row>
    <row r="780" spans="5:7" x14ac:dyDescent="0.25">
      <c r="E780" s="20"/>
      <c r="G780" s="20">
        <v>777</v>
      </c>
    </row>
    <row r="781" spans="5:7" x14ac:dyDescent="0.25">
      <c r="E781" s="20"/>
      <c r="G781" s="20">
        <v>778</v>
      </c>
    </row>
    <row r="782" spans="5:7" x14ac:dyDescent="0.25">
      <c r="E782" s="20"/>
      <c r="G782" s="20">
        <v>779</v>
      </c>
    </row>
    <row r="783" spans="5:7" x14ac:dyDescent="0.25">
      <c r="E783" s="20"/>
      <c r="G783" s="20">
        <v>780</v>
      </c>
    </row>
    <row r="784" spans="5:7" x14ac:dyDescent="0.25">
      <c r="E784" s="20"/>
      <c r="G784" s="20">
        <v>781</v>
      </c>
    </row>
    <row r="785" spans="5:7" x14ac:dyDescent="0.25">
      <c r="E785" s="20"/>
      <c r="G785" s="20">
        <v>782</v>
      </c>
    </row>
    <row r="786" spans="5:7" x14ac:dyDescent="0.25">
      <c r="E786" s="20"/>
      <c r="G786" s="20">
        <v>783</v>
      </c>
    </row>
    <row r="787" spans="5:7" x14ac:dyDescent="0.25">
      <c r="E787" s="20"/>
      <c r="G787" s="20">
        <v>784</v>
      </c>
    </row>
    <row r="788" spans="5:7" x14ac:dyDescent="0.25">
      <c r="E788" s="20"/>
      <c r="G788" s="20">
        <v>785</v>
      </c>
    </row>
    <row r="789" spans="5:7" x14ac:dyDescent="0.25">
      <c r="E789" s="20"/>
      <c r="G789" s="20">
        <v>786</v>
      </c>
    </row>
    <row r="790" spans="5:7" x14ac:dyDescent="0.25">
      <c r="E790" s="20"/>
      <c r="G790" s="20">
        <v>787</v>
      </c>
    </row>
    <row r="791" spans="5:7" x14ac:dyDescent="0.25">
      <c r="E791" s="20"/>
      <c r="G791" s="20">
        <v>788</v>
      </c>
    </row>
    <row r="792" spans="5:7" x14ac:dyDescent="0.25">
      <c r="E792" s="20"/>
      <c r="G792" s="20">
        <v>789</v>
      </c>
    </row>
    <row r="793" spans="5:7" x14ac:dyDescent="0.25">
      <c r="E793" s="20"/>
      <c r="G793" s="20">
        <v>790</v>
      </c>
    </row>
    <row r="794" spans="5:7" x14ac:dyDescent="0.25">
      <c r="E794" s="20"/>
      <c r="G794" s="20">
        <v>791</v>
      </c>
    </row>
    <row r="795" spans="5:7" x14ac:dyDescent="0.25">
      <c r="E795" s="20"/>
      <c r="G795" s="20">
        <v>792</v>
      </c>
    </row>
    <row r="796" spans="5:7" x14ac:dyDescent="0.25">
      <c r="E796" s="26"/>
      <c r="G796" s="20">
        <v>793</v>
      </c>
    </row>
    <row r="797" spans="5:7" x14ac:dyDescent="0.25">
      <c r="G797" s="20">
        <v>794</v>
      </c>
    </row>
    <row r="798" spans="5:7" x14ac:dyDescent="0.25">
      <c r="G798" s="20">
        <v>795</v>
      </c>
    </row>
    <row r="799" spans="5:7" x14ac:dyDescent="0.25">
      <c r="G799" s="20">
        <v>796</v>
      </c>
    </row>
    <row r="800" spans="5:7" x14ac:dyDescent="0.25">
      <c r="G800" s="20">
        <v>797</v>
      </c>
    </row>
    <row r="801" spans="7:7" x14ac:dyDescent="0.25">
      <c r="G801" s="20">
        <v>798</v>
      </c>
    </row>
    <row r="802" spans="7:7" x14ac:dyDescent="0.25">
      <c r="G802" s="20">
        <v>799</v>
      </c>
    </row>
    <row r="803" spans="7:7" x14ac:dyDescent="0.25">
      <c r="G803" s="20">
        <v>800</v>
      </c>
    </row>
    <row r="804" spans="7:7" x14ac:dyDescent="0.25">
      <c r="G804" s="20">
        <v>801</v>
      </c>
    </row>
    <row r="805" spans="7:7" x14ac:dyDescent="0.25">
      <c r="G805" s="20">
        <v>802</v>
      </c>
    </row>
    <row r="806" spans="7:7" x14ac:dyDescent="0.25">
      <c r="G806" s="20">
        <v>803</v>
      </c>
    </row>
    <row r="807" spans="7:7" x14ac:dyDescent="0.25">
      <c r="G807" s="20">
        <v>804</v>
      </c>
    </row>
    <row r="808" spans="7:7" x14ac:dyDescent="0.25">
      <c r="G808" s="20">
        <v>805</v>
      </c>
    </row>
    <row r="809" spans="7:7" x14ac:dyDescent="0.25">
      <c r="G809" s="20">
        <v>806</v>
      </c>
    </row>
    <row r="810" spans="7:7" x14ac:dyDescent="0.25">
      <c r="G810" s="20">
        <v>807</v>
      </c>
    </row>
    <row r="811" spans="7:7" x14ac:dyDescent="0.25">
      <c r="G811" s="20">
        <v>808</v>
      </c>
    </row>
    <row r="812" spans="7:7" x14ac:dyDescent="0.25">
      <c r="G812" s="20">
        <v>809</v>
      </c>
    </row>
    <row r="813" spans="7:7" x14ac:dyDescent="0.25">
      <c r="G813" s="20">
        <v>810</v>
      </c>
    </row>
    <row r="814" spans="7:7" x14ac:dyDescent="0.25">
      <c r="G814" s="20">
        <v>811</v>
      </c>
    </row>
    <row r="815" spans="7:7" x14ac:dyDescent="0.25">
      <c r="G815" s="20">
        <v>812</v>
      </c>
    </row>
    <row r="816" spans="7:7" x14ac:dyDescent="0.25">
      <c r="G816" s="20">
        <v>813</v>
      </c>
    </row>
    <row r="817" spans="7:7" x14ac:dyDescent="0.25">
      <c r="G817" s="20">
        <v>814</v>
      </c>
    </row>
    <row r="818" spans="7:7" x14ac:dyDescent="0.25">
      <c r="G818" s="20">
        <v>815</v>
      </c>
    </row>
    <row r="819" spans="7:7" x14ac:dyDescent="0.25">
      <c r="G819" s="20">
        <v>816</v>
      </c>
    </row>
    <row r="820" spans="7:7" x14ac:dyDescent="0.25">
      <c r="G820" s="20">
        <v>817</v>
      </c>
    </row>
    <row r="821" spans="7:7" x14ac:dyDescent="0.25">
      <c r="G821" s="20">
        <v>818</v>
      </c>
    </row>
    <row r="822" spans="7:7" x14ac:dyDescent="0.25">
      <c r="G822" s="20">
        <v>819</v>
      </c>
    </row>
    <row r="823" spans="7:7" x14ac:dyDescent="0.25">
      <c r="G823" s="20">
        <v>820</v>
      </c>
    </row>
    <row r="824" spans="7:7" x14ac:dyDescent="0.25">
      <c r="G824" s="20">
        <v>821</v>
      </c>
    </row>
    <row r="825" spans="7:7" x14ac:dyDescent="0.25">
      <c r="G825" s="20">
        <v>822</v>
      </c>
    </row>
    <row r="826" spans="7:7" x14ac:dyDescent="0.25">
      <c r="G826" s="20">
        <v>823</v>
      </c>
    </row>
    <row r="827" spans="7:7" x14ac:dyDescent="0.25">
      <c r="G827" s="20">
        <v>824</v>
      </c>
    </row>
    <row r="828" spans="7:7" x14ac:dyDescent="0.25">
      <c r="G828" s="20">
        <v>825</v>
      </c>
    </row>
    <row r="829" spans="7:7" x14ac:dyDescent="0.25">
      <c r="G829" s="20">
        <v>826</v>
      </c>
    </row>
    <row r="830" spans="7:7" x14ac:dyDescent="0.25">
      <c r="G830" s="20">
        <v>827</v>
      </c>
    </row>
    <row r="831" spans="7:7" x14ac:dyDescent="0.25">
      <c r="G831" s="20">
        <v>828</v>
      </c>
    </row>
    <row r="832" spans="7:7" x14ac:dyDescent="0.25">
      <c r="G832" s="20">
        <v>829</v>
      </c>
    </row>
    <row r="833" spans="7:7" x14ac:dyDescent="0.25">
      <c r="G833" s="20">
        <v>830</v>
      </c>
    </row>
    <row r="834" spans="7:7" x14ac:dyDescent="0.25">
      <c r="G834" s="20">
        <v>831</v>
      </c>
    </row>
    <row r="835" spans="7:7" x14ac:dyDescent="0.25">
      <c r="G835" s="20">
        <v>832</v>
      </c>
    </row>
    <row r="836" spans="7:7" x14ac:dyDescent="0.25">
      <c r="G836" s="20">
        <v>833</v>
      </c>
    </row>
    <row r="837" spans="7:7" x14ac:dyDescent="0.25">
      <c r="G837" s="20">
        <v>834</v>
      </c>
    </row>
    <row r="838" spans="7:7" x14ac:dyDescent="0.25">
      <c r="G838" s="20">
        <v>835</v>
      </c>
    </row>
    <row r="839" spans="7:7" x14ac:dyDescent="0.25">
      <c r="G839" s="20">
        <v>836</v>
      </c>
    </row>
    <row r="840" spans="7:7" x14ac:dyDescent="0.25">
      <c r="G840" s="20">
        <v>837</v>
      </c>
    </row>
    <row r="841" spans="7:7" x14ac:dyDescent="0.25">
      <c r="G841" s="20">
        <v>838</v>
      </c>
    </row>
    <row r="842" spans="7:7" x14ac:dyDescent="0.25">
      <c r="G842" s="20">
        <v>839</v>
      </c>
    </row>
    <row r="843" spans="7:7" x14ac:dyDescent="0.25">
      <c r="G843" s="20">
        <v>840</v>
      </c>
    </row>
    <row r="844" spans="7:7" x14ac:dyDescent="0.25">
      <c r="G844" s="20">
        <v>841</v>
      </c>
    </row>
    <row r="845" spans="7:7" x14ac:dyDescent="0.25">
      <c r="G845" s="20">
        <v>842</v>
      </c>
    </row>
    <row r="846" spans="7:7" x14ac:dyDescent="0.25">
      <c r="G846" s="20">
        <v>843</v>
      </c>
    </row>
    <row r="847" spans="7:7" x14ac:dyDescent="0.25">
      <c r="G847" s="20">
        <v>844</v>
      </c>
    </row>
    <row r="848" spans="7:7" x14ac:dyDescent="0.25">
      <c r="G848" s="20">
        <v>845</v>
      </c>
    </row>
    <row r="849" spans="7:7" x14ac:dyDescent="0.25">
      <c r="G849" s="20">
        <v>846</v>
      </c>
    </row>
    <row r="850" spans="7:7" x14ac:dyDescent="0.25">
      <c r="G850" s="20">
        <v>847</v>
      </c>
    </row>
    <row r="851" spans="7:7" x14ac:dyDescent="0.25">
      <c r="G851" s="20">
        <v>848</v>
      </c>
    </row>
    <row r="852" spans="7:7" x14ac:dyDescent="0.25">
      <c r="G852" s="20">
        <v>849</v>
      </c>
    </row>
    <row r="853" spans="7:7" x14ac:dyDescent="0.25">
      <c r="G853" s="20">
        <v>850</v>
      </c>
    </row>
    <row r="854" spans="7:7" x14ac:dyDescent="0.25">
      <c r="G854" s="20">
        <v>851</v>
      </c>
    </row>
    <row r="855" spans="7:7" x14ac:dyDescent="0.25">
      <c r="G855" s="20">
        <v>852</v>
      </c>
    </row>
    <row r="856" spans="7:7" x14ac:dyDescent="0.25">
      <c r="G856" s="20">
        <v>853</v>
      </c>
    </row>
    <row r="857" spans="7:7" x14ac:dyDescent="0.25">
      <c r="G857" s="20">
        <v>854</v>
      </c>
    </row>
    <row r="858" spans="7:7" x14ac:dyDescent="0.25">
      <c r="G858" s="20">
        <v>855</v>
      </c>
    </row>
    <row r="859" spans="7:7" x14ac:dyDescent="0.25">
      <c r="G859" s="20">
        <v>856</v>
      </c>
    </row>
    <row r="860" spans="7:7" x14ac:dyDescent="0.25">
      <c r="G860" s="20">
        <v>857</v>
      </c>
    </row>
    <row r="861" spans="7:7" x14ac:dyDescent="0.25">
      <c r="G861" s="20">
        <v>858</v>
      </c>
    </row>
    <row r="862" spans="7:7" x14ac:dyDescent="0.25">
      <c r="G862" s="20">
        <v>859</v>
      </c>
    </row>
    <row r="863" spans="7:7" x14ac:dyDescent="0.25">
      <c r="G863" s="20">
        <v>860</v>
      </c>
    </row>
    <row r="864" spans="7:7" x14ac:dyDescent="0.25">
      <c r="G864" s="20">
        <v>861</v>
      </c>
    </row>
    <row r="865" spans="7:7" x14ac:dyDescent="0.25">
      <c r="G865" s="20">
        <v>862</v>
      </c>
    </row>
    <row r="866" spans="7:7" x14ac:dyDescent="0.25">
      <c r="G866" s="20">
        <v>863</v>
      </c>
    </row>
    <row r="867" spans="7:7" x14ac:dyDescent="0.25">
      <c r="G867" s="20">
        <v>864</v>
      </c>
    </row>
    <row r="868" spans="7:7" x14ac:dyDescent="0.25">
      <c r="G868" s="20">
        <v>865</v>
      </c>
    </row>
    <row r="869" spans="7:7" x14ac:dyDescent="0.25">
      <c r="G869" s="20">
        <v>866</v>
      </c>
    </row>
    <row r="870" spans="7:7" x14ac:dyDescent="0.25">
      <c r="G870" s="20">
        <v>867</v>
      </c>
    </row>
    <row r="871" spans="7:7" x14ac:dyDescent="0.25">
      <c r="G871" s="20">
        <v>868</v>
      </c>
    </row>
    <row r="872" spans="7:7" x14ac:dyDescent="0.25">
      <c r="G872" s="20">
        <v>869</v>
      </c>
    </row>
    <row r="873" spans="7:7" x14ac:dyDescent="0.25">
      <c r="G873" s="20">
        <v>870</v>
      </c>
    </row>
    <row r="874" spans="7:7" x14ac:dyDescent="0.25">
      <c r="G874" s="20">
        <v>871</v>
      </c>
    </row>
    <row r="875" spans="7:7" x14ac:dyDescent="0.25">
      <c r="G875" s="20">
        <v>872</v>
      </c>
    </row>
    <row r="876" spans="7:7" x14ac:dyDescent="0.25">
      <c r="G876" s="20">
        <v>873</v>
      </c>
    </row>
    <row r="877" spans="7:7" x14ac:dyDescent="0.25">
      <c r="G877" s="20">
        <v>874</v>
      </c>
    </row>
    <row r="878" spans="7:7" x14ac:dyDescent="0.25">
      <c r="G878" s="20">
        <v>875</v>
      </c>
    </row>
    <row r="879" spans="7:7" x14ac:dyDescent="0.25">
      <c r="G879" s="20">
        <v>876</v>
      </c>
    </row>
    <row r="880" spans="7:7" x14ac:dyDescent="0.25">
      <c r="G880" s="20">
        <v>877</v>
      </c>
    </row>
    <row r="881" spans="7:7" x14ac:dyDescent="0.25">
      <c r="G881" s="20">
        <v>878</v>
      </c>
    </row>
    <row r="882" spans="7:7" x14ac:dyDescent="0.25">
      <c r="G882" s="20">
        <v>879</v>
      </c>
    </row>
    <row r="883" spans="7:7" x14ac:dyDescent="0.25">
      <c r="G883" s="20">
        <v>880</v>
      </c>
    </row>
    <row r="884" spans="7:7" x14ac:dyDescent="0.25">
      <c r="G884" s="20">
        <v>881</v>
      </c>
    </row>
    <row r="885" spans="7:7" x14ac:dyDescent="0.25">
      <c r="G885" s="20">
        <v>882</v>
      </c>
    </row>
    <row r="886" spans="7:7" x14ac:dyDescent="0.25">
      <c r="G886" s="20">
        <v>883</v>
      </c>
    </row>
    <row r="887" spans="7:7" x14ac:dyDescent="0.25">
      <c r="G887" s="20">
        <v>884</v>
      </c>
    </row>
    <row r="888" spans="7:7" x14ac:dyDescent="0.25">
      <c r="G888" s="20">
        <v>885</v>
      </c>
    </row>
    <row r="889" spans="7:7" x14ac:dyDescent="0.25">
      <c r="G889" s="20">
        <v>886</v>
      </c>
    </row>
    <row r="890" spans="7:7" x14ac:dyDescent="0.25">
      <c r="G890" s="20">
        <v>887</v>
      </c>
    </row>
    <row r="891" spans="7:7" x14ac:dyDescent="0.25">
      <c r="G891" s="20">
        <v>888</v>
      </c>
    </row>
    <row r="892" spans="7:7" x14ac:dyDescent="0.25">
      <c r="G892" s="20">
        <v>889</v>
      </c>
    </row>
    <row r="893" spans="7:7" x14ac:dyDescent="0.25">
      <c r="G893" s="20">
        <v>890</v>
      </c>
    </row>
    <row r="894" spans="7:7" x14ac:dyDescent="0.25">
      <c r="G894" s="20">
        <v>891</v>
      </c>
    </row>
    <row r="895" spans="7:7" x14ac:dyDescent="0.25">
      <c r="G895" s="20">
        <v>892</v>
      </c>
    </row>
    <row r="896" spans="7:7" x14ac:dyDescent="0.25">
      <c r="G896" s="20">
        <v>893</v>
      </c>
    </row>
    <row r="897" spans="7:7" x14ac:dyDescent="0.25">
      <c r="G897" s="20">
        <v>894</v>
      </c>
    </row>
    <row r="898" spans="7:7" x14ac:dyDescent="0.25">
      <c r="G898" s="20">
        <v>895</v>
      </c>
    </row>
    <row r="899" spans="7:7" x14ac:dyDescent="0.25">
      <c r="G899" s="20">
        <v>896</v>
      </c>
    </row>
    <row r="900" spans="7:7" x14ac:dyDescent="0.25">
      <c r="G900" s="20">
        <v>897</v>
      </c>
    </row>
    <row r="901" spans="7:7" x14ac:dyDescent="0.25">
      <c r="G901" s="20">
        <v>898</v>
      </c>
    </row>
    <row r="902" spans="7:7" x14ac:dyDescent="0.25">
      <c r="G902" s="20">
        <v>899</v>
      </c>
    </row>
    <row r="903" spans="7:7" x14ac:dyDescent="0.25">
      <c r="G903" s="20">
        <v>900</v>
      </c>
    </row>
    <row r="904" spans="7:7" x14ac:dyDescent="0.25">
      <c r="G904" s="20">
        <v>901</v>
      </c>
    </row>
    <row r="905" spans="7:7" x14ac:dyDescent="0.25">
      <c r="G905" s="20">
        <v>902</v>
      </c>
    </row>
    <row r="906" spans="7:7" x14ac:dyDescent="0.25">
      <c r="G906" s="20">
        <v>903</v>
      </c>
    </row>
    <row r="907" spans="7:7" x14ac:dyDescent="0.25">
      <c r="G907" s="20">
        <v>904</v>
      </c>
    </row>
    <row r="908" spans="7:7" x14ac:dyDescent="0.25">
      <c r="G908" s="20">
        <v>905</v>
      </c>
    </row>
    <row r="909" spans="7:7" x14ac:dyDescent="0.25">
      <c r="G909" s="20">
        <v>906</v>
      </c>
    </row>
    <row r="910" spans="7:7" x14ac:dyDescent="0.25">
      <c r="G910" s="20">
        <v>907</v>
      </c>
    </row>
    <row r="911" spans="7:7" x14ac:dyDescent="0.25">
      <c r="G911" s="20">
        <v>908</v>
      </c>
    </row>
    <row r="912" spans="7:7" x14ac:dyDescent="0.25">
      <c r="G912" s="20">
        <v>909</v>
      </c>
    </row>
    <row r="913" spans="7:7" x14ac:dyDescent="0.25">
      <c r="G913" s="20">
        <v>910</v>
      </c>
    </row>
    <row r="914" spans="7:7" x14ac:dyDescent="0.25">
      <c r="G914" s="20">
        <v>911</v>
      </c>
    </row>
    <row r="915" spans="7:7" x14ac:dyDescent="0.25">
      <c r="G915" s="20">
        <v>912</v>
      </c>
    </row>
    <row r="916" spans="7:7" x14ac:dyDescent="0.25">
      <c r="G916" s="20">
        <v>913</v>
      </c>
    </row>
    <row r="917" spans="7:7" x14ac:dyDescent="0.25">
      <c r="G917" s="20">
        <v>914</v>
      </c>
    </row>
    <row r="918" spans="7:7" x14ac:dyDescent="0.25">
      <c r="G918" s="20">
        <v>915</v>
      </c>
    </row>
    <row r="919" spans="7:7" x14ac:dyDescent="0.25">
      <c r="G919" s="20">
        <v>916</v>
      </c>
    </row>
    <row r="920" spans="7:7" x14ac:dyDescent="0.25">
      <c r="G920" s="20">
        <v>917</v>
      </c>
    </row>
    <row r="921" spans="7:7" x14ac:dyDescent="0.25">
      <c r="G921" s="20">
        <v>918</v>
      </c>
    </row>
    <row r="922" spans="7:7" x14ac:dyDescent="0.25">
      <c r="G922" s="20">
        <v>919</v>
      </c>
    </row>
    <row r="923" spans="7:7" x14ac:dyDescent="0.25">
      <c r="G923" s="20">
        <v>920</v>
      </c>
    </row>
    <row r="924" spans="7:7" x14ac:dyDescent="0.25">
      <c r="G924" s="20">
        <v>921</v>
      </c>
    </row>
    <row r="925" spans="7:7" x14ac:dyDescent="0.25">
      <c r="G925" s="20">
        <v>922</v>
      </c>
    </row>
    <row r="926" spans="7:7" x14ac:dyDescent="0.25">
      <c r="G926" s="20">
        <v>923</v>
      </c>
    </row>
    <row r="927" spans="7:7" x14ac:dyDescent="0.25">
      <c r="G927" s="20">
        <v>924</v>
      </c>
    </row>
    <row r="928" spans="7:7" x14ac:dyDescent="0.25">
      <c r="G928" s="20">
        <v>925</v>
      </c>
    </row>
    <row r="929" spans="7:7" x14ac:dyDescent="0.25">
      <c r="G929" s="20">
        <v>926</v>
      </c>
    </row>
    <row r="930" spans="7:7" x14ac:dyDescent="0.25">
      <c r="G930" s="20">
        <v>927</v>
      </c>
    </row>
    <row r="931" spans="7:7" x14ac:dyDescent="0.25">
      <c r="G931" s="20">
        <v>928</v>
      </c>
    </row>
    <row r="932" spans="7:7" x14ac:dyDescent="0.25">
      <c r="G932" s="20">
        <v>929</v>
      </c>
    </row>
    <row r="933" spans="7:7" x14ac:dyDescent="0.25">
      <c r="G933" s="20">
        <v>930</v>
      </c>
    </row>
    <row r="934" spans="7:7" x14ac:dyDescent="0.25">
      <c r="G934" s="20">
        <v>931</v>
      </c>
    </row>
    <row r="935" spans="7:7" x14ac:dyDescent="0.25">
      <c r="G935" s="20">
        <v>932</v>
      </c>
    </row>
    <row r="936" spans="7:7" x14ac:dyDescent="0.25">
      <c r="G936" s="20">
        <v>933</v>
      </c>
    </row>
    <row r="937" spans="7:7" x14ac:dyDescent="0.25">
      <c r="G937" s="20">
        <v>934</v>
      </c>
    </row>
    <row r="938" spans="7:7" x14ac:dyDescent="0.25">
      <c r="G938" s="20">
        <v>935</v>
      </c>
    </row>
    <row r="939" spans="7:7" x14ac:dyDescent="0.25">
      <c r="G939" s="20">
        <v>936</v>
      </c>
    </row>
    <row r="940" spans="7:7" x14ac:dyDescent="0.25">
      <c r="G940" s="20">
        <v>937</v>
      </c>
    </row>
    <row r="941" spans="7:7" x14ac:dyDescent="0.25">
      <c r="G941" s="20">
        <v>938</v>
      </c>
    </row>
    <row r="942" spans="7:7" x14ac:dyDescent="0.25">
      <c r="G942" s="20">
        <v>939</v>
      </c>
    </row>
    <row r="943" spans="7:7" x14ac:dyDescent="0.25">
      <c r="G943" s="20">
        <v>940</v>
      </c>
    </row>
    <row r="944" spans="7:7" x14ac:dyDescent="0.25">
      <c r="G944" s="20">
        <v>941</v>
      </c>
    </row>
    <row r="945" spans="7:7" x14ac:dyDescent="0.25">
      <c r="G945" s="20">
        <v>942</v>
      </c>
    </row>
    <row r="946" spans="7:7" x14ac:dyDescent="0.25">
      <c r="G946" s="20">
        <v>943</v>
      </c>
    </row>
    <row r="947" spans="7:7" x14ac:dyDescent="0.25">
      <c r="G947" s="20">
        <v>944</v>
      </c>
    </row>
    <row r="948" spans="7:7" x14ac:dyDescent="0.25">
      <c r="G948" s="20">
        <v>945</v>
      </c>
    </row>
    <row r="949" spans="7:7" x14ac:dyDescent="0.25">
      <c r="G949" s="20">
        <v>946</v>
      </c>
    </row>
    <row r="950" spans="7:7" x14ac:dyDescent="0.25">
      <c r="G950" s="20">
        <v>947</v>
      </c>
    </row>
    <row r="951" spans="7:7" x14ac:dyDescent="0.25">
      <c r="G951" s="20">
        <v>948</v>
      </c>
    </row>
    <row r="952" spans="7:7" x14ac:dyDescent="0.25">
      <c r="G952" s="20">
        <v>949</v>
      </c>
    </row>
    <row r="953" spans="7:7" x14ac:dyDescent="0.25">
      <c r="G953" s="20">
        <v>950</v>
      </c>
    </row>
    <row r="954" spans="7:7" x14ac:dyDescent="0.25">
      <c r="G954" s="20">
        <v>951</v>
      </c>
    </row>
    <row r="955" spans="7:7" x14ac:dyDescent="0.25">
      <c r="G955" s="20">
        <v>952</v>
      </c>
    </row>
    <row r="956" spans="7:7" x14ac:dyDescent="0.25">
      <c r="G956" s="20">
        <v>953</v>
      </c>
    </row>
    <row r="957" spans="7:7" x14ac:dyDescent="0.25">
      <c r="G957" s="20">
        <v>954</v>
      </c>
    </row>
    <row r="958" spans="7:7" x14ac:dyDescent="0.25">
      <c r="G958" s="20">
        <v>955</v>
      </c>
    </row>
    <row r="959" spans="7:7" x14ac:dyDescent="0.25">
      <c r="G959" s="20">
        <v>956</v>
      </c>
    </row>
    <row r="960" spans="7:7" x14ac:dyDescent="0.25">
      <c r="G960" s="20">
        <v>957</v>
      </c>
    </row>
    <row r="961" spans="7:7" x14ac:dyDescent="0.25">
      <c r="G961" s="20">
        <v>958</v>
      </c>
    </row>
    <row r="962" spans="7:7" x14ac:dyDescent="0.25">
      <c r="G962" s="20">
        <v>959</v>
      </c>
    </row>
    <row r="963" spans="7:7" x14ac:dyDescent="0.25">
      <c r="G963" s="20">
        <v>960</v>
      </c>
    </row>
    <row r="964" spans="7:7" x14ac:dyDescent="0.25">
      <c r="G964" s="20">
        <v>961</v>
      </c>
    </row>
    <row r="965" spans="7:7" x14ac:dyDescent="0.25">
      <c r="G965" s="20">
        <v>962</v>
      </c>
    </row>
    <row r="966" spans="7:7" x14ac:dyDescent="0.25">
      <c r="G966" s="20">
        <v>963</v>
      </c>
    </row>
    <row r="967" spans="7:7" x14ac:dyDescent="0.25">
      <c r="G967" s="20">
        <v>964</v>
      </c>
    </row>
    <row r="968" spans="7:7" x14ac:dyDescent="0.25">
      <c r="G968" s="20">
        <v>965</v>
      </c>
    </row>
    <row r="969" spans="7:7" x14ac:dyDescent="0.25">
      <c r="G969" s="20">
        <v>966</v>
      </c>
    </row>
    <row r="970" spans="7:7" x14ac:dyDescent="0.25">
      <c r="G970" s="20">
        <v>967</v>
      </c>
    </row>
    <row r="971" spans="7:7" x14ac:dyDescent="0.25">
      <c r="G971" s="20">
        <v>968</v>
      </c>
    </row>
    <row r="972" spans="7:7" x14ac:dyDescent="0.25">
      <c r="G972" s="20">
        <v>969</v>
      </c>
    </row>
    <row r="973" spans="7:7" x14ac:dyDescent="0.25">
      <c r="G973" s="20">
        <v>970</v>
      </c>
    </row>
    <row r="974" spans="7:7" x14ac:dyDescent="0.25">
      <c r="G974" s="20">
        <v>971</v>
      </c>
    </row>
    <row r="975" spans="7:7" x14ac:dyDescent="0.25">
      <c r="G975" s="20">
        <v>972</v>
      </c>
    </row>
    <row r="976" spans="7:7" x14ac:dyDescent="0.25">
      <c r="G976" s="20">
        <v>973</v>
      </c>
    </row>
    <row r="977" spans="7:7" x14ac:dyDescent="0.25">
      <c r="G977" s="20">
        <v>974</v>
      </c>
    </row>
    <row r="978" spans="7:7" x14ac:dyDescent="0.25">
      <c r="G978" s="20">
        <v>975</v>
      </c>
    </row>
    <row r="979" spans="7:7" x14ac:dyDescent="0.25">
      <c r="G979" s="20">
        <v>976</v>
      </c>
    </row>
    <row r="980" spans="7:7" x14ac:dyDescent="0.25">
      <c r="G980" s="20">
        <v>977</v>
      </c>
    </row>
    <row r="981" spans="7:7" x14ac:dyDescent="0.25">
      <c r="G981" s="20">
        <v>978</v>
      </c>
    </row>
    <row r="982" spans="7:7" x14ac:dyDescent="0.25">
      <c r="G982" s="20">
        <v>979</v>
      </c>
    </row>
    <row r="983" spans="7:7" x14ac:dyDescent="0.25">
      <c r="G983" s="20">
        <v>980</v>
      </c>
    </row>
    <row r="984" spans="7:7" x14ac:dyDescent="0.25">
      <c r="G984" s="20">
        <v>981</v>
      </c>
    </row>
    <row r="985" spans="7:7" x14ac:dyDescent="0.25">
      <c r="G985" s="20">
        <v>982</v>
      </c>
    </row>
    <row r="986" spans="7:7" x14ac:dyDescent="0.25">
      <c r="G986" s="20">
        <v>983</v>
      </c>
    </row>
    <row r="987" spans="7:7" x14ac:dyDescent="0.25">
      <c r="G987" s="20">
        <v>984</v>
      </c>
    </row>
    <row r="988" spans="7:7" x14ac:dyDescent="0.25">
      <c r="G988" s="20">
        <v>985</v>
      </c>
    </row>
    <row r="989" spans="7:7" x14ac:dyDescent="0.25">
      <c r="G989" s="20">
        <v>986</v>
      </c>
    </row>
    <row r="990" spans="7:7" x14ac:dyDescent="0.25">
      <c r="G990" s="20">
        <v>987</v>
      </c>
    </row>
    <row r="991" spans="7:7" x14ac:dyDescent="0.25">
      <c r="G991" s="20">
        <v>988</v>
      </c>
    </row>
    <row r="992" spans="7:7" x14ac:dyDescent="0.25">
      <c r="G992" s="20">
        <v>989</v>
      </c>
    </row>
    <row r="993" spans="7:7" x14ac:dyDescent="0.25">
      <c r="G993" s="20">
        <v>990</v>
      </c>
    </row>
    <row r="994" spans="7:7" x14ac:dyDescent="0.25">
      <c r="G994" s="20">
        <v>991</v>
      </c>
    </row>
    <row r="995" spans="7:7" x14ac:dyDescent="0.25">
      <c r="G995" s="20">
        <v>992</v>
      </c>
    </row>
    <row r="996" spans="7:7" x14ac:dyDescent="0.25">
      <c r="G996" s="20">
        <v>993</v>
      </c>
    </row>
    <row r="997" spans="7:7" x14ac:dyDescent="0.25">
      <c r="G997" s="20">
        <v>994</v>
      </c>
    </row>
    <row r="998" spans="7:7" x14ac:dyDescent="0.25">
      <c r="G998" s="20">
        <v>995</v>
      </c>
    </row>
    <row r="999" spans="7:7" x14ac:dyDescent="0.25">
      <c r="G999" s="20">
        <v>996</v>
      </c>
    </row>
    <row r="1000" spans="7:7" x14ac:dyDescent="0.25">
      <c r="G1000" s="20">
        <v>997</v>
      </c>
    </row>
    <row r="1001" spans="7:7" x14ac:dyDescent="0.25">
      <c r="G1001" s="20">
        <v>998</v>
      </c>
    </row>
    <row r="1002" spans="7:7" x14ac:dyDescent="0.25">
      <c r="G1002" s="20">
        <v>999</v>
      </c>
    </row>
    <row r="1003" spans="7:7" x14ac:dyDescent="0.25">
      <c r="G1003" s="20">
        <v>1000</v>
      </c>
    </row>
    <row r="1004" spans="7:7" x14ac:dyDescent="0.25">
      <c r="G1004" s="20">
        <v>1001</v>
      </c>
    </row>
    <row r="1005" spans="7:7" x14ac:dyDescent="0.25">
      <c r="G1005" s="20">
        <v>1002</v>
      </c>
    </row>
    <row r="1006" spans="7:7" x14ac:dyDescent="0.25">
      <c r="G1006" s="20">
        <v>1003</v>
      </c>
    </row>
    <row r="1007" spans="7:7" x14ac:dyDescent="0.25">
      <c r="G1007" s="20">
        <v>1004</v>
      </c>
    </row>
    <row r="1008" spans="7:7" x14ac:dyDescent="0.25">
      <c r="G1008" s="20">
        <v>1005</v>
      </c>
    </row>
    <row r="1009" spans="7:7" x14ac:dyDescent="0.25">
      <c r="G1009" s="20">
        <v>1006</v>
      </c>
    </row>
    <row r="1010" spans="7:7" x14ac:dyDescent="0.25">
      <c r="G1010" s="20">
        <v>1007</v>
      </c>
    </row>
    <row r="1011" spans="7:7" x14ac:dyDescent="0.25">
      <c r="G1011" s="20">
        <v>1008</v>
      </c>
    </row>
    <row r="1012" spans="7:7" x14ac:dyDescent="0.25">
      <c r="G1012" s="20">
        <v>1009</v>
      </c>
    </row>
    <row r="1013" spans="7:7" x14ac:dyDescent="0.25">
      <c r="G1013" s="20">
        <v>1010</v>
      </c>
    </row>
    <row r="1014" spans="7:7" x14ac:dyDescent="0.25">
      <c r="G1014" s="20">
        <v>1011</v>
      </c>
    </row>
    <row r="1015" spans="7:7" x14ac:dyDescent="0.25">
      <c r="G1015" s="20">
        <v>1012</v>
      </c>
    </row>
    <row r="1016" spans="7:7" x14ac:dyDescent="0.25">
      <c r="G1016" s="20">
        <v>1013</v>
      </c>
    </row>
    <row r="1017" spans="7:7" x14ac:dyDescent="0.25">
      <c r="G1017" s="20">
        <v>1014</v>
      </c>
    </row>
    <row r="1018" spans="7:7" x14ac:dyDescent="0.25">
      <c r="G1018" s="20">
        <v>1015</v>
      </c>
    </row>
    <row r="1019" spans="7:7" x14ac:dyDescent="0.25">
      <c r="G1019" s="20">
        <v>1016</v>
      </c>
    </row>
    <row r="1020" spans="7:7" x14ac:dyDescent="0.25">
      <c r="G1020" s="20">
        <v>1017</v>
      </c>
    </row>
    <row r="1021" spans="7:7" x14ac:dyDescent="0.25">
      <c r="G1021" s="20">
        <v>1018</v>
      </c>
    </row>
    <row r="1022" spans="7:7" x14ac:dyDescent="0.25">
      <c r="G1022" s="20">
        <v>1019</v>
      </c>
    </row>
    <row r="1023" spans="7:7" x14ac:dyDescent="0.25">
      <c r="G1023" s="20">
        <v>1020</v>
      </c>
    </row>
    <row r="1024" spans="7:7" x14ac:dyDescent="0.25">
      <c r="G1024" s="20">
        <v>1021</v>
      </c>
    </row>
    <row r="1025" spans="7:7" x14ac:dyDescent="0.25">
      <c r="G1025" s="20">
        <v>1022</v>
      </c>
    </row>
    <row r="1026" spans="7:7" x14ac:dyDescent="0.25">
      <c r="G1026" s="20">
        <v>1023</v>
      </c>
    </row>
    <row r="1027" spans="7:7" x14ac:dyDescent="0.25">
      <c r="G1027" s="20">
        <v>1024</v>
      </c>
    </row>
    <row r="1028" spans="7:7" x14ac:dyDescent="0.25">
      <c r="G1028" s="20">
        <v>1025</v>
      </c>
    </row>
    <row r="1029" spans="7:7" x14ac:dyDescent="0.25">
      <c r="G1029" s="20">
        <v>1026</v>
      </c>
    </row>
    <row r="1030" spans="7:7" x14ac:dyDescent="0.25">
      <c r="G1030" s="20">
        <v>1027</v>
      </c>
    </row>
    <row r="1031" spans="7:7" x14ac:dyDescent="0.25">
      <c r="G1031" s="20">
        <v>1028</v>
      </c>
    </row>
    <row r="1032" spans="7:7" x14ac:dyDescent="0.25">
      <c r="G1032" s="20">
        <v>1029</v>
      </c>
    </row>
    <row r="1033" spans="7:7" x14ac:dyDescent="0.25">
      <c r="G1033" s="20">
        <v>1030</v>
      </c>
    </row>
    <row r="1034" spans="7:7" x14ac:dyDescent="0.25">
      <c r="G1034" s="20">
        <v>1031</v>
      </c>
    </row>
    <row r="1035" spans="7:7" x14ac:dyDescent="0.25">
      <c r="G1035" s="20">
        <v>1032</v>
      </c>
    </row>
    <row r="1036" spans="7:7" x14ac:dyDescent="0.25">
      <c r="G1036" s="20">
        <v>1033</v>
      </c>
    </row>
    <row r="1037" spans="7:7" x14ac:dyDescent="0.25">
      <c r="G1037" s="20">
        <v>1034</v>
      </c>
    </row>
    <row r="1038" spans="7:7" x14ac:dyDescent="0.25">
      <c r="G1038" s="20">
        <v>1035</v>
      </c>
    </row>
    <row r="1039" spans="7:7" x14ac:dyDescent="0.25">
      <c r="G1039" s="20">
        <v>1036</v>
      </c>
    </row>
    <row r="1040" spans="7:7" x14ac:dyDescent="0.25">
      <c r="G1040" s="20">
        <v>1037</v>
      </c>
    </row>
    <row r="1041" spans="7:7" x14ac:dyDescent="0.25">
      <c r="G1041" s="20">
        <v>1038</v>
      </c>
    </row>
    <row r="1042" spans="7:7" x14ac:dyDescent="0.25">
      <c r="G1042" s="20">
        <v>1039</v>
      </c>
    </row>
    <row r="1043" spans="7:7" x14ac:dyDescent="0.25">
      <c r="G1043" s="20">
        <v>1040</v>
      </c>
    </row>
    <row r="1044" spans="7:7" x14ac:dyDescent="0.25">
      <c r="G1044" s="20">
        <v>1041</v>
      </c>
    </row>
    <row r="1045" spans="7:7" x14ac:dyDescent="0.25">
      <c r="G1045" s="20">
        <v>1042</v>
      </c>
    </row>
    <row r="1046" spans="7:7" x14ac:dyDescent="0.25">
      <c r="G1046" s="20">
        <v>1043</v>
      </c>
    </row>
    <row r="1047" spans="7:7" x14ac:dyDescent="0.25">
      <c r="G1047" s="20">
        <v>1044</v>
      </c>
    </row>
    <row r="1048" spans="7:7" x14ac:dyDescent="0.25">
      <c r="G1048" s="20">
        <v>1045</v>
      </c>
    </row>
    <row r="1049" spans="7:7" x14ac:dyDescent="0.25">
      <c r="G1049" s="20">
        <v>1046</v>
      </c>
    </row>
    <row r="1050" spans="7:7" x14ac:dyDescent="0.25">
      <c r="G1050" s="20">
        <v>1047</v>
      </c>
    </row>
    <row r="1051" spans="7:7" x14ac:dyDescent="0.25">
      <c r="G1051" s="20">
        <v>1048</v>
      </c>
    </row>
    <row r="1052" spans="7:7" x14ac:dyDescent="0.25">
      <c r="G1052" s="20">
        <v>1049</v>
      </c>
    </row>
    <row r="1053" spans="7:7" x14ac:dyDescent="0.25">
      <c r="G1053" s="20">
        <v>1050</v>
      </c>
    </row>
    <row r="1054" spans="7:7" x14ac:dyDescent="0.25">
      <c r="G1054" s="20">
        <v>1051</v>
      </c>
    </row>
    <row r="1055" spans="7:7" x14ac:dyDescent="0.25">
      <c r="G1055" s="20">
        <v>1052</v>
      </c>
    </row>
    <row r="1056" spans="7:7" x14ac:dyDescent="0.25">
      <c r="G1056" s="20">
        <v>1053</v>
      </c>
    </row>
    <row r="1057" spans="7:7" x14ac:dyDescent="0.25">
      <c r="G1057" s="20">
        <v>1054</v>
      </c>
    </row>
    <row r="1058" spans="7:7" x14ac:dyDescent="0.25">
      <c r="G1058" s="20">
        <v>1055</v>
      </c>
    </row>
    <row r="1059" spans="7:7" x14ac:dyDescent="0.25">
      <c r="G1059" s="20">
        <v>1056</v>
      </c>
    </row>
    <row r="1060" spans="7:7" x14ac:dyDescent="0.25">
      <c r="G1060" s="20">
        <v>1057</v>
      </c>
    </row>
    <row r="1061" spans="7:7" x14ac:dyDescent="0.25">
      <c r="G1061" s="20">
        <v>1058</v>
      </c>
    </row>
    <row r="1062" spans="7:7" x14ac:dyDescent="0.25">
      <c r="G1062" s="20">
        <v>1059</v>
      </c>
    </row>
    <row r="1063" spans="7:7" x14ac:dyDescent="0.25">
      <c r="G1063" s="20">
        <v>1060</v>
      </c>
    </row>
    <row r="1064" spans="7:7" x14ac:dyDescent="0.25">
      <c r="G1064" s="20">
        <v>1061</v>
      </c>
    </row>
    <row r="1065" spans="7:7" x14ac:dyDescent="0.25">
      <c r="G1065" s="20">
        <v>1062</v>
      </c>
    </row>
    <row r="1066" spans="7:7" x14ac:dyDescent="0.25">
      <c r="G1066" s="20">
        <v>1063</v>
      </c>
    </row>
    <row r="1067" spans="7:7" x14ac:dyDescent="0.25">
      <c r="G1067" s="20">
        <v>1064</v>
      </c>
    </row>
    <row r="1068" spans="7:7" x14ac:dyDescent="0.25">
      <c r="G1068" s="20">
        <v>1065</v>
      </c>
    </row>
    <row r="1069" spans="7:7" x14ac:dyDescent="0.25">
      <c r="G1069" s="20">
        <v>1066</v>
      </c>
    </row>
    <row r="1070" spans="7:7" x14ac:dyDescent="0.25">
      <c r="G1070" s="20">
        <v>1067</v>
      </c>
    </row>
    <row r="1071" spans="7:7" x14ac:dyDescent="0.25">
      <c r="G1071" s="20">
        <v>1068</v>
      </c>
    </row>
    <row r="1072" spans="7:7" x14ac:dyDescent="0.25">
      <c r="G1072" s="20">
        <v>1069</v>
      </c>
    </row>
    <row r="1073" spans="7:7" x14ac:dyDescent="0.25">
      <c r="G1073" s="20">
        <v>1070</v>
      </c>
    </row>
    <row r="1074" spans="7:7" x14ac:dyDescent="0.25">
      <c r="G1074" s="20">
        <v>1071</v>
      </c>
    </row>
    <row r="1075" spans="7:7" x14ac:dyDescent="0.25">
      <c r="G1075" s="20">
        <v>1072</v>
      </c>
    </row>
    <row r="1076" spans="7:7" x14ac:dyDescent="0.25">
      <c r="G1076" s="20">
        <v>1073</v>
      </c>
    </row>
    <row r="1077" spans="7:7" x14ac:dyDescent="0.25">
      <c r="G1077" s="20">
        <v>1074</v>
      </c>
    </row>
    <row r="1078" spans="7:7" x14ac:dyDescent="0.25">
      <c r="G1078" s="20">
        <v>1075</v>
      </c>
    </row>
    <row r="1079" spans="7:7" x14ac:dyDescent="0.25">
      <c r="G1079" s="20">
        <v>1076</v>
      </c>
    </row>
    <row r="1080" spans="7:7" x14ac:dyDescent="0.25">
      <c r="G1080" s="20">
        <v>1077</v>
      </c>
    </row>
    <row r="1081" spans="7:7" x14ac:dyDescent="0.25">
      <c r="G1081" s="20">
        <v>1078</v>
      </c>
    </row>
    <row r="1082" spans="7:7" x14ac:dyDescent="0.25">
      <c r="G1082" s="20">
        <v>1079</v>
      </c>
    </row>
    <row r="1083" spans="7:7" x14ac:dyDescent="0.25">
      <c r="G1083" s="20">
        <v>1080</v>
      </c>
    </row>
    <row r="1084" spans="7:7" x14ac:dyDescent="0.25">
      <c r="G1084" s="20">
        <v>1081</v>
      </c>
    </row>
    <row r="1085" spans="7:7" x14ac:dyDescent="0.25">
      <c r="G1085" s="20">
        <v>1082</v>
      </c>
    </row>
    <row r="1086" spans="7:7" x14ac:dyDescent="0.25">
      <c r="G1086" s="20">
        <v>1083</v>
      </c>
    </row>
    <row r="1087" spans="7:7" x14ac:dyDescent="0.25">
      <c r="G1087" s="20">
        <v>1084</v>
      </c>
    </row>
    <row r="1088" spans="7:7" x14ac:dyDescent="0.25">
      <c r="G1088" s="20">
        <v>1085</v>
      </c>
    </row>
    <row r="1089" spans="7:7" x14ac:dyDescent="0.25">
      <c r="G1089" s="20">
        <v>1086</v>
      </c>
    </row>
    <row r="1090" spans="7:7" x14ac:dyDescent="0.25">
      <c r="G1090" s="20">
        <v>1087</v>
      </c>
    </row>
    <row r="1091" spans="7:7" x14ac:dyDescent="0.25">
      <c r="G1091" s="20">
        <v>1088</v>
      </c>
    </row>
    <row r="1092" spans="7:7" x14ac:dyDescent="0.25">
      <c r="G1092" s="20">
        <v>1089</v>
      </c>
    </row>
    <row r="1093" spans="7:7" x14ac:dyDescent="0.25">
      <c r="G1093" s="20">
        <v>1090</v>
      </c>
    </row>
    <row r="1094" spans="7:7" x14ac:dyDescent="0.25">
      <c r="G1094" s="20">
        <v>1091</v>
      </c>
    </row>
    <row r="1095" spans="7:7" x14ac:dyDescent="0.25">
      <c r="G1095" s="20">
        <v>1092</v>
      </c>
    </row>
    <row r="1096" spans="7:7" x14ac:dyDescent="0.25">
      <c r="G1096" s="20">
        <v>1093</v>
      </c>
    </row>
    <row r="1097" spans="7:7" x14ac:dyDescent="0.25">
      <c r="G1097" s="20">
        <v>1094</v>
      </c>
    </row>
    <row r="1098" spans="7:7" x14ac:dyDescent="0.25">
      <c r="G1098" s="20">
        <v>1095</v>
      </c>
    </row>
    <row r="1099" spans="7:7" x14ac:dyDescent="0.25">
      <c r="G1099" s="20">
        <v>1096</v>
      </c>
    </row>
    <row r="1100" spans="7:7" x14ac:dyDescent="0.25">
      <c r="G1100" s="20">
        <v>1097</v>
      </c>
    </row>
    <row r="1101" spans="7:7" x14ac:dyDescent="0.25">
      <c r="G1101" s="20">
        <v>1098</v>
      </c>
    </row>
    <row r="1102" spans="7:7" x14ac:dyDescent="0.25">
      <c r="G1102" s="20">
        <v>1099</v>
      </c>
    </row>
    <row r="1103" spans="7:7" x14ac:dyDescent="0.25">
      <c r="G1103" s="20">
        <v>1100</v>
      </c>
    </row>
    <row r="1104" spans="7:7" x14ac:dyDescent="0.25">
      <c r="G1104" s="20">
        <v>1101</v>
      </c>
    </row>
    <row r="1105" spans="7:7" x14ac:dyDescent="0.25">
      <c r="G1105" s="20">
        <v>1102</v>
      </c>
    </row>
    <row r="1106" spans="7:7" x14ac:dyDescent="0.25">
      <c r="G1106" s="20">
        <v>1103</v>
      </c>
    </row>
    <row r="1107" spans="7:7" x14ac:dyDescent="0.25">
      <c r="G1107" s="20">
        <v>1104</v>
      </c>
    </row>
    <row r="1108" spans="7:7" x14ac:dyDescent="0.25">
      <c r="G1108" s="20">
        <v>1105</v>
      </c>
    </row>
    <row r="1109" spans="7:7" x14ac:dyDescent="0.25">
      <c r="G1109" s="20">
        <v>1106</v>
      </c>
    </row>
    <row r="1110" spans="7:7" x14ac:dyDescent="0.25">
      <c r="G1110" s="20">
        <v>1107</v>
      </c>
    </row>
    <row r="1111" spans="7:7" x14ac:dyDescent="0.25">
      <c r="G1111" s="20">
        <v>1108</v>
      </c>
    </row>
    <row r="1112" spans="7:7" x14ac:dyDescent="0.25">
      <c r="G1112" s="20">
        <v>1109</v>
      </c>
    </row>
    <row r="1113" spans="7:7" x14ac:dyDescent="0.25">
      <c r="G1113" s="20">
        <v>1110</v>
      </c>
    </row>
    <row r="1114" spans="7:7" x14ac:dyDescent="0.25">
      <c r="G1114" s="20">
        <v>1111</v>
      </c>
    </row>
    <row r="1115" spans="7:7" x14ac:dyDescent="0.25">
      <c r="G1115" s="20">
        <v>1112</v>
      </c>
    </row>
    <row r="1116" spans="7:7" x14ac:dyDescent="0.25">
      <c r="G1116" s="20">
        <v>1113</v>
      </c>
    </row>
    <row r="1117" spans="7:7" x14ac:dyDescent="0.25">
      <c r="G1117" s="20">
        <v>1114</v>
      </c>
    </row>
    <row r="1118" spans="7:7" x14ac:dyDescent="0.25">
      <c r="G1118" s="20">
        <v>1115</v>
      </c>
    </row>
    <row r="1119" spans="7:7" x14ac:dyDescent="0.25">
      <c r="G1119" s="20">
        <v>1116</v>
      </c>
    </row>
    <row r="1120" spans="7:7" x14ac:dyDescent="0.25">
      <c r="G1120" s="20">
        <v>1117</v>
      </c>
    </row>
    <row r="1121" spans="7:7" x14ac:dyDescent="0.25">
      <c r="G1121" s="20">
        <v>1118</v>
      </c>
    </row>
    <row r="1122" spans="7:7" x14ac:dyDescent="0.25">
      <c r="G1122" s="20">
        <v>1119</v>
      </c>
    </row>
    <row r="1123" spans="7:7" x14ac:dyDescent="0.25">
      <c r="G1123" s="20">
        <v>1120</v>
      </c>
    </row>
    <row r="1124" spans="7:7" x14ac:dyDescent="0.25">
      <c r="G1124" s="20">
        <v>1121</v>
      </c>
    </row>
    <row r="1125" spans="7:7" x14ac:dyDescent="0.25">
      <c r="G1125" s="20">
        <v>1122</v>
      </c>
    </row>
    <row r="1126" spans="7:7" x14ac:dyDescent="0.25">
      <c r="G1126" s="20">
        <v>1123</v>
      </c>
    </row>
    <row r="1127" spans="7:7" x14ac:dyDescent="0.25">
      <c r="G1127" s="20">
        <v>1124</v>
      </c>
    </row>
    <row r="1128" spans="7:7" x14ac:dyDescent="0.25">
      <c r="G1128" s="20">
        <v>1125</v>
      </c>
    </row>
    <row r="1129" spans="7:7" x14ac:dyDescent="0.25">
      <c r="G1129" s="20">
        <v>1126</v>
      </c>
    </row>
    <row r="1130" spans="7:7" x14ac:dyDescent="0.25">
      <c r="G1130" s="20">
        <v>1127</v>
      </c>
    </row>
    <row r="1131" spans="7:7" x14ac:dyDescent="0.25">
      <c r="G1131" s="20">
        <v>1128</v>
      </c>
    </row>
    <row r="1132" spans="7:7" x14ac:dyDescent="0.25">
      <c r="G1132" s="20">
        <v>1129</v>
      </c>
    </row>
    <row r="1133" spans="7:7" x14ac:dyDescent="0.25">
      <c r="G1133" s="20">
        <v>1130</v>
      </c>
    </row>
    <row r="1134" spans="7:7" x14ac:dyDescent="0.25">
      <c r="G1134" s="20">
        <v>1131</v>
      </c>
    </row>
    <row r="1135" spans="7:7" x14ac:dyDescent="0.25">
      <c r="G1135" s="20">
        <v>1132</v>
      </c>
    </row>
    <row r="1136" spans="7:7" x14ac:dyDescent="0.25">
      <c r="G1136" s="20">
        <v>1133</v>
      </c>
    </row>
    <row r="1137" spans="7:7" x14ac:dyDescent="0.25">
      <c r="G1137" s="20">
        <v>1134</v>
      </c>
    </row>
    <row r="1138" spans="7:7" x14ac:dyDescent="0.25">
      <c r="G1138" s="20">
        <v>1135</v>
      </c>
    </row>
    <row r="1139" spans="7:7" x14ac:dyDescent="0.25">
      <c r="G1139" s="20">
        <v>1136</v>
      </c>
    </row>
    <row r="1140" spans="7:7" x14ac:dyDescent="0.25">
      <c r="G1140" s="20">
        <v>1137</v>
      </c>
    </row>
    <row r="1141" spans="7:7" x14ac:dyDescent="0.25">
      <c r="G1141" s="20">
        <v>1138</v>
      </c>
    </row>
    <row r="1142" spans="7:7" x14ac:dyDescent="0.25">
      <c r="G1142" s="20">
        <v>1139</v>
      </c>
    </row>
    <row r="1143" spans="7:7" x14ac:dyDescent="0.25">
      <c r="G1143" s="20">
        <v>1140</v>
      </c>
    </row>
    <row r="1144" spans="7:7" x14ac:dyDescent="0.25">
      <c r="G1144" s="20">
        <v>1141</v>
      </c>
    </row>
    <row r="1145" spans="7:7" x14ac:dyDescent="0.25">
      <c r="G1145" s="20">
        <v>1142</v>
      </c>
    </row>
    <row r="1146" spans="7:7" x14ac:dyDescent="0.25">
      <c r="G1146" s="20">
        <v>1143</v>
      </c>
    </row>
    <row r="1147" spans="7:7" x14ac:dyDescent="0.25">
      <c r="G1147" s="20">
        <v>1144</v>
      </c>
    </row>
    <row r="1148" spans="7:7" x14ac:dyDescent="0.25">
      <c r="G1148" s="20">
        <v>1145</v>
      </c>
    </row>
    <row r="1149" spans="7:7" x14ac:dyDescent="0.25">
      <c r="G1149" s="20">
        <v>1146</v>
      </c>
    </row>
    <row r="1150" spans="7:7" x14ac:dyDescent="0.25">
      <c r="G1150" s="20">
        <v>1147</v>
      </c>
    </row>
    <row r="1151" spans="7:7" x14ac:dyDescent="0.25">
      <c r="G1151" s="20">
        <v>1148</v>
      </c>
    </row>
    <row r="1152" spans="7:7" x14ac:dyDescent="0.25">
      <c r="G1152" s="20">
        <v>1149</v>
      </c>
    </row>
    <row r="1153" spans="7:7" x14ac:dyDescent="0.25">
      <c r="G1153" s="20">
        <v>1150</v>
      </c>
    </row>
    <row r="1154" spans="7:7" x14ac:dyDescent="0.25">
      <c r="G1154" s="20">
        <v>1151</v>
      </c>
    </row>
    <row r="1155" spans="7:7" x14ac:dyDescent="0.25">
      <c r="G1155" s="20">
        <v>1152</v>
      </c>
    </row>
    <row r="1156" spans="7:7" x14ac:dyDescent="0.25">
      <c r="G1156" s="20">
        <v>1153</v>
      </c>
    </row>
    <row r="1157" spans="7:7" x14ac:dyDescent="0.25">
      <c r="G1157" s="20">
        <v>1154</v>
      </c>
    </row>
    <row r="1158" spans="7:7" x14ac:dyDescent="0.25">
      <c r="G1158" s="20">
        <v>1155</v>
      </c>
    </row>
    <row r="1159" spans="7:7" x14ac:dyDescent="0.25">
      <c r="G1159" s="20">
        <v>1156</v>
      </c>
    </row>
    <row r="1160" spans="7:7" x14ac:dyDescent="0.25">
      <c r="G1160" s="20">
        <v>1157</v>
      </c>
    </row>
    <row r="1161" spans="7:7" x14ac:dyDescent="0.25">
      <c r="G1161" s="20">
        <v>1158</v>
      </c>
    </row>
    <row r="1162" spans="7:7" x14ac:dyDescent="0.25">
      <c r="G1162" s="20">
        <v>1159</v>
      </c>
    </row>
    <row r="1163" spans="7:7" x14ac:dyDescent="0.25">
      <c r="G1163" s="20">
        <v>1160</v>
      </c>
    </row>
    <row r="1164" spans="7:7" x14ac:dyDescent="0.25">
      <c r="G1164" s="20">
        <v>1161</v>
      </c>
    </row>
    <row r="1165" spans="7:7" x14ac:dyDescent="0.25">
      <c r="G1165" s="20">
        <v>1162</v>
      </c>
    </row>
    <row r="1166" spans="7:7" x14ac:dyDescent="0.25">
      <c r="G1166" s="20">
        <v>1163</v>
      </c>
    </row>
    <row r="1167" spans="7:7" x14ac:dyDescent="0.25">
      <c r="G1167" s="20">
        <v>1164</v>
      </c>
    </row>
    <row r="1168" spans="7:7" x14ac:dyDescent="0.25">
      <c r="G1168" s="20">
        <v>1165</v>
      </c>
    </row>
    <row r="1169" spans="7:7" x14ac:dyDescent="0.25">
      <c r="G1169" s="20">
        <v>1166</v>
      </c>
    </row>
    <row r="1170" spans="7:7" x14ac:dyDescent="0.25">
      <c r="G1170" s="20">
        <v>1167</v>
      </c>
    </row>
    <row r="1171" spans="7:7" x14ac:dyDescent="0.25">
      <c r="G1171" s="20">
        <v>1168</v>
      </c>
    </row>
    <row r="1172" spans="7:7" x14ac:dyDescent="0.25">
      <c r="G1172" s="20">
        <v>1169</v>
      </c>
    </row>
    <row r="1173" spans="7:7" x14ac:dyDescent="0.25">
      <c r="G1173" s="20">
        <v>1170</v>
      </c>
    </row>
    <row r="1174" spans="7:7" x14ac:dyDescent="0.25">
      <c r="G1174" s="20">
        <v>1171</v>
      </c>
    </row>
    <row r="1175" spans="7:7" x14ac:dyDescent="0.25">
      <c r="G1175" s="20">
        <v>1172</v>
      </c>
    </row>
    <row r="1176" spans="7:7" x14ac:dyDescent="0.25">
      <c r="G1176" s="20">
        <v>1173</v>
      </c>
    </row>
    <row r="1177" spans="7:7" x14ac:dyDescent="0.25">
      <c r="G1177" s="20">
        <v>1174</v>
      </c>
    </row>
    <row r="1178" spans="7:7" x14ac:dyDescent="0.25">
      <c r="G1178" s="20">
        <v>1175</v>
      </c>
    </row>
    <row r="1179" spans="7:7" x14ac:dyDescent="0.25">
      <c r="G1179" s="20">
        <v>1176</v>
      </c>
    </row>
    <row r="1180" spans="7:7" x14ac:dyDescent="0.25">
      <c r="G1180" s="20">
        <v>1177</v>
      </c>
    </row>
    <row r="1181" spans="7:7" x14ac:dyDescent="0.25">
      <c r="G1181" s="20">
        <v>1178</v>
      </c>
    </row>
    <row r="1182" spans="7:7" x14ac:dyDescent="0.25">
      <c r="G1182" s="20">
        <v>1179</v>
      </c>
    </row>
    <row r="1183" spans="7:7" x14ac:dyDescent="0.25">
      <c r="G1183" s="20">
        <v>1180</v>
      </c>
    </row>
    <row r="1184" spans="7:7" x14ac:dyDescent="0.25">
      <c r="G1184" s="20">
        <v>1181</v>
      </c>
    </row>
    <row r="1185" spans="7:7" x14ac:dyDescent="0.25">
      <c r="G1185" s="20">
        <v>1182</v>
      </c>
    </row>
    <row r="1186" spans="7:7" x14ac:dyDescent="0.25">
      <c r="G1186" s="20">
        <v>1183</v>
      </c>
    </row>
    <row r="1187" spans="7:7" x14ac:dyDescent="0.25">
      <c r="G1187" s="20">
        <v>1184</v>
      </c>
    </row>
    <row r="1188" spans="7:7" x14ac:dyDescent="0.25">
      <c r="G1188" s="20">
        <v>1185</v>
      </c>
    </row>
    <row r="1189" spans="7:7" x14ac:dyDescent="0.25">
      <c r="G1189" s="20">
        <v>1186</v>
      </c>
    </row>
    <row r="1190" spans="7:7" x14ac:dyDescent="0.25">
      <c r="G1190" s="20">
        <v>1187</v>
      </c>
    </row>
    <row r="1191" spans="7:7" x14ac:dyDescent="0.25">
      <c r="G1191" s="20">
        <v>1188</v>
      </c>
    </row>
    <row r="1192" spans="7:7" x14ac:dyDescent="0.25">
      <c r="G1192" s="20">
        <v>1189</v>
      </c>
    </row>
    <row r="1193" spans="7:7" x14ac:dyDescent="0.25">
      <c r="G1193" s="20">
        <v>1190</v>
      </c>
    </row>
    <row r="1194" spans="7:7" x14ac:dyDescent="0.25">
      <c r="G1194" s="20">
        <v>1191</v>
      </c>
    </row>
    <row r="1195" spans="7:7" x14ac:dyDescent="0.25">
      <c r="G1195" s="20">
        <v>1192</v>
      </c>
    </row>
    <row r="1196" spans="7:7" x14ac:dyDescent="0.25">
      <c r="G1196" s="20">
        <v>1193</v>
      </c>
    </row>
    <row r="1197" spans="7:7" x14ac:dyDescent="0.25">
      <c r="G1197" s="20">
        <v>1194</v>
      </c>
    </row>
    <row r="1198" spans="7:7" x14ac:dyDescent="0.25">
      <c r="G1198" s="20">
        <v>1195</v>
      </c>
    </row>
    <row r="1199" spans="7:7" x14ac:dyDescent="0.25">
      <c r="G1199" s="20">
        <v>1196</v>
      </c>
    </row>
    <row r="1200" spans="7:7" x14ac:dyDescent="0.25">
      <c r="G1200" s="20">
        <v>1197</v>
      </c>
    </row>
    <row r="1201" spans="7:7" x14ac:dyDescent="0.25">
      <c r="G1201" s="20">
        <v>1198</v>
      </c>
    </row>
    <row r="1202" spans="7:7" x14ac:dyDescent="0.25">
      <c r="G1202" s="20">
        <v>1199</v>
      </c>
    </row>
    <row r="1203" spans="7:7" x14ac:dyDescent="0.25">
      <c r="G1203" s="20">
        <v>1200</v>
      </c>
    </row>
    <row r="1204" spans="7:7" x14ac:dyDescent="0.25">
      <c r="G1204" s="20">
        <v>1201</v>
      </c>
    </row>
    <row r="1205" spans="7:7" x14ac:dyDescent="0.25">
      <c r="G1205" s="20">
        <v>1202</v>
      </c>
    </row>
    <row r="1206" spans="7:7" x14ac:dyDescent="0.25">
      <c r="G1206" s="20">
        <v>1203</v>
      </c>
    </row>
    <row r="1207" spans="7:7" x14ac:dyDescent="0.25">
      <c r="G1207" s="20">
        <v>1204</v>
      </c>
    </row>
    <row r="1208" spans="7:7" x14ac:dyDescent="0.25">
      <c r="G1208" s="20">
        <v>1205</v>
      </c>
    </row>
    <row r="1209" spans="7:7" x14ac:dyDescent="0.25">
      <c r="G1209" s="20">
        <v>1206</v>
      </c>
    </row>
    <row r="1210" spans="7:7" x14ac:dyDescent="0.25">
      <c r="G1210" s="20">
        <v>1207</v>
      </c>
    </row>
    <row r="1211" spans="7:7" x14ac:dyDescent="0.25">
      <c r="G1211" s="20">
        <v>1208</v>
      </c>
    </row>
    <row r="1212" spans="7:7" x14ac:dyDescent="0.25">
      <c r="G1212" s="20">
        <v>1209</v>
      </c>
    </row>
    <row r="1213" spans="7:7" x14ac:dyDescent="0.25">
      <c r="G1213" s="20">
        <v>1210</v>
      </c>
    </row>
    <row r="1214" spans="7:7" x14ac:dyDescent="0.25">
      <c r="G1214" s="20">
        <v>1211</v>
      </c>
    </row>
    <row r="1215" spans="7:7" x14ac:dyDescent="0.25">
      <c r="G1215" s="20">
        <v>1212</v>
      </c>
    </row>
    <row r="1216" spans="7:7" x14ac:dyDescent="0.25">
      <c r="G1216" s="20">
        <v>1213</v>
      </c>
    </row>
    <row r="1217" spans="7:7" x14ac:dyDescent="0.25">
      <c r="G1217" s="20">
        <v>1214</v>
      </c>
    </row>
    <row r="1218" spans="7:7" x14ac:dyDescent="0.25">
      <c r="G1218" s="20">
        <v>1215</v>
      </c>
    </row>
    <row r="1219" spans="7:7" x14ac:dyDescent="0.25">
      <c r="G1219" s="20">
        <v>1216</v>
      </c>
    </row>
    <row r="1220" spans="7:7" x14ac:dyDescent="0.25">
      <c r="G1220" s="20">
        <v>1217</v>
      </c>
    </row>
    <row r="1221" spans="7:7" x14ac:dyDescent="0.25">
      <c r="G1221" s="20">
        <v>1218</v>
      </c>
    </row>
    <row r="1222" spans="7:7" x14ac:dyDescent="0.25">
      <c r="G1222" s="20">
        <v>1219</v>
      </c>
    </row>
    <row r="1223" spans="7:7" x14ac:dyDescent="0.25">
      <c r="G1223" s="20">
        <v>1220</v>
      </c>
    </row>
    <row r="1224" spans="7:7" x14ac:dyDescent="0.25">
      <c r="G1224" s="20">
        <v>1221</v>
      </c>
    </row>
    <row r="1225" spans="7:7" x14ac:dyDescent="0.25">
      <c r="G1225" s="20">
        <v>1222</v>
      </c>
    </row>
    <row r="1226" spans="7:7" x14ac:dyDescent="0.25">
      <c r="G1226" s="20">
        <v>1223</v>
      </c>
    </row>
    <row r="1227" spans="7:7" x14ac:dyDescent="0.25">
      <c r="G1227" s="20">
        <v>1224</v>
      </c>
    </row>
    <row r="1228" spans="7:7" x14ac:dyDescent="0.25">
      <c r="G1228" s="20">
        <v>1225</v>
      </c>
    </row>
    <row r="1229" spans="7:7" x14ac:dyDescent="0.25">
      <c r="G1229" s="20">
        <v>1226</v>
      </c>
    </row>
    <row r="1230" spans="7:7" x14ac:dyDescent="0.25">
      <c r="G1230" s="20">
        <v>1227</v>
      </c>
    </row>
    <row r="1231" spans="7:7" x14ac:dyDescent="0.25">
      <c r="G1231" s="20">
        <v>1228</v>
      </c>
    </row>
    <row r="1232" spans="7:7" x14ac:dyDescent="0.25">
      <c r="G1232" s="20">
        <v>1229</v>
      </c>
    </row>
    <row r="1233" spans="7:7" x14ac:dyDescent="0.25">
      <c r="G1233" s="20">
        <v>1230</v>
      </c>
    </row>
    <row r="1234" spans="7:7" x14ac:dyDescent="0.25">
      <c r="G1234" s="20">
        <v>1231</v>
      </c>
    </row>
    <row r="1235" spans="7:7" x14ac:dyDescent="0.25">
      <c r="G1235" s="20">
        <v>1232</v>
      </c>
    </row>
    <row r="1236" spans="7:7" x14ac:dyDescent="0.25">
      <c r="G1236" s="20">
        <v>1233</v>
      </c>
    </row>
    <row r="1237" spans="7:7" x14ac:dyDescent="0.25">
      <c r="G1237" s="20">
        <v>1234</v>
      </c>
    </row>
    <row r="1238" spans="7:7" x14ac:dyDescent="0.25">
      <c r="G1238" s="20">
        <v>1235</v>
      </c>
    </row>
    <row r="1239" spans="7:7" x14ac:dyDescent="0.25">
      <c r="G1239" s="20">
        <v>1236</v>
      </c>
    </row>
    <row r="1240" spans="7:7" x14ac:dyDescent="0.25">
      <c r="G1240" s="20">
        <v>1237</v>
      </c>
    </row>
    <row r="1241" spans="7:7" x14ac:dyDescent="0.25">
      <c r="G1241" s="20">
        <v>1238</v>
      </c>
    </row>
    <row r="1242" spans="7:7" x14ac:dyDescent="0.25">
      <c r="G1242" s="20">
        <v>1239</v>
      </c>
    </row>
    <row r="1243" spans="7:7" x14ac:dyDescent="0.25">
      <c r="G1243" s="20">
        <v>1240</v>
      </c>
    </row>
    <row r="1244" spans="7:7" x14ac:dyDescent="0.25">
      <c r="G1244" s="20">
        <v>1241</v>
      </c>
    </row>
    <row r="1245" spans="7:7" x14ac:dyDescent="0.25">
      <c r="G1245" s="20">
        <v>1242</v>
      </c>
    </row>
    <row r="1246" spans="7:7" x14ac:dyDescent="0.25">
      <c r="G1246" s="20">
        <v>1243</v>
      </c>
    </row>
    <row r="1247" spans="7:7" x14ac:dyDescent="0.25">
      <c r="G1247" s="20">
        <v>1244</v>
      </c>
    </row>
    <row r="1248" spans="7:7" x14ac:dyDescent="0.25">
      <c r="G1248" s="20">
        <v>1245</v>
      </c>
    </row>
    <row r="1249" spans="7:7" x14ac:dyDescent="0.25">
      <c r="G1249" s="20">
        <v>1246</v>
      </c>
    </row>
    <row r="1250" spans="7:7" x14ac:dyDescent="0.25">
      <c r="G1250" s="20">
        <v>1247</v>
      </c>
    </row>
    <row r="1251" spans="7:7" x14ac:dyDescent="0.25">
      <c r="G1251" s="20">
        <v>1248</v>
      </c>
    </row>
    <row r="1252" spans="7:7" x14ac:dyDescent="0.25">
      <c r="G1252" s="20">
        <v>1249</v>
      </c>
    </row>
    <row r="1253" spans="7:7" x14ac:dyDescent="0.25">
      <c r="G1253" s="20">
        <v>1250</v>
      </c>
    </row>
    <row r="1254" spans="7:7" x14ac:dyDescent="0.25">
      <c r="G1254" s="20">
        <v>1251</v>
      </c>
    </row>
    <row r="1255" spans="7:7" x14ac:dyDescent="0.25">
      <c r="G1255" s="20">
        <v>1252</v>
      </c>
    </row>
    <row r="1256" spans="7:7" x14ac:dyDescent="0.25">
      <c r="G1256" s="20">
        <v>1253</v>
      </c>
    </row>
    <row r="1257" spans="7:7" x14ac:dyDescent="0.25">
      <c r="G1257" s="20">
        <v>1254</v>
      </c>
    </row>
    <row r="1258" spans="7:7" x14ac:dyDescent="0.25">
      <c r="G1258" s="20">
        <v>1255</v>
      </c>
    </row>
    <row r="1259" spans="7:7" x14ac:dyDescent="0.25">
      <c r="G1259" s="20">
        <v>1256</v>
      </c>
    </row>
    <row r="1260" spans="7:7" x14ac:dyDescent="0.25">
      <c r="G1260" s="20">
        <v>1257</v>
      </c>
    </row>
    <row r="1261" spans="7:7" x14ac:dyDescent="0.25">
      <c r="G1261" s="20">
        <v>1258</v>
      </c>
    </row>
    <row r="1262" spans="7:7" x14ac:dyDescent="0.25">
      <c r="G1262" s="20">
        <v>1259</v>
      </c>
    </row>
    <row r="1263" spans="7:7" x14ac:dyDescent="0.25">
      <c r="G1263" s="20">
        <v>1260</v>
      </c>
    </row>
    <row r="1264" spans="7:7" x14ac:dyDescent="0.25">
      <c r="G1264" s="20">
        <v>1261</v>
      </c>
    </row>
    <row r="1265" spans="7:7" x14ac:dyDescent="0.25">
      <c r="G1265" s="20">
        <v>1262</v>
      </c>
    </row>
    <row r="1266" spans="7:7" x14ac:dyDescent="0.25">
      <c r="G1266" s="20">
        <v>1263</v>
      </c>
    </row>
    <row r="1267" spans="7:7" x14ac:dyDescent="0.25">
      <c r="G1267" s="20">
        <v>1264</v>
      </c>
    </row>
    <row r="1268" spans="7:7" x14ac:dyDescent="0.25">
      <c r="G1268" s="20">
        <v>1265</v>
      </c>
    </row>
    <row r="1269" spans="7:7" x14ac:dyDescent="0.25">
      <c r="G1269" s="20">
        <v>1266</v>
      </c>
    </row>
    <row r="1270" spans="7:7" x14ac:dyDescent="0.25">
      <c r="G1270" s="20">
        <v>1267</v>
      </c>
    </row>
    <row r="1271" spans="7:7" x14ac:dyDescent="0.25">
      <c r="G1271" s="20">
        <v>1268</v>
      </c>
    </row>
    <row r="1272" spans="7:7" x14ac:dyDescent="0.25">
      <c r="G1272" s="20">
        <v>1269</v>
      </c>
    </row>
    <row r="1273" spans="7:7" x14ac:dyDescent="0.25">
      <c r="G1273" s="20">
        <v>1270</v>
      </c>
    </row>
    <row r="1274" spans="7:7" x14ac:dyDescent="0.25">
      <c r="G1274" s="20">
        <v>1271</v>
      </c>
    </row>
    <row r="1275" spans="7:7" x14ac:dyDescent="0.25">
      <c r="G1275" s="20">
        <v>1272</v>
      </c>
    </row>
    <row r="1276" spans="7:7" x14ac:dyDescent="0.25">
      <c r="G1276" s="20">
        <v>1273</v>
      </c>
    </row>
    <row r="1277" spans="7:7" x14ac:dyDescent="0.25">
      <c r="G1277" s="20">
        <v>1274</v>
      </c>
    </row>
    <row r="1278" spans="7:7" x14ac:dyDescent="0.25">
      <c r="G1278" s="20">
        <v>1275</v>
      </c>
    </row>
    <row r="1279" spans="7:7" x14ac:dyDescent="0.25">
      <c r="G1279" s="20">
        <v>1276</v>
      </c>
    </row>
    <row r="1280" spans="7:7" x14ac:dyDescent="0.25">
      <c r="G1280" s="20">
        <v>1277</v>
      </c>
    </row>
    <row r="1281" spans="7:7" x14ac:dyDescent="0.25">
      <c r="G1281" s="20">
        <v>1278</v>
      </c>
    </row>
    <row r="1282" spans="7:7" x14ac:dyDescent="0.25">
      <c r="G1282" s="20">
        <v>1279</v>
      </c>
    </row>
    <row r="1283" spans="7:7" x14ac:dyDescent="0.25">
      <c r="G1283" s="20">
        <v>1280</v>
      </c>
    </row>
    <row r="1284" spans="7:7" x14ac:dyDescent="0.25">
      <c r="G1284" s="20">
        <v>1281</v>
      </c>
    </row>
    <row r="1285" spans="7:7" x14ac:dyDescent="0.25">
      <c r="G1285" s="20">
        <v>1282</v>
      </c>
    </row>
    <row r="1286" spans="7:7" x14ac:dyDescent="0.25">
      <c r="G1286" s="20">
        <v>1283</v>
      </c>
    </row>
    <row r="1287" spans="7:7" x14ac:dyDescent="0.25">
      <c r="G1287" s="20">
        <v>1284</v>
      </c>
    </row>
    <row r="1288" spans="7:7" x14ac:dyDescent="0.25">
      <c r="G1288" s="20">
        <v>1285</v>
      </c>
    </row>
    <row r="1289" spans="7:7" x14ac:dyDescent="0.25">
      <c r="G1289" s="20">
        <v>1286</v>
      </c>
    </row>
    <row r="1290" spans="7:7" x14ac:dyDescent="0.25">
      <c r="G1290" s="20">
        <v>1287</v>
      </c>
    </row>
    <row r="1291" spans="7:7" x14ac:dyDescent="0.25">
      <c r="G1291" s="20">
        <v>1288</v>
      </c>
    </row>
    <row r="1292" spans="7:7" x14ac:dyDescent="0.25">
      <c r="G1292" s="20">
        <v>1289</v>
      </c>
    </row>
    <row r="1293" spans="7:7" x14ac:dyDescent="0.25">
      <c r="G1293" s="20">
        <v>1290</v>
      </c>
    </row>
    <row r="1294" spans="7:7" x14ac:dyDescent="0.25">
      <c r="G1294" s="20">
        <v>1291</v>
      </c>
    </row>
    <row r="1295" spans="7:7" x14ac:dyDescent="0.25">
      <c r="G1295" s="20">
        <v>1292</v>
      </c>
    </row>
    <row r="1296" spans="7:7" x14ac:dyDescent="0.25">
      <c r="G1296" s="20">
        <v>1293</v>
      </c>
    </row>
    <row r="1297" spans="7:7" x14ac:dyDescent="0.25">
      <c r="G1297" s="20">
        <v>1294</v>
      </c>
    </row>
    <row r="1298" spans="7:7" x14ac:dyDescent="0.25">
      <c r="G1298" s="20">
        <v>1295</v>
      </c>
    </row>
    <row r="1299" spans="7:7" x14ac:dyDescent="0.25">
      <c r="G1299" s="20">
        <v>1296</v>
      </c>
    </row>
    <row r="1300" spans="7:7" x14ac:dyDescent="0.25">
      <c r="G1300" s="20">
        <v>1297</v>
      </c>
    </row>
    <row r="1301" spans="7:7" x14ac:dyDescent="0.25">
      <c r="G1301" s="20">
        <v>1298</v>
      </c>
    </row>
    <row r="1302" spans="7:7" x14ac:dyDescent="0.25">
      <c r="G1302" s="20">
        <v>1299</v>
      </c>
    </row>
    <row r="1303" spans="7:7" x14ac:dyDescent="0.25">
      <c r="G1303" s="20">
        <v>1300</v>
      </c>
    </row>
    <row r="1304" spans="7:7" x14ac:dyDescent="0.25">
      <c r="G1304" s="20">
        <v>1301</v>
      </c>
    </row>
    <row r="1305" spans="7:7" x14ac:dyDescent="0.25">
      <c r="G1305" s="20">
        <v>1302</v>
      </c>
    </row>
    <row r="1306" spans="7:7" x14ac:dyDescent="0.25">
      <c r="G1306" s="20">
        <v>1303</v>
      </c>
    </row>
    <row r="1307" spans="7:7" x14ac:dyDescent="0.25">
      <c r="G1307" s="20">
        <v>1304</v>
      </c>
    </row>
    <row r="1308" spans="7:7" x14ac:dyDescent="0.25">
      <c r="G1308" s="20">
        <v>1305</v>
      </c>
    </row>
    <row r="1309" spans="7:7" x14ac:dyDescent="0.25">
      <c r="G1309" s="20">
        <v>1306</v>
      </c>
    </row>
    <row r="1310" spans="7:7" x14ac:dyDescent="0.25">
      <c r="G1310" s="20">
        <v>1307</v>
      </c>
    </row>
    <row r="1311" spans="7:7" x14ac:dyDescent="0.25">
      <c r="G1311" s="20">
        <v>1308</v>
      </c>
    </row>
    <row r="1312" spans="7:7" x14ac:dyDescent="0.25">
      <c r="G1312" s="20">
        <v>1309</v>
      </c>
    </row>
    <row r="1313" spans="7:7" x14ac:dyDescent="0.25">
      <c r="G1313" s="20">
        <v>1310</v>
      </c>
    </row>
    <row r="1314" spans="7:7" x14ac:dyDescent="0.25">
      <c r="G1314" s="20">
        <v>1311</v>
      </c>
    </row>
    <row r="1315" spans="7:7" x14ac:dyDescent="0.25">
      <c r="G1315" s="20">
        <v>1312</v>
      </c>
    </row>
    <row r="1316" spans="7:7" x14ac:dyDescent="0.25">
      <c r="G1316" s="20">
        <v>1313</v>
      </c>
    </row>
    <row r="1317" spans="7:7" x14ac:dyDescent="0.25">
      <c r="G1317" s="20">
        <v>1314</v>
      </c>
    </row>
    <row r="1318" spans="7:7" x14ac:dyDescent="0.25">
      <c r="G1318" s="20">
        <v>1315</v>
      </c>
    </row>
    <row r="1319" spans="7:7" x14ac:dyDescent="0.25">
      <c r="G1319" s="20">
        <v>1316</v>
      </c>
    </row>
    <row r="1320" spans="7:7" x14ac:dyDescent="0.25">
      <c r="G1320" s="20">
        <v>1317</v>
      </c>
    </row>
    <row r="1321" spans="7:7" x14ac:dyDescent="0.25">
      <c r="G1321" s="20">
        <v>1318</v>
      </c>
    </row>
    <row r="1322" spans="7:7" x14ac:dyDescent="0.25">
      <c r="G1322" s="20">
        <v>1319</v>
      </c>
    </row>
    <row r="1323" spans="7:7" x14ac:dyDescent="0.25">
      <c r="G1323" s="20">
        <v>1320</v>
      </c>
    </row>
    <row r="1324" spans="7:7" x14ac:dyDescent="0.25">
      <c r="G1324" s="20">
        <v>1321</v>
      </c>
    </row>
    <row r="1325" spans="7:7" x14ac:dyDescent="0.25">
      <c r="G1325" s="20">
        <v>1322</v>
      </c>
    </row>
    <row r="1326" spans="7:7" x14ac:dyDescent="0.25">
      <c r="G1326" s="20">
        <v>1323</v>
      </c>
    </row>
    <row r="1327" spans="7:7" x14ac:dyDescent="0.25">
      <c r="G1327" s="20">
        <v>1324</v>
      </c>
    </row>
    <row r="1328" spans="7:7" x14ac:dyDescent="0.25">
      <c r="G1328" s="20">
        <v>1325</v>
      </c>
    </row>
    <row r="1329" spans="7:7" x14ac:dyDescent="0.25">
      <c r="G1329" s="20">
        <v>1326</v>
      </c>
    </row>
    <row r="1330" spans="7:7" x14ac:dyDescent="0.25">
      <c r="G1330" s="20">
        <v>1327</v>
      </c>
    </row>
    <row r="1331" spans="7:7" x14ac:dyDescent="0.25">
      <c r="G1331" s="20">
        <v>1328</v>
      </c>
    </row>
    <row r="1332" spans="7:7" x14ac:dyDescent="0.25">
      <c r="G1332" s="20">
        <v>1329</v>
      </c>
    </row>
    <row r="1333" spans="7:7" x14ac:dyDescent="0.25">
      <c r="G1333" s="20">
        <v>1330</v>
      </c>
    </row>
    <row r="1334" spans="7:7" x14ac:dyDescent="0.25">
      <c r="G1334" s="20">
        <v>1331</v>
      </c>
    </row>
    <row r="1335" spans="7:7" x14ac:dyDescent="0.25">
      <c r="G1335" s="20">
        <v>1332</v>
      </c>
    </row>
    <row r="1336" spans="7:7" x14ac:dyDescent="0.25">
      <c r="G1336" s="20">
        <v>1333</v>
      </c>
    </row>
    <row r="1337" spans="7:7" x14ac:dyDescent="0.25">
      <c r="G1337" s="20">
        <v>1334</v>
      </c>
    </row>
    <row r="1338" spans="7:7" x14ac:dyDescent="0.25">
      <c r="G1338" s="20">
        <v>1335</v>
      </c>
    </row>
    <row r="1339" spans="7:7" x14ac:dyDescent="0.25">
      <c r="G1339" s="20">
        <v>1336</v>
      </c>
    </row>
    <row r="1340" spans="7:7" x14ac:dyDescent="0.25">
      <c r="G1340" s="20">
        <v>1337</v>
      </c>
    </row>
    <row r="1341" spans="7:7" x14ac:dyDescent="0.25">
      <c r="G1341" s="20">
        <v>1338</v>
      </c>
    </row>
    <row r="1342" spans="7:7" x14ac:dyDescent="0.25">
      <c r="G1342" s="20">
        <v>1339</v>
      </c>
    </row>
    <row r="1343" spans="7:7" x14ac:dyDescent="0.25">
      <c r="G1343" s="20">
        <v>1340</v>
      </c>
    </row>
    <row r="1344" spans="7:7" x14ac:dyDescent="0.25">
      <c r="G1344" s="20">
        <v>1341</v>
      </c>
    </row>
    <row r="1345" spans="7:7" x14ac:dyDescent="0.25">
      <c r="G1345" s="20">
        <v>1342</v>
      </c>
    </row>
    <row r="1346" spans="7:7" x14ac:dyDescent="0.25">
      <c r="G1346" s="20">
        <v>1343</v>
      </c>
    </row>
    <row r="1347" spans="7:7" x14ac:dyDescent="0.25">
      <c r="G1347" s="20">
        <v>1344</v>
      </c>
    </row>
    <row r="1348" spans="7:7" x14ac:dyDescent="0.25">
      <c r="G1348" s="20">
        <v>1345</v>
      </c>
    </row>
    <row r="1349" spans="7:7" x14ac:dyDescent="0.25">
      <c r="G1349" s="20">
        <v>1346</v>
      </c>
    </row>
    <row r="1350" spans="7:7" x14ac:dyDescent="0.25">
      <c r="G1350" s="20">
        <v>1347</v>
      </c>
    </row>
    <row r="1351" spans="7:7" x14ac:dyDescent="0.25">
      <c r="G1351" s="20">
        <v>1348</v>
      </c>
    </row>
    <row r="1352" spans="7:7" x14ac:dyDescent="0.25">
      <c r="G1352" s="20">
        <v>1349</v>
      </c>
    </row>
    <row r="1353" spans="7:7" x14ac:dyDescent="0.25">
      <c r="G1353" s="20">
        <v>1350</v>
      </c>
    </row>
    <row r="1354" spans="7:7" x14ac:dyDescent="0.25">
      <c r="G1354" s="20">
        <v>1351</v>
      </c>
    </row>
    <row r="1355" spans="7:7" x14ac:dyDescent="0.25">
      <c r="G1355" s="20">
        <v>1352</v>
      </c>
    </row>
    <row r="1356" spans="7:7" x14ac:dyDescent="0.25">
      <c r="G1356" s="20">
        <v>1353</v>
      </c>
    </row>
    <row r="1357" spans="7:7" x14ac:dyDescent="0.25">
      <c r="G1357" s="20">
        <v>1354</v>
      </c>
    </row>
    <row r="1358" spans="7:7" x14ac:dyDescent="0.25">
      <c r="G1358" s="20">
        <v>1355</v>
      </c>
    </row>
    <row r="1359" spans="7:7" x14ac:dyDescent="0.25">
      <c r="G1359" s="20">
        <v>1356</v>
      </c>
    </row>
    <row r="1360" spans="7:7" x14ac:dyDescent="0.25">
      <c r="G1360" s="20">
        <v>1357</v>
      </c>
    </row>
    <row r="1361" spans="7:7" x14ac:dyDescent="0.25">
      <c r="G1361" s="20">
        <v>1358</v>
      </c>
    </row>
    <row r="1362" spans="7:7" x14ac:dyDescent="0.25">
      <c r="G1362" s="20">
        <v>1359</v>
      </c>
    </row>
    <row r="1363" spans="7:7" x14ac:dyDescent="0.25">
      <c r="G1363" s="20">
        <v>1360</v>
      </c>
    </row>
    <row r="1364" spans="7:7" x14ac:dyDescent="0.25">
      <c r="G1364" s="20">
        <v>1361</v>
      </c>
    </row>
    <row r="1365" spans="7:7" x14ac:dyDescent="0.25">
      <c r="G1365" s="20">
        <v>1362</v>
      </c>
    </row>
    <row r="1366" spans="7:7" x14ac:dyDescent="0.25">
      <c r="G1366" s="20">
        <v>1363</v>
      </c>
    </row>
    <row r="1367" spans="7:7" x14ac:dyDescent="0.25">
      <c r="G1367" s="20">
        <v>1364</v>
      </c>
    </row>
    <row r="1368" spans="7:7" x14ac:dyDescent="0.25">
      <c r="G1368" s="20">
        <v>1365</v>
      </c>
    </row>
    <row r="1369" spans="7:7" x14ac:dyDescent="0.25">
      <c r="G1369" s="20">
        <v>1366</v>
      </c>
    </row>
    <row r="1370" spans="7:7" x14ac:dyDescent="0.25">
      <c r="G1370" s="20">
        <v>1367</v>
      </c>
    </row>
    <row r="1371" spans="7:7" x14ac:dyDescent="0.25">
      <c r="G1371" s="20">
        <v>1368</v>
      </c>
    </row>
    <row r="1372" spans="7:7" x14ac:dyDescent="0.25">
      <c r="G1372" s="20">
        <v>1369</v>
      </c>
    </row>
    <row r="1373" spans="7:7" x14ac:dyDescent="0.25">
      <c r="G1373" s="20">
        <v>1370</v>
      </c>
    </row>
    <row r="1374" spans="7:7" x14ac:dyDescent="0.25">
      <c r="G1374" s="20">
        <v>1371</v>
      </c>
    </row>
    <row r="1375" spans="7:7" x14ac:dyDescent="0.25">
      <c r="G1375" s="20">
        <v>1372</v>
      </c>
    </row>
    <row r="1376" spans="7:7" x14ac:dyDescent="0.25">
      <c r="G1376" s="20">
        <v>1373</v>
      </c>
    </row>
    <row r="1377" spans="7:7" x14ac:dyDescent="0.25">
      <c r="G1377" s="20">
        <v>1374</v>
      </c>
    </row>
    <row r="1378" spans="7:7" x14ac:dyDescent="0.25">
      <c r="G1378" s="20">
        <v>1375</v>
      </c>
    </row>
    <row r="1379" spans="7:7" x14ac:dyDescent="0.25">
      <c r="G1379" s="20">
        <v>1376</v>
      </c>
    </row>
    <row r="1380" spans="7:7" x14ac:dyDescent="0.25">
      <c r="G1380" s="20">
        <v>1377</v>
      </c>
    </row>
    <row r="1381" spans="7:7" x14ac:dyDescent="0.25">
      <c r="G1381" s="20">
        <v>1378</v>
      </c>
    </row>
    <row r="1382" spans="7:7" x14ac:dyDescent="0.25">
      <c r="G1382" s="20">
        <v>1379</v>
      </c>
    </row>
    <row r="1383" spans="7:7" x14ac:dyDescent="0.25">
      <c r="G1383" s="20">
        <v>1380</v>
      </c>
    </row>
    <row r="1384" spans="7:7" x14ac:dyDescent="0.25">
      <c r="G1384" s="20">
        <v>1381</v>
      </c>
    </row>
    <row r="1385" spans="7:7" x14ac:dyDescent="0.25">
      <c r="G1385" s="20">
        <v>1382</v>
      </c>
    </row>
    <row r="1386" spans="7:7" x14ac:dyDescent="0.25">
      <c r="G1386" s="20">
        <v>1383</v>
      </c>
    </row>
    <row r="1387" spans="7:7" x14ac:dyDescent="0.25">
      <c r="G1387" s="20">
        <v>1384</v>
      </c>
    </row>
    <row r="1388" spans="7:7" x14ac:dyDescent="0.25">
      <c r="G1388" s="20">
        <v>1385</v>
      </c>
    </row>
    <row r="1389" spans="7:7" x14ac:dyDescent="0.25">
      <c r="G1389" s="20">
        <v>1386</v>
      </c>
    </row>
    <row r="1390" spans="7:7" x14ac:dyDescent="0.25">
      <c r="G1390" s="20">
        <v>1387</v>
      </c>
    </row>
    <row r="1391" spans="7:7" x14ac:dyDescent="0.25">
      <c r="G1391" s="20">
        <v>1388</v>
      </c>
    </row>
    <row r="1392" spans="7:7" x14ac:dyDescent="0.25">
      <c r="G1392" s="20">
        <v>1389</v>
      </c>
    </row>
    <row r="1393" spans="7:7" x14ac:dyDescent="0.25">
      <c r="G1393" s="20">
        <v>1390</v>
      </c>
    </row>
    <row r="1394" spans="7:7" x14ac:dyDescent="0.25">
      <c r="G1394" s="20">
        <v>1391</v>
      </c>
    </row>
    <row r="1395" spans="7:7" x14ac:dyDescent="0.25">
      <c r="G1395" s="20">
        <v>1392</v>
      </c>
    </row>
    <row r="1396" spans="7:7" x14ac:dyDescent="0.25">
      <c r="G1396" s="20">
        <v>1393</v>
      </c>
    </row>
    <row r="1397" spans="7:7" x14ac:dyDescent="0.25">
      <c r="G1397" s="20">
        <v>1394</v>
      </c>
    </row>
    <row r="1398" spans="7:7" x14ac:dyDescent="0.25">
      <c r="G1398" s="20">
        <v>1395</v>
      </c>
    </row>
    <row r="1399" spans="7:7" x14ac:dyDescent="0.25">
      <c r="G1399" s="20">
        <v>1396</v>
      </c>
    </row>
    <row r="1400" spans="7:7" x14ac:dyDescent="0.25">
      <c r="G1400" s="20">
        <v>1397</v>
      </c>
    </row>
    <row r="1401" spans="7:7" x14ac:dyDescent="0.25">
      <c r="G1401" s="20">
        <v>1398</v>
      </c>
    </row>
    <row r="1402" spans="7:7" x14ac:dyDescent="0.25">
      <c r="G1402" s="20">
        <v>1399</v>
      </c>
    </row>
    <row r="1403" spans="7:7" x14ac:dyDescent="0.25">
      <c r="G1403" s="20">
        <v>1400</v>
      </c>
    </row>
    <row r="1404" spans="7:7" x14ac:dyDescent="0.25">
      <c r="G1404" s="20">
        <v>1401</v>
      </c>
    </row>
    <row r="1405" spans="7:7" x14ac:dyDescent="0.25">
      <c r="G1405" s="20">
        <v>1402</v>
      </c>
    </row>
    <row r="1406" spans="7:7" x14ac:dyDescent="0.25">
      <c r="G1406" s="20">
        <v>1403</v>
      </c>
    </row>
    <row r="1407" spans="7:7" x14ac:dyDescent="0.25">
      <c r="G1407" s="20">
        <v>1404</v>
      </c>
    </row>
    <row r="1408" spans="7:7" x14ac:dyDescent="0.25">
      <c r="G1408" s="20">
        <v>1405</v>
      </c>
    </row>
    <row r="1409" spans="7:7" x14ac:dyDescent="0.25">
      <c r="G1409" s="20">
        <v>1406</v>
      </c>
    </row>
    <row r="1410" spans="7:7" x14ac:dyDescent="0.25">
      <c r="G1410" s="20">
        <v>1407</v>
      </c>
    </row>
    <row r="1411" spans="7:7" x14ac:dyDescent="0.25">
      <c r="G1411" s="20">
        <v>1408</v>
      </c>
    </row>
    <row r="1412" spans="7:7" x14ac:dyDescent="0.25">
      <c r="G1412" s="20">
        <v>1409</v>
      </c>
    </row>
    <row r="1413" spans="7:7" x14ac:dyDescent="0.25">
      <c r="G1413" s="20">
        <v>1410</v>
      </c>
    </row>
    <row r="1414" spans="7:7" x14ac:dyDescent="0.25">
      <c r="G1414" s="20">
        <v>1411</v>
      </c>
    </row>
    <row r="1415" spans="7:7" x14ac:dyDescent="0.25">
      <c r="G1415" s="20">
        <v>1412</v>
      </c>
    </row>
    <row r="1416" spans="7:7" x14ac:dyDescent="0.25">
      <c r="G1416" s="20">
        <v>1413</v>
      </c>
    </row>
    <row r="1417" spans="7:7" x14ac:dyDescent="0.25">
      <c r="G1417" s="20">
        <v>1414</v>
      </c>
    </row>
    <row r="1418" spans="7:7" x14ac:dyDescent="0.25">
      <c r="G1418" s="20">
        <v>1415</v>
      </c>
    </row>
    <row r="1419" spans="7:7" x14ac:dyDescent="0.25">
      <c r="G1419" s="20">
        <v>1416</v>
      </c>
    </row>
    <row r="1420" spans="7:7" x14ac:dyDescent="0.25">
      <c r="G1420" s="20">
        <v>1417</v>
      </c>
    </row>
    <row r="1421" spans="7:7" x14ac:dyDescent="0.25">
      <c r="G1421" s="20">
        <v>1418</v>
      </c>
    </row>
    <row r="1422" spans="7:7" x14ac:dyDescent="0.25">
      <c r="G1422" s="20">
        <v>1419</v>
      </c>
    </row>
    <row r="1423" spans="7:7" x14ac:dyDescent="0.25">
      <c r="G1423" s="20">
        <v>1420</v>
      </c>
    </row>
    <row r="1424" spans="7:7" x14ac:dyDescent="0.25">
      <c r="G1424" s="20">
        <v>1421</v>
      </c>
    </row>
    <row r="1425" spans="7:7" x14ac:dyDescent="0.25">
      <c r="G1425" s="20">
        <v>1422</v>
      </c>
    </row>
    <row r="1426" spans="7:7" x14ac:dyDescent="0.25">
      <c r="G1426" s="20">
        <v>1423</v>
      </c>
    </row>
    <row r="1427" spans="7:7" x14ac:dyDescent="0.25">
      <c r="G1427" s="20">
        <v>1424</v>
      </c>
    </row>
    <row r="1428" spans="7:7" x14ac:dyDescent="0.25">
      <c r="G1428" s="20">
        <v>1425</v>
      </c>
    </row>
    <row r="1429" spans="7:7" x14ac:dyDescent="0.25">
      <c r="G1429" s="20">
        <v>1426</v>
      </c>
    </row>
    <row r="1430" spans="7:7" x14ac:dyDescent="0.25">
      <c r="G1430" s="20">
        <v>1427</v>
      </c>
    </row>
    <row r="1431" spans="7:7" x14ac:dyDescent="0.25">
      <c r="G1431" s="20">
        <v>1428</v>
      </c>
    </row>
    <row r="1432" spans="7:7" x14ac:dyDescent="0.25">
      <c r="G1432" s="20">
        <v>1429</v>
      </c>
    </row>
    <row r="1433" spans="7:7" x14ac:dyDescent="0.25">
      <c r="G1433" s="20">
        <v>1430</v>
      </c>
    </row>
    <row r="1434" spans="7:7" x14ac:dyDescent="0.25">
      <c r="G1434" s="20">
        <v>1431</v>
      </c>
    </row>
    <row r="1435" spans="7:7" x14ac:dyDescent="0.25">
      <c r="G1435" s="20">
        <v>1432</v>
      </c>
    </row>
    <row r="1436" spans="7:7" x14ac:dyDescent="0.25">
      <c r="G1436" s="20">
        <v>1433</v>
      </c>
    </row>
    <row r="1437" spans="7:7" x14ac:dyDescent="0.25">
      <c r="G1437" s="20">
        <v>1434</v>
      </c>
    </row>
    <row r="1438" spans="7:7" x14ac:dyDescent="0.25">
      <c r="G1438" s="20">
        <v>1435</v>
      </c>
    </row>
    <row r="1439" spans="7:7" x14ac:dyDescent="0.25">
      <c r="G1439" s="20">
        <v>1436</v>
      </c>
    </row>
    <row r="1440" spans="7:7" x14ac:dyDescent="0.25">
      <c r="G1440" s="20">
        <v>1437</v>
      </c>
    </row>
    <row r="1441" spans="7:7" x14ac:dyDescent="0.25">
      <c r="G1441" s="20">
        <v>1438</v>
      </c>
    </row>
    <row r="1442" spans="7:7" x14ac:dyDescent="0.25">
      <c r="G1442" s="20">
        <v>1439</v>
      </c>
    </row>
    <row r="1443" spans="7:7" x14ac:dyDescent="0.25">
      <c r="G1443" s="20">
        <v>1440</v>
      </c>
    </row>
    <row r="1444" spans="7:7" x14ac:dyDescent="0.25">
      <c r="G1444" s="20">
        <v>1441</v>
      </c>
    </row>
    <row r="1445" spans="7:7" x14ac:dyDescent="0.25">
      <c r="G1445" s="20">
        <v>1442</v>
      </c>
    </row>
    <row r="1446" spans="7:7" x14ac:dyDescent="0.25">
      <c r="G1446" s="20">
        <v>1443</v>
      </c>
    </row>
    <row r="1447" spans="7:7" x14ac:dyDescent="0.25">
      <c r="G1447" s="20">
        <v>1444</v>
      </c>
    </row>
    <row r="1448" spans="7:7" x14ac:dyDescent="0.25">
      <c r="G1448" s="20">
        <v>1445</v>
      </c>
    </row>
    <row r="1449" spans="7:7" x14ac:dyDescent="0.25">
      <c r="G1449" s="20">
        <v>1446</v>
      </c>
    </row>
    <row r="1450" spans="7:7" x14ac:dyDescent="0.25">
      <c r="G1450" s="20">
        <v>1447</v>
      </c>
    </row>
    <row r="1451" spans="7:7" x14ac:dyDescent="0.25">
      <c r="G1451" s="20">
        <v>1448</v>
      </c>
    </row>
    <row r="1452" spans="7:7" x14ac:dyDescent="0.25">
      <c r="G1452" s="20">
        <v>1449</v>
      </c>
    </row>
    <row r="1453" spans="7:7" x14ac:dyDescent="0.25">
      <c r="G1453" s="20">
        <v>1450</v>
      </c>
    </row>
    <row r="1454" spans="7:7" x14ac:dyDescent="0.25">
      <c r="G1454" s="20">
        <v>1451</v>
      </c>
    </row>
    <row r="1455" spans="7:7" x14ac:dyDescent="0.25">
      <c r="G1455" s="20">
        <v>1452</v>
      </c>
    </row>
    <row r="1456" spans="7:7" x14ac:dyDescent="0.25">
      <c r="G1456" s="20">
        <v>1453</v>
      </c>
    </row>
    <row r="1457" spans="7:7" x14ac:dyDescent="0.25">
      <c r="G1457" s="20">
        <v>1454</v>
      </c>
    </row>
    <row r="1458" spans="7:7" x14ac:dyDescent="0.25">
      <c r="G1458" s="20">
        <v>1455</v>
      </c>
    </row>
    <row r="1459" spans="7:7" x14ac:dyDescent="0.25">
      <c r="G1459" s="20">
        <v>1456</v>
      </c>
    </row>
    <row r="1460" spans="7:7" x14ac:dyDescent="0.25">
      <c r="G1460" s="20">
        <v>1457</v>
      </c>
    </row>
    <row r="1461" spans="7:7" x14ac:dyDescent="0.25">
      <c r="G1461" s="20">
        <v>1458</v>
      </c>
    </row>
    <row r="1462" spans="7:7" x14ac:dyDescent="0.25">
      <c r="G1462" s="20">
        <v>1459</v>
      </c>
    </row>
    <row r="1463" spans="7:7" x14ac:dyDescent="0.25">
      <c r="G1463" s="20">
        <v>1460</v>
      </c>
    </row>
    <row r="1464" spans="7:7" x14ac:dyDescent="0.25">
      <c r="G1464" s="20">
        <v>1461</v>
      </c>
    </row>
    <row r="1465" spans="7:7" x14ac:dyDescent="0.25">
      <c r="G1465" s="20">
        <v>1462</v>
      </c>
    </row>
    <row r="1466" spans="7:7" x14ac:dyDescent="0.25">
      <c r="G1466" s="20">
        <v>1463</v>
      </c>
    </row>
    <row r="1467" spans="7:7" x14ac:dyDescent="0.25">
      <c r="G1467" s="20">
        <v>1464</v>
      </c>
    </row>
    <row r="1468" spans="7:7" x14ac:dyDescent="0.25">
      <c r="G1468" s="20">
        <v>1465</v>
      </c>
    </row>
    <row r="1469" spans="7:7" x14ac:dyDescent="0.25">
      <c r="G1469" s="20">
        <v>1466</v>
      </c>
    </row>
    <row r="1470" spans="7:7" x14ac:dyDescent="0.25">
      <c r="G1470" s="20">
        <v>1467</v>
      </c>
    </row>
    <row r="1471" spans="7:7" x14ac:dyDescent="0.25">
      <c r="G1471" s="20">
        <v>1468</v>
      </c>
    </row>
    <row r="1472" spans="7:7" x14ac:dyDescent="0.25">
      <c r="G1472" s="20">
        <v>1469</v>
      </c>
    </row>
    <row r="1473" spans="7:7" x14ac:dyDescent="0.25">
      <c r="G1473" s="20">
        <v>1470</v>
      </c>
    </row>
    <row r="1474" spans="7:7" x14ac:dyDescent="0.25">
      <c r="G1474" s="20">
        <v>1471</v>
      </c>
    </row>
    <row r="1475" spans="7:7" x14ac:dyDescent="0.25">
      <c r="G1475" s="20">
        <v>1472</v>
      </c>
    </row>
    <row r="1476" spans="7:7" x14ac:dyDescent="0.25">
      <c r="G1476" s="20">
        <v>1473</v>
      </c>
    </row>
    <row r="1477" spans="7:7" x14ac:dyDescent="0.25">
      <c r="G1477" s="20">
        <v>1474</v>
      </c>
    </row>
    <row r="1478" spans="7:7" x14ac:dyDescent="0.25">
      <c r="G1478" s="20">
        <v>1475</v>
      </c>
    </row>
    <row r="1479" spans="7:7" x14ac:dyDescent="0.25">
      <c r="G1479" s="20">
        <v>1476</v>
      </c>
    </row>
    <row r="1480" spans="7:7" x14ac:dyDescent="0.25">
      <c r="G1480" s="20">
        <v>1477</v>
      </c>
    </row>
    <row r="1481" spans="7:7" x14ac:dyDescent="0.25">
      <c r="G1481" s="20">
        <v>1478</v>
      </c>
    </row>
    <row r="1482" spans="7:7" x14ac:dyDescent="0.25">
      <c r="G1482" s="20">
        <v>1479</v>
      </c>
    </row>
    <row r="1483" spans="7:7" x14ac:dyDescent="0.25">
      <c r="G1483" s="20">
        <v>1480</v>
      </c>
    </row>
    <row r="1484" spans="7:7" x14ac:dyDescent="0.25">
      <c r="G1484" s="20">
        <v>1481</v>
      </c>
    </row>
    <row r="1485" spans="7:7" x14ac:dyDescent="0.25">
      <c r="G1485" s="20">
        <v>1482</v>
      </c>
    </row>
    <row r="1486" spans="7:7" x14ac:dyDescent="0.25">
      <c r="G1486" s="20">
        <v>1483</v>
      </c>
    </row>
    <row r="1487" spans="7:7" x14ac:dyDescent="0.25">
      <c r="G1487" s="20">
        <v>1484</v>
      </c>
    </row>
    <row r="1488" spans="7:7" x14ac:dyDescent="0.25">
      <c r="G1488" s="20">
        <v>1485</v>
      </c>
    </row>
    <row r="1489" spans="7:7" x14ac:dyDescent="0.25">
      <c r="G1489" s="20">
        <v>1486</v>
      </c>
    </row>
    <row r="1490" spans="7:7" x14ac:dyDescent="0.25">
      <c r="G1490" s="20">
        <v>1487</v>
      </c>
    </row>
    <row r="1491" spans="7:7" x14ac:dyDescent="0.25">
      <c r="G1491" s="20">
        <v>1488</v>
      </c>
    </row>
    <row r="1492" spans="7:7" x14ac:dyDescent="0.25">
      <c r="G1492" s="20">
        <v>1489</v>
      </c>
    </row>
    <row r="1493" spans="7:7" x14ac:dyDescent="0.25">
      <c r="G1493" s="20">
        <v>1490</v>
      </c>
    </row>
    <row r="1494" spans="7:7" x14ac:dyDescent="0.25">
      <c r="G1494" s="20">
        <v>1491</v>
      </c>
    </row>
    <row r="1495" spans="7:7" x14ac:dyDescent="0.25">
      <c r="G1495" s="20">
        <v>1492</v>
      </c>
    </row>
    <row r="1496" spans="7:7" x14ac:dyDescent="0.25">
      <c r="G1496" s="20">
        <v>1493</v>
      </c>
    </row>
    <row r="1497" spans="7:7" x14ac:dyDescent="0.25">
      <c r="G1497" s="20">
        <v>1494</v>
      </c>
    </row>
    <row r="1498" spans="7:7" x14ac:dyDescent="0.25">
      <c r="G1498" s="20">
        <v>1495</v>
      </c>
    </row>
    <row r="1499" spans="7:7" x14ac:dyDescent="0.25">
      <c r="G1499" s="20">
        <v>1496</v>
      </c>
    </row>
    <row r="1500" spans="7:7" x14ac:dyDescent="0.25">
      <c r="G1500" s="20">
        <v>1497</v>
      </c>
    </row>
    <row r="1501" spans="7:7" x14ac:dyDescent="0.25">
      <c r="G1501" s="20">
        <v>1498</v>
      </c>
    </row>
    <row r="1502" spans="7:7" x14ac:dyDescent="0.25">
      <c r="G1502" s="20">
        <v>1499</v>
      </c>
    </row>
    <row r="1503" spans="7:7" x14ac:dyDescent="0.25">
      <c r="G1503" s="20">
        <v>1500</v>
      </c>
    </row>
    <row r="1504" spans="7:7" x14ac:dyDescent="0.25">
      <c r="G1504" s="20">
        <v>1501</v>
      </c>
    </row>
    <row r="1505" spans="7:7" x14ac:dyDescent="0.25">
      <c r="G1505" s="20">
        <v>1502</v>
      </c>
    </row>
    <row r="1506" spans="7:7" x14ac:dyDescent="0.25">
      <c r="G1506" s="20">
        <v>1503</v>
      </c>
    </row>
    <row r="1507" spans="7:7" x14ac:dyDescent="0.25">
      <c r="G1507" s="20">
        <v>1504</v>
      </c>
    </row>
    <row r="1508" spans="7:7" x14ac:dyDescent="0.25">
      <c r="G1508" s="20">
        <v>1505</v>
      </c>
    </row>
    <row r="1509" spans="7:7" x14ac:dyDescent="0.25">
      <c r="G1509" s="20">
        <v>1506</v>
      </c>
    </row>
    <row r="1510" spans="7:7" x14ac:dyDescent="0.25">
      <c r="G1510" s="20">
        <v>1507</v>
      </c>
    </row>
    <row r="1511" spans="7:7" x14ac:dyDescent="0.25">
      <c r="G1511" s="20">
        <v>1508</v>
      </c>
    </row>
    <row r="1512" spans="7:7" x14ac:dyDescent="0.25">
      <c r="G1512" s="20">
        <v>1509</v>
      </c>
    </row>
    <row r="1513" spans="7:7" x14ac:dyDescent="0.25">
      <c r="G1513" s="20">
        <v>1510</v>
      </c>
    </row>
    <row r="1514" spans="7:7" x14ac:dyDescent="0.25">
      <c r="G1514" s="20">
        <v>1511</v>
      </c>
    </row>
    <row r="1515" spans="7:7" x14ac:dyDescent="0.25">
      <c r="G1515" s="20">
        <v>1512</v>
      </c>
    </row>
    <row r="1516" spans="7:7" x14ac:dyDescent="0.25">
      <c r="G1516" s="20">
        <v>1513</v>
      </c>
    </row>
    <row r="1517" spans="7:7" x14ac:dyDescent="0.25">
      <c r="G1517" s="20">
        <v>1514</v>
      </c>
    </row>
    <row r="1518" spans="7:7" x14ac:dyDescent="0.25">
      <c r="G1518" s="20">
        <v>1515</v>
      </c>
    </row>
    <row r="1519" spans="7:7" x14ac:dyDescent="0.25">
      <c r="G1519" s="20">
        <v>1516</v>
      </c>
    </row>
    <row r="1520" spans="7:7" x14ac:dyDescent="0.25">
      <c r="G1520" s="20">
        <v>1517</v>
      </c>
    </row>
    <row r="1521" spans="7:7" x14ac:dyDescent="0.25">
      <c r="G1521" s="20">
        <v>1518</v>
      </c>
    </row>
    <row r="1522" spans="7:7" x14ac:dyDescent="0.25">
      <c r="G1522" s="20">
        <v>1519</v>
      </c>
    </row>
    <row r="1523" spans="7:7" x14ac:dyDescent="0.25">
      <c r="G1523" s="20">
        <v>1520</v>
      </c>
    </row>
    <row r="1524" spans="7:7" x14ac:dyDescent="0.25">
      <c r="G1524" s="20">
        <v>1521</v>
      </c>
    </row>
    <row r="1525" spans="7:7" x14ac:dyDescent="0.25">
      <c r="G1525" s="20">
        <v>1522</v>
      </c>
    </row>
    <row r="1526" spans="7:7" x14ac:dyDescent="0.25">
      <c r="G1526" s="20">
        <v>1523</v>
      </c>
    </row>
    <row r="1527" spans="7:7" x14ac:dyDescent="0.25">
      <c r="G1527" s="20">
        <v>1524</v>
      </c>
    </row>
    <row r="1528" spans="7:7" x14ac:dyDescent="0.25">
      <c r="G1528" s="20">
        <v>1525</v>
      </c>
    </row>
    <row r="1529" spans="7:7" x14ac:dyDescent="0.25">
      <c r="G1529" s="20">
        <v>1526</v>
      </c>
    </row>
    <row r="1530" spans="7:7" x14ac:dyDescent="0.25">
      <c r="G1530" s="20">
        <v>1527</v>
      </c>
    </row>
    <row r="1531" spans="7:7" x14ac:dyDescent="0.25">
      <c r="G1531" s="20">
        <v>1528</v>
      </c>
    </row>
    <row r="1532" spans="7:7" x14ac:dyDescent="0.25">
      <c r="G1532" s="20">
        <v>1529</v>
      </c>
    </row>
    <row r="1533" spans="7:7" x14ac:dyDescent="0.25">
      <c r="G1533" s="20">
        <v>1530</v>
      </c>
    </row>
    <row r="1534" spans="7:7" x14ac:dyDescent="0.25">
      <c r="G1534" s="20">
        <v>1531</v>
      </c>
    </row>
    <row r="1535" spans="7:7" x14ac:dyDescent="0.25">
      <c r="G1535" s="20">
        <v>1532</v>
      </c>
    </row>
    <row r="1536" spans="7:7" x14ac:dyDescent="0.25">
      <c r="G1536" s="20">
        <v>1533</v>
      </c>
    </row>
    <row r="1537" spans="7:7" x14ac:dyDescent="0.25">
      <c r="G1537" s="20">
        <v>1534</v>
      </c>
    </row>
    <row r="1538" spans="7:7" x14ac:dyDescent="0.25">
      <c r="G1538" s="20">
        <v>1535</v>
      </c>
    </row>
    <row r="1539" spans="7:7" x14ac:dyDescent="0.25">
      <c r="G1539" s="20">
        <v>1536</v>
      </c>
    </row>
    <row r="1540" spans="7:7" x14ac:dyDescent="0.25">
      <c r="G1540" s="20">
        <v>1537</v>
      </c>
    </row>
    <row r="1541" spans="7:7" x14ac:dyDescent="0.25">
      <c r="G1541" s="20">
        <v>1538</v>
      </c>
    </row>
    <row r="1542" spans="7:7" x14ac:dyDescent="0.25">
      <c r="G1542" s="20">
        <v>1539</v>
      </c>
    </row>
    <row r="1543" spans="7:7" x14ac:dyDescent="0.25">
      <c r="G1543" s="20">
        <v>1540</v>
      </c>
    </row>
    <row r="1544" spans="7:7" x14ac:dyDescent="0.25">
      <c r="G1544" s="20">
        <v>1541</v>
      </c>
    </row>
    <row r="1545" spans="7:7" x14ac:dyDescent="0.25">
      <c r="G1545" s="20">
        <v>1542</v>
      </c>
    </row>
    <row r="1546" spans="7:7" x14ac:dyDescent="0.25">
      <c r="G1546" s="20">
        <v>1543</v>
      </c>
    </row>
    <row r="1547" spans="7:7" x14ac:dyDescent="0.25">
      <c r="G1547" s="20">
        <v>1544</v>
      </c>
    </row>
    <row r="1548" spans="7:7" x14ac:dyDescent="0.25">
      <c r="G1548" s="20">
        <v>1545</v>
      </c>
    </row>
    <row r="1549" spans="7:7" x14ac:dyDescent="0.25">
      <c r="G1549" s="20">
        <v>1546</v>
      </c>
    </row>
    <row r="1550" spans="7:7" x14ac:dyDescent="0.25">
      <c r="G1550" s="20">
        <v>1547</v>
      </c>
    </row>
    <row r="1551" spans="7:7" x14ac:dyDescent="0.25">
      <c r="G1551" s="20">
        <v>1548</v>
      </c>
    </row>
    <row r="1552" spans="7:7" x14ac:dyDescent="0.25">
      <c r="G1552" s="20">
        <v>1549</v>
      </c>
    </row>
    <row r="1553" spans="7:7" x14ac:dyDescent="0.25">
      <c r="G1553" s="20">
        <v>1550</v>
      </c>
    </row>
    <row r="1554" spans="7:7" x14ac:dyDescent="0.25">
      <c r="G1554" s="20">
        <v>1551</v>
      </c>
    </row>
    <row r="1555" spans="7:7" x14ac:dyDescent="0.25">
      <c r="G1555" s="20">
        <v>1552</v>
      </c>
    </row>
    <row r="1556" spans="7:7" x14ac:dyDescent="0.25">
      <c r="G1556" s="20">
        <v>1553</v>
      </c>
    </row>
    <row r="1557" spans="7:7" x14ac:dyDescent="0.25">
      <c r="G1557" s="20">
        <v>1554</v>
      </c>
    </row>
    <row r="1558" spans="7:7" x14ac:dyDescent="0.25">
      <c r="G1558" s="20">
        <v>1555</v>
      </c>
    </row>
    <row r="1559" spans="7:7" x14ac:dyDescent="0.25">
      <c r="G1559" s="20">
        <v>1556</v>
      </c>
    </row>
    <row r="1560" spans="7:7" x14ac:dyDescent="0.25">
      <c r="G1560" s="20">
        <v>1557</v>
      </c>
    </row>
    <row r="1561" spans="7:7" x14ac:dyDescent="0.25">
      <c r="G1561" s="20">
        <v>1558</v>
      </c>
    </row>
    <row r="1562" spans="7:7" x14ac:dyDescent="0.25">
      <c r="G1562" s="20">
        <v>1559</v>
      </c>
    </row>
    <row r="1563" spans="7:7" x14ac:dyDescent="0.25">
      <c r="G1563" s="20">
        <v>1560</v>
      </c>
    </row>
    <row r="1564" spans="7:7" x14ac:dyDescent="0.25">
      <c r="G1564" s="20">
        <v>1561</v>
      </c>
    </row>
    <row r="1565" spans="7:7" x14ac:dyDescent="0.25">
      <c r="G1565" s="20">
        <v>1562</v>
      </c>
    </row>
    <row r="1566" spans="7:7" x14ac:dyDescent="0.25">
      <c r="G1566" s="20">
        <v>1563</v>
      </c>
    </row>
    <row r="1567" spans="7:7" x14ac:dyDescent="0.25">
      <c r="G1567" s="20">
        <v>1564</v>
      </c>
    </row>
    <row r="1568" spans="7:7" x14ac:dyDescent="0.25">
      <c r="G1568" s="20">
        <v>1565</v>
      </c>
    </row>
    <row r="1569" spans="7:7" x14ac:dyDescent="0.25">
      <c r="G1569" s="20">
        <v>1566</v>
      </c>
    </row>
    <row r="1570" spans="7:7" x14ac:dyDescent="0.25">
      <c r="G1570" s="20">
        <v>1567</v>
      </c>
    </row>
    <row r="1571" spans="7:7" x14ac:dyDescent="0.25">
      <c r="G1571" s="20">
        <v>1568</v>
      </c>
    </row>
    <row r="1572" spans="7:7" x14ac:dyDescent="0.25">
      <c r="G1572" s="20">
        <v>1569</v>
      </c>
    </row>
    <row r="1573" spans="7:7" x14ac:dyDescent="0.25">
      <c r="G1573" s="20">
        <v>1570</v>
      </c>
    </row>
    <row r="1574" spans="7:7" x14ac:dyDescent="0.25">
      <c r="G1574" s="20">
        <v>1571</v>
      </c>
    </row>
    <row r="1575" spans="7:7" x14ac:dyDescent="0.25">
      <c r="G1575" s="20">
        <v>1572</v>
      </c>
    </row>
    <row r="1576" spans="7:7" x14ac:dyDescent="0.25">
      <c r="G1576" s="20">
        <v>1573</v>
      </c>
    </row>
    <row r="1577" spans="7:7" x14ac:dyDescent="0.25">
      <c r="G1577" s="20">
        <v>1574</v>
      </c>
    </row>
    <row r="1578" spans="7:7" x14ac:dyDescent="0.25">
      <c r="G1578" s="20">
        <v>1575</v>
      </c>
    </row>
    <row r="1579" spans="7:7" x14ac:dyDescent="0.25">
      <c r="G1579" s="20">
        <v>1576</v>
      </c>
    </row>
    <row r="1580" spans="7:7" x14ac:dyDescent="0.25">
      <c r="G1580" s="20">
        <v>1577</v>
      </c>
    </row>
    <row r="1581" spans="7:7" x14ac:dyDescent="0.25">
      <c r="G1581" s="20">
        <v>1578</v>
      </c>
    </row>
    <row r="1582" spans="7:7" x14ac:dyDescent="0.25">
      <c r="G1582" s="20">
        <v>1579</v>
      </c>
    </row>
    <row r="1583" spans="7:7" x14ac:dyDescent="0.25">
      <c r="G1583" s="20">
        <v>1580</v>
      </c>
    </row>
    <row r="1584" spans="7:7" x14ac:dyDescent="0.25">
      <c r="G1584" s="20">
        <v>1581</v>
      </c>
    </row>
    <row r="1585" spans="7:7" x14ac:dyDescent="0.25">
      <c r="G1585" s="20">
        <v>1582</v>
      </c>
    </row>
    <row r="1586" spans="7:7" x14ac:dyDescent="0.25">
      <c r="G1586" s="20">
        <v>1583</v>
      </c>
    </row>
    <row r="1587" spans="7:7" x14ac:dyDescent="0.25">
      <c r="G1587" s="20">
        <v>1584</v>
      </c>
    </row>
    <row r="1588" spans="7:7" x14ac:dyDescent="0.25">
      <c r="G1588" s="20">
        <v>1585</v>
      </c>
    </row>
    <row r="1589" spans="7:7" x14ac:dyDescent="0.25">
      <c r="G1589" s="20">
        <v>1586</v>
      </c>
    </row>
    <row r="1590" spans="7:7" x14ac:dyDescent="0.25">
      <c r="G1590" s="20">
        <v>1587</v>
      </c>
    </row>
    <row r="1591" spans="7:7" x14ac:dyDescent="0.25">
      <c r="G1591" s="20">
        <v>1588</v>
      </c>
    </row>
    <row r="1592" spans="7:7" x14ac:dyDescent="0.25">
      <c r="G1592" s="20">
        <v>1589</v>
      </c>
    </row>
    <row r="1593" spans="7:7" x14ac:dyDescent="0.25">
      <c r="G1593" s="20">
        <v>1590</v>
      </c>
    </row>
    <row r="1594" spans="7:7" x14ac:dyDescent="0.25">
      <c r="G1594" s="20">
        <v>1591</v>
      </c>
    </row>
    <row r="1595" spans="7:7" x14ac:dyDescent="0.25">
      <c r="G1595" s="20">
        <v>1592</v>
      </c>
    </row>
    <row r="1596" spans="7:7" x14ac:dyDescent="0.25">
      <c r="G1596" s="20">
        <v>1593</v>
      </c>
    </row>
    <row r="1597" spans="7:7" x14ac:dyDescent="0.25">
      <c r="G1597" s="20">
        <v>1594</v>
      </c>
    </row>
    <row r="1598" spans="7:7" x14ac:dyDescent="0.25">
      <c r="G1598" s="20">
        <v>1595</v>
      </c>
    </row>
    <row r="1599" spans="7:7" x14ac:dyDescent="0.25">
      <c r="G1599" s="20">
        <v>1596</v>
      </c>
    </row>
    <row r="1600" spans="7:7" x14ac:dyDescent="0.25">
      <c r="G1600" s="20">
        <v>1597</v>
      </c>
    </row>
    <row r="1601" spans="7:7" x14ac:dyDescent="0.25">
      <c r="G1601" s="20">
        <v>1598</v>
      </c>
    </row>
    <row r="1602" spans="7:7" x14ac:dyDescent="0.25">
      <c r="G1602" s="20">
        <v>1599</v>
      </c>
    </row>
    <row r="1603" spans="7:7" x14ac:dyDescent="0.25">
      <c r="G1603" s="20">
        <v>1600</v>
      </c>
    </row>
    <row r="1604" spans="7:7" x14ac:dyDescent="0.25">
      <c r="G1604" s="20">
        <v>1601</v>
      </c>
    </row>
    <row r="1605" spans="7:7" x14ac:dyDescent="0.25">
      <c r="G1605" s="20">
        <v>1602</v>
      </c>
    </row>
    <row r="1606" spans="7:7" x14ac:dyDescent="0.25">
      <c r="G1606" s="20">
        <v>1603</v>
      </c>
    </row>
    <row r="1607" spans="7:7" x14ac:dyDescent="0.25">
      <c r="G1607" s="20">
        <v>1604</v>
      </c>
    </row>
    <row r="1608" spans="7:7" x14ac:dyDescent="0.25">
      <c r="G1608" s="20">
        <v>1605</v>
      </c>
    </row>
    <row r="1609" spans="7:7" x14ac:dyDescent="0.25">
      <c r="G1609" s="20">
        <v>1606</v>
      </c>
    </row>
    <row r="1610" spans="7:7" x14ac:dyDescent="0.25">
      <c r="G1610" s="20">
        <v>1607</v>
      </c>
    </row>
    <row r="1611" spans="7:7" x14ac:dyDescent="0.25">
      <c r="G1611" s="20">
        <v>1608</v>
      </c>
    </row>
    <row r="1612" spans="7:7" x14ac:dyDescent="0.25">
      <c r="G1612" s="20">
        <v>1609</v>
      </c>
    </row>
    <row r="1613" spans="7:7" x14ac:dyDescent="0.25">
      <c r="G1613" s="20">
        <v>1610</v>
      </c>
    </row>
    <row r="1614" spans="7:7" x14ac:dyDescent="0.25">
      <c r="G1614" s="20">
        <v>1611</v>
      </c>
    </row>
    <row r="1615" spans="7:7" x14ac:dyDescent="0.25">
      <c r="G1615" s="20">
        <v>1612</v>
      </c>
    </row>
    <row r="1616" spans="7:7" x14ac:dyDescent="0.25">
      <c r="G1616" s="20">
        <v>1613</v>
      </c>
    </row>
    <row r="1617" spans="7:7" x14ac:dyDescent="0.25">
      <c r="G1617" s="20">
        <v>1614</v>
      </c>
    </row>
    <row r="1618" spans="7:7" x14ac:dyDescent="0.25">
      <c r="G1618" s="20">
        <v>1615</v>
      </c>
    </row>
    <row r="1619" spans="7:7" x14ac:dyDescent="0.25">
      <c r="G1619" s="20">
        <v>1616</v>
      </c>
    </row>
    <row r="1620" spans="7:7" x14ac:dyDescent="0.25">
      <c r="G1620" s="20">
        <v>1617</v>
      </c>
    </row>
    <row r="1621" spans="7:7" x14ac:dyDescent="0.25">
      <c r="G1621" s="20">
        <v>1618</v>
      </c>
    </row>
    <row r="1622" spans="7:7" x14ac:dyDescent="0.25">
      <c r="G1622" s="20">
        <v>1619</v>
      </c>
    </row>
    <row r="1623" spans="7:7" x14ac:dyDescent="0.25">
      <c r="G1623" s="20">
        <v>1620</v>
      </c>
    </row>
    <row r="1624" spans="7:7" x14ac:dyDescent="0.25">
      <c r="G1624" s="20">
        <v>1621</v>
      </c>
    </row>
    <row r="1625" spans="7:7" x14ac:dyDescent="0.25">
      <c r="G1625" s="20">
        <v>1622</v>
      </c>
    </row>
    <row r="1626" spans="7:7" x14ac:dyDescent="0.25">
      <c r="G1626" s="20">
        <v>1623</v>
      </c>
    </row>
    <row r="1627" spans="7:7" x14ac:dyDescent="0.25">
      <c r="G1627" s="20">
        <v>1624</v>
      </c>
    </row>
    <row r="1628" spans="7:7" x14ac:dyDescent="0.25">
      <c r="G1628" s="20">
        <v>1625</v>
      </c>
    </row>
    <row r="1629" spans="7:7" x14ac:dyDescent="0.25">
      <c r="G1629" s="20">
        <v>1626</v>
      </c>
    </row>
    <row r="1630" spans="7:7" x14ac:dyDescent="0.25">
      <c r="G1630" s="20">
        <v>1627</v>
      </c>
    </row>
    <row r="1631" spans="7:7" x14ac:dyDescent="0.25">
      <c r="G1631" s="20">
        <v>1628</v>
      </c>
    </row>
    <row r="1632" spans="7:7" x14ac:dyDescent="0.25">
      <c r="G1632" s="20">
        <v>1629</v>
      </c>
    </row>
    <row r="1633" spans="7:7" x14ac:dyDescent="0.25">
      <c r="G1633" s="20">
        <v>1630</v>
      </c>
    </row>
    <row r="1634" spans="7:7" x14ac:dyDescent="0.25">
      <c r="G1634" s="20">
        <v>1631</v>
      </c>
    </row>
    <row r="1635" spans="7:7" x14ac:dyDescent="0.25">
      <c r="G1635" s="20">
        <v>1632</v>
      </c>
    </row>
    <row r="1636" spans="7:7" x14ac:dyDescent="0.25">
      <c r="G1636" s="20">
        <v>1633</v>
      </c>
    </row>
    <row r="1637" spans="7:7" x14ac:dyDescent="0.25">
      <c r="G1637" s="20">
        <v>1634</v>
      </c>
    </row>
    <row r="1638" spans="7:7" x14ac:dyDescent="0.25">
      <c r="G1638" s="20">
        <v>1635</v>
      </c>
    </row>
    <row r="1639" spans="7:7" x14ac:dyDescent="0.25">
      <c r="G1639" s="20">
        <v>1636</v>
      </c>
    </row>
    <row r="1640" spans="7:7" x14ac:dyDescent="0.25">
      <c r="G1640" s="20">
        <v>1637</v>
      </c>
    </row>
    <row r="1641" spans="7:7" x14ac:dyDescent="0.25">
      <c r="G1641" s="20">
        <v>1638</v>
      </c>
    </row>
    <row r="1642" spans="7:7" x14ac:dyDescent="0.25">
      <c r="G1642" s="20">
        <v>1639</v>
      </c>
    </row>
    <row r="1643" spans="7:7" x14ac:dyDescent="0.25">
      <c r="G1643" s="20">
        <v>1640</v>
      </c>
    </row>
    <row r="1644" spans="7:7" x14ac:dyDescent="0.25">
      <c r="G1644" s="20">
        <v>1641</v>
      </c>
    </row>
    <row r="1645" spans="7:7" x14ac:dyDescent="0.25">
      <c r="G1645" s="20">
        <v>1642</v>
      </c>
    </row>
    <row r="1646" spans="7:7" x14ac:dyDescent="0.25">
      <c r="G1646" s="20">
        <v>1643</v>
      </c>
    </row>
    <row r="1647" spans="7:7" x14ac:dyDescent="0.25">
      <c r="G1647" s="20">
        <v>1644</v>
      </c>
    </row>
    <row r="1648" spans="7:7" x14ac:dyDescent="0.25">
      <c r="G1648" s="20">
        <v>1645</v>
      </c>
    </row>
    <row r="1649" spans="7:7" x14ac:dyDescent="0.25">
      <c r="G1649" s="20">
        <v>1646</v>
      </c>
    </row>
    <row r="1650" spans="7:7" x14ac:dyDescent="0.25">
      <c r="G1650" s="20">
        <v>1647</v>
      </c>
    </row>
    <row r="1651" spans="7:7" x14ac:dyDescent="0.25">
      <c r="G1651" s="20">
        <v>1648</v>
      </c>
    </row>
    <row r="1652" spans="7:7" x14ac:dyDescent="0.25">
      <c r="G1652" s="20">
        <v>1649</v>
      </c>
    </row>
    <row r="1653" spans="7:7" x14ac:dyDescent="0.25">
      <c r="G1653" s="20">
        <v>1650</v>
      </c>
    </row>
    <row r="1654" spans="7:7" x14ac:dyDescent="0.25">
      <c r="G1654" s="20">
        <v>1651</v>
      </c>
    </row>
    <row r="1655" spans="7:7" x14ac:dyDescent="0.25">
      <c r="G1655" s="20">
        <v>1652</v>
      </c>
    </row>
    <row r="1656" spans="7:7" x14ac:dyDescent="0.25">
      <c r="G1656" s="20">
        <v>1653</v>
      </c>
    </row>
    <row r="1657" spans="7:7" x14ac:dyDescent="0.25">
      <c r="G1657" s="20">
        <v>1654</v>
      </c>
    </row>
    <row r="1658" spans="7:7" x14ac:dyDescent="0.25">
      <c r="G1658" s="20">
        <v>1655</v>
      </c>
    </row>
    <row r="1659" spans="7:7" x14ac:dyDescent="0.25">
      <c r="G1659" s="20">
        <v>1656</v>
      </c>
    </row>
    <row r="1660" spans="7:7" x14ac:dyDescent="0.25">
      <c r="G1660" s="20">
        <v>1657</v>
      </c>
    </row>
    <row r="1661" spans="7:7" x14ac:dyDescent="0.25">
      <c r="G1661" s="20">
        <v>1658</v>
      </c>
    </row>
    <row r="1662" spans="7:7" x14ac:dyDescent="0.25">
      <c r="G1662" s="20">
        <v>1659</v>
      </c>
    </row>
    <row r="1663" spans="7:7" x14ac:dyDescent="0.25">
      <c r="G1663" s="20">
        <v>1660</v>
      </c>
    </row>
    <row r="1664" spans="7:7" x14ac:dyDescent="0.25">
      <c r="G1664" s="20">
        <v>1661</v>
      </c>
    </row>
    <row r="1665" spans="7:7" x14ac:dyDescent="0.25">
      <c r="G1665" s="20">
        <v>1662</v>
      </c>
    </row>
    <row r="1666" spans="7:7" x14ac:dyDescent="0.25">
      <c r="G1666" s="20">
        <v>1663</v>
      </c>
    </row>
    <row r="1667" spans="7:7" x14ac:dyDescent="0.25">
      <c r="G1667" s="20">
        <v>1664</v>
      </c>
    </row>
    <row r="1668" spans="7:7" x14ac:dyDescent="0.25">
      <c r="G1668" s="20">
        <v>1665</v>
      </c>
    </row>
    <row r="1669" spans="7:7" x14ac:dyDescent="0.25">
      <c r="G1669" s="20">
        <v>1666</v>
      </c>
    </row>
    <row r="1670" spans="7:7" x14ac:dyDescent="0.25">
      <c r="G1670" s="20">
        <v>1667</v>
      </c>
    </row>
    <row r="1671" spans="7:7" x14ac:dyDescent="0.25">
      <c r="G1671" s="20">
        <v>1668</v>
      </c>
    </row>
    <row r="1672" spans="7:7" x14ac:dyDescent="0.25">
      <c r="G1672" s="20">
        <v>1669</v>
      </c>
    </row>
    <row r="1673" spans="7:7" x14ac:dyDescent="0.25">
      <c r="G1673" s="20">
        <v>1670</v>
      </c>
    </row>
    <row r="1674" spans="7:7" x14ac:dyDescent="0.25">
      <c r="G1674" s="20">
        <v>1671</v>
      </c>
    </row>
    <row r="1675" spans="7:7" x14ac:dyDescent="0.25">
      <c r="G1675" s="20">
        <v>1672</v>
      </c>
    </row>
    <row r="1676" spans="7:7" x14ac:dyDescent="0.25">
      <c r="G1676" s="20">
        <v>1673</v>
      </c>
    </row>
    <row r="1677" spans="7:7" x14ac:dyDescent="0.25">
      <c r="G1677" s="20">
        <v>1674</v>
      </c>
    </row>
    <row r="1678" spans="7:7" x14ac:dyDescent="0.25">
      <c r="G1678" s="20">
        <v>1675</v>
      </c>
    </row>
    <row r="1679" spans="7:7" x14ac:dyDescent="0.25">
      <c r="G1679" s="20">
        <v>1676</v>
      </c>
    </row>
    <row r="1680" spans="7:7" x14ac:dyDescent="0.25">
      <c r="G1680" s="20">
        <v>1677</v>
      </c>
    </row>
    <row r="1681" spans="7:7" x14ac:dyDescent="0.25">
      <c r="G1681" s="20">
        <v>1678</v>
      </c>
    </row>
    <row r="1682" spans="7:7" x14ac:dyDescent="0.25">
      <c r="G1682" s="20">
        <v>1679</v>
      </c>
    </row>
    <row r="1683" spans="7:7" x14ac:dyDescent="0.25">
      <c r="G1683" s="20">
        <v>1680</v>
      </c>
    </row>
    <row r="1684" spans="7:7" x14ac:dyDescent="0.25">
      <c r="G1684" s="20">
        <v>1681</v>
      </c>
    </row>
    <row r="1685" spans="7:7" x14ac:dyDescent="0.25">
      <c r="G1685" s="20">
        <v>1682</v>
      </c>
    </row>
    <row r="1686" spans="7:7" x14ac:dyDescent="0.25">
      <c r="G1686" s="20">
        <v>1683</v>
      </c>
    </row>
    <row r="1687" spans="7:7" x14ac:dyDescent="0.25">
      <c r="G1687" s="20">
        <v>1684</v>
      </c>
    </row>
    <row r="1688" spans="7:7" x14ac:dyDescent="0.25">
      <c r="G1688" s="20">
        <v>1685</v>
      </c>
    </row>
    <row r="1689" spans="7:7" x14ac:dyDescent="0.25">
      <c r="G1689" s="20">
        <v>1686</v>
      </c>
    </row>
    <row r="1690" spans="7:7" x14ac:dyDescent="0.25">
      <c r="G1690" s="20">
        <v>1687</v>
      </c>
    </row>
    <row r="1691" spans="7:7" x14ac:dyDescent="0.25">
      <c r="G1691" s="20">
        <v>1688</v>
      </c>
    </row>
    <row r="1692" spans="7:7" x14ac:dyDescent="0.25">
      <c r="G1692" s="20">
        <v>1689</v>
      </c>
    </row>
    <row r="1693" spans="7:7" x14ac:dyDescent="0.25">
      <c r="G1693" s="20">
        <v>1690</v>
      </c>
    </row>
    <row r="1694" spans="7:7" x14ac:dyDescent="0.25">
      <c r="G1694" s="20">
        <v>1691</v>
      </c>
    </row>
    <row r="1695" spans="7:7" x14ac:dyDescent="0.25">
      <c r="G1695" s="20">
        <v>1692</v>
      </c>
    </row>
    <row r="1696" spans="7:7" x14ac:dyDescent="0.25">
      <c r="G1696" s="20">
        <v>1693</v>
      </c>
    </row>
    <row r="1697" spans="7:7" x14ac:dyDescent="0.25">
      <c r="G1697" s="20">
        <v>1694</v>
      </c>
    </row>
    <row r="1698" spans="7:7" x14ac:dyDescent="0.25">
      <c r="G1698" s="20">
        <v>1695</v>
      </c>
    </row>
    <row r="1699" spans="7:7" x14ac:dyDescent="0.25">
      <c r="G1699" s="20">
        <v>1696</v>
      </c>
    </row>
    <row r="1700" spans="7:7" x14ac:dyDescent="0.25">
      <c r="G1700" s="20">
        <v>1697</v>
      </c>
    </row>
    <row r="1701" spans="7:7" x14ac:dyDescent="0.25">
      <c r="G1701" s="20">
        <v>1698</v>
      </c>
    </row>
    <row r="1702" spans="7:7" x14ac:dyDescent="0.25">
      <c r="G1702" s="20">
        <v>1699</v>
      </c>
    </row>
    <row r="1703" spans="7:7" x14ac:dyDescent="0.25">
      <c r="G1703" s="20">
        <v>1700</v>
      </c>
    </row>
    <row r="1704" spans="7:7" x14ac:dyDescent="0.25">
      <c r="G1704" s="20">
        <v>1701</v>
      </c>
    </row>
    <row r="1705" spans="7:7" x14ac:dyDescent="0.25">
      <c r="G1705" s="20">
        <v>1702</v>
      </c>
    </row>
    <row r="1706" spans="7:7" x14ac:dyDescent="0.25">
      <c r="G1706" s="20">
        <v>1703</v>
      </c>
    </row>
    <row r="1707" spans="7:7" x14ac:dyDescent="0.25">
      <c r="G1707" s="20">
        <v>1704</v>
      </c>
    </row>
    <row r="1708" spans="7:7" x14ac:dyDescent="0.25">
      <c r="G1708" s="20">
        <v>1705</v>
      </c>
    </row>
    <row r="1709" spans="7:7" x14ac:dyDescent="0.25">
      <c r="G1709" s="20">
        <v>1706</v>
      </c>
    </row>
    <row r="1710" spans="7:7" x14ac:dyDescent="0.25">
      <c r="G1710" s="20">
        <v>1707</v>
      </c>
    </row>
    <row r="1711" spans="7:7" x14ac:dyDescent="0.25">
      <c r="G1711" s="20">
        <v>1708</v>
      </c>
    </row>
    <row r="1712" spans="7:7" x14ac:dyDescent="0.25">
      <c r="G1712" s="20">
        <v>1709</v>
      </c>
    </row>
    <row r="1713" spans="7:7" x14ac:dyDescent="0.25">
      <c r="G1713" s="20">
        <v>1710</v>
      </c>
    </row>
    <row r="1714" spans="7:7" x14ac:dyDescent="0.25">
      <c r="G1714" s="20">
        <v>1711</v>
      </c>
    </row>
    <row r="1715" spans="7:7" x14ac:dyDescent="0.25">
      <c r="G1715" s="20">
        <v>1712</v>
      </c>
    </row>
    <row r="1716" spans="7:7" x14ac:dyDescent="0.25">
      <c r="G1716" s="20">
        <v>1713</v>
      </c>
    </row>
    <row r="1717" spans="7:7" x14ac:dyDescent="0.25">
      <c r="G1717" s="20">
        <v>1714</v>
      </c>
    </row>
    <row r="1718" spans="7:7" x14ac:dyDescent="0.25">
      <c r="G1718" s="20">
        <v>1715</v>
      </c>
    </row>
    <row r="1719" spans="7:7" x14ac:dyDescent="0.25">
      <c r="G1719" s="20">
        <v>1716</v>
      </c>
    </row>
    <row r="1720" spans="7:7" x14ac:dyDescent="0.25">
      <c r="G1720" s="20">
        <v>1717</v>
      </c>
    </row>
    <row r="1721" spans="7:7" x14ac:dyDescent="0.25">
      <c r="G1721" s="20">
        <v>1718</v>
      </c>
    </row>
    <row r="1722" spans="7:7" x14ac:dyDescent="0.25">
      <c r="G1722" s="20">
        <v>1719</v>
      </c>
    </row>
    <row r="1723" spans="7:7" x14ac:dyDescent="0.25">
      <c r="G1723" s="20">
        <v>1720</v>
      </c>
    </row>
    <row r="1724" spans="7:7" x14ac:dyDescent="0.25">
      <c r="G1724" s="20">
        <v>1721</v>
      </c>
    </row>
    <row r="1725" spans="7:7" x14ac:dyDescent="0.25">
      <c r="G1725" s="20">
        <v>1722</v>
      </c>
    </row>
    <row r="1726" spans="7:7" x14ac:dyDescent="0.25">
      <c r="G1726" s="20">
        <v>1723</v>
      </c>
    </row>
    <row r="1727" spans="7:7" x14ac:dyDescent="0.25">
      <c r="G1727" s="20">
        <v>1724</v>
      </c>
    </row>
    <row r="1728" spans="7:7" x14ac:dyDescent="0.25">
      <c r="G1728" s="20">
        <v>1725</v>
      </c>
    </row>
    <row r="1729" spans="7:7" x14ac:dyDescent="0.25">
      <c r="G1729" s="20">
        <v>1726</v>
      </c>
    </row>
    <row r="1730" spans="7:7" x14ac:dyDescent="0.25">
      <c r="G1730" s="20">
        <v>1727</v>
      </c>
    </row>
    <row r="1731" spans="7:7" x14ac:dyDescent="0.25">
      <c r="G1731" s="20">
        <v>1728</v>
      </c>
    </row>
    <row r="1732" spans="7:7" x14ac:dyDescent="0.25">
      <c r="G1732" s="20">
        <v>1729</v>
      </c>
    </row>
    <row r="1733" spans="7:7" x14ac:dyDescent="0.25">
      <c r="G1733" s="20">
        <v>1730</v>
      </c>
    </row>
    <row r="1734" spans="7:7" x14ac:dyDescent="0.25">
      <c r="G1734" s="20">
        <v>1731</v>
      </c>
    </row>
    <row r="1735" spans="7:7" x14ac:dyDescent="0.25">
      <c r="G1735" s="20">
        <v>1732</v>
      </c>
    </row>
    <row r="1736" spans="7:7" x14ac:dyDescent="0.25">
      <c r="G1736" s="20">
        <v>1733</v>
      </c>
    </row>
    <row r="1737" spans="7:7" x14ac:dyDescent="0.25">
      <c r="G1737" s="20">
        <v>1734</v>
      </c>
    </row>
    <row r="1738" spans="7:7" x14ac:dyDescent="0.25">
      <c r="G1738" s="20">
        <v>1735</v>
      </c>
    </row>
    <row r="1739" spans="7:7" x14ac:dyDescent="0.25">
      <c r="G1739" s="20">
        <v>1736</v>
      </c>
    </row>
    <row r="1740" spans="7:7" x14ac:dyDescent="0.25">
      <c r="G1740" s="20">
        <v>1737</v>
      </c>
    </row>
    <row r="1741" spans="7:7" x14ac:dyDescent="0.25">
      <c r="G1741" s="20">
        <v>1738</v>
      </c>
    </row>
    <row r="1742" spans="7:7" x14ac:dyDescent="0.25">
      <c r="G1742" s="20">
        <v>1739</v>
      </c>
    </row>
    <row r="1743" spans="7:7" x14ac:dyDescent="0.25">
      <c r="G1743" s="20">
        <v>1740</v>
      </c>
    </row>
    <row r="1744" spans="7:7" x14ac:dyDescent="0.25">
      <c r="G1744" s="20">
        <v>1741</v>
      </c>
    </row>
    <row r="1745" spans="7:7" x14ac:dyDescent="0.25">
      <c r="G1745" s="20">
        <v>1742</v>
      </c>
    </row>
    <row r="1746" spans="7:7" x14ac:dyDescent="0.25">
      <c r="G1746" s="20">
        <v>1743</v>
      </c>
    </row>
    <row r="1747" spans="7:7" x14ac:dyDescent="0.25">
      <c r="G1747" s="20">
        <v>1744</v>
      </c>
    </row>
    <row r="1748" spans="7:7" x14ac:dyDescent="0.25">
      <c r="G1748" s="20">
        <v>1745</v>
      </c>
    </row>
    <row r="1749" spans="7:7" x14ac:dyDescent="0.25">
      <c r="G1749" s="20">
        <v>1746</v>
      </c>
    </row>
    <row r="1750" spans="7:7" x14ac:dyDescent="0.25">
      <c r="G1750" s="20">
        <v>1747</v>
      </c>
    </row>
    <row r="1751" spans="7:7" x14ac:dyDescent="0.25">
      <c r="G1751" s="20">
        <v>1748</v>
      </c>
    </row>
    <row r="1752" spans="7:7" x14ac:dyDescent="0.25">
      <c r="G1752" s="20">
        <v>1749</v>
      </c>
    </row>
    <row r="1753" spans="7:7" x14ac:dyDescent="0.25">
      <c r="G1753" s="20">
        <v>1750</v>
      </c>
    </row>
    <row r="1754" spans="7:7" x14ac:dyDescent="0.25">
      <c r="G1754" s="20">
        <v>1751</v>
      </c>
    </row>
    <row r="1755" spans="7:7" x14ac:dyDescent="0.25">
      <c r="G1755" s="20">
        <v>1752</v>
      </c>
    </row>
    <row r="1756" spans="7:7" x14ac:dyDescent="0.25">
      <c r="G1756" s="20">
        <v>1753</v>
      </c>
    </row>
    <row r="1757" spans="7:7" x14ac:dyDescent="0.25">
      <c r="G1757" s="20">
        <v>1754</v>
      </c>
    </row>
    <row r="1758" spans="7:7" x14ac:dyDescent="0.25">
      <c r="G1758" s="20">
        <v>1755</v>
      </c>
    </row>
    <row r="1759" spans="7:7" x14ac:dyDescent="0.25">
      <c r="G1759" s="20">
        <v>1756</v>
      </c>
    </row>
    <row r="1760" spans="7:7" x14ac:dyDescent="0.25">
      <c r="G1760" s="20">
        <v>1757</v>
      </c>
    </row>
    <row r="1761" spans="7:7" x14ac:dyDescent="0.25">
      <c r="G1761" s="20">
        <v>1758</v>
      </c>
    </row>
    <row r="1762" spans="7:7" x14ac:dyDescent="0.25">
      <c r="G1762" s="20">
        <v>1759</v>
      </c>
    </row>
    <row r="1763" spans="7:7" x14ac:dyDescent="0.25">
      <c r="G1763" s="20">
        <v>1760</v>
      </c>
    </row>
    <row r="1764" spans="7:7" x14ac:dyDescent="0.25">
      <c r="G1764" s="20">
        <v>1761</v>
      </c>
    </row>
    <row r="1765" spans="7:7" x14ac:dyDescent="0.25">
      <c r="G1765" s="20">
        <v>1762</v>
      </c>
    </row>
    <row r="1766" spans="7:7" x14ac:dyDescent="0.25">
      <c r="G1766" s="20">
        <v>1763</v>
      </c>
    </row>
    <row r="1767" spans="7:7" x14ac:dyDescent="0.25">
      <c r="G1767" s="20">
        <v>1764</v>
      </c>
    </row>
    <row r="1768" spans="7:7" x14ac:dyDescent="0.25">
      <c r="G1768" s="20">
        <v>1765</v>
      </c>
    </row>
    <row r="1769" spans="7:7" x14ac:dyDescent="0.25">
      <c r="G1769" s="20">
        <v>1766</v>
      </c>
    </row>
    <row r="1770" spans="7:7" x14ac:dyDescent="0.25">
      <c r="G1770" s="20">
        <v>1767</v>
      </c>
    </row>
    <row r="1771" spans="7:7" x14ac:dyDescent="0.25">
      <c r="G1771" s="20">
        <v>1768</v>
      </c>
    </row>
    <row r="1772" spans="7:7" x14ac:dyDescent="0.25">
      <c r="G1772" s="20">
        <v>1769</v>
      </c>
    </row>
    <row r="1773" spans="7:7" x14ac:dyDescent="0.25">
      <c r="G1773" s="20">
        <v>1770</v>
      </c>
    </row>
    <row r="1774" spans="7:7" x14ac:dyDescent="0.25">
      <c r="G1774" s="20">
        <v>1771</v>
      </c>
    </row>
    <row r="1775" spans="7:7" x14ac:dyDescent="0.25">
      <c r="G1775" s="20">
        <v>1772</v>
      </c>
    </row>
    <row r="1776" spans="7:7" x14ac:dyDescent="0.25">
      <c r="G1776" s="20">
        <v>1773</v>
      </c>
    </row>
    <row r="1777" spans="7:7" x14ac:dyDescent="0.25">
      <c r="G1777" s="20">
        <v>1774</v>
      </c>
    </row>
    <row r="1778" spans="7:7" x14ac:dyDescent="0.25">
      <c r="G1778" s="20">
        <v>1775</v>
      </c>
    </row>
    <row r="1779" spans="7:7" x14ac:dyDescent="0.25">
      <c r="G1779" s="20">
        <v>1776</v>
      </c>
    </row>
    <row r="1780" spans="7:7" x14ac:dyDescent="0.25">
      <c r="G1780" s="20">
        <v>1777</v>
      </c>
    </row>
    <row r="1781" spans="7:7" x14ac:dyDescent="0.25">
      <c r="G1781" s="20">
        <v>1778</v>
      </c>
    </row>
    <row r="1782" spans="7:7" x14ac:dyDescent="0.25">
      <c r="G1782" s="20">
        <v>1779</v>
      </c>
    </row>
    <row r="1783" spans="7:7" x14ac:dyDescent="0.25">
      <c r="G1783" s="20">
        <v>1780</v>
      </c>
    </row>
    <row r="1784" spans="7:7" x14ac:dyDescent="0.25">
      <c r="G1784" s="20">
        <v>1781</v>
      </c>
    </row>
    <row r="1785" spans="7:7" x14ac:dyDescent="0.25">
      <c r="G1785" s="20">
        <v>1782</v>
      </c>
    </row>
    <row r="1786" spans="7:7" x14ac:dyDescent="0.25">
      <c r="G1786" s="20">
        <v>1783</v>
      </c>
    </row>
    <row r="1787" spans="7:7" x14ac:dyDescent="0.25">
      <c r="G1787" s="20">
        <v>1784</v>
      </c>
    </row>
    <row r="1788" spans="7:7" x14ac:dyDescent="0.25">
      <c r="G1788" s="20">
        <v>1785</v>
      </c>
    </row>
    <row r="1789" spans="7:7" x14ac:dyDescent="0.25">
      <c r="G1789" s="20">
        <v>1786</v>
      </c>
    </row>
    <row r="1790" spans="7:7" x14ac:dyDescent="0.25">
      <c r="G1790" s="20">
        <v>1787</v>
      </c>
    </row>
    <row r="1791" spans="7:7" x14ac:dyDescent="0.25">
      <c r="G1791" s="20">
        <v>1788</v>
      </c>
    </row>
    <row r="1792" spans="7:7" x14ac:dyDescent="0.25">
      <c r="G1792" s="20">
        <v>1789</v>
      </c>
    </row>
    <row r="1793" spans="7:7" x14ac:dyDescent="0.25">
      <c r="G1793" s="20">
        <v>1790</v>
      </c>
    </row>
    <row r="1794" spans="7:7" x14ac:dyDescent="0.25">
      <c r="G1794" s="20">
        <v>1791</v>
      </c>
    </row>
    <row r="1795" spans="7:7" x14ac:dyDescent="0.25">
      <c r="G1795" s="20">
        <v>1792</v>
      </c>
    </row>
    <row r="1796" spans="7:7" x14ac:dyDescent="0.25">
      <c r="G1796" s="20">
        <v>1793</v>
      </c>
    </row>
    <row r="1797" spans="7:7" x14ac:dyDescent="0.25">
      <c r="G1797" s="20">
        <v>1794</v>
      </c>
    </row>
    <row r="1798" spans="7:7" x14ac:dyDescent="0.25">
      <c r="G1798" s="20">
        <v>1795</v>
      </c>
    </row>
    <row r="1799" spans="7:7" x14ac:dyDescent="0.25">
      <c r="G1799" s="20">
        <v>1796</v>
      </c>
    </row>
    <row r="1800" spans="7:7" x14ac:dyDescent="0.25">
      <c r="G1800" s="20">
        <v>1797</v>
      </c>
    </row>
    <row r="1801" spans="7:7" x14ac:dyDescent="0.25">
      <c r="G1801" s="20">
        <v>1798</v>
      </c>
    </row>
    <row r="1802" spans="7:7" x14ac:dyDescent="0.25">
      <c r="G1802" s="20">
        <v>1799</v>
      </c>
    </row>
    <row r="1803" spans="7:7" x14ac:dyDescent="0.25">
      <c r="G1803" s="20">
        <v>1800</v>
      </c>
    </row>
    <row r="1804" spans="7:7" x14ac:dyDescent="0.25">
      <c r="G1804" s="20">
        <v>1801</v>
      </c>
    </row>
    <row r="1805" spans="7:7" x14ac:dyDescent="0.25">
      <c r="G1805" s="20">
        <v>1802</v>
      </c>
    </row>
    <row r="1806" spans="7:7" x14ac:dyDescent="0.25">
      <c r="G1806" s="20">
        <v>1803</v>
      </c>
    </row>
    <row r="1807" spans="7:7" x14ac:dyDescent="0.25">
      <c r="G1807" s="20">
        <v>1804</v>
      </c>
    </row>
    <row r="1808" spans="7:7" x14ac:dyDescent="0.25">
      <c r="G1808" s="20">
        <v>1805</v>
      </c>
    </row>
    <row r="1809" spans="7:7" x14ac:dyDescent="0.25">
      <c r="G1809" s="20">
        <v>1806</v>
      </c>
    </row>
    <row r="1810" spans="7:7" x14ac:dyDescent="0.25">
      <c r="G1810" s="20">
        <v>1807</v>
      </c>
    </row>
    <row r="1811" spans="7:7" x14ac:dyDescent="0.25">
      <c r="G1811" s="20">
        <v>1808</v>
      </c>
    </row>
    <row r="1812" spans="7:7" x14ac:dyDescent="0.25">
      <c r="G1812" s="20">
        <v>1809</v>
      </c>
    </row>
    <row r="1813" spans="7:7" x14ac:dyDescent="0.25">
      <c r="G1813" s="20">
        <v>1810</v>
      </c>
    </row>
    <row r="1814" spans="7:7" x14ac:dyDescent="0.25">
      <c r="G1814" s="20">
        <v>1811</v>
      </c>
    </row>
    <row r="1815" spans="7:7" x14ac:dyDescent="0.25">
      <c r="G1815" s="20">
        <v>1812</v>
      </c>
    </row>
    <row r="1816" spans="7:7" x14ac:dyDescent="0.25">
      <c r="G1816" s="20">
        <v>1813</v>
      </c>
    </row>
    <row r="1817" spans="7:7" x14ac:dyDescent="0.25">
      <c r="G1817" s="20">
        <v>1814</v>
      </c>
    </row>
    <row r="1818" spans="7:7" x14ac:dyDescent="0.25">
      <c r="G1818" s="20">
        <v>1815</v>
      </c>
    </row>
    <row r="1819" spans="7:7" x14ac:dyDescent="0.25">
      <c r="G1819" s="20">
        <v>1816</v>
      </c>
    </row>
    <row r="1820" spans="7:7" x14ac:dyDescent="0.25">
      <c r="G1820" s="20">
        <v>1817</v>
      </c>
    </row>
    <row r="1821" spans="7:7" x14ac:dyDescent="0.25">
      <c r="G1821" s="20">
        <v>1818</v>
      </c>
    </row>
    <row r="1822" spans="7:7" x14ac:dyDescent="0.25">
      <c r="G1822" s="20">
        <v>1819</v>
      </c>
    </row>
    <row r="1823" spans="7:7" x14ac:dyDescent="0.25">
      <c r="G1823" s="20">
        <v>1820</v>
      </c>
    </row>
    <row r="1824" spans="7:7" x14ac:dyDescent="0.25">
      <c r="G1824" s="20">
        <v>1821</v>
      </c>
    </row>
    <row r="1825" spans="7:7" x14ac:dyDescent="0.25">
      <c r="G1825" s="20">
        <v>1822</v>
      </c>
    </row>
    <row r="1826" spans="7:7" x14ac:dyDescent="0.25">
      <c r="G1826" s="20">
        <v>1823</v>
      </c>
    </row>
    <row r="1827" spans="7:7" x14ac:dyDescent="0.25">
      <c r="G1827" s="20">
        <v>1824</v>
      </c>
    </row>
    <row r="1828" spans="7:7" x14ac:dyDescent="0.25">
      <c r="G1828" s="20">
        <v>1825</v>
      </c>
    </row>
    <row r="1829" spans="7:7" x14ac:dyDescent="0.25">
      <c r="G1829" s="20">
        <v>1826</v>
      </c>
    </row>
    <row r="1830" spans="7:7" x14ac:dyDescent="0.25">
      <c r="G1830" s="20">
        <v>1827</v>
      </c>
    </row>
    <row r="1831" spans="7:7" x14ac:dyDescent="0.25">
      <c r="G1831" s="20">
        <v>1828</v>
      </c>
    </row>
    <row r="1832" spans="7:7" x14ac:dyDescent="0.25">
      <c r="G1832" s="20">
        <v>1829</v>
      </c>
    </row>
    <row r="1833" spans="7:7" x14ac:dyDescent="0.25">
      <c r="G1833" s="20">
        <v>1830</v>
      </c>
    </row>
    <row r="1834" spans="7:7" x14ac:dyDescent="0.25">
      <c r="G1834" s="20">
        <v>1831</v>
      </c>
    </row>
    <row r="1835" spans="7:7" x14ac:dyDescent="0.25">
      <c r="G1835" s="20">
        <v>1832</v>
      </c>
    </row>
    <row r="1836" spans="7:7" x14ac:dyDescent="0.25">
      <c r="G1836" s="20">
        <v>1833</v>
      </c>
    </row>
    <row r="1837" spans="7:7" x14ac:dyDescent="0.25">
      <c r="G1837" s="20">
        <v>1834</v>
      </c>
    </row>
    <row r="1838" spans="7:7" x14ac:dyDescent="0.25">
      <c r="G1838" s="20">
        <v>1835</v>
      </c>
    </row>
    <row r="1839" spans="7:7" x14ac:dyDescent="0.25">
      <c r="G1839" s="20">
        <v>1836</v>
      </c>
    </row>
    <row r="1840" spans="7:7" x14ac:dyDescent="0.25">
      <c r="G1840" s="20">
        <v>1837</v>
      </c>
    </row>
    <row r="1841" spans="7:7" x14ac:dyDescent="0.25">
      <c r="G1841" s="20">
        <v>1838</v>
      </c>
    </row>
    <row r="1842" spans="7:7" x14ac:dyDescent="0.25">
      <c r="G1842" s="20">
        <v>1839</v>
      </c>
    </row>
    <row r="1843" spans="7:7" x14ac:dyDescent="0.25">
      <c r="G1843" s="20">
        <v>1840</v>
      </c>
    </row>
    <row r="1844" spans="7:7" x14ac:dyDescent="0.25">
      <c r="G1844" s="20">
        <v>1841</v>
      </c>
    </row>
    <row r="1845" spans="7:7" x14ac:dyDescent="0.25">
      <c r="G1845" s="20">
        <v>1842</v>
      </c>
    </row>
    <row r="1846" spans="7:7" x14ac:dyDescent="0.25">
      <c r="G1846" s="20">
        <v>1843</v>
      </c>
    </row>
    <row r="1847" spans="7:7" x14ac:dyDescent="0.25">
      <c r="G1847" s="20">
        <v>1844</v>
      </c>
    </row>
    <row r="1848" spans="7:7" x14ac:dyDescent="0.25">
      <c r="G1848" s="20">
        <v>1845</v>
      </c>
    </row>
    <row r="1849" spans="7:7" x14ac:dyDescent="0.25">
      <c r="G1849" s="20">
        <v>1846</v>
      </c>
    </row>
    <row r="1850" spans="7:7" x14ac:dyDescent="0.25">
      <c r="G1850" s="20">
        <v>1847</v>
      </c>
    </row>
    <row r="1851" spans="7:7" x14ac:dyDescent="0.25">
      <c r="G1851" s="20">
        <v>1848</v>
      </c>
    </row>
    <row r="1852" spans="7:7" x14ac:dyDescent="0.25">
      <c r="G1852" s="20">
        <v>1849</v>
      </c>
    </row>
    <row r="1853" spans="7:7" x14ac:dyDescent="0.25">
      <c r="G1853" s="20">
        <v>1850</v>
      </c>
    </row>
    <row r="1854" spans="7:7" x14ac:dyDescent="0.25">
      <c r="G1854" s="20">
        <v>1851</v>
      </c>
    </row>
    <row r="1855" spans="7:7" x14ac:dyDescent="0.25">
      <c r="G1855" s="20">
        <v>1852</v>
      </c>
    </row>
    <row r="1856" spans="7:7" x14ac:dyDescent="0.25">
      <c r="G1856" s="20">
        <v>1853</v>
      </c>
    </row>
    <row r="1857" spans="7:7" x14ac:dyDescent="0.25">
      <c r="G1857" s="20">
        <v>1854</v>
      </c>
    </row>
    <row r="1858" spans="7:7" x14ac:dyDescent="0.25">
      <c r="G1858" s="20">
        <v>1855</v>
      </c>
    </row>
    <row r="1859" spans="7:7" x14ac:dyDescent="0.25">
      <c r="G1859" s="20">
        <v>1856</v>
      </c>
    </row>
    <row r="1860" spans="7:7" x14ac:dyDescent="0.25">
      <c r="G1860" s="20">
        <v>1857</v>
      </c>
    </row>
    <row r="1861" spans="7:7" x14ac:dyDescent="0.25">
      <c r="G1861" s="20">
        <v>1858</v>
      </c>
    </row>
    <row r="1862" spans="7:7" x14ac:dyDescent="0.25">
      <c r="G1862" s="20">
        <v>1859</v>
      </c>
    </row>
    <row r="1863" spans="7:7" x14ac:dyDescent="0.25">
      <c r="G1863" s="20">
        <v>1860</v>
      </c>
    </row>
    <row r="1864" spans="7:7" x14ac:dyDescent="0.25">
      <c r="G1864" s="20">
        <v>1861</v>
      </c>
    </row>
    <row r="1865" spans="7:7" x14ac:dyDescent="0.25">
      <c r="G1865" s="20">
        <v>1862</v>
      </c>
    </row>
    <row r="1866" spans="7:7" x14ac:dyDescent="0.25">
      <c r="G1866" s="20">
        <v>1863</v>
      </c>
    </row>
    <row r="1867" spans="7:7" x14ac:dyDescent="0.25">
      <c r="G1867" s="20">
        <v>1864</v>
      </c>
    </row>
    <row r="1868" spans="7:7" x14ac:dyDescent="0.25">
      <c r="G1868" s="20">
        <v>1865</v>
      </c>
    </row>
    <row r="1869" spans="7:7" x14ac:dyDescent="0.25">
      <c r="G1869" s="20">
        <v>1866</v>
      </c>
    </row>
    <row r="1870" spans="7:7" x14ac:dyDescent="0.25">
      <c r="G1870" s="20">
        <v>1867</v>
      </c>
    </row>
    <row r="1871" spans="7:7" x14ac:dyDescent="0.25">
      <c r="G1871" s="20">
        <v>1868</v>
      </c>
    </row>
    <row r="1872" spans="7:7" x14ac:dyDescent="0.25">
      <c r="G1872" s="20">
        <v>1869</v>
      </c>
    </row>
    <row r="1873" spans="7:7" x14ac:dyDescent="0.25">
      <c r="G1873" s="20">
        <v>1870</v>
      </c>
    </row>
    <row r="1874" spans="7:7" x14ac:dyDescent="0.25">
      <c r="G1874" s="20">
        <v>1871</v>
      </c>
    </row>
    <row r="1875" spans="7:7" x14ac:dyDescent="0.25">
      <c r="G1875" s="20">
        <v>1872</v>
      </c>
    </row>
    <row r="1876" spans="7:7" x14ac:dyDescent="0.25">
      <c r="G1876" s="20">
        <v>1873</v>
      </c>
    </row>
    <row r="1877" spans="7:7" x14ac:dyDescent="0.25">
      <c r="G1877" s="20">
        <v>1874</v>
      </c>
    </row>
    <row r="1878" spans="7:7" x14ac:dyDescent="0.25">
      <c r="G1878" s="20">
        <v>1875</v>
      </c>
    </row>
    <row r="1879" spans="7:7" x14ac:dyDescent="0.25">
      <c r="G1879" s="20">
        <v>1876</v>
      </c>
    </row>
    <row r="1880" spans="7:7" x14ac:dyDescent="0.25">
      <c r="G1880" s="20">
        <v>1877</v>
      </c>
    </row>
    <row r="1881" spans="7:7" x14ac:dyDescent="0.25">
      <c r="G1881" s="20">
        <v>1878</v>
      </c>
    </row>
    <row r="1882" spans="7:7" x14ac:dyDescent="0.25">
      <c r="G1882" s="20">
        <v>1879</v>
      </c>
    </row>
    <row r="1883" spans="7:7" x14ac:dyDescent="0.25">
      <c r="G1883" s="20">
        <v>1880</v>
      </c>
    </row>
    <row r="1884" spans="7:7" x14ac:dyDescent="0.25">
      <c r="G1884" s="20">
        <v>1881</v>
      </c>
    </row>
    <row r="1885" spans="7:7" x14ac:dyDescent="0.25">
      <c r="G1885" s="20">
        <v>1882</v>
      </c>
    </row>
    <row r="1886" spans="7:7" x14ac:dyDescent="0.25">
      <c r="G1886" s="20">
        <v>1883</v>
      </c>
    </row>
    <row r="1887" spans="7:7" x14ac:dyDescent="0.25">
      <c r="G1887" s="20">
        <v>1884</v>
      </c>
    </row>
    <row r="1888" spans="7:7" x14ac:dyDescent="0.25">
      <c r="G1888" s="20">
        <v>1885</v>
      </c>
    </row>
    <row r="1889" spans="7:7" x14ac:dyDescent="0.25">
      <c r="G1889" s="20">
        <v>1886</v>
      </c>
    </row>
    <row r="1890" spans="7:7" x14ac:dyDescent="0.25">
      <c r="G1890" s="20">
        <v>1887</v>
      </c>
    </row>
    <row r="1891" spans="7:7" x14ac:dyDescent="0.25">
      <c r="G1891" s="20">
        <v>1888</v>
      </c>
    </row>
    <row r="1892" spans="7:7" x14ac:dyDescent="0.25">
      <c r="G1892" s="20">
        <v>1889</v>
      </c>
    </row>
    <row r="1893" spans="7:7" x14ac:dyDescent="0.25">
      <c r="G1893" s="20">
        <v>1890</v>
      </c>
    </row>
    <row r="1894" spans="7:7" x14ac:dyDescent="0.25">
      <c r="G1894" s="20">
        <v>1891</v>
      </c>
    </row>
    <row r="1895" spans="7:7" x14ac:dyDescent="0.25">
      <c r="G1895" s="20">
        <v>1892</v>
      </c>
    </row>
    <row r="1896" spans="7:7" x14ac:dyDescent="0.25">
      <c r="G1896" s="20">
        <v>1893</v>
      </c>
    </row>
    <row r="1897" spans="7:7" x14ac:dyDescent="0.25">
      <c r="G1897" s="20">
        <v>1894</v>
      </c>
    </row>
    <row r="1898" spans="7:7" x14ac:dyDescent="0.25">
      <c r="G1898" s="20">
        <v>1895</v>
      </c>
    </row>
    <row r="1899" spans="7:7" x14ac:dyDescent="0.25">
      <c r="G1899" s="20">
        <v>1896</v>
      </c>
    </row>
    <row r="1900" spans="7:7" x14ac:dyDescent="0.25">
      <c r="G1900" s="20">
        <v>1897</v>
      </c>
    </row>
    <row r="1901" spans="7:7" x14ac:dyDescent="0.25">
      <c r="G1901" s="20">
        <v>1898</v>
      </c>
    </row>
    <row r="1902" spans="7:7" x14ac:dyDescent="0.25">
      <c r="G1902" s="20">
        <v>1899</v>
      </c>
    </row>
    <row r="1903" spans="7:7" x14ac:dyDescent="0.25">
      <c r="G1903" s="20">
        <v>1900</v>
      </c>
    </row>
    <row r="1904" spans="7:7" x14ac:dyDescent="0.25">
      <c r="G1904" s="20">
        <v>1901</v>
      </c>
    </row>
    <row r="1905" spans="7:7" x14ac:dyDescent="0.25">
      <c r="G1905" s="20">
        <v>1902</v>
      </c>
    </row>
    <row r="1906" spans="7:7" x14ac:dyDescent="0.25">
      <c r="G1906" s="20">
        <v>1903</v>
      </c>
    </row>
    <row r="1907" spans="7:7" x14ac:dyDescent="0.25">
      <c r="G1907" s="20">
        <v>1904</v>
      </c>
    </row>
    <row r="1908" spans="7:7" x14ac:dyDescent="0.25">
      <c r="G1908" s="20">
        <v>1905</v>
      </c>
    </row>
    <row r="1909" spans="7:7" x14ac:dyDescent="0.25">
      <c r="G1909" s="20">
        <v>1906</v>
      </c>
    </row>
    <row r="1910" spans="7:7" x14ac:dyDescent="0.25">
      <c r="G1910" s="20">
        <v>1907</v>
      </c>
    </row>
    <row r="1911" spans="7:7" x14ac:dyDescent="0.25">
      <c r="G1911" s="20">
        <v>1908</v>
      </c>
    </row>
    <row r="1912" spans="7:7" x14ac:dyDescent="0.25">
      <c r="G1912" s="20">
        <v>1909</v>
      </c>
    </row>
    <row r="1913" spans="7:7" x14ac:dyDescent="0.25">
      <c r="G1913" s="20">
        <v>1910</v>
      </c>
    </row>
    <row r="1914" spans="7:7" x14ac:dyDescent="0.25">
      <c r="G1914" s="20">
        <v>1911</v>
      </c>
    </row>
    <row r="1915" spans="7:7" x14ac:dyDescent="0.25">
      <c r="G1915" s="20">
        <v>1912</v>
      </c>
    </row>
    <row r="1916" spans="7:7" x14ac:dyDescent="0.25">
      <c r="G1916" s="20">
        <v>1913</v>
      </c>
    </row>
    <row r="1917" spans="7:7" x14ac:dyDescent="0.25">
      <c r="G1917" s="20">
        <v>1914</v>
      </c>
    </row>
    <row r="1918" spans="7:7" x14ac:dyDescent="0.25">
      <c r="G1918" s="20">
        <v>1915</v>
      </c>
    </row>
    <row r="1919" spans="7:7" x14ac:dyDescent="0.25">
      <c r="G1919" s="20">
        <v>1916</v>
      </c>
    </row>
    <row r="1920" spans="7:7" x14ac:dyDescent="0.25">
      <c r="G1920" s="20">
        <v>1917</v>
      </c>
    </row>
    <row r="1921" spans="7:7" x14ac:dyDescent="0.25">
      <c r="G1921" s="20">
        <v>1918</v>
      </c>
    </row>
    <row r="1922" spans="7:7" x14ac:dyDescent="0.25">
      <c r="G1922" s="20">
        <v>1919</v>
      </c>
    </row>
    <row r="1923" spans="7:7" x14ac:dyDescent="0.25">
      <c r="G1923" s="20">
        <v>1920</v>
      </c>
    </row>
    <row r="1924" spans="7:7" x14ac:dyDescent="0.25">
      <c r="G1924" s="20">
        <v>1921</v>
      </c>
    </row>
    <row r="1925" spans="7:7" x14ac:dyDescent="0.25">
      <c r="G1925" s="20">
        <v>1922</v>
      </c>
    </row>
    <row r="1926" spans="7:7" x14ac:dyDescent="0.25">
      <c r="G1926" s="20">
        <v>1923</v>
      </c>
    </row>
    <row r="1927" spans="7:7" x14ac:dyDescent="0.25">
      <c r="G1927" s="20">
        <v>1924</v>
      </c>
    </row>
    <row r="1928" spans="7:7" x14ac:dyDescent="0.25">
      <c r="G1928" s="20">
        <v>1925</v>
      </c>
    </row>
    <row r="1929" spans="7:7" x14ac:dyDescent="0.25">
      <c r="G1929" s="20">
        <v>1926</v>
      </c>
    </row>
    <row r="1930" spans="7:7" x14ac:dyDescent="0.25">
      <c r="G1930" s="20">
        <v>1927</v>
      </c>
    </row>
    <row r="1931" spans="7:7" x14ac:dyDescent="0.25">
      <c r="G1931" s="20">
        <v>1928</v>
      </c>
    </row>
    <row r="1932" spans="7:7" x14ac:dyDescent="0.25">
      <c r="G1932" s="20">
        <v>1929</v>
      </c>
    </row>
    <row r="1933" spans="7:7" x14ac:dyDescent="0.25">
      <c r="G1933" s="20">
        <v>1930</v>
      </c>
    </row>
    <row r="1934" spans="7:7" x14ac:dyDescent="0.25">
      <c r="G1934" s="20">
        <v>1931</v>
      </c>
    </row>
    <row r="1935" spans="7:7" x14ac:dyDescent="0.25">
      <c r="G1935" s="20">
        <v>1932</v>
      </c>
    </row>
    <row r="1936" spans="7:7" x14ac:dyDescent="0.25">
      <c r="G1936" s="20">
        <v>1933</v>
      </c>
    </row>
    <row r="1937" spans="7:7" x14ac:dyDescent="0.25">
      <c r="G1937" s="20">
        <v>1934</v>
      </c>
    </row>
    <row r="1938" spans="7:7" x14ac:dyDescent="0.25">
      <c r="G1938" s="20">
        <v>1935</v>
      </c>
    </row>
    <row r="1939" spans="7:7" x14ac:dyDescent="0.25">
      <c r="G1939" s="20">
        <v>1936</v>
      </c>
    </row>
    <row r="1940" spans="7:7" x14ac:dyDescent="0.25">
      <c r="G1940" s="20">
        <v>1937</v>
      </c>
    </row>
    <row r="1941" spans="7:7" x14ac:dyDescent="0.25">
      <c r="G1941" s="20">
        <v>1938</v>
      </c>
    </row>
    <row r="1942" spans="7:7" x14ac:dyDescent="0.25">
      <c r="G1942" s="20">
        <v>1939</v>
      </c>
    </row>
    <row r="1943" spans="7:7" x14ac:dyDescent="0.25">
      <c r="G1943" s="20">
        <v>1940</v>
      </c>
    </row>
    <row r="1944" spans="7:7" x14ac:dyDescent="0.25">
      <c r="G1944" s="20">
        <v>1941</v>
      </c>
    </row>
    <row r="1945" spans="7:7" x14ac:dyDescent="0.25">
      <c r="G1945" s="20">
        <v>1942</v>
      </c>
    </row>
    <row r="1946" spans="7:7" x14ac:dyDescent="0.25">
      <c r="G1946" s="20">
        <v>1943</v>
      </c>
    </row>
    <row r="1947" spans="7:7" x14ac:dyDescent="0.25">
      <c r="G1947" s="20">
        <v>1944</v>
      </c>
    </row>
    <row r="1948" spans="7:7" x14ac:dyDescent="0.25">
      <c r="G1948" s="20">
        <v>1945</v>
      </c>
    </row>
    <row r="1949" spans="7:7" x14ac:dyDescent="0.25">
      <c r="G1949" s="20">
        <v>1946</v>
      </c>
    </row>
    <row r="1950" spans="7:7" x14ac:dyDescent="0.25">
      <c r="G1950" s="20">
        <v>1947</v>
      </c>
    </row>
    <row r="1951" spans="7:7" x14ac:dyDescent="0.25">
      <c r="G1951" s="20">
        <v>1948</v>
      </c>
    </row>
    <row r="1952" spans="7:7" x14ac:dyDescent="0.25">
      <c r="G1952" s="20">
        <v>1949</v>
      </c>
    </row>
    <row r="1953" spans="7:7" x14ac:dyDescent="0.25">
      <c r="G1953" s="20">
        <v>1950</v>
      </c>
    </row>
    <row r="1954" spans="7:7" x14ac:dyDescent="0.25">
      <c r="G1954" s="20">
        <v>1951</v>
      </c>
    </row>
    <row r="1955" spans="7:7" x14ac:dyDescent="0.25">
      <c r="G1955" s="20">
        <v>1952</v>
      </c>
    </row>
    <row r="1956" spans="7:7" x14ac:dyDescent="0.25">
      <c r="G1956" s="20">
        <v>1953</v>
      </c>
    </row>
    <row r="1957" spans="7:7" x14ac:dyDescent="0.25">
      <c r="G1957" s="20">
        <v>1954</v>
      </c>
    </row>
    <row r="1958" spans="7:7" x14ac:dyDescent="0.25">
      <c r="G1958" s="20">
        <v>1955</v>
      </c>
    </row>
    <row r="1959" spans="7:7" x14ac:dyDescent="0.25">
      <c r="G1959" s="20">
        <v>1956</v>
      </c>
    </row>
    <row r="1960" spans="7:7" x14ac:dyDescent="0.25">
      <c r="G1960" s="20">
        <v>1957</v>
      </c>
    </row>
    <row r="1961" spans="7:7" x14ac:dyDescent="0.25">
      <c r="G1961" s="20">
        <v>1958</v>
      </c>
    </row>
    <row r="1962" spans="7:7" x14ac:dyDescent="0.25">
      <c r="G1962" s="20">
        <v>1959</v>
      </c>
    </row>
    <row r="1963" spans="7:7" x14ac:dyDescent="0.25">
      <c r="G1963" s="20">
        <v>1960</v>
      </c>
    </row>
    <row r="1964" spans="7:7" x14ac:dyDescent="0.25">
      <c r="G1964" s="20">
        <v>1961</v>
      </c>
    </row>
    <row r="1965" spans="7:7" x14ac:dyDescent="0.25">
      <c r="G1965" s="20">
        <v>1962</v>
      </c>
    </row>
    <row r="1966" spans="7:7" x14ac:dyDescent="0.25">
      <c r="G1966" s="20">
        <v>1963</v>
      </c>
    </row>
    <row r="1967" spans="7:7" x14ac:dyDescent="0.25">
      <c r="G1967" s="20">
        <v>1964</v>
      </c>
    </row>
    <row r="1968" spans="7:7" x14ac:dyDescent="0.25">
      <c r="G1968" s="20">
        <v>1965</v>
      </c>
    </row>
    <row r="1969" spans="7:7" x14ac:dyDescent="0.25">
      <c r="G1969" s="20">
        <v>1966</v>
      </c>
    </row>
    <row r="1970" spans="7:7" x14ac:dyDescent="0.25">
      <c r="G1970" s="20">
        <v>1967</v>
      </c>
    </row>
    <row r="1971" spans="7:7" x14ac:dyDescent="0.25">
      <c r="G1971" s="20">
        <v>1968</v>
      </c>
    </row>
    <row r="1972" spans="7:7" x14ac:dyDescent="0.25">
      <c r="G1972" s="20">
        <v>1969</v>
      </c>
    </row>
    <row r="1973" spans="7:7" x14ac:dyDescent="0.25">
      <c r="G1973" s="20">
        <v>1970</v>
      </c>
    </row>
    <row r="1974" spans="7:7" x14ac:dyDescent="0.25">
      <c r="G1974" s="20">
        <v>1971</v>
      </c>
    </row>
    <row r="1975" spans="7:7" x14ac:dyDescent="0.25">
      <c r="G1975" s="20">
        <v>1972</v>
      </c>
    </row>
    <row r="1976" spans="7:7" x14ac:dyDescent="0.25">
      <c r="G1976" s="20">
        <v>1973</v>
      </c>
    </row>
    <row r="1977" spans="7:7" x14ac:dyDescent="0.25">
      <c r="G1977" s="20">
        <v>1974</v>
      </c>
    </row>
    <row r="1978" spans="7:7" x14ac:dyDescent="0.25">
      <c r="G1978" s="20">
        <v>1975</v>
      </c>
    </row>
    <row r="1979" spans="7:7" x14ac:dyDescent="0.25">
      <c r="G1979" s="20">
        <v>1976</v>
      </c>
    </row>
    <row r="1980" spans="7:7" x14ac:dyDescent="0.25">
      <c r="G1980" s="20">
        <v>1977</v>
      </c>
    </row>
    <row r="1981" spans="7:7" x14ac:dyDescent="0.25">
      <c r="G1981" s="20">
        <v>1978</v>
      </c>
    </row>
    <row r="1982" spans="7:7" x14ac:dyDescent="0.25">
      <c r="G1982" s="20">
        <v>1979</v>
      </c>
    </row>
    <row r="1983" spans="7:7" x14ac:dyDescent="0.25">
      <c r="G1983" s="20">
        <v>1980</v>
      </c>
    </row>
    <row r="1984" spans="7:7" x14ac:dyDescent="0.25">
      <c r="G1984" s="20">
        <v>1981</v>
      </c>
    </row>
    <row r="1985" spans="7:7" x14ac:dyDescent="0.25">
      <c r="G1985" s="20">
        <v>1982</v>
      </c>
    </row>
    <row r="1986" spans="7:7" x14ac:dyDescent="0.25">
      <c r="G1986" s="20">
        <v>1983</v>
      </c>
    </row>
    <row r="1987" spans="7:7" x14ac:dyDescent="0.25">
      <c r="G1987" s="20">
        <v>1984</v>
      </c>
    </row>
    <row r="1988" spans="7:7" x14ac:dyDescent="0.25">
      <c r="G1988" s="20">
        <v>1985</v>
      </c>
    </row>
    <row r="1989" spans="7:7" x14ac:dyDescent="0.25">
      <c r="G1989" s="20">
        <v>1986</v>
      </c>
    </row>
    <row r="1990" spans="7:7" x14ac:dyDescent="0.25">
      <c r="G1990" s="20">
        <v>1987</v>
      </c>
    </row>
    <row r="1991" spans="7:7" x14ac:dyDescent="0.25">
      <c r="G1991" s="20">
        <v>1988</v>
      </c>
    </row>
    <row r="1992" spans="7:7" x14ac:dyDescent="0.25">
      <c r="G1992" s="20">
        <v>1989</v>
      </c>
    </row>
    <row r="1993" spans="7:7" x14ac:dyDescent="0.25">
      <c r="G1993" s="20">
        <v>1990</v>
      </c>
    </row>
    <row r="1994" spans="7:7" x14ac:dyDescent="0.25">
      <c r="G1994" s="20">
        <v>1991</v>
      </c>
    </row>
    <row r="1995" spans="7:7" x14ac:dyDescent="0.25">
      <c r="G1995" s="20">
        <v>1992</v>
      </c>
    </row>
    <row r="1996" spans="7:7" x14ac:dyDescent="0.25">
      <c r="G1996" s="20">
        <v>1993</v>
      </c>
    </row>
    <row r="1997" spans="7:7" x14ac:dyDescent="0.25">
      <c r="G1997" s="20">
        <v>1994</v>
      </c>
    </row>
    <row r="1998" spans="7:7" x14ac:dyDescent="0.25">
      <c r="G1998" s="20">
        <v>1995</v>
      </c>
    </row>
    <row r="1999" spans="7:7" x14ac:dyDescent="0.25">
      <c r="G1999" s="20">
        <v>1996</v>
      </c>
    </row>
    <row r="2000" spans="7:7" x14ac:dyDescent="0.25">
      <c r="G2000" s="20">
        <v>1997</v>
      </c>
    </row>
    <row r="2001" spans="7:7" x14ac:dyDescent="0.25">
      <c r="G2001" s="20">
        <v>1998</v>
      </c>
    </row>
    <row r="2002" spans="7:7" x14ac:dyDescent="0.25">
      <c r="G2002" s="20">
        <v>1999</v>
      </c>
    </row>
    <row r="2003" spans="7:7" x14ac:dyDescent="0.25">
      <c r="G2003" s="20">
        <v>2000</v>
      </c>
    </row>
    <row r="2004" spans="7:7" x14ac:dyDescent="0.25">
      <c r="G2004" s="20">
        <v>2001</v>
      </c>
    </row>
    <row r="2005" spans="7:7" x14ac:dyDescent="0.25">
      <c r="G2005" s="20">
        <v>2002</v>
      </c>
    </row>
    <row r="2006" spans="7:7" x14ac:dyDescent="0.25">
      <c r="G2006" s="20">
        <v>2003</v>
      </c>
    </row>
    <row r="2007" spans="7:7" x14ac:dyDescent="0.25">
      <c r="G2007" s="20">
        <v>2004</v>
      </c>
    </row>
    <row r="2008" spans="7:7" x14ac:dyDescent="0.25">
      <c r="G2008" s="20">
        <v>2005</v>
      </c>
    </row>
    <row r="2009" spans="7:7" x14ac:dyDescent="0.25">
      <c r="G2009" s="20">
        <v>2006</v>
      </c>
    </row>
    <row r="2010" spans="7:7" x14ac:dyDescent="0.25">
      <c r="G2010" s="20">
        <v>2007</v>
      </c>
    </row>
    <row r="2011" spans="7:7" x14ac:dyDescent="0.25">
      <c r="G2011" s="20">
        <v>2008</v>
      </c>
    </row>
    <row r="2012" spans="7:7" x14ac:dyDescent="0.25">
      <c r="G2012" s="20">
        <v>2009</v>
      </c>
    </row>
    <row r="2013" spans="7:7" x14ac:dyDescent="0.25">
      <c r="G2013" s="20">
        <v>2010</v>
      </c>
    </row>
    <row r="2014" spans="7:7" x14ac:dyDescent="0.25">
      <c r="G2014" s="20">
        <v>2011</v>
      </c>
    </row>
    <row r="2015" spans="7:7" x14ac:dyDescent="0.25">
      <c r="G2015" s="20">
        <v>2012</v>
      </c>
    </row>
    <row r="2016" spans="7:7" x14ac:dyDescent="0.25">
      <c r="G2016" s="20">
        <v>2013</v>
      </c>
    </row>
    <row r="2017" spans="7:7" x14ac:dyDescent="0.25">
      <c r="G2017" s="20">
        <v>2014</v>
      </c>
    </row>
    <row r="2018" spans="7:7" x14ac:dyDescent="0.25">
      <c r="G2018" s="20">
        <v>2015</v>
      </c>
    </row>
    <row r="2019" spans="7:7" x14ac:dyDescent="0.25">
      <c r="G2019" s="20">
        <v>2016</v>
      </c>
    </row>
    <row r="2020" spans="7:7" x14ac:dyDescent="0.25">
      <c r="G2020" s="20">
        <v>2017</v>
      </c>
    </row>
    <row r="2021" spans="7:7" x14ac:dyDescent="0.25">
      <c r="G2021" s="20">
        <v>2018</v>
      </c>
    </row>
    <row r="2022" spans="7:7" x14ac:dyDescent="0.25">
      <c r="G2022" s="20">
        <v>2019</v>
      </c>
    </row>
    <row r="2023" spans="7:7" x14ac:dyDescent="0.25">
      <c r="G2023" s="20">
        <v>2020</v>
      </c>
    </row>
    <row r="2024" spans="7:7" x14ac:dyDescent="0.25">
      <c r="G2024" s="20">
        <v>2021</v>
      </c>
    </row>
    <row r="2025" spans="7:7" x14ac:dyDescent="0.25">
      <c r="G2025" s="20">
        <v>2022</v>
      </c>
    </row>
    <row r="2026" spans="7:7" x14ac:dyDescent="0.25">
      <c r="G2026" s="20">
        <v>2023</v>
      </c>
    </row>
    <row r="2027" spans="7:7" x14ac:dyDescent="0.25">
      <c r="G2027" s="20">
        <v>2024</v>
      </c>
    </row>
    <row r="2028" spans="7:7" x14ac:dyDescent="0.25">
      <c r="G2028" s="20">
        <v>2025</v>
      </c>
    </row>
    <row r="2029" spans="7:7" x14ac:dyDescent="0.25">
      <c r="G2029" s="20">
        <v>2026</v>
      </c>
    </row>
    <row r="2030" spans="7:7" x14ac:dyDescent="0.25">
      <c r="G2030" s="20">
        <v>2027</v>
      </c>
    </row>
    <row r="2031" spans="7:7" x14ac:dyDescent="0.25">
      <c r="G2031" s="20">
        <v>2028</v>
      </c>
    </row>
    <row r="2032" spans="7:7" x14ac:dyDescent="0.25">
      <c r="G2032" s="20">
        <v>2029</v>
      </c>
    </row>
    <row r="2033" spans="7:7" x14ac:dyDescent="0.25">
      <c r="G2033" s="20">
        <v>2030</v>
      </c>
    </row>
    <row r="2034" spans="7:7" x14ac:dyDescent="0.25">
      <c r="G2034" s="20">
        <v>2031</v>
      </c>
    </row>
    <row r="2035" spans="7:7" x14ac:dyDescent="0.25">
      <c r="G2035" s="20">
        <v>2032</v>
      </c>
    </row>
    <row r="2036" spans="7:7" x14ac:dyDescent="0.25">
      <c r="G2036" s="20">
        <v>2033</v>
      </c>
    </row>
    <row r="2037" spans="7:7" x14ac:dyDescent="0.25">
      <c r="G2037" s="20">
        <v>2034</v>
      </c>
    </row>
    <row r="2038" spans="7:7" x14ac:dyDescent="0.25">
      <c r="G2038" s="20">
        <v>2035</v>
      </c>
    </row>
    <row r="2039" spans="7:7" x14ac:dyDescent="0.25">
      <c r="G2039" s="20">
        <v>2036</v>
      </c>
    </row>
    <row r="2040" spans="7:7" x14ac:dyDescent="0.25">
      <c r="G2040" s="20">
        <v>2037</v>
      </c>
    </row>
    <row r="2041" spans="7:7" x14ac:dyDescent="0.25">
      <c r="G2041" s="20">
        <v>2038</v>
      </c>
    </row>
    <row r="2042" spans="7:7" x14ac:dyDescent="0.25">
      <c r="G2042" s="20">
        <v>2039</v>
      </c>
    </row>
    <row r="2043" spans="7:7" x14ac:dyDescent="0.25">
      <c r="G2043" s="20">
        <v>2040</v>
      </c>
    </row>
    <row r="2044" spans="7:7" x14ac:dyDescent="0.25">
      <c r="G2044" s="20">
        <v>2041</v>
      </c>
    </row>
    <row r="2045" spans="7:7" x14ac:dyDescent="0.25">
      <c r="G2045" s="20">
        <v>2042</v>
      </c>
    </row>
    <row r="2046" spans="7:7" x14ac:dyDescent="0.25">
      <c r="G2046" s="20">
        <v>2043</v>
      </c>
    </row>
    <row r="2047" spans="7:7" x14ac:dyDescent="0.25">
      <c r="G2047" s="20">
        <v>2044</v>
      </c>
    </row>
    <row r="2048" spans="7:7" x14ac:dyDescent="0.25">
      <c r="G2048" s="20">
        <v>2045</v>
      </c>
    </row>
    <row r="2049" spans="7:7" x14ac:dyDescent="0.25">
      <c r="G2049" s="20">
        <v>2046</v>
      </c>
    </row>
    <row r="2050" spans="7:7" x14ac:dyDescent="0.25">
      <c r="G2050" s="20">
        <v>2047</v>
      </c>
    </row>
    <row r="2051" spans="7:7" x14ac:dyDescent="0.25">
      <c r="G2051" s="20">
        <v>2048</v>
      </c>
    </row>
    <row r="2052" spans="7:7" x14ac:dyDescent="0.25">
      <c r="G2052" s="20">
        <v>2049</v>
      </c>
    </row>
    <row r="2053" spans="7:7" x14ac:dyDescent="0.25">
      <c r="G2053" s="20">
        <v>2050</v>
      </c>
    </row>
    <row r="2054" spans="7:7" x14ac:dyDescent="0.25">
      <c r="G2054" s="20">
        <v>2051</v>
      </c>
    </row>
    <row r="2055" spans="7:7" x14ac:dyDescent="0.25">
      <c r="G2055" s="20">
        <v>2052</v>
      </c>
    </row>
    <row r="2056" spans="7:7" x14ac:dyDescent="0.25">
      <c r="G2056" s="20">
        <v>2053</v>
      </c>
    </row>
    <row r="2057" spans="7:7" x14ac:dyDescent="0.25">
      <c r="G2057" s="20">
        <v>2054</v>
      </c>
    </row>
    <row r="2058" spans="7:7" x14ac:dyDescent="0.25">
      <c r="G2058" s="20">
        <v>2055</v>
      </c>
    </row>
    <row r="2059" spans="7:7" x14ac:dyDescent="0.25">
      <c r="G2059" s="20">
        <v>2056</v>
      </c>
    </row>
    <row r="2060" spans="7:7" x14ac:dyDescent="0.25">
      <c r="G2060" s="20">
        <v>2057</v>
      </c>
    </row>
    <row r="2061" spans="7:7" x14ac:dyDescent="0.25">
      <c r="G2061" s="20">
        <v>2058</v>
      </c>
    </row>
    <row r="2062" spans="7:7" x14ac:dyDescent="0.25">
      <c r="G2062" s="20">
        <v>2059</v>
      </c>
    </row>
    <row r="2063" spans="7:7" x14ac:dyDescent="0.25">
      <c r="G2063" s="20">
        <v>2060</v>
      </c>
    </row>
    <row r="2064" spans="7:7" x14ac:dyDescent="0.25">
      <c r="G2064" s="20">
        <v>2061</v>
      </c>
    </row>
    <row r="2065" spans="7:7" x14ac:dyDescent="0.25">
      <c r="G2065" s="20">
        <v>2062</v>
      </c>
    </row>
    <row r="2066" spans="7:7" x14ac:dyDescent="0.25">
      <c r="G2066" s="20">
        <v>2063</v>
      </c>
    </row>
    <row r="2067" spans="7:7" x14ac:dyDescent="0.25">
      <c r="G2067" s="20">
        <v>2064</v>
      </c>
    </row>
    <row r="2068" spans="7:7" x14ac:dyDescent="0.25">
      <c r="G2068" s="20">
        <v>2065</v>
      </c>
    </row>
    <row r="2069" spans="7:7" x14ac:dyDescent="0.25">
      <c r="G2069" s="20">
        <v>2066</v>
      </c>
    </row>
    <row r="2070" spans="7:7" x14ac:dyDescent="0.25">
      <c r="G2070" s="20">
        <v>2067</v>
      </c>
    </row>
    <row r="2071" spans="7:7" x14ac:dyDescent="0.25">
      <c r="G2071" s="20">
        <v>2068</v>
      </c>
    </row>
    <row r="2072" spans="7:7" x14ac:dyDescent="0.25">
      <c r="G2072" s="20">
        <v>2069</v>
      </c>
    </row>
    <row r="2073" spans="7:7" x14ac:dyDescent="0.25">
      <c r="G2073" s="20">
        <v>2070</v>
      </c>
    </row>
    <row r="2074" spans="7:7" x14ac:dyDescent="0.25">
      <c r="G2074" s="20">
        <v>2071</v>
      </c>
    </row>
    <row r="2075" spans="7:7" x14ac:dyDescent="0.25">
      <c r="G2075" s="20">
        <v>2072</v>
      </c>
    </row>
    <row r="2076" spans="7:7" x14ac:dyDescent="0.25">
      <c r="G2076" s="20">
        <v>2073</v>
      </c>
    </row>
    <row r="2077" spans="7:7" x14ac:dyDescent="0.25">
      <c r="G2077" s="20">
        <v>2074</v>
      </c>
    </row>
    <row r="2078" spans="7:7" x14ac:dyDescent="0.25">
      <c r="G2078" s="20">
        <v>2075</v>
      </c>
    </row>
    <row r="2079" spans="7:7" x14ac:dyDescent="0.25">
      <c r="G2079" s="20">
        <v>2076</v>
      </c>
    </row>
    <row r="2080" spans="7:7" x14ac:dyDescent="0.25">
      <c r="G2080" s="20">
        <v>2077</v>
      </c>
    </row>
    <row r="2081" spans="7:7" x14ac:dyDescent="0.25">
      <c r="G2081" s="20">
        <v>2078</v>
      </c>
    </row>
    <row r="2082" spans="7:7" x14ac:dyDescent="0.25">
      <c r="G2082" s="20">
        <v>2079</v>
      </c>
    </row>
    <row r="2083" spans="7:7" x14ac:dyDescent="0.25">
      <c r="G2083" s="20">
        <v>2080</v>
      </c>
    </row>
    <row r="2084" spans="7:7" x14ac:dyDescent="0.25">
      <c r="G2084" s="20">
        <v>2081</v>
      </c>
    </row>
    <row r="2085" spans="7:7" x14ac:dyDescent="0.25">
      <c r="G2085" s="20">
        <v>2082</v>
      </c>
    </row>
    <row r="2086" spans="7:7" x14ac:dyDescent="0.25">
      <c r="G2086" s="20">
        <v>2083</v>
      </c>
    </row>
    <row r="2087" spans="7:7" x14ac:dyDescent="0.25">
      <c r="G2087" s="20">
        <v>2084</v>
      </c>
    </row>
    <row r="2088" spans="7:7" x14ac:dyDescent="0.25">
      <c r="G2088" s="20">
        <v>2085</v>
      </c>
    </row>
    <row r="2089" spans="7:7" x14ac:dyDescent="0.25">
      <c r="G2089" s="20">
        <v>2086</v>
      </c>
    </row>
    <row r="2090" spans="7:7" x14ac:dyDescent="0.25">
      <c r="G2090" s="20">
        <v>2087</v>
      </c>
    </row>
    <row r="2091" spans="7:7" x14ac:dyDescent="0.25">
      <c r="G2091" s="20">
        <v>2088</v>
      </c>
    </row>
    <row r="2092" spans="7:7" x14ac:dyDescent="0.25">
      <c r="G2092" s="20">
        <v>2089</v>
      </c>
    </row>
    <row r="2093" spans="7:7" x14ac:dyDescent="0.25">
      <c r="G2093" s="20">
        <v>2090</v>
      </c>
    </row>
    <row r="2094" spans="7:7" x14ac:dyDescent="0.25">
      <c r="G2094" s="20">
        <v>2091</v>
      </c>
    </row>
    <row r="2095" spans="7:7" x14ac:dyDescent="0.25">
      <c r="G2095" s="20">
        <v>2092</v>
      </c>
    </row>
    <row r="2096" spans="7:7" x14ac:dyDescent="0.25">
      <c r="G2096" s="20">
        <v>2093</v>
      </c>
    </row>
    <row r="2097" spans="7:7" x14ac:dyDescent="0.25">
      <c r="G2097" s="20">
        <v>2094</v>
      </c>
    </row>
    <row r="2098" spans="7:7" x14ac:dyDescent="0.25">
      <c r="G2098" s="20">
        <v>2095</v>
      </c>
    </row>
    <row r="2099" spans="7:7" x14ac:dyDescent="0.25">
      <c r="G2099" s="20">
        <v>2096</v>
      </c>
    </row>
    <row r="2100" spans="7:7" x14ac:dyDescent="0.25">
      <c r="G2100" s="20">
        <v>2097</v>
      </c>
    </row>
    <row r="2101" spans="7:7" x14ac:dyDescent="0.25">
      <c r="G2101" s="20">
        <v>2098</v>
      </c>
    </row>
    <row r="2102" spans="7:7" x14ac:dyDescent="0.25">
      <c r="G2102" s="20">
        <v>2099</v>
      </c>
    </row>
    <row r="2103" spans="7:7" x14ac:dyDescent="0.25">
      <c r="G2103" s="20">
        <v>2100</v>
      </c>
    </row>
    <row r="2104" spans="7:7" x14ac:dyDescent="0.25">
      <c r="G2104" s="20">
        <v>2101</v>
      </c>
    </row>
    <row r="2105" spans="7:7" x14ac:dyDescent="0.25">
      <c r="G2105" s="20">
        <v>2102</v>
      </c>
    </row>
    <row r="2106" spans="7:7" x14ac:dyDescent="0.25">
      <c r="G2106" s="20">
        <v>2103</v>
      </c>
    </row>
    <row r="2107" spans="7:7" x14ac:dyDescent="0.25">
      <c r="G2107" s="20">
        <v>2104</v>
      </c>
    </row>
    <row r="2108" spans="7:7" x14ac:dyDescent="0.25">
      <c r="G2108" s="20">
        <v>2105</v>
      </c>
    </row>
    <row r="2109" spans="7:7" x14ac:dyDescent="0.25">
      <c r="G2109" s="20">
        <v>2106</v>
      </c>
    </row>
    <row r="2110" spans="7:7" x14ac:dyDescent="0.25">
      <c r="G2110" s="20">
        <v>2107</v>
      </c>
    </row>
    <row r="2111" spans="7:7" x14ac:dyDescent="0.25">
      <c r="G2111" s="20">
        <v>2108</v>
      </c>
    </row>
    <row r="2112" spans="7:7" x14ac:dyDescent="0.25">
      <c r="G2112" s="20">
        <v>2109</v>
      </c>
    </row>
    <row r="2113" spans="7:7" x14ac:dyDescent="0.25">
      <c r="G2113" s="20">
        <v>2110</v>
      </c>
    </row>
    <row r="2114" spans="7:7" x14ac:dyDescent="0.25">
      <c r="G2114" s="20">
        <v>2111</v>
      </c>
    </row>
    <row r="2115" spans="7:7" x14ac:dyDescent="0.25">
      <c r="G2115" s="20">
        <v>2112</v>
      </c>
    </row>
    <row r="2116" spans="7:7" x14ac:dyDescent="0.25">
      <c r="G2116" s="20">
        <v>2113</v>
      </c>
    </row>
    <row r="2117" spans="7:7" x14ac:dyDescent="0.25">
      <c r="G2117" s="20">
        <v>2114</v>
      </c>
    </row>
    <row r="2118" spans="7:7" x14ac:dyDescent="0.25">
      <c r="G2118" s="20">
        <v>2115</v>
      </c>
    </row>
    <row r="2119" spans="7:7" x14ac:dyDescent="0.25">
      <c r="G2119" s="20">
        <v>2116</v>
      </c>
    </row>
    <row r="2120" spans="7:7" x14ac:dyDescent="0.25">
      <c r="G2120" s="20">
        <v>2117</v>
      </c>
    </row>
    <row r="2121" spans="7:7" x14ac:dyDescent="0.25">
      <c r="G2121" s="20">
        <v>2118</v>
      </c>
    </row>
    <row r="2122" spans="7:7" x14ac:dyDescent="0.25">
      <c r="G2122" s="20">
        <v>2119</v>
      </c>
    </row>
    <row r="2123" spans="7:7" x14ac:dyDescent="0.25">
      <c r="G2123" s="20">
        <v>2120</v>
      </c>
    </row>
    <row r="2124" spans="7:7" x14ac:dyDescent="0.25">
      <c r="G2124" s="20">
        <v>2121</v>
      </c>
    </row>
    <row r="2125" spans="7:7" x14ac:dyDescent="0.25">
      <c r="G2125" s="20">
        <v>2122</v>
      </c>
    </row>
    <row r="2126" spans="7:7" x14ac:dyDescent="0.25">
      <c r="G2126" s="20">
        <v>2123</v>
      </c>
    </row>
    <row r="2127" spans="7:7" x14ac:dyDescent="0.25">
      <c r="G2127" s="20">
        <v>2124</v>
      </c>
    </row>
    <row r="2128" spans="7:7" x14ac:dyDescent="0.25">
      <c r="G2128" s="20">
        <v>2125</v>
      </c>
    </row>
    <row r="2129" spans="7:7" x14ac:dyDescent="0.25">
      <c r="G2129" s="20">
        <v>2126</v>
      </c>
    </row>
    <row r="2130" spans="7:7" x14ac:dyDescent="0.25">
      <c r="G2130" s="20">
        <v>2127</v>
      </c>
    </row>
    <row r="2131" spans="7:7" x14ac:dyDescent="0.25">
      <c r="G2131" s="20">
        <v>2128</v>
      </c>
    </row>
    <row r="2132" spans="7:7" x14ac:dyDescent="0.25">
      <c r="G2132" s="20">
        <v>2129</v>
      </c>
    </row>
    <row r="2133" spans="7:7" x14ac:dyDescent="0.25">
      <c r="G2133" s="20">
        <v>2130</v>
      </c>
    </row>
    <row r="2134" spans="7:7" x14ac:dyDescent="0.25">
      <c r="G2134" s="20">
        <v>2131</v>
      </c>
    </row>
    <row r="2135" spans="7:7" x14ac:dyDescent="0.25">
      <c r="G2135" s="20">
        <v>2132</v>
      </c>
    </row>
    <row r="2136" spans="7:7" x14ac:dyDescent="0.25">
      <c r="G2136" s="20">
        <v>2133</v>
      </c>
    </row>
    <row r="2137" spans="7:7" x14ac:dyDescent="0.25">
      <c r="G2137" s="20">
        <v>2134</v>
      </c>
    </row>
    <row r="2138" spans="7:7" x14ac:dyDescent="0.25">
      <c r="G2138" s="20">
        <v>2135</v>
      </c>
    </row>
    <row r="2139" spans="7:7" x14ac:dyDescent="0.25">
      <c r="G2139" s="20">
        <v>2136</v>
      </c>
    </row>
    <row r="2140" spans="7:7" x14ac:dyDescent="0.25">
      <c r="G2140" s="20">
        <v>2137</v>
      </c>
    </row>
    <row r="2141" spans="7:7" x14ac:dyDescent="0.25">
      <c r="G2141" s="20">
        <v>2138</v>
      </c>
    </row>
    <row r="2142" spans="7:7" x14ac:dyDescent="0.25">
      <c r="G2142" s="20">
        <v>2139</v>
      </c>
    </row>
    <row r="2143" spans="7:7" x14ac:dyDescent="0.25">
      <c r="G2143" s="20">
        <v>2140</v>
      </c>
    </row>
    <row r="2144" spans="7:7" x14ac:dyDescent="0.25">
      <c r="G2144" s="20">
        <v>2141</v>
      </c>
    </row>
    <row r="2145" spans="7:7" x14ac:dyDescent="0.25">
      <c r="G2145" s="20">
        <v>2142</v>
      </c>
    </row>
    <row r="2146" spans="7:7" x14ac:dyDescent="0.25">
      <c r="G2146" s="20">
        <v>2143</v>
      </c>
    </row>
    <row r="2147" spans="7:7" x14ac:dyDescent="0.25">
      <c r="G2147" s="20">
        <v>2144</v>
      </c>
    </row>
    <row r="2148" spans="7:7" x14ac:dyDescent="0.25">
      <c r="G2148" s="20">
        <v>2145</v>
      </c>
    </row>
    <row r="2149" spans="7:7" x14ac:dyDescent="0.25">
      <c r="G2149" s="20">
        <v>2146</v>
      </c>
    </row>
    <row r="2150" spans="7:7" x14ac:dyDescent="0.25">
      <c r="G2150" s="20">
        <v>2147</v>
      </c>
    </row>
    <row r="2151" spans="7:7" x14ac:dyDescent="0.25">
      <c r="G2151" s="20">
        <v>2148</v>
      </c>
    </row>
    <row r="2152" spans="7:7" x14ac:dyDescent="0.25">
      <c r="G2152" s="20">
        <v>2149</v>
      </c>
    </row>
    <row r="2153" spans="7:7" x14ac:dyDescent="0.25">
      <c r="G2153" s="20">
        <v>2150</v>
      </c>
    </row>
    <row r="2154" spans="7:7" x14ac:dyDescent="0.25">
      <c r="G2154" s="20">
        <v>2151</v>
      </c>
    </row>
    <row r="2155" spans="7:7" x14ac:dyDescent="0.25">
      <c r="G2155" s="20">
        <v>2152</v>
      </c>
    </row>
    <row r="2156" spans="7:7" x14ac:dyDescent="0.25">
      <c r="G2156" s="20">
        <v>2153</v>
      </c>
    </row>
    <row r="2157" spans="7:7" x14ac:dyDescent="0.25">
      <c r="G2157" s="20">
        <v>2154</v>
      </c>
    </row>
    <row r="2158" spans="7:7" x14ac:dyDescent="0.25">
      <c r="G2158" s="20">
        <v>2155</v>
      </c>
    </row>
    <row r="2159" spans="7:7" x14ac:dyDescent="0.25">
      <c r="G2159" s="20">
        <v>2156</v>
      </c>
    </row>
    <row r="2160" spans="7:7" x14ac:dyDescent="0.25">
      <c r="G2160" s="20">
        <v>2157</v>
      </c>
    </row>
    <row r="2161" spans="7:7" x14ac:dyDescent="0.25">
      <c r="G2161" s="20">
        <v>2158</v>
      </c>
    </row>
    <row r="2162" spans="7:7" x14ac:dyDescent="0.25">
      <c r="G2162" s="20">
        <v>2159</v>
      </c>
    </row>
    <row r="2163" spans="7:7" x14ac:dyDescent="0.25">
      <c r="G2163" s="20">
        <v>2160</v>
      </c>
    </row>
    <row r="2164" spans="7:7" x14ac:dyDescent="0.25">
      <c r="G2164" s="20">
        <v>2161</v>
      </c>
    </row>
    <row r="2165" spans="7:7" x14ac:dyDescent="0.25">
      <c r="G2165" s="20">
        <v>2162</v>
      </c>
    </row>
    <row r="2166" spans="7:7" x14ac:dyDescent="0.25">
      <c r="G2166" s="20">
        <v>2163</v>
      </c>
    </row>
    <row r="2167" spans="7:7" x14ac:dyDescent="0.25">
      <c r="G2167" s="20">
        <v>2164</v>
      </c>
    </row>
    <row r="2168" spans="7:7" x14ac:dyDescent="0.25">
      <c r="G2168" s="20">
        <v>2165</v>
      </c>
    </row>
    <row r="2169" spans="7:7" x14ac:dyDescent="0.25">
      <c r="G2169" s="20">
        <v>2166</v>
      </c>
    </row>
    <row r="2170" spans="7:7" x14ac:dyDescent="0.25">
      <c r="G2170" s="20">
        <v>2167</v>
      </c>
    </row>
    <row r="2171" spans="7:7" x14ac:dyDescent="0.25">
      <c r="G2171" s="20">
        <v>2168</v>
      </c>
    </row>
    <row r="2172" spans="7:7" x14ac:dyDescent="0.25">
      <c r="G2172" s="20">
        <v>2169</v>
      </c>
    </row>
    <row r="2173" spans="7:7" x14ac:dyDescent="0.25">
      <c r="G2173" s="20">
        <v>2170</v>
      </c>
    </row>
    <row r="2174" spans="7:7" x14ac:dyDescent="0.25">
      <c r="G2174" s="20">
        <v>2171</v>
      </c>
    </row>
    <row r="2175" spans="7:7" x14ac:dyDescent="0.25">
      <c r="G2175" s="20">
        <v>2172</v>
      </c>
    </row>
    <row r="2176" spans="7:7" x14ac:dyDescent="0.25">
      <c r="G2176" s="20">
        <v>2173</v>
      </c>
    </row>
    <row r="2177" spans="7:7" x14ac:dyDescent="0.25">
      <c r="G2177" s="20">
        <v>2174</v>
      </c>
    </row>
    <row r="2178" spans="7:7" x14ac:dyDescent="0.25">
      <c r="G2178" s="20">
        <v>2175</v>
      </c>
    </row>
    <row r="2179" spans="7:7" x14ac:dyDescent="0.25">
      <c r="G2179" s="20">
        <v>2176</v>
      </c>
    </row>
    <row r="2180" spans="7:7" x14ac:dyDescent="0.25">
      <c r="G2180" s="20">
        <v>2177</v>
      </c>
    </row>
    <row r="2181" spans="7:7" x14ac:dyDescent="0.25">
      <c r="G2181" s="20">
        <v>2178</v>
      </c>
    </row>
    <row r="2182" spans="7:7" x14ac:dyDescent="0.25">
      <c r="G2182" s="20">
        <v>2179</v>
      </c>
    </row>
    <row r="2183" spans="7:7" x14ac:dyDescent="0.25">
      <c r="G2183" s="20">
        <v>2180</v>
      </c>
    </row>
    <row r="2184" spans="7:7" x14ac:dyDescent="0.25">
      <c r="G2184" s="20">
        <v>2181</v>
      </c>
    </row>
    <row r="2185" spans="7:7" x14ac:dyDescent="0.25">
      <c r="G2185" s="20">
        <v>2182</v>
      </c>
    </row>
    <row r="2186" spans="7:7" x14ac:dyDescent="0.25">
      <c r="G2186" s="20">
        <v>2183</v>
      </c>
    </row>
    <row r="2187" spans="7:7" x14ac:dyDescent="0.25">
      <c r="G2187" s="20">
        <v>2184</v>
      </c>
    </row>
    <row r="2188" spans="7:7" x14ac:dyDescent="0.25">
      <c r="G2188" s="20">
        <v>2185</v>
      </c>
    </row>
    <row r="2189" spans="7:7" x14ac:dyDescent="0.25">
      <c r="G2189" s="20">
        <v>2186</v>
      </c>
    </row>
    <row r="2190" spans="7:7" x14ac:dyDescent="0.25">
      <c r="G2190" s="20">
        <v>2187</v>
      </c>
    </row>
    <row r="2191" spans="7:7" x14ac:dyDescent="0.25">
      <c r="G2191" s="20">
        <v>2188</v>
      </c>
    </row>
    <row r="2192" spans="7:7" x14ac:dyDescent="0.25">
      <c r="G2192" s="20">
        <v>2189</v>
      </c>
    </row>
    <row r="2193" spans="7:7" x14ac:dyDescent="0.25">
      <c r="G2193" s="20">
        <v>2190</v>
      </c>
    </row>
    <row r="2194" spans="7:7" x14ac:dyDescent="0.25">
      <c r="G2194" s="20">
        <v>2191</v>
      </c>
    </row>
    <row r="2195" spans="7:7" x14ac:dyDescent="0.25">
      <c r="G2195" s="20">
        <v>2192</v>
      </c>
    </row>
    <row r="2196" spans="7:7" x14ac:dyDescent="0.25">
      <c r="G2196" s="20">
        <v>2193</v>
      </c>
    </row>
    <row r="2197" spans="7:7" x14ac:dyDescent="0.25">
      <c r="G2197" s="20">
        <v>2194</v>
      </c>
    </row>
    <row r="2198" spans="7:7" x14ac:dyDescent="0.25">
      <c r="G2198" s="20">
        <v>2195</v>
      </c>
    </row>
    <row r="2199" spans="7:7" x14ac:dyDescent="0.25">
      <c r="G2199" s="20">
        <v>2196</v>
      </c>
    </row>
    <row r="2200" spans="7:7" x14ac:dyDescent="0.25">
      <c r="G2200" s="20">
        <v>2197</v>
      </c>
    </row>
    <row r="2201" spans="7:7" x14ac:dyDescent="0.25">
      <c r="G2201" s="20">
        <v>2198</v>
      </c>
    </row>
    <row r="2202" spans="7:7" x14ac:dyDescent="0.25">
      <c r="G2202" s="20">
        <v>2199</v>
      </c>
    </row>
    <row r="2203" spans="7:7" x14ac:dyDescent="0.25">
      <c r="G2203" s="20">
        <v>2200</v>
      </c>
    </row>
    <row r="2204" spans="7:7" x14ac:dyDescent="0.25">
      <c r="G2204" s="20">
        <v>2201</v>
      </c>
    </row>
    <row r="2205" spans="7:7" x14ac:dyDescent="0.25">
      <c r="G2205" s="20">
        <v>2202</v>
      </c>
    </row>
    <row r="2206" spans="7:7" x14ac:dyDescent="0.25">
      <c r="G2206" s="20">
        <v>2203</v>
      </c>
    </row>
    <row r="2207" spans="7:7" x14ac:dyDescent="0.25">
      <c r="G2207" s="20">
        <v>2204</v>
      </c>
    </row>
    <row r="2208" spans="7:7" x14ac:dyDescent="0.25">
      <c r="G2208" s="20">
        <v>2205</v>
      </c>
    </row>
    <row r="2209" spans="7:7" x14ac:dyDescent="0.25">
      <c r="G2209" s="20">
        <v>2206</v>
      </c>
    </row>
    <row r="2210" spans="7:7" x14ac:dyDescent="0.25">
      <c r="G2210" s="20">
        <v>2207</v>
      </c>
    </row>
    <row r="2211" spans="7:7" x14ac:dyDescent="0.25">
      <c r="G2211" s="20">
        <v>2208</v>
      </c>
    </row>
    <row r="2212" spans="7:7" x14ac:dyDescent="0.25">
      <c r="G2212" s="20">
        <v>2209</v>
      </c>
    </row>
    <row r="2213" spans="7:7" x14ac:dyDescent="0.25">
      <c r="G2213" s="20">
        <v>2210</v>
      </c>
    </row>
    <row r="2214" spans="7:7" x14ac:dyDescent="0.25">
      <c r="G2214" s="20">
        <v>2211</v>
      </c>
    </row>
    <row r="2215" spans="7:7" x14ac:dyDescent="0.25">
      <c r="G2215" s="20">
        <v>2212</v>
      </c>
    </row>
    <row r="2216" spans="7:7" x14ac:dyDescent="0.25">
      <c r="G2216" s="20">
        <v>2213</v>
      </c>
    </row>
    <row r="2217" spans="7:7" x14ac:dyDescent="0.25">
      <c r="G2217" s="20">
        <v>2214</v>
      </c>
    </row>
    <row r="2218" spans="7:7" x14ac:dyDescent="0.25">
      <c r="G2218" s="20">
        <v>2215</v>
      </c>
    </row>
    <row r="2219" spans="7:7" x14ac:dyDescent="0.25">
      <c r="G2219" s="20">
        <v>2216</v>
      </c>
    </row>
    <row r="2220" spans="7:7" x14ac:dyDescent="0.25">
      <c r="G2220" s="20">
        <v>2217</v>
      </c>
    </row>
    <row r="2221" spans="7:7" x14ac:dyDescent="0.25">
      <c r="G2221" s="20">
        <v>2218</v>
      </c>
    </row>
    <row r="2222" spans="7:7" x14ac:dyDescent="0.25">
      <c r="G2222" s="20">
        <v>2219</v>
      </c>
    </row>
    <row r="2223" spans="7:7" x14ac:dyDescent="0.25">
      <c r="G2223" s="20">
        <v>2220</v>
      </c>
    </row>
    <row r="2224" spans="7:7" x14ac:dyDescent="0.25">
      <c r="G2224" s="20">
        <v>2221</v>
      </c>
    </row>
    <row r="2225" spans="7:7" x14ac:dyDescent="0.25">
      <c r="G2225" s="20">
        <v>2222</v>
      </c>
    </row>
    <row r="2226" spans="7:7" x14ac:dyDescent="0.25">
      <c r="G2226" s="20">
        <v>2223</v>
      </c>
    </row>
    <row r="2227" spans="7:7" x14ac:dyDescent="0.25">
      <c r="G2227" s="20">
        <v>2224</v>
      </c>
    </row>
    <row r="2228" spans="7:7" x14ac:dyDescent="0.25">
      <c r="G2228" s="20">
        <v>2225</v>
      </c>
    </row>
    <row r="2229" spans="7:7" x14ac:dyDescent="0.25">
      <c r="G2229" s="20">
        <v>2226</v>
      </c>
    </row>
    <row r="2230" spans="7:7" x14ac:dyDescent="0.25">
      <c r="G2230" s="20">
        <v>2227</v>
      </c>
    </row>
    <row r="2231" spans="7:7" x14ac:dyDescent="0.25">
      <c r="G2231" s="20">
        <v>2228</v>
      </c>
    </row>
    <row r="2232" spans="7:7" x14ac:dyDescent="0.25">
      <c r="G2232" s="20">
        <v>2229</v>
      </c>
    </row>
    <row r="2233" spans="7:7" x14ac:dyDescent="0.25">
      <c r="G2233" s="20">
        <v>2230</v>
      </c>
    </row>
    <row r="2234" spans="7:7" x14ac:dyDescent="0.25">
      <c r="G2234" s="20">
        <v>2231</v>
      </c>
    </row>
    <row r="2235" spans="7:7" x14ac:dyDescent="0.25">
      <c r="G2235" s="20">
        <v>2232</v>
      </c>
    </row>
    <row r="2236" spans="7:7" x14ac:dyDescent="0.25">
      <c r="G2236" s="20">
        <v>2233</v>
      </c>
    </row>
    <row r="2237" spans="7:7" x14ac:dyDescent="0.25">
      <c r="G2237" s="20">
        <v>2234</v>
      </c>
    </row>
    <row r="2238" spans="7:7" x14ac:dyDescent="0.25">
      <c r="G2238" s="20">
        <v>2235</v>
      </c>
    </row>
    <row r="2239" spans="7:7" x14ac:dyDescent="0.25">
      <c r="G2239" s="20">
        <v>2236</v>
      </c>
    </row>
    <row r="2240" spans="7:7" x14ac:dyDescent="0.25">
      <c r="G2240" s="20">
        <v>2237</v>
      </c>
    </row>
    <row r="2241" spans="7:7" x14ac:dyDescent="0.25">
      <c r="G2241" s="20">
        <v>2238</v>
      </c>
    </row>
    <row r="2242" spans="7:7" x14ac:dyDescent="0.25">
      <c r="G2242" s="20">
        <v>2239</v>
      </c>
    </row>
    <row r="2243" spans="7:7" x14ac:dyDescent="0.25">
      <c r="G2243" s="20">
        <v>2240</v>
      </c>
    </row>
    <row r="2244" spans="7:7" x14ac:dyDescent="0.25">
      <c r="G2244" s="20">
        <v>2241</v>
      </c>
    </row>
    <row r="2245" spans="7:7" x14ac:dyDescent="0.25">
      <c r="G2245" s="20">
        <v>2242</v>
      </c>
    </row>
    <row r="2246" spans="7:7" x14ac:dyDescent="0.25">
      <c r="G2246" s="20">
        <v>2243</v>
      </c>
    </row>
    <row r="2247" spans="7:7" x14ac:dyDescent="0.25">
      <c r="G2247" s="20">
        <v>2244</v>
      </c>
    </row>
    <row r="2248" spans="7:7" x14ac:dyDescent="0.25">
      <c r="G2248" s="20">
        <v>2245</v>
      </c>
    </row>
    <row r="2249" spans="7:7" x14ac:dyDescent="0.25">
      <c r="G2249" s="20">
        <v>2246</v>
      </c>
    </row>
    <row r="2250" spans="7:7" x14ac:dyDescent="0.25">
      <c r="G2250" s="20">
        <v>2247</v>
      </c>
    </row>
    <row r="2251" spans="7:7" x14ac:dyDescent="0.25">
      <c r="G2251" s="20">
        <v>2248</v>
      </c>
    </row>
    <row r="2252" spans="7:7" x14ac:dyDescent="0.25">
      <c r="G2252" s="20">
        <v>2249</v>
      </c>
    </row>
    <row r="2253" spans="7:7" x14ac:dyDescent="0.25">
      <c r="G2253" s="20">
        <v>2250</v>
      </c>
    </row>
    <row r="2254" spans="7:7" x14ac:dyDescent="0.25">
      <c r="G2254" s="20">
        <v>2251</v>
      </c>
    </row>
    <row r="2255" spans="7:7" x14ac:dyDescent="0.25">
      <c r="G2255" s="20">
        <v>2252</v>
      </c>
    </row>
    <row r="2256" spans="7:7" x14ac:dyDescent="0.25">
      <c r="G2256" s="20">
        <v>2253</v>
      </c>
    </row>
    <row r="2257" spans="7:7" x14ac:dyDescent="0.25">
      <c r="G2257" s="20">
        <v>2254</v>
      </c>
    </row>
    <row r="2258" spans="7:7" x14ac:dyDescent="0.25">
      <c r="G2258" s="20">
        <v>2255</v>
      </c>
    </row>
    <row r="2259" spans="7:7" x14ac:dyDescent="0.25">
      <c r="G2259" s="20">
        <v>2256</v>
      </c>
    </row>
    <row r="2260" spans="7:7" x14ac:dyDescent="0.25">
      <c r="G2260" s="20">
        <v>2257</v>
      </c>
    </row>
    <row r="2261" spans="7:7" x14ac:dyDescent="0.25">
      <c r="G2261" s="20">
        <v>2258</v>
      </c>
    </row>
    <row r="2262" spans="7:7" x14ac:dyDescent="0.25">
      <c r="G2262" s="20">
        <v>2259</v>
      </c>
    </row>
    <row r="2263" spans="7:7" x14ac:dyDescent="0.25">
      <c r="G2263" s="20">
        <v>2260</v>
      </c>
    </row>
    <row r="2264" spans="7:7" x14ac:dyDescent="0.25">
      <c r="G2264" s="20">
        <v>2261</v>
      </c>
    </row>
    <row r="2265" spans="7:7" x14ac:dyDescent="0.25">
      <c r="G2265" s="20">
        <v>2262</v>
      </c>
    </row>
    <row r="2266" spans="7:7" x14ac:dyDescent="0.25">
      <c r="G2266" s="20">
        <v>2263</v>
      </c>
    </row>
    <row r="2267" spans="7:7" x14ac:dyDescent="0.25">
      <c r="G2267" s="20">
        <v>2264</v>
      </c>
    </row>
    <row r="2268" spans="7:7" x14ac:dyDescent="0.25">
      <c r="G2268" s="20">
        <v>2265</v>
      </c>
    </row>
    <row r="2269" spans="7:7" x14ac:dyDescent="0.25">
      <c r="G2269" s="20">
        <v>2266</v>
      </c>
    </row>
    <row r="2270" spans="7:7" x14ac:dyDescent="0.25">
      <c r="G2270" s="20">
        <v>2267</v>
      </c>
    </row>
    <row r="2271" spans="7:7" x14ac:dyDescent="0.25">
      <c r="G2271" s="20">
        <v>2268</v>
      </c>
    </row>
    <row r="2272" spans="7:7" x14ac:dyDescent="0.25">
      <c r="G2272" s="20">
        <v>2269</v>
      </c>
    </row>
    <row r="2273" spans="7:7" x14ac:dyDescent="0.25">
      <c r="G2273" s="20">
        <v>2270</v>
      </c>
    </row>
    <row r="2274" spans="7:7" x14ac:dyDescent="0.25">
      <c r="G2274" s="20">
        <v>2271</v>
      </c>
    </row>
    <row r="2275" spans="7:7" x14ac:dyDescent="0.25">
      <c r="G2275" s="20">
        <v>2272</v>
      </c>
    </row>
    <row r="2276" spans="7:7" x14ac:dyDescent="0.25">
      <c r="G2276" s="20">
        <v>2273</v>
      </c>
    </row>
    <row r="2277" spans="7:7" x14ac:dyDescent="0.25">
      <c r="G2277" s="20">
        <v>2274</v>
      </c>
    </row>
    <row r="2278" spans="7:7" x14ac:dyDescent="0.25">
      <c r="G2278" s="20">
        <v>2275</v>
      </c>
    </row>
    <row r="2279" spans="7:7" x14ac:dyDescent="0.25">
      <c r="G2279" s="20">
        <v>2276</v>
      </c>
    </row>
    <row r="2280" spans="7:7" x14ac:dyDescent="0.25">
      <c r="G2280" s="20">
        <v>2277</v>
      </c>
    </row>
    <row r="2281" spans="7:7" x14ac:dyDescent="0.25">
      <c r="G2281" s="20">
        <v>2278</v>
      </c>
    </row>
    <row r="2282" spans="7:7" x14ac:dyDescent="0.25">
      <c r="G2282" s="20">
        <v>2279</v>
      </c>
    </row>
    <row r="2283" spans="7:7" x14ac:dyDescent="0.25">
      <c r="G2283" s="20">
        <v>2280</v>
      </c>
    </row>
    <row r="2284" spans="7:7" x14ac:dyDescent="0.25">
      <c r="G2284" s="20">
        <v>2281</v>
      </c>
    </row>
    <row r="2285" spans="7:7" x14ac:dyDescent="0.25">
      <c r="G2285" s="20">
        <v>2282</v>
      </c>
    </row>
    <row r="2286" spans="7:7" x14ac:dyDescent="0.25">
      <c r="G2286" s="20">
        <v>2283</v>
      </c>
    </row>
    <row r="2287" spans="7:7" x14ac:dyDescent="0.25">
      <c r="G2287" s="20">
        <v>2284</v>
      </c>
    </row>
    <row r="2288" spans="7:7" x14ac:dyDescent="0.25">
      <c r="G2288" s="20">
        <v>2285</v>
      </c>
    </row>
    <row r="2289" spans="7:7" x14ac:dyDescent="0.25">
      <c r="G2289" s="20">
        <v>2286</v>
      </c>
    </row>
    <row r="2290" spans="7:7" x14ac:dyDescent="0.25">
      <c r="G2290" s="20">
        <v>2287</v>
      </c>
    </row>
    <row r="2291" spans="7:7" x14ac:dyDescent="0.25">
      <c r="G2291" s="20">
        <v>2288</v>
      </c>
    </row>
    <row r="2292" spans="7:7" x14ac:dyDescent="0.25">
      <c r="G2292" s="20">
        <v>2289</v>
      </c>
    </row>
    <row r="2293" spans="7:7" x14ac:dyDescent="0.25">
      <c r="G2293" s="20">
        <v>2290</v>
      </c>
    </row>
    <row r="2294" spans="7:7" x14ac:dyDescent="0.25">
      <c r="G2294" s="20">
        <v>2291</v>
      </c>
    </row>
    <row r="2295" spans="7:7" x14ac:dyDescent="0.25">
      <c r="G2295" s="20">
        <v>2292</v>
      </c>
    </row>
    <row r="2296" spans="7:7" x14ac:dyDescent="0.25">
      <c r="G2296" s="20">
        <v>2293</v>
      </c>
    </row>
    <row r="2297" spans="7:7" x14ac:dyDescent="0.25">
      <c r="G2297" s="20">
        <v>2294</v>
      </c>
    </row>
    <row r="2298" spans="7:7" x14ac:dyDescent="0.25">
      <c r="G2298" s="20">
        <v>2295</v>
      </c>
    </row>
    <row r="2299" spans="7:7" x14ac:dyDescent="0.25">
      <c r="G2299" s="20">
        <v>2296</v>
      </c>
    </row>
    <row r="2300" spans="7:7" x14ac:dyDescent="0.25">
      <c r="G2300" s="20">
        <v>2297</v>
      </c>
    </row>
    <row r="2301" spans="7:7" x14ac:dyDescent="0.25">
      <c r="G2301" s="20">
        <v>2298</v>
      </c>
    </row>
    <row r="2302" spans="7:7" x14ac:dyDescent="0.25">
      <c r="G2302" s="20">
        <v>2299</v>
      </c>
    </row>
    <row r="2303" spans="7:7" x14ac:dyDescent="0.25">
      <c r="G2303" s="20">
        <v>2300</v>
      </c>
    </row>
    <row r="2304" spans="7:7" x14ac:dyDescent="0.25">
      <c r="G2304" s="20">
        <v>2301</v>
      </c>
    </row>
    <row r="2305" spans="7:7" x14ac:dyDescent="0.25">
      <c r="G2305" s="20">
        <v>2302</v>
      </c>
    </row>
    <row r="2306" spans="7:7" x14ac:dyDescent="0.25">
      <c r="G2306" s="20">
        <v>2303</v>
      </c>
    </row>
    <row r="2307" spans="7:7" x14ac:dyDescent="0.25">
      <c r="G2307" s="20">
        <v>2304</v>
      </c>
    </row>
    <row r="2308" spans="7:7" x14ac:dyDescent="0.25">
      <c r="G2308" s="20">
        <v>2305</v>
      </c>
    </row>
    <row r="2309" spans="7:7" x14ac:dyDescent="0.25">
      <c r="G2309" s="20">
        <v>2306</v>
      </c>
    </row>
    <row r="2310" spans="7:7" x14ac:dyDescent="0.25">
      <c r="G2310" s="20">
        <v>2307</v>
      </c>
    </row>
    <row r="2311" spans="7:7" x14ac:dyDescent="0.25">
      <c r="G2311" s="20">
        <v>2308</v>
      </c>
    </row>
    <row r="2312" spans="7:7" x14ac:dyDescent="0.25">
      <c r="G2312" s="20">
        <v>2309</v>
      </c>
    </row>
    <row r="2313" spans="7:7" x14ac:dyDescent="0.25">
      <c r="G2313" s="20">
        <v>2310</v>
      </c>
    </row>
    <row r="2314" spans="7:7" x14ac:dyDescent="0.25">
      <c r="G2314" s="20">
        <v>2311</v>
      </c>
    </row>
    <row r="2315" spans="7:7" x14ac:dyDescent="0.25">
      <c r="G2315" s="20">
        <v>2312</v>
      </c>
    </row>
    <row r="2316" spans="7:7" x14ac:dyDescent="0.25">
      <c r="G2316" s="20">
        <v>2313</v>
      </c>
    </row>
    <row r="2317" spans="7:7" x14ac:dyDescent="0.25">
      <c r="G2317" s="20">
        <v>2314</v>
      </c>
    </row>
    <row r="2318" spans="7:7" x14ac:dyDescent="0.25">
      <c r="G2318" s="20">
        <v>2315</v>
      </c>
    </row>
    <row r="2319" spans="7:7" x14ac:dyDescent="0.25">
      <c r="G2319" s="20">
        <v>2316</v>
      </c>
    </row>
    <row r="2320" spans="7:7" x14ac:dyDescent="0.25">
      <c r="G2320" s="20">
        <v>2317</v>
      </c>
    </row>
    <row r="2321" spans="7:7" x14ac:dyDescent="0.25">
      <c r="G2321" s="20">
        <v>2318</v>
      </c>
    </row>
    <row r="2322" spans="7:7" x14ac:dyDescent="0.25">
      <c r="G2322" s="20">
        <v>2319</v>
      </c>
    </row>
    <row r="2323" spans="7:7" x14ac:dyDescent="0.25">
      <c r="G2323" s="20">
        <v>2320</v>
      </c>
    </row>
    <row r="2324" spans="7:7" x14ac:dyDescent="0.25">
      <c r="G2324" s="20">
        <v>2321</v>
      </c>
    </row>
    <row r="2325" spans="7:7" x14ac:dyDescent="0.25">
      <c r="G2325" s="20">
        <v>2322</v>
      </c>
    </row>
    <row r="2326" spans="7:7" x14ac:dyDescent="0.25">
      <c r="G2326" s="20">
        <v>2323</v>
      </c>
    </row>
    <row r="2327" spans="7:7" x14ac:dyDescent="0.25">
      <c r="G2327" s="20">
        <v>2324</v>
      </c>
    </row>
    <row r="2328" spans="7:7" x14ac:dyDescent="0.25">
      <c r="G2328" s="20">
        <v>2325</v>
      </c>
    </row>
    <row r="2329" spans="7:7" x14ac:dyDescent="0.25">
      <c r="G2329" s="20">
        <v>2326</v>
      </c>
    </row>
    <row r="2330" spans="7:7" x14ac:dyDescent="0.25">
      <c r="G2330" s="20">
        <v>2327</v>
      </c>
    </row>
    <row r="2331" spans="7:7" x14ac:dyDescent="0.25">
      <c r="G2331" s="20">
        <v>2328</v>
      </c>
    </row>
    <row r="2332" spans="7:7" x14ac:dyDescent="0.25">
      <c r="G2332" s="20">
        <v>2329</v>
      </c>
    </row>
    <row r="2333" spans="7:7" x14ac:dyDescent="0.25">
      <c r="G2333" s="20">
        <v>2330</v>
      </c>
    </row>
    <row r="2334" spans="7:7" x14ac:dyDescent="0.25">
      <c r="G2334" s="20">
        <v>2331</v>
      </c>
    </row>
    <row r="2335" spans="7:7" x14ac:dyDescent="0.25">
      <c r="G2335" s="20">
        <v>2332</v>
      </c>
    </row>
    <row r="2336" spans="7:7" x14ac:dyDescent="0.25">
      <c r="G2336" s="20">
        <v>2333</v>
      </c>
    </row>
    <row r="2337" spans="7:7" x14ac:dyDescent="0.25">
      <c r="G2337" s="20">
        <v>2334</v>
      </c>
    </row>
    <row r="2338" spans="7:7" x14ac:dyDescent="0.25">
      <c r="G2338" s="20">
        <v>2335</v>
      </c>
    </row>
    <row r="2339" spans="7:7" x14ac:dyDescent="0.25">
      <c r="G2339" s="20">
        <v>2336</v>
      </c>
    </row>
    <row r="2340" spans="7:7" x14ac:dyDescent="0.25">
      <c r="G2340" s="20">
        <v>2337</v>
      </c>
    </row>
    <row r="2341" spans="7:7" x14ac:dyDescent="0.25">
      <c r="G2341" s="20">
        <v>2338</v>
      </c>
    </row>
    <row r="2342" spans="7:7" x14ac:dyDescent="0.25">
      <c r="G2342" s="20">
        <v>2339</v>
      </c>
    </row>
    <row r="2343" spans="7:7" x14ac:dyDescent="0.25">
      <c r="G2343" s="20">
        <v>2340</v>
      </c>
    </row>
    <row r="2344" spans="7:7" x14ac:dyDescent="0.25">
      <c r="G2344" s="20">
        <v>2341</v>
      </c>
    </row>
    <row r="2345" spans="7:7" x14ac:dyDescent="0.25">
      <c r="G2345" s="20">
        <v>2342</v>
      </c>
    </row>
    <row r="2346" spans="7:7" x14ac:dyDescent="0.25">
      <c r="G2346" s="20">
        <v>2343</v>
      </c>
    </row>
    <row r="2347" spans="7:7" x14ac:dyDescent="0.25">
      <c r="G2347" s="20">
        <v>2344</v>
      </c>
    </row>
    <row r="2348" spans="7:7" x14ac:dyDescent="0.25">
      <c r="G2348" s="20">
        <v>2345</v>
      </c>
    </row>
    <row r="2349" spans="7:7" x14ac:dyDescent="0.25">
      <c r="G2349" s="20">
        <v>2346</v>
      </c>
    </row>
    <row r="2350" spans="7:7" x14ac:dyDescent="0.25">
      <c r="G2350" s="20">
        <v>2347</v>
      </c>
    </row>
    <row r="2351" spans="7:7" x14ac:dyDescent="0.25">
      <c r="G2351" s="20">
        <v>2348</v>
      </c>
    </row>
    <row r="2352" spans="7:7" x14ac:dyDescent="0.25">
      <c r="G2352" s="20">
        <v>2349</v>
      </c>
    </row>
    <row r="2353" spans="7:7" x14ac:dyDescent="0.25">
      <c r="G2353" s="20">
        <v>2350</v>
      </c>
    </row>
    <row r="2354" spans="7:7" x14ac:dyDescent="0.25">
      <c r="G2354" s="20">
        <v>2351</v>
      </c>
    </row>
    <row r="2355" spans="7:7" x14ac:dyDescent="0.25">
      <c r="G2355" s="20">
        <v>2352</v>
      </c>
    </row>
    <row r="2356" spans="7:7" x14ac:dyDescent="0.25">
      <c r="G2356" s="20">
        <v>2353</v>
      </c>
    </row>
    <row r="2357" spans="7:7" x14ac:dyDescent="0.25">
      <c r="G2357" s="20">
        <v>2354</v>
      </c>
    </row>
    <row r="2358" spans="7:7" x14ac:dyDescent="0.25">
      <c r="G2358" s="20">
        <v>2355</v>
      </c>
    </row>
    <row r="2359" spans="7:7" x14ac:dyDescent="0.25">
      <c r="G2359" s="20">
        <v>2356</v>
      </c>
    </row>
    <row r="2360" spans="7:7" x14ac:dyDescent="0.25">
      <c r="G2360" s="20">
        <v>2357</v>
      </c>
    </row>
    <row r="2361" spans="7:7" x14ac:dyDescent="0.25">
      <c r="G2361" s="20">
        <v>2358</v>
      </c>
    </row>
    <row r="2362" spans="7:7" x14ac:dyDescent="0.25">
      <c r="G2362" s="20">
        <v>2359</v>
      </c>
    </row>
    <row r="2363" spans="7:7" x14ac:dyDescent="0.25">
      <c r="G2363" s="20">
        <v>2360</v>
      </c>
    </row>
    <row r="2364" spans="7:7" x14ac:dyDescent="0.25">
      <c r="G2364" s="20">
        <v>2361</v>
      </c>
    </row>
    <row r="2365" spans="7:7" x14ac:dyDescent="0.25">
      <c r="G2365" s="20">
        <v>2362</v>
      </c>
    </row>
    <row r="2366" spans="7:7" x14ac:dyDescent="0.25">
      <c r="G2366" s="20">
        <v>2363</v>
      </c>
    </row>
    <row r="2367" spans="7:7" x14ac:dyDescent="0.25">
      <c r="G2367" s="20">
        <v>2364</v>
      </c>
    </row>
    <row r="2368" spans="7:7" x14ac:dyDescent="0.25">
      <c r="G2368" s="20">
        <v>2365</v>
      </c>
    </row>
    <row r="2369" spans="7:7" x14ac:dyDescent="0.25">
      <c r="G2369" s="20">
        <v>2366</v>
      </c>
    </row>
    <row r="2370" spans="7:7" x14ac:dyDescent="0.25">
      <c r="G2370" s="20">
        <v>2367</v>
      </c>
    </row>
    <row r="2371" spans="7:7" x14ac:dyDescent="0.25">
      <c r="G2371" s="20">
        <v>2368</v>
      </c>
    </row>
    <row r="2372" spans="7:7" x14ac:dyDescent="0.25">
      <c r="G2372" s="20">
        <v>2369</v>
      </c>
    </row>
    <row r="2373" spans="7:7" x14ac:dyDescent="0.25">
      <c r="G2373" s="20">
        <v>2370</v>
      </c>
    </row>
    <row r="2374" spans="7:7" x14ac:dyDescent="0.25">
      <c r="G2374" s="20">
        <v>2371</v>
      </c>
    </row>
    <row r="2375" spans="7:7" x14ac:dyDescent="0.25">
      <c r="G2375" s="20">
        <v>2372</v>
      </c>
    </row>
    <row r="2376" spans="7:7" x14ac:dyDescent="0.25">
      <c r="G2376" s="20">
        <v>2373</v>
      </c>
    </row>
    <row r="2377" spans="7:7" x14ac:dyDescent="0.25">
      <c r="G2377" s="20">
        <v>2374</v>
      </c>
    </row>
    <row r="2378" spans="7:7" x14ac:dyDescent="0.25">
      <c r="G2378" s="20">
        <v>2375</v>
      </c>
    </row>
    <row r="2379" spans="7:7" x14ac:dyDescent="0.25">
      <c r="G2379" s="20">
        <v>2376</v>
      </c>
    </row>
    <row r="2380" spans="7:7" x14ac:dyDescent="0.25">
      <c r="G2380" s="20">
        <v>2377</v>
      </c>
    </row>
    <row r="2381" spans="7:7" x14ac:dyDescent="0.25">
      <c r="G2381" s="20">
        <v>2378</v>
      </c>
    </row>
    <row r="2382" spans="7:7" x14ac:dyDescent="0.25">
      <c r="G2382" s="20">
        <v>2379</v>
      </c>
    </row>
    <row r="2383" spans="7:7" x14ac:dyDescent="0.25">
      <c r="G2383" s="20">
        <v>2380</v>
      </c>
    </row>
    <row r="2384" spans="7:7" x14ac:dyDescent="0.25">
      <c r="G2384" s="20">
        <v>2381</v>
      </c>
    </row>
    <row r="2385" spans="7:7" x14ac:dyDescent="0.25">
      <c r="G2385" s="20">
        <v>2382</v>
      </c>
    </row>
    <row r="2386" spans="7:7" x14ac:dyDescent="0.25">
      <c r="G2386" s="20">
        <v>2383</v>
      </c>
    </row>
    <row r="2387" spans="7:7" x14ac:dyDescent="0.25">
      <c r="G2387" s="20">
        <v>2384</v>
      </c>
    </row>
    <row r="2388" spans="7:7" x14ac:dyDescent="0.25">
      <c r="G2388" s="20">
        <v>2385</v>
      </c>
    </row>
    <row r="2389" spans="7:7" x14ac:dyDescent="0.25">
      <c r="G2389" s="20">
        <v>2386</v>
      </c>
    </row>
    <row r="2390" spans="7:7" x14ac:dyDescent="0.25">
      <c r="G2390" s="20">
        <v>2387</v>
      </c>
    </row>
    <row r="2391" spans="7:7" x14ac:dyDescent="0.25">
      <c r="G2391" s="20">
        <v>2388</v>
      </c>
    </row>
    <row r="2392" spans="7:7" x14ac:dyDescent="0.25">
      <c r="G2392" s="20">
        <v>2389</v>
      </c>
    </row>
    <row r="2393" spans="7:7" x14ac:dyDescent="0.25">
      <c r="G2393" s="20">
        <v>2390</v>
      </c>
    </row>
    <row r="2394" spans="7:7" x14ac:dyDescent="0.25">
      <c r="G2394" s="20">
        <v>2391</v>
      </c>
    </row>
    <row r="2395" spans="7:7" x14ac:dyDescent="0.25">
      <c r="G2395" s="20">
        <v>2392</v>
      </c>
    </row>
    <row r="2396" spans="7:7" x14ac:dyDescent="0.25">
      <c r="G2396" s="20">
        <v>2393</v>
      </c>
    </row>
    <row r="2397" spans="7:7" x14ac:dyDescent="0.25">
      <c r="G2397" s="20">
        <v>2394</v>
      </c>
    </row>
    <row r="2398" spans="7:7" x14ac:dyDescent="0.25">
      <c r="G2398" s="20">
        <v>2395</v>
      </c>
    </row>
    <row r="2399" spans="7:7" x14ac:dyDescent="0.25">
      <c r="G2399" s="20">
        <v>2396</v>
      </c>
    </row>
    <row r="2400" spans="7:7" x14ac:dyDescent="0.25">
      <c r="G2400" s="20">
        <v>2397</v>
      </c>
    </row>
    <row r="2401" spans="7:7" x14ac:dyDescent="0.25">
      <c r="G2401" s="20">
        <v>2398</v>
      </c>
    </row>
    <row r="2402" spans="7:7" x14ac:dyDescent="0.25">
      <c r="G2402" s="20">
        <v>2399</v>
      </c>
    </row>
    <row r="2403" spans="7:7" x14ac:dyDescent="0.25">
      <c r="G2403" s="20">
        <v>2400</v>
      </c>
    </row>
    <row r="2404" spans="7:7" x14ac:dyDescent="0.25">
      <c r="G2404" s="20">
        <v>2401</v>
      </c>
    </row>
    <row r="2405" spans="7:7" x14ac:dyDescent="0.25">
      <c r="G2405" s="20">
        <v>2402</v>
      </c>
    </row>
    <row r="2406" spans="7:7" x14ac:dyDescent="0.25">
      <c r="G2406" s="20">
        <v>2403</v>
      </c>
    </row>
    <row r="2407" spans="7:7" x14ac:dyDescent="0.25">
      <c r="G2407" s="20">
        <v>2404</v>
      </c>
    </row>
    <row r="2408" spans="7:7" x14ac:dyDescent="0.25">
      <c r="G2408" s="20">
        <v>2405</v>
      </c>
    </row>
    <row r="2409" spans="7:7" x14ac:dyDescent="0.25">
      <c r="G2409" s="20">
        <v>2406</v>
      </c>
    </row>
    <row r="2410" spans="7:7" x14ac:dyDescent="0.25">
      <c r="G2410" s="20">
        <v>2407</v>
      </c>
    </row>
    <row r="2411" spans="7:7" x14ac:dyDescent="0.25">
      <c r="G2411" s="20">
        <v>2408</v>
      </c>
    </row>
    <row r="2412" spans="7:7" x14ac:dyDescent="0.25">
      <c r="G2412" s="20">
        <v>2409</v>
      </c>
    </row>
    <row r="2413" spans="7:7" x14ac:dyDescent="0.25">
      <c r="G2413" s="20">
        <v>2410</v>
      </c>
    </row>
    <row r="2414" spans="7:7" x14ac:dyDescent="0.25">
      <c r="G2414" s="20">
        <v>2411</v>
      </c>
    </row>
    <row r="2415" spans="7:7" x14ac:dyDescent="0.25">
      <c r="G2415" s="20">
        <v>2412</v>
      </c>
    </row>
    <row r="2416" spans="7:7" x14ac:dyDescent="0.25">
      <c r="G2416" s="20">
        <v>2413</v>
      </c>
    </row>
    <row r="2417" spans="7:7" x14ac:dyDescent="0.25">
      <c r="G2417" s="20">
        <v>2414</v>
      </c>
    </row>
    <row r="2418" spans="7:7" x14ac:dyDescent="0.25">
      <c r="G2418" s="20">
        <v>2415</v>
      </c>
    </row>
    <row r="2419" spans="7:7" x14ac:dyDescent="0.25">
      <c r="G2419" s="20">
        <v>2416</v>
      </c>
    </row>
    <row r="2420" spans="7:7" x14ac:dyDescent="0.25">
      <c r="G2420" s="20">
        <v>2417</v>
      </c>
    </row>
    <row r="2421" spans="7:7" x14ac:dyDescent="0.25">
      <c r="G2421" s="20">
        <v>2418</v>
      </c>
    </row>
    <row r="2422" spans="7:7" x14ac:dyDescent="0.25">
      <c r="G2422" s="20">
        <v>2419</v>
      </c>
    </row>
    <row r="2423" spans="7:7" x14ac:dyDescent="0.25">
      <c r="G2423" s="20">
        <v>2420</v>
      </c>
    </row>
    <row r="2424" spans="7:7" x14ac:dyDescent="0.25">
      <c r="G2424" s="20">
        <v>2421</v>
      </c>
    </row>
    <row r="2425" spans="7:7" x14ac:dyDescent="0.25">
      <c r="G2425" s="20">
        <v>2422</v>
      </c>
    </row>
    <row r="2426" spans="7:7" x14ac:dyDescent="0.25">
      <c r="G2426" s="20">
        <v>2423</v>
      </c>
    </row>
    <row r="2427" spans="7:7" x14ac:dyDescent="0.25">
      <c r="G2427" s="20">
        <v>2424</v>
      </c>
    </row>
    <row r="2428" spans="7:7" x14ac:dyDescent="0.25">
      <c r="G2428" s="20">
        <v>2425</v>
      </c>
    </row>
    <row r="2429" spans="7:7" x14ac:dyDescent="0.25">
      <c r="G2429" s="20">
        <v>2426</v>
      </c>
    </row>
    <row r="2430" spans="7:7" x14ac:dyDescent="0.25">
      <c r="G2430" s="20">
        <v>2427</v>
      </c>
    </row>
    <row r="2431" spans="7:7" x14ac:dyDescent="0.25">
      <c r="G2431" s="20">
        <v>2428</v>
      </c>
    </row>
    <row r="2432" spans="7:7" x14ac:dyDescent="0.25">
      <c r="G2432" s="20">
        <v>2429</v>
      </c>
    </row>
    <row r="2433" spans="7:7" x14ac:dyDescent="0.25">
      <c r="G2433" s="20">
        <v>2430</v>
      </c>
    </row>
    <row r="2434" spans="7:7" x14ac:dyDescent="0.25">
      <c r="G2434" s="20">
        <v>2431</v>
      </c>
    </row>
    <row r="2435" spans="7:7" x14ac:dyDescent="0.25">
      <c r="G2435" s="20">
        <v>2432</v>
      </c>
    </row>
    <row r="2436" spans="7:7" x14ac:dyDescent="0.25">
      <c r="G2436" s="20">
        <v>2433</v>
      </c>
    </row>
    <row r="2437" spans="7:7" x14ac:dyDescent="0.25">
      <c r="G2437" s="20">
        <v>2434</v>
      </c>
    </row>
    <row r="2438" spans="7:7" x14ac:dyDescent="0.25">
      <c r="G2438" s="20">
        <v>2435</v>
      </c>
    </row>
    <row r="2439" spans="7:7" x14ac:dyDescent="0.25">
      <c r="G2439" s="20">
        <v>2436</v>
      </c>
    </row>
    <row r="2440" spans="7:7" x14ac:dyDescent="0.25">
      <c r="G2440" s="20">
        <v>2437</v>
      </c>
    </row>
    <row r="2441" spans="7:7" x14ac:dyDescent="0.25">
      <c r="G2441" s="20">
        <v>2438</v>
      </c>
    </row>
    <row r="2442" spans="7:7" x14ac:dyDescent="0.25">
      <c r="G2442" s="20">
        <v>2439</v>
      </c>
    </row>
    <row r="2443" spans="7:7" x14ac:dyDescent="0.25">
      <c r="G2443" s="20">
        <v>2440</v>
      </c>
    </row>
    <row r="2444" spans="7:7" x14ac:dyDescent="0.25">
      <c r="G2444" s="20">
        <v>2441</v>
      </c>
    </row>
    <row r="2445" spans="7:7" x14ac:dyDescent="0.25">
      <c r="G2445" s="20">
        <v>2442</v>
      </c>
    </row>
    <row r="2446" spans="7:7" x14ac:dyDescent="0.25">
      <c r="G2446" s="20">
        <v>2443</v>
      </c>
    </row>
    <row r="2447" spans="7:7" x14ac:dyDescent="0.25">
      <c r="G2447" s="20">
        <v>2444</v>
      </c>
    </row>
    <row r="2448" spans="7:7" x14ac:dyDescent="0.25">
      <c r="G2448" s="20">
        <v>2445</v>
      </c>
    </row>
    <row r="2449" spans="7:7" x14ac:dyDescent="0.25">
      <c r="G2449" s="20">
        <v>2446</v>
      </c>
    </row>
    <row r="2450" spans="7:7" x14ac:dyDescent="0.25">
      <c r="G2450" s="20">
        <v>2447</v>
      </c>
    </row>
    <row r="2451" spans="7:7" x14ac:dyDescent="0.25">
      <c r="G2451" s="20">
        <v>2448</v>
      </c>
    </row>
    <row r="2452" spans="7:7" x14ac:dyDescent="0.25">
      <c r="G2452" s="20">
        <v>2449</v>
      </c>
    </row>
    <row r="2453" spans="7:7" x14ac:dyDescent="0.25">
      <c r="G2453" s="20">
        <v>2450</v>
      </c>
    </row>
    <row r="2454" spans="7:7" x14ac:dyDescent="0.25">
      <c r="G2454" s="20">
        <v>2451</v>
      </c>
    </row>
    <row r="2455" spans="7:7" x14ac:dyDescent="0.25">
      <c r="G2455" s="20">
        <v>2452</v>
      </c>
    </row>
    <row r="2456" spans="7:7" x14ac:dyDescent="0.25">
      <c r="G2456" s="20">
        <v>2453</v>
      </c>
    </row>
    <row r="2457" spans="7:7" x14ac:dyDescent="0.25">
      <c r="G2457" s="20">
        <v>2454</v>
      </c>
    </row>
    <row r="2458" spans="7:7" x14ac:dyDescent="0.25">
      <c r="G2458" s="20">
        <v>2455</v>
      </c>
    </row>
    <row r="2459" spans="7:7" x14ac:dyDescent="0.25">
      <c r="G2459" s="20">
        <v>2456</v>
      </c>
    </row>
    <row r="2460" spans="7:7" x14ac:dyDescent="0.25">
      <c r="G2460" s="20">
        <v>2457</v>
      </c>
    </row>
    <row r="2461" spans="7:7" x14ac:dyDescent="0.25">
      <c r="G2461" s="20">
        <v>2458</v>
      </c>
    </row>
    <row r="2462" spans="7:7" x14ac:dyDescent="0.25">
      <c r="G2462" s="20">
        <v>2459</v>
      </c>
    </row>
    <row r="2463" spans="7:7" x14ac:dyDescent="0.25">
      <c r="G2463" s="20">
        <v>2460</v>
      </c>
    </row>
    <row r="2464" spans="7:7" x14ac:dyDescent="0.25">
      <c r="G2464" s="20">
        <v>2461</v>
      </c>
    </row>
    <row r="2465" spans="7:7" x14ac:dyDescent="0.25">
      <c r="G2465" s="20">
        <v>2462</v>
      </c>
    </row>
    <row r="2466" spans="7:7" x14ac:dyDescent="0.25">
      <c r="G2466" s="20">
        <v>2463</v>
      </c>
    </row>
    <row r="2467" spans="7:7" x14ac:dyDescent="0.25">
      <c r="G2467" s="20">
        <v>2464</v>
      </c>
    </row>
    <row r="2468" spans="7:7" x14ac:dyDescent="0.25">
      <c r="G2468" s="20">
        <v>2465</v>
      </c>
    </row>
    <row r="2469" spans="7:7" x14ac:dyDescent="0.25">
      <c r="G2469" s="20">
        <v>2466</v>
      </c>
    </row>
    <row r="2470" spans="7:7" x14ac:dyDescent="0.25">
      <c r="G2470" s="20">
        <v>2467</v>
      </c>
    </row>
    <row r="2471" spans="7:7" x14ac:dyDescent="0.25">
      <c r="G2471" s="20">
        <v>2468</v>
      </c>
    </row>
    <row r="2472" spans="7:7" x14ac:dyDescent="0.25">
      <c r="G2472" s="20">
        <v>2469</v>
      </c>
    </row>
    <row r="2473" spans="7:7" x14ac:dyDescent="0.25">
      <c r="G2473" s="20">
        <v>2470</v>
      </c>
    </row>
    <row r="2474" spans="7:7" x14ac:dyDescent="0.25">
      <c r="G2474" s="20">
        <v>2471</v>
      </c>
    </row>
    <row r="2475" spans="7:7" x14ac:dyDescent="0.25">
      <c r="G2475" s="20">
        <v>2472</v>
      </c>
    </row>
    <row r="2476" spans="7:7" x14ac:dyDescent="0.25">
      <c r="G2476" s="20">
        <v>2473</v>
      </c>
    </row>
    <row r="2477" spans="7:7" x14ac:dyDescent="0.25">
      <c r="G2477" s="20">
        <v>2474</v>
      </c>
    </row>
    <row r="2478" spans="7:7" x14ac:dyDescent="0.25">
      <c r="G2478" s="20">
        <v>2475</v>
      </c>
    </row>
    <row r="2479" spans="7:7" x14ac:dyDescent="0.25">
      <c r="G2479" s="20">
        <v>2476</v>
      </c>
    </row>
    <row r="2480" spans="7:7" x14ac:dyDescent="0.25">
      <c r="G2480" s="20">
        <v>2477</v>
      </c>
    </row>
    <row r="2481" spans="7:7" x14ac:dyDescent="0.25">
      <c r="G2481" s="20">
        <v>2478</v>
      </c>
    </row>
    <row r="2482" spans="7:7" x14ac:dyDescent="0.25">
      <c r="G2482" s="20">
        <v>2479</v>
      </c>
    </row>
    <row r="2483" spans="7:7" x14ac:dyDescent="0.25">
      <c r="G2483" s="20">
        <v>2480</v>
      </c>
    </row>
    <row r="2484" spans="7:7" x14ac:dyDescent="0.25">
      <c r="G2484" s="20">
        <v>2481</v>
      </c>
    </row>
    <row r="2485" spans="7:7" x14ac:dyDescent="0.25">
      <c r="G2485" s="20">
        <v>2482</v>
      </c>
    </row>
    <row r="2486" spans="7:7" x14ac:dyDescent="0.25">
      <c r="G2486" s="20">
        <v>2483</v>
      </c>
    </row>
    <row r="2487" spans="7:7" x14ac:dyDescent="0.25">
      <c r="G2487" s="20">
        <v>2484</v>
      </c>
    </row>
    <row r="2488" spans="7:7" x14ac:dyDescent="0.25">
      <c r="G2488" s="20">
        <v>2485</v>
      </c>
    </row>
    <row r="2489" spans="7:7" x14ac:dyDescent="0.25">
      <c r="G2489" s="20">
        <v>2486</v>
      </c>
    </row>
    <row r="2490" spans="7:7" x14ac:dyDescent="0.25">
      <c r="G2490" s="20">
        <v>2487</v>
      </c>
    </row>
    <row r="2491" spans="7:7" x14ac:dyDescent="0.25">
      <c r="G2491" s="20">
        <v>2488</v>
      </c>
    </row>
    <row r="2492" spans="7:7" x14ac:dyDescent="0.25">
      <c r="G2492" s="20">
        <v>2489</v>
      </c>
    </row>
    <row r="2493" spans="7:7" x14ac:dyDescent="0.25">
      <c r="G2493" s="20">
        <v>2490</v>
      </c>
    </row>
    <row r="2494" spans="7:7" x14ac:dyDescent="0.25">
      <c r="G2494" s="20">
        <v>2491</v>
      </c>
    </row>
    <row r="2495" spans="7:7" x14ac:dyDescent="0.25">
      <c r="G2495" s="20">
        <v>2492</v>
      </c>
    </row>
    <row r="2496" spans="7:7" x14ac:dyDescent="0.25">
      <c r="G2496" s="20">
        <v>2493</v>
      </c>
    </row>
    <row r="2497" spans="7:7" x14ac:dyDescent="0.25">
      <c r="G2497" s="20">
        <v>2494</v>
      </c>
    </row>
    <row r="2498" spans="7:7" x14ac:dyDescent="0.25">
      <c r="G2498" s="20">
        <v>2495</v>
      </c>
    </row>
    <row r="2499" spans="7:7" x14ac:dyDescent="0.25">
      <c r="G2499" s="20">
        <v>2496</v>
      </c>
    </row>
    <row r="2500" spans="7:7" x14ac:dyDescent="0.25">
      <c r="G2500" s="20">
        <v>2497</v>
      </c>
    </row>
    <row r="2501" spans="7:7" x14ac:dyDescent="0.25">
      <c r="G2501" s="20">
        <v>2498</v>
      </c>
    </row>
    <row r="2502" spans="7:7" x14ac:dyDescent="0.25">
      <c r="G2502" s="20">
        <v>2499</v>
      </c>
    </row>
    <row r="2503" spans="7:7" x14ac:dyDescent="0.25">
      <c r="G2503" s="20">
        <v>2500</v>
      </c>
    </row>
    <row r="2504" spans="7:7" x14ac:dyDescent="0.25">
      <c r="G2504" s="20">
        <v>2501</v>
      </c>
    </row>
    <row r="2505" spans="7:7" x14ac:dyDescent="0.25">
      <c r="G2505" s="20">
        <v>2502</v>
      </c>
    </row>
    <row r="2506" spans="7:7" x14ac:dyDescent="0.25">
      <c r="G2506" s="20">
        <v>2503</v>
      </c>
    </row>
    <row r="2507" spans="7:7" x14ac:dyDescent="0.25">
      <c r="G2507" s="20">
        <v>2504</v>
      </c>
    </row>
    <row r="2508" spans="7:7" x14ac:dyDescent="0.25">
      <c r="G2508" s="20">
        <v>2505</v>
      </c>
    </row>
    <row r="2509" spans="7:7" x14ac:dyDescent="0.25">
      <c r="G2509" s="20">
        <v>2506</v>
      </c>
    </row>
    <row r="2510" spans="7:7" x14ac:dyDescent="0.25">
      <c r="G2510" s="20">
        <v>2507</v>
      </c>
    </row>
    <row r="2511" spans="7:7" x14ac:dyDescent="0.25">
      <c r="G2511" s="20">
        <v>2508</v>
      </c>
    </row>
    <row r="2512" spans="7:7" x14ac:dyDescent="0.25">
      <c r="G2512" s="20">
        <v>2509</v>
      </c>
    </row>
    <row r="2513" spans="7:7" x14ac:dyDescent="0.25">
      <c r="G2513" s="20">
        <v>2510</v>
      </c>
    </row>
    <row r="2514" spans="7:7" x14ac:dyDescent="0.25">
      <c r="G2514" s="20">
        <v>2511</v>
      </c>
    </row>
    <row r="2515" spans="7:7" x14ac:dyDescent="0.25">
      <c r="G2515" s="20">
        <v>2512</v>
      </c>
    </row>
    <row r="2516" spans="7:7" x14ac:dyDescent="0.25">
      <c r="G2516" s="20">
        <v>2513</v>
      </c>
    </row>
    <row r="2517" spans="7:7" x14ac:dyDescent="0.25">
      <c r="G2517" s="20">
        <v>2514</v>
      </c>
    </row>
    <row r="2518" spans="7:7" x14ac:dyDescent="0.25">
      <c r="G2518" s="20">
        <v>2515</v>
      </c>
    </row>
    <row r="2519" spans="7:7" x14ac:dyDescent="0.25">
      <c r="G2519" s="20">
        <v>2516</v>
      </c>
    </row>
    <row r="2520" spans="7:7" x14ac:dyDescent="0.25">
      <c r="G2520" s="20">
        <v>2517</v>
      </c>
    </row>
    <row r="2521" spans="7:7" x14ac:dyDescent="0.25">
      <c r="G2521" s="20">
        <v>2518</v>
      </c>
    </row>
    <row r="2522" spans="7:7" x14ac:dyDescent="0.25">
      <c r="G2522" s="20">
        <v>2519</v>
      </c>
    </row>
    <row r="2523" spans="7:7" x14ac:dyDescent="0.25">
      <c r="G2523" s="20">
        <v>2520</v>
      </c>
    </row>
    <row r="2524" spans="7:7" x14ac:dyDescent="0.25">
      <c r="G2524" s="20">
        <v>2521</v>
      </c>
    </row>
    <row r="2525" spans="7:7" x14ac:dyDescent="0.25">
      <c r="G2525" s="20">
        <v>2522</v>
      </c>
    </row>
    <row r="2526" spans="7:7" x14ac:dyDescent="0.25">
      <c r="G2526" s="20">
        <v>2523</v>
      </c>
    </row>
    <row r="2527" spans="7:7" x14ac:dyDescent="0.25">
      <c r="G2527" s="20">
        <v>2524</v>
      </c>
    </row>
    <row r="2528" spans="7:7" x14ac:dyDescent="0.25">
      <c r="G2528" s="20">
        <v>2525</v>
      </c>
    </row>
    <row r="2529" spans="7:7" x14ac:dyDescent="0.25">
      <c r="G2529" s="20">
        <v>2526</v>
      </c>
    </row>
    <row r="2530" spans="7:7" x14ac:dyDescent="0.25">
      <c r="G2530" s="20">
        <v>2527</v>
      </c>
    </row>
    <row r="2531" spans="7:7" x14ac:dyDescent="0.25">
      <c r="G2531" s="20">
        <v>2528</v>
      </c>
    </row>
    <row r="2532" spans="7:7" x14ac:dyDescent="0.25">
      <c r="G2532" s="20">
        <v>2529</v>
      </c>
    </row>
    <row r="2533" spans="7:7" x14ac:dyDescent="0.25">
      <c r="G2533" s="20">
        <v>2530</v>
      </c>
    </row>
    <row r="2534" spans="7:7" x14ac:dyDescent="0.25">
      <c r="G2534" s="20">
        <v>2531</v>
      </c>
    </row>
    <row r="2535" spans="7:7" x14ac:dyDescent="0.25">
      <c r="G2535" s="20">
        <v>2532</v>
      </c>
    </row>
    <row r="2536" spans="7:7" x14ac:dyDescent="0.25">
      <c r="G2536" s="20">
        <v>2533</v>
      </c>
    </row>
    <row r="2537" spans="7:7" x14ac:dyDescent="0.25">
      <c r="G2537" s="20">
        <v>2534</v>
      </c>
    </row>
    <row r="2538" spans="7:7" x14ac:dyDescent="0.25">
      <c r="G2538" s="20">
        <v>2535</v>
      </c>
    </row>
    <row r="2539" spans="7:7" x14ac:dyDescent="0.25">
      <c r="G2539" s="20">
        <v>2536</v>
      </c>
    </row>
    <row r="2540" spans="7:7" x14ac:dyDescent="0.25">
      <c r="G2540" s="20">
        <v>2537</v>
      </c>
    </row>
    <row r="2541" spans="7:7" x14ac:dyDescent="0.25">
      <c r="G2541" s="20">
        <v>2538</v>
      </c>
    </row>
    <row r="2542" spans="7:7" x14ac:dyDescent="0.25">
      <c r="G2542" s="20">
        <v>2539</v>
      </c>
    </row>
    <row r="2543" spans="7:7" x14ac:dyDescent="0.25">
      <c r="G2543" s="20">
        <v>2540</v>
      </c>
    </row>
    <row r="2544" spans="7:7" x14ac:dyDescent="0.25">
      <c r="G2544" s="20">
        <v>2541</v>
      </c>
    </row>
    <row r="2545" spans="7:7" x14ac:dyDescent="0.25">
      <c r="G2545" s="20">
        <v>2542</v>
      </c>
    </row>
    <row r="2546" spans="7:7" x14ac:dyDescent="0.25">
      <c r="G2546" s="20">
        <v>2543</v>
      </c>
    </row>
    <row r="2547" spans="7:7" x14ac:dyDescent="0.25">
      <c r="G2547" s="20">
        <v>2544</v>
      </c>
    </row>
    <row r="2548" spans="7:7" x14ac:dyDescent="0.25">
      <c r="G2548" s="20">
        <v>2545</v>
      </c>
    </row>
    <row r="2549" spans="7:7" x14ac:dyDescent="0.25">
      <c r="G2549" s="20">
        <v>2546</v>
      </c>
    </row>
    <row r="2550" spans="7:7" x14ac:dyDescent="0.25">
      <c r="G2550" s="20">
        <v>2547</v>
      </c>
    </row>
    <row r="2551" spans="7:7" x14ac:dyDescent="0.25">
      <c r="G2551" s="20">
        <v>2548</v>
      </c>
    </row>
    <row r="2552" spans="7:7" x14ac:dyDescent="0.25">
      <c r="G2552" s="20">
        <v>2549</v>
      </c>
    </row>
    <row r="2553" spans="7:7" x14ac:dyDescent="0.25">
      <c r="G2553" s="20">
        <v>2550</v>
      </c>
    </row>
    <row r="2554" spans="7:7" x14ac:dyDescent="0.25">
      <c r="G2554" s="20">
        <v>2551</v>
      </c>
    </row>
    <row r="2555" spans="7:7" x14ac:dyDescent="0.25">
      <c r="G2555" s="20">
        <v>2552</v>
      </c>
    </row>
    <row r="2556" spans="7:7" x14ac:dyDescent="0.25">
      <c r="G2556" s="20">
        <v>2553</v>
      </c>
    </row>
    <row r="2557" spans="7:7" x14ac:dyDescent="0.25">
      <c r="G2557" s="20">
        <v>2554</v>
      </c>
    </row>
    <row r="2558" spans="7:7" x14ac:dyDescent="0.25">
      <c r="G2558" s="20">
        <v>2555</v>
      </c>
    </row>
    <row r="2559" spans="7:7" x14ac:dyDescent="0.25">
      <c r="G2559" s="20">
        <v>2556</v>
      </c>
    </row>
    <row r="2560" spans="7:7" x14ac:dyDescent="0.25">
      <c r="G2560" s="20">
        <v>2557</v>
      </c>
    </row>
    <row r="2561" spans="7:7" x14ac:dyDescent="0.25">
      <c r="G2561" s="20">
        <v>2558</v>
      </c>
    </row>
    <row r="2562" spans="7:7" x14ac:dyDescent="0.25">
      <c r="G2562" s="20">
        <v>2559</v>
      </c>
    </row>
    <row r="2563" spans="7:7" x14ac:dyDescent="0.25">
      <c r="G2563" s="20">
        <v>2560</v>
      </c>
    </row>
    <row r="2564" spans="7:7" x14ac:dyDescent="0.25">
      <c r="G2564" s="20">
        <v>2561</v>
      </c>
    </row>
    <row r="2565" spans="7:7" x14ac:dyDescent="0.25">
      <c r="G2565" s="20">
        <v>2562</v>
      </c>
    </row>
    <row r="2566" spans="7:7" x14ac:dyDescent="0.25">
      <c r="G2566" s="20">
        <v>2563</v>
      </c>
    </row>
    <row r="2567" spans="7:7" x14ac:dyDescent="0.25">
      <c r="G2567" s="20">
        <v>2564</v>
      </c>
    </row>
    <row r="2568" spans="7:7" x14ac:dyDescent="0.25">
      <c r="G2568" s="20">
        <v>2565</v>
      </c>
    </row>
    <row r="2569" spans="7:7" x14ac:dyDescent="0.25">
      <c r="G2569" s="20">
        <v>2566</v>
      </c>
    </row>
    <row r="2570" spans="7:7" x14ac:dyDescent="0.25">
      <c r="G2570" s="20">
        <v>2567</v>
      </c>
    </row>
    <row r="2571" spans="7:7" x14ac:dyDescent="0.25">
      <c r="G2571" s="20">
        <v>2568</v>
      </c>
    </row>
    <row r="2572" spans="7:7" x14ac:dyDescent="0.25">
      <c r="G2572" s="20">
        <v>2569</v>
      </c>
    </row>
    <row r="2573" spans="7:7" x14ac:dyDescent="0.25">
      <c r="G2573" s="20">
        <v>2570</v>
      </c>
    </row>
    <row r="2574" spans="7:7" x14ac:dyDescent="0.25">
      <c r="G2574" s="20">
        <v>2571</v>
      </c>
    </row>
    <row r="2575" spans="7:7" x14ac:dyDescent="0.25">
      <c r="G2575" s="20">
        <v>2572</v>
      </c>
    </row>
    <row r="2576" spans="7:7" x14ac:dyDescent="0.25">
      <c r="G2576" s="20">
        <v>2573</v>
      </c>
    </row>
    <row r="2577" spans="7:7" x14ac:dyDescent="0.25">
      <c r="G2577" s="20">
        <v>2574</v>
      </c>
    </row>
    <row r="2578" spans="7:7" x14ac:dyDescent="0.25">
      <c r="G2578" s="20">
        <v>2575</v>
      </c>
    </row>
    <row r="2579" spans="7:7" x14ac:dyDescent="0.25">
      <c r="G2579" s="20">
        <v>2576</v>
      </c>
    </row>
    <row r="2580" spans="7:7" x14ac:dyDescent="0.25">
      <c r="G2580" s="20">
        <v>2577</v>
      </c>
    </row>
    <row r="2581" spans="7:7" x14ac:dyDescent="0.25">
      <c r="G2581" s="20">
        <v>2578</v>
      </c>
    </row>
    <row r="2582" spans="7:7" x14ac:dyDescent="0.25">
      <c r="G2582" s="20">
        <v>2579</v>
      </c>
    </row>
    <row r="2583" spans="7:7" x14ac:dyDescent="0.25">
      <c r="G2583" s="20">
        <v>2580</v>
      </c>
    </row>
    <row r="2584" spans="7:7" x14ac:dyDescent="0.25">
      <c r="G2584" s="20">
        <v>2581</v>
      </c>
    </row>
    <row r="2585" spans="7:7" x14ac:dyDescent="0.25">
      <c r="G2585" s="20">
        <v>2582</v>
      </c>
    </row>
    <row r="2586" spans="7:7" x14ac:dyDescent="0.25">
      <c r="G2586" s="20">
        <v>2583</v>
      </c>
    </row>
    <row r="2587" spans="7:7" x14ac:dyDescent="0.25">
      <c r="G2587" s="20">
        <v>2584</v>
      </c>
    </row>
    <row r="2588" spans="7:7" x14ac:dyDescent="0.25">
      <c r="G2588" s="20">
        <v>2585</v>
      </c>
    </row>
    <row r="2589" spans="7:7" x14ac:dyDescent="0.25">
      <c r="G2589" s="20">
        <v>2586</v>
      </c>
    </row>
    <row r="2590" spans="7:7" x14ac:dyDescent="0.25">
      <c r="G2590" s="20">
        <v>2587</v>
      </c>
    </row>
    <row r="2591" spans="7:7" x14ac:dyDescent="0.25">
      <c r="G2591" s="20">
        <v>2588</v>
      </c>
    </row>
    <row r="2592" spans="7:7" x14ac:dyDescent="0.25">
      <c r="G2592" s="20">
        <v>2589</v>
      </c>
    </row>
    <row r="2593" spans="7:7" x14ac:dyDescent="0.25">
      <c r="G2593" s="20">
        <v>2590</v>
      </c>
    </row>
    <row r="2594" spans="7:7" x14ac:dyDescent="0.25">
      <c r="G2594" s="20">
        <v>2591</v>
      </c>
    </row>
    <row r="2595" spans="7:7" x14ac:dyDescent="0.25">
      <c r="G2595" s="20">
        <v>2592</v>
      </c>
    </row>
    <row r="2596" spans="7:7" x14ac:dyDescent="0.25">
      <c r="G2596" s="20">
        <v>2593</v>
      </c>
    </row>
    <row r="2597" spans="7:7" x14ac:dyDescent="0.25">
      <c r="G2597" s="20">
        <v>2594</v>
      </c>
    </row>
    <row r="2598" spans="7:7" x14ac:dyDescent="0.25">
      <c r="G2598" s="20">
        <v>2595</v>
      </c>
    </row>
    <row r="2599" spans="7:7" x14ac:dyDescent="0.25">
      <c r="G2599" s="20">
        <v>2596</v>
      </c>
    </row>
    <row r="2600" spans="7:7" x14ac:dyDescent="0.25">
      <c r="G2600" s="20">
        <v>2597</v>
      </c>
    </row>
    <row r="2601" spans="7:7" x14ac:dyDescent="0.25">
      <c r="G2601" s="20">
        <v>2598</v>
      </c>
    </row>
    <row r="2602" spans="7:7" x14ac:dyDescent="0.25">
      <c r="G2602" s="20">
        <v>2599</v>
      </c>
    </row>
    <row r="2603" spans="7:7" x14ac:dyDescent="0.25">
      <c r="G2603" s="20">
        <v>2600</v>
      </c>
    </row>
    <row r="2604" spans="7:7" x14ac:dyDescent="0.25">
      <c r="G2604" s="20">
        <v>2601</v>
      </c>
    </row>
    <row r="2605" spans="7:7" x14ac:dyDescent="0.25">
      <c r="G2605" s="20">
        <v>2602</v>
      </c>
    </row>
    <row r="2606" spans="7:7" x14ac:dyDescent="0.25">
      <c r="G2606" s="20">
        <v>2603</v>
      </c>
    </row>
    <row r="2607" spans="7:7" x14ac:dyDescent="0.25">
      <c r="G2607" s="20">
        <v>2604</v>
      </c>
    </row>
    <row r="2608" spans="7:7" x14ac:dyDescent="0.25">
      <c r="G2608" s="20">
        <v>2605</v>
      </c>
    </row>
    <row r="2609" spans="7:7" x14ac:dyDescent="0.25">
      <c r="G2609" s="20">
        <v>2606</v>
      </c>
    </row>
    <row r="2610" spans="7:7" x14ac:dyDescent="0.25">
      <c r="G2610" s="20">
        <v>2607</v>
      </c>
    </row>
    <row r="2611" spans="7:7" x14ac:dyDescent="0.25">
      <c r="G2611" s="20">
        <v>2608</v>
      </c>
    </row>
    <row r="2612" spans="7:7" x14ac:dyDescent="0.25">
      <c r="G2612" s="20">
        <v>2609</v>
      </c>
    </row>
    <row r="2613" spans="7:7" x14ac:dyDescent="0.25">
      <c r="G2613" s="20">
        <v>2610</v>
      </c>
    </row>
    <row r="2614" spans="7:7" x14ac:dyDescent="0.25">
      <c r="G2614" s="20">
        <v>2611</v>
      </c>
    </row>
    <row r="2615" spans="7:7" x14ac:dyDescent="0.25">
      <c r="G2615" s="20">
        <v>2612</v>
      </c>
    </row>
    <row r="2616" spans="7:7" x14ac:dyDescent="0.25">
      <c r="G2616" s="20">
        <v>2613</v>
      </c>
    </row>
    <row r="2617" spans="7:7" x14ac:dyDescent="0.25">
      <c r="G2617" s="20">
        <v>2614</v>
      </c>
    </row>
    <row r="2618" spans="7:7" x14ac:dyDescent="0.25">
      <c r="G2618" s="20">
        <v>2615</v>
      </c>
    </row>
    <row r="2619" spans="7:7" x14ac:dyDescent="0.25">
      <c r="G2619" s="20">
        <v>2616</v>
      </c>
    </row>
    <row r="2620" spans="7:7" x14ac:dyDescent="0.25">
      <c r="G2620" s="20">
        <v>2617</v>
      </c>
    </row>
    <row r="2621" spans="7:7" x14ac:dyDescent="0.25">
      <c r="G2621" s="20">
        <v>2618</v>
      </c>
    </row>
    <row r="2622" spans="7:7" x14ac:dyDescent="0.25">
      <c r="G2622" s="20">
        <v>2619</v>
      </c>
    </row>
    <row r="2623" spans="7:7" x14ac:dyDescent="0.25">
      <c r="G2623" s="20">
        <v>2620</v>
      </c>
    </row>
    <row r="2624" spans="7:7" x14ac:dyDescent="0.25">
      <c r="G2624" s="20">
        <v>2621</v>
      </c>
    </row>
    <row r="2625" spans="7:7" x14ac:dyDescent="0.25">
      <c r="G2625" s="20">
        <v>2622</v>
      </c>
    </row>
    <row r="2626" spans="7:7" x14ac:dyDescent="0.25">
      <c r="G2626" s="20">
        <v>2623</v>
      </c>
    </row>
    <row r="2627" spans="7:7" x14ac:dyDescent="0.25">
      <c r="G2627" s="20">
        <v>2624</v>
      </c>
    </row>
    <row r="2628" spans="7:7" x14ac:dyDescent="0.25">
      <c r="G2628" s="20">
        <v>2625</v>
      </c>
    </row>
    <row r="2629" spans="7:7" x14ac:dyDescent="0.25">
      <c r="G2629" s="20">
        <v>2626</v>
      </c>
    </row>
    <row r="2630" spans="7:7" x14ac:dyDescent="0.25">
      <c r="G2630" s="20">
        <v>2627</v>
      </c>
    </row>
    <row r="2631" spans="7:7" x14ac:dyDescent="0.25">
      <c r="G2631" s="20">
        <v>2628</v>
      </c>
    </row>
    <row r="2632" spans="7:7" x14ac:dyDescent="0.25">
      <c r="G2632" s="20">
        <v>2629</v>
      </c>
    </row>
    <row r="2633" spans="7:7" x14ac:dyDescent="0.25">
      <c r="G2633" s="20">
        <v>2630</v>
      </c>
    </row>
    <row r="2634" spans="7:7" x14ac:dyDescent="0.25">
      <c r="G2634" s="20">
        <v>2631</v>
      </c>
    </row>
    <row r="2635" spans="7:7" x14ac:dyDescent="0.25">
      <c r="G2635" s="20">
        <v>2632</v>
      </c>
    </row>
    <row r="2636" spans="7:7" x14ac:dyDescent="0.25">
      <c r="G2636" s="20">
        <v>2633</v>
      </c>
    </row>
    <row r="2637" spans="7:7" x14ac:dyDescent="0.25">
      <c r="G2637" s="20">
        <v>2634</v>
      </c>
    </row>
    <row r="2638" spans="7:7" x14ac:dyDescent="0.25">
      <c r="G2638" s="20">
        <v>2635</v>
      </c>
    </row>
    <row r="2639" spans="7:7" x14ac:dyDescent="0.25">
      <c r="G2639" s="20">
        <v>2636</v>
      </c>
    </row>
    <row r="2640" spans="7:7" x14ac:dyDescent="0.25">
      <c r="G2640" s="20">
        <v>2637</v>
      </c>
    </row>
    <row r="2641" spans="7:7" x14ac:dyDescent="0.25">
      <c r="G2641" s="20">
        <v>2638</v>
      </c>
    </row>
    <row r="2642" spans="7:7" x14ac:dyDescent="0.25">
      <c r="G2642" s="20">
        <v>2639</v>
      </c>
    </row>
    <row r="2643" spans="7:7" x14ac:dyDescent="0.25">
      <c r="G2643" s="20">
        <v>2640</v>
      </c>
    </row>
    <row r="2644" spans="7:7" x14ac:dyDescent="0.25">
      <c r="G2644" s="20">
        <v>2641</v>
      </c>
    </row>
    <row r="2645" spans="7:7" x14ac:dyDescent="0.25">
      <c r="G2645" s="20">
        <v>2642</v>
      </c>
    </row>
    <row r="2646" spans="7:7" x14ac:dyDescent="0.25">
      <c r="G2646" s="20">
        <v>2643</v>
      </c>
    </row>
    <row r="2647" spans="7:7" x14ac:dyDescent="0.25">
      <c r="G2647" s="20">
        <v>2644</v>
      </c>
    </row>
    <row r="2648" spans="7:7" x14ac:dyDescent="0.25">
      <c r="G2648" s="20">
        <v>2645</v>
      </c>
    </row>
    <row r="2649" spans="7:7" x14ac:dyDescent="0.25">
      <c r="G2649" s="20">
        <v>2646</v>
      </c>
    </row>
    <row r="2650" spans="7:7" x14ac:dyDescent="0.25">
      <c r="G2650" s="20">
        <v>2647</v>
      </c>
    </row>
    <row r="2651" spans="7:7" x14ac:dyDescent="0.25">
      <c r="G2651" s="20">
        <v>2648</v>
      </c>
    </row>
    <row r="2652" spans="7:7" x14ac:dyDescent="0.25">
      <c r="G2652" s="20">
        <v>2649</v>
      </c>
    </row>
    <row r="2653" spans="7:7" x14ac:dyDescent="0.25">
      <c r="G2653" s="20">
        <v>2650</v>
      </c>
    </row>
    <row r="2654" spans="7:7" x14ac:dyDescent="0.25">
      <c r="G2654" s="20">
        <v>2651</v>
      </c>
    </row>
    <row r="2655" spans="7:7" x14ac:dyDescent="0.25">
      <c r="G2655" s="20">
        <v>2652</v>
      </c>
    </row>
    <row r="2656" spans="7:7" x14ac:dyDescent="0.25">
      <c r="G2656" s="20">
        <v>2653</v>
      </c>
    </row>
    <row r="2657" spans="7:7" x14ac:dyDescent="0.25">
      <c r="G2657" s="20">
        <v>2654</v>
      </c>
    </row>
    <row r="2658" spans="7:7" x14ac:dyDescent="0.25">
      <c r="G2658" s="20">
        <v>2655</v>
      </c>
    </row>
    <row r="2659" spans="7:7" x14ac:dyDescent="0.25">
      <c r="G2659" s="20">
        <v>2656</v>
      </c>
    </row>
    <row r="2660" spans="7:7" x14ac:dyDescent="0.25">
      <c r="G2660" s="20">
        <v>2657</v>
      </c>
    </row>
    <row r="2661" spans="7:7" x14ac:dyDescent="0.25">
      <c r="G2661" s="20">
        <v>2658</v>
      </c>
    </row>
    <row r="2662" spans="7:7" x14ac:dyDescent="0.25">
      <c r="G2662" s="20">
        <v>2659</v>
      </c>
    </row>
    <row r="2663" spans="7:7" x14ac:dyDescent="0.25">
      <c r="G2663" s="20">
        <v>2660</v>
      </c>
    </row>
    <row r="2664" spans="7:7" x14ac:dyDescent="0.25">
      <c r="G2664" s="20">
        <v>2661</v>
      </c>
    </row>
    <row r="2665" spans="7:7" x14ac:dyDescent="0.25">
      <c r="G2665" s="20">
        <v>2662</v>
      </c>
    </row>
    <row r="2666" spans="7:7" x14ac:dyDescent="0.25">
      <c r="G2666" s="20">
        <v>2663</v>
      </c>
    </row>
    <row r="2667" spans="7:7" x14ac:dyDescent="0.25">
      <c r="G2667" s="20">
        <v>2664</v>
      </c>
    </row>
    <row r="2668" spans="7:7" x14ac:dyDescent="0.25">
      <c r="G2668" s="20">
        <v>2665</v>
      </c>
    </row>
    <row r="2669" spans="7:7" x14ac:dyDescent="0.25">
      <c r="G2669" s="20">
        <v>2666</v>
      </c>
    </row>
    <row r="2670" spans="7:7" x14ac:dyDescent="0.25">
      <c r="G2670" s="20">
        <v>2667</v>
      </c>
    </row>
    <row r="2671" spans="7:7" x14ac:dyDescent="0.25">
      <c r="G2671" s="20">
        <v>2668</v>
      </c>
    </row>
    <row r="2672" spans="7:7" x14ac:dyDescent="0.25">
      <c r="G2672" s="20">
        <v>2669</v>
      </c>
    </row>
    <row r="2673" spans="7:7" x14ac:dyDescent="0.25">
      <c r="G2673" s="20">
        <v>2670</v>
      </c>
    </row>
    <row r="2674" spans="7:7" x14ac:dyDescent="0.25">
      <c r="G2674" s="20">
        <v>2671</v>
      </c>
    </row>
    <row r="2675" spans="7:7" x14ac:dyDescent="0.25">
      <c r="G2675" s="20">
        <v>2672</v>
      </c>
    </row>
    <row r="2676" spans="7:7" x14ac:dyDescent="0.25">
      <c r="G2676" s="20">
        <v>2673</v>
      </c>
    </row>
    <row r="2677" spans="7:7" x14ac:dyDescent="0.25">
      <c r="G2677" s="20">
        <v>2674</v>
      </c>
    </row>
    <row r="2678" spans="7:7" x14ac:dyDescent="0.25">
      <c r="G2678" s="20">
        <v>2675</v>
      </c>
    </row>
    <row r="2679" spans="7:7" x14ac:dyDescent="0.25">
      <c r="G2679" s="20">
        <v>2676</v>
      </c>
    </row>
    <row r="2680" spans="7:7" x14ac:dyDescent="0.25">
      <c r="G2680" s="20">
        <v>2677</v>
      </c>
    </row>
    <row r="2681" spans="7:7" x14ac:dyDescent="0.25">
      <c r="G2681" s="20">
        <v>2678</v>
      </c>
    </row>
    <row r="2682" spans="7:7" x14ac:dyDescent="0.25">
      <c r="G2682" s="20">
        <v>2679</v>
      </c>
    </row>
    <row r="2683" spans="7:7" x14ac:dyDescent="0.25">
      <c r="G2683" s="20">
        <v>2680</v>
      </c>
    </row>
    <row r="2684" spans="7:7" x14ac:dyDescent="0.25">
      <c r="G2684" s="20">
        <v>2681</v>
      </c>
    </row>
    <row r="2685" spans="7:7" x14ac:dyDescent="0.25">
      <c r="G2685" s="20">
        <v>2682</v>
      </c>
    </row>
    <row r="2686" spans="7:7" x14ac:dyDescent="0.25">
      <c r="G2686" s="20">
        <v>2683</v>
      </c>
    </row>
    <row r="2687" spans="7:7" x14ac:dyDescent="0.25">
      <c r="G2687" s="20">
        <v>2684</v>
      </c>
    </row>
    <row r="2688" spans="7:7" x14ac:dyDescent="0.25">
      <c r="G2688" s="20">
        <v>2685</v>
      </c>
    </row>
    <row r="2689" spans="7:7" x14ac:dyDescent="0.25">
      <c r="G2689" s="20">
        <v>2686</v>
      </c>
    </row>
    <row r="2690" spans="7:7" x14ac:dyDescent="0.25">
      <c r="G2690" s="20">
        <v>2687</v>
      </c>
    </row>
    <row r="2691" spans="7:7" x14ac:dyDescent="0.25">
      <c r="G2691" s="20">
        <v>2688</v>
      </c>
    </row>
    <row r="2692" spans="7:7" x14ac:dyDescent="0.25">
      <c r="G2692" s="20">
        <v>2689</v>
      </c>
    </row>
    <row r="2693" spans="7:7" x14ac:dyDescent="0.25">
      <c r="G2693" s="20">
        <v>2690</v>
      </c>
    </row>
    <row r="2694" spans="7:7" x14ac:dyDescent="0.25">
      <c r="G2694" s="20">
        <v>2691</v>
      </c>
    </row>
    <row r="2695" spans="7:7" x14ac:dyDescent="0.25">
      <c r="G2695" s="20">
        <v>2692</v>
      </c>
    </row>
    <row r="2696" spans="7:7" x14ac:dyDescent="0.25">
      <c r="G2696" s="20">
        <v>2693</v>
      </c>
    </row>
    <row r="2697" spans="7:7" x14ac:dyDescent="0.25">
      <c r="G2697" s="20">
        <v>2694</v>
      </c>
    </row>
    <row r="2698" spans="7:7" x14ac:dyDescent="0.25">
      <c r="G2698" s="20">
        <v>2695</v>
      </c>
    </row>
    <row r="2699" spans="7:7" x14ac:dyDescent="0.25">
      <c r="G2699" s="20">
        <v>2696</v>
      </c>
    </row>
    <row r="2700" spans="7:7" x14ac:dyDescent="0.25">
      <c r="G2700" s="20">
        <v>2697</v>
      </c>
    </row>
    <row r="2701" spans="7:7" x14ac:dyDescent="0.25">
      <c r="G2701" s="20">
        <v>2698</v>
      </c>
    </row>
    <row r="2702" spans="7:7" x14ac:dyDescent="0.25">
      <c r="G2702" s="20">
        <v>2699</v>
      </c>
    </row>
    <row r="2703" spans="7:7" x14ac:dyDescent="0.25">
      <c r="G2703" s="20">
        <v>2700</v>
      </c>
    </row>
    <row r="2704" spans="7:7" x14ac:dyDescent="0.25">
      <c r="G2704" s="20">
        <v>2701</v>
      </c>
    </row>
    <row r="2705" spans="7:7" x14ac:dyDescent="0.25">
      <c r="G2705" s="20">
        <v>2702</v>
      </c>
    </row>
    <row r="2706" spans="7:7" x14ac:dyDescent="0.25">
      <c r="G2706" s="20">
        <v>2703</v>
      </c>
    </row>
    <row r="2707" spans="7:7" x14ac:dyDescent="0.25">
      <c r="G2707" s="20">
        <v>2704</v>
      </c>
    </row>
    <row r="2708" spans="7:7" x14ac:dyDescent="0.25">
      <c r="G2708" s="20">
        <v>2705</v>
      </c>
    </row>
    <row r="2709" spans="7:7" x14ac:dyDescent="0.25">
      <c r="G2709" s="20">
        <v>2706</v>
      </c>
    </row>
    <row r="2710" spans="7:7" x14ac:dyDescent="0.25">
      <c r="G2710" s="20">
        <v>2707</v>
      </c>
    </row>
    <row r="2711" spans="7:7" x14ac:dyDescent="0.25">
      <c r="G2711" s="20">
        <v>2708</v>
      </c>
    </row>
    <row r="2712" spans="7:7" x14ac:dyDescent="0.25">
      <c r="G2712" s="20">
        <v>2709</v>
      </c>
    </row>
    <row r="2713" spans="7:7" x14ac:dyDescent="0.25">
      <c r="G2713" s="20">
        <v>2710</v>
      </c>
    </row>
    <row r="2714" spans="7:7" x14ac:dyDescent="0.25">
      <c r="G2714" s="20">
        <v>2711</v>
      </c>
    </row>
    <row r="2715" spans="7:7" x14ac:dyDescent="0.25">
      <c r="G2715" s="20">
        <v>2712</v>
      </c>
    </row>
    <row r="2716" spans="7:7" x14ac:dyDescent="0.25">
      <c r="G2716" s="20">
        <v>2713</v>
      </c>
    </row>
    <row r="2717" spans="7:7" x14ac:dyDescent="0.25">
      <c r="G2717" s="20">
        <v>2714</v>
      </c>
    </row>
    <row r="2718" spans="7:7" x14ac:dyDescent="0.25">
      <c r="G2718" s="20">
        <v>2715</v>
      </c>
    </row>
    <row r="2719" spans="7:7" x14ac:dyDescent="0.25">
      <c r="G2719" s="20">
        <v>2716</v>
      </c>
    </row>
    <row r="2720" spans="7:7" x14ac:dyDescent="0.25">
      <c r="G2720" s="20">
        <v>2717</v>
      </c>
    </row>
    <row r="2721" spans="7:7" x14ac:dyDescent="0.25">
      <c r="G2721" s="20">
        <v>2718</v>
      </c>
    </row>
    <row r="2722" spans="7:7" x14ac:dyDescent="0.25">
      <c r="G2722" s="20">
        <v>2719</v>
      </c>
    </row>
    <row r="2723" spans="7:7" x14ac:dyDescent="0.25">
      <c r="G2723" s="20">
        <v>2720</v>
      </c>
    </row>
    <row r="2724" spans="7:7" x14ac:dyDescent="0.25">
      <c r="G2724" s="20">
        <v>2721</v>
      </c>
    </row>
    <row r="2725" spans="7:7" x14ac:dyDescent="0.25">
      <c r="G2725" s="20">
        <v>2722</v>
      </c>
    </row>
    <row r="2726" spans="7:7" x14ac:dyDescent="0.25">
      <c r="G2726" s="20">
        <v>2723</v>
      </c>
    </row>
    <row r="2727" spans="7:7" x14ac:dyDescent="0.25">
      <c r="G2727" s="20">
        <v>2724</v>
      </c>
    </row>
    <row r="2728" spans="7:7" x14ac:dyDescent="0.25">
      <c r="G2728" s="20">
        <v>2725</v>
      </c>
    </row>
    <row r="2729" spans="7:7" x14ac:dyDescent="0.25">
      <c r="G2729" s="20">
        <v>2726</v>
      </c>
    </row>
    <row r="2730" spans="7:7" x14ac:dyDescent="0.25">
      <c r="G2730" s="20">
        <v>2727</v>
      </c>
    </row>
    <row r="2731" spans="7:7" x14ac:dyDescent="0.25">
      <c r="G2731" s="20">
        <v>2728</v>
      </c>
    </row>
    <row r="2732" spans="7:7" x14ac:dyDescent="0.25">
      <c r="G2732" s="20">
        <v>2729</v>
      </c>
    </row>
    <row r="2733" spans="7:7" x14ac:dyDescent="0.25">
      <c r="G2733" s="20">
        <v>2730</v>
      </c>
    </row>
    <row r="2734" spans="7:7" x14ac:dyDescent="0.25">
      <c r="G2734" s="20">
        <v>2731</v>
      </c>
    </row>
    <row r="2735" spans="7:7" x14ac:dyDescent="0.25">
      <c r="G2735" s="20">
        <v>2732</v>
      </c>
    </row>
    <row r="2736" spans="7:7" x14ac:dyDescent="0.25">
      <c r="G2736" s="20">
        <v>2733</v>
      </c>
    </row>
    <row r="2737" spans="7:7" x14ac:dyDescent="0.25">
      <c r="G2737" s="20">
        <v>2734</v>
      </c>
    </row>
    <row r="2738" spans="7:7" x14ac:dyDescent="0.25">
      <c r="G2738" s="20">
        <v>2735</v>
      </c>
    </row>
    <row r="2739" spans="7:7" x14ac:dyDescent="0.25">
      <c r="G2739" s="20">
        <v>2736</v>
      </c>
    </row>
    <row r="2740" spans="7:7" x14ac:dyDescent="0.25">
      <c r="G2740" s="20">
        <v>2737</v>
      </c>
    </row>
    <row r="2741" spans="7:7" x14ac:dyDescent="0.25">
      <c r="G2741" s="20">
        <v>2738</v>
      </c>
    </row>
    <row r="2742" spans="7:7" x14ac:dyDescent="0.25">
      <c r="G2742" s="20">
        <v>2739</v>
      </c>
    </row>
    <row r="2743" spans="7:7" x14ac:dyDescent="0.25">
      <c r="G2743" s="20">
        <v>2740</v>
      </c>
    </row>
    <row r="2744" spans="7:7" x14ac:dyDescent="0.25">
      <c r="G2744" s="20">
        <v>2741</v>
      </c>
    </row>
    <row r="2745" spans="7:7" x14ac:dyDescent="0.25">
      <c r="G2745" s="20">
        <v>2742</v>
      </c>
    </row>
    <row r="2746" spans="7:7" x14ac:dyDescent="0.25">
      <c r="G2746" s="20">
        <v>2743</v>
      </c>
    </row>
    <row r="2747" spans="7:7" x14ac:dyDescent="0.25">
      <c r="G2747" s="20">
        <v>2744</v>
      </c>
    </row>
    <row r="2748" spans="7:7" x14ac:dyDescent="0.25">
      <c r="G2748" s="20">
        <v>2745</v>
      </c>
    </row>
    <row r="2749" spans="7:7" x14ac:dyDescent="0.25">
      <c r="G2749" s="20">
        <v>2746</v>
      </c>
    </row>
    <row r="2750" spans="7:7" x14ac:dyDescent="0.25">
      <c r="G2750" s="20">
        <v>2747</v>
      </c>
    </row>
    <row r="2751" spans="7:7" x14ac:dyDescent="0.25">
      <c r="G2751" s="20">
        <v>2748</v>
      </c>
    </row>
    <row r="2752" spans="7:7" x14ac:dyDescent="0.25">
      <c r="G2752" s="20">
        <v>2749</v>
      </c>
    </row>
    <row r="2753" spans="7:7" x14ac:dyDescent="0.25">
      <c r="G2753" s="20">
        <v>2750</v>
      </c>
    </row>
    <row r="2754" spans="7:7" x14ac:dyDescent="0.25">
      <c r="G2754" s="20">
        <v>2751</v>
      </c>
    </row>
    <row r="2755" spans="7:7" x14ac:dyDescent="0.25">
      <c r="G2755" s="20">
        <v>2752</v>
      </c>
    </row>
    <row r="2756" spans="7:7" x14ac:dyDescent="0.25">
      <c r="G2756" s="20">
        <v>2753</v>
      </c>
    </row>
    <row r="2757" spans="7:7" x14ac:dyDescent="0.25">
      <c r="G2757" s="20">
        <v>2754</v>
      </c>
    </row>
    <row r="2758" spans="7:7" x14ac:dyDescent="0.25">
      <c r="G2758" s="20">
        <v>2755</v>
      </c>
    </row>
    <row r="2759" spans="7:7" x14ac:dyDescent="0.25">
      <c r="G2759" s="20">
        <v>2756</v>
      </c>
    </row>
    <row r="2760" spans="7:7" x14ac:dyDescent="0.25">
      <c r="G2760" s="20">
        <v>2757</v>
      </c>
    </row>
    <row r="2761" spans="7:7" x14ac:dyDescent="0.25">
      <c r="G2761" s="20">
        <v>2758</v>
      </c>
    </row>
    <row r="2762" spans="7:7" x14ac:dyDescent="0.25">
      <c r="G2762" s="20">
        <v>2759</v>
      </c>
    </row>
    <row r="2763" spans="7:7" x14ac:dyDescent="0.25">
      <c r="G2763" s="20">
        <v>2760</v>
      </c>
    </row>
    <row r="2764" spans="7:7" x14ac:dyDescent="0.25">
      <c r="G2764" s="20">
        <v>2761</v>
      </c>
    </row>
    <row r="2765" spans="7:7" x14ac:dyDescent="0.25">
      <c r="G2765" s="20">
        <v>2762</v>
      </c>
    </row>
    <row r="2766" spans="7:7" x14ac:dyDescent="0.25">
      <c r="G2766" s="20">
        <v>2763</v>
      </c>
    </row>
    <row r="2767" spans="7:7" x14ac:dyDescent="0.25">
      <c r="G2767" s="20">
        <v>2764</v>
      </c>
    </row>
    <row r="2768" spans="7:7" x14ac:dyDescent="0.25">
      <c r="G2768" s="20">
        <v>2765</v>
      </c>
    </row>
    <row r="2769" spans="7:7" x14ac:dyDescent="0.25">
      <c r="G2769" s="20">
        <v>2766</v>
      </c>
    </row>
    <row r="2770" spans="7:7" x14ac:dyDescent="0.25">
      <c r="G2770" s="20">
        <v>2767</v>
      </c>
    </row>
    <row r="2771" spans="7:7" x14ac:dyDescent="0.25">
      <c r="G2771" s="20">
        <v>2768</v>
      </c>
    </row>
    <row r="2772" spans="7:7" x14ac:dyDescent="0.25">
      <c r="G2772" s="20">
        <v>2769</v>
      </c>
    </row>
    <row r="2773" spans="7:7" x14ac:dyDescent="0.25">
      <c r="G2773" s="20">
        <v>2770</v>
      </c>
    </row>
    <row r="2774" spans="7:7" x14ac:dyDescent="0.25">
      <c r="G2774" s="20">
        <v>2771</v>
      </c>
    </row>
    <row r="2775" spans="7:7" x14ac:dyDescent="0.25">
      <c r="G2775" s="20">
        <v>2772</v>
      </c>
    </row>
    <row r="2776" spans="7:7" x14ac:dyDescent="0.25">
      <c r="G2776" s="20">
        <v>2773</v>
      </c>
    </row>
    <row r="2777" spans="7:7" x14ac:dyDescent="0.25">
      <c r="G2777" s="20">
        <v>2774</v>
      </c>
    </row>
    <row r="2778" spans="7:7" x14ac:dyDescent="0.25">
      <c r="G2778" s="20">
        <v>2775</v>
      </c>
    </row>
    <row r="2779" spans="7:7" x14ac:dyDescent="0.25">
      <c r="G2779" s="20">
        <v>2776</v>
      </c>
    </row>
    <row r="2780" spans="7:7" x14ac:dyDescent="0.25">
      <c r="G2780" s="20">
        <v>2777</v>
      </c>
    </row>
    <row r="2781" spans="7:7" x14ac:dyDescent="0.25">
      <c r="G2781" s="20">
        <v>2778</v>
      </c>
    </row>
    <row r="2782" spans="7:7" x14ac:dyDescent="0.25">
      <c r="G2782" s="20">
        <v>2779</v>
      </c>
    </row>
    <row r="2783" spans="7:7" x14ac:dyDescent="0.25">
      <c r="G2783" s="20">
        <v>2780</v>
      </c>
    </row>
    <row r="2784" spans="7:7" x14ac:dyDescent="0.25">
      <c r="G2784" s="20">
        <v>2781</v>
      </c>
    </row>
    <row r="2785" spans="7:7" x14ac:dyDescent="0.25">
      <c r="G2785" s="20">
        <v>2782</v>
      </c>
    </row>
    <row r="2786" spans="7:7" x14ac:dyDescent="0.25">
      <c r="G2786" s="20">
        <v>2783</v>
      </c>
    </row>
    <row r="2787" spans="7:7" x14ac:dyDescent="0.25">
      <c r="G2787" s="20">
        <v>2784</v>
      </c>
    </row>
    <row r="2788" spans="7:7" x14ac:dyDescent="0.25">
      <c r="G2788" s="20">
        <v>2785</v>
      </c>
    </row>
    <row r="2789" spans="7:7" x14ac:dyDescent="0.25">
      <c r="G2789" s="20">
        <v>2786</v>
      </c>
    </row>
    <row r="2790" spans="7:7" x14ac:dyDescent="0.25">
      <c r="G2790" s="20">
        <v>2787</v>
      </c>
    </row>
    <row r="2791" spans="7:7" x14ac:dyDescent="0.25">
      <c r="G2791" s="20">
        <v>2788</v>
      </c>
    </row>
    <row r="2792" spans="7:7" x14ac:dyDescent="0.25">
      <c r="G2792" s="20">
        <v>2789</v>
      </c>
    </row>
    <row r="2793" spans="7:7" x14ac:dyDescent="0.25">
      <c r="G2793" s="20">
        <v>2790</v>
      </c>
    </row>
    <row r="2794" spans="7:7" x14ac:dyDescent="0.25">
      <c r="G2794" s="20">
        <v>2791</v>
      </c>
    </row>
    <row r="2795" spans="7:7" x14ac:dyDescent="0.25">
      <c r="G2795" s="20">
        <v>2792</v>
      </c>
    </row>
    <row r="2796" spans="7:7" x14ac:dyDescent="0.25">
      <c r="G2796" s="20">
        <v>2793</v>
      </c>
    </row>
    <row r="2797" spans="7:7" x14ac:dyDescent="0.25">
      <c r="G2797" s="20">
        <v>2794</v>
      </c>
    </row>
    <row r="2798" spans="7:7" x14ac:dyDescent="0.25">
      <c r="G2798" s="20">
        <v>2795</v>
      </c>
    </row>
    <row r="2799" spans="7:7" x14ac:dyDescent="0.25">
      <c r="G2799" s="20">
        <v>2796</v>
      </c>
    </row>
    <row r="2800" spans="7:7" x14ac:dyDescent="0.25">
      <c r="G2800" s="20">
        <v>2797</v>
      </c>
    </row>
    <row r="2801" spans="7:7" x14ac:dyDescent="0.25">
      <c r="G2801" s="20">
        <v>2798</v>
      </c>
    </row>
    <row r="2802" spans="7:7" x14ac:dyDescent="0.25">
      <c r="G2802" s="20">
        <v>2799</v>
      </c>
    </row>
    <row r="2803" spans="7:7" x14ac:dyDescent="0.25">
      <c r="G2803" s="20">
        <v>2800</v>
      </c>
    </row>
    <row r="2804" spans="7:7" x14ac:dyDescent="0.25">
      <c r="G2804" s="20">
        <v>2801</v>
      </c>
    </row>
    <row r="2805" spans="7:7" x14ac:dyDescent="0.25">
      <c r="G2805" s="20">
        <v>2802</v>
      </c>
    </row>
    <row r="2806" spans="7:7" x14ac:dyDescent="0.25">
      <c r="G2806" s="20">
        <v>2803</v>
      </c>
    </row>
    <row r="2807" spans="7:7" x14ac:dyDescent="0.25">
      <c r="G2807" s="20">
        <v>2804</v>
      </c>
    </row>
    <row r="2808" spans="7:7" x14ac:dyDescent="0.25">
      <c r="G2808" s="20">
        <v>2805</v>
      </c>
    </row>
    <row r="2809" spans="7:7" x14ac:dyDescent="0.25">
      <c r="G2809" s="20">
        <v>2806</v>
      </c>
    </row>
    <row r="2810" spans="7:7" x14ac:dyDescent="0.25">
      <c r="G2810" s="20">
        <v>2807</v>
      </c>
    </row>
    <row r="2811" spans="7:7" x14ac:dyDescent="0.25">
      <c r="G2811" s="20">
        <v>2808</v>
      </c>
    </row>
    <row r="2812" spans="7:7" x14ac:dyDescent="0.25">
      <c r="G2812" s="20">
        <v>2809</v>
      </c>
    </row>
    <row r="2813" spans="7:7" x14ac:dyDescent="0.25">
      <c r="G2813" s="20">
        <v>2810</v>
      </c>
    </row>
    <row r="2814" spans="7:7" x14ac:dyDescent="0.25">
      <c r="G2814" s="20">
        <v>2811</v>
      </c>
    </row>
    <row r="2815" spans="7:7" x14ac:dyDescent="0.25">
      <c r="G2815" s="20">
        <v>2812</v>
      </c>
    </row>
    <row r="2816" spans="7:7" x14ac:dyDescent="0.25">
      <c r="G2816" s="20">
        <v>2813</v>
      </c>
    </row>
    <row r="2817" spans="7:7" x14ac:dyDescent="0.25">
      <c r="G2817" s="20">
        <v>2814</v>
      </c>
    </row>
    <row r="2818" spans="7:7" x14ac:dyDescent="0.25">
      <c r="G2818" s="20">
        <v>2815</v>
      </c>
    </row>
    <row r="2819" spans="7:7" x14ac:dyDescent="0.25">
      <c r="G2819" s="20">
        <v>2816</v>
      </c>
    </row>
    <row r="2820" spans="7:7" x14ac:dyDescent="0.25">
      <c r="G2820" s="20">
        <v>2817</v>
      </c>
    </row>
    <row r="2821" spans="7:7" x14ac:dyDescent="0.25">
      <c r="G2821" s="20">
        <v>2818</v>
      </c>
    </row>
    <row r="2822" spans="7:7" x14ac:dyDescent="0.25">
      <c r="G2822" s="20">
        <v>2819</v>
      </c>
    </row>
    <row r="2823" spans="7:7" x14ac:dyDescent="0.25">
      <c r="G2823" s="20">
        <v>2820</v>
      </c>
    </row>
    <row r="2824" spans="7:7" x14ac:dyDescent="0.25">
      <c r="G2824" s="20">
        <v>2821</v>
      </c>
    </row>
    <row r="2825" spans="7:7" x14ac:dyDescent="0.25">
      <c r="G2825" s="20">
        <v>2822</v>
      </c>
    </row>
    <row r="2826" spans="7:7" x14ac:dyDescent="0.25">
      <c r="G2826" s="20">
        <v>2823</v>
      </c>
    </row>
    <row r="2827" spans="7:7" x14ac:dyDescent="0.25">
      <c r="G2827" s="20">
        <v>2824</v>
      </c>
    </row>
    <row r="2828" spans="7:7" x14ac:dyDescent="0.25">
      <c r="G2828" s="20">
        <v>2825</v>
      </c>
    </row>
    <row r="2829" spans="7:7" x14ac:dyDescent="0.25">
      <c r="G2829" s="20">
        <v>2826</v>
      </c>
    </row>
    <row r="2830" spans="7:7" x14ac:dyDescent="0.25">
      <c r="G2830" s="20">
        <v>2827</v>
      </c>
    </row>
    <row r="2831" spans="7:7" x14ac:dyDescent="0.25">
      <c r="G2831" s="20">
        <v>2828</v>
      </c>
    </row>
    <row r="2832" spans="7:7" x14ac:dyDescent="0.25">
      <c r="G2832" s="20">
        <v>2829</v>
      </c>
    </row>
    <row r="2833" spans="7:7" x14ac:dyDescent="0.25">
      <c r="G2833" s="20">
        <v>2830</v>
      </c>
    </row>
    <row r="2834" spans="7:7" x14ac:dyDescent="0.25">
      <c r="G2834" s="20">
        <v>2831</v>
      </c>
    </row>
    <row r="2835" spans="7:7" x14ac:dyDescent="0.25">
      <c r="G2835" s="20">
        <v>2832</v>
      </c>
    </row>
    <row r="2836" spans="7:7" x14ac:dyDescent="0.25">
      <c r="G2836" s="20">
        <v>2833</v>
      </c>
    </row>
    <row r="2837" spans="7:7" x14ac:dyDescent="0.25">
      <c r="G2837" s="20">
        <v>2834</v>
      </c>
    </row>
    <row r="2838" spans="7:7" x14ac:dyDescent="0.25">
      <c r="G2838" s="20">
        <v>2835</v>
      </c>
    </row>
    <row r="2839" spans="7:7" x14ac:dyDescent="0.25">
      <c r="G2839" s="20">
        <v>2836</v>
      </c>
    </row>
    <row r="2840" spans="7:7" x14ac:dyDescent="0.25">
      <c r="G2840" s="20">
        <v>2837</v>
      </c>
    </row>
    <row r="2841" spans="7:7" x14ac:dyDescent="0.25">
      <c r="G2841" s="20">
        <v>2838</v>
      </c>
    </row>
    <row r="2842" spans="7:7" x14ac:dyDescent="0.25">
      <c r="G2842" s="20">
        <v>2839</v>
      </c>
    </row>
    <row r="2843" spans="7:7" x14ac:dyDescent="0.25">
      <c r="G2843" s="20">
        <v>2840</v>
      </c>
    </row>
    <row r="2844" spans="7:7" x14ac:dyDescent="0.25">
      <c r="G2844" s="20">
        <v>2841</v>
      </c>
    </row>
    <row r="2845" spans="7:7" x14ac:dyDescent="0.25">
      <c r="G2845" s="20">
        <v>2842</v>
      </c>
    </row>
    <row r="2846" spans="7:7" x14ac:dyDescent="0.25">
      <c r="G2846" s="20">
        <v>2843</v>
      </c>
    </row>
    <row r="2847" spans="7:7" x14ac:dyDescent="0.25">
      <c r="G2847" s="20">
        <v>2844</v>
      </c>
    </row>
    <row r="2848" spans="7:7" x14ac:dyDescent="0.25">
      <c r="G2848" s="20">
        <v>2845</v>
      </c>
    </row>
    <row r="2849" spans="7:7" x14ac:dyDescent="0.25">
      <c r="G2849" s="20">
        <v>2846</v>
      </c>
    </row>
    <row r="2850" spans="7:7" x14ac:dyDescent="0.25">
      <c r="G2850" s="20">
        <v>2847</v>
      </c>
    </row>
    <row r="2851" spans="7:7" x14ac:dyDescent="0.25">
      <c r="G2851" s="20">
        <v>2848</v>
      </c>
    </row>
    <row r="2852" spans="7:7" x14ac:dyDescent="0.25">
      <c r="G2852" s="20">
        <v>2849</v>
      </c>
    </row>
    <row r="2853" spans="7:7" x14ac:dyDescent="0.25">
      <c r="G2853" s="20">
        <v>2850</v>
      </c>
    </row>
    <row r="2854" spans="7:7" x14ac:dyDescent="0.25">
      <c r="G2854" s="20">
        <v>2851</v>
      </c>
    </row>
    <row r="2855" spans="7:7" x14ac:dyDescent="0.25">
      <c r="G2855" s="20">
        <v>2852</v>
      </c>
    </row>
    <row r="2856" spans="7:7" x14ac:dyDescent="0.25">
      <c r="G2856" s="20">
        <v>2853</v>
      </c>
    </row>
    <row r="2857" spans="7:7" x14ac:dyDescent="0.25">
      <c r="G2857" s="20">
        <v>2854</v>
      </c>
    </row>
    <row r="2858" spans="7:7" x14ac:dyDescent="0.25">
      <c r="G2858" s="20">
        <v>2855</v>
      </c>
    </row>
    <row r="2859" spans="7:7" x14ac:dyDescent="0.25">
      <c r="G2859" s="20">
        <v>2856</v>
      </c>
    </row>
    <row r="2860" spans="7:7" x14ac:dyDescent="0.25">
      <c r="G2860" s="20">
        <v>2857</v>
      </c>
    </row>
    <row r="2861" spans="7:7" x14ac:dyDescent="0.25">
      <c r="G2861" s="20">
        <v>2858</v>
      </c>
    </row>
    <row r="2862" spans="7:7" x14ac:dyDescent="0.25">
      <c r="G2862" s="20">
        <v>2859</v>
      </c>
    </row>
    <row r="2863" spans="7:7" x14ac:dyDescent="0.25">
      <c r="G2863" s="20">
        <v>2860</v>
      </c>
    </row>
    <row r="2864" spans="7:7" x14ac:dyDescent="0.25">
      <c r="G2864" s="20">
        <v>2861</v>
      </c>
    </row>
    <row r="2865" spans="7:7" x14ac:dyDescent="0.25">
      <c r="G2865" s="20">
        <v>2862</v>
      </c>
    </row>
    <row r="2866" spans="7:7" x14ac:dyDescent="0.25">
      <c r="G2866" s="20">
        <v>2863</v>
      </c>
    </row>
    <row r="2867" spans="7:7" x14ac:dyDescent="0.25">
      <c r="G2867" s="20">
        <v>2864</v>
      </c>
    </row>
    <row r="2868" spans="7:7" x14ac:dyDescent="0.25">
      <c r="G2868" s="20">
        <v>2865</v>
      </c>
    </row>
    <row r="2869" spans="7:7" x14ac:dyDescent="0.25">
      <c r="G2869" s="20">
        <v>2866</v>
      </c>
    </row>
    <row r="2870" spans="7:7" x14ac:dyDescent="0.25">
      <c r="G2870" s="20">
        <v>2867</v>
      </c>
    </row>
    <row r="2871" spans="7:7" x14ac:dyDescent="0.25">
      <c r="G2871" s="20">
        <v>2868</v>
      </c>
    </row>
    <row r="2872" spans="7:7" x14ac:dyDescent="0.25">
      <c r="G2872" s="20">
        <v>2869</v>
      </c>
    </row>
    <row r="2873" spans="7:7" x14ac:dyDescent="0.25">
      <c r="G2873" s="20">
        <v>2870</v>
      </c>
    </row>
    <row r="2874" spans="7:7" x14ac:dyDescent="0.25">
      <c r="G2874" s="20">
        <v>2871</v>
      </c>
    </row>
    <row r="2875" spans="7:7" x14ac:dyDescent="0.25">
      <c r="G2875" s="20">
        <v>2872</v>
      </c>
    </row>
    <row r="2876" spans="7:7" x14ac:dyDescent="0.25">
      <c r="G2876" s="20">
        <v>2873</v>
      </c>
    </row>
    <row r="2877" spans="7:7" x14ac:dyDescent="0.25">
      <c r="G2877" s="20">
        <v>2874</v>
      </c>
    </row>
    <row r="2878" spans="7:7" x14ac:dyDescent="0.25">
      <c r="G2878" s="20">
        <v>2875</v>
      </c>
    </row>
    <row r="2879" spans="7:7" x14ac:dyDescent="0.25">
      <c r="G2879" s="20">
        <v>2876</v>
      </c>
    </row>
    <row r="2880" spans="7:7" x14ac:dyDescent="0.25">
      <c r="G2880" s="20">
        <v>2877</v>
      </c>
    </row>
    <row r="2881" spans="7:7" x14ac:dyDescent="0.25">
      <c r="G2881" s="20">
        <v>2878</v>
      </c>
    </row>
    <row r="2882" spans="7:7" x14ac:dyDescent="0.25">
      <c r="G2882" s="20">
        <v>2879</v>
      </c>
    </row>
    <row r="2883" spans="7:7" x14ac:dyDescent="0.25">
      <c r="G2883" s="20">
        <v>2880</v>
      </c>
    </row>
    <row r="2884" spans="7:7" x14ac:dyDescent="0.25">
      <c r="G2884" s="20">
        <v>2881</v>
      </c>
    </row>
    <row r="2885" spans="7:7" x14ac:dyDescent="0.25">
      <c r="G2885" s="20">
        <v>2882</v>
      </c>
    </row>
    <row r="2886" spans="7:7" x14ac:dyDescent="0.25">
      <c r="G2886" s="20">
        <v>2883</v>
      </c>
    </row>
    <row r="2887" spans="7:7" x14ac:dyDescent="0.25">
      <c r="G2887" s="20">
        <v>2884</v>
      </c>
    </row>
    <row r="2888" spans="7:7" x14ac:dyDescent="0.25">
      <c r="G2888" s="20">
        <v>2885</v>
      </c>
    </row>
    <row r="2889" spans="7:7" x14ac:dyDescent="0.25">
      <c r="G2889" s="20">
        <v>2886</v>
      </c>
    </row>
    <row r="2890" spans="7:7" x14ac:dyDescent="0.25">
      <c r="G2890" s="20">
        <v>2887</v>
      </c>
    </row>
    <row r="2891" spans="7:7" x14ac:dyDescent="0.25">
      <c r="G2891" s="20">
        <v>2888</v>
      </c>
    </row>
    <row r="2892" spans="7:7" x14ac:dyDescent="0.25">
      <c r="G2892" s="20">
        <v>2889</v>
      </c>
    </row>
    <row r="2893" spans="7:7" x14ac:dyDescent="0.25">
      <c r="G2893" s="20">
        <v>2890</v>
      </c>
    </row>
    <row r="2894" spans="7:7" x14ac:dyDescent="0.25">
      <c r="G2894" s="20">
        <v>2891</v>
      </c>
    </row>
    <row r="2895" spans="7:7" x14ac:dyDescent="0.25">
      <c r="G2895" s="20">
        <v>2892</v>
      </c>
    </row>
    <row r="2896" spans="7:7" x14ac:dyDescent="0.25">
      <c r="G2896" s="20">
        <v>2893</v>
      </c>
    </row>
    <row r="2897" spans="7:7" x14ac:dyDescent="0.25">
      <c r="G2897" s="20">
        <v>2894</v>
      </c>
    </row>
    <row r="2898" spans="7:7" x14ac:dyDescent="0.25">
      <c r="G2898" s="20">
        <v>2895</v>
      </c>
    </row>
    <row r="2899" spans="7:7" x14ac:dyDescent="0.25">
      <c r="G2899" s="20">
        <v>2896</v>
      </c>
    </row>
    <row r="2900" spans="7:7" x14ac:dyDescent="0.25">
      <c r="G2900" s="20">
        <v>2897</v>
      </c>
    </row>
    <row r="2901" spans="7:7" x14ac:dyDescent="0.25">
      <c r="G2901" s="20">
        <v>2898</v>
      </c>
    </row>
    <row r="2902" spans="7:7" x14ac:dyDescent="0.25">
      <c r="G2902" s="20">
        <v>2899</v>
      </c>
    </row>
    <row r="2903" spans="7:7" x14ac:dyDescent="0.25">
      <c r="G2903" s="20">
        <v>2900</v>
      </c>
    </row>
    <row r="2904" spans="7:7" x14ac:dyDescent="0.25">
      <c r="G2904" s="20">
        <v>2901</v>
      </c>
    </row>
    <row r="2905" spans="7:7" x14ac:dyDescent="0.25">
      <c r="G2905" s="20">
        <v>2902</v>
      </c>
    </row>
    <row r="2906" spans="7:7" x14ac:dyDescent="0.25">
      <c r="G2906" s="20">
        <v>2903</v>
      </c>
    </row>
    <row r="2907" spans="7:7" x14ac:dyDescent="0.25">
      <c r="G2907" s="20">
        <v>2904</v>
      </c>
    </row>
    <row r="2908" spans="7:7" x14ac:dyDescent="0.25">
      <c r="G2908" s="20">
        <v>2905</v>
      </c>
    </row>
    <row r="2909" spans="7:7" x14ac:dyDescent="0.25">
      <c r="G2909" s="20">
        <v>2906</v>
      </c>
    </row>
    <row r="2910" spans="7:7" x14ac:dyDescent="0.25">
      <c r="G2910" s="20">
        <v>2907</v>
      </c>
    </row>
    <row r="2911" spans="7:7" x14ac:dyDescent="0.25">
      <c r="G2911" s="20">
        <v>2908</v>
      </c>
    </row>
    <row r="2912" spans="7:7" x14ac:dyDescent="0.25">
      <c r="G2912" s="20">
        <v>2909</v>
      </c>
    </row>
    <row r="2913" spans="7:7" x14ac:dyDescent="0.25">
      <c r="G2913" s="20">
        <v>2910</v>
      </c>
    </row>
    <row r="2914" spans="7:7" x14ac:dyDescent="0.25">
      <c r="G2914" s="20">
        <v>2911</v>
      </c>
    </row>
    <row r="2915" spans="7:7" x14ac:dyDescent="0.25">
      <c r="G2915" s="20">
        <v>2912</v>
      </c>
    </row>
    <row r="2916" spans="7:7" x14ac:dyDescent="0.25">
      <c r="G2916" s="20">
        <v>2913</v>
      </c>
    </row>
    <row r="2917" spans="7:7" x14ac:dyDescent="0.25">
      <c r="G2917" s="20">
        <v>2914</v>
      </c>
    </row>
    <row r="2918" spans="7:7" x14ac:dyDescent="0.25">
      <c r="G2918" s="20">
        <v>2915</v>
      </c>
    </row>
    <row r="2919" spans="7:7" x14ac:dyDescent="0.25">
      <c r="G2919" s="20">
        <v>2916</v>
      </c>
    </row>
    <row r="2920" spans="7:7" x14ac:dyDescent="0.25">
      <c r="G2920" s="20">
        <v>2917</v>
      </c>
    </row>
    <row r="2921" spans="7:7" x14ac:dyDescent="0.25">
      <c r="G2921" s="20">
        <v>2918</v>
      </c>
    </row>
    <row r="2922" spans="7:7" x14ac:dyDescent="0.25">
      <c r="G2922" s="20">
        <v>2919</v>
      </c>
    </row>
    <row r="2923" spans="7:7" x14ac:dyDescent="0.25">
      <c r="G2923" s="20">
        <v>2920</v>
      </c>
    </row>
    <row r="2924" spans="7:7" x14ac:dyDescent="0.25">
      <c r="G2924" s="20">
        <v>2921</v>
      </c>
    </row>
    <row r="2925" spans="7:7" x14ac:dyDescent="0.25">
      <c r="G2925" s="20">
        <v>2922</v>
      </c>
    </row>
    <row r="2926" spans="7:7" x14ac:dyDescent="0.25">
      <c r="G2926" s="20">
        <v>2923</v>
      </c>
    </row>
    <row r="2927" spans="7:7" x14ac:dyDescent="0.25">
      <c r="G2927" s="20">
        <v>2924</v>
      </c>
    </row>
    <row r="2928" spans="7:7" x14ac:dyDescent="0.25">
      <c r="G2928" s="20">
        <v>2925</v>
      </c>
    </row>
    <row r="2929" spans="7:7" x14ac:dyDescent="0.25">
      <c r="G2929" s="20">
        <v>2926</v>
      </c>
    </row>
    <row r="2930" spans="7:7" x14ac:dyDescent="0.25">
      <c r="G2930" s="20">
        <v>2927</v>
      </c>
    </row>
    <row r="2931" spans="7:7" x14ac:dyDescent="0.25">
      <c r="G2931" s="20">
        <v>2928</v>
      </c>
    </row>
    <row r="2932" spans="7:7" x14ac:dyDescent="0.25">
      <c r="G2932" s="20">
        <v>2929</v>
      </c>
    </row>
    <row r="2933" spans="7:7" x14ac:dyDescent="0.25">
      <c r="G2933" s="20">
        <v>2930</v>
      </c>
    </row>
    <row r="2934" spans="7:7" x14ac:dyDescent="0.25">
      <c r="G2934" s="20">
        <v>2931</v>
      </c>
    </row>
    <row r="2935" spans="7:7" x14ac:dyDescent="0.25">
      <c r="G2935" s="20">
        <v>2932</v>
      </c>
    </row>
    <row r="2936" spans="7:7" x14ac:dyDescent="0.25">
      <c r="G2936" s="20">
        <v>2933</v>
      </c>
    </row>
    <row r="2937" spans="7:7" x14ac:dyDescent="0.25">
      <c r="G2937" s="20">
        <v>2934</v>
      </c>
    </row>
    <row r="2938" spans="7:7" x14ac:dyDescent="0.25">
      <c r="G2938" s="20">
        <v>2935</v>
      </c>
    </row>
    <row r="2939" spans="7:7" x14ac:dyDescent="0.25">
      <c r="G2939" s="20">
        <v>2936</v>
      </c>
    </row>
    <row r="2940" spans="7:7" x14ac:dyDescent="0.25">
      <c r="G2940" s="20">
        <v>2937</v>
      </c>
    </row>
    <row r="2941" spans="7:7" x14ac:dyDescent="0.25">
      <c r="G2941" s="20">
        <v>2938</v>
      </c>
    </row>
    <row r="2942" spans="7:7" x14ac:dyDescent="0.25">
      <c r="G2942" s="20">
        <v>2939</v>
      </c>
    </row>
    <row r="2943" spans="7:7" x14ac:dyDescent="0.25">
      <c r="G2943" s="20">
        <v>2940</v>
      </c>
    </row>
    <row r="2944" spans="7:7" x14ac:dyDescent="0.25">
      <c r="G2944" s="20">
        <v>2941</v>
      </c>
    </row>
    <row r="2945" spans="7:7" x14ac:dyDescent="0.25">
      <c r="G2945" s="20">
        <v>2942</v>
      </c>
    </row>
    <row r="2946" spans="7:7" x14ac:dyDescent="0.25">
      <c r="G2946" s="20">
        <v>2943</v>
      </c>
    </row>
    <row r="2947" spans="7:7" x14ac:dyDescent="0.25">
      <c r="G2947" s="20">
        <v>2944</v>
      </c>
    </row>
    <row r="2948" spans="7:7" x14ac:dyDescent="0.25">
      <c r="G2948" s="20">
        <v>2945</v>
      </c>
    </row>
    <row r="2949" spans="7:7" x14ac:dyDescent="0.25">
      <c r="G2949" s="20">
        <v>2946</v>
      </c>
    </row>
    <row r="2950" spans="7:7" x14ac:dyDescent="0.25">
      <c r="G2950" s="20">
        <v>2947</v>
      </c>
    </row>
    <row r="2951" spans="7:7" x14ac:dyDescent="0.25">
      <c r="G2951" s="20">
        <v>2948</v>
      </c>
    </row>
    <row r="2952" spans="7:7" x14ac:dyDescent="0.25">
      <c r="G2952" s="20">
        <v>2949</v>
      </c>
    </row>
    <row r="2953" spans="7:7" x14ac:dyDescent="0.25">
      <c r="G2953" s="20">
        <v>2950</v>
      </c>
    </row>
    <row r="2954" spans="7:7" x14ac:dyDescent="0.25">
      <c r="G2954" s="20">
        <v>2951</v>
      </c>
    </row>
    <row r="2955" spans="7:7" x14ac:dyDescent="0.25">
      <c r="G2955" s="20">
        <v>2952</v>
      </c>
    </row>
    <row r="2956" spans="7:7" x14ac:dyDescent="0.25">
      <c r="G2956" s="20">
        <v>2953</v>
      </c>
    </row>
    <row r="2957" spans="7:7" x14ac:dyDescent="0.25">
      <c r="G2957" s="20">
        <v>2954</v>
      </c>
    </row>
    <row r="2958" spans="7:7" x14ac:dyDescent="0.25">
      <c r="G2958" s="20">
        <v>2955</v>
      </c>
    </row>
    <row r="2959" spans="7:7" x14ac:dyDescent="0.25">
      <c r="G2959" s="20">
        <v>2956</v>
      </c>
    </row>
    <row r="2960" spans="7:7" x14ac:dyDescent="0.25">
      <c r="G2960" s="20">
        <v>2957</v>
      </c>
    </row>
    <row r="2961" spans="7:7" x14ac:dyDescent="0.25">
      <c r="G2961" s="20">
        <v>2958</v>
      </c>
    </row>
    <row r="2962" spans="7:7" x14ac:dyDescent="0.25">
      <c r="G2962" s="20">
        <v>2959</v>
      </c>
    </row>
    <row r="2963" spans="7:7" x14ac:dyDescent="0.25">
      <c r="G2963" s="20">
        <v>2960</v>
      </c>
    </row>
    <row r="2964" spans="7:7" x14ac:dyDescent="0.25">
      <c r="G2964" s="20">
        <v>2961</v>
      </c>
    </row>
    <row r="2965" spans="7:7" x14ac:dyDescent="0.25">
      <c r="G2965" s="20">
        <v>2962</v>
      </c>
    </row>
    <row r="2966" spans="7:7" x14ac:dyDescent="0.25">
      <c r="G2966" s="20">
        <v>2963</v>
      </c>
    </row>
    <row r="2967" spans="7:7" x14ac:dyDescent="0.25">
      <c r="G2967" s="20">
        <v>2964</v>
      </c>
    </row>
    <row r="2968" spans="7:7" x14ac:dyDescent="0.25">
      <c r="G2968" s="20">
        <v>2965</v>
      </c>
    </row>
    <row r="2969" spans="7:7" x14ac:dyDescent="0.25">
      <c r="G2969" s="20">
        <v>2966</v>
      </c>
    </row>
    <row r="2970" spans="7:7" x14ac:dyDescent="0.25">
      <c r="G2970" s="20">
        <v>2967</v>
      </c>
    </row>
    <row r="2971" spans="7:7" x14ac:dyDescent="0.25">
      <c r="G2971" s="20">
        <v>2968</v>
      </c>
    </row>
    <row r="2972" spans="7:7" x14ac:dyDescent="0.25">
      <c r="G2972" s="20">
        <v>2969</v>
      </c>
    </row>
    <row r="2973" spans="7:7" x14ac:dyDescent="0.25">
      <c r="G2973" s="20">
        <v>2970</v>
      </c>
    </row>
    <row r="2974" spans="7:7" x14ac:dyDescent="0.25">
      <c r="G2974" s="20">
        <v>2971</v>
      </c>
    </row>
    <row r="2975" spans="7:7" x14ac:dyDescent="0.25">
      <c r="G2975" s="20">
        <v>2972</v>
      </c>
    </row>
    <row r="2976" spans="7:7" x14ac:dyDescent="0.25">
      <c r="G2976" s="20">
        <v>2973</v>
      </c>
    </row>
    <row r="2977" spans="7:7" x14ac:dyDescent="0.25">
      <c r="G2977" s="20">
        <v>2974</v>
      </c>
    </row>
    <row r="2978" spans="7:7" x14ac:dyDescent="0.25">
      <c r="G2978" s="20">
        <v>2975</v>
      </c>
    </row>
    <row r="2979" spans="7:7" x14ac:dyDescent="0.25">
      <c r="G2979" s="20">
        <v>2976</v>
      </c>
    </row>
    <row r="2980" spans="7:7" x14ac:dyDescent="0.25">
      <c r="G2980" s="20">
        <v>2977</v>
      </c>
    </row>
    <row r="2981" spans="7:7" x14ac:dyDescent="0.25">
      <c r="G2981" s="20">
        <v>2978</v>
      </c>
    </row>
    <row r="2982" spans="7:7" x14ac:dyDescent="0.25">
      <c r="G2982" s="20">
        <v>2979</v>
      </c>
    </row>
    <row r="2983" spans="7:7" x14ac:dyDescent="0.25">
      <c r="G2983" s="20">
        <v>2980</v>
      </c>
    </row>
    <row r="2984" spans="7:7" x14ac:dyDescent="0.25">
      <c r="G2984" s="20">
        <v>2981</v>
      </c>
    </row>
    <row r="2985" spans="7:7" x14ac:dyDescent="0.25">
      <c r="G2985" s="20">
        <v>2982</v>
      </c>
    </row>
    <row r="2986" spans="7:7" x14ac:dyDescent="0.25">
      <c r="G2986" s="20">
        <v>2983</v>
      </c>
    </row>
    <row r="2987" spans="7:7" x14ac:dyDescent="0.25">
      <c r="G2987" s="20">
        <v>2984</v>
      </c>
    </row>
    <row r="2988" spans="7:7" x14ac:dyDescent="0.25">
      <c r="G2988" s="20">
        <v>2985</v>
      </c>
    </row>
    <row r="2989" spans="7:7" x14ac:dyDescent="0.25">
      <c r="G2989" s="20">
        <v>2986</v>
      </c>
    </row>
    <row r="2990" spans="7:7" x14ac:dyDescent="0.25">
      <c r="G2990" s="20">
        <v>2987</v>
      </c>
    </row>
    <row r="2991" spans="7:7" x14ac:dyDescent="0.25">
      <c r="G2991" s="20">
        <v>2988</v>
      </c>
    </row>
    <row r="2992" spans="7:7" x14ac:dyDescent="0.25">
      <c r="G2992" s="20">
        <v>2989</v>
      </c>
    </row>
    <row r="2993" spans="7:7" x14ac:dyDescent="0.25">
      <c r="G2993" s="20">
        <v>2990</v>
      </c>
    </row>
    <row r="2994" spans="7:7" x14ac:dyDescent="0.25">
      <c r="G2994" s="20">
        <v>2991</v>
      </c>
    </row>
    <row r="2995" spans="7:7" x14ac:dyDescent="0.25">
      <c r="G2995" s="20">
        <v>2992</v>
      </c>
    </row>
    <row r="2996" spans="7:7" x14ac:dyDescent="0.25">
      <c r="G2996" s="20">
        <v>2993</v>
      </c>
    </row>
    <row r="2997" spans="7:7" x14ac:dyDescent="0.25">
      <c r="G2997" s="20">
        <v>2994</v>
      </c>
    </row>
    <row r="2998" spans="7:7" x14ac:dyDescent="0.25">
      <c r="G2998" s="20">
        <v>2995</v>
      </c>
    </row>
    <row r="2999" spans="7:7" x14ac:dyDescent="0.25">
      <c r="G2999" s="20">
        <v>2996</v>
      </c>
    </row>
    <row r="3000" spans="7:7" x14ac:dyDescent="0.25">
      <c r="G3000" s="20">
        <v>2997</v>
      </c>
    </row>
    <row r="3001" spans="7:7" x14ac:dyDescent="0.25">
      <c r="G3001" s="20">
        <v>2998</v>
      </c>
    </row>
    <row r="3002" spans="7:7" x14ac:dyDescent="0.25">
      <c r="G3002" s="20">
        <v>2999</v>
      </c>
    </row>
    <row r="3003" spans="7:7" x14ac:dyDescent="0.25">
      <c r="G3003" s="20">
        <v>3000</v>
      </c>
    </row>
    <row r="3004" spans="7:7" x14ac:dyDescent="0.25">
      <c r="G3004" s="20">
        <v>3001</v>
      </c>
    </row>
    <row r="3005" spans="7:7" x14ac:dyDescent="0.25">
      <c r="G3005" s="20">
        <v>3002</v>
      </c>
    </row>
    <row r="3006" spans="7:7" x14ac:dyDescent="0.25">
      <c r="G3006" s="20">
        <v>3003</v>
      </c>
    </row>
    <row r="3007" spans="7:7" x14ac:dyDescent="0.25">
      <c r="G3007" s="20">
        <v>3004</v>
      </c>
    </row>
    <row r="3008" spans="7:7" x14ac:dyDescent="0.25">
      <c r="G3008" s="20">
        <v>3005</v>
      </c>
    </row>
    <row r="3009" spans="7:7" x14ac:dyDescent="0.25">
      <c r="G3009" s="20">
        <v>3006</v>
      </c>
    </row>
    <row r="3010" spans="7:7" x14ac:dyDescent="0.25">
      <c r="G3010" s="20">
        <v>3007</v>
      </c>
    </row>
    <row r="3011" spans="7:7" x14ac:dyDescent="0.25">
      <c r="G3011" s="20">
        <v>3008</v>
      </c>
    </row>
    <row r="3012" spans="7:7" x14ac:dyDescent="0.25">
      <c r="G3012" s="20">
        <v>3009</v>
      </c>
    </row>
    <row r="3013" spans="7:7" x14ac:dyDescent="0.25">
      <c r="G3013" s="20">
        <v>3010</v>
      </c>
    </row>
    <row r="3014" spans="7:7" x14ac:dyDescent="0.25">
      <c r="G3014" s="20">
        <v>3011</v>
      </c>
    </row>
    <row r="3015" spans="7:7" x14ac:dyDescent="0.25">
      <c r="G3015" s="20">
        <v>3012</v>
      </c>
    </row>
    <row r="3016" spans="7:7" x14ac:dyDescent="0.25">
      <c r="G3016" s="20">
        <v>3013</v>
      </c>
    </row>
    <row r="3017" spans="7:7" x14ac:dyDescent="0.25">
      <c r="G3017" s="20">
        <v>3014</v>
      </c>
    </row>
    <row r="3018" spans="7:7" x14ac:dyDescent="0.25">
      <c r="G3018" s="20">
        <v>3015</v>
      </c>
    </row>
    <row r="3019" spans="7:7" x14ac:dyDescent="0.25">
      <c r="G3019" s="20">
        <v>3016</v>
      </c>
    </row>
    <row r="3020" spans="7:7" x14ac:dyDescent="0.25">
      <c r="G3020" s="20">
        <v>3017</v>
      </c>
    </row>
    <row r="3021" spans="7:7" x14ac:dyDescent="0.25">
      <c r="G3021" s="20">
        <v>3018</v>
      </c>
    </row>
    <row r="3022" spans="7:7" x14ac:dyDescent="0.25">
      <c r="G3022" s="20">
        <v>3019</v>
      </c>
    </row>
    <row r="3023" spans="7:7" x14ac:dyDescent="0.25">
      <c r="G3023" s="20">
        <v>3020</v>
      </c>
    </row>
    <row r="3024" spans="7:7" x14ac:dyDescent="0.25">
      <c r="G3024" s="20">
        <v>3021</v>
      </c>
    </row>
    <row r="3025" spans="7:7" x14ac:dyDescent="0.25">
      <c r="G3025" s="20">
        <v>3022</v>
      </c>
    </row>
    <row r="3026" spans="7:7" x14ac:dyDescent="0.25">
      <c r="G3026" s="20">
        <v>3023</v>
      </c>
    </row>
    <row r="3027" spans="7:7" x14ac:dyDescent="0.25">
      <c r="G3027" s="20">
        <v>3024</v>
      </c>
    </row>
    <row r="3028" spans="7:7" x14ac:dyDescent="0.25">
      <c r="G3028" s="20">
        <v>3025</v>
      </c>
    </row>
    <row r="3029" spans="7:7" x14ac:dyDescent="0.25">
      <c r="G3029" s="20">
        <v>3026</v>
      </c>
    </row>
    <row r="3030" spans="7:7" x14ac:dyDescent="0.25">
      <c r="G3030" s="20">
        <v>3027</v>
      </c>
    </row>
    <row r="3031" spans="7:7" x14ac:dyDescent="0.25">
      <c r="G3031" s="20">
        <v>3028</v>
      </c>
    </row>
    <row r="3032" spans="7:7" x14ac:dyDescent="0.25">
      <c r="G3032" s="20">
        <v>3029</v>
      </c>
    </row>
    <row r="3033" spans="7:7" x14ac:dyDescent="0.25">
      <c r="G3033" s="20">
        <v>3030</v>
      </c>
    </row>
    <row r="3034" spans="7:7" x14ac:dyDescent="0.25">
      <c r="G3034" s="20">
        <v>3031</v>
      </c>
    </row>
    <row r="3035" spans="7:7" x14ac:dyDescent="0.25">
      <c r="G3035" s="20">
        <v>3032</v>
      </c>
    </row>
    <row r="3036" spans="7:7" x14ac:dyDescent="0.25">
      <c r="G3036" s="20">
        <v>3033</v>
      </c>
    </row>
    <row r="3037" spans="7:7" x14ac:dyDescent="0.25">
      <c r="G3037" s="20">
        <v>3034</v>
      </c>
    </row>
    <row r="3038" spans="7:7" x14ac:dyDescent="0.25">
      <c r="G3038" s="20">
        <v>3035</v>
      </c>
    </row>
    <row r="3039" spans="7:7" x14ac:dyDescent="0.25">
      <c r="G3039" s="20">
        <v>3036</v>
      </c>
    </row>
    <row r="3040" spans="7:7" x14ac:dyDescent="0.25">
      <c r="G3040" s="20">
        <v>3037</v>
      </c>
    </row>
    <row r="3041" spans="7:7" x14ac:dyDescent="0.25">
      <c r="G3041" s="20">
        <v>3038</v>
      </c>
    </row>
    <row r="3042" spans="7:7" x14ac:dyDescent="0.25">
      <c r="G3042" s="20">
        <v>3039</v>
      </c>
    </row>
    <row r="3043" spans="7:7" x14ac:dyDescent="0.25">
      <c r="G3043" s="20">
        <v>3040</v>
      </c>
    </row>
    <row r="3044" spans="7:7" x14ac:dyDescent="0.25">
      <c r="G3044" s="20">
        <v>3041</v>
      </c>
    </row>
    <row r="3045" spans="7:7" x14ac:dyDescent="0.25">
      <c r="G3045" s="20">
        <v>3042</v>
      </c>
    </row>
    <row r="3046" spans="7:7" x14ac:dyDescent="0.25">
      <c r="G3046" s="20">
        <v>3043</v>
      </c>
    </row>
    <row r="3047" spans="7:7" x14ac:dyDescent="0.25">
      <c r="G3047" s="20">
        <v>3044</v>
      </c>
    </row>
    <row r="3048" spans="7:7" x14ac:dyDescent="0.25">
      <c r="G3048" s="20">
        <v>3045</v>
      </c>
    </row>
    <row r="3049" spans="7:7" x14ac:dyDescent="0.25">
      <c r="G3049" s="20">
        <v>3046</v>
      </c>
    </row>
    <row r="3050" spans="7:7" x14ac:dyDescent="0.25">
      <c r="G3050" s="20">
        <v>3047</v>
      </c>
    </row>
    <row r="3051" spans="7:7" x14ac:dyDescent="0.25">
      <c r="G3051" s="20">
        <v>3048</v>
      </c>
    </row>
    <row r="3052" spans="7:7" x14ac:dyDescent="0.25">
      <c r="G3052" s="20">
        <v>3049</v>
      </c>
    </row>
    <row r="3053" spans="7:7" x14ac:dyDescent="0.25">
      <c r="G3053" s="20">
        <v>3050</v>
      </c>
    </row>
    <row r="3054" spans="7:7" x14ac:dyDescent="0.25">
      <c r="G3054" s="20">
        <v>3051</v>
      </c>
    </row>
    <row r="3055" spans="7:7" x14ac:dyDescent="0.25">
      <c r="G3055" s="20">
        <v>3052</v>
      </c>
    </row>
    <row r="3056" spans="7:7" x14ac:dyDescent="0.25">
      <c r="G3056" s="20">
        <v>3053</v>
      </c>
    </row>
    <row r="3057" spans="7:7" x14ac:dyDescent="0.25">
      <c r="G3057" s="20">
        <v>3054</v>
      </c>
    </row>
    <row r="3058" spans="7:7" x14ac:dyDescent="0.25">
      <c r="G3058" s="20">
        <v>3055</v>
      </c>
    </row>
    <row r="3059" spans="7:7" x14ac:dyDescent="0.25">
      <c r="G3059" s="20">
        <v>3056</v>
      </c>
    </row>
    <row r="3060" spans="7:7" x14ac:dyDescent="0.25">
      <c r="G3060" s="20">
        <v>3057</v>
      </c>
    </row>
    <row r="3061" spans="7:7" x14ac:dyDescent="0.25">
      <c r="G3061" s="20">
        <v>3058</v>
      </c>
    </row>
    <row r="3062" spans="7:7" x14ac:dyDescent="0.25">
      <c r="G3062" s="20">
        <v>3059</v>
      </c>
    </row>
    <row r="3063" spans="7:7" x14ac:dyDescent="0.25">
      <c r="G3063" s="20">
        <v>3060</v>
      </c>
    </row>
    <row r="3064" spans="7:7" x14ac:dyDescent="0.25">
      <c r="G3064" s="20">
        <v>3061</v>
      </c>
    </row>
    <row r="3065" spans="7:7" x14ac:dyDescent="0.25">
      <c r="G3065" s="20">
        <v>3062</v>
      </c>
    </row>
    <row r="3066" spans="7:7" x14ac:dyDescent="0.25">
      <c r="G3066" s="20">
        <v>3063</v>
      </c>
    </row>
    <row r="3067" spans="7:7" x14ac:dyDescent="0.25">
      <c r="G3067" s="20">
        <v>3064</v>
      </c>
    </row>
    <row r="3068" spans="7:7" x14ac:dyDescent="0.25">
      <c r="G3068" s="20">
        <v>3065</v>
      </c>
    </row>
    <row r="3069" spans="7:7" x14ac:dyDescent="0.25">
      <c r="G3069" s="20">
        <v>3066</v>
      </c>
    </row>
    <row r="3070" spans="7:7" x14ac:dyDescent="0.25">
      <c r="G3070" s="20">
        <v>3067</v>
      </c>
    </row>
    <row r="3071" spans="7:7" x14ac:dyDescent="0.25">
      <c r="G3071" s="20">
        <v>3068</v>
      </c>
    </row>
    <row r="3072" spans="7:7" x14ac:dyDescent="0.25">
      <c r="G3072" s="20">
        <v>3069</v>
      </c>
    </row>
    <row r="3073" spans="7:7" x14ac:dyDescent="0.25">
      <c r="G3073" s="20">
        <v>3070</v>
      </c>
    </row>
    <row r="3074" spans="7:7" x14ac:dyDescent="0.25">
      <c r="G3074" s="20">
        <v>3071</v>
      </c>
    </row>
    <row r="3075" spans="7:7" x14ac:dyDescent="0.25">
      <c r="G3075" s="20">
        <v>3072</v>
      </c>
    </row>
    <row r="3076" spans="7:7" x14ac:dyDescent="0.25">
      <c r="G3076" s="20">
        <v>3073</v>
      </c>
    </row>
    <row r="3077" spans="7:7" x14ac:dyDescent="0.25">
      <c r="G3077" s="20">
        <v>3074</v>
      </c>
    </row>
    <row r="3078" spans="7:7" x14ac:dyDescent="0.25">
      <c r="G3078" s="20">
        <v>3075</v>
      </c>
    </row>
    <row r="3079" spans="7:7" x14ac:dyDescent="0.25">
      <c r="G3079" s="20">
        <v>3076</v>
      </c>
    </row>
    <row r="3080" spans="7:7" x14ac:dyDescent="0.25">
      <c r="G3080" s="20">
        <v>3077</v>
      </c>
    </row>
    <row r="3081" spans="7:7" x14ac:dyDescent="0.25">
      <c r="G3081" s="20">
        <v>3078</v>
      </c>
    </row>
    <row r="3082" spans="7:7" x14ac:dyDescent="0.25">
      <c r="G3082" s="20">
        <v>3079</v>
      </c>
    </row>
    <row r="3083" spans="7:7" x14ac:dyDescent="0.25">
      <c r="G3083" s="20">
        <v>3080</v>
      </c>
    </row>
    <row r="3084" spans="7:7" x14ac:dyDescent="0.25">
      <c r="G3084" s="20">
        <v>3081</v>
      </c>
    </row>
    <row r="3085" spans="7:7" x14ac:dyDescent="0.25">
      <c r="G3085" s="20">
        <v>3082</v>
      </c>
    </row>
    <row r="3086" spans="7:7" x14ac:dyDescent="0.25">
      <c r="G3086" s="20">
        <v>3083</v>
      </c>
    </row>
    <row r="3087" spans="7:7" x14ac:dyDescent="0.25">
      <c r="G3087" s="20">
        <v>3084</v>
      </c>
    </row>
    <row r="3088" spans="7:7" x14ac:dyDescent="0.25">
      <c r="G3088" s="20">
        <v>3085</v>
      </c>
    </row>
    <row r="3089" spans="7:7" x14ac:dyDescent="0.25">
      <c r="G3089" s="20">
        <v>3086</v>
      </c>
    </row>
    <row r="3090" spans="7:7" x14ac:dyDescent="0.25">
      <c r="G3090" s="20">
        <v>3087</v>
      </c>
    </row>
    <row r="3091" spans="7:7" x14ac:dyDescent="0.25">
      <c r="G3091" s="20">
        <v>3088</v>
      </c>
    </row>
    <row r="3092" spans="7:7" x14ac:dyDescent="0.25">
      <c r="G3092" s="20">
        <v>3089</v>
      </c>
    </row>
    <row r="3093" spans="7:7" x14ac:dyDescent="0.25">
      <c r="G3093" s="20">
        <v>3090</v>
      </c>
    </row>
    <row r="3094" spans="7:7" x14ac:dyDescent="0.25">
      <c r="G3094" s="20">
        <v>3091</v>
      </c>
    </row>
    <row r="3095" spans="7:7" x14ac:dyDescent="0.25">
      <c r="G3095" s="20">
        <v>3092</v>
      </c>
    </row>
    <row r="3096" spans="7:7" x14ac:dyDescent="0.25">
      <c r="G3096" s="20">
        <v>3093</v>
      </c>
    </row>
    <row r="3097" spans="7:7" x14ac:dyDescent="0.25">
      <c r="G3097" s="20">
        <v>3094</v>
      </c>
    </row>
    <row r="3098" spans="7:7" x14ac:dyDescent="0.25">
      <c r="G3098" s="20">
        <v>3095</v>
      </c>
    </row>
    <row r="3099" spans="7:7" x14ac:dyDescent="0.25">
      <c r="G3099" s="20">
        <v>3096</v>
      </c>
    </row>
    <row r="3100" spans="7:7" x14ac:dyDescent="0.25">
      <c r="G3100" s="20">
        <v>3097</v>
      </c>
    </row>
    <row r="3101" spans="7:7" x14ac:dyDescent="0.25">
      <c r="G3101" s="20">
        <v>3098</v>
      </c>
    </row>
    <row r="3102" spans="7:7" x14ac:dyDescent="0.25">
      <c r="G3102" s="20">
        <v>3099</v>
      </c>
    </row>
    <row r="3103" spans="7:7" x14ac:dyDescent="0.25">
      <c r="G3103" s="20">
        <v>3100</v>
      </c>
    </row>
    <row r="3104" spans="7:7" x14ac:dyDescent="0.25">
      <c r="G3104" s="20">
        <v>3101</v>
      </c>
    </row>
    <row r="3105" spans="7:7" x14ac:dyDescent="0.25">
      <c r="G3105" s="20">
        <v>3102</v>
      </c>
    </row>
    <row r="3106" spans="7:7" x14ac:dyDescent="0.25">
      <c r="G3106" s="20">
        <v>3103</v>
      </c>
    </row>
    <row r="3107" spans="7:7" x14ac:dyDescent="0.25">
      <c r="G3107" s="20">
        <v>3104</v>
      </c>
    </row>
    <row r="3108" spans="7:7" x14ac:dyDescent="0.25">
      <c r="G3108" s="20">
        <v>3105</v>
      </c>
    </row>
    <row r="3109" spans="7:7" x14ac:dyDescent="0.25">
      <c r="G3109" s="20">
        <v>3106</v>
      </c>
    </row>
    <row r="3110" spans="7:7" x14ac:dyDescent="0.25">
      <c r="G3110" s="20">
        <v>3107</v>
      </c>
    </row>
    <row r="3111" spans="7:7" x14ac:dyDescent="0.25">
      <c r="G3111" s="20">
        <v>3108</v>
      </c>
    </row>
    <row r="3112" spans="7:7" x14ac:dyDescent="0.25">
      <c r="G3112" s="20">
        <v>3109</v>
      </c>
    </row>
    <row r="3113" spans="7:7" x14ac:dyDescent="0.25">
      <c r="G3113" s="20">
        <v>3110</v>
      </c>
    </row>
    <row r="3114" spans="7:7" x14ac:dyDescent="0.25">
      <c r="G3114" s="20">
        <v>3111</v>
      </c>
    </row>
    <row r="3115" spans="7:7" x14ac:dyDescent="0.25">
      <c r="G3115" s="20">
        <v>3112</v>
      </c>
    </row>
    <row r="3116" spans="7:7" x14ac:dyDescent="0.25">
      <c r="G3116" s="20">
        <v>3113</v>
      </c>
    </row>
    <row r="3117" spans="7:7" x14ac:dyDescent="0.25">
      <c r="G3117" s="20">
        <v>3114</v>
      </c>
    </row>
    <row r="3118" spans="7:7" x14ac:dyDescent="0.25">
      <c r="G3118" s="20">
        <v>3115</v>
      </c>
    </row>
    <row r="3119" spans="7:7" x14ac:dyDescent="0.25">
      <c r="G3119" s="20">
        <v>3116</v>
      </c>
    </row>
    <row r="3120" spans="7:7" x14ac:dyDescent="0.25">
      <c r="G3120" s="20">
        <v>3117</v>
      </c>
    </row>
    <row r="3121" spans="7:7" x14ac:dyDescent="0.25">
      <c r="G3121" s="20">
        <v>3118</v>
      </c>
    </row>
    <row r="3122" spans="7:7" x14ac:dyDescent="0.25">
      <c r="G3122" s="20">
        <v>3119</v>
      </c>
    </row>
    <row r="3123" spans="7:7" x14ac:dyDescent="0.25">
      <c r="G3123" s="20">
        <v>3120</v>
      </c>
    </row>
    <row r="3124" spans="7:7" x14ac:dyDescent="0.25">
      <c r="G3124" s="20">
        <v>3121</v>
      </c>
    </row>
    <row r="3125" spans="7:7" x14ac:dyDescent="0.25">
      <c r="G3125" s="20">
        <v>3122</v>
      </c>
    </row>
    <row r="3126" spans="7:7" x14ac:dyDescent="0.25">
      <c r="G3126" s="20">
        <v>3123</v>
      </c>
    </row>
    <row r="3127" spans="7:7" x14ac:dyDescent="0.25">
      <c r="G3127" s="20">
        <v>3124</v>
      </c>
    </row>
    <row r="3128" spans="7:7" x14ac:dyDescent="0.25">
      <c r="G3128" s="20">
        <v>3125</v>
      </c>
    </row>
    <row r="3129" spans="7:7" x14ac:dyDescent="0.25">
      <c r="G3129" s="20">
        <v>3126</v>
      </c>
    </row>
    <row r="3130" spans="7:7" x14ac:dyDescent="0.25">
      <c r="G3130" s="20">
        <v>3127</v>
      </c>
    </row>
    <row r="3131" spans="7:7" x14ac:dyDescent="0.25">
      <c r="G3131" s="20">
        <v>3128</v>
      </c>
    </row>
    <row r="3132" spans="7:7" x14ac:dyDescent="0.25">
      <c r="G3132" s="20">
        <v>3129</v>
      </c>
    </row>
    <row r="3133" spans="7:7" x14ac:dyDescent="0.25">
      <c r="G3133" s="20">
        <v>3130</v>
      </c>
    </row>
    <row r="3134" spans="7:7" x14ac:dyDescent="0.25">
      <c r="G3134" s="20">
        <v>3131</v>
      </c>
    </row>
    <row r="3135" spans="7:7" x14ac:dyDescent="0.25">
      <c r="G3135" s="20">
        <v>3132</v>
      </c>
    </row>
    <row r="3136" spans="7:7" x14ac:dyDescent="0.25">
      <c r="G3136" s="20">
        <v>3133</v>
      </c>
    </row>
    <row r="3137" spans="7:7" x14ac:dyDescent="0.25">
      <c r="G3137" s="20">
        <v>3134</v>
      </c>
    </row>
    <row r="3138" spans="7:7" x14ac:dyDescent="0.25">
      <c r="G3138" s="20">
        <v>3135</v>
      </c>
    </row>
    <row r="3139" spans="7:7" x14ac:dyDescent="0.25">
      <c r="G3139" s="20">
        <v>3136</v>
      </c>
    </row>
    <row r="3140" spans="7:7" x14ac:dyDescent="0.25">
      <c r="G3140" s="20">
        <v>3137</v>
      </c>
    </row>
    <row r="3141" spans="7:7" x14ac:dyDescent="0.25">
      <c r="G3141" s="20">
        <v>3138</v>
      </c>
    </row>
    <row r="3142" spans="7:7" x14ac:dyDescent="0.25">
      <c r="G3142" s="20">
        <v>3139</v>
      </c>
    </row>
    <row r="3143" spans="7:7" x14ac:dyDescent="0.25">
      <c r="G3143" s="20">
        <v>3140</v>
      </c>
    </row>
    <row r="3144" spans="7:7" x14ac:dyDescent="0.25">
      <c r="G3144" s="20">
        <v>3141</v>
      </c>
    </row>
    <row r="3145" spans="7:7" x14ac:dyDescent="0.25">
      <c r="G3145" s="20">
        <v>3142</v>
      </c>
    </row>
    <row r="3146" spans="7:7" x14ac:dyDescent="0.25">
      <c r="G3146" s="20">
        <v>3143</v>
      </c>
    </row>
    <row r="3147" spans="7:7" x14ac:dyDescent="0.25">
      <c r="G3147" s="20">
        <v>3144</v>
      </c>
    </row>
    <row r="3148" spans="7:7" x14ac:dyDescent="0.25">
      <c r="G3148" s="20">
        <v>3145</v>
      </c>
    </row>
    <row r="3149" spans="7:7" x14ac:dyDescent="0.25">
      <c r="G3149" s="20">
        <v>3146</v>
      </c>
    </row>
    <row r="3150" spans="7:7" x14ac:dyDescent="0.25">
      <c r="G3150" s="20">
        <v>3147</v>
      </c>
    </row>
    <row r="3151" spans="7:7" x14ac:dyDescent="0.25">
      <c r="G3151" s="20">
        <v>3148</v>
      </c>
    </row>
    <row r="3152" spans="7:7" x14ac:dyDescent="0.25">
      <c r="G3152" s="20">
        <v>3149</v>
      </c>
    </row>
    <row r="3153" spans="7:7" x14ac:dyDescent="0.25">
      <c r="G3153" s="20">
        <v>3150</v>
      </c>
    </row>
    <row r="3154" spans="7:7" x14ac:dyDescent="0.25">
      <c r="G3154" s="20">
        <v>3151</v>
      </c>
    </row>
    <row r="3155" spans="7:7" x14ac:dyDescent="0.25">
      <c r="G3155" s="20">
        <v>3152</v>
      </c>
    </row>
    <row r="3156" spans="7:7" x14ac:dyDescent="0.25">
      <c r="G3156" s="20">
        <v>3153</v>
      </c>
    </row>
    <row r="3157" spans="7:7" x14ac:dyDescent="0.25">
      <c r="G3157" s="20">
        <v>3154</v>
      </c>
    </row>
    <row r="3158" spans="7:7" x14ac:dyDescent="0.25">
      <c r="G3158" s="20">
        <v>3155</v>
      </c>
    </row>
    <row r="3159" spans="7:7" x14ac:dyDescent="0.25">
      <c r="G3159" s="20">
        <v>3156</v>
      </c>
    </row>
    <row r="3160" spans="7:7" x14ac:dyDescent="0.25">
      <c r="G3160" s="20">
        <v>3157</v>
      </c>
    </row>
    <row r="3161" spans="7:7" x14ac:dyDescent="0.25">
      <c r="G3161" s="20">
        <v>3158</v>
      </c>
    </row>
    <row r="3162" spans="7:7" x14ac:dyDescent="0.25">
      <c r="G3162" s="20">
        <v>3159</v>
      </c>
    </row>
    <row r="3163" spans="7:7" x14ac:dyDescent="0.25">
      <c r="G3163" s="20">
        <v>3160</v>
      </c>
    </row>
    <row r="3164" spans="7:7" x14ac:dyDescent="0.25">
      <c r="G3164" s="20">
        <v>3161</v>
      </c>
    </row>
    <row r="3165" spans="7:7" x14ac:dyDescent="0.25">
      <c r="G3165" s="20">
        <v>3162</v>
      </c>
    </row>
    <row r="3166" spans="7:7" x14ac:dyDescent="0.25">
      <c r="G3166" s="20">
        <v>3163</v>
      </c>
    </row>
    <row r="3167" spans="7:7" x14ac:dyDescent="0.25">
      <c r="G3167" s="20">
        <v>3164</v>
      </c>
    </row>
    <row r="3168" spans="7:7" x14ac:dyDescent="0.25">
      <c r="G3168" s="20">
        <v>3165</v>
      </c>
    </row>
    <row r="3169" spans="7:7" x14ac:dyDescent="0.25">
      <c r="G3169" s="20">
        <v>3166</v>
      </c>
    </row>
    <row r="3170" spans="7:7" x14ac:dyDescent="0.25">
      <c r="G3170" s="20">
        <v>3167</v>
      </c>
    </row>
    <row r="3171" spans="7:7" x14ac:dyDescent="0.25">
      <c r="G3171" s="20">
        <v>3168</v>
      </c>
    </row>
    <row r="3172" spans="7:7" x14ac:dyDescent="0.25">
      <c r="G3172" s="20">
        <v>3169</v>
      </c>
    </row>
    <row r="3173" spans="7:7" x14ac:dyDescent="0.25">
      <c r="G3173" s="20">
        <v>3170</v>
      </c>
    </row>
    <row r="3174" spans="7:7" x14ac:dyDescent="0.25">
      <c r="G3174" s="20">
        <v>3171</v>
      </c>
    </row>
    <row r="3175" spans="7:7" x14ac:dyDescent="0.25">
      <c r="G3175" s="20">
        <v>3172</v>
      </c>
    </row>
    <row r="3176" spans="7:7" x14ac:dyDescent="0.25">
      <c r="G3176" s="20">
        <v>3173</v>
      </c>
    </row>
    <row r="3177" spans="7:7" x14ac:dyDescent="0.25">
      <c r="G3177" s="20">
        <v>3174</v>
      </c>
    </row>
    <row r="3178" spans="7:7" x14ac:dyDescent="0.25">
      <c r="G3178" s="20">
        <v>3175</v>
      </c>
    </row>
    <row r="3179" spans="7:7" x14ac:dyDescent="0.25">
      <c r="G3179" s="20">
        <v>3176</v>
      </c>
    </row>
    <row r="3180" spans="7:7" x14ac:dyDescent="0.25">
      <c r="G3180" s="20">
        <v>3177</v>
      </c>
    </row>
    <row r="3181" spans="7:7" x14ac:dyDescent="0.25">
      <c r="G3181" s="20">
        <v>3178</v>
      </c>
    </row>
    <row r="3182" spans="7:7" x14ac:dyDescent="0.25">
      <c r="G3182" s="20">
        <v>3179</v>
      </c>
    </row>
    <row r="3183" spans="7:7" x14ac:dyDescent="0.25">
      <c r="G3183" s="20">
        <v>3180</v>
      </c>
    </row>
    <row r="3184" spans="7:7" x14ac:dyDescent="0.25">
      <c r="G3184" s="20">
        <v>3181</v>
      </c>
    </row>
    <row r="3185" spans="7:7" x14ac:dyDescent="0.25">
      <c r="G3185" s="20">
        <v>3182</v>
      </c>
    </row>
    <row r="3186" spans="7:7" x14ac:dyDescent="0.25">
      <c r="G3186" s="20">
        <v>3183</v>
      </c>
    </row>
    <row r="3187" spans="7:7" x14ac:dyDescent="0.25">
      <c r="G3187" s="20">
        <v>3184</v>
      </c>
    </row>
    <row r="3188" spans="7:7" x14ac:dyDescent="0.25">
      <c r="G3188" s="20">
        <v>3185</v>
      </c>
    </row>
    <row r="3189" spans="7:7" x14ac:dyDescent="0.25">
      <c r="G3189" s="20">
        <v>3186</v>
      </c>
    </row>
    <row r="3190" spans="7:7" x14ac:dyDescent="0.25">
      <c r="G3190" s="20">
        <v>3187</v>
      </c>
    </row>
    <row r="3191" spans="7:7" x14ac:dyDescent="0.25">
      <c r="G3191" s="20">
        <v>3188</v>
      </c>
    </row>
    <row r="3192" spans="7:7" x14ac:dyDescent="0.25">
      <c r="G3192" s="20">
        <v>3189</v>
      </c>
    </row>
    <row r="3193" spans="7:7" x14ac:dyDescent="0.25">
      <c r="G3193" s="20">
        <v>3190</v>
      </c>
    </row>
    <row r="3194" spans="7:7" x14ac:dyDescent="0.25">
      <c r="G3194" s="20">
        <v>3191</v>
      </c>
    </row>
    <row r="3195" spans="7:7" x14ac:dyDescent="0.25">
      <c r="G3195" s="20">
        <v>3192</v>
      </c>
    </row>
    <row r="3196" spans="7:7" x14ac:dyDescent="0.25">
      <c r="G3196" s="20">
        <v>3193</v>
      </c>
    </row>
    <row r="3197" spans="7:7" x14ac:dyDescent="0.25">
      <c r="G3197" s="20">
        <v>3194</v>
      </c>
    </row>
    <row r="3198" spans="7:7" x14ac:dyDescent="0.25">
      <c r="G3198" s="20">
        <v>3195</v>
      </c>
    </row>
    <row r="3199" spans="7:7" x14ac:dyDescent="0.25">
      <c r="G3199" s="20">
        <v>3196</v>
      </c>
    </row>
    <row r="3200" spans="7:7" x14ac:dyDescent="0.25">
      <c r="G3200" s="20">
        <v>3197</v>
      </c>
    </row>
    <row r="3201" spans="7:7" x14ac:dyDescent="0.25">
      <c r="G3201" s="20">
        <v>3198</v>
      </c>
    </row>
    <row r="3202" spans="7:7" x14ac:dyDescent="0.25">
      <c r="G3202" s="20">
        <v>3199</v>
      </c>
    </row>
    <row r="3203" spans="7:7" x14ac:dyDescent="0.25">
      <c r="G3203" s="20">
        <v>3200</v>
      </c>
    </row>
    <row r="3204" spans="7:7" x14ac:dyDescent="0.25">
      <c r="G3204" s="20">
        <v>3201</v>
      </c>
    </row>
    <row r="3205" spans="7:7" x14ac:dyDescent="0.25">
      <c r="G3205" s="20">
        <v>3202</v>
      </c>
    </row>
    <row r="3206" spans="7:7" x14ac:dyDescent="0.25">
      <c r="G3206" s="20">
        <v>3203</v>
      </c>
    </row>
    <row r="3207" spans="7:7" x14ac:dyDescent="0.25">
      <c r="G3207" s="20">
        <v>3204</v>
      </c>
    </row>
    <row r="3208" spans="7:7" x14ac:dyDescent="0.25">
      <c r="G3208" s="20">
        <v>3205</v>
      </c>
    </row>
    <row r="3209" spans="7:7" x14ac:dyDescent="0.25">
      <c r="G3209" s="20">
        <v>3206</v>
      </c>
    </row>
    <row r="3210" spans="7:7" x14ac:dyDescent="0.25">
      <c r="G3210" s="20">
        <v>3207</v>
      </c>
    </row>
    <row r="3211" spans="7:7" x14ac:dyDescent="0.25">
      <c r="G3211" s="20">
        <v>3208</v>
      </c>
    </row>
    <row r="3212" spans="7:7" x14ac:dyDescent="0.25">
      <c r="G3212" s="20">
        <v>3209</v>
      </c>
    </row>
    <row r="3213" spans="7:7" x14ac:dyDescent="0.25">
      <c r="G3213" s="20">
        <v>3210</v>
      </c>
    </row>
    <row r="3214" spans="7:7" x14ac:dyDescent="0.25">
      <c r="G3214" s="20">
        <v>3211</v>
      </c>
    </row>
    <row r="3215" spans="7:7" x14ac:dyDescent="0.25">
      <c r="G3215" s="20">
        <v>3212</v>
      </c>
    </row>
    <row r="3216" spans="7:7" x14ac:dyDescent="0.25">
      <c r="G3216" s="20">
        <v>3213</v>
      </c>
    </row>
    <row r="3217" spans="7:7" x14ac:dyDescent="0.25">
      <c r="G3217" s="20">
        <v>3214</v>
      </c>
    </row>
    <row r="3218" spans="7:7" x14ac:dyDescent="0.25">
      <c r="G3218" s="20">
        <v>3215</v>
      </c>
    </row>
    <row r="3219" spans="7:7" x14ac:dyDescent="0.25">
      <c r="G3219" s="20">
        <v>3216</v>
      </c>
    </row>
    <row r="3220" spans="7:7" x14ac:dyDescent="0.25">
      <c r="G3220" s="20">
        <v>3217</v>
      </c>
    </row>
    <row r="3221" spans="7:7" x14ac:dyDescent="0.25">
      <c r="G3221" s="20">
        <v>3218</v>
      </c>
    </row>
    <row r="3222" spans="7:7" x14ac:dyDescent="0.25">
      <c r="G3222" s="20">
        <v>3219</v>
      </c>
    </row>
    <row r="3223" spans="7:7" x14ac:dyDescent="0.25">
      <c r="G3223" s="20">
        <v>3220</v>
      </c>
    </row>
    <row r="3224" spans="7:7" x14ac:dyDescent="0.25">
      <c r="G3224" s="20">
        <v>3221</v>
      </c>
    </row>
    <row r="3225" spans="7:7" x14ac:dyDescent="0.25">
      <c r="G3225" s="20">
        <v>3222</v>
      </c>
    </row>
    <row r="3226" spans="7:7" x14ac:dyDescent="0.25">
      <c r="G3226" s="20">
        <v>3223</v>
      </c>
    </row>
    <row r="3227" spans="7:7" x14ac:dyDescent="0.25">
      <c r="G3227" s="20">
        <v>3224</v>
      </c>
    </row>
    <row r="3228" spans="7:7" x14ac:dyDescent="0.25">
      <c r="G3228" s="20">
        <v>3225</v>
      </c>
    </row>
    <row r="3229" spans="7:7" x14ac:dyDescent="0.25">
      <c r="G3229" s="20">
        <v>3226</v>
      </c>
    </row>
    <row r="3230" spans="7:7" x14ac:dyDescent="0.25">
      <c r="G3230" s="20">
        <v>3227</v>
      </c>
    </row>
    <row r="3231" spans="7:7" x14ac:dyDescent="0.25">
      <c r="G3231" s="20">
        <v>3228</v>
      </c>
    </row>
    <row r="3232" spans="7:7" x14ac:dyDescent="0.25">
      <c r="G3232" s="20">
        <v>3229</v>
      </c>
    </row>
    <row r="3233" spans="7:7" x14ac:dyDescent="0.25">
      <c r="G3233" s="20">
        <v>3230</v>
      </c>
    </row>
    <row r="3234" spans="7:7" x14ac:dyDescent="0.25">
      <c r="G3234" s="20">
        <v>3231</v>
      </c>
    </row>
    <row r="3235" spans="7:7" x14ac:dyDescent="0.25">
      <c r="G3235" s="20">
        <v>3232</v>
      </c>
    </row>
    <row r="3236" spans="7:7" x14ac:dyDescent="0.25">
      <c r="G3236" s="20">
        <v>3233</v>
      </c>
    </row>
    <row r="3237" spans="7:7" x14ac:dyDescent="0.25">
      <c r="G3237" s="20">
        <v>3234</v>
      </c>
    </row>
    <row r="3238" spans="7:7" x14ac:dyDescent="0.25">
      <c r="G3238" s="20">
        <v>3235</v>
      </c>
    </row>
    <row r="3239" spans="7:7" x14ac:dyDescent="0.25">
      <c r="G3239" s="20">
        <v>3236</v>
      </c>
    </row>
    <row r="3240" spans="7:7" x14ac:dyDescent="0.25">
      <c r="G3240" s="20">
        <v>3237</v>
      </c>
    </row>
    <row r="3241" spans="7:7" x14ac:dyDescent="0.25">
      <c r="G3241" s="20">
        <v>3238</v>
      </c>
    </row>
    <row r="3242" spans="7:7" x14ac:dyDescent="0.25">
      <c r="G3242" s="20">
        <v>3239</v>
      </c>
    </row>
    <row r="3243" spans="7:7" x14ac:dyDescent="0.25">
      <c r="G3243" s="20">
        <v>3240</v>
      </c>
    </row>
    <row r="3244" spans="7:7" x14ac:dyDescent="0.25">
      <c r="G3244" s="20">
        <v>3241</v>
      </c>
    </row>
    <row r="3245" spans="7:7" x14ac:dyDescent="0.25">
      <c r="G3245" s="20">
        <v>3242</v>
      </c>
    </row>
    <row r="3246" spans="7:7" x14ac:dyDescent="0.25">
      <c r="G3246" s="20">
        <v>3243</v>
      </c>
    </row>
    <row r="3247" spans="7:7" x14ac:dyDescent="0.25">
      <c r="G3247" s="20">
        <v>3244</v>
      </c>
    </row>
    <row r="3248" spans="7:7" x14ac:dyDescent="0.25">
      <c r="G3248" s="20">
        <v>3245</v>
      </c>
    </row>
    <row r="3249" spans="7:7" x14ac:dyDescent="0.25">
      <c r="G3249" s="20">
        <v>3246</v>
      </c>
    </row>
    <row r="3250" spans="7:7" x14ac:dyDescent="0.25">
      <c r="G3250" s="20">
        <v>3247</v>
      </c>
    </row>
    <row r="3251" spans="7:7" x14ac:dyDescent="0.25">
      <c r="G3251" s="20">
        <v>3248</v>
      </c>
    </row>
    <row r="3252" spans="7:7" x14ac:dyDescent="0.25">
      <c r="G3252" s="20">
        <v>3249</v>
      </c>
    </row>
    <row r="3253" spans="7:7" x14ac:dyDescent="0.25">
      <c r="G3253" s="20">
        <v>3250</v>
      </c>
    </row>
    <row r="3254" spans="7:7" x14ac:dyDescent="0.25">
      <c r="G3254" s="20">
        <v>3251</v>
      </c>
    </row>
    <row r="3255" spans="7:7" x14ac:dyDescent="0.25">
      <c r="G3255" s="20">
        <v>3252</v>
      </c>
    </row>
    <row r="3256" spans="7:7" x14ac:dyDescent="0.25">
      <c r="G3256" s="20">
        <v>3253</v>
      </c>
    </row>
    <row r="3257" spans="7:7" x14ac:dyDescent="0.25">
      <c r="G3257" s="20">
        <v>3254</v>
      </c>
    </row>
    <row r="3258" spans="7:7" x14ac:dyDescent="0.25">
      <c r="G3258" s="20">
        <v>3255</v>
      </c>
    </row>
    <row r="3259" spans="7:7" x14ac:dyDescent="0.25">
      <c r="G3259" s="20">
        <v>3256</v>
      </c>
    </row>
    <row r="3260" spans="7:7" x14ac:dyDescent="0.25">
      <c r="G3260" s="20">
        <v>3257</v>
      </c>
    </row>
    <row r="3261" spans="7:7" x14ac:dyDescent="0.25">
      <c r="G3261" s="20">
        <v>3258</v>
      </c>
    </row>
    <row r="3262" spans="7:7" x14ac:dyDescent="0.25">
      <c r="G3262" s="20">
        <v>3259</v>
      </c>
    </row>
    <row r="3263" spans="7:7" x14ac:dyDescent="0.25">
      <c r="G3263" s="20">
        <v>3260</v>
      </c>
    </row>
    <row r="3264" spans="7:7" x14ac:dyDescent="0.25">
      <c r="G3264" s="20">
        <v>3261</v>
      </c>
    </row>
    <row r="3265" spans="7:7" x14ac:dyDescent="0.25">
      <c r="G3265" s="20">
        <v>3262</v>
      </c>
    </row>
    <row r="3266" spans="7:7" x14ac:dyDescent="0.25">
      <c r="G3266" s="20">
        <v>3263</v>
      </c>
    </row>
    <row r="3267" spans="7:7" x14ac:dyDescent="0.25">
      <c r="G3267" s="20">
        <v>3264</v>
      </c>
    </row>
    <row r="3268" spans="7:7" x14ac:dyDescent="0.25">
      <c r="G3268" s="20">
        <v>3265</v>
      </c>
    </row>
    <row r="3269" spans="7:7" x14ac:dyDescent="0.25">
      <c r="G3269" s="20">
        <v>3266</v>
      </c>
    </row>
    <row r="3270" spans="7:7" x14ac:dyDescent="0.25">
      <c r="G3270" s="20">
        <v>3267</v>
      </c>
    </row>
    <row r="3271" spans="7:7" x14ac:dyDescent="0.25">
      <c r="G3271" s="20">
        <v>3268</v>
      </c>
    </row>
    <row r="3272" spans="7:7" x14ac:dyDescent="0.25">
      <c r="G3272" s="20">
        <v>3269</v>
      </c>
    </row>
    <row r="3273" spans="7:7" x14ac:dyDescent="0.25">
      <c r="G3273" s="20">
        <v>3270</v>
      </c>
    </row>
    <row r="3274" spans="7:7" x14ac:dyDescent="0.25">
      <c r="G3274" s="20">
        <v>3271</v>
      </c>
    </row>
    <row r="3275" spans="7:7" x14ac:dyDescent="0.25">
      <c r="G3275" s="20">
        <v>3272</v>
      </c>
    </row>
    <row r="3276" spans="7:7" x14ac:dyDescent="0.25">
      <c r="G3276" s="20">
        <v>3273</v>
      </c>
    </row>
    <row r="3277" spans="7:7" x14ac:dyDescent="0.25">
      <c r="G3277" s="20">
        <v>3274</v>
      </c>
    </row>
    <row r="3278" spans="7:7" x14ac:dyDescent="0.25">
      <c r="G3278" s="20">
        <v>3275</v>
      </c>
    </row>
    <row r="3279" spans="7:7" x14ac:dyDescent="0.25">
      <c r="G3279" s="20">
        <v>3276</v>
      </c>
    </row>
    <row r="3280" spans="7:7" x14ac:dyDescent="0.25">
      <c r="G3280" s="20">
        <v>3277</v>
      </c>
    </row>
    <row r="3281" spans="7:7" x14ac:dyDescent="0.25">
      <c r="G3281" s="20">
        <v>3278</v>
      </c>
    </row>
    <row r="3282" spans="7:7" x14ac:dyDescent="0.25">
      <c r="G3282" s="20">
        <v>3279</v>
      </c>
    </row>
    <row r="3283" spans="7:7" x14ac:dyDescent="0.25">
      <c r="G3283" s="20">
        <v>3280</v>
      </c>
    </row>
    <row r="3284" spans="7:7" x14ac:dyDescent="0.25">
      <c r="G3284" s="20">
        <v>3281</v>
      </c>
    </row>
    <row r="3285" spans="7:7" x14ac:dyDescent="0.25">
      <c r="G3285" s="20">
        <v>3282</v>
      </c>
    </row>
    <row r="3286" spans="7:7" x14ac:dyDescent="0.25">
      <c r="G3286" s="20">
        <v>3283</v>
      </c>
    </row>
    <row r="3287" spans="7:7" x14ac:dyDescent="0.25">
      <c r="G3287" s="20">
        <v>3284</v>
      </c>
    </row>
    <row r="3288" spans="7:7" x14ac:dyDescent="0.25">
      <c r="G3288" s="20">
        <v>3285</v>
      </c>
    </row>
    <row r="3289" spans="7:7" x14ac:dyDescent="0.25">
      <c r="G3289" s="20">
        <v>3286</v>
      </c>
    </row>
    <row r="3290" spans="7:7" x14ac:dyDescent="0.25">
      <c r="G3290" s="20">
        <v>3287</v>
      </c>
    </row>
    <row r="3291" spans="7:7" x14ac:dyDescent="0.25">
      <c r="G3291" s="20">
        <v>3288</v>
      </c>
    </row>
    <row r="3292" spans="7:7" x14ac:dyDescent="0.25">
      <c r="G3292" s="20">
        <v>3289</v>
      </c>
    </row>
    <row r="3293" spans="7:7" x14ac:dyDescent="0.25">
      <c r="G3293" s="20">
        <v>3290</v>
      </c>
    </row>
    <row r="3294" spans="7:7" x14ac:dyDescent="0.25">
      <c r="G3294" s="20">
        <v>3291</v>
      </c>
    </row>
    <row r="3295" spans="7:7" x14ac:dyDescent="0.25">
      <c r="G3295" s="20">
        <v>3292</v>
      </c>
    </row>
    <row r="3296" spans="7:7" x14ac:dyDescent="0.25">
      <c r="G3296" s="20">
        <v>3293</v>
      </c>
    </row>
    <row r="3297" spans="7:7" x14ac:dyDescent="0.25">
      <c r="G3297" s="20">
        <v>3294</v>
      </c>
    </row>
    <row r="3298" spans="7:7" x14ac:dyDescent="0.25">
      <c r="G3298" s="20">
        <v>3295</v>
      </c>
    </row>
    <row r="3299" spans="7:7" x14ac:dyDescent="0.25">
      <c r="G3299" s="20">
        <v>3296</v>
      </c>
    </row>
    <row r="3300" spans="7:7" x14ac:dyDescent="0.25">
      <c r="G3300" s="20">
        <v>3297</v>
      </c>
    </row>
    <row r="3301" spans="7:7" x14ac:dyDescent="0.25">
      <c r="G3301" s="20">
        <v>3298</v>
      </c>
    </row>
    <row r="3302" spans="7:7" x14ac:dyDescent="0.25">
      <c r="G3302" s="20">
        <v>3299</v>
      </c>
    </row>
    <row r="3303" spans="7:7" x14ac:dyDescent="0.25">
      <c r="G3303" s="20">
        <v>3300</v>
      </c>
    </row>
    <row r="3304" spans="7:7" x14ac:dyDescent="0.25">
      <c r="G3304" s="20">
        <v>3301</v>
      </c>
    </row>
    <row r="3305" spans="7:7" x14ac:dyDescent="0.25">
      <c r="G3305" s="20">
        <v>3302</v>
      </c>
    </row>
    <row r="3306" spans="7:7" x14ac:dyDescent="0.25">
      <c r="G3306" s="20">
        <v>3303</v>
      </c>
    </row>
    <row r="3307" spans="7:7" x14ac:dyDescent="0.25">
      <c r="G3307" s="20">
        <v>3304</v>
      </c>
    </row>
    <row r="3308" spans="7:7" x14ac:dyDescent="0.25">
      <c r="G3308" s="20">
        <v>3305</v>
      </c>
    </row>
    <row r="3309" spans="7:7" x14ac:dyDescent="0.25">
      <c r="G3309" s="20">
        <v>3306</v>
      </c>
    </row>
    <row r="3310" spans="7:7" x14ac:dyDescent="0.25">
      <c r="G3310" s="20">
        <v>3307</v>
      </c>
    </row>
    <row r="3311" spans="7:7" x14ac:dyDescent="0.25">
      <c r="G3311" s="20">
        <v>3308</v>
      </c>
    </row>
    <row r="3312" spans="7:7" x14ac:dyDescent="0.25">
      <c r="G3312" s="20">
        <v>3309</v>
      </c>
    </row>
    <row r="3313" spans="7:7" x14ac:dyDescent="0.25">
      <c r="G3313" s="20">
        <v>3310</v>
      </c>
    </row>
    <row r="3314" spans="7:7" x14ac:dyDescent="0.25">
      <c r="G3314" s="20">
        <v>3311</v>
      </c>
    </row>
    <row r="3315" spans="7:7" x14ac:dyDescent="0.25">
      <c r="G3315" s="20">
        <v>3312</v>
      </c>
    </row>
    <row r="3316" spans="7:7" x14ac:dyDescent="0.25">
      <c r="G3316" s="20">
        <v>3313</v>
      </c>
    </row>
    <row r="3317" spans="7:7" x14ac:dyDescent="0.25">
      <c r="G3317" s="20">
        <v>3314</v>
      </c>
    </row>
    <row r="3318" spans="7:7" x14ac:dyDescent="0.25">
      <c r="G3318" s="20">
        <v>3315</v>
      </c>
    </row>
    <row r="3319" spans="7:7" x14ac:dyDescent="0.25">
      <c r="G3319" s="20">
        <v>3316</v>
      </c>
    </row>
    <row r="3320" spans="7:7" x14ac:dyDescent="0.25">
      <c r="G3320" s="20">
        <v>3317</v>
      </c>
    </row>
    <row r="3321" spans="7:7" x14ac:dyDescent="0.25">
      <c r="G3321" s="20">
        <v>3318</v>
      </c>
    </row>
    <row r="3322" spans="7:7" x14ac:dyDescent="0.25">
      <c r="G3322" s="20">
        <v>3319</v>
      </c>
    </row>
    <row r="3323" spans="7:7" x14ac:dyDescent="0.25">
      <c r="G3323" s="20">
        <v>3320</v>
      </c>
    </row>
    <row r="3324" spans="7:7" x14ac:dyDescent="0.25">
      <c r="G3324" s="20">
        <v>3321</v>
      </c>
    </row>
    <row r="3325" spans="7:7" x14ac:dyDescent="0.25">
      <c r="G3325" s="20">
        <v>3322</v>
      </c>
    </row>
    <row r="3326" spans="7:7" x14ac:dyDescent="0.25">
      <c r="G3326" s="20">
        <v>3323</v>
      </c>
    </row>
    <row r="3327" spans="7:7" x14ac:dyDescent="0.25">
      <c r="G3327" s="20">
        <v>3324</v>
      </c>
    </row>
    <row r="3328" spans="7:7" x14ac:dyDescent="0.25">
      <c r="G3328" s="20">
        <v>3325</v>
      </c>
    </row>
    <row r="3329" spans="7:7" x14ac:dyDescent="0.25">
      <c r="G3329" s="20">
        <v>3326</v>
      </c>
    </row>
    <row r="3330" spans="7:7" x14ac:dyDescent="0.25">
      <c r="G3330" s="20">
        <v>3327</v>
      </c>
    </row>
    <row r="3331" spans="7:7" x14ac:dyDescent="0.25">
      <c r="G3331" s="20">
        <v>3328</v>
      </c>
    </row>
    <row r="3332" spans="7:7" x14ac:dyDescent="0.25">
      <c r="G3332" s="20">
        <v>3329</v>
      </c>
    </row>
    <row r="3333" spans="7:7" x14ac:dyDescent="0.25">
      <c r="G3333" s="20">
        <v>3330</v>
      </c>
    </row>
    <row r="3334" spans="7:7" x14ac:dyDescent="0.25">
      <c r="G3334" s="20">
        <v>3331</v>
      </c>
    </row>
    <row r="3335" spans="7:7" x14ac:dyDescent="0.25">
      <c r="G3335" s="20">
        <v>3332</v>
      </c>
    </row>
    <row r="3336" spans="7:7" x14ac:dyDescent="0.25">
      <c r="G3336" s="20">
        <v>3333</v>
      </c>
    </row>
    <row r="3337" spans="7:7" x14ac:dyDescent="0.25">
      <c r="G3337" s="20">
        <v>3334</v>
      </c>
    </row>
    <row r="3338" spans="7:7" x14ac:dyDescent="0.25">
      <c r="G3338" s="20">
        <v>3335</v>
      </c>
    </row>
    <row r="3339" spans="7:7" x14ac:dyDescent="0.25">
      <c r="G3339" s="20">
        <v>3336</v>
      </c>
    </row>
    <row r="3340" spans="7:7" x14ac:dyDescent="0.25">
      <c r="G3340" s="20">
        <v>3337</v>
      </c>
    </row>
    <row r="3341" spans="7:7" x14ac:dyDescent="0.25">
      <c r="G3341" s="20">
        <v>3338</v>
      </c>
    </row>
    <row r="3342" spans="7:7" x14ac:dyDescent="0.25">
      <c r="G3342" s="20">
        <v>3339</v>
      </c>
    </row>
    <row r="3343" spans="7:7" x14ac:dyDescent="0.25">
      <c r="G3343" s="20">
        <v>3340</v>
      </c>
    </row>
    <row r="3344" spans="7:7" x14ac:dyDescent="0.25">
      <c r="G3344" s="20">
        <v>3341</v>
      </c>
    </row>
    <row r="3345" spans="7:7" x14ac:dyDescent="0.25">
      <c r="G3345" s="20">
        <v>3342</v>
      </c>
    </row>
    <row r="3346" spans="7:7" x14ac:dyDescent="0.25">
      <c r="G3346" s="20">
        <v>3343</v>
      </c>
    </row>
    <row r="3347" spans="7:7" x14ac:dyDescent="0.25">
      <c r="G3347" s="20">
        <v>3344</v>
      </c>
    </row>
    <row r="3348" spans="7:7" x14ac:dyDescent="0.25">
      <c r="G3348" s="20">
        <v>3345</v>
      </c>
    </row>
    <row r="3349" spans="7:7" x14ac:dyDescent="0.25">
      <c r="G3349" s="20">
        <v>3346</v>
      </c>
    </row>
    <row r="3350" spans="7:7" x14ac:dyDescent="0.25">
      <c r="G3350" s="20">
        <v>3347</v>
      </c>
    </row>
    <row r="3351" spans="7:7" x14ac:dyDescent="0.25">
      <c r="G3351" s="20">
        <v>3348</v>
      </c>
    </row>
    <row r="3352" spans="7:7" x14ac:dyDescent="0.25">
      <c r="G3352" s="20">
        <v>3349</v>
      </c>
    </row>
    <row r="3353" spans="7:7" x14ac:dyDescent="0.25">
      <c r="G3353" s="20">
        <v>3350</v>
      </c>
    </row>
    <row r="3354" spans="7:7" x14ac:dyDescent="0.25">
      <c r="G3354" s="20">
        <v>3351</v>
      </c>
    </row>
    <row r="3355" spans="7:7" x14ac:dyDescent="0.25">
      <c r="G3355" s="20">
        <v>3352</v>
      </c>
    </row>
    <row r="3356" spans="7:7" x14ac:dyDescent="0.25">
      <c r="G3356" s="20">
        <v>3353</v>
      </c>
    </row>
    <row r="3357" spans="7:7" x14ac:dyDescent="0.25">
      <c r="G3357" s="20">
        <v>3354</v>
      </c>
    </row>
    <row r="3358" spans="7:7" x14ac:dyDescent="0.25">
      <c r="G3358" s="20">
        <v>3355</v>
      </c>
    </row>
    <row r="3359" spans="7:7" x14ac:dyDescent="0.25">
      <c r="G3359" s="20">
        <v>3356</v>
      </c>
    </row>
    <row r="3360" spans="7:7" x14ac:dyDescent="0.25">
      <c r="G3360" s="20">
        <v>3357</v>
      </c>
    </row>
    <row r="3361" spans="7:7" x14ac:dyDescent="0.25">
      <c r="G3361" s="20">
        <v>3358</v>
      </c>
    </row>
    <row r="3362" spans="7:7" x14ac:dyDescent="0.25">
      <c r="G3362" s="20">
        <v>3359</v>
      </c>
    </row>
    <row r="3363" spans="7:7" x14ac:dyDescent="0.25">
      <c r="G3363" s="20">
        <v>3360</v>
      </c>
    </row>
    <row r="3364" spans="7:7" x14ac:dyDescent="0.25">
      <c r="G3364" s="20">
        <v>3361</v>
      </c>
    </row>
    <row r="3365" spans="7:7" x14ac:dyDescent="0.25">
      <c r="G3365" s="20">
        <v>3362</v>
      </c>
    </row>
    <row r="3366" spans="7:7" x14ac:dyDescent="0.25">
      <c r="G3366" s="20">
        <v>3363</v>
      </c>
    </row>
    <row r="3367" spans="7:7" x14ac:dyDescent="0.25">
      <c r="G3367" s="20">
        <v>3364</v>
      </c>
    </row>
    <row r="3368" spans="7:7" x14ac:dyDescent="0.25">
      <c r="G3368" s="20">
        <v>3365</v>
      </c>
    </row>
    <row r="3369" spans="7:7" x14ac:dyDescent="0.25">
      <c r="G3369" s="20">
        <v>3366</v>
      </c>
    </row>
    <row r="3370" spans="7:7" x14ac:dyDescent="0.25">
      <c r="G3370" s="20">
        <v>3367</v>
      </c>
    </row>
    <row r="3371" spans="7:7" x14ac:dyDescent="0.25">
      <c r="G3371" s="20">
        <v>3368</v>
      </c>
    </row>
    <row r="3372" spans="7:7" x14ac:dyDescent="0.25">
      <c r="G3372" s="20">
        <v>3369</v>
      </c>
    </row>
    <row r="3373" spans="7:7" x14ac:dyDescent="0.25">
      <c r="G3373" s="20">
        <v>3370</v>
      </c>
    </row>
    <row r="3374" spans="7:7" x14ac:dyDescent="0.25">
      <c r="G3374" s="20">
        <v>3371</v>
      </c>
    </row>
    <row r="3375" spans="7:7" x14ac:dyDescent="0.25">
      <c r="G3375" s="20">
        <v>3372</v>
      </c>
    </row>
    <row r="3376" spans="7:7" x14ac:dyDescent="0.25">
      <c r="G3376" s="20">
        <v>3373</v>
      </c>
    </row>
    <row r="3377" spans="7:7" x14ac:dyDescent="0.25">
      <c r="G3377" s="20">
        <v>3374</v>
      </c>
    </row>
    <row r="3378" spans="7:7" x14ac:dyDescent="0.25">
      <c r="G3378" s="20">
        <v>3375</v>
      </c>
    </row>
    <row r="3379" spans="7:7" x14ac:dyDescent="0.25">
      <c r="G3379" s="20">
        <v>3376</v>
      </c>
    </row>
    <row r="3380" spans="7:7" x14ac:dyDescent="0.25">
      <c r="G3380" s="20">
        <v>3377</v>
      </c>
    </row>
    <row r="3381" spans="7:7" x14ac:dyDescent="0.25">
      <c r="G3381" s="20">
        <v>3378</v>
      </c>
    </row>
    <row r="3382" spans="7:7" x14ac:dyDescent="0.25">
      <c r="G3382" s="20">
        <v>3379</v>
      </c>
    </row>
    <row r="3383" spans="7:7" x14ac:dyDescent="0.25">
      <c r="G3383" s="20">
        <v>3380</v>
      </c>
    </row>
    <row r="3384" spans="7:7" x14ac:dyDescent="0.25">
      <c r="G3384" s="20">
        <v>3381</v>
      </c>
    </row>
    <row r="3385" spans="7:7" x14ac:dyDescent="0.25">
      <c r="G3385" s="20">
        <v>3382</v>
      </c>
    </row>
    <row r="3386" spans="7:7" x14ac:dyDescent="0.25">
      <c r="G3386" s="20">
        <v>3383</v>
      </c>
    </row>
    <row r="3387" spans="7:7" x14ac:dyDescent="0.25">
      <c r="G3387" s="20">
        <v>3384</v>
      </c>
    </row>
    <row r="3388" spans="7:7" x14ac:dyDescent="0.25">
      <c r="G3388" s="20">
        <v>3385</v>
      </c>
    </row>
    <row r="3389" spans="7:7" x14ac:dyDescent="0.25">
      <c r="G3389" s="20">
        <v>3386</v>
      </c>
    </row>
    <row r="3390" spans="7:7" x14ac:dyDescent="0.25">
      <c r="G3390" s="20">
        <v>3387</v>
      </c>
    </row>
    <row r="3391" spans="7:7" x14ac:dyDescent="0.25">
      <c r="G3391" s="20">
        <v>3388</v>
      </c>
    </row>
    <row r="3392" spans="7:7" x14ac:dyDescent="0.25">
      <c r="G3392" s="20">
        <v>3389</v>
      </c>
    </row>
    <row r="3393" spans="7:7" x14ac:dyDescent="0.25">
      <c r="G3393" s="20">
        <v>3390</v>
      </c>
    </row>
    <row r="3394" spans="7:7" x14ac:dyDescent="0.25">
      <c r="G3394" s="20">
        <v>3391</v>
      </c>
    </row>
    <row r="3395" spans="7:7" x14ac:dyDescent="0.25">
      <c r="G3395" s="20">
        <v>3392</v>
      </c>
    </row>
    <row r="3396" spans="7:7" x14ac:dyDescent="0.25">
      <c r="G3396" s="20">
        <v>3393</v>
      </c>
    </row>
    <row r="3397" spans="7:7" x14ac:dyDescent="0.25">
      <c r="G3397" s="20">
        <v>3394</v>
      </c>
    </row>
    <row r="3398" spans="7:7" x14ac:dyDescent="0.25">
      <c r="G3398" s="20">
        <v>3395</v>
      </c>
    </row>
    <row r="3399" spans="7:7" x14ac:dyDescent="0.25">
      <c r="G3399" s="20">
        <v>3396</v>
      </c>
    </row>
    <row r="3400" spans="7:7" x14ac:dyDescent="0.25">
      <c r="G3400" s="20">
        <v>3397</v>
      </c>
    </row>
    <row r="3401" spans="7:7" x14ac:dyDescent="0.25">
      <c r="G3401" s="20">
        <v>3398</v>
      </c>
    </row>
    <row r="3402" spans="7:7" x14ac:dyDescent="0.25">
      <c r="G3402" s="20">
        <v>3399</v>
      </c>
    </row>
    <row r="3403" spans="7:7" x14ac:dyDescent="0.25">
      <c r="G3403" s="20">
        <v>3400</v>
      </c>
    </row>
    <row r="3404" spans="7:7" x14ac:dyDescent="0.25">
      <c r="G3404" s="20">
        <v>3401</v>
      </c>
    </row>
    <row r="3405" spans="7:7" x14ac:dyDescent="0.25">
      <c r="G3405" s="20">
        <v>3402</v>
      </c>
    </row>
    <row r="3406" spans="7:7" x14ac:dyDescent="0.25">
      <c r="G3406" s="20">
        <v>3403</v>
      </c>
    </row>
    <row r="3407" spans="7:7" x14ac:dyDescent="0.25">
      <c r="G3407" s="20">
        <v>3404</v>
      </c>
    </row>
    <row r="3408" spans="7:7" x14ac:dyDescent="0.25">
      <c r="G3408" s="20">
        <v>3405</v>
      </c>
    </row>
    <row r="3409" spans="7:7" x14ac:dyDescent="0.25">
      <c r="G3409" s="20">
        <v>3406</v>
      </c>
    </row>
    <row r="3410" spans="7:7" x14ac:dyDescent="0.25">
      <c r="G3410" s="20">
        <v>3407</v>
      </c>
    </row>
    <row r="3411" spans="7:7" x14ac:dyDescent="0.25">
      <c r="G3411" s="20">
        <v>3408</v>
      </c>
    </row>
    <row r="3412" spans="7:7" x14ac:dyDescent="0.25">
      <c r="G3412" s="20">
        <v>3409</v>
      </c>
    </row>
    <row r="3413" spans="7:7" x14ac:dyDescent="0.25">
      <c r="G3413" s="20">
        <v>3410</v>
      </c>
    </row>
    <row r="3414" spans="7:7" x14ac:dyDescent="0.25">
      <c r="G3414" s="20">
        <v>3411</v>
      </c>
    </row>
    <row r="3415" spans="7:7" x14ac:dyDescent="0.25">
      <c r="G3415" s="20">
        <v>3412</v>
      </c>
    </row>
    <row r="3416" spans="7:7" x14ac:dyDescent="0.25">
      <c r="G3416" s="20">
        <v>3413</v>
      </c>
    </row>
    <row r="3417" spans="7:7" x14ac:dyDescent="0.25">
      <c r="G3417" s="20">
        <v>3414</v>
      </c>
    </row>
    <row r="3418" spans="7:7" x14ac:dyDescent="0.25">
      <c r="G3418" s="20">
        <v>3415</v>
      </c>
    </row>
    <row r="3419" spans="7:7" x14ac:dyDescent="0.25">
      <c r="G3419" s="20">
        <v>3416</v>
      </c>
    </row>
    <row r="3420" spans="7:7" x14ac:dyDescent="0.25">
      <c r="G3420" s="20">
        <v>3417</v>
      </c>
    </row>
    <row r="3421" spans="7:7" x14ac:dyDescent="0.25">
      <c r="G3421" s="20">
        <v>3418</v>
      </c>
    </row>
    <row r="3422" spans="7:7" x14ac:dyDescent="0.25">
      <c r="G3422" s="20">
        <v>3419</v>
      </c>
    </row>
    <row r="3423" spans="7:7" x14ac:dyDescent="0.25">
      <c r="G3423" s="20">
        <v>3420</v>
      </c>
    </row>
    <row r="3424" spans="7:7" x14ac:dyDescent="0.25">
      <c r="G3424" s="20">
        <v>3421</v>
      </c>
    </row>
    <row r="3425" spans="7:7" x14ac:dyDescent="0.25">
      <c r="G3425" s="20">
        <v>3422</v>
      </c>
    </row>
    <row r="3426" spans="7:7" x14ac:dyDescent="0.25">
      <c r="G3426" s="20">
        <v>3423</v>
      </c>
    </row>
    <row r="3427" spans="7:7" x14ac:dyDescent="0.25">
      <c r="G3427" s="20">
        <v>3424</v>
      </c>
    </row>
    <row r="3428" spans="7:7" x14ac:dyDescent="0.25">
      <c r="G3428" s="20">
        <v>3425</v>
      </c>
    </row>
    <row r="3429" spans="7:7" x14ac:dyDescent="0.25">
      <c r="G3429" s="20">
        <v>3426</v>
      </c>
    </row>
    <row r="3430" spans="7:7" x14ac:dyDescent="0.25">
      <c r="G3430" s="20">
        <v>3427</v>
      </c>
    </row>
    <row r="3431" spans="7:7" x14ac:dyDescent="0.25">
      <c r="G3431" s="20">
        <v>3428</v>
      </c>
    </row>
    <row r="3432" spans="7:7" x14ac:dyDescent="0.25">
      <c r="G3432" s="20">
        <v>3429</v>
      </c>
    </row>
    <row r="3433" spans="7:7" x14ac:dyDescent="0.25">
      <c r="G3433" s="20">
        <v>3430</v>
      </c>
    </row>
    <row r="3434" spans="7:7" x14ac:dyDescent="0.25">
      <c r="G3434" s="20">
        <v>3431</v>
      </c>
    </row>
    <row r="3435" spans="7:7" x14ac:dyDescent="0.25">
      <c r="G3435" s="20">
        <v>3432</v>
      </c>
    </row>
    <row r="3436" spans="7:7" x14ac:dyDescent="0.25">
      <c r="G3436" s="20">
        <v>3433</v>
      </c>
    </row>
    <row r="3437" spans="7:7" x14ac:dyDescent="0.25">
      <c r="G3437" s="20">
        <v>3434</v>
      </c>
    </row>
    <row r="3438" spans="7:7" x14ac:dyDescent="0.25">
      <c r="G3438" s="20">
        <v>3435</v>
      </c>
    </row>
    <row r="3439" spans="7:7" x14ac:dyDescent="0.25">
      <c r="G3439" s="20">
        <v>3436</v>
      </c>
    </row>
    <row r="3440" spans="7:7" x14ac:dyDescent="0.25">
      <c r="G3440" s="20">
        <v>3437</v>
      </c>
    </row>
    <row r="3441" spans="7:7" x14ac:dyDescent="0.25">
      <c r="G3441" s="20">
        <v>3438</v>
      </c>
    </row>
    <row r="3442" spans="7:7" x14ac:dyDescent="0.25">
      <c r="G3442" s="20">
        <v>3439</v>
      </c>
    </row>
    <row r="3443" spans="7:7" x14ac:dyDescent="0.25">
      <c r="G3443" s="20">
        <v>3440</v>
      </c>
    </row>
    <row r="3444" spans="7:7" x14ac:dyDescent="0.25">
      <c r="G3444" s="20">
        <v>3441</v>
      </c>
    </row>
    <row r="3445" spans="7:7" x14ac:dyDescent="0.25">
      <c r="G3445" s="20">
        <v>3442</v>
      </c>
    </row>
    <row r="3446" spans="7:7" x14ac:dyDescent="0.25">
      <c r="G3446" s="20">
        <v>3443</v>
      </c>
    </row>
    <row r="3447" spans="7:7" x14ac:dyDescent="0.25">
      <c r="G3447" s="20">
        <v>3444</v>
      </c>
    </row>
    <row r="3448" spans="7:7" x14ac:dyDescent="0.25">
      <c r="G3448" s="20">
        <v>3445</v>
      </c>
    </row>
    <row r="3449" spans="7:7" x14ac:dyDescent="0.25">
      <c r="G3449" s="20">
        <v>3446</v>
      </c>
    </row>
    <row r="3450" spans="7:7" x14ac:dyDescent="0.25">
      <c r="G3450" s="20">
        <v>3447</v>
      </c>
    </row>
    <row r="3451" spans="7:7" x14ac:dyDescent="0.25">
      <c r="G3451" s="20">
        <v>3448</v>
      </c>
    </row>
    <row r="3452" spans="7:7" x14ac:dyDescent="0.25">
      <c r="G3452" s="20">
        <v>3449</v>
      </c>
    </row>
    <row r="3453" spans="7:7" x14ac:dyDescent="0.25">
      <c r="G3453" s="20">
        <v>3450</v>
      </c>
    </row>
    <row r="3454" spans="7:7" x14ac:dyDescent="0.25">
      <c r="G3454" s="20">
        <v>3451</v>
      </c>
    </row>
    <row r="3455" spans="7:7" x14ac:dyDescent="0.25">
      <c r="G3455" s="20">
        <v>3452</v>
      </c>
    </row>
    <row r="3456" spans="7:7" x14ac:dyDescent="0.25">
      <c r="G3456" s="20">
        <v>3453</v>
      </c>
    </row>
    <row r="3457" spans="7:7" x14ac:dyDescent="0.25">
      <c r="G3457" s="20">
        <v>3454</v>
      </c>
    </row>
    <row r="3458" spans="7:7" x14ac:dyDescent="0.25">
      <c r="G3458" s="20">
        <v>3455</v>
      </c>
    </row>
    <row r="3459" spans="7:7" x14ac:dyDescent="0.25">
      <c r="G3459" s="20">
        <v>3456</v>
      </c>
    </row>
    <row r="3460" spans="7:7" x14ac:dyDescent="0.25">
      <c r="G3460" s="20">
        <v>3457</v>
      </c>
    </row>
    <row r="3461" spans="7:7" x14ac:dyDescent="0.25">
      <c r="G3461" s="20">
        <v>3458</v>
      </c>
    </row>
    <row r="3462" spans="7:7" x14ac:dyDescent="0.25">
      <c r="G3462" s="20">
        <v>3459</v>
      </c>
    </row>
    <row r="3463" spans="7:7" x14ac:dyDescent="0.25">
      <c r="G3463" s="20">
        <v>3460</v>
      </c>
    </row>
    <row r="3464" spans="7:7" x14ac:dyDescent="0.25">
      <c r="G3464" s="20">
        <v>3461</v>
      </c>
    </row>
    <row r="3465" spans="7:7" x14ac:dyDescent="0.25">
      <c r="G3465" s="20">
        <v>3462</v>
      </c>
    </row>
    <row r="3466" spans="7:7" x14ac:dyDescent="0.25">
      <c r="G3466" s="20">
        <v>3463</v>
      </c>
    </row>
    <row r="3467" spans="7:7" x14ac:dyDescent="0.25">
      <c r="G3467" s="20">
        <v>3464</v>
      </c>
    </row>
    <row r="3468" spans="7:7" x14ac:dyDescent="0.25">
      <c r="G3468" s="20">
        <v>3465</v>
      </c>
    </row>
    <row r="3469" spans="7:7" x14ac:dyDescent="0.25">
      <c r="G3469" s="20">
        <v>3466</v>
      </c>
    </row>
    <row r="3470" spans="7:7" x14ac:dyDescent="0.25">
      <c r="G3470" s="20">
        <v>3467</v>
      </c>
    </row>
    <row r="3471" spans="7:7" x14ac:dyDescent="0.25">
      <c r="G3471" s="20">
        <v>3468</v>
      </c>
    </row>
    <row r="3472" spans="7:7" x14ac:dyDescent="0.25">
      <c r="G3472" s="20">
        <v>3469</v>
      </c>
    </row>
    <row r="3473" spans="7:7" x14ac:dyDescent="0.25">
      <c r="G3473" s="20">
        <v>3470</v>
      </c>
    </row>
    <row r="3474" spans="7:7" x14ac:dyDescent="0.25">
      <c r="G3474" s="20">
        <v>3471</v>
      </c>
    </row>
    <row r="3475" spans="7:7" x14ac:dyDescent="0.25">
      <c r="G3475" s="20">
        <v>3472</v>
      </c>
    </row>
    <row r="3476" spans="7:7" x14ac:dyDescent="0.25">
      <c r="G3476" s="20">
        <v>3473</v>
      </c>
    </row>
    <row r="3477" spans="7:7" x14ac:dyDescent="0.25">
      <c r="G3477" s="20">
        <v>3474</v>
      </c>
    </row>
    <row r="3478" spans="7:7" x14ac:dyDescent="0.25">
      <c r="G3478" s="20">
        <v>3475</v>
      </c>
    </row>
    <row r="3479" spans="7:7" x14ac:dyDescent="0.25">
      <c r="G3479" s="20">
        <v>3476</v>
      </c>
    </row>
    <row r="3480" spans="7:7" x14ac:dyDescent="0.25">
      <c r="G3480" s="20">
        <v>3477</v>
      </c>
    </row>
    <row r="3481" spans="7:7" x14ac:dyDescent="0.25">
      <c r="G3481" s="20">
        <v>3478</v>
      </c>
    </row>
    <row r="3482" spans="7:7" x14ac:dyDescent="0.25">
      <c r="G3482" s="20">
        <v>3479</v>
      </c>
    </row>
    <row r="3483" spans="7:7" x14ac:dyDescent="0.25">
      <c r="G3483" s="20">
        <v>3480</v>
      </c>
    </row>
    <row r="3484" spans="7:7" x14ac:dyDescent="0.25">
      <c r="G3484" s="20">
        <v>3481</v>
      </c>
    </row>
    <row r="3485" spans="7:7" x14ac:dyDescent="0.25">
      <c r="G3485" s="20">
        <v>3482</v>
      </c>
    </row>
    <row r="3486" spans="7:7" x14ac:dyDescent="0.25">
      <c r="G3486" s="20">
        <v>3483</v>
      </c>
    </row>
    <row r="3487" spans="7:7" x14ac:dyDescent="0.25">
      <c r="G3487" s="20">
        <v>3484</v>
      </c>
    </row>
    <row r="3488" spans="7:7" x14ac:dyDescent="0.25">
      <c r="G3488" s="20">
        <v>3485</v>
      </c>
    </row>
    <row r="3489" spans="7:7" x14ac:dyDescent="0.25">
      <c r="G3489" s="20">
        <v>3486</v>
      </c>
    </row>
    <row r="3490" spans="7:7" x14ac:dyDescent="0.25">
      <c r="G3490" s="20">
        <v>3487</v>
      </c>
    </row>
    <row r="3491" spans="7:7" x14ac:dyDescent="0.25">
      <c r="G3491" s="20">
        <v>3488</v>
      </c>
    </row>
    <row r="3492" spans="7:7" x14ac:dyDescent="0.25">
      <c r="G3492" s="20">
        <v>3489</v>
      </c>
    </row>
    <row r="3493" spans="7:7" x14ac:dyDescent="0.25">
      <c r="G3493" s="20">
        <v>3490</v>
      </c>
    </row>
    <row r="3494" spans="7:7" x14ac:dyDescent="0.25">
      <c r="G3494" s="20">
        <v>3491</v>
      </c>
    </row>
    <row r="3495" spans="7:7" x14ac:dyDescent="0.25">
      <c r="G3495" s="20">
        <v>3492</v>
      </c>
    </row>
    <row r="3496" spans="7:7" x14ac:dyDescent="0.25">
      <c r="G3496" s="20">
        <v>3493</v>
      </c>
    </row>
    <row r="3497" spans="7:7" x14ac:dyDescent="0.25">
      <c r="G3497" s="20">
        <v>3494</v>
      </c>
    </row>
    <row r="3498" spans="7:7" x14ac:dyDescent="0.25">
      <c r="G3498" s="20">
        <v>3495</v>
      </c>
    </row>
    <row r="3499" spans="7:7" x14ac:dyDescent="0.25">
      <c r="G3499" s="20">
        <v>3496</v>
      </c>
    </row>
    <row r="3500" spans="7:7" x14ac:dyDescent="0.25">
      <c r="G3500" s="20">
        <v>3497</v>
      </c>
    </row>
    <row r="3501" spans="7:7" x14ac:dyDescent="0.25">
      <c r="G3501" s="20">
        <v>3498</v>
      </c>
    </row>
    <row r="3502" spans="7:7" x14ac:dyDescent="0.25">
      <c r="G3502" s="20">
        <v>3499</v>
      </c>
    </row>
    <row r="3503" spans="7:7" x14ac:dyDescent="0.25">
      <c r="G3503" s="20">
        <v>3500</v>
      </c>
    </row>
    <row r="3504" spans="7:7" x14ac:dyDescent="0.25">
      <c r="G3504" s="20">
        <v>3501</v>
      </c>
    </row>
    <row r="3505" spans="7:7" x14ac:dyDescent="0.25">
      <c r="G3505" s="20">
        <v>3502</v>
      </c>
    </row>
    <row r="3506" spans="7:7" x14ac:dyDescent="0.25">
      <c r="G3506" s="20">
        <v>3503</v>
      </c>
    </row>
    <row r="3507" spans="7:7" x14ac:dyDescent="0.25">
      <c r="G3507" s="20">
        <v>3504</v>
      </c>
    </row>
    <row r="3508" spans="7:7" x14ac:dyDescent="0.25">
      <c r="G3508" s="20">
        <v>3505</v>
      </c>
    </row>
    <row r="3509" spans="7:7" x14ac:dyDescent="0.25">
      <c r="G3509" s="20">
        <v>3506</v>
      </c>
    </row>
    <row r="3510" spans="7:7" x14ac:dyDescent="0.25">
      <c r="G3510" s="20">
        <v>3507</v>
      </c>
    </row>
    <row r="3511" spans="7:7" x14ac:dyDescent="0.25">
      <c r="G3511" s="20">
        <v>3508</v>
      </c>
    </row>
    <row r="3512" spans="7:7" x14ac:dyDescent="0.25">
      <c r="G3512" s="20">
        <v>3509</v>
      </c>
    </row>
    <row r="3513" spans="7:7" x14ac:dyDescent="0.25">
      <c r="G3513" s="20">
        <v>3510</v>
      </c>
    </row>
    <row r="3514" spans="7:7" x14ac:dyDescent="0.25">
      <c r="G3514" s="20">
        <v>3511</v>
      </c>
    </row>
    <row r="3515" spans="7:7" x14ac:dyDescent="0.25">
      <c r="G3515" s="20">
        <v>3512</v>
      </c>
    </row>
    <row r="3516" spans="7:7" x14ac:dyDescent="0.25">
      <c r="G3516" s="20">
        <v>3513</v>
      </c>
    </row>
    <row r="3517" spans="7:7" x14ac:dyDescent="0.25">
      <c r="G3517" s="20">
        <v>3514</v>
      </c>
    </row>
    <row r="3518" spans="7:7" x14ac:dyDescent="0.25">
      <c r="G3518" s="20">
        <v>3515</v>
      </c>
    </row>
    <row r="3519" spans="7:7" x14ac:dyDescent="0.25">
      <c r="G3519" s="20">
        <v>3516</v>
      </c>
    </row>
    <row r="3520" spans="7:7" x14ac:dyDescent="0.25">
      <c r="G3520" s="20">
        <v>3517</v>
      </c>
    </row>
    <row r="3521" spans="7:7" x14ac:dyDescent="0.25">
      <c r="G3521" s="20">
        <v>3518</v>
      </c>
    </row>
    <row r="3522" spans="7:7" x14ac:dyDescent="0.25">
      <c r="G3522" s="20">
        <v>3519</v>
      </c>
    </row>
    <row r="3523" spans="7:7" x14ac:dyDescent="0.25">
      <c r="G3523" s="20">
        <v>3520</v>
      </c>
    </row>
    <row r="3524" spans="7:7" x14ac:dyDescent="0.25">
      <c r="G3524" s="20">
        <v>3521</v>
      </c>
    </row>
    <row r="3525" spans="7:7" x14ac:dyDescent="0.25">
      <c r="G3525" s="20">
        <v>3522</v>
      </c>
    </row>
    <row r="3526" spans="7:7" x14ac:dyDescent="0.25">
      <c r="G3526" s="20">
        <v>3523</v>
      </c>
    </row>
    <row r="3527" spans="7:7" x14ac:dyDescent="0.25">
      <c r="G3527" s="20">
        <v>3524</v>
      </c>
    </row>
    <row r="3528" spans="7:7" x14ac:dyDescent="0.25">
      <c r="G3528" s="20">
        <v>3525</v>
      </c>
    </row>
    <row r="3529" spans="7:7" x14ac:dyDescent="0.25">
      <c r="G3529" s="20">
        <v>3526</v>
      </c>
    </row>
    <row r="3530" spans="7:7" x14ac:dyDescent="0.25">
      <c r="G3530" s="20">
        <v>3527</v>
      </c>
    </row>
    <row r="3531" spans="7:7" x14ac:dyDescent="0.25">
      <c r="G3531" s="20">
        <v>3528</v>
      </c>
    </row>
    <row r="3532" spans="7:7" x14ac:dyDescent="0.25">
      <c r="G3532" s="20">
        <v>3529</v>
      </c>
    </row>
    <row r="3533" spans="7:7" x14ac:dyDescent="0.25">
      <c r="G3533" s="20">
        <v>3530</v>
      </c>
    </row>
    <row r="3534" spans="7:7" x14ac:dyDescent="0.25">
      <c r="G3534" s="20">
        <v>3531</v>
      </c>
    </row>
    <row r="3535" spans="7:7" x14ac:dyDescent="0.25">
      <c r="G3535" s="20">
        <v>3532</v>
      </c>
    </row>
    <row r="3536" spans="7:7" x14ac:dyDescent="0.25">
      <c r="G3536" s="20">
        <v>3533</v>
      </c>
    </row>
    <row r="3537" spans="7:7" x14ac:dyDescent="0.25">
      <c r="G3537" s="20">
        <v>3534</v>
      </c>
    </row>
    <row r="3538" spans="7:7" x14ac:dyDescent="0.25">
      <c r="G3538" s="20">
        <v>3535</v>
      </c>
    </row>
    <row r="3539" spans="7:7" x14ac:dyDescent="0.25">
      <c r="G3539" s="20">
        <v>3536</v>
      </c>
    </row>
    <row r="3540" spans="7:7" x14ac:dyDescent="0.25">
      <c r="G3540" s="20">
        <v>3537</v>
      </c>
    </row>
    <row r="3541" spans="7:7" x14ac:dyDescent="0.25">
      <c r="G3541" s="20">
        <v>3538</v>
      </c>
    </row>
    <row r="3542" spans="7:7" x14ac:dyDescent="0.25">
      <c r="G3542" s="20">
        <v>3539</v>
      </c>
    </row>
    <row r="3543" spans="7:7" x14ac:dyDescent="0.25">
      <c r="G3543" s="20">
        <v>3540</v>
      </c>
    </row>
    <row r="3544" spans="7:7" x14ac:dyDescent="0.25">
      <c r="G3544" s="20">
        <v>3541</v>
      </c>
    </row>
    <row r="3545" spans="7:7" x14ac:dyDescent="0.25">
      <c r="G3545" s="20">
        <v>3542</v>
      </c>
    </row>
    <row r="3546" spans="7:7" x14ac:dyDescent="0.25">
      <c r="G3546" s="20">
        <v>3543</v>
      </c>
    </row>
    <row r="3547" spans="7:7" x14ac:dyDescent="0.25">
      <c r="G3547" s="20">
        <v>3544</v>
      </c>
    </row>
    <row r="3548" spans="7:7" x14ac:dyDescent="0.25">
      <c r="G3548" s="20">
        <v>3545</v>
      </c>
    </row>
    <row r="3549" spans="7:7" x14ac:dyDescent="0.25">
      <c r="G3549" s="20">
        <v>3546</v>
      </c>
    </row>
    <row r="3550" spans="7:7" x14ac:dyDescent="0.25">
      <c r="G3550" s="20">
        <v>3547</v>
      </c>
    </row>
    <row r="3551" spans="7:7" x14ac:dyDescent="0.25">
      <c r="G3551" s="20">
        <v>3548</v>
      </c>
    </row>
    <row r="3552" spans="7:7" x14ac:dyDescent="0.25">
      <c r="G3552" s="20">
        <v>3549</v>
      </c>
    </row>
    <row r="3553" spans="7:7" x14ac:dyDescent="0.25">
      <c r="G3553" s="20">
        <v>3550</v>
      </c>
    </row>
    <row r="3554" spans="7:7" x14ac:dyDescent="0.25">
      <c r="G3554" s="20">
        <v>3551</v>
      </c>
    </row>
    <row r="3555" spans="7:7" x14ac:dyDescent="0.25">
      <c r="G3555" s="20">
        <v>3552</v>
      </c>
    </row>
    <row r="3556" spans="7:7" x14ac:dyDescent="0.25">
      <c r="G3556" s="20">
        <v>3553</v>
      </c>
    </row>
    <row r="3557" spans="7:7" x14ac:dyDescent="0.25">
      <c r="G3557" s="20">
        <v>3554</v>
      </c>
    </row>
    <row r="3558" spans="7:7" x14ac:dyDescent="0.25">
      <c r="G3558" s="20">
        <v>3555</v>
      </c>
    </row>
    <row r="3559" spans="7:7" x14ac:dyDescent="0.25">
      <c r="G3559" s="20">
        <v>3556</v>
      </c>
    </row>
    <row r="3560" spans="7:7" x14ac:dyDescent="0.25">
      <c r="G3560" s="20">
        <v>3557</v>
      </c>
    </row>
    <row r="3561" spans="7:7" x14ac:dyDescent="0.25">
      <c r="G3561" s="20">
        <v>3558</v>
      </c>
    </row>
    <row r="3562" spans="7:7" x14ac:dyDescent="0.25">
      <c r="G3562" s="20">
        <v>3559</v>
      </c>
    </row>
    <row r="3563" spans="7:7" x14ac:dyDescent="0.25">
      <c r="G3563" s="20">
        <v>3560</v>
      </c>
    </row>
    <row r="3564" spans="7:7" x14ac:dyDescent="0.25">
      <c r="G3564" s="20">
        <v>3561</v>
      </c>
    </row>
    <row r="3565" spans="7:7" x14ac:dyDescent="0.25">
      <c r="G3565" s="20">
        <v>3562</v>
      </c>
    </row>
    <row r="3566" spans="7:7" x14ac:dyDescent="0.25">
      <c r="G3566" s="20">
        <v>3563</v>
      </c>
    </row>
    <row r="3567" spans="7:7" x14ac:dyDescent="0.25">
      <c r="G3567" s="20">
        <v>3564</v>
      </c>
    </row>
    <row r="3568" spans="7:7" x14ac:dyDescent="0.25">
      <c r="G3568" s="20">
        <v>3565</v>
      </c>
    </row>
    <row r="3569" spans="7:7" x14ac:dyDescent="0.25">
      <c r="G3569" s="20">
        <v>3566</v>
      </c>
    </row>
    <row r="3570" spans="7:7" x14ac:dyDescent="0.25">
      <c r="G3570" s="20">
        <v>3567</v>
      </c>
    </row>
    <row r="3571" spans="7:7" x14ac:dyDescent="0.25">
      <c r="G3571" s="20">
        <v>3568</v>
      </c>
    </row>
    <row r="3572" spans="7:7" x14ac:dyDescent="0.25">
      <c r="G3572" s="20">
        <v>3569</v>
      </c>
    </row>
    <row r="3573" spans="7:7" x14ac:dyDescent="0.25">
      <c r="G3573" s="20">
        <v>3570</v>
      </c>
    </row>
    <row r="3574" spans="7:7" x14ac:dyDescent="0.25">
      <c r="G3574" s="20">
        <v>3571</v>
      </c>
    </row>
    <row r="3575" spans="7:7" x14ac:dyDescent="0.25">
      <c r="G3575" s="20">
        <v>3572</v>
      </c>
    </row>
    <row r="3576" spans="7:7" x14ac:dyDescent="0.25">
      <c r="G3576" s="20">
        <v>3573</v>
      </c>
    </row>
    <row r="3577" spans="7:7" x14ac:dyDescent="0.25">
      <c r="G3577" s="20">
        <v>3574</v>
      </c>
    </row>
    <row r="3578" spans="7:7" x14ac:dyDescent="0.25">
      <c r="G3578" s="20">
        <v>3575</v>
      </c>
    </row>
    <row r="3579" spans="7:7" x14ac:dyDescent="0.25">
      <c r="G3579" s="20">
        <v>3576</v>
      </c>
    </row>
    <row r="3580" spans="7:7" x14ac:dyDescent="0.25">
      <c r="G3580" s="20">
        <v>3577</v>
      </c>
    </row>
    <row r="3581" spans="7:7" x14ac:dyDescent="0.25">
      <c r="G3581" s="20">
        <v>3578</v>
      </c>
    </row>
    <row r="3582" spans="7:7" x14ac:dyDescent="0.25">
      <c r="G3582" s="20">
        <v>3579</v>
      </c>
    </row>
    <row r="3583" spans="7:7" x14ac:dyDescent="0.25">
      <c r="G3583" s="20">
        <v>3580</v>
      </c>
    </row>
    <row r="3584" spans="7:7" x14ac:dyDescent="0.25">
      <c r="G3584" s="20">
        <v>3581</v>
      </c>
    </row>
    <row r="3585" spans="7:7" x14ac:dyDescent="0.25">
      <c r="G3585" s="20">
        <v>3582</v>
      </c>
    </row>
    <row r="3586" spans="7:7" x14ac:dyDescent="0.25">
      <c r="G3586" s="20">
        <v>3583</v>
      </c>
    </row>
    <row r="3587" spans="7:7" x14ac:dyDescent="0.25">
      <c r="G3587" s="20">
        <v>3584</v>
      </c>
    </row>
    <row r="3588" spans="7:7" x14ac:dyDescent="0.25">
      <c r="G3588" s="20">
        <v>3585</v>
      </c>
    </row>
    <row r="3589" spans="7:7" x14ac:dyDescent="0.25">
      <c r="G3589" s="20">
        <v>3586</v>
      </c>
    </row>
    <row r="3590" spans="7:7" x14ac:dyDescent="0.25">
      <c r="G3590" s="20">
        <v>3587</v>
      </c>
    </row>
    <row r="3591" spans="7:7" x14ac:dyDescent="0.25">
      <c r="G3591" s="20">
        <v>3588</v>
      </c>
    </row>
    <row r="3592" spans="7:7" x14ac:dyDescent="0.25">
      <c r="G3592" s="20">
        <v>3589</v>
      </c>
    </row>
    <row r="3593" spans="7:7" x14ac:dyDescent="0.25">
      <c r="G3593" s="20">
        <v>3590</v>
      </c>
    </row>
    <row r="3594" spans="7:7" x14ac:dyDescent="0.25">
      <c r="G3594" s="20">
        <v>3591</v>
      </c>
    </row>
    <row r="3595" spans="7:7" x14ac:dyDescent="0.25">
      <c r="G3595" s="20">
        <v>3592</v>
      </c>
    </row>
    <row r="3596" spans="7:7" x14ac:dyDescent="0.25">
      <c r="G3596" s="20">
        <v>3593</v>
      </c>
    </row>
    <row r="3597" spans="7:7" x14ac:dyDescent="0.25">
      <c r="G3597" s="20">
        <v>3594</v>
      </c>
    </row>
    <row r="3598" spans="7:7" x14ac:dyDescent="0.25">
      <c r="G3598" s="20">
        <v>3595</v>
      </c>
    </row>
    <row r="3599" spans="7:7" x14ac:dyDescent="0.25">
      <c r="G3599" s="20">
        <v>3596</v>
      </c>
    </row>
    <row r="3600" spans="7:7" x14ac:dyDescent="0.25">
      <c r="G3600" s="20">
        <v>3597</v>
      </c>
    </row>
    <row r="3601" spans="7:7" x14ac:dyDescent="0.25">
      <c r="G3601" s="20">
        <v>3598</v>
      </c>
    </row>
    <row r="3602" spans="7:7" x14ac:dyDescent="0.25">
      <c r="G3602" s="20">
        <v>3599</v>
      </c>
    </row>
    <row r="3603" spans="7:7" x14ac:dyDescent="0.25">
      <c r="G3603" s="20">
        <v>3600</v>
      </c>
    </row>
    <row r="3604" spans="7:7" x14ac:dyDescent="0.25">
      <c r="G3604" s="20">
        <v>3601</v>
      </c>
    </row>
    <row r="3605" spans="7:7" x14ac:dyDescent="0.25">
      <c r="G3605" s="20">
        <v>3602</v>
      </c>
    </row>
    <row r="3606" spans="7:7" x14ac:dyDescent="0.25">
      <c r="G3606" s="20">
        <v>3603</v>
      </c>
    </row>
    <row r="3607" spans="7:7" x14ac:dyDescent="0.25">
      <c r="G3607" s="20">
        <v>3604</v>
      </c>
    </row>
    <row r="3608" spans="7:7" x14ac:dyDescent="0.25">
      <c r="G3608" s="20">
        <v>3605</v>
      </c>
    </row>
    <row r="3609" spans="7:7" x14ac:dyDescent="0.25">
      <c r="G3609" s="20">
        <v>3606</v>
      </c>
    </row>
    <row r="3610" spans="7:7" x14ac:dyDescent="0.25">
      <c r="G3610" s="20">
        <v>3607</v>
      </c>
    </row>
    <row r="3611" spans="7:7" x14ac:dyDescent="0.25">
      <c r="G3611" s="20">
        <v>3608</v>
      </c>
    </row>
    <row r="3612" spans="7:7" x14ac:dyDescent="0.25">
      <c r="G3612" s="20">
        <v>3609</v>
      </c>
    </row>
    <row r="3613" spans="7:7" x14ac:dyDescent="0.25">
      <c r="G3613" s="20">
        <v>3610</v>
      </c>
    </row>
    <row r="3614" spans="7:7" x14ac:dyDescent="0.25">
      <c r="G3614" s="20">
        <v>3611</v>
      </c>
    </row>
    <row r="3615" spans="7:7" x14ac:dyDescent="0.25">
      <c r="G3615" s="20">
        <v>3612</v>
      </c>
    </row>
    <row r="3616" spans="7:7" x14ac:dyDescent="0.25">
      <c r="G3616" s="20">
        <v>3613</v>
      </c>
    </row>
    <row r="3617" spans="7:7" x14ac:dyDescent="0.25">
      <c r="G3617" s="20">
        <v>3614</v>
      </c>
    </row>
    <row r="3618" spans="7:7" x14ac:dyDescent="0.25">
      <c r="G3618" s="20">
        <v>3615</v>
      </c>
    </row>
    <row r="3619" spans="7:7" x14ac:dyDescent="0.25">
      <c r="G3619" s="20">
        <v>3616</v>
      </c>
    </row>
    <row r="3620" spans="7:7" x14ac:dyDescent="0.25">
      <c r="G3620" s="20">
        <v>3617</v>
      </c>
    </row>
    <row r="3621" spans="7:7" x14ac:dyDescent="0.25">
      <c r="G3621" s="20">
        <v>3618</v>
      </c>
    </row>
    <row r="3622" spans="7:7" x14ac:dyDescent="0.25">
      <c r="G3622" s="20">
        <v>3619</v>
      </c>
    </row>
    <row r="3623" spans="7:7" x14ac:dyDescent="0.25">
      <c r="G3623" s="20">
        <v>3620</v>
      </c>
    </row>
    <row r="3624" spans="7:7" x14ac:dyDescent="0.25">
      <c r="G3624" s="20">
        <v>3621</v>
      </c>
    </row>
    <row r="3625" spans="7:7" x14ac:dyDescent="0.25">
      <c r="G3625" s="20">
        <v>3622</v>
      </c>
    </row>
    <row r="3626" spans="7:7" x14ac:dyDescent="0.25">
      <c r="G3626" s="20">
        <v>3623</v>
      </c>
    </row>
    <row r="3627" spans="7:7" x14ac:dyDescent="0.25">
      <c r="G3627" s="20">
        <v>3624</v>
      </c>
    </row>
    <row r="3628" spans="7:7" x14ac:dyDescent="0.25">
      <c r="G3628" s="20">
        <v>3625</v>
      </c>
    </row>
    <row r="3629" spans="7:7" x14ac:dyDescent="0.25">
      <c r="G3629" s="20">
        <v>3626</v>
      </c>
    </row>
    <row r="3630" spans="7:7" x14ac:dyDescent="0.25">
      <c r="G3630" s="20">
        <v>3627</v>
      </c>
    </row>
    <row r="3631" spans="7:7" x14ac:dyDescent="0.25">
      <c r="G3631" s="20">
        <v>3628</v>
      </c>
    </row>
    <row r="3632" spans="7:7" x14ac:dyDescent="0.25">
      <c r="G3632" s="20">
        <v>3629</v>
      </c>
    </row>
    <row r="3633" spans="7:7" x14ac:dyDescent="0.25">
      <c r="G3633" s="20">
        <v>3630</v>
      </c>
    </row>
    <row r="3634" spans="7:7" x14ac:dyDescent="0.25">
      <c r="G3634" s="20">
        <v>3631</v>
      </c>
    </row>
    <row r="3635" spans="7:7" x14ac:dyDescent="0.25">
      <c r="G3635" s="20">
        <v>3632</v>
      </c>
    </row>
    <row r="3636" spans="7:7" x14ac:dyDescent="0.25">
      <c r="G3636" s="20">
        <v>3633</v>
      </c>
    </row>
    <row r="3637" spans="7:7" x14ac:dyDescent="0.25">
      <c r="G3637" s="20">
        <v>3634</v>
      </c>
    </row>
    <row r="3638" spans="7:7" x14ac:dyDescent="0.25">
      <c r="G3638" s="20">
        <v>3635</v>
      </c>
    </row>
    <row r="3639" spans="7:7" x14ac:dyDescent="0.25">
      <c r="G3639" s="20">
        <v>3636</v>
      </c>
    </row>
    <row r="3640" spans="7:7" x14ac:dyDescent="0.25">
      <c r="G3640" s="20">
        <v>3637</v>
      </c>
    </row>
    <row r="3641" spans="7:7" x14ac:dyDescent="0.25">
      <c r="G3641" s="20">
        <v>3638</v>
      </c>
    </row>
    <row r="3642" spans="7:7" x14ac:dyDescent="0.25">
      <c r="G3642" s="20">
        <v>3639</v>
      </c>
    </row>
    <row r="3643" spans="7:7" x14ac:dyDescent="0.25">
      <c r="G3643" s="20">
        <v>3640</v>
      </c>
    </row>
    <row r="3644" spans="7:7" x14ac:dyDescent="0.25">
      <c r="G3644" s="20">
        <v>3641</v>
      </c>
    </row>
    <row r="3645" spans="7:7" x14ac:dyDescent="0.25">
      <c r="G3645" s="20">
        <v>3642</v>
      </c>
    </row>
    <row r="3646" spans="7:7" x14ac:dyDescent="0.25">
      <c r="G3646" s="20">
        <v>3643</v>
      </c>
    </row>
    <row r="3647" spans="7:7" x14ac:dyDescent="0.25">
      <c r="G3647" s="20">
        <v>3644</v>
      </c>
    </row>
    <row r="3648" spans="7:7" x14ac:dyDescent="0.25">
      <c r="G3648" s="20">
        <v>3645</v>
      </c>
    </row>
    <row r="3649" spans="7:7" x14ac:dyDescent="0.25">
      <c r="G3649" s="20">
        <v>3646</v>
      </c>
    </row>
    <row r="3650" spans="7:7" x14ac:dyDescent="0.25">
      <c r="G3650" s="20">
        <v>3647</v>
      </c>
    </row>
    <row r="3651" spans="7:7" x14ac:dyDescent="0.25">
      <c r="G3651" s="20">
        <v>3648</v>
      </c>
    </row>
    <row r="3652" spans="7:7" x14ac:dyDescent="0.25">
      <c r="G3652" s="20">
        <v>3649</v>
      </c>
    </row>
    <row r="3653" spans="7:7" x14ac:dyDescent="0.25">
      <c r="G3653" s="20">
        <v>3650</v>
      </c>
    </row>
    <row r="3654" spans="7:7" x14ac:dyDescent="0.25">
      <c r="G3654" s="20">
        <v>3651</v>
      </c>
    </row>
    <row r="3655" spans="7:7" x14ac:dyDescent="0.25">
      <c r="G3655" s="20">
        <v>3652</v>
      </c>
    </row>
    <row r="3656" spans="7:7" x14ac:dyDescent="0.25">
      <c r="G3656" s="20">
        <v>3653</v>
      </c>
    </row>
    <row r="3657" spans="7:7" x14ac:dyDescent="0.25">
      <c r="G3657" s="20">
        <v>3654</v>
      </c>
    </row>
    <row r="3658" spans="7:7" x14ac:dyDescent="0.25">
      <c r="G3658" s="20">
        <v>3655</v>
      </c>
    </row>
    <row r="3659" spans="7:7" x14ac:dyDescent="0.25">
      <c r="G3659" s="20">
        <v>3656</v>
      </c>
    </row>
    <row r="3660" spans="7:7" x14ac:dyDescent="0.25">
      <c r="G3660" s="20">
        <v>3657</v>
      </c>
    </row>
    <row r="3661" spans="7:7" x14ac:dyDescent="0.25">
      <c r="G3661" s="20">
        <v>3658</v>
      </c>
    </row>
    <row r="3662" spans="7:7" x14ac:dyDescent="0.25">
      <c r="G3662" s="20">
        <v>3659</v>
      </c>
    </row>
    <row r="3663" spans="7:7" x14ac:dyDescent="0.25">
      <c r="G3663" s="20">
        <v>3660</v>
      </c>
    </row>
    <row r="3664" spans="7:7" x14ac:dyDescent="0.25">
      <c r="G3664" s="20">
        <v>3661</v>
      </c>
    </row>
    <row r="3665" spans="7:7" x14ac:dyDescent="0.25">
      <c r="G3665" s="20">
        <v>3662</v>
      </c>
    </row>
    <row r="3666" spans="7:7" x14ac:dyDescent="0.25">
      <c r="G3666" s="20">
        <v>3663</v>
      </c>
    </row>
    <row r="3667" spans="7:7" x14ac:dyDescent="0.25">
      <c r="G3667" s="20">
        <v>3664</v>
      </c>
    </row>
    <row r="3668" spans="7:7" x14ac:dyDescent="0.25">
      <c r="G3668" s="20">
        <v>3665</v>
      </c>
    </row>
    <row r="3669" spans="7:7" x14ac:dyDescent="0.25">
      <c r="G3669" s="20">
        <v>3666</v>
      </c>
    </row>
    <row r="3670" spans="7:7" x14ac:dyDescent="0.25">
      <c r="G3670" s="20">
        <v>3667</v>
      </c>
    </row>
    <row r="3671" spans="7:7" x14ac:dyDescent="0.25">
      <c r="G3671" s="20">
        <v>3668</v>
      </c>
    </row>
    <row r="3672" spans="7:7" x14ac:dyDescent="0.25">
      <c r="G3672" s="20">
        <v>3669</v>
      </c>
    </row>
    <row r="3673" spans="7:7" x14ac:dyDescent="0.25">
      <c r="G3673" s="20">
        <v>3670</v>
      </c>
    </row>
    <row r="3674" spans="7:7" x14ac:dyDescent="0.25">
      <c r="G3674" s="20">
        <v>3671</v>
      </c>
    </row>
    <row r="3675" spans="7:7" x14ac:dyDescent="0.25">
      <c r="G3675" s="20">
        <v>3672</v>
      </c>
    </row>
    <row r="3676" spans="7:7" x14ac:dyDescent="0.25">
      <c r="G3676" s="20">
        <v>3673</v>
      </c>
    </row>
    <row r="3677" spans="7:7" x14ac:dyDescent="0.25">
      <c r="G3677" s="20">
        <v>3674</v>
      </c>
    </row>
    <row r="3678" spans="7:7" x14ac:dyDescent="0.25">
      <c r="G3678" s="20">
        <v>3675</v>
      </c>
    </row>
    <row r="3679" spans="7:7" x14ac:dyDescent="0.25">
      <c r="G3679" s="20">
        <v>3676</v>
      </c>
    </row>
    <row r="3680" spans="7:7" x14ac:dyDescent="0.25">
      <c r="G3680" s="20">
        <v>3677</v>
      </c>
    </row>
    <row r="3681" spans="7:7" x14ac:dyDescent="0.25">
      <c r="G3681" s="20">
        <v>3678</v>
      </c>
    </row>
    <row r="3682" spans="7:7" x14ac:dyDescent="0.25">
      <c r="G3682" s="20">
        <v>3679</v>
      </c>
    </row>
    <row r="3683" spans="7:7" x14ac:dyDescent="0.25">
      <c r="G3683" s="20">
        <v>3680</v>
      </c>
    </row>
    <row r="3684" spans="7:7" x14ac:dyDescent="0.25">
      <c r="G3684" s="20">
        <v>3681</v>
      </c>
    </row>
    <row r="3685" spans="7:7" x14ac:dyDescent="0.25">
      <c r="G3685" s="20">
        <v>3682</v>
      </c>
    </row>
    <row r="3686" spans="7:7" x14ac:dyDescent="0.25">
      <c r="G3686" s="20">
        <v>3683</v>
      </c>
    </row>
    <row r="3687" spans="7:7" x14ac:dyDescent="0.25">
      <c r="G3687" s="20">
        <v>3684</v>
      </c>
    </row>
    <row r="3688" spans="7:7" x14ac:dyDescent="0.25">
      <c r="G3688" s="20">
        <v>3685</v>
      </c>
    </row>
    <row r="3689" spans="7:7" x14ac:dyDescent="0.25">
      <c r="G3689" s="20">
        <v>3686</v>
      </c>
    </row>
    <row r="3690" spans="7:7" x14ac:dyDescent="0.25">
      <c r="G3690" s="20">
        <v>3687</v>
      </c>
    </row>
    <row r="3691" spans="7:7" x14ac:dyDescent="0.25">
      <c r="G3691" s="20">
        <v>3688</v>
      </c>
    </row>
    <row r="3692" spans="7:7" x14ac:dyDescent="0.25">
      <c r="G3692" s="20">
        <v>3689</v>
      </c>
    </row>
    <row r="3693" spans="7:7" x14ac:dyDescent="0.25">
      <c r="G3693" s="20">
        <v>3690</v>
      </c>
    </row>
    <row r="3694" spans="7:7" x14ac:dyDescent="0.25">
      <c r="G3694" s="20">
        <v>3691</v>
      </c>
    </row>
    <row r="3695" spans="7:7" x14ac:dyDescent="0.25">
      <c r="G3695" s="20">
        <v>3692</v>
      </c>
    </row>
    <row r="3696" spans="7:7" x14ac:dyDescent="0.25">
      <c r="G3696" s="20">
        <v>3693</v>
      </c>
    </row>
    <row r="3697" spans="7:7" x14ac:dyDescent="0.25">
      <c r="G3697" s="20">
        <v>3694</v>
      </c>
    </row>
    <row r="3698" spans="7:7" x14ac:dyDescent="0.25">
      <c r="G3698" s="20">
        <v>3695</v>
      </c>
    </row>
    <row r="3699" spans="7:7" x14ac:dyDescent="0.25">
      <c r="G3699" s="20">
        <v>3696</v>
      </c>
    </row>
    <row r="3700" spans="7:7" x14ac:dyDescent="0.25">
      <c r="G3700" s="20">
        <v>3697</v>
      </c>
    </row>
    <row r="3701" spans="7:7" x14ac:dyDescent="0.25">
      <c r="G3701" s="20">
        <v>3698</v>
      </c>
    </row>
    <row r="3702" spans="7:7" x14ac:dyDescent="0.25">
      <c r="G3702" s="20">
        <v>3699</v>
      </c>
    </row>
    <row r="3703" spans="7:7" x14ac:dyDescent="0.25">
      <c r="G3703" s="20">
        <v>3700</v>
      </c>
    </row>
    <row r="3704" spans="7:7" x14ac:dyDescent="0.25">
      <c r="G3704" s="20">
        <v>3701</v>
      </c>
    </row>
    <row r="3705" spans="7:7" x14ac:dyDescent="0.25">
      <c r="G3705" s="20">
        <v>3702</v>
      </c>
    </row>
    <row r="3706" spans="7:7" x14ac:dyDescent="0.25">
      <c r="G3706" s="20">
        <v>3703</v>
      </c>
    </row>
    <row r="3707" spans="7:7" x14ac:dyDescent="0.25">
      <c r="G3707" s="20">
        <v>3704</v>
      </c>
    </row>
    <row r="3708" spans="7:7" x14ac:dyDescent="0.25">
      <c r="G3708" s="20">
        <v>3705</v>
      </c>
    </row>
    <row r="3709" spans="7:7" x14ac:dyDescent="0.25">
      <c r="G3709" s="20">
        <v>3706</v>
      </c>
    </row>
    <row r="3710" spans="7:7" x14ac:dyDescent="0.25">
      <c r="G3710" s="20">
        <v>3707</v>
      </c>
    </row>
    <row r="3711" spans="7:7" x14ac:dyDescent="0.25">
      <c r="G3711" s="20">
        <v>3708</v>
      </c>
    </row>
    <row r="3712" spans="7:7" x14ac:dyDescent="0.25">
      <c r="G3712" s="20">
        <v>3709</v>
      </c>
    </row>
    <row r="3713" spans="7:7" x14ac:dyDescent="0.25">
      <c r="G3713" s="20">
        <v>3710</v>
      </c>
    </row>
    <row r="3714" spans="7:7" x14ac:dyDescent="0.25">
      <c r="G3714" s="20">
        <v>3711</v>
      </c>
    </row>
    <row r="3715" spans="7:7" x14ac:dyDescent="0.25">
      <c r="G3715" s="20">
        <v>3712</v>
      </c>
    </row>
    <row r="3716" spans="7:7" x14ac:dyDescent="0.25">
      <c r="G3716" s="20">
        <v>3713</v>
      </c>
    </row>
    <row r="3717" spans="7:7" x14ac:dyDescent="0.25">
      <c r="G3717" s="20">
        <v>3714</v>
      </c>
    </row>
    <row r="3718" spans="7:7" x14ac:dyDescent="0.25">
      <c r="G3718" s="20">
        <v>3715</v>
      </c>
    </row>
    <row r="3719" spans="7:7" x14ac:dyDescent="0.25">
      <c r="G3719" s="20">
        <v>3716</v>
      </c>
    </row>
    <row r="3720" spans="7:7" x14ac:dyDescent="0.25">
      <c r="G3720" s="20">
        <v>3717</v>
      </c>
    </row>
    <row r="3721" spans="7:7" x14ac:dyDescent="0.25">
      <c r="G3721" s="20">
        <v>3718</v>
      </c>
    </row>
    <row r="3722" spans="7:7" x14ac:dyDescent="0.25">
      <c r="G3722" s="20">
        <v>3719</v>
      </c>
    </row>
    <row r="3723" spans="7:7" x14ac:dyDescent="0.25">
      <c r="G3723" s="20">
        <v>3720</v>
      </c>
    </row>
    <row r="3724" spans="7:7" x14ac:dyDescent="0.25">
      <c r="G3724" s="20">
        <v>3721</v>
      </c>
    </row>
    <row r="3725" spans="7:7" x14ac:dyDescent="0.25">
      <c r="G3725" s="20">
        <v>3722</v>
      </c>
    </row>
    <row r="3726" spans="7:7" x14ac:dyDescent="0.25">
      <c r="G3726" s="20">
        <v>3723</v>
      </c>
    </row>
    <row r="3727" spans="7:7" x14ac:dyDescent="0.25">
      <c r="G3727" s="20">
        <v>3724</v>
      </c>
    </row>
    <row r="3728" spans="7:7" x14ac:dyDescent="0.25">
      <c r="G3728" s="20">
        <v>3725</v>
      </c>
    </row>
    <row r="3729" spans="7:7" x14ac:dyDescent="0.25">
      <c r="G3729" s="20">
        <v>3726</v>
      </c>
    </row>
    <row r="3730" spans="7:7" x14ac:dyDescent="0.25">
      <c r="G3730" s="20">
        <v>3727</v>
      </c>
    </row>
    <row r="3731" spans="7:7" x14ac:dyDescent="0.25">
      <c r="G3731" s="20">
        <v>3728</v>
      </c>
    </row>
    <row r="3732" spans="7:7" x14ac:dyDescent="0.25">
      <c r="G3732" s="20">
        <v>3729</v>
      </c>
    </row>
    <row r="3733" spans="7:7" x14ac:dyDescent="0.25">
      <c r="G3733" s="20">
        <v>3730</v>
      </c>
    </row>
    <row r="3734" spans="7:7" x14ac:dyDescent="0.25">
      <c r="G3734" s="20">
        <v>3731</v>
      </c>
    </row>
    <row r="3735" spans="7:7" x14ac:dyDescent="0.25">
      <c r="G3735" s="20">
        <v>3732</v>
      </c>
    </row>
    <row r="3736" spans="7:7" x14ac:dyDescent="0.25">
      <c r="G3736" s="20">
        <v>3733</v>
      </c>
    </row>
    <row r="3737" spans="7:7" x14ac:dyDescent="0.25">
      <c r="G3737" s="20">
        <v>3734</v>
      </c>
    </row>
    <row r="3738" spans="7:7" x14ac:dyDescent="0.25">
      <c r="G3738" s="20">
        <v>3735</v>
      </c>
    </row>
    <row r="3739" spans="7:7" x14ac:dyDescent="0.25">
      <c r="G3739" s="20">
        <v>3736</v>
      </c>
    </row>
    <row r="3740" spans="7:7" x14ac:dyDescent="0.25">
      <c r="G3740" s="20">
        <v>3737</v>
      </c>
    </row>
    <row r="3741" spans="7:7" x14ac:dyDescent="0.25">
      <c r="G3741" s="20">
        <v>3738</v>
      </c>
    </row>
    <row r="3742" spans="7:7" x14ac:dyDescent="0.25">
      <c r="G3742" s="20">
        <v>3739</v>
      </c>
    </row>
    <row r="3743" spans="7:7" x14ac:dyDescent="0.25">
      <c r="G3743" s="20">
        <v>3740</v>
      </c>
    </row>
    <row r="3744" spans="7:7" x14ac:dyDescent="0.25">
      <c r="G3744" s="20">
        <v>3741</v>
      </c>
    </row>
    <row r="3745" spans="7:7" x14ac:dyDescent="0.25">
      <c r="G3745" s="20">
        <v>3742</v>
      </c>
    </row>
    <row r="3746" spans="7:7" x14ac:dyDescent="0.25">
      <c r="G3746" s="20">
        <v>3743</v>
      </c>
    </row>
    <row r="3747" spans="7:7" x14ac:dyDescent="0.25">
      <c r="G3747" s="20">
        <v>3744</v>
      </c>
    </row>
    <row r="3748" spans="7:7" x14ac:dyDescent="0.25">
      <c r="G3748" s="20">
        <v>3745</v>
      </c>
    </row>
    <row r="3749" spans="7:7" x14ac:dyDescent="0.25">
      <c r="G3749" s="20">
        <v>3746</v>
      </c>
    </row>
    <row r="3750" spans="7:7" x14ac:dyDescent="0.25">
      <c r="G3750" s="20">
        <v>3747</v>
      </c>
    </row>
    <row r="3751" spans="7:7" x14ac:dyDescent="0.25">
      <c r="G3751" s="20">
        <v>3748</v>
      </c>
    </row>
    <row r="3752" spans="7:7" x14ac:dyDescent="0.25">
      <c r="G3752" s="20">
        <v>3749</v>
      </c>
    </row>
    <row r="3753" spans="7:7" x14ac:dyDescent="0.25">
      <c r="G3753" s="20">
        <v>3750</v>
      </c>
    </row>
    <row r="3754" spans="7:7" x14ac:dyDescent="0.25">
      <c r="G3754" s="20">
        <v>3751</v>
      </c>
    </row>
    <row r="3755" spans="7:7" x14ac:dyDescent="0.25">
      <c r="G3755" s="20">
        <v>3752</v>
      </c>
    </row>
    <row r="3756" spans="7:7" x14ac:dyDescent="0.25">
      <c r="G3756" s="20">
        <v>3753</v>
      </c>
    </row>
    <row r="3757" spans="7:7" x14ac:dyDescent="0.25">
      <c r="G3757" s="20">
        <v>3754</v>
      </c>
    </row>
    <row r="3758" spans="7:7" x14ac:dyDescent="0.25">
      <c r="G3758" s="20">
        <v>3755</v>
      </c>
    </row>
    <row r="3759" spans="7:7" x14ac:dyDescent="0.25">
      <c r="G3759" s="20">
        <v>3756</v>
      </c>
    </row>
    <row r="3760" spans="7:7" x14ac:dyDescent="0.25">
      <c r="G3760" s="20">
        <v>3757</v>
      </c>
    </row>
    <row r="3761" spans="7:7" x14ac:dyDescent="0.25">
      <c r="G3761" s="20">
        <v>3758</v>
      </c>
    </row>
    <row r="3762" spans="7:7" x14ac:dyDescent="0.25">
      <c r="G3762" s="20">
        <v>3759</v>
      </c>
    </row>
    <row r="3763" spans="7:7" x14ac:dyDescent="0.25">
      <c r="G3763" s="20">
        <v>3760</v>
      </c>
    </row>
    <row r="3764" spans="7:7" x14ac:dyDescent="0.25">
      <c r="G3764" s="20">
        <v>3761</v>
      </c>
    </row>
    <row r="3765" spans="7:7" x14ac:dyDescent="0.25">
      <c r="G3765" s="20">
        <v>3762</v>
      </c>
    </row>
    <row r="3766" spans="7:7" x14ac:dyDescent="0.25">
      <c r="G3766" s="20">
        <v>3763</v>
      </c>
    </row>
    <row r="3767" spans="7:7" x14ac:dyDescent="0.25">
      <c r="G3767" s="20">
        <v>3764</v>
      </c>
    </row>
    <row r="3768" spans="7:7" x14ac:dyDescent="0.25">
      <c r="G3768" s="20">
        <v>3765</v>
      </c>
    </row>
    <row r="3769" spans="7:7" x14ac:dyDescent="0.25">
      <c r="G3769" s="20">
        <v>3766</v>
      </c>
    </row>
    <row r="3770" spans="7:7" x14ac:dyDescent="0.25">
      <c r="G3770" s="20">
        <v>3767</v>
      </c>
    </row>
    <row r="3771" spans="7:7" x14ac:dyDescent="0.25">
      <c r="G3771" s="20">
        <v>3768</v>
      </c>
    </row>
    <row r="3772" spans="7:7" x14ac:dyDescent="0.25">
      <c r="G3772" s="20">
        <v>3769</v>
      </c>
    </row>
    <row r="3773" spans="7:7" x14ac:dyDescent="0.25">
      <c r="G3773" s="20">
        <v>3770</v>
      </c>
    </row>
    <row r="3774" spans="7:7" x14ac:dyDescent="0.25">
      <c r="G3774" s="20">
        <v>3771</v>
      </c>
    </row>
    <row r="3775" spans="7:7" x14ac:dyDescent="0.25">
      <c r="G3775" s="20">
        <v>3772</v>
      </c>
    </row>
    <row r="3776" spans="7:7" x14ac:dyDescent="0.25">
      <c r="G3776" s="20">
        <v>3773</v>
      </c>
    </row>
    <row r="3777" spans="7:7" x14ac:dyDescent="0.25">
      <c r="G3777" s="20">
        <v>3774</v>
      </c>
    </row>
    <row r="3778" spans="7:7" x14ac:dyDescent="0.25">
      <c r="G3778" s="20">
        <v>3775</v>
      </c>
    </row>
    <row r="3779" spans="7:7" x14ac:dyDescent="0.25">
      <c r="G3779" s="20">
        <v>3776</v>
      </c>
    </row>
    <row r="3780" spans="7:7" x14ac:dyDescent="0.25">
      <c r="G3780" s="20">
        <v>3777</v>
      </c>
    </row>
    <row r="3781" spans="7:7" x14ac:dyDescent="0.25">
      <c r="G3781" s="20">
        <v>3778</v>
      </c>
    </row>
    <row r="3782" spans="7:7" x14ac:dyDescent="0.25">
      <c r="G3782" s="20">
        <v>3779</v>
      </c>
    </row>
    <row r="3783" spans="7:7" x14ac:dyDescent="0.25">
      <c r="G3783" s="20">
        <v>3780</v>
      </c>
    </row>
    <row r="3784" spans="7:7" x14ac:dyDescent="0.25">
      <c r="G3784" s="20">
        <v>3781</v>
      </c>
    </row>
    <row r="3785" spans="7:7" x14ac:dyDescent="0.25">
      <c r="G3785" s="20">
        <v>3782</v>
      </c>
    </row>
    <row r="3786" spans="7:7" x14ac:dyDescent="0.25">
      <c r="G3786" s="20">
        <v>3783</v>
      </c>
    </row>
    <row r="3787" spans="7:7" x14ac:dyDescent="0.25">
      <c r="G3787" s="20">
        <v>3784</v>
      </c>
    </row>
    <row r="3788" spans="7:7" x14ac:dyDescent="0.25">
      <c r="G3788" s="20">
        <v>3785</v>
      </c>
    </row>
    <row r="3789" spans="7:7" x14ac:dyDescent="0.25">
      <c r="G3789" s="20">
        <v>3786</v>
      </c>
    </row>
    <row r="3790" spans="7:7" x14ac:dyDescent="0.25">
      <c r="G3790" s="20">
        <v>3787</v>
      </c>
    </row>
    <row r="3791" spans="7:7" x14ac:dyDescent="0.25">
      <c r="G3791" s="20">
        <v>3788</v>
      </c>
    </row>
    <row r="3792" spans="7:7" x14ac:dyDescent="0.25">
      <c r="G3792" s="20">
        <v>3789</v>
      </c>
    </row>
    <row r="3793" spans="7:7" x14ac:dyDescent="0.25">
      <c r="G3793" s="20">
        <v>3790</v>
      </c>
    </row>
    <row r="3794" spans="7:7" x14ac:dyDescent="0.25">
      <c r="G3794" s="20">
        <v>3791</v>
      </c>
    </row>
    <row r="3795" spans="7:7" x14ac:dyDescent="0.25">
      <c r="G3795" s="20">
        <v>3792</v>
      </c>
    </row>
    <row r="3796" spans="7:7" x14ac:dyDescent="0.25">
      <c r="G3796" s="20">
        <v>3793</v>
      </c>
    </row>
    <row r="3797" spans="7:7" x14ac:dyDescent="0.25">
      <c r="G3797" s="20">
        <v>3794</v>
      </c>
    </row>
    <row r="3798" spans="7:7" x14ac:dyDescent="0.25">
      <c r="G3798" s="20">
        <v>3795</v>
      </c>
    </row>
    <row r="3799" spans="7:7" x14ac:dyDescent="0.25">
      <c r="G3799" s="20">
        <v>3796</v>
      </c>
    </row>
    <row r="3800" spans="7:7" x14ac:dyDescent="0.25">
      <c r="G3800" s="20">
        <v>3797</v>
      </c>
    </row>
    <row r="3801" spans="7:7" x14ac:dyDescent="0.25">
      <c r="G3801" s="20">
        <v>3798</v>
      </c>
    </row>
    <row r="3802" spans="7:7" x14ac:dyDescent="0.25">
      <c r="G3802" s="20">
        <v>3799</v>
      </c>
    </row>
    <row r="3803" spans="7:7" x14ac:dyDescent="0.25">
      <c r="G3803" s="20">
        <v>3800</v>
      </c>
    </row>
    <row r="3804" spans="7:7" x14ac:dyDescent="0.25">
      <c r="G3804" s="20">
        <v>3801</v>
      </c>
    </row>
    <row r="3805" spans="7:7" x14ac:dyDescent="0.25">
      <c r="G3805" s="20">
        <v>3802</v>
      </c>
    </row>
    <row r="3806" spans="7:7" x14ac:dyDescent="0.25">
      <c r="G3806" s="20">
        <v>3803</v>
      </c>
    </row>
    <row r="3807" spans="7:7" x14ac:dyDescent="0.25">
      <c r="G3807" s="20">
        <v>3804</v>
      </c>
    </row>
    <row r="3808" spans="7:7" x14ac:dyDescent="0.25">
      <c r="G3808" s="20">
        <v>3805</v>
      </c>
    </row>
    <row r="3809" spans="7:7" x14ac:dyDescent="0.25">
      <c r="G3809" s="20">
        <v>3806</v>
      </c>
    </row>
    <row r="3810" spans="7:7" x14ac:dyDescent="0.25">
      <c r="G3810" s="20">
        <v>3807</v>
      </c>
    </row>
    <row r="3811" spans="7:7" x14ac:dyDescent="0.25">
      <c r="G3811" s="20">
        <v>3808</v>
      </c>
    </row>
    <row r="3812" spans="7:7" x14ac:dyDescent="0.25">
      <c r="G3812" s="20">
        <v>3809</v>
      </c>
    </row>
    <row r="3813" spans="7:7" x14ac:dyDescent="0.25">
      <c r="G3813" s="20">
        <v>3810</v>
      </c>
    </row>
    <row r="3814" spans="7:7" x14ac:dyDescent="0.25">
      <c r="G3814" s="20">
        <v>3811</v>
      </c>
    </row>
    <row r="3815" spans="7:7" x14ac:dyDescent="0.25">
      <c r="G3815" s="20">
        <v>3812</v>
      </c>
    </row>
    <row r="3816" spans="7:7" x14ac:dyDescent="0.25">
      <c r="G3816" s="20">
        <v>3813</v>
      </c>
    </row>
    <row r="3817" spans="7:7" x14ac:dyDescent="0.25">
      <c r="G3817" s="20">
        <v>3814</v>
      </c>
    </row>
    <row r="3818" spans="7:7" x14ac:dyDescent="0.25">
      <c r="G3818" s="20">
        <v>3815</v>
      </c>
    </row>
    <row r="3819" spans="7:7" x14ac:dyDescent="0.25">
      <c r="G3819" s="20">
        <v>3816</v>
      </c>
    </row>
    <row r="3820" spans="7:7" x14ac:dyDescent="0.25">
      <c r="G3820" s="20">
        <v>3817</v>
      </c>
    </row>
    <row r="3821" spans="7:7" x14ac:dyDescent="0.25">
      <c r="G3821" s="20">
        <v>3818</v>
      </c>
    </row>
    <row r="3822" spans="7:7" x14ac:dyDescent="0.25">
      <c r="G3822" s="20">
        <v>3819</v>
      </c>
    </row>
    <row r="3823" spans="7:7" x14ac:dyDescent="0.25">
      <c r="G3823" s="20">
        <v>3820</v>
      </c>
    </row>
    <row r="3824" spans="7:7" x14ac:dyDescent="0.25">
      <c r="G3824" s="20">
        <v>3821</v>
      </c>
    </row>
    <row r="3825" spans="7:7" x14ac:dyDescent="0.25">
      <c r="G3825" s="20">
        <v>3822</v>
      </c>
    </row>
    <row r="3826" spans="7:7" x14ac:dyDescent="0.25">
      <c r="G3826" s="20">
        <v>3823</v>
      </c>
    </row>
    <row r="3827" spans="7:7" x14ac:dyDescent="0.25">
      <c r="G3827" s="20">
        <v>3824</v>
      </c>
    </row>
    <row r="3828" spans="7:7" x14ac:dyDescent="0.25">
      <c r="G3828" s="20">
        <v>3825</v>
      </c>
    </row>
    <row r="3829" spans="7:7" x14ac:dyDescent="0.25">
      <c r="G3829" s="20">
        <v>3826</v>
      </c>
    </row>
    <row r="3830" spans="7:7" x14ac:dyDescent="0.25">
      <c r="G3830" s="20">
        <v>3827</v>
      </c>
    </row>
    <row r="3831" spans="7:7" x14ac:dyDescent="0.25">
      <c r="G3831" s="20">
        <v>3828</v>
      </c>
    </row>
    <row r="3832" spans="7:7" x14ac:dyDescent="0.25">
      <c r="G3832" s="20">
        <v>3829</v>
      </c>
    </row>
    <row r="3833" spans="7:7" x14ac:dyDescent="0.25">
      <c r="G3833" s="20">
        <v>3830</v>
      </c>
    </row>
    <row r="3834" spans="7:7" x14ac:dyDescent="0.25">
      <c r="G3834" s="20">
        <v>3831</v>
      </c>
    </row>
    <row r="3835" spans="7:7" x14ac:dyDescent="0.25">
      <c r="G3835" s="20">
        <v>3832</v>
      </c>
    </row>
    <row r="3836" spans="7:7" x14ac:dyDescent="0.25">
      <c r="G3836" s="20">
        <v>3833</v>
      </c>
    </row>
    <row r="3837" spans="7:7" x14ac:dyDescent="0.25">
      <c r="G3837" s="20">
        <v>3834</v>
      </c>
    </row>
    <row r="3838" spans="7:7" x14ac:dyDescent="0.25">
      <c r="G3838" s="20">
        <v>3835</v>
      </c>
    </row>
    <row r="3839" spans="7:7" x14ac:dyDescent="0.25">
      <c r="G3839" s="20">
        <v>3836</v>
      </c>
    </row>
    <row r="3840" spans="7:7" x14ac:dyDescent="0.25">
      <c r="G3840" s="20">
        <v>3837</v>
      </c>
    </row>
    <row r="3841" spans="7:7" x14ac:dyDescent="0.25">
      <c r="G3841" s="20">
        <v>3838</v>
      </c>
    </row>
    <row r="3842" spans="7:7" x14ac:dyDescent="0.25">
      <c r="G3842" s="20">
        <v>3839</v>
      </c>
    </row>
    <row r="3843" spans="7:7" x14ac:dyDescent="0.25">
      <c r="G3843" s="20">
        <v>3840</v>
      </c>
    </row>
    <row r="3844" spans="7:7" x14ac:dyDescent="0.25">
      <c r="G3844" s="20">
        <v>3841</v>
      </c>
    </row>
    <row r="3845" spans="7:7" x14ac:dyDescent="0.25">
      <c r="G3845" s="20">
        <v>3842</v>
      </c>
    </row>
    <row r="3846" spans="7:7" x14ac:dyDescent="0.25">
      <c r="G3846" s="20">
        <v>3843</v>
      </c>
    </row>
    <row r="3847" spans="7:7" x14ac:dyDescent="0.25">
      <c r="G3847" s="20">
        <v>3844</v>
      </c>
    </row>
    <row r="3848" spans="7:7" x14ac:dyDescent="0.25">
      <c r="G3848" s="20">
        <v>3845</v>
      </c>
    </row>
    <row r="3849" spans="7:7" x14ac:dyDescent="0.25">
      <c r="G3849" s="20">
        <v>3846</v>
      </c>
    </row>
    <row r="3850" spans="7:7" x14ac:dyDescent="0.25">
      <c r="G3850" s="20">
        <v>3847</v>
      </c>
    </row>
    <row r="3851" spans="7:7" x14ac:dyDescent="0.25">
      <c r="G3851" s="20">
        <v>3848</v>
      </c>
    </row>
    <row r="3852" spans="7:7" x14ac:dyDescent="0.25">
      <c r="G3852" s="20">
        <v>3849</v>
      </c>
    </row>
    <row r="3853" spans="7:7" x14ac:dyDescent="0.25">
      <c r="G3853" s="20">
        <v>3850</v>
      </c>
    </row>
    <row r="3854" spans="7:7" x14ac:dyDescent="0.25">
      <c r="G3854" s="20">
        <v>3851</v>
      </c>
    </row>
    <row r="3855" spans="7:7" x14ac:dyDescent="0.25">
      <c r="G3855" s="20">
        <v>3852</v>
      </c>
    </row>
    <row r="3856" spans="7:7" x14ac:dyDescent="0.25">
      <c r="G3856" s="20">
        <v>3853</v>
      </c>
    </row>
    <row r="3857" spans="7:7" x14ac:dyDescent="0.25">
      <c r="G3857" s="20">
        <v>3854</v>
      </c>
    </row>
    <row r="3858" spans="7:7" x14ac:dyDescent="0.25">
      <c r="G3858" s="20">
        <v>3855</v>
      </c>
    </row>
    <row r="3859" spans="7:7" x14ac:dyDescent="0.25">
      <c r="G3859" s="20">
        <v>3856</v>
      </c>
    </row>
    <row r="3860" spans="7:7" x14ac:dyDescent="0.25">
      <c r="G3860" s="20">
        <v>3857</v>
      </c>
    </row>
    <row r="3861" spans="7:7" x14ac:dyDescent="0.25">
      <c r="G3861" s="20">
        <v>3858</v>
      </c>
    </row>
    <row r="3862" spans="7:7" x14ac:dyDescent="0.25">
      <c r="G3862" s="20">
        <v>3859</v>
      </c>
    </row>
    <row r="3863" spans="7:7" x14ac:dyDescent="0.25">
      <c r="G3863" s="20">
        <v>3860</v>
      </c>
    </row>
    <row r="3864" spans="7:7" x14ac:dyDescent="0.25">
      <c r="G3864" s="20">
        <v>3861</v>
      </c>
    </row>
    <row r="3865" spans="7:7" x14ac:dyDescent="0.25">
      <c r="G3865" s="20">
        <v>3862</v>
      </c>
    </row>
    <row r="3866" spans="7:7" x14ac:dyDescent="0.25">
      <c r="G3866" s="20">
        <v>3863</v>
      </c>
    </row>
    <row r="3867" spans="7:7" x14ac:dyDescent="0.25">
      <c r="G3867" s="20">
        <v>3864</v>
      </c>
    </row>
    <row r="3868" spans="7:7" x14ac:dyDescent="0.25">
      <c r="G3868" s="20">
        <v>3865</v>
      </c>
    </row>
    <row r="3869" spans="7:7" x14ac:dyDescent="0.25">
      <c r="G3869" s="20">
        <v>3866</v>
      </c>
    </row>
    <row r="3870" spans="7:7" x14ac:dyDescent="0.25">
      <c r="G3870" s="20">
        <v>3867</v>
      </c>
    </row>
    <row r="3871" spans="7:7" x14ac:dyDescent="0.25">
      <c r="G3871" s="20">
        <v>3868</v>
      </c>
    </row>
    <row r="3872" spans="7:7" x14ac:dyDescent="0.25">
      <c r="G3872" s="20">
        <v>3869</v>
      </c>
    </row>
    <row r="3873" spans="7:7" x14ac:dyDescent="0.25">
      <c r="G3873" s="20">
        <v>3870</v>
      </c>
    </row>
    <row r="3874" spans="7:7" x14ac:dyDescent="0.25">
      <c r="G3874" s="20">
        <v>3871</v>
      </c>
    </row>
    <row r="3875" spans="7:7" x14ac:dyDescent="0.25">
      <c r="G3875" s="20">
        <v>3872</v>
      </c>
    </row>
    <row r="3876" spans="7:7" x14ac:dyDescent="0.25">
      <c r="G3876" s="20">
        <v>3873</v>
      </c>
    </row>
    <row r="3877" spans="7:7" x14ac:dyDescent="0.25">
      <c r="G3877" s="20">
        <v>3874</v>
      </c>
    </row>
    <row r="3878" spans="7:7" x14ac:dyDescent="0.25">
      <c r="G3878" s="20">
        <v>3875</v>
      </c>
    </row>
    <row r="3879" spans="7:7" x14ac:dyDescent="0.25">
      <c r="G3879" s="20">
        <v>3876</v>
      </c>
    </row>
    <row r="3880" spans="7:7" x14ac:dyDescent="0.25">
      <c r="G3880" s="20">
        <v>3877</v>
      </c>
    </row>
    <row r="3881" spans="7:7" x14ac:dyDescent="0.25">
      <c r="G3881" s="20">
        <v>3878</v>
      </c>
    </row>
    <row r="3882" spans="7:7" x14ac:dyDescent="0.25">
      <c r="G3882" s="20">
        <v>3879</v>
      </c>
    </row>
    <row r="3883" spans="7:7" x14ac:dyDescent="0.25">
      <c r="G3883" s="20">
        <v>3880</v>
      </c>
    </row>
    <row r="3884" spans="7:7" x14ac:dyDescent="0.25">
      <c r="G3884" s="20">
        <v>3881</v>
      </c>
    </row>
    <row r="3885" spans="7:7" x14ac:dyDescent="0.25">
      <c r="G3885" s="20">
        <v>3882</v>
      </c>
    </row>
    <row r="3886" spans="7:7" x14ac:dyDescent="0.25">
      <c r="G3886" s="20">
        <v>3883</v>
      </c>
    </row>
    <row r="3887" spans="7:7" x14ac:dyDescent="0.25">
      <c r="G3887" s="20">
        <v>3884</v>
      </c>
    </row>
    <row r="3888" spans="7:7" x14ac:dyDescent="0.25">
      <c r="G3888" s="20">
        <v>3885</v>
      </c>
    </row>
    <row r="3889" spans="7:7" x14ac:dyDescent="0.25">
      <c r="G3889" s="20">
        <v>3886</v>
      </c>
    </row>
    <row r="3890" spans="7:7" x14ac:dyDescent="0.25">
      <c r="G3890" s="20">
        <v>3887</v>
      </c>
    </row>
    <row r="3891" spans="7:7" x14ac:dyDescent="0.25">
      <c r="G3891" s="20">
        <v>3888</v>
      </c>
    </row>
    <row r="3892" spans="7:7" x14ac:dyDescent="0.25">
      <c r="G3892" s="20">
        <v>3889</v>
      </c>
    </row>
    <row r="3893" spans="7:7" x14ac:dyDescent="0.25">
      <c r="G3893" s="20">
        <v>3890</v>
      </c>
    </row>
    <row r="3894" spans="7:7" x14ac:dyDescent="0.25">
      <c r="G3894" s="20">
        <v>3891</v>
      </c>
    </row>
    <row r="3895" spans="7:7" x14ac:dyDescent="0.25">
      <c r="G3895" s="20">
        <v>3892</v>
      </c>
    </row>
    <row r="3896" spans="7:7" x14ac:dyDescent="0.25">
      <c r="G3896" s="20">
        <v>3893</v>
      </c>
    </row>
    <row r="3897" spans="7:7" x14ac:dyDescent="0.25">
      <c r="G3897" s="20">
        <v>3894</v>
      </c>
    </row>
    <row r="3898" spans="7:7" x14ac:dyDescent="0.25">
      <c r="G3898" s="20">
        <v>3895</v>
      </c>
    </row>
    <row r="3899" spans="7:7" x14ac:dyDescent="0.25">
      <c r="G3899" s="20">
        <v>3896</v>
      </c>
    </row>
    <row r="3900" spans="7:7" x14ac:dyDescent="0.25">
      <c r="G3900" s="20">
        <v>3897</v>
      </c>
    </row>
    <row r="3901" spans="7:7" x14ac:dyDescent="0.25">
      <c r="G3901" s="20">
        <v>3898</v>
      </c>
    </row>
    <row r="3902" spans="7:7" x14ac:dyDescent="0.25">
      <c r="G3902" s="20">
        <v>3899</v>
      </c>
    </row>
    <row r="3903" spans="7:7" x14ac:dyDescent="0.25">
      <c r="G3903" s="20">
        <v>3900</v>
      </c>
    </row>
    <row r="3904" spans="7:7" x14ac:dyDescent="0.25">
      <c r="G3904" s="20">
        <v>3901</v>
      </c>
    </row>
    <row r="3905" spans="7:7" x14ac:dyDescent="0.25">
      <c r="G3905" s="20">
        <v>3902</v>
      </c>
    </row>
    <row r="3906" spans="7:7" x14ac:dyDescent="0.25">
      <c r="G3906" s="20">
        <v>3903</v>
      </c>
    </row>
    <row r="3907" spans="7:7" x14ac:dyDescent="0.25">
      <c r="G3907" s="20">
        <v>3904</v>
      </c>
    </row>
    <row r="3908" spans="7:7" x14ac:dyDescent="0.25">
      <c r="G3908" s="20">
        <v>3905</v>
      </c>
    </row>
    <row r="3909" spans="7:7" x14ac:dyDescent="0.25">
      <c r="G3909" s="20">
        <v>3906</v>
      </c>
    </row>
    <row r="3910" spans="7:7" x14ac:dyDescent="0.25">
      <c r="G3910" s="20">
        <v>3907</v>
      </c>
    </row>
    <row r="3911" spans="7:7" x14ac:dyDescent="0.25">
      <c r="G3911" s="20">
        <v>3908</v>
      </c>
    </row>
    <row r="3912" spans="7:7" x14ac:dyDescent="0.25">
      <c r="G3912" s="20">
        <v>3909</v>
      </c>
    </row>
    <row r="3913" spans="7:7" x14ac:dyDescent="0.25">
      <c r="G3913" s="20">
        <v>3910</v>
      </c>
    </row>
    <row r="3914" spans="7:7" x14ac:dyDescent="0.25">
      <c r="G3914" s="20">
        <v>3911</v>
      </c>
    </row>
    <row r="3915" spans="7:7" x14ac:dyDescent="0.25">
      <c r="G3915" s="20">
        <v>3912</v>
      </c>
    </row>
    <row r="3916" spans="7:7" x14ac:dyDescent="0.25">
      <c r="G3916" s="20">
        <v>3913</v>
      </c>
    </row>
    <row r="3917" spans="7:7" x14ac:dyDescent="0.25">
      <c r="G3917" s="20">
        <v>3914</v>
      </c>
    </row>
    <row r="3918" spans="7:7" x14ac:dyDescent="0.25">
      <c r="G3918" s="20">
        <v>3915</v>
      </c>
    </row>
    <row r="3919" spans="7:7" x14ac:dyDescent="0.25">
      <c r="G3919" s="20">
        <v>3916</v>
      </c>
    </row>
    <row r="3920" spans="7:7" x14ac:dyDescent="0.25">
      <c r="G3920" s="20">
        <v>3917</v>
      </c>
    </row>
    <row r="3921" spans="7:7" x14ac:dyDescent="0.25">
      <c r="G3921" s="20">
        <v>3918</v>
      </c>
    </row>
    <row r="3922" spans="7:7" x14ac:dyDescent="0.25">
      <c r="G3922" s="20">
        <v>3919</v>
      </c>
    </row>
    <row r="3923" spans="7:7" x14ac:dyDescent="0.25">
      <c r="G3923" s="20">
        <v>3920</v>
      </c>
    </row>
    <row r="3924" spans="7:7" x14ac:dyDescent="0.25">
      <c r="G3924" s="20">
        <v>3921</v>
      </c>
    </row>
    <row r="3925" spans="7:7" x14ac:dyDescent="0.25">
      <c r="G3925" s="20">
        <v>3922</v>
      </c>
    </row>
    <row r="3926" spans="7:7" x14ac:dyDescent="0.25">
      <c r="G3926" s="20">
        <v>3923</v>
      </c>
    </row>
    <row r="3927" spans="7:7" x14ac:dyDescent="0.25">
      <c r="G3927" s="20">
        <v>3924</v>
      </c>
    </row>
    <row r="3928" spans="7:7" x14ac:dyDescent="0.25">
      <c r="G3928" s="20">
        <v>3925</v>
      </c>
    </row>
    <row r="3929" spans="7:7" x14ac:dyDescent="0.25">
      <c r="G3929" s="20">
        <v>3926</v>
      </c>
    </row>
    <row r="3930" spans="7:7" x14ac:dyDescent="0.25">
      <c r="G3930" s="20">
        <v>3927</v>
      </c>
    </row>
    <row r="3931" spans="7:7" x14ac:dyDescent="0.25">
      <c r="G3931" s="20">
        <v>3928</v>
      </c>
    </row>
    <row r="3932" spans="7:7" x14ac:dyDescent="0.25">
      <c r="G3932" s="20">
        <v>3929</v>
      </c>
    </row>
    <row r="3933" spans="7:7" x14ac:dyDescent="0.25">
      <c r="G3933" s="20">
        <v>3930</v>
      </c>
    </row>
    <row r="3934" spans="7:7" x14ac:dyDescent="0.25">
      <c r="G3934" s="20">
        <v>3931</v>
      </c>
    </row>
    <row r="3935" spans="7:7" x14ac:dyDescent="0.25">
      <c r="G3935" s="20">
        <v>3932</v>
      </c>
    </row>
    <row r="3936" spans="7:7" x14ac:dyDescent="0.25">
      <c r="G3936" s="20">
        <v>3933</v>
      </c>
    </row>
    <row r="3937" spans="7:7" x14ac:dyDescent="0.25">
      <c r="G3937" s="20">
        <v>3934</v>
      </c>
    </row>
    <row r="3938" spans="7:7" x14ac:dyDescent="0.25">
      <c r="G3938" s="20">
        <v>3935</v>
      </c>
    </row>
    <row r="3939" spans="7:7" x14ac:dyDescent="0.25">
      <c r="G3939" s="20">
        <v>3936</v>
      </c>
    </row>
    <row r="3940" spans="7:7" x14ac:dyDescent="0.25">
      <c r="G3940" s="20">
        <v>3937</v>
      </c>
    </row>
    <row r="3941" spans="7:7" x14ac:dyDescent="0.25">
      <c r="G3941" s="20">
        <v>3938</v>
      </c>
    </row>
    <row r="3942" spans="7:7" x14ac:dyDescent="0.25">
      <c r="G3942" s="20">
        <v>3939</v>
      </c>
    </row>
    <row r="3943" spans="7:7" x14ac:dyDescent="0.25">
      <c r="G3943" s="20">
        <v>3940</v>
      </c>
    </row>
    <row r="3944" spans="7:7" x14ac:dyDescent="0.25">
      <c r="G3944" s="20">
        <v>3941</v>
      </c>
    </row>
    <row r="3945" spans="7:7" x14ac:dyDescent="0.25">
      <c r="G3945" s="20">
        <v>3942</v>
      </c>
    </row>
    <row r="3946" spans="7:7" x14ac:dyDescent="0.25">
      <c r="G3946" s="20">
        <v>3943</v>
      </c>
    </row>
    <row r="3947" spans="7:7" x14ac:dyDescent="0.25">
      <c r="G3947" s="20">
        <v>3944</v>
      </c>
    </row>
    <row r="3948" spans="7:7" x14ac:dyDescent="0.25">
      <c r="G3948" s="20">
        <v>3945</v>
      </c>
    </row>
    <row r="3949" spans="7:7" x14ac:dyDescent="0.25">
      <c r="G3949" s="20">
        <v>3946</v>
      </c>
    </row>
    <row r="3950" spans="7:7" x14ac:dyDescent="0.25">
      <c r="G3950" s="20">
        <v>3947</v>
      </c>
    </row>
    <row r="3951" spans="7:7" x14ac:dyDescent="0.25">
      <c r="G3951" s="20">
        <v>3948</v>
      </c>
    </row>
    <row r="3952" spans="7:7" x14ac:dyDescent="0.25">
      <c r="G3952" s="20">
        <v>3949</v>
      </c>
    </row>
    <row r="3953" spans="7:7" x14ac:dyDescent="0.25">
      <c r="G3953" s="20">
        <v>3950</v>
      </c>
    </row>
    <row r="3954" spans="7:7" x14ac:dyDescent="0.25">
      <c r="G3954" s="20">
        <v>3951</v>
      </c>
    </row>
    <row r="3955" spans="7:7" x14ac:dyDescent="0.25">
      <c r="G3955" s="20">
        <v>3952</v>
      </c>
    </row>
    <row r="3956" spans="7:7" x14ac:dyDescent="0.25">
      <c r="G3956" s="20">
        <v>3953</v>
      </c>
    </row>
    <row r="3957" spans="7:7" x14ac:dyDescent="0.25">
      <c r="G3957" s="20">
        <v>3954</v>
      </c>
    </row>
    <row r="3958" spans="7:7" x14ac:dyDescent="0.25">
      <c r="G3958" s="20">
        <v>3955</v>
      </c>
    </row>
    <row r="3959" spans="7:7" x14ac:dyDescent="0.25">
      <c r="G3959" s="20">
        <v>3956</v>
      </c>
    </row>
    <row r="3960" spans="7:7" x14ac:dyDescent="0.25">
      <c r="G3960" s="20">
        <v>3957</v>
      </c>
    </row>
    <row r="3961" spans="7:7" x14ac:dyDescent="0.25">
      <c r="G3961" s="20">
        <v>3958</v>
      </c>
    </row>
    <row r="3962" spans="7:7" x14ac:dyDescent="0.25">
      <c r="G3962" s="20">
        <v>3959</v>
      </c>
    </row>
    <row r="3963" spans="7:7" x14ac:dyDescent="0.25">
      <c r="G3963" s="20">
        <v>3960</v>
      </c>
    </row>
    <row r="3964" spans="7:7" x14ac:dyDescent="0.25">
      <c r="G3964" s="20">
        <v>3961</v>
      </c>
    </row>
    <row r="3965" spans="7:7" x14ac:dyDescent="0.25">
      <c r="G3965" s="20">
        <v>3962</v>
      </c>
    </row>
    <row r="3966" spans="7:7" x14ac:dyDescent="0.25">
      <c r="G3966" s="20">
        <v>3963</v>
      </c>
    </row>
    <row r="3967" spans="7:7" x14ac:dyDescent="0.25">
      <c r="G3967" s="20">
        <v>3964</v>
      </c>
    </row>
    <row r="3968" spans="7:7" x14ac:dyDescent="0.25">
      <c r="G3968" s="20">
        <v>3965</v>
      </c>
    </row>
    <row r="3969" spans="7:7" x14ac:dyDescent="0.25">
      <c r="G3969" s="20">
        <v>3966</v>
      </c>
    </row>
    <row r="3970" spans="7:7" x14ac:dyDescent="0.25">
      <c r="G3970" s="20">
        <v>3967</v>
      </c>
    </row>
    <row r="3971" spans="7:7" x14ac:dyDescent="0.25">
      <c r="G3971" s="20">
        <v>3968</v>
      </c>
    </row>
    <row r="3972" spans="7:7" x14ac:dyDescent="0.25">
      <c r="G3972" s="20">
        <v>3969</v>
      </c>
    </row>
    <row r="3973" spans="7:7" x14ac:dyDescent="0.25">
      <c r="G3973" s="20">
        <v>3970</v>
      </c>
    </row>
    <row r="3974" spans="7:7" x14ac:dyDescent="0.25">
      <c r="G3974" s="20">
        <v>3971</v>
      </c>
    </row>
    <row r="3975" spans="7:7" x14ac:dyDescent="0.25">
      <c r="G3975" s="20">
        <v>3972</v>
      </c>
    </row>
    <row r="3976" spans="7:7" x14ac:dyDescent="0.25">
      <c r="G3976" s="20">
        <v>3973</v>
      </c>
    </row>
    <row r="3977" spans="7:7" x14ac:dyDescent="0.25">
      <c r="G3977" s="20">
        <v>3974</v>
      </c>
    </row>
    <row r="3978" spans="7:7" x14ac:dyDescent="0.25">
      <c r="G3978" s="20">
        <v>3975</v>
      </c>
    </row>
    <row r="3979" spans="7:7" x14ac:dyDescent="0.25">
      <c r="G3979" s="20">
        <v>3976</v>
      </c>
    </row>
    <row r="3980" spans="7:7" x14ac:dyDescent="0.25">
      <c r="G3980" s="20">
        <v>3977</v>
      </c>
    </row>
    <row r="3981" spans="7:7" x14ac:dyDescent="0.25">
      <c r="G3981" s="20">
        <v>3978</v>
      </c>
    </row>
    <row r="3982" spans="7:7" x14ac:dyDescent="0.25">
      <c r="G3982" s="20">
        <v>3979</v>
      </c>
    </row>
    <row r="3983" spans="7:7" x14ac:dyDescent="0.25">
      <c r="G3983" s="20">
        <v>3980</v>
      </c>
    </row>
    <row r="3984" spans="7:7" x14ac:dyDescent="0.25">
      <c r="G3984" s="20">
        <v>3981</v>
      </c>
    </row>
    <row r="3985" spans="7:7" x14ac:dyDescent="0.25">
      <c r="G3985" s="20">
        <v>3982</v>
      </c>
    </row>
    <row r="3986" spans="7:7" x14ac:dyDescent="0.25">
      <c r="G3986" s="20">
        <v>3983</v>
      </c>
    </row>
    <row r="3987" spans="7:7" x14ac:dyDescent="0.25">
      <c r="G3987" s="20">
        <v>3984</v>
      </c>
    </row>
    <row r="3988" spans="7:7" x14ac:dyDescent="0.25">
      <c r="G3988" s="20">
        <v>3985</v>
      </c>
    </row>
    <row r="3989" spans="7:7" x14ac:dyDescent="0.25">
      <c r="G3989" s="20">
        <v>3986</v>
      </c>
    </row>
    <row r="3990" spans="7:7" x14ac:dyDescent="0.25">
      <c r="G3990" s="20">
        <v>3987</v>
      </c>
    </row>
    <row r="3991" spans="7:7" x14ac:dyDescent="0.25">
      <c r="G3991" s="20">
        <v>3988</v>
      </c>
    </row>
    <row r="3992" spans="7:7" x14ac:dyDescent="0.25">
      <c r="G3992" s="20">
        <v>3989</v>
      </c>
    </row>
    <row r="3993" spans="7:7" x14ac:dyDescent="0.25">
      <c r="G3993" s="20">
        <v>3990</v>
      </c>
    </row>
    <row r="3994" spans="7:7" x14ac:dyDescent="0.25">
      <c r="G3994" s="20">
        <v>3991</v>
      </c>
    </row>
    <row r="3995" spans="7:7" x14ac:dyDescent="0.25">
      <c r="G3995" s="20">
        <v>3992</v>
      </c>
    </row>
    <row r="3996" spans="7:7" x14ac:dyDescent="0.25">
      <c r="G3996" s="20">
        <v>3993</v>
      </c>
    </row>
    <row r="3997" spans="7:7" x14ac:dyDescent="0.25">
      <c r="G3997" s="20">
        <v>3994</v>
      </c>
    </row>
    <row r="3998" spans="7:7" x14ac:dyDescent="0.25">
      <c r="G3998" s="20">
        <v>3995</v>
      </c>
    </row>
    <row r="3999" spans="7:7" x14ac:dyDescent="0.25">
      <c r="G3999" s="20">
        <v>3996</v>
      </c>
    </row>
    <row r="4000" spans="7:7" x14ac:dyDescent="0.25">
      <c r="G4000" s="20">
        <v>3997</v>
      </c>
    </row>
    <row r="4001" spans="7:7" x14ac:dyDescent="0.25">
      <c r="G4001" s="20">
        <v>3998</v>
      </c>
    </row>
    <row r="4002" spans="7:7" x14ac:dyDescent="0.25">
      <c r="G4002" s="20">
        <v>3999</v>
      </c>
    </row>
    <row r="4003" spans="7:7" x14ac:dyDescent="0.25">
      <c r="G4003" s="20">
        <v>4000</v>
      </c>
    </row>
    <row r="4004" spans="7:7" x14ac:dyDescent="0.25">
      <c r="G4004" s="20">
        <v>4001</v>
      </c>
    </row>
    <row r="4005" spans="7:7" x14ac:dyDescent="0.25">
      <c r="G4005" s="20">
        <v>4002</v>
      </c>
    </row>
    <row r="4006" spans="7:7" x14ac:dyDescent="0.25">
      <c r="G4006" s="20">
        <v>4003</v>
      </c>
    </row>
    <row r="4007" spans="7:7" x14ac:dyDescent="0.25">
      <c r="G4007" s="20">
        <v>4004</v>
      </c>
    </row>
    <row r="4008" spans="7:7" x14ac:dyDescent="0.25">
      <c r="G4008" s="20">
        <v>4005</v>
      </c>
    </row>
    <row r="4009" spans="7:7" x14ac:dyDescent="0.25">
      <c r="G4009" s="20">
        <v>4006</v>
      </c>
    </row>
    <row r="4010" spans="7:7" x14ac:dyDescent="0.25">
      <c r="G4010" s="20">
        <v>4007</v>
      </c>
    </row>
    <row r="4011" spans="7:7" x14ac:dyDescent="0.25">
      <c r="G4011" s="20">
        <v>4008</v>
      </c>
    </row>
    <row r="4012" spans="7:7" x14ac:dyDescent="0.25">
      <c r="G4012" s="20">
        <v>4009</v>
      </c>
    </row>
    <row r="4013" spans="7:7" x14ac:dyDescent="0.25">
      <c r="G4013" s="20">
        <v>4010</v>
      </c>
    </row>
    <row r="4014" spans="7:7" x14ac:dyDescent="0.25">
      <c r="G4014" s="20">
        <v>4011</v>
      </c>
    </row>
    <row r="4015" spans="7:7" x14ac:dyDescent="0.25">
      <c r="G4015" s="20">
        <v>4012</v>
      </c>
    </row>
    <row r="4016" spans="7:7" x14ac:dyDescent="0.25">
      <c r="G4016" s="20">
        <v>4013</v>
      </c>
    </row>
    <row r="4017" spans="7:7" x14ac:dyDescent="0.25">
      <c r="G4017" s="20">
        <v>4014</v>
      </c>
    </row>
    <row r="4018" spans="7:7" x14ac:dyDescent="0.25">
      <c r="G4018" s="20">
        <v>4015</v>
      </c>
    </row>
    <row r="4019" spans="7:7" x14ac:dyDescent="0.25">
      <c r="G4019" s="20">
        <v>4016</v>
      </c>
    </row>
    <row r="4020" spans="7:7" x14ac:dyDescent="0.25">
      <c r="G4020" s="20">
        <v>4017</v>
      </c>
    </row>
    <row r="4021" spans="7:7" x14ac:dyDescent="0.25">
      <c r="G4021" s="20">
        <v>4018</v>
      </c>
    </row>
    <row r="4022" spans="7:7" x14ac:dyDescent="0.25">
      <c r="G4022" s="20">
        <v>4019</v>
      </c>
    </row>
    <row r="4023" spans="7:7" x14ac:dyDescent="0.25">
      <c r="G4023" s="20">
        <v>4020</v>
      </c>
    </row>
    <row r="4024" spans="7:7" x14ac:dyDescent="0.25">
      <c r="G4024" s="20">
        <v>4021</v>
      </c>
    </row>
    <row r="4025" spans="7:7" x14ac:dyDescent="0.25">
      <c r="G4025" s="20">
        <v>4022</v>
      </c>
    </row>
    <row r="4026" spans="7:7" x14ac:dyDescent="0.25">
      <c r="G4026" s="20">
        <v>4023</v>
      </c>
    </row>
    <row r="4027" spans="7:7" x14ac:dyDescent="0.25">
      <c r="G4027" s="20">
        <v>4024</v>
      </c>
    </row>
    <row r="4028" spans="7:7" x14ac:dyDescent="0.25">
      <c r="G4028" s="20">
        <v>4025</v>
      </c>
    </row>
    <row r="4029" spans="7:7" x14ac:dyDescent="0.25">
      <c r="G4029" s="20">
        <v>4026</v>
      </c>
    </row>
    <row r="4030" spans="7:7" x14ac:dyDescent="0.25">
      <c r="G4030" s="20">
        <v>4027</v>
      </c>
    </row>
    <row r="4031" spans="7:7" x14ac:dyDescent="0.25">
      <c r="G4031" s="20">
        <v>4028</v>
      </c>
    </row>
    <row r="4032" spans="7:7" x14ac:dyDescent="0.25">
      <c r="G4032" s="20">
        <v>4029</v>
      </c>
    </row>
    <row r="4033" spans="7:7" x14ac:dyDescent="0.25">
      <c r="G4033" s="20">
        <v>4030</v>
      </c>
    </row>
    <row r="4034" spans="7:7" x14ac:dyDescent="0.25">
      <c r="G4034" s="20">
        <v>4031</v>
      </c>
    </row>
    <row r="4035" spans="7:7" x14ac:dyDescent="0.25">
      <c r="G4035" s="20">
        <v>4032</v>
      </c>
    </row>
    <row r="4036" spans="7:7" x14ac:dyDescent="0.25">
      <c r="G4036" s="20">
        <v>4033</v>
      </c>
    </row>
    <row r="4037" spans="7:7" x14ac:dyDescent="0.25">
      <c r="G4037" s="20">
        <v>4034</v>
      </c>
    </row>
    <row r="4038" spans="7:7" x14ac:dyDescent="0.25">
      <c r="G4038" s="20">
        <v>4035</v>
      </c>
    </row>
    <row r="4039" spans="7:7" x14ac:dyDescent="0.25">
      <c r="G4039" s="20">
        <v>4036</v>
      </c>
    </row>
    <row r="4040" spans="7:7" x14ac:dyDescent="0.25">
      <c r="G4040" s="20">
        <v>4037</v>
      </c>
    </row>
    <row r="4041" spans="7:7" x14ac:dyDescent="0.25">
      <c r="G4041" s="20">
        <v>4038</v>
      </c>
    </row>
    <row r="4042" spans="7:7" x14ac:dyDescent="0.25">
      <c r="G4042" s="20">
        <v>4039</v>
      </c>
    </row>
    <row r="4043" spans="7:7" x14ac:dyDescent="0.25">
      <c r="G4043" s="20">
        <v>4040</v>
      </c>
    </row>
    <row r="4044" spans="7:7" x14ac:dyDescent="0.25">
      <c r="G4044" s="20">
        <v>4041</v>
      </c>
    </row>
    <row r="4045" spans="7:7" x14ac:dyDescent="0.25">
      <c r="G4045" s="20">
        <v>4042</v>
      </c>
    </row>
    <row r="4046" spans="7:7" x14ac:dyDescent="0.25">
      <c r="G4046" s="20">
        <v>4043</v>
      </c>
    </row>
    <row r="4047" spans="7:7" x14ac:dyDescent="0.25">
      <c r="G4047" s="20">
        <v>4044</v>
      </c>
    </row>
    <row r="4048" spans="7:7" x14ac:dyDescent="0.25">
      <c r="G4048" s="20">
        <v>4045</v>
      </c>
    </row>
    <row r="4049" spans="7:7" x14ac:dyDescent="0.25">
      <c r="G4049" s="20">
        <v>4046</v>
      </c>
    </row>
    <row r="4050" spans="7:7" x14ac:dyDescent="0.25">
      <c r="G4050" s="20">
        <v>4047</v>
      </c>
    </row>
    <row r="4051" spans="7:7" x14ac:dyDescent="0.25">
      <c r="G4051" s="20">
        <v>4048</v>
      </c>
    </row>
    <row r="4052" spans="7:7" x14ac:dyDescent="0.25">
      <c r="G4052" s="20">
        <v>4049</v>
      </c>
    </row>
    <row r="4053" spans="7:7" x14ac:dyDescent="0.25">
      <c r="G4053" s="20">
        <v>4050</v>
      </c>
    </row>
    <row r="4054" spans="7:7" x14ac:dyDescent="0.25">
      <c r="G4054" s="20">
        <v>4051</v>
      </c>
    </row>
    <row r="4055" spans="7:7" x14ac:dyDescent="0.25">
      <c r="G4055" s="20">
        <v>4052</v>
      </c>
    </row>
    <row r="4056" spans="7:7" x14ac:dyDescent="0.25">
      <c r="G4056" s="20">
        <v>4053</v>
      </c>
    </row>
    <row r="4057" spans="7:7" x14ac:dyDescent="0.25">
      <c r="G4057" s="20">
        <v>4054</v>
      </c>
    </row>
    <row r="4058" spans="7:7" x14ac:dyDescent="0.25">
      <c r="G4058" s="20">
        <v>4055</v>
      </c>
    </row>
    <row r="4059" spans="7:7" x14ac:dyDescent="0.25">
      <c r="G4059" s="20">
        <v>4056</v>
      </c>
    </row>
    <row r="4060" spans="7:7" x14ac:dyDescent="0.25">
      <c r="G4060" s="20">
        <v>4057</v>
      </c>
    </row>
    <row r="4061" spans="7:7" x14ac:dyDescent="0.25">
      <c r="G4061" s="20">
        <v>4058</v>
      </c>
    </row>
    <row r="4062" spans="7:7" x14ac:dyDescent="0.25">
      <c r="G4062" s="20">
        <v>4059</v>
      </c>
    </row>
    <row r="4063" spans="7:7" x14ac:dyDescent="0.25">
      <c r="G4063" s="20">
        <v>4060</v>
      </c>
    </row>
    <row r="4064" spans="7:7" x14ac:dyDescent="0.25">
      <c r="G4064" s="20">
        <v>4061</v>
      </c>
    </row>
    <row r="4065" spans="7:7" x14ac:dyDescent="0.25">
      <c r="G4065" s="20">
        <v>4062</v>
      </c>
    </row>
    <row r="4066" spans="7:7" x14ac:dyDescent="0.25">
      <c r="G4066" s="20">
        <v>4063</v>
      </c>
    </row>
    <row r="4067" spans="7:7" x14ac:dyDescent="0.25">
      <c r="G4067" s="20">
        <v>4064</v>
      </c>
    </row>
    <row r="4068" spans="7:7" x14ac:dyDescent="0.25">
      <c r="G4068" s="20">
        <v>4065</v>
      </c>
    </row>
    <row r="4069" spans="7:7" x14ac:dyDescent="0.25">
      <c r="G4069" s="20">
        <v>4066</v>
      </c>
    </row>
    <row r="4070" spans="7:7" x14ac:dyDescent="0.25">
      <c r="G4070" s="20">
        <v>4067</v>
      </c>
    </row>
    <row r="4071" spans="7:7" x14ac:dyDescent="0.25">
      <c r="G4071" s="20">
        <v>4068</v>
      </c>
    </row>
    <row r="4072" spans="7:7" x14ac:dyDescent="0.25">
      <c r="G4072" s="20">
        <v>4069</v>
      </c>
    </row>
    <row r="4073" spans="7:7" x14ac:dyDescent="0.25">
      <c r="G4073" s="20">
        <v>4070</v>
      </c>
    </row>
    <row r="4074" spans="7:7" x14ac:dyDescent="0.25">
      <c r="G4074" s="20">
        <v>4071</v>
      </c>
    </row>
    <row r="4075" spans="7:7" x14ac:dyDescent="0.25">
      <c r="G4075" s="20">
        <v>4072</v>
      </c>
    </row>
    <row r="4076" spans="7:7" x14ac:dyDescent="0.25">
      <c r="G4076" s="20">
        <v>4073</v>
      </c>
    </row>
    <row r="4077" spans="7:7" x14ac:dyDescent="0.25">
      <c r="G4077" s="20">
        <v>4074</v>
      </c>
    </row>
    <row r="4078" spans="7:7" x14ac:dyDescent="0.25">
      <c r="G4078" s="20">
        <v>4075</v>
      </c>
    </row>
    <row r="4079" spans="7:7" x14ac:dyDescent="0.25">
      <c r="G4079" s="20">
        <v>4076</v>
      </c>
    </row>
    <row r="4080" spans="7:7" x14ac:dyDescent="0.25">
      <c r="G4080" s="20">
        <v>4077</v>
      </c>
    </row>
    <row r="4081" spans="7:7" x14ac:dyDescent="0.25">
      <c r="G4081" s="20">
        <v>4078</v>
      </c>
    </row>
    <row r="4082" spans="7:7" x14ac:dyDescent="0.25">
      <c r="G4082" s="20">
        <v>4079</v>
      </c>
    </row>
    <row r="4083" spans="7:7" x14ac:dyDescent="0.25">
      <c r="G4083" s="20">
        <v>4080</v>
      </c>
    </row>
    <row r="4084" spans="7:7" x14ac:dyDescent="0.25">
      <c r="G4084" s="20">
        <v>4081</v>
      </c>
    </row>
    <row r="4085" spans="7:7" x14ac:dyDescent="0.25">
      <c r="G4085" s="20">
        <v>4082</v>
      </c>
    </row>
    <row r="4086" spans="7:7" x14ac:dyDescent="0.25">
      <c r="G4086" s="20">
        <v>4083</v>
      </c>
    </row>
    <row r="4087" spans="7:7" x14ac:dyDescent="0.25">
      <c r="G4087" s="20">
        <v>4084</v>
      </c>
    </row>
    <row r="4088" spans="7:7" x14ac:dyDescent="0.25">
      <c r="G4088" s="20">
        <v>4085</v>
      </c>
    </row>
    <row r="4089" spans="7:7" x14ac:dyDescent="0.25">
      <c r="G4089" s="20">
        <v>4086</v>
      </c>
    </row>
    <row r="4090" spans="7:7" x14ac:dyDescent="0.25">
      <c r="G4090" s="20">
        <v>4087</v>
      </c>
    </row>
    <row r="4091" spans="7:7" x14ac:dyDescent="0.25">
      <c r="G4091" s="20">
        <v>4088</v>
      </c>
    </row>
    <row r="4092" spans="7:7" x14ac:dyDescent="0.25">
      <c r="G4092" s="20">
        <v>4089</v>
      </c>
    </row>
    <row r="4093" spans="7:7" x14ac:dyDescent="0.25">
      <c r="G4093" s="20">
        <v>4090</v>
      </c>
    </row>
    <row r="4094" spans="7:7" x14ac:dyDescent="0.25">
      <c r="G4094" s="20">
        <v>4091</v>
      </c>
    </row>
    <row r="4095" spans="7:7" x14ac:dyDescent="0.25">
      <c r="G4095" s="20">
        <v>4092</v>
      </c>
    </row>
    <row r="4096" spans="7:7" x14ac:dyDescent="0.25">
      <c r="G4096" s="20">
        <v>4093</v>
      </c>
    </row>
    <row r="4097" spans="7:7" x14ac:dyDescent="0.25">
      <c r="G4097" s="20">
        <v>4094</v>
      </c>
    </row>
    <row r="4098" spans="7:7" x14ac:dyDescent="0.25">
      <c r="G4098" s="20">
        <v>4095</v>
      </c>
    </row>
    <row r="4099" spans="7:7" x14ac:dyDescent="0.25">
      <c r="G4099" s="20">
        <v>4096</v>
      </c>
    </row>
    <row r="4100" spans="7:7" x14ac:dyDescent="0.25">
      <c r="G4100" s="20">
        <v>4097</v>
      </c>
    </row>
    <row r="4101" spans="7:7" x14ac:dyDescent="0.25">
      <c r="G4101" s="20">
        <v>4098</v>
      </c>
    </row>
    <row r="4102" spans="7:7" x14ac:dyDescent="0.25">
      <c r="G4102" s="20">
        <v>4099</v>
      </c>
    </row>
    <row r="4103" spans="7:7" x14ac:dyDescent="0.25">
      <c r="G4103" s="20">
        <v>4100</v>
      </c>
    </row>
    <row r="4104" spans="7:7" x14ac:dyDescent="0.25">
      <c r="G4104" s="20">
        <v>4101</v>
      </c>
    </row>
    <row r="4105" spans="7:7" x14ac:dyDescent="0.25">
      <c r="G4105" s="20">
        <v>4102</v>
      </c>
    </row>
    <row r="4106" spans="7:7" x14ac:dyDescent="0.25">
      <c r="G4106" s="20">
        <v>4103</v>
      </c>
    </row>
    <row r="4107" spans="7:7" x14ac:dyDescent="0.25">
      <c r="G4107" s="20">
        <v>4104</v>
      </c>
    </row>
    <row r="4108" spans="7:7" x14ac:dyDescent="0.25">
      <c r="G4108" s="20">
        <v>4105</v>
      </c>
    </row>
    <row r="4109" spans="7:7" x14ac:dyDescent="0.25">
      <c r="G4109" s="20">
        <v>4106</v>
      </c>
    </row>
    <row r="4110" spans="7:7" x14ac:dyDescent="0.25">
      <c r="G4110" s="20">
        <v>4107</v>
      </c>
    </row>
    <row r="4111" spans="7:7" x14ac:dyDescent="0.25">
      <c r="G4111" s="20">
        <v>4108</v>
      </c>
    </row>
    <row r="4112" spans="7:7" x14ac:dyDescent="0.25">
      <c r="G4112" s="20">
        <v>4109</v>
      </c>
    </row>
    <row r="4113" spans="7:7" x14ac:dyDescent="0.25">
      <c r="G4113" s="20">
        <v>4110</v>
      </c>
    </row>
    <row r="4114" spans="7:7" x14ac:dyDescent="0.25">
      <c r="G4114" s="20">
        <v>4111</v>
      </c>
    </row>
    <row r="4115" spans="7:7" x14ac:dyDescent="0.25">
      <c r="G4115" s="20">
        <v>4112</v>
      </c>
    </row>
    <row r="4116" spans="7:7" x14ac:dyDescent="0.25">
      <c r="G4116" s="20">
        <v>4113</v>
      </c>
    </row>
    <row r="4117" spans="7:7" x14ac:dyDescent="0.25">
      <c r="G4117" s="20">
        <v>4114</v>
      </c>
    </row>
    <row r="4118" spans="7:7" x14ac:dyDescent="0.25">
      <c r="G4118" s="20">
        <v>4115</v>
      </c>
    </row>
    <row r="4119" spans="7:7" x14ac:dyDescent="0.25">
      <c r="G4119" s="20">
        <v>4116</v>
      </c>
    </row>
    <row r="4120" spans="7:7" x14ac:dyDescent="0.25">
      <c r="G4120" s="20">
        <v>4117</v>
      </c>
    </row>
    <row r="4121" spans="7:7" x14ac:dyDescent="0.25">
      <c r="G4121" s="20">
        <v>4118</v>
      </c>
    </row>
    <row r="4122" spans="7:7" x14ac:dyDescent="0.25">
      <c r="G4122" s="20">
        <v>4119</v>
      </c>
    </row>
    <row r="4123" spans="7:7" x14ac:dyDescent="0.25">
      <c r="G4123" s="20">
        <v>4120</v>
      </c>
    </row>
    <row r="4124" spans="7:7" x14ac:dyDescent="0.25">
      <c r="G4124" s="20">
        <v>4121</v>
      </c>
    </row>
    <row r="4125" spans="7:7" x14ac:dyDescent="0.25">
      <c r="G4125" s="20">
        <v>4122</v>
      </c>
    </row>
    <row r="4126" spans="7:7" x14ac:dyDescent="0.25">
      <c r="G4126" s="20">
        <v>4123</v>
      </c>
    </row>
    <row r="4127" spans="7:7" x14ac:dyDescent="0.25">
      <c r="G4127" s="20">
        <v>4124</v>
      </c>
    </row>
    <row r="4128" spans="7:7" x14ac:dyDescent="0.25">
      <c r="G4128" s="20">
        <v>4125</v>
      </c>
    </row>
    <row r="4129" spans="7:7" x14ac:dyDescent="0.25">
      <c r="G4129" s="20">
        <v>4126</v>
      </c>
    </row>
    <row r="4130" spans="7:7" x14ac:dyDescent="0.25">
      <c r="G4130" s="20">
        <v>4127</v>
      </c>
    </row>
    <row r="4131" spans="7:7" x14ac:dyDescent="0.25">
      <c r="G4131" s="20">
        <v>4128</v>
      </c>
    </row>
    <row r="4132" spans="7:7" x14ac:dyDescent="0.25">
      <c r="G4132" s="20">
        <v>4129</v>
      </c>
    </row>
    <row r="4133" spans="7:7" x14ac:dyDescent="0.25">
      <c r="G4133" s="20">
        <v>4130</v>
      </c>
    </row>
    <row r="4134" spans="7:7" x14ac:dyDescent="0.25">
      <c r="G4134" s="20">
        <v>4131</v>
      </c>
    </row>
    <row r="4135" spans="7:7" x14ac:dyDescent="0.25">
      <c r="G4135" s="20">
        <v>4132</v>
      </c>
    </row>
    <row r="4136" spans="7:7" x14ac:dyDescent="0.25">
      <c r="G4136" s="20">
        <v>4133</v>
      </c>
    </row>
    <row r="4137" spans="7:7" x14ac:dyDescent="0.25">
      <c r="G4137" s="20">
        <v>4134</v>
      </c>
    </row>
    <row r="4138" spans="7:7" x14ac:dyDescent="0.25">
      <c r="G4138" s="20">
        <v>4135</v>
      </c>
    </row>
    <row r="4139" spans="7:7" x14ac:dyDescent="0.25">
      <c r="G4139" s="20">
        <v>4136</v>
      </c>
    </row>
    <row r="4140" spans="7:7" x14ac:dyDescent="0.25">
      <c r="G4140" s="20">
        <v>4137</v>
      </c>
    </row>
    <row r="4141" spans="7:7" x14ac:dyDescent="0.25">
      <c r="G4141" s="20">
        <v>4138</v>
      </c>
    </row>
    <row r="4142" spans="7:7" x14ac:dyDescent="0.25">
      <c r="G4142" s="20">
        <v>4139</v>
      </c>
    </row>
    <row r="4143" spans="7:7" x14ac:dyDescent="0.25">
      <c r="G4143" s="20">
        <v>4140</v>
      </c>
    </row>
    <row r="4144" spans="7:7" x14ac:dyDescent="0.25">
      <c r="G4144" s="20">
        <v>4141</v>
      </c>
    </row>
    <row r="4145" spans="7:7" x14ac:dyDescent="0.25">
      <c r="G4145" s="20">
        <v>4142</v>
      </c>
    </row>
    <row r="4146" spans="7:7" x14ac:dyDescent="0.25">
      <c r="G4146" s="20">
        <v>4143</v>
      </c>
    </row>
    <row r="4147" spans="7:7" x14ac:dyDescent="0.25">
      <c r="G4147" s="20">
        <v>4144</v>
      </c>
    </row>
    <row r="4148" spans="7:7" x14ac:dyDescent="0.25">
      <c r="G4148" s="20">
        <v>4145</v>
      </c>
    </row>
    <row r="4149" spans="7:7" x14ac:dyDescent="0.25">
      <c r="G4149" s="20">
        <v>4146</v>
      </c>
    </row>
    <row r="4150" spans="7:7" x14ac:dyDescent="0.25">
      <c r="G4150" s="20">
        <v>4147</v>
      </c>
    </row>
    <row r="4151" spans="7:7" x14ac:dyDescent="0.25">
      <c r="G4151" s="20">
        <v>4148</v>
      </c>
    </row>
    <row r="4152" spans="7:7" x14ac:dyDescent="0.25">
      <c r="G4152" s="20">
        <v>4149</v>
      </c>
    </row>
    <row r="4153" spans="7:7" x14ac:dyDescent="0.25">
      <c r="G4153" s="20">
        <v>4150</v>
      </c>
    </row>
    <row r="4154" spans="7:7" x14ac:dyDescent="0.25">
      <c r="G4154" s="20">
        <v>4151</v>
      </c>
    </row>
    <row r="4155" spans="7:7" x14ac:dyDescent="0.25">
      <c r="G4155" s="20">
        <v>4152</v>
      </c>
    </row>
    <row r="4156" spans="7:7" x14ac:dyDescent="0.25">
      <c r="G4156" s="20">
        <v>4153</v>
      </c>
    </row>
    <row r="4157" spans="7:7" x14ac:dyDescent="0.25">
      <c r="G4157" s="20">
        <v>4154</v>
      </c>
    </row>
    <row r="4158" spans="7:7" x14ac:dyDescent="0.25">
      <c r="G4158" s="20">
        <v>4155</v>
      </c>
    </row>
    <row r="4159" spans="7:7" x14ac:dyDescent="0.25">
      <c r="G4159" s="20">
        <v>4156</v>
      </c>
    </row>
    <row r="4160" spans="7:7" x14ac:dyDescent="0.25">
      <c r="G4160" s="20">
        <v>4157</v>
      </c>
    </row>
    <row r="4161" spans="7:7" x14ac:dyDescent="0.25">
      <c r="G4161" s="20">
        <v>4158</v>
      </c>
    </row>
    <row r="4162" spans="7:7" x14ac:dyDescent="0.25">
      <c r="G4162" s="20">
        <v>4159</v>
      </c>
    </row>
    <row r="4163" spans="7:7" x14ac:dyDescent="0.25">
      <c r="G4163" s="20">
        <v>4160</v>
      </c>
    </row>
    <row r="4164" spans="7:7" x14ac:dyDescent="0.25">
      <c r="G4164" s="20">
        <v>4161</v>
      </c>
    </row>
    <row r="4165" spans="7:7" x14ac:dyDescent="0.25">
      <c r="G4165" s="20">
        <v>4162</v>
      </c>
    </row>
    <row r="4166" spans="7:7" x14ac:dyDescent="0.25">
      <c r="G4166" s="20">
        <v>4163</v>
      </c>
    </row>
    <row r="4167" spans="7:7" x14ac:dyDescent="0.25">
      <c r="G4167" s="20">
        <v>4164</v>
      </c>
    </row>
    <row r="4168" spans="7:7" x14ac:dyDescent="0.25">
      <c r="G4168" s="20">
        <v>4165</v>
      </c>
    </row>
    <row r="4169" spans="7:7" x14ac:dyDescent="0.25">
      <c r="G4169" s="20">
        <v>4166</v>
      </c>
    </row>
    <row r="4170" spans="7:7" x14ac:dyDescent="0.25">
      <c r="G4170" s="20">
        <v>4167</v>
      </c>
    </row>
    <row r="4171" spans="7:7" x14ac:dyDescent="0.25">
      <c r="G4171" s="20">
        <v>4168</v>
      </c>
    </row>
    <row r="4172" spans="7:7" x14ac:dyDescent="0.25">
      <c r="G4172" s="20">
        <v>4169</v>
      </c>
    </row>
    <row r="4173" spans="7:7" x14ac:dyDescent="0.25">
      <c r="G4173" s="20">
        <v>4170</v>
      </c>
    </row>
    <row r="4174" spans="7:7" x14ac:dyDescent="0.25">
      <c r="G4174" s="20">
        <v>4171</v>
      </c>
    </row>
    <row r="4175" spans="7:7" x14ac:dyDescent="0.25">
      <c r="G4175" s="20">
        <v>4172</v>
      </c>
    </row>
    <row r="4176" spans="7:7" x14ac:dyDescent="0.25">
      <c r="G4176" s="20">
        <v>4173</v>
      </c>
    </row>
    <row r="4177" spans="7:7" x14ac:dyDescent="0.25">
      <c r="G4177" s="20">
        <v>4174</v>
      </c>
    </row>
    <row r="4178" spans="7:7" x14ac:dyDescent="0.25">
      <c r="G4178" s="20">
        <v>4175</v>
      </c>
    </row>
    <row r="4179" spans="7:7" x14ac:dyDescent="0.25">
      <c r="G4179" s="20">
        <v>4176</v>
      </c>
    </row>
    <row r="4180" spans="7:7" x14ac:dyDescent="0.25">
      <c r="G4180" s="20">
        <v>4177</v>
      </c>
    </row>
    <row r="4181" spans="7:7" x14ac:dyDescent="0.25">
      <c r="G4181" s="20">
        <v>4178</v>
      </c>
    </row>
    <row r="4182" spans="7:7" x14ac:dyDescent="0.25">
      <c r="G4182" s="20">
        <v>4179</v>
      </c>
    </row>
    <row r="4183" spans="7:7" x14ac:dyDescent="0.25">
      <c r="G4183" s="20">
        <v>4180</v>
      </c>
    </row>
    <row r="4184" spans="7:7" x14ac:dyDescent="0.25">
      <c r="G4184" s="20">
        <v>4181</v>
      </c>
    </row>
    <row r="4185" spans="7:7" x14ac:dyDescent="0.25">
      <c r="G4185" s="20">
        <v>4182</v>
      </c>
    </row>
    <row r="4186" spans="7:7" x14ac:dyDescent="0.25">
      <c r="G4186" s="20">
        <v>4183</v>
      </c>
    </row>
    <row r="4187" spans="7:7" x14ac:dyDescent="0.25">
      <c r="G4187" s="20">
        <v>4184</v>
      </c>
    </row>
    <row r="4188" spans="7:7" x14ac:dyDescent="0.25">
      <c r="G4188" s="20">
        <v>4185</v>
      </c>
    </row>
    <row r="4189" spans="7:7" x14ac:dyDescent="0.25">
      <c r="G4189" s="20">
        <v>4186</v>
      </c>
    </row>
    <row r="4190" spans="7:7" x14ac:dyDescent="0.25">
      <c r="G4190" s="20">
        <v>4187</v>
      </c>
    </row>
    <row r="4191" spans="7:7" x14ac:dyDescent="0.25">
      <c r="G4191" s="20">
        <v>4188</v>
      </c>
    </row>
    <row r="4192" spans="7:7" x14ac:dyDescent="0.25">
      <c r="G4192" s="20">
        <v>4189</v>
      </c>
    </row>
    <row r="4193" spans="7:7" x14ac:dyDescent="0.25">
      <c r="G4193" s="20">
        <v>4190</v>
      </c>
    </row>
    <row r="4194" spans="7:7" x14ac:dyDescent="0.25">
      <c r="G4194" s="20">
        <v>4191</v>
      </c>
    </row>
    <row r="4195" spans="7:7" x14ac:dyDescent="0.25">
      <c r="G4195" s="20">
        <v>4192</v>
      </c>
    </row>
    <row r="4196" spans="7:7" x14ac:dyDescent="0.25">
      <c r="G4196" s="20">
        <v>4193</v>
      </c>
    </row>
    <row r="4197" spans="7:7" x14ac:dyDescent="0.25">
      <c r="G4197" s="20">
        <v>4194</v>
      </c>
    </row>
    <row r="4198" spans="7:7" x14ac:dyDescent="0.25">
      <c r="G4198" s="20">
        <v>4195</v>
      </c>
    </row>
    <row r="4199" spans="7:7" x14ac:dyDescent="0.25">
      <c r="G4199" s="20">
        <v>4196</v>
      </c>
    </row>
    <row r="4200" spans="7:7" x14ac:dyDescent="0.25">
      <c r="G4200" s="20">
        <v>4197</v>
      </c>
    </row>
    <row r="4201" spans="7:7" x14ac:dyDescent="0.25">
      <c r="G4201" s="20">
        <v>4198</v>
      </c>
    </row>
    <row r="4202" spans="7:7" x14ac:dyDescent="0.25">
      <c r="G4202" s="20">
        <v>4199</v>
      </c>
    </row>
    <row r="4203" spans="7:7" x14ac:dyDescent="0.25">
      <c r="G4203" s="20">
        <v>4200</v>
      </c>
    </row>
    <row r="4204" spans="7:7" x14ac:dyDescent="0.25">
      <c r="G4204" s="20">
        <v>4201</v>
      </c>
    </row>
    <row r="4205" spans="7:7" x14ac:dyDescent="0.25">
      <c r="G4205" s="20">
        <v>4202</v>
      </c>
    </row>
    <row r="4206" spans="7:7" x14ac:dyDescent="0.25">
      <c r="G4206" s="20">
        <v>4203</v>
      </c>
    </row>
    <row r="4207" spans="7:7" x14ac:dyDescent="0.25">
      <c r="G4207" s="20">
        <v>4204</v>
      </c>
    </row>
    <row r="4208" spans="7:7" x14ac:dyDescent="0.25">
      <c r="G4208" s="20">
        <v>4205</v>
      </c>
    </row>
    <row r="4209" spans="7:7" x14ac:dyDescent="0.25">
      <c r="G4209" s="20">
        <v>4206</v>
      </c>
    </row>
    <row r="4210" spans="7:7" x14ac:dyDescent="0.25">
      <c r="G4210" s="20">
        <v>4207</v>
      </c>
    </row>
    <row r="4211" spans="7:7" x14ac:dyDescent="0.25">
      <c r="G4211" s="20">
        <v>4208</v>
      </c>
    </row>
    <row r="4212" spans="7:7" x14ac:dyDescent="0.25">
      <c r="G4212" s="20">
        <v>4209</v>
      </c>
    </row>
    <row r="4213" spans="7:7" x14ac:dyDescent="0.25">
      <c r="G4213" s="20">
        <v>4210</v>
      </c>
    </row>
    <row r="4214" spans="7:7" x14ac:dyDescent="0.25">
      <c r="G4214" s="20">
        <v>4211</v>
      </c>
    </row>
    <row r="4215" spans="7:7" x14ac:dyDescent="0.25">
      <c r="G4215" s="20">
        <v>4212</v>
      </c>
    </row>
    <row r="4216" spans="7:7" x14ac:dyDescent="0.25">
      <c r="G4216" s="20">
        <v>4213</v>
      </c>
    </row>
    <row r="4217" spans="7:7" x14ac:dyDescent="0.25">
      <c r="G4217" s="20">
        <v>4214</v>
      </c>
    </row>
    <row r="4218" spans="7:7" x14ac:dyDescent="0.25">
      <c r="G4218" s="20">
        <v>4215</v>
      </c>
    </row>
    <row r="4219" spans="7:7" x14ac:dyDescent="0.25">
      <c r="G4219" s="20">
        <v>4216</v>
      </c>
    </row>
    <row r="4220" spans="7:7" x14ac:dyDescent="0.25">
      <c r="G4220" s="20">
        <v>4217</v>
      </c>
    </row>
    <row r="4221" spans="7:7" x14ac:dyDescent="0.25">
      <c r="G4221" s="20">
        <v>4218</v>
      </c>
    </row>
    <row r="4222" spans="7:7" x14ac:dyDescent="0.25">
      <c r="G4222" s="20">
        <v>4219</v>
      </c>
    </row>
    <row r="4223" spans="7:7" x14ac:dyDescent="0.25">
      <c r="G4223" s="20">
        <v>4220</v>
      </c>
    </row>
    <row r="4224" spans="7:7" x14ac:dyDescent="0.25">
      <c r="G4224" s="20">
        <v>4221</v>
      </c>
    </row>
    <row r="4225" spans="7:7" x14ac:dyDescent="0.25">
      <c r="G4225" s="20">
        <v>4222</v>
      </c>
    </row>
    <row r="4226" spans="7:7" x14ac:dyDescent="0.25">
      <c r="G4226" s="20">
        <v>4223</v>
      </c>
    </row>
    <row r="4227" spans="7:7" x14ac:dyDescent="0.25">
      <c r="G4227" s="20">
        <v>4224</v>
      </c>
    </row>
    <row r="4228" spans="7:7" x14ac:dyDescent="0.25">
      <c r="G4228" s="20">
        <v>4225</v>
      </c>
    </row>
    <row r="4229" spans="7:7" x14ac:dyDescent="0.25">
      <c r="G4229" s="20">
        <v>4226</v>
      </c>
    </row>
    <row r="4230" spans="7:7" x14ac:dyDescent="0.25">
      <c r="G4230" s="20">
        <v>4227</v>
      </c>
    </row>
    <row r="4231" spans="7:7" x14ac:dyDescent="0.25">
      <c r="G4231" s="20">
        <v>4228</v>
      </c>
    </row>
    <row r="4232" spans="7:7" x14ac:dyDescent="0.25">
      <c r="G4232" s="20">
        <v>4229</v>
      </c>
    </row>
    <row r="4233" spans="7:7" x14ac:dyDescent="0.25">
      <c r="G4233" s="20">
        <v>4230</v>
      </c>
    </row>
    <row r="4234" spans="7:7" x14ac:dyDescent="0.25">
      <c r="G4234" s="20">
        <v>4231</v>
      </c>
    </row>
    <row r="4235" spans="7:7" x14ac:dyDescent="0.25">
      <c r="G4235" s="20">
        <v>4232</v>
      </c>
    </row>
    <row r="4236" spans="7:7" x14ac:dyDescent="0.25">
      <c r="G4236" s="20">
        <v>4233</v>
      </c>
    </row>
    <row r="4237" spans="7:7" x14ac:dyDescent="0.25">
      <c r="G4237" s="20">
        <v>4234</v>
      </c>
    </row>
    <row r="4238" spans="7:7" x14ac:dyDescent="0.25">
      <c r="G4238" s="20">
        <v>4235</v>
      </c>
    </row>
    <row r="4239" spans="7:7" x14ac:dyDescent="0.25">
      <c r="G4239" s="20">
        <v>4236</v>
      </c>
    </row>
    <row r="4240" spans="7:7" x14ac:dyDescent="0.25">
      <c r="G4240" s="20">
        <v>4237</v>
      </c>
    </row>
    <row r="4241" spans="7:7" x14ac:dyDescent="0.25">
      <c r="G4241" s="20">
        <v>4238</v>
      </c>
    </row>
    <row r="4242" spans="7:7" x14ac:dyDescent="0.25">
      <c r="G4242" s="20">
        <v>4239</v>
      </c>
    </row>
    <row r="4243" spans="7:7" x14ac:dyDescent="0.25">
      <c r="G4243" s="20">
        <v>4240</v>
      </c>
    </row>
    <row r="4244" spans="7:7" x14ac:dyDescent="0.25">
      <c r="G4244" s="20">
        <v>4241</v>
      </c>
    </row>
    <row r="4245" spans="7:7" x14ac:dyDescent="0.25">
      <c r="G4245" s="20">
        <v>4242</v>
      </c>
    </row>
    <row r="4246" spans="7:7" x14ac:dyDescent="0.25">
      <c r="G4246" s="20">
        <v>4243</v>
      </c>
    </row>
    <row r="4247" spans="7:7" x14ac:dyDescent="0.25">
      <c r="G4247" s="20">
        <v>4244</v>
      </c>
    </row>
    <row r="4248" spans="7:7" x14ac:dyDescent="0.25">
      <c r="G4248" s="20">
        <v>4245</v>
      </c>
    </row>
    <row r="4249" spans="7:7" x14ac:dyDescent="0.25">
      <c r="G4249" s="20">
        <v>4246</v>
      </c>
    </row>
    <row r="4250" spans="7:7" x14ac:dyDescent="0.25">
      <c r="G4250" s="20">
        <v>4247</v>
      </c>
    </row>
    <row r="4251" spans="7:7" x14ac:dyDescent="0.25">
      <c r="G4251" s="20">
        <v>4248</v>
      </c>
    </row>
    <row r="4252" spans="7:7" x14ac:dyDescent="0.25">
      <c r="G4252" s="20">
        <v>4249</v>
      </c>
    </row>
    <row r="4253" spans="7:7" x14ac:dyDescent="0.25">
      <c r="G4253" s="20">
        <v>4250</v>
      </c>
    </row>
    <row r="4254" spans="7:7" x14ac:dyDescent="0.25">
      <c r="G4254" s="20">
        <v>4251</v>
      </c>
    </row>
    <row r="4255" spans="7:7" x14ac:dyDescent="0.25">
      <c r="G4255" s="20">
        <v>4252</v>
      </c>
    </row>
    <row r="4256" spans="7:7" x14ac:dyDescent="0.25">
      <c r="G4256" s="20">
        <v>4253</v>
      </c>
    </row>
    <row r="4257" spans="7:7" x14ac:dyDescent="0.25">
      <c r="G4257" s="20">
        <v>4254</v>
      </c>
    </row>
    <row r="4258" spans="7:7" x14ac:dyDescent="0.25">
      <c r="G4258" s="20">
        <v>4255</v>
      </c>
    </row>
    <row r="4259" spans="7:7" x14ac:dyDescent="0.25">
      <c r="G4259" s="20">
        <v>4256</v>
      </c>
    </row>
    <row r="4260" spans="7:7" x14ac:dyDescent="0.25">
      <c r="G4260" s="20">
        <v>4257</v>
      </c>
    </row>
    <row r="4261" spans="7:7" x14ac:dyDescent="0.25">
      <c r="G4261" s="20">
        <v>4258</v>
      </c>
    </row>
    <row r="4262" spans="7:7" x14ac:dyDescent="0.25">
      <c r="G4262" s="20">
        <v>4259</v>
      </c>
    </row>
    <row r="4263" spans="7:7" x14ac:dyDescent="0.25">
      <c r="G4263" s="20">
        <v>4260</v>
      </c>
    </row>
    <row r="4264" spans="7:7" x14ac:dyDescent="0.25">
      <c r="G4264" s="20">
        <v>4261</v>
      </c>
    </row>
    <row r="4265" spans="7:7" x14ac:dyDescent="0.25">
      <c r="G4265" s="20">
        <v>4262</v>
      </c>
    </row>
    <row r="4266" spans="7:7" x14ac:dyDescent="0.25">
      <c r="G4266" s="20">
        <v>4263</v>
      </c>
    </row>
    <row r="4267" spans="7:7" x14ac:dyDescent="0.25">
      <c r="G4267" s="20">
        <v>4264</v>
      </c>
    </row>
    <row r="4268" spans="7:7" x14ac:dyDescent="0.25">
      <c r="G4268" s="20">
        <v>4265</v>
      </c>
    </row>
    <row r="4269" spans="7:7" x14ac:dyDescent="0.25">
      <c r="G4269" s="20">
        <v>4266</v>
      </c>
    </row>
    <row r="4270" spans="7:7" x14ac:dyDescent="0.25">
      <c r="G4270" s="20">
        <v>4267</v>
      </c>
    </row>
    <row r="4271" spans="7:7" x14ac:dyDescent="0.25">
      <c r="G4271" s="20">
        <v>4268</v>
      </c>
    </row>
    <row r="4272" spans="7:7" x14ac:dyDescent="0.25">
      <c r="G4272" s="20">
        <v>4269</v>
      </c>
    </row>
    <row r="4273" spans="7:7" x14ac:dyDescent="0.25">
      <c r="G4273" s="20">
        <v>4270</v>
      </c>
    </row>
    <row r="4274" spans="7:7" x14ac:dyDescent="0.25">
      <c r="G4274" s="20">
        <v>4271</v>
      </c>
    </row>
    <row r="4275" spans="7:7" x14ac:dyDescent="0.25">
      <c r="G4275" s="20">
        <v>4272</v>
      </c>
    </row>
    <row r="4276" spans="7:7" x14ac:dyDescent="0.25">
      <c r="G4276" s="20">
        <v>4273</v>
      </c>
    </row>
    <row r="4277" spans="7:7" x14ac:dyDescent="0.25">
      <c r="G4277" s="20">
        <v>4274</v>
      </c>
    </row>
    <row r="4278" spans="7:7" x14ac:dyDescent="0.25">
      <c r="G4278" s="20">
        <v>4275</v>
      </c>
    </row>
    <row r="4279" spans="7:7" x14ac:dyDescent="0.25">
      <c r="G4279" s="20">
        <v>4276</v>
      </c>
    </row>
    <row r="4280" spans="7:7" x14ac:dyDescent="0.25">
      <c r="G4280" s="20">
        <v>4277</v>
      </c>
    </row>
    <row r="4281" spans="7:7" x14ac:dyDescent="0.25">
      <c r="G4281" s="20">
        <v>4278</v>
      </c>
    </row>
    <row r="4282" spans="7:7" x14ac:dyDescent="0.25">
      <c r="G4282" s="20">
        <v>4279</v>
      </c>
    </row>
    <row r="4283" spans="7:7" x14ac:dyDescent="0.25">
      <c r="G4283" s="20">
        <v>4280</v>
      </c>
    </row>
    <row r="4284" spans="7:7" x14ac:dyDescent="0.25">
      <c r="G4284" s="20">
        <v>4281</v>
      </c>
    </row>
    <row r="4285" spans="7:7" x14ac:dyDescent="0.25">
      <c r="G4285" s="20">
        <v>4282</v>
      </c>
    </row>
    <row r="4286" spans="7:7" x14ac:dyDescent="0.25">
      <c r="G4286" s="20">
        <v>4283</v>
      </c>
    </row>
    <row r="4287" spans="7:7" x14ac:dyDescent="0.25">
      <c r="G4287" s="20">
        <v>4284</v>
      </c>
    </row>
    <row r="4288" spans="7:7" x14ac:dyDescent="0.25">
      <c r="G4288" s="20">
        <v>4285</v>
      </c>
    </row>
    <row r="4289" spans="7:7" x14ac:dyDescent="0.25">
      <c r="G4289" s="20">
        <v>4286</v>
      </c>
    </row>
    <row r="4290" spans="7:7" x14ac:dyDescent="0.25">
      <c r="G4290" s="20">
        <v>4287</v>
      </c>
    </row>
    <row r="4291" spans="7:7" x14ac:dyDescent="0.25">
      <c r="G4291" s="20">
        <v>4288</v>
      </c>
    </row>
    <row r="4292" spans="7:7" x14ac:dyDescent="0.25">
      <c r="G4292" s="20">
        <v>4289</v>
      </c>
    </row>
    <row r="4293" spans="7:7" x14ac:dyDescent="0.25">
      <c r="G4293" s="20">
        <v>4290</v>
      </c>
    </row>
    <row r="4294" spans="7:7" x14ac:dyDescent="0.25">
      <c r="G4294" s="20">
        <v>4291</v>
      </c>
    </row>
    <row r="4295" spans="7:7" x14ac:dyDescent="0.25">
      <c r="G4295" s="20">
        <v>4292</v>
      </c>
    </row>
    <row r="4296" spans="7:7" x14ac:dyDescent="0.25">
      <c r="G4296" s="20">
        <v>4293</v>
      </c>
    </row>
    <row r="4297" spans="7:7" x14ac:dyDescent="0.25">
      <c r="G4297" s="20">
        <v>4294</v>
      </c>
    </row>
    <row r="4298" spans="7:7" x14ac:dyDescent="0.25">
      <c r="G4298" s="20">
        <v>4295</v>
      </c>
    </row>
    <row r="4299" spans="7:7" x14ac:dyDescent="0.25">
      <c r="G4299" s="20">
        <v>4296</v>
      </c>
    </row>
    <row r="4300" spans="7:7" x14ac:dyDescent="0.25">
      <c r="G4300" s="20">
        <v>4297</v>
      </c>
    </row>
    <row r="4301" spans="7:7" x14ac:dyDescent="0.25">
      <c r="G4301" s="20">
        <v>4298</v>
      </c>
    </row>
    <row r="4302" spans="7:7" x14ac:dyDescent="0.25">
      <c r="G4302" s="20">
        <v>4299</v>
      </c>
    </row>
    <row r="4303" spans="7:7" x14ac:dyDescent="0.25">
      <c r="G4303" s="20">
        <v>4300</v>
      </c>
    </row>
    <row r="4304" spans="7:7" x14ac:dyDescent="0.25">
      <c r="G4304" s="20">
        <v>4301</v>
      </c>
    </row>
    <row r="4305" spans="7:7" x14ac:dyDescent="0.25">
      <c r="G4305" s="20">
        <v>4302</v>
      </c>
    </row>
    <row r="4306" spans="7:7" x14ac:dyDescent="0.25">
      <c r="G4306" s="20">
        <v>4303</v>
      </c>
    </row>
    <row r="4307" spans="7:7" x14ac:dyDescent="0.25">
      <c r="G4307" s="20">
        <v>4304</v>
      </c>
    </row>
    <row r="4308" spans="7:7" x14ac:dyDescent="0.25">
      <c r="G4308" s="20">
        <v>4305</v>
      </c>
    </row>
    <row r="4309" spans="7:7" x14ac:dyDescent="0.25">
      <c r="G4309" s="20">
        <v>4306</v>
      </c>
    </row>
    <row r="4310" spans="7:7" x14ac:dyDescent="0.25">
      <c r="G4310" s="20">
        <v>4307</v>
      </c>
    </row>
    <row r="4311" spans="7:7" x14ac:dyDescent="0.25">
      <c r="G4311" s="20">
        <v>4308</v>
      </c>
    </row>
    <row r="4312" spans="7:7" x14ac:dyDescent="0.25">
      <c r="G4312" s="20">
        <v>4309</v>
      </c>
    </row>
    <row r="4313" spans="7:7" x14ac:dyDescent="0.25">
      <c r="G4313" s="20">
        <v>4310</v>
      </c>
    </row>
    <row r="4314" spans="7:7" x14ac:dyDescent="0.25">
      <c r="G4314" s="20">
        <v>4311</v>
      </c>
    </row>
    <row r="4315" spans="7:7" x14ac:dyDescent="0.25">
      <c r="G4315" s="20">
        <v>4312</v>
      </c>
    </row>
    <row r="4316" spans="7:7" x14ac:dyDescent="0.25">
      <c r="G4316" s="20">
        <v>4313</v>
      </c>
    </row>
    <row r="4317" spans="7:7" x14ac:dyDescent="0.25">
      <c r="G4317" s="20">
        <v>4314</v>
      </c>
    </row>
    <row r="4318" spans="7:7" x14ac:dyDescent="0.25">
      <c r="G4318" s="20">
        <v>4315</v>
      </c>
    </row>
    <row r="4319" spans="7:7" x14ac:dyDescent="0.25">
      <c r="G4319" s="20">
        <v>4316</v>
      </c>
    </row>
    <row r="4320" spans="7:7" x14ac:dyDescent="0.25">
      <c r="G4320" s="20">
        <v>4317</v>
      </c>
    </row>
    <row r="4321" spans="7:7" x14ac:dyDescent="0.25">
      <c r="G4321" s="20">
        <v>4318</v>
      </c>
    </row>
    <row r="4322" spans="7:7" x14ac:dyDescent="0.25">
      <c r="G4322" s="20">
        <v>4319</v>
      </c>
    </row>
    <row r="4323" spans="7:7" x14ac:dyDescent="0.25">
      <c r="G4323" s="20">
        <v>4320</v>
      </c>
    </row>
    <row r="4324" spans="7:7" x14ac:dyDescent="0.25">
      <c r="G4324" s="20">
        <v>4321</v>
      </c>
    </row>
    <row r="4325" spans="7:7" x14ac:dyDescent="0.25">
      <c r="G4325" s="20">
        <v>4322</v>
      </c>
    </row>
    <row r="4326" spans="7:7" x14ac:dyDescent="0.25">
      <c r="G4326" s="20">
        <v>4323</v>
      </c>
    </row>
    <row r="4327" spans="7:7" x14ac:dyDescent="0.25">
      <c r="G4327" s="20">
        <v>4324</v>
      </c>
    </row>
    <row r="4328" spans="7:7" x14ac:dyDescent="0.25">
      <c r="G4328" s="20">
        <v>4325</v>
      </c>
    </row>
    <row r="4329" spans="7:7" x14ac:dyDescent="0.25">
      <c r="G4329" s="20">
        <v>4326</v>
      </c>
    </row>
    <row r="4330" spans="7:7" x14ac:dyDescent="0.25">
      <c r="G4330" s="20">
        <v>4327</v>
      </c>
    </row>
    <row r="4331" spans="7:7" x14ac:dyDescent="0.25">
      <c r="G4331" s="20">
        <v>4328</v>
      </c>
    </row>
    <row r="4332" spans="7:7" x14ac:dyDescent="0.25">
      <c r="G4332" s="20">
        <v>4329</v>
      </c>
    </row>
    <row r="4333" spans="7:7" x14ac:dyDescent="0.25">
      <c r="G4333" s="20">
        <v>4330</v>
      </c>
    </row>
    <row r="4334" spans="7:7" x14ac:dyDescent="0.25">
      <c r="G4334" s="20">
        <v>4331</v>
      </c>
    </row>
    <row r="4335" spans="7:7" x14ac:dyDescent="0.25">
      <c r="G4335" s="20">
        <v>4332</v>
      </c>
    </row>
    <row r="4336" spans="7:7" x14ac:dyDescent="0.25">
      <c r="G4336" s="20">
        <v>4333</v>
      </c>
    </row>
    <row r="4337" spans="7:7" x14ac:dyDescent="0.25">
      <c r="G4337" s="20">
        <v>4334</v>
      </c>
    </row>
    <row r="4338" spans="7:7" x14ac:dyDescent="0.25">
      <c r="G4338" s="20">
        <v>4335</v>
      </c>
    </row>
    <row r="4339" spans="7:7" x14ac:dyDescent="0.25">
      <c r="G4339" s="20">
        <v>4336</v>
      </c>
    </row>
    <row r="4340" spans="7:7" x14ac:dyDescent="0.25">
      <c r="G4340" s="20">
        <v>4337</v>
      </c>
    </row>
    <row r="4341" spans="7:7" x14ac:dyDescent="0.25">
      <c r="G4341" s="20">
        <v>4338</v>
      </c>
    </row>
    <row r="4342" spans="7:7" x14ac:dyDescent="0.25">
      <c r="G4342" s="20">
        <v>4339</v>
      </c>
    </row>
    <row r="4343" spans="7:7" x14ac:dyDescent="0.25">
      <c r="G4343" s="20">
        <v>4340</v>
      </c>
    </row>
    <row r="4344" spans="7:7" x14ac:dyDescent="0.25">
      <c r="G4344" s="20">
        <v>4341</v>
      </c>
    </row>
    <row r="4345" spans="7:7" x14ac:dyDescent="0.25">
      <c r="G4345" s="20">
        <v>4342</v>
      </c>
    </row>
    <row r="4346" spans="7:7" x14ac:dyDescent="0.25">
      <c r="G4346" s="20">
        <v>4343</v>
      </c>
    </row>
    <row r="4347" spans="7:7" x14ac:dyDescent="0.25">
      <c r="G4347" s="20">
        <v>4344</v>
      </c>
    </row>
    <row r="4348" spans="7:7" x14ac:dyDescent="0.25">
      <c r="G4348" s="20">
        <v>4345</v>
      </c>
    </row>
    <row r="4349" spans="7:7" x14ac:dyDescent="0.25">
      <c r="G4349" s="20">
        <v>4346</v>
      </c>
    </row>
    <row r="4350" spans="7:7" x14ac:dyDescent="0.25">
      <c r="G4350" s="20">
        <v>4347</v>
      </c>
    </row>
    <row r="4351" spans="7:7" x14ac:dyDescent="0.25">
      <c r="G4351" s="20">
        <v>4348</v>
      </c>
    </row>
    <row r="4352" spans="7:7" x14ac:dyDescent="0.25">
      <c r="G4352" s="20">
        <v>4349</v>
      </c>
    </row>
    <row r="4353" spans="7:7" x14ac:dyDescent="0.25">
      <c r="G4353" s="20">
        <v>4350</v>
      </c>
    </row>
    <row r="4354" spans="7:7" x14ac:dyDescent="0.25">
      <c r="G4354" s="20">
        <v>4351</v>
      </c>
    </row>
    <row r="4355" spans="7:7" x14ac:dyDescent="0.25">
      <c r="G4355" s="20">
        <v>4352</v>
      </c>
    </row>
    <row r="4356" spans="7:7" x14ac:dyDescent="0.25">
      <c r="G4356" s="20">
        <v>4353</v>
      </c>
    </row>
    <row r="4357" spans="7:7" x14ac:dyDescent="0.25">
      <c r="G4357" s="20">
        <v>4354</v>
      </c>
    </row>
    <row r="4358" spans="7:7" x14ac:dyDescent="0.25">
      <c r="G4358" s="20">
        <v>4355</v>
      </c>
    </row>
    <row r="4359" spans="7:7" x14ac:dyDescent="0.25">
      <c r="G4359" s="20">
        <v>4356</v>
      </c>
    </row>
    <row r="4360" spans="7:7" x14ac:dyDescent="0.25">
      <c r="G4360" s="20">
        <v>4357</v>
      </c>
    </row>
    <row r="4361" spans="7:7" x14ac:dyDescent="0.25">
      <c r="G4361" s="20">
        <v>4358</v>
      </c>
    </row>
    <row r="4362" spans="7:7" x14ac:dyDescent="0.25">
      <c r="G4362" s="20">
        <v>4359</v>
      </c>
    </row>
    <row r="4363" spans="7:7" x14ac:dyDescent="0.25">
      <c r="G4363" s="20">
        <v>4360</v>
      </c>
    </row>
    <row r="4364" spans="7:7" x14ac:dyDescent="0.25">
      <c r="G4364" s="20">
        <v>4361</v>
      </c>
    </row>
    <row r="4365" spans="7:7" x14ac:dyDescent="0.25">
      <c r="G4365" s="20">
        <v>4362</v>
      </c>
    </row>
    <row r="4366" spans="7:7" x14ac:dyDescent="0.25">
      <c r="G4366" s="20">
        <v>4363</v>
      </c>
    </row>
    <row r="4367" spans="7:7" x14ac:dyDescent="0.25">
      <c r="G4367" s="20">
        <v>4364</v>
      </c>
    </row>
    <row r="4368" spans="7:7" x14ac:dyDescent="0.25">
      <c r="G4368" s="20">
        <v>4365</v>
      </c>
    </row>
    <row r="4369" spans="7:7" x14ac:dyDescent="0.25">
      <c r="G4369" s="20">
        <v>4366</v>
      </c>
    </row>
    <row r="4370" spans="7:7" x14ac:dyDescent="0.25">
      <c r="G4370" s="20">
        <v>4367</v>
      </c>
    </row>
    <row r="4371" spans="7:7" x14ac:dyDescent="0.25">
      <c r="G4371" s="20">
        <v>4368</v>
      </c>
    </row>
    <row r="4372" spans="7:7" x14ac:dyDescent="0.25">
      <c r="G4372" s="20">
        <v>4369</v>
      </c>
    </row>
    <row r="4373" spans="7:7" x14ac:dyDescent="0.25">
      <c r="G4373" s="20">
        <v>4370</v>
      </c>
    </row>
    <row r="4374" spans="7:7" x14ac:dyDescent="0.25">
      <c r="G4374" s="20">
        <v>4371</v>
      </c>
    </row>
    <row r="4375" spans="7:7" x14ac:dyDescent="0.25">
      <c r="G4375" s="20">
        <v>4372</v>
      </c>
    </row>
    <row r="4376" spans="7:7" x14ac:dyDescent="0.25">
      <c r="G4376" s="20">
        <v>4373</v>
      </c>
    </row>
    <row r="4377" spans="7:7" x14ac:dyDescent="0.25">
      <c r="G4377" s="20">
        <v>4374</v>
      </c>
    </row>
    <row r="4378" spans="7:7" x14ac:dyDescent="0.25">
      <c r="G4378" s="20">
        <v>4375</v>
      </c>
    </row>
    <row r="4379" spans="7:7" x14ac:dyDescent="0.25">
      <c r="G4379" s="20">
        <v>4376</v>
      </c>
    </row>
    <row r="4380" spans="7:7" x14ac:dyDescent="0.25">
      <c r="G4380" s="20">
        <v>4377</v>
      </c>
    </row>
    <row r="4381" spans="7:7" x14ac:dyDescent="0.25">
      <c r="G4381" s="20">
        <v>4378</v>
      </c>
    </row>
    <row r="4382" spans="7:7" x14ac:dyDescent="0.25">
      <c r="G4382" s="20">
        <v>4379</v>
      </c>
    </row>
    <row r="4383" spans="7:7" x14ac:dyDescent="0.25">
      <c r="G4383" s="20">
        <v>4380</v>
      </c>
    </row>
    <row r="4384" spans="7:7" x14ac:dyDescent="0.25">
      <c r="G4384" s="20">
        <v>4381</v>
      </c>
    </row>
    <row r="4385" spans="7:7" x14ac:dyDescent="0.25">
      <c r="G4385" s="20">
        <v>4382</v>
      </c>
    </row>
    <row r="4386" spans="7:7" x14ac:dyDescent="0.25">
      <c r="G4386" s="20">
        <v>4383</v>
      </c>
    </row>
    <row r="4387" spans="7:7" x14ac:dyDescent="0.25">
      <c r="G4387" s="20">
        <v>4384</v>
      </c>
    </row>
    <row r="4388" spans="7:7" x14ac:dyDescent="0.25">
      <c r="G4388" s="20">
        <v>4385</v>
      </c>
    </row>
    <row r="4389" spans="7:7" x14ac:dyDescent="0.25">
      <c r="G4389" s="20">
        <v>4386</v>
      </c>
    </row>
    <row r="4390" spans="7:7" x14ac:dyDescent="0.25">
      <c r="G4390" s="20">
        <v>4387</v>
      </c>
    </row>
    <row r="4391" spans="7:7" x14ac:dyDescent="0.25">
      <c r="G4391" s="20">
        <v>4388</v>
      </c>
    </row>
    <row r="4392" spans="7:7" x14ac:dyDescent="0.25">
      <c r="G4392" s="20">
        <v>4389</v>
      </c>
    </row>
    <row r="4393" spans="7:7" x14ac:dyDescent="0.25">
      <c r="G4393" s="20">
        <v>4390</v>
      </c>
    </row>
    <row r="4394" spans="7:7" x14ac:dyDescent="0.25">
      <c r="G4394" s="20">
        <v>4391</v>
      </c>
    </row>
    <row r="4395" spans="7:7" x14ac:dyDescent="0.25">
      <c r="G4395" s="20">
        <v>4392</v>
      </c>
    </row>
    <row r="4396" spans="7:7" x14ac:dyDescent="0.25">
      <c r="G4396" s="20">
        <v>4393</v>
      </c>
    </row>
    <row r="4397" spans="7:7" x14ac:dyDescent="0.25">
      <c r="G4397" s="20">
        <v>4394</v>
      </c>
    </row>
    <row r="4398" spans="7:7" x14ac:dyDescent="0.25">
      <c r="G4398" s="20">
        <v>4395</v>
      </c>
    </row>
    <row r="4399" spans="7:7" x14ac:dyDescent="0.25">
      <c r="G4399" s="20">
        <v>4396</v>
      </c>
    </row>
    <row r="4400" spans="7:7" x14ac:dyDescent="0.25">
      <c r="G4400" s="20">
        <v>4397</v>
      </c>
    </row>
    <row r="4401" spans="7:7" x14ac:dyDescent="0.25">
      <c r="G4401" s="20">
        <v>4398</v>
      </c>
    </row>
    <row r="4402" spans="7:7" x14ac:dyDescent="0.25">
      <c r="G4402" s="20">
        <v>4399</v>
      </c>
    </row>
    <row r="4403" spans="7:7" x14ac:dyDescent="0.25">
      <c r="G4403" s="20">
        <v>4400</v>
      </c>
    </row>
    <row r="4404" spans="7:7" x14ac:dyDescent="0.25">
      <c r="G4404" s="20">
        <v>4401</v>
      </c>
    </row>
    <row r="4405" spans="7:7" x14ac:dyDescent="0.25">
      <c r="G4405" s="20">
        <v>4402</v>
      </c>
    </row>
    <row r="4406" spans="7:7" x14ac:dyDescent="0.25">
      <c r="G4406" s="20">
        <v>4403</v>
      </c>
    </row>
    <row r="4407" spans="7:7" x14ac:dyDescent="0.25">
      <c r="G4407" s="20">
        <v>4404</v>
      </c>
    </row>
    <row r="4408" spans="7:7" x14ac:dyDescent="0.25">
      <c r="G4408" s="20">
        <v>4405</v>
      </c>
    </row>
    <row r="4409" spans="7:7" x14ac:dyDescent="0.25">
      <c r="G4409" s="20">
        <v>4406</v>
      </c>
    </row>
    <row r="4410" spans="7:7" x14ac:dyDescent="0.25">
      <c r="G4410" s="20">
        <v>4407</v>
      </c>
    </row>
    <row r="4411" spans="7:7" x14ac:dyDescent="0.25">
      <c r="G4411" s="20">
        <v>4408</v>
      </c>
    </row>
    <row r="4412" spans="7:7" x14ac:dyDescent="0.25">
      <c r="G4412" s="20">
        <v>4409</v>
      </c>
    </row>
    <row r="4413" spans="7:7" x14ac:dyDescent="0.25">
      <c r="G4413" s="20">
        <v>4410</v>
      </c>
    </row>
    <row r="4414" spans="7:7" x14ac:dyDescent="0.25">
      <c r="G4414" s="20">
        <v>4411</v>
      </c>
    </row>
    <row r="4415" spans="7:7" x14ac:dyDescent="0.25">
      <c r="G4415" s="20">
        <v>4412</v>
      </c>
    </row>
    <row r="4416" spans="7:7" x14ac:dyDescent="0.25">
      <c r="G4416" s="20">
        <v>4413</v>
      </c>
    </row>
    <row r="4417" spans="7:7" x14ac:dyDescent="0.25">
      <c r="G4417" s="20">
        <v>4414</v>
      </c>
    </row>
    <row r="4418" spans="7:7" x14ac:dyDescent="0.25">
      <c r="G4418" s="20">
        <v>4415</v>
      </c>
    </row>
    <row r="4419" spans="7:7" x14ac:dyDescent="0.25">
      <c r="G4419" s="20">
        <v>4416</v>
      </c>
    </row>
    <row r="4420" spans="7:7" x14ac:dyDescent="0.25">
      <c r="G4420" s="20">
        <v>4417</v>
      </c>
    </row>
    <row r="4421" spans="7:7" x14ac:dyDescent="0.25">
      <c r="G4421" s="20">
        <v>4418</v>
      </c>
    </row>
    <row r="4422" spans="7:7" x14ac:dyDescent="0.25">
      <c r="G4422" s="20">
        <v>4419</v>
      </c>
    </row>
    <row r="4423" spans="7:7" x14ac:dyDescent="0.25">
      <c r="G4423" s="20">
        <v>4420</v>
      </c>
    </row>
    <row r="4424" spans="7:7" x14ac:dyDescent="0.25">
      <c r="G4424" s="20">
        <v>4421</v>
      </c>
    </row>
    <row r="4425" spans="7:7" x14ac:dyDescent="0.25">
      <c r="G4425" s="20">
        <v>4422</v>
      </c>
    </row>
    <row r="4426" spans="7:7" x14ac:dyDescent="0.25">
      <c r="G4426" s="20">
        <v>4423</v>
      </c>
    </row>
    <row r="4427" spans="7:7" x14ac:dyDescent="0.25">
      <c r="G4427" s="20">
        <v>4424</v>
      </c>
    </row>
    <row r="4428" spans="7:7" x14ac:dyDescent="0.25">
      <c r="G4428" s="20">
        <v>4425</v>
      </c>
    </row>
    <row r="4429" spans="7:7" x14ac:dyDescent="0.25">
      <c r="G4429" s="20">
        <v>4426</v>
      </c>
    </row>
    <row r="4430" spans="7:7" x14ac:dyDescent="0.25">
      <c r="G4430" s="20">
        <v>4427</v>
      </c>
    </row>
    <row r="4431" spans="7:7" x14ac:dyDescent="0.25">
      <c r="G4431" s="20">
        <v>4428</v>
      </c>
    </row>
    <row r="4432" spans="7:7" x14ac:dyDescent="0.25">
      <c r="G4432" s="20">
        <v>4429</v>
      </c>
    </row>
    <row r="4433" spans="7:7" x14ac:dyDescent="0.25">
      <c r="G4433" s="20">
        <v>4430</v>
      </c>
    </row>
    <row r="4434" spans="7:7" x14ac:dyDescent="0.25">
      <c r="G4434" s="20">
        <v>4431</v>
      </c>
    </row>
    <row r="4435" spans="7:7" x14ac:dyDescent="0.25">
      <c r="G4435" s="20">
        <v>4432</v>
      </c>
    </row>
    <row r="4436" spans="7:7" x14ac:dyDescent="0.25">
      <c r="G4436" s="20">
        <v>4433</v>
      </c>
    </row>
    <row r="4437" spans="7:7" x14ac:dyDescent="0.25">
      <c r="G4437" s="20">
        <v>4434</v>
      </c>
    </row>
    <row r="4438" spans="7:7" x14ac:dyDescent="0.25">
      <c r="G4438" s="20">
        <v>4435</v>
      </c>
    </row>
    <row r="4439" spans="7:7" x14ac:dyDescent="0.25">
      <c r="G4439" s="20">
        <v>4436</v>
      </c>
    </row>
    <row r="4440" spans="7:7" x14ac:dyDescent="0.25">
      <c r="G4440" s="20">
        <v>4437</v>
      </c>
    </row>
    <row r="4441" spans="7:7" x14ac:dyDescent="0.25">
      <c r="G4441" s="20">
        <v>4438</v>
      </c>
    </row>
    <row r="4442" spans="7:7" x14ac:dyDescent="0.25">
      <c r="G4442" s="20">
        <v>4439</v>
      </c>
    </row>
    <row r="4443" spans="7:7" x14ac:dyDescent="0.25">
      <c r="G4443" s="20">
        <v>4440</v>
      </c>
    </row>
    <row r="4444" spans="7:7" x14ac:dyDescent="0.25">
      <c r="G4444" s="20">
        <v>4441</v>
      </c>
    </row>
    <row r="4445" spans="7:7" x14ac:dyDescent="0.25">
      <c r="G4445" s="20">
        <v>4442</v>
      </c>
    </row>
    <row r="4446" spans="7:7" x14ac:dyDescent="0.25">
      <c r="G4446" s="20">
        <v>4443</v>
      </c>
    </row>
    <row r="4447" spans="7:7" x14ac:dyDescent="0.25">
      <c r="G4447" s="20">
        <v>4444</v>
      </c>
    </row>
    <row r="4448" spans="7:7" x14ac:dyDescent="0.25">
      <c r="G4448" s="20">
        <v>4445</v>
      </c>
    </row>
    <row r="4449" spans="7:7" x14ac:dyDescent="0.25">
      <c r="G4449" s="20">
        <v>4446</v>
      </c>
    </row>
    <row r="4450" spans="7:7" x14ac:dyDescent="0.25">
      <c r="G4450" s="20">
        <v>4447</v>
      </c>
    </row>
    <row r="4451" spans="7:7" x14ac:dyDescent="0.25">
      <c r="G4451" s="20">
        <v>4448</v>
      </c>
    </row>
    <row r="4452" spans="7:7" x14ac:dyDescent="0.25">
      <c r="G4452" s="20">
        <v>4449</v>
      </c>
    </row>
    <row r="4453" spans="7:7" x14ac:dyDescent="0.25">
      <c r="G4453" s="20">
        <v>4450</v>
      </c>
    </row>
    <row r="4454" spans="7:7" x14ac:dyDescent="0.25">
      <c r="G4454" s="20">
        <v>4451</v>
      </c>
    </row>
    <row r="4455" spans="7:7" x14ac:dyDescent="0.25">
      <c r="G4455" s="20">
        <v>4452</v>
      </c>
    </row>
    <row r="4456" spans="7:7" x14ac:dyDescent="0.25">
      <c r="G4456" s="20">
        <v>4453</v>
      </c>
    </row>
    <row r="4457" spans="7:7" x14ac:dyDescent="0.25">
      <c r="G4457" s="20">
        <v>4454</v>
      </c>
    </row>
    <row r="4458" spans="7:7" x14ac:dyDescent="0.25">
      <c r="G4458" s="20">
        <v>4455</v>
      </c>
    </row>
    <row r="4459" spans="7:7" x14ac:dyDescent="0.25">
      <c r="G4459" s="20">
        <v>4456</v>
      </c>
    </row>
    <row r="4460" spans="7:7" x14ac:dyDescent="0.25">
      <c r="G4460" s="20">
        <v>4457</v>
      </c>
    </row>
    <row r="4461" spans="7:7" x14ac:dyDescent="0.25">
      <c r="G4461" s="20">
        <v>4458</v>
      </c>
    </row>
    <row r="4462" spans="7:7" x14ac:dyDescent="0.25">
      <c r="G4462" s="20">
        <v>4459</v>
      </c>
    </row>
    <row r="4463" spans="7:7" x14ac:dyDescent="0.25">
      <c r="G4463" s="20">
        <v>4460</v>
      </c>
    </row>
    <row r="4464" spans="7:7" x14ac:dyDescent="0.25">
      <c r="G4464" s="20">
        <v>4461</v>
      </c>
    </row>
    <row r="4465" spans="7:7" x14ac:dyDescent="0.25">
      <c r="G4465" s="20">
        <v>4462</v>
      </c>
    </row>
    <row r="4466" spans="7:7" x14ac:dyDescent="0.25">
      <c r="G4466" s="20">
        <v>4463</v>
      </c>
    </row>
    <row r="4467" spans="7:7" x14ac:dyDescent="0.25">
      <c r="G4467" s="20">
        <v>4464</v>
      </c>
    </row>
    <row r="4468" spans="7:7" x14ac:dyDescent="0.25">
      <c r="G4468" s="20">
        <v>4465</v>
      </c>
    </row>
    <row r="4469" spans="7:7" x14ac:dyDescent="0.25">
      <c r="G4469" s="20">
        <v>4466</v>
      </c>
    </row>
    <row r="4470" spans="7:7" x14ac:dyDescent="0.25">
      <c r="G4470" s="20">
        <v>4467</v>
      </c>
    </row>
    <row r="4471" spans="7:7" x14ac:dyDescent="0.25">
      <c r="G4471" s="20">
        <v>4468</v>
      </c>
    </row>
    <row r="4472" spans="7:7" x14ac:dyDescent="0.25">
      <c r="G4472" s="20">
        <v>4469</v>
      </c>
    </row>
    <row r="4473" spans="7:7" x14ac:dyDescent="0.25">
      <c r="G4473" s="20">
        <v>4470</v>
      </c>
    </row>
    <row r="4474" spans="7:7" x14ac:dyDescent="0.25">
      <c r="G4474" s="20">
        <v>4471</v>
      </c>
    </row>
    <row r="4475" spans="7:7" x14ac:dyDescent="0.25">
      <c r="G4475" s="20">
        <v>4472</v>
      </c>
    </row>
    <row r="4476" spans="7:7" x14ac:dyDescent="0.25">
      <c r="G4476" s="20">
        <v>4473</v>
      </c>
    </row>
    <row r="4477" spans="7:7" x14ac:dyDescent="0.25">
      <c r="G4477" s="20">
        <v>4474</v>
      </c>
    </row>
    <row r="4478" spans="7:7" x14ac:dyDescent="0.25">
      <c r="G4478" s="20">
        <v>4475</v>
      </c>
    </row>
    <row r="4479" spans="7:7" x14ac:dyDescent="0.25">
      <c r="G4479" s="20">
        <v>4476</v>
      </c>
    </row>
    <row r="4480" spans="7:7" x14ac:dyDescent="0.25">
      <c r="G4480" s="20">
        <v>4477</v>
      </c>
    </row>
    <row r="4481" spans="7:7" x14ac:dyDescent="0.25">
      <c r="G4481" s="20">
        <v>4478</v>
      </c>
    </row>
    <row r="4482" spans="7:7" x14ac:dyDescent="0.25">
      <c r="G4482" s="20">
        <v>4479</v>
      </c>
    </row>
    <row r="4483" spans="7:7" x14ac:dyDescent="0.25">
      <c r="G4483" s="20">
        <v>4480</v>
      </c>
    </row>
    <row r="4484" spans="7:7" x14ac:dyDescent="0.25">
      <c r="G4484" s="20">
        <v>4481</v>
      </c>
    </row>
    <row r="4485" spans="7:7" x14ac:dyDescent="0.25">
      <c r="G4485" s="20">
        <v>4482</v>
      </c>
    </row>
    <row r="4486" spans="7:7" x14ac:dyDescent="0.25">
      <c r="G4486" s="20">
        <v>4483</v>
      </c>
    </row>
    <row r="4487" spans="7:7" x14ac:dyDescent="0.25">
      <c r="G4487" s="20">
        <v>4484</v>
      </c>
    </row>
    <row r="4488" spans="7:7" x14ac:dyDescent="0.25">
      <c r="G4488" s="20">
        <v>4485</v>
      </c>
    </row>
    <row r="4489" spans="7:7" x14ac:dyDescent="0.25">
      <c r="G4489" s="20">
        <v>4486</v>
      </c>
    </row>
    <row r="4490" spans="7:7" x14ac:dyDescent="0.25">
      <c r="G4490" s="20">
        <v>4487</v>
      </c>
    </row>
    <row r="4491" spans="7:7" x14ac:dyDescent="0.25">
      <c r="G4491" s="20">
        <v>4488</v>
      </c>
    </row>
    <row r="4492" spans="7:7" x14ac:dyDescent="0.25">
      <c r="G4492" s="20">
        <v>4489</v>
      </c>
    </row>
    <row r="4493" spans="7:7" x14ac:dyDescent="0.25">
      <c r="G4493" s="20">
        <v>4490</v>
      </c>
    </row>
    <row r="4494" spans="7:7" x14ac:dyDescent="0.25">
      <c r="G4494" s="20">
        <v>4491</v>
      </c>
    </row>
    <row r="4495" spans="7:7" x14ac:dyDescent="0.25">
      <c r="G4495" s="20">
        <v>4492</v>
      </c>
    </row>
    <row r="4496" spans="7:7" x14ac:dyDescent="0.25">
      <c r="G4496" s="20">
        <v>4493</v>
      </c>
    </row>
    <row r="4497" spans="7:7" x14ac:dyDescent="0.25">
      <c r="G4497" s="20">
        <v>4494</v>
      </c>
    </row>
    <row r="4498" spans="7:7" x14ac:dyDescent="0.25">
      <c r="G4498" s="20">
        <v>4495</v>
      </c>
    </row>
    <row r="4499" spans="7:7" x14ac:dyDescent="0.25">
      <c r="G4499" s="20">
        <v>4496</v>
      </c>
    </row>
    <row r="4500" spans="7:7" x14ac:dyDescent="0.25">
      <c r="G4500" s="20">
        <v>4497</v>
      </c>
    </row>
    <row r="4501" spans="7:7" x14ac:dyDescent="0.25">
      <c r="G4501" s="20">
        <v>4498</v>
      </c>
    </row>
    <row r="4502" spans="7:7" x14ac:dyDescent="0.25">
      <c r="G4502" s="20">
        <v>4499</v>
      </c>
    </row>
    <row r="4503" spans="7:7" x14ac:dyDescent="0.25">
      <c r="G4503" s="20">
        <v>4500</v>
      </c>
    </row>
    <row r="4504" spans="7:7" x14ac:dyDescent="0.25">
      <c r="G4504" s="20">
        <v>4501</v>
      </c>
    </row>
    <row r="4505" spans="7:7" x14ac:dyDescent="0.25">
      <c r="G4505" s="20">
        <v>4502</v>
      </c>
    </row>
    <row r="4506" spans="7:7" x14ac:dyDescent="0.25">
      <c r="G4506" s="20">
        <v>4503</v>
      </c>
    </row>
    <row r="4507" spans="7:7" x14ac:dyDescent="0.25">
      <c r="G4507" s="20">
        <v>4504</v>
      </c>
    </row>
    <row r="4508" spans="7:7" x14ac:dyDescent="0.25">
      <c r="G4508" s="20">
        <v>4505</v>
      </c>
    </row>
    <row r="4509" spans="7:7" x14ac:dyDescent="0.25">
      <c r="G4509" s="20">
        <v>4506</v>
      </c>
    </row>
    <row r="4510" spans="7:7" x14ac:dyDescent="0.25">
      <c r="G4510" s="20">
        <v>4507</v>
      </c>
    </row>
    <row r="4511" spans="7:7" x14ac:dyDescent="0.25">
      <c r="G4511" s="20">
        <v>4508</v>
      </c>
    </row>
    <row r="4512" spans="7:7" x14ac:dyDescent="0.25">
      <c r="G4512" s="20">
        <v>4509</v>
      </c>
    </row>
    <row r="4513" spans="7:7" x14ac:dyDescent="0.25">
      <c r="G4513" s="20">
        <v>4510</v>
      </c>
    </row>
    <row r="4514" spans="7:7" x14ac:dyDescent="0.25">
      <c r="G4514" s="20">
        <v>4511</v>
      </c>
    </row>
    <row r="4515" spans="7:7" x14ac:dyDescent="0.25">
      <c r="G4515" s="20">
        <v>4512</v>
      </c>
    </row>
    <row r="4516" spans="7:7" x14ac:dyDescent="0.25">
      <c r="G4516" s="20">
        <v>4513</v>
      </c>
    </row>
    <row r="4517" spans="7:7" x14ac:dyDescent="0.25">
      <c r="G4517" s="20">
        <v>4514</v>
      </c>
    </row>
    <row r="4518" spans="7:7" x14ac:dyDescent="0.25">
      <c r="G4518" s="20">
        <v>4515</v>
      </c>
    </row>
    <row r="4519" spans="7:7" x14ac:dyDescent="0.25">
      <c r="G4519" s="20">
        <v>4516</v>
      </c>
    </row>
    <row r="4520" spans="7:7" x14ac:dyDescent="0.25">
      <c r="G4520" s="20">
        <v>4517</v>
      </c>
    </row>
    <row r="4521" spans="7:7" x14ac:dyDescent="0.25">
      <c r="G4521" s="20">
        <v>4518</v>
      </c>
    </row>
    <row r="4522" spans="7:7" x14ac:dyDescent="0.25">
      <c r="G4522" s="20">
        <v>4519</v>
      </c>
    </row>
    <row r="4523" spans="7:7" x14ac:dyDescent="0.25">
      <c r="G4523" s="20">
        <v>4520</v>
      </c>
    </row>
    <row r="4524" spans="7:7" x14ac:dyDescent="0.25">
      <c r="G4524" s="20">
        <v>4521</v>
      </c>
    </row>
    <row r="4525" spans="7:7" x14ac:dyDescent="0.25">
      <c r="G4525" s="20">
        <v>4522</v>
      </c>
    </row>
    <row r="4526" spans="7:7" x14ac:dyDescent="0.25">
      <c r="G4526" s="20">
        <v>4523</v>
      </c>
    </row>
    <row r="4527" spans="7:7" x14ac:dyDescent="0.25">
      <c r="G4527" s="20">
        <v>4524</v>
      </c>
    </row>
    <row r="4528" spans="7:7" x14ac:dyDescent="0.25">
      <c r="G4528" s="20">
        <v>4525</v>
      </c>
    </row>
    <row r="4529" spans="7:7" x14ac:dyDescent="0.25">
      <c r="G4529" s="20">
        <v>4526</v>
      </c>
    </row>
    <row r="4530" spans="7:7" x14ac:dyDescent="0.25">
      <c r="G4530" s="20">
        <v>4527</v>
      </c>
    </row>
    <row r="4531" spans="7:7" x14ac:dyDescent="0.25">
      <c r="G4531" s="20">
        <v>4528</v>
      </c>
    </row>
    <row r="4532" spans="7:7" x14ac:dyDescent="0.25">
      <c r="G4532" s="20">
        <v>4529</v>
      </c>
    </row>
    <row r="4533" spans="7:7" x14ac:dyDescent="0.25">
      <c r="G4533" s="20">
        <v>4530</v>
      </c>
    </row>
    <row r="4534" spans="7:7" x14ac:dyDescent="0.25">
      <c r="G4534" s="20">
        <v>4531</v>
      </c>
    </row>
    <row r="4535" spans="7:7" x14ac:dyDescent="0.25">
      <c r="G4535" s="20">
        <v>4532</v>
      </c>
    </row>
    <row r="4536" spans="7:7" x14ac:dyDescent="0.25">
      <c r="G4536" s="20">
        <v>4533</v>
      </c>
    </row>
    <row r="4537" spans="7:7" x14ac:dyDescent="0.25">
      <c r="G4537" s="20">
        <v>4534</v>
      </c>
    </row>
    <row r="4538" spans="7:7" x14ac:dyDescent="0.25">
      <c r="G4538" s="20">
        <v>4535</v>
      </c>
    </row>
    <row r="4539" spans="7:7" x14ac:dyDescent="0.25">
      <c r="G4539" s="20">
        <v>4536</v>
      </c>
    </row>
    <row r="4540" spans="7:7" x14ac:dyDescent="0.25">
      <c r="G4540" s="20">
        <v>4537</v>
      </c>
    </row>
    <row r="4541" spans="7:7" x14ac:dyDescent="0.25">
      <c r="G4541" s="20">
        <v>4538</v>
      </c>
    </row>
    <row r="4542" spans="7:7" x14ac:dyDescent="0.25">
      <c r="G4542" s="20">
        <v>4539</v>
      </c>
    </row>
    <row r="4543" spans="7:7" x14ac:dyDescent="0.25">
      <c r="G4543" s="20">
        <v>4540</v>
      </c>
    </row>
    <row r="4544" spans="7:7" x14ac:dyDescent="0.25">
      <c r="G4544" s="20">
        <v>4541</v>
      </c>
    </row>
    <row r="4545" spans="7:7" x14ac:dyDescent="0.25">
      <c r="G4545" s="20">
        <v>4542</v>
      </c>
    </row>
    <row r="4546" spans="7:7" x14ac:dyDescent="0.25">
      <c r="G4546" s="20">
        <v>4543</v>
      </c>
    </row>
    <row r="4547" spans="7:7" x14ac:dyDescent="0.25">
      <c r="G4547" s="20">
        <v>4544</v>
      </c>
    </row>
    <row r="4548" spans="7:7" x14ac:dyDescent="0.25">
      <c r="G4548" s="20">
        <v>4545</v>
      </c>
    </row>
    <row r="4549" spans="7:7" x14ac:dyDescent="0.25">
      <c r="G4549" s="20">
        <v>4546</v>
      </c>
    </row>
    <row r="4550" spans="7:7" x14ac:dyDescent="0.25">
      <c r="G4550" s="20">
        <v>4547</v>
      </c>
    </row>
    <row r="4551" spans="7:7" x14ac:dyDescent="0.25">
      <c r="G4551" s="20">
        <v>4548</v>
      </c>
    </row>
    <row r="4552" spans="7:7" x14ac:dyDescent="0.25">
      <c r="G4552" s="20">
        <v>4549</v>
      </c>
    </row>
    <row r="4553" spans="7:7" x14ac:dyDescent="0.25">
      <c r="G4553" s="20">
        <v>4550</v>
      </c>
    </row>
    <row r="4554" spans="7:7" x14ac:dyDescent="0.25">
      <c r="G4554" s="20">
        <v>4551</v>
      </c>
    </row>
    <row r="4555" spans="7:7" x14ac:dyDescent="0.25">
      <c r="G4555" s="20">
        <v>4552</v>
      </c>
    </row>
    <row r="4556" spans="7:7" x14ac:dyDescent="0.25">
      <c r="G4556" s="20">
        <v>4553</v>
      </c>
    </row>
    <row r="4557" spans="7:7" x14ac:dyDescent="0.25">
      <c r="G4557" s="20">
        <v>4554</v>
      </c>
    </row>
    <row r="4558" spans="7:7" x14ac:dyDescent="0.25">
      <c r="G4558" s="20">
        <v>4555</v>
      </c>
    </row>
    <row r="4559" spans="7:7" x14ac:dyDescent="0.25">
      <c r="G4559" s="20">
        <v>4556</v>
      </c>
    </row>
    <row r="4560" spans="7:7" x14ac:dyDescent="0.25">
      <c r="G4560" s="20">
        <v>4557</v>
      </c>
    </row>
    <row r="4561" spans="7:7" x14ac:dyDescent="0.25">
      <c r="G4561" s="20">
        <v>4558</v>
      </c>
    </row>
    <row r="4562" spans="7:7" x14ac:dyDescent="0.25">
      <c r="G4562" s="20">
        <v>4559</v>
      </c>
    </row>
    <row r="4563" spans="7:7" x14ac:dyDescent="0.25">
      <c r="G4563" s="20">
        <v>4560</v>
      </c>
    </row>
    <row r="4564" spans="7:7" x14ac:dyDescent="0.25">
      <c r="G4564" s="20">
        <v>4561</v>
      </c>
    </row>
    <row r="4565" spans="7:7" x14ac:dyDescent="0.25">
      <c r="G4565" s="20">
        <v>4562</v>
      </c>
    </row>
    <row r="4566" spans="7:7" x14ac:dyDescent="0.25">
      <c r="G4566" s="20">
        <v>4563</v>
      </c>
    </row>
    <row r="4567" spans="7:7" x14ac:dyDescent="0.25">
      <c r="G4567" s="20">
        <v>4564</v>
      </c>
    </row>
    <row r="4568" spans="7:7" x14ac:dyDescent="0.25">
      <c r="G4568" s="20">
        <v>4565</v>
      </c>
    </row>
    <row r="4569" spans="7:7" x14ac:dyDescent="0.25">
      <c r="G4569" s="20">
        <v>4566</v>
      </c>
    </row>
    <row r="4570" spans="7:7" x14ac:dyDescent="0.25">
      <c r="G4570" s="20">
        <v>4567</v>
      </c>
    </row>
    <row r="4571" spans="7:7" x14ac:dyDescent="0.25">
      <c r="G4571" s="20">
        <v>4568</v>
      </c>
    </row>
    <row r="4572" spans="7:7" x14ac:dyDescent="0.25">
      <c r="G4572" s="20">
        <v>4569</v>
      </c>
    </row>
    <row r="4573" spans="7:7" x14ac:dyDescent="0.25">
      <c r="G4573" s="20">
        <v>4570</v>
      </c>
    </row>
    <row r="4574" spans="7:7" x14ac:dyDescent="0.25">
      <c r="G4574" s="20">
        <v>4571</v>
      </c>
    </row>
    <row r="4575" spans="7:7" x14ac:dyDescent="0.25">
      <c r="G4575" s="20">
        <v>4572</v>
      </c>
    </row>
    <row r="4576" spans="7:7" x14ac:dyDescent="0.25">
      <c r="G4576" s="20">
        <v>4573</v>
      </c>
    </row>
    <row r="4577" spans="7:7" x14ac:dyDescent="0.25">
      <c r="G4577" s="20">
        <v>4574</v>
      </c>
    </row>
    <row r="4578" spans="7:7" x14ac:dyDescent="0.25">
      <c r="G4578" s="20">
        <v>4575</v>
      </c>
    </row>
    <row r="4579" spans="7:7" x14ac:dyDescent="0.25">
      <c r="G4579" s="20">
        <v>4576</v>
      </c>
    </row>
    <row r="4580" spans="7:7" x14ac:dyDescent="0.25">
      <c r="G4580" s="20">
        <v>4577</v>
      </c>
    </row>
    <row r="4581" spans="7:7" x14ac:dyDescent="0.25">
      <c r="G4581" s="20">
        <v>4578</v>
      </c>
    </row>
    <row r="4582" spans="7:7" x14ac:dyDescent="0.25">
      <c r="G4582" s="20">
        <v>4579</v>
      </c>
    </row>
    <row r="4583" spans="7:7" x14ac:dyDescent="0.25">
      <c r="G4583" s="20">
        <v>4580</v>
      </c>
    </row>
    <row r="4584" spans="7:7" x14ac:dyDescent="0.25">
      <c r="G4584" s="20">
        <v>4581</v>
      </c>
    </row>
    <row r="4585" spans="7:7" x14ac:dyDescent="0.25">
      <c r="G4585" s="20">
        <v>4582</v>
      </c>
    </row>
    <row r="4586" spans="7:7" x14ac:dyDescent="0.25">
      <c r="G4586" s="20">
        <v>4583</v>
      </c>
    </row>
    <row r="4587" spans="7:7" x14ac:dyDescent="0.25">
      <c r="G4587" s="20">
        <v>4584</v>
      </c>
    </row>
    <row r="4588" spans="7:7" x14ac:dyDescent="0.25">
      <c r="G4588" s="20">
        <v>4585</v>
      </c>
    </row>
    <row r="4589" spans="7:7" x14ac:dyDescent="0.25">
      <c r="G4589" s="20">
        <v>4586</v>
      </c>
    </row>
    <row r="4590" spans="7:7" x14ac:dyDescent="0.25">
      <c r="G4590" s="20">
        <v>4587</v>
      </c>
    </row>
    <row r="4591" spans="7:7" x14ac:dyDescent="0.25">
      <c r="G4591" s="20">
        <v>4588</v>
      </c>
    </row>
    <row r="4592" spans="7:7" x14ac:dyDescent="0.25">
      <c r="G4592" s="20">
        <v>4589</v>
      </c>
    </row>
    <row r="4593" spans="7:7" x14ac:dyDescent="0.25">
      <c r="G4593" s="20">
        <v>4590</v>
      </c>
    </row>
    <row r="4594" spans="7:7" x14ac:dyDescent="0.25">
      <c r="G4594" s="20">
        <v>4591</v>
      </c>
    </row>
    <row r="4595" spans="7:7" x14ac:dyDescent="0.25">
      <c r="G4595" s="20">
        <v>4592</v>
      </c>
    </row>
    <row r="4596" spans="7:7" x14ac:dyDescent="0.25">
      <c r="G4596" s="20">
        <v>4593</v>
      </c>
    </row>
    <row r="4597" spans="7:7" x14ac:dyDescent="0.25">
      <c r="G4597" s="20">
        <v>4594</v>
      </c>
    </row>
    <row r="4598" spans="7:7" x14ac:dyDescent="0.25">
      <c r="G4598" s="20">
        <v>4595</v>
      </c>
    </row>
    <row r="4599" spans="7:7" x14ac:dyDescent="0.25">
      <c r="G4599" s="20">
        <v>4596</v>
      </c>
    </row>
    <row r="4600" spans="7:7" x14ac:dyDescent="0.25">
      <c r="G4600" s="20">
        <v>4597</v>
      </c>
    </row>
    <row r="4601" spans="7:7" x14ac:dyDescent="0.25">
      <c r="G4601" s="20">
        <v>4598</v>
      </c>
    </row>
    <row r="4602" spans="7:7" x14ac:dyDescent="0.25">
      <c r="G4602" s="20">
        <v>4599</v>
      </c>
    </row>
    <row r="4603" spans="7:7" x14ac:dyDescent="0.25">
      <c r="G4603" s="20">
        <v>4600</v>
      </c>
    </row>
    <row r="4604" spans="7:7" x14ac:dyDescent="0.25">
      <c r="G4604" s="20">
        <v>4601</v>
      </c>
    </row>
    <row r="4605" spans="7:7" x14ac:dyDescent="0.25">
      <c r="G4605" s="20">
        <v>4602</v>
      </c>
    </row>
    <row r="4606" spans="7:7" x14ac:dyDescent="0.25">
      <c r="G4606" s="20">
        <v>4603</v>
      </c>
    </row>
    <row r="4607" spans="7:7" x14ac:dyDescent="0.25">
      <c r="G4607" s="20">
        <v>4604</v>
      </c>
    </row>
    <row r="4608" spans="7:7" x14ac:dyDescent="0.25">
      <c r="G4608" s="20">
        <v>4605</v>
      </c>
    </row>
    <row r="4609" spans="7:7" x14ac:dyDescent="0.25">
      <c r="G4609" s="20">
        <v>4606</v>
      </c>
    </row>
    <row r="4610" spans="7:7" x14ac:dyDescent="0.25">
      <c r="G4610" s="20">
        <v>4607</v>
      </c>
    </row>
    <row r="4611" spans="7:7" x14ac:dyDescent="0.25">
      <c r="G4611" s="20">
        <v>4608</v>
      </c>
    </row>
    <row r="4612" spans="7:7" x14ac:dyDescent="0.25">
      <c r="G4612" s="20">
        <v>4609</v>
      </c>
    </row>
    <row r="4613" spans="7:7" x14ac:dyDescent="0.25">
      <c r="G4613" s="20">
        <v>4610</v>
      </c>
    </row>
    <row r="4614" spans="7:7" x14ac:dyDescent="0.25">
      <c r="G4614" s="20">
        <v>4611</v>
      </c>
    </row>
    <row r="4615" spans="7:7" x14ac:dyDescent="0.25">
      <c r="G4615" s="20">
        <v>4612</v>
      </c>
    </row>
    <row r="4616" spans="7:7" x14ac:dyDescent="0.25">
      <c r="G4616" s="20">
        <v>4613</v>
      </c>
    </row>
    <row r="4617" spans="7:7" x14ac:dyDescent="0.25">
      <c r="G4617" s="20">
        <v>4614</v>
      </c>
    </row>
    <row r="4618" spans="7:7" x14ac:dyDescent="0.25">
      <c r="G4618" s="20">
        <v>4615</v>
      </c>
    </row>
    <row r="4619" spans="7:7" x14ac:dyDescent="0.25">
      <c r="G4619" s="20">
        <v>4616</v>
      </c>
    </row>
    <row r="4620" spans="7:7" x14ac:dyDescent="0.25">
      <c r="G4620" s="20">
        <v>4617</v>
      </c>
    </row>
    <row r="4621" spans="7:7" x14ac:dyDescent="0.25">
      <c r="G4621" s="20">
        <v>4618</v>
      </c>
    </row>
    <row r="4622" spans="7:7" x14ac:dyDescent="0.25">
      <c r="G4622" s="20">
        <v>4619</v>
      </c>
    </row>
    <row r="4623" spans="7:7" x14ac:dyDescent="0.25">
      <c r="G4623" s="20">
        <v>4620</v>
      </c>
    </row>
    <row r="4624" spans="7:7" x14ac:dyDescent="0.25">
      <c r="G4624" s="20">
        <v>4621</v>
      </c>
    </row>
    <row r="4625" spans="7:7" x14ac:dyDescent="0.25">
      <c r="G4625" s="20">
        <v>4622</v>
      </c>
    </row>
    <row r="4626" spans="7:7" x14ac:dyDescent="0.25">
      <c r="G4626" s="20">
        <v>4623</v>
      </c>
    </row>
    <row r="4627" spans="7:7" x14ac:dyDescent="0.25">
      <c r="G4627" s="20">
        <v>4624</v>
      </c>
    </row>
    <row r="4628" spans="7:7" x14ac:dyDescent="0.25">
      <c r="G4628" s="20">
        <v>4625</v>
      </c>
    </row>
    <row r="4629" spans="7:7" x14ac:dyDescent="0.25">
      <c r="G4629" s="20">
        <v>4626</v>
      </c>
    </row>
    <row r="4630" spans="7:7" x14ac:dyDescent="0.25">
      <c r="G4630" s="20">
        <v>4627</v>
      </c>
    </row>
    <row r="4631" spans="7:7" x14ac:dyDescent="0.25">
      <c r="G4631" s="20">
        <v>4628</v>
      </c>
    </row>
    <row r="4632" spans="7:7" x14ac:dyDescent="0.25">
      <c r="G4632" s="20">
        <v>4629</v>
      </c>
    </row>
    <row r="4633" spans="7:7" x14ac:dyDescent="0.25">
      <c r="G4633" s="20">
        <v>4630</v>
      </c>
    </row>
    <row r="4634" spans="7:7" x14ac:dyDescent="0.25">
      <c r="G4634" s="20">
        <v>4631</v>
      </c>
    </row>
    <row r="4635" spans="7:7" x14ac:dyDescent="0.25">
      <c r="G4635" s="20">
        <v>4632</v>
      </c>
    </row>
    <row r="4636" spans="7:7" x14ac:dyDescent="0.25">
      <c r="G4636" s="20">
        <v>4633</v>
      </c>
    </row>
    <row r="4637" spans="7:7" x14ac:dyDescent="0.25">
      <c r="G4637" s="20">
        <v>4634</v>
      </c>
    </row>
    <row r="4638" spans="7:7" x14ac:dyDescent="0.25">
      <c r="G4638" s="20">
        <v>4635</v>
      </c>
    </row>
    <row r="4639" spans="7:7" x14ac:dyDescent="0.25">
      <c r="G4639" s="20">
        <v>4636</v>
      </c>
    </row>
    <row r="4640" spans="7:7" x14ac:dyDescent="0.25">
      <c r="G4640" s="20">
        <v>4637</v>
      </c>
    </row>
    <row r="4641" spans="7:7" x14ac:dyDescent="0.25">
      <c r="G4641" s="20">
        <v>4638</v>
      </c>
    </row>
    <row r="4642" spans="7:7" x14ac:dyDescent="0.25">
      <c r="G4642" s="20">
        <v>4639</v>
      </c>
    </row>
    <row r="4643" spans="7:7" x14ac:dyDescent="0.25">
      <c r="G4643" s="20">
        <v>4640</v>
      </c>
    </row>
    <row r="4644" spans="7:7" x14ac:dyDescent="0.25">
      <c r="G4644" s="20">
        <v>4641</v>
      </c>
    </row>
    <row r="4645" spans="7:7" x14ac:dyDescent="0.25">
      <c r="G4645" s="20">
        <v>4642</v>
      </c>
    </row>
    <row r="4646" spans="7:7" x14ac:dyDescent="0.25">
      <c r="G4646" s="20">
        <v>4643</v>
      </c>
    </row>
    <row r="4647" spans="7:7" x14ac:dyDescent="0.25">
      <c r="G4647" s="20">
        <v>4644</v>
      </c>
    </row>
    <row r="4648" spans="7:7" x14ac:dyDescent="0.25">
      <c r="G4648" s="20">
        <v>4645</v>
      </c>
    </row>
    <row r="4649" spans="7:7" x14ac:dyDescent="0.25">
      <c r="G4649" s="20">
        <v>4646</v>
      </c>
    </row>
    <row r="4650" spans="7:7" x14ac:dyDescent="0.25">
      <c r="G4650" s="20">
        <v>4647</v>
      </c>
    </row>
    <row r="4651" spans="7:7" x14ac:dyDescent="0.25">
      <c r="G4651" s="20">
        <v>4648</v>
      </c>
    </row>
    <row r="4652" spans="7:7" x14ac:dyDescent="0.25">
      <c r="G4652" s="20">
        <v>4649</v>
      </c>
    </row>
    <row r="4653" spans="7:7" x14ac:dyDescent="0.25">
      <c r="G4653" s="20">
        <v>4650</v>
      </c>
    </row>
    <row r="4654" spans="7:7" x14ac:dyDescent="0.25">
      <c r="G4654" s="20">
        <v>4651</v>
      </c>
    </row>
    <row r="4655" spans="7:7" x14ac:dyDescent="0.25">
      <c r="G4655" s="20">
        <v>4652</v>
      </c>
    </row>
    <row r="4656" spans="7:7" x14ac:dyDescent="0.25">
      <c r="G4656" s="20">
        <v>4653</v>
      </c>
    </row>
    <row r="4657" spans="7:7" x14ac:dyDescent="0.25">
      <c r="G4657" s="20">
        <v>4654</v>
      </c>
    </row>
    <row r="4658" spans="7:7" x14ac:dyDescent="0.25">
      <c r="G4658" s="20">
        <v>4655</v>
      </c>
    </row>
    <row r="4659" spans="7:7" x14ac:dyDescent="0.25">
      <c r="G4659" s="20">
        <v>4656</v>
      </c>
    </row>
    <row r="4660" spans="7:7" x14ac:dyDescent="0.25">
      <c r="G4660" s="20">
        <v>4657</v>
      </c>
    </row>
    <row r="4661" spans="7:7" x14ac:dyDescent="0.25">
      <c r="G4661" s="20">
        <v>4658</v>
      </c>
    </row>
    <row r="4662" spans="7:7" x14ac:dyDescent="0.25">
      <c r="G4662" s="20">
        <v>4659</v>
      </c>
    </row>
    <row r="4663" spans="7:7" x14ac:dyDescent="0.25">
      <c r="G4663" s="20">
        <v>4660</v>
      </c>
    </row>
    <row r="4664" spans="7:7" x14ac:dyDescent="0.25">
      <c r="G4664" s="20">
        <v>4661</v>
      </c>
    </row>
    <row r="4665" spans="7:7" x14ac:dyDescent="0.25">
      <c r="G4665" s="20">
        <v>4662</v>
      </c>
    </row>
    <row r="4666" spans="7:7" x14ac:dyDescent="0.25">
      <c r="G4666" s="20">
        <v>4663</v>
      </c>
    </row>
    <row r="4667" spans="7:7" x14ac:dyDescent="0.25">
      <c r="G4667" s="20">
        <v>4664</v>
      </c>
    </row>
    <row r="4668" spans="7:7" x14ac:dyDescent="0.25">
      <c r="G4668" s="20">
        <v>4665</v>
      </c>
    </row>
    <row r="4669" spans="7:7" x14ac:dyDescent="0.25">
      <c r="G4669" s="20">
        <v>4666</v>
      </c>
    </row>
    <row r="4670" spans="7:7" x14ac:dyDescent="0.25">
      <c r="G4670" s="20">
        <v>4667</v>
      </c>
    </row>
    <row r="4671" spans="7:7" x14ac:dyDescent="0.25">
      <c r="G4671" s="20">
        <v>4668</v>
      </c>
    </row>
    <row r="4672" spans="7:7" x14ac:dyDescent="0.25">
      <c r="G4672" s="20">
        <v>4669</v>
      </c>
    </row>
    <row r="4673" spans="7:7" x14ac:dyDescent="0.25">
      <c r="G4673" s="20">
        <v>4670</v>
      </c>
    </row>
    <row r="4674" spans="7:7" x14ac:dyDescent="0.25">
      <c r="G4674" s="20">
        <v>4671</v>
      </c>
    </row>
    <row r="4675" spans="7:7" x14ac:dyDescent="0.25">
      <c r="G4675" s="20">
        <v>4672</v>
      </c>
    </row>
    <row r="4676" spans="7:7" x14ac:dyDescent="0.25">
      <c r="G4676" s="20">
        <v>4673</v>
      </c>
    </row>
    <row r="4677" spans="7:7" x14ac:dyDescent="0.25">
      <c r="G4677" s="20">
        <v>4674</v>
      </c>
    </row>
    <row r="4678" spans="7:7" x14ac:dyDescent="0.25">
      <c r="G4678" s="20">
        <v>4675</v>
      </c>
    </row>
    <row r="4679" spans="7:7" x14ac:dyDescent="0.25">
      <c r="G4679" s="20">
        <v>4676</v>
      </c>
    </row>
    <row r="4680" spans="7:7" x14ac:dyDescent="0.25">
      <c r="G4680" s="20">
        <v>4677</v>
      </c>
    </row>
    <row r="4681" spans="7:7" x14ac:dyDescent="0.25">
      <c r="G4681" s="20">
        <v>4678</v>
      </c>
    </row>
    <row r="4682" spans="7:7" x14ac:dyDescent="0.25">
      <c r="G4682" s="20">
        <v>4679</v>
      </c>
    </row>
    <row r="4683" spans="7:7" x14ac:dyDescent="0.25">
      <c r="G4683" s="20">
        <v>4680</v>
      </c>
    </row>
    <row r="4684" spans="7:7" x14ac:dyDescent="0.25">
      <c r="G4684" s="20">
        <v>4681</v>
      </c>
    </row>
    <row r="4685" spans="7:7" x14ac:dyDescent="0.25">
      <c r="G4685" s="20">
        <v>4682</v>
      </c>
    </row>
    <row r="4686" spans="7:7" x14ac:dyDescent="0.25">
      <c r="G4686" s="20">
        <v>4683</v>
      </c>
    </row>
    <row r="4687" spans="7:7" x14ac:dyDescent="0.25">
      <c r="G4687" s="20">
        <v>4684</v>
      </c>
    </row>
    <row r="4688" spans="7:7" x14ac:dyDescent="0.25">
      <c r="G4688" s="20">
        <v>4685</v>
      </c>
    </row>
    <row r="4689" spans="7:7" x14ac:dyDescent="0.25">
      <c r="G4689" s="20">
        <v>4686</v>
      </c>
    </row>
    <row r="4690" spans="7:7" x14ac:dyDescent="0.25">
      <c r="G4690" s="20">
        <v>4687</v>
      </c>
    </row>
    <row r="4691" spans="7:7" x14ac:dyDescent="0.25">
      <c r="G4691" s="20">
        <v>4688</v>
      </c>
    </row>
    <row r="4692" spans="7:7" x14ac:dyDescent="0.25">
      <c r="G4692" s="20">
        <v>4689</v>
      </c>
    </row>
    <row r="4693" spans="7:7" x14ac:dyDescent="0.25">
      <c r="G4693" s="20">
        <v>4690</v>
      </c>
    </row>
    <row r="4694" spans="7:7" x14ac:dyDescent="0.25">
      <c r="G4694" s="20">
        <v>4691</v>
      </c>
    </row>
    <row r="4695" spans="7:7" x14ac:dyDescent="0.25">
      <c r="G4695" s="20">
        <v>4692</v>
      </c>
    </row>
    <row r="4696" spans="7:7" x14ac:dyDescent="0.25">
      <c r="G4696" s="20">
        <v>4693</v>
      </c>
    </row>
    <row r="4697" spans="7:7" x14ac:dyDescent="0.25">
      <c r="G4697" s="20">
        <v>4694</v>
      </c>
    </row>
    <row r="4698" spans="7:7" x14ac:dyDescent="0.25">
      <c r="G4698" s="20">
        <v>4695</v>
      </c>
    </row>
    <row r="4699" spans="7:7" x14ac:dyDescent="0.25">
      <c r="G4699" s="20">
        <v>4696</v>
      </c>
    </row>
    <row r="4700" spans="7:7" x14ac:dyDescent="0.25">
      <c r="G4700" s="20">
        <v>4697</v>
      </c>
    </row>
    <row r="4701" spans="7:7" x14ac:dyDescent="0.25">
      <c r="G4701" s="20">
        <v>4698</v>
      </c>
    </row>
    <row r="4702" spans="7:7" x14ac:dyDescent="0.25">
      <c r="G4702" s="20">
        <v>4699</v>
      </c>
    </row>
    <row r="4703" spans="7:7" x14ac:dyDescent="0.25">
      <c r="G4703" s="20">
        <v>4700</v>
      </c>
    </row>
    <row r="4704" spans="7:7" x14ac:dyDescent="0.25">
      <c r="G4704" s="20">
        <v>4701</v>
      </c>
    </row>
    <row r="4705" spans="7:7" x14ac:dyDescent="0.25">
      <c r="G4705" s="20">
        <v>4702</v>
      </c>
    </row>
    <row r="4706" spans="7:7" x14ac:dyDescent="0.25">
      <c r="G4706" s="20">
        <v>4703</v>
      </c>
    </row>
    <row r="4707" spans="7:7" x14ac:dyDescent="0.25">
      <c r="G4707" s="20">
        <v>4704</v>
      </c>
    </row>
    <row r="4708" spans="7:7" x14ac:dyDescent="0.25">
      <c r="G4708" s="20">
        <v>4705</v>
      </c>
    </row>
    <row r="4709" spans="7:7" x14ac:dyDescent="0.25">
      <c r="G4709" s="20">
        <v>4706</v>
      </c>
    </row>
    <row r="4710" spans="7:7" x14ac:dyDescent="0.25">
      <c r="G4710" s="20">
        <v>4707</v>
      </c>
    </row>
    <row r="4711" spans="7:7" x14ac:dyDescent="0.25">
      <c r="G4711" s="20">
        <v>4708</v>
      </c>
    </row>
    <row r="4712" spans="7:7" x14ac:dyDescent="0.25">
      <c r="G4712" s="20">
        <v>4709</v>
      </c>
    </row>
    <row r="4713" spans="7:7" x14ac:dyDescent="0.25">
      <c r="G4713" s="20">
        <v>4710</v>
      </c>
    </row>
    <row r="4714" spans="7:7" x14ac:dyDescent="0.25">
      <c r="G4714" s="20">
        <v>4711</v>
      </c>
    </row>
    <row r="4715" spans="7:7" x14ac:dyDescent="0.25">
      <c r="G4715" s="20">
        <v>4712</v>
      </c>
    </row>
    <row r="4716" spans="7:7" x14ac:dyDescent="0.25">
      <c r="G4716" s="20">
        <v>4713</v>
      </c>
    </row>
    <row r="4717" spans="7:7" x14ac:dyDescent="0.25">
      <c r="G4717" s="20">
        <v>4714</v>
      </c>
    </row>
    <row r="4718" spans="7:7" x14ac:dyDescent="0.25">
      <c r="G4718" s="20">
        <v>4715</v>
      </c>
    </row>
    <row r="4719" spans="7:7" x14ac:dyDescent="0.25">
      <c r="G4719" s="20">
        <v>4716</v>
      </c>
    </row>
    <row r="4720" spans="7:7" x14ac:dyDescent="0.25">
      <c r="G4720" s="20">
        <v>4717</v>
      </c>
    </row>
    <row r="4721" spans="7:7" x14ac:dyDescent="0.25">
      <c r="G4721" s="20">
        <v>4718</v>
      </c>
    </row>
    <row r="4722" spans="7:7" x14ac:dyDescent="0.25">
      <c r="G4722" s="20">
        <v>4719</v>
      </c>
    </row>
    <row r="4723" spans="7:7" x14ac:dyDescent="0.25">
      <c r="G4723" s="20">
        <v>4720</v>
      </c>
    </row>
    <row r="4724" spans="7:7" x14ac:dyDescent="0.25">
      <c r="G4724" s="20">
        <v>4721</v>
      </c>
    </row>
    <row r="4725" spans="7:7" x14ac:dyDescent="0.25">
      <c r="G4725" s="20">
        <v>4722</v>
      </c>
    </row>
    <row r="4726" spans="7:7" x14ac:dyDescent="0.25">
      <c r="G4726" s="20">
        <v>4723</v>
      </c>
    </row>
    <row r="4727" spans="7:7" x14ac:dyDescent="0.25">
      <c r="G4727" s="20">
        <v>4724</v>
      </c>
    </row>
    <row r="4728" spans="7:7" x14ac:dyDescent="0.25">
      <c r="G4728" s="20">
        <v>4725</v>
      </c>
    </row>
    <row r="4729" spans="7:7" x14ac:dyDescent="0.25">
      <c r="G4729" s="20">
        <v>4726</v>
      </c>
    </row>
    <row r="4730" spans="7:7" x14ac:dyDescent="0.25">
      <c r="G4730" s="20">
        <v>4727</v>
      </c>
    </row>
    <row r="4731" spans="7:7" x14ac:dyDescent="0.25">
      <c r="G4731" s="20">
        <v>4728</v>
      </c>
    </row>
    <row r="4732" spans="7:7" x14ac:dyDescent="0.25">
      <c r="G4732" s="20">
        <v>4729</v>
      </c>
    </row>
    <row r="4733" spans="7:7" x14ac:dyDescent="0.25">
      <c r="G4733" s="20">
        <v>4730</v>
      </c>
    </row>
    <row r="4734" spans="7:7" x14ac:dyDescent="0.25">
      <c r="G4734" s="20">
        <v>4731</v>
      </c>
    </row>
    <row r="4735" spans="7:7" x14ac:dyDescent="0.25">
      <c r="G4735" s="20">
        <v>4732</v>
      </c>
    </row>
    <row r="4736" spans="7:7" x14ac:dyDescent="0.25">
      <c r="G4736" s="20">
        <v>4733</v>
      </c>
    </row>
    <row r="4737" spans="7:7" x14ac:dyDescent="0.25">
      <c r="G4737" s="20">
        <v>4734</v>
      </c>
    </row>
    <row r="4738" spans="7:7" x14ac:dyDescent="0.25">
      <c r="G4738" s="20">
        <v>4735</v>
      </c>
    </row>
    <row r="4739" spans="7:7" x14ac:dyDescent="0.25">
      <c r="G4739" s="20">
        <v>4736</v>
      </c>
    </row>
    <row r="4740" spans="7:7" x14ac:dyDescent="0.25">
      <c r="G4740" s="20">
        <v>4737</v>
      </c>
    </row>
    <row r="4741" spans="7:7" x14ac:dyDescent="0.25">
      <c r="G4741" s="20">
        <v>4738</v>
      </c>
    </row>
    <row r="4742" spans="7:7" x14ac:dyDescent="0.25">
      <c r="G4742" s="20">
        <v>4739</v>
      </c>
    </row>
    <row r="4743" spans="7:7" x14ac:dyDescent="0.25">
      <c r="G4743" s="20">
        <v>4740</v>
      </c>
    </row>
    <row r="4744" spans="7:7" x14ac:dyDescent="0.25">
      <c r="G4744" s="20">
        <v>4741</v>
      </c>
    </row>
    <row r="4745" spans="7:7" x14ac:dyDescent="0.25">
      <c r="G4745" s="20">
        <v>4742</v>
      </c>
    </row>
    <row r="4746" spans="7:7" x14ac:dyDescent="0.25">
      <c r="G4746" s="20">
        <v>4743</v>
      </c>
    </row>
    <row r="4747" spans="7:7" x14ac:dyDescent="0.25">
      <c r="G4747" s="20">
        <v>4744</v>
      </c>
    </row>
    <row r="4748" spans="7:7" x14ac:dyDescent="0.25">
      <c r="G4748" s="20">
        <v>4745</v>
      </c>
    </row>
    <row r="4749" spans="7:7" x14ac:dyDescent="0.25">
      <c r="G4749" s="20">
        <v>4746</v>
      </c>
    </row>
    <row r="4750" spans="7:7" x14ac:dyDescent="0.25">
      <c r="G4750" s="20">
        <v>4747</v>
      </c>
    </row>
    <row r="4751" spans="7:7" x14ac:dyDescent="0.25">
      <c r="G4751" s="20">
        <v>4748</v>
      </c>
    </row>
    <row r="4752" spans="7:7" x14ac:dyDescent="0.25">
      <c r="G4752" s="20">
        <v>4749</v>
      </c>
    </row>
    <row r="4753" spans="7:7" x14ac:dyDescent="0.25">
      <c r="G4753" s="20">
        <v>4750</v>
      </c>
    </row>
    <row r="4754" spans="7:7" x14ac:dyDescent="0.25">
      <c r="G4754" s="20">
        <v>4751</v>
      </c>
    </row>
    <row r="4755" spans="7:7" x14ac:dyDescent="0.25">
      <c r="G4755" s="20">
        <v>4752</v>
      </c>
    </row>
    <row r="4756" spans="7:7" x14ac:dyDescent="0.25">
      <c r="G4756" s="20">
        <v>4753</v>
      </c>
    </row>
    <row r="4757" spans="7:7" x14ac:dyDescent="0.25">
      <c r="G4757" s="20">
        <v>4754</v>
      </c>
    </row>
    <row r="4758" spans="7:7" x14ac:dyDescent="0.25">
      <c r="G4758" s="20">
        <v>4755</v>
      </c>
    </row>
    <row r="4759" spans="7:7" x14ac:dyDescent="0.25">
      <c r="G4759" s="20">
        <v>4756</v>
      </c>
    </row>
    <row r="4760" spans="7:7" x14ac:dyDescent="0.25">
      <c r="G4760" s="20">
        <v>4757</v>
      </c>
    </row>
    <row r="4761" spans="7:7" x14ac:dyDescent="0.25">
      <c r="G4761" s="20">
        <v>4758</v>
      </c>
    </row>
    <row r="4762" spans="7:7" x14ac:dyDescent="0.25">
      <c r="G4762" s="20">
        <v>4759</v>
      </c>
    </row>
    <row r="4763" spans="7:7" x14ac:dyDescent="0.25">
      <c r="G4763" s="20">
        <v>4760</v>
      </c>
    </row>
    <row r="4764" spans="7:7" x14ac:dyDescent="0.25">
      <c r="G4764" s="20">
        <v>4761</v>
      </c>
    </row>
    <row r="4765" spans="7:7" x14ac:dyDescent="0.25">
      <c r="G4765" s="20">
        <v>4762</v>
      </c>
    </row>
    <row r="4766" spans="7:7" x14ac:dyDescent="0.25">
      <c r="G4766" s="20">
        <v>4763</v>
      </c>
    </row>
    <row r="4767" spans="7:7" x14ac:dyDescent="0.25">
      <c r="G4767" s="20">
        <v>4764</v>
      </c>
    </row>
    <row r="4768" spans="7:7" x14ac:dyDescent="0.25">
      <c r="G4768" s="20">
        <v>4765</v>
      </c>
    </row>
    <row r="4769" spans="7:7" x14ac:dyDescent="0.25">
      <c r="G4769" s="20">
        <v>4766</v>
      </c>
    </row>
    <row r="4770" spans="7:7" x14ac:dyDescent="0.25">
      <c r="G4770" s="20">
        <v>4767</v>
      </c>
    </row>
    <row r="4771" spans="7:7" x14ac:dyDescent="0.25">
      <c r="G4771" s="20">
        <v>4768</v>
      </c>
    </row>
    <row r="4772" spans="7:7" x14ac:dyDescent="0.25">
      <c r="G4772" s="20">
        <v>4769</v>
      </c>
    </row>
    <row r="4773" spans="7:7" x14ac:dyDescent="0.25">
      <c r="G4773" s="20">
        <v>4770</v>
      </c>
    </row>
    <row r="4774" spans="7:7" x14ac:dyDescent="0.25">
      <c r="G4774" s="20">
        <v>4771</v>
      </c>
    </row>
    <row r="4775" spans="7:7" x14ac:dyDescent="0.25">
      <c r="G4775" s="20">
        <v>4772</v>
      </c>
    </row>
    <row r="4776" spans="7:7" x14ac:dyDescent="0.25">
      <c r="G4776" s="20">
        <v>4773</v>
      </c>
    </row>
    <row r="4777" spans="7:7" x14ac:dyDescent="0.25">
      <c r="G4777" s="20">
        <v>4774</v>
      </c>
    </row>
    <row r="4778" spans="7:7" x14ac:dyDescent="0.25">
      <c r="G4778" s="20">
        <v>4775</v>
      </c>
    </row>
    <row r="4779" spans="7:7" x14ac:dyDescent="0.25">
      <c r="G4779" s="20">
        <v>4776</v>
      </c>
    </row>
    <row r="4780" spans="7:7" x14ac:dyDescent="0.25">
      <c r="G4780" s="20">
        <v>4777</v>
      </c>
    </row>
    <row r="4781" spans="7:7" x14ac:dyDescent="0.25">
      <c r="G4781" s="20">
        <v>4778</v>
      </c>
    </row>
    <row r="4782" spans="7:7" x14ac:dyDescent="0.25">
      <c r="G4782" s="20">
        <v>4779</v>
      </c>
    </row>
    <row r="4783" spans="7:7" x14ac:dyDescent="0.25">
      <c r="G4783" s="20">
        <v>4780</v>
      </c>
    </row>
    <row r="4784" spans="7:7" x14ac:dyDescent="0.25">
      <c r="G4784" s="20">
        <v>4781</v>
      </c>
    </row>
    <row r="4785" spans="7:7" x14ac:dyDescent="0.25">
      <c r="G4785" s="20">
        <v>4782</v>
      </c>
    </row>
    <row r="4786" spans="7:7" x14ac:dyDescent="0.25">
      <c r="G4786" s="20">
        <v>4783</v>
      </c>
    </row>
    <row r="4787" spans="7:7" x14ac:dyDescent="0.25">
      <c r="G4787" s="20">
        <v>4784</v>
      </c>
    </row>
    <row r="4788" spans="7:7" x14ac:dyDescent="0.25">
      <c r="G4788" s="20">
        <v>4785</v>
      </c>
    </row>
    <row r="4789" spans="7:7" x14ac:dyDescent="0.25">
      <c r="G4789" s="20">
        <v>4786</v>
      </c>
    </row>
    <row r="4790" spans="7:7" x14ac:dyDescent="0.25">
      <c r="G4790" s="20">
        <v>4787</v>
      </c>
    </row>
    <row r="4791" spans="7:7" x14ac:dyDescent="0.25">
      <c r="G4791" s="20">
        <v>4788</v>
      </c>
    </row>
    <row r="4792" spans="7:7" x14ac:dyDescent="0.25">
      <c r="G4792" s="20">
        <v>4789</v>
      </c>
    </row>
    <row r="4793" spans="7:7" x14ac:dyDescent="0.25">
      <c r="G4793" s="20">
        <v>4790</v>
      </c>
    </row>
    <row r="4794" spans="7:7" x14ac:dyDescent="0.25">
      <c r="G4794" s="20">
        <v>4791</v>
      </c>
    </row>
    <row r="4795" spans="7:7" x14ac:dyDescent="0.25">
      <c r="G4795" s="20">
        <v>4792</v>
      </c>
    </row>
    <row r="4796" spans="7:7" x14ac:dyDescent="0.25">
      <c r="G4796" s="20">
        <v>4793</v>
      </c>
    </row>
    <row r="4797" spans="7:7" x14ac:dyDescent="0.25">
      <c r="G4797" s="20">
        <v>4794</v>
      </c>
    </row>
    <row r="4798" spans="7:7" x14ac:dyDescent="0.25">
      <c r="G4798" s="20">
        <v>4795</v>
      </c>
    </row>
    <row r="4799" spans="7:7" x14ac:dyDescent="0.25">
      <c r="G4799" s="20">
        <v>4796</v>
      </c>
    </row>
    <row r="4800" spans="7:7" x14ac:dyDescent="0.25">
      <c r="G4800" s="20">
        <v>4797</v>
      </c>
    </row>
    <row r="4801" spans="7:7" x14ac:dyDescent="0.25">
      <c r="G4801" s="20">
        <v>4798</v>
      </c>
    </row>
    <row r="4802" spans="7:7" x14ac:dyDescent="0.25">
      <c r="G4802" s="20">
        <v>4799</v>
      </c>
    </row>
    <row r="4803" spans="7:7" x14ac:dyDescent="0.25">
      <c r="G4803" s="20">
        <v>4800</v>
      </c>
    </row>
    <row r="4804" spans="7:7" x14ac:dyDescent="0.25">
      <c r="G4804" s="20">
        <v>4801</v>
      </c>
    </row>
    <row r="4805" spans="7:7" x14ac:dyDescent="0.25">
      <c r="G4805" s="20">
        <v>4802</v>
      </c>
    </row>
    <row r="4806" spans="7:7" x14ac:dyDescent="0.25">
      <c r="G4806" s="20">
        <v>4803</v>
      </c>
    </row>
    <row r="4807" spans="7:7" x14ac:dyDescent="0.25">
      <c r="G4807" s="20">
        <v>4804</v>
      </c>
    </row>
    <row r="4808" spans="7:7" x14ac:dyDescent="0.25">
      <c r="G4808" s="20">
        <v>4805</v>
      </c>
    </row>
    <row r="4809" spans="7:7" x14ac:dyDescent="0.25">
      <c r="G4809" s="20">
        <v>4806</v>
      </c>
    </row>
    <row r="4810" spans="7:7" x14ac:dyDescent="0.25">
      <c r="G4810" s="20">
        <v>4807</v>
      </c>
    </row>
    <row r="4811" spans="7:7" x14ac:dyDescent="0.25">
      <c r="G4811" s="20">
        <v>4808</v>
      </c>
    </row>
    <row r="4812" spans="7:7" x14ac:dyDescent="0.25">
      <c r="G4812" s="20">
        <v>4809</v>
      </c>
    </row>
    <row r="4813" spans="7:7" x14ac:dyDescent="0.25">
      <c r="G4813" s="20">
        <v>4810</v>
      </c>
    </row>
    <row r="4814" spans="7:7" x14ac:dyDescent="0.25">
      <c r="G4814" s="20">
        <v>4811</v>
      </c>
    </row>
    <row r="4815" spans="7:7" x14ac:dyDescent="0.25">
      <c r="G4815" s="20">
        <v>4812</v>
      </c>
    </row>
    <row r="4816" spans="7:7" x14ac:dyDescent="0.25">
      <c r="G4816" s="20">
        <v>4813</v>
      </c>
    </row>
    <row r="4817" spans="7:7" x14ac:dyDescent="0.25">
      <c r="G4817" s="20">
        <v>4814</v>
      </c>
    </row>
    <row r="4818" spans="7:7" x14ac:dyDescent="0.25">
      <c r="G4818" s="20">
        <v>4815</v>
      </c>
    </row>
    <row r="4819" spans="7:7" x14ac:dyDescent="0.25">
      <c r="G4819" s="20">
        <v>4816</v>
      </c>
    </row>
    <row r="4820" spans="7:7" x14ac:dyDescent="0.25">
      <c r="G4820" s="20">
        <v>4817</v>
      </c>
    </row>
    <row r="4821" spans="7:7" x14ac:dyDescent="0.25">
      <c r="G4821" s="20">
        <v>4818</v>
      </c>
    </row>
    <row r="4822" spans="7:7" x14ac:dyDescent="0.25">
      <c r="G4822" s="20">
        <v>4819</v>
      </c>
    </row>
    <row r="4823" spans="7:7" x14ac:dyDescent="0.25">
      <c r="G4823" s="20">
        <v>4820</v>
      </c>
    </row>
    <row r="4824" spans="7:7" x14ac:dyDescent="0.25">
      <c r="G4824" s="20">
        <v>4821</v>
      </c>
    </row>
    <row r="4825" spans="7:7" x14ac:dyDescent="0.25">
      <c r="G4825" s="20">
        <v>4822</v>
      </c>
    </row>
    <row r="4826" spans="7:7" x14ac:dyDescent="0.25">
      <c r="G4826" s="20">
        <v>4823</v>
      </c>
    </row>
    <row r="4827" spans="7:7" x14ac:dyDescent="0.25">
      <c r="G4827" s="20">
        <v>4824</v>
      </c>
    </row>
    <row r="4828" spans="7:7" x14ac:dyDescent="0.25">
      <c r="G4828" s="20">
        <v>4825</v>
      </c>
    </row>
    <row r="4829" spans="7:7" x14ac:dyDescent="0.25">
      <c r="G4829" s="20">
        <v>4826</v>
      </c>
    </row>
    <row r="4830" spans="7:7" x14ac:dyDescent="0.25">
      <c r="G4830" s="20">
        <v>4827</v>
      </c>
    </row>
    <row r="4831" spans="7:7" x14ac:dyDescent="0.25">
      <c r="G4831" s="20">
        <v>4828</v>
      </c>
    </row>
    <row r="4832" spans="7:7" x14ac:dyDescent="0.25">
      <c r="G4832" s="20">
        <v>4829</v>
      </c>
    </row>
    <row r="4833" spans="7:7" x14ac:dyDescent="0.25">
      <c r="G4833" s="20">
        <v>4830</v>
      </c>
    </row>
    <row r="4834" spans="7:7" x14ac:dyDescent="0.25">
      <c r="G4834" s="20">
        <v>4831</v>
      </c>
    </row>
    <row r="4835" spans="7:7" x14ac:dyDescent="0.25">
      <c r="G4835" s="20">
        <v>4832</v>
      </c>
    </row>
    <row r="4836" spans="7:7" x14ac:dyDescent="0.25">
      <c r="G4836" s="20">
        <v>4833</v>
      </c>
    </row>
    <row r="4837" spans="7:7" x14ac:dyDescent="0.25">
      <c r="G4837" s="20">
        <v>4834</v>
      </c>
    </row>
    <row r="4838" spans="7:7" x14ac:dyDescent="0.25">
      <c r="G4838" s="20">
        <v>4835</v>
      </c>
    </row>
    <row r="4839" spans="7:7" x14ac:dyDescent="0.25">
      <c r="G4839" s="20">
        <v>4836</v>
      </c>
    </row>
    <row r="4840" spans="7:7" x14ac:dyDescent="0.25">
      <c r="G4840" s="20">
        <v>4837</v>
      </c>
    </row>
    <row r="4841" spans="7:7" x14ac:dyDescent="0.25">
      <c r="G4841" s="20">
        <v>4838</v>
      </c>
    </row>
    <row r="4842" spans="7:7" x14ac:dyDescent="0.25">
      <c r="G4842" s="20">
        <v>4839</v>
      </c>
    </row>
    <row r="4843" spans="7:7" x14ac:dyDescent="0.25">
      <c r="G4843" s="20">
        <v>4840</v>
      </c>
    </row>
    <row r="4844" spans="7:7" x14ac:dyDescent="0.25">
      <c r="G4844" s="20">
        <v>4841</v>
      </c>
    </row>
    <row r="4845" spans="7:7" x14ac:dyDescent="0.25">
      <c r="G4845" s="20">
        <v>4842</v>
      </c>
    </row>
    <row r="4846" spans="7:7" x14ac:dyDescent="0.25">
      <c r="G4846" s="20">
        <v>4843</v>
      </c>
    </row>
    <row r="4847" spans="7:7" x14ac:dyDescent="0.25">
      <c r="G4847" s="20">
        <v>4844</v>
      </c>
    </row>
    <row r="4848" spans="7:7" x14ac:dyDescent="0.25">
      <c r="G4848" s="20">
        <v>4845</v>
      </c>
    </row>
    <row r="4849" spans="7:7" x14ac:dyDescent="0.25">
      <c r="G4849" s="20">
        <v>4846</v>
      </c>
    </row>
    <row r="4850" spans="7:7" x14ac:dyDescent="0.25">
      <c r="G4850" s="20">
        <v>4847</v>
      </c>
    </row>
    <row r="4851" spans="7:7" x14ac:dyDescent="0.25">
      <c r="G4851" s="20">
        <v>4848</v>
      </c>
    </row>
    <row r="4852" spans="7:7" x14ac:dyDescent="0.25">
      <c r="G4852" s="20">
        <v>4849</v>
      </c>
    </row>
    <row r="4853" spans="7:7" x14ac:dyDescent="0.25">
      <c r="G4853" s="20">
        <v>4850</v>
      </c>
    </row>
    <row r="4854" spans="7:7" x14ac:dyDescent="0.25">
      <c r="G4854" s="20">
        <v>4851</v>
      </c>
    </row>
    <row r="4855" spans="7:7" x14ac:dyDescent="0.25">
      <c r="G4855" s="20">
        <v>4852</v>
      </c>
    </row>
    <row r="4856" spans="7:7" x14ac:dyDescent="0.25">
      <c r="G4856" s="20">
        <v>4853</v>
      </c>
    </row>
    <row r="4857" spans="7:7" x14ac:dyDescent="0.25">
      <c r="G4857" s="20">
        <v>4854</v>
      </c>
    </row>
    <row r="4858" spans="7:7" x14ac:dyDescent="0.25">
      <c r="G4858" s="20">
        <v>4855</v>
      </c>
    </row>
    <row r="4859" spans="7:7" x14ac:dyDescent="0.25">
      <c r="G4859" s="20">
        <v>4856</v>
      </c>
    </row>
    <row r="4860" spans="7:7" x14ac:dyDescent="0.25">
      <c r="G4860" s="20">
        <v>4857</v>
      </c>
    </row>
    <row r="4861" spans="7:7" x14ac:dyDescent="0.25">
      <c r="G4861" s="20">
        <v>4858</v>
      </c>
    </row>
    <row r="4862" spans="7:7" x14ac:dyDescent="0.25">
      <c r="G4862" s="20">
        <v>4859</v>
      </c>
    </row>
    <row r="4863" spans="7:7" x14ac:dyDescent="0.25">
      <c r="G4863" s="20">
        <v>4860</v>
      </c>
    </row>
    <row r="4864" spans="7:7" x14ac:dyDescent="0.25">
      <c r="G4864" s="20">
        <v>4861</v>
      </c>
    </row>
    <row r="4865" spans="7:7" x14ac:dyDescent="0.25">
      <c r="G4865" s="20">
        <v>4862</v>
      </c>
    </row>
    <row r="4866" spans="7:7" x14ac:dyDescent="0.25">
      <c r="G4866" s="20">
        <v>4863</v>
      </c>
    </row>
    <row r="4867" spans="7:7" x14ac:dyDescent="0.25">
      <c r="G4867" s="20">
        <v>4864</v>
      </c>
    </row>
    <row r="4868" spans="7:7" x14ac:dyDescent="0.25">
      <c r="G4868" s="20">
        <v>4865</v>
      </c>
    </row>
    <row r="4869" spans="7:7" x14ac:dyDescent="0.25">
      <c r="G4869" s="20">
        <v>4866</v>
      </c>
    </row>
    <row r="4870" spans="7:7" x14ac:dyDescent="0.25">
      <c r="G4870" s="20">
        <v>4867</v>
      </c>
    </row>
    <row r="4871" spans="7:7" x14ac:dyDescent="0.25">
      <c r="G4871" s="20">
        <v>4868</v>
      </c>
    </row>
    <row r="4872" spans="7:7" x14ac:dyDescent="0.25">
      <c r="G4872" s="20">
        <v>4869</v>
      </c>
    </row>
    <row r="4873" spans="7:7" x14ac:dyDescent="0.25">
      <c r="G4873" s="20">
        <v>4870</v>
      </c>
    </row>
    <row r="4874" spans="7:7" x14ac:dyDescent="0.25">
      <c r="G4874" s="20">
        <v>4871</v>
      </c>
    </row>
    <row r="4875" spans="7:7" x14ac:dyDescent="0.25">
      <c r="G4875" s="20">
        <v>4872</v>
      </c>
    </row>
    <row r="4876" spans="7:7" x14ac:dyDescent="0.25">
      <c r="G4876" s="20">
        <v>4873</v>
      </c>
    </row>
    <row r="4877" spans="7:7" x14ac:dyDescent="0.25">
      <c r="G4877" s="20">
        <v>4874</v>
      </c>
    </row>
    <row r="4878" spans="7:7" x14ac:dyDescent="0.25">
      <c r="G4878" s="20">
        <v>4875</v>
      </c>
    </row>
    <row r="4879" spans="7:7" x14ac:dyDescent="0.25">
      <c r="G4879" s="20">
        <v>4876</v>
      </c>
    </row>
    <row r="4880" spans="7:7" x14ac:dyDescent="0.25">
      <c r="G4880" s="20">
        <v>4877</v>
      </c>
    </row>
    <row r="4881" spans="7:7" x14ac:dyDescent="0.25">
      <c r="G4881" s="20">
        <v>4878</v>
      </c>
    </row>
    <row r="4882" spans="7:7" x14ac:dyDescent="0.25">
      <c r="G4882" s="20">
        <v>4879</v>
      </c>
    </row>
    <row r="4883" spans="7:7" x14ac:dyDescent="0.25">
      <c r="G4883" s="20">
        <v>4880</v>
      </c>
    </row>
    <row r="4884" spans="7:7" x14ac:dyDescent="0.25">
      <c r="G4884" s="20">
        <v>4881</v>
      </c>
    </row>
    <row r="4885" spans="7:7" x14ac:dyDescent="0.25">
      <c r="G4885" s="20">
        <v>4882</v>
      </c>
    </row>
    <row r="4886" spans="7:7" x14ac:dyDescent="0.25">
      <c r="G4886" s="20">
        <v>4883</v>
      </c>
    </row>
    <row r="4887" spans="7:7" x14ac:dyDescent="0.25">
      <c r="G4887" s="20">
        <v>4884</v>
      </c>
    </row>
    <row r="4888" spans="7:7" x14ac:dyDescent="0.25">
      <c r="G4888" s="20">
        <v>4885</v>
      </c>
    </row>
    <row r="4889" spans="7:7" x14ac:dyDescent="0.25">
      <c r="G4889" s="20">
        <v>4886</v>
      </c>
    </row>
    <row r="4890" spans="7:7" x14ac:dyDescent="0.25">
      <c r="G4890" s="20">
        <v>4887</v>
      </c>
    </row>
    <row r="4891" spans="7:7" x14ac:dyDescent="0.25">
      <c r="G4891" s="20">
        <v>4888</v>
      </c>
    </row>
    <row r="4892" spans="7:7" x14ac:dyDescent="0.25">
      <c r="G4892" s="20">
        <v>4889</v>
      </c>
    </row>
    <row r="4893" spans="7:7" x14ac:dyDescent="0.25">
      <c r="G4893" s="20">
        <v>4890</v>
      </c>
    </row>
    <row r="4894" spans="7:7" x14ac:dyDescent="0.25">
      <c r="G4894" s="20">
        <v>4891</v>
      </c>
    </row>
    <row r="4895" spans="7:7" x14ac:dyDescent="0.25">
      <c r="G4895" s="20">
        <v>4892</v>
      </c>
    </row>
    <row r="4896" spans="7:7" x14ac:dyDescent="0.25">
      <c r="G4896" s="20">
        <v>4893</v>
      </c>
    </row>
    <row r="4897" spans="7:7" x14ac:dyDescent="0.25">
      <c r="G4897" s="20">
        <v>4894</v>
      </c>
    </row>
    <row r="4898" spans="7:7" x14ac:dyDescent="0.25">
      <c r="G4898" s="20">
        <v>4895</v>
      </c>
    </row>
    <row r="4899" spans="7:7" x14ac:dyDescent="0.25">
      <c r="G4899" s="20">
        <v>4896</v>
      </c>
    </row>
    <row r="4900" spans="7:7" x14ac:dyDescent="0.25">
      <c r="G4900" s="20">
        <v>4897</v>
      </c>
    </row>
    <row r="4901" spans="7:7" x14ac:dyDescent="0.25">
      <c r="G4901" s="20">
        <v>4898</v>
      </c>
    </row>
    <row r="4902" spans="7:7" x14ac:dyDescent="0.25">
      <c r="G4902" s="20">
        <v>4899</v>
      </c>
    </row>
    <row r="4903" spans="7:7" x14ac:dyDescent="0.25">
      <c r="G4903" s="20">
        <v>4900</v>
      </c>
    </row>
    <row r="4904" spans="7:7" x14ac:dyDescent="0.25">
      <c r="G4904" s="20">
        <v>4901</v>
      </c>
    </row>
    <row r="4905" spans="7:7" x14ac:dyDescent="0.25">
      <c r="G4905" s="20">
        <v>4902</v>
      </c>
    </row>
    <row r="4906" spans="7:7" x14ac:dyDescent="0.25">
      <c r="G4906" s="20">
        <v>4903</v>
      </c>
    </row>
    <row r="4907" spans="7:7" x14ac:dyDescent="0.25">
      <c r="G4907" s="20">
        <v>4904</v>
      </c>
    </row>
    <row r="4908" spans="7:7" x14ac:dyDescent="0.25">
      <c r="G4908" s="20">
        <v>4905</v>
      </c>
    </row>
    <row r="4909" spans="7:7" x14ac:dyDescent="0.25">
      <c r="G4909" s="20">
        <v>4906</v>
      </c>
    </row>
    <row r="4910" spans="7:7" x14ac:dyDescent="0.25">
      <c r="G4910" s="20">
        <v>4907</v>
      </c>
    </row>
    <row r="4911" spans="7:7" x14ac:dyDescent="0.25">
      <c r="G4911" s="20">
        <v>4908</v>
      </c>
    </row>
    <row r="4912" spans="7:7" x14ac:dyDescent="0.25">
      <c r="G4912" s="20">
        <v>4909</v>
      </c>
    </row>
    <row r="4913" spans="7:7" x14ac:dyDescent="0.25">
      <c r="G4913" s="20">
        <v>4910</v>
      </c>
    </row>
    <row r="4914" spans="7:7" x14ac:dyDescent="0.25">
      <c r="G4914" s="20">
        <v>4911</v>
      </c>
    </row>
    <row r="4915" spans="7:7" x14ac:dyDescent="0.25">
      <c r="G4915" s="20">
        <v>4912</v>
      </c>
    </row>
    <row r="4916" spans="7:7" x14ac:dyDescent="0.25">
      <c r="G4916" s="20">
        <v>4913</v>
      </c>
    </row>
    <row r="4917" spans="7:7" x14ac:dyDescent="0.25">
      <c r="G4917" s="20">
        <v>4914</v>
      </c>
    </row>
    <row r="4918" spans="7:7" x14ac:dyDescent="0.25">
      <c r="G4918" s="20">
        <v>4915</v>
      </c>
    </row>
    <row r="4919" spans="7:7" x14ac:dyDescent="0.25">
      <c r="G4919" s="20">
        <v>4916</v>
      </c>
    </row>
    <row r="4920" spans="7:7" x14ac:dyDescent="0.25">
      <c r="G4920" s="20">
        <v>4917</v>
      </c>
    </row>
    <row r="4921" spans="7:7" x14ac:dyDescent="0.25">
      <c r="G4921" s="20">
        <v>4918</v>
      </c>
    </row>
    <row r="4922" spans="7:7" x14ac:dyDescent="0.25">
      <c r="G4922" s="20">
        <v>4919</v>
      </c>
    </row>
    <row r="4923" spans="7:7" x14ac:dyDescent="0.25">
      <c r="G4923" s="20">
        <v>4920</v>
      </c>
    </row>
    <row r="4924" spans="7:7" x14ac:dyDescent="0.25">
      <c r="G4924" s="20">
        <v>4921</v>
      </c>
    </row>
    <row r="4925" spans="7:7" x14ac:dyDescent="0.25">
      <c r="G4925" s="20">
        <v>4922</v>
      </c>
    </row>
    <row r="4926" spans="7:7" x14ac:dyDescent="0.25">
      <c r="G4926" s="20">
        <v>4923</v>
      </c>
    </row>
    <row r="4927" spans="7:7" x14ac:dyDescent="0.25">
      <c r="G4927" s="20">
        <v>4924</v>
      </c>
    </row>
    <row r="4928" spans="7:7" x14ac:dyDescent="0.25">
      <c r="G4928" s="20">
        <v>4925</v>
      </c>
    </row>
    <row r="4929" spans="7:7" x14ac:dyDescent="0.25">
      <c r="G4929" s="20">
        <v>4926</v>
      </c>
    </row>
    <row r="4930" spans="7:7" x14ac:dyDescent="0.25">
      <c r="G4930" s="20">
        <v>4927</v>
      </c>
    </row>
    <row r="4931" spans="7:7" x14ac:dyDescent="0.25">
      <c r="G4931" s="20">
        <v>4928</v>
      </c>
    </row>
    <row r="4932" spans="7:7" x14ac:dyDescent="0.25">
      <c r="G4932" s="20">
        <v>4929</v>
      </c>
    </row>
    <row r="4933" spans="7:7" x14ac:dyDescent="0.25">
      <c r="G4933" s="20">
        <v>4930</v>
      </c>
    </row>
    <row r="4934" spans="7:7" x14ac:dyDescent="0.25">
      <c r="G4934" s="20">
        <v>4931</v>
      </c>
    </row>
    <row r="4935" spans="7:7" x14ac:dyDescent="0.25">
      <c r="G4935" s="20">
        <v>4932</v>
      </c>
    </row>
    <row r="4936" spans="7:7" x14ac:dyDescent="0.25">
      <c r="G4936" s="20">
        <v>4933</v>
      </c>
    </row>
    <row r="4937" spans="7:7" x14ac:dyDescent="0.25">
      <c r="G4937" s="20">
        <v>4934</v>
      </c>
    </row>
    <row r="4938" spans="7:7" x14ac:dyDescent="0.25">
      <c r="G4938" s="20">
        <v>4935</v>
      </c>
    </row>
    <row r="4939" spans="7:7" x14ac:dyDescent="0.25">
      <c r="G4939" s="20">
        <v>4936</v>
      </c>
    </row>
    <row r="4940" spans="7:7" x14ac:dyDescent="0.25">
      <c r="G4940" s="20">
        <v>4937</v>
      </c>
    </row>
    <row r="4941" spans="7:7" x14ac:dyDescent="0.25">
      <c r="G4941" s="20">
        <v>4938</v>
      </c>
    </row>
    <row r="4942" spans="7:7" x14ac:dyDescent="0.25">
      <c r="G4942" s="20">
        <v>4939</v>
      </c>
    </row>
    <row r="4943" spans="7:7" x14ac:dyDescent="0.25">
      <c r="G4943" s="20">
        <v>4940</v>
      </c>
    </row>
    <row r="4944" spans="7:7" x14ac:dyDescent="0.25">
      <c r="G4944" s="20">
        <v>4941</v>
      </c>
    </row>
    <row r="4945" spans="7:7" x14ac:dyDescent="0.25">
      <c r="G4945" s="20">
        <v>4942</v>
      </c>
    </row>
    <row r="4946" spans="7:7" x14ac:dyDescent="0.25">
      <c r="G4946" s="20">
        <v>4943</v>
      </c>
    </row>
    <row r="4947" spans="7:7" x14ac:dyDescent="0.25">
      <c r="G4947" s="20">
        <v>4944</v>
      </c>
    </row>
    <row r="4948" spans="7:7" x14ac:dyDescent="0.25">
      <c r="G4948" s="20">
        <v>4945</v>
      </c>
    </row>
    <row r="4949" spans="7:7" x14ac:dyDescent="0.25">
      <c r="G4949" s="20">
        <v>4946</v>
      </c>
    </row>
    <row r="4950" spans="7:7" x14ac:dyDescent="0.25">
      <c r="G4950" s="20">
        <v>4947</v>
      </c>
    </row>
    <row r="4951" spans="7:7" x14ac:dyDescent="0.25">
      <c r="G4951" s="20">
        <v>4948</v>
      </c>
    </row>
    <row r="4952" spans="7:7" x14ac:dyDescent="0.25">
      <c r="G4952" s="20">
        <v>4949</v>
      </c>
    </row>
    <row r="4953" spans="7:7" x14ac:dyDescent="0.25">
      <c r="G4953" s="20">
        <v>4950</v>
      </c>
    </row>
    <row r="4954" spans="7:7" x14ac:dyDescent="0.25">
      <c r="G4954" s="20">
        <v>4951</v>
      </c>
    </row>
    <row r="4955" spans="7:7" x14ac:dyDescent="0.25">
      <c r="G4955" s="20">
        <v>4952</v>
      </c>
    </row>
    <row r="4956" spans="7:7" x14ac:dyDescent="0.25">
      <c r="G4956" s="20">
        <v>4953</v>
      </c>
    </row>
    <row r="4957" spans="7:7" x14ac:dyDescent="0.25">
      <c r="G4957" s="20">
        <v>4954</v>
      </c>
    </row>
    <row r="4958" spans="7:7" x14ac:dyDescent="0.25">
      <c r="G4958" s="20">
        <v>4955</v>
      </c>
    </row>
    <row r="4959" spans="7:7" x14ac:dyDescent="0.25">
      <c r="G4959" s="20">
        <v>4956</v>
      </c>
    </row>
    <row r="4960" spans="7:7" x14ac:dyDescent="0.25">
      <c r="G4960" s="20">
        <v>4957</v>
      </c>
    </row>
    <row r="4961" spans="7:7" x14ac:dyDescent="0.25">
      <c r="G4961" s="20">
        <v>4958</v>
      </c>
    </row>
    <row r="4962" spans="7:7" x14ac:dyDescent="0.25">
      <c r="G4962" s="20">
        <v>4959</v>
      </c>
    </row>
    <row r="4963" spans="7:7" x14ac:dyDescent="0.25">
      <c r="G4963" s="20">
        <v>4960</v>
      </c>
    </row>
    <row r="4964" spans="7:7" x14ac:dyDescent="0.25">
      <c r="G4964" s="20">
        <v>4961</v>
      </c>
    </row>
    <row r="4965" spans="7:7" x14ac:dyDescent="0.25">
      <c r="G4965" s="20">
        <v>4962</v>
      </c>
    </row>
    <row r="4966" spans="7:7" x14ac:dyDescent="0.25">
      <c r="G4966" s="20">
        <v>4963</v>
      </c>
    </row>
    <row r="4967" spans="7:7" x14ac:dyDescent="0.25">
      <c r="G4967" s="20">
        <v>4964</v>
      </c>
    </row>
    <row r="4968" spans="7:7" x14ac:dyDescent="0.25">
      <c r="G4968" s="20">
        <v>4965</v>
      </c>
    </row>
    <row r="4969" spans="7:7" x14ac:dyDescent="0.25">
      <c r="G4969" s="20">
        <v>4966</v>
      </c>
    </row>
    <row r="4970" spans="7:7" x14ac:dyDescent="0.25">
      <c r="G4970" s="20">
        <v>4967</v>
      </c>
    </row>
    <row r="4971" spans="7:7" x14ac:dyDescent="0.25">
      <c r="G4971" s="20">
        <v>4968</v>
      </c>
    </row>
    <row r="4972" spans="7:7" x14ac:dyDescent="0.25">
      <c r="G4972" s="20">
        <v>4969</v>
      </c>
    </row>
    <row r="4973" spans="7:7" x14ac:dyDescent="0.25">
      <c r="G4973" s="20">
        <v>4970</v>
      </c>
    </row>
    <row r="4974" spans="7:7" x14ac:dyDescent="0.25">
      <c r="G4974" s="20">
        <v>4971</v>
      </c>
    </row>
    <row r="4975" spans="7:7" x14ac:dyDescent="0.25">
      <c r="G4975" s="20">
        <v>4972</v>
      </c>
    </row>
    <row r="4976" spans="7:7" x14ac:dyDescent="0.25">
      <c r="G4976" s="20">
        <v>4973</v>
      </c>
    </row>
    <row r="4977" spans="7:7" x14ac:dyDescent="0.25">
      <c r="G4977" s="20">
        <v>4974</v>
      </c>
    </row>
    <row r="4978" spans="7:7" x14ac:dyDescent="0.25">
      <c r="G4978" s="20">
        <v>4975</v>
      </c>
    </row>
    <row r="4979" spans="7:7" x14ac:dyDescent="0.25">
      <c r="G4979" s="20">
        <v>4976</v>
      </c>
    </row>
    <row r="4980" spans="7:7" x14ac:dyDescent="0.25">
      <c r="G4980" s="20">
        <v>4977</v>
      </c>
    </row>
    <row r="4981" spans="7:7" x14ac:dyDescent="0.25">
      <c r="G4981" s="20">
        <v>4978</v>
      </c>
    </row>
    <row r="4982" spans="7:7" x14ac:dyDescent="0.25">
      <c r="G4982" s="20">
        <v>4979</v>
      </c>
    </row>
    <row r="4983" spans="7:7" x14ac:dyDescent="0.25">
      <c r="G4983" s="20">
        <v>4980</v>
      </c>
    </row>
    <row r="4984" spans="7:7" x14ac:dyDescent="0.25">
      <c r="G4984" s="20">
        <v>4981</v>
      </c>
    </row>
    <row r="4985" spans="7:7" x14ac:dyDescent="0.25">
      <c r="G4985" s="20">
        <v>4982</v>
      </c>
    </row>
    <row r="4986" spans="7:7" x14ac:dyDescent="0.25">
      <c r="G4986" s="20">
        <v>4983</v>
      </c>
    </row>
    <row r="4987" spans="7:7" x14ac:dyDescent="0.25">
      <c r="G4987" s="20">
        <v>4984</v>
      </c>
    </row>
    <row r="4988" spans="7:7" x14ac:dyDescent="0.25">
      <c r="G4988" s="20">
        <v>4985</v>
      </c>
    </row>
    <row r="4989" spans="7:7" x14ac:dyDescent="0.25">
      <c r="G4989" s="20">
        <v>4986</v>
      </c>
    </row>
    <row r="4990" spans="7:7" x14ac:dyDescent="0.25">
      <c r="G4990" s="20">
        <v>4987</v>
      </c>
    </row>
    <row r="4991" spans="7:7" x14ac:dyDescent="0.25">
      <c r="G4991" s="20">
        <v>4988</v>
      </c>
    </row>
    <row r="4992" spans="7:7" x14ac:dyDescent="0.25">
      <c r="G4992" s="20">
        <v>4989</v>
      </c>
    </row>
    <row r="4993" spans="7:7" x14ac:dyDescent="0.25">
      <c r="G4993" s="20">
        <v>4990</v>
      </c>
    </row>
    <row r="4994" spans="7:7" x14ac:dyDescent="0.25">
      <c r="G4994" s="20">
        <v>4991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94"/>
  <sheetViews>
    <sheetView zoomScaleNormal="100" workbookViewId="0">
      <selection activeCell="H24" sqref="H24"/>
    </sheetView>
  </sheetViews>
  <sheetFormatPr defaultRowHeight="15" x14ac:dyDescent="0.25"/>
  <cols>
    <col min="1" max="1" width="16.140625" customWidth="1"/>
    <col min="2" max="2" width="7.28515625" bestFit="1" customWidth="1"/>
    <col min="3" max="3" width="9.28515625" bestFit="1" customWidth="1"/>
    <col min="4" max="4" width="22.7109375" bestFit="1" customWidth="1"/>
    <col min="5" max="5" width="31" bestFit="1" customWidth="1"/>
    <col min="6" max="6" width="10.7109375" bestFit="1" customWidth="1"/>
    <col min="7" max="7" width="18.7109375" bestFit="1" customWidth="1"/>
    <col min="8" max="8" width="14.5703125" bestFit="1" customWidth="1"/>
    <col min="9" max="9" width="20.28515625" bestFit="1" customWidth="1"/>
    <col min="10" max="10" width="16.5703125" style="2" customWidth="1"/>
    <col min="11" max="11" width="8.5703125" style="3" bestFit="1" customWidth="1"/>
    <col min="12" max="12" width="8.7109375" style="2" bestFit="1" customWidth="1"/>
    <col min="13" max="13" width="8.28515625" bestFit="1" customWidth="1"/>
    <col min="14" max="14" width="12.42578125" bestFit="1" customWidth="1"/>
    <col min="15" max="15" width="11.5703125" bestFit="1" customWidth="1"/>
  </cols>
  <sheetData>
    <row r="1" spans="1:17" x14ac:dyDescent="0.25">
      <c r="A1" s="7" t="s">
        <v>0</v>
      </c>
      <c r="B1" s="7" t="s">
        <v>2727</v>
      </c>
      <c r="C1" s="7" t="s">
        <v>2728</v>
      </c>
      <c r="D1" s="7" t="s">
        <v>1</v>
      </c>
      <c r="E1" s="7" t="s">
        <v>2743</v>
      </c>
      <c r="F1" s="7" t="s">
        <v>2742</v>
      </c>
      <c r="G1" s="7" t="s">
        <v>2</v>
      </c>
      <c r="H1" s="7" t="s">
        <v>3</v>
      </c>
      <c r="I1" s="7" t="s">
        <v>4</v>
      </c>
      <c r="J1" s="7" t="s">
        <v>5</v>
      </c>
      <c r="K1" s="8" t="s">
        <v>6</v>
      </c>
      <c r="L1" s="9" t="s">
        <v>7</v>
      </c>
      <c r="M1" s="8" t="s">
        <v>8</v>
      </c>
      <c r="N1" s="24" t="s">
        <v>2739</v>
      </c>
    </row>
    <row r="2" spans="1:17" x14ac:dyDescent="0.25">
      <c r="A2" s="1">
        <v>41642</v>
      </c>
      <c r="B2" s="3">
        <f t="shared" ref="B2:B65" si="0">YEAR(A2)</f>
        <v>2014</v>
      </c>
      <c r="C2" s="3">
        <f t="shared" ref="C2:C65" si="1">MONTH(A2)</f>
        <v>1</v>
      </c>
      <c r="D2" t="s">
        <v>9</v>
      </c>
      <c r="E2" t="str">
        <f>D2 &amp; TEXT(A2, "yyyymmdd")</f>
        <v>Darren Powers20140103</v>
      </c>
      <c r="F2">
        <f>IF(COUNTIF($E$2:E2, E2) = 1, MAX($F$1:F1) + 1, INDEX($F$1:F1, MATCH(E2, $E$1:E1, 0)))</f>
        <v>1</v>
      </c>
      <c r="G2" t="s">
        <v>10</v>
      </c>
      <c r="H2" t="s">
        <v>11</v>
      </c>
      <c r="I2" t="s">
        <v>12</v>
      </c>
      <c r="J2" t="s">
        <v>13</v>
      </c>
      <c r="K2" s="17">
        <v>16.45</v>
      </c>
      <c r="L2" s="17">
        <v>2</v>
      </c>
      <c r="M2" s="17">
        <v>5.55</v>
      </c>
      <c r="N2" s="17" t="str">
        <f>IF(SalesData[[#This Row],[Profit]]&gt;0,"Profit","Loss")</f>
        <v>Profit</v>
      </c>
    </row>
    <row r="3" spans="1:17" x14ac:dyDescent="0.25">
      <c r="A3" s="1">
        <v>41643</v>
      </c>
      <c r="B3" s="3">
        <f t="shared" si="0"/>
        <v>2014</v>
      </c>
      <c r="C3" s="3">
        <f t="shared" si="1"/>
        <v>1</v>
      </c>
      <c r="D3" t="s">
        <v>14</v>
      </c>
      <c r="E3" t="str">
        <f t="shared" ref="E3:E65" si="2">D3 &amp; TEXT(A3, "yyyymmdd")</f>
        <v>Phillina Ober20140104</v>
      </c>
      <c r="F3">
        <f>IF(COUNTIF($E$2:E3, E3) = 1, MAX($F$1:F2) + 1, INDEX($F$1:F2, MATCH(E3, $E$1:E2, 0)))</f>
        <v>2</v>
      </c>
      <c r="G3" t="s">
        <v>15</v>
      </c>
      <c r="H3" t="s">
        <v>11</v>
      </c>
      <c r="I3" t="s">
        <v>16</v>
      </c>
      <c r="J3" t="s">
        <v>17</v>
      </c>
      <c r="K3" s="17">
        <v>11.78</v>
      </c>
      <c r="L3" s="17">
        <v>3</v>
      </c>
      <c r="M3" s="17">
        <v>4.2699999999999996</v>
      </c>
      <c r="N3" s="17" t="str">
        <f>IF(SalesData[[#This Row],[Profit]]&gt;0,"Profit","Loss")</f>
        <v>Profit</v>
      </c>
    </row>
    <row r="4" spans="1:17" x14ac:dyDescent="0.25">
      <c r="A4" s="1">
        <v>41643</v>
      </c>
      <c r="B4" s="3">
        <f t="shared" si="0"/>
        <v>2014</v>
      </c>
      <c r="C4" s="3">
        <f t="shared" si="1"/>
        <v>1</v>
      </c>
      <c r="D4" t="s">
        <v>14</v>
      </c>
      <c r="E4" t="str">
        <f t="shared" si="2"/>
        <v>Phillina Ober20140104</v>
      </c>
      <c r="F4">
        <f>IF(COUNTIF($E$2:E4, E4) = 1, MAX($F$1:F3) + 1, INDEX($F$1:F3, MATCH(E4, $E$1:E3, 0)))</f>
        <v>2</v>
      </c>
      <c r="G4" t="s">
        <v>15</v>
      </c>
      <c r="H4" t="s">
        <v>11</v>
      </c>
      <c r="I4" t="s">
        <v>18</v>
      </c>
      <c r="J4" t="s">
        <v>19</v>
      </c>
      <c r="K4" s="17">
        <v>272.74</v>
      </c>
      <c r="L4" s="17">
        <v>3</v>
      </c>
      <c r="M4" s="17">
        <v>-64.77</v>
      </c>
      <c r="N4" s="17" t="str">
        <f>IF(SalesData[[#This Row],[Profit]]&gt;0,"Profit","Loss")</f>
        <v>Loss</v>
      </c>
    </row>
    <row r="5" spans="1:17" x14ac:dyDescent="0.25">
      <c r="A5" s="1">
        <v>41643</v>
      </c>
      <c r="B5" s="3">
        <f t="shared" si="0"/>
        <v>2014</v>
      </c>
      <c r="C5" s="3">
        <f t="shared" si="1"/>
        <v>1</v>
      </c>
      <c r="D5" t="s">
        <v>14</v>
      </c>
      <c r="E5" t="str">
        <f t="shared" si="2"/>
        <v>Phillina Ober20140104</v>
      </c>
      <c r="F5">
        <f>IF(COUNTIF($E$2:E5, E5) = 1, MAX($F$1:F4) + 1, INDEX($F$1:F4, MATCH(E5, $E$1:E4, 0)))</f>
        <v>2</v>
      </c>
      <c r="G5" t="s">
        <v>15</v>
      </c>
      <c r="H5" t="s">
        <v>11</v>
      </c>
      <c r="I5" t="s">
        <v>20</v>
      </c>
      <c r="J5" t="s">
        <v>21</v>
      </c>
      <c r="K5" s="17">
        <v>3.54</v>
      </c>
      <c r="L5" s="17">
        <v>2</v>
      </c>
      <c r="M5" s="17">
        <v>-5.49</v>
      </c>
      <c r="N5" s="17" t="str">
        <f>IF(SalesData[[#This Row],[Profit]]&gt;0,"Profit","Loss")</f>
        <v>Loss</v>
      </c>
    </row>
    <row r="6" spans="1:17" x14ac:dyDescent="0.25">
      <c r="A6" s="1">
        <v>41644</v>
      </c>
      <c r="B6" s="3">
        <f t="shared" si="0"/>
        <v>2014</v>
      </c>
      <c r="C6" s="3">
        <f t="shared" si="1"/>
        <v>1</v>
      </c>
      <c r="D6" t="s">
        <v>22</v>
      </c>
      <c r="E6" t="str">
        <f t="shared" si="2"/>
        <v>Mick Brown20140105</v>
      </c>
      <c r="F6">
        <f>IF(COUNTIF($E$2:E6, E6) = 1, MAX($F$1:F5) + 1, INDEX($F$1:F5, MATCH(E6, $E$1:E5, 0)))</f>
        <v>3</v>
      </c>
      <c r="G6" t="s">
        <v>23</v>
      </c>
      <c r="H6" t="s">
        <v>11</v>
      </c>
      <c r="I6" t="s">
        <v>24</v>
      </c>
      <c r="J6" t="s">
        <v>25</v>
      </c>
      <c r="K6" s="17">
        <v>19.54</v>
      </c>
      <c r="L6" s="17">
        <v>3</v>
      </c>
      <c r="M6" s="17">
        <v>4.88</v>
      </c>
      <c r="N6" s="17" t="str">
        <f>IF(SalesData[[#This Row],[Profit]]&gt;0,"Profit","Loss")</f>
        <v>Profit</v>
      </c>
    </row>
    <row r="7" spans="1:17" x14ac:dyDescent="0.25">
      <c r="A7" s="1">
        <v>41645</v>
      </c>
      <c r="B7" s="3">
        <f t="shared" si="0"/>
        <v>2014</v>
      </c>
      <c r="C7" s="3">
        <f t="shared" si="1"/>
        <v>1</v>
      </c>
      <c r="D7" t="s">
        <v>26</v>
      </c>
      <c r="E7" t="str">
        <f t="shared" si="2"/>
        <v>Lycoris Saunders20140106</v>
      </c>
      <c r="F7">
        <f>IF(COUNTIF($E$2:E7, E7) = 1, MAX($F$1:F6) + 1, INDEX($F$1:F6, MATCH(E7, $E$1:E6, 0)))</f>
        <v>4</v>
      </c>
      <c r="G7" t="s">
        <v>27</v>
      </c>
      <c r="H7" t="s">
        <v>11</v>
      </c>
      <c r="I7" t="s">
        <v>12</v>
      </c>
      <c r="J7" t="s">
        <v>28</v>
      </c>
      <c r="K7" s="17">
        <v>19.440000000000001</v>
      </c>
      <c r="L7" s="17">
        <v>3</v>
      </c>
      <c r="M7" s="17">
        <v>9.33</v>
      </c>
      <c r="N7" s="17" t="str">
        <f>IF(SalesData[[#This Row],[Profit]]&gt;0,"Profit","Loss")</f>
        <v>Profit</v>
      </c>
      <c r="P7" t="s">
        <v>2721</v>
      </c>
      <c r="Q7">
        <f>COUNTBLANK(A2:N9993)</f>
        <v>0</v>
      </c>
    </row>
    <row r="8" spans="1:17" x14ac:dyDescent="0.25">
      <c r="A8" s="1">
        <v>41645</v>
      </c>
      <c r="B8" s="3">
        <f t="shared" si="0"/>
        <v>2014</v>
      </c>
      <c r="C8" s="3">
        <f t="shared" si="1"/>
        <v>1</v>
      </c>
      <c r="D8" t="s">
        <v>29</v>
      </c>
      <c r="E8" t="str">
        <f t="shared" si="2"/>
        <v>Jack O'Briant20140106</v>
      </c>
      <c r="F8">
        <f>IF(COUNTIF($E$2:E8, E8) = 1, MAX($F$1:F7) + 1, INDEX($F$1:F7, MATCH(E8, $E$1:E7, 0)))</f>
        <v>5</v>
      </c>
      <c r="G8" t="s">
        <v>30</v>
      </c>
      <c r="H8" t="s">
        <v>11</v>
      </c>
      <c r="I8" t="s">
        <v>24</v>
      </c>
      <c r="J8" t="s">
        <v>31</v>
      </c>
      <c r="K8" s="17">
        <v>12.78</v>
      </c>
      <c r="L8" s="17">
        <v>3</v>
      </c>
      <c r="M8" s="17">
        <v>5.24</v>
      </c>
      <c r="N8" s="17" t="str">
        <f>IF(SalesData[[#This Row],[Profit]]&gt;0,"Profit","Loss")</f>
        <v>Profit</v>
      </c>
    </row>
    <row r="9" spans="1:17" x14ac:dyDescent="0.25">
      <c r="A9" s="1">
        <v>41645</v>
      </c>
      <c r="B9" s="3">
        <f t="shared" si="0"/>
        <v>2014</v>
      </c>
      <c r="C9" s="3">
        <f t="shared" si="1"/>
        <v>1</v>
      </c>
      <c r="D9" t="s">
        <v>32</v>
      </c>
      <c r="E9" t="str">
        <f t="shared" si="2"/>
        <v>Maria Etezadi20140106</v>
      </c>
      <c r="F9">
        <f>IF(COUNTIF($E$2:E9, E9) = 1, MAX($F$1:F8) + 1, INDEX($F$1:F8, MATCH(E9, $E$1:E8, 0)))</f>
        <v>6</v>
      </c>
      <c r="G9" t="s">
        <v>33</v>
      </c>
      <c r="H9" t="s">
        <v>34</v>
      </c>
      <c r="I9" t="s">
        <v>35</v>
      </c>
      <c r="J9" t="s">
        <v>36</v>
      </c>
      <c r="K9" s="17">
        <v>2573.8200000000002</v>
      </c>
      <c r="L9" s="17">
        <v>9</v>
      </c>
      <c r="M9" s="17">
        <v>746.41</v>
      </c>
      <c r="N9" s="17" t="str">
        <f>IF(SalesData[[#This Row],[Profit]]&gt;0,"Profit","Loss")</f>
        <v>Profit</v>
      </c>
    </row>
    <row r="10" spans="1:17" x14ac:dyDescent="0.25">
      <c r="A10" s="1">
        <v>41645</v>
      </c>
      <c r="B10" s="3">
        <f t="shared" si="0"/>
        <v>2014</v>
      </c>
      <c r="C10" s="3">
        <f t="shared" si="1"/>
        <v>1</v>
      </c>
      <c r="D10" t="s">
        <v>32</v>
      </c>
      <c r="E10" t="str">
        <f t="shared" si="2"/>
        <v>Maria Etezadi20140106</v>
      </c>
      <c r="F10">
        <f>IF(COUNTIF($E$2:E10, E10) = 1, MAX($F$1:F9) + 1, INDEX($F$1:F9, MATCH(E10, $E$1:E9, 0)))</f>
        <v>6</v>
      </c>
      <c r="G10" t="s">
        <v>33</v>
      </c>
      <c r="H10" t="s">
        <v>11</v>
      </c>
      <c r="I10" t="s">
        <v>20</v>
      </c>
      <c r="J10" t="s">
        <v>37</v>
      </c>
      <c r="K10" s="17">
        <v>609.98</v>
      </c>
      <c r="L10" s="17">
        <v>2</v>
      </c>
      <c r="M10" s="17">
        <v>274.49</v>
      </c>
      <c r="N10" s="17" t="str">
        <f>IF(SalesData[[#This Row],[Profit]]&gt;0,"Profit","Loss")</f>
        <v>Profit</v>
      </c>
    </row>
    <row r="11" spans="1:17" x14ac:dyDescent="0.25">
      <c r="A11" s="1">
        <v>41645</v>
      </c>
      <c r="B11" s="3">
        <f t="shared" si="0"/>
        <v>2014</v>
      </c>
      <c r="C11" s="3">
        <f t="shared" si="1"/>
        <v>1</v>
      </c>
      <c r="D11" t="s">
        <v>32</v>
      </c>
      <c r="E11" t="str">
        <f t="shared" si="2"/>
        <v>Maria Etezadi20140106</v>
      </c>
      <c r="F11">
        <f>IF(COUNTIF($E$2:E11, E11) = 1, MAX($F$1:F10) + 1, INDEX($F$1:F10, MATCH(E11, $E$1:E10, 0)))</f>
        <v>6</v>
      </c>
      <c r="G11" t="s">
        <v>33</v>
      </c>
      <c r="H11" t="s">
        <v>11</v>
      </c>
      <c r="I11" t="s">
        <v>24</v>
      </c>
      <c r="J11" t="s">
        <v>38</v>
      </c>
      <c r="K11" s="17">
        <v>5.48</v>
      </c>
      <c r="L11" s="17">
        <v>2</v>
      </c>
      <c r="M11" s="17">
        <v>1.48</v>
      </c>
      <c r="N11" s="17" t="str">
        <f>IF(SalesData[[#This Row],[Profit]]&gt;0,"Profit","Loss")</f>
        <v>Profit</v>
      </c>
    </row>
    <row r="12" spans="1:17" x14ac:dyDescent="0.25">
      <c r="A12" s="1">
        <v>41645</v>
      </c>
      <c r="B12" s="3">
        <f t="shared" si="0"/>
        <v>2014</v>
      </c>
      <c r="C12" s="3">
        <f t="shared" si="1"/>
        <v>1</v>
      </c>
      <c r="D12" t="s">
        <v>32</v>
      </c>
      <c r="E12" t="str">
        <f t="shared" si="2"/>
        <v>Maria Etezadi20140106</v>
      </c>
      <c r="F12">
        <f>IF(COUNTIF($E$2:E12, E12) = 1, MAX($F$1:F11) + 1, INDEX($F$1:F11, MATCH(E12, $E$1:E11, 0)))</f>
        <v>6</v>
      </c>
      <c r="G12" t="s">
        <v>33</v>
      </c>
      <c r="H12" t="s">
        <v>39</v>
      </c>
      <c r="I12" t="s">
        <v>40</v>
      </c>
      <c r="J12" t="s">
        <v>41</v>
      </c>
      <c r="K12" s="17">
        <v>391.98</v>
      </c>
      <c r="L12" s="17">
        <v>2</v>
      </c>
      <c r="M12" s="17">
        <v>113.67</v>
      </c>
      <c r="N12" s="17" t="str">
        <f>IF(SalesData[[#This Row],[Profit]]&gt;0,"Profit","Loss")</f>
        <v>Profit</v>
      </c>
    </row>
    <row r="13" spans="1:17" x14ac:dyDescent="0.25">
      <c r="A13" s="1">
        <v>41645</v>
      </c>
      <c r="B13" s="3">
        <f t="shared" si="0"/>
        <v>2014</v>
      </c>
      <c r="C13" s="3">
        <f t="shared" si="1"/>
        <v>1</v>
      </c>
      <c r="D13" t="s">
        <v>32</v>
      </c>
      <c r="E13" t="str">
        <f t="shared" si="2"/>
        <v>Maria Etezadi20140106</v>
      </c>
      <c r="F13">
        <f>IF(COUNTIF($E$2:E13, E13) = 1, MAX($F$1:F12) + 1, INDEX($F$1:F12, MATCH(E13, $E$1:E12, 0)))</f>
        <v>6</v>
      </c>
      <c r="G13" t="s">
        <v>33</v>
      </c>
      <c r="H13" t="s">
        <v>39</v>
      </c>
      <c r="I13" t="s">
        <v>40</v>
      </c>
      <c r="J13" t="s">
        <v>42</v>
      </c>
      <c r="K13" s="17">
        <v>755.96</v>
      </c>
      <c r="L13" s="17">
        <v>4</v>
      </c>
      <c r="M13" s="17">
        <v>204.11</v>
      </c>
      <c r="N13" s="17" t="str">
        <f>IF(SalesData[[#This Row],[Profit]]&gt;0,"Profit","Loss")</f>
        <v>Profit</v>
      </c>
    </row>
    <row r="14" spans="1:17" x14ac:dyDescent="0.25">
      <c r="A14" s="1">
        <v>41645</v>
      </c>
      <c r="B14" s="3">
        <f t="shared" si="0"/>
        <v>2014</v>
      </c>
      <c r="C14" s="3">
        <f t="shared" si="1"/>
        <v>1</v>
      </c>
      <c r="D14" t="s">
        <v>32</v>
      </c>
      <c r="E14" t="str">
        <f t="shared" si="2"/>
        <v>Maria Etezadi20140106</v>
      </c>
      <c r="F14">
        <f>IF(COUNTIF($E$2:E14, E14) = 1, MAX($F$1:F13) + 1, INDEX($F$1:F13, MATCH(E14, $E$1:E13, 0)))</f>
        <v>6</v>
      </c>
      <c r="G14" t="s">
        <v>33</v>
      </c>
      <c r="H14" t="s">
        <v>11</v>
      </c>
      <c r="I14" t="s">
        <v>43</v>
      </c>
      <c r="J14" t="s">
        <v>44</v>
      </c>
      <c r="K14" s="17">
        <v>31.12</v>
      </c>
      <c r="L14" s="17">
        <v>4</v>
      </c>
      <c r="M14" s="17">
        <v>0.31</v>
      </c>
      <c r="N14" s="17" t="str">
        <f>IF(SalesData[[#This Row],[Profit]]&gt;0,"Profit","Loss")</f>
        <v>Profit</v>
      </c>
    </row>
    <row r="15" spans="1:17" x14ac:dyDescent="0.25">
      <c r="A15" s="1">
        <v>41645</v>
      </c>
      <c r="B15" s="3">
        <f t="shared" si="0"/>
        <v>2014</v>
      </c>
      <c r="C15" s="3">
        <f t="shared" si="1"/>
        <v>1</v>
      </c>
      <c r="D15" t="s">
        <v>32</v>
      </c>
      <c r="E15" t="str">
        <f t="shared" si="2"/>
        <v>Maria Etezadi20140106</v>
      </c>
      <c r="F15">
        <f>IF(COUNTIF($E$2:E15, E15) = 1, MAX($F$1:F14) + 1, INDEX($F$1:F14, MATCH(E15, $E$1:E14, 0)))</f>
        <v>6</v>
      </c>
      <c r="G15" t="s">
        <v>33</v>
      </c>
      <c r="H15" t="s">
        <v>11</v>
      </c>
      <c r="I15" t="s">
        <v>12</v>
      </c>
      <c r="J15" t="s">
        <v>45</v>
      </c>
      <c r="K15" s="17">
        <v>6.54</v>
      </c>
      <c r="L15" s="17">
        <v>1</v>
      </c>
      <c r="M15" s="17">
        <v>3.01</v>
      </c>
      <c r="N15" s="17" t="str">
        <f>IF(SalesData[[#This Row],[Profit]]&gt;0,"Profit","Loss")</f>
        <v>Profit</v>
      </c>
    </row>
    <row r="16" spans="1:17" x14ac:dyDescent="0.25">
      <c r="A16" s="1">
        <v>41646</v>
      </c>
      <c r="B16" s="3">
        <f t="shared" si="0"/>
        <v>2014</v>
      </c>
      <c r="C16" s="3">
        <f t="shared" si="1"/>
        <v>1</v>
      </c>
      <c r="D16" t="s">
        <v>46</v>
      </c>
      <c r="E16" t="str">
        <f t="shared" si="2"/>
        <v>Vivek Sundaresam20140107</v>
      </c>
      <c r="F16">
        <f>IF(COUNTIF($E$2:E16, E16) = 1, MAX($F$1:F15) + 1, INDEX($F$1:F15, MATCH(E16, $E$1:E15, 0)))</f>
        <v>7</v>
      </c>
      <c r="G16" t="s">
        <v>10</v>
      </c>
      <c r="H16" t="s">
        <v>34</v>
      </c>
      <c r="I16" t="s">
        <v>47</v>
      </c>
      <c r="J16" t="s">
        <v>48</v>
      </c>
      <c r="K16" s="17">
        <v>76.73</v>
      </c>
      <c r="L16" s="17">
        <v>3</v>
      </c>
      <c r="M16" s="17">
        <v>-53.71</v>
      </c>
      <c r="N16" s="17" t="str">
        <f>IF(SalesData[[#This Row],[Profit]]&gt;0,"Profit","Loss")</f>
        <v>Loss</v>
      </c>
    </row>
    <row r="17" spans="1:14" x14ac:dyDescent="0.25">
      <c r="A17" s="1">
        <v>41646</v>
      </c>
      <c r="B17" s="3">
        <f t="shared" si="0"/>
        <v>2014</v>
      </c>
      <c r="C17" s="3">
        <f t="shared" si="1"/>
        <v>1</v>
      </c>
      <c r="D17" t="s">
        <v>46</v>
      </c>
      <c r="E17" t="str">
        <f t="shared" si="2"/>
        <v>Vivek Sundaresam20140107</v>
      </c>
      <c r="F17">
        <f>IF(COUNTIF($E$2:E17, E17) = 1, MAX($F$1:F16) + 1, INDEX($F$1:F16, MATCH(E17, $E$1:E16, 0)))</f>
        <v>7</v>
      </c>
      <c r="G17" t="s">
        <v>10</v>
      </c>
      <c r="H17" t="s">
        <v>11</v>
      </c>
      <c r="I17" t="s">
        <v>20</v>
      </c>
      <c r="J17" t="s">
        <v>49</v>
      </c>
      <c r="K17" s="17">
        <v>10.43</v>
      </c>
      <c r="L17" s="17">
        <v>7</v>
      </c>
      <c r="M17" s="17">
        <v>-18.25</v>
      </c>
      <c r="N17" s="17" t="str">
        <f>IF(SalesData[[#This Row],[Profit]]&gt;0,"Profit","Loss")</f>
        <v>Loss</v>
      </c>
    </row>
    <row r="18" spans="1:14" x14ac:dyDescent="0.25">
      <c r="A18" s="1">
        <v>41648</v>
      </c>
      <c r="B18" s="3">
        <f t="shared" si="0"/>
        <v>2014</v>
      </c>
      <c r="C18" s="3">
        <f t="shared" si="1"/>
        <v>1</v>
      </c>
      <c r="D18" t="s">
        <v>50</v>
      </c>
      <c r="E18" t="str">
        <f t="shared" si="2"/>
        <v>Melanie Seite20140109</v>
      </c>
      <c r="F18">
        <f>IF(COUNTIF($E$2:E18, E18) = 1, MAX($F$1:F17) + 1, INDEX($F$1:F17, MATCH(E18, $E$1:E17, 0)))</f>
        <v>8</v>
      </c>
      <c r="G18" t="s">
        <v>10</v>
      </c>
      <c r="H18" t="s">
        <v>11</v>
      </c>
      <c r="I18" t="s">
        <v>24</v>
      </c>
      <c r="J18" t="s">
        <v>51</v>
      </c>
      <c r="K18" s="17">
        <v>9.34</v>
      </c>
      <c r="L18" s="17">
        <v>2</v>
      </c>
      <c r="M18" s="17">
        <v>1.17</v>
      </c>
      <c r="N18" s="17" t="str">
        <f>IF(SalesData[[#This Row],[Profit]]&gt;0,"Profit","Loss")</f>
        <v>Profit</v>
      </c>
    </row>
    <row r="19" spans="1:14" x14ac:dyDescent="0.25">
      <c r="A19" s="1">
        <v>41648</v>
      </c>
      <c r="B19" s="3">
        <f t="shared" si="0"/>
        <v>2014</v>
      </c>
      <c r="C19" s="3">
        <f t="shared" si="1"/>
        <v>1</v>
      </c>
      <c r="D19" t="s">
        <v>50</v>
      </c>
      <c r="E19" t="str">
        <f t="shared" si="2"/>
        <v>Melanie Seite20140109</v>
      </c>
      <c r="F19">
        <f>IF(COUNTIF($E$2:E19, E19) = 1, MAX($F$1:F18) + 1, INDEX($F$1:F18, MATCH(E19, $E$1:E18, 0)))</f>
        <v>8</v>
      </c>
      <c r="G19" t="s">
        <v>10</v>
      </c>
      <c r="H19" t="s">
        <v>39</v>
      </c>
      <c r="I19" t="s">
        <v>52</v>
      </c>
      <c r="J19" t="s">
        <v>53</v>
      </c>
      <c r="K19" s="17">
        <v>31.2</v>
      </c>
      <c r="L19" s="17">
        <v>3</v>
      </c>
      <c r="M19" s="17">
        <v>9.75</v>
      </c>
      <c r="N19" s="17" t="str">
        <f>IF(SalesData[[#This Row],[Profit]]&gt;0,"Profit","Loss")</f>
        <v>Profit</v>
      </c>
    </row>
    <row r="20" spans="1:14" x14ac:dyDescent="0.25">
      <c r="A20" s="1">
        <v>41649</v>
      </c>
      <c r="B20" s="3">
        <f t="shared" si="0"/>
        <v>2014</v>
      </c>
      <c r="C20" s="3">
        <f t="shared" si="1"/>
        <v>1</v>
      </c>
      <c r="D20" t="s">
        <v>54</v>
      </c>
      <c r="E20" t="str">
        <f t="shared" si="2"/>
        <v>Anthony Jacobs20140110</v>
      </c>
      <c r="F20">
        <f>IF(COUNTIF($E$2:E20, E20) = 1, MAX($F$1:F19) + 1, INDEX($F$1:F19, MATCH(E20, $E$1:E19, 0)))</f>
        <v>9</v>
      </c>
      <c r="G20" t="s">
        <v>55</v>
      </c>
      <c r="H20" t="s">
        <v>11</v>
      </c>
      <c r="I20" t="s">
        <v>16</v>
      </c>
      <c r="J20" t="s">
        <v>56</v>
      </c>
      <c r="K20" s="17">
        <v>2.89</v>
      </c>
      <c r="L20" s="17">
        <v>1</v>
      </c>
      <c r="M20" s="17">
        <v>1.36</v>
      </c>
      <c r="N20" s="17" t="str">
        <f>IF(SalesData[[#This Row],[Profit]]&gt;0,"Profit","Loss")</f>
        <v>Profit</v>
      </c>
    </row>
    <row r="21" spans="1:14" x14ac:dyDescent="0.25">
      <c r="A21" s="1">
        <v>41649</v>
      </c>
      <c r="B21" s="3">
        <f t="shared" si="0"/>
        <v>2014</v>
      </c>
      <c r="C21" s="3">
        <f t="shared" si="1"/>
        <v>1</v>
      </c>
      <c r="D21" t="s">
        <v>54</v>
      </c>
      <c r="E21" t="str">
        <f t="shared" si="2"/>
        <v>Anthony Jacobs20140110</v>
      </c>
      <c r="F21">
        <f>IF(COUNTIF($E$2:E21, E21) = 1, MAX($F$1:F20) + 1, INDEX($F$1:F20, MATCH(E21, $E$1:E20, 0)))</f>
        <v>9</v>
      </c>
      <c r="G21" t="s">
        <v>55</v>
      </c>
      <c r="H21" t="s">
        <v>34</v>
      </c>
      <c r="I21" t="s">
        <v>47</v>
      </c>
      <c r="J21" t="s">
        <v>57</v>
      </c>
      <c r="K21" s="17">
        <v>51.94</v>
      </c>
      <c r="L21" s="17">
        <v>1</v>
      </c>
      <c r="M21" s="17">
        <v>21.3</v>
      </c>
      <c r="N21" s="17" t="str">
        <f>IF(SalesData[[#This Row],[Profit]]&gt;0,"Profit","Loss")</f>
        <v>Profit</v>
      </c>
    </row>
    <row r="22" spans="1:14" x14ac:dyDescent="0.25">
      <c r="A22" s="1">
        <v>41650</v>
      </c>
      <c r="B22" s="3">
        <f t="shared" si="0"/>
        <v>2014</v>
      </c>
      <c r="C22" s="3">
        <f t="shared" si="1"/>
        <v>1</v>
      </c>
      <c r="D22" t="s">
        <v>58</v>
      </c>
      <c r="E22" t="str">
        <f t="shared" si="2"/>
        <v>Seth Vernon20140111</v>
      </c>
      <c r="F22">
        <f>IF(COUNTIF($E$2:E22, E22) = 1, MAX($F$1:F21) + 1, INDEX($F$1:F21, MATCH(E22, $E$1:E21, 0)))</f>
        <v>10</v>
      </c>
      <c r="G22" t="s">
        <v>59</v>
      </c>
      <c r="H22" t="s">
        <v>34</v>
      </c>
      <c r="I22" t="s">
        <v>47</v>
      </c>
      <c r="J22" t="s">
        <v>60</v>
      </c>
      <c r="K22" s="17">
        <v>9.94</v>
      </c>
      <c r="L22" s="17">
        <v>2</v>
      </c>
      <c r="M22" s="17">
        <v>3.08</v>
      </c>
      <c r="N22" s="17" t="str">
        <f>IF(SalesData[[#This Row],[Profit]]&gt;0,"Profit","Loss")</f>
        <v>Profit</v>
      </c>
    </row>
    <row r="23" spans="1:14" x14ac:dyDescent="0.25">
      <c r="A23" s="1">
        <v>41652</v>
      </c>
      <c r="B23" s="3">
        <f t="shared" si="0"/>
        <v>2014</v>
      </c>
      <c r="C23" s="3">
        <f t="shared" si="1"/>
        <v>1</v>
      </c>
      <c r="D23" t="s">
        <v>61</v>
      </c>
      <c r="E23" t="str">
        <f t="shared" si="2"/>
        <v>Chris Selesnick20140113</v>
      </c>
      <c r="F23">
        <f>IF(COUNTIF($E$2:E23, E23) = 1, MAX($F$1:F22) + 1, INDEX($F$1:F22, MATCH(E23, $E$1:E22, 0)))</f>
        <v>11</v>
      </c>
      <c r="G23" t="s">
        <v>62</v>
      </c>
      <c r="H23" t="s">
        <v>11</v>
      </c>
      <c r="I23" t="s">
        <v>63</v>
      </c>
      <c r="J23" t="s">
        <v>64</v>
      </c>
      <c r="K23" s="17">
        <v>11.36</v>
      </c>
      <c r="L23" s="17">
        <v>2</v>
      </c>
      <c r="M23" s="17">
        <v>5.34</v>
      </c>
      <c r="N23" s="17" t="str">
        <f>IF(SalesData[[#This Row],[Profit]]&gt;0,"Profit","Loss")</f>
        <v>Profit</v>
      </c>
    </row>
    <row r="24" spans="1:14" x14ac:dyDescent="0.25">
      <c r="A24" s="1">
        <v>41652</v>
      </c>
      <c r="B24" s="3">
        <f t="shared" si="0"/>
        <v>2014</v>
      </c>
      <c r="C24" s="3">
        <f t="shared" si="1"/>
        <v>1</v>
      </c>
      <c r="D24" t="s">
        <v>61</v>
      </c>
      <c r="E24" t="str">
        <f t="shared" si="2"/>
        <v>Chris Selesnick20140113</v>
      </c>
      <c r="F24">
        <f>IF(COUNTIF($E$2:E24, E24) = 1, MAX($F$1:F23) + 1, INDEX($F$1:F23, MATCH(E24, $E$1:E23, 0)))</f>
        <v>11</v>
      </c>
      <c r="G24" t="s">
        <v>62</v>
      </c>
      <c r="H24" t="s">
        <v>11</v>
      </c>
      <c r="I24" t="s">
        <v>63</v>
      </c>
      <c r="J24" t="s">
        <v>65</v>
      </c>
      <c r="K24" s="17">
        <v>50.94</v>
      </c>
      <c r="L24" s="17">
        <v>3</v>
      </c>
      <c r="M24" s="17">
        <v>25.47</v>
      </c>
      <c r="N24" s="17" t="str">
        <f>IF(SalesData[[#This Row],[Profit]]&gt;0,"Profit","Loss")</f>
        <v>Profit</v>
      </c>
    </row>
    <row r="25" spans="1:14" x14ac:dyDescent="0.25">
      <c r="A25" s="1">
        <v>41652</v>
      </c>
      <c r="B25" s="3">
        <f t="shared" si="0"/>
        <v>2014</v>
      </c>
      <c r="C25" s="3">
        <f t="shared" si="1"/>
        <v>1</v>
      </c>
      <c r="D25" t="s">
        <v>61</v>
      </c>
      <c r="E25" t="str">
        <f t="shared" si="2"/>
        <v>Chris Selesnick20140113</v>
      </c>
      <c r="F25">
        <f>IF(COUNTIF($E$2:E25, E25) = 1, MAX($F$1:F24) + 1, INDEX($F$1:F24, MATCH(E25, $E$1:E24, 0)))</f>
        <v>11</v>
      </c>
      <c r="G25" t="s">
        <v>62</v>
      </c>
      <c r="H25" t="s">
        <v>39</v>
      </c>
      <c r="I25" t="s">
        <v>52</v>
      </c>
      <c r="J25" t="s">
        <v>66</v>
      </c>
      <c r="K25" s="17">
        <v>646.74</v>
      </c>
      <c r="L25" s="17">
        <v>6</v>
      </c>
      <c r="M25" s="17">
        <v>258.7</v>
      </c>
      <c r="N25" s="17" t="str">
        <f>IF(SalesData[[#This Row],[Profit]]&gt;0,"Profit","Loss")</f>
        <v>Profit</v>
      </c>
    </row>
    <row r="26" spans="1:14" x14ac:dyDescent="0.25">
      <c r="A26" s="1">
        <v>41652</v>
      </c>
      <c r="B26" s="3">
        <f t="shared" si="0"/>
        <v>2014</v>
      </c>
      <c r="C26" s="3">
        <f t="shared" si="1"/>
        <v>1</v>
      </c>
      <c r="D26" t="s">
        <v>61</v>
      </c>
      <c r="E26" t="str">
        <f t="shared" si="2"/>
        <v>Chris Selesnick20140113</v>
      </c>
      <c r="F26">
        <f>IF(COUNTIF($E$2:E26, E26) = 1, MAX($F$1:F25) + 1, INDEX($F$1:F25, MATCH(E26, $E$1:E25, 0)))</f>
        <v>11</v>
      </c>
      <c r="G26" t="s">
        <v>62</v>
      </c>
      <c r="H26" t="s">
        <v>11</v>
      </c>
      <c r="I26" t="s">
        <v>20</v>
      </c>
      <c r="J26" t="s">
        <v>67</v>
      </c>
      <c r="K26" s="17">
        <v>5.64</v>
      </c>
      <c r="L26" s="17">
        <v>3</v>
      </c>
      <c r="M26" s="17">
        <v>2.71</v>
      </c>
      <c r="N26" s="17" t="str">
        <f>IF(SalesData[[#This Row],[Profit]]&gt;0,"Profit","Loss")</f>
        <v>Profit</v>
      </c>
    </row>
    <row r="27" spans="1:14" x14ac:dyDescent="0.25">
      <c r="A27" s="1">
        <v>41652</v>
      </c>
      <c r="B27" s="3">
        <f t="shared" si="0"/>
        <v>2014</v>
      </c>
      <c r="C27" s="3">
        <f t="shared" si="1"/>
        <v>1</v>
      </c>
      <c r="D27" t="s">
        <v>61</v>
      </c>
      <c r="E27" t="str">
        <f t="shared" si="2"/>
        <v>Chris Selesnick20140113</v>
      </c>
      <c r="F27">
        <f>IF(COUNTIF($E$2:E27, E27) = 1, MAX($F$1:F26) + 1, INDEX($F$1:F26, MATCH(E27, $E$1:E26, 0)))</f>
        <v>11</v>
      </c>
      <c r="G27" t="s">
        <v>62</v>
      </c>
      <c r="H27" t="s">
        <v>11</v>
      </c>
      <c r="I27" t="s">
        <v>18</v>
      </c>
      <c r="J27" t="s">
        <v>68</v>
      </c>
      <c r="K27" s="17">
        <v>572.58000000000004</v>
      </c>
      <c r="L27" s="17">
        <v>6</v>
      </c>
      <c r="M27" s="17">
        <v>34.35</v>
      </c>
      <c r="N27" s="17" t="str">
        <f>IF(SalesData[[#This Row],[Profit]]&gt;0,"Profit","Loss")</f>
        <v>Profit</v>
      </c>
    </row>
    <row r="28" spans="1:14" x14ac:dyDescent="0.25">
      <c r="A28" s="1">
        <v>41652</v>
      </c>
      <c r="B28" s="3">
        <f t="shared" si="0"/>
        <v>2014</v>
      </c>
      <c r="C28" s="3">
        <f t="shared" si="1"/>
        <v>1</v>
      </c>
      <c r="D28" t="s">
        <v>69</v>
      </c>
      <c r="E28" t="str">
        <f t="shared" si="2"/>
        <v>Natalie DeCherney20140113</v>
      </c>
      <c r="F28">
        <f>IF(COUNTIF($E$2:E28, E28) = 1, MAX($F$1:F27) + 1, INDEX($F$1:F27, MATCH(E28, $E$1:E27, 0)))</f>
        <v>12</v>
      </c>
      <c r="G28" t="s">
        <v>70</v>
      </c>
      <c r="H28" t="s">
        <v>34</v>
      </c>
      <c r="I28" t="s">
        <v>35</v>
      </c>
      <c r="J28" t="s">
        <v>71</v>
      </c>
      <c r="K28" s="17">
        <v>545.94000000000005</v>
      </c>
      <c r="L28" s="17">
        <v>6</v>
      </c>
      <c r="M28" s="17">
        <v>87.35</v>
      </c>
      <c r="N28" s="17" t="str">
        <f>IF(SalesData[[#This Row],[Profit]]&gt;0,"Profit","Loss")</f>
        <v>Profit</v>
      </c>
    </row>
    <row r="29" spans="1:14" x14ac:dyDescent="0.25">
      <c r="A29" s="1">
        <v>41652</v>
      </c>
      <c r="B29" s="3">
        <f t="shared" si="0"/>
        <v>2014</v>
      </c>
      <c r="C29" s="3">
        <f t="shared" si="1"/>
        <v>1</v>
      </c>
      <c r="D29" t="s">
        <v>72</v>
      </c>
      <c r="E29" t="str">
        <f t="shared" si="2"/>
        <v>Brian Dahlen20140113</v>
      </c>
      <c r="F29">
        <f>IF(COUNTIF($E$2:E29, E29) = 1, MAX($F$1:F28) + 1, INDEX($F$1:F28, MATCH(E29, $E$1:E28, 0)))</f>
        <v>13</v>
      </c>
      <c r="G29" t="s">
        <v>27</v>
      </c>
      <c r="H29" t="s">
        <v>11</v>
      </c>
      <c r="I29" t="s">
        <v>18</v>
      </c>
      <c r="J29" t="s">
        <v>73</v>
      </c>
      <c r="K29" s="17">
        <v>1325.85</v>
      </c>
      <c r="L29" s="17">
        <v>5</v>
      </c>
      <c r="M29" s="17">
        <v>238.65</v>
      </c>
      <c r="N29" s="17" t="str">
        <f>IF(SalesData[[#This Row],[Profit]]&gt;0,"Profit","Loss")</f>
        <v>Profit</v>
      </c>
    </row>
    <row r="30" spans="1:14" x14ac:dyDescent="0.25">
      <c r="A30" s="1">
        <v>41652</v>
      </c>
      <c r="B30" s="3">
        <f t="shared" si="0"/>
        <v>2014</v>
      </c>
      <c r="C30" s="3">
        <f t="shared" si="1"/>
        <v>1</v>
      </c>
      <c r="D30" t="s">
        <v>72</v>
      </c>
      <c r="E30" t="str">
        <f t="shared" si="2"/>
        <v>Brian Dahlen20140113</v>
      </c>
      <c r="F30">
        <f>IF(COUNTIF($E$2:E30, E30) = 1, MAX($F$1:F29) + 1, INDEX($F$1:F29, MATCH(E30, $E$1:E29, 0)))</f>
        <v>13</v>
      </c>
      <c r="G30" t="s">
        <v>27</v>
      </c>
      <c r="H30" t="s">
        <v>34</v>
      </c>
      <c r="I30" t="s">
        <v>74</v>
      </c>
      <c r="J30" t="s">
        <v>75</v>
      </c>
      <c r="K30" s="17">
        <v>334</v>
      </c>
      <c r="L30" s="17">
        <v>3</v>
      </c>
      <c r="M30" s="17">
        <v>3.93</v>
      </c>
      <c r="N30" s="17" t="str">
        <f>IF(SalesData[[#This Row],[Profit]]&gt;0,"Profit","Loss")</f>
        <v>Profit</v>
      </c>
    </row>
    <row r="31" spans="1:14" x14ac:dyDescent="0.25">
      <c r="A31" s="1">
        <v>41652</v>
      </c>
      <c r="B31" s="3">
        <f t="shared" si="0"/>
        <v>2014</v>
      </c>
      <c r="C31" s="3">
        <f t="shared" si="1"/>
        <v>1</v>
      </c>
      <c r="D31" t="s">
        <v>72</v>
      </c>
      <c r="E31" t="str">
        <f t="shared" si="2"/>
        <v>Brian Dahlen20140113</v>
      </c>
      <c r="F31">
        <f>IF(COUNTIF($E$2:E31, E31) = 1, MAX($F$1:F30) + 1, INDEX($F$1:F30, MATCH(E31, $E$1:E30, 0)))</f>
        <v>13</v>
      </c>
      <c r="G31" t="s">
        <v>27</v>
      </c>
      <c r="H31" t="s">
        <v>11</v>
      </c>
      <c r="I31" t="s">
        <v>24</v>
      </c>
      <c r="J31" t="s">
        <v>76</v>
      </c>
      <c r="K31" s="17">
        <v>19.899999999999999</v>
      </c>
      <c r="L31" s="17">
        <v>5</v>
      </c>
      <c r="M31" s="17">
        <v>6.57</v>
      </c>
      <c r="N31" s="17" t="str">
        <f>IF(SalesData[[#This Row],[Profit]]&gt;0,"Profit","Loss")</f>
        <v>Profit</v>
      </c>
    </row>
    <row r="32" spans="1:14" x14ac:dyDescent="0.25">
      <c r="A32" s="1">
        <v>41652</v>
      </c>
      <c r="B32" s="3">
        <f t="shared" si="0"/>
        <v>2014</v>
      </c>
      <c r="C32" s="3">
        <f t="shared" si="1"/>
        <v>1</v>
      </c>
      <c r="D32" t="s">
        <v>77</v>
      </c>
      <c r="E32" t="str">
        <f t="shared" si="2"/>
        <v>Michael Moore20140113</v>
      </c>
      <c r="F32">
        <f>IF(COUNTIF($E$2:E32, E32) = 1, MAX($F$1:F31) + 1, INDEX($F$1:F31, MATCH(E32, $E$1:E31, 0)))</f>
        <v>14</v>
      </c>
      <c r="G32" t="s">
        <v>78</v>
      </c>
      <c r="H32" t="s">
        <v>11</v>
      </c>
      <c r="I32" t="s">
        <v>12</v>
      </c>
      <c r="J32" t="s">
        <v>79</v>
      </c>
      <c r="K32" s="17">
        <v>37.409999999999997</v>
      </c>
      <c r="L32" s="17">
        <v>7</v>
      </c>
      <c r="M32" s="17">
        <v>13.09</v>
      </c>
      <c r="N32" s="17" t="str">
        <f>IF(SalesData[[#This Row],[Profit]]&gt;0,"Profit","Loss")</f>
        <v>Profit</v>
      </c>
    </row>
    <row r="33" spans="1:15" x14ac:dyDescent="0.25">
      <c r="A33" s="1">
        <v>41652</v>
      </c>
      <c r="B33" s="3">
        <f t="shared" si="0"/>
        <v>2014</v>
      </c>
      <c r="C33" s="3">
        <f t="shared" si="1"/>
        <v>1</v>
      </c>
      <c r="D33" t="s">
        <v>77</v>
      </c>
      <c r="E33" t="str">
        <f t="shared" si="2"/>
        <v>Michael Moore20140113</v>
      </c>
      <c r="F33">
        <f>IF(COUNTIF($E$2:E33, E33) = 1, MAX($F$1:F32) + 1, INDEX($F$1:F32, MATCH(E33, $E$1:E32, 0)))</f>
        <v>14</v>
      </c>
      <c r="G33" t="s">
        <v>78</v>
      </c>
      <c r="H33" t="s">
        <v>11</v>
      </c>
      <c r="I33" t="s">
        <v>20</v>
      </c>
      <c r="J33" t="s">
        <v>80</v>
      </c>
      <c r="K33" s="17">
        <v>3.44</v>
      </c>
      <c r="L33" s="17">
        <v>2</v>
      </c>
      <c r="M33" s="17">
        <v>-2.52</v>
      </c>
      <c r="N33" s="17" t="str">
        <f>IF(SalesData[[#This Row],[Profit]]&gt;0,"Profit","Loss")</f>
        <v>Loss</v>
      </c>
    </row>
    <row r="34" spans="1:15" x14ac:dyDescent="0.25">
      <c r="A34" s="1">
        <v>41653</v>
      </c>
      <c r="B34" s="3">
        <f t="shared" si="0"/>
        <v>2014</v>
      </c>
      <c r="C34" s="3">
        <f t="shared" si="1"/>
        <v>1</v>
      </c>
      <c r="D34" t="s">
        <v>81</v>
      </c>
      <c r="E34" t="str">
        <f t="shared" si="2"/>
        <v>Brendan Sweed20140114</v>
      </c>
      <c r="F34">
        <f>IF(COUNTIF($E$2:E34, E34) = 1, MAX($F$1:F33) + 1, INDEX($F$1:F33, MATCH(E34, $E$1:E33, 0)))</f>
        <v>15</v>
      </c>
      <c r="G34" t="s">
        <v>23</v>
      </c>
      <c r="H34" t="s">
        <v>34</v>
      </c>
      <c r="I34" t="s">
        <v>74</v>
      </c>
      <c r="J34" t="s">
        <v>82</v>
      </c>
      <c r="K34" s="17">
        <v>61.96</v>
      </c>
      <c r="L34" s="17">
        <v>4</v>
      </c>
      <c r="M34" s="17">
        <v>-53.29</v>
      </c>
      <c r="N34" s="17" t="str">
        <f>IF(SalesData[[#This Row],[Profit]]&gt;0,"Profit","Loss")</f>
        <v>Loss</v>
      </c>
    </row>
    <row r="35" spans="1:15" x14ac:dyDescent="0.25">
      <c r="A35" s="1">
        <v>41654</v>
      </c>
      <c r="B35" s="3">
        <f t="shared" si="0"/>
        <v>2014</v>
      </c>
      <c r="C35" s="3">
        <f t="shared" si="1"/>
        <v>1</v>
      </c>
      <c r="D35" t="s">
        <v>83</v>
      </c>
      <c r="E35" t="str">
        <f t="shared" si="2"/>
        <v>Erica Hackney20140115</v>
      </c>
      <c r="F35">
        <f>IF(COUNTIF($E$2:E35, E35) = 1, MAX($F$1:F34) + 1, INDEX($F$1:F34, MATCH(E35, $E$1:E34, 0)))</f>
        <v>16</v>
      </c>
      <c r="G35" t="s">
        <v>30</v>
      </c>
      <c r="H35" t="s">
        <v>39</v>
      </c>
      <c r="I35" t="s">
        <v>52</v>
      </c>
      <c r="J35" t="s">
        <v>84</v>
      </c>
      <c r="K35" s="17">
        <v>149.94999999999999</v>
      </c>
      <c r="L35" s="17">
        <v>5</v>
      </c>
      <c r="M35" s="17">
        <v>65.98</v>
      </c>
      <c r="N35" s="17" t="str">
        <f>IF(SalesData[[#This Row],[Profit]]&gt;0,"Profit","Loss")</f>
        <v>Profit</v>
      </c>
      <c r="O35" s="17"/>
    </row>
    <row r="36" spans="1:15" x14ac:dyDescent="0.25">
      <c r="A36" s="1">
        <v>41655</v>
      </c>
      <c r="B36" s="3">
        <f t="shared" si="0"/>
        <v>2014</v>
      </c>
      <c r="C36" s="3">
        <f t="shared" si="1"/>
        <v>1</v>
      </c>
      <c r="D36" t="s">
        <v>85</v>
      </c>
      <c r="E36" t="str">
        <f t="shared" si="2"/>
        <v>Delfina Latchford20140116</v>
      </c>
      <c r="F36">
        <f>IF(COUNTIF($E$2:E36, E36) = 1, MAX($F$1:F35) + 1, INDEX($F$1:F35, MATCH(E36, $E$1:E35, 0)))</f>
        <v>17</v>
      </c>
      <c r="G36" t="s">
        <v>23</v>
      </c>
      <c r="H36" t="s">
        <v>34</v>
      </c>
      <c r="I36" t="s">
        <v>47</v>
      </c>
      <c r="J36" t="s">
        <v>86</v>
      </c>
      <c r="K36" s="17">
        <v>127.1</v>
      </c>
      <c r="L36" s="17">
        <v>6</v>
      </c>
      <c r="M36" s="17">
        <v>28.6</v>
      </c>
      <c r="N36" s="17" t="str">
        <f>IF(SalesData[[#This Row],[Profit]]&gt;0,"Profit","Loss")</f>
        <v>Profit</v>
      </c>
    </row>
    <row r="37" spans="1:15" x14ac:dyDescent="0.25">
      <c r="A37" s="1">
        <v>41655</v>
      </c>
      <c r="B37" s="3">
        <f t="shared" si="0"/>
        <v>2014</v>
      </c>
      <c r="C37" s="3">
        <f t="shared" si="1"/>
        <v>1</v>
      </c>
      <c r="D37" t="s">
        <v>85</v>
      </c>
      <c r="E37" t="str">
        <f t="shared" si="2"/>
        <v>Delfina Latchford20140116</v>
      </c>
      <c r="F37">
        <f>IF(COUNTIF($E$2:E37, E37) = 1, MAX($F$1:F36) + 1, INDEX($F$1:F36, MATCH(E37, $E$1:E36, 0)))</f>
        <v>17</v>
      </c>
      <c r="G37" t="s">
        <v>23</v>
      </c>
      <c r="H37" t="s">
        <v>39</v>
      </c>
      <c r="I37" t="s">
        <v>40</v>
      </c>
      <c r="J37" t="s">
        <v>87</v>
      </c>
      <c r="K37" s="17">
        <v>124.2</v>
      </c>
      <c r="L37" s="17">
        <v>3</v>
      </c>
      <c r="M37" s="17">
        <v>-31.05</v>
      </c>
      <c r="N37" s="17" t="str">
        <f>IF(SalesData[[#This Row],[Profit]]&gt;0,"Profit","Loss")</f>
        <v>Loss</v>
      </c>
    </row>
    <row r="38" spans="1:15" x14ac:dyDescent="0.25">
      <c r="A38" s="1">
        <v>41655</v>
      </c>
      <c r="B38" s="3">
        <f t="shared" si="0"/>
        <v>2014</v>
      </c>
      <c r="C38" s="3">
        <f t="shared" si="1"/>
        <v>1</v>
      </c>
      <c r="D38" t="s">
        <v>85</v>
      </c>
      <c r="E38" t="str">
        <f t="shared" si="2"/>
        <v>Delfina Latchford20140116</v>
      </c>
      <c r="F38">
        <f>IF(COUNTIF($E$2:E38, E38) = 1, MAX($F$1:F37) + 1, INDEX($F$1:F37, MATCH(E38, $E$1:E37, 0)))</f>
        <v>17</v>
      </c>
      <c r="G38" t="s">
        <v>23</v>
      </c>
      <c r="H38" t="s">
        <v>11</v>
      </c>
      <c r="I38" t="s">
        <v>20</v>
      </c>
      <c r="J38" t="s">
        <v>88</v>
      </c>
      <c r="K38" s="17">
        <v>18.59</v>
      </c>
      <c r="L38" s="17">
        <v>2</v>
      </c>
      <c r="M38" s="17">
        <v>-13.63</v>
      </c>
      <c r="N38" s="17" t="str">
        <f>IF(SalesData[[#This Row],[Profit]]&gt;0,"Profit","Loss")</f>
        <v>Loss</v>
      </c>
    </row>
    <row r="39" spans="1:15" x14ac:dyDescent="0.25">
      <c r="A39" s="1">
        <v>41655</v>
      </c>
      <c r="B39" s="3">
        <f t="shared" si="0"/>
        <v>2014</v>
      </c>
      <c r="C39" s="3">
        <f t="shared" si="1"/>
        <v>1</v>
      </c>
      <c r="D39" t="s">
        <v>85</v>
      </c>
      <c r="E39" t="str">
        <f t="shared" si="2"/>
        <v>Delfina Latchford20140116</v>
      </c>
      <c r="F39">
        <f>IF(COUNTIF($E$2:E39, E39) = 1, MAX($F$1:F38) + 1, INDEX($F$1:F38, MATCH(E39, $E$1:E38, 0)))</f>
        <v>17</v>
      </c>
      <c r="G39" t="s">
        <v>23</v>
      </c>
      <c r="H39" t="s">
        <v>11</v>
      </c>
      <c r="I39" t="s">
        <v>16</v>
      </c>
      <c r="J39" t="s">
        <v>89</v>
      </c>
      <c r="K39" s="17">
        <v>30.07</v>
      </c>
      <c r="L39" s="17">
        <v>3</v>
      </c>
      <c r="M39" s="17">
        <v>10.15</v>
      </c>
      <c r="N39" s="17" t="str">
        <f>IF(SalesData[[#This Row],[Profit]]&gt;0,"Profit","Loss")</f>
        <v>Profit</v>
      </c>
    </row>
    <row r="40" spans="1:15" x14ac:dyDescent="0.25">
      <c r="A40" s="1">
        <v>41657</v>
      </c>
      <c r="B40" s="3">
        <f t="shared" si="0"/>
        <v>2014</v>
      </c>
      <c r="C40" s="3">
        <f t="shared" si="1"/>
        <v>1</v>
      </c>
      <c r="D40" t="s">
        <v>90</v>
      </c>
      <c r="E40" t="str">
        <f t="shared" si="2"/>
        <v>David Wiener20140118</v>
      </c>
      <c r="F40">
        <f>IF(COUNTIF($E$2:E40, E40) = 1, MAX($F$1:F39) + 1, INDEX($F$1:F39, MATCH(E40, $E$1:E39, 0)))</f>
        <v>18</v>
      </c>
      <c r="G40" t="s">
        <v>91</v>
      </c>
      <c r="H40" t="s">
        <v>11</v>
      </c>
      <c r="I40" t="s">
        <v>92</v>
      </c>
      <c r="J40" t="s">
        <v>93</v>
      </c>
      <c r="K40" s="17">
        <v>64.86</v>
      </c>
      <c r="L40" s="17">
        <v>4</v>
      </c>
      <c r="M40" s="17">
        <v>6.49</v>
      </c>
      <c r="N40" s="17" t="str">
        <f>IF(SalesData[[#This Row],[Profit]]&gt;0,"Profit","Loss")</f>
        <v>Profit</v>
      </c>
    </row>
    <row r="41" spans="1:15" x14ac:dyDescent="0.25">
      <c r="A41" s="1">
        <v>41658</v>
      </c>
      <c r="B41" s="3">
        <f t="shared" si="0"/>
        <v>2014</v>
      </c>
      <c r="C41" s="3">
        <f t="shared" si="1"/>
        <v>1</v>
      </c>
      <c r="D41" t="s">
        <v>94</v>
      </c>
      <c r="E41" t="str">
        <f t="shared" si="2"/>
        <v>Toby Swindell20140119</v>
      </c>
      <c r="F41">
        <f>IF(COUNTIF($E$2:E41, E41) = 1, MAX($F$1:F40) + 1, INDEX($F$1:F40, MATCH(E41, $E$1:E40, 0)))</f>
        <v>19</v>
      </c>
      <c r="G41" t="s">
        <v>95</v>
      </c>
      <c r="H41" t="s">
        <v>11</v>
      </c>
      <c r="I41" t="s">
        <v>20</v>
      </c>
      <c r="J41" t="s">
        <v>96</v>
      </c>
      <c r="K41" s="17">
        <v>32.340000000000003</v>
      </c>
      <c r="L41" s="17">
        <v>10</v>
      </c>
      <c r="M41" s="17">
        <v>-23.72</v>
      </c>
      <c r="N41" s="17" t="str">
        <f>IF(SalesData[[#This Row],[Profit]]&gt;0,"Profit","Loss")</f>
        <v>Loss</v>
      </c>
    </row>
    <row r="42" spans="1:15" x14ac:dyDescent="0.25">
      <c r="A42" s="1">
        <v>41658</v>
      </c>
      <c r="B42" s="3">
        <f t="shared" si="0"/>
        <v>2014</v>
      </c>
      <c r="C42" s="3">
        <f t="shared" si="1"/>
        <v>1</v>
      </c>
      <c r="D42" t="s">
        <v>94</v>
      </c>
      <c r="E42" t="str">
        <f t="shared" si="2"/>
        <v>Toby Swindell20140119</v>
      </c>
      <c r="F42">
        <f>IF(COUNTIF($E$2:E42, E42) = 1, MAX($F$1:F41) + 1, INDEX($F$1:F41, MATCH(E42, $E$1:E41, 0)))</f>
        <v>19</v>
      </c>
      <c r="G42" t="s">
        <v>95</v>
      </c>
      <c r="H42" t="s">
        <v>11</v>
      </c>
      <c r="I42" t="s">
        <v>12</v>
      </c>
      <c r="J42" t="s">
        <v>97</v>
      </c>
      <c r="K42" s="17">
        <v>56.06</v>
      </c>
      <c r="L42" s="17">
        <v>4</v>
      </c>
      <c r="M42" s="17">
        <v>19.62</v>
      </c>
      <c r="N42" s="17" t="str">
        <f>IF(SalesData[[#This Row],[Profit]]&gt;0,"Profit","Loss")</f>
        <v>Profit</v>
      </c>
    </row>
    <row r="43" spans="1:15" x14ac:dyDescent="0.25">
      <c r="A43" s="1">
        <v>41658</v>
      </c>
      <c r="B43" s="3">
        <f t="shared" si="0"/>
        <v>2014</v>
      </c>
      <c r="C43" s="3">
        <f t="shared" si="1"/>
        <v>1</v>
      </c>
      <c r="D43" t="s">
        <v>94</v>
      </c>
      <c r="E43" t="str">
        <f t="shared" si="2"/>
        <v>Toby Swindell20140119</v>
      </c>
      <c r="F43">
        <f>IF(COUNTIF($E$2:E43, E43) = 1, MAX($F$1:F42) + 1, INDEX($F$1:F42, MATCH(E43, $E$1:E42, 0)))</f>
        <v>19</v>
      </c>
      <c r="G43" t="s">
        <v>95</v>
      </c>
      <c r="H43" t="s">
        <v>11</v>
      </c>
      <c r="I43" t="s">
        <v>63</v>
      </c>
      <c r="J43" t="s">
        <v>98</v>
      </c>
      <c r="K43" s="17">
        <v>108.72</v>
      </c>
      <c r="L43" s="17">
        <v>5</v>
      </c>
      <c r="M43" s="17">
        <v>36.69</v>
      </c>
      <c r="N43" s="17" t="str">
        <f>IF(SalesData[[#This Row],[Profit]]&gt;0,"Profit","Loss")</f>
        <v>Profit</v>
      </c>
    </row>
    <row r="44" spans="1:15" x14ac:dyDescent="0.25">
      <c r="A44" s="1">
        <v>41658</v>
      </c>
      <c r="B44" s="3">
        <f t="shared" si="0"/>
        <v>2014</v>
      </c>
      <c r="C44" s="3">
        <f t="shared" si="1"/>
        <v>1</v>
      </c>
      <c r="D44" t="s">
        <v>94</v>
      </c>
      <c r="E44" t="str">
        <f t="shared" si="2"/>
        <v>Toby Swindell20140119</v>
      </c>
      <c r="F44">
        <f>IF(COUNTIF($E$2:E44, E44) = 1, MAX($F$1:F43) + 1, INDEX($F$1:F43, MATCH(E44, $E$1:E43, 0)))</f>
        <v>19</v>
      </c>
      <c r="G44" t="s">
        <v>95</v>
      </c>
      <c r="H44" t="s">
        <v>34</v>
      </c>
      <c r="I44" t="s">
        <v>74</v>
      </c>
      <c r="J44" t="s">
        <v>99</v>
      </c>
      <c r="K44" s="17">
        <v>181.47</v>
      </c>
      <c r="L44" s="17">
        <v>5</v>
      </c>
      <c r="M44" s="17">
        <v>-320.60000000000002</v>
      </c>
      <c r="N44" s="17" t="str">
        <f>IF(SalesData[[#This Row],[Profit]]&gt;0,"Profit","Loss")</f>
        <v>Loss</v>
      </c>
    </row>
    <row r="45" spans="1:15" x14ac:dyDescent="0.25">
      <c r="A45" s="1">
        <v>41659</v>
      </c>
      <c r="B45" s="3">
        <f t="shared" si="0"/>
        <v>2014</v>
      </c>
      <c r="C45" s="3">
        <f t="shared" si="1"/>
        <v>1</v>
      </c>
      <c r="D45" t="s">
        <v>100</v>
      </c>
      <c r="E45" t="str">
        <f t="shared" si="2"/>
        <v>Hunter Lopez20140120</v>
      </c>
      <c r="F45">
        <f>IF(COUNTIF($E$2:E45, E45) = 1, MAX($F$1:F44) + 1, INDEX($F$1:F44, MATCH(E45, $E$1:E44, 0)))</f>
        <v>20</v>
      </c>
      <c r="G45" t="s">
        <v>101</v>
      </c>
      <c r="H45" t="s">
        <v>39</v>
      </c>
      <c r="I45" t="s">
        <v>40</v>
      </c>
      <c r="J45" t="s">
        <v>102</v>
      </c>
      <c r="K45" s="17">
        <v>699.93</v>
      </c>
      <c r="L45" s="17">
        <v>7</v>
      </c>
      <c r="M45" s="17">
        <v>181.98</v>
      </c>
      <c r="N45" s="17" t="str">
        <f>IF(SalesData[[#This Row],[Profit]]&gt;0,"Profit","Loss")</f>
        <v>Profit</v>
      </c>
    </row>
    <row r="46" spans="1:15" x14ac:dyDescent="0.25">
      <c r="A46" s="1">
        <v>41659</v>
      </c>
      <c r="B46" s="3">
        <f t="shared" si="0"/>
        <v>2014</v>
      </c>
      <c r="C46" s="3">
        <f t="shared" si="1"/>
        <v>1</v>
      </c>
      <c r="D46" t="s">
        <v>100</v>
      </c>
      <c r="E46" t="str">
        <f t="shared" si="2"/>
        <v>Hunter Lopez20140120</v>
      </c>
      <c r="F46">
        <f>IF(COUNTIF($E$2:E46, E46) = 1, MAX($F$1:F45) + 1, INDEX($F$1:F45, MATCH(E46, $E$1:E45, 0)))</f>
        <v>20</v>
      </c>
      <c r="G46" t="s">
        <v>101</v>
      </c>
      <c r="H46" t="s">
        <v>11</v>
      </c>
      <c r="I46" t="s">
        <v>24</v>
      </c>
      <c r="J46" t="s">
        <v>103</v>
      </c>
      <c r="K46" s="17">
        <v>22.96</v>
      </c>
      <c r="L46" s="17">
        <v>7</v>
      </c>
      <c r="M46" s="17">
        <v>6.66</v>
      </c>
      <c r="N46" s="17" t="str">
        <f>IF(SalesData[[#This Row],[Profit]]&gt;0,"Profit","Loss")</f>
        <v>Profit</v>
      </c>
    </row>
    <row r="47" spans="1:15" x14ac:dyDescent="0.25">
      <c r="A47" s="1">
        <v>41659</v>
      </c>
      <c r="B47" s="3">
        <f t="shared" si="0"/>
        <v>2014</v>
      </c>
      <c r="C47" s="3">
        <f t="shared" si="1"/>
        <v>1</v>
      </c>
      <c r="D47" t="s">
        <v>100</v>
      </c>
      <c r="E47" t="str">
        <f t="shared" si="2"/>
        <v>Hunter Lopez20140120</v>
      </c>
      <c r="F47">
        <f>IF(COUNTIF($E$2:E47, E47) = 1, MAX($F$1:F46) + 1, INDEX($F$1:F46, MATCH(E47, $E$1:E46, 0)))</f>
        <v>20</v>
      </c>
      <c r="G47" t="s">
        <v>101</v>
      </c>
      <c r="H47" t="s">
        <v>34</v>
      </c>
      <c r="I47" t="s">
        <v>47</v>
      </c>
      <c r="J47" t="s">
        <v>104</v>
      </c>
      <c r="K47" s="17">
        <v>38.6</v>
      </c>
      <c r="L47" s="17">
        <v>4</v>
      </c>
      <c r="M47" s="17">
        <v>11.58</v>
      </c>
      <c r="N47" s="17" t="str">
        <f>IF(SalesData[[#This Row],[Profit]]&gt;0,"Profit","Loss")</f>
        <v>Profit</v>
      </c>
    </row>
    <row r="48" spans="1:15" x14ac:dyDescent="0.25">
      <c r="A48" s="1">
        <v>41659</v>
      </c>
      <c r="B48" s="3">
        <f t="shared" si="0"/>
        <v>2014</v>
      </c>
      <c r="C48" s="3">
        <f t="shared" si="1"/>
        <v>1</v>
      </c>
      <c r="D48" t="s">
        <v>100</v>
      </c>
      <c r="E48" t="str">
        <f t="shared" si="2"/>
        <v>Hunter Lopez20140120</v>
      </c>
      <c r="F48">
        <f>IF(COUNTIF($E$2:E48, E48) = 1, MAX($F$1:F47) + 1, INDEX($F$1:F47, MATCH(E48, $E$1:E47, 0)))</f>
        <v>20</v>
      </c>
      <c r="G48" t="s">
        <v>101</v>
      </c>
      <c r="H48" t="s">
        <v>11</v>
      </c>
      <c r="I48" t="s">
        <v>24</v>
      </c>
      <c r="J48" t="s">
        <v>105</v>
      </c>
      <c r="K48" s="17">
        <v>6.63</v>
      </c>
      <c r="L48" s="17">
        <v>3</v>
      </c>
      <c r="M48" s="17">
        <v>1.79</v>
      </c>
      <c r="N48" s="17" t="str">
        <f>IF(SalesData[[#This Row],[Profit]]&gt;0,"Profit","Loss")</f>
        <v>Profit</v>
      </c>
    </row>
    <row r="49" spans="1:16" x14ac:dyDescent="0.25">
      <c r="A49" s="1">
        <v>41659</v>
      </c>
      <c r="B49" s="3">
        <f t="shared" si="0"/>
        <v>2014</v>
      </c>
      <c r="C49" s="3">
        <f t="shared" si="1"/>
        <v>1</v>
      </c>
      <c r="D49" t="s">
        <v>100</v>
      </c>
      <c r="E49" t="str">
        <f t="shared" si="2"/>
        <v>Hunter Lopez20140120</v>
      </c>
      <c r="F49">
        <f>IF(COUNTIF($E$2:E49, E49) = 1, MAX($F$1:F48) + 1, INDEX($F$1:F48, MATCH(E49, $E$1:E48, 0)))</f>
        <v>20</v>
      </c>
      <c r="G49" t="s">
        <v>101</v>
      </c>
      <c r="H49" t="s">
        <v>11</v>
      </c>
      <c r="I49" t="s">
        <v>63</v>
      </c>
      <c r="J49" t="s">
        <v>64</v>
      </c>
      <c r="K49" s="17">
        <v>23.34</v>
      </c>
      <c r="L49" s="17">
        <v>3</v>
      </c>
      <c r="M49" s="17">
        <v>10.97</v>
      </c>
      <c r="N49" s="17" t="str">
        <f>IF(SalesData[[#This Row],[Profit]]&gt;0,"Profit","Loss")</f>
        <v>Profit</v>
      </c>
    </row>
    <row r="50" spans="1:16" x14ac:dyDescent="0.25">
      <c r="A50" s="1">
        <v>41659</v>
      </c>
      <c r="B50" s="3">
        <f t="shared" si="0"/>
        <v>2014</v>
      </c>
      <c r="C50" s="3">
        <f t="shared" si="1"/>
        <v>1</v>
      </c>
      <c r="D50" t="s">
        <v>100</v>
      </c>
      <c r="E50" t="str">
        <f t="shared" si="2"/>
        <v>Hunter Lopez20140120</v>
      </c>
      <c r="F50">
        <f>IF(COUNTIF($E$2:E50, E50) = 1, MAX($F$1:F49) + 1, INDEX($F$1:F49, MATCH(E50, $E$1:E49, 0)))</f>
        <v>20</v>
      </c>
      <c r="G50" t="s">
        <v>101</v>
      </c>
      <c r="H50" t="s">
        <v>34</v>
      </c>
      <c r="I50" t="s">
        <v>35</v>
      </c>
      <c r="J50" t="s">
        <v>106</v>
      </c>
      <c r="K50" s="17">
        <v>1067.94</v>
      </c>
      <c r="L50" s="17">
        <v>3</v>
      </c>
      <c r="M50" s="17">
        <v>224.27</v>
      </c>
      <c r="N50" s="17" t="str">
        <f>IF(SalesData[[#This Row],[Profit]]&gt;0,"Profit","Loss")</f>
        <v>Profit</v>
      </c>
    </row>
    <row r="51" spans="1:16" x14ac:dyDescent="0.25">
      <c r="A51" s="1">
        <v>41659</v>
      </c>
      <c r="B51" s="3">
        <f t="shared" si="0"/>
        <v>2014</v>
      </c>
      <c r="C51" s="3">
        <f t="shared" si="1"/>
        <v>1</v>
      </c>
      <c r="D51" t="s">
        <v>107</v>
      </c>
      <c r="E51" t="str">
        <f t="shared" si="2"/>
        <v>Mark Van Huff20140120</v>
      </c>
      <c r="F51">
        <f>IF(COUNTIF($E$2:E51, E51) = 1, MAX($F$1:F50) + 1, INDEX($F$1:F50, MATCH(E51, $E$1:E50, 0)))</f>
        <v>21</v>
      </c>
      <c r="G51" t="s">
        <v>27</v>
      </c>
      <c r="H51" t="s">
        <v>11</v>
      </c>
      <c r="I51" t="s">
        <v>12</v>
      </c>
      <c r="J51" t="s">
        <v>108</v>
      </c>
      <c r="K51" s="17">
        <v>19.36</v>
      </c>
      <c r="L51" s="17">
        <v>2</v>
      </c>
      <c r="M51" s="17">
        <v>9.2899999999999991</v>
      </c>
      <c r="N51" s="17" t="str">
        <f>IF(SalesData[[#This Row],[Profit]]&gt;0,"Profit","Loss")</f>
        <v>Profit</v>
      </c>
    </row>
    <row r="52" spans="1:16" x14ac:dyDescent="0.25">
      <c r="A52" s="1">
        <v>41659</v>
      </c>
      <c r="B52" s="3">
        <f t="shared" si="0"/>
        <v>2014</v>
      </c>
      <c r="C52" s="3">
        <f t="shared" si="1"/>
        <v>1</v>
      </c>
      <c r="D52" t="s">
        <v>107</v>
      </c>
      <c r="E52" t="str">
        <f t="shared" si="2"/>
        <v>Mark Van Huff20140120</v>
      </c>
      <c r="F52">
        <f>IF(COUNTIF($E$2:E52, E52) = 1, MAX($F$1:F51) + 1, INDEX($F$1:F51, MATCH(E52, $E$1:E51, 0)))</f>
        <v>21</v>
      </c>
      <c r="G52" t="s">
        <v>27</v>
      </c>
      <c r="H52" t="s">
        <v>34</v>
      </c>
      <c r="I52" t="s">
        <v>47</v>
      </c>
      <c r="J52" t="s">
        <v>104</v>
      </c>
      <c r="K52" s="17">
        <v>19.3</v>
      </c>
      <c r="L52" s="17">
        <v>2</v>
      </c>
      <c r="M52" s="17">
        <v>5.79</v>
      </c>
      <c r="N52" s="17" t="str">
        <f>IF(SalesData[[#This Row],[Profit]]&gt;0,"Profit","Loss")</f>
        <v>Profit</v>
      </c>
    </row>
    <row r="53" spans="1:16" x14ac:dyDescent="0.25">
      <c r="A53" s="1">
        <v>41659</v>
      </c>
      <c r="B53" s="3">
        <f t="shared" si="0"/>
        <v>2014</v>
      </c>
      <c r="C53" s="3">
        <f t="shared" si="1"/>
        <v>1</v>
      </c>
      <c r="D53" t="s">
        <v>109</v>
      </c>
      <c r="E53" t="str">
        <f t="shared" si="2"/>
        <v>Xylona Preis20140120</v>
      </c>
      <c r="F53">
        <f>IF(COUNTIF($E$2:E53, E53) = 1, MAX($F$1:F52) + 1, INDEX($F$1:F52, MATCH(E53, $E$1:E52, 0)))</f>
        <v>22</v>
      </c>
      <c r="G53" t="s">
        <v>110</v>
      </c>
      <c r="H53" t="s">
        <v>11</v>
      </c>
      <c r="I53" t="s">
        <v>18</v>
      </c>
      <c r="J53" t="s">
        <v>111</v>
      </c>
      <c r="K53" s="17">
        <v>13.98</v>
      </c>
      <c r="L53" s="17">
        <v>1</v>
      </c>
      <c r="M53" s="17">
        <v>4.05</v>
      </c>
      <c r="N53" s="17" t="str">
        <f>IF(SalesData[[#This Row],[Profit]]&gt;0,"Profit","Loss")</f>
        <v>Profit</v>
      </c>
    </row>
    <row r="54" spans="1:16" x14ac:dyDescent="0.25">
      <c r="A54" s="1">
        <v>41659</v>
      </c>
      <c r="B54" s="3">
        <f t="shared" si="0"/>
        <v>2014</v>
      </c>
      <c r="C54" s="3">
        <f t="shared" si="1"/>
        <v>1</v>
      </c>
      <c r="D54" t="s">
        <v>109</v>
      </c>
      <c r="E54" t="str">
        <f t="shared" si="2"/>
        <v>Xylona Preis20140120</v>
      </c>
      <c r="F54">
        <f>IF(COUNTIF($E$2:E54, E54) = 1, MAX($F$1:F53) + 1, INDEX($F$1:F53, MATCH(E54, $E$1:E53, 0)))</f>
        <v>22</v>
      </c>
      <c r="G54" t="s">
        <v>110</v>
      </c>
      <c r="H54" t="s">
        <v>34</v>
      </c>
      <c r="I54" t="s">
        <v>47</v>
      </c>
      <c r="J54" t="s">
        <v>112</v>
      </c>
      <c r="K54" s="17">
        <v>272.94</v>
      </c>
      <c r="L54" s="17">
        <v>3</v>
      </c>
      <c r="M54" s="17">
        <v>30.02</v>
      </c>
      <c r="N54" s="17" t="str">
        <f>IF(SalesData[[#This Row],[Profit]]&gt;0,"Profit","Loss")</f>
        <v>Profit</v>
      </c>
    </row>
    <row r="55" spans="1:16" x14ac:dyDescent="0.25">
      <c r="A55" s="1">
        <v>41659</v>
      </c>
      <c r="B55" s="3">
        <f t="shared" si="0"/>
        <v>2014</v>
      </c>
      <c r="C55" s="3">
        <f t="shared" si="1"/>
        <v>1</v>
      </c>
      <c r="D55" t="s">
        <v>109</v>
      </c>
      <c r="E55" t="str">
        <f t="shared" si="2"/>
        <v>Xylona Preis20140120</v>
      </c>
      <c r="F55">
        <f>IF(COUNTIF($E$2:E55, E55) = 1, MAX($F$1:F54) + 1, INDEX($F$1:F54, MATCH(E55, $E$1:E54, 0)))</f>
        <v>22</v>
      </c>
      <c r="G55" t="s">
        <v>110</v>
      </c>
      <c r="H55" t="s">
        <v>11</v>
      </c>
      <c r="I55" t="s">
        <v>20</v>
      </c>
      <c r="J55" t="s">
        <v>113</v>
      </c>
      <c r="K55" s="17">
        <v>19.05</v>
      </c>
      <c r="L55" s="17">
        <v>5</v>
      </c>
      <c r="M55" s="17">
        <v>8.9499999999999993</v>
      </c>
      <c r="N55" s="17" t="str">
        <f>IF(SalesData[[#This Row],[Profit]]&gt;0,"Profit","Loss")</f>
        <v>Profit</v>
      </c>
    </row>
    <row r="56" spans="1:16" x14ac:dyDescent="0.25">
      <c r="A56" s="1">
        <v>41659</v>
      </c>
      <c r="B56" s="3">
        <f t="shared" si="0"/>
        <v>2014</v>
      </c>
      <c r="C56" s="3">
        <f t="shared" si="1"/>
        <v>1</v>
      </c>
      <c r="D56" t="s">
        <v>109</v>
      </c>
      <c r="E56" t="str">
        <f t="shared" si="2"/>
        <v>Xylona Preis20140120</v>
      </c>
      <c r="F56">
        <f>IF(COUNTIF($E$2:E56, E56) = 1, MAX($F$1:F55) + 1, INDEX($F$1:F55, MATCH(E56, $E$1:E55, 0)))</f>
        <v>22</v>
      </c>
      <c r="G56" t="s">
        <v>110</v>
      </c>
      <c r="H56" t="s">
        <v>11</v>
      </c>
      <c r="I56" t="s">
        <v>92</v>
      </c>
      <c r="J56" t="s">
        <v>114</v>
      </c>
      <c r="K56" s="17">
        <v>247.72</v>
      </c>
      <c r="L56" s="17">
        <v>4</v>
      </c>
      <c r="M56" s="17">
        <v>93.58</v>
      </c>
      <c r="N56" s="17" t="str">
        <f>IF(SalesData[[#This Row],[Profit]]&gt;0,"Profit","Loss")</f>
        <v>Profit</v>
      </c>
    </row>
    <row r="57" spans="1:16" x14ac:dyDescent="0.25">
      <c r="A57" s="1">
        <v>41659</v>
      </c>
      <c r="B57" s="3">
        <f t="shared" si="0"/>
        <v>2014</v>
      </c>
      <c r="C57" s="3">
        <f t="shared" si="1"/>
        <v>1</v>
      </c>
      <c r="D57" t="s">
        <v>109</v>
      </c>
      <c r="E57" t="str">
        <f t="shared" si="2"/>
        <v>Xylona Preis20140120</v>
      </c>
      <c r="F57">
        <f>IF(COUNTIF($E$2:E57, E57) = 1, MAX($F$1:F56) + 1, INDEX($F$1:F56, MATCH(E57, $E$1:E56, 0)))</f>
        <v>22</v>
      </c>
      <c r="G57" t="s">
        <v>110</v>
      </c>
      <c r="H57" t="s">
        <v>11</v>
      </c>
      <c r="I57" t="s">
        <v>18</v>
      </c>
      <c r="J57" t="s">
        <v>115</v>
      </c>
      <c r="K57" s="17">
        <v>66.58</v>
      </c>
      <c r="L57" s="17">
        <v>2</v>
      </c>
      <c r="M57" s="17">
        <v>15.98</v>
      </c>
      <c r="N57" s="17" t="str">
        <f>IF(SalesData[[#This Row],[Profit]]&gt;0,"Profit","Loss")</f>
        <v>Profit</v>
      </c>
    </row>
    <row r="58" spans="1:16" x14ac:dyDescent="0.25">
      <c r="A58" s="1">
        <v>41659</v>
      </c>
      <c r="B58" s="3">
        <f t="shared" si="0"/>
        <v>2014</v>
      </c>
      <c r="C58" s="3">
        <f t="shared" si="1"/>
        <v>1</v>
      </c>
      <c r="D58" t="s">
        <v>109</v>
      </c>
      <c r="E58" t="str">
        <f t="shared" si="2"/>
        <v>Xylona Preis20140120</v>
      </c>
      <c r="F58">
        <f>IF(COUNTIF($E$2:E58, E58) = 1, MAX($F$1:F57) + 1, INDEX($F$1:F57, MATCH(E58, $E$1:E57, 0)))</f>
        <v>22</v>
      </c>
      <c r="G58" t="s">
        <v>110</v>
      </c>
      <c r="H58" t="s">
        <v>11</v>
      </c>
      <c r="I58" t="s">
        <v>24</v>
      </c>
      <c r="J58" t="s">
        <v>116</v>
      </c>
      <c r="K58" s="17">
        <v>43.92</v>
      </c>
      <c r="L58" s="17">
        <v>3</v>
      </c>
      <c r="M58" s="17">
        <v>12.74</v>
      </c>
      <c r="N58" s="17" t="str">
        <f>IF(SalesData[[#This Row],[Profit]]&gt;0,"Profit","Loss")</f>
        <v>Profit</v>
      </c>
    </row>
    <row r="59" spans="1:16" x14ac:dyDescent="0.25">
      <c r="A59" s="1">
        <v>41659</v>
      </c>
      <c r="B59" s="3">
        <f t="shared" si="0"/>
        <v>2014</v>
      </c>
      <c r="C59" s="3">
        <f t="shared" si="1"/>
        <v>1</v>
      </c>
      <c r="D59" t="s">
        <v>109</v>
      </c>
      <c r="E59" t="str">
        <f t="shared" si="2"/>
        <v>Xylona Preis20140120</v>
      </c>
      <c r="F59">
        <f>IF(COUNTIF($E$2:E59, E59) = 1, MAX($F$1:F58) + 1, INDEX($F$1:F58, MATCH(E59, $E$1:E58, 0)))</f>
        <v>22</v>
      </c>
      <c r="G59" t="s">
        <v>110</v>
      </c>
      <c r="H59" t="s">
        <v>34</v>
      </c>
      <c r="I59" t="s">
        <v>47</v>
      </c>
      <c r="J59" t="s">
        <v>117</v>
      </c>
      <c r="K59" s="17">
        <v>14.73</v>
      </c>
      <c r="L59" s="17">
        <v>3</v>
      </c>
      <c r="M59" s="17">
        <v>4.8600000000000003</v>
      </c>
      <c r="N59" s="17" t="str">
        <f>IF(SalesData[[#This Row],[Profit]]&gt;0,"Profit","Loss")</f>
        <v>Profit</v>
      </c>
      <c r="P59" s="17"/>
    </row>
    <row r="60" spans="1:16" x14ac:dyDescent="0.25">
      <c r="A60" s="1">
        <v>41659</v>
      </c>
      <c r="B60" s="3">
        <f t="shared" si="0"/>
        <v>2014</v>
      </c>
      <c r="C60" s="3">
        <f t="shared" si="1"/>
        <v>1</v>
      </c>
      <c r="D60" t="s">
        <v>109</v>
      </c>
      <c r="E60" t="str">
        <f t="shared" si="2"/>
        <v>Xylona Preis20140120</v>
      </c>
      <c r="F60">
        <f>IF(COUNTIF($E$2:E60, E60) = 1, MAX($F$1:F59) + 1, INDEX($F$1:F59, MATCH(E60, $E$1:E59, 0)))</f>
        <v>22</v>
      </c>
      <c r="G60" t="s">
        <v>110</v>
      </c>
      <c r="H60" t="s">
        <v>11</v>
      </c>
      <c r="I60" t="s">
        <v>20</v>
      </c>
      <c r="J60" t="s">
        <v>118</v>
      </c>
      <c r="K60" s="17">
        <v>29.7</v>
      </c>
      <c r="L60" s="17">
        <v>5</v>
      </c>
      <c r="M60" s="17">
        <v>13.37</v>
      </c>
      <c r="N60" s="17" t="str">
        <f>IF(SalesData[[#This Row],[Profit]]&gt;0,"Profit","Loss")</f>
        <v>Profit</v>
      </c>
    </row>
    <row r="61" spans="1:16" x14ac:dyDescent="0.25">
      <c r="A61" s="1">
        <v>41659</v>
      </c>
      <c r="B61" s="3">
        <f t="shared" si="0"/>
        <v>2014</v>
      </c>
      <c r="C61" s="3">
        <f t="shared" si="1"/>
        <v>1</v>
      </c>
      <c r="D61" t="s">
        <v>119</v>
      </c>
      <c r="E61" t="str">
        <f t="shared" si="2"/>
        <v>Muhammed MacIntyre20140120</v>
      </c>
      <c r="F61">
        <f>IF(COUNTIF($E$2:E61, E61) = 1, MAX($F$1:F60) + 1, INDEX($F$1:F60, MATCH(E61, $E$1:E60, 0)))</f>
        <v>23</v>
      </c>
      <c r="G61" t="s">
        <v>120</v>
      </c>
      <c r="H61" t="s">
        <v>11</v>
      </c>
      <c r="I61" t="s">
        <v>20</v>
      </c>
      <c r="J61" t="s">
        <v>121</v>
      </c>
      <c r="K61" s="17">
        <v>67.19</v>
      </c>
      <c r="L61" s="17">
        <v>1</v>
      </c>
      <c r="M61" s="17">
        <v>-51.52</v>
      </c>
      <c r="N61" s="17" t="str">
        <f>IF(SalesData[[#This Row],[Profit]]&gt;0,"Profit","Loss")</f>
        <v>Loss</v>
      </c>
    </row>
    <row r="62" spans="1:16" x14ac:dyDescent="0.25">
      <c r="A62" s="1">
        <v>41660</v>
      </c>
      <c r="B62" s="3">
        <f t="shared" si="0"/>
        <v>2014</v>
      </c>
      <c r="C62" s="3">
        <f t="shared" si="1"/>
        <v>1</v>
      </c>
      <c r="D62" t="s">
        <v>122</v>
      </c>
      <c r="E62" t="str">
        <f t="shared" si="2"/>
        <v>Tom Boeckenhauer20140121</v>
      </c>
      <c r="F62">
        <f>IF(COUNTIF($E$2:E62, E62) = 1, MAX($F$1:F61) + 1, INDEX($F$1:F61, MATCH(E62, $E$1:E61, 0)))</f>
        <v>24</v>
      </c>
      <c r="G62" t="s">
        <v>123</v>
      </c>
      <c r="H62" t="s">
        <v>34</v>
      </c>
      <c r="I62" t="s">
        <v>47</v>
      </c>
      <c r="J62" t="s">
        <v>124</v>
      </c>
      <c r="K62" s="17">
        <v>25.25</v>
      </c>
      <c r="L62" s="17">
        <v>3</v>
      </c>
      <c r="M62" s="17">
        <v>4.0999999999999996</v>
      </c>
      <c r="N62" s="17" t="str">
        <f>IF(SalesData[[#This Row],[Profit]]&gt;0,"Profit","Loss")</f>
        <v>Profit</v>
      </c>
    </row>
    <row r="63" spans="1:16" x14ac:dyDescent="0.25">
      <c r="A63" s="1">
        <v>41662</v>
      </c>
      <c r="B63" s="3">
        <f t="shared" si="0"/>
        <v>2014</v>
      </c>
      <c r="C63" s="3">
        <f t="shared" si="1"/>
        <v>1</v>
      </c>
      <c r="D63" t="s">
        <v>125</v>
      </c>
      <c r="E63" t="str">
        <f t="shared" si="2"/>
        <v>Ionia McGrath20140123</v>
      </c>
      <c r="F63">
        <f>IF(COUNTIF($E$2:E63, E63) = 1, MAX($F$1:F62) + 1, INDEX($F$1:F62, MATCH(E63, $E$1:E62, 0)))</f>
        <v>25</v>
      </c>
      <c r="G63" t="s">
        <v>126</v>
      </c>
      <c r="H63" t="s">
        <v>11</v>
      </c>
      <c r="I63" t="s">
        <v>12</v>
      </c>
      <c r="J63" t="s">
        <v>127</v>
      </c>
      <c r="K63" s="17">
        <v>40.08</v>
      </c>
      <c r="L63" s="17">
        <v>6</v>
      </c>
      <c r="M63" s="17">
        <v>19.239999999999998</v>
      </c>
      <c r="N63" s="17" t="str">
        <f>IF(SalesData[[#This Row],[Profit]]&gt;0,"Profit","Loss")</f>
        <v>Profit</v>
      </c>
    </row>
    <row r="64" spans="1:16" x14ac:dyDescent="0.25">
      <c r="A64" s="1">
        <v>41662</v>
      </c>
      <c r="B64" s="3">
        <f t="shared" si="0"/>
        <v>2014</v>
      </c>
      <c r="C64" s="3">
        <f t="shared" si="1"/>
        <v>1</v>
      </c>
      <c r="D64" t="s">
        <v>128</v>
      </c>
      <c r="E64" t="str">
        <f t="shared" si="2"/>
        <v>Speros Goranitis20140123</v>
      </c>
      <c r="F64">
        <f>IF(COUNTIF($E$2:E64, E64) = 1, MAX($F$1:F63) + 1, INDEX($F$1:F63, MATCH(E64, $E$1:E63, 0)))</f>
        <v>26</v>
      </c>
      <c r="G64" t="s">
        <v>129</v>
      </c>
      <c r="H64" t="s">
        <v>11</v>
      </c>
      <c r="I64" t="s">
        <v>43</v>
      </c>
      <c r="J64" t="s">
        <v>130</v>
      </c>
      <c r="K64" s="17">
        <v>5.94</v>
      </c>
      <c r="L64" s="17">
        <v>3</v>
      </c>
      <c r="M64" s="17">
        <v>0</v>
      </c>
      <c r="N64" s="17" t="str">
        <f>IF(SalesData[[#This Row],[Profit]]&gt;0,"Profit","Loss")</f>
        <v>Loss</v>
      </c>
    </row>
    <row r="65" spans="1:15" x14ac:dyDescent="0.25">
      <c r="A65" s="1">
        <v>41665</v>
      </c>
      <c r="B65" s="3">
        <f t="shared" si="0"/>
        <v>2014</v>
      </c>
      <c r="C65" s="3">
        <f t="shared" si="1"/>
        <v>1</v>
      </c>
      <c r="D65" t="s">
        <v>131</v>
      </c>
      <c r="E65" t="str">
        <f t="shared" si="2"/>
        <v>Shirley Daniels20140126</v>
      </c>
      <c r="F65">
        <f>IF(COUNTIF($E$2:E65, E65) = 1, MAX($F$1:F64) + 1, INDEX($F$1:F64, MATCH(E65, $E$1:E64, 0)))</f>
        <v>27</v>
      </c>
      <c r="G65" t="s">
        <v>55</v>
      </c>
      <c r="H65" t="s">
        <v>34</v>
      </c>
      <c r="I65" t="s">
        <v>47</v>
      </c>
      <c r="J65" t="s">
        <v>132</v>
      </c>
      <c r="K65" s="17">
        <v>62.82</v>
      </c>
      <c r="L65" s="17">
        <v>3</v>
      </c>
      <c r="M65" s="17">
        <v>30.78</v>
      </c>
      <c r="N65" s="17" t="str">
        <f>IF(SalesData[[#This Row],[Profit]]&gt;0,"Profit","Loss")</f>
        <v>Profit</v>
      </c>
    </row>
    <row r="66" spans="1:15" x14ac:dyDescent="0.25">
      <c r="A66" s="1">
        <v>41665</v>
      </c>
      <c r="B66" s="3">
        <f t="shared" ref="B66:B129" si="3">YEAR(A66)</f>
        <v>2014</v>
      </c>
      <c r="C66" s="3">
        <f t="shared" ref="C66:C129" si="4">MONTH(A66)</f>
        <v>1</v>
      </c>
      <c r="D66" t="s">
        <v>131</v>
      </c>
      <c r="E66" t="str">
        <f t="shared" ref="E66:E129" si="5">D66 &amp; TEXT(A66, "yyyymmdd")</f>
        <v>Shirley Daniels20140126</v>
      </c>
      <c r="F66">
        <f>IF(COUNTIF($E$2:E66, E66) = 1, MAX($F$1:F65) + 1, INDEX($F$1:F65, MATCH(E66, $E$1:E65, 0)))</f>
        <v>27</v>
      </c>
      <c r="G66" t="s">
        <v>55</v>
      </c>
      <c r="H66" t="s">
        <v>11</v>
      </c>
      <c r="I66" t="s">
        <v>18</v>
      </c>
      <c r="J66" t="s">
        <v>133</v>
      </c>
      <c r="K66" s="17">
        <v>489.92</v>
      </c>
      <c r="L66" s="17">
        <v>8</v>
      </c>
      <c r="M66" s="17">
        <v>0</v>
      </c>
      <c r="N66" s="17" t="str">
        <f>IF(SalesData[[#This Row],[Profit]]&gt;0,"Profit","Loss")</f>
        <v>Loss</v>
      </c>
    </row>
    <row r="67" spans="1:15" x14ac:dyDescent="0.25">
      <c r="A67" s="1">
        <v>41665</v>
      </c>
      <c r="B67" s="3">
        <f t="shared" si="3"/>
        <v>2014</v>
      </c>
      <c r="C67" s="3">
        <f t="shared" si="4"/>
        <v>1</v>
      </c>
      <c r="D67" t="s">
        <v>131</v>
      </c>
      <c r="E67" t="str">
        <f t="shared" si="5"/>
        <v>Shirley Daniels20140126</v>
      </c>
      <c r="F67">
        <f>IF(COUNTIF($E$2:E67, E67) = 1, MAX($F$1:F66) + 1, INDEX($F$1:F66, MATCH(E67, $E$1:E66, 0)))</f>
        <v>27</v>
      </c>
      <c r="G67" t="s">
        <v>55</v>
      </c>
      <c r="H67" t="s">
        <v>11</v>
      </c>
      <c r="I67" t="s">
        <v>12</v>
      </c>
      <c r="J67" t="s">
        <v>134</v>
      </c>
      <c r="K67" s="17">
        <v>19.440000000000001</v>
      </c>
      <c r="L67" s="17">
        <v>3</v>
      </c>
      <c r="M67" s="17">
        <v>9.33</v>
      </c>
      <c r="N67" s="17" t="str">
        <f>IF(SalesData[[#This Row],[Profit]]&gt;0,"Profit","Loss")</f>
        <v>Profit</v>
      </c>
    </row>
    <row r="68" spans="1:15" x14ac:dyDescent="0.25">
      <c r="A68" s="1">
        <v>41665</v>
      </c>
      <c r="B68" s="3">
        <f t="shared" si="3"/>
        <v>2014</v>
      </c>
      <c r="C68" s="3">
        <f t="shared" si="4"/>
        <v>1</v>
      </c>
      <c r="D68" t="s">
        <v>131</v>
      </c>
      <c r="E68" t="str">
        <f t="shared" si="5"/>
        <v>Shirley Daniels20140126</v>
      </c>
      <c r="F68">
        <f>IF(COUNTIF($E$2:E68, E68) = 1, MAX($F$1:F67) + 1, INDEX($F$1:F67, MATCH(E68, $E$1:E67, 0)))</f>
        <v>27</v>
      </c>
      <c r="G68" t="s">
        <v>55</v>
      </c>
      <c r="H68" t="s">
        <v>11</v>
      </c>
      <c r="I68" t="s">
        <v>12</v>
      </c>
      <c r="J68" t="s">
        <v>135</v>
      </c>
      <c r="K68" s="17">
        <v>16.68</v>
      </c>
      <c r="L68" s="17">
        <v>2</v>
      </c>
      <c r="M68" s="17">
        <v>8.34</v>
      </c>
      <c r="N68" s="17" t="str">
        <f>IF(SalesData[[#This Row],[Profit]]&gt;0,"Profit","Loss")</f>
        <v>Profit</v>
      </c>
    </row>
    <row r="69" spans="1:15" x14ac:dyDescent="0.25">
      <c r="A69" s="1">
        <v>41665</v>
      </c>
      <c r="B69" s="3">
        <f t="shared" si="3"/>
        <v>2014</v>
      </c>
      <c r="C69" s="3">
        <f t="shared" si="4"/>
        <v>1</v>
      </c>
      <c r="D69" t="s">
        <v>131</v>
      </c>
      <c r="E69" t="str">
        <f t="shared" si="5"/>
        <v>Shirley Daniels20140126</v>
      </c>
      <c r="F69">
        <f>IF(COUNTIF($E$2:E69, E69) = 1, MAX($F$1:F68) + 1, INDEX($F$1:F68, MATCH(E69, $E$1:E68, 0)))</f>
        <v>27</v>
      </c>
      <c r="G69" t="s">
        <v>55</v>
      </c>
      <c r="H69" t="s">
        <v>39</v>
      </c>
      <c r="I69" t="s">
        <v>40</v>
      </c>
      <c r="J69" t="s">
        <v>136</v>
      </c>
      <c r="K69" s="17">
        <v>155.35</v>
      </c>
      <c r="L69" s="17">
        <v>13</v>
      </c>
      <c r="M69" s="17">
        <v>0</v>
      </c>
      <c r="N69" s="17" t="str">
        <f>IF(SalesData[[#This Row],[Profit]]&gt;0,"Profit","Loss")</f>
        <v>Loss</v>
      </c>
    </row>
    <row r="70" spans="1:15" x14ac:dyDescent="0.25">
      <c r="A70" s="1">
        <v>41665</v>
      </c>
      <c r="B70" s="3">
        <f t="shared" si="3"/>
        <v>2014</v>
      </c>
      <c r="C70" s="3">
        <f t="shared" si="4"/>
        <v>1</v>
      </c>
      <c r="D70" t="s">
        <v>131</v>
      </c>
      <c r="E70" t="str">
        <f t="shared" si="5"/>
        <v>Shirley Daniels20140126</v>
      </c>
      <c r="F70">
        <f>IF(COUNTIF($E$2:E70, E70) = 1, MAX($F$1:F69) + 1, INDEX($F$1:F69, MATCH(E70, $E$1:E69, 0)))</f>
        <v>27</v>
      </c>
      <c r="G70" t="s">
        <v>55</v>
      </c>
      <c r="H70" t="s">
        <v>34</v>
      </c>
      <c r="I70" t="s">
        <v>47</v>
      </c>
      <c r="J70" t="s">
        <v>137</v>
      </c>
      <c r="K70" s="17">
        <v>12.42</v>
      </c>
      <c r="L70" s="17">
        <v>3</v>
      </c>
      <c r="M70" s="17">
        <v>4.47</v>
      </c>
      <c r="N70" s="17" t="str">
        <f>IF(SalesData[[#This Row],[Profit]]&gt;0,"Profit","Loss")</f>
        <v>Profit</v>
      </c>
    </row>
    <row r="71" spans="1:15" x14ac:dyDescent="0.25">
      <c r="A71" s="1">
        <v>41665</v>
      </c>
      <c r="B71" s="3">
        <f t="shared" si="3"/>
        <v>2014</v>
      </c>
      <c r="C71" s="3">
        <f t="shared" si="4"/>
        <v>1</v>
      </c>
      <c r="D71" t="s">
        <v>131</v>
      </c>
      <c r="E71" t="str">
        <f t="shared" si="5"/>
        <v>Shirley Daniels20140126</v>
      </c>
      <c r="F71">
        <f>IF(COUNTIF($E$2:E71, E71) = 1, MAX($F$1:F70) + 1, INDEX($F$1:F70, MATCH(E71, $E$1:E70, 0)))</f>
        <v>27</v>
      </c>
      <c r="G71" t="s">
        <v>55</v>
      </c>
      <c r="H71" t="s">
        <v>39</v>
      </c>
      <c r="I71" t="s">
        <v>40</v>
      </c>
      <c r="J71" t="s">
        <v>138</v>
      </c>
      <c r="K71" s="17">
        <v>187.98</v>
      </c>
      <c r="L71" s="17">
        <v>2</v>
      </c>
      <c r="M71" s="17">
        <v>52.63</v>
      </c>
      <c r="N71" s="17" t="str">
        <f>IF(SalesData[[#This Row],[Profit]]&gt;0,"Profit","Loss")</f>
        <v>Profit</v>
      </c>
    </row>
    <row r="72" spans="1:15" x14ac:dyDescent="0.25">
      <c r="A72" s="1">
        <v>41665</v>
      </c>
      <c r="B72" s="3">
        <f t="shared" si="3"/>
        <v>2014</v>
      </c>
      <c r="C72" s="3">
        <f t="shared" si="4"/>
        <v>1</v>
      </c>
      <c r="D72" t="s">
        <v>139</v>
      </c>
      <c r="E72" t="str">
        <f t="shared" si="5"/>
        <v>Carol Adams20140126</v>
      </c>
      <c r="F72">
        <f>IF(COUNTIF($E$2:E72, E72) = 1, MAX($F$1:F71) + 1, INDEX($F$1:F71, MATCH(E72, $E$1:E71, 0)))</f>
        <v>28</v>
      </c>
      <c r="G72" t="s">
        <v>140</v>
      </c>
      <c r="H72" t="s">
        <v>11</v>
      </c>
      <c r="I72" t="s">
        <v>20</v>
      </c>
      <c r="J72" t="s">
        <v>141</v>
      </c>
      <c r="K72" s="17">
        <v>10.68</v>
      </c>
      <c r="L72" s="17">
        <v>2</v>
      </c>
      <c r="M72" s="17">
        <v>5.0199999999999996</v>
      </c>
      <c r="N72" s="17" t="str">
        <f>IF(SalesData[[#This Row],[Profit]]&gt;0,"Profit","Loss")</f>
        <v>Profit</v>
      </c>
    </row>
    <row r="73" spans="1:15" x14ac:dyDescent="0.25">
      <c r="A73" s="1">
        <v>41665</v>
      </c>
      <c r="B73" s="3">
        <f t="shared" si="3"/>
        <v>2014</v>
      </c>
      <c r="C73" s="3">
        <f t="shared" si="4"/>
        <v>1</v>
      </c>
      <c r="D73" t="s">
        <v>139</v>
      </c>
      <c r="E73" t="str">
        <f t="shared" si="5"/>
        <v>Carol Adams20140126</v>
      </c>
      <c r="F73">
        <f>IF(COUNTIF($E$2:E73, E73) = 1, MAX($F$1:F72) + 1, INDEX($F$1:F72, MATCH(E73, $E$1:E72, 0)))</f>
        <v>28</v>
      </c>
      <c r="G73" t="s">
        <v>140</v>
      </c>
      <c r="H73" t="s">
        <v>34</v>
      </c>
      <c r="I73" t="s">
        <v>74</v>
      </c>
      <c r="J73" t="s">
        <v>142</v>
      </c>
      <c r="K73" s="17">
        <v>141.96</v>
      </c>
      <c r="L73" s="17">
        <v>2</v>
      </c>
      <c r="M73" s="17">
        <v>39.75</v>
      </c>
      <c r="N73" s="17" t="str">
        <f>IF(SalesData[[#This Row],[Profit]]&gt;0,"Profit","Loss")</f>
        <v>Profit</v>
      </c>
      <c r="O73" s="17"/>
    </row>
    <row r="74" spans="1:15" x14ac:dyDescent="0.25">
      <c r="A74" s="1">
        <v>41666</v>
      </c>
      <c r="B74" s="3">
        <f t="shared" si="3"/>
        <v>2014</v>
      </c>
      <c r="C74" s="3">
        <f t="shared" si="4"/>
        <v>1</v>
      </c>
      <c r="D74" t="s">
        <v>143</v>
      </c>
      <c r="E74" t="str">
        <f t="shared" si="5"/>
        <v>Ed Jacobs20140127</v>
      </c>
      <c r="F74">
        <f>IF(COUNTIF($E$2:E74, E74) = 1, MAX($F$1:F73) + 1, INDEX($F$1:F73, MATCH(E74, $E$1:E73, 0)))</f>
        <v>29</v>
      </c>
      <c r="G74" t="s">
        <v>27</v>
      </c>
      <c r="H74" t="s">
        <v>11</v>
      </c>
      <c r="I74" t="s">
        <v>18</v>
      </c>
      <c r="J74" t="s">
        <v>144</v>
      </c>
      <c r="K74" s="17">
        <v>57.23</v>
      </c>
      <c r="L74" s="17">
        <v>1</v>
      </c>
      <c r="M74" s="17">
        <v>14.31</v>
      </c>
      <c r="N74" s="17" t="str">
        <f>IF(SalesData[[#This Row],[Profit]]&gt;0,"Profit","Loss")</f>
        <v>Profit</v>
      </c>
    </row>
    <row r="75" spans="1:15" x14ac:dyDescent="0.25">
      <c r="A75" s="1">
        <v>41666</v>
      </c>
      <c r="B75" s="3">
        <f t="shared" si="3"/>
        <v>2014</v>
      </c>
      <c r="C75" s="3">
        <f t="shared" si="4"/>
        <v>1</v>
      </c>
      <c r="D75" t="s">
        <v>143</v>
      </c>
      <c r="E75" t="str">
        <f t="shared" si="5"/>
        <v>Ed Jacobs20140127</v>
      </c>
      <c r="F75">
        <f>IF(COUNTIF($E$2:E75, E75) = 1, MAX($F$1:F74) + 1, INDEX($F$1:F74, MATCH(E75, $E$1:E74, 0)))</f>
        <v>29</v>
      </c>
      <c r="G75" t="s">
        <v>27</v>
      </c>
      <c r="H75" t="s">
        <v>34</v>
      </c>
      <c r="I75" t="s">
        <v>145</v>
      </c>
      <c r="J75" t="s">
        <v>146</v>
      </c>
      <c r="K75" s="17">
        <v>333</v>
      </c>
      <c r="L75" s="17">
        <v>3</v>
      </c>
      <c r="M75" s="17">
        <v>-16.649999999999999</v>
      </c>
      <c r="N75" s="17" t="str">
        <f>IF(SalesData[[#This Row],[Profit]]&gt;0,"Profit","Loss")</f>
        <v>Loss</v>
      </c>
    </row>
    <row r="76" spans="1:15" x14ac:dyDescent="0.25">
      <c r="A76" s="1">
        <v>41666</v>
      </c>
      <c r="B76" s="3">
        <f t="shared" si="3"/>
        <v>2014</v>
      </c>
      <c r="C76" s="3">
        <f t="shared" si="4"/>
        <v>1</v>
      </c>
      <c r="D76" t="s">
        <v>143</v>
      </c>
      <c r="E76" t="str">
        <f t="shared" si="5"/>
        <v>Ed Jacobs20140127</v>
      </c>
      <c r="F76">
        <f>IF(COUNTIF($E$2:E76, E76) = 1, MAX($F$1:F75) + 1, INDEX($F$1:F75, MATCH(E76, $E$1:E75, 0)))</f>
        <v>29</v>
      </c>
      <c r="G76" t="s">
        <v>27</v>
      </c>
      <c r="H76" t="s">
        <v>11</v>
      </c>
      <c r="I76" t="s">
        <v>24</v>
      </c>
      <c r="J76" t="s">
        <v>147</v>
      </c>
      <c r="K76" s="17">
        <v>36.44</v>
      </c>
      <c r="L76" s="17">
        <v>4</v>
      </c>
      <c r="M76" s="17">
        <v>12.03</v>
      </c>
      <c r="N76" s="17" t="str">
        <f>IF(SalesData[[#This Row],[Profit]]&gt;0,"Profit","Loss")</f>
        <v>Profit</v>
      </c>
    </row>
    <row r="77" spans="1:15" x14ac:dyDescent="0.25">
      <c r="A77" s="1">
        <v>41667</v>
      </c>
      <c r="B77" s="3">
        <f t="shared" si="3"/>
        <v>2014</v>
      </c>
      <c r="C77" s="3">
        <f t="shared" si="4"/>
        <v>1</v>
      </c>
      <c r="D77" t="s">
        <v>148</v>
      </c>
      <c r="E77" t="str">
        <f t="shared" si="5"/>
        <v>Jasper Cacioppo20140128</v>
      </c>
      <c r="F77">
        <f>IF(COUNTIF($E$2:E77, E77) = 1, MAX($F$1:F76) + 1, INDEX($F$1:F76, MATCH(E77, $E$1:E76, 0)))</f>
        <v>30</v>
      </c>
      <c r="G77" t="s">
        <v>149</v>
      </c>
      <c r="H77" t="s">
        <v>11</v>
      </c>
      <c r="I77" t="s">
        <v>20</v>
      </c>
      <c r="J77" t="s">
        <v>150</v>
      </c>
      <c r="K77" s="17">
        <v>3.93</v>
      </c>
      <c r="L77" s="17">
        <v>1</v>
      </c>
      <c r="M77" s="17">
        <v>1.33</v>
      </c>
      <c r="N77" s="17" t="str">
        <f>IF(SalesData[[#This Row],[Profit]]&gt;0,"Profit","Loss")</f>
        <v>Profit</v>
      </c>
    </row>
    <row r="78" spans="1:15" x14ac:dyDescent="0.25">
      <c r="A78" s="1">
        <v>41669</v>
      </c>
      <c r="B78" s="3">
        <f t="shared" si="3"/>
        <v>2014</v>
      </c>
      <c r="C78" s="3">
        <f t="shared" si="4"/>
        <v>1</v>
      </c>
      <c r="D78" t="s">
        <v>151</v>
      </c>
      <c r="E78" t="str">
        <f t="shared" si="5"/>
        <v>Mike Vittorini20140130</v>
      </c>
      <c r="F78">
        <f>IF(COUNTIF($E$2:E78, E78) = 1, MAX($F$1:F77) + 1, INDEX($F$1:F77, MATCH(E78, $E$1:E77, 0)))</f>
        <v>31</v>
      </c>
      <c r="G78" t="s">
        <v>110</v>
      </c>
      <c r="H78" t="s">
        <v>11</v>
      </c>
      <c r="I78" t="s">
        <v>12</v>
      </c>
      <c r="J78" t="s">
        <v>152</v>
      </c>
      <c r="K78" s="17">
        <v>10.56</v>
      </c>
      <c r="L78" s="17">
        <v>2</v>
      </c>
      <c r="M78" s="17">
        <v>4.75</v>
      </c>
      <c r="N78" s="17" t="str">
        <f>IF(SalesData[[#This Row],[Profit]]&gt;0,"Profit","Loss")</f>
        <v>Profit</v>
      </c>
    </row>
    <row r="79" spans="1:15" x14ac:dyDescent="0.25">
      <c r="A79" s="1">
        <v>41669</v>
      </c>
      <c r="B79" s="3">
        <f t="shared" si="3"/>
        <v>2014</v>
      </c>
      <c r="C79" s="3">
        <f t="shared" si="4"/>
        <v>1</v>
      </c>
      <c r="D79" t="s">
        <v>151</v>
      </c>
      <c r="E79" t="str">
        <f t="shared" si="5"/>
        <v>Mike Vittorini20140130</v>
      </c>
      <c r="F79">
        <f>IF(COUNTIF($E$2:E79, E79) = 1, MAX($F$1:F78) + 1, INDEX($F$1:F78, MATCH(E79, $E$1:E78, 0)))</f>
        <v>31</v>
      </c>
      <c r="G79" t="s">
        <v>110</v>
      </c>
      <c r="H79" t="s">
        <v>11</v>
      </c>
      <c r="I79" t="s">
        <v>18</v>
      </c>
      <c r="J79" t="s">
        <v>153</v>
      </c>
      <c r="K79" s="17">
        <v>229.94</v>
      </c>
      <c r="L79" s="17">
        <v>2</v>
      </c>
      <c r="M79" s="17">
        <v>6.9</v>
      </c>
      <c r="N79" s="17" t="str">
        <f>IF(SalesData[[#This Row],[Profit]]&gt;0,"Profit","Loss")</f>
        <v>Profit</v>
      </c>
    </row>
    <row r="80" spans="1:15" x14ac:dyDescent="0.25">
      <c r="A80" s="1">
        <v>41670</v>
      </c>
      <c r="B80" s="3">
        <f t="shared" si="3"/>
        <v>2014</v>
      </c>
      <c r="C80" s="3">
        <f t="shared" si="4"/>
        <v>1</v>
      </c>
      <c r="D80" t="s">
        <v>154</v>
      </c>
      <c r="E80" t="str">
        <f t="shared" si="5"/>
        <v>Liz Carlisle20140131</v>
      </c>
      <c r="F80">
        <f>IF(COUNTIF($E$2:E80, E80) = 1, MAX($F$1:F79) + 1, INDEX($F$1:F79, MATCH(E80, $E$1:E79, 0)))</f>
        <v>32</v>
      </c>
      <c r="G80" t="s">
        <v>27</v>
      </c>
      <c r="H80" t="s">
        <v>34</v>
      </c>
      <c r="I80" t="s">
        <v>74</v>
      </c>
      <c r="J80" t="s">
        <v>155</v>
      </c>
      <c r="K80" s="17">
        <v>290.67</v>
      </c>
      <c r="L80" s="17">
        <v>2</v>
      </c>
      <c r="M80" s="17">
        <v>3.42</v>
      </c>
      <c r="N80" s="17" t="str">
        <f>IF(SalesData[[#This Row],[Profit]]&gt;0,"Profit","Loss")</f>
        <v>Profit</v>
      </c>
    </row>
    <row r="81" spans="1:14" x14ac:dyDescent="0.25">
      <c r="A81" s="1">
        <v>41671</v>
      </c>
      <c r="B81" s="3">
        <f t="shared" si="3"/>
        <v>2014</v>
      </c>
      <c r="C81" s="3">
        <f t="shared" si="4"/>
        <v>2</v>
      </c>
      <c r="D81" t="s">
        <v>156</v>
      </c>
      <c r="E81" t="str">
        <f t="shared" si="5"/>
        <v>Bradley Drucker20140201</v>
      </c>
      <c r="F81">
        <f>IF(COUNTIF($E$2:E81, E81) = 1, MAX($F$1:F80) + 1, INDEX($F$1:F80, MATCH(E81, $E$1:E80, 0)))</f>
        <v>33</v>
      </c>
      <c r="G81" t="s">
        <v>157</v>
      </c>
      <c r="H81" t="s">
        <v>39</v>
      </c>
      <c r="I81" t="s">
        <v>52</v>
      </c>
      <c r="J81" t="s">
        <v>158</v>
      </c>
      <c r="K81" s="17">
        <v>468.9</v>
      </c>
      <c r="L81" s="17">
        <v>6</v>
      </c>
      <c r="M81" s="17">
        <v>206.32</v>
      </c>
      <c r="N81" s="17" t="str">
        <f>IF(SalesData[[#This Row],[Profit]]&gt;0,"Profit","Loss")</f>
        <v>Profit</v>
      </c>
    </row>
    <row r="82" spans="1:14" x14ac:dyDescent="0.25">
      <c r="A82" s="1">
        <v>41672</v>
      </c>
      <c r="B82" s="3">
        <f t="shared" si="3"/>
        <v>2014</v>
      </c>
      <c r="C82" s="3">
        <f t="shared" si="4"/>
        <v>2</v>
      </c>
      <c r="D82" t="s">
        <v>159</v>
      </c>
      <c r="E82" t="str">
        <f t="shared" si="5"/>
        <v>Cynthia Delaney20140202</v>
      </c>
      <c r="F82">
        <f>IF(COUNTIF($E$2:E82, E82) = 1, MAX($F$1:F81) + 1, INDEX($F$1:F81, MATCH(E82, $E$1:E81, 0)))</f>
        <v>34</v>
      </c>
      <c r="G82" t="s">
        <v>27</v>
      </c>
      <c r="H82" t="s">
        <v>11</v>
      </c>
      <c r="I82" t="s">
        <v>43</v>
      </c>
      <c r="J82" t="s">
        <v>160</v>
      </c>
      <c r="K82" s="17">
        <v>12.35</v>
      </c>
      <c r="L82" s="17">
        <v>5</v>
      </c>
      <c r="M82" s="17">
        <v>5.8</v>
      </c>
      <c r="N82" s="17" t="str">
        <f>IF(SalesData[[#This Row],[Profit]]&gt;0,"Profit","Loss")</f>
        <v>Profit</v>
      </c>
    </row>
    <row r="83" spans="1:14" x14ac:dyDescent="0.25">
      <c r="A83" s="1">
        <v>41672</v>
      </c>
      <c r="B83" s="3">
        <f t="shared" si="3"/>
        <v>2014</v>
      </c>
      <c r="C83" s="3">
        <f t="shared" si="4"/>
        <v>2</v>
      </c>
      <c r="D83" t="s">
        <v>161</v>
      </c>
      <c r="E83" t="str">
        <f t="shared" si="5"/>
        <v>Eric Barreto20140202</v>
      </c>
      <c r="F83">
        <f>IF(COUNTIF($E$2:E83, E83) = 1, MAX($F$1:F82) + 1, INDEX($F$1:F82, MATCH(E83, $E$1:E82, 0)))</f>
        <v>35</v>
      </c>
      <c r="G83" t="s">
        <v>123</v>
      </c>
      <c r="H83" t="s">
        <v>11</v>
      </c>
      <c r="I83" t="s">
        <v>20</v>
      </c>
      <c r="J83" t="s">
        <v>162</v>
      </c>
      <c r="K83" s="17">
        <v>18.34</v>
      </c>
      <c r="L83" s="17">
        <v>2</v>
      </c>
      <c r="M83" s="17">
        <v>-12.22</v>
      </c>
      <c r="N83" s="17" t="str">
        <f>IF(SalesData[[#This Row],[Profit]]&gt;0,"Profit","Loss")</f>
        <v>Loss</v>
      </c>
    </row>
    <row r="84" spans="1:14" x14ac:dyDescent="0.25">
      <c r="A84" s="1">
        <v>41672</v>
      </c>
      <c r="B84" s="3">
        <f t="shared" si="3"/>
        <v>2014</v>
      </c>
      <c r="C84" s="3">
        <f t="shared" si="4"/>
        <v>2</v>
      </c>
      <c r="D84" t="s">
        <v>161</v>
      </c>
      <c r="E84" t="str">
        <f t="shared" si="5"/>
        <v>Eric Barreto20140202</v>
      </c>
      <c r="F84">
        <f>IF(COUNTIF($E$2:E84, E84) = 1, MAX($F$1:F83) + 1, INDEX($F$1:F83, MATCH(E84, $E$1:E83, 0)))</f>
        <v>35</v>
      </c>
      <c r="G84" t="s">
        <v>123</v>
      </c>
      <c r="H84" t="s">
        <v>39</v>
      </c>
      <c r="I84" t="s">
        <v>40</v>
      </c>
      <c r="J84" t="s">
        <v>163</v>
      </c>
      <c r="K84" s="17">
        <v>180.96</v>
      </c>
      <c r="L84" s="17">
        <v>5</v>
      </c>
      <c r="M84" s="17">
        <v>13.57</v>
      </c>
      <c r="N84" s="17" t="str">
        <f>IF(SalesData[[#This Row],[Profit]]&gt;0,"Profit","Loss")</f>
        <v>Profit</v>
      </c>
    </row>
    <row r="85" spans="1:14" x14ac:dyDescent="0.25">
      <c r="A85" s="1">
        <v>41673</v>
      </c>
      <c r="B85" s="3">
        <f t="shared" si="3"/>
        <v>2014</v>
      </c>
      <c r="C85" s="3">
        <f t="shared" si="4"/>
        <v>2</v>
      </c>
      <c r="D85" t="s">
        <v>122</v>
      </c>
      <c r="E85" t="str">
        <f t="shared" si="5"/>
        <v>Tom Boeckenhauer20140203</v>
      </c>
      <c r="F85">
        <f>IF(COUNTIF($E$2:E85, E85) = 1, MAX($F$1:F84) + 1, INDEX($F$1:F84, MATCH(E85, $E$1:E84, 0)))</f>
        <v>36</v>
      </c>
      <c r="G85" t="s">
        <v>164</v>
      </c>
      <c r="H85" t="s">
        <v>11</v>
      </c>
      <c r="I85" t="s">
        <v>20</v>
      </c>
      <c r="J85" t="s">
        <v>165</v>
      </c>
      <c r="K85" s="17">
        <v>83.84</v>
      </c>
      <c r="L85" s="17">
        <v>2</v>
      </c>
      <c r="M85" s="17">
        <v>27.25</v>
      </c>
      <c r="N85" s="17" t="str">
        <f>IF(SalesData[[#This Row],[Profit]]&gt;0,"Profit","Loss")</f>
        <v>Profit</v>
      </c>
    </row>
    <row r="86" spans="1:14" x14ac:dyDescent="0.25">
      <c r="A86" s="1">
        <v>41673</v>
      </c>
      <c r="B86" s="3">
        <f t="shared" si="3"/>
        <v>2014</v>
      </c>
      <c r="C86" s="3">
        <f t="shared" si="4"/>
        <v>2</v>
      </c>
      <c r="D86" t="s">
        <v>122</v>
      </c>
      <c r="E86" t="str">
        <f t="shared" si="5"/>
        <v>Tom Boeckenhauer20140203</v>
      </c>
      <c r="F86">
        <f>IF(COUNTIF($E$2:E86, E86) = 1, MAX($F$1:F85) + 1, INDEX($F$1:F85, MATCH(E86, $E$1:E85, 0)))</f>
        <v>36</v>
      </c>
      <c r="G86" t="s">
        <v>164</v>
      </c>
      <c r="H86" t="s">
        <v>11</v>
      </c>
      <c r="I86" t="s">
        <v>20</v>
      </c>
      <c r="J86" t="s">
        <v>166</v>
      </c>
      <c r="K86" s="17">
        <v>13.27</v>
      </c>
      <c r="L86" s="17">
        <v>3</v>
      </c>
      <c r="M86" s="17">
        <v>4.3099999999999996</v>
      </c>
      <c r="N86" s="17" t="str">
        <f>IF(SalesData[[#This Row],[Profit]]&gt;0,"Profit","Loss")</f>
        <v>Profit</v>
      </c>
    </row>
    <row r="87" spans="1:14" x14ac:dyDescent="0.25">
      <c r="A87" s="1">
        <v>41674</v>
      </c>
      <c r="B87" s="3">
        <f t="shared" si="3"/>
        <v>2014</v>
      </c>
      <c r="C87" s="3">
        <f t="shared" si="4"/>
        <v>2</v>
      </c>
      <c r="D87" t="s">
        <v>167</v>
      </c>
      <c r="E87" t="str">
        <f t="shared" si="5"/>
        <v>Deborah Brumfield20140204</v>
      </c>
      <c r="F87">
        <f>IF(COUNTIF($E$2:E87, E87) = 1, MAX($F$1:F86) + 1, INDEX($F$1:F86, MATCH(E87, $E$1:E86, 0)))</f>
        <v>37</v>
      </c>
      <c r="G87" t="s">
        <v>27</v>
      </c>
      <c r="H87" t="s">
        <v>11</v>
      </c>
      <c r="I87" t="s">
        <v>20</v>
      </c>
      <c r="J87" t="s">
        <v>168</v>
      </c>
      <c r="K87" s="17">
        <v>82.9</v>
      </c>
      <c r="L87" s="17">
        <v>3</v>
      </c>
      <c r="M87" s="17">
        <v>29.01</v>
      </c>
      <c r="N87" s="17" t="str">
        <f>IF(SalesData[[#This Row],[Profit]]&gt;0,"Profit","Loss")</f>
        <v>Profit</v>
      </c>
    </row>
    <row r="88" spans="1:14" x14ac:dyDescent="0.25">
      <c r="A88" s="1">
        <v>41674</v>
      </c>
      <c r="B88" s="3">
        <f t="shared" si="3"/>
        <v>2014</v>
      </c>
      <c r="C88" s="3">
        <f t="shared" si="4"/>
        <v>2</v>
      </c>
      <c r="D88" t="s">
        <v>167</v>
      </c>
      <c r="E88" t="str">
        <f t="shared" si="5"/>
        <v>Deborah Brumfield20140204</v>
      </c>
      <c r="F88">
        <f>IF(COUNTIF($E$2:E88, E88) = 1, MAX($F$1:F87) + 1, INDEX($F$1:F87, MATCH(E88, $E$1:E87, 0)))</f>
        <v>37</v>
      </c>
      <c r="G88" t="s">
        <v>27</v>
      </c>
      <c r="H88" t="s">
        <v>11</v>
      </c>
      <c r="I88" t="s">
        <v>12</v>
      </c>
      <c r="J88" t="s">
        <v>169</v>
      </c>
      <c r="K88" s="17">
        <v>34.24</v>
      </c>
      <c r="L88" s="17">
        <v>4</v>
      </c>
      <c r="M88" s="17">
        <v>16.09</v>
      </c>
      <c r="N88" s="17" t="str">
        <f>IF(SalesData[[#This Row],[Profit]]&gt;0,"Profit","Loss")</f>
        <v>Profit</v>
      </c>
    </row>
    <row r="89" spans="1:14" x14ac:dyDescent="0.25">
      <c r="A89" s="1">
        <v>41674</v>
      </c>
      <c r="B89" s="3">
        <f t="shared" si="3"/>
        <v>2014</v>
      </c>
      <c r="C89" s="3">
        <f t="shared" si="4"/>
        <v>2</v>
      </c>
      <c r="D89" t="s">
        <v>170</v>
      </c>
      <c r="E89" t="str">
        <f t="shared" si="5"/>
        <v>Mark Haberlin20140204</v>
      </c>
      <c r="F89">
        <f>IF(COUNTIF($E$2:E89, E89) = 1, MAX($F$1:F88) + 1, INDEX($F$1:F88, MATCH(E89, $E$1:E88, 0)))</f>
        <v>38</v>
      </c>
      <c r="G89" t="s">
        <v>27</v>
      </c>
      <c r="H89" t="s">
        <v>11</v>
      </c>
      <c r="I89" t="s">
        <v>20</v>
      </c>
      <c r="J89" t="s">
        <v>96</v>
      </c>
      <c r="K89" s="17">
        <v>17.25</v>
      </c>
      <c r="L89" s="17">
        <v>2</v>
      </c>
      <c r="M89" s="17">
        <v>6.04</v>
      </c>
      <c r="N89" s="17" t="str">
        <f>IF(SalesData[[#This Row],[Profit]]&gt;0,"Profit","Loss")</f>
        <v>Profit</v>
      </c>
    </row>
    <row r="90" spans="1:14" x14ac:dyDescent="0.25">
      <c r="A90" s="1">
        <v>41676</v>
      </c>
      <c r="B90" s="3">
        <f t="shared" si="3"/>
        <v>2014</v>
      </c>
      <c r="C90" s="3">
        <f t="shared" si="4"/>
        <v>2</v>
      </c>
      <c r="D90" t="s">
        <v>171</v>
      </c>
      <c r="E90" t="str">
        <f t="shared" si="5"/>
        <v>Neil Ducich20140206</v>
      </c>
      <c r="F90">
        <f>IF(COUNTIF($E$2:E90, E90) = 1, MAX($F$1:F89) + 1, INDEX($F$1:F89, MATCH(E90, $E$1:E89, 0)))</f>
        <v>39</v>
      </c>
      <c r="G90" t="s">
        <v>55</v>
      </c>
      <c r="H90" t="s">
        <v>11</v>
      </c>
      <c r="I90" t="s">
        <v>16</v>
      </c>
      <c r="J90" t="s">
        <v>172</v>
      </c>
      <c r="K90" s="17">
        <v>15</v>
      </c>
      <c r="L90" s="17">
        <v>4</v>
      </c>
      <c r="M90" s="17">
        <v>7.2</v>
      </c>
      <c r="N90" s="17" t="str">
        <f>IF(SalesData[[#This Row],[Profit]]&gt;0,"Profit","Loss")</f>
        <v>Profit</v>
      </c>
    </row>
    <row r="91" spans="1:14" x14ac:dyDescent="0.25">
      <c r="A91" s="1">
        <v>41676</v>
      </c>
      <c r="B91" s="3">
        <f t="shared" si="3"/>
        <v>2014</v>
      </c>
      <c r="C91" s="3">
        <f t="shared" si="4"/>
        <v>2</v>
      </c>
      <c r="D91" t="s">
        <v>171</v>
      </c>
      <c r="E91" t="str">
        <f t="shared" si="5"/>
        <v>Neil Ducich20140206</v>
      </c>
      <c r="F91">
        <f>IF(COUNTIF($E$2:E91, E91) = 1, MAX($F$1:F90) + 1, INDEX($F$1:F90, MATCH(E91, $E$1:E90, 0)))</f>
        <v>39</v>
      </c>
      <c r="G91" t="s">
        <v>55</v>
      </c>
      <c r="H91" t="s">
        <v>39</v>
      </c>
      <c r="I91" t="s">
        <v>40</v>
      </c>
      <c r="J91" t="s">
        <v>173</v>
      </c>
      <c r="K91" s="17">
        <v>161.61000000000001</v>
      </c>
      <c r="L91" s="17">
        <v>1</v>
      </c>
      <c r="M91" s="17">
        <v>42.02</v>
      </c>
      <c r="N91" s="17" t="str">
        <f>IF(SalesData[[#This Row],[Profit]]&gt;0,"Profit","Loss")</f>
        <v>Profit</v>
      </c>
    </row>
    <row r="92" spans="1:14" x14ac:dyDescent="0.25">
      <c r="A92" s="1">
        <v>41676</v>
      </c>
      <c r="B92" s="3">
        <f t="shared" si="3"/>
        <v>2014</v>
      </c>
      <c r="C92" s="3">
        <f t="shared" si="4"/>
        <v>2</v>
      </c>
      <c r="D92" t="s">
        <v>171</v>
      </c>
      <c r="E92" t="str">
        <f t="shared" si="5"/>
        <v>Neil Ducich20140206</v>
      </c>
      <c r="F92">
        <f>IF(COUNTIF($E$2:E92, E92) = 1, MAX($F$1:F91) + 1, INDEX($F$1:F91, MATCH(E92, $E$1:E91, 0)))</f>
        <v>39</v>
      </c>
      <c r="G92" t="s">
        <v>55</v>
      </c>
      <c r="H92" t="s">
        <v>39</v>
      </c>
      <c r="I92" t="s">
        <v>40</v>
      </c>
      <c r="J92" t="s">
        <v>174</v>
      </c>
      <c r="K92" s="17">
        <v>144.94999999999999</v>
      </c>
      <c r="L92" s="17">
        <v>5</v>
      </c>
      <c r="M92" s="17">
        <v>42.04</v>
      </c>
      <c r="N92" s="17" t="str">
        <f>IF(SalesData[[#This Row],[Profit]]&gt;0,"Profit","Loss")</f>
        <v>Profit</v>
      </c>
    </row>
    <row r="93" spans="1:14" x14ac:dyDescent="0.25">
      <c r="A93" s="1">
        <v>41676</v>
      </c>
      <c r="B93" s="3">
        <f t="shared" si="3"/>
        <v>2014</v>
      </c>
      <c r="C93" s="3">
        <f t="shared" si="4"/>
        <v>2</v>
      </c>
      <c r="D93" t="s">
        <v>85</v>
      </c>
      <c r="E93" t="str">
        <f t="shared" si="5"/>
        <v>Delfina Latchford20140206</v>
      </c>
      <c r="F93">
        <f>IF(COUNTIF($E$2:E93, E93) = 1, MAX($F$1:F92) + 1, INDEX($F$1:F92, MATCH(E93, $E$1:E92, 0)))</f>
        <v>40</v>
      </c>
      <c r="G93" t="s">
        <v>15</v>
      </c>
      <c r="H93" t="s">
        <v>11</v>
      </c>
      <c r="I93" t="s">
        <v>20</v>
      </c>
      <c r="J93" t="s">
        <v>175</v>
      </c>
      <c r="K93" s="17">
        <v>8.9499999999999993</v>
      </c>
      <c r="L93" s="17">
        <v>2</v>
      </c>
      <c r="M93" s="17">
        <v>-14.77</v>
      </c>
      <c r="N93" s="17" t="str">
        <f>IF(SalesData[[#This Row],[Profit]]&gt;0,"Profit","Loss")</f>
        <v>Loss</v>
      </c>
    </row>
    <row r="94" spans="1:14" x14ac:dyDescent="0.25">
      <c r="A94" s="1">
        <v>41677</v>
      </c>
      <c r="B94" s="3">
        <f t="shared" si="3"/>
        <v>2014</v>
      </c>
      <c r="C94" s="3">
        <f t="shared" si="4"/>
        <v>2</v>
      </c>
      <c r="D94" t="s">
        <v>176</v>
      </c>
      <c r="E94" t="str">
        <f t="shared" si="5"/>
        <v>Cyma Kinney20140207</v>
      </c>
      <c r="F94">
        <f>IF(COUNTIF($E$2:E94, E94) = 1, MAX($F$1:F93) + 1, INDEX($F$1:F93, MATCH(E94, $E$1:E93, 0)))</f>
        <v>41</v>
      </c>
      <c r="G94" t="s">
        <v>177</v>
      </c>
      <c r="H94" t="s">
        <v>39</v>
      </c>
      <c r="I94" t="s">
        <v>52</v>
      </c>
      <c r="J94" t="s">
        <v>178</v>
      </c>
      <c r="K94" s="17">
        <v>115.36</v>
      </c>
      <c r="L94" s="17">
        <v>7</v>
      </c>
      <c r="M94" s="17">
        <v>49.6</v>
      </c>
      <c r="N94" s="17" t="str">
        <f>IF(SalesData[[#This Row],[Profit]]&gt;0,"Profit","Loss")</f>
        <v>Profit</v>
      </c>
    </row>
    <row r="95" spans="1:14" x14ac:dyDescent="0.25">
      <c r="A95" s="1">
        <v>41677</v>
      </c>
      <c r="B95" s="3">
        <f t="shared" si="3"/>
        <v>2014</v>
      </c>
      <c r="C95" s="3">
        <f t="shared" si="4"/>
        <v>2</v>
      </c>
      <c r="D95" t="s">
        <v>61</v>
      </c>
      <c r="E95" t="str">
        <f t="shared" si="5"/>
        <v>Chris Selesnick20140207</v>
      </c>
      <c r="F95">
        <f>IF(COUNTIF($E$2:E95, E95) = 1, MAX($F$1:F94) + 1, INDEX($F$1:F94, MATCH(E95, $E$1:E94, 0)))</f>
        <v>42</v>
      </c>
      <c r="G95" t="s">
        <v>149</v>
      </c>
      <c r="H95" t="s">
        <v>11</v>
      </c>
      <c r="I95" t="s">
        <v>18</v>
      </c>
      <c r="J95" t="s">
        <v>179</v>
      </c>
      <c r="K95" s="17">
        <v>64.959999999999994</v>
      </c>
      <c r="L95" s="17">
        <v>4</v>
      </c>
      <c r="M95" s="17">
        <v>9.74</v>
      </c>
      <c r="N95" s="17" t="str">
        <f>IF(SalesData[[#This Row],[Profit]]&gt;0,"Profit","Loss")</f>
        <v>Profit</v>
      </c>
    </row>
    <row r="96" spans="1:14" x14ac:dyDescent="0.25">
      <c r="A96" s="1">
        <v>41678</v>
      </c>
      <c r="B96" s="3">
        <f t="shared" si="3"/>
        <v>2014</v>
      </c>
      <c r="C96" s="3">
        <f t="shared" si="4"/>
        <v>2</v>
      </c>
      <c r="D96" t="s">
        <v>180</v>
      </c>
      <c r="E96" t="str">
        <f t="shared" si="5"/>
        <v>Nathan Mautz20140208</v>
      </c>
      <c r="F96">
        <f>IF(COUNTIF($E$2:E96, E96) = 1, MAX($F$1:F95) + 1, INDEX($F$1:F95, MATCH(E96, $E$1:E95, 0)))</f>
        <v>43</v>
      </c>
      <c r="G96" t="s">
        <v>126</v>
      </c>
      <c r="H96" t="s">
        <v>34</v>
      </c>
      <c r="I96" t="s">
        <v>47</v>
      </c>
      <c r="J96" t="s">
        <v>181</v>
      </c>
      <c r="K96" s="17">
        <v>14.56</v>
      </c>
      <c r="L96" s="17">
        <v>2</v>
      </c>
      <c r="M96" s="17">
        <v>5.53</v>
      </c>
      <c r="N96" s="17" t="str">
        <f>IF(SalesData[[#This Row],[Profit]]&gt;0,"Profit","Loss")</f>
        <v>Profit</v>
      </c>
    </row>
    <row r="97" spans="1:14" x14ac:dyDescent="0.25">
      <c r="A97" s="1">
        <v>41681</v>
      </c>
      <c r="B97" s="3">
        <f t="shared" si="3"/>
        <v>2014</v>
      </c>
      <c r="C97" s="3">
        <f t="shared" si="4"/>
        <v>2</v>
      </c>
      <c r="D97" t="s">
        <v>182</v>
      </c>
      <c r="E97" t="str">
        <f t="shared" si="5"/>
        <v>Natalie Fritzler20140211</v>
      </c>
      <c r="F97">
        <f>IF(COUNTIF($E$2:E97, E97) = 1, MAX($F$1:F96) + 1, INDEX($F$1:F96, MATCH(E97, $E$1:E96, 0)))</f>
        <v>44</v>
      </c>
      <c r="G97" t="s">
        <v>55</v>
      </c>
      <c r="H97" t="s">
        <v>39</v>
      </c>
      <c r="I97" t="s">
        <v>52</v>
      </c>
      <c r="J97" t="s">
        <v>158</v>
      </c>
      <c r="K97" s="17">
        <v>234.45</v>
      </c>
      <c r="L97" s="17">
        <v>3</v>
      </c>
      <c r="M97" s="17">
        <v>103.16</v>
      </c>
      <c r="N97" s="17" t="str">
        <f>IF(SalesData[[#This Row],[Profit]]&gt;0,"Profit","Loss")</f>
        <v>Profit</v>
      </c>
    </row>
    <row r="98" spans="1:14" x14ac:dyDescent="0.25">
      <c r="A98" s="1">
        <v>41681</v>
      </c>
      <c r="B98" s="3">
        <f t="shared" si="3"/>
        <v>2014</v>
      </c>
      <c r="C98" s="3">
        <f t="shared" si="4"/>
        <v>2</v>
      </c>
      <c r="D98" t="s">
        <v>182</v>
      </c>
      <c r="E98" t="str">
        <f t="shared" si="5"/>
        <v>Natalie Fritzler20140211</v>
      </c>
      <c r="F98">
        <f>IF(COUNTIF($E$2:E98, E98) = 1, MAX($F$1:F97) + 1, INDEX($F$1:F97, MATCH(E98, $E$1:E97, 0)))</f>
        <v>44</v>
      </c>
      <c r="G98" t="s">
        <v>55</v>
      </c>
      <c r="H98" t="s">
        <v>34</v>
      </c>
      <c r="I98" t="s">
        <v>145</v>
      </c>
      <c r="J98" t="s">
        <v>183</v>
      </c>
      <c r="K98" s="17">
        <v>1256.22</v>
      </c>
      <c r="L98" s="17">
        <v>6</v>
      </c>
      <c r="M98" s="17">
        <v>75.37</v>
      </c>
      <c r="N98" s="17" t="str">
        <f>IF(SalesData[[#This Row],[Profit]]&gt;0,"Profit","Loss")</f>
        <v>Profit</v>
      </c>
    </row>
    <row r="99" spans="1:14" x14ac:dyDescent="0.25">
      <c r="A99" s="1">
        <v>41681</v>
      </c>
      <c r="B99" s="3">
        <f t="shared" si="3"/>
        <v>2014</v>
      </c>
      <c r="C99" s="3">
        <f t="shared" si="4"/>
        <v>2</v>
      </c>
      <c r="D99" t="s">
        <v>182</v>
      </c>
      <c r="E99" t="str">
        <f t="shared" si="5"/>
        <v>Natalie Fritzler20140211</v>
      </c>
      <c r="F99">
        <f>IF(COUNTIF($E$2:E99, E99) = 1, MAX($F$1:F98) + 1, INDEX($F$1:F98, MATCH(E99, $E$1:E98, 0)))</f>
        <v>44</v>
      </c>
      <c r="G99" t="s">
        <v>55</v>
      </c>
      <c r="H99" t="s">
        <v>11</v>
      </c>
      <c r="I99" t="s">
        <v>20</v>
      </c>
      <c r="J99" t="s">
        <v>184</v>
      </c>
      <c r="K99" s="17">
        <v>17.46</v>
      </c>
      <c r="L99" s="17">
        <v>2</v>
      </c>
      <c r="M99" s="17">
        <v>8.2100000000000009</v>
      </c>
      <c r="N99" s="17" t="str">
        <f>IF(SalesData[[#This Row],[Profit]]&gt;0,"Profit","Loss")</f>
        <v>Profit</v>
      </c>
    </row>
    <row r="100" spans="1:14" x14ac:dyDescent="0.25">
      <c r="A100" s="1">
        <v>41681</v>
      </c>
      <c r="B100" s="3">
        <f t="shared" si="3"/>
        <v>2014</v>
      </c>
      <c r="C100" s="3">
        <f t="shared" si="4"/>
        <v>2</v>
      </c>
      <c r="D100" t="s">
        <v>185</v>
      </c>
      <c r="E100" t="str">
        <f t="shared" si="5"/>
        <v>Guy Armstrong20140211</v>
      </c>
      <c r="F100">
        <f>IF(COUNTIF($E$2:E100, E100) = 1, MAX($F$1:F99) + 1, INDEX($F$1:F99, MATCH(E100, $E$1:E99, 0)))</f>
        <v>45</v>
      </c>
      <c r="G100" t="s">
        <v>186</v>
      </c>
      <c r="H100" t="s">
        <v>34</v>
      </c>
      <c r="I100" t="s">
        <v>35</v>
      </c>
      <c r="J100" t="s">
        <v>187</v>
      </c>
      <c r="K100" s="17">
        <v>60.89</v>
      </c>
      <c r="L100" s="17">
        <v>1</v>
      </c>
      <c r="M100" s="17">
        <v>15.22</v>
      </c>
      <c r="N100" s="17" t="str">
        <f>IF(SalesData[[#This Row],[Profit]]&gt;0,"Profit","Loss")</f>
        <v>Profit</v>
      </c>
    </row>
    <row r="101" spans="1:14" x14ac:dyDescent="0.25">
      <c r="A101" s="1">
        <v>41681</v>
      </c>
      <c r="B101" s="3">
        <f t="shared" si="3"/>
        <v>2014</v>
      </c>
      <c r="C101" s="3">
        <f t="shared" si="4"/>
        <v>2</v>
      </c>
      <c r="D101" t="s">
        <v>185</v>
      </c>
      <c r="E101" t="str">
        <f t="shared" si="5"/>
        <v>Guy Armstrong20140211</v>
      </c>
      <c r="F101">
        <f>IF(COUNTIF($E$2:E101, E101) = 1, MAX($F$1:F100) + 1, INDEX($F$1:F100, MATCH(E101, $E$1:E100, 0)))</f>
        <v>45</v>
      </c>
      <c r="G101" t="s">
        <v>186</v>
      </c>
      <c r="H101" t="s">
        <v>11</v>
      </c>
      <c r="I101" t="s">
        <v>16</v>
      </c>
      <c r="J101" t="s">
        <v>188</v>
      </c>
      <c r="K101" s="17">
        <v>14.94</v>
      </c>
      <c r="L101" s="17">
        <v>3</v>
      </c>
      <c r="M101" s="17">
        <v>6.87</v>
      </c>
      <c r="N101" s="17" t="str">
        <f>IF(SalesData[[#This Row],[Profit]]&gt;0,"Profit","Loss")</f>
        <v>Profit</v>
      </c>
    </row>
    <row r="102" spans="1:14" x14ac:dyDescent="0.25">
      <c r="A102" s="1">
        <v>41681</v>
      </c>
      <c r="B102" s="3">
        <f t="shared" si="3"/>
        <v>2014</v>
      </c>
      <c r="C102" s="3">
        <f t="shared" si="4"/>
        <v>2</v>
      </c>
      <c r="D102" t="s">
        <v>185</v>
      </c>
      <c r="E102" t="str">
        <f t="shared" si="5"/>
        <v>Guy Armstrong20140211</v>
      </c>
      <c r="F102">
        <f>IF(COUNTIF($E$2:E102, E102) = 1, MAX($F$1:F101) + 1, INDEX($F$1:F101, MATCH(E102, $E$1:E101, 0)))</f>
        <v>45</v>
      </c>
      <c r="G102" t="s">
        <v>186</v>
      </c>
      <c r="H102" t="s">
        <v>11</v>
      </c>
      <c r="I102" t="s">
        <v>20</v>
      </c>
      <c r="J102" t="s">
        <v>189</v>
      </c>
      <c r="K102" s="17">
        <v>9.64</v>
      </c>
      <c r="L102" s="17">
        <v>2</v>
      </c>
      <c r="M102" s="17">
        <v>4.43</v>
      </c>
      <c r="N102" s="17" t="str">
        <f>IF(SalesData[[#This Row],[Profit]]&gt;0,"Profit","Loss")</f>
        <v>Profit</v>
      </c>
    </row>
    <row r="103" spans="1:14" x14ac:dyDescent="0.25">
      <c r="A103" s="1">
        <v>41681</v>
      </c>
      <c r="B103" s="3">
        <f t="shared" si="3"/>
        <v>2014</v>
      </c>
      <c r="C103" s="3">
        <f t="shared" si="4"/>
        <v>2</v>
      </c>
      <c r="D103" t="s">
        <v>185</v>
      </c>
      <c r="E103" t="str">
        <f t="shared" si="5"/>
        <v>Guy Armstrong20140211</v>
      </c>
      <c r="F103">
        <f>IF(COUNTIF($E$2:E103, E103) = 1, MAX($F$1:F102) + 1, INDEX($F$1:F102, MATCH(E103, $E$1:E102, 0)))</f>
        <v>45</v>
      </c>
      <c r="G103" t="s">
        <v>186</v>
      </c>
      <c r="H103" t="s">
        <v>34</v>
      </c>
      <c r="I103" t="s">
        <v>47</v>
      </c>
      <c r="J103" t="s">
        <v>190</v>
      </c>
      <c r="K103" s="17">
        <v>332.94</v>
      </c>
      <c r="L103" s="17">
        <v>3</v>
      </c>
      <c r="M103" s="17">
        <v>53.27</v>
      </c>
      <c r="N103" s="17" t="str">
        <f>IF(SalesData[[#This Row],[Profit]]&gt;0,"Profit","Loss")</f>
        <v>Profit</v>
      </c>
    </row>
    <row r="104" spans="1:14" x14ac:dyDescent="0.25">
      <c r="A104" s="1">
        <v>41681</v>
      </c>
      <c r="B104" s="3">
        <f t="shared" si="3"/>
        <v>2014</v>
      </c>
      <c r="C104" s="3">
        <f t="shared" si="4"/>
        <v>2</v>
      </c>
      <c r="D104" t="s">
        <v>185</v>
      </c>
      <c r="E104" t="str">
        <f t="shared" si="5"/>
        <v>Guy Armstrong20140211</v>
      </c>
      <c r="F104">
        <f>IF(COUNTIF($E$2:E104, E104) = 1, MAX($F$1:F103) + 1, INDEX($F$1:F103, MATCH(E104, $E$1:E103, 0)))</f>
        <v>45</v>
      </c>
      <c r="G104" t="s">
        <v>186</v>
      </c>
      <c r="H104" t="s">
        <v>11</v>
      </c>
      <c r="I104" t="s">
        <v>20</v>
      </c>
      <c r="J104" t="s">
        <v>191</v>
      </c>
      <c r="K104" s="17">
        <v>51.9</v>
      </c>
      <c r="L104" s="17">
        <v>3</v>
      </c>
      <c r="M104" s="17">
        <v>24.39</v>
      </c>
      <c r="N104" s="17" t="str">
        <f>IF(SalesData[[#This Row],[Profit]]&gt;0,"Profit","Loss")</f>
        <v>Profit</v>
      </c>
    </row>
    <row r="105" spans="1:14" x14ac:dyDescent="0.25">
      <c r="A105" s="1">
        <v>41681</v>
      </c>
      <c r="B105" s="3">
        <f t="shared" si="3"/>
        <v>2014</v>
      </c>
      <c r="C105" s="3">
        <f t="shared" si="4"/>
        <v>2</v>
      </c>
      <c r="D105" t="s">
        <v>185</v>
      </c>
      <c r="E105" t="str">
        <f t="shared" si="5"/>
        <v>Guy Armstrong20140211</v>
      </c>
      <c r="F105">
        <f>IF(COUNTIF($E$2:E105, E105) = 1, MAX($F$1:F104) + 1, INDEX($F$1:F104, MATCH(E105, $E$1:E104, 0)))</f>
        <v>45</v>
      </c>
      <c r="G105" t="s">
        <v>186</v>
      </c>
      <c r="H105" t="s">
        <v>11</v>
      </c>
      <c r="I105" t="s">
        <v>18</v>
      </c>
      <c r="J105" t="s">
        <v>192</v>
      </c>
      <c r="K105" s="17">
        <v>64.959999999999994</v>
      </c>
      <c r="L105" s="17">
        <v>2</v>
      </c>
      <c r="M105" s="17">
        <v>2.6</v>
      </c>
      <c r="N105" s="17" t="str">
        <f>IF(SalesData[[#This Row],[Profit]]&gt;0,"Profit","Loss")</f>
        <v>Profit</v>
      </c>
    </row>
    <row r="106" spans="1:14" x14ac:dyDescent="0.25">
      <c r="A106" s="1">
        <v>41682</v>
      </c>
      <c r="B106" s="3">
        <f t="shared" si="3"/>
        <v>2014</v>
      </c>
      <c r="C106" s="3">
        <f t="shared" si="4"/>
        <v>2</v>
      </c>
      <c r="D106" t="s">
        <v>193</v>
      </c>
      <c r="E106" t="str">
        <f t="shared" si="5"/>
        <v>Sanjit Chand20140212</v>
      </c>
      <c r="F106">
        <f>IF(COUNTIF($E$2:E106, E106) = 1, MAX($F$1:F105) + 1, INDEX($F$1:F105, MATCH(E106, $E$1:E105, 0)))</f>
        <v>46</v>
      </c>
      <c r="G106" t="s">
        <v>27</v>
      </c>
      <c r="H106" t="s">
        <v>34</v>
      </c>
      <c r="I106" t="s">
        <v>35</v>
      </c>
      <c r="J106" t="s">
        <v>194</v>
      </c>
      <c r="K106" s="17">
        <v>129.57</v>
      </c>
      <c r="L106" s="17">
        <v>2</v>
      </c>
      <c r="M106" s="17">
        <v>-24.29</v>
      </c>
      <c r="N106" s="17" t="str">
        <f>IF(SalesData[[#This Row],[Profit]]&gt;0,"Profit","Loss")</f>
        <v>Loss</v>
      </c>
    </row>
    <row r="107" spans="1:14" x14ac:dyDescent="0.25">
      <c r="A107" s="1">
        <v>41684</v>
      </c>
      <c r="B107" s="3">
        <f t="shared" si="3"/>
        <v>2014</v>
      </c>
      <c r="C107" s="3">
        <f t="shared" si="4"/>
        <v>2</v>
      </c>
      <c r="D107" t="s">
        <v>195</v>
      </c>
      <c r="E107" t="str">
        <f t="shared" si="5"/>
        <v>Shui Tom20140214</v>
      </c>
      <c r="F107">
        <f>IF(COUNTIF($E$2:E107, E107) = 1, MAX($F$1:F106) + 1, INDEX($F$1:F106, MATCH(E107, $E$1:E106, 0)))</f>
        <v>47</v>
      </c>
      <c r="G107" t="s">
        <v>10</v>
      </c>
      <c r="H107" t="s">
        <v>11</v>
      </c>
      <c r="I107" t="s">
        <v>12</v>
      </c>
      <c r="J107" t="s">
        <v>196</v>
      </c>
      <c r="K107" s="17">
        <v>16.18</v>
      </c>
      <c r="L107" s="17">
        <v>3</v>
      </c>
      <c r="M107" s="17">
        <v>6.07</v>
      </c>
      <c r="N107" s="17" t="str">
        <f>IF(SalesData[[#This Row],[Profit]]&gt;0,"Profit","Loss")</f>
        <v>Profit</v>
      </c>
    </row>
    <row r="108" spans="1:14" x14ac:dyDescent="0.25">
      <c r="A108" s="1">
        <v>41684</v>
      </c>
      <c r="B108" s="3">
        <f t="shared" si="3"/>
        <v>2014</v>
      </c>
      <c r="C108" s="3">
        <f t="shared" si="4"/>
        <v>2</v>
      </c>
      <c r="D108" t="s">
        <v>197</v>
      </c>
      <c r="E108" t="str">
        <f t="shared" si="5"/>
        <v>Marina Lichtenstein20140214</v>
      </c>
      <c r="F108">
        <f>IF(COUNTIF($E$2:E108, E108) = 1, MAX($F$1:F107) + 1, INDEX($F$1:F107, MATCH(E108, $E$1:E107, 0)))</f>
        <v>48</v>
      </c>
      <c r="G108" t="s">
        <v>164</v>
      </c>
      <c r="H108" t="s">
        <v>39</v>
      </c>
      <c r="I108" t="s">
        <v>52</v>
      </c>
      <c r="J108" t="s">
        <v>198</v>
      </c>
      <c r="K108" s="17">
        <v>239.97</v>
      </c>
      <c r="L108" s="17">
        <v>3</v>
      </c>
      <c r="M108" s="17">
        <v>86.39</v>
      </c>
      <c r="N108" s="17" t="str">
        <f>IF(SalesData[[#This Row],[Profit]]&gt;0,"Profit","Loss")</f>
        <v>Profit</v>
      </c>
    </row>
    <row r="109" spans="1:14" x14ac:dyDescent="0.25">
      <c r="A109" s="1">
        <v>41684</v>
      </c>
      <c r="B109" s="3">
        <f t="shared" si="3"/>
        <v>2014</v>
      </c>
      <c r="C109" s="3">
        <f t="shared" si="4"/>
        <v>2</v>
      </c>
      <c r="D109" t="s">
        <v>197</v>
      </c>
      <c r="E109" t="str">
        <f t="shared" si="5"/>
        <v>Marina Lichtenstein20140214</v>
      </c>
      <c r="F109">
        <f>IF(COUNTIF($E$2:E109, E109) = 1, MAX($F$1:F108) + 1, INDEX($F$1:F108, MATCH(E109, $E$1:E108, 0)))</f>
        <v>48</v>
      </c>
      <c r="G109" t="s">
        <v>164</v>
      </c>
      <c r="H109" t="s">
        <v>11</v>
      </c>
      <c r="I109" t="s">
        <v>92</v>
      </c>
      <c r="J109" t="s">
        <v>199</v>
      </c>
      <c r="K109" s="17">
        <v>81.96</v>
      </c>
      <c r="L109" s="17">
        <v>2</v>
      </c>
      <c r="M109" s="17">
        <v>22.95</v>
      </c>
      <c r="N109" s="17" t="str">
        <f>IF(SalesData[[#This Row],[Profit]]&gt;0,"Profit","Loss")</f>
        <v>Profit</v>
      </c>
    </row>
    <row r="110" spans="1:14" x14ac:dyDescent="0.25">
      <c r="A110" s="1">
        <v>41684</v>
      </c>
      <c r="B110" s="3">
        <f t="shared" si="3"/>
        <v>2014</v>
      </c>
      <c r="C110" s="3">
        <f t="shared" si="4"/>
        <v>2</v>
      </c>
      <c r="D110" t="s">
        <v>197</v>
      </c>
      <c r="E110" t="str">
        <f t="shared" si="5"/>
        <v>Marina Lichtenstein20140214</v>
      </c>
      <c r="F110">
        <f>IF(COUNTIF($E$2:E110, E110) = 1, MAX($F$1:F109) + 1, INDEX($F$1:F109, MATCH(E110, $E$1:E109, 0)))</f>
        <v>48</v>
      </c>
      <c r="G110" t="s">
        <v>164</v>
      </c>
      <c r="H110" t="s">
        <v>11</v>
      </c>
      <c r="I110" t="s">
        <v>200</v>
      </c>
      <c r="J110" t="s">
        <v>201</v>
      </c>
      <c r="K110" s="17">
        <v>238.62</v>
      </c>
      <c r="L110" s="17">
        <v>2</v>
      </c>
      <c r="M110" s="17">
        <v>4.7699999999999996</v>
      </c>
      <c r="N110" s="17" t="str">
        <f>IF(SalesData[[#This Row],[Profit]]&gt;0,"Profit","Loss")</f>
        <v>Profit</v>
      </c>
    </row>
    <row r="111" spans="1:14" x14ac:dyDescent="0.25">
      <c r="A111" s="1">
        <v>41685</v>
      </c>
      <c r="B111" s="3">
        <f t="shared" si="3"/>
        <v>2014</v>
      </c>
      <c r="C111" s="3">
        <f t="shared" si="4"/>
        <v>2</v>
      </c>
      <c r="D111" t="s">
        <v>202</v>
      </c>
      <c r="E111" t="str">
        <f t="shared" si="5"/>
        <v>Barry FranzÃ¶sisch20140215</v>
      </c>
      <c r="F111">
        <f>IF(COUNTIF($E$2:E111, E111) = 1, MAX($F$1:F110) + 1, INDEX($F$1:F110, MATCH(E111, $E$1:E110, 0)))</f>
        <v>49</v>
      </c>
      <c r="G111" t="s">
        <v>164</v>
      </c>
      <c r="H111" t="s">
        <v>11</v>
      </c>
      <c r="I111" t="s">
        <v>20</v>
      </c>
      <c r="J111" t="s">
        <v>203</v>
      </c>
      <c r="K111" s="17">
        <v>21.36</v>
      </c>
      <c r="L111" s="17">
        <v>5</v>
      </c>
      <c r="M111" s="17">
        <v>7.21</v>
      </c>
      <c r="N111" s="17" t="str">
        <f>IF(SalesData[[#This Row],[Profit]]&gt;0,"Profit","Loss")</f>
        <v>Profit</v>
      </c>
    </row>
    <row r="112" spans="1:14" x14ac:dyDescent="0.25">
      <c r="A112" s="1">
        <v>41686</v>
      </c>
      <c r="B112" s="3">
        <f t="shared" si="3"/>
        <v>2014</v>
      </c>
      <c r="C112" s="3">
        <f t="shared" si="4"/>
        <v>2</v>
      </c>
      <c r="D112" t="s">
        <v>204</v>
      </c>
      <c r="E112" t="str">
        <f t="shared" si="5"/>
        <v>Michael Nguyen20140216</v>
      </c>
      <c r="F112">
        <f>IF(COUNTIF($E$2:E112, E112) = 1, MAX($F$1:F111) + 1, INDEX($F$1:F111, MATCH(E112, $E$1:E111, 0)))</f>
        <v>50</v>
      </c>
      <c r="G112" t="s">
        <v>10</v>
      </c>
      <c r="H112" t="s">
        <v>11</v>
      </c>
      <c r="I112" t="s">
        <v>20</v>
      </c>
      <c r="J112" t="s">
        <v>205</v>
      </c>
      <c r="K112" s="17">
        <v>1.08</v>
      </c>
      <c r="L112" s="17">
        <v>3</v>
      </c>
      <c r="M112" s="17">
        <v>-1.73</v>
      </c>
      <c r="N112" s="17" t="str">
        <f>IF(SalesData[[#This Row],[Profit]]&gt;0,"Profit","Loss")</f>
        <v>Loss</v>
      </c>
    </row>
    <row r="113" spans="1:14" x14ac:dyDescent="0.25">
      <c r="A113" s="1">
        <v>41686</v>
      </c>
      <c r="B113" s="3">
        <f t="shared" si="3"/>
        <v>2014</v>
      </c>
      <c r="C113" s="3">
        <f t="shared" si="4"/>
        <v>2</v>
      </c>
      <c r="D113" t="s">
        <v>204</v>
      </c>
      <c r="E113" t="str">
        <f t="shared" si="5"/>
        <v>Michael Nguyen20140216</v>
      </c>
      <c r="F113">
        <f>IF(COUNTIF($E$2:E113, E113) = 1, MAX($F$1:F112) + 1, INDEX($F$1:F112, MATCH(E113, $E$1:E112, 0)))</f>
        <v>50</v>
      </c>
      <c r="G113" t="s">
        <v>10</v>
      </c>
      <c r="H113" t="s">
        <v>11</v>
      </c>
      <c r="I113" t="s">
        <v>92</v>
      </c>
      <c r="J113" t="s">
        <v>206</v>
      </c>
      <c r="K113" s="17">
        <v>7.96</v>
      </c>
      <c r="L113" s="17">
        <v>2</v>
      </c>
      <c r="M113" s="17">
        <v>-13.93</v>
      </c>
      <c r="N113" s="17" t="str">
        <f>IF(SalesData[[#This Row],[Profit]]&gt;0,"Profit","Loss")</f>
        <v>Loss</v>
      </c>
    </row>
    <row r="114" spans="1:14" x14ac:dyDescent="0.25">
      <c r="A114" s="1">
        <v>41687</v>
      </c>
      <c r="B114" s="3">
        <f t="shared" si="3"/>
        <v>2014</v>
      </c>
      <c r="C114" s="3">
        <f t="shared" si="4"/>
        <v>2</v>
      </c>
      <c r="D114" t="s">
        <v>85</v>
      </c>
      <c r="E114" t="str">
        <f t="shared" si="5"/>
        <v>Delfina Latchford20140217</v>
      </c>
      <c r="F114">
        <f>IF(COUNTIF($E$2:E114, E114) = 1, MAX($F$1:F113) + 1, INDEX($F$1:F113, MATCH(E114, $E$1:E113, 0)))</f>
        <v>51</v>
      </c>
      <c r="G114" t="s">
        <v>15</v>
      </c>
      <c r="H114" t="s">
        <v>11</v>
      </c>
      <c r="I114" t="s">
        <v>24</v>
      </c>
      <c r="J114" t="s">
        <v>207</v>
      </c>
      <c r="K114" s="17">
        <v>54.21</v>
      </c>
      <c r="L114" s="17">
        <v>14</v>
      </c>
      <c r="M114" s="17">
        <v>8.81</v>
      </c>
      <c r="N114" s="17" t="str">
        <f>IF(SalesData[[#This Row],[Profit]]&gt;0,"Profit","Loss")</f>
        <v>Profit</v>
      </c>
    </row>
    <row r="115" spans="1:14" x14ac:dyDescent="0.25">
      <c r="A115" s="1">
        <v>41688</v>
      </c>
      <c r="B115" s="3">
        <f t="shared" si="3"/>
        <v>2014</v>
      </c>
      <c r="C115" s="3">
        <f t="shared" si="4"/>
        <v>2</v>
      </c>
      <c r="D115" t="s">
        <v>208</v>
      </c>
      <c r="E115" t="str">
        <f t="shared" si="5"/>
        <v>Troy Blackwell20140218</v>
      </c>
      <c r="F115">
        <f>IF(COUNTIF($E$2:E115, E115) = 1, MAX($F$1:F114) + 1, INDEX($F$1:F114, MATCH(E115, $E$1:E114, 0)))</f>
        <v>52</v>
      </c>
      <c r="G115" t="s">
        <v>10</v>
      </c>
      <c r="H115" t="s">
        <v>34</v>
      </c>
      <c r="I115" t="s">
        <v>47</v>
      </c>
      <c r="J115" t="s">
        <v>209</v>
      </c>
      <c r="K115" s="17">
        <v>25.16</v>
      </c>
      <c r="L115" s="17">
        <v>5</v>
      </c>
      <c r="M115" s="17">
        <v>-11.32</v>
      </c>
      <c r="N115" s="17" t="str">
        <f>IF(SalesData[[#This Row],[Profit]]&gt;0,"Profit","Loss")</f>
        <v>Loss</v>
      </c>
    </row>
    <row r="116" spans="1:14" x14ac:dyDescent="0.25">
      <c r="A116" s="1">
        <v>41688</v>
      </c>
      <c r="B116" s="3">
        <f t="shared" si="3"/>
        <v>2014</v>
      </c>
      <c r="C116" s="3">
        <f t="shared" si="4"/>
        <v>2</v>
      </c>
      <c r="D116" t="s">
        <v>210</v>
      </c>
      <c r="E116" t="str">
        <f t="shared" si="5"/>
        <v>Aaron Bergman20140218</v>
      </c>
      <c r="F116">
        <f>IF(COUNTIF($E$2:E116, E116) = 1, MAX($F$1:F115) + 1, INDEX($F$1:F115, MATCH(E116, $E$1:E115, 0)))</f>
        <v>53</v>
      </c>
      <c r="G116" t="s">
        <v>10</v>
      </c>
      <c r="H116" t="s">
        <v>11</v>
      </c>
      <c r="I116" t="s">
        <v>18</v>
      </c>
      <c r="J116" t="s">
        <v>211</v>
      </c>
      <c r="K116" s="17">
        <v>12.62</v>
      </c>
      <c r="L116" s="17">
        <v>2</v>
      </c>
      <c r="M116" s="17">
        <v>-2.52</v>
      </c>
      <c r="N116" s="17" t="str">
        <f>IF(SalesData[[#This Row],[Profit]]&gt;0,"Profit","Loss")</f>
        <v>Loss</v>
      </c>
    </row>
    <row r="117" spans="1:14" x14ac:dyDescent="0.25">
      <c r="A117" s="1">
        <v>41690</v>
      </c>
      <c r="B117" s="3">
        <f t="shared" si="3"/>
        <v>2014</v>
      </c>
      <c r="C117" s="3">
        <f t="shared" si="4"/>
        <v>2</v>
      </c>
      <c r="D117" t="s">
        <v>212</v>
      </c>
      <c r="E117" t="str">
        <f t="shared" si="5"/>
        <v>Linda Cazamias20140220</v>
      </c>
      <c r="F117">
        <f>IF(COUNTIF($E$2:E117, E117) = 1, MAX($F$1:F116) + 1, INDEX($F$1:F116, MATCH(E117, $E$1:E116, 0)))</f>
        <v>54</v>
      </c>
      <c r="G117" t="s">
        <v>129</v>
      </c>
      <c r="H117" t="s">
        <v>39</v>
      </c>
      <c r="I117" t="s">
        <v>52</v>
      </c>
      <c r="J117" t="s">
        <v>213</v>
      </c>
      <c r="K117" s="17">
        <v>62.31</v>
      </c>
      <c r="L117" s="17">
        <v>3</v>
      </c>
      <c r="M117" s="17">
        <v>22.43</v>
      </c>
      <c r="N117" s="17" t="str">
        <f>IF(SalesData[[#This Row],[Profit]]&gt;0,"Profit","Loss")</f>
        <v>Profit</v>
      </c>
    </row>
    <row r="118" spans="1:14" x14ac:dyDescent="0.25">
      <c r="A118" s="1">
        <v>41690</v>
      </c>
      <c r="B118" s="3">
        <f t="shared" si="3"/>
        <v>2014</v>
      </c>
      <c r="C118" s="3">
        <f t="shared" si="4"/>
        <v>2</v>
      </c>
      <c r="D118" t="s">
        <v>212</v>
      </c>
      <c r="E118" t="str">
        <f t="shared" si="5"/>
        <v>Linda Cazamias20140220</v>
      </c>
      <c r="F118">
        <f>IF(COUNTIF($E$2:E118, E118) = 1, MAX($F$1:F117) + 1, INDEX($F$1:F117, MATCH(E118, $E$1:E117, 0)))</f>
        <v>54</v>
      </c>
      <c r="G118" t="s">
        <v>129</v>
      </c>
      <c r="H118" t="s">
        <v>34</v>
      </c>
      <c r="I118" t="s">
        <v>47</v>
      </c>
      <c r="J118" t="s">
        <v>214</v>
      </c>
      <c r="K118" s="17">
        <v>20.32</v>
      </c>
      <c r="L118" s="17">
        <v>4</v>
      </c>
      <c r="M118" s="17">
        <v>6.91</v>
      </c>
      <c r="N118" s="17" t="str">
        <f>IF(SalesData[[#This Row],[Profit]]&gt;0,"Profit","Loss")</f>
        <v>Profit</v>
      </c>
    </row>
    <row r="119" spans="1:14" x14ac:dyDescent="0.25">
      <c r="A119" s="1">
        <v>41690</v>
      </c>
      <c r="B119" s="3">
        <f t="shared" si="3"/>
        <v>2014</v>
      </c>
      <c r="C119" s="3">
        <f t="shared" si="4"/>
        <v>2</v>
      </c>
      <c r="D119" t="s">
        <v>215</v>
      </c>
      <c r="E119" t="str">
        <f t="shared" si="5"/>
        <v>Steven Roelle20140220</v>
      </c>
      <c r="F119">
        <f>IF(COUNTIF($E$2:E119, E119) = 1, MAX($F$1:F118) + 1, INDEX($F$1:F118, MATCH(E119, $E$1:E118, 0)))</f>
        <v>55</v>
      </c>
      <c r="G119" t="s">
        <v>27</v>
      </c>
      <c r="H119" t="s">
        <v>11</v>
      </c>
      <c r="I119" t="s">
        <v>12</v>
      </c>
      <c r="J119" t="s">
        <v>216</v>
      </c>
      <c r="K119" s="17">
        <v>12.96</v>
      </c>
      <c r="L119" s="17">
        <v>2</v>
      </c>
      <c r="M119" s="17">
        <v>6.22</v>
      </c>
      <c r="N119" s="17" t="str">
        <f>IF(SalesData[[#This Row],[Profit]]&gt;0,"Profit","Loss")</f>
        <v>Profit</v>
      </c>
    </row>
    <row r="120" spans="1:14" x14ac:dyDescent="0.25">
      <c r="A120" s="1">
        <v>41691</v>
      </c>
      <c r="B120" s="3">
        <f t="shared" si="3"/>
        <v>2014</v>
      </c>
      <c r="C120" s="3">
        <f t="shared" si="4"/>
        <v>2</v>
      </c>
      <c r="D120" t="s">
        <v>217</v>
      </c>
      <c r="E120" t="str">
        <f t="shared" si="5"/>
        <v>Tamara Manning20140221</v>
      </c>
      <c r="F120">
        <f>IF(COUNTIF($E$2:E120, E120) = 1, MAX($F$1:F119) + 1, INDEX($F$1:F119, MATCH(E120, $E$1:E119, 0)))</f>
        <v>56</v>
      </c>
      <c r="G120" t="s">
        <v>15</v>
      </c>
      <c r="H120" t="s">
        <v>11</v>
      </c>
      <c r="I120" t="s">
        <v>20</v>
      </c>
      <c r="J120" t="s">
        <v>21</v>
      </c>
      <c r="K120" s="17">
        <v>8.85</v>
      </c>
      <c r="L120" s="17">
        <v>5</v>
      </c>
      <c r="M120" s="17">
        <v>-13.72</v>
      </c>
      <c r="N120" s="17" t="str">
        <f>IF(SalesData[[#This Row],[Profit]]&gt;0,"Profit","Loss")</f>
        <v>Loss</v>
      </c>
    </row>
    <row r="121" spans="1:14" x14ac:dyDescent="0.25">
      <c r="A121" s="1">
        <v>41692</v>
      </c>
      <c r="B121" s="3">
        <f t="shared" si="3"/>
        <v>2014</v>
      </c>
      <c r="C121" s="3">
        <f t="shared" si="4"/>
        <v>2</v>
      </c>
      <c r="D121" t="s">
        <v>218</v>
      </c>
      <c r="E121" t="str">
        <f t="shared" si="5"/>
        <v>Sue Ann Reed20140222</v>
      </c>
      <c r="F121">
        <f>IF(COUNTIF($E$2:E121, E121) = 1, MAX($F$1:F120) + 1, INDEX($F$1:F120, MATCH(E121, $E$1:E120, 0)))</f>
        <v>57</v>
      </c>
      <c r="G121" t="s">
        <v>27</v>
      </c>
      <c r="H121" t="s">
        <v>11</v>
      </c>
      <c r="I121" t="s">
        <v>12</v>
      </c>
      <c r="J121" t="s">
        <v>219</v>
      </c>
      <c r="K121" s="17">
        <v>19.440000000000001</v>
      </c>
      <c r="L121" s="17">
        <v>3</v>
      </c>
      <c r="M121" s="17">
        <v>9.33</v>
      </c>
      <c r="N121" s="17" t="str">
        <f>IF(SalesData[[#This Row],[Profit]]&gt;0,"Profit","Loss")</f>
        <v>Profit</v>
      </c>
    </row>
    <row r="122" spans="1:14" x14ac:dyDescent="0.25">
      <c r="A122" s="1">
        <v>41693</v>
      </c>
      <c r="B122" s="3">
        <f t="shared" si="3"/>
        <v>2014</v>
      </c>
      <c r="C122" s="3">
        <f t="shared" si="4"/>
        <v>2</v>
      </c>
      <c r="D122" t="s">
        <v>220</v>
      </c>
      <c r="E122" t="str">
        <f t="shared" si="5"/>
        <v>Michael Grace20140223</v>
      </c>
      <c r="F122">
        <f>IF(COUNTIF($E$2:E122, E122) = 1, MAX($F$1:F121) + 1, INDEX($F$1:F121, MATCH(E122, $E$1:E121, 0)))</f>
        <v>58</v>
      </c>
      <c r="G122" t="s">
        <v>10</v>
      </c>
      <c r="H122" t="s">
        <v>11</v>
      </c>
      <c r="I122" t="s">
        <v>16</v>
      </c>
      <c r="J122" t="s">
        <v>221</v>
      </c>
      <c r="K122" s="17">
        <v>6.94</v>
      </c>
      <c r="L122" s="17">
        <v>3</v>
      </c>
      <c r="M122" s="17">
        <v>2.34</v>
      </c>
      <c r="N122" s="17" t="str">
        <f>IF(SalesData[[#This Row],[Profit]]&gt;0,"Profit","Loss")</f>
        <v>Profit</v>
      </c>
    </row>
    <row r="123" spans="1:14" x14ac:dyDescent="0.25">
      <c r="A123" s="1">
        <v>41693</v>
      </c>
      <c r="B123" s="3">
        <f t="shared" si="3"/>
        <v>2014</v>
      </c>
      <c r="C123" s="3">
        <f t="shared" si="4"/>
        <v>2</v>
      </c>
      <c r="D123" t="s">
        <v>220</v>
      </c>
      <c r="E123" t="str">
        <f t="shared" si="5"/>
        <v>Michael Grace20140223</v>
      </c>
      <c r="F123">
        <f>IF(COUNTIF($E$2:E123, E123) = 1, MAX($F$1:F122) + 1, INDEX($F$1:F122, MATCH(E123, $E$1:E122, 0)))</f>
        <v>58</v>
      </c>
      <c r="G123" t="s">
        <v>10</v>
      </c>
      <c r="H123" t="s">
        <v>11</v>
      </c>
      <c r="I123" t="s">
        <v>20</v>
      </c>
      <c r="J123" t="s">
        <v>222</v>
      </c>
      <c r="K123" s="17">
        <v>4.43</v>
      </c>
      <c r="L123" s="17">
        <v>3</v>
      </c>
      <c r="M123" s="17">
        <v>-6.86</v>
      </c>
      <c r="N123" s="17" t="str">
        <f>IF(SalesData[[#This Row],[Profit]]&gt;0,"Profit","Loss")</f>
        <v>Loss</v>
      </c>
    </row>
    <row r="124" spans="1:14" x14ac:dyDescent="0.25">
      <c r="A124" s="1">
        <v>41694</v>
      </c>
      <c r="B124" s="3">
        <f t="shared" si="3"/>
        <v>2014</v>
      </c>
      <c r="C124" s="3">
        <f t="shared" si="4"/>
        <v>2</v>
      </c>
      <c r="D124" t="s">
        <v>223</v>
      </c>
      <c r="E124" t="str">
        <f t="shared" si="5"/>
        <v>Jennifer Halladay20140224</v>
      </c>
      <c r="F124">
        <f>IF(COUNTIF($E$2:E124, E124) = 1, MAX($F$1:F123) + 1, INDEX($F$1:F123, MATCH(E124, $E$1:E123, 0)))</f>
        <v>59</v>
      </c>
      <c r="G124" t="s">
        <v>91</v>
      </c>
      <c r="H124" t="s">
        <v>11</v>
      </c>
      <c r="I124" t="s">
        <v>12</v>
      </c>
      <c r="J124" t="s">
        <v>13</v>
      </c>
      <c r="K124" s="17">
        <v>32.9</v>
      </c>
      <c r="L124" s="17">
        <v>4</v>
      </c>
      <c r="M124" s="17">
        <v>11.1</v>
      </c>
      <c r="N124" s="17" t="str">
        <f>IF(SalesData[[#This Row],[Profit]]&gt;0,"Profit","Loss")</f>
        <v>Profit</v>
      </c>
    </row>
    <row r="125" spans="1:14" x14ac:dyDescent="0.25">
      <c r="A125" s="1">
        <v>41694</v>
      </c>
      <c r="B125" s="3">
        <f t="shared" si="3"/>
        <v>2014</v>
      </c>
      <c r="C125" s="3">
        <f t="shared" si="4"/>
        <v>2</v>
      </c>
      <c r="D125" t="s">
        <v>223</v>
      </c>
      <c r="E125" t="str">
        <f t="shared" si="5"/>
        <v>Jennifer Halladay20140224</v>
      </c>
      <c r="F125">
        <f>IF(COUNTIF($E$2:E125, E125) = 1, MAX($F$1:F124) + 1, INDEX($F$1:F124, MATCH(E125, $E$1:E124, 0)))</f>
        <v>59</v>
      </c>
      <c r="G125" t="s">
        <v>91</v>
      </c>
      <c r="H125" t="s">
        <v>11</v>
      </c>
      <c r="I125" t="s">
        <v>12</v>
      </c>
      <c r="J125" t="s">
        <v>224</v>
      </c>
      <c r="K125" s="17">
        <v>22.78</v>
      </c>
      <c r="L125" s="17">
        <v>3</v>
      </c>
      <c r="M125" s="17">
        <v>7.69</v>
      </c>
      <c r="N125" s="17" t="str">
        <f>IF(SalesData[[#This Row],[Profit]]&gt;0,"Profit","Loss")</f>
        <v>Profit</v>
      </c>
    </row>
    <row r="126" spans="1:14" x14ac:dyDescent="0.25">
      <c r="A126" s="1">
        <v>41697</v>
      </c>
      <c r="B126" s="3">
        <f t="shared" si="3"/>
        <v>2014</v>
      </c>
      <c r="C126" s="3">
        <f t="shared" si="4"/>
        <v>2</v>
      </c>
      <c r="D126" t="s">
        <v>225</v>
      </c>
      <c r="E126" t="str">
        <f t="shared" si="5"/>
        <v>Joy Smith20140227</v>
      </c>
      <c r="F126">
        <f>IF(COUNTIF($E$2:E126, E126) = 1, MAX($F$1:F125) + 1, INDEX($F$1:F125, MATCH(E126, $E$1:E125, 0)))</f>
        <v>60</v>
      </c>
      <c r="G126" t="s">
        <v>78</v>
      </c>
      <c r="H126" t="s">
        <v>11</v>
      </c>
      <c r="I126" t="s">
        <v>24</v>
      </c>
      <c r="J126" t="s">
        <v>226</v>
      </c>
      <c r="K126" s="17">
        <v>19.46</v>
      </c>
      <c r="L126" s="17">
        <v>4</v>
      </c>
      <c r="M126" s="17">
        <v>3.4</v>
      </c>
      <c r="N126" s="17" t="str">
        <f>IF(SalesData[[#This Row],[Profit]]&gt;0,"Profit","Loss")</f>
        <v>Profit</v>
      </c>
    </row>
    <row r="127" spans="1:14" x14ac:dyDescent="0.25">
      <c r="A127" s="1">
        <v>41699</v>
      </c>
      <c r="B127" s="3">
        <f t="shared" si="3"/>
        <v>2014</v>
      </c>
      <c r="C127" s="3">
        <f t="shared" si="4"/>
        <v>3</v>
      </c>
      <c r="D127" t="s">
        <v>227</v>
      </c>
      <c r="E127" t="str">
        <f t="shared" si="5"/>
        <v>Dave Brooks20140301</v>
      </c>
      <c r="F127">
        <f>IF(COUNTIF($E$2:E127, E127) = 1, MAX($F$1:F126) + 1, INDEX($F$1:F126, MATCH(E127, $E$1:E126, 0)))</f>
        <v>61</v>
      </c>
      <c r="G127" t="s">
        <v>164</v>
      </c>
      <c r="H127" t="s">
        <v>34</v>
      </c>
      <c r="I127" t="s">
        <v>35</v>
      </c>
      <c r="J127" t="s">
        <v>36</v>
      </c>
      <c r="K127" s="17">
        <v>457.57</v>
      </c>
      <c r="L127" s="17">
        <v>2</v>
      </c>
      <c r="M127" s="17">
        <v>51.48</v>
      </c>
      <c r="N127" s="17" t="str">
        <f>IF(SalesData[[#This Row],[Profit]]&gt;0,"Profit","Loss")</f>
        <v>Profit</v>
      </c>
    </row>
    <row r="128" spans="1:14" x14ac:dyDescent="0.25">
      <c r="A128" s="1">
        <v>41699</v>
      </c>
      <c r="B128" s="3">
        <f t="shared" si="3"/>
        <v>2014</v>
      </c>
      <c r="C128" s="3">
        <f t="shared" si="4"/>
        <v>3</v>
      </c>
      <c r="D128" t="s">
        <v>228</v>
      </c>
      <c r="E128" t="str">
        <f t="shared" si="5"/>
        <v>Hallie Redmond20140301</v>
      </c>
      <c r="F128">
        <f>IF(COUNTIF($E$2:E128, E128) = 1, MAX($F$1:F127) + 1, INDEX($F$1:F127, MATCH(E128, $E$1:E127, 0)))</f>
        <v>62</v>
      </c>
      <c r="G128" t="s">
        <v>149</v>
      </c>
      <c r="H128" t="s">
        <v>39</v>
      </c>
      <c r="I128" t="s">
        <v>40</v>
      </c>
      <c r="J128" t="s">
        <v>229</v>
      </c>
      <c r="K128" s="17">
        <v>5.94</v>
      </c>
      <c r="L128" s="17">
        <v>3</v>
      </c>
      <c r="M128" s="17">
        <v>1.6</v>
      </c>
      <c r="N128" s="17" t="str">
        <f>IF(SalesData[[#This Row],[Profit]]&gt;0,"Profit","Loss")</f>
        <v>Profit</v>
      </c>
    </row>
    <row r="129" spans="1:14" x14ac:dyDescent="0.25">
      <c r="A129" s="1">
        <v>41699</v>
      </c>
      <c r="B129" s="3">
        <f t="shared" si="3"/>
        <v>2014</v>
      </c>
      <c r="C129" s="3">
        <f t="shared" si="4"/>
        <v>3</v>
      </c>
      <c r="D129" t="s">
        <v>230</v>
      </c>
      <c r="E129" t="str">
        <f t="shared" si="5"/>
        <v>Vicky Freymann20140301</v>
      </c>
      <c r="F129">
        <f>IF(COUNTIF($E$2:E129, E129) = 1, MAX($F$1:F128) + 1, INDEX($F$1:F128, MATCH(E129, $E$1:E128, 0)))</f>
        <v>63</v>
      </c>
      <c r="G129" t="s">
        <v>15</v>
      </c>
      <c r="H129" t="s">
        <v>34</v>
      </c>
      <c r="I129" t="s">
        <v>35</v>
      </c>
      <c r="J129" t="s">
        <v>231</v>
      </c>
      <c r="K129" s="17">
        <v>634.12</v>
      </c>
      <c r="L129" s="17">
        <v>6</v>
      </c>
      <c r="M129" s="17">
        <v>-172.12</v>
      </c>
      <c r="N129" s="17" t="str">
        <f>IF(SalesData[[#This Row],[Profit]]&gt;0,"Profit","Loss")</f>
        <v>Loss</v>
      </c>
    </row>
    <row r="130" spans="1:14" x14ac:dyDescent="0.25">
      <c r="A130" s="1">
        <v>41699</v>
      </c>
      <c r="B130" s="3">
        <f t="shared" ref="B130:B193" si="6">YEAR(A130)</f>
        <v>2014</v>
      </c>
      <c r="C130" s="3">
        <f t="shared" ref="C130:C193" si="7">MONTH(A130)</f>
        <v>3</v>
      </c>
      <c r="D130" t="s">
        <v>230</v>
      </c>
      <c r="E130" t="str">
        <f t="shared" ref="E130:E193" si="8">D130 &amp; TEXT(A130, "yyyymmdd")</f>
        <v>Vicky Freymann20140301</v>
      </c>
      <c r="F130">
        <f>IF(COUNTIF($E$2:E130, E130) = 1, MAX($F$1:F129) + 1, INDEX($F$1:F129, MATCH(E130, $E$1:E129, 0)))</f>
        <v>63</v>
      </c>
      <c r="G130" t="s">
        <v>15</v>
      </c>
      <c r="H130" t="s">
        <v>11</v>
      </c>
      <c r="I130" t="s">
        <v>12</v>
      </c>
      <c r="J130" t="s">
        <v>232</v>
      </c>
      <c r="K130" s="17">
        <v>17.47</v>
      </c>
      <c r="L130" s="17">
        <v>3</v>
      </c>
      <c r="M130" s="17">
        <v>5.68</v>
      </c>
      <c r="N130" s="17" t="str">
        <f>IF(SalesData[[#This Row],[Profit]]&gt;0,"Profit","Loss")</f>
        <v>Profit</v>
      </c>
    </row>
    <row r="131" spans="1:14" x14ac:dyDescent="0.25">
      <c r="A131" s="1">
        <v>41699</v>
      </c>
      <c r="B131" s="3">
        <f t="shared" si="6"/>
        <v>2014</v>
      </c>
      <c r="C131" s="3">
        <f t="shared" si="7"/>
        <v>3</v>
      </c>
      <c r="D131" t="s">
        <v>233</v>
      </c>
      <c r="E131" t="str">
        <f t="shared" si="8"/>
        <v>Shahid Collister20140301</v>
      </c>
      <c r="F131">
        <f>IF(COUNTIF($E$2:E131, E131) = 1, MAX($F$1:F130) + 1, INDEX($F$1:F130, MATCH(E131, $E$1:E130, 0)))</f>
        <v>64</v>
      </c>
      <c r="G131" t="s">
        <v>10</v>
      </c>
      <c r="H131" t="s">
        <v>11</v>
      </c>
      <c r="I131" t="s">
        <v>43</v>
      </c>
      <c r="J131" t="s">
        <v>234</v>
      </c>
      <c r="K131" s="17">
        <v>18.84</v>
      </c>
      <c r="L131" s="17">
        <v>5</v>
      </c>
      <c r="M131" s="17">
        <v>-3.53</v>
      </c>
      <c r="N131" s="17" t="str">
        <f>IF(SalesData[[#This Row],[Profit]]&gt;0,"Profit","Loss")</f>
        <v>Loss</v>
      </c>
    </row>
    <row r="132" spans="1:14" x14ac:dyDescent="0.25">
      <c r="A132" s="1">
        <v>41699</v>
      </c>
      <c r="B132" s="3">
        <f t="shared" si="6"/>
        <v>2014</v>
      </c>
      <c r="C132" s="3">
        <f t="shared" si="7"/>
        <v>3</v>
      </c>
      <c r="D132" t="s">
        <v>233</v>
      </c>
      <c r="E132" t="str">
        <f t="shared" si="8"/>
        <v>Shahid Collister20140301</v>
      </c>
      <c r="F132">
        <f>IF(COUNTIF($E$2:E132, E132) = 1, MAX($F$1:F131) + 1, INDEX($F$1:F131, MATCH(E132, $E$1:E131, 0)))</f>
        <v>64</v>
      </c>
      <c r="G132" t="s">
        <v>10</v>
      </c>
      <c r="H132" t="s">
        <v>34</v>
      </c>
      <c r="I132" t="s">
        <v>35</v>
      </c>
      <c r="J132" t="s">
        <v>235</v>
      </c>
      <c r="K132" s="17">
        <v>362.25</v>
      </c>
      <c r="L132" s="17">
        <v>6</v>
      </c>
      <c r="M132" s="17">
        <v>0</v>
      </c>
      <c r="N132" s="17" t="str">
        <f>IF(SalesData[[#This Row],[Profit]]&gt;0,"Profit","Loss")</f>
        <v>Loss</v>
      </c>
    </row>
    <row r="133" spans="1:14" x14ac:dyDescent="0.25">
      <c r="A133" s="1">
        <v>41699</v>
      </c>
      <c r="B133" s="3">
        <f t="shared" si="6"/>
        <v>2014</v>
      </c>
      <c r="C133" s="3">
        <f t="shared" si="7"/>
        <v>3</v>
      </c>
      <c r="D133" t="s">
        <v>233</v>
      </c>
      <c r="E133" t="str">
        <f t="shared" si="8"/>
        <v>Shahid Collister20140301</v>
      </c>
      <c r="F133">
        <f>IF(COUNTIF($E$2:E133, E133) = 1, MAX($F$1:F132) + 1, INDEX($F$1:F132, MATCH(E133, $E$1:E132, 0)))</f>
        <v>64</v>
      </c>
      <c r="G133" t="s">
        <v>10</v>
      </c>
      <c r="H133" t="s">
        <v>34</v>
      </c>
      <c r="I133" t="s">
        <v>47</v>
      </c>
      <c r="J133" t="s">
        <v>86</v>
      </c>
      <c r="K133" s="17">
        <v>63.55</v>
      </c>
      <c r="L133" s="17">
        <v>6</v>
      </c>
      <c r="M133" s="17">
        <v>-34.950000000000003</v>
      </c>
      <c r="N133" s="17" t="str">
        <f>IF(SalesData[[#This Row],[Profit]]&gt;0,"Profit","Loss")</f>
        <v>Loss</v>
      </c>
    </row>
    <row r="134" spans="1:14" x14ac:dyDescent="0.25">
      <c r="A134" s="1">
        <v>41699</v>
      </c>
      <c r="B134" s="3">
        <f t="shared" si="6"/>
        <v>2014</v>
      </c>
      <c r="C134" s="3">
        <f t="shared" si="7"/>
        <v>3</v>
      </c>
      <c r="D134" t="s">
        <v>233</v>
      </c>
      <c r="E134" t="str">
        <f t="shared" si="8"/>
        <v>Shahid Collister20140301</v>
      </c>
      <c r="F134">
        <f>IF(COUNTIF($E$2:E134, E134) = 1, MAX($F$1:F133) + 1, INDEX($F$1:F133, MATCH(E134, $E$1:E133, 0)))</f>
        <v>64</v>
      </c>
      <c r="G134" t="s">
        <v>10</v>
      </c>
      <c r="H134" t="s">
        <v>11</v>
      </c>
      <c r="I134" t="s">
        <v>18</v>
      </c>
      <c r="J134" t="s">
        <v>236</v>
      </c>
      <c r="K134" s="17">
        <v>129.55000000000001</v>
      </c>
      <c r="L134" s="17">
        <v>3</v>
      </c>
      <c r="M134" s="17">
        <v>-22.67</v>
      </c>
      <c r="N134" s="17" t="str">
        <f>IF(SalesData[[#This Row],[Profit]]&gt;0,"Profit","Loss")</f>
        <v>Loss</v>
      </c>
    </row>
    <row r="135" spans="1:14" x14ac:dyDescent="0.25">
      <c r="A135" s="1">
        <v>41699</v>
      </c>
      <c r="B135" s="3">
        <f t="shared" si="6"/>
        <v>2014</v>
      </c>
      <c r="C135" s="3">
        <f t="shared" si="7"/>
        <v>3</v>
      </c>
      <c r="D135" t="s">
        <v>237</v>
      </c>
      <c r="E135" t="str">
        <f t="shared" si="8"/>
        <v>Giulietta Weimer20140301</v>
      </c>
      <c r="F135">
        <f>IF(COUNTIF($E$2:E135, E135) = 1, MAX($F$1:F134) + 1, INDEX($F$1:F134, MATCH(E135, $E$1:E134, 0)))</f>
        <v>65</v>
      </c>
      <c r="G135" t="s">
        <v>10</v>
      </c>
      <c r="H135" t="s">
        <v>11</v>
      </c>
      <c r="I135" t="s">
        <v>18</v>
      </c>
      <c r="J135" t="s">
        <v>144</v>
      </c>
      <c r="K135" s="17">
        <v>137.35</v>
      </c>
      <c r="L135" s="17">
        <v>3</v>
      </c>
      <c r="M135" s="17">
        <v>8.58</v>
      </c>
      <c r="N135" s="17" t="str">
        <f>IF(SalesData[[#This Row],[Profit]]&gt;0,"Profit","Loss")</f>
        <v>Profit</v>
      </c>
    </row>
    <row r="136" spans="1:14" x14ac:dyDescent="0.25">
      <c r="A136" s="1">
        <v>41699</v>
      </c>
      <c r="B136" s="3">
        <f t="shared" si="6"/>
        <v>2014</v>
      </c>
      <c r="C136" s="3">
        <f t="shared" si="7"/>
        <v>3</v>
      </c>
      <c r="D136" t="s">
        <v>237</v>
      </c>
      <c r="E136" t="str">
        <f t="shared" si="8"/>
        <v>Giulietta Weimer20140301</v>
      </c>
      <c r="F136">
        <f>IF(COUNTIF($E$2:E136, E136) = 1, MAX($F$1:F135) + 1, INDEX($F$1:F135, MATCH(E136, $E$1:E135, 0)))</f>
        <v>65</v>
      </c>
      <c r="G136" t="s">
        <v>10</v>
      </c>
      <c r="H136" t="s">
        <v>34</v>
      </c>
      <c r="I136" t="s">
        <v>145</v>
      </c>
      <c r="J136" t="s">
        <v>238</v>
      </c>
      <c r="K136" s="17">
        <v>376.51</v>
      </c>
      <c r="L136" s="17">
        <v>3</v>
      </c>
      <c r="M136" s="17">
        <v>-43.03</v>
      </c>
      <c r="N136" s="17" t="str">
        <f>IF(SalesData[[#This Row],[Profit]]&gt;0,"Profit","Loss")</f>
        <v>Loss</v>
      </c>
    </row>
    <row r="137" spans="1:14" x14ac:dyDescent="0.25">
      <c r="A137" s="1">
        <v>41700</v>
      </c>
      <c r="B137" s="3">
        <f t="shared" si="6"/>
        <v>2014</v>
      </c>
      <c r="C137" s="3">
        <f t="shared" si="7"/>
        <v>3</v>
      </c>
      <c r="D137" t="s">
        <v>239</v>
      </c>
      <c r="E137" t="str">
        <f t="shared" si="8"/>
        <v>Kristina Nunn20140302</v>
      </c>
      <c r="F137">
        <f>IF(COUNTIF($E$2:E137, E137) = 1, MAX($F$1:F136) + 1, INDEX($F$1:F136, MATCH(E137, $E$1:E136, 0)))</f>
        <v>66</v>
      </c>
      <c r="G137" t="s">
        <v>149</v>
      </c>
      <c r="H137" t="s">
        <v>11</v>
      </c>
      <c r="I137" t="s">
        <v>63</v>
      </c>
      <c r="J137" t="s">
        <v>64</v>
      </c>
      <c r="K137" s="17">
        <v>11.36</v>
      </c>
      <c r="L137" s="17">
        <v>2</v>
      </c>
      <c r="M137" s="17">
        <v>5.34</v>
      </c>
      <c r="N137" s="17" t="str">
        <f>IF(SalesData[[#This Row],[Profit]]&gt;0,"Profit","Loss")</f>
        <v>Profit</v>
      </c>
    </row>
    <row r="138" spans="1:14" x14ac:dyDescent="0.25">
      <c r="A138" s="1">
        <v>41700</v>
      </c>
      <c r="B138" s="3">
        <f t="shared" si="6"/>
        <v>2014</v>
      </c>
      <c r="C138" s="3">
        <f t="shared" si="7"/>
        <v>3</v>
      </c>
      <c r="D138" t="s">
        <v>239</v>
      </c>
      <c r="E138" t="str">
        <f t="shared" si="8"/>
        <v>Kristina Nunn20140302</v>
      </c>
      <c r="F138">
        <f>IF(COUNTIF($E$2:E138, E138) = 1, MAX($F$1:F137) + 1, INDEX($F$1:F137, MATCH(E138, $E$1:E137, 0)))</f>
        <v>66</v>
      </c>
      <c r="G138" t="s">
        <v>149</v>
      </c>
      <c r="H138" t="s">
        <v>11</v>
      </c>
      <c r="I138" t="s">
        <v>12</v>
      </c>
      <c r="J138" t="s">
        <v>240</v>
      </c>
      <c r="K138" s="17">
        <v>36.4</v>
      </c>
      <c r="L138" s="17">
        <v>5</v>
      </c>
      <c r="M138" s="17">
        <v>17.47</v>
      </c>
      <c r="N138" s="17" t="str">
        <f>IF(SalesData[[#This Row],[Profit]]&gt;0,"Profit","Loss")</f>
        <v>Profit</v>
      </c>
    </row>
    <row r="139" spans="1:14" x14ac:dyDescent="0.25">
      <c r="A139" s="1">
        <v>41700</v>
      </c>
      <c r="B139" s="3">
        <f t="shared" si="6"/>
        <v>2014</v>
      </c>
      <c r="C139" s="3">
        <f t="shared" si="7"/>
        <v>3</v>
      </c>
      <c r="D139" t="s">
        <v>241</v>
      </c>
      <c r="E139" t="str">
        <f t="shared" si="8"/>
        <v>Nicole Hansen20140302</v>
      </c>
      <c r="F139">
        <f>IF(COUNTIF($E$2:E139, E139) = 1, MAX($F$1:F138) + 1, INDEX($F$1:F138, MATCH(E139, $E$1:E138, 0)))</f>
        <v>67</v>
      </c>
      <c r="G139" t="s">
        <v>23</v>
      </c>
      <c r="H139" t="s">
        <v>11</v>
      </c>
      <c r="I139" t="s">
        <v>12</v>
      </c>
      <c r="J139" t="s">
        <v>242</v>
      </c>
      <c r="K139" s="17">
        <v>3.42</v>
      </c>
      <c r="L139" s="17">
        <v>1</v>
      </c>
      <c r="M139" s="17">
        <v>1.07</v>
      </c>
      <c r="N139" s="17" t="str">
        <f>IF(SalesData[[#This Row],[Profit]]&gt;0,"Profit","Loss")</f>
        <v>Profit</v>
      </c>
    </row>
    <row r="140" spans="1:14" x14ac:dyDescent="0.25">
      <c r="A140" s="1">
        <v>41700</v>
      </c>
      <c r="B140" s="3">
        <f t="shared" si="6"/>
        <v>2014</v>
      </c>
      <c r="C140" s="3">
        <f t="shared" si="7"/>
        <v>3</v>
      </c>
      <c r="D140" t="s">
        <v>241</v>
      </c>
      <c r="E140" t="str">
        <f t="shared" si="8"/>
        <v>Nicole Hansen20140302</v>
      </c>
      <c r="F140">
        <f>IF(COUNTIF($E$2:E140, E140) = 1, MAX($F$1:F139) + 1, INDEX($F$1:F139, MATCH(E140, $E$1:E139, 0)))</f>
        <v>67</v>
      </c>
      <c r="G140" t="s">
        <v>23</v>
      </c>
      <c r="H140" t="s">
        <v>39</v>
      </c>
      <c r="I140" t="s">
        <v>52</v>
      </c>
      <c r="J140" t="s">
        <v>243</v>
      </c>
      <c r="K140" s="17">
        <v>151.19999999999999</v>
      </c>
      <c r="L140" s="17">
        <v>3</v>
      </c>
      <c r="M140" s="17">
        <v>32.130000000000003</v>
      </c>
      <c r="N140" s="17" t="str">
        <f>IF(SalesData[[#This Row],[Profit]]&gt;0,"Profit","Loss")</f>
        <v>Profit</v>
      </c>
    </row>
    <row r="141" spans="1:14" x14ac:dyDescent="0.25">
      <c r="A141" s="1">
        <v>41701</v>
      </c>
      <c r="B141" s="3">
        <f t="shared" si="6"/>
        <v>2014</v>
      </c>
      <c r="C141" s="3">
        <f t="shared" si="7"/>
        <v>3</v>
      </c>
      <c r="D141" t="s">
        <v>244</v>
      </c>
      <c r="E141" t="str">
        <f t="shared" si="8"/>
        <v>Ashley Jarboe20140303</v>
      </c>
      <c r="F141">
        <f>IF(COUNTIF($E$2:E141, E141) = 1, MAX($F$1:F140) + 1, INDEX($F$1:F140, MATCH(E141, $E$1:E140, 0)))</f>
        <v>68</v>
      </c>
      <c r="G141" t="s">
        <v>245</v>
      </c>
      <c r="H141" t="s">
        <v>11</v>
      </c>
      <c r="I141" t="s">
        <v>24</v>
      </c>
      <c r="J141" t="s">
        <v>226</v>
      </c>
      <c r="K141" s="17">
        <v>19.46</v>
      </c>
      <c r="L141" s="17">
        <v>4</v>
      </c>
      <c r="M141" s="17">
        <v>3.4</v>
      </c>
      <c r="N141" s="17" t="str">
        <f>IF(SalesData[[#This Row],[Profit]]&gt;0,"Profit","Loss")</f>
        <v>Profit</v>
      </c>
    </row>
    <row r="142" spans="1:14" x14ac:dyDescent="0.25">
      <c r="A142" s="1">
        <v>41701</v>
      </c>
      <c r="B142" s="3">
        <f t="shared" si="6"/>
        <v>2014</v>
      </c>
      <c r="C142" s="3">
        <f t="shared" si="7"/>
        <v>3</v>
      </c>
      <c r="D142" t="s">
        <v>246</v>
      </c>
      <c r="E142" t="str">
        <f t="shared" si="8"/>
        <v>Anne Pryor20140303</v>
      </c>
      <c r="F142">
        <f>IF(COUNTIF($E$2:E142, E142) = 1, MAX($F$1:F141) + 1, INDEX($F$1:F141, MATCH(E142, $E$1:E141, 0)))</f>
        <v>69</v>
      </c>
      <c r="G142" t="s">
        <v>149</v>
      </c>
      <c r="H142" t="s">
        <v>39</v>
      </c>
      <c r="I142" t="s">
        <v>40</v>
      </c>
      <c r="J142" t="s">
        <v>247</v>
      </c>
      <c r="K142" s="17">
        <v>9.99</v>
      </c>
      <c r="L142" s="17">
        <v>1</v>
      </c>
      <c r="M142" s="17">
        <v>4.5999999999999996</v>
      </c>
      <c r="N142" s="17" t="str">
        <f>IF(SalesData[[#This Row],[Profit]]&gt;0,"Profit","Loss")</f>
        <v>Profit</v>
      </c>
    </row>
    <row r="143" spans="1:14" x14ac:dyDescent="0.25">
      <c r="A143" s="1">
        <v>41701</v>
      </c>
      <c r="B143" s="3">
        <f t="shared" si="6"/>
        <v>2014</v>
      </c>
      <c r="C143" s="3">
        <f t="shared" si="7"/>
        <v>3</v>
      </c>
      <c r="D143" t="s">
        <v>246</v>
      </c>
      <c r="E143" t="str">
        <f t="shared" si="8"/>
        <v>Anne Pryor20140303</v>
      </c>
      <c r="F143">
        <f>IF(COUNTIF($E$2:E143, E143) = 1, MAX($F$1:F142) + 1, INDEX($F$1:F142, MATCH(E143, $E$1:E142, 0)))</f>
        <v>69</v>
      </c>
      <c r="G143" t="s">
        <v>149</v>
      </c>
      <c r="H143" t="s">
        <v>11</v>
      </c>
      <c r="I143" t="s">
        <v>20</v>
      </c>
      <c r="J143" t="s">
        <v>165</v>
      </c>
      <c r="K143" s="17">
        <v>125.76</v>
      </c>
      <c r="L143" s="17">
        <v>3</v>
      </c>
      <c r="M143" s="17">
        <v>40.869999999999997</v>
      </c>
      <c r="N143" s="17" t="str">
        <f>IF(SalesData[[#This Row],[Profit]]&gt;0,"Profit","Loss")</f>
        <v>Profit</v>
      </c>
    </row>
    <row r="144" spans="1:14" x14ac:dyDescent="0.25">
      <c r="A144" s="1">
        <v>41701</v>
      </c>
      <c r="B144" s="3">
        <f t="shared" si="6"/>
        <v>2014</v>
      </c>
      <c r="C144" s="3">
        <f t="shared" si="7"/>
        <v>3</v>
      </c>
      <c r="D144" t="s">
        <v>246</v>
      </c>
      <c r="E144" t="str">
        <f t="shared" si="8"/>
        <v>Anne Pryor20140303</v>
      </c>
      <c r="F144">
        <f>IF(COUNTIF($E$2:E144, E144) = 1, MAX($F$1:F143) + 1, INDEX($F$1:F143, MATCH(E144, $E$1:E143, 0)))</f>
        <v>69</v>
      </c>
      <c r="G144" t="s">
        <v>149</v>
      </c>
      <c r="H144" t="s">
        <v>11</v>
      </c>
      <c r="I144" t="s">
        <v>20</v>
      </c>
      <c r="J144" t="s">
        <v>248</v>
      </c>
      <c r="K144" s="17">
        <v>25.32</v>
      </c>
      <c r="L144" s="17">
        <v>5</v>
      </c>
      <c r="M144" s="17">
        <v>9.18</v>
      </c>
      <c r="N144" s="17" t="str">
        <f>IF(SalesData[[#This Row],[Profit]]&gt;0,"Profit","Loss")</f>
        <v>Profit</v>
      </c>
    </row>
    <row r="145" spans="1:14" x14ac:dyDescent="0.25">
      <c r="A145" s="1">
        <v>41701</v>
      </c>
      <c r="B145" s="3">
        <f t="shared" si="6"/>
        <v>2014</v>
      </c>
      <c r="C145" s="3">
        <f t="shared" si="7"/>
        <v>3</v>
      </c>
      <c r="D145" t="s">
        <v>249</v>
      </c>
      <c r="E145" t="str">
        <f t="shared" si="8"/>
        <v>Jill Stevenson20140303</v>
      </c>
      <c r="F145">
        <f>IF(COUNTIF($E$2:E145, E145) = 1, MAX($F$1:F144) + 1, INDEX($F$1:F144, MATCH(E145, $E$1:E144, 0)))</f>
        <v>70</v>
      </c>
      <c r="G145" t="s">
        <v>78</v>
      </c>
      <c r="H145" t="s">
        <v>11</v>
      </c>
      <c r="I145" t="s">
        <v>16</v>
      </c>
      <c r="J145" t="s">
        <v>250</v>
      </c>
      <c r="K145" s="17">
        <v>15.12</v>
      </c>
      <c r="L145" s="17">
        <v>3</v>
      </c>
      <c r="M145" s="17">
        <v>4.91</v>
      </c>
      <c r="N145" s="17" t="str">
        <f>IF(SalesData[[#This Row],[Profit]]&gt;0,"Profit","Loss")</f>
        <v>Profit</v>
      </c>
    </row>
    <row r="146" spans="1:14" x14ac:dyDescent="0.25">
      <c r="A146" s="1">
        <v>41701</v>
      </c>
      <c r="B146" s="3">
        <f t="shared" si="6"/>
        <v>2014</v>
      </c>
      <c r="C146" s="3">
        <f t="shared" si="7"/>
        <v>3</v>
      </c>
      <c r="D146" t="s">
        <v>249</v>
      </c>
      <c r="E146" t="str">
        <f t="shared" si="8"/>
        <v>Jill Stevenson20140303</v>
      </c>
      <c r="F146">
        <f>IF(COUNTIF($E$2:E146, E146) = 1, MAX($F$1:F145) + 1, INDEX($F$1:F145, MATCH(E146, $E$1:E145, 0)))</f>
        <v>70</v>
      </c>
      <c r="G146" t="s">
        <v>78</v>
      </c>
      <c r="H146" t="s">
        <v>34</v>
      </c>
      <c r="I146" t="s">
        <v>74</v>
      </c>
      <c r="J146" t="s">
        <v>99</v>
      </c>
      <c r="K146" s="17">
        <v>302.45</v>
      </c>
      <c r="L146" s="17">
        <v>5</v>
      </c>
      <c r="M146" s="17">
        <v>-199.62</v>
      </c>
      <c r="N146" s="17" t="str">
        <f>IF(SalesData[[#This Row],[Profit]]&gt;0,"Profit","Loss")</f>
        <v>Loss</v>
      </c>
    </row>
    <row r="147" spans="1:14" x14ac:dyDescent="0.25">
      <c r="A147" s="1">
        <v>41701</v>
      </c>
      <c r="B147" s="3">
        <f t="shared" si="6"/>
        <v>2014</v>
      </c>
      <c r="C147" s="3">
        <f t="shared" si="7"/>
        <v>3</v>
      </c>
      <c r="D147" t="s">
        <v>249</v>
      </c>
      <c r="E147" t="str">
        <f t="shared" si="8"/>
        <v>Jill Stevenson20140303</v>
      </c>
      <c r="F147">
        <f>IF(COUNTIF($E$2:E147, E147) = 1, MAX($F$1:F146) + 1, INDEX($F$1:F146, MATCH(E147, $E$1:E146, 0)))</f>
        <v>70</v>
      </c>
      <c r="G147" t="s">
        <v>78</v>
      </c>
      <c r="H147" t="s">
        <v>11</v>
      </c>
      <c r="I147" t="s">
        <v>18</v>
      </c>
      <c r="J147" t="s">
        <v>251</v>
      </c>
      <c r="K147" s="17">
        <v>44.67</v>
      </c>
      <c r="L147" s="17">
        <v>8</v>
      </c>
      <c r="M147" s="17">
        <v>-10.050000000000001</v>
      </c>
      <c r="N147" s="17" t="str">
        <f>IF(SalesData[[#This Row],[Profit]]&gt;0,"Profit","Loss")</f>
        <v>Loss</v>
      </c>
    </row>
    <row r="148" spans="1:14" x14ac:dyDescent="0.25">
      <c r="A148" s="1">
        <v>41701</v>
      </c>
      <c r="B148" s="3">
        <f t="shared" si="6"/>
        <v>2014</v>
      </c>
      <c r="C148" s="3">
        <f t="shared" si="7"/>
        <v>3</v>
      </c>
      <c r="D148" t="s">
        <v>252</v>
      </c>
      <c r="E148" t="str">
        <f t="shared" si="8"/>
        <v>Sam Craven20140303</v>
      </c>
      <c r="F148">
        <f>IF(COUNTIF($E$2:E148, E148) = 1, MAX($F$1:F147) + 1, INDEX($F$1:F147, MATCH(E148, $E$1:E147, 0)))</f>
        <v>71</v>
      </c>
      <c r="G148" t="s">
        <v>10</v>
      </c>
      <c r="H148" t="s">
        <v>11</v>
      </c>
      <c r="I148" t="s">
        <v>92</v>
      </c>
      <c r="J148" t="s">
        <v>253</v>
      </c>
      <c r="K148" s="17">
        <v>176.77</v>
      </c>
      <c r="L148" s="17">
        <v>3</v>
      </c>
      <c r="M148" s="17">
        <v>-459.61</v>
      </c>
      <c r="N148" s="17" t="str">
        <f>IF(SalesData[[#This Row],[Profit]]&gt;0,"Profit","Loss")</f>
        <v>Loss</v>
      </c>
    </row>
    <row r="149" spans="1:14" x14ac:dyDescent="0.25">
      <c r="A149" s="1">
        <v>41701</v>
      </c>
      <c r="B149" s="3">
        <f t="shared" si="6"/>
        <v>2014</v>
      </c>
      <c r="C149" s="3">
        <f t="shared" si="7"/>
        <v>3</v>
      </c>
      <c r="D149" t="s">
        <v>254</v>
      </c>
      <c r="E149" t="str">
        <f t="shared" si="8"/>
        <v>Eva Jacobs20140303</v>
      </c>
      <c r="F149">
        <f>IF(COUNTIF($E$2:E149, E149) = 1, MAX($F$1:F148) + 1, INDEX($F$1:F148, MATCH(E149, $E$1:E148, 0)))</f>
        <v>72</v>
      </c>
      <c r="G149" t="s">
        <v>27</v>
      </c>
      <c r="H149" t="s">
        <v>34</v>
      </c>
      <c r="I149" t="s">
        <v>145</v>
      </c>
      <c r="J149" t="s">
        <v>255</v>
      </c>
      <c r="K149" s="17">
        <v>626.35</v>
      </c>
      <c r="L149" s="17">
        <v>3</v>
      </c>
      <c r="M149" s="17">
        <v>-23.49</v>
      </c>
      <c r="N149" s="17" t="str">
        <f>IF(SalesData[[#This Row],[Profit]]&gt;0,"Profit","Loss")</f>
        <v>Loss</v>
      </c>
    </row>
    <row r="150" spans="1:14" x14ac:dyDescent="0.25">
      <c r="A150" s="1">
        <v>41702</v>
      </c>
      <c r="B150" s="3">
        <f t="shared" si="6"/>
        <v>2014</v>
      </c>
      <c r="C150" s="3">
        <f t="shared" si="7"/>
        <v>3</v>
      </c>
      <c r="D150" t="s">
        <v>256</v>
      </c>
      <c r="E150" t="str">
        <f t="shared" si="8"/>
        <v>Clay Ludtke20140304</v>
      </c>
      <c r="F150">
        <f>IF(COUNTIF($E$2:E150, E150) = 1, MAX($F$1:F149) + 1, INDEX($F$1:F149, MATCH(E150, $E$1:E149, 0)))</f>
        <v>73</v>
      </c>
      <c r="G150" t="s">
        <v>70</v>
      </c>
      <c r="H150" t="s">
        <v>11</v>
      </c>
      <c r="I150" t="s">
        <v>18</v>
      </c>
      <c r="J150" t="s">
        <v>257</v>
      </c>
      <c r="K150" s="17">
        <v>354.9</v>
      </c>
      <c r="L150" s="17">
        <v>5</v>
      </c>
      <c r="M150" s="17">
        <v>17.75</v>
      </c>
      <c r="N150" s="17" t="str">
        <f>IF(SalesData[[#This Row],[Profit]]&gt;0,"Profit","Loss")</f>
        <v>Profit</v>
      </c>
    </row>
    <row r="151" spans="1:14" x14ac:dyDescent="0.25">
      <c r="A151" s="1">
        <v>41702</v>
      </c>
      <c r="B151" s="3">
        <f t="shared" si="6"/>
        <v>2014</v>
      </c>
      <c r="C151" s="3">
        <f t="shared" si="7"/>
        <v>3</v>
      </c>
      <c r="D151" t="s">
        <v>193</v>
      </c>
      <c r="E151" t="str">
        <f t="shared" si="8"/>
        <v>Sanjit Chand20140304</v>
      </c>
      <c r="F151">
        <f>IF(COUNTIF($E$2:E151, E151) = 1, MAX($F$1:F150) + 1, INDEX($F$1:F150, MATCH(E151, $E$1:E150, 0)))</f>
        <v>74</v>
      </c>
      <c r="G151" t="s">
        <v>123</v>
      </c>
      <c r="H151" t="s">
        <v>11</v>
      </c>
      <c r="I151" t="s">
        <v>24</v>
      </c>
      <c r="J151" t="s">
        <v>258</v>
      </c>
      <c r="K151" s="17">
        <v>15.55</v>
      </c>
      <c r="L151" s="17">
        <v>3</v>
      </c>
      <c r="M151" s="17">
        <v>2.33</v>
      </c>
      <c r="N151" s="17" t="str">
        <f>IF(SalesData[[#This Row],[Profit]]&gt;0,"Profit","Loss")</f>
        <v>Profit</v>
      </c>
    </row>
    <row r="152" spans="1:14" x14ac:dyDescent="0.25">
      <c r="A152" s="1">
        <v>41703</v>
      </c>
      <c r="B152" s="3">
        <f t="shared" si="6"/>
        <v>2014</v>
      </c>
      <c r="C152" s="3">
        <f t="shared" si="7"/>
        <v>3</v>
      </c>
      <c r="D152" t="s">
        <v>259</v>
      </c>
      <c r="E152" t="str">
        <f t="shared" si="8"/>
        <v>Aimee Bixby20140305</v>
      </c>
      <c r="F152">
        <f>IF(COUNTIF($E$2:E152, E152) = 1, MAX($F$1:F151) + 1, INDEX($F$1:F151, MATCH(E152, $E$1:E151, 0)))</f>
        <v>75</v>
      </c>
      <c r="G152" t="s">
        <v>149</v>
      </c>
      <c r="H152" t="s">
        <v>11</v>
      </c>
      <c r="I152" t="s">
        <v>24</v>
      </c>
      <c r="J152" t="s">
        <v>260</v>
      </c>
      <c r="K152" s="17">
        <v>59.52</v>
      </c>
      <c r="L152" s="17">
        <v>3</v>
      </c>
      <c r="M152" s="17">
        <v>15.48</v>
      </c>
      <c r="N152" s="17" t="str">
        <f>IF(SalesData[[#This Row],[Profit]]&gt;0,"Profit","Loss")</f>
        <v>Profit</v>
      </c>
    </row>
    <row r="153" spans="1:14" x14ac:dyDescent="0.25">
      <c r="A153" s="1">
        <v>41703</v>
      </c>
      <c r="B153" s="3">
        <f t="shared" si="6"/>
        <v>2014</v>
      </c>
      <c r="C153" s="3">
        <f t="shared" si="7"/>
        <v>3</v>
      </c>
      <c r="D153" t="s">
        <v>259</v>
      </c>
      <c r="E153" t="str">
        <f t="shared" si="8"/>
        <v>Aimee Bixby20140305</v>
      </c>
      <c r="F153">
        <f>IF(COUNTIF($E$2:E153, E153) = 1, MAX($F$1:F152) + 1, INDEX($F$1:F152, MATCH(E153, $E$1:E152, 0)))</f>
        <v>75</v>
      </c>
      <c r="G153" t="s">
        <v>149</v>
      </c>
      <c r="H153" t="s">
        <v>39</v>
      </c>
      <c r="I153" t="s">
        <v>52</v>
      </c>
      <c r="J153" t="s">
        <v>261</v>
      </c>
      <c r="K153" s="17">
        <v>479.97</v>
      </c>
      <c r="L153" s="17">
        <v>3</v>
      </c>
      <c r="M153" s="17">
        <v>177.59</v>
      </c>
      <c r="N153" s="17" t="str">
        <f>IF(SalesData[[#This Row],[Profit]]&gt;0,"Profit","Loss")</f>
        <v>Profit</v>
      </c>
    </row>
    <row r="154" spans="1:14" x14ac:dyDescent="0.25">
      <c r="A154" s="1">
        <v>41703</v>
      </c>
      <c r="B154" s="3">
        <f t="shared" si="6"/>
        <v>2014</v>
      </c>
      <c r="C154" s="3">
        <f t="shared" si="7"/>
        <v>3</v>
      </c>
      <c r="D154" t="s">
        <v>259</v>
      </c>
      <c r="E154" t="str">
        <f t="shared" si="8"/>
        <v>Aimee Bixby20140305</v>
      </c>
      <c r="F154">
        <f>IF(COUNTIF($E$2:E154, E154) = 1, MAX($F$1:F153) + 1, INDEX($F$1:F153, MATCH(E154, $E$1:E153, 0)))</f>
        <v>75</v>
      </c>
      <c r="G154" t="s">
        <v>149</v>
      </c>
      <c r="H154" t="s">
        <v>11</v>
      </c>
      <c r="I154" t="s">
        <v>200</v>
      </c>
      <c r="J154" t="s">
        <v>262</v>
      </c>
      <c r="K154" s="17">
        <v>18.62</v>
      </c>
      <c r="L154" s="17">
        <v>2</v>
      </c>
      <c r="M154" s="17">
        <v>5.4</v>
      </c>
      <c r="N154" s="17" t="str">
        <f>IF(SalesData[[#This Row],[Profit]]&gt;0,"Profit","Loss")</f>
        <v>Profit</v>
      </c>
    </row>
    <row r="155" spans="1:14" x14ac:dyDescent="0.25">
      <c r="A155" s="1">
        <v>41703</v>
      </c>
      <c r="B155" s="3">
        <f t="shared" si="6"/>
        <v>2014</v>
      </c>
      <c r="C155" s="3">
        <f t="shared" si="7"/>
        <v>3</v>
      </c>
      <c r="D155" t="s">
        <v>259</v>
      </c>
      <c r="E155" t="str">
        <f t="shared" si="8"/>
        <v>Aimee Bixby20140305</v>
      </c>
      <c r="F155">
        <f>IF(COUNTIF($E$2:E155, E155) = 1, MAX($F$1:F154) + 1, INDEX($F$1:F154, MATCH(E155, $E$1:E154, 0)))</f>
        <v>75</v>
      </c>
      <c r="G155" t="s">
        <v>149</v>
      </c>
      <c r="H155" t="s">
        <v>11</v>
      </c>
      <c r="I155" t="s">
        <v>20</v>
      </c>
      <c r="J155" t="s">
        <v>263</v>
      </c>
      <c r="K155" s="17">
        <v>49.63</v>
      </c>
      <c r="L155" s="17">
        <v>6</v>
      </c>
      <c r="M155" s="17">
        <v>16.75</v>
      </c>
      <c r="N155" s="17" t="str">
        <f>IF(SalesData[[#This Row],[Profit]]&gt;0,"Profit","Loss")</f>
        <v>Profit</v>
      </c>
    </row>
    <row r="156" spans="1:14" x14ac:dyDescent="0.25">
      <c r="A156" s="1">
        <v>41703</v>
      </c>
      <c r="B156" s="3">
        <f t="shared" si="6"/>
        <v>2014</v>
      </c>
      <c r="C156" s="3">
        <f t="shared" si="7"/>
        <v>3</v>
      </c>
      <c r="D156" t="s">
        <v>259</v>
      </c>
      <c r="E156" t="str">
        <f t="shared" si="8"/>
        <v>Aimee Bixby20140305</v>
      </c>
      <c r="F156">
        <f>IF(COUNTIF($E$2:E156, E156) = 1, MAX($F$1:F155) + 1, INDEX($F$1:F155, MATCH(E156, $E$1:E155, 0)))</f>
        <v>75</v>
      </c>
      <c r="G156" t="s">
        <v>149</v>
      </c>
      <c r="H156" t="s">
        <v>11</v>
      </c>
      <c r="I156" t="s">
        <v>12</v>
      </c>
      <c r="J156" t="s">
        <v>264</v>
      </c>
      <c r="K156" s="17">
        <v>97.82</v>
      </c>
      <c r="L156" s="17">
        <v>2</v>
      </c>
      <c r="M156" s="17">
        <v>45.98</v>
      </c>
      <c r="N156" s="17" t="str">
        <f>IF(SalesData[[#This Row],[Profit]]&gt;0,"Profit","Loss")</f>
        <v>Profit</v>
      </c>
    </row>
    <row r="157" spans="1:14" x14ac:dyDescent="0.25">
      <c r="A157" s="1">
        <v>41705</v>
      </c>
      <c r="B157" s="3">
        <f t="shared" si="6"/>
        <v>2014</v>
      </c>
      <c r="C157" s="3">
        <f t="shared" si="7"/>
        <v>3</v>
      </c>
      <c r="D157" t="s">
        <v>210</v>
      </c>
      <c r="E157" t="str">
        <f t="shared" si="8"/>
        <v>Aaron Bergman20140307</v>
      </c>
      <c r="F157">
        <f>IF(COUNTIF($E$2:E157, E157) = 1, MAX($F$1:F156) + 1, INDEX($F$1:F156, MATCH(E157, $E$1:E156, 0)))</f>
        <v>76</v>
      </c>
      <c r="G157" t="s">
        <v>164</v>
      </c>
      <c r="H157" t="s">
        <v>34</v>
      </c>
      <c r="I157" t="s">
        <v>35</v>
      </c>
      <c r="J157" t="s">
        <v>265</v>
      </c>
      <c r="K157" s="17">
        <v>48.71</v>
      </c>
      <c r="L157" s="17">
        <v>1</v>
      </c>
      <c r="M157" s="17">
        <v>5.48</v>
      </c>
      <c r="N157" s="17" t="str">
        <f>IF(SalesData[[#This Row],[Profit]]&gt;0,"Profit","Loss")</f>
        <v>Profit</v>
      </c>
    </row>
    <row r="158" spans="1:14" x14ac:dyDescent="0.25">
      <c r="A158" s="1">
        <v>41705</v>
      </c>
      <c r="B158" s="3">
        <f t="shared" si="6"/>
        <v>2014</v>
      </c>
      <c r="C158" s="3">
        <f t="shared" si="7"/>
        <v>3</v>
      </c>
      <c r="D158" t="s">
        <v>210</v>
      </c>
      <c r="E158" t="str">
        <f t="shared" si="8"/>
        <v>Aaron Bergman20140307</v>
      </c>
      <c r="F158">
        <f>IF(COUNTIF($E$2:E158, E158) = 1, MAX($F$1:F157) + 1, INDEX($F$1:F157, MATCH(E158, $E$1:E157, 0)))</f>
        <v>76</v>
      </c>
      <c r="G158" t="s">
        <v>164</v>
      </c>
      <c r="H158" t="s">
        <v>11</v>
      </c>
      <c r="I158" t="s">
        <v>24</v>
      </c>
      <c r="J158" t="s">
        <v>266</v>
      </c>
      <c r="K158" s="17">
        <v>17.940000000000001</v>
      </c>
      <c r="L158" s="17">
        <v>3</v>
      </c>
      <c r="M158" s="17">
        <v>4.66</v>
      </c>
      <c r="N158" s="17" t="str">
        <f>IF(SalesData[[#This Row],[Profit]]&gt;0,"Profit","Loss")</f>
        <v>Profit</v>
      </c>
    </row>
    <row r="159" spans="1:14" x14ac:dyDescent="0.25">
      <c r="A159" s="1">
        <v>41705</v>
      </c>
      <c r="B159" s="3">
        <f t="shared" si="6"/>
        <v>2014</v>
      </c>
      <c r="C159" s="3">
        <f t="shared" si="7"/>
        <v>3</v>
      </c>
      <c r="D159" t="s">
        <v>210</v>
      </c>
      <c r="E159" t="str">
        <f t="shared" si="8"/>
        <v>Aaron Bergman20140307</v>
      </c>
      <c r="F159">
        <f>IF(COUNTIF($E$2:E159, E159) = 1, MAX($F$1:F158) + 1, INDEX($F$1:F158, MATCH(E159, $E$1:E158, 0)))</f>
        <v>76</v>
      </c>
      <c r="G159" t="s">
        <v>164</v>
      </c>
      <c r="H159" t="s">
        <v>11</v>
      </c>
      <c r="I159" t="s">
        <v>18</v>
      </c>
      <c r="J159" t="s">
        <v>267</v>
      </c>
      <c r="K159" s="17">
        <v>242.94</v>
      </c>
      <c r="L159" s="17">
        <v>3</v>
      </c>
      <c r="M159" s="17">
        <v>4.8600000000000003</v>
      </c>
      <c r="N159" s="17" t="str">
        <f>IF(SalesData[[#This Row],[Profit]]&gt;0,"Profit","Loss")</f>
        <v>Profit</v>
      </c>
    </row>
    <row r="160" spans="1:14" x14ac:dyDescent="0.25">
      <c r="A160" s="1">
        <v>41705</v>
      </c>
      <c r="B160" s="3">
        <f t="shared" si="6"/>
        <v>2014</v>
      </c>
      <c r="C160" s="3">
        <f t="shared" si="7"/>
        <v>3</v>
      </c>
      <c r="D160" t="s">
        <v>268</v>
      </c>
      <c r="E160" t="str">
        <f t="shared" si="8"/>
        <v>Nora Pelletier20140307</v>
      </c>
      <c r="F160">
        <f>IF(COUNTIF($E$2:E160, E160) = 1, MAX($F$1:F159) + 1, INDEX($F$1:F159, MATCH(E160, $E$1:E159, 0)))</f>
        <v>77</v>
      </c>
      <c r="G160" t="s">
        <v>164</v>
      </c>
      <c r="H160" t="s">
        <v>11</v>
      </c>
      <c r="I160" t="s">
        <v>20</v>
      </c>
      <c r="J160" t="s">
        <v>269</v>
      </c>
      <c r="K160" s="17">
        <v>107.65</v>
      </c>
      <c r="L160" s="17">
        <v>2</v>
      </c>
      <c r="M160" s="17">
        <v>33.64</v>
      </c>
      <c r="N160" s="17" t="str">
        <f>IF(SalesData[[#This Row],[Profit]]&gt;0,"Profit","Loss")</f>
        <v>Profit</v>
      </c>
    </row>
    <row r="161" spans="1:14" x14ac:dyDescent="0.25">
      <c r="A161" s="1">
        <v>41705</v>
      </c>
      <c r="B161" s="3">
        <f t="shared" si="6"/>
        <v>2014</v>
      </c>
      <c r="C161" s="3">
        <f t="shared" si="7"/>
        <v>3</v>
      </c>
      <c r="D161" t="s">
        <v>270</v>
      </c>
      <c r="E161" t="str">
        <f t="shared" si="8"/>
        <v>Craig Molinari20140307</v>
      </c>
      <c r="F161">
        <f>IF(COUNTIF($E$2:E161, E161) = 1, MAX($F$1:F160) + 1, INDEX($F$1:F160, MATCH(E161, $E$1:E160, 0)))</f>
        <v>78</v>
      </c>
      <c r="G161" t="s">
        <v>164</v>
      </c>
      <c r="H161" t="s">
        <v>11</v>
      </c>
      <c r="I161" t="s">
        <v>24</v>
      </c>
      <c r="J161" t="s">
        <v>271</v>
      </c>
      <c r="K161" s="17">
        <v>20.65</v>
      </c>
      <c r="L161" s="17">
        <v>5</v>
      </c>
      <c r="M161" s="17">
        <v>9.5</v>
      </c>
      <c r="N161" s="17" t="str">
        <f>IF(SalesData[[#This Row],[Profit]]&gt;0,"Profit","Loss")</f>
        <v>Profit</v>
      </c>
    </row>
    <row r="162" spans="1:14" x14ac:dyDescent="0.25">
      <c r="A162" s="1">
        <v>41705</v>
      </c>
      <c r="B162" s="3">
        <f t="shared" si="6"/>
        <v>2014</v>
      </c>
      <c r="C162" s="3">
        <f t="shared" si="7"/>
        <v>3</v>
      </c>
      <c r="D162" t="s">
        <v>270</v>
      </c>
      <c r="E162" t="str">
        <f t="shared" si="8"/>
        <v>Craig Molinari20140307</v>
      </c>
      <c r="F162">
        <f>IF(COUNTIF($E$2:E162, E162) = 1, MAX($F$1:F161) + 1, INDEX($F$1:F161, MATCH(E162, $E$1:E161, 0)))</f>
        <v>78</v>
      </c>
      <c r="G162" t="s">
        <v>164</v>
      </c>
      <c r="H162" t="s">
        <v>11</v>
      </c>
      <c r="I162" t="s">
        <v>18</v>
      </c>
      <c r="J162" t="s">
        <v>272</v>
      </c>
      <c r="K162" s="17">
        <v>204.9</v>
      </c>
      <c r="L162" s="17">
        <v>5</v>
      </c>
      <c r="M162" s="17">
        <v>0</v>
      </c>
      <c r="N162" s="17" t="str">
        <f>IF(SalesData[[#This Row],[Profit]]&gt;0,"Profit","Loss")</f>
        <v>Loss</v>
      </c>
    </row>
    <row r="163" spans="1:14" x14ac:dyDescent="0.25">
      <c r="A163" s="1">
        <v>41705</v>
      </c>
      <c r="B163" s="3">
        <f t="shared" si="6"/>
        <v>2014</v>
      </c>
      <c r="C163" s="3">
        <f t="shared" si="7"/>
        <v>3</v>
      </c>
      <c r="D163" t="s">
        <v>270</v>
      </c>
      <c r="E163" t="str">
        <f t="shared" si="8"/>
        <v>Craig Molinari20140307</v>
      </c>
      <c r="F163">
        <f>IF(COUNTIF($E$2:E163, E163) = 1, MAX($F$1:F162) + 1, INDEX($F$1:F162, MATCH(E163, $E$1:E162, 0)))</f>
        <v>78</v>
      </c>
      <c r="G163" t="s">
        <v>164</v>
      </c>
      <c r="H163" t="s">
        <v>34</v>
      </c>
      <c r="I163" t="s">
        <v>35</v>
      </c>
      <c r="J163" t="s">
        <v>273</v>
      </c>
      <c r="K163" s="17">
        <v>436.7</v>
      </c>
      <c r="L163" s="17">
        <v>6</v>
      </c>
      <c r="M163" s="17">
        <v>21.84</v>
      </c>
      <c r="N163" s="17" t="str">
        <f>IF(SalesData[[#This Row],[Profit]]&gt;0,"Profit","Loss")</f>
        <v>Profit</v>
      </c>
    </row>
    <row r="164" spans="1:14" x14ac:dyDescent="0.25">
      <c r="A164" s="1">
        <v>41705</v>
      </c>
      <c r="B164" s="3">
        <f t="shared" si="6"/>
        <v>2014</v>
      </c>
      <c r="C164" s="3">
        <f t="shared" si="7"/>
        <v>3</v>
      </c>
      <c r="D164" t="s">
        <v>270</v>
      </c>
      <c r="E164" t="str">
        <f t="shared" si="8"/>
        <v>Craig Molinari20140307</v>
      </c>
      <c r="F164">
        <f>IF(COUNTIF($E$2:E164, E164) = 1, MAX($F$1:F163) + 1, INDEX($F$1:F163, MATCH(E164, $E$1:E163, 0)))</f>
        <v>78</v>
      </c>
      <c r="G164" t="s">
        <v>164</v>
      </c>
      <c r="H164" t="s">
        <v>34</v>
      </c>
      <c r="I164" t="s">
        <v>35</v>
      </c>
      <c r="J164" t="s">
        <v>274</v>
      </c>
      <c r="K164" s="17">
        <v>481.57</v>
      </c>
      <c r="L164" s="17">
        <v>2</v>
      </c>
      <c r="M164" s="17">
        <v>54.18</v>
      </c>
      <c r="N164" s="17" t="str">
        <f>IF(SalesData[[#This Row],[Profit]]&gt;0,"Profit","Loss")</f>
        <v>Profit</v>
      </c>
    </row>
    <row r="165" spans="1:14" x14ac:dyDescent="0.25">
      <c r="A165" s="1">
        <v>41708</v>
      </c>
      <c r="B165" s="3">
        <f t="shared" si="6"/>
        <v>2014</v>
      </c>
      <c r="C165" s="3">
        <f t="shared" si="7"/>
        <v>3</v>
      </c>
      <c r="D165" t="s">
        <v>275</v>
      </c>
      <c r="E165" t="str">
        <f t="shared" si="8"/>
        <v>Scott Williamson20140310</v>
      </c>
      <c r="F165">
        <f>IF(COUNTIF($E$2:E165, E165) = 1, MAX($F$1:F164) + 1, INDEX($F$1:F164, MATCH(E165, $E$1:E164, 0)))</f>
        <v>79</v>
      </c>
      <c r="G165" t="s">
        <v>110</v>
      </c>
      <c r="H165" t="s">
        <v>11</v>
      </c>
      <c r="I165" t="s">
        <v>12</v>
      </c>
      <c r="J165" t="s">
        <v>276</v>
      </c>
      <c r="K165" s="17">
        <v>22.38</v>
      </c>
      <c r="L165" s="17">
        <v>2</v>
      </c>
      <c r="M165" s="17">
        <v>10.74</v>
      </c>
      <c r="N165" s="17" t="str">
        <f>IF(SalesData[[#This Row],[Profit]]&gt;0,"Profit","Loss")</f>
        <v>Profit</v>
      </c>
    </row>
    <row r="166" spans="1:14" x14ac:dyDescent="0.25">
      <c r="A166" s="1">
        <v>41708</v>
      </c>
      <c r="B166" s="3">
        <f t="shared" si="6"/>
        <v>2014</v>
      </c>
      <c r="C166" s="3">
        <f t="shared" si="7"/>
        <v>3</v>
      </c>
      <c r="D166" t="s">
        <v>277</v>
      </c>
      <c r="E166" t="str">
        <f t="shared" si="8"/>
        <v>Kean Thornton20140310</v>
      </c>
      <c r="F166">
        <f>IF(COUNTIF($E$2:E166, E166) = 1, MAX($F$1:F165) + 1, INDEX($F$1:F165, MATCH(E166, $E$1:E165, 0)))</f>
        <v>80</v>
      </c>
      <c r="G166" t="s">
        <v>278</v>
      </c>
      <c r="H166" t="s">
        <v>11</v>
      </c>
      <c r="I166" t="s">
        <v>18</v>
      </c>
      <c r="J166" t="s">
        <v>73</v>
      </c>
      <c r="K166" s="17">
        <v>636.41</v>
      </c>
      <c r="L166" s="17">
        <v>3</v>
      </c>
      <c r="M166" s="17">
        <v>-15.91</v>
      </c>
      <c r="N166" s="17" t="str">
        <f>IF(SalesData[[#This Row],[Profit]]&gt;0,"Profit","Loss")</f>
        <v>Loss</v>
      </c>
    </row>
    <row r="167" spans="1:14" x14ac:dyDescent="0.25">
      <c r="A167" s="1">
        <v>41708</v>
      </c>
      <c r="B167" s="3">
        <f t="shared" si="6"/>
        <v>2014</v>
      </c>
      <c r="C167" s="3">
        <f t="shared" si="7"/>
        <v>3</v>
      </c>
      <c r="D167" t="s">
        <v>277</v>
      </c>
      <c r="E167" t="str">
        <f t="shared" si="8"/>
        <v>Kean Thornton20140310</v>
      </c>
      <c r="F167">
        <f>IF(COUNTIF($E$2:E167, E167) = 1, MAX($F$1:F166) + 1, INDEX($F$1:F166, MATCH(E167, $E$1:E166, 0)))</f>
        <v>80</v>
      </c>
      <c r="G167" t="s">
        <v>278</v>
      </c>
      <c r="H167" t="s">
        <v>11</v>
      </c>
      <c r="I167" t="s">
        <v>24</v>
      </c>
      <c r="J167" t="s">
        <v>279</v>
      </c>
      <c r="K167" s="17">
        <v>83.17</v>
      </c>
      <c r="L167" s="17">
        <v>4</v>
      </c>
      <c r="M167" s="17">
        <v>9.36</v>
      </c>
      <c r="N167" s="17" t="str">
        <f>IF(SalesData[[#This Row],[Profit]]&gt;0,"Profit","Loss")</f>
        <v>Profit</v>
      </c>
    </row>
    <row r="168" spans="1:14" x14ac:dyDescent="0.25">
      <c r="A168" s="1">
        <v>41709</v>
      </c>
      <c r="B168" s="3">
        <f t="shared" si="6"/>
        <v>2014</v>
      </c>
      <c r="C168" s="3">
        <f t="shared" si="7"/>
        <v>3</v>
      </c>
      <c r="D168" t="s">
        <v>280</v>
      </c>
      <c r="E168" t="str">
        <f t="shared" si="8"/>
        <v>Chloris Kastensmidt20140311</v>
      </c>
      <c r="F168">
        <f>IF(COUNTIF($E$2:E168, E168) = 1, MAX($F$1:F167) + 1, INDEX($F$1:F167, MATCH(E168, $E$1:E167, 0)))</f>
        <v>81</v>
      </c>
      <c r="G168" t="s">
        <v>78</v>
      </c>
      <c r="H168" t="s">
        <v>34</v>
      </c>
      <c r="I168" t="s">
        <v>47</v>
      </c>
      <c r="J168" t="s">
        <v>281</v>
      </c>
      <c r="K168" s="17">
        <v>8.32</v>
      </c>
      <c r="L168" s="17">
        <v>5</v>
      </c>
      <c r="M168" s="17">
        <v>2.29</v>
      </c>
      <c r="N168" s="17" t="str">
        <f>IF(SalesData[[#This Row],[Profit]]&gt;0,"Profit","Loss")</f>
        <v>Profit</v>
      </c>
    </row>
    <row r="169" spans="1:14" x14ac:dyDescent="0.25">
      <c r="A169" s="1">
        <v>41709</v>
      </c>
      <c r="B169" s="3">
        <f t="shared" si="6"/>
        <v>2014</v>
      </c>
      <c r="C169" s="3">
        <f t="shared" si="7"/>
        <v>3</v>
      </c>
      <c r="D169" t="s">
        <v>280</v>
      </c>
      <c r="E169" t="str">
        <f t="shared" si="8"/>
        <v>Chloris Kastensmidt20140311</v>
      </c>
      <c r="F169">
        <f>IF(COUNTIF($E$2:E169, E169) = 1, MAX($F$1:F168) + 1, INDEX($F$1:F168, MATCH(E169, $E$1:E168, 0)))</f>
        <v>81</v>
      </c>
      <c r="G169" t="s">
        <v>78</v>
      </c>
      <c r="H169" t="s">
        <v>11</v>
      </c>
      <c r="I169" t="s">
        <v>43</v>
      </c>
      <c r="J169" t="s">
        <v>282</v>
      </c>
      <c r="K169" s="17">
        <v>10.46</v>
      </c>
      <c r="L169" s="17">
        <v>6</v>
      </c>
      <c r="M169" s="17">
        <v>1.7</v>
      </c>
      <c r="N169" s="17" t="str">
        <f>IF(SalesData[[#This Row],[Profit]]&gt;0,"Profit","Loss")</f>
        <v>Profit</v>
      </c>
    </row>
    <row r="170" spans="1:14" x14ac:dyDescent="0.25">
      <c r="A170" s="1">
        <v>41709</v>
      </c>
      <c r="B170" s="3">
        <f t="shared" si="6"/>
        <v>2014</v>
      </c>
      <c r="C170" s="3">
        <f t="shared" si="7"/>
        <v>3</v>
      </c>
      <c r="D170" t="s">
        <v>283</v>
      </c>
      <c r="E170" t="str">
        <f t="shared" si="8"/>
        <v>Kelly Andreada20140311</v>
      </c>
      <c r="F170">
        <f>IF(COUNTIF($E$2:E170, E170) = 1, MAX($F$1:F169) + 1, INDEX($F$1:F169, MATCH(E170, $E$1:E169, 0)))</f>
        <v>82</v>
      </c>
      <c r="G170" t="s">
        <v>149</v>
      </c>
      <c r="H170" t="s">
        <v>11</v>
      </c>
      <c r="I170" t="s">
        <v>12</v>
      </c>
      <c r="J170" t="s">
        <v>284</v>
      </c>
      <c r="K170" s="17">
        <v>108.92</v>
      </c>
      <c r="L170" s="17">
        <v>14</v>
      </c>
      <c r="M170" s="17">
        <v>49.01</v>
      </c>
      <c r="N170" s="17" t="str">
        <f>IF(SalesData[[#This Row],[Profit]]&gt;0,"Profit","Loss")</f>
        <v>Profit</v>
      </c>
    </row>
    <row r="171" spans="1:14" x14ac:dyDescent="0.25">
      <c r="A171" s="1">
        <v>41709</v>
      </c>
      <c r="B171" s="3">
        <f t="shared" si="6"/>
        <v>2014</v>
      </c>
      <c r="C171" s="3">
        <f t="shared" si="7"/>
        <v>3</v>
      </c>
      <c r="D171" t="s">
        <v>285</v>
      </c>
      <c r="E171" t="str">
        <f t="shared" si="8"/>
        <v>Filia McAdams20140311</v>
      </c>
      <c r="F171">
        <f>IF(COUNTIF($E$2:E171, E171) = 1, MAX($F$1:F170) + 1, INDEX($F$1:F170, MATCH(E171, $E$1:E170, 0)))</f>
        <v>83</v>
      </c>
      <c r="G171" t="s">
        <v>33</v>
      </c>
      <c r="H171" t="s">
        <v>11</v>
      </c>
      <c r="I171" t="s">
        <v>92</v>
      </c>
      <c r="J171" t="s">
        <v>286</v>
      </c>
      <c r="K171" s="17">
        <v>146.76</v>
      </c>
      <c r="L171" s="17">
        <v>3</v>
      </c>
      <c r="M171" s="17">
        <v>38.159999999999997</v>
      </c>
      <c r="N171" s="17" t="str">
        <f>IF(SalesData[[#This Row],[Profit]]&gt;0,"Profit","Loss")</f>
        <v>Profit</v>
      </c>
    </row>
    <row r="172" spans="1:14" x14ac:dyDescent="0.25">
      <c r="A172" s="1">
        <v>41709</v>
      </c>
      <c r="B172" s="3">
        <f t="shared" si="6"/>
        <v>2014</v>
      </c>
      <c r="C172" s="3">
        <f t="shared" si="7"/>
        <v>3</v>
      </c>
      <c r="D172" t="s">
        <v>285</v>
      </c>
      <c r="E172" t="str">
        <f t="shared" si="8"/>
        <v>Filia McAdams20140311</v>
      </c>
      <c r="F172">
        <f>IF(COUNTIF($E$2:E172, E172) = 1, MAX($F$1:F171) + 1, INDEX($F$1:F171, MATCH(E172, $E$1:E171, 0)))</f>
        <v>83</v>
      </c>
      <c r="G172" t="s">
        <v>33</v>
      </c>
      <c r="H172" t="s">
        <v>39</v>
      </c>
      <c r="I172" t="s">
        <v>52</v>
      </c>
      <c r="J172" t="s">
        <v>178</v>
      </c>
      <c r="K172" s="17">
        <v>32.96</v>
      </c>
      <c r="L172" s="17">
        <v>2</v>
      </c>
      <c r="M172" s="17">
        <v>14.17</v>
      </c>
      <c r="N172" s="17" t="str">
        <f>IF(SalesData[[#This Row],[Profit]]&gt;0,"Profit","Loss")</f>
        <v>Profit</v>
      </c>
    </row>
    <row r="173" spans="1:14" x14ac:dyDescent="0.25">
      <c r="A173" s="1">
        <v>41709</v>
      </c>
      <c r="B173" s="3">
        <f t="shared" si="6"/>
        <v>2014</v>
      </c>
      <c r="C173" s="3">
        <f t="shared" si="7"/>
        <v>3</v>
      </c>
      <c r="D173" t="s">
        <v>285</v>
      </c>
      <c r="E173" t="str">
        <f t="shared" si="8"/>
        <v>Filia McAdams20140311</v>
      </c>
      <c r="F173">
        <f>IF(COUNTIF($E$2:E173, E173) = 1, MAX($F$1:F172) + 1, INDEX($F$1:F172, MATCH(E173, $E$1:E172, 0)))</f>
        <v>83</v>
      </c>
      <c r="G173" t="s">
        <v>33</v>
      </c>
      <c r="H173" t="s">
        <v>39</v>
      </c>
      <c r="I173" t="s">
        <v>40</v>
      </c>
      <c r="J173" t="s">
        <v>287</v>
      </c>
      <c r="K173" s="17">
        <v>587.97</v>
      </c>
      <c r="L173" s="17">
        <v>3</v>
      </c>
      <c r="M173" s="17">
        <v>164.63</v>
      </c>
      <c r="N173" s="17" t="str">
        <f>IF(SalesData[[#This Row],[Profit]]&gt;0,"Profit","Loss")</f>
        <v>Profit</v>
      </c>
    </row>
    <row r="174" spans="1:14" x14ac:dyDescent="0.25">
      <c r="A174" s="1">
        <v>41709</v>
      </c>
      <c r="B174" s="3">
        <f t="shared" si="6"/>
        <v>2014</v>
      </c>
      <c r="C174" s="3">
        <f t="shared" si="7"/>
        <v>3</v>
      </c>
      <c r="D174" t="s">
        <v>285</v>
      </c>
      <c r="E174" t="str">
        <f t="shared" si="8"/>
        <v>Filia McAdams20140311</v>
      </c>
      <c r="F174">
        <f>IF(COUNTIF($E$2:E174, E174) = 1, MAX($F$1:F173) + 1, INDEX($F$1:F173, MATCH(E174, $E$1:E173, 0)))</f>
        <v>83</v>
      </c>
      <c r="G174" t="s">
        <v>33</v>
      </c>
      <c r="H174" t="s">
        <v>11</v>
      </c>
      <c r="I174" t="s">
        <v>12</v>
      </c>
      <c r="J174" t="s">
        <v>288</v>
      </c>
      <c r="K174" s="17">
        <v>14.94</v>
      </c>
      <c r="L174" s="17">
        <v>3</v>
      </c>
      <c r="M174" s="17">
        <v>7.02</v>
      </c>
      <c r="N174" s="17" t="str">
        <f>IF(SalesData[[#This Row],[Profit]]&gt;0,"Profit","Loss")</f>
        <v>Profit</v>
      </c>
    </row>
    <row r="175" spans="1:14" x14ac:dyDescent="0.25">
      <c r="A175" s="1">
        <v>41709</v>
      </c>
      <c r="B175" s="3">
        <f t="shared" si="6"/>
        <v>2014</v>
      </c>
      <c r="C175" s="3">
        <f t="shared" si="7"/>
        <v>3</v>
      </c>
      <c r="D175" t="s">
        <v>289</v>
      </c>
      <c r="E175" t="str">
        <f t="shared" si="8"/>
        <v>Richard Bierner20140311</v>
      </c>
      <c r="F175">
        <f>IF(COUNTIF($E$2:E175, E175) = 1, MAX($F$1:F174) + 1, INDEX($F$1:F174, MATCH(E175, $E$1:E174, 0)))</f>
        <v>84</v>
      </c>
      <c r="G175" t="s">
        <v>27</v>
      </c>
      <c r="H175" t="s">
        <v>11</v>
      </c>
      <c r="I175" t="s">
        <v>24</v>
      </c>
      <c r="J175" t="s">
        <v>290</v>
      </c>
      <c r="K175" s="17">
        <v>7.98</v>
      </c>
      <c r="L175" s="17">
        <v>3</v>
      </c>
      <c r="M175" s="17">
        <v>2.0699999999999998</v>
      </c>
      <c r="N175" s="17" t="str">
        <f>IF(SalesData[[#This Row],[Profit]]&gt;0,"Profit","Loss")</f>
        <v>Profit</v>
      </c>
    </row>
    <row r="176" spans="1:14" x14ac:dyDescent="0.25">
      <c r="A176" s="1">
        <v>41712</v>
      </c>
      <c r="B176" s="3">
        <f t="shared" si="6"/>
        <v>2014</v>
      </c>
      <c r="C176" s="3">
        <f t="shared" si="7"/>
        <v>3</v>
      </c>
      <c r="D176" t="s">
        <v>291</v>
      </c>
      <c r="E176" t="str">
        <f t="shared" si="8"/>
        <v>Dean Katz20140314</v>
      </c>
      <c r="F176">
        <f>IF(COUNTIF($E$2:E176, E176) = 1, MAX($F$1:F175) + 1, INDEX($F$1:F175, MATCH(E176, $E$1:E175, 0)))</f>
        <v>85</v>
      </c>
      <c r="G176" t="s">
        <v>27</v>
      </c>
      <c r="H176" t="s">
        <v>11</v>
      </c>
      <c r="I176" t="s">
        <v>12</v>
      </c>
      <c r="J176" t="s">
        <v>152</v>
      </c>
      <c r="K176" s="17">
        <v>10.56</v>
      </c>
      <c r="L176" s="17">
        <v>2</v>
      </c>
      <c r="M176" s="17">
        <v>4.75</v>
      </c>
      <c r="N176" s="17" t="str">
        <f>IF(SalesData[[#This Row],[Profit]]&gt;0,"Profit","Loss")</f>
        <v>Profit</v>
      </c>
    </row>
    <row r="177" spans="1:14" x14ac:dyDescent="0.25">
      <c r="A177" s="1">
        <v>41712</v>
      </c>
      <c r="B177" s="3">
        <f t="shared" si="6"/>
        <v>2014</v>
      </c>
      <c r="C177" s="3">
        <f t="shared" si="7"/>
        <v>3</v>
      </c>
      <c r="D177" t="s">
        <v>291</v>
      </c>
      <c r="E177" t="str">
        <f t="shared" si="8"/>
        <v>Dean Katz20140314</v>
      </c>
      <c r="F177">
        <f>IF(COUNTIF($E$2:E177, E177) = 1, MAX($F$1:F176) + 1, INDEX($F$1:F176, MATCH(E177, $E$1:E176, 0)))</f>
        <v>85</v>
      </c>
      <c r="G177" t="s">
        <v>27</v>
      </c>
      <c r="H177" t="s">
        <v>11</v>
      </c>
      <c r="I177" t="s">
        <v>24</v>
      </c>
      <c r="J177" t="s">
        <v>292</v>
      </c>
      <c r="K177" s="17">
        <v>3.38</v>
      </c>
      <c r="L177" s="17">
        <v>1</v>
      </c>
      <c r="M177" s="17">
        <v>1.25</v>
      </c>
      <c r="N177" s="17" t="str">
        <f>IF(SalesData[[#This Row],[Profit]]&gt;0,"Profit","Loss")</f>
        <v>Profit</v>
      </c>
    </row>
    <row r="178" spans="1:14" x14ac:dyDescent="0.25">
      <c r="A178" s="1">
        <v>41712</v>
      </c>
      <c r="B178" s="3">
        <f t="shared" si="6"/>
        <v>2014</v>
      </c>
      <c r="C178" s="3">
        <f t="shared" si="7"/>
        <v>3</v>
      </c>
      <c r="D178" t="s">
        <v>293</v>
      </c>
      <c r="E178" t="str">
        <f t="shared" si="8"/>
        <v>Christine Kargatis20140314</v>
      </c>
      <c r="F178">
        <f>IF(COUNTIF($E$2:E178, E178) = 1, MAX($F$1:F177) + 1, INDEX($F$1:F177, MATCH(E178, $E$1:E177, 0)))</f>
        <v>86</v>
      </c>
      <c r="G178" t="s">
        <v>55</v>
      </c>
      <c r="H178" t="s">
        <v>34</v>
      </c>
      <c r="I178" t="s">
        <v>35</v>
      </c>
      <c r="J178" t="s">
        <v>294</v>
      </c>
      <c r="K178" s="17">
        <v>1139.92</v>
      </c>
      <c r="L178" s="17">
        <v>4</v>
      </c>
      <c r="M178" s="17">
        <v>284.98</v>
      </c>
      <c r="N178" s="17" t="str">
        <f>IF(SalesData[[#This Row],[Profit]]&gt;0,"Profit","Loss")</f>
        <v>Profit</v>
      </c>
    </row>
    <row r="179" spans="1:14" x14ac:dyDescent="0.25">
      <c r="A179" s="1">
        <v>41712</v>
      </c>
      <c r="B179" s="3">
        <f t="shared" si="6"/>
        <v>2014</v>
      </c>
      <c r="C179" s="3">
        <f t="shared" si="7"/>
        <v>3</v>
      </c>
      <c r="D179" t="s">
        <v>295</v>
      </c>
      <c r="E179" t="str">
        <f t="shared" si="8"/>
        <v>Jason Fortune-20140314</v>
      </c>
      <c r="F179">
        <f>IF(COUNTIF($E$2:E179, E179) = 1, MAX($F$1:F178) + 1, INDEX($F$1:F178, MATCH(E179, $E$1:E178, 0)))</f>
        <v>87</v>
      </c>
      <c r="G179" t="s">
        <v>296</v>
      </c>
      <c r="H179" t="s">
        <v>11</v>
      </c>
      <c r="I179" t="s">
        <v>20</v>
      </c>
      <c r="J179" t="s">
        <v>263</v>
      </c>
      <c r="K179" s="17">
        <v>33.090000000000003</v>
      </c>
      <c r="L179" s="17">
        <v>4</v>
      </c>
      <c r="M179" s="17">
        <v>11.17</v>
      </c>
      <c r="N179" s="17" t="str">
        <f>IF(SalesData[[#This Row],[Profit]]&gt;0,"Profit","Loss")</f>
        <v>Profit</v>
      </c>
    </row>
    <row r="180" spans="1:14" x14ac:dyDescent="0.25">
      <c r="A180" s="1">
        <v>41712</v>
      </c>
      <c r="B180" s="3">
        <f t="shared" si="6"/>
        <v>2014</v>
      </c>
      <c r="C180" s="3">
        <f t="shared" si="7"/>
        <v>3</v>
      </c>
      <c r="D180" t="s">
        <v>295</v>
      </c>
      <c r="E180" t="str">
        <f t="shared" si="8"/>
        <v>Jason Fortune-20140314</v>
      </c>
      <c r="F180">
        <f>IF(COUNTIF($E$2:E180, E180) = 1, MAX($F$1:F179) + 1, INDEX($F$1:F179, MATCH(E180, $E$1:E179, 0)))</f>
        <v>87</v>
      </c>
      <c r="G180" t="s">
        <v>296</v>
      </c>
      <c r="H180" t="s">
        <v>11</v>
      </c>
      <c r="I180" t="s">
        <v>18</v>
      </c>
      <c r="J180" t="s">
        <v>297</v>
      </c>
      <c r="K180" s="17">
        <v>80.98</v>
      </c>
      <c r="L180" s="17">
        <v>1</v>
      </c>
      <c r="M180" s="17">
        <v>3.24</v>
      </c>
      <c r="N180" s="17" t="str">
        <f>IF(SalesData[[#This Row],[Profit]]&gt;0,"Profit","Loss")</f>
        <v>Profit</v>
      </c>
    </row>
    <row r="181" spans="1:14" x14ac:dyDescent="0.25">
      <c r="A181" s="1">
        <v>41712</v>
      </c>
      <c r="B181" s="3">
        <f t="shared" si="6"/>
        <v>2014</v>
      </c>
      <c r="C181" s="3">
        <f t="shared" si="7"/>
        <v>3</v>
      </c>
      <c r="D181" t="s">
        <v>295</v>
      </c>
      <c r="E181" t="str">
        <f t="shared" si="8"/>
        <v>Jason Fortune-20140314</v>
      </c>
      <c r="F181">
        <f>IF(COUNTIF($E$2:E181, E181) = 1, MAX($F$1:F180) + 1, INDEX($F$1:F180, MATCH(E181, $E$1:E180, 0)))</f>
        <v>87</v>
      </c>
      <c r="G181" t="s">
        <v>296</v>
      </c>
      <c r="H181" t="s">
        <v>39</v>
      </c>
      <c r="I181" t="s">
        <v>52</v>
      </c>
      <c r="J181" t="s">
        <v>298</v>
      </c>
      <c r="K181" s="17">
        <v>82.8</v>
      </c>
      <c r="L181" s="17">
        <v>12</v>
      </c>
      <c r="M181" s="17">
        <v>6.62</v>
      </c>
      <c r="N181" s="17" t="str">
        <f>IF(SalesData[[#This Row],[Profit]]&gt;0,"Profit","Loss")</f>
        <v>Profit</v>
      </c>
    </row>
    <row r="182" spans="1:14" x14ac:dyDescent="0.25">
      <c r="A182" s="1">
        <v>41712</v>
      </c>
      <c r="B182" s="3">
        <f t="shared" si="6"/>
        <v>2014</v>
      </c>
      <c r="C182" s="3">
        <f t="shared" si="7"/>
        <v>3</v>
      </c>
      <c r="D182" t="s">
        <v>295</v>
      </c>
      <c r="E182" t="str">
        <f t="shared" si="8"/>
        <v>Jason Fortune-20140314</v>
      </c>
      <c r="F182">
        <f>IF(COUNTIF($E$2:E182, E182) = 1, MAX($F$1:F181) + 1, INDEX($F$1:F181, MATCH(E182, $E$1:E181, 0)))</f>
        <v>87</v>
      </c>
      <c r="G182" t="s">
        <v>296</v>
      </c>
      <c r="H182" t="s">
        <v>11</v>
      </c>
      <c r="I182" t="s">
        <v>18</v>
      </c>
      <c r="J182" t="s">
        <v>299</v>
      </c>
      <c r="K182" s="17">
        <v>21.36</v>
      </c>
      <c r="L182" s="17">
        <v>2</v>
      </c>
      <c r="M182" s="17">
        <v>5.77</v>
      </c>
      <c r="N182" s="17" t="str">
        <f>IF(SalesData[[#This Row],[Profit]]&gt;0,"Profit","Loss")</f>
        <v>Profit</v>
      </c>
    </row>
    <row r="183" spans="1:14" x14ac:dyDescent="0.25">
      <c r="A183" s="1">
        <v>41712</v>
      </c>
      <c r="B183" s="3">
        <f t="shared" si="6"/>
        <v>2014</v>
      </c>
      <c r="C183" s="3">
        <f t="shared" si="7"/>
        <v>3</v>
      </c>
      <c r="D183" t="s">
        <v>295</v>
      </c>
      <c r="E183" t="str">
        <f t="shared" si="8"/>
        <v>Jason Fortune-20140314</v>
      </c>
      <c r="F183">
        <f>IF(COUNTIF($E$2:E183, E183) = 1, MAX($F$1:F182) + 1, INDEX($F$1:F182, MATCH(E183, $E$1:E182, 0)))</f>
        <v>87</v>
      </c>
      <c r="G183" t="s">
        <v>296</v>
      </c>
      <c r="H183" t="s">
        <v>11</v>
      </c>
      <c r="I183" t="s">
        <v>20</v>
      </c>
      <c r="J183" t="s">
        <v>300</v>
      </c>
      <c r="K183" s="17">
        <v>62.05</v>
      </c>
      <c r="L183" s="17">
        <v>2</v>
      </c>
      <c r="M183" s="17">
        <v>20.170000000000002</v>
      </c>
      <c r="N183" s="17" t="str">
        <f>IF(SalesData[[#This Row],[Profit]]&gt;0,"Profit","Loss")</f>
        <v>Profit</v>
      </c>
    </row>
    <row r="184" spans="1:14" x14ac:dyDescent="0.25">
      <c r="A184" s="1">
        <v>41712</v>
      </c>
      <c r="B184" s="3">
        <f t="shared" si="6"/>
        <v>2014</v>
      </c>
      <c r="C184" s="3">
        <f t="shared" si="7"/>
        <v>3</v>
      </c>
      <c r="D184" t="s">
        <v>301</v>
      </c>
      <c r="E184" t="str">
        <f t="shared" si="8"/>
        <v>Rick Bensley20140314</v>
      </c>
      <c r="F184">
        <f>IF(COUNTIF($E$2:E184, E184) = 1, MAX($F$1:F183) + 1, INDEX($F$1:F183, MATCH(E184, $E$1:E183, 0)))</f>
        <v>88</v>
      </c>
      <c r="G184" t="s">
        <v>15</v>
      </c>
      <c r="H184" t="s">
        <v>39</v>
      </c>
      <c r="I184" t="s">
        <v>302</v>
      </c>
      <c r="J184" t="s">
        <v>303</v>
      </c>
      <c r="K184" s="17">
        <v>574.91</v>
      </c>
      <c r="L184" s="17">
        <v>2</v>
      </c>
      <c r="M184" s="17">
        <v>156.05000000000001</v>
      </c>
      <c r="N184" s="17" t="str">
        <f>IF(SalesData[[#This Row],[Profit]]&gt;0,"Profit","Loss")</f>
        <v>Profit</v>
      </c>
    </row>
    <row r="185" spans="1:14" x14ac:dyDescent="0.25">
      <c r="A185" s="1">
        <v>41712</v>
      </c>
      <c r="B185" s="3">
        <f t="shared" si="6"/>
        <v>2014</v>
      </c>
      <c r="C185" s="3">
        <f t="shared" si="7"/>
        <v>3</v>
      </c>
      <c r="D185" t="s">
        <v>301</v>
      </c>
      <c r="E185" t="str">
        <f t="shared" si="8"/>
        <v>Rick Bensley20140314</v>
      </c>
      <c r="F185">
        <f>IF(COUNTIF($E$2:E185, E185) = 1, MAX($F$1:F184) + 1, INDEX($F$1:F184, MATCH(E185, $E$1:E184, 0)))</f>
        <v>88</v>
      </c>
      <c r="G185" t="s">
        <v>15</v>
      </c>
      <c r="H185" t="s">
        <v>11</v>
      </c>
      <c r="I185" t="s">
        <v>12</v>
      </c>
      <c r="J185" t="s">
        <v>304</v>
      </c>
      <c r="K185" s="17">
        <v>8.4499999999999993</v>
      </c>
      <c r="L185" s="17">
        <v>2</v>
      </c>
      <c r="M185" s="17">
        <v>2.64</v>
      </c>
      <c r="N185" s="17" t="str">
        <f>IF(SalesData[[#This Row],[Profit]]&gt;0,"Profit","Loss")</f>
        <v>Profit</v>
      </c>
    </row>
    <row r="186" spans="1:14" x14ac:dyDescent="0.25">
      <c r="A186" s="1">
        <v>41712</v>
      </c>
      <c r="B186" s="3">
        <f t="shared" si="6"/>
        <v>2014</v>
      </c>
      <c r="C186" s="3">
        <f t="shared" si="7"/>
        <v>3</v>
      </c>
      <c r="D186" t="s">
        <v>305</v>
      </c>
      <c r="E186" t="str">
        <f t="shared" si="8"/>
        <v>Neil FranzÃ¶sisch20140314</v>
      </c>
      <c r="F186">
        <f>IF(COUNTIF($E$2:E186, E186) = 1, MAX($F$1:F185) + 1, INDEX($F$1:F185, MATCH(E186, $E$1:E185, 0)))</f>
        <v>89</v>
      </c>
      <c r="G186" t="s">
        <v>123</v>
      </c>
      <c r="H186" t="s">
        <v>11</v>
      </c>
      <c r="I186" t="s">
        <v>12</v>
      </c>
      <c r="J186" t="s">
        <v>306</v>
      </c>
      <c r="K186" s="17">
        <v>91.06</v>
      </c>
      <c r="L186" s="17">
        <v>6</v>
      </c>
      <c r="M186" s="17">
        <v>31.87</v>
      </c>
      <c r="N186" s="17" t="str">
        <f>IF(SalesData[[#This Row],[Profit]]&gt;0,"Profit","Loss")</f>
        <v>Profit</v>
      </c>
    </row>
    <row r="187" spans="1:14" x14ac:dyDescent="0.25">
      <c r="A187" s="1">
        <v>41713</v>
      </c>
      <c r="B187" s="3">
        <f t="shared" si="6"/>
        <v>2014</v>
      </c>
      <c r="C187" s="3">
        <f t="shared" si="7"/>
        <v>3</v>
      </c>
      <c r="D187" t="s">
        <v>307</v>
      </c>
      <c r="E187" t="str">
        <f t="shared" si="8"/>
        <v>Alan Shonely20140315</v>
      </c>
      <c r="F187">
        <f>IF(COUNTIF($E$2:E187, E187) = 1, MAX($F$1:F186) + 1, INDEX($F$1:F186, MATCH(E187, $E$1:E186, 0)))</f>
        <v>90</v>
      </c>
      <c r="G187" t="s">
        <v>123</v>
      </c>
      <c r="H187" t="s">
        <v>11</v>
      </c>
      <c r="I187" t="s">
        <v>18</v>
      </c>
      <c r="J187" t="s">
        <v>308</v>
      </c>
      <c r="K187" s="17">
        <v>142.78</v>
      </c>
      <c r="L187" s="17">
        <v>1</v>
      </c>
      <c r="M187" s="17">
        <v>17.850000000000001</v>
      </c>
      <c r="N187" s="17" t="str">
        <f>IF(SalesData[[#This Row],[Profit]]&gt;0,"Profit","Loss")</f>
        <v>Profit</v>
      </c>
    </row>
    <row r="188" spans="1:14" x14ac:dyDescent="0.25">
      <c r="A188" s="1">
        <v>41713</v>
      </c>
      <c r="B188" s="3">
        <f t="shared" si="6"/>
        <v>2014</v>
      </c>
      <c r="C188" s="3">
        <f t="shared" si="7"/>
        <v>3</v>
      </c>
      <c r="D188" t="s">
        <v>307</v>
      </c>
      <c r="E188" t="str">
        <f t="shared" si="8"/>
        <v>Alan Shonely20140315</v>
      </c>
      <c r="F188">
        <f>IF(COUNTIF($E$2:E188, E188) = 1, MAX($F$1:F187) + 1, INDEX($F$1:F187, MATCH(E188, $E$1:E187, 0)))</f>
        <v>90</v>
      </c>
      <c r="G188" t="s">
        <v>123</v>
      </c>
      <c r="H188" t="s">
        <v>34</v>
      </c>
      <c r="I188" t="s">
        <v>47</v>
      </c>
      <c r="J188" t="s">
        <v>309</v>
      </c>
      <c r="K188" s="17">
        <v>45.7</v>
      </c>
      <c r="L188" s="17">
        <v>3</v>
      </c>
      <c r="M188" s="17">
        <v>5.14</v>
      </c>
      <c r="N188" s="17" t="str">
        <f>IF(SalesData[[#This Row],[Profit]]&gt;0,"Profit","Loss")</f>
        <v>Profit</v>
      </c>
    </row>
    <row r="189" spans="1:14" x14ac:dyDescent="0.25">
      <c r="A189" s="1">
        <v>41713</v>
      </c>
      <c r="B189" s="3">
        <f t="shared" si="6"/>
        <v>2014</v>
      </c>
      <c r="C189" s="3">
        <f t="shared" si="7"/>
        <v>3</v>
      </c>
      <c r="D189" t="s">
        <v>307</v>
      </c>
      <c r="E189" t="str">
        <f t="shared" si="8"/>
        <v>Alan Shonely20140315</v>
      </c>
      <c r="F189">
        <f>IF(COUNTIF($E$2:E189, E189) = 1, MAX($F$1:F188) + 1, INDEX($F$1:F188, MATCH(E189, $E$1:E188, 0)))</f>
        <v>90</v>
      </c>
      <c r="G189" t="s">
        <v>123</v>
      </c>
      <c r="H189" t="s">
        <v>11</v>
      </c>
      <c r="I189" t="s">
        <v>20</v>
      </c>
      <c r="J189" t="s">
        <v>310</v>
      </c>
      <c r="K189" s="17">
        <v>7.22</v>
      </c>
      <c r="L189" s="17">
        <v>3</v>
      </c>
      <c r="M189" s="17">
        <v>-5.53</v>
      </c>
      <c r="N189" s="17" t="str">
        <f>IF(SalesData[[#This Row],[Profit]]&gt;0,"Profit","Loss")</f>
        <v>Loss</v>
      </c>
    </row>
    <row r="190" spans="1:14" x14ac:dyDescent="0.25">
      <c r="A190" s="1">
        <v>41713</v>
      </c>
      <c r="B190" s="3">
        <f t="shared" si="6"/>
        <v>2014</v>
      </c>
      <c r="C190" s="3">
        <f t="shared" si="7"/>
        <v>3</v>
      </c>
      <c r="D190" t="s">
        <v>307</v>
      </c>
      <c r="E190" t="str">
        <f t="shared" si="8"/>
        <v>Alan Shonely20140315</v>
      </c>
      <c r="F190">
        <f>IF(COUNTIF($E$2:E190, E190) = 1, MAX($F$1:F189) + 1, INDEX($F$1:F189, MATCH(E190, $E$1:E189, 0)))</f>
        <v>90</v>
      </c>
      <c r="G190" t="s">
        <v>123</v>
      </c>
      <c r="H190" t="s">
        <v>11</v>
      </c>
      <c r="I190" t="s">
        <v>20</v>
      </c>
      <c r="J190" t="s">
        <v>311</v>
      </c>
      <c r="K190" s="17">
        <v>43.19</v>
      </c>
      <c r="L190" s="17">
        <v>4</v>
      </c>
      <c r="M190" s="17">
        <v>-31.67</v>
      </c>
      <c r="N190" s="17" t="str">
        <f>IF(SalesData[[#This Row],[Profit]]&gt;0,"Profit","Loss")</f>
        <v>Loss</v>
      </c>
    </row>
    <row r="191" spans="1:14" x14ac:dyDescent="0.25">
      <c r="A191" s="1">
        <v>41713</v>
      </c>
      <c r="B191" s="3">
        <f t="shared" si="6"/>
        <v>2014</v>
      </c>
      <c r="C191" s="3">
        <f t="shared" si="7"/>
        <v>3</v>
      </c>
      <c r="D191" t="s">
        <v>307</v>
      </c>
      <c r="E191" t="str">
        <f t="shared" si="8"/>
        <v>Alan Shonely20140315</v>
      </c>
      <c r="F191">
        <f>IF(COUNTIF($E$2:E191, E191) = 1, MAX($F$1:F190) + 1, INDEX($F$1:F190, MATCH(E191, $E$1:E190, 0)))</f>
        <v>90</v>
      </c>
      <c r="G191" t="s">
        <v>123</v>
      </c>
      <c r="H191" t="s">
        <v>11</v>
      </c>
      <c r="I191" t="s">
        <v>12</v>
      </c>
      <c r="J191" t="s">
        <v>312</v>
      </c>
      <c r="K191" s="17">
        <v>131.9</v>
      </c>
      <c r="L191" s="17">
        <v>3</v>
      </c>
      <c r="M191" s="17">
        <v>47.82</v>
      </c>
      <c r="N191" s="17" t="str">
        <f>IF(SalesData[[#This Row],[Profit]]&gt;0,"Profit","Loss")</f>
        <v>Profit</v>
      </c>
    </row>
    <row r="192" spans="1:14" x14ac:dyDescent="0.25">
      <c r="A192" s="1">
        <v>41714</v>
      </c>
      <c r="B192" s="3">
        <f t="shared" si="6"/>
        <v>2014</v>
      </c>
      <c r="C192" s="3">
        <f t="shared" si="7"/>
        <v>3</v>
      </c>
      <c r="D192" t="s">
        <v>239</v>
      </c>
      <c r="E192" t="str">
        <f t="shared" si="8"/>
        <v>Kristina Nunn20140316</v>
      </c>
      <c r="F192">
        <f>IF(COUNTIF($E$2:E192, E192) = 1, MAX($F$1:F191) + 1, INDEX($F$1:F191, MATCH(E192, $E$1:E191, 0)))</f>
        <v>91</v>
      </c>
      <c r="G192" t="s">
        <v>245</v>
      </c>
      <c r="H192" t="s">
        <v>39</v>
      </c>
      <c r="I192" t="s">
        <v>40</v>
      </c>
      <c r="J192" t="s">
        <v>313</v>
      </c>
      <c r="K192" s="17">
        <v>471.92</v>
      </c>
      <c r="L192" s="17">
        <v>2</v>
      </c>
      <c r="M192" s="17">
        <v>29.5</v>
      </c>
      <c r="N192" s="17" t="str">
        <f>IF(SalesData[[#This Row],[Profit]]&gt;0,"Profit","Loss")</f>
        <v>Profit</v>
      </c>
    </row>
    <row r="193" spans="1:14" x14ac:dyDescent="0.25">
      <c r="A193" s="1">
        <v>41715</v>
      </c>
      <c r="B193" s="3">
        <f t="shared" si="6"/>
        <v>2014</v>
      </c>
      <c r="C193" s="3">
        <f t="shared" si="7"/>
        <v>3</v>
      </c>
      <c r="D193" t="s">
        <v>314</v>
      </c>
      <c r="E193" t="str">
        <f t="shared" si="8"/>
        <v>Bradley Nguyen20140317</v>
      </c>
      <c r="F193">
        <f>IF(COUNTIF($E$2:E193, E193) = 1, MAX($F$1:F192) + 1, INDEX($F$1:F192, MATCH(E193, $E$1:E192, 0)))</f>
        <v>92</v>
      </c>
      <c r="G193" t="s">
        <v>315</v>
      </c>
      <c r="H193" t="s">
        <v>11</v>
      </c>
      <c r="I193" t="s">
        <v>92</v>
      </c>
      <c r="J193" t="s">
        <v>316</v>
      </c>
      <c r="K193" s="17">
        <v>93.78</v>
      </c>
      <c r="L193" s="17">
        <v>2</v>
      </c>
      <c r="M193" s="17">
        <v>36.57</v>
      </c>
      <c r="N193" s="17" t="str">
        <f>IF(SalesData[[#This Row],[Profit]]&gt;0,"Profit","Loss")</f>
        <v>Profit</v>
      </c>
    </row>
    <row r="194" spans="1:14" x14ac:dyDescent="0.25">
      <c r="A194" s="1">
        <v>41715</v>
      </c>
      <c r="B194" s="3">
        <f t="shared" ref="B194:B257" si="9">YEAR(A194)</f>
        <v>2014</v>
      </c>
      <c r="C194" s="3">
        <f t="shared" ref="C194:C257" si="10">MONTH(A194)</f>
        <v>3</v>
      </c>
      <c r="D194" t="s">
        <v>314</v>
      </c>
      <c r="E194" t="str">
        <f t="shared" ref="E194:E257" si="11">D194 &amp; TEXT(A194, "yyyymmdd")</f>
        <v>Bradley Nguyen20140317</v>
      </c>
      <c r="F194">
        <f>IF(COUNTIF($E$2:E194, E194) = 1, MAX($F$1:F193) + 1, INDEX($F$1:F193, MATCH(E194, $E$1:E193, 0)))</f>
        <v>92</v>
      </c>
      <c r="G194" t="s">
        <v>315</v>
      </c>
      <c r="H194" t="s">
        <v>11</v>
      </c>
      <c r="I194" t="s">
        <v>12</v>
      </c>
      <c r="J194" t="s">
        <v>196</v>
      </c>
      <c r="K194" s="17">
        <v>47.18</v>
      </c>
      <c r="L194" s="17">
        <v>7</v>
      </c>
      <c r="M194" s="17">
        <v>23.59</v>
      </c>
      <c r="N194" s="17" t="str">
        <f>IF(SalesData[[#This Row],[Profit]]&gt;0,"Profit","Loss")</f>
        <v>Profit</v>
      </c>
    </row>
    <row r="195" spans="1:14" x14ac:dyDescent="0.25">
      <c r="A195" s="1">
        <v>41715</v>
      </c>
      <c r="B195" s="3">
        <f t="shared" si="9"/>
        <v>2014</v>
      </c>
      <c r="C195" s="3">
        <f t="shared" si="10"/>
        <v>3</v>
      </c>
      <c r="D195" t="s">
        <v>314</v>
      </c>
      <c r="E195" t="str">
        <f t="shared" si="11"/>
        <v>Bradley Nguyen20140317</v>
      </c>
      <c r="F195">
        <f>IF(COUNTIF($E$2:E195, E195) = 1, MAX($F$1:F194) + 1, INDEX($F$1:F194, MATCH(E195, $E$1:E194, 0)))</f>
        <v>92</v>
      </c>
      <c r="G195" t="s">
        <v>315</v>
      </c>
      <c r="H195" t="s">
        <v>11</v>
      </c>
      <c r="I195" t="s">
        <v>24</v>
      </c>
      <c r="J195" t="s">
        <v>317</v>
      </c>
      <c r="K195" s="17">
        <v>19.68</v>
      </c>
      <c r="L195" s="17">
        <v>6</v>
      </c>
      <c r="M195" s="17">
        <v>5.71</v>
      </c>
      <c r="N195" s="17" t="str">
        <f>IF(SalesData[[#This Row],[Profit]]&gt;0,"Profit","Loss")</f>
        <v>Profit</v>
      </c>
    </row>
    <row r="196" spans="1:14" x14ac:dyDescent="0.25">
      <c r="A196" s="1">
        <v>41715</v>
      </c>
      <c r="B196" s="3">
        <f t="shared" si="9"/>
        <v>2014</v>
      </c>
      <c r="C196" s="3">
        <f t="shared" si="10"/>
        <v>3</v>
      </c>
      <c r="D196" t="s">
        <v>314</v>
      </c>
      <c r="E196" t="str">
        <f t="shared" si="11"/>
        <v>Bradley Nguyen20140317</v>
      </c>
      <c r="F196">
        <f>IF(COUNTIF($E$2:E196, E196) = 1, MAX($F$1:F195) + 1, INDEX($F$1:F195, MATCH(E196, $E$1:E195, 0)))</f>
        <v>92</v>
      </c>
      <c r="G196" t="s">
        <v>315</v>
      </c>
      <c r="H196" t="s">
        <v>11</v>
      </c>
      <c r="I196" t="s">
        <v>20</v>
      </c>
      <c r="J196" t="s">
        <v>141</v>
      </c>
      <c r="K196" s="17">
        <v>53.4</v>
      </c>
      <c r="L196" s="17">
        <v>10</v>
      </c>
      <c r="M196" s="17">
        <v>25.1</v>
      </c>
      <c r="N196" s="17" t="str">
        <f>IF(SalesData[[#This Row],[Profit]]&gt;0,"Profit","Loss")</f>
        <v>Profit</v>
      </c>
    </row>
    <row r="197" spans="1:14" x14ac:dyDescent="0.25">
      <c r="A197" s="1">
        <v>41715</v>
      </c>
      <c r="B197" s="3">
        <f t="shared" si="9"/>
        <v>2014</v>
      </c>
      <c r="C197" s="3">
        <f t="shared" si="10"/>
        <v>3</v>
      </c>
      <c r="D197" t="s">
        <v>314</v>
      </c>
      <c r="E197" t="str">
        <f t="shared" si="11"/>
        <v>Bradley Nguyen20140317</v>
      </c>
      <c r="F197">
        <f>IF(COUNTIF($E$2:E197, E197) = 1, MAX($F$1:F196) + 1, INDEX($F$1:F196, MATCH(E197, $E$1:E196, 0)))</f>
        <v>92</v>
      </c>
      <c r="G197" t="s">
        <v>315</v>
      </c>
      <c r="H197" t="s">
        <v>11</v>
      </c>
      <c r="I197" t="s">
        <v>20</v>
      </c>
      <c r="J197" t="s">
        <v>318</v>
      </c>
      <c r="K197" s="17">
        <v>35.880000000000003</v>
      </c>
      <c r="L197" s="17">
        <v>6</v>
      </c>
      <c r="M197" s="17">
        <v>17.22</v>
      </c>
      <c r="N197" s="17" t="str">
        <f>IF(SalesData[[#This Row],[Profit]]&gt;0,"Profit","Loss")</f>
        <v>Profit</v>
      </c>
    </row>
    <row r="198" spans="1:14" x14ac:dyDescent="0.25">
      <c r="A198" s="1">
        <v>41715</v>
      </c>
      <c r="B198" s="3">
        <f t="shared" si="9"/>
        <v>2014</v>
      </c>
      <c r="C198" s="3">
        <f t="shared" si="10"/>
        <v>3</v>
      </c>
      <c r="D198" t="s">
        <v>319</v>
      </c>
      <c r="E198" t="str">
        <f t="shared" si="11"/>
        <v>Christine Phan20140317</v>
      </c>
      <c r="F198">
        <f>IF(COUNTIF($E$2:E198, E198) = 1, MAX($F$1:F197) + 1, INDEX($F$1:F197, MATCH(E198, $E$1:E197, 0)))</f>
        <v>93</v>
      </c>
      <c r="G198" t="s">
        <v>149</v>
      </c>
      <c r="H198" t="s">
        <v>34</v>
      </c>
      <c r="I198" t="s">
        <v>145</v>
      </c>
      <c r="J198" t="s">
        <v>320</v>
      </c>
      <c r="K198" s="17">
        <v>1579.75</v>
      </c>
      <c r="L198" s="17">
        <v>7</v>
      </c>
      <c r="M198" s="17">
        <v>-447.59</v>
      </c>
      <c r="N198" s="17" t="str">
        <f>IF(SalesData[[#This Row],[Profit]]&gt;0,"Profit","Loss")</f>
        <v>Loss</v>
      </c>
    </row>
    <row r="199" spans="1:14" x14ac:dyDescent="0.25">
      <c r="A199" s="1">
        <v>41715</v>
      </c>
      <c r="B199" s="3">
        <f t="shared" si="9"/>
        <v>2014</v>
      </c>
      <c r="C199" s="3">
        <f t="shared" si="10"/>
        <v>3</v>
      </c>
      <c r="D199" t="s">
        <v>319</v>
      </c>
      <c r="E199" t="str">
        <f t="shared" si="11"/>
        <v>Christine Phan20140317</v>
      </c>
      <c r="F199">
        <f>IF(COUNTIF($E$2:E199, E199) = 1, MAX($F$1:F198) + 1, INDEX($F$1:F198, MATCH(E199, $E$1:E198, 0)))</f>
        <v>93</v>
      </c>
      <c r="G199" t="s">
        <v>149</v>
      </c>
      <c r="H199" t="s">
        <v>34</v>
      </c>
      <c r="I199" t="s">
        <v>145</v>
      </c>
      <c r="J199" t="s">
        <v>321</v>
      </c>
      <c r="K199" s="17">
        <v>1071.58</v>
      </c>
      <c r="L199" s="17">
        <v>4</v>
      </c>
      <c r="M199" s="17">
        <v>-553.65</v>
      </c>
      <c r="N199" s="17" t="str">
        <f>IF(SalesData[[#This Row],[Profit]]&gt;0,"Profit","Loss")</f>
        <v>Loss</v>
      </c>
    </row>
    <row r="200" spans="1:14" x14ac:dyDescent="0.25">
      <c r="A200" s="1">
        <v>41715</v>
      </c>
      <c r="B200" s="3">
        <f t="shared" si="9"/>
        <v>2014</v>
      </c>
      <c r="C200" s="3">
        <f t="shared" si="10"/>
        <v>3</v>
      </c>
      <c r="D200" t="s">
        <v>319</v>
      </c>
      <c r="E200" t="str">
        <f t="shared" si="11"/>
        <v>Christine Phan20140317</v>
      </c>
      <c r="F200">
        <f>IF(COUNTIF($E$2:E200, E200) = 1, MAX($F$1:F199) + 1, INDEX($F$1:F199, MATCH(E200, $E$1:E199, 0)))</f>
        <v>93</v>
      </c>
      <c r="G200" t="s">
        <v>149</v>
      </c>
      <c r="H200" t="s">
        <v>34</v>
      </c>
      <c r="I200" t="s">
        <v>145</v>
      </c>
      <c r="J200" t="s">
        <v>322</v>
      </c>
      <c r="K200" s="17">
        <v>613.91</v>
      </c>
      <c r="L200" s="17">
        <v>3</v>
      </c>
      <c r="M200" s="17">
        <v>-122.78</v>
      </c>
      <c r="N200" s="17" t="str">
        <f>IF(SalesData[[#This Row],[Profit]]&gt;0,"Profit","Loss")</f>
        <v>Loss</v>
      </c>
    </row>
    <row r="201" spans="1:14" x14ac:dyDescent="0.25">
      <c r="A201" s="1">
        <v>41715</v>
      </c>
      <c r="B201" s="3">
        <f t="shared" si="9"/>
        <v>2014</v>
      </c>
      <c r="C201" s="3">
        <f t="shared" si="10"/>
        <v>3</v>
      </c>
      <c r="D201" t="s">
        <v>319</v>
      </c>
      <c r="E201" t="str">
        <f t="shared" si="11"/>
        <v>Christine Phan20140317</v>
      </c>
      <c r="F201">
        <f>IF(COUNTIF($E$2:E201, E201) = 1, MAX($F$1:F200) + 1, INDEX($F$1:F200, MATCH(E201, $E$1:E200, 0)))</f>
        <v>93</v>
      </c>
      <c r="G201" t="s">
        <v>149</v>
      </c>
      <c r="H201" t="s">
        <v>11</v>
      </c>
      <c r="I201" t="s">
        <v>12</v>
      </c>
      <c r="J201" t="s">
        <v>323</v>
      </c>
      <c r="K201" s="17">
        <v>34.86</v>
      </c>
      <c r="L201" s="17">
        <v>7</v>
      </c>
      <c r="M201" s="17">
        <v>16.38</v>
      </c>
      <c r="N201" s="17" t="str">
        <f>IF(SalesData[[#This Row],[Profit]]&gt;0,"Profit","Loss")</f>
        <v>Profit</v>
      </c>
    </row>
    <row r="202" spans="1:14" x14ac:dyDescent="0.25">
      <c r="A202" s="1">
        <v>41715</v>
      </c>
      <c r="B202" s="3">
        <f t="shared" si="9"/>
        <v>2014</v>
      </c>
      <c r="C202" s="3">
        <f t="shared" si="10"/>
        <v>3</v>
      </c>
      <c r="D202" t="s">
        <v>319</v>
      </c>
      <c r="E202" t="str">
        <f t="shared" si="11"/>
        <v>Christine Phan20140317</v>
      </c>
      <c r="F202">
        <f>IF(COUNTIF($E$2:E202, E202) = 1, MAX($F$1:F201) + 1, INDEX($F$1:F201, MATCH(E202, $E$1:E201, 0)))</f>
        <v>93</v>
      </c>
      <c r="G202" t="s">
        <v>149</v>
      </c>
      <c r="H202" t="s">
        <v>11</v>
      </c>
      <c r="I202" t="s">
        <v>12</v>
      </c>
      <c r="J202" t="s">
        <v>324</v>
      </c>
      <c r="K202" s="17">
        <v>155.04</v>
      </c>
      <c r="L202" s="17">
        <v>4</v>
      </c>
      <c r="M202" s="17">
        <v>75.97</v>
      </c>
      <c r="N202" s="17" t="str">
        <f>IF(SalesData[[#This Row],[Profit]]&gt;0,"Profit","Loss")</f>
        <v>Profit</v>
      </c>
    </row>
    <row r="203" spans="1:14" x14ac:dyDescent="0.25">
      <c r="A203" s="1">
        <v>41715</v>
      </c>
      <c r="B203" s="3">
        <f t="shared" si="9"/>
        <v>2014</v>
      </c>
      <c r="C203" s="3">
        <f t="shared" si="10"/>
        <v>3</v>
      </c>
      <c r="D203" t="s">
        <v>325</v>
      </c>
      <c r="E203" t="str">
        <f t="shared" si="11"/>
        <v>Annie Zypern20140317</v>
      </c>
      <c r="F203">
        <f>IF(COUNTIF($E$2:E203, E203) = 1, MAX($F$1:F202) + 1, INDEX($F$1:F202, MATCH(E203, $E$1:E202, 0)))</f>
        <v>94</v>
      </c>
      <c r="G203" t="s">
        <v>10</v>
      </c>
      <c r="H203" t="s">
        <v>11</v>
      </c>
      <c r="I203" t="s">
        <v>24</v>
      </c>
      <c r="J203" t="s">
        <v>326</v>
      </c>
      <c r="K203" s="17">
        <v>4.45</v>
      </c>
      <c r="L203" s="17">
        <v>2</v>
      </c>
      <c r="M203" s="17">
        <v>0.33</v>
      </c>
      <c r="N203" s="17" t="str">
        <f>IF(SalesData[[#This Row],[Profit]]&gt;0,"Profit","Loss")</f>
        <v>Profit</v>
      </c>
    </row>
    <row r="204" spans="1:14" x14ac:dyDescent="0.25">
      <c r="A204" s="1">
        <v>41715</v>
      </c>
      <c r="B204" s="3">
        <f t="shared" si="9"/>
        <v>2014</v>
      </c>
      <c r="C204" s="3">
        <f t="shared" si="10"/>
        <v>3</v>
      </c>
      <c r="D204" t="s">
        <v>325</v>
      </c>
      <c r="E204" t="str">
        <f t="shared" si="11"/>
        <v>Annie Zypern20140317</v>
      </c>
      <c r="F204">
        <f>IF(COUNTIF($E$2:E204, E204) = 1, MAX($F$1:F203) + 1, INDEX($F$1:F203, MATCH(E204, $E$1:E203, 0)))</f>
        <v>94</v>
      </c>
      <c r="G204" t="s">
        <v>10</v>
      </c>
      <c r="H204" t="s">
        <v>11</v>
      </c>
      <c r="I204" t="s">
        <v>12</v>
      </c>
      <c r="J204" t="s">
        <v>327</v>
      </c>
      <c r="K204" s="17">
        <v>5.18</v>
      </c>
      <c r="L204" s="17">
        <v>1</v>
      </c>
      <c r="M204" s="17">
        <v>1.88</v>
      </c>
      <c r="N204" s="17" t="str">
        <f>IF(SalesData[[#This Row],[Profit]]&gt;0,"Profit","Loss")</f>
        <v>Profit</v>
      </c>
    </row>
    <row r="205" spans="1:14" x14ac:dyDescent="0.25">
      <c r="A205" s="1">
        <v>41715</v>
      </c>
      <c r="B205" s="3">
        <f t="shared" si="9"/>
        <v>2014</v>
      </c>
      <c r="C205" s="3">
        <f t="shared" si="10"/>
        <v>3</v>
      </c>
      <c r="D205" t="s">
        <v>325</v>
      </c>
      <c r="E205" t="str">
        <f t="shared" si="11"/>
        <v>Annie Zypern20140317</v>
      </c>
      <c r="F205">
        <f>IF(COUNTIF($E$2:E205, E205) = 1, MAX($F$1:F204) + 1, INDEX($F$1:F204, MATCH(E205, $E$1:E204, 0)))</f>
        <v>94</v>
      </c>
      <c r="G205" t="s">
        <v>10</v>
      </c>
      <c r="H205" t="s">
        <v>11</v>
      </c>
      <c r="I205" t="s">
        <v>12</v>
      </c>
      <c r="J205" t="s">
        <v>328</v>
      </c>
      <c r="K205" s="17">
        <v>15.55</v>
      </c>
      <c r="L205" s="17">
        <v>3</v>
      </c>
      <c r="M205" s="17">
        <v>5.44</v>
      </c>
      <c r="N205" s="17" t="str">
        <f>IF(SalesData[[#This Row],[Profit]]&gt;0,"Profit","Loss")</f>
        <v>Profit</v>
      </c>
    </row>
    <row r="206" spans="1:14" x14ac:dyDescent="0.25">
      <c r="A206" s="1">
        <v>41715</v>
      </c>
      <c r="B206" s="3">
        <f t="shared" si="9"/>
        <v>2014</v>
      </c>
      <c r="C206" s="3">
        <f t="shared" si="10"/>
        <v>3</v>
      </c>
      <c r="D206" t="s">
        <v>170</v>
      </c>
      <c r="E206" t="str">
        <f t="shared" si="11"/>
        <v>Mark Haberlin20140317</v>
      </c>
      <c r="F206">
        <f>IF(COUNTIF($E$2:E206, E206) = 1, MAX($F$1:F205) + 1, INDEX($F$1:F205, MATCH(E206, $E$1:E205, 0)))</f>
        <v>95</v>
      </c>
      <c r="G206" t="s">
        <v>329</v>
      </c>
      <c r="H206" t="s">
        <v>11</v>
      </c>
      <c r="I206" t="s">
        <v>20</v>
      </c>
      <c r="J206" t="s">
        <v>113</v>
      </c>
      <c r="K206" s="17">
        <v>11.43</v>
      </c>
      <c r="L206" s="17">
        <v>3</v>
      </c>
      <c r="M206" s="17">
        <v>5.37</v>
      </c>
      <c r="N206" s="17" t="str">
        <f>IF(SalesData[[#This Row],[Profit]]&gt;0,"Profit","Loss")</f>
        <v>Profit</v>
      </c>
    </row>
    <row r="207" spans="1:14" x14ac:dyDescent="0.25">
      <c r="A207" s="1">
        <v>41715</v>
      </c>
      <c r="B207" s="3">
        <f t="shared" si="9"/>
        <v>2014</v>
      </c>
      <c r="C207" s="3">
        <f t="shared" si="10"/>
        <v>3</v>
      </c>
      <c r="D207" t="s">
        <v>170</v>
      </c>
      <c r="E207" t="str">
        <f t="shared" si="11"/>
        <v>Mark Haberlin20140317</v>
      </c>
      <c r="F207">
        <f>IF(COUNTIF($E$2:E207, E207) = 1, MAX($F$1:F206) + 1, INDEX($F$1:F206, MATCH(E207, $E$1:E206, 0)))</f>
        <v>95</v>
      </c>
      <c r="G207" t="s">
        <v>329</v>
      </c>
      <c r="H207" t="s">
        <v>11</v>
      </c>
      <c r="I207" t="s">
        <v>20</v>
      </c>
      <c r="J207" t="s">
        <v>330</v>
      </c>
      <c r="K207" s="17">
        <v>30.44</v>
      </c>
      <c r="L207" s="17">
        <v>2</v>
      </c>
      <c r="M207" s="17">
        <v>14.92</v>
      </c>
      <c r="N207" s="17" t="str">
        <f>IF(SalesData[[#This Row],[Profit]]&gt;0,"Profit","Loss")</f>
        <v>Profit</v>
      </c>
    </row>
    <row r="208" spans="1:14" x14ac:dyDescent="0.25">
      <c r="A208" s="1">
        <v>41715</v>
      </c>
      <c r="B208" s="3">
        <f t="shared" si="9"/>
        <v>2014</v>
      </c>
      <c r="C208" s="3">
        <f t="shared" si="10"/>
        <v>3</v>
      </c>
      <c r="D208" t="s">
        <v>170</v>
      </c>
      <c r="E208" t="str">
        <f t="shared" si="11"/>
        <v>Mark Haberlin20140317</v>
      </c>
      <c r="F208">
        <f>IF(COUNTIF($E$2:E208, E208) = 1, MAX($F$1:F207) + 1, INDEX($F$1:F207, MATCH(E208, $E$1:E207, 0)))</f>
        <v>95</v>
      </c>
      <c r="G208" t="s">
        <v>329</v>
      </c>
      <c r="H208" t="s">
        <v>11</v>
      </c>
      <c r="I208" t="s">
        <v>12</v>
      </c>
      <c r="J208" t="s">
        <v>331</v>
      </c>
      <c r="K208" s="17">
        <v>12.96</v>
      </c>
      <c r="L208" s="17">
        <v>2</v>
      </c>
      <c r="M208" s="17">
        <v>6.35</v>
      </c>
      <c r="N208" s="17" t="str">
        <f>IF(SalesData[[#This Row],[Profit]]&gt;0,"Profit","Loss")</f>
        <v>Profit</v>
      </c>
    </row>
    <row r="209" spans="1:14" x14ac:dyDescent="0.25">
      <c r="A209" s="1">
        <v>41715</v>
      </c>
      <c r="B209" s="3">
        <f t="shared" si="9"/>
        <v>2014</v>
      </c>
      <c r="C209" s="3">
        <f t="shared" si="10"/>
        <v>3</v>
      </c>
      <c r="D209" t="s">
        <v>170</v>
      </c>
      <c r="E209" t="str">
        <f t="shared" si="11"/>
        <v>Mark Haberlin20140317</v>
      </c>
      <c r="F209">
        <f>IF(COUNTIF($E$2:E209, E209) = 1, MAX($F$1:F208) + 1, INDEX($F$1:F208, MATCH(E209, $E$1:E208, 0)))</f>
        <v>95</v>
      </c>
      <c r="G209" t="s">
        <v>329</v>
      </c>
      <c r="H209" t="s">
        <v>11</v>
      </c>
      <c r="I209" t="s">
        <v>12</v>
      </c>
      <c r="J209" t="s">
        <v>332</v>
      </c>
      <c r="K209" s="17">
        <v>16</v>
      </c>
      <c r="L209" s="17">
        <v>4</v>
      </c>
      <c r="M209" s="17">
        <v>7.68</v>
      </c>
      <c r="N209" s="17" t="str">
        <f>IF(SalesData[[#This Row],[Profit]]&gt;0,"Profit","Loss")</f>
        <v>Profit</v>
      </c>
    </row>
    <row r="210" spans="1:14" x14ac:dyDescent="0.25">
      <c r="A210" s="1">
        <v>41715</v>
      </c>
      <c r="B210" s="3">
        <f t="shared" si="9"/>
        <v>2014</v>
      </c>
      <c r="C210" s="3">
        <f t="shared" si="10"/>
        <v>3</v>
      </c>
      <c r="D210" t="s">
        <v>170</v>
      </c>
      <c r="E210" t="str">
        <f t="shared" si="11"/>
        <v>Mark Haberlin20140317</v>
      </c>
      <c r="F210">
        <f>IF(COUNTIF($E$2:E210, E210) = 1, MAX($F$1:F209) + 1, INDEX($F$1:F209, MATCH(E210, $E$1:E209, 0)))</f>
        <v>95</v>
      </c>
      <c r="G210" t="s">
        <v>329</v>
      </c>
      <c r="H210" t="s">
        <v>11</v>
      </c>
      <c r="I210" t="s">
        <v>92</v>
      </c>
      <c r="J210" t="s">
        <v>333</v>
      </c>
      <c r="K210" s="17">
        <v>32.67</v>
      </c>
      <c r="L210" s="17">
        <v>3</v>
      </c>
      <c r="M210" s="17">
        <v>8.49</v>
      </c>
      <c r="N210" s="17" t="str">
        <f>IF(SalesData[[#This Row],[Profit]]&gt;0,"Profit","Loss")</f>
        <v>Profit</v>
      </c>
    </row>
    <row r="211" spans="1:14" x14ac:dyDescent="0.25">
      <c r="A211" s="1">
        <v>41715</v>
      </c>
      <c r="B211" s="3">
        <f t="shared" si="9"/>
        <v>2014</v>
      </c>
      <c r="C211" s="3">
        <f t="shared" si="10"/>
        <v>3</v>
      </c>
      <c r="D211" t="s">
        <v>334</v>
      </c>
      <c r="E211" t="str">
        <f t="shared" si="11"/>
        <v>Quincy Jones20140317</v>
      </c>
      <c r="F211">
        <f>IF(COUNTIF($E$2:E211, E211) = 1, MAX($F$1:F210) + 1, INDEX($F$1:F210, MATCH(E211, $E$1:E210, 0)))</f>
        <v>96</v>
      </c>
      <c r="G211" t="s">
        <v>23</v>
      </c>
      <c r="H211" t="s">
        <v>11</v>
      </c>
      <c r="I211" t="s">
        <v>12</v>
      </c>
      <c r="J211" t="s">
        <v>335</v>
      </c>
      <c r="K211" s="17">
        <v>126.62</v>
      </c>
      <c r="L211" s="17">
        <v>6</v>
      </c>
      <c r="M211" s="17">
        <v>41.15</v>
      </c>
      <c r="N211" s="17" t="str">
        <f>IF(SalesData[[#This Row],[Profit]]&gt;0,"Profit","Loss")</f>
        <v>Profit</v>
      </c>
    </row>
    <row r="212" spans="1:14" x14ac:dyDescent="0.25">
      <c r="A212" s="1">
        <v>41716</v>
      </c>
      <c r="B212" s="3">
        <f t="shared" si="9"/>
        <v>2014</v>
      </c>
      <c r="C212" s="3">
        <f t="shared" si="10"/>
        <v>3</v>
      </c>
      <c r="D212" t="s">
        <v>336</v>
      </c>
      <c r="E212" t="str">
        <f t="shared" si="11"/>
        <v>Sean Miller20140318</v>
      </c>
      <c r="F212">
        <f>IF(COUNTIF($E$2:E212, E212) = 1, MAX($F$1:F211) + 1, INDEX($F$1:F211, MATCH(E212, $E$1:E211, 0)))</f>
        <v>97</v>
      </c>
      <c r="G212" t="s">
        <v>123</v>
      </c>
      <c r="H212" t="s">
        <v>39</v>
      </c>
      <c r="I212" t="s">
        <v>302</v>
      </c>
      <c r="J212" t="s">
        <v>303</v>
      </c>
      <c r="K212" s="17">
        <v>821.3</v>
      </c>
      <c r="L212" s="17">
        <v>4</v>
      </c>
      <c r="M212" s="17">
        <v>-16.43</v>
      </c>
      <c r="N212" s="17" t="str">
        <f>IF(SalesData[[#This Row],[Profit]]&gt;0,"Profit","Loss")</f>
        <v>Loss</v>
      </c>
    </row>
    <row r="213" spans="1:14" x14ac:dyDescent="0.25">
      <c r="A213" s="1">
        <v>41716</v>
      </c>
      <c r="B213" s="3">
        <f t="shared" si="9"/>
        <v>2014</v>
      </c>
      <c r="C213" s="3">
        <f t="shared" si="10"/>
        <v>3</v>
      </c>
      <c r="D213" t="s">
        <v>336</v>
      </c>
      <c r="E213" t="str">
        <f t="shared" si="11"/>
        <v>Sean Miller20140318</v>
      </c>
      <c r="F213">
        <f>IF(COUNTIF($E$2:E213, E213) = 1, MAX($F$1:F212) + 1, INDEX($F$1:F212, MATCH(E213, $E$1:E212, 0)))</f>
        <v>97</v>
      </c>
      <c r="G213" t="s">
        <v>123</v>
      </c>
      <c r="H213" t="s">
        <v>39</v>
      </c>
      <c r="I213" t="s">
        <v>302</v>
      </c>
      <c r="J213" t="s">
        <v>337</v>
      </c>
      <c r="K213" s="17">
        <v>22638.48</v>
      </c>
      <c r="L213" s="17">
        <v>6</v>
      </c>
      <c r="M213" s="17">
        <v>-1811.08</v>
      </c>
      <c r="N213" s="17" t="str">
        <f>IF(SalesData[[#This Row],[Profit]]&gt;0,"Profit","Loss")</f>
        <v>Loss</v>
      </c>
    </row>
    <row r="214" spans="1:14" x14ac:dyDescent="0.25">
      <c r="A214" s="1">
        <v>41716</v>
      </c>
      <c r="B214" s="3">
        <f t="shared" si="9"/>
        <v>2014</v>
      </c>
      <c r="C214" s="3">
        <f t="shared" si="10"/>
        <v>3</v>
      </c>
      <c r="D214" t="s">
        <v>336</v>
      </c>
      <c r="E214" t="str">
        <f t="shared" si="11"/>
        <v>Sean Miller20140318</v>
      </c>
      <c r="F214">
        <f>IF(COUNTIF($E$2:E214, E214) = 1, MAX($F$1:F213) + 1, INDEX($F$1:F213, MATCH(E214, $E$1:E213, 0)))</f>
        <v>97</v>
      </c>
      <c r="G214" t="s">
        <v>123</v>
      </c>
      <c r="H214" t="s">
        <v>11</v>
      </c>
      <c r="I214" t="s">
        <v>12</v>
      </c>
      <c r="J214" t="s">
        <v>127</v>
      </c>
      <c r="K214" s="17">
        <v>21.38</v>
      </c>
      <c r="L214" s="17">
        <v>4</v>
      </c>
      <c r="M214" s="17">
        <v>7.48</v>
      </c>
      <c r="N214" s="17" t="str">
        <f>IF(SalesData[[#This Row],[Profit]]&gt;0,"Profit","Loss")</f>
        <v>Profit</v>
      </c>
    </row>
    <row r="215" spans="1:14" x14ac:dyDescent="0.25">
      <c r="A215" s="1">
        <v>41716</v>
      </c>
      <c r="B215" s="3">
        <f t="shared" si="9"/>
        <v>2014</v>
      </c>
      <c r="C215" s="3">
        <f t="shared" si="10"/>
        <v>3</v>
      </c>
      <c r="D215" t="s">
        <v>336</v>
      </c>
      <c r="E215" t="str">
        <f t="shared" si="11"/>
        <v>Sean Miller20140318</v>
      </c>
      <c r="F215">
        <f>IF(COUNTIF($E$2:E215, E215) = 1, MAX($F$1:F214) + 1, INDEX($F$1:F214, MATCH(E215, $E$1:E214, 0)))</f>
        <v>97</v>
      </c>
      <c r="G215" t="s">
        <v>123</v>
      </c>
      <c r="H215" t="s">
        <v>11</v>
      </c>
      <c r="I215" t="s">
        <v>24</v>
      </c>
      <c r="J215" t="s">
        <v>338</v>
      </c>
      <c r="K215" s="17">
        <v>8.02</v>
      </c>
      <c r="L215" s="17">
        <v>3</v>
      </c>
      <c r="M215" s="17">
        <v>1</v>
      </c>
      <c r="N215" s="17" t="str">
        <f>IF(SalesData[[#This Row],[Profit]]&gt;0,"Profit","Loss")</f>
        <v>Profit</v>
      </c>
    </row>
    <row r="216" spans="1:14" x14ac:dyDescent="0.25">
      <c r="A216" s="1">
        <v>41716</v>
      </c>
      <c r="B216" s="3">
        <f t="shared" si="9"/>
        <v>2014</v>
      </c>
      <c r="C216" s="3">
        <f t="shared" si="10"/>
        <v>3</v>
      </c>
      <c r="D216" t="s">
        <v>336</v>
      </c>
      <c r="E216" t="str">
        <f t="shared" si="11"/>
        <v>Sean Miller20140318</v>
      </c>
      <c r="F216">
        <f>IF(COUNTIF($E$2:E216, E216) = 1, MAX($F$1:F215) + 1, INDEX($F$1:F215, MATCH(E216, $E$1:E215, 0)))</f>
        <v>97</v>
      </c>
      <c r="G216" t="s">
        <v>123</v>
      </c>
      <c r="H216" t="s">
        <v>34</v>
      </c>
      <c r="I216" t="s">
        <v>47</v>
      </c>
      <c r="J216" t="s">
        <v>339</v>
      </c>
      <c r="K216" s="17">
        <v>30.77</v>
      </c>
      <c r="L216" s="17">
        <v>2</v>
      </c>
      <c r="M216" s="17">
        <v>8.08</v>
      </c>
      <c r="N216" s="17" t="str">
        <f>IF(SalesData[[#This Row],[Profit]]&gt;0,"Profit","Loss")</f>
        <v>Profit</v>
      </c>
    </row>
    <row r="217" spans="1:14" x14ac:dyDescent="0.25">
      <c r="A217" s="1">
        <v>41716</v>
      </c>
      <c r="B217" s="3">
        <f t="shared" si="9"/>
        <v>2014</v>
      </c>
      <c r="C217" s="3">
        <f t="shared" si="10"/>
        <v>3</v>
      </c>
      <c r="D217" t="s">
        <v>336</v>
      </c>
      <c r="E217" t="str">
        <f t="shared" si="11"/>
        <v>Sean Miller20140318</v>
      </c>
      <c r="F217">
        <f>IF(COUNTIF($E$2:E217, E217) = 1, MAX($F$1:F216) + 1, INDEX($F$1:F216, MATCH(E217, $E$1:E216, 0)))</f>
        <v>97</v>
      </c>
      <c r="G217" t="s">
        <v>123</v>
      </c>
      <c r="H217" t="s">
        <v>11</v>
      </c>
      <c r="I217" t="s">
        <v>43</v>
      </c>
      <c r="J217" t="s">
        <v>160</v>
      </c>
      <c r="K217" s="17">
        <v>18.940000000000001</v>
      </c>
      <c r="L217" s="17">
        <v>3</v>
      </c>
      <c r="M217" s="17">
        <v>5.92</v>
      </c>
      <c r="N217" s="17" t="str">
        <f>IF(SalesData[[#This Row],[Profit]]&gt;0,"Profit","Loss")</f>
        <v>Profit</v>
      </c>
    </row>
    <row r="218" spans="1:14" x14ac:dyDescent="0.25">
      <c r="A218" s="1">
        <v>41716</v>
      </c>
      <c r="B218" s="3">
        <f t="shared" si="9"/>
        <v>2014</v>
      </c>
      <c r="C218" s="3">
        <f t="shared" si="10"/>
        <v>3</v>
      </c>
      <c r="D218" t="s">
        <v>336</v>
      </c>
      <c r="E218" t="str">
        <f t="shared" si="11"/>
        <v>Sean Miller20140318</v>
      </c>
      <c r="F218">
        <f>IF(COUNTIF($E$2:E218, E218) = 1, MAX($F$1:F217) + 1, INDEX($F$1:F217, MATCH(E218, $E$1:E217, 0)))</f>
        <v>97</v>
      </c>
      <c r="G218" t="s">
        <v>123</v>
      </c>
      <c r="H218" t="s">
        <v>34</v>
      </c>
      <c r="I218" t="s">
        <v>47</v>
      </c>
      <c r="J218" t="s">
        <v>340</v>
      </c>
      <c r="K218" s="17">
        <v>122.35</v>
      </c>
      <c r="L218" s="17">
        <v>3</v>
      </c>
      <c r="M218" s="17">
        <v>15.29</v>
      </c>
      <c r="N218" s="17" t="str">
        <f>IF(SalesData[[#This Row],[Profit]]&gt;0,"Profit","Loss")</f>
        <v>Profit</v>
      </c>
    </row>
    <row r="219" spans="1:14" x14ac:dyDescent="0.25">
      <c r="A219" s="1">
        <v>41716</v>
      </c>
      <c r="B219" s="3">
        <f t="shared" si="9"/>
        <v>2014</v>
      </c>
      <c r="C219" s="3">
        <f t="shared" si="10"/>
        <v>3</v>
      </c>
      <c r="D219" t="s">
        <v>341</v>
      </c>
      <c r="E219" t="str">
        <f t="shared" si="11"/>
        <v>Eileen Kiefer20140318</v>
      </c>
      <c r="F219">
        <f>IF(COUNTIF($E$2:E219, E219) = 1, MAX($F$1:F218) + 1, INDEX($F$1:F218, MATCH(E219, $E$1:E218, 0)))</f>
        <v>98</v>
      </c>
      <c r="G219" t="s">
        <v>27</v>
      </c>
      <c r="H219" t="s">
        <v>34</v>
      </c>
      <c r="I219" t="s">
        <v>74</v>
      </c>
      <c r="J219" t="s">
        <v>342</v>
      </c>
      <c r="K219" s="17">
        <v>1198.33</v>
      </c>
      <c r="L219" s="17">
        <v>10</v>
      </c>
      <c r="M219" s="17">
        <v>70.489999999999995</v>
      </c>
      <c r="N219" s="17" t="str">
        <f>IF(SalesData[[#This Row],[Profit]]&gt;0,"Profit","Loss")</f>
        <v>Profit</v>
      </c>
    </row>
    <row r="220" spans="1:14" x14ac:dyDescent="0.25">
      <c r="A220" s="1">
        <v>41716</v>
      </c>
      <c r="B220" s="3">
        <f t="shared" si="9"/>
        <v>2014</v>
      </c>
      <c r="C220" s="3">
        <f t="shared" si="10"/>
        <v>3</v>
      </c>
      <c r="D220" t="s">
        <v>343</v>
      </c>
      <c r="E220" t="str">
        <f t="shared" si="11"/>
        <v>Sample Company A20140318</v>
      </c>
      <c r="F220">
        <f>IF(COUNTIF($E$2:E220, E220) = 1, MAX($F$1:F219) + 1, INDEX($F$1:F219, MATCH(E220, $E$1:E219, 0)))</f>
        <v>99</v>
      </c>
      <c r="G220" t="s">
        <v>27</v>
      </c>
      <c r="H220" t="s">
        <v>34</v>
      </c>
      <c r="I220" t="s">
        <v>47</v>
      </c>
      <c r="J220" t="s">
        <v>344</v>
      </c>
      <c r="K220" s="17">
        <v>111</v>
      </c>
      <c r="L220" s="17">
        <v>2</v>
      </c>
      <c r="M220" s="17">
        <v>14.43</v>
      </c>
      <c r="N220" s="17" t="str">
        <f>IF(SalesData[[#This Row],[Profit]]&gt;0,"Profit","Loss")</f>
        <v>Profit</v>
      </c>
    </row>
    <row r="221" spans="1:14" x14ac:dyDescent="0.25">
      <c r="A221" s="1">
        <v>41716</v>
      </c>
      <c r="B221" s="3">
        <f t="shared" si="9"/>
        <v>2014</v>
      </c>
      <c r="C221" s="3">
        <f t="shared" si="10"/>
        <v>3</v>
      </c>
      <c r="D221" t="s">
        <v>343</v>
      </c>
      <c r="E221" t="str">
        <f t="shared" si="11"/>
        <v>Sample Company A20140318</v>
      </c>
      <c r="F221">
        <f>IF(COUNTIF($E$2:E221, E221) = 1, MAX($F$1:F220) + 1, INDEX($F$1:F220, MATCH(E221, $E$1:E220, 0)))</f>
        <v>99</v>
      </c>
      <c r="G221" t="s">
        <v>27</v>
      </c>
      <c r="H221" t="s">
        <v>39</v>
      </c>
      <c r="I221" t="s">
        <v>302</v>
      </c>
      <c r="J221" t="s">
        <v>345</v>
      </c>
      <c r="K221" s="17">
        <v>1279.97</v>
      </c>
      <c r="L221" s="17">
        <v>4</v>
      </c>
      <c r="M221" s="17">
        <v>415.99</v>
      </c>
      <c r="N221" s="17" t="str">
        <f>IF(SalesData[[#This Row],[Profit]]&gt;0,"Profit","Loss")</f>
        <v>Profit</v>
      </c>
    </row>
    <row r="222" spans="1:14" x14ac:dyDescent="0.25">
      <c r="A222" s="1">
        <v>41716</v>
      </c>
      <c r="B222" s="3">
        <f t="shared" si="9"/>
        <v>2014</v>
      </c>
      <c r="C222" s="3">
        <f t="shared" si="10"/>
        <v>3</v>
      </c>
      <c r="D222" t="s">
        <v>343</v>
      </c>
      <c r="E222" t="str">
        <f t="shared" si="11"/>
        <v>Sample Company A20140318</v>
      </c>
      <c r="F222">
        <f>IF(COUNTIF($E$2:E222, E222) = 1, MAX($F$1:F221) + 1, INDEX($F$1:F221, MATCH(E222, $E$1:E221, 0)))</f>
        <v>99</v>
      </c>
      <c r="G222" t="s">
        <v>27</v>
      </c>
      <c r="H222" t="s">
        <v>11</v>
      </c>
      <c r="I222" t="s">
        <v>18</v>
      </c>
      <c r="J222" t="s">
        <v>73</v>
      </c>
      <c r="K222" s="17">
        <v>1856.19</v>
      </c>
      <c r="L222" s="17">
        <v>7</v>
      </c>
      <c r="M222" s="17">
        <v>334.11</v>
      </c>
      <c r="N222" s="17" t="str">
        <f>IF(SalesData[[#This Row],[Profit]]&gt;0,"Profit","Loss")</f>
        <v>Profit</v>
      </c>
    </row>
    <row r="223" spans="1:14" x14ac:dyDescent="0.25">
      <c r="A223" s="1">
        <v>41717</v>
      </c>
      <c r="B223" s="3">
        <f t="shared" si="9"/>
        <v>2014</v>
      </c>
      <c r="C223" s="3">
        <f t="shared" si="10"/>
        <v>3</v>
      </c>
      <c r="D223" t="s">
        <v>346</v>
      </c>
      <c r="E223" t="str">
        <f t="shared" si="11"/>
        <v>Matt Connell20140319</v>
      </c>
      <c r="F223">
        <f>IF(COUNTIF($E$2:E223, E223) = 1, MAX($F$1:F222) + 1, INDEX($F$1:F222, MATCH(E223, $E$1:E222, 0)))</f>
        <v>100</v>
      </c>
      <c r="G223" t="s">
        <v>123</v>
      </c>
      <c r="H223" t="s">
        <v>39</v>
      </c>
      <c r="I223" t="s">
        <v>40</v>
      </c>
      <c r="J223" t="s">
        <v>347</v>
      </c>
      <c r="K223" s="17">
        <v>323.98</v>
      </c>
      <c r="L223" s="17">
        <v>3</v>
      </c>
      <c r="M223" s="17">
        <v>28.35</v>
      </c>
      <c r="N223" s="17" t="str">
        <f>IF(SalesData[[#This Row],[Profit]]&gt;0,"Profit","Loss")</f>
        <v>Profit</v>
      </c>
    </row>
    <row r="224" spans="1:14" x14ac:dyDescent="0.25">
      <c r="A224" s="1">
        <v>41717</v>
      </c>
      <c r="B224" s="3">
        <f t="shared" si="9"/>
        <v>2014</v>
      </c>
      <c r="C224" s="3">
        <f t="shared" si="10"/>
        <v>3</v>
      </c>
      <c r="D224" t="s">
        <v>346</v>
      </c>
      <c r="E224" t="str">
        <f t="shared" si="11"/>
        <v>Matt Connell20140319</v>
      </c>
      <c r="F224">
        <f>IF(COUNTIF($E$2:E224, E224) = 1, MAX($F$1:F223) + 1, INDEX($F$1:F223, MATCH(E224, $E$1:E223, 0)))</f>
        <v>100</v>
      </c>
      <c r="G224" t="s">
        <v>123</v>
      </c>
      <c r="H224" t="s">
        <v>11</v>
      </c>
      <c r="I224" t="s">
        <v>16</v>
      </c>
      <c r="J224" t="s">
        <v>348</v>
      </c>
      <c r="K224" s="17">
        <v>11.81</v>
      </c>
      <c r="L224" s="17">
        <v>4</v>
      </c>
      <c r="M224" s="17">
        <v>3.99</v>
      </c>
      <c r="N224" s="17" t="str">
        <f>IF(SalesData[[#This Row],[Profit]]&gt;0,"Profit","Loss")</f>
        <v>Profit</v>
      </c>
    </row>
    <row r="225" spans="1:14" x14ac:dyDescent="0.25">
      <c r="A225" s="1">
        <v>41717</v>
      </c>
      <c r="B225" s="3">
        <f t="shared" si="9"/>
        <v>2014</v>
      </c>
      <c r="C225" s="3">
        <f t="shared" si="10"/>
        <v>3</v>
      </c>
      <c r="D225" t="s">
        <v>346</v>
      </c>
      <c r="E225" t="str">
        <f t="shared" si="11"/>
        <v>Matt Connell20140319</v>
      </c>
      <c r="F225">
        <f>IF(COUNTIF($E$2:E225, E225) = 1, MAX($F$1:F224) + 1, INDEX($F$1:F224, MATCH(E225, $E$1:E224, 0)))</f>
        <v>100</v>
      </c>
      <c r="G225" t="s">
        <v>123</v>
      </c>
      <c r="H225" t="s">
        <v>11</v>
      </c>
      <c r="I225" t="s">
        <v>18</v>
      </c>
      <c r="J225" t="s">
        <v>349</v>
      </c>
      <c r="K225" s="17">
        <v>26.16</v>
      </c>
      <c r="L225" s="17">
        <v>3</v>
      </c>
      <c r="M225" s="17">
        <v>1.96</v>
      </c>
      <c r="N225" s="17" t="str">
        <f>IF(SalesData[[#This Row],[Profit]]&gt;0,"Profit","Loss")</f>
        <v>Profit</v>
      </c>
    </row>
    <row r="226" spans="1:14" x14ac:dyDescent="0.25">
      <c r="A226" s="1">
        <v>41717</v>
      </c>
      <c r="B226" s="3">
        <f t="shared" si="9"/>
        <v>2014</v>
      </c>
      <c r="C226" s="3">
        <f t="shared" si="10"/>
        <v>3</v>
      </c>
      <c r="D226" t="s">
        <v>346</v>
      </c>
      <c r="E226" t="str">
        <f t="shared" si="11"/>
        <v>Matt Connell20140319</v>
      </c>
      <c r="F226">
        <f>IF(COUNTIF($E$2:E226, E226) = 1, MAX($F$1:F225) + 1, INDEX($F$1:F225, MATCH(E226, $E$1:E225, 0)))</f>
        <v>100</v>
      </c>
      <c r="G226" t="s">
        <v>123</v>
      </c>
      <c r="H226" t="s">
        <v>11</v>
      </c>
      <c r="I226" t="s">
        <v>20</v>
      </c>
      <c r="J226" t="s">
        <v>175</v>
      </c>
      <c r="K226" s="17">
        <v>33.57</v>
      </c>
      <c r="L226" s="17">
        <v>5</v>
      </c>
      <c r="M226" s="17">
        <v>-25.74</v>
      </c>
      <c r="N226" s="17" t="str">
        <f>IF(SalesData[[#This Row],[Profit]]&gt;0,"Profit","Loss")</f>
        <v>Loss</v>
      </c>
    </row>
    <row r="227" spans="1:14" x14ac:dyDescent="0.25">
      <c r="A227" s="1">
        <v>41717</v>
      </c>
      <c r="B227" s="3">
        <f t="shared" si="9"/>
        <v>2014</v>
      </c>
      <c r="C227" s="3">
        <f t="shared" si="10"/>
        <v>3</v>
      </c>
      <c r="D227" t="s">
        <v>346</v>
      </c>
      <c r="E227" t="str">
        <f t="shared" si="11"/>
        <v>Matt Connell20140319</v>
      </c>
      <c r="F227">
        <f>IF(COUNTIF($E$2:E227, E227) = 1, MAX($F$1:F226) + 1, INDEX($F$1:F226, MATCH(E227, $E$1:E226, 0)))</f>
        <v>100</v>
      </c>
      <c r="G227" t="s">
        <v>123</v>
      </c>
      <c r="H227" t="s">
        <v>34</v>
      </c>
      <c r="I227" t="s">
        <v>47</v>
      </c>
      <c r="J227" t="s">
        <v>281</v>
      </c>
      <c r="K227" s="17">
        <v>4.99</v>
      </c>
      <c r="L227" s="17">
        <v>3</v>
      </c>
      <c r="M227" s="17">
        <v>1.37</v>
      </c>
      <c r="N227" s="17" t="str">
        <f>IF(SalesData[[#This Row],[Profit]]&gt;0,"Profit","Loss")</f>
        <v>Profit</v>
      </c>
    </row>
    <row r="228" spans="1:14" x14ac:dyDescent="0.25">
      <c r="A228" s="1">
        <v>41717</v>
      </c>
      <c r="B228" s="3">
        <f t="shared" si="9"/>
        <v>2014</v>
      </c>
      <c r="C228" s="3">
        <f t="shared" si="10"/>
        <v>3</v>
      </c>
      <c r="D228" t="s">
        <v>346</v>
      </c>
      <c r="E228" t="str">
        <f t="shared" si="11"/>
        <v>Matt Connell20140319</v>
      </c>
      <c r="F228">
        <f>IF(COUNTIF($E$2:E228, E228) = 1, MAX($F$1:F227) + 1, INDEX($F$1:F227, MATCH(E228, $E$1:E227, 0)))</f>
        <v>100</v>
      </c>
      <c r="G228" t="s">
        <v>123</v>
      </c>
      <c r="H228" t="s">
        <v>34</v>
      </c>
      <c r="I228" t="s">
        <v>47</v>
      </c>
      <c r="J228" t="s">
        <v>350</v>
      </c>
      <c r="K228" s="17">
        <v>20.02</v>
      </c>
      <c r="L228" s="17">
        <v>3</v>
      </c>
      <c r="M228" s="17">
        <v>5.5</v>
      </c>
      <c r="N228" s="17" t="str">
        <f>IF(SalesData[[#This Row],[Profit]]&gt;0,"Profit","Loss")</f>
        <v>Profit</v>
      </c>
    </row>
    <row r="229" spans="1:14" x14ac:dyDescent="0.25">
      <c r="A229" s="1">
        <v>41717</v>
      </c>
      <c r="B229" s="3">
        <f t="shared" si="9"/>
        <v>2014</v>
      </c>
      <c r="C229" s="3">
        <f t="shared" si="10"/>
        <v>3</v>
      </c>
      <c r="D229" t="s">
        <v>346</v>
      </c>
      <c r="E229" t="str">
        <f t="shared" si="11"/>
        <v>Matt Connell20140319</v>
      </c>
      <c r="F229">
        <f>IF(COUNTIF($E$2:E229, E229) = 1, MAX($F$1:F228) + 1, INDEX($F$1:F228, MATCH(E229, $E$1:E228, 0)))</f>
        <v>100</v>
      </c>
      <c r="G229" t="s">
        <v>123</v>
      </c>
      <c r="H229" t="s">
        <v>39</v>
      </c>
      <c r="I229" t="s">
        <v>52</v>
      </c>
      <c r="J229" t="s">
        <v>351</v>
      </c>
      <c r="K229" s="17">
        <v>170.24</v>
      </c>
      <c r="L229" s="17">
        <v>2</v>
      </c>
      <c r="M229" s="17">
        <v>53.2</v>
      </c>
      <c r="N229" s="17" t="str">
        <f>IF(SalesData[[#This Row],[Profit]]&gt;0,"Profit","Loss")</f>
        <v>Profit</v>
      </c>
    </row>
    <row r="230" spans="1:14" x14ac:dyDescent="0.25">
      <c r="A230" s="1">
        <v>41719</v>
      </c>
      <c r="B230" s="3">
        <f t="shared" si="9"/>
        <v>2014</v>
      </c>
      <c r="C230" s="3">
        <f t="shared" si="10"/>
        <v>3</v>
      </c>
      <c r="D230" t="s">
        <v>352</v>
      </c>
      <c r="E230" t="str">
        <f t="shared" si="11"/>
        <v>Cassandra Brandow20140321</v>
      </c>
      <c r="F230">
        <f>IF(COUNTIF($E$2:E230, E230) = 1, MAX($F$1:F229) + 1, INDEX($F$1:F229, MATCH(E230, $E$1:E229, 0)))</f>
        <v>101</v>
      </c>
      <c r="G230" t="s">
        <v>78</v>
      </c>
      <c r="H230" t="s">
        <v>11</v>
      </c>
      <c r="I230" t="s">
        <v>24</v>
      </c>
      <c r="J230" t="s">
        <v>353</v>
      </c>
      <c r="K230" s="17">
        <v>7.41</v>
      </c>
      <c r="L230" s="17">
        <v>2</v>
      </c>
      <c r="M230" s="17">
        <v>1.2</v>
      </c>
      <c r="N230" s="17" t="str">
        <f>IF(SalesData[[#This Row],[Profit]]&gt;0,"Profit","Loss")</f>
        <v>Profit</v>
      </c>
    </row>
    <row r="231" spans="1:14" x14ac:dyDescent="0.25">
      <c r="A231" s="1">
        <v>41719</v>
      </c>
      <c r="B231" s="3">
        <f t="shared" si="9"/>
        <v>2014</v>
      </c>
      <c r="C231" s="3">
        <f t="shared" si="10"/>
        <v>3</v>
      </c>
      <c r="D231" t="s">
        <v>352</v>
      </c>
      <c r="E231" t="str">
        <f t="shared" si="11"/>
        <v>Cassandra Brandow20140321</v>
      </c>
      <c r="F231">
        <f>IF(COUNTIF($E$2:E231, E231) = 1, MAX($F$1:F230) + 1, INDEX($F$1:F230, MATCH(E231, $E$1:E230, 0)))</f>
        <v>101</v>
      </c>
      <c r="G231" t="s">
        <v>78</v>
      </c>
      <c r="H231" t="s">
        <v>11</v>
      </c>
      <c r="I231" t="s">
        <v>24</v>
      </c>
      <c r="J231" t="s">
        <v>354</v>
      </c>
      <c r="K231" s="17">
        <v>6.05</v>
      </c>
      <c r="L231" s="17">
        <v>3</v>
      </c>
      <c r="M231" s="17">
        <v>1.59</v>
      </c>
      <c r="N231" s="17" t="str">
        <f>IF(SalesData[[#This Row],[Profit]]&gt;0,"Profit","Loss")</f>
        <v>Profit</v>
      </c>
    </row>
    <row r="232" spans="1:14" x14ac:dyDescent="0.25">
      <c r="A232" s="1">
        <v>41719</v>
      </c>
      <c r="B232" s="3">
        <f t="shared" si="9"/>
        <v>2014</v>
      </c>
      <c r="C232" s="3">
        <f t="shared" si="10"/>
        <v>3</v>
      </c>
      <c r="D232" t="s">
        <v>355</v>
      </c>
      <c r="E232" t="str">
        <f t="shared" si="11"/>
        <v>Thomas Seio20140321</v>
      </c>
      <c r="F232">
        <f>IF(COUNTIF($E$2:E232, E232) = 1, MAX($F$1:F231) + 1, INDEX($F$1:F231, MATCH(E232, $E$1:E231, 0)))</f>
        <v>102</v>
      </c>
      <c r="G232" t="s">
        <v>245</v>
      </c>
      <c r="H232" t="s">
        <v>11</v>
      </c>
      <c r="I232" t="s">
        <v>18</v>
      </c>
      <c r="J232" t="s">
        <v>356</v>
      </c>
      <c r="K232" s="17">
        <v>16.27</v>
      </c>
      <c r="L232" s="17">
        <v>1</v>
      </c>
      <c r="M232" s="17">
        <v>-3.86</v>
      </c>
      <c r="N232" s="17" t="str">
        <f>IF(SalesData[[#This Row],[Profit]]&gt;0,"Profit","Loss")</f>
        <v>Loss</v>
      </c>
    </row>
    <row r="233" spans="1:14" x14ac:dyDescent="0.25">
      <c r="A233" s="1">
        <v>41719</v>
      </c>
      <c r="B233" s="3">
        <f t="shared" si="9"/>
        <v>2014</v>
      </c>
      <c r="C233" s="3">
        <f t="shared" si="10"/>
        <v>3</v>
      </c>
      <c r="D233" t="s">
        <v>357</v>
      </c>
      <c r="E233" t="str">
        <f t="shared" si="11"/>
        <v>Kristen Hastings20140321</v>
      </c>
      <c r="F233">
        <f>IF(COUNTIF($E$2:E233, E233) = 1, MAX($F$1:F232) + 1, INDEX($F$1:F232, MATCH(E233, $E$1:E232, 0)))</f>
        <v>103</v>
      </c>
      <c r="G233" t="s">
        <v>55</v>
      </c>
      <c r="H233" t="s">
        <v>39</v>
      </c>
      <c r="I233" t="s">
        <v>40</v>
      </c>
      <c r="J233" t="s">
        <v>358</v>
      </c>
      <c r="K233" s="17">
        <v>3499.93</v>
      </c>
      <c r="L233" s="17">
        <v>7</v>
      </c>
      <c r="M233" s="17">
        <v>909.98</v>
      </c>
      <c r="N233" s="17" t="str">
        <f>IF(SalesData[[#This Row],[Profit]]&gt;0,"Profit","Loss")</f>
        <v>Profit</v>
      </c>
    </row>
    <row r="234" spans="1:14" x14ac:dyDescent="0.25">
      <c r="A234" s="1">
        <v>41719</v>
      </c>
      <c r="B234" s="3">
        <f t="shared" si="9"/>
        <v>2014</v>
      </c>
      <c r="C234" s="3">
        <f t="shared" si="10"/>
        <v>3</v>
      </c>
      <c r="D234" t="s">
        <v>357</v>
      </c>
      <c r="E234" t="str">
        <f t="shared" si="11"/>
        <v>Kristen Hastings20140321</v>
      </c>
      <c r="F234">
        <f>IF(COUNTIF($E$2:E234, E234) = 1, MAX($F$1:F233) + 1, INDEX($F$1:F233, MATCH(E234, $E$1:E233, 0)))</f>
        <v>103</v>
      </c>
      <c r="G234" t="s">
        <v>55</v>
      </c>
      <c r="H234" t="s">
        <v>11</v>
      </c>
      <c r="I234" t="s">
        <v>16</v>
      </c>
      <c r="J234" t="s">
        <v>359</v>
      </c>
      <c r="K234" s="17">
        <v>14.4</v>
      </c>
      <c r="L234" s="17">
        <v>5</v>
      </c>
      <c r="M234" s="17">
        <v>6.62</v>
      </c>
      <c r="N234" s="17" t="str">
        <f>IF(SalesData[[#This Row],[Profit]]&gt;0,"Profit","Loss")</f>
        <v>Profit</v>
      </c>
    </row>
    <row r="235" spans="1:14" x14ac:dyDescent="0.25">
      <c r="A235" s="1">
        <v>41719</v>
      </c>
      <c r="B235" s="3">
        <f t="shared" si="9"/>
        <v>2014</v>
      </c>
      <c r="C235" s="3">
        <f t="shared" si="10"/>
        <v>3</v>
      </c>
      <c r="D235" t="s">
        <v>357</v>
      </c>
      <c r="E235" t="str">
        <f t="shared" si="11"/>
        <v>Kristen Hastings20140321</v>
      </c>
      <c r="F235">
        <f>IF(COUNTIF($E$2:E235, E235) = 1, MAX($F$1:F234) + 1, INDEX($F$1:F234, MATCH(E235, $E$1:E234, 0)))</f>
        <v>103</v>
      </c>
      <c r="G235" t="s">
        <v>55</v>
      </c>
      <c r="H235" t="s">
        <v>11</v>
      </c>
      <c r="I235" t="s">
        <v>12</v>
      </c>
      <c r="J235" t="s">
        <v>360</v>
      </c>
      <c r="K235" s="17">
        <v>122.97</v>
      </c>
      <c r="L235" s="17">
        <v>3</v>
      </c>
      <c r="M235" s="17">
        <v>60.26</v>
      </c>
      <c r="N235" s="17" t="str">
        <f>IF(SalesData[[#This Row],[Profit]]&gt;0,"Profit","Loss")</f>
        <v>Profit</v>
      </c>
    </row>
    <row r="236" spans="1:14" x14ac:dyDescent="0.25">
      <c r="A236" s="1">
        <v>41719</v>
      </c>
      <c r="B236" s="3">
        <f t="shared" si="9"/>
        <v>2014</v>
      </c>
      <c r="C236" s="3">
        <f t="shared" si="10"/>
        <v>3</v>
      </c>
      <c r="D236" t="s">
        <v>357</v>
      </c>
      <c r="E236" t="str">
        <f t="shared" si="11"/>
        <v>Kristen Hastings20140321</v>
      </c>
      <c r="F236">
        <f>IF(COUNTIF($E$2:E236, E236) = 1, MAX($F$1:F235) + 1, INDEX($F$1:F235, MATCH(E236, $E$1:E235, 0)))</f>
        <v>103</v>
      </c>
      <c r="G236" t="s">
        <v>55</v>
      </c>
      <c r="H236" t="s">
        <v>11</v>
      </c>
      <c r="I236" t="s">
        <v>24</v>
      </c>
      <c r="J236" t="s">
        <v>361</v>
      </c>
      <c r="K236" s="17">
        <v>9.32</v>
      </c>
      <c r="L236" s="17">
        <v>4</v>
      </c>
      <c r="M236" s="17">
        <v>2.7</v>
      </c>
      <c r="N236" s="17" t="str">
        <f>IF(SalesData[[#This Row],[Profit]]&gt;0,"Profit","Loss")</f>
        <v>Profit</v>
      </c>
    </row>
    <row r="237" spans="1:14" x14ac:dyDescent="0.25">
      <c r="A237" s="1">
        <v>41719</v>
      </c>
      <c r="B237" s="3">
        <f t="shared" si="9"/>
        <v>2014</v>
      </c>
      <c r="C237" s="3">
        <f t="shared" si="10"/>
        <v>3</v>
      </c>
      <c r="D237" t="s">
        <v>357</v>
      </c>
      <c r="E237" t="str">
        <f t="shared" si="11"/>
        <v>Kristen Hastings20140321</v>
      </c>
      <c r="F237">
        <f>IF(COUNTIF($E$2:E237, E237) = 1, MAX($F$1:F236) + 1, INDEX($F$1:F236, MATCH(E237, $E$1:E236, 0)))</f>
        <v>103</v>
      </c>
      <c r="G237" t="s">
        <v>55</v>
      </c>
      <c r="H237" t="s">
        <v>11</v>
      </c>
      <c r="I237" t="s">
        <v>20</v>
      </c>
      <c r="J237" t="s">
        <v>362</v>
      </c>
      <c r="K237" s="17">
        <v>122.94</v>
      </c>
      <c r="L237" s="17">
        <v>3</v>
      </c>
      <c r="M237" s="17">
        <v>59.01</v>
      </c>
      <c r="N237" s="17" t="str">
        <f>IF(SalesData[[#This Row],[Profit]]&gt;0,"Profit","Loss")</f>
        <v>Profit</v>
      </c>
    </row>
    <row r="238" spans="1:14" x14ac:dyDescent="0.25">
      <c r="A238" s="1">
        <v>41719</v>
      </c>
      <c r="B238" s="3">
        <f t="shared" si="9"/>
        <v>2014</v>
      </c>
      <c r="C238" s="3">
        <f t="shared" si="10"/>
        <v>3</v>
      </c>
      <c r="D238" t="s">
        <v>363</v>
      </c>
      <c r="E238" t="str">
        <f t="shared" si="11"/>
        <v>Gary McGarr20140321</v>
      </c>
      <c r="F238">
        <f>IF(COUNTIF($E$2:E238, E238) = 1, MAX($F$1:F237) + 1, INDEX($F$1:F237, MATCH(E238, $E$1:E237, 0)))</f>
        <v>104</v>
      </c>
      <c r="G238" t="s">
        <v>120</v>
      </c>
      <c r="H238" t="s">
        <v>11</v>
      </c>
      <c r="I238" t="s">
        <v>16</v>
      </c>
      <c r="J238" t="s">
        <v>364</v>
      </c>
      <c r="K238" s="17">
        <v>59.2</v>
      </c>
      <c r="L238" s="17">
        <v>5</v>
      </c>
      <c r="M238" s="17">
        <v>22.2</v>
      </c>
      <c r="N238" s="17" t="str">
        <f>IF(SalesData[[#This Row],[Profit]]&gt;0,"Profit","Loss")</f>
        <v>Profit</v>
      </c>
    </row>
    <row r="239" spans="1:14" x14ac:dyDescent="0.25">
      <c r="A239" s="1">
        <v>41719</v>
      </c>
      <c r="B239" s="3">
        <f t="shared" si="9"/>
        <v>2014</v>
      </c>
      <c r="C239" s="3">
        <f t="shared" si="10"/>
        <v>3</v>
      </c>
      <c r="D239" t="s">
        <v>363</v>
      </c>
      <c r="E239" t="str">
        <f t="shared" si="11"/>
        <v>Gary McGarr20140321</v>
      </c>
      <c r="F239">
        <f>IF(COUNTIF($E$2:E239, E239) = 1, MAX($F$1:F238) + 1, INDEX($F$1:F238, MATCH(E239, $E$1:E238, 0)))</f>
        <v>104</v>
      </c>
      <c r="G239" t="s">
        <v>120</v>
      </c>
      <c r="H239" t="s">
        <v>34</v>
      </c>
      <c r="I239" t="s">
        <v>47</v>
      </c>
      <c r="J239" t="s">
        <v>365</v>
      </c>
      <c r="K239" s="17">
        <v>32.950000000000003</v>
      </c>
      <c r="L239" s="17">
        <v>3</v>
      </c>
      <c r="M239" s="17">
        <v>6.59</v>
      </c>
      <c r="N239" s="17" t="str">
        <f>IF(SalesData[[#This Row],[Profit]]&gt;0,"Profit","Loss")</f>
        <v>Profit</v>
      </c>
    </row>
    <row r="240" spans="1:14" x14ac:dyDescent="0.25">
      <c r="A240" s="1">
        <v>41719</v>
      </c>
      <c r="B240" s="3">
        <f t="shared" si="9"/>
        <v>2014</v>
      </c>
      <c r="C240" s="3">
        <f t="shared" si="10"/>
        <v>3</v>
      </c>
      <c r="D240" t="s">
        <v>363</v>
      </c>
      <c r="E240" t="str">
        <f t="shared" si="11"/>
        <v>Gary McGarr20140321</v>
      </c>
      <c r="F240">
        <f>IF(COUNTIF($E$2:E240, E240) = 1, MAX($F$1:F239) + 1, INDEX($F$1:F239, MATCH(E240, $E$1:E239, 0)))</f>
        <v>104</v>
      </c>
      <c r="G240" t="s">
        <v>120</v>
      </c>
      <c r="H240" t="s">
        <v>34</v>
      </c>
      <c r="I240" t="s">
        <v>35</v>
      </c>
      <c r="J240" t="s">
        <v>71</v>
      </c>
      <c r="K240" s="17">
        <v>218.38</v>
      </c>
      <c r="L240" s="17">
        <v>3</v>
      </c>
      <c r="M240" s="17">
        <v>-10.92</v>
      </c>
      <c r="N240" s="17" t="str">
        <f>IF(SalesData[[#This Row],[Profit]]&gt;0,"Profit","Loss")</f>
        <v>Loss</v>
      </c>
    </row>
    <row r="241" spans="1:14" x14ac:dyDescent="0.25">
      <c r="A241" s="1">
        <v>41720</v>
      </c>
      <c r="B241" s="3">
        <f t="shared" si="9"/>
        <v>2014</v>
      </c>
      <c r="C241" s="3">
        <f t="shared" si="10"/>
        <v>3</v>
      </c>
      <c r="D241" t="s">
        <v>366</v>
      </c>
      <c r="E241" t="str">
        <f t="shared" si="11"/>
        <v>Craig Carroll20140322</v>
      </c>
      <c r="F241">
        <f>IF(COUNTIF($E$2:E241, E241) = 1, MAX($F$1:F240) + 1, INDEX($F$1:F240, MATCH(E241, $E$1:E240, 0)))</f>
        <v>105</v>
      </c>
      <c r="G241" t="s">
        <v>245</v>
      </c>
      <c r="H241" t="s">
        <v>11</v>
      </c>
      <c r="I241" t="s">
        <v>20</v>
      </c>
      <c r="J241" t="s">
        <v>367</v>
      </c>
      <c r="K241" s="17">
        <v>7.64</v>
      </c>
      <c r="L241" s="17">
        <v>4</v>
      </c>
      <c r="M241" s="17">
        <v>-5.86</v>
      </c>
      <c r="N241" s="17" t="str">
        <f>IF(SalesData[[#This Row],[Profit]]&gt;0,"Profit","Loss")</f>
        <v>Loss</v>
      </c>
    </row>
    <row r="242" spans="1:14" x14ac:dyDescent="0.25">
      <c r="A242" s="1">
        <v>41720</v>
      </c>
      <c r="B242" s="3">
        <f t="shared" si="9"/>
        <v>2014</v>
      </c>
      <c r="C242" s="3">
        <f t="shared" si="10"/>
        <v>3</v>
      </c>
      <c r="D242" t="s">
        <v>366</v>
      </c>
      <c r="E242" t="str">
        <f t="shared" si="11"/>
        <v>Craig Carroll20140322</v>
      </c>
      <c r="F242">
        <f>IF(COUNTIF($E$2:E242, E242) = 1, MAX($F$1:F241) + 1, INDEX($F$1:F241, MATCH(E242, $E$1:E241, 0)))</f>
        <v>105</v>
      </c>
      <c r="G242" t="s">
        <v>245</v>
      </c>
      <c r="H242" t="s">
        <v>11</v>
      </c>
      <c r="I242" t="s">
        <v>20</v>
      </c>
      <c r="J242" t="s">
        <v>368</v>
      </c>
      <c r="K242" s="17">
        <v>51.47</v>
      </c>
      <c r="L242" s="17">
        <v>5</v>
      </c>
      <c r="M242" s="17">
        <v>-39.46</v>
      </c>
      <c r="N242" s="17" t="str">
        <f>IF(SalesData[[#This Row],[Profit]]&gt;0,"Profit","Loss")</f>
        <v>Loss</v>
      </c>
    </row>
    <row r="243" spans="1:14" x14ac:dyDescent="0.25">
      <c r="A243" s="1">
        <v>41720</v>
      </c>
      <c r="B243" s="3">
        <f t="shared" si="9"/>
        <v>2014</v>
      </c>
      <c r="C243" s="3">
        <f t="shared" si="10"/>
        <v>3</v>
      </c>
      <c r="D243" t="s">
        <v>369</v>
      </c>
      <c r="E243" t="str">
        <f t="shared" si="11"/>
        <v>Beth Fritzler20140322</v>
      </c>
      <c r="F243">
        <f>IF(COUNTIF($E$2:E243, E243) = 1, MAX($F$1:F242) + 1, INDEX($F$1:F242, MATCH(E243, $E$1:E242, 0)))</f>
        <v>106</v>
      </c>
      <c r="G243" t="s">
        <v>95</v>
      </c>
      <c r="H243" t="s">
        <v>11</v>
      </c>
      <c r="I243" t="s">
        <v>12</v>
      </c>
      <c r="J243" t="s">
        <v>370</v>
      </c>
      <c r="K243" s="17">
        <v>74.349999999999994</v>
      </c>
      <c r="L243" s="17">
        <v>3</v>
      </c>
      <c r="M243" s="17">
        <v>23.24</v>
      </c>
      <c r="N243" s="17" t="str">
        <f>IF(SalesData[[#This Row],[Profit]]&gt;0,"Profit","Loss")</f>
        <v>Profit</v>
      </c>
    </row>
    <row r="244" spans="1:14" x14ac:dyDescent="0.25">
      <c r="A244" s="1">
        <v>41720</v>
      </c>
      <c r="B244" s="3">
        <f t="shared" si="9"/>
        <v>2014</v>
      </c>
      <c r="C244" s="3">
        <f t="shared" si="10"/>
        <v>3</v>
      </c>
      <c r="D244" t="s">
        <v>369</v>
      </c>
      <c r="E244" t="str">
        <f t="shared" si="11"/>
        <v>Beth Fritzler20140322</v>
      </c>
      <c r="F244">
        <f>IF(COUNTIF($E$2:E244, E244) = 1, MAX($F$1:F243) + 1, INDEX($F$1:F243, MATCH(E244, $E$1:E243, 0)))</f>
        <v>106</v>
      </c>
      <c r="G244" t="s">
        <v>95</v>
      </c>
      <c r="H244" t="s">
        <v>34</v>
      </c>
      <c r="I244" t="s">
        <v>35</v>
      </c>
      <c r="J244" t="s">
        <v>371</v>
      </c>
      <c r="K244" s="17">
        <v>314.35000000000002</v>
      </c>
      <c r="L244" s="17">
        <v>3</v>
      </c>
      <c r="M244" s="17">
        <v>-35.36</v>
      </c>
      <c r="N244" s="17" t="str">
        <f>IF(SalesData[[#This Row],[Profit]]&gt;0,"Profit","Loss")</f>
        <v>Loss</v>
      </c>
    </row>
    <row r="245" spans="1:14" x14ac:dyDescent="0.25">
      <c r="A245" s="1">
        <v>41720</v>
      </c>
      <c r="B245" s="3">
        <f t="shared" si="9"/>
        <v>2014</v>
      </c>
      <c r="C245" s="3">
        <f t="shared" si="10"/>
        <v>3</v>
      </c>
      <c r="D245" t="s">
        <v>372</v>
      </c>
      <c r="E245" t="str">
        <f t="shared" si="11"/>
        <v>Vivian Mathis20140322</v>
      </c>
      <c r="F245">
        <f>IF(COUNTIF($E$2:E245, E245) = 1, MAX($F$1:F244) + 1, INDEX($F$1:F244, MATCH(E245, $E$1:E244, 0)))</f>
        <v>107</v>
      </c>
      <c r="G245" t="s">
        <v>129</v>
      </c>
      <c r="H245" t="s">
        <v>11</v>
      </c>
      <c r="I245" t="s">
        <v>24</v>
      </c>
      <c r="J245" t="s">
        <v>25</v>
      </c>
      <c r="K245" s="17">
        <v>16.28</v>
      </c>
      <c r="L245" s="17">
        <v>2</v>
      </c>
      <c r="M245" s="17">
        <v>6.51</v>
      </c>
      <c r="N245" s="17" t="str">
        <f>IF(SalesData[[#This Row],[Profit]]&gt;0,"Profit","Loss")</f>
        <v>Profit</v>
      </c>
    </row>
    <row r="246" spans="1:14" x14ac:dyDescent="0.25">
      <c r="A246" s="1">
        <v>41721</v>
      </c>
      <c r="B246" s="3">
        <f t="shared" si="9"/>
        <v>2014</v>
      </c>
      <c r="C246" s="3">
        <f t="shared" si="10"/>
        <v>3</v>
      </c>
      <c r="D246" t="s">
        <v>373</v>
      </c>
      <c r="E246" t="str">
        <f t="shared" si="11"/>
        <v>Patrick O'Donnell20140323</v>
      </c>
      <c r="F246">
        <f>IF(COUNTIF($E$2:E246, E246) = 1, MAX($F$1:F245) + 1, INDEX($F$1:F245, MATCH(E246, $E$1:E245, 0)))</f>
        <v>108</v>
      </c>
      <c r="G246" t="s">
        <v>27</v>
      </c>
      <c r="H246" t="s">
        <v>11</v>
      </c>
      <c r="I246" t="s">
        <v>18</v>
      </c>
      <c r="J246" t="s">
        <v>374</v>
      </c>
      <c r="K246" s="17">
        <v>330.4</v>
      </c>
      <c r="L246" s="17">
        <v>2</v>
      </c>
      <c r="M246" s="17">
        <v>85.9</v>
      </c>
      <c r="N246" s="17" t="str">
        <f>IF(SalesData[[#This Row],[Profit]]&gt;0,"Profit","Loss")</f>
        <v>Profit</v>
      </c>
    </row>
    <row r="247" spans="1:14" x14ac:dyDescent="0.25">
      <c r="A247" s="1">
        <v>41721</v>
      </c>
      <c r="B247" s="3">
        <f t="shared" si="9"/>
        <v>2014</v>
      </c>
      <c r="C247" s="3">
        <f t="shared" si="10"/>
        <v>3</v>
      </c>
      <c r="D247" t="s">
        <v>373</v>
      </c>
      <c r="E247" t="str">
        <f t="shared" si="11"/>
        <v>Patrick O'Donnell20140323</v>
      </c>
      <c r="F247">
        <f>IF(COUNTIF($E$2:E247, E247) = 1, MAX($F$1:F246) + 1, INDEX($F$1:F246, MATCH(E247, $E$1:E246, 0)))</f>
        <v>108</v>
      </c>
      <c r="G247" t="s">
        <v>27</v>
      </c>
      <c r="H247" t="s">
        <v>39</v>
      </c>
      <c r="I247" t="s">
        <v>40</v>
      </c>
      <c r="J247" t="s">
        <v>375</v>
      </c>
      <c r="K247" s="17">
        <v>604.75</v>
      </c>
      <c r="L247" s="17">
        <v>6</v>
      </c>
      <c r="M247" s="17">
        <v>37.799999999999997</v>
      </c>
      <c r="N247" s="17" t="str">
        <f>IF(SalesData[[#This Row],[Profit]]&gt;0,"Profit","Loss")</f>
        <v>Profit</v>
      </c>
    </row>
    <row r="248" spans="1:14" x14ac:dyDescent="0.25">
      <c r="A248" s="1">
        <v>41721</v>
      </c>
      <c r="B248" s="3">
        <f t="shared" si="9"/>
        <v>2014</v>
      </c>
      <c r="C248" s="3">
        <f t="shared" si="10"/>
        <v>3</v>
      </c>
      <c r="D248" t="s">
        <v>376</v>
      </c>
      <c r="E248" t="str">
        <f t="shared" si="11"/>
        <v>Bruce Geld20140323</v>
      </c>
      <c r="F248">
        <f>IF(COUNTIF($E$2:E248, E248) = 1, MAX($F$1:F247) + 1, INDEX($F$1:F247, MATCH(E248, $E$1:E247, 0)))</f>
        <v>109</v>
      </c>
      <c r="G248" t="s">
        <v>123</v>
      </c>
      <c r="H248" t="s">
        <v>11</v>
      </c>
      <c r="I248" t="s">
        <v>16</v>
      </c>
      <c r="J248" t="s">
        <v>377</v>
      </c>
      <c r="K248" s="17">
        <v>9.91</v>
      </c>
      <c r="L248" s="17">
        <v>3</v>
      </c>
      <c r="M248" s="17">
        <v>3.22</v>
      </c>
      <c r="N248" s="17" t="str">
        <f>IF(SalesData[[#This Row],[Profit]]&gt;0,"Profit","Loss")</f>
        <v>Profit</v>
      </c>
    </row>
    <row r="249" spans="1:14" x14ac:dyDescent="0.25">
      <c r="A249" s="1">
        <v>41722</v>
      </c>
      <c r="B249" s="3">
        <f t="shared" si="9"/>
        <v>2014</v>
      </c>
      <c r="C249" s="3">
        <f t="shared" si="10"/>
        <v>3</v>
      </c>
      <c r="D249" t="s">
        <v>378</v>
      </c>
      <c r="E249" t="str">
        <f t="shared" si="11"/>
        <v>Carlos Daly20140324</v>
      </c>
      <c r="F249">
        <f>IF(COUNTIF($E$2:E249, E249) = 1, MAX($F$1:F248) + 1, INDEX($F$1:F248, MATCH(E249, $E$1:E248, 0)))</f>
        <v>110</v>
      </c>
      <c r="G249" t="s">
        <v>149</v>
      </c>
      <c r="H249" t="s">
        <v>11</v>
      </c>
      <c r="I249" t="s">
        <v>12</v>
      </c>
      <c r="J249" t="s">
        <v>379</v>
      </c>
      <c r="K249" s="17">
        <v>24.9</v>
      </c>
      <c r="L249" s="17">
        <v>5</v>
      </c>
      <c r="M249" s="17">
        <v>11.7</v>
      </c>
      <c r="N249" s="17" t="str">
        <f>IF(SalesData[[#This Row],[Profit]]&gt;0,"Profit","Loss")</f>
        <v>Profit</v>
      </c>
    </row>
    <row r="250" spans="1:14" x14ac:dyDescent="0.25">
      <c r="A250" s="1">
        <v>41722</v>
      </c>
      <c r="B250" s="3">
        <f t="shared" si="9"/>
        <v>2014</v>
      </c>
      <c r="C250" s="3">
        <f t="shared" si="10"/>
        <v>3</v>
      </c>
      <c r="D250" t="s">
        <v>380</v>
      </c>
      <c r="E250" t="str">
        <f t="shared" si="11"/>
        <v>Maurice Satty20140324</v>
      </c>
      <c r="F250">
        <f>IF(COUNTIF($E$2:E250, E250) = 1, MAX($F$1:F249) + 1, INDEX($F$1:F249, MATCH(E250, $E$1:E249, 0)))</f>
        <v>111</v>
      </c>
      <c r="G250" t="s">
        <v>27</v>
      </c>
      <c r="H250" t="s">
        <v>34</v>
      </c>
      <c r="I250" t="s">
        <v>47</v>
      </c>
      <c r="J250" t="s">
        <v>381</v>
      </c>
      <c r="K250" s="17">
        <v>40.479999999999997</v>
      </c>
      <c r="L250" s="17">
        <v>2</v>
      </c>
      <c r="M250" s="17">
        <v>14.57</v>
      </c>
      <c r="N250" s="17" t="str">
        <f>IF(SalesData[[#This Row],[Profit]]&gt;0,"Profit","Loss")</f>
        <v>Profit</v>
      </c>
    </row>
    <row r="251" spans="1:14" x14ac:dyDescent="0.25">
      <c r="A251" s="1">
        <v>41723</v>
      </c>
      <c r="B251" s="3">
        <f t="shared" si="9"/>
        <v>2014</v>
      </c>
      <c r="C251" s="3">
        <f t="shared" si="10"/>
        <v>3</v>
      </c>
      <c r="D251" t="s">
        <v>325</v>
      </c>
      <c r="E251" t="str">
        <f t="shared" si="11"/>
        <v>Annie Zypern20140325</v>
      </c>
      <c r="F251">
        <f>IF(COUNTIF($E$2:E251, E251) = 1, MAX($F$1:F250) + 1, INDEX($F$1:F250, MATCH(E251, $E$1:E250, 0)))</f>
        <v>112</v>
      </c>
      <c r="G251" t="s">
        <v>149</v>
      </c>
      <c r="H251" t="s">
        <v>34</v>
      </c>
      <c r="I251" t="s">
        <v>35</v>
      </c>
      <c r="J251" t="s">
        <v>382</v>
      </c>
      <c r="K251" s="17">
        <v>366.79</v>
      </c>
      <c r="L251" s="17">
        <v>7</v>
      </c>
      <c r="M251" s="17">
        <v>65.209999999999994</v>
      </c>
      <c r="N251" s="17" t="str">
        <f>IF(SalesData[[#This Row],[Profit]]&gt;0,"Profit","Loss")</f>
        <v>Profit</v>
      </c>
    </row>
    <row r="252" spans="1:14" x14ac:dyDescent="0.25">
      <c r="A252" s="1">
        <v>41723</v>
      </c>
      <c r="B252" s="3">
        <f t="shared" si="9"/>
        <v>2014</v>
      </c>
      <c r="C252" s="3">
        <f t="shared" si="10"/>
        <v>3</v>
      </c>
      <c r="D252" t="s">
        <v>383</v>
      </c>
      <c r="E252" t="str">
        <f t="shared" si="11"/>
        <v>Christina Anderson20140325</v>
      </c>
      <c r="F252">
        <f>IF(COUNTIF($E$2:E252, E252) = 1, MAX($F$1:F251) + 1, INDEX($F$1:F251, MATCH(E252, $E$1:E251, 0)))</f>
        <v>113</v>
      </c>
      <c r="G252" t="s">
        <v>27</v>
      </c>
      <c r="H252" t="s">
        <v>11</v>
      </c>
      <c r="I252" t="s">
        <v>24</v>
      </c>
      <c r="J252" t="s">
        <v>317</v>
      </c>
      <c r="K252" s="17">
        <v>6.56</v>
      </c>
      <c r="L252" s="17">
        <v>2</v>
      </c>
      <c r="M252" s="17">
        <v>1.9</v>
      </c>
      <c r="N252" s="17" t="str">
        <f>IF(SalesData[[#This Row],[Profit]]&gt;0,"Profit","Loss")</f>
        <v>Profit</v>
      </c>
    </row>
    <row r="253" spans="1:14" x14ac:dyDescent="0.25">
      <c r="A253" s="1">
        <v>41723</v>
      </c>
      <c r="B253" s="3">
        <f t="shared" si="9"/>
        <v>2014</v>
      </c>
      <c r="C253" s="3">
        <f t="shared" si="10"/>
        <v>3</v>
      </c>
      <c r="D253" t="s">
        <v>383</v>
      </c>
      <c r="E253" t="str">
        <f t="shared" si="11"/>
        <v>Christina Anderson20140325</v>
      </c>
      <c r="F253">
        <f>IF(COUNTIF($E$2:E253, E253) = 1, MAX($F$1:F252) + 1, INDEX($F$1:F252, MATCH(E253, $E$1:E252, 0)))</f>
        <v>113</v>
      </c>
      <c r="G253" t="s">
        <v>27</v>
      </c>
      <c r="H253" t="s">
        <v>11</v>
      </c>
      <c r="I253" t="s">
        <v>24</v>
      </c>
      <c r="J253" t="s">
        <v>384</v>
      </c>
      <c r="K253" s="17">
        <v>14.88</v>
      </c>
      <c r="L253" s="17">
        <v>2</v>
      </c>
      <c r="M253" s="17">
        <v>3.72</v>
      </c>
      <c r="N253" s="17" t="str">
        <f>IF(SalesData[[#This Row],[Profit]]&gt;0,"Profit","Loss")</f>
        <v>Profit</v>
      </c>
    </row>
    <row r="254" spans="1:14" x14ac:dyDescent="0.25">
      <c r="A254" s="1">
        <v>41723</v>
      </c>
      <c r="B254" s="3">
        <f t="shared" si="9"/>
        <v>2014</v>
      </c>
      <c r="C254" s="3">
        <f t="shared" si="10"/>
        <v>3</v>
      </c>
      <c r="D254" t="s">
        <v>383</v>
      </c>
      <c r="E254" t="str">
        <f t="shared" si="11"/>
        <v>Christina Anderson20140325</v>
      </c>
      <c r="F254">
        <f>IF(COUNTIF($E$2:E254, E254) = 1, MAX($F$1:F253) + 1, INDEX($F$1:F253, MATCH(E254, $E$1:E253, 0)))</f>
        <v>113</v>
      </c>
      <c r="G254" t="s">
        <v>27</v>
      </c>
      <c r="H254" t="s">
        <v>39</v>
      </c>
      <c r="I254" t="s">
        <v>52</v>
      </c>
      <c r="J254" t="s">
        <v>385</v>
      </c>
      <c r="K254" s="17">
        <v>45.48</v>
      </c>
      <c r="L254" s="17">
        <v>4</v>
      </c>
      <c r="M254" s="17">
        <v>15.92</v>
      </c>
      <c r="N254" s="17" t="str">
        <f>IF(SalesData[[#This Row],[Profit]]&gt;0,"Profit","Loss")</f>
        <v>Profit</v>
      </c>
    </row>
    <row r="255" spans="1:14" x14ac:dyDescent="0.25">
      <c r="A255" s="1">
        <v>41723</v>
      </c>
      <c r="B255" s="3">
        <f t="shared" si="9"/>
        <v>2014</v>
      </c>
      <c r="C255" s="3">
        <f t="shared" si="10"/>
        <v>3</v>
      </c>
      <c r="D255" t="s">
        <v>383</v>
      </c>
      <c r="E255" t="str">
        <f t="shared" si="11"/>
        <v>Christina Anderson20140325</v>
      </c>
      <c r="F255">
        <f>IF(COUNTIF($E$2:E255, E255) = 1, MAX($F$1:F254) + 1, INDEX($F$1:F254, MATCH(E255, $E$1:E254, 0)))</f>
        <v>113</v>
      </c>
      <c r="G255" t="s">
        <v>27</v>
      </c>
      <c r="H255" t="s">
        <v>11</v>
      </c>
      <c r="I255" t="s">
        <v>24</v>
      </c>
      <c r="J255" t="s">
        <v>386</v>
      </c>
      <c r="K255" s="17">
        <v>25.44</v>
      </c>
      <c r="L255" s="17">
        <v>6</v>
      </c>
      <c r="M255" s="17">
        <v>9.92</v>
      </c>
      <c r="N255" s="17" t="str">
        <f>IF(SalesData[[#This Row],[Profit]]&gt;0,"Profit","Loss")</f>
        <v>Profit</v>
      </c>
    </row>
    <row r="256" spans="1:14" x14ac:dyDescent="0.25">
      <c r="A256" s="1">
        <v>41724</v>
      </c>
      <c r="B256" s="3">
        <f t="shared" si="9"/>
        <v>2014</v>
      </c>
      <c r="C256" s="3">
        <f t="shared" si="10"/>
        <v>3</v>
      </c>
      <c r="D256" t="s">
        <v>387</v>
      </c>
      <c r="E256" t="str">
        <f t="shared" si="11"/>
        <v>Jonathan Doherty20140326</v>
      </c>
      <c r="F256">
        <f>IF(COUNTIF($E$2:E256, E256) = 1, MAX($F$1:F255) + 1, INDEX($F$1:F255, MATCH(E256, $E$1:E255, 0)))</f>
        <v>114</v>
      </c>
      <c r="G256" t="s">
        <v>27</v>
      </c>
      <c r="H256" t="s">
        <v>39</v>
      </c>
      <c r="I256" t="s">
        <v>52</v>
      </c>
      <c r="J256" t="s">
        <v>388</v>
      </c>
      <c r="K256" s="17">
        <v>66.3</v>
      </c>
      <c r="L256" s="17">
        <v>3</v>
      </c>
      <c r="M256" s="17">
        <v>8.6199999999999992</v>
      </c>
      <c r="N256" s="17" t="str">
        <f>IF(SalesData[[#This Row],[Profit]]&gt;0,"Profit","Loss")</f>
        <v>Profit</v>
      </c>
    </row>
    <row r="257" spans="1:14" x14ac:dyDescent="0.25">
      <c r="A257" s="1">
        <v>41724</v>
      </c>
      <c r="B257" s="3">
        <f t="shared" si="9"/>
        <v>2014</v>
      </c>
      <c r="C257" s="3">
        <f t="shared" si="10"/>
        <v>3</v>
      </c>
      <c r="D257" t="s">
        <v>389</v>
      </c>
      <c r="E257" t="str">
        <f t="shared" si="11"/>
        <v>Damala Kotsonis20140326</v>
      </c>
      <c r="F257">
        <f>IF(COUNTIF($E$2:E257, E257) = 1, MAX($F$1:F256) + 1, INDEX($F$1:F256, MATCH(E257, $E$1:E256, 0)))</f>
        <v>115</v>
      </c>
      <c r="G257" t="s">
        <v>27</v>
      </c>
      <c r="H257" t="s">
        <v>11</v>
      </c>
      <c r="I257" t="s">
        <v>24</v>
      </c>
      <c r="J257" t="s">
        <v>390</v>
      </c>
      <c r="K257" s="17">
        <v>3.36</v>
      </c>
      <c r="L257" s="17">
        <v>2</v>
      </c>
      <c r="M257" s="17">
        <v>0.84</v>
      </c>
      <c r="N257" s="17" t="str">
        <f>IF(SalesData[[#This Row],[Profit]]&gt;0,"Profit","Loss")</f>
        <v>Profit</v>
      </c>
    </row>
    <row r="258" spans="1:14" x14ac:dyDescent="0.25">
      <c r="A258" s="1">
        <v>41724</v>
      </c>
      <c r="B258" s="3">
        <f t="shared" ref="B258:B321" si="12">YEAR(A258)</f>
        <v>2014</v>
      </c>
      <c r="C258" s="3">
        <f t="shared" ref="C258:C321" si="13">MONTH(A258)</f>
        <v>3</v>
      </c>
      <c r="D258" t="s">
        <v>389</v>
      </c>
      <c r="E258" t="str">
        <f t="shared" ref="E258:E321" si="14">D258 &amp; TEXT(A258, "yyyymmdd")</f>
        <v>Damala Kotsonis20140326</v>
      </c>
      <c r="F258">
        <f>IF(COUNTIF($E$2:E258, E258) = 1, MAX($F$1:F257) + 1, INDEX($F$1:F257, MATCH(E258, $E$1:E257, 0)))</f>
        <v>115</v>
      </c>
      <c r="G258" t="s">
        <v>27</v>
      </c>
      <c r="H258" t="s">
        <v>11</v>
      </c>
      <c r="I258" t="s">
        <v>20</v>
      </c>
      <c r="J258" t="s">
        <v>184</v>
      </c>
      <c r="K258" s="17">
        <v>27.94</v>
      </c>
      <c r="L258" s="17">
        <v>4</v>
      </c>
      <c r="M258" s="17">
        <v>9.43</v>
      </c>
      <c r="N258" s="17" t="str">
        <f>IF(SalesData[[#This Row],[Profit]]&gt;0,"Profit","Loss")</f>
        <v>Profit</v>
      </c>
    </row>
    <row r="259" spans="1:14" x14ac:dyDescent="0.25">
      <c r="A259" s="1">
        <v>41724</v>
      </c>
      <c r="B259" s="3">
        <f t="shared" si="12"/>
        <v>2014</v>
      </c>
      <c r="C259" s="3">
        <f t="shared" si="13"/>
        <v>3</v>
      </c>
      <c r="D259" t="s">
        <v>389</v>
      </c>
      <c r="E259" t="str">
        <f t="shared" si="14"/>
        <v>Damala Kotsonis20140326</v>
      </c>
      <c r="F259">
        <f>IF(COUNTIF($E$2:E259, E259) = 1, MAX($F$1:F258) + 1, INDEX($F$1:F258, MATCH(E259, $E$1:E258, 0)))</f>
        <v>115</v>
      </c>
      <c r="G259" t="s">
        <v>27</v>
      </c>
      <c r="H259" t="s">
        <v>39</v>
      </c>
      <c r="I259" t="s">
        <v>40</v>
      </c>
      <c r="J259" t="s">
        <v>391</v>
      </c>
      <c r="K259" s="17">
        <v>28.78</v>
      </c>
      <c r="L259" s="17">
        <v>2</v>
      </c>
      <c r="M259" s="17">
        <v>2.88</v>
      </c>
      <c r="N259" s="17" t="str">
        <f>IF(SalesData[[#This Row],[Profit]]&gt;0,"Profit","Loss")</f>
        <v>Profit</v>
      </c>
    </row>
    <row r="260" spans="1:14" x14ac:dyDescent="0.25">
      <c r="A260" s="1">
        <v>41724</v>
      </c>
      <c r="B260" s="3">
        <f t="shared" si="12"/>
        <v>2014</v>
      </c>
      <c r="C260" s="3">
        <f t="shared" si="13"/>
        <v>3</v>
      </c>
      <c r="D260" t="s">
        <v>392</v>
      </c>
      <c r="E260" t="str">
        <f t="shared" si="14"/>
        <v>Cindy Stewart20140326</v>
      </c>
      <c r="F260">
        <f>IF(COUNTIF($E$2:E260, E260) = 1, MAX($F$1:F259) + 1, INDEX($F$1:F259, MATCH(E260, $E$1:E259, 0)))</f>
        <v>116</v>
      </c>
      <c r="G260" t="s">
        <v>27</v>
      </c>
      <c r="H260" t="s">
        <v>11</v>
      </c>
      <c r="I260" t="s">
        <v>16</v>
      </c>
      <c r="J260" t="s">
        <v>393</v>
      </c>
      <c r="K260" s="17">
        <v>18.75</v>
      </c>
      <c r="L260" s="17">
        <v>5</v>
      </c>
      <c r="M260" s="17">
        <v>9</v>
      </c>
      <c r="N260" s="17" t="str">
        <f>IF(SalesData[[#This Row],[Profit]]&gt;0,"Profit","Loss")</f>
        <v>Profit</v>
      </c>
    </row>
    <row r="261" spans="1:14" x14ac:dyDescent="0.25">
      <c r="A261" s="1">
        <v>41726</v>
      </c>
      <c r="B261" s="3">
        <f t="shared" si="12"/>
        <v>2014</v>
      </c>
      <c r="C261" s="3">
        <f t="shared" si="13"/>
        <v>3</v>
      </c>
      <c r="D261" t="s">
        <v>394</v>
      </c>
      <c r="E261" t="str">
        <f t="shared" si="14"/>
        <v>Christina VanderZanden20140328</v>
      </c>
      <c r="F261">
        <f>IF(COUNTIF($E$2:E261, E261) = 1, MAX($F$1:F260) + 1, INDEX($F$1:F260, MATCH(E261, $E$1:E260, 0)))</f>
        <v>117</v>
      </c>
      <c r="G261" t="s">
        <v>395</v>
      </c>
      <c r="H261" t="s">
        <v>11</v>
      </c>
      <c r="I261" t="s">
        <v>63</v>
      </c>
      <c r="J261" t="s">
        <v>396</v>
      </c>
      <c r="K261" s="17">
        <v>6.12</v>
      </c>
      <c r="L261" s="17">
        <v>3</v>
      </c>
      <c r="M261" s="17">
        <v>2.88</v>
      </c>
      <c r="N261" s="17" t="str">
        <f>IF(SalesData[[#This Row],[Profit]]&gt;0,"Profit","Loss")</f>
        <v>Profit</v>
      </c>
    </row>
    <row r="262" spans="1:14" x14ac:dyDescent="0.25">
      <c r="A262" s="1">
        <v>41726</v>
      </c>
      <c r="B262" s="3">
        <f t="shared" si="12"/>
        <v>2014</v>
      </c>
      <c r="C262" s="3">
        <f t="shared" si="13"/>
        <v>3</v>
      </c>
      <c r="D262" t="s">
        <v>394</v>
      </c>
      <c r="E262" t="str">
        <f t="shared" si="14"/>
        <v>Christina VanderZanden20140328</v>
      </c>
      <c r="F262">
        <f>IF(COUNTIF($E$2:E262, E262) = 1, MAX($F$1:F261) + 1, INDEX($F$1:F261, MATCH(E262, $E$1:E261, 0)))</f>
        <v>117</v>
      </c>
      <c r="G262" t="s">
        <v>395</v>
      </c>
      <c r="H262" t="s">
        <v>34</v>
      </c>
      <c r="I262" t="s">
        <v>145</v>
      </c>
      <c r="J262" t="s">
        <v>397</v>
      </c>
      <c r="K262" s="17">
        <v>1184.72</v>
      </c>
      <c r="L262" s="17">
        <v>4</v>
      </c>
      <c r="M262" s="17">
        <v>106.62</v>
      </c>
      <c r="N262" s="17" t="str">
        <f>IF(SalesData[[#This Row],[Profit]]&gt;0,"Profit","Loss")</f>
        <v>Profit</v>
      </c>
    </row>
    <row r="263" spans="1:14" x14ac:dyDescent="0.25">
      <c r="A263" s="1">
        <v>41726</v>
      </c>
      <c r="B263" s="3">
        <f t="shared" si="12"/>
        <v>2014</v>
      </c>
      <c r="C263" s="3">
        <f t="shared" si="13"/>
        <v>3</v>
      </c>
      <c r="D263" t="s">
        <v>398</v>
      </c>
      <c r="E263" t="str">
        <f t="shared" si="14"/>
        <v>Daniel Raglin20140328</v>
      </c>
      <c r="F263">
        <f>IF(COUNTIF($E$2:E263, E263) = 1, MAX($F$1:F262) + 1, INDEX($F$1:F262, MATCH(E263, $E$1:E262, 0)))</f>
        <v>118</v>
      </c>
      <c r="G263" t="s">
        <v>399</v>
      </c>
      <c r="H263" t="s">
        <v>39</v>
      </c>
      <c r="I263" t="s">
        <v>40</v>
      </c>
      <c r="J263" t="s">
        <v>400</v>
      </c>
      <c r="K263" s="17">
        <v>302.38</v>
      </c>
      <c r="L263" s="17">
        <v>3</v>
      </c>
      <c r="M263" s="17">
        <v>22.68</v>
      </c>
      <c r="N263" s="17" t="str">
        <f>IF(SalesData[[#This Row],[Profit]]&gt;0,"Profit","Loss")</f>
        <v>Profit</v>
      </c>
    </row>
    <row r="264" spans="1:14" x14ac:dyDescent="0.25">
      <c r="A264" s="1">
        <v>41726</v>
      </c>
      <c r="B264" s="3">
        <f t="shared" si="12"/>
        <v>2014</v>
      </c>
      <c r="C264" s="3">
        <f t="shared" si="13"/>
        <v>3</v>
      </c>
      <c r="D264" t="s">
        <v>401</v>
      </c>
      <c r="E264" t="str">
        <f t="shared" si="14"/>
        <v>Mike Pelletier20140328</v>
      </c>
      <c r="F264">
        <f>IF(COUNTIF($E$2:E264, E264) = 1, MAX($F$1:F263) + 1, INDEX($F$1:F263, MATCH(E264, $E$1:E263, 0)))</f>
        <v>119</v>
      </c>
      <c r="G264" t="s">
        <v>78</v>
      </c>
      <c r="H264" t="s">
        <v>34</v>
      </c>
      <c r="I264" t="s">
        <v>145</v>
      </c>
      <c r="J264" t="s">
        <v>402</v>
      </c>
      <c r="K264" s="17">
        <v>330.59</v>
      </c>
      <c r="L264" s="17">
        <v>1</v>
      </c>
      <c r="M264" s="17">
        <v>-143.25</v>
      </c>
      <c r="N264" s="17" t="str">
        <f>IF(SalesData[[#This Row],[Profit]]&gt;0,"Profit","Loss")</f>
        <v>Loss</v>
      </c>
    </row>
    <row r="265" spans="1:14" x14ac:dyDescent="0.25">
      <c r="A265" s="1">
        <v>41727</v>
      </c>
      <c r="B265" s="3">
        <f t="shared" si="12"/>
        <v>2014</v>
      </c>
      <c r="C265" s="3">
        <f t="shared" si="13"/>
        <v>3</v>
      </c>
      <c r="D265" t="s">
        <v>403</v>
      </c>
      <c r="E265" t="str">
        <f t="shared" si="14"/>
        <v>Mike Gockenbach20140329</v>
      </c>
      <c r="F265">
        <f>IF(COUNTIF($E$2:E265, E265) = 1, MAX($F$1:F264) + 1, INDEX($F$1:F264, MATCH(E265, $E$1:E264, 0)))</f>
        <v>120</v>
      </c>
      <c r="G265" t="s">
        <v>10</v>
      </c>
      <c r="H265" t="s">
        <v>34</v>
      </c>
      <c r="I265" t="s">
        <v>145</v>
      </c>
      <c r="J265" t="s">
        <v>404</v>
      </c>
      <c r="K265" s="17">
        <v>890.84</v>
      </c>
      <c r="L265" s="17">
        <v>3</v>
      </c>
      <c r="M265" s="17">
        <v>-152.72</v>
      </c>
      <c r="N265" s="17" t="str">
        <f>IF(SalesData[[#This Row],[Profit]]&gt;0,"Profit","Loss")</f>
        <v>Loss</v>
      </c>
    </row>
    <row r="266" spans="1:14" x14ac:dyDescent="0.25">
      <c r="A266" s="1">
        <v>41728</v>
      </c>
      <c r="B266" s="3">
        <f t="shared" si="12"/>
        <v>2014</v>
      </c>
      <c r="C266" s="3">
        <f t="shared" si="13"/>
        <v>3</v>
      </c>
      <c r="D266" t="s">
        <v>405</v>
      </c>
      <c r="E266" t="str">
        <f t="shared" si="14"/>
        <v>Kunst Miller20140330</v>
      </c>
      <c r="F266">
        <f>IF(COUNTIF($E$2:E266, E266) = 1, MAX($F$1:F265) + 1, INDEX($F$1:F265, MATCH(E266, $E$1:E265, 0)))</f>
        <v>121</v>
      </c>
      <c r="G266" t="s">
        <v>149</v>
      </c>
      <c r="H266" t="s">
        <v>11</v>
      </c>
      <c r="I266" t="s">
        <v>24</v>
      </c>
      <c r="J266" t="s">
        <v>406</v>
      </c>
      <c r="K266" s="17">
        <v>49.65</v>
      </c>
      <c r="L266" s="17">
        <v>5</v>
      </c>
      <c r="M266" s="17">
        <v>20.85</v>
      </c>
      <c r="N266" s="17" t="str">
        <f>IF(SalesData[[#This Row],[Profit]]&gt;0,"Profit","Loss")</f>
        <v>Profit</v>
      </c>
    </row>
    <row r="267" spans="1:14" x14ac:dyDescent="0.25">
      <c r="A267" s="1">
        <v>41728</v>
      </c>
      <c r="B267" s="3">
        <f t="shared" si="12"/>
        <v>2014</v>
      </c>
      <c r="C267" s="3">
        <f t="shared" si="13"/>
        <v>3</v>
      </c>
      <c r="D267" t="s">
        <v>407</v>
      </c>
      <c r="E267" t="str">
        <f t="shared" si="14"/>
        <v>Dorris liebe20140330</v>
      </c>
      <c r="F267">
        <f>IF(COUNTIF($E$2:E267, E267) = 1, MAX($F$1:F266) + 1, INDEX($F$1:F266, MATCH(E267, $E$1:E266, 0)))</f>
        <v>122</v>
      </c>
      <c r="G267" t="s">
        <v>164</v>
      </c>
      <c r="H267" t="s">
        <v>11</v>
      </c>
      <c r="I267" t="s">
        <v>18</v>
      </c>
      <c r="J267" t="s">
        <v>408</v>
      </c>
      <c r="K267" s="17">
        <v>15.84</v>
      </c>
      <c r="L267" s="17">
        <v>3</v>
      </c>
      <c r="M267" s="17">
        <v>0</v>
      </c>
      <c r="N267" s="17" t="str">
        <f>IF(SalesData[[#This Row],[Profit]]&gt;0,"Profit","Loss")</f>
        <v>Loss</v>
      </c>
    </row>
    <row r="268" spans="1:14" x14ac:dyDescent="0.25">
      <c r="A268" s="1">
        <v>41728</v>
      </c>
      <c r="B268" s="3">
        <f t="shared" si="12"/>
        <v>2014</v>
      </c>
      <c r="C268" s="3">
        <f t="shared" si="13"/>
        <v>3</v>
      </c>
      <c r="D268" t="s">
        <v>407</v>
      </c>
      <c r="E268" t="str">
        <f t="shared" si="14"/>
        <v>Dorris liebe20140330</v>
      </c>
      <c r="F268">
        <f>IF(COUNTIF($E$2:E268, E268) = 1, MAX($F$1:F267) + 1, INDEX($F$1:F267, MATCH(E268, $E$1:E267, 0)))</f>
        <v>122</v>
      </c>
      <c r="G268" t="s">
        <v>164</v>
      </c>
      <c r="H268" t="s">
        <v>11</v>
      </c>
      <c r="I268" t="s">
        <v>16</v>
      </c>
      <c r="J268" t="s">
        <v>409</v>
      </c>
      <c r="K268" s="17">
        <v>44.4</v>
      </c>
      <c r="L268" s="17">
        <v>3</v>
      </c>
      <c r="M268" s="17">
        <v>22.2</v>
      </c>
      <c r="N268" s="17" t="str">
        <f>IF(SalesData[[#This Row],[Profit]]&gt;0,"Profit","Loss")</f>
        <v>Profit</v>
      </c>
    </row>
    <row r="269" spans="1:14" x14ac:dyDescent="0.25">
      <c r="A269" s="1">
        <v>41728</v>
      </c>
      <c r="B269" s="3">
        <f t="shared" si="12"/>
        <v>2014</v>
      </c>
      <c r="C269" s="3">
        <f t="shared" si="13"/>
        <v>3</v>
      </c>
      <c r="D269" t="s">
        <v>410</v>
      </c>
      <c r="E269" t="str">
        <f t="shared" si="14"/>
        <v>Susan Gilcrest20140330</v>
      </c>
      <c r="F269">
        <f>IF(COUNTIF($E$2:E269, E269) = 1, MAX($F$1:F268) + 1, INDEX($F$1:F268, MATCH(E269, $E$1:E268, 0)))</f>
        <v>123</v>
      </c>
      <c r="G269" t="s">
        <v>149</v>
      </c>
      <c r="H269" t="s">
        <v>11</v>
      </c>
      <c r="I269" t="s">
        <v>24</v>
      </c>
      <c r="J269" t="s">
        <v>411</v>
      </c>
      <c r="K269" s="17">
        <v>10.5</v>
      </c>
      <c r="L269" s="17">
        <v>5</v>
      </c>
      <c r="M269" s="17">
        <v>2.94</v>
      </c>
      <c r="N269" s="17" t="str">
        <f>IF(SalesData[[#This Row],[Profit]]&gt;0,"Profit","Loss")</f>
        <v>Profit</v>
      </c>
    </row>
    <row r="270" spans="1:14" x14ac:dyDescent="0.25">
      <c r="A270" s="1">
        <v>41728</v>
      </c>
      <c r="B270" s="3">
        <f t="shared" si="12"/>
        <v>2014</v>
      </c>
      <c r="C270" s="3">
        <f t="shared" si="13"/>
        <v>3</v>
      </c>
      <c r="D270" t="s">
        <v>185</v>
      </c>
      <c r="E270" t="str">
        <f t="shared" si="14"/>
        <v>Guy Armstrong20140330</v>
      </c>
      <c r="F270">
        <f>IF(COUNTIF($E$2:E270, E270) = 1, MAX($F$1:F269) + 1, INDEX($F$1:F269, MATCH(E270, $E$1:E269, 0)))</f>
        <v>124</v>
      </c>
      <c r="G270" t="s">
        <v>27</v>
      </c>
      <c r="H270" t="s">
        <v>34</v>
      </c>
      <c r="I270" t="s">
        <v>74</v>
      </c>
      <c r="J270" t="s">
        <v>412</v>
      </c>
      <c r="K270" s="17">
        <v>205.67</v>
      </c>
      <c r="L270" s="17">
        <v>2</v>
      </c>
      <c r="M270" s="17">
        <v>-12.1</v>
      </c>
      <c r="N270" s="17" t="str">
        <f>IF(SalesData[[#This Row],[Profit]]&gt;0,"Profit","Loss")</f>
        <v>Loss</v>
      </c>
    </row>
    <row r="271" spans="1:14" x14ac:dyDescent="0.25">
      <c r="A271" s="1">
        <v>41728</v>
      </c>
      <c r="B271" s="3">
        <f t="shared" si="12"/>
        <v>2014</v>
      </c>
      <c r="C271" s="3">
        <f t="shared" si="13"/>
        <v>3</v>
      </c>
      <c r="D271" t="s">
        <v>413</v>
      </c>
      <c r="E271" t="str">
        <f t="shared" si="14"/>
        <v>Mark Packer20140330</v>
      </c>
      <c r="F271">
        <f>IF(COUNTIF($E$2:E271, E271) = 1, MAX($F$1:F270) + 1, INDEX($F$1:F270, MATCH(E271, $E$1:E270, 0)))</f>
        <v>125</v>
      </c>
      <c r="G271" t="s">
        <v>10</v>
      </c>
      <c r="H271" t="s">
        <v>11</v>
      </c>
      <c r="I271" t="s">
        <v>63</v>
      </c>
      <c r="J271" t="s">
        <v>414</v>
      </c>
      <c r="K271" s="17">
        <v>335.72</v>
      </c>
      <c r="L271" s="17">
        <v>5</v>
      </c>
      <c r="M271" s="17">
        <v>113.31</v>
      </c>
      <c r="N271" s="17" t="str">
        <f>IF(SalesData[[#This Row],[Profit]]&gt;0,"Profit","Loss")</f>
        <v>Profit</v>
      </c>
    </row>
    <row r="272" spans="1:14" x14ac:dyDescent="0.25">
      <c r="A272" s="1">
        <v>41728</v>
      </c>
      <c r="B272" s="3">
        <f t="shared" si="12"/>
        <v>2014</v>
      </c>
      <c r="C272" s="3">
        <f t="shared" si="13"/>
        <v>3</v>
      </c>
      <c r="D272" t="s">
        <v>413</v>
      </c>
      <c r="E272" t="str">
        <f t="shared" si="14"/>
        <v>Mark Packer20140330</v>
      </c>
      <c r="F272">
        <f>IF(COUNTIF($E$2:E272, E272) = 1, MAX($F$1:F271) + 1, INDEX($F$1:F271, MATCH(E272, $E$1:E271, 0)))</f>
        <v>125</v>
      </c>
      <c r="G272" t="s">
        <v>10</v>
      </c>
      <c r="H272" t="s">
        <v>39</v>
      </c>
      <c r="I272" t="s">
        <v>40</v>
      </c>
      <c r="J272" t="s">
        <v>415</v>
      </c>
      <c r="K272" s="17">
        <v>251.94</v>
      </c>
      <c r="L272" s="17">
        <v>7</v>
      </c>
      <c r="M272" s="17">
        <v>88.18</v>
      </c>
      <c r="N272" s="17" t="str">
        <f>IF(SalesData[[#This Row],[Profit]]&gt;0,"Profit","Loss")</f>
        <v>Profit</v>
      </c>
    </row>
    <row r="273" spans="1:14" x14ac:dyDescent="0.25">
      <c r="A273" s="1">
        <v>41728</v>
      </c>
      <c r="B273" s="3">
        <f t="shared" si="12"/>
        <v>2014</v>
      </c>
      <c r="C273" s="3">
        <f t="shared" si="13"/>
        <v>3</v>
      </c>
      <c r="D273" t="s">
        <v>413</v>
      </c>
      <c r="E273" t="str">
        <f t="shared" si="14"/>
        <v>Mark Packer20140330</v>
      </c>
      <c r="F273">
        <f>IF(COUNTIF($E$2:E273, E273) = 1, MAX($F$1:F272) + 1, INDEX($F$1:F272, MATCH(E273, $E$1:E272, 0)))</f>
        <v>125</v>
      </c>
      <c r="G273" t="s">
        <v>10</v>
      </c>
      <c r="H273" t="s">
        <v>34</v>
      </c>
      <c r="I273" t="s">
        <v>35</v>
      </c>
      <c r="J273" t="s">
        <v>416</v>
      </c>
      <c r="K273" s="17">
        <v>127.3</v>
      </c>
      <c r="L273" s="17">
        <v>7</v>
      </c>
      <c r="M273" s="17">
        <v>-9.09</v>
      </c>
      <c r="N273" s="17" t="str">
        <f>IF(SalesData[[#This Row],[Profit]]&gt;0,"Profit","Loss")</f>
        <v>Loss</v>
      </c>
    </row>
    <row r="274" spans="1:14" x14ac:dyDescent="0.25">
      <c r="A274" s="1">
        <v>41728</v>
      </c>
      <c r="B274" s="3">
        <f t="shared" si="12"/>
        <v>2014</v>
      </c>
      <c r="C274" s="3">
        <f t="shared" si="13"/>
        <v>3</v>
      </c>
      <c r="D274" t="s">
        <v>417</v>
      </c>
      <c r="E274" t="str">
        <f t="shared" si="14"/>
        <v>Nat Carroll20140330</v>
      </c>
      <c r="F274">
        <f>IF(COUNTIF($E$2:E274, E274) = 1, MAX($F$1:F273) + 1, INDEX($F$1:F273, MATCH(E274, $E$1:E273, 0)))</f>
        <v>126</v>
      </c>
      <c r="G274" t="s">
        <v>315</v>
      </c>
      <c r="H274" t="s">
        <v>11</v>
      </c>
      <c r="I274" t="s">
        <v>18</v>
      </c>
      <c r="J274" t="s">
        <v>418</v>
      </c>
      <c r="K274" s="17">
        <v>129.30000000000001</v>
      </c>
      <c r="L274" s="17">
        <v>2</v>
      </c>
      <c r="M274" s="17">
        <v>6.47</v>
      </c>
      <c r="N274" s="17" t="str">
        <f>IF(SalesData[[#This Row],[Profit]]&gt;0,"Profit","Loss")</f>
        <v>Profit</v>
      </c>
    </row>
    <row r="275" spans="1:14" x14ac:dyDescent="0.25">
      <c r="A275" s="1">
        <v>41729</v>
      </c>
      <c r="B275" s="3">
        <f t="shared" si="12"/>
        <v>2014</v>
      </c>
      <c r="C275" s="3">
        <f t="shared" si="13"/>
        <v>3</v>
      </c>
      <c r="D275" t="s">
        <v>419</v>
      </c>
      <c r="E275" t="str">
        <f t="shared" si="14"/>
        <v>Alex Avila20140331</v>
      </c>
      <c r="F275">
        <f>IF(COUNTIF($E$2:E275, E275) = 1, MAX($F$1:F274) + 1, INDEX($F$1:F274, MATCH(E275, $E$1:E274, 0)))</f>
        <v>127</v>
      </c>
      <c r="G275" t="s">
        <v>27</v>
      </c>
      <c r="H275" t="s">
        <v>11</v>
      </c>
      <c r="I275" t="s">
        <v>20</v>
      </c>
      <c r="J275" t="s">
        <v>420</v>
      </c>
      <c r="K275" s="17">
        <v>673.57</v>
      </c>
      <c r="L275" s="17">
        <v>2</v>
      </c>
      <c r="M275" s="17">
        <v>252.59</v>
      </c>
      <c r="N275" s="17" t="str">
        <f>IF(SalesData[[#This Row],[Profit]]&gt;0,"Profit","Loss")</f>
        <v>Profit</v>
      </c>
    </row>
    <row r="276" spans="1:14" x14ac:dyDescent="0.25">
      <c r="A276" s="1">
        <v>41729</v>
      </c>
      <c r="B276" s="3">
        <f t="shared" si="12"/>
        <v>2014</v>
      </c>
      <c r="C276" s="3">
        <f t="shared" si="13"/>
        <v>3</v>
      </c>
      <c r="D276" t="s">
        <v>419</v>
      </c>
      <c r="E276" t="str">
        <f t="shared" si="14"/>
        <v>Alex Avila20140331</v>
      </c>
      <c r="F276">
        <f>IF(COUNTIF($E$2:E276, E276) = 1, MAX($F$1:F275) + 1, INDEX($F$1:F275, MATCH(E276, $E$1:E275, 0)))</f>
        <v>127</v>
      </c>
      <c r="G276" t="s">
        <v>27</v>
      </c>
      <c r="H276" t="s">
        <v>11</v>
      </c>
      <c r="I276" t="s">
        <v>92</v>
      </c>
      <c r="J276" t="s">
        <v>421</v>
      </c>
      <c r="K276" s="17">
        <v>52.98</v>
      </c>
      <c r="L276" s="17">
        <v>2</v>
      </c>
      <c r="M276" s="17">
        <v>14.83</v>
      </c>
      <c r="N276" s="17" t="str">
        <f>IF(SalesData[[#This Row],[Profit]]&gt;0,"Profit","Loss")</f>
        <v>Profit</v>
      </c>
    </row>
    <row r="277" spans="1:14" x14ac:dyDescent="0.25">
      <c r="A277" s="1">
        <v>41729</v>
      </c>
      <c r="B277" s="3">
        <f t="shared" si="12"/>
        <v>2014</v>
      </c>
      <c r="C277" s="3">
        <f t="shared" si="13"/>
        <v>3</v>
      </c>
      <c r="D277" t="s">
        <v>422</v>
      </c>
      <c r="E277" t="str">
        <f t="shared" si="14"/>
        <v>Jas O'Carroll20140331</v>
      </c>
      <c r="F277">
        <f>IF(COUNTIF($E$2:E277, E277) = 1, MAX($F$1:F276) + 1, INDEX($F$1:F276, MATCH(E277, $E$1:E276, 0)))</f>
        <v>128</v>
      </c>
      <c r="G277" t="s">
        <v>23</v>
      </c>
      <c r="H277" t="s">
        <v>11</v>
      </c>
      <c r="I277" t="s">
        <v>20</v>
      </c>
      <c r="J277" t="s">
        <v>423</v>
      </c>
      <c r="K277" s="17">
        <v>0.85</v>
      </c>
      <c r="L277" s="17">
        <v>1</v>
      </c>
      <c r="M277" s="17">
        <v>-0.6</v>
      </c>
      <c r="N277" s="17" t="str">
        <f>IF(SalesData[[#This Row],[Profit]]&gt;0,"Profit","Loss")</f>
        <v>Loss</v>
      </c>
    </row>
    <row r="278" spans="1:14" x14ac:dyDescent="0.25">
      <c r="A278" s="1">
        <v>41729</v>
      </c>
      <c r="B278" s="3">
        <f t="shared" si="12"/>
        <v>2014</v>
      </c>
      <c r="C278" s="3">
        <f t="shared" si="13"/>
        <v>3</v>
      </c>
      <c r="D278" t="s">
        <v>424</v>
      </c>
      <c r="E278" t="str">
        <f t="shared" si="14"/>
        <v>Dorothy Dickinson20140331</v>
      </c>
      <c r="F278">
        <f>IF(COUNTIF($E$2:E278, E278) = 1, MAX($F$1:F277) + 1, INDEX($F$1:F277, MATCH(E278, $E$1:E277, 0)))</f>
        <v>129</v>
      </c>
      <c r="G278" t="s">
        <v>15</v>
      </c>
      <c r="H278" t="s">
        <v>11</v>
      </c>
      <c r="I278" t="s">
        <v>20</v>
      </c>
      <c r="J278" t="s">
        <v>425</v>
      </c>
      <c r="K278" s="17">
        <v>8.1300000000000008</v>
      </c>
      <c r="L278" s="17">
        <v>7</v>
      </c>
      <c r="M278" s="17">
        <v>-13.83</v>
      </c>
      <c r="N278" s="17" t="str">
        <f>IF(SalesData[[#This Row],[Profit]]&gt;0,"Profit","Loss")</f>
        <v>Loss</v>
      </c>
    </row>
    <row r="279" spans="1:14" x14ac:dyDescent="0.25">
      <c r="A279" s="1">
        <v>41729</v>
      </c>
      <c r="B279" s="3">
        <f t="shared" si="12"/>
        <v>2014</v>
      </c>
      <c r="C279" s="3">
        <f t="shared" si="13"/>
        <v>3</v>
      </c>
      <c r="D279" t="s">
        <v>424</v>
      </c>
      <c r="E279" t="str">
        <f t="shared" si="14"/>
        <v>Dorothy Dickinson20140331</v>
      </c>
      <c r="F279">
        <f>IF(COUNTIF($E$2:E279, E279) = 1, MAX($F$1:F278) + 1, INDEX($F$1:F278, MATCH(E279, $E$1:E278, 0)))</f>
        <v>129</v>
      </c>
      <c r="G279" t="s">
        <v>15</v>
      </c>
      <c r="H279" t="s">
        <v>39</v>
      </c>
      <c r="I279" t="s">
        <v>52</v>
      </c>
      <c r="J279" t="s">
        <v>426</v>
      </c>
      <c r="K279" s="17">
        <v>79.98</v>
      </c>
      <c r="L279" s="17">
        <v>2</v>
      </c>
      <c r="M279" s="17">
        <v>14</v>
      </c>
      <c r="N279" s="17" t="str">
        <f>IF(SalesData[[#This Row],[Profit]]&gt;0,"Profit","Loss")</f>
        <v>Profit</v>
      </c>
    </row>
    <row r="280" spans="1:14" x14ac:dyDescent="0.25">
      <c r="A280" s="1">
        <v>41729</v>
      </c>
      <c r="B280" s="3">
        <f t="shared" si="12"/>
        <v>2014</v>
      </c>
      <c r="C280" s="3">
        <f t="shared" si="13"/>
        <v>3</v>
      </c>
      <c r="D280" t="s">
        <v>427</v>
      </c>
      <c r="E280" t="str">
        <f t="shared" si="14"/>
        <v>Karen Bern20140331</v>
      </c>
      <c r="F280">
        <f>IF(COUNTIF($E$2:E280, E280) = 1, MAX($F$1:F279) + 1, INDEX($F$1:F279, MATCH(E280, $E$1:E279, 0)))</f>
        <v>130</v>
      </c>
      <c r="G280" t="s">
        <v>123</v>
      </c>
      <c r="H280" t="s">
        <v>11</v>
      </c>
      <c r="I280" t="s">
        <v>20</v>
      </c>
      <c r="J280" t="s">
        <v>428</v>
      </c>
      <c r="K280" s="17">
        <v>1.87</v>
      </c>
      <c r="L280" s="17">
        <v>1</v>
      </c>
      <c r="M280" s="17">
        <v>-1.31</v>
      </c>
      <c r="N280" s="17" t="str">
        <f>IF(SalesData[[#This Row],[Profit]]&gt;0,"Profit","Loss")</f>
        <v>Loss</v>
      </c>
    </row>
    <row r="281" spans="1:14" x14ac:dyDescent="0.25">
      <c r="A281" s="1">
        <v>41729</v>
      </c>
      <c r="B281" s="3">
        <f t="shared" si="12"/>
        <v>2014</v>
      </c>
      <c r="C281" s="3">
        <f t="shared" si="13"/>
        <v>3</v>
      </c>
      <c r="D281" t="s">
        <v>429</v>
      </c>
      <c r="E281" t="str">
        <f t="shared" si="14"/>
        <v>Trudy Glocke20140331</v>
      </c>
      <c r="F281">
        <f>IF(COUNTIF($E$2:E281, E281) = 1, MAX($F$1:F280) + 1, INDEX($F$1:F280, MATCH(E281, $E$1:E280, 0)))</f>
        <v>131</v>
      </c>
      <c r="G281" t="s">
        <v>123</v>
      </c>
      <c r="H281" t="s">
        <v>34</v>
      </c>
      <c r="I281" t="s">
        <v>35</v>
      </c>
      <c r="J281" t="s">
        <v>430</v>
      </c>
      <c r="K281" s="17">
        <v>1125.49</v>
      </c>
      <c r="L281" s="17">
        <v>7</v>
      </c>
      <c r="M281" s="17">
        <v>98.48</v>
      </c>
      <c r="N281" s="17" t="str">
        <f>IF(SalesData[[#This Row],[Profit]]&gt;0,"Profit","Loss")</f>
        <v>Profit</v>
      </c>
    </row>
    <row r="282" spans="1:14" x14ac:dyDescent="0.25">
      <c r="A282" s="1">
        <v>41729</v>
      </c>
      <c r="B282" s="3">
        <f t="shared" si="12"/>
        <v>2014</v>
      </c>
      <c r="C282" s="3">
        <f t="shared" si="13"/>
        <v>3</v>
      </c>
      <c r="D282" t="s">
        <v>429</v>
      </c>
      <c r="E282" t="str">
        <f t="shared" si="14"/>
        <v>Trudy Glocke20140331</v>
      </c>
      <c r="F282">
        <f>IF(COUNTIF($E$2:E282, E282) = 1, MAX($F$1:F281) + 1, INDEX($F$1:F281, MATCH(E282, $E$1:E281, 0)))</f>
        <v>131</v>
      </c>
      <c r="G282" t="s">
        <v>123</v>
      </c>
      <c r="H282" t="s">
        <v>11</v>
      </c>
      <c r="I282" t="s">
        <v>20</v>
      </c>
      <c r="J282" t="s">
        <v>431</v>
      </c>
      <c r="K282" s="17">
        <v>12.65</v>
      </c>
      <c r="L282" s="17">
        <v>5</v>
      </c>
      <c r="M282" s="17">
        <v>-10.119999999999999</v>
      </c>
      <c r="N282" s="17" t="str">
        <f>IF(SalesData[[#This Row],[Profit]]&gt;0,"Profit","Loss")</f>
        <v>Loss</v>
      </c>
    </row>
    <row r="283" spans="1:14" x14ac:dyDescent="0.25">
      <c r="A283" s="1">
        <v>41729</v>
      </c>
      <c r="B283" s="3">
        <f t="shared" si="12"/>
        <v>2014</v>
      </c>
      <c r="C283" s="3">
        <f t="shared" si="13"/>
        <v>3</v>
      </c>
      <c r="D283" t="s">
        <v>429</v>
      </c>
      <c r="E283" t="str">
        <f t="shared" si="14"/>
        <v>Trudy Glocke20140331</v>
      </c>
      <c r="F283">
        <f>IF(COUNTIF($E$2:E283, E283) = 1, MAX($F$1:F282) + 1, INDEX($F$1:F282, MATCH(E283, $E$1:E282, 0)))</f>
        <v>131</v>
      </c>
      <c r="G283" t="s">
        <v>123</v>
      </c>
      <c r="H283" t="s">
        <v>11</v>
      </c>
      <c r="I283" t="s">
        <v>24</v>
      </c>
      <c r="J283" t="s">
        <v>354</v>
      </c>
      <c r="K283" s="17">
        <v>4.03</v>
      </c>
      <c r="L283" s="17">
        <v>2</v>
      </c>
      <c r="M283" s="17">
        <v>1.06</v>
      </c>
      <c r="N283" s="17" t="str">
        <f>IF(SalesData[[#This Row],[Profit]]&gt;0,"Profit","Loss")</f>
        <v>Profit</v>
      </c>
    </row>
    <row r="284" spans="1:14" x14ac:dyDescent="0.25">
      <c r="A284" s="1">
        <v>41730</v>
      </c>
      <c r="B284" s="3">
        <f t="shared" si="12"/>
        <v>2014</v>
      </c>
      <c r="C284" s="3">
        <f t="shared" si="13"/>
        <v>4</v>
      </c>
      <c r="D284" t="s">
        <v>405</v>
      </c>
      <c r="E284" t="str">
        <f t="shared" si="14"/>
        <v>Kunst Miller20140401</v>
      </c>
      <c r="F284">
        <f>IF(COUNTIF($E$2:E284, E284) = 1, MAX($F$1:F283) + 1, INDEX($F$1:F283, MATCH(E284, $E$1:E283, 0)))</f>
        <v>132</v>
      </c>
      <c r="G284" t="s">
        <v>27</v>
      </c>
      <c r="H284" t="s">
        <v>11</v>
      </c>
      <c r="I284" t="s">
        <v>16</v>
      </c>
      <c r="J284" t="s">
        <v>409</v>
      </c>
      <c r="K284" s="17">
        <v>29.6</v>
      </c>
      <c r="L284" s="17">
        <v>2</v>
      </c>
      <c r="M284" s="17">
        <v>14.8</v>
      </c>
      <c r="N284" s="17" t="str">
        <f>IF(SalesData[[#This Row],[Profit]]&gt;0,"Profit","Loss")</f>
        <v>Profit</v>
      </c>
    </row>
    <row r="285" spans="1:14" x14ac:dyDescent="0.25">
      <c r="A285" s="1">
        <v>41730</v>
      </c>
      <c r="B285" s="3">
        <f t="shared" si="12"/>
        <v>2014</v>
      </c>
      <c r="C285" s="3">
        <f t="shared" si="13"/>
        <v>4</v>
      </c>
      <c r="D285" t="s">
        <v>405</v>
      </c>
      <c r="E285" t="str">
        <f t="shared" si="14"/>
        <v>Kunst Miller20140401</v>
      </c>
      <c r="F285">
        <f>IF(COUNTIF($E$2:E285, E285) = 1, MAX($F$1:F284) + 1, INDEX($F$1:F284, MATCH(E285, $E$1:E284, 0)))</f>
        <v>132</v>
      </c>
      <c r="G285" t="s">
        <v>27</v>
      </c>
      <c r="H285" t="s">
        <v>11</v>
      </c>
      <c r="I285" t="s">
        <v>20</v>
      </c>
      <c r="J285" t="s">
        <v>432</v>
      </c>
      <c r="K285" s="17">
        <v>17.09</v>
      </c>
      <c r="L285" s="17">
        <v>4</v>
      </c>
      <c r="M285" s="17">
        <v>5.55</v>
      </c>
      <c r="N285" s="17" t="str">
        <f>IF(SalesData[[#This Row],[Profit]]&gt;0,"Profit","Loss")</f>
        <v>Profit</v>
      </c>
    </row>
    <row r="286" spans="1:14" x14ac:dyDescent="0.25">
      <c r="A286" s="1">
        <v>41730</v>
      </c>
      <c r="B286" s="3">
        <f t="shared" si="12"/>
        <v>2014</v>
      </c>
      <c r="C286" s="3">
        <f t="shared" si="13"/>
        <v>4</v>
      </c>
      <c r="D286" t="s">
        <v>433</v>
      </c>
      <c r="E286" t="str">
        <f t="shared" si="14"/>
        <v>Katharine Harms20140401</v>
      </c>
      <c r="F286">
        <f>IF(COUNTIF($E$2:E286, E286) = 1, MAX($F$1:F285) + 1, INDEX($F$1:F285, MATCH(E286, $E$1:E285, 0)))</f>
        <v>133</v>
      </c>
      <c r="G286" t="s">
        <v>434</v>
      </c>
      <c r="H286" t="s">
        <v>11</v>
      </c>
      <c r="I286" t="s">
        <v>18</v>
      </c>
      <c r="J286" t="s">
        <v>435</v>
      </c>
      <c r="K286" s="17">
        <v>66.959999999999994</v>
      </c>
      <c r="L286" s="17">
        <v>4</v>
      </c>
      <c r="M286" s="17">
        <v>2.68</v>
      </c>
      <c r="N286" s="17" t="str">
        <f>IF(SalesData[[#This Row],[Profit]]&gt;0,"Profit","Loss")</f>
        <v>Profit</v>
      </c>
    </row>
    <row r="287" spans="1:14" x14ac:dyDescent="0.25">
      <c r="A287" s="1">
        <v>41730</v>
      </c>
      <c r="B287" s="3">
        <f t="shared" si="12"/>
        <v>2014</v>
      </c>
      <c r="C287" s="3">
        <f t="shared" si="13"/>
        <v>4</v>
      </c>
      <c r="D287" t="s">
        <v>433</v>
      </c>
      <c r="E287" t="str">
        <f t="shared" si="14"/>
        <v>Katharine Harms20140401</v>
      </c>
      <c r="F287">
        <f>IF(COUNTIF($E$2:E287, E287) = 1, MAX($F$1:F286) + 1, INDEX($F$1:F286, MATCH(E287, $E$1:E286, 0)))</f>
        <v>133</v>
      </c>
      <c r="G287" t="s">
        <v>434</v>
      </c>
      <c r="H287" t="s">
        <v>11</v>
      </c>
      <c r="I287" t="s">
        <v>20</v>
      </c>
      <c r="J287" t="s">
        <v>436</v>
      </c>
      <c r="K287" s="17">
        <v>6.24</v>
      </c>
      <c r="L287" s="17">
        <v>2</v>
      </c>
      <c r="M287" s="17">
        <v>3.06</v>
      </c>
      <c r="N287" s="17" t="str">
        <f>IF(SalesData[[#This Row],[Profit]]&gt;0,"Profit","Loss")</f>
        <v>Profit</v>
      </c>
    </row>
    <row r="288" spans="1:14" x14ac:dyDescent="0.25">
      <c r="A288" s="1">
        <v>41731</v>
      </c>
      <c r="B288" s="3">
        <f t="shared" si="12"/>
        <v>2014</v>
      </c>
      <c r="C288" s="3">
        <f t="shared" si="13"/>
        <v>4</v>
      </c>
      <c r="D288" t="s">
        <v>437</v>
      </c>
      <c r="E288" t="str">
        <f t="shared" si="14"/>
        <v>Rob Dowd20140402</v>
      </c>
      <c r="F288">
        <f>IF(COUNTIF($E$2:E288, E288) = 1, MAX($F$1:F287) + 1, INDEX($F$1:F287, MATCH(E288, $E$1:E287, 0)))</f>
        <v>134</v>
      </c>
      <c r="G288" t="s">
        <v>30</v>
      </c>
      <c r="H288" t="s">
        <v>11</v>
      </c>
      <c r="I288" t="s">
        <v>12</v>
      </c>
      <c r="J288" t="s">
        <v>438</v>
      </c>
      <c r="K288" s="17">
        <v>15.84</v>
      </c>
      <c r="L288" s="17">
        <v>3</v>
      </c>
      <c r="M288" s="17">
        <v>7.13</v>
      </c>
      <c r="N288" s="17" t="str">
        <f>IF(SalesData[[#This Row],[Profit]]&gt;0,"Profit","Loss")</f>
        <v>Profit</v>
      </c>
    </row>
    <row r="289" spans="1:14" x14ac:dyDescent="0.25">
      <c r="A289" s="1">
        <v>41731</v>
      </c>
      <c r="B289" s="3">
        <f t="shared" si="12"/>
        <v>2014</v>
      </c>
      <c r="C289" s="3">
        <f t="shared" si="13"/>
        <v>4</v>
      </c>
      <c r="D289" t="s">
        <v>437</v>
      </c>
      <c r="E289" t="str">
        <f t="shared" si="14"/>
        <v>Rob Dowd20140402</v>
      </c>
      <c r="F289">
        <f>IF(COUNTIF($E$2:E289, E289) = 1, MAX($F$1:F288) + 1, INDEX($F$1:F288, MATCH(E289, $E$1:E288, 0)))</f>
        <v>134</v>
      </c>
      <c r="G289" t="s">
        <v>30</v>
      </c>
      <c r="H289" t="s">
        <v>39</v>
      </c>
      <c r="I289" t="s">
        <v>40</v>
      </c>
      <c r="J289" t="s">
        <v>439</v>
      </c>
      <c r="K289" s="17">
        <v>1049.93</v>
      </c>
      <c r="L289" s="17">
        <v>7</v>
      </c>
      <c r="M289" s="17">
        <v>293.98</v>
      </c>
      <c r="N289" s="17" t="str">
        <f>IF(SalesData[[#This Row],[Profit]]&gt;0,"Profit","Loss")</f>
        <v>Profit</v>
      </c>
    </row>
    <row r="290" spans="1:14" x14ac:dyDescent="0.25">
      <c r="A290" s="1">
        <v>41731</v>
      </c>
      <c r="B290" s="3">
        <f t="shared" si="12"/>
        <v>2014</v>
      </c>
      <c r="C290" s="3">
        <f t="shared" si="13"/>
        <v>4</v>
      </c>
      <c r="D290" t="s">
        <v>437</v>
      </c>
      <c r="E290" t="str">
        <f t="shared" si="14"/>
        <v>Rob Dowd20140402</v>
      </c>
      <c r="F290">
        <f>IF(COUNTIF($E$2:E290, E290) = 1, MAX($F$1:F289) + 1, INDEX($F$1:F289, MATCH(E290, $E$1:E289, 0)))</f>
        <v>134</v>
      </c>
      <c r="G290" t="s">
        <v>30</v>
      </c>
      <c r="H290" t="s">
        <v>11</v>
      </c>
      <c r="I290" t="s">
        <v>92</v>
      </c>
      <c r="J290" t="s">
        <v>440</v>
      </c>
      <c r="K290" s="17">
        <v>154.9</v>
      </c>
      <c r="L290" s="17">
        <v>5</v>
      </c>
      <c r="M290" s="17">
        <v>40.270000000000003</v>
      </c>
      <c r="N290" s="17" t="str">
        <f>IF(SalesData[[#This Row],[Profit]]&gt;0,"Profit","Loss")</f>
        <v>Profit</v>
      </c>
    </row>
    <row r="291" spans="1:14" x14ac:dyDescent="0.25">
      <c r="A291" s="1">
        <v>41731</v>
      </c>
      <c r="B291" s="3">
        <f t="shared" si="12"/>
        <v>2014</v>
      </c>
      <c r="C291" s="3">
        <f t="shared" si="13"/>
        <v>4</v>
      </c>
      <c r="D291" t="s">
        <v>252</v>
      </c>
      <c r="E291" t="str">
        <f t="shared" si="14"/>
        <v>Sam Craven20140402</v>
      </c>
      <c r="F291">
        <f>IF(COUNTIF($E$2:E291, E291) = 1, MAX($F$1:F290) + 1, INDEX($F$1:F290, MATCH(E291, $E$1:E290, 0)))</f>
        <v>135</v>
      </c>
      <c r="G291" t="s">
        <v>10</v>
      </c>
      <c r="H291" t="s">
        <v>11</v>
      </c>
      <c r="I291" t="s">
        <v>12</v>
      </c>
      <c r="J291" t="s">
        <v>441</v>
      </c>
      <c r="K291" s="17">
        <v>26.72</v>
      </c>
      <c r="L291" s="17">
        <v>5</v>
      </c>
      <c r="M291" s="17">
        <v>9.35</v>
      </c>
      <c r="N291" s="17" t="str">
        <f>IF(SalesData[[#This Row],[Profit]]&gt;0,"Profit","Loss")</f>
        <v>Profit</v>
      </c>
    </row>
    <row r="292" spans="1:14" x14ac:dyDescent="0.25">
      <c r="A292" s="1">
        <v>41731</v>
      </c>
      <c r="B292" s="3">
        <f t="shared" si="12"/>
        <v>2014</v>
      </c>
      <c r="C292" s="3">
        <f t="shared" si="13"/>
        <v>4</v>
      </c>
      <c r="D292" t="s">
        <v>252</v>
      </c>
      <c r="E292" t="str">
        <f t="shared" si="14"/>
        <v>Sam Craven20140402</v>
      </c>
      <c r="F292">
        <f>IF(COUNTIF($E$2:E292, E292) = 1, MAX($F$1:F291) + 1, INDEX($F$1:F291, MATCH(E292, $E$1:E291, 0)))</f>
        <v>135</v>
      </c>
      <c r="G292" t="s">
        <v>10</v>
      </c>
      <c r="H292" t="s">
        <v>11</v>
      </c>
      <c r="I292" t="s">
        <v>12</v>
      </c>
      <c r="J292" t="s">
        <v>442</v>
      </c>
      <c r="K292" s="17">
        <v>33.49</v>
      </c>
      <c r="L292" s="17">
        <v>7</v>
      </c>
      <c r="M292" s="17">
        <v>10.47</v>
      </c>
      <c r="N292" s="17" t="str">
        <f>IF(SalesData[[#This Row],[Profit]]&gt;0,"Profit","Loss")</f>
        <v>Profit</v>
      </c>
    </row>
    <row r="293" spans="1:14" x14ac:dyDescent="0.25">
      <c r="A293" s="1">
        <v>41731</v>
      </c>
      <c r="B293" s="3">
        <f t="shared" si="12"/>
        <v>2014</v>
      </c>
      <c r="C293" s="3">
        <f t="shared" si="13"/>
        <v>4</v>
      </c>
      <c r="D293" t="s">
        <v>443</v>
      </c>
      <c r="E293" t="str">
        <f t="shared" si="14"/>
        <v>Anna HÃ¤berlin20140402</v>
      </c>
      <c r="F293">
        <f>IF(COUNTIF($E$2:E293, E293) = 1, MAX($F$1:F292) + 1, INDEX($F$1:F292, MATCH(E293, $E$1:E292, 0)))</f>
        <v>136</v>
      </c>
      <c r="G293" t="s">
        <v>55</v>
      </c>
      <c r="H293" t="s">
        <v>34</v>
      </c>
      <c r="I293" t="s">
        <v>47</v>
      </c>
      <c r="J293" t="s">
        <v>444</v>
      </c>
      <c r="K293" s="17">
        <v>177.68</v>
      </c>
      <c r="L293" s="17">
        <v>2</v>
      </c>
      <c r="M293" s="17">
        <v>46.2</v>
      </c>
      <c r="N293" s="17" t="str">
        <f>IF(SalesData[[#This Row],[Profit]]&gt;0,"Profit","Loss")</f>
        <v>Profit</v>
      </c>
    </row>
    <row r="294" spans="1:14" x14ac:dyDescent="0.25">
      <c r="A294" s="1">
        <v>41732</v>
      </c>
      <c r="B294" s="3">
        <f t="shared" si="12"/>
        <v>2014</v>
      </c>
      <c r="C294" s="3">
        <f t="shared" si="13"/>
        <v>4</v>
      </c>
      <c r="D294" t="s">
        <v>445</v>
      </c>
      <c r="E294" t="str">
        <f t="shared" si="14"/>
        <v>Katrina Edelman20140403</v>
      </c>
      <c r="F294">
        <f>IF(COUNTIF($E$2:E294, E294) = 1, MAX($F$1:F293) + 1, INDEX($F$1:F293, MATCH(E294, $E$1:E293, 0)))</f>
        <v>137</v>
      </c>
      <c r="G294" t="s">
        <v>27</v>
      </c>
      <c r="H294" t="s">
        <v>11</v>
      </c>
      <c r="I294" t="s">
        <v>63</v>
      </c>
      <c r="J294" t="s">
        <v>64</v>
      </c>
      <c r="K294" s="17">
        <v>11.16</v>
      </c>
      <c r="L294" s="17">
        <v>2</v>
      </c>
      <c r="M294" s="17">
        <v>5.58</v>
      </c>
      <c r="N294" s="17" t="str">
        <f>IF(SalesData[[#This Row],[Profit]]&gt;0,"Profit","Loss")</f>
        <v>Profit</v>
      </c>
    </row>
    <row r="295" spans="1:14" x14ac:dyDescent="0.25">
      <c r="A295" s="1">
        <v>41732</v>
      </c>
      <c r="B295" s="3">
        <f t="shared" si="12"/>
        <v>2014</v>
      </c>
      <c r="C295" s="3">
        <f t="shared" si="13"/>
        <v>4</v>
      </c>
      <c r="D295" t="s">
        <v>445</v>
      </c>
      <c r="E295" t="str">
        <f t="shared" si="14"/>
        <v>Katrina Edelman20140403</v>
      </c>
      <c r="F295">
        <f>IF(COUNTIF($E$2:E295, E295) = 1, MAX($F$1:F294) + 1, INDEX($F$1:F294, MATCH(E295, $E$1:E294, 0)))</f>
        <v>137</v>
      </c>
      <c r="G295" t="s">
        <v>27</v>
      </c>
      <c r="H295" t="s">
        <v>39</v>
      </c>
      <c r="I295" t="s">
        <v>52</v>
      </c>
      <c r="J295" t="s">
        <v>213</v>
      </c>
      <c r="K295" s="17">
        <v>62.31</v>
      </c>
      <c r="L295" s="17">
        <v>3</v>
      </c>
      <c r="M295" s="17">
        <v>22.43</v>
      </c>
      <c r="N295" s="17" t="str">
        <f>IF(SalesData[[#This Row],[Profit]]&gt;0,"Profit","Loss")</f>
        <v>Profit</v>
      </c>
    </row>
    <row r="296" spans="1:14" x14ac:dyDescent="0.25">
      <c r="A296" s="1">
        <v>41732</v>
      </c>
      <c r="B296" s="3">
        <f t="shared" si="12"/>
        <v>2014</v>
      </c>
      <c r="C296" s="3">
        <f t="shared" si="13"/>
        <v>4</v>
      </c>
      <c r="D296" t="s">
        <v>445</v>
      </c>
      <c r="E296" t="str">
        <f t="shared" si="14"/>
        <v>Katrina Edelman20140403</v>
      </c>
      <c r="F296">
        <f>IF(COUNTIF($E$2:E296, E296) = 1, MAX($F$1:F295) + 1, INDEX($F$1:F295, MATCH(E296, $E$1:E295, 0)))</f>
        <v>137</v>
      </c>
      <c r="G296" t="s">
        <v>27</v>
      </c>
      <c r="H296" t="s">
        <v>39</v>
      </c>
      <c r="I296" t="s">
        <v>52</v>
      </c>
      <c r="J296" t="s">
        <v>198</v>
      </c>
      <c r="K296" s="17">
        <v>159.97999999999999</v>
      </c>
      <c r="L296" s="17">
        <v>2</v>
      </c>
      <c r="M296" s="17">
        <v>57.59</v>
      </c>
      <c r="N296" s="17" t="str">
        <f>IF(SalesData[[#This Row],[Profit]]&gt;0,"Profit","Loss")</f>
        <v>Profit</v>
      </c>
    </row>
    <row r="297" spans="1:14" x14ac:dyDescent="0.25">
      <c r="A297" s="1">
        <v>41733</v>
      </c>
      <c r="B297" s="3">
        <f t="shared" si="12"/>
        <v>2014</v>
      </c>
      <c r="C297" s="3">
        <f t="shared" si="13"/>
        <v>4</v>
      </c>
      <c r="D297" t="s">
        <v>446</v>
      </c>
      <c r="E297" t="str">
        <f t="shared" si="14"/>
        <v>Paul Knutson20140404</v>
      </c>
      <c r="F297">
        <f>IF(COUNTIF($E$2:E297, E297) = 1, MAX($F$1:F296) + 1, INDEX($F$1:F296, MATCH(E297, $E$1:E296, 0)))</f>
        <v>138</v>
      </c>
      <c r="G297" t="s">
        <v>27</v>
      </c>
      <c r="H297" t="s">
        <v>11</v>
      </c>
      <c r="I297" t="s">
        <v>16</v>
      </c>
      <c r="J297" t="s">
        <v>447</v>
      </c>
      <c r="K297" s="17">
        <v>18.899999999999999</v>
      </c>
      <c r="L297" s="17">
        <v>6</v>
      </c>
      <c r="M297" s="17">
        <v>9.07</v>
      </c>
      <c r="N297" s="17" t="str">
        <f>IF(SalesData[[#This Row],[Profit]]&gt;0,"Profit","Loss")</f>
        <v>Profit</v>
      </c>
    </row>
    <row r="298" spans="1:14" x14ac:dyDescent="0.25">
      <c r="A298" s="1">
        <v>41733</v>
      </c>
      <c r="B298" s="3">
        <f t="shared" si="12"/>
        <v>2014</v>
      </c>
      <c r="C298" s="3">
        <f t="shared" si="13"/>
        <v>4</v>
      </c>
      <c r="D298" t="s">
        <v>380</v>
      </c>
      <c r="E298" t="str">
        <f t="shared" si="14"/>
        <v>Maurice Satty20140404</v>
      </c>
      <c r="F298">
        <f>IF(COUNTIF($E$2:E298, E298) = 1, MAX($F$1:F297) + 1, INDEX($F$1:F297, MATCH(E298, $E$1:E297, 0)))</f>
        <v>139</v>
      </c>
      <c r="G298" t="s">
        <v>110</v>
      </c>
      <c r="H298" t="s">
        <v>34</v>
      </c>
      <c r="I298" t="s">
        <v>47</v>
      </c>
      <c r="J298" t="s">
        <v>448</v>
      </c>
      <c r="K298" s="17">
        <v>5.47</v>
      </c>
      <c r="L298" s="17">
        <v>1</v>
      </c>
      <c r="M298" s="17">
        <v>2.35</v>
      </c>
      <c r="N298" s="17" t="str">
        <f>IF(SalesData[[#This Row],[Profit]]&gt;0,"Profit","Loss")</f>
        <v>Profit</v>
      </c>
    </row>
    <row r="299" spans="1:14" x14ac:dyDescent="0.25">
      <c r="A299" s="1">
        <v>41733</v>
      </c>
      <c r="B299" s="3">
        <f t="shared" si="12"/>
        <v>2014</v>
      </c>
      <c r="C299" s="3">
        <f t="shared" si="13"/>
        <v>4</v>
      </c>
      <c r="D299" t="s">
        <v>380</v>
      </c>
      <c r="E299" t="str">
        <f t="shared" si="14"/>
        <v>Maurice Satty20140404</v>
      </c>
      <c r="F299">
        <f>IF(COUNTIF($E$2:E299, E299) = 1, MAX($F$1:F298) + 1, INDEX($F$1:F298, MATCH(E299, $E$1:E298, 0)))</f>
        <v>139</v>
      </c>
      <c r="G299" t="s">
        <v>110</v>
      </c>
      <c r="H299" t="s">
        <v>11</v>
      </c>
      <c r="I299" t="s">
        <v>24</v>
      </c>
      <c r="J299" t="s">
        <v>449</v>
      </c>
      <c r="K299" s="17">
        <v>79.36</v>
      </c>
      <c r="L299" s="17">
        <v>4</v>
      </c>
      <c r="M299" s="17">
        <v>23.81</v>
      </c>
      <c r="N299" s="17" t="str">
        <f>IF(SalesData[[#This Row],[Profit]]&gt;0,"Profit","Loss")</f>
        <v>Profit</v>
      </c>
    </row>
    <row r="300" spans="1:14" x14ac:dyDescent="0.25">
      <c r="A300" s="1">
        <v>41733</v>
      </c>
      <c r="B300" s="3">
        <f t="shared" si="12"/>
        <v>2014</v>
      </c>
      <c r="C300" s="3">
        <f t="shared" si="13"/>
        <v>4</v>
      </c>
      <c r="D300" t="s">
        <v>450</v>
      </c>
      <c r="E300" t="str">
        <f t="shared" si="14"/>
        <v>Mary Zewe20140404</v>
      </c>
      <c r="F300">
        <f>IF(COUNTIF($E$2:E300, E300) = 1, MAX($F$1:F299) + 1, INDEX($F$1:F299, MATCH(E300, $E$1:E299, 0)))</f>
        <v>140</v>
      </c>
      <c r="G300" t="s">
        <v>27</v>
      </c>
      <c r="H300" t="s">
        <v>11</v>
      </c>
      <c r="I300" t="s">
        <v>20</v>
      </c>
      <c r="J300" t="s">
        <v>451</v>
      </c>
      <c r="K300" s="17">
        <v>7.18</v>
      </c>
      <c r="L300" s="17">
        <v>2</v>
      </c>
      <c r="M300" s="17">
        <v>2.25</v>
      </c>
      <c r="N300" s="17" t="str">
        <f>IF(SalesData[[#This Row],[Profit]]&gt;0,"Profit","Loss")</f>
        <v>Profit</v>
      </c>
    </row>
    <row r="301" spans="1:14" x14ac:dyDescent="0.25">
      <c r="A301" s="1">
        <v>41733</v>
      </c>
      <c r="B301" s="3">
        <f t="shared" si="12"/>
        <v>2014</v>
      </c>
      <c r="C301" s="3">
        <f t="shared" si="13"/>
        <v>4</v>
      </c>
      <c r="D301" t="s">
        <v>452</v>
      </c>
      <c r="E301" t="str">
        <f t="shared" si="14"/>
        <v>Ken Black20140404</v>
      </c>
      <c r="F301">
        <f>IF(COUNTIF($E$2:E301, E301) = 1, MAX($F$1:F300) + 1, INDEX($F$1:F300, MATCH(E301, $E$1:E300, 0)))</f>
        <v>141</v>
      </c>
      <c r="G301" t="s">
        <v>62</v>
      </c>
      <c r="H301" t="s">
        <v>11</v>
      </c>
      <c r="I301" t="s">
        <v>18</v>
      </c>
      <c r="J301" t="s">
        <v>453</v>
      </c>
      <c r="K301" s="17">
        <v>232.55</v>
      </c>
      <c r="L301" s="17">
        <v>5</v>
      </c>
      <c r="M301" s="17">
        <v>9.3000000000000007</v>
      </c>
      <c r="N301" s="17" t="str">
        <f>IF(SalesData[[#This Row],[Profit]]&gt;0,"Profit","Loss")</f>
        <v>Profit</v>
      </c>
    </row>
    <row r="302" spans="1:14" x14ac:dyDescent="0.25">
      <c r="A302" s="1">
        <v>41733</v>
      </c>
      <c r="B302" s="3">
        <f t="shared" si="12"/>
        <v>2014</v>
      </c>
      <c r="C302" s="3">
        <f t="shared" si="13"/>
        <v>4</v>
      </c>
      <c r="D302" t="s">
        <v>452</v>
      </c>
      <c r="E302" t="str">
        <f t="shared" si="14"/>
        <v>Ken Black20140404</v>
      </c>
      <c r="F302">
        <f>IF(COUNTIF($E$2:E302, E302) = 1, MAX($F$1:F301) + 1, INDEX($F$1:F301, MATCH(E302, $E$1:E301, 0)))</f>
        <v>141</v>
      </c>
      <c r="G302" t="s">
        <v>62</v>
      </c>
      <c r="H302" t="s">
        <v>39</v>
      </c>
      <c r="I302" t="s">
        <v>52</v>
      </c>
      <c r="J302" t="s">
        <v>454</v>
      </c>
      <c r="K302" s="17">
        <v>99.98</v>
      </c>
      <c r="L302" s="17">
        <v>2</v>
      </c>
      <c r="M302" s="17">
        <v>42.99</v>
      </c>
      <c r="N302" s="17" t="str">
        <f>IF(SalesData[[#This Row],[Profit]]&gt;0,"Profit","Loss")</f>
        <v>Profit</v>
      </c>
    </row>
    <row r="303" spans="1:14" x14ac:dyDescent="0.25">
      <c r="A303" s="1">
        <v>41733</v>
      </c>
      <c r="B303" s="3">
        <f t="shared" si="12"/>
        <v>2014</v>
      </c>
      <c r="C303" s="3">
        <f t="shared" si="13"/>
        <v>4</v>
      </c>
      <c r="D303" t="s">
        <v>452</v>
      </c>
      <c r="E303" t="str">
        <f t="shared" si="14"/>
        <v>Ken Black20140404</v>
      </c>
      <c r="F303">
        <f>IF(COUNTIF($E$2:E303, E303) = 1, MAX($F$1:F302) + 1, INDEX($F$1:F302, MATCH(E303, $E$1:E302, 0)))</f>
        <v>141</v>
      </c>
      <c r="G303" t="s">
        <v>62</v>
      </c>
      <c r="H303" t="s">
        <v>11</v>
      </c>
      <c r="I303" t="s">
        <v>12</v>
      </c>
      <c r="J303" t="s">
        <v>455</v>
      </c>
      <c r="K303" s="17">
        <v>19.440000000000001</v>
      </c>
      <c r="L303" s="17">
        <v>3</v>
      </c>
      <c r="M303" s="17">
        <v>9.33</v>
      </c>
      <c r="N303" s="17" t="str">
        <f>IF(SalesData[[#This Row],[Profit]]&gt;0,"Profit","Loss")</f>
        <v>Profit</v>
      </c>
    </row>
    <row r="304" spans="1:14" x14ac:dyDescent="0.25">
      <c r="A304" s="1">
        <v>41733</v>
      </c>
      <c r="B304" s="3">
        <f t="shared" si="12"/>
        <v>2014</v>
      </c>
      <c r="C304" s="3">
        <f t="shared" si="13"/>
        <v>4</v>
      </c>
      <c r="D304" t="s">
        <v>452</v>
      </c>
      <c r="E304" t="str">
        <f t="shared" si="14"/>
        <v>Ken Black20140404</v>
      </c>
      <c r="F304">
        <f>IF(COUNTIF($E$2:E304, E304) = 1, MAX($F$1:F303) + 1, INDEX($F$1:F303, MATCH(E304, $E$1:E303, 0)))</f>
        <v>141</v>
      </c>
      <c r="G304" t="s">
        <v>62</v>
      </c>
      <c r="H304" t="s">
        <v>11</v>
      </c>
      <c r="I304" t="s">
        <v>12</v>
      </c>
      <c r="J304" t="s">
        <v>327</v>
      </c>
      <c r="K304" s="17">
        <v>12.96</v>
      </c>
      <c r="L304" s="17">
        <v>2</v>
      </c>
      <c r="M304" s="17">
        <v>6.35</v>
      </c>
      <c r="N304" s="17" t="str">
        <f>IF(SalesData[[#This Row],[Profit]]&gt;0,"Profit","Loss")</f>
        <v>Profit</v>
      </c>
    </row>
    <row r="305" spans="1:14" x14ac:dyDescent="0.25">
      <c r="A305" s="1">
        <v>41734</v>
      </c>
      <c r="B305" s="3">
        <f t="shared" si="12"/>
        <v>2014</v>
      </c>
      <c r="C305" s="3">
        <f t="shared" si="13"/>
        <v>4</v>
      </c>
      <c r="D305" t="s">
        <v>456</v>
      </c>
      <c r="E305" t="str">
        <f t="shared" si="14"/>
        <v>Tracy Hopkins20140405</v>
      </c>
      <c r="F305">
        <f>IF(COUNTIF($E$2:E305, E305) = 1, MAX($F$1:F304) + 1, INDEX($F$1:F304, MATCH(E305, $E$1:E304, 0)))</f>
        <v>142</v>
      </c>
      <c r="G305" t="s">
        <v>149</v>
      </c>
      <c r="H305" t="s">
        <v>11</v>
      </c>
      <c r="I305" t="s">
        <v>12</v>
      </c>
      <c r="J305" t="s">
        <v>457</v>
      </c>
      <c r="K305" s="17">
        <v>55.48</v>
      </c>
      <c r="L305" s="17">
        <v>1</v>
      </c>
      <c r="M305" s="17">
        <v>26.63</v>
      </c>
      <c r="N305" s="17" t="str">
        <f>IF(SalesData[[#This Row],[Profit]]&gt;0,"Profit","Loss")</f>
        <v>Profit</v>
      </c>
    </row>
    <row r="306" spans="1:14" x14ac:dyDescent="0.25">
      <c r="A306" s="1">
        <v>41734</v>
      </c>
      <c r="B306" s="3">
        <f t="shared" si="12"/>
        <v>2014</v>
      </c>
      <c r="C306" s="3">
        <f t="shared" si="13"/>
        <v>4</v>
      </c>
      <c r="D306" t="s">
        <v>458</v>
      </c>
      <c r="E306" t="str">
        <f t="shared" si="14"/>
        <v>Greg Maxwell20140405</v>
      </c>
      <c r="F306">
        <f>IF(COUNTIF($E$2:E306, E306) = 1, MAX($F$1:F305) + 1, INDEX($F$1:F305, MATCH(E306, $E$1:E305, 0)))</f>
        <v>143</v>
      </c>
      <c r="G306" t="s">
        <v>55</v>
      </c>
      <c r="H306" t="s">
        <v>11</v>
      </c>
      <c r="I306" t="s">
        <v>24</v>
      </c>
      <c r="J306" t="s">
        <v>459</v>
      </c>
      <c r="K306" s="17">
        <v>22.96</v>
      </c>
      <c r="L306" s="17">
        <v>7</v>
      </c>
      <c r="M306" s="17">
        <v>7.58</v>
      </c>
      <c r="N306" s="17" t="str">
        <f>IF(SalesData[[#This Row],[Profit]]&gt;0,"Profit","Loss")</f>
        <v>Profit</v>
      </c>
    </row>
    <row r="307" spans="1:14" x14ac:dyDescent="0.25">
      <c r="A307" s="1">
        <v>41734</v>
      </c>
      <c r="B307" s="3">
        <f t="shared" si="12"/>
        <v>2014</v>
      </c>
      <c r="C307" s="3">
        <f t="shared" si="13"/>
        <v>4</v>
      </c>
      <c r="D307" t="s">
        <v>458</v>
      </c>
      <c r="E307" t="str">
        <f t="shared" si="14"/>
        <v>Greg Maxwell20140405</v>
      </c>
      <c r="F307">
        <f>IF(COUNTIF($E$2:E307, E307) = 1, MAX($F$1:F306) + 1, INDEX($F$1:F306, MATCH(E307, $E$1:E306, 0)))</f>
        <v>143</v>
      </c>
      <c r="G307" t="s">
        <v>55</v>
      </c>
      <c r="H307" t="s">
        <v>39</v>
      </c>
      <c r="I307" t="s">
        <v>40</v>
      </c>
      <c r="J307" t="s">
        <v>174</v>
      </c>
      <c r="K307" s="17">
        <v>28.99</v>
      </c>
      <c r="L307" s="17">
        <v>1</v>
      </c>
      <c r="M307" s="17">
        <v>8.41</v>
      </c>
      <c r="N307" s="17" t="str">
        <f>IF(SalesData[[#This Row],[Profit]]&gt;0,"Profit","Loss")</f>
        <v>Profit</v>
      </c>
    </row>
    <row r="308" spans="1:14" x14ac:dyDescent="0.25">
      <c r="A308" s="1">
        <v>41734</v>
      </c>
      <c r="B308" s="3">
        <f t="shared" si="12"/>
        <v>2014</v>
      </c>
      <c r="C308" s="3">
        <f t="shared" si="13"/>
        <v>4</v>
      </c>
      <c r="D308" t="s">
        <v>458</v>
      </c>
      <c r="E308" t="str">
        <f t="shared" si="14"/>
        <v>Greg Maxwell20140405</v>
      </c>
      <c r="F308">
        <f>IF(COUNTIF($E$2:E308, E308) = 1, MAX($F$1:F307) + 1, INDEX($F$1:F307, MATCH(E308, $E$1:E307, 0)))</f>
        <v>143</v>
      </c>
      <c r="G308" t="s">
        <v>55</v>
      </c>
      <c r="H308" t="s">
        <v>11</v>
      </c>
      <c r="I308" t="s">
        <v>12</v>
      </c>
      <c r="J308" t="s">
        <v>331</v>
      </c>
      <c r="K308" s="17">
        <v>12.96</v>
      </c>
      <c r="L308" s="17">
        <v>2</v>
      </c>
      <c r="M308" s="17">
        <v>6.35</v>
      </c>
      <c r="N308" s="17" t="str">
        <f>IF(SalesData[[#This Row],[Profit]]&gt;0,"Profit","Loss")</f>
        <v>Profit</v>
      </c>
    </row>
    <row r="309" spans="1:14" x14ac:dyDescent="0.25">
      <c r="A309" s="1">
        <v>41734</v>
      </c>
      <c r="B309" s="3">
        <f t="shared" si="12"/>
        <v>2014</v>
      </c>
      <c r="C309" s="3">
        <f t="shared" si="13"/>
        <v>4</v>
      </c>
      <c r="D309" t="s">
        <v>458</v>
      </c>
      <c r="E309" t="str">
        <f t="shared" si="14"/>
        <v>Greg Maxwell20140405</v>
      </c>
      <c r="F309">
        <f>IF(COUNTIF($E$2:E309, E309) = 1, MAX($F$1:F308) + 1, INDEX($F$1:F308, MATCH(E309, $E$1:E308, 0)))</f>
        <v>143</v>
      </c>
      <c r="G309" t="s">
        <v>55</v>
      </c>
      <c r="H309" t="s">
        <v>11</v>
      </c>
      <c r="I309" t="s">
        <v>24</v>
      </c>
      <c r="J309" t="s">
        <v>460</v>
      </c>
      <c r="K309" s="17">
        <v>22.96</v>
      </c>
      <c r="L309" s="17">
        <v>7</v>
      </c>
      <c r="M309" s="17">
        <v>6.66</v>
      </c>
      <c r="N309" s="17" t="str">
        <f>IF(SalesData[[#This Row],[Profit]]&gt;0,"Profit","Loss")</f>
        <v>Profit</v>
      </c>
    </row>
    <row r="310" spans="1:14" x14ac:dyDescent="0.25">
      <c r="A310" s="1">
        <v>41734</v>
      </c>
      <c r="B310" s="3">
        <f t="shared" si="12"/>
        <v>2014</v>
      </c>
      <c r="C310" s="3">
        <f t="shared" si="13"/>
        <v>4</v>
      </c>
      <c r="D310" t="s">
        <v>458</v>
      </c>
      <c r="E310" t="str">
        <f t="shared" si="14"/>
        <v>Greg Maxwell20140405</v>
      </c>
      <c r="F310">
        <f>IF(COUNTIF($E$2:E310, E310) = 1, MAX($F$1:F309) + 1, INDEX($F$1:F309, MATCH(E310, $E$1:E309, 0)))</f>
        <v>143</v>
      </c>
      <c r="G310" t="s">
        <v>55</v>
      </c>
      <c r="H310" t="s">
        <v>11</v>
      </c>
      <c r="I310" t="s">
        <v>200</v>
      </c>
      <c r="J310" t="s">
        <v>461</v>
      </c>
      <c r="K310" s="17">
        <v>4164.05</v>
      </c>
      <c r="L310" s="17">
        <v>5</v>
      </c>
      <c r="M310" s="17">
        <v>83.28</v>
      </c>
      <c r="N310" s="17" t="str">
        <f>IF(SalesData[[#This Row],[Profit]]&gt;0,"Profit","Loss")</f>
        <v>Profit</v>
      </c>
    </row>
    <row r="311" spans="1:14" x14ac:dyDescent="0.25">
      <c r="A311" s="1">
        <v>41734</v>
      </c>
      <c r="B311" s="3">
        <f t="shared" si="12"/>
        <v>2014</v>
      </c>
      <c r="C311" s="3">
        <f t="shared" si="13"/>
        <v>4</v>
      </c>
      <c r="D311" t="s">
        <v>462</v>
      </c>
      <c r="E311" t="str">
        <f t="shared" si="14"/>
        <v>John Grady20140405</v>
      </c>
      <c r="F311">
        <f>IF(COUNTIF($E$2:E311, E311) = 1, MAX($F$1:F310) + 1, INDEX($F$1:F310, MATCH(E311, $E$1:E310, 0)))</f>
        <v>144</v>
      </c>
      <c r="G311" t="s">
        <v>15</v>
      </c>
      <c r="H311" t="s">
        <v>11</v>
      </c>
      <c r="I311" t="s">
        <v>18</v>
      </c>
      <c r="J311" t="s">
        <v>463</v>
      </c>
      <c r="K311" s="17">
        <v>49.63</v>
      </c>
      <c r="L311" s="17">
        <v>4</v>
      </c>
      <c r="M311" s="17">
        <v>3.72</v>
      </c>
      <c r="N311" s="17" t="str">
        <f>IF(SalesData[[#This Row],[Profit]]&gt;0,"Profit","Loss")</f>
        <v>Profit</v>
      </c>
    </row>
    <row r="312" spans="1:14" x14ac:dyDescent="0.25">
      <c r="A312" s="1">
        <v>41734</v>
      </c>
      <c r="B312" s="3">
        <f t="shared" si="12"/>
        <v>2014</v>
      </c>
      <c r="C312" s="3">
        <f t="shared" si="13"/>
        <v>4</v>
      </c>
      <c r="D312" t="s">
        <v>462</v>
      </c>
      <c r="E312" t="str">
        <f t="shared" si="14"/>
        <v>John Grady20140405</v>
      </c>
      <c r="F312">
        <f>IF(COUNTIF($E$2:E312, E312) = 1, MAX($F$1:F311) + 1, INDEX($F$1:F311, MATCH(E312, $E$1:E311, 0)))</f>
        <v>144</v>
      </c>
      <c r="G312" t="s">
        <v>15</v>
      </c>
      <c r="H312" t="s">
        <v>11</v>
      </c>
      <c r="I312" t="s">
        <v>18</v>
      </c>
      <c r="J312" t="s">
        <v>464</v>
      </c>
      <c r="K312" s="17">
        <v>52.1</v>
      </c>
      <c r="L312" s="17">
        <v>4</v>
      </c>
      <c r="M312" s="17">
        <v>3.91</v>
      </c>
      <c r="N312" s="17" t="str">
        <f>IF(SalesData[[#This Row],[Profit]]&gt;0,"Profit","Loss")</f>
        <v>Profit</v>
      </c>
    </row>
    <row r="313" spans="1:14" x14ac:dyDescent="0.25">
      <c r="A313" s="1">
        <v>41734</v>
      </c>
      <c r="B313" s="3">
        <f t="shared" si="12"/>
        <v>2014</v>
      </c>
      <c r="C313" s="3">
        <f t="shared" si="13"/>
        <v>4</v>
      </c>
      <c r="D313" t="s">
        <v>465</v>
      </c>
      <c r="E313" t="str">
        <f t="shared" si="14"/>
        <v>Ruben Dartt20140405</v>
      </c>
      <c r="F313">
        <f>IF(COUNTIF($E$2:E313, E313) = 1, MAX($F$1:F312) + 1, INDEX($F$1:F312, MATCH(E313, $E$1:E312, 0)))</f>
        <v>145</v>
      </c>
      <c r="G313" t="s">
        <v>110</v>
      </c>
      <c r="H313" t="s">
        <v>11</v>
      </c>
      <c r="I313" t="s">
        <v>24</v>
      </c>
      <c r="J313" t="s">
        <v>466</v>
      </c>
      <c r="K313" s="17">
        <v>26.7</v>
      </c>
      <c r="L313" s="17">
        <v>2</v>
      </c>
      <c r="M313" s="17">
        <v>7.48</v>
      </c>
      <c r="N313" s="17" t="str">
        <f>IF(SalesData[[#This Row],[Profit]]&gt;0,"Profit","Loss")</f>
        <v>Profit</v>
      </c>
    </row>
    <row r="314" spans="1:14" x14ac:dyDescent="0.25">
      <c r="A314" s="1">
        <v>41734</v>
      </c>
      <c r="B314" s="3">
        <f t="shared" si="12"/>
        <v>2014</v>
      </c>
      <c r="C314" s="3">
        <f t="shared" si="13"/>
        <v>4</v>
      </c>
      <c r="D314" t="s">
        <v>465</v>
      </c>
      <c r="E314" t="str">
        <f t="shared" si="14"/>
        <v>Ruben Dartt20140405</v>
      </c>
      <c r="F314">
        <f>IF(COUNTIF($E$2:E314, E314) = 1, MAX($F$1:F313) + 1, INDEX($F$1:F313, MATCH(E314, $E$1:E313, 0)))</f>
        <v>145</v>
      </c>
      <c r="G314" t="s">
        <v>110</v>
      </c>
      <c r="H314" t="s">
        <v>11</v>
      </c>
      <c r="I314" t="s">
        <v>20</v>
      </c>
      <c r="J314" t="s">
        <v>467</v>
      </c>
      <c r="K314" s="17">
        <v>40.200000000000003</v>
      </c>
      <c r="L314" s="17">
        <v>5</v>
      </c>
      <c r="M314" s="17">
        <v>18.09</v>
      </c>
      <c r="N314" s="17" t="str">
        <f>IF(SalesData[[#This Row],[Profit]]&gt;0,"Profit","Loss")</f>
        <v>Profit</v>
      </c>
    </row>
    <row r="315" spans="1:14" x14ac:dyDescent="0.25">
      <c r="A315" s="1">
        <v>41734</v>
      </c>
      <c r="B315" s="3">
        <f t="shared" si="12"/>
        <v>2014</v>
      </c>
      <c r="C315" s="3">
        <f t="shared" si="13"/>
        <v>4</v>
      </c>
      <c r="D315" t="s">
        <v>465</v>
      </c>
      <c r="E315" t="str">
        <f t="shared" si="14"/>
        <v>Ruben Dartt20140405</v>
      </c>
      <c r="F315">
        <f>IF(COUNTIF($E$2:E315, E315) = 1, MAX($F$1:F314) + 1, INDEX($F$1:F314, MATCH(E315, $E$1:E314, 0)))</f>
        <v>145</v>
      </c>
      <c r="G315" t="s">
        <v>110</v>
      </c>
      <c r="H315" t="s">
        <v>11</v>
      </c>
      <c r="I315" t="s">
        <v>24</v>
      </c>
      <c r="J315" t="s">
        <v>353</v>
      </c>
      <c r="K315" s="17">
        <v>13.89</v>
      </c>
      <c r="L315" s="17">
        <v>3</v>
      </c>
      <c r="M315" s="17">
        <v>4.58</v>
      </c>
      <c r="N315" s="17" t="str">
        <f>IF(SalesData[[#This Row],[Profit]]&gt;0,"Profit","Loss")</f>
        <v>Profit</v>
      </c>
    </row>
    <row r="316" spans="1:14" x14ac:dyDescent="0.25">
      <c r="A316" s="1">
        <v>41734</v>
      </c>
      <c r="B316" s="3">
        <f t="shared" si="12"/>
        <v>2014</v>
      </c>
      <c r="C316" s="3">
        <f t="shared" si="13"/>
        <v>4</v>
      </c>
      <c r="D316" t="s">
        <v>465</v>
      </c>
      <c r="E316" t="str">
        <f t="shared" si="14"/>
        <v>Ruben Dartt20140405</v>
      </c>
      <c r="F316">
        <f>IF(COUNTIF($E$2:E316, E316) = 1, MAX($F$1:F315) + 1, INDEX($F$1:F315, MATCH(E316, $E$1:E315, 0)))</f>
        <v>145</v>
      </c>
      <c r="G316" t="s">
        <v>110</v>
      </c>
      <c r="H316" t="s">
        <v>11</v>
      </c>
      <c r="I316" t="s">
        <v>18</v>
      </c>
      <c r="J316" t="s">
        <v>153</v>
      </c>
      <c r="K316" s="17">
        <v>689.82</v>
      </c>
      <c r="L316" s="17">
        <v>6</v>
      </c>
      <c r="M316" s="17">
        <v>20.69</v>
      </c>
      <c r="N316" s="17" t="str">
        <f>IF(SalesData[[#This Row],[Profit]]&gt;0,"Profit","Loss")</f>
        <v>Profit</v>
      </c>
    </row>
    <row r="317" spans="1:14" x14ac:dyDescent="0.25">
      <c r="A317" s="1">
        <v>41734</v>
      </c>
      <c r="B317" s="3">
        <f t="shared" si="12"/>
        <v>2014</v>
      </c>
      <c r="C317" s="3">
        <f t="shared" si="13"/>
        <v>4</v>
      </c>
      <c r="D317" t="s">
        <v>468</v>
      </c>
      <c r="E317" t="str">
        <f t="shared" si="14"/>
        <v>Roy Phan20140405</v>
      </c>
      <c r="F317">
        <f>IF(COUNTIF($E$2:E317, E317) = 1, MAX($F$1:F316) + 1, INDEX($F$1:F316, MATCH(E317, $E$1:E316, 0)))</f>
        <v>146</v>
      </c>
      <c r="G317" t="s">
        <v>33</v>
      </c>
      <c r="H317" t="s">
        <v>11</v>
      </c>
      <c r="I317" t="s">
        <v>20</v>
      </c>
      <c r="J317" t="s">
        <v>469</v>
      </c>
      <c r="K317" s="17">
        <v>115.36</v>
      </c>
      <c r="L317" s="17">
        <v>7</v>
      </c>
      <c r="M317" s="17">
        <v>56.53</v>
      </c>
      <c r="N317" s="17" t="str">
        <f>IF(SalesData[[#This Row],[Profit]]&gt;0,"Profit","Loss")</f>
        <v>Profit</v>
      </c>
    </row>
    <row r="318" spans="1:14" x14ac:dyDescent="0.25">
      <c r="A318" s="1">
        <v>41735</v>
      </c>
      <c r="B318" s="3">
        <f t="shared" si="12"/>
        <v>2014</v>
      </c>
      <c r="C318" s="3">
        <f t="shared" si="13"/>
        <v>4</v>
      </c>
      <c r="D318" t="s">
        <v>470</v>
      </c>
      <c r="E318" t="str">
        <f t="shared" si="14"/>
        <v>Guy Phonely20140406</v>
      </c>
      <c r="F318">
        <f>IF(COUNTIF($E$2:E318, E318) = 1, MAX($F$1:F317) + 1, INDEX($F$1:F317, MATCH(E318, $E$1:E317, 0)))</f>
        <v>147</v>
      </c>
      <c r="G318" t="s">
        <v>23</v>
      </c>
      <c r="H318" t="s">
        <v>11</v>
      </c>
      <c r="I318" t="s">
        <v>20</v>
      </c>
      <c r="J318" t="s">
        <v>471</v>
      </c>
      <c r="K318" s="17">
        <v>44.91</v>
      </c>
      <c r="L318" s="17">
        <v>6</v>
      </c>
      <c r="M318" s="17">
        <v>-35.93</v>
      </c>
      <c r="N318" s="17" t="str">
        <f>IF(SalesData[[#This Row],[Profit]]&gt;0,"Profit","Loss")</f>
        <v>Loss</v>
      </c>
    </row>
    <row r="319" spans="1:14" x14ac:dyDescent="0.25">
      <c r="A319" s="1">
        <v>41735</v>
      </c>
      <c r="B319" s="3">
        <f t="shared" si="12"/>
        <v>2014</v>
      </c>
      <c r="C319" s="3">
        <f t="shared" si="13"/>
        <v>4</v>
      </c>
      <c r="D319" t="s">
        <v>131</v>
      </c>
      <c r="E319" t="str">
        <f t="shared" si="14"/>
        <v>Shirley Daniels20140406</v>
      </c>
      <c r="F319">
        <f>IF(COUNTIF($E$2:E319, E319) = 1, MAX($F$1:F318) + 1, INDEX($F$1:F318, MATCH(E319, $E$1:E318, 0)))</f>
        <v>148</v>
      </c>
      <c r="G319" t="s">
        <v>23</v>
      </c>
      <c r="H319" t="s">
        <v>11</v>
      </c>
      <c r="I319" t="s">
        <v>200</v>
      </c>
      <c r="J319" t="s">
        <v>472</v>
      </c>
      <c r="K319" s="17">
        <v>10.3</v>
      </c>
      <c r="L319" s="17">
        <v>1</v>
      </c>
      <c r="M319" s="17">
        <v>-2.19</v>
      </c>
      <c r="N319" s="17" t="str">
        <f>IF(SalesData[[#This Row],[Profit]]&gt;0,"Profit","Loss")</f>
        <v>Loss</v>
      </c>
    </row>
    <row r="320" spans="1:14" x14ac:dyDescent="0.25">
      <c r="A320" s="1">
        <v>41735</v>
      </c>
      <c r="B320" s="3">
        <f t="shared" si="12"/>
        <v>2014</v>
      </c>
      <c r="C320" s="3">
        <f t="shared" si="13"/>
        <v>4</v>
      </c>
      <c r="D320" t="s">
        <v>131</v>
      </c>
      <c r="E320" t="str">
        <f t="shared" si="14"/>
        <v>Shirley Daniels20140406</v>
      </c>
      <c r="F320">
        <f>IF(COUNTIF($E$2:E320, E320) = 1, MAX($F$1:F319) + 1, INDEX($F$1:F319, MATCH(E320, $E$1:E319, 0)))</f>
        <v>148</v>
      </c>
      <c r="G320" t="s">
        <v>23</v>
      </c>
      <c r="H320" t="s">
        <v>34</v>
      </c>
      <c r="I320" t="s">
        <v>145</v>
      </c>
      <c r="J320" t="s">
        <v>473</v>
      </c>
      <c r="K320" s="17">
        <v>154.76</v>
      </c>
      <c r="L320" s="17">
        <v>3</v>
      </c>
      <c r="M320" s="17">
        <v>-36.11</v>
      </c>
      <c r="N320" s="17" t="str">
        <f>IF(SalesData[[#This Row],[Profit]]&gt;0,"Profit","Loss")</f>
        <v>Loss</v>
      </c>
    </row>
    <row r="321" spans="1:14" x14ac:dyDescent="0.25">
      <c r="A321" s="1">
        <v>41735</v>
      </c>
      <c r="B321" s="3">
        <f t="shared" si="12"/>
        <v>2014</v>
      </c>
      <c r="C321" s="3">
        <f t="shared" si="13"/>
        <v>4</v>
      </c>
      <c r="D321" t="s">
        <v>131</v>
      </c>
      <c r="E321" t="str">
        <f t="shared" si="14"/>
        <v>Shirley Daniels20140406</v>
      </c>
      <c r="F321">
        <f>IF(COUNTIF($E$2:E321, E321) = 1, MAX($F$1:F320) + 1, INDEX($F$1:F320, MATCH(E321, $E$1:E320, 0)))</f>
        <v>148</v>
      </c>
      <c r="G321" t="s">
        <v>23</v>
      </c>
      <c r="H321" t="s">
        <v>39</v>
      </c>
      <c r="I321" t="s">
        <v>52</v>
      </c>
      <c r="J321" t="s">
        <v>474</v>
      </c>
      <c r="K321" s="17">
        <v>116.78</v>
      </c>
      <c r="L321" s="17">
        <v>2</v>
      </c>
      <c r="M321" s="17">
        <v>21.9</v>
      </c>
      <c r="N321" s="17" t="str">
        <f>IF(SalesData[[#This Row],[Profit]]&gt;0,"Profit","Loss")</f>
        <v>Profit</v>
      </c>
    </row>
    <row r="322" spans="1:14" x14ac:dyDescent="0.25">
      <c r="A322" s="1">
        <v>41735</v>
      </c>
      <c r="B322" s="3">
        <f t="shared" ref="B322:B385" si="15">YEAR(A322)</f>
        <v>2014</v>
      </c>
      <c r="C322" s="3">
        <f t="shared" ref="C322:C385" si="16">MONTH(A322)</f>
        <v>4</v>
      </c>
      <c r="D322" t="s">
        <v>475</v>
      </c>
      <c r="E322" t="str">
        <f t="shared" ref="E322:E385" si="17">D322 &amp; TEXT(A322, "yyyymmdd")</f>
        <v>Scott Cohen20140406</v>
      </c>
      <c r="F322">
        <f>IF(COUNTIF($E$2:E322, E322) = 1, MAX($F$1:F321) + 1, INDEX($F$1:F321, MATCH(E322, $E$1:E321, 0)))</f>
        <v>149</v>
      </c>
      <c r="G322" t="s">
        <v>164</v>
      </c>
      <c r="H322" t="s">
        <v>34</v>
      </c>
      <c r="I322" t="s">
        <v>145</v>
      </c>
      <c r="J322" t="s">
        <v>476</v>
      </c>
      <c r="K322" s="17">
        <v>653.54999999999995</v>
      </c>
      <c r="L322" s="17">
        <v>3</v>
      </c>
      <c r="M322" s="17">
        <v>111.1</v>
      </c>
      <c r="N322" s="17" t="str">
        <f>IF(SalesData[[#This Row],[Profit]]&gt;0,"Profit","Loss")</f>
        <v>Profit</v>
      </c>
    </row>
    <row r="323" spans="1:14" x14ac:dyDescent="0.25">
      <c r="A323" s="1">
        <v>41735</v>
      </c>
      <c r="B323" s="3">
        <f t="shared" si="15"/>
        <v>2014</v>
      </c>
      <c r="C323" s="3">
        <f t="shared" si="16"/>
        <v>4</v>
      </c>
      <c r="D323" t="s">
        <v>475</v>
      </c>
      <c r="E323" t="str">
        <f t="shared" si="17"/>
        <v>Scott Cohen20140406</v>
      </c>
      <c r="F323">
        <f>IF(COUNTIF($E$2:E323, E323) = 1, MAX($F$1:F322) + 1, INDEX($F$1:F322, MATCH(E323, $E$1:E322, 0)))</f>
        <v>149</v>
      </c>
      <c r="G323" t="s">
        <v>164</v>
      </c>
      <c r="H323" t="s">
        <v>39</v>
      </c>
      <c r="I323" t="s">
        <v>52</v>
      </c>
      <c r="J323" t="s">
        <v>477</v>
      </c>
      <c r="K323" s="17">
        <v>33.9</v>
      </c>
      <c r="L323" s="17">
        <v>2</v>
      </c>
      <c r="M323" s="17">
        <v>2.0299999999999998</v>
      </c>
      <c r="N323" s="17" t="str">
        <f>IF(SalesData[[#This Row],[Profit]]&gt;0,"Profit","Loss")</f>
        <v>Profit</v>
      </c>
    </row>
    <row r="324" spans="1:14" x14ac:dyDescent="0.25">
      <c r="A324" s="1">
        <v>41735</v>
      </c>
      <c r="B324" s="3">
        <f t="shared" si="15"/>
        <v>2014</v>
      </c>
      <c r="C324" s="3">
        <f t="shared" si="16"/>
        <v>4</v>
      </c>
      <c r="D324" t="s">
        <v>478</v>
      </c>
      <c r="E324" t="str">
        <f t="shared" si="17"/>
        <v>Andy Yotov20140406</v>
      </c>
      <c r="F324">
        <f>IF(COUNTIF($E$2:E324, E324) = 1, MAX($F$1:F323) + 1, INDEX($F$1:F323, MATCH(E324, $E$1:E323, 0)))</f>
        <v>150</v>
      </c>
      <c r="G324" t="s">
        <v>27</v>
      </c>
      <c r="H324" t="s">
        <v>34</v>
      </c>
      <c r="I324" t="s">
        <v>47</v>
      </c>
      <c r="J324" t="s">
        <v>479</v>
      </c>
      <c r="K324" s="17">
        <v>91.96</v>
      </c>
      <c r="L324" s="17">
        <v>2</v>
      </c>
      <c r="M324" s="17">
        <v>15.63</v>
      </c>
      <c r="N324" s="17" t="str">
        <f>IF(SalesData[[#This Row],[Profit]]&gt;0,"Profit","Loss")</f>
        <v>Profit</v>
      </c>
    </row>
    <row r="325" spans="1:14" x14ac:dyDescent="0.25">
      <c r="A325" s="1">
        <v>41735</v>
      </c>
      <c r="B325" s="3">
        <f t="shared" si="15"/>
        <v>2014</v>
      </c>
      <c r="C325" s="3">
        <f t="shared" si="16"/>
        <v>4</v>
      </c>
      <c r="D325" t="s">
        <v>478</v>
      </c>
      <c r="E325" t="str">
        <f t="shared" si="17"/>
        <v>Andy Yotov20140406</v>
      </c>
      <c r="F325">
        <f>IF(COUNTIF($E$2:E325, E325) = 1, MAX($F$1:F324) + 1, INDEX($F$1:F324, MATCH(E325, $E$1:E324, 0)))</f>
        <v>150</v>
      </c>
      <c r="G325" t="s">
        <v>27</v>
      </c>
      <c r="H325" t="s">
        <v>34</v>
      </c>
      <c r="I325" t="s">
        <v>47</v>
      </c>
      <c r="J325" t="s">
        <v>480</v>
      </c>
      <c r="K325" s="17">
        <v>33.11</v>
      </c>
      <c r="L325" s="17">
        <v>7</v>
      </c>
      <c r="M325" s="17">
        <v>12.91</v>
      </c>
      <c r="N325" s="17" t="str">
        <f>IF(SalesData[[#This Row],[Profit]]&gt;0,"Profit","Loss")</f>
        <v>Profit</v>
      </c>
    </row>
    <row r="326" spans="1:14" x14ac:dyDescent="0.25">
      <c r="A326" s="1">
        <v>41735</v>
      </c>
      <c r="B326" s="3">
        <f t="shared" si="15"/>
        <v>2014</v>
      </c>
      <c r="C326" s="3">
        <f t="shared" si="16"/>
        <v>4</v>
      </c>
      <c r="D326" t="s">
        <v>478</v>
      </c>
      <c r="E326" t="str">
        <f t="shared" si="17"/>
        <v>Andy Yotov20140406</v>
      </c>
      <c r="F326">
        <f>IF(COUNTIF($E$2:E326, E326) = 1, MAX($F$1:F325) + 1, INDEX($F$1:F325, MATCH(E326, $E$1:E325, 0)))</f>
        <v>150</v>
      </c>
      <c r="G326" t="s">
        <v>27</v>
      </c>
      <c r="H326" t="s">
        <v>11</v>
      </c>
      <c r="I326" t="s">
        <v>12</v>
      </c>
      <c r="J326" t="s">
        <v>481</v>
      </c>
      <c r="K326" s="17">
        <v>19.440000000000001</v>
      </c>
      <c r="L326" s="17">
        <v>3</v>
      </c>
      <c r="M326" s="17">
        <v>9.33</v>
      </c>
      <c r="N326" s="17" t="str">
        <f>IF(SalesData[[#This Row],[Profit]]&gt;0,"Profit","Loss")</f>
        <v>Profit</v>
      </c>
    </row>
    <row r="327" spans="1:14" x14ac:dyDescent="0.25">
      <c r="A327" s="1">
        <v>41735</v>
      </c>
      <c r="B327" s="3">
        <f t="shared" si="15"/>
        <v>2014</v>
      </c>
      <c r="C327" s="3">
        <f t="shared" si="16"/>
        <v>4</v>
      </c>
      <c r="D327" t="s">
        <v>478</v>
      </c>
      <c r="E327" t="str">
        <f t="shared" si="17"/>
        <v>Andy Yotov20140406</v>
      </c>
      <c r="F327">
        <f>IF(COUNTIF($E$2:E327, E327) = 1, MAX($F$1:F326) + 1, INDEX($F$1:F326, MATCH(E327, $E$1:E326, 0)))</f>
        <v>150</v>
      </c>
      <c r="G327" t="s">
        <v>27</v>
      </c>
      <c r="H327" t="s">
        <v>11</v>
      </c>
      <c r="I327" t="s">
        <v>12</v>
      </c>
      <c r="J327" t="s">
        <v>482</v>
      </c>
      <c r="K327" s="17">
        <v>55.48</v>
      </c>
      <c r="L327" s="17">
        <v>1</v>
      </c>
      <c r="M327" s="17">
        <v>26.63</v>
      </c>
      <c r="N327" s="17" t="str">
        <f>IF(SalesData[[#This Row],[Profit]]&gt;0,"Profit","Loss")</f>
        <v>Profit</v>
      </c>
    </row>
    <row r="328" spans="1:14" x14ac:dyDescent="0.25">
      <c r="A328" s="1">
        <v>41735</v>
      </c>
      <c r="B328" s="3">
        <f t="shared" si="15"/>
        <v>2014</v>
      </c>
      <c r="C328" s="3">
        <f t="shared" si="16"/>
        <v>4</v>
      </c>
      <c r="D328" t="s">
        <v>483</v>
      </c>
      <c r="E328" t="str">
        <f t="shared" si="17"/>
        <v>Frank Hawley20140406</v>
      </c>
      <c r="F328">
        <f>IF(COUNTIF($E$2:E328, E328) = 1, MAX($F$1:F327) + 1, INDEX($F$1:F327, MATCH(E328, $E$1:E327, 0)))</f>
        <v>151</v>
      </c>
      <c r="G328" t="s">
        <v>27</v>
      </c>
      <c r="H328" t="s">
        <v>11</v>
      </c>
      <c r="I328" t="s">
        <v>24</v>
      </c>
      <c r="J328" t="s">
        <v>484</v>
      </c>
      <c r="K328" s="17">
        <v>70.95</v>
      </c>
      <c r="L328" s="17">
        <v>3</v>
      </c>
      <c r="M328" s="17">
        <v>18.45</v>
      </c>
      <c r="N328" s="17" t="str">
        <f>IF(SalesData[[#This Row],[Profit]]&gt;0,"Profit","Loss")</f>
        <v>Profit</v>
      </c>
    </row>
    <row r="329" spans="1:14" x14ac:dyDescent="0.25">
      <c r="A329" s="1">
        <v>41735</v>
      </c>
      <c r="B329" s="3">
        <f t="shared" si="15"/>
        <v>2014</v>
      </c>
      <c r="C329" s="3">
        <f t="shared" si="16"/>
        <v>4</v>
      </c>
      <c r="D329" t="s">
        <v>483</v>
      </c>
      <c r="E329" t="str">
        <f t="shared" si="17"/>
        <v>Frank Hawley20140406</v>
      </c>
      <c r="F329">
        <f>IF(COUNTIF($E$2:E329, E329) = 1, MAX($F$1:F328) + 1, INDEX($F$1:F328, MATCH(E329, $E$1:E328, 0)))</f>
        <v>151</v>
      </c>
      <c r="G329" t="s">
        <v>27</v>
      </c>
      <c r="H329" t="s">
        <v>11</v>
      </c>
      <c r="I329" t="s">
        <v>20</v>
      </c>
      <c r="J329" t="s">
        <v>485</v>
      </c>
      <c r="K329" s="17">
        <v>65.569999999999993</v>
      </c>
      <c r="L329" s="17">
        <v>2</v>
      </c>
      <c r="M329" s="17">
        <v>23.77</v>
      </c>
      <c r="N329" s="17" t="str">
        <f>IF(SalesData[[#This Row],[Profit]]&gt;0,"Profit","Loss")</f>
        <v>Profit</v>
      </c>
    </row>
    <row r="330" spans="1:14" x14ac:dyDescent="0.25">
      <c r="A330" s="1">
        <v>41735</v>
      </c>
      <c r="B330" s="3">
        <f t="shared" si="15"/>
        <v>2014</v>
      </c>
      <c r="C330" s="3">
        <f t="shared" si="16"/>
        <v>4</v>
      </c>
      <c r="D330" t="s">
        <v>483</v>
      </c>
      <c r="E330" t="str">
        <f t="shared" si="17"/>
        <v>Frank Hawley20140406</v>
      </c>
      <c r="F330">
        <f>IF(COUNTIF($E$2:E330, E330) = 1, MAX($F$1:F329) + 1, INDEX($F$1:F329, MATCH(E330, $E$1:E329, 0)))</f>
        <v>151</v>
      </c>
      <c r="G330" t="s">
        <v>27</v>
      </c>
      <c r="H330" t="s">
        <v>39</v>
      </c>
      <c r="I330" t="s">
        <v>52</v>
      </c>
      <c r="J330" t="s">
        <v>486</v>
      </c>
      <c r="K330" s="17">
        <v>299.97000000000003</v>
      </c>
      <c r="L330" s="17">
        <v>3</v>
      </c>
      <c r="M330" s="17">
        <v>131.99</v>
      </c>
      <c r="N330" s="17" t="str">
        <f>IF(SalesData[[#This Row],[Profit]]&gt;0,"Profit","Loss")</f>
        <v>Profit</v>
      </c>
    </row>
    <row r="331" spans="1:14" x14ac:dyDescent="0.25">
      <c r="A331" s="1">
        <v>41736</v>
      </c>
      <c r="B331" s="3">
        <f t="shared" si="15"/>
        <v>2014</v>
      </c>
      <c r="C331" s="3">
        <f t="shared" si="16"/>
        <v>4</v>
      </c>
      <c r="D331" t="s">
        <v>487</v>
      </c>
      <c r="E331" t="str">
        <f t="shared" si="17"/>
        <v>Pauline Johnson20140407</v>
      </c>
      <c r="F331">
        <f>IF(COUNTIF($E$2:E331, E331) = 1, MAX($F$1:F330) + 1, INDEX($F$1:F330, MATCH(E331, $E$1:E330, 0)))</f>
        <v>152</v>
      </c>
      <c r="G331" t="s">
        <v>488</v>
      </c>
      <c r="H331" t="s">
        <v>34</v>
      </c>
      <c r="I331" t="s">
        <v>47</v>
      </c>
      <c r="J331" t="s">
        <v>489</v>
      </c>
      <c r="K331" s="17">
        <v>8.9600000000000009</v>
      </c>
      <c r="L331" s="17">
        <v>2</v>
      </c>
      <c r="M331" s="17">
        <v>2.78</v>
      </c>
      <c r="N331" s="17" t="str">
        <f>IF(SalesData[[#This Row],[Profit]]&gt;0,"Profit","Loss")</f>
        <v>Profit</v>
      </c>
    </row>
    <row r="332" spans="1:14" x14ac:dyDescent="0.25">
      <c r="A332" s="1">
        <v>41736</v>
      </c>
      <c r="B332" s="3">
        <f t="shared" si="15"/>
        <v>2014</v>
      </c>
      <c r="C332" s="3">
        <f t="shared" si="16"/>
        <v>4</v>
      </c>
      <c r="D332" t="s">
        <v>490</v>
      </c>
      <c r="E332" t="str">
        <f t="shared" si="17"/>
        <v>Roland Schwarz20140407</v>
      </c>
      <c r="F332">
        <f>IF(COUNTIF($E$2:E332, E332) = 1, MAX($F$1:F331) + 1, INDEX($F$1:F331, MATCH(E332, $E$1:E331, 0)))</f>
        <v>153</v>
      </c>
      <c r="G332" t="s">
        <v>70</v>
      </c>
      <c r="H332" t="s">
        <v>39</v>
      </c>
      <c r="I332" t="s">
        <v>40</v>
      </c>
      <c r="J332" t="s">
        <v>400</v>
      </c>
      <c r="K332" s="17">
        <v>629.95000000000005</v>
      </c>
      <c r="L332" s="17">
        <v>5</v>
      </c>
      <c r="M332" s="17">
        <v>163.79</v>
      </c>
      <c r="N332" s="17" t="str">
        <f>IF(SalesData[[#This Row],[Profit]]&gt;0,"Profit","Loss")</f>
        <v>Profit</v>
      </c>
    </row>
    <row r="333" spans="1:14" x14ac:dyDescent="0.25">
      <c r="A333" s="1">
        <v>41736</v>
      </c>
      <c r="B333" s="3">
        <f t="shared" si="15"/>
        <v>2014</v>
      </c>
      <c r="C333" s="3">
        <f t="shared" si="16"/>
        <v>4</v>
      </c>
      <c r="D333" t="s">
        <v>490</v>
      </c>
      <c r="E333" t="str">
        <f t="shared" si="17"/>
        <v>Roland Schwarz20140407</v>
      </c>
      <c r="F333">
        <f>IF(COUNTIF($E$2:E333, E333) = 1, MAX($F$1:F332) + 1, INDEX($F$1:F332, MATCH(E333, $E$1:E332, 0)))</f>
        <v>153</v>
      </c>
      <c r="G333" t="s">
        <v>70</v>
      </c>
      <c r="H333" t="s">
        <v>11</v>
      </c>
      <c r="I333" t="s">
        <v>12</v>
      </c>
      <c r="J333" t="s">
        <v>491</v>
      </c>
      <c r="K333" s="17">
        <v>122.97</v>
      </c>
      <c r="L333" s="17">
        <v>3</v>
      </c>
      <c r="M333" s="17">
        <v>60.26</v>
      </c>
      <c r="N333" s="17" t="str">
        <f>IF(SalesData[[#This Row],[Profit]]&gt;0,"Profit","Loss")</f>
        <v>Profit</v>
      </c>
    </row>
    <row r="334" spans="1:14" x14ac:dyDescent="0.25">
      <c r="A334" s="1">
        <v>41736</v>
      </c>
      <c r="B334" s="3">
        <f t="shared" si="15"/>
        <v>2014</v>
      </c>
      <c r="C334" s="3">
        <f t="shared" si="16"/>
        <v>4</v>
      </c>
      <c r="D334" t="s">
        <v>492</v>
      </c>
      <c r="E334" t="str">
        <f t="shared" si="17"/>
        <v>Valerie Mitchum20140407</v>
      </c>
      <c r="F334">
        <f>IF(COUNTIF($E$2:E334, E334) = 1, MAX($F$1:F333) + 1, INDEX($F$1:F333, MATCH(E334, $E$1:E333, 0)))</f>
        <v>154</v>
      </c>
      <c r="G334" t="s">
        <v>30</v>
      </c>
      <c r="H334" t="s">
        <v>11</v>
      </c>
      <c r="I334" t="s">
        <v>12</v>
      </c>
      <c r="J334" t="s">
        <v>493</v>
      </c>
      <c r="K334" s="17">
        <v>58.32</v>
      </c>
      <c r="L334" s="17">
        <v>9</v>
      </c>
      <c r="M334" s="17">
        <v>27.99</v>
      </c>
      <c r="N334" s="17" t="str">
        <f>IF(SalesData[[#This Row],[Profit]]&gt;0,"Profit","Loss")</f>
        <v>Profit</v>
      </c>
    </row>
    <row r="335" spans="1:14" x14ac:dyDescent="0.25">
      <c r="A335" s="1">
        <v>41736</v>
      </c>
      <c r="B335" s="3">
        <f t="shared" si="15"/>
        <v>2014</v>
      </c>
      <c r="C335" s="3">
        <f t="shared" si="16"/>
        <v>4</v>
      </c>
      <c r="D335" t="s">
        <v>492</v>
      </c>
      <c r="E335" t="str">
        <f t="shared" si="17"/>
        <v>Valerie Mitchum20140407</v>
      </c>
      <c r="F335">
        <f>IF(COUNTIF($E$2:E335, E335) = 1, MAX($F$1:F334) + 1, INDEX($F$1:F334, MATCH(E335, $E$1:E334, 0)))</f>
        <v>154</v>
      </c>
      <c r="G335" t="s">
        <v>30</v>
      </c>
      <c r="H335" t="s">
        <v>39</v>
      </c>
      <c r="I335" t="s">
        <v>40</v>
      </c>
      <c r="J335" t="s">
        <v>494</v>
      </c>
      <c r="K335" s="17">
        <v>200.97</v>
      </c>
      <c r="L335" s="17">
        <v>3</v>
      </c>
      <c r="M335" s="17">
        <v>50.24</v>
      </c>
      <c r="N335" s="17" t="str">
        <f>IF(SalesData[[#This Row],[Profit]]&gt;0,"Profit","Loss")</f>
        <v>Profit</v>
      </c>
    </row>
    <row r="336" spans="1:14" x14ac:dyDescent="0.25">
      <c r="A336" s="1">
        <v>41737</v>
      </c>
      <c r="B336" s="3">
        <f t="shared" si="15"/>
        <v>2014</v>
      </c>
      <c r="C336" s="3">
        <f t="shared" si="16"/>
        <v>4</v>
      </c>
      <c r="D336" t="s">
        <v>495</v>
      </c>
      <c r="E336" t="str">
        <f t="shared" si="17"/>
        <v>Jim Mitchum20140408</v>
      </c>
      <c r="F336">
        <f>IF(COUNTIF($E$2:E336, E336) = 1, MAX($F$1:F335) + 1, INDEX($F$1:F335, MATCH(E336, $E$1:E335, 0)))</f>
        <v>155</v>
      </c>
      <c r="G336" t="s">
        <v>95</v>
      </c>
      <c r="H336" t="s">
        <v>11</v>
      </c>
      <c r="I336" t="s">
        <v>43</v>
      </c>
      <c r="J336" t="s">
        <v>496</v>
      </c>
      <c r="K336" s="17">
        <v>2.37</v>
      </c>
      <c r="L336" s="17">
        <v>2</v>
      </c>
      <c r="M336" s="17">
        <v>0.83</v>
      </c>
      <c r="N336" s="17" t="str">
        <f>IF(SalesData[[#This Row],[Profit]]&gt;0,"Profit","Loss")</f>
        <v>Profit</v>
      </c>
    </row>
    <row r="337" spans="1:14" x14ac:dyDescent="0.25">
      <c r="A337" s="1">
        <v>41737</v>
      </c>
      <c r="B337" s="3">
        <f t="shared" si="15"/>
        <v>2014</v>
      </c>
      <c r="C337" s="3">
        <f t="shared" si="16"/>
        <v>4</v>
      </c>
      <c r="D337" t="s">
        <v>495</v>
      </c>
      <c r="E337" t="str">
        <f t="shared" si="17"/>
        <v>Jim Mitchum20140408</v>
      </c>
      <c r="F337">
        <f>IF(COUNTIF($E$2:E337, E337) = 1, MAX($F$1:F336) + 1, INDEX($F$1:F336, MATCH(E337, $E$1:E336, 0)))</f>
        <v>155</v>
      </c>
      <c r="G337" t="s">
        <v>95</v>
      </c>
      <c r="H337" t="s">
        <v>11</v>
      </c>
      <c r="I337" t="s">
        <v>12</v>
      </c>
      <c r="J337" t="s">
        <v>497</v>
      </c>
      <c r="K337" s="17">
        <v>19.010000000000002</v>
      </c>
      <c r="L337" s="17">
        <v>3</v>
      </c>
      <c r="M337" s="17">
        <v>6.89</v>
      </c>
      <c r="N337" s="17" t="str">
        <f>IF(SalesData[[#This Row],[Profit]]&gt;0,"Profit","Loss")</f>
        <v>Profit</v>
      </c>
    </row>
    <row r="338" spans="1:14" x14ac:dyDescent="0.25">
      <c r="A338" s="1">
        <v>41737</v>
      </c>
      <c r="B338" s="3">
        <f t="shared" si="15"/>
        <v>2014</v>
      </c>
      <c r="C338" s="3">
        <f t="shared" si="16"/>
        <v>4</v>
      </c>
      <c r="D338" t="s">
        <v>498</v>
      </c>
      <c r="E338" t="str">
        <f t="shared" si="17"/>
        <v>Ruben Ausman20140408</v>
      </c>
      <c r="F338">
        <f>IF(COUNTIF($E$2:E338, E338) = 1, MAX($F$1:F337) + 1, INDEX($F$1:F337, MATCH(E338, $E$1:E337, 0)))</f>
        <v>156</v>
      </c>
      <c r="G338" t="s">
        <v>488</v>
      </c>
      <c r="H338" t="s">
        <v>34</v>
      </c>
      <c r="I338" t="s">
        <v>145</v>
      </c>
      <c r="J338" t="s">
        <v>499</v>
      </c>
      <c r="K338" s="17">
        <v>1215.92</v>
      </c>
      <c r="L338" s="17">
        <v>8</v>
      </c>
      <c r="M338" s="17">
        <v>316.14</v>
      </c>
      <c r="N338" s="17" t="str">
        <f>IF(SalesData[[#This Row],[Profit]]&gt;0,"Profit","Loss")</f>
        <v>Profit</v>
      </c>
    </row>
    <row r="339" spans="1:14" x14ac:dyDescent="0.25">
      <c r="A339" s="1">
        <v>41737</v>
      </c>
      <c r="B339" s="3">
        <f t="shared" si="15"/>
        <v>2014</v>
      </c>
      <c r="C339" s="3">
        <f t="shared" si="16"/>
        <v>4</v>
      </c>
      <c r="D339" t="s">
        <v>500</v>
      </c>
      <c r="E339" t="str">
        <f t="shared" si="17"/>
        <v>Pauline Chand20140408</v>
      </c>
      <c r="F339">
        <f>IF(COUNTIF($E$2:E339, E339) = 1, MAX($F$1:F338) + 1, INDEX($F$1:F338, MATCH(E339, $E$1:E338, 0)))</f>
        <v>157</v>
      </c>
      <c r="G339" t="s">
        <v>95</v>
      </c>
      <c r="H339" t="s">
        <v>11</v>
      </c>
      <c r="I339" t="s">
        <v>43</v>
      </c>
      <c r="J339" t="s">
        <v>44</v>
      </c>
      <c r="K339" s="17">
        <v>49.79</v>
      </c>
      <c r="L339" s="17">
        <v>8</v>
      </c>
      <c r="M339" s="17">
        <v>-11.83</v>
      </c>
      <c r="N339" s="17" t="str">
        <f>IF(SalesData[[#This Row],[Profit]]&gt;0,"Profit","Loss")</f>
        <v>Loss</v>
      </c>
    </row>
    <row r="340" spans="1:14" x14ac:dyDescent="0.25">
      <c r="A340" s="1">
        <v>41737</v>
      </c>
      <c r="B340" s="3">
        <f t="shared" si="15"/>
        <v>2014</v>
      </c>
      <c r="C340" s="3">
        <f t="shared" si="16"/>
        <v>4</v>
      </c>
      <c r="D340" t="s">
        <v>180</v>
      </c>
      <c r="E340" t="str">
        <f t="shared" si="17"/>
        <v>Nathan Mautz20140408</v>
      </c>
      <c r="F340">
        <f>IF(COUNTIF($E$2:E340, E340) = 1, MAX($F$1:F339) + 1, INDEX($F$1:F339, MATCH(E340, $E$1:E339, 0)))</f>
        <v>158</v>
      </c>
      <c r="G340" t="s">
        <v>27</v>
      </c>
      <c r="H340" t="s">
        <v>34</v>
      </c>
      <c r="I340" t="s">
        <v>145</v>
      </c>
      <c r="J340" t="s">
        <v>501</v>
      </c>
      <c r="K340" s="17">
        <v>99.59</v>
      </c>
      <c r="L340" s="17">
        <v>1</v>
      </c>
      <c r="M340" s="17">
        <v>2.4900000000000002</v>
      </c>
      <c r="N340" s="17" t="str">
        <f>IF(SalesData[[#This Row],[Profit]]&gt;0,"Profit","Loss")</f>
        <v>Profit</v>
      </c>
    </row>
    <row r="341" spans="1:14" x14ac:dyDescent="0.25">
      <c r="A341" s="1">
        <v>41737</v>
      </c>
      <c r="B341" s="3">
        <f t="shared" si="15"/>
        <v>2014</v>
      </c>
      <c r="C341" s="3">
        <f t="shared" si="16"/>
        <v>4</v>
      </c>
      <c r="D341" t="s">
        <v>180</v>
      </c>
      <c r="E341" t="str">
        <f t="shared" si="17"/>
        <v>Nathan Mautz20140408</v>
      </c>
      <c r="F341">
        <f>IF(COUNTIF($E$2:E341, E341) = 1, MAX($F$1:F340) + 1, INDEX($F$1:F340, MATCH(E341, $E$1:E340, 0)))</f>
        <v>158</v>
      </c>
      <c r="G341" t="s">
        <v>27</v>
      </c>
      <c r="H341" t="s">
        <v>39</v>
      </c>
      <c r="I341" t="s">
        <v>52</v>
      </c>
      <c r="J341" t="s">
        <v>502</v>
      </c>
      <c r="K341" s="17">
        <v>399.96</v>
      </c>
      <c r="L341" s="17">
        <v>4</v>
      </c>
      <c r="M341" s="17">
        <v>139.99</v>
      </c>
      <c r="N341" s="17" t="str">
        <f>IF(SalesData[[#This Row],[Profit]]&gt;0,"Profit","Loss")</f>
        <v>Profit</v>
      </c>
    </row>
    <row r="342" spans="1:14" x14ac:dyDescent="0.25">
      <c r="A342" s="1">
        <v>41737</v>
      </c>
      <c r="B342" s="3">
        <f t="shared" si="15"/>
        <v>2014</v>
      </c>
      <c r="C342" s="3">
        <f t="shared" si="16"/>
        <v>4</v>
      </c>
      <c r="D342" t="s">
        <v>503</v>
      </c>
      <c r="E342" t="str">
        <f t="shared" si="17"/>
        <v>John Stevenson20140408</v>
      </c>
      <c r="F342">
        <f>IF(COUNTIF($E$2:E342, E342) = 1, MAX($F$1:F341) + 1, INDEX($F$1:F341, MATCH(E342, $E$1:E341, 0)))</f>
        <v>159</v>
      </c>
      <c r="G342" t="s">
        <v>78</v>
      </c>
      <c r="H342" t="s">
        <v>34</v>
      </c>
      <c r="I342" t="s">
        <v>145</v>
      </c>
      <c r="J342" t="s">
        <v>504</v>
      </c>
      <c r="K342" s="17">
        <v>172.11</v>
      </c>
      <c r="L342" s="17">
        <v>1</v>
      </c>
      <c r="M342" s="17">
        <v>-94.66</v>
      </c>
      <c r="N342" s="17" t="str">
        <f>IF(SalesData[[#This Row],[Profit]]&gt;0,"Profit","Loss")</f>
        <v>Loss</v>
      </c>
    </row>
    <row r="343" spans="1:14" x14ac:dyDescent="0.25">
      <c r="A343" s="1">
        <v>41740</v>
      </c>
      <c r="B343" s="3">
        <f t="shared" si="15"/>
        <v>2014</v>
      </c>
      <c r="C343" s="3">
        <f t="shared" si="16"/>
        <v>4</v>
      </c>
      <c r="D343" t="s">
        <v>505</v>
      </c>
      <c r="E343" t="str">
        <f t="shared" si="17"/>
        <v>Jay Kimmel20140411</v>
      </c>
      <c r="F343">
        <f>IF(COUNTIF($E$2:E343, E343) = 1, MAX($F$1:F342) + 1, INDEX($F$1:F342, MATCH(E343, $E$1:E342, 0)))</f>
        <v>160</v>
      </c>
      <c r="G343" t="s">
        <v>123</v>
      </c>
      <c r="H343" t="s">
        <v>11</v>
      </c>
      <c r="I343" t="s">
        <v>43</v>
      </c>
      <c r="J343" t="s">
        <v>506</v>
      </c>
      <c r="K343" s="17">
        <v>6.91</v>
      </c>
      <c r="L343" s="17">
        <v>3</v>
      </c>
      <c r="M343" s="17">
        <v>2.33</v>
      </c>
      <c r="N343" s="17" t="str">
        <f>IF(SalesData[[#This Row],[Profit]]&gt;0,"Profit","Loss")</f>
        <v>Profit</v>
      </c>
    </row>
    <row r="344" spans="1:14" x14ac:dyDescent="0.25">
      <c r="A344" s="1">
        <v>41740</v>
      </c>
      <c r="B344" s="3">
        <f t="shared" si="15"/>
        <v>2014</v>
      </c>
      <c r="C344" s="3">
        <f t="shared" si="16"/>
        <v>4</v>
      </c>
      <c r="D344" t="s">
        <v>505</v>
      </c>
      <c r="E344" t="str">
        <f t="shared" si="17"/>
        <v>Jay Kimmel20140411</v>
      </c>
      <c r="F344">
        <f>IF(COUNTIF($E$2:E344, E344) = 1, MAX($F$1:F343) + 1, INDEX($F$1:F343, MATCH(E344, $E$1:E343, 0)))</f>
        <v>160</v>
      </c>
      <c r="G344" t="s">
        <v>123</v>
      </c>
      <c r="H344" t="s">
        <v>39</v>
      </c>
      <c r="I344" t="s">
        <v>52</v>
      </c>
      <c r="J344" t="s">
        <v>261</v>
      </c>
      <c r="K344" s="17">
        <v>383.98</v>
      </c>
      <c r="L344" s="17">
        <v>3</v>
      </c>
      <c r="M344" s="17">
        <v>81.59</v>
      </c>
      <c r="N344" s="17" t="str">
        <f>IF(SalesData[[#This Row],[Profit]]&gt;0,"Profit","Loss")</f>
        <v>Profit</v>
      </c>
    </row>
    <row r="345" spans="1:14" x14ac:dyDescent="0.25">
      <c r="A345" s="1">
        <v>41740</v>
      </c>
      <c r="B345" s="3">
        <f t="shared" si="15"/>
        <v>2014</v>
      </c>
      <c r="C345" s="3">
        <f t="shared" si="16"/>
        <v>4</v>
      </c>
      <c r="D345" t="s">
        <v>505</v>
      </c>
      <c r="E345" t="str">
        <f t="shared" si="17"/>
        <v>Jay Kimmel20140411</v>
      </c>
      <c r="F345">
        <f>IF(COUNTIF($E$2:E345, E345) = 1, MAX($F$1:F344) + 1, INDEX($F$1:F344, MATCH(E345, $E$1:E344, 0)))</f>
        <v>160</v>
      </c>
      <c r="G345" t="s">
        <v>123</v>
      </c>
      <c r="H345" t="s">
        <v>11</v>
      </c>
      <c r="I345" t="s">
        <v>12</v>
      </c>
      <c r="J345" t="s">
        <v>507</v>
      </c>
      <c r="K345" s="17">
        <v>10.37</v>
      </c>
      <c r="L345" s="17">
        <v>2</v>
      </c>
      <c r="M345" s="17">
        <v>3.63</v>
      </c>
      <c r="N345" s="17" t="str">
        <f>IF(SalesData[[#This Row],[Profit]]&gt;0,"Profit","Loss")</f>
        <v>Profit</v>
      </c>
    </row>
    <row r="346" spans="1:14" x14ac:dyDescent="0.25">
      <c r="A346" s="1">
        <v>41740</v>
      </c>
      <c r="B346" s="3">
        <f t="shared" si="15"/>
        <v>2014</v>
      </c>
      <c r="C346" s="3">
        <f t="shared" si="16"/>
        <v>4</v>
      </c>
      <c r="D346" t="s">
        <v>505</v>
      </c>
      <c r="E346" t="str">
        <f t="shared" si="17"/>
        <v>Jay Kimmel20140411</v>
      </c>
      <c r="F346">
        <f>IF(COUNTIF($E$2:E346, E346) = 1, MAX($F$1:F345) + 1, INDEX($F$1:F345, MATCH(E346, $E$1:E345, 0)))</f>
        <v>160</v>
      </c>
      <c r="G346" t="s">
        <v>123</v>
      </c>
      <c r="H346" t="s">
        <v>39</v>
      </c>
      <c r="I346" t="s">
        <v>52</v>
      </c>
      <c r="J346" t="s">
        <v>508</v>
      </c>
      <c r="K346" s="17">
        <v>335.94</v>
      </c>
      <c r="L346" s="17">
        <v>7</v>
      </c>
      <c r="M346" s="17">
        <v>41.99</v>
      </c>
      <c r="N346" s="17" t="str">
        <f>IF(SalesData[[#This Row],[Profit]]&gt;0,"Profit","Loss")</f>
        <v>Profit</v>
      </c>
    </row>
    <row r="347" spans="1:14" x14ac:dyDescent="0.25">
      <c r="A347" s="1">
        <v>41740</v>
      </c>
      <c r="B347" s="3">
        <f t="shared" si="15"/>
        <v>2014</v>
      </c>
      <c r="C347" s="3">
        <f t="shared" si="16"/>
        <v>4</v>
      </c>
      <c r="D347" t="s">
        <v>509</v>
      </c>
      <c r="E347" t="str">
        <f t="shared" si="17"/>
        <v>Sanjit Engle20140411</v>
      </c>
      <c r="F347">
        <f>IF(COUNTIF($E$2:E347, E347) = 1, MAX($F$1:F346) + 1, INDEX($F$1:F346, MATCH(E347, $E$1:E346, 0)))</f>
        <v>161</v>
      </c>
      <c r="G347" t="s">
        <v>510</v>
      </c>
      <c r="H347" t="s">
        <v>11</v>
      </c>
      <c r="I347" t="s">
        <v>20</v>
      </c>
      <c r="J347" t="s">
        <v>511</v>
      </c>
      <c r="K347" s="17">
        <v>9.58</v>
      </c>
      <c r="L347" s="17">
        <v>1</v>
      </c>
      <c r="M347" s="17">
        <v>3.35</v>
      </c>
      <c r="N347" s="17" t="str">
        <f>IF(SalesData[[#This Row],[Profit]]&gt;0,"Profit","Loss")</f>
        <v>Profit</v>
      </c>
    </row>
    <row r="348" spans="1:14" x14ac:dyDescent="0.25">
      <c r="A348" s="1">
        <v>41740</v>
      </c>
      <c r="B348" s="3">
        <f t="shared" si="15"/>
        <v>2014</v>
      </c>
      <c r="C348" s="3">
        <f t="shared" si="16"/>
        <v>4</v>
      </c>
      <c r="D348" t="s">
        <v>512</v>
      </c>
      <c r="E348" t="str">
        <f t="shared" si="17"/>
        <v>Gary Mitchum20140411</v>
      </c>
      <c r="F348">
        <f>IF(COUNTIF($E$2:E348, E348) = 1, MAX($F$1:F347) + 1, INDEX($F$1:F347, MATCH(E348, $E$1:E347, 0)))</f>
        <v>162</v>
      </c>
      <c r="G348" t="s">
        <v>10</v>
      </c>
      <c r="H348" t="s">
        <v>39</v>
      </c>
      <c r="I348" t="s">
        <v>40</v>
      </c>
      <c r="J348" t="s">
        <v>513</v>
      </c>
      <c r="K348" s="17">
        <v>758.35</v>
      </c>
      <c r="L348" s="17">
        <v>6</v>
      </c>
      <c r="M348" s="17">
        <v>265.42</v>
      </c>
      <c r="N348" s="17" t="str">
        <f>IF(SalesData[[#This Row],[Profit]]&gt;0,"Profit","Loss")</f>
        <v>Profit</v>
      </c>
    </row>
    <row r="349" spans="1:14" x14ac:dyDescent="0.25">
      <c r="A349" s="1">
        <v>41740</v>
      </c>
      <c r="B349" s="3">
        <f t="shared" si="15"/>
        <v>2014</v>
      </c>
      <c r="C349" s="3">
        <f t="shared" si="16"/>
        <v>4</v>
      </c>
      <c r="D349" t="s">
        <v>514</v>
      </c>
      <c r="E349" t="str">
        <f t="shared" si="17"/>
        <v>Michelle Moray20140411</v>
      </c>
      <c r="F349">
        <f>IF(COUNTIF($E$2:E349, E349) = 1, MAX($F$1:F348) + 1, INDEX($F$1:F348, MATCH(E349, $E$1:E348, 0)))</f>
        <v>163</v>
      </c>
      <c r="G349" t="s">
        <v>515</v>
      </c>
      <c r="H349" t="s">
        <v>11</v>
      </c>
      <c r="I349" t="s">
        <v>18</v>
      </c>
      <c r="J349" t="s">
        <v>516</v>
      </c>
      <c r="K349" s="17">
        <v>87.08</v>
      </c>
      <c r="L349" s="17">
        <v>7</v>
      </c>
      <c r="M349" s="17">
        <v>24.38</v>
      </c>
      <c r="N349" s="17" t="str">
        <f>IF(SalesData[[#This Row],[Profit]]&gt;0,"Profit","Loss")</f>
        <v>Profit</v>
      </c>
    </row>
    <row r="350" spans="1:14" x14ac:dyDescent="0.25">
      <c r="A350" s="1">
        <v>41740</v>
      </c>
      <c r="B350" s="3">
        <f t="shared" si="15"/>
        <v>2014</v>
      </c>
      <c r="C350" s="3">
        <f t="shared" si="16"/>
        <v>4</v>
      </c>
      <c r="D350" t="s">
        <v>514</v>
      </c>
      <c r="E350" t="str">
        <f t="shared" si="17"/>
        <v>Michelle Moray20140411</v>
      </c>
      <c r="F350">
        <f>IF(COUNTIF($E$2:E350, E350) = 1, MAX($F$1:F349) + 1, INDEX($F$1:F349, MATCH(E350, $E$1:E349, 0)))</f>
        <v>163</v>
      </c>
      <c r="G350" t="s">
        <v>515</v>
      </c>
      <c r="H350" t="s">
        <v>39</v>
      </c>
      <c r="I350" t="s">
        <v>40</v>
      </c>
      <c r="J350" t="s">
        <v>517</v>
      </c>
      <c r="K350" s="17">
        <v>105.58</v>
      </c>
      <c r="L350" s="17">
        <v>2</v>
      </c>
      <c r="M350" s="17">
        <v>9.24</v>
      </c>
      <c r="N350" s="17" t="str">
        <f>IF(SalesData[[#This Row],[Profit]]&gt;0,"Profit","Loss")</f>
        <v>Profit</v>
      </c>
    </row>
    <row r="351" spans="1:14" x14ac:dyDescent="0.25">
      <c r="A351" s="1">
        <v>41740</v>
      </c>
      <c r="B351" s="3">
        <f t="shared" si="15"/>
        <v>2014</v>
      </c>
      <c r="C351" s="3">
        <f t="shared" si="16"/>
        <v>4</v>
      </c>
      <c r="D351" t="s">
        <v>514</v>
      </c>
      <c r="E351" t="str">
        <f t="shared" si="17"/>
        <v>Michelle Moray20140411</v>
      </c>
      <c r="F351">
        <f>IF(COUNTIF($E$2:E351, E351) = 1, MAX($F$1:F350) + 1, INDEX($F$1:F350, MATCH(E351, $E$1:E350, 0)))</f>
        <v>163</v>
      </c>
      <c r="G351" t="s">
        <v>515</v>
      </c>
      <c r="H351" t="s">
        <v>39</v>
      </c>
      <c r="I351" t="s">
        <v>52</v>
      </c>
      <c r="J351" t="s">
        <v>518</v>
      </c>
      <c r="K351" s="17">
        <v>217.44</v>
      </c>
      <c r="L351" s="17">
        <v>6</v>
      </c>
      <c r="M351" s="17">
        <v>91.32</v>
      </c>
      <c r="N351" s="17" t="str">
        <f>IF(SalesData[[#This Row],[Profit]]&gt;0,"Profit","Loss")</f>
        <v>Profit</v>
      </c>
    </row>
    <row r="352" spans="1:14" x14ac:dyDescent="0.25">
      <c r="A352" s="1">
        <v>41741</v>
      </c>
      <c r="B352" s="3">
        <f t="shared" si="15"/>
        <v>2014</v>
      </c>
      <c r="C352" s="3">
        <f t="shared" si="16"/>
        <v>4</v>
      </c>
      <c r="D352" t="s">
        <v>519</v>
      </c>
      <c r="E352" t="str">
        <f t="shared" si="17"/>
        <v>Kean Nguyen20140412</v>
      </c>
      <c r="F352">
        <f>IF(COUNTIF($E$2:E352, E352) = 1, MAX($F$1:F351) + 1, INDEX($F$1:F351, MATCH(E352, $E$1:E351, 0)))</f>
        <v>164</v>
      </c>
      <c r="G352" t="s">
        <v>27</v>
      </c>
      <c r="H352" t="s">
        <v>39</v>
      </c>
      <c r="I352" t="s">
        <v>40</v>
      </c>
      <c r="J352" t="s">
        <v>520</v>
      </c>
      <c r="K352" s="17">
        <v>1075.0899999999999</v>
      </c>
      <c r="L352" s="17">
        <v>14</v>
      </c>
      <c r="M352" s="17">
        <v>94.07</v>
      </c>
      <c r="N352" s="17" t="str">
        <f>IF(SalesData[[#This Row],[Profit]]&gt;0,"Profit","Loss")</f>
        <v>Profit</v>
      </c>
    </row>
    <row r="353" spans="1:14" x14ac:dyDescent="0.25">
      <c r="A353" s="1">
        <v>41741</v>
      </c>
      <c r="B353" s="3">
        <f t="shared" si="15"/>
        <v>2014</v>
      </c>
      <c r="C353" s="3">
        <f t="shared" si="16"/>
        <v>4</v>
      </c>
      <c r="D353" t="s">
        <v>519</v>
      </c>
      <c r="E353" t="str">
        <f t="shared" si="17"/>
        <v>Kean Nguyen20140412</v>
      </c>
      <c r="F353">
        <f>IF(COUNTIF($E$2:E353, E353) = 1, MAX($F$1:F352) + 1, INDEX($F$1:F352, MATCH(E353, $E$1:E352, 0)))</f>
        <v>164</v>
      </c>
      <c r="G353" t="s">
        <v>27</v>
      </c>
      <c r="H353" t="s">
        <v>39</v>
      </c>
      <c r="I353" t="s">
        <v>40</v>
      </c>
      <c r="J353" t="s">
        <v>521</v>
      </c>
      <c r="K353" s="17">
        <v>438.37</v>
      </c>
      <c r="L353" s="17">
        <v>4</v>
      </c>
      <c r="M353" s="17">
        <v>38.36</v>
      </c>
      <c r="N353" s="17" t="str">
        <f>IF(SalesData[[#This Row],[Profit]]&gt;0,"Profit","Loss")</f>
        <v>Profit</v>
      </c>
    </row>
    <row r="354" spans="1:14" x14ac:dyDescent="0.25">
      <c r="A354" s="1">
        <v>41741</v>
      </c>
      <c r="B354" s="3">
        <f t="shared" si="15"/>
        <v>2014</v>
      </c>
      <c r="C354" s="3">
        <f t="shared" si="16"/>
        <v>4</v>
      </c>
      <c r="D354" t="s">
        <v>519</v>
      </c>
      <c r="E354" t="str">
        <f t="shared" si="17"/>
        <v>Kean Nguyen20140412</v>
      </c>
      <c r="F354">
        <f>IF(COUNTIF($E$2:E354, E354) = 1, MAX($F$1:F353) + 1, INDEX($F$1:F353, MATCH(E354, $E$1:E353, 0)))</f>
        <v>164</v>
      </c>
      <c r="G354" t="s">
        <v>27</v>
      </c>
      <c r="H354" t="s">
        <v>11</v>
      </c>
      <c r="I354" t="s">
        <v>20</v>
      </c>
      <c r="J354" t="s">
        <v>522</v>
      </c>
      <c r="K354" s="17">
        <v>18.09</v>
      </c>
      <c r="L354" s="17">
        <v>7</v>
      </c>
      <c r="M354" s="17">
        <v>6.56</v>
      </c>
      <c r="N354" s="17" t="str">
        <f>IF(SalesData[[#This Row],[Profit]]&gt;0,"Profit","Loss")</f>
        <v>Profit</v>
      </c>
    </row>
    <row r="355" spans="1:14" x14ac:dyDescent="0.25">
      <c r="A355" s="1">
        <v>41741</v>
      </c>
      <c r="B355" s="3">
        <f t="shared" si="15"/>
        <v>2014</v>
      </c>
      <c r="C355" s="3">
        <f t="shared" si="16"/>
        <v>4</v>
      </c>
      <c r="D355" t="s">
        <v>519</v>
      </c>
      <c r="E355" t="str">
        <f t="shared" si="17"/>
        <v>Kean Nguyen20140412</v>
      </c>
      <c r="F355">
        <f>IF(COUNTIF($E$2:E355, E355) = 1, MAX($F$1:F354) + 1, INDEX($F$1:F354, MATCH(E355, $E$1:E354, 0)))</f>
        <v>164</v>
      </c>
      <c r="G355" t="s">
        <v>27</v>
      </c>
      <c r="H355" t="s">
        <v>34</v>
      </c>
      <c r="I355" t="s">
        <v>74</v>
      </c>
      <c r="J355" t="s">
        <v>412</v>
      </c>
      <c r="K355" s="17">
        <v>308.5</v>
      </c>
      <c r="L355" s="17">
        <v>3</v>
      </c>
      <c r="M355" s="17">
        <v>-18.149999999999999</v>
      </c>
      <c r="N355" s="17" t="str">
        <f>IF(SalesData[[#This Row],[Profit]]&gt;0,"Profit","Loss")</f>
        <v>Loss</v>
      </c>
    </row>
    <row r="356" spans="1:14" x14ac:dyDescent="0.25">
      <c r="A356" s="1">
        <v>41741</v>
      </c>
      <c r="B356" s="3">
        <f t="shared" si="15"/>
        <v>2014</v>
      </c>
      <c r="C356" s="3">
        <f t="shared" si="16"/>
        <v>4</v>
      </c>
      <c r="D356" t="s">
        <v>523</v>
      </c>
      <c r="E356" t="str">
        <f t="shared" si="17"/>
        <v>Stewart Visinsky20140412</v>
      </c>
      <c r="F356">
        <f>IF(COUNTIF($E$2:E356, E356) = 1, MAX($F$1:F355) + 1, INDEX($F$1:F355, MATCH(E356, $E$1:E355, 0)))</f>
        <v>165</v>
      </c>
      <c r="G356" t="s">
        <v>129</v>
      </c>
      <c r="H356" t="s">
        <v>11</v>
      </c>
      <c r="I356" t="s">
        <v>12</v>
      </c>
      <c r="J356" t="s">
        <v>524</v>
      </c>
      <c r="K356" s="17">
        <v>32.4</v>
      </c>
      <c r="L356" s="17">
        <v>5</v>
      </c>
      <c r="M356" s="17">
        <v>15.55</v>
      </c>
      <c r="N356" s="17" t="str">
        <f>IF(SalesData[[#This Row],[Profit]]&gt;0,"Profit","Loss")</f>
        <v>Profit</v>
      </c>
    </row>
    <row r="357" spans="1:14" x14ac:dyDescent="0.25">
      <c r="A357" s="1">
        <v>41741</v>
      </c>
      <c r="B357" s="3">
        <f t="shared" si="15"/>
        <v>2014</v>
      </c>
      <c r="C357" s="3">
        <f t="shared" si="16"/>
        <v>4</v>
      </c>
      <c r="D357" t="s">
        <v>525</v>
      </c>
      <c r="E357" t="str">
        <f t="shared" si="17"/>
        <v>Edward Hooks20140412</v>
      </c>
      <c r="F357">
        <f>IF(COUNTIF($E$2:E357, E357) = 1, MAX($F$1:F356) + 1, INDEX($F$1:F356, MATCH(E357, $E$1:E356, 0)))</f>
        <v>166</v>
      </c>
      <c r="G357" t="s">
        <v>27</v>
      </c>
      <c r="H357" t="s">
        <v>11</v>
      </c>
      <c r="I357" t="s">
        <v>24</v>
      </c>
      <c r="J357" t="s">
        <v>526</v>
      </c>
      <c r="K357" s="17">
        <v>39.68</v>
      </c>
      <c r="L357" s="17">
        <v>2</v>
      </c>
      <c r="M357" s="17">
        <v>16.27</v>
      </c>
      <c r="N357" s="17" t="str">
        <f>IF(SalesData[[#This Row],[Profit]]&gt;0,"Profit","Loss")</f>
        <v>Profit</v>
      </c>
    </row>
    <row r="358" spans="1:14" x14ac:dyDescent="0.25">
      <c r="A358" s="1">
        <v>41742</v>
      </c>
      <c r="B358" s="3">
        <f t="shared" si="15"/>
        <v>2014</v>
      </c>
      <c r="C358" s="3">
        <f t="shared" si="16"/>
        <v>4</v>
      </c>
      <c r="D358" t="s">
        <v>387</v>
      </c>
      <c r="E358" t="str">
        <f t="shared" si="17"/>
        <v>Jonathan Doherty20140413</v>
      </c>
      <c r="F358">
        <f>IF(COUNTIF($E$2:E358, E358) = 1, MAX($F$1:F357) + 1, INDEX($F$1:F357, MATCH(E358, $E$1:E357, 0)))</f>
        <v>167</v>
      </c>
      <c r="G358" t="s">
        <v>23</v>
      </c>
      <c r="H358" t="s">
        <v>11</v>
      </c>
      <c r="I358" t="s">
        <v>24</v>
      </c>
      <c r="J358" t="s">
        <v>527</v>
      </c>
      <c r="K358" s="17">
        <v>17.86</v>
      </c>
      <c r="L358" s="17">
        <v>4</v>
      </c>
      <c r="M358" s="17">
        <v>1.1200000000000001</v>
      </c>
      <c r="N358" s="17" t="str">
        <f>IF(SalesData[[#This Row],[Profit]]&gt;0,"Profit","Loss")</f>
        <v>Profit</v>
      </c>
    </row>
    <row r="359" spans="1:14" x14ac:dyDescent="0.25">
      <c r="A359" s="1">
        <v>41742</v>
      </c>
      <c r="B359" s="3">
        <f t="shared" si="15"/>
        <v>2014</v>
      </c>
      <c r="C359" s="3">
        <f t="shared" si="16"/>
        <v>4</v>
      </c>
      <c r="D359" t="s">
        <v>387</v>
      </c>
      <c r="E359" t="str">
        <f t="shared" si="17"/>
        <v>Jonathan Doherty20140413</v>
      </c>
      <c r="F359">
        <f>IF(COUNTIF($E$2:E359, E359) = 1, MAX($F$1:F358) + 1, INDEX($F$1:F358, MATCH(E359, $E$1:E358, 0)))</f>
        <v>167</v>
      </c>
      <c r="G359" t="s">
        <v>23</v>
      </c>
      <c r="H359" t="s">
        <v>11</v>
      </c>
      <c r="I359" t="s">
        <v>20</v>
      </c>
      <c r="J359" t="s">
        <v>528</v>
      </c>
      <c r="K359" s="17">
        <v>509.97</v>
      </c>
      <c r="L359" s="17">
        <v>10</v>
      </c>
      <c r="M359" s="17">
        <v>-407.98</v>
      </c>
      <c r="N359" s="17" t="str">
        <f>IF(SalesData[[#This Row],[Profit]]&gt;0,"Profit","Loss")</f>
        <v>Loss</v>
      </c>
    </row>
    <row r="360" spans="1:14" x14ac:dyDescent="0.25">
      <c r="A360" s="1">
        <v>41742</v>
      </c>
      <c r="B360" s="3">
        <f t="shared" si="15"/>
        <v>2014</v>
      </c>
      <c r="C360" s="3">
        <f t="shared" si="16"/>
        <v>4</v>
      </c>
      <c r="D360" t="s">
        <v>387</v>
      </c>
      <c r="E360" t="str">
        <f t="shared" si="17"/>
        <v>Jonathan Doherty20140413</v>
      </c>
      <c r="F360">
        <f>IF(COUNTIF($E$2:E360, E360) = 1, MAX($F$1:F359) + 1, INDEX($F$1:F359, MATCH(E360, $E$1:E359, 0)))</f>
        <v>167</v>
      </c>
      <c r="G360" t="s">
        <v>23</v>
      </c>
      <c r="H360" t="s">
        <v>11</v>
      </c>
      <c r="I360" t="s">
        <v>43</v>
      </c>
      <c r="J360" t="s">
        <v>160</v>
      </c>
      <c r="K360" s="17">
        <v>30.99</v>
      </c>
      <c r="L360" s="17">
        <v>13</v>
      </c>
      <c r="M360" s="17">
        <v>10.07</v>
      </c>
      <c r="N360" s="17" t="str">
        <f>IF(SalesData[[#This Row],[Profit]]&gt;0,"Profit","Loss")</f>
        <v>Profit</v>
      </c>
    </row>
    <row r="361" spans="1:14" x14ac:dyDescent="0.25">
      <c r="A361" s="1">
        <v>41742</v>
      </c>
      <c r="B361" s="3">
        <f t="shared" si="15"/>
        <v>2014</v>
      </c>
      <c r="C361" s="3">
        <f t="shared" si="16"/>
        <v>4</v>
      </c>
      <c r="D361" t="s">
        <v>387</v>
      </c>
      <c r="E361" t="str">
        <f t="shared" si="17"/>
        <v>Jonathan Doherty20140413</v>
      </c>
      <c r="F361">
        <f>IF(COUNTIF($E$2:E361, E361) = 1, MAX($F$1:F360) + 1, INDEX($F$1:F360, MATCH(E361, $E$1:E360, 0)))</f>
        <v>167</v>
      </c>
      <c r="G361" t="s">
        <v>23</v>
      </c>
      <c r="H361" t="s">
        <v>39</v>
      </c>
      <c r="I361" t="s">
        <v>40</v>
      </c>
      <c r="J361" t="s">
        <v>529</v>
      </c>
      <c r="K361" s="17">
        <v>71.930000000000007</v>
      </c>
      <c r="L361" s="17">
        <v>12</v>
      </c>
      <c r="M361" s="17">
        <v>8.39</v>
      </c>
      <c r="N361" s="17" t="str">
        <f>IF(SalesData[[#This Row],[Profit]]&gt;0,"Profit","Loss")</f>
        <v>Profit</v>
      </c>
    </row>
    <row r="362" spans="1:14" x14ac:dyDescent="0.25">
      <c r="A362" s="1">
        <v>41742</v>
      </c>
      <c r="B362" s="3">
        <f t="shared" si="15"/>
        <v>2014</v>
      </c>
      <c r="C362" s="3">
        <f t="shared" si="16"/>
        <v>4</v>
      </c>
      <c r="D362" t="s">
        <v>530</v>
      </c>
      <c r="E362" t="str">
        <f t="shared" si="17"/>
        <v>Ben Ferrer20140413</v>
      </c>
      <c r="F362">
        <f>IF(COUNTIF($E$2:E362, E362) = 1, MAX($F$1:F361) + 1, INDEX($F$1:F361, MATCH(E362, $E$1:E361, 0)))</f>
        <v>168</v>
      </c>
      <c r="G362" t="s">
        <v>531</v>
      </c>
      <c r="H362" t="s">
        <v>11</v>
      </c>
      <c r="I362" t="s">
        <v>16</v>
      </c>
      <c r="J362" t="s">
        <v>532</v>
      </c>
      <c r="K362" s="17">
        <v>7.83</v>
      </c>
      <c r="L362" s="17">
        <v>3</v>
      </c>
      <c r="M362" s="17">
        <v>3.6</v>
      </c>
      <c r="N362" s="17" t="str">
        <f>IF(SalesData[[#This Row],[Profit]]&gt;0,"Profit","Loss")</f>
        <v>Profit</v>
      </c>
    </row>
    <row r="363" spans="1:14" x14ac:dyDescent="0.25">
      <c r="A363" s="1">
        <v>41744</v>
      </c>
      <c r="B363" s="3">
        <f t="shared" si="15"/>
        <v>2014</v>
      </c>
      <c r="C363" s="3">
        <f t="shared" si="16"/>
        <v>4</v>
      </c>
      <c r="D363" t="s">
        <v>533</v>
      </c>
      <c r="E363" t="str">
        <f t="shared" si="17"/>
        <v>Paul Stevenson20140415</v>
      </c>
      <c r="F363">
        <f>IF(COUNTIF($E$2:E363, E363) = 1, MAX($F$1:F362) + 1, INDEX($F$1:F362, MATCH(E363, $E$1:E362, 0)))</f>
        <v>169</v>
      </c>
      <c r="G363" t="s">
        <v>27</v>
      </c>
      <c r="H363" t="s">
        <v>11</v>
      </c>
      <c r="I363" t="s">
        <v>92</v>
      </c>
      <c r="J363" t="s">
        <v>534</v>
      </c>
      <c r="K363" s="17">
        <v>106.96</v>
      </c>
      <c r="L363" s="17">
        <v>2</v>
      </c>
      <c r="M363" s="17">
        <v>31.02</v>
      </c>
      <c r="N363" s="17" t="str">
        <f>IF(SalesData[[#This Row],[Profit]]&gt;0,"Profit","Loss")</f>
        <v>Profit</v>
      </c>
    </row>
    <row r="364" spans="1:14" x14ac:dyDescent="0.25">
      <c r="A364" s="1">
        <v>41744</v>
      </c>
      <c r="B364" s="3">
        <f t="shared" si="15"/>
        <v>2014</v>
      </c>
      <c r="C364" s="3">
        <f t="shared" si="16"/>
        <v>4</v>
      </c>
      <c r="D364" t="s">
        <v>533</v>
      </c>
      <c r="E364" t="str">
        <f t="shared" si="17"/>
        <v>Paul Stevenson20140415</v>
      </c>
      <c r="F364">
        <f>IF(COUNTIF($E$2:E364, E364) = 1, MAX($F$1:F363) + 1, INDEX($F$1:F363, MATCH(E364, $E$1:E363, 0)))</f>
        <v>169</v>
      </c>
      <c r="G364" t="s">
        <v>27</v>
      </c>
      <c r="H364" t="s">
        <v>34</v>
      </c>
      <c r="I364" t="s">
        <v>47</v>
      </c>
      <c r="J364" t="s">
        <v>535</v>
      </c>
      <c r="K364" s="17">
        <v>187.76</v>
      </c>
      <c r="L364" s="17">
        <v>4</v>
      </c>
      <c r="M364" s="17">
        <v>76.98</v>
      </c>
      <c r="N364" s="17" t="str">
        <f>IF(SalesData[[#This Row],[Profit]]&gt;0,"Profit","Loss")</f>
        <v>Profit</v>
      </c>
    </row>
    <row r="365" spans="1:14" x14ac:dyDescent="0.25">
      <c r="A365" s="1">
        <v>41745</v>
      </c>
      <c r="B365" s="3">
        <f t="shared" si="15"/>
        <v>2014</v>
      </c>
      <c r="C365" s="3">
        <f t="shared" si="16"/>
        <v>4</v>
      </c>
      <c r="D365" t="s">
        <v>536</v>
      </c>
      <c r="E365" t="str">
        <f t="shared" si="17"/>
        <v>Stephanie Phelps20140416</v>
      </c>
      <c r="F365">
        <f>IF(COUNTIF($E$2:E365, E365) = 1, MAX($F$1:F364) + 1, INDEX($F$1:F364, MATCH(E365, $E$1:E364, 0)))</f>
        <v>170</v>
      </c>
      <c r="G365" t="s">
        <v>245</v>
      </c>
      <c r="H365" t="s">
        <v>11</v>
      </c>
      <c r="I365" t="s">
        <v>24</v>
      </c>
      <c r="J365" t="s">
        <v>25</v>
      </c>
      <c r="K365" s="17">
        <v>39.07</v>
      </c>
      <c r="L365" s="17">
        <v>6</v>
      </c>
      <c r="M365" s="17">
        <v>9.77</v>
      </c>
      <c r="N365" s="17" t="str">
        <f>IF(SalesData[[#This Row],[Profit]]&gt;0,"Profit","Loss")</f>
        <v>Profit</v>
      </c>
    </row>
    <row r="366" spans="1:14" x14ac:dyDescent="0.25">
      <c r="A366" s="1">
        <v>41747</v>
      </c>
      <c r="B366" s="3">
        <f t="shared" si="15"/>
        <v>2014</v>
      </c>
      <c r="C366" s="3">
        <f t="shared" si="16"/>
        <v>4</v>
      </c>
      <c r="D366" t="s">
        <v>537</v>
      </c>
      <c r="E366" t="str">
        <f t="shared" si="17"/>
        <v>John Lee20140418</v>
      </c>
      <c r="F366">
        <f>IF(COUNTIF($E$2:E366, E366) = 1, MAX($F$1:F365) + 1, INDEX($F$1:F365, MATCH(E366, $E$1:E365, 0)))</f>
        <v>171</v>
      </c>
      <c r="G366" t="s">
        <v>27</v>
      </c>
      <c r="H366" t="s">
        <v>39</v>
      </c>
      <c r="I366" t="s">
        <v>302</v>
      </c>
      <c r="J366" t="s">
        <v>538</v>
      </c>
      <c r="K366" s="17">
        <v>287.97000000000003</v>
      </c>
      <c r="L366" s="17">
        <v>4</v>
      </c>
      <c r="M366" s="17">
        <v>97.19</v>
      </c>
      <c r="N366" s="17" t="str">
        <f>IF(SalesData[[#This Row],[Profit]]&gt;0,"Profit","Loss")</f>
        <v>Profit</v>
      </c>
    </row>
    <row r="367" spans="1:14" x14ac:dyDescent="0.25">
      <c r="A367" s="1">
        <v>41747</v>
      </c>
      <c r="B367" s="3">
        <f t="shared" si="15"/>
        <v>2014</v>
      </c>
      <c r="C367" s="3">
        <f t="shared" si="16"/>
        <v>4</v>
      </c>
      <c r="D367" t="s">
        <v>537</v>
      </c>
      <c r="E367" t="str">
        <f t="shared" si="17"/>
        <v>John Lee20140418</v>
      </c>
      <c r="F367">
        <f>IF(COUNTIF($E$2:E367, E367) = 1, MAX($F$1:F366) + 1, INDEX($F$1:F366, MATCH(E367, $E$1:E366, 0)))</f>
        <v>171</v>
      </c>
      <c r="G367" t="s">
        <v>27</v>
      </c>
      <c r="H367" t="s">
        <v>11</v>
      </c>
      <c r="I367" t="s">
        <v>24</v>
      </c>
      <c r="J367" t="s">
        <v>103</v>
      </c>
      <c r="K367" s="17">
        <v>13.12</v>
      </c>
      <c r="L367" s="17">
        <v>4</v>
      </c>
      <c r="M367" s="17">
        <v>3.8</v>
      </c>
      <c r="N367" s="17" t="str">
        <f>IF(SalesData[[#This Row],[Profit]]&gt;0,"Profit","Loss")</f>
        <v>Profit</v>
      </c>
    </row>
    <row r="368" spans="1:14" x14ac:dyDescent="0.25">
      <c r="A368" s="1">
        <v>41747</v>
      </c>
      <c r="B368" s="3">
        <f t="shared" si="15"/>
        <v>2014</v>
      </c>
      <c r="C368" s="3">
        <f t="shared" si="16"/>
        <v>4</v>
      </c>
      <c r="D368" t="s">
        <v>537</v>
      </c>
      <c r="E368" t="str">
        <f t="shared" si="17"/>
        <v>John Lee20140418</v>
      </c>
      <c r="F368">
        <f>IF(COUNTIF($E$2:E368, E368) = 1, MAX($F$1:F367) + 1, INDEX($F$1:F367, MATCH(E368, $E$1:E367, 0)))</f>
        <v>171</v>
      </c>
      <c r="G368" t="s">
        <v>27</v>
      </c>
      <c r="H368" t="s">
        <v>11</v>
      </c>
      <c r="I368" t="s">
        <v>24</v>
      </c>
      <c r="J368" t="s">
        <v>539</v>
      </c>
      <c r="K368" s="17">
        <v>10.75</v>
      </c>
      <c r="L368" s="17">
        <v>5</v>
      </c>
      <c r="M368" s="17">
        <v>3.55</v>
      </c>
      <c r="N368" s="17" t="str">
        <f>IF(SalesData[[#This Row],[Profit]]&gt;0,"Profit","Loss")</f>
        <v>Profit</v>
      </c>
    </row>
    <row r="369" spans="1:14" x14ac:dyDescent="0.25">
      <c r="A369" s="1">
        <v>41747</v>
      </c>
      <c r="B369" s="3">
        <f t="shared" si="15"/>
        <v>2014</v>
      </c>
      <c r="C369" s="3">
        <f t="shared" si="16"/>
        <v>4</v>
      </c>
      <c r="D369" t="s">
        <v>537</v>
      </c>
      <c r="E369" t="str">
        <f t="shared" si="17"/>
        <v>John Lee20140418</v>
      </c>
      <c r="F369">
        <f>IF(COUNTIF($E$2:E369, E369) = 1, MAX($F$1:F368) + 1, INDEX($F$1:F368, MATCH(E369, $E$1:E368, 0)))</f>
        <v>171</v>
      </c>
      <c r="G369" t="s">
        <v>27</v>
      </c>
      <c r="H369" t="s">
        <v>11</v>
      </c>
      <c r="I369" t="s">
        <v>43</v>
      </c>
      <c r="J369" t="s">
        <v>540</v>
      </c>
      <c r="K369" s="17">
        <v>11.62</v>
      </c>
      <c r="L369" s="17">
        <v>2</v>
      </c>
      <c r="M369" s="17">
        <v>3.6</v>
      </c>
      <c r="N369" s="17" t="str">
        <f>IF(SalesData[[#This Row],[Profit]]&gt;0,"Profit","Loss")</f>
        <v>Profit</v>
      </c>
    </row>
    <row r="370" spans="1:14" x14ac:dyDescent="0.25">
      <c r="A370" s="1">
        <v>41747</v>
      </c>
      <c r="B370" s="3">
        <f t="shared" si="15"/>
        <v>2014</v>
      </c>
      <c r="C370" s="3">
        <f t="shared" si="16"/>
        <v>4</v>
      </c>
      <c r="D370" t="s">
        <v>405</v>
      </c>
      <c r="E370" t="str">
        <f t="shared" si="17"/>
        <v>Kunst Miller20140418</v>
      </c>
      <c r="F370">
        <f>IF(COUNTIF($E$2:E370, E370) = 1, MAX($F$1:F369) + 1, INDEX($F$1:F369, MATCH(E370, $E$1:E369, 0)))</f>
        <v>172</v>
      </c>
      <c r="G370" t="s">
        <v>10</v>
      </c>
      <c r="H370" t="s">
        <v>11</v>
      </c>
      <c r="I370" t="s">
        <v>24</v>
      </c>
      <c r="J370" t="s">
        <v>541</v>
      </c>
      <c r="K370" s="17">
        <v>2.69</v>
      </c>
      <c r="L370" s="17">
        <v>2</v>
      </c>
      <c r="M370" s="17">
        <v>1.01</v>
      </c>
      <c r="N370" s="17" t="str">
        <f>IF(SalesData[[#This Row],[Profit]]&gt;0,"Profit","Loss")</f>
        <v>Profit</v>
      </c>
    </row>
    <row r="371" spans="1:14" x14ac:dyDescent="0.25">
      <c r="A371" s="1">
        <v>41747</v>
      </c>
      <c r="B371" s="3">
        <f t="shared" si="15"/>
        <v>2014</v>
      </c>
      <c r="C371" s="3">
        <f t="shared" si="16"/>
        <v>4</v>
      </c>
      <c r="D371" t="s">
        <v>405</v>
      </c>
      <c r="E371" t="str">
        <f t="shared" si="17"/>
        <v>Kunst Miller20140418</v>
      </c>
      <c r="F371">
        <f>IF(COUNTIF($E$2:E371, E371) = 1, MAX($F$1:F370) + 1, INDEX($F$1:F370, MATCH(E371, $E$1:E370, 0)))</f>
        <v>172</v>
      </c>
      <c r="G371" t="s">
        <v>10</v>
      </c>
      <c r="H371" t="s">
        <v>34</v>
      </c>
      <c r="I371" t="s">
        <v>35</v>
      </c>
      <c r="J371" t="s">
        <v>542</v>
      </c>
      <c r="K371" s="17">
        <v>317.06</v>
      </c>
      <c r="L371" s="17">
        <v>3</v>
      </c>
      <c r="M371" s="17">
        <v>-18.12</v>
      </c>
      <c r="N371" s="17" t="str">
        <f>IF(SalesData[[#This Row],[Profit]]&gt;0,"Profit","Loss")</f>
        <v>Loss</v>
      </c>
    </row>
    <row r="372" spans="1:14" x14ac:dyDescent="0.25">
      <c r="A372" s="1">
        <v>41747</v>
      </c>
      <c r="B372" s="3">
        <f t="shared" si="15"/>
        <v>2014</v>
      </c>
      <c r="C372" s="3">
        <f t="shared" si="16"/>
        <v>4</v>
      </c>
      <c r="D372" t="s">
        <v>405</v>
      </c>
      <c r="E372" t="str">
        <f t="shared" si="17"/>
        <v>Kunst Miller20140418</v>
      </c>
      <c r="F372">
        <f>IF(COUNTIF($E$2:E372, E372) = 1, MAX($F$1:F371) + 1, INDEX($F$1:F371, MATCH(E372, $E$1:E371, 0)))</f>
        <v>172</v>
      </c>
      <c r="G372" t="s">
        <v>10</v>
      </c>
      <c r="H372" t="s">
        <v>11</v>
      </c>
      <c r="I372" t="s">
        <v>63</v>
      </c>
      <c r="J372" t="s">
        <v>543</v>
      </c>
      <c r="K372" s="17">
        <v>149.35</v>
      </c>
      <c r="L372" s="17">
        <v>3</v>
      </c>
      <c r="M372" s="17">
        <v>50.41</v>
      </c>
      <c r="N372" s="17" t="str">
        <f>IF(SalesData[[#This Row],[Profit]]&gt;0,"Profit","Loss")</f>
        <v>Profit</v>
      </c>
    </row>
    <row r="373" spans="1:14" x14ac:dyDescent="0.25">
      <c r="A373" s="1">
        <v>41747</v>
      </c>
      <c r="B373" s="3">
        <f t="shared" si="15"/>
        <v>2014</v>
      </c>
      <c r="C373" s="3">
        <f t="shared" si="16"/>
        <v>4</v>
      </c>
      <c r="D373" t="s">
        <v>405</v>
      </c>
      <c r="E373" t="str">
        <f t="shared" si="17"/>
        <v>Kunst Miller20140418</v>
      </c>
      <c r="F373">
        <f>IF(COUNTIF($E$2:E373, E373) = 1, MAX($F$1:F372) + 1, INDEX($F$1:F372, MATCH(E373, $E$1:E372, 0)))</f>
        <v>172</v>
      </c>
      <c r="G373" t="s">
        <v>10</v>
      </c>
      <c r="H373" t="s">
        <v>39</v>
      </c>
      <c r="I373" t="s">
        <v>52</v>
      </c>
      <c r="J373" t="s">
        <v>544</v>
      </c>
      <c r="K373" s="17">
        <v>227.98</v>
      </c>
      <c r="L373" s="17">
        <v>3</v>
      </c>
      <c r="M373" s="17">
        <v>28.5</v>
      </c>
      <c r="N373" s="17" t="str">
        <f>IF(SalesData[[#This Row],[Profit]]&gt;0,"Profit","Loss")</f>
        <v>Profit</v>
      </c>
    </row>
    <row r="374" spans="1:14" x14ac:dyDescent="0.25">
      <c r="A374" s="1">
        <v>41748</v>
      </c>
      <c r="B374" s="3">
        <f t="shared" si="15"/>
        <v>2014</v>
      </c>
      <c r="C374" s="3">
        <f t="shared" si="16"/>
        <v>4</v>
      </c>
      <c r="D374" t="s">
        <v>545</v>
      </c>
      <c r="E374" t="str">
        <f t="shared" si="17"/>
        <v>Nicole Fjeld20140419</v>
      </c>
      <c r="F374">
        <f>IF(COUNTIF($E$2:E374, E374) = 1, MAX($F$1:F373) + 1, INDEX($F$1:F373, MATCH(E374, $E$1:E373, 0)))</f>
        <v>173</v>
      </c>
      <c r="G374" t="s">
        <v>27</v>
      </c>
      <c r="H374" t="s">
        <v>34</v>
      </c>
      <c r="I374" t="s">
        <v>47</v>
      </c>
      <c r="J374" t="s">
        <v>546</v>
      </c>
      <c r="K374" s="17">
        <v>76.14</v>
      </c>
      <c r="L374" s="17">
        <v>3</v>
      </c>
      <c r="M374" s="17">
        <v>26.65</v>
      </c>
      <c r="N374" s="17" t="str">
        <f>IF(SalesData[[#This Row],[Profit]]&gt;0,"Profit","Loss")</f>
        <v>Profit</v>
      </c>
    </row>
    <row r="375" spans="1:14" x14ac:dyDescent="0.25">
      <c r="A375" s="1">
        <v>41748</v>
      </c>
      <c r="B375" s="3">
        <f t="shared" si="15"/>
        <v>2014</v>
      </c>
      <c r="C375" s="3">
        <f t="shared" si="16"/>
        <v>4</v>
      </c>
      <c r="D375" t="s">
        <v>547</v>
      </c>
      <c r="E375" t="str">
        <f t="shared" si="17"/>
        <v>Allen Goldenen20140419</v>
      </c>
      <c r="F375">
        <f>IF(COUNTIF($E$2:E375, E375) = 1, MAX($F$1:F374) + 1, INDEX($F$1:F374, MATCH(E375, $E$1:E374, 0)))</f>
        <v>174</v>
      </c>
      <c r="G375" t="s">
        <v>55</v>
      </c>
      <c r="H375" t="s">
        <v>11</v>
      </c>
      <c r="I375" t="s">
        <v>20</v>
      </c>
      <c r="J375" t="s">
        <v>548</v>
      </c>
      <c r="K375" s="17">
        <v>58.05</v>
      </c>
      <c r="L375" s="17">
        <v>3</v>
      </c>
      <c r="M375" s="17">
        <v>26.7</v>
      </c>
      <c r="N375" s="17" t="str">
        <f>IF(SalesData[[#This Row],[Profit]]&gt;0,"Profit","Loss")</f>
        <v>Profit</v>
      </c>
    </row>
    <row r="376" spans="1:14" x14ac:dyDescent="0.25">
      <c r="A376" s="1">
        <v>41748</v>
      </c>
      <c r="B376" s="3">
        <f t="shared" si="15"/>
        <v>2014</v>
      </c>
      <c r="C376" s="3">
        <f t="shared" si="16"/>
        <v>4</v>
      </c>
      <c r="D376" t="s">
        <v>547</v>
      </c>
      <c r="E376" t="str">
        <f t="shared" si="17"/>
        <v>Allen Goldenen20140419</v>
      </c>
      <c r="F376">
        <f>IF(COUNTIF($E$2:E376, E376) = 1, MAX($F$1:F375) + 1, INDEX($F$1:F375, MATCH(E376, $E$1:E375, 0)))</f>
        <v>174</v>
      </c>
      <c r="G376" t="s">
        <v>55</v>
      </c>
      <c r="H376" t="s">
        <v>11</v>
      </c>
      <c r="I376" t="s">
        <v>12</v>
      </c>
      <c r="J376" t="s">
        <v>549</v>
      </c>
      <c r="K376" s="17">
        <v>71.28</v>
      </c>
      <c r="L376" s="17">
        <v>11</v>
      </c>
      <c r="M376" s="17">
        <v>34.21</v>
      </c>
      <c r="N376" s="17" t="str">
        <f>IF(SalesData[[#This Row],[Profit]]&gt;0,"Profit","Loss")</f>
        <v>Profit</v>
      </c>
    </row>
    <row r="377" spans="1:14" x14ac:dyDescent="0.25">
      <c r="A377" s="1">
        <v>41749</v>
      </c>
      <c r="B377" s="3">
        <f t="shared" si="15"/>
        <v>2014</v>
      </c>
      <c r="C377" s="3">
        <f t="shared" si="16"/>
        <v>4</v>
      </c>
      <c r="D377" t="s">
        <v>58</v>
      </c>
      <c r="E377" t="str">
        <f t="shared" si="17"/>
        <v>Seth Vernon20140420</v>
      </c>
      <c r="F377">
        <f>IF(COUNTIF($E$2:E377, E377) = 1, MAX($F$1:F376) + 1, INDEX($F$1:F376, MATCH(E377, $E$1:E376, 0)))</f>
        <v>175</v>
      </c>
      <c r="G377" t="s">
        <v>10</v>
      </c>
      <c r="H377" t="s">
        <v>34</v>
      </c>
      <c r="I377" t="s">
        <v>145</v>
      </c>
      <c r="J377" t="s">
        <v>550</v>
      </c>
      <c r="K377" s="17">
        <v>744.1</v>
      </c>
      <c r="L377" s="17">
        <v>5</v>
      </c>
      <c r="M377" s="17">
        <v>-95.67</v>
      </c>
      <c r="N377" s="17" t="str">
        <f>IF(SalesData[[#This Row],[Profit]]&gt;0,"Profit","Loss")</f>
        <v>Loss</v>
      </c>
    </row>
    <row r="378" spans="1:14" x14ac:dyDescent="0.25">
      <c r="A378" s="1">
        <v>41749</v>
      </c>
      <c r="B378" s="3">
        <f t="shared" si="15"/>
        <v>2014</v>
      </c>
      <c r="C378" s="3">
        <f t="shared" si="16"/>
        <v>4</v>
      </c>
      <c r="D378" t="s">
        <v>58</v>
      </c>
      <c r="E378" t="str">
        <f t="shared" si="17"/>
        <v>Seth Vernon20140420</v>
      </c>
      <c r="F378">
        <f>IF(COUNTIF($E$2:E378, E378) = 1, MAX($F$1:F377) + 1, INDEX($F$1:F377, MATCH(E378, $E$1:E377, 0)))</f>
        <v>175</v>
      </c>
      <c r="G378" t="s">
        <v>10</v>
      </c>
      <c r="H378" t="s">
        <v>11</v>
      </c>
      <c r="I378" t="s">
        <v>18</v>
      </c>
      <c r="J378" t="s">
        <v>551</v>
      </c>
      <c r="K378" s="17">
        <v>44.84</v>
      </c>
      <c r="L378" s="17">
        <v>5</v>
      </c>
      <c r="M378" s="17">
        <v>5.61</v>
      </c>
      <c r="N378" s="17" t="str">
        <f>IF(SalesData[[#This Row],[Profit]]&gt;0,"Profit","Loss")</f>
        <v>Profit</v>
      </c>
    </row>
    <row r="379" spans="1:14" x14ac:dyDescent="0.25">
      <c r="A379" s="1">
        <v>41749</v>
      </c>
      <c r="B379" s="3">
        <f t="shared" si="15"/>
        <v>2014</v>
      </c>
      <c r="C379" s="3">
        <f t="shared" si="16"/>
        <v>4</v>
      </c>
      <c r="D379" t="s">
        <v>58</v>
      </c>
      <c r="E379" t="str">
        <f t="shared" si="17"/>
        <v>Seth Vernon20140420</v>
      </c>
      <c r="F379">
        <f>IF(COUNTIF($E$2:E379, E379) = 1, MAX($F$1:F378) + 1, INDEX($F$1:F378, MATCH(E379, $E$1:E378, 0)))</f>
        <v>175</v>
      </c>
      <c r="G379" t="s">
        <v>10</v>
      </c>
      <c r="H379" t="s">
        <v>34</v>
      </c>
      <c r="I379" t="s">
        <v>145</v>
      </c>
      <c r="J379" t="s">
        <v>504</v>
      </c>
      <c r="K379" s="17">
        <v>401.59</v>
      </c>
      <c r="L379" s="17">
        <v>2</v>
      </c>
      <c r="M379" s="17">
        <v>-131.94999999999999</v>
      </c>
      <c r="N379" s="17" t="str">
        <f>IF(SalesData[[#This Row],[Profit]]&gt;0,"Profit","Loss")</f>
        <v>Loss</v>
      </c>
    </row>
    <row r="380" spans="1:14" x14ac:dyDescent="0.25">
      <c r="A380" s="1">
        <v>41749</v>
      </c>
      <c r="B380" s="3">
        <f t="shared" si="15"/>
        <v>2014</v>
      </c>
      <c r="C380" s="3">
        <f t="shared" si="16"/>
        <v>4</v>
      </c>
      <c r="D380" t="s">
        <v>552</v>
      </c>
      <c r="E380" t="str">
        <f t="shared" si="17"/>
        <v>Benjamin Patterson20140420</v>
      </c>
      <c r="F380">
        <f>IF(COUNTIF($E$2:E380, E380) = 1, MAX($F$1:F379) + 1, INDEX($F$1:F379, MATCH(E380, $E$1:E379, 0)))</f>
        <v>176</v>
      </c>
      <c r="G380" t="s">
        <v>27</v>
      </c>
      <c r="H380" t="s">
        <v>34</v>
      </c>
      <c r="I380" t="s">
        <v>47</v>
      </c>
      <c r="J380" t="s">
        <v>553</v>
      </c>
      <c r="K380" s="17">
        <v>59.92</v>
      </c>
      <c r="L380" s="17">
        <v>4</v>
      </c>
      <c r="M380" s="17">
        <v>27.56</v>
      </c>
      <c r="N380" s="17" t="str">
        <f>IF(SalesData[[#This Row],[Profit]]&gt;0,"Profit","Loss")</f>
        <v>Profit</v>
      </c>
    </row>
    <row r="381" spans="1:14" x14ac:dyDescent="0.25">
      <c r="A381" s="1">
        <v>41750</v>
      </c>
      <c r="B381" s="3">
        <f t="shared" si="15"/>
        <v>2014</v>
      </c>
      <c r="C381" s="3">
        <f t="shared" si="16"/>
        <v>4</v>
      </c>
      <c r="D381" t="s">
        <v>554</v>
      </c>
      <c r="E381" t="str">
        <f t="shared" si="17"/>
        <v>Allen Armold20140421</v>
      </c>
      <c r="F381">
        <f>IF(COUNTIF($E$2:E381, E381) = 1, MAX($F$1:F380) + 1, INDEX($F$1:F380, MATCH(E381, $E$1:E380, 0)))</f>
        <v>177</v>
      </c>
      <c r="G381" t="s">
        <v>27</v>
      </c>
      <c r="H381" t="s">
        <v>11</v>
      </c>
      <c r="I381" t="s">
        <v>20</v>
      </c>
      <c r="J381" t="s">
        <v>555</v>
      </c>
      <c r="K381" s="17">
        <v>16.52</v>
      </c>
      <c r="L381" s="17">
        <v>5</v>
      </c>
      <c r="M381" s="17">
        <v>5.58</v>
      </c>
      <c r="N381" s="17" t="str">
        <f>IF(SalesData[[#This Row],[Profit]]&gt;0,"Profit","Loss")</f>
        <v>Profit</v>
      </c>
    </row>
    <row r="382" spans="1:14" x14ac:dyDescent="0.25">
      <c r="A382" s="1">
        <v>41750</v>
      </c>
      <c r="B382" s="3">
        <f t="shared" si="15"/>
        <v>2014</v>
      </c>
      <c r="C382" s="3">
        <f t="shared" si="16"/>
        <v>4</v>
      </c>
      <c r="D382" t="s">
        <v>556</v>
      </c>
      <c r="E382" t="str">
        <f t="shared" si="17"/>
        <v>Dorothy Badders20140421</v>
      </c>
      <c r="F382">
        <f>IF(COUNTIF($E$2:E382, E382) = 1, MAX($F$1:F381) + 1, INDEX($F$1:F381, MATCH(E382, $E$1:E381, 0)))</f>
        <v>178</v>
      </c>
      <c r="G382" t="s">
        <v>33</v>
      </c>
      <c r="H382" t="s">
        <v>11</v>
      </c>
      <c r="I382" t="s">
        <v>18</v>
      </c>
      <c r="J382" t="s">
        <v>557</v>
      </c>
      <c r="K382" s="17">
        <v>828.84</v>
      </c>
      <c r="L382" s="17">
        <v>6</v>
      </c>
      <c r="M382" s="17">
        <v>0</v>
      </c>
      <c r="N382" s="17" t="str">
        <f>IF(SalesData[[#This Row],[Profit]]&gt;0,"Profit","Loss")</f>
        <v>Loss</v>
      </c>
    </row>
    <row r="383" spans="1:14" x14ac:dyDescent="0.25">
      <c r="A383" s="1">
        <v>41751</v>
      </c>
      <c r="B383" s="3">
        <f t="shared" si="15"/>
        <v>2014</v>
      </c>
      <c r="C383" s="3">
        <f t="shared" si="16"/>
        <v>4</v>
      </c>
      <c r="D383" t="s">
        <v>558</v>
      </c>
      <c r="E383" t="str">
        <f t="shared" si="17"/>
        <v>Aaron Hawkins20140422</v>
      </c>
      <c r="F383">
        <f>IF(COUNTIF($E$2:E383, E383) = 1, MAX($F$1:F382) + 1, INDEX($F$1:F382, MATCH(E383, $E$1:E382, 0)))</f>
        <v>179</v>
      </c>
      <c r="G383" t="s">
        <v>149</v>
      </c>
      <c r="H383" t="s">
        <v>11</v>
      </c>
      <c r="I383" t="s">
        <v>63</v>
      </c>
      <c r="J383" t="s">
        <v>64</v>
      </c>
      <c r="K383" s="17">
        <v>247.84</v>
      </c>
      <c r="L383" s="17">
        <v>8</v>
      </c>
      <c r="M383" s="17">
        <v>121.44</v>
      </c>
      <c r="N383" s="17" t="str">
        <f>IF(SalesData[[#This Row],[Profit]]&gt;0,"Profit","Loss")</f>
        <v>Profit</v>
      </c>
    </row>
    <row r="384" spans="1:14" x14ac:dyDescent="0.25">
      <c r="A384" s="1">
        <v>41751</v>
      </c>
      <c r="B384" s="3">
        <f t="shared" si="15"/>
        <v>2014</v>
      </c>
      <c r="C384" s="3">
        <f t="shared" si="16"/>
        <v>4</v>
      </c>
      <c r="D384" t="s">
        <v>558</v>
      </c>
      <c r="E384" t="str">
        <f t="shared" si="17"/>
        <v>Aaron Hawkins20140422</v>
      </c>
      <c r="F384">
        <f>IF(COUNTIF($E$2:E384, E384) = 1, MAX($F$1:F383) + 1, INDEX($F$1:F383, MATCH(E384, $E$1:E383, 0)))</f>
        <v>179</v>
      </c>
      <c r="G384" t="s">
        <v>149</v>
      </c>
      <c r="H384" t="s">
        <v>11</v>
      </c>
      <c r="I384" t="s">
        <v>20</v>
      </c>
      <c r="J384" t="s">
        <v>559</v>
      </c>
      <c r="K384" s="17">
        <v>9.91</v>
      </c>
      <c r="L384" s="17">
        <v>3</v>
      </c>
      <c r="M384" s="17">
        <v>3.35</v>
      </c>
      <c r="N384" s="17" t="str">
        <f>IF(SalesData[[#This Row],[Profit]]&gt;0,"Profit","Loss")</f>
        <v>Profit</v>
      </c>
    </row>
    <row r="385" spans="1:14" x14ac:dyDescent="0.25">
      <c r="A385" s="1">
        <v>41752</v>
      </c>
      <c r="B385" s="3">
        <f t="shared" si="15"/>
        <v>2014</v>
      </c>
      <c r="C385" s="3">
        <f t="shared" si="16"/>
        <v>4</v>
      </c>
      <c r="D385" t="s">
        <v>560</v>
      </c>
      <c r="E385" t="str">
        <f t="shared" si="17"/>
        <v>Theresa Swint20140423</v>
      </c>
      <c r="F385">
        <f>IF(COUNTIF($E$2:E385, E385) = 1, MAX($F$1:F384) + 1, INDEX($F$1:F384, MATCH(E385, $E$1:E384, 0)))</f>
        <v>180</v>
      </c>
      <c r="G385" t="s">
        <v>23</v>
      </c>
      <c r="H385" t="s">
        <v>11</v>
      </c>
      <c r="I385" t="s">
        <v>20</v>
      </c>
      <c r="J385" t="s">
        <v>561</v>
      </c>
      <c r="K385" s="17">
        <v>2.5</v>
      </c>
      <c r="L385" s="17">
        <v>3</v>
      </c>
      <c r="M385" s="17">
        <v>-1.75</v>
      </c>
      <c r="N385" s="17" t="str">
        <f>IF(SalesData[[#This Row],[Profit]]&gt;0,"Profit","Loss")</f>
        <v>Loss</v>
      </c>
    </row>
    <row r="386" spans="1:14" x14ac:dyDescent="0.25">
      <c r="A386" s="1">
        <v>41752</v>
      </c>
      <c r="B386" s="3">
        <f t="shared" ref="B386:B449" si="18">YEAR(A386)</f>
        <v>2014</v>
      </c>
      <c r="C386" s="3">
        <f t="shared" ref="C386:C449" si="19">MONTH(A386)</f>
        <v>4</v>
      </c>
      <c r="D386" t="s">
        <v>562</v>
      </c>
      <c r="E386" t="str">
        <f t="shared" ref="E386:E449" si="20">D386 &amp; TEXT(A386, "yyyymmdd")</f>
        <v>Laurel Beltran20140423</v>
      </c>
      <c r="F386">
        <f>IF(COUNTIF($E$2:E386, E386) = 1, MAX($F$1:F385) + 1, INDEX($F$1:F385, MATCH(E386, $E$1:E385, 0)))</f>
        <v>181</v>
      </c>
      <c r="G386" t="s">
        <v>78</v>
      </c>
      <c r="H386" t="s">
        <v>34</v>
      </c>
      <c r="I386" t="s">
        <v>35</v>
      </c>
      <c r="J386" t="s">
        <v>430</v>
      </c>
      <c r="K386" s="17">
        <v>281.37</v>
      </c>
      <c r="L386" s="17">
        <v>2</v>
      </c>
      <c r="M386" s="17">
        <v>-12.06</v>
      </c>
      <c r="N386" s="17" t="str">
        <f>IF(SalesData[[#This Row],[Profit]]&gt;0,"Profit","Loss")</f>
        <v>Loss</v>
      </c>
    </row>
    <row r="387" spans="1:14" x14ac:dyDescent="0.25">
      <c r="A387" s="1">
        <v>41752</v>
      </c>
      <c r="B387" s="3">
        <f t="shared" si="18"/>
        <v>2014</v>
      </c>
      <c r="C387" s="3">
        <f t="shared" si="19"/>
        <v>4</v>
      </c>
      <c r="D387" t="s">
        <v>562</v>
      </c>
      <c r="E387" t="str">
        <f t="shared" si="20"/>
        <v>Laurel Beltran20140423</v>
      </c>
      <c r="F387">
        <f>IF(COUNTIF($E$2:E387, E387) = 1, MAX($F$1:F386) + 1, INDEX($F$1:F386, MATCH(E387, $E$1:E386, 0)))</f>
        <v>181</v>
      </c>
      <c r="G387" t="s">
        <v>78</v>
      </c>
      <c r="H387" t="s">
        <v>11</v>
      </c>
      <c r="I387" t="s">
        <v>20</v>
      </c>
      <c r="J387" t="s">
        <v>436</v>
      </c>
      <c r="K387" s="17">
        <v>7.49</v>
      </c>
      <c r="L387" s="17">
        <v>8</v>
      </c>
      <c r="M387" s="17">
        <v>-5.24</v>
      </c>
      <c r="N387" s="17" t="str">
        <f>IF(SalesData[[#This Row],[Profit]]&gt;0,"Profit","Loss")</f>
        <v>Loss</v>
      </c>
    </row>
    <row r="388" spans="1:14" x14ac:dyDescent="0.25">
      <c r="A388" s="1">
        <v>41752</v>
      </c>
      <c r="B388" s="3">
        <f t="shared" si="18"/>
        <v>2014</v>
      </c>
      <c r="C388" s="3">
        <f t="shared" si="19"/>
        <v>4</v>
      </c>
      <c r="D388" t="s">
        <v>562</v>
      </c>
      <c r="E388" t="str">
        <f t="shared" si="20"/>
        <v>Laurel Beltran20140423</v>
      </c>
      <c r="F388">
        <f>IF(COUNTIF($E$2:E388, E388) = 1, MAX($F$1:F387) + 1, INDEX($F$1:F387, MATCH(E388, $E$1:E387, 0)))</f>
        <v>181</v>
      </c>
      <c r="G388" t="s">
        <v>78</v>
      </c>
      <c r="H388" t="s">
        <v>34</v>
      </c>
      <c r="I388" t="s">
        <v>47</v>
      </c>
      <c r="J388" t="s">
        <v>563</v>
      </c>
      <c r="K388" s="17">
        <v>22.34</v>
      </c>
      <c r="L388" s="17">
        <v>4</v>
      </c>
      <c r="M388" s="17">
        <v>7.82</v>
      </c>
      <c r="N388" s="17" t="str">
        <f>IF(SalesData[[#This Row],[Profit]]&gt;0,"Profit","Loss")</f>
        <v>Profit</v>
      </c>
    </row>
    <row r="389" spans="1:14" x14ac:dyDescent="0.25">
      <c r="A389" s="1">
        <v>41752</v>
      </c>
      <c r="B389" s="3">
        <f t="shared" si="18"/>
        <v>2014</v>
      </c>
      <c r="C389" s="3">
        <f t="shared" si="19"/>
        <v>4</v>
      </c>
      <c r="D389" t="s">
        <v>180</v>
      </c>
      <c r="E389" t="str">
        <f t="shared" si="20"/>
        <v>Nathan Mautz20140423</v>
      </c>
      <c r="F389">
        <f>IF(COUNTIF($E$2:E389, E389) = 1, MAX($F$1:F388) + 1, INDEX($F$1:F388, MATCH(E389, $E$1:E388, 0)))</f>
        <v>182</v>
      </c>
      <c r="G389" t="s">
        <v>27</v>
      </c>
      <c r="H389" t="s">
        <v>11</v>
      </c>
      <c r="I389" t="s">
        <v>12</v>
      </c>
      <c r="J389" t="s">
        <v>264</v>
      </c>
      <c r="K389" s="17">
        <v>48.91</v>
      </c>
      <c r="L389" s="17">
        <v>1</v>
      </c>
      <c r="M389" s="17">
        <v>22.99</v>
      </c>
      <c r="N389" s="17" t="str">
        <f>IF(SalesData[[#This Row],[Profit]]&gt;0,"Profit","Loss")</f>
        <v>Profit</v>
      </c>
    </row>
    <row r="390" spans="1:14" x14ac:dyDescent="0.25">
      <c r="A390" s="1">
        <v>41754</v>
      </c>
      <c r="B390" s="3">
        <f t="shared" si="18"/>
        <v>2014</v>
      </c>
      <c r="C390" s="3">
        <f t="shared" si="19"/>
        <v>4</v>
      </c>
      <c r="D390" t="s">
        <v>564</v>
      </c>
      <c r="E390" t="str">
        <f t="shared" si="20"/>
        <v>Dianna Arnett20140425</v>
      </c>
      <c r="F390">
        <f>IF(COUNTIF($E$2:E390, E390) = 1, MAX($F$1:F389) + 1, INDEX($F$1:F389, MATCH(E390, $E$1:E389, 0)))</f>
        <v>183</v>
      </c>
      <c r="G390" t="s">
        <v>10</v>
      </c>
      <c r="H390" t="s">
        <v>11</v>
      </c>
      <c r="I390" t="s">
        <v>12</v>
      </c>
      <c r="J390" t="s">
        <v>565</v>
      </c>
      <c r="K390" s="17">
        <v>10.37</v>
      </c>
      <c r="L390" s="17">
        <v>2</v>
      </c>
      <c r="M390" s="17">
        <v>3.63</v>
      </c>
      <c r="N390" s="17" t="str">
        <f>IF(SalesData[[#This Row],[Profit]]&gt;0,"Profit","Loss")</f>
        <v>Profit</v>
      </c>
    </row>
    <row r="391" spans="1:14" x14ac:dyDescent="0.25">
      <c r="A391" s="1">
        <v>41754</v>
      </c>
      <c r="B391" s="3">
        <f t="shared" si="18"/>
        <v>2014</v>
      </c>
      <c r="C391" s="3">
        <f t="shared" si="19"/>
        <v>4</v>
      </c>
      <c r="D391" t="s">
        <v>564</v>
      </c>
      <c r="E391" t="str">
        <f t="shared" si="20"/>
        <v>Dianna Arnett20140425</v>
      </c>
      <c r="F391">
        <f>IF(COUNTIF($E$2:E391, E391) = 1, MAX($F$1:F390) + 1, INDEX($F$1:F390, MATCH(E391, $E$1:E390, 0)))</f>
        <v>183</v>
      </c>
      <c r="G391" t="s">
        <v>10</v>
      </c>
      <c r="H391" t="s">
        <v>11</v>
      </c>
      <c r="I391" t="s">
        <v>24</v>
      </c>
      <c r="J391" t="s">
        <v>566</v>
      </c>
      <c r="K391" s="17">
        <v>6.24</v>
      </c>
      <c r="L391" s="17">
        <v>3</v>
      </c>
      <c r="M391" s="17">
        <v>0.55000000000000004</v>
      </c>
      <c r="N391" s="17" t="str">
        <f>IF(SalesData[[#This Row],[Profit]]&gt;0,"Profit","Loss")</f>
        <v>Profit</v>
      </c>
    </row>
    <row r="392" spans="1:14" x14ac:dyDescent="0.25">
      <c r="A392" s="1">
        <v>41754</v>
      </c>
      <c r="B392" s="3">
        <f t="shared" si="18"/>
        <v>2014</v>
      </c>
      <c r="C392" s="3">
        <f t="shared" si="19"/>
        <v>4</v>
      </c>
      <c r="D392" t="s">
        <v>567</v>
      </c>
      <c r="E392" t="str">
        <f t="shared" si="20"/>
        <v>Lena Creighton20140425</v>
      </c>
      <c r="F392">
        <f>IF(COUNTIF($E$2:E392, E392) = 1, MAX($F$1:F391) + 1, INDEX($F$1:F391, MATCH(E392, $E$1:E391, 0)))</f>
        <v>184</v>
      </c>
      <c r="G392" t="s">
        <v>245</v>
      </c>
      <c r="H392" t="s">
        <v>39</v>
      </c>
      <c r="I392" t="s">
        <v>40</v>
      </c>
      <c r="J392" t="s">
        <v>568</v>
      </c>
      <c r="K392" s="17">
        <v>302.38</v>
      </c>
      <c r="L392" s="17">
        <v>3</v>
      </c>
      <c r="M392" s="17">
        <v>37.799999999999997</v>
      </c>
      <c r="N392" s="17" t="str">
        <f>IF(SalesData[[#This Row],[Profit]]&gt;0,"Profit","Loss")</f>
        <v>Profit</v>
      </c>
    </row>
    <row r="393" spans="1:14" x14ac:dyDescent="0.25">
      <c r="A393" s="1">
        <v>41754</v>
      </c>
      <c r="B393" s="3">
        <f t="shared" si="18"/>
        <v>2014</v>
      </c>
      <c r="C393" s="3">
        <f t="shared" si="19"/>
        <v>4</v>
      </c>
      <c r="D393" t="s">
        <v>569</v>
      </c>
      <c r="E393" t="str">
        <f t="shared" si="20"/>
        <v>Beth Thompson20140425</v>
      </c>
      <c r="F393">
        <f>IF(COUNTIF($E$2:E393, E393) = 1, MAX($F$1:F392) + 1, INDEX($F$1:F392, MATCH(E393, $E$1:E392, 0)))</f>
        <v>185</v>
      </c>
      <c r="G393" t="s">
        <v>27</v>
      </c>
      <c r="H393" t="s">
        <v>34</v>
      </c>
      <c r="I393" t="s">
        <v>47</v>
      </c>
      <c r="J393" t="s">
        <v>570</v>
      </c>
      <c r="K393" s="17">
        <v>303.25</v>
      </c>
      <c r="L393" s="17">
        <v>5</v>
      </c>
      <c r="M393" s="17">
        <v>63.68</v>
      </c>
      <c r="N393" s="17" t="str">
        <f>IF(SalesData[[#This Row],[Profit]]&gt;0,"Profit","Loss")</f>
        <v>Profit</v>
      </c>
    </row>
    <row r="394" spans="1:14" x14ac:dyDescent="0.25">
      <c r="A394" s="1">
        <v>41754</v>
      </c>
      <c r="B394" s="3">
        <f t="shared" si="18"/>
        <v>2014</v>
      </c>
      <c r="C394" s="3">
        <f t="shared" si="19"/>
        <v>4</v>
      </c>
      <c r="D394" t="s">
        <v>569</v>
      </c>
      <c r="E394" t="str">
        <f t="shared" si="20"/>
        <v>Beth Thompson20140425</v>
      </c>
      <c r="F394">
        <f>IF(COUNTIF($E$2:E394, E394) = 1, MAX($F$1:F393) + 1, INDEX($F$1:F393, MATCH(E394, $E$1:E393, 0)))</f>
        <v>185</v>
      </c>
      <c r="G394" t="s">
        <v>27</v>
      </c>
      <c r="H394" t="s">
        <v>11</v>
      </c>
      <c r="I394" t="s">
        <v>92</v>
      </c>
      <c r="J394" t="s">
        <v>571</v>
      </c>
      <c r="K394" s="17">
        <v>270.72000000000003</v>
      </c>
      <c r="L394" s="17">
        <v>3</v>
      </c>
      <c r="M394" s="17">
        <v>78.510000000000005</v>
      </c>
      <c r="N394" s="17" t="str">
        <f>IF(SalesData[[#This Row],[Profit]]&gt;0,"Profit","Loss")</f>
        <v>Profit</v>
      </c>
    </row>
    <row r="395" spans="1:14" x14ac:dyDescent="0.25">
      <c r="A395" s="1">
        <v>41754</v>
      </c>
      <c r="B395" s="3">
        <f t="shared" si="18"/>
        <v>2014</v>
      </c>
      <c r="C395" s="3">
        <f t="shared" si="19"/>
        <v>4</v>
      </c>
      <c r="D395" t="s">
        <v>569</v>
      </c>
      <c r="E395" t="str">
        <f t="shared" si="20"/>
        <v>Beth Thompson20140425</v>
      </c>
      <c r="F395">
        <f>IF(COUNTIF($E$2:E395, E395) = 1, MAX($F$1:F394) + 1, INDEX($F$1:F394, MATCH(E395, $E$1:E394, 0)))</f>
        <v>185</v>
      </c>
      <c r="G395" t="s">
        <v>27</v>
      </c>
      <c r="H395" t="s">
        <v>34</v>
      </c>
      <c r="I395" t="s">
        <v>35</v>
      </c>
      <c r="J395" t="s">
        <v>572</v>
      </c>
      <c r="K395" s="17">
        <v>1487.04</v>
      </c>
      <c r="L395" s="17">
        <v>5</v>
      </c>
      <c r="M395" s="17">
        <v>148.69999999999999</v>
      </c>
      <c r="N395" s="17" t="str">
        <f>IF(SalesData[[#This Row],[Profit]]&gt;0,"Profit","Loss")</f>
        <v>Profit</v>
      </c>
    </row>
    <row r="396" spans="1:14" x14ac:dyDescent="0.25">
      <c r="A396" s="1">
        <v>41755</v>
      </c>
      <c r="B396" s="3">
        <f t="shared" si="18"/>
        <v>2014</v>
      </c>
      <c r="C396" s="3">
        <f t="shared" si="19"/>
        <v>4</v>
      </c>
      <c r="D396" t="s">
        <v>573</v>
      </c>
      <c r="E396" t="str">
        <f t="shared" si="20"/>
        <v>Aleksandra Gannaway20140426</v>
      </c>
      <c r="F396">
        <f>IF(COUNTIF($E$2:E396, E396) = 1, MAX($F$1:F395) + 1, INDEX($F$1:F395, MATCH(E396, $E$1:E395, 0)))</f>
        <v>186</v>
      </c>
      <c r="G396" t="s">
        <v>27</v>
      </c>
      <c r="H396" t="s">
        <v>34</v>
      </c>
      <c r="I396" t="s">
        <v>35</v>
      </c>
      <c r="J396" t="s">
        <v>574</v>
      </c>
      <c r="K396" s="17">
        <v>230.28</v>
      </c>
      <c r="L396" s="17">
        <v>3</v>
      </c>
      <c r="M396" s="17">
        <v>23.03</v>
      </c>
      <c r="N396" s="17" t="str">
        <f>IF(SalesData[[#This Row],[Profit]]&gt;0,"Profit","Loss")</f>
        <v>Profit</v>
      </c>
    </row>
    <row r="397" spans="1:14" x14ac:dyDescent="0.25">
      <c r="A397" s="1">
        <v>41755</v>
      </c>
      <c r="B397" s="3">
        <f t="shared" si="18"/>
        <v>2014</v>
      </c>
      <c r="C397" s="3">
        <f t="shared" si="19"/>
        <v>4</v>
      </c>
      <c r="D397" t="s">
        <v>573</v>
      </c>
      <c r="E397" t="str">
        <f t="shared" si="20"/>
        <v>Aleksandra Gannaway20140426</v>
      </c>
      <c r="F397">
        <f>IF(COUNTIF($E$2:E397, E397) = 1, MAX($F$1:F396) + 1, INDEX($F$1:F396, MATCH(E397, $E$1:E396, 0)))</f>
        <v>186</v>
      </c>
      <c r="G397" t="s">
        <v>27</v>
      </c>
      <c r="H397" t="s">
        <v>11</v>
      </c>
      <c r="I397" t="s">
        <v>20</v>
      </c>
      <c r="J397" t="s">
        <v>575</v>
      </c>
      <c r="K397" s="17">
        <v>18.29</v>
      </c>
      <c r="L397" s="17">
        <v>6</v>
      </c>
      <c r="M397" s="17">
        <v>5.72</v>
      </c>
      <c r="N397" s="17" t="str">
        <f>IF(SalesData[[#This Row],[Profit]]&gt;0,"Profit","Loss")</f>
        <v>Profit</v>
      </c>
    </row>
    <row r="398" spans="1:14" x14ac:dyDescent="0.25">
      <c r="A398" s="1">
        <v>41755</v>
      </c>
      <c r="B398" s="3">
        <f t="shared" si="18"/>
        <v>2014</v>
      </c>
      <c r="C398" s="3">
        <f t="shared" si="19"/>
        <v>4</v>
      </c>
      <c r="D398" t="s">
        <v>576</v>
      </c>
      <c r="E398" t="str">
        <f t="shared" si="20"/>
        <v>Marc Harrigan20140426</v>
      </c>
      <c r="F398">
        <f>IF(COUNTIF($E$2:E398, E398) = 1, MAX($F$1:F397) + 1, INDEX($F$1:F397, MATCH(E398, $E$1:E397, 0)))</f>
        <v>187</v>
      </c>
      <c r="G398" t="s">
        <v>27</v>
      </c>
      <c r="H398" t="s">
        <v>11</v>
      </c>
      <c r="I398" t="s">
        <v>24</v>
      </c>
      <c r="J398" t="s">
        <v>577</v>
      </c>
      <c r="K398" s="17">
        <v>21.4</v>
      </c>
      <c r="L398" s="17">
        <v>5</v>
      </c>
      <c r="M398" s="17">
        <v>6.21</v>
      </c>
      <c r="N398" s="17" t="str">
        <f>IF(SalesData[[#This Row],[Profit]]&gt;0,"Profit","Loss")</f>
        <v>Profit</v>
      </c>
    </row>
    <row r="399" spans="1:14" x14ac:dyDescent="0.25">
      <c r="A399" s="1">
        <v>41755</v>
      </c>
      <c r="B399" s="3">
        <f t="shared" si="18"/>
        <v>2014</v>
      </c>
      <c r="C399" s="3">
        <f t="shared" si="19"/>
        <v>4</v>
      </c>
      <c r="D399" t="s">
        <v>576</v>
      </c>
      <c r="E399" t="str">
        <f t="shared" si="20"/>
        <v>Marc Harrigan20140426</v>
      </c>
      <c r="F399">
        <f>IF(COUNTIF($E$2:E399, E399) = 1, MAX($F$1:F398) + 1, INDEX($F$1:F398, MATCH(E399, $E$1:E398, 0)))</f>
        <v>187</v>
      </c>
      <c r="G399" t="s">
        <v>27</v>
      </c>
      <c r="H399" t="s">
        <v>11</v>
      </c>
      <c r="I399" t="s">
        <v>16</v>
      </c>
      <c r="J399" t="s">
        <v>250</v>
      </c>
      <c r="K399" s="17">
        <v>12.6</v>
      </c>
      <c r="L399" s="17">
        <v>2</v>
      </c>
      <c r="M399" s="17">
        <v>5.8</v>
      </c>
      <c r="N399" s="17" t="str">
        <f>IF(SalesData[[#This Row],[Profit]]&gt;0,"Profit","Loss")</f>
        <v>Profit</v>
      </c>
    </row>
    <row r="400" spans="1:14" x14ac:dyDescent="0.25">
      <c r="A400" s="1">
        <v>41757</v>
      </c>
      <c r="B400" s="3">
        <f t="shared" si="18"/>
        <v>2014</v>
      </c>
      <c r="C400" s="3">
        <f t="shared" si="19"/>
        <v>4</v>
      </c>
      <c r="D400" t="s">
        <v>578</v>
      </c>
      <c r="E400" t="str">
        <f t="shared" si="20"/>
        <v>Muhammed Yedwab20140428</v>
      </c>
      <c r="F400">
        <f>IF(COUNTIF($E$2:E400, E400) = 1, MAX($F$1:F399) + 1, INDEX($F$1:F399, MATCH(E400, $E$1:E399, 0)))</f>
        <v>188</v>
      </c>
      <c r="G400" t="s">
        <v>531</v>
      </c>
      <c r="H400" t="s">
        <v>11</v>
      </c>
      <c r="I400" t="s">
        <v>20</v>
      </c>
      <c r="J400" t="s">
        <v>579</v>
      </c>
      <c r="K400" s="17">
        <v>20.86</v>
      </c>
      <c r="L400" s="17">
        <v>2</v>
      </c>
      <c r="M400" s="17">
        <v>9.39</v>
      </c>
      <c r="N400" s="17" t="str">
        <f>IF(SalesData[[#This Row],[Profit]]&gt;0,"Profit","Loss")</f>
        <v>Profit</v>
      </c>
    </row>
    <row r="401" spans="1:14" x14ac:dyDescent="0.25">
      <c r="A401" s="1">
        <v>41757</v>
      </c>
      <c r="B401" s="3">
        <f t="shared" si="18"/>
        <v>2014</v>
      </c>
      <c r="C401" s="3">
        <f t="shared" si="19"/>
        <v>4</v>
      </c>
      <c r="D401" t="s">
        <v>578</v>
      </c>
      <c r="E401" t="str">
        <f t="shared" si="20"/>
        <v>Muhammed Yedwab20140428</v>
      </c>
      <c r="F401">
        <f>IF(COUNTIF($E$2:E401, E401) = 1, MAX($F$1:F400) + 1, INDEX($F$1:F400, MATCH(E401, $E$1:E400, 0)))</f>
        <v>188</v>
      </c>
      <c r="G401" t="s">
        <v>531</v>
      </c>
      <c r="H401" t="s">
        <v>11</v>
      </c>
      <c r="I401" t="s">
        <v>18</v>
      </c>
      <c r="J401" t="s">
        <v>580</v>
      </c>
      <c r="K401" s="17">
        <v>497.61</v>
      </c>
      <c r="L401" s="17">
        <v>9</v>
      </c>
      <c r="M401" s="17">
        <v>129.38</v>
      </c>
      <c r="N401" s="17" t="str">
        <f>IF(SalesData[[#This Row],[Profit]]&gt;0,"Profit","Loss")</f>
        <v>Profit</v>
      </c>
    </row>
    <row r="402" spans="1:14" x14ac:dyDescent="0.25">
      <c r="A402" s="1">
        <v>41757</v>
      </c>
      <c r="B402" s="3">
        <f t="shared" si="18"/>
        <v>2014</v>
      </c>
      <c r="C402" s="3">
        <f t="shared" si="19"/>
        <v>4</v>
      </c>
      <c r="D402" t="s">
        <v>578</v>
      </c>
      <c r="E402" t="str">
        <f t="shared" si="20"/>
        <v>Muhammed Yedwab20140428</v>
      </c>
      <c r="F402">
        <f>IF(COUNTIF($E$2:E402, E402) = 1, MAX($F$1:F401) + 1, INDEX($F$1:F401, MATCH(E402, $E$1:E401, 0)))</f>
        <v>188</v>
      </c>
      <c r="G402" t="s">
        <v>531</v>
      </c>
      <c r="H402" t="s">
        <v>11</v>
      </c>
      <c r="I402" t="s">
        <v>24</v>
      </c>
      <c r="J402" t="s">
        <v>581</v>
      </c>
      <c r="K402" s="17">
        <v>5.34</v>
      </c>
      <c r="L402" s="17">
        <v>2</v>
      </c>
      <c r="M402" s="17">
        <v>1.5</v>
      </c>
      <c r="N402" s="17" t="str">
        <f>IF(SalesData[[#This Row],[Profit]]&gt;0,"Profit","Loss")</f>
        <v>Profit</v>
      </c>
    </row>
    <row r="403" spans="1:14" x14ac:dyDescent="0.25">
      <c r="A403" s="1">
        <v>41757</v>
      </c>
      <c r="B403" s="3">
        <f t="shared" si="18"/>
        <v>2014</v>
      </c>
      <c r="C403" s="3">
        <f t="shared" si="19"/>
        <v>4</v>
      </c>
      <c r="D403" t="s">
        <v>578</v>
      </c>
      <c r="E403" t="str">
        <f t="shared" si="20"/>
        <v>Muhammed Yedwab20140428</v>
      </c>
      <c r="F403">
        <f>IF(COUNTIF($E$2:E403, E403) = 1, MAX($F$1:F402) + 1, INDEX($F$1:F402, MATCH(E403, $E$1:E402, 0)))</f>
        <v>188</v>
      </c>
      <c r="G403" t="s">
        <v>531</v>
      </c>
      <c r="H403" t="s">
        <v>11</v>
      </c>
      <c r="I403" t="s">
        <v>16</v>
      </c>
      <c r="J403" t="s">
        <v>582</v>
      </c>
      <c r="K403" s="17">
        <v>3.15</v>
      </c>
      <c r="L403" s="17">
        <v>1</v>
      </c>
      <c r="M403" s="17">
        <v>1.51</v>
      </c>
      <c r="N403" s="17" t="str">
        <f>IF(SalesData[[#This Row],[Profit]]&gt;0,"Profit","Loss")</f>
        <v>Profit</v>
      </c>
    </row>
    <row r="404" spans="1:14" x14ac:dyDescent="0.25">
      <c r="A404" s="1">
        <v>41757</v>
      </c>
      <c r="B404" s="3">
        <f t="shared" si="18"/>
        <v>2014</v>
      </c>
      <c r="C404" s="3">
        <f t="shared" si="19"/>
        <v>4</v>
      </c>
      <c r="D404" t="s">
        <v>583</v>
      </c>
      <c r="E404" t="str">
        <f t="shared" si="20"/>
        <v>George Bell20140428</v>
      </c>
      <c r="F404">
        <f>IF(COUNTIF($E$2:E404, E404) = 1, MAX($F$1:F403) + 1, INDEX($F$1:F403, MATCH(E404, $E$1:E403, 0)))</f>
        <v>189</v>
      </c>
      <c r="G404" t="s">
        <v>78</v>
      </c>
      <c r="H404" t="s">
        <v>11</v>
      </c>
      <c r="I404" t="s">
        <v>16</v>
      </c>
      <c r="J404" t="s">
        <v>584</v>
      </c>
      <c r="K404" s="17">
        <v>6.91</v>
      </c>
      <c r="L404" s="17">
        <v>3</v>
      </c>
      <c r="M404" s="17">
        <v>2.5099999999999998</v>
      </c>
      <c r="N404" s="17" t="str">
        <f>IF(SalesData[[#This Row],[Profit]]&gt;0,"Profit","Loss")</f>
        <v>Profit</v>
      </c>
    </row>
    <row r="405" spans="1:14" x14ac:dyDescent="0.25">
      <c r="A405" s="1">
        <v>41757</v>
      </c>
      <c r="B405" s="3">
        <f t="shared" si="18"/>
        <v>2014</v>
      </c>
      <c r="C405" s="3">
        <f t="shared" si="19"/>
        <v>4</v>
      </c>
      <c r="D405" t="s">
        <v>583</v>
      </c>
      <c r="E405" t="str">
        <f t="shared" si="20"/>
        <v>George Bell20140428</v>
      </c>
      <c r="F405">
        <f>IF(COUNTIF($E$2:E405, E405) = 1, MAX($F$1:F404) + 1, INDEX($F$1:F404, MATCH(E405, $E$1:E404, 0)))</f>
        <v>189</v>
      </c>
      <c r="G405" t="s">
        <v>78</v>
      </c>
      <c r="H405" t="s">
        <v>11</v>
      </c>
      <c r="I405" t="s">
        <v>18</v>
      </c>
      <c r="J405" t="s">
        <v>585</v>
      </c>
      <c r="K405" s="17">
        <v>27.1</v>
      </c>
      <c r="L405" s="17">
        <v>3</v>
      </c>
      <c r="M405" s="17">
        <v>2.0299999999999998</v>
      </c>
      <c r="N405" s="17" t="str">
        <f>IF(SalesData[[#This Row],[Profit]]&gt;0,"Profit","Loss")</f>
        <v>Profit</v>
      </c>
    </row>
    <row r="406" spans="1:14" x14ac:dyDescent="0.25">
      <c r="A406" s="1">
        <v>41757</v>
      </c>
      <c r="B406" s="3">
        <f t="shared" si="18"/>
        <v>2014</v>
      </c>
      <c r="C406" s="3">
        <f t="shared" si="19"/>
        <v>4</v>
      </c>
      <c r="D406" t="s">
        <v>583</v>
      </c>
      <c r="E406" t="str">
        <f t="shared" si="20"/>
        <v>George Bell20140428</v>
      </c>
      <c r="F406">
        <f>IF(COUNTIF($E$2:E406, E406) = 1, MAX($F$1:F405) + 1, INDEX($F$1:F405, MATCH(E406, $E$1:E405, 0)))</f>
        <v>189</v>
      </c>
      <c r="G406" t="s">
        <v>78</v>
      </c>
      <c r="H406" t="s">
        <v>11</v>
      </c>
      <c r="I406" t="s">
        <v>18</v>
      </c>
      <c r="J406" t="s">
        <v>586</v>
      </c>
      <c r="K406" s="17">
        <v>177.57</v>
      </c>
      <c r="L406" s="17">
        <v>2</v>
      </c>
      <c r="M406" s="17">
        <v>-37.729999999999997</v>
      </c>
      <c r="N406" s="17" t="str">
        <f>IF(SalesData[[#This Row],[Profit]]&gt;0,"Profit","Loss")</f>
        <v>Loss</v>
      </c>
    </row>
    <row r="407" spans="1:14" x14ac:dyDescent="0.25">
      <c r="A407" s="1">
        <v>41757</v>
      </c>
      <c r="B407" s="3">
        <f t="shared" si="18"/>
        <v>2014</v>
      </c>
      <c r="C407" s="3">
        <f t="shared" si="19"/>
        <v>4</v>
      </c>
      <c r="D407" t="s">
        <v>587</v>
      </c>
      <c r="E407" t="str">
        <f t="shared" si="20"/>
        <v>Arianne Irving20140428</v>
      </c>
      <c r="F407">
        <f>IF(COUNTIF($E$2:E407, E407) = 1, MAX($F$1:F406) + 1, INDEX($F$1:F406, MATCH(E407, $E$1:E406, 0)))</f>
        <v>190</v>
      </c>
      <c r="G407" t="s">
        <v>27</v>
      </c>
      <c r="H407" t="s">
        <v>39</v>
      </c>
      <c r="I407" t="s">
        <v>40</v>
      </c>
      <c r="J407" t="s">
        <v>588</v>
      </c>
      <c r="K407" s="17">
        <v>1679.96</v>
      </c>
      <c r="L407" s="17">
        <v>5</v>
      </c>
      <c r="M407" s="17">
        <v>126</v>
      </c>
      <c r="N407" s="17" t="str">
        <f>IF(SalesData[[#This Row],[Profit]]&gt;0,"Profit","Loss")</f>
        <v>Profit</v>
      </c>
    </row>
    <row r="408" spans="1:14" x14ac:dyDescent="0.25">
      <c r="A408" s="1">
        <v>41757</v>
      </c>
      <c r="B408" s="3">
        <f t="shared" si="18"/>
        <v>2014</v>
      </c>
      <c r="C408" s="3">
        <f t="shared" si="19"/>
        <v>4</v>
      </c>
      <c r="D408" t="s">
        <v>589</v>
      </c>
      <c r="E408" t="str">
        <f t="shared" si="20"/>
        <v>David Smith20140428</v>
      </c>
      <c r="F408">
        <f>IF(COUNTIF($E$2:E408, E408) = 1, MAX($F$1:F407) + 1, INDEX($F$1:F407, MATCH(E408, $E$1:E407, 0)))</f>
        <v>191</v>
      </c>
      <c r="G408" t="s">
        <v>149</v>
      </c>
      <c r="H408" t="s">
        <v>39</v>
      </c>
      <c r="I408" t="s">
        <v>52</v>
      </c>
      <c r="J408" t="s">
        <v>198</v>
      </c>
      <c r="K408" s="17">
        <v>159.97999999999999</v>
      </c>
      <c r="L408" s="17">
        <v>2</v>
      </c>
      <c r="M408" s="17">
        <v>57.59</v>
      </c>
      <c r="N408" s="17" t="str">
        <f>IF(SalesData[[#This Row],[Profit]]&gt;0,"Profit","Loss")</f>
        <v>Profit</v>
      </c>
    </row>
    <row r="409" spans="1:14" x14ac:dyDescent="0.25">
      <c r="A409" s="1">
        <v>41758</v>
      </c>
      <c r="B409" s="3">
        <f t="shared" si="18"/>
        <v>2014</v>
      </c>
      <c r="C409" s="3">
        <f t="shared" si="19"/>
        <v>4</v>
      </c>
      <c r="D409" t="s">
        <v>590</v>
      </c>
      <c r="E409" t="str">
        <f t="shared" si="20"/>
        <v>Lauren Leatherbury20140429</v>
      </c>
      <c r="F409">
        <f>IF(COUNTIF($E$2:E409, E409) = 1, MAX($F$1:F408) + 1, INDEX($F$1:F408, MATCH(E409, $E$1:E408, 0)))</f>
        <v>192</v>
      </c>
      <c r="G409" t="s">
        <v>149</v>
      </c>
      <c r="H409" t="s">
        <v>34</v>
      </c>
      <c r="I409" t="s">
        <v>47</v>
      </c>
      <c r="J409" t="s">
        <v>591</v>
      </c>
      <c r="K409" s="17">
        <v>17.46</v>
      </c>
      <c r="L409" s="17">
        <v>2</v>
      </c>
      <c r="M409" s="17">
        <v>5.94</v>
      </c>
      <c r="N409" s="17" t="str">
        <f>IF(SalesData[[#This Row],[Profit]]&gt;0,"Profit","Loss")</f>
        <v>Profit</v>
      </c>
    </row>
    <row r="410" spans="1:14" x14ac:dyDescent="0.25">
      <c r="A410" s="1">
        <v>41758</v>
      </c>
      <c r="B410" s="3">
        <f t="shared" si="18"/>
        <v>2014</v>
      </c>
      <c r="C410" s="3">
        <f t="shared" si="19"/>
        <v>4</v>
      </c>
      <c r="D410" t="s">
        <v>592</v>
      </c>
      <c r="E410" t="str">
        <f t="shared" si="20"/>
        <v>Harry Greene20140429</v>
      </c>
      <c r="F410">
        <f>IF(COUNTIF($E$2:E410, E410) = 1, MAX($F$1:F409) + 1, INDEX($F$1:F409, MATCH(E410, $E$1:E409, 0)))</f>
        <v>193</v>
      </c>
      <c r="G410" t="s">
        <v>62</v>
      </c>
      <c r="H410" t="s">
        <v>34</v>
      </c>
      <c r="I410" t="s">
        <v>35</v>
      </c>
      <c r="J410" t="s">
        <v>416</v>
      </c>
      <c r="K410" s="17">
        <v>51.96</v>
      </c>
      <c r="L410" s="17">
        <v>2</v>
      </c>
      <c r="M410" s="17">
        <v>12.99</v>
      </c>
      <c r="N410" s="17" t="str">
        <f>IF(SalesData[[#This Row],[Profit]]&gt;0,"Profit","Loss")</f>
        <v>Profit</v>
      </c>
    </row>
    <row r="411" spans="1:14" x14ac:dyDescent="0.25">
      <c r="A411" s="1">
        <v>41758</v>
      </c>
      <c r="B411" s="3">
        <f t="shared" si="18"/>
        <v>2014</v>
      </c>
      <c r="C411" s="3">
        <f t="shared" si="19"/>
        <v>4</v>
      </c>
      <c r="D411" t="s">
        <v>592</v>
      </c>
      <c r="E411" t="str">
        <f t="shared" si="20"/>
        <v>Harry Greene20140429</v>
      </c>
      <c r="F411">
        <f>IF(COUNTIF($E$2:E411, E411) = 1, MAX($F$1:F410) + 1, INDEX($F$1:F410, MATCH(E411, $E$1:E410, 0)))</f>
        <v>193</v>
      </c>
      <c r="G411" t="s">
        <v>62</v>
      </c>
      <c r="H411" t="s">
        <v>11</v>
      </c>
      <c r="I411" t="s">
        <v>20</v>
      </c>
      <c r="J411" t="s">
        <v>318</v>
      </c>
      <c r="K411" s="17">
        <v>17.940000000000001</v>
      </c>
      <c r="L411" s="17">
        <v>3</v>
      </c>
      <c r="M411" s="17">
        <v>8.61</v>
      </c>
      <c r="N411" s="17" t="str">
        <f>IF(SalesData[[#This Row],[Profit]]&gt;0,"Profit","Loss")</f>
        <v>Profit</v>
      </c>
    </row>
    <row r="412" spans="1:14" x14ac:dyDescent="0.25">
      <c r="A412" s="1">
        <v>41758</v>
      </c>
      <c r="B412" s="3">
        <f t="shared" si="18"/>
        <v>2014</v>
      </c>
      <c r="C412" s="3">
        <f t="shared" si="19"/>
        <v>4</v>
      </c>
      <c r="D412" t="s">
        <v>593</v>
      </c>
      <c r="E412" t="str">
        <f t="shared" si="20"/>
        <v>Laura Armstrong20140429</v>
      </c>
      <c r="F412">
        <f>IF(COUNTIF($E$2:E412, E412) = 1, MAX($F$1:F411) + 1, INDEX($F$1:F411, MATCH(E412, $E$1:E411, 0)))</f>
        <v>194</v>
      </c>
      <c r="G412" t="s">
        <v>120</v>
      </c>
      <c r="H412" t="s">
        <v>34</v>
      </c>
      <c r="I412" t="s">
        <v>35</v>
      </c>
      <c r="J412" t="s">
        <v>594</v>
      </c>
      <c r="K412" s="17">
        <v>561.58000000000004</v>
      </c>
      <c r="L412" s="17">
        <v>2</v>
      </c>
      <c r="M412" s="17">
        <v>70.2</v>
      </c>
      <c r="N412" s="17" t="str">
        <f>IF(SalesData[[#This Row],[Profit]]&gt;0,"Profit","Loss")</f>
        <v>Profit</v>
      </c>
    </row>
    <row r="413" spans="1:14" x14ac:dyDescent="0.25">
      <c r="A413" s="1">
        <v>41758</v>
      </c>
      <c r="B413" s="3">
        <f t="shared" si="18"/>
        <v>2014</v>
      </c>
      <c r="C413" s="3">
        <f t="shared" si="19"/>
        <v>4</v>
      </c>
      <c r="D413" t="s">
        <v>593</v>
      </c>
      <c r="E413" t="str">
        <f t="shared" si="20"/>
        <v>Laura Armstrong20140429</v>
      </c>
      <c r="F413">
        <f>IF(COUNTIF($E$2:E413, E413) = 1, MAX($F$1:F412) + 1, INDEX($F$1:F412, MATCH(E413, $E$1:E412, 0)))</f>
        <v>194</v>
      </c>
      <c r="G413" t="s">
        <v>120</v>
      </c>
      <c r="H413" t="s">
        <v>11</v>
      </c>
      <c r="I413" t="s">
        <v>18</v>
      </c>
      <c r="J413" t="s">
        <v>595</v>
      </c>
      <c r="K413" s="17">
        <v>99.92</v>
      </c>
      <c r="L413" s="17">
        <v>5</v>
      </c>
      <c r="M413" s="17">
        <v>-1.25</v>
      </c>
      <c r="N413" s="17" t="str">
        <f>IF(SalesData[[#This Row],[Profit]]&gt;0,"Profit","Loss")</f>
        <v>Loss</v>
      </c>
    </row>
    <row r="414" spans="1:14" x14ac:dyDescent="0.25">
      <c r="A414" s="1">
        <v>41758</v>
      </c>
      <c r="B414" s="3">
        <f t="shared" si="18"/>
        <v>2014</v>
      </c>
      <c r="C414" s="3">
        <f t="shared" si="19"/>
        <v>4</v>
      </c>
      <c r="D414" t="s">
        <v>596</v>
      </c>
      <c r="E414" t="str">
        <f t="shared" si="20"/>
        <v>Katherine Hughes20140429</v>
      </c>
      <c r="F414">
        <f>IF(COUNTIF($E$2:E414, E414) = 1, MAX($F$1:F413) + 1, INDEX($F$1:F413, MATCH(E414, $E$1:E413, 0)))</f>
        <v>195</v>
      </c>
      <c r="G414" t="s">
        <v>59</v>
      </c>
      <c r="H414" t="s">
        <v>39</v>
      </c>
      <c r="I414" t="s">
        <v>40</v>
      </c>
      <c r="J414" t="s">
        <v>597</v>
      </c>
      <c r="K414" s="17">
        <v>19.98</v>
      </c>
      <c r="L414" s="17">
        <v>2</v>
      </c>
      <c r="M414" s="17">
        <v>5.19</v>
      </c>
      <c r="N414" s="17" t="str">
        <f>IF(SalesData[[#This Row],[Profit]]&gt;0,"Profit","Loss")</f>
        <v>Profit</v>
      </c>
    </row>
    <row r="415" spans="1:14" x14ac:dyDescent="0.25">
      <c r="A415" s="1">
        <v>41759</v>
      </c>
      <c r="B415" s="3">
        <f t="shared" si="18"/>
        <v>2014</v>
      </c>
      <c r="C415" s="3">
        <f t="shared" si="19"/>
        <v>4</v>
      </c>
      <c r="D415" t="s">
        <v>217</v>
      </c>
      <c r="E415" t="str">
        <f t="shared" si="20"/>
        <v>Tamara Manning20140430</v>
      </c>
      <c r="F415">
        <f>IF(COUNTIF($E$2:E415, E415) = 1, MAX($F$1:F414) + 1, INDEX($F$1:F414, MATCH(E415, $E$1:E414, 0)))</f>
        <v>196</v>
      </c>
      <c r="G415" t="s">
        <v>329</v>
      </c>
      <c r="H415" t="s">
        <v>39</v>
      </c>
      <c r="I415" t="s">
        <v>52</v>
      </c>
      <c r="J415" t="s">
        <v>598</v>
      </c>
      <c r="K415" s="17">
        <v>47.79</v>
      </c>
      <c r="L415" s="17">
        <v>3</v>
      </c>
      <c r="M415" s="17">
        <v>16.25</v>
      </c>
      <c r="N415" s="17" t="str">
        <f>IF(SalesData[[#This Row],[Profit]]&gt;0,"Profit","Loss")</f>
        <v>Profit</v>
      </c>
    </row>
    <row r="416" spans="1:14" x14ac:dyDescent="0.25">
      <c r="A416" s="1">
        <v>41759</v>
      </c>
      <c r="B416" s="3">
        <f t="shared" si="18"/>
        <v>2014</v>
      </c>
      <c r="C416" s="3">
        <f t="shared" si="19"/>
        <v>4</v>
      </c>
      <c r="D416" t="s">
        <v>599</v>
      </c>
      <c r="E416" t="str">
        <f t="shared" si="20"/>
        <v>Justin MacKendrick20140430</v>
      </c>
      <c r="F416">
        <f>IF(COUNTIF($E$2:E416, E416) = 1, MAX($F$1:F415) + 1, INDEX($F$1:F415, MATCH(E416, $E$1:E415, 0)))</f>
        <v>197</v>
      </c>
      <c r="G416" t="s">
        <v>33</v>
      </c>
      <c r="H416" t="s">
        <v>11</v>
      </c>
      <c r="I416" t="s">
        <v>24</v>
      </c>
      <c r="J416" t="s">
        <v>600</v>
      </c>
      <c r="K416" s="17">
        <v>174.95</v>
      </c>
      <c r="L416" s="17">
        <v>5</v>
      </c>
      <c r="M416" s="17">
        <v>45.49</v>
      </c>
      <c r="N416" s="17" t="str">
        <f>IF(SalesData[[#This Row],[Profit]]&gt;0,"Profit","Loss")</f>
        <v>Profit</v>
      </c>
    </row>
    <row r="417" spans="1:14" x14ac:dyDescent="0.25">
      <c r="A417" s="1">
        <v>41759</v>
      </c>
      <c r="B417" s="3">
        <f t="shared" si="18"/>
        <v>2014</v>
      </c>
      <c r="C417" s="3">
        <f t="shared" si="19"/>
        <v>4</v>
      </c>
      <c r="D417" t="s">
        <v>599</v>
      </c>
      <c r="E417" t="str">
        <f t="shared" si="20"/>
        <v>Justin MacKendrick20140430</v>
      </c>
      <c r="F417">
        <f>IF(COUNTIF($E$2:E417, E417) = 1, MAX($F$1:F416) + 1, INDEX($F$1:F416, MATCH(E417, $E$1:E416, 0)))</f>
        <v>197</v>
      </c>
      <c r="G417" t="s">
        <v>33</v>
      </c>
      <c r="H417" t="s">
        <v>11</v>
      </c>
      <c r="I417" t="s">
        <v>18</v>
      </c>
      <c r="J417" t="s">
        <v>374</v>
      </c>
      <c r="K417" s="17">
        <v>826</v>
      </c>
      <c r="L417" s="17">
        <v>5</v>
      </c>
      <c r="M417" s="17">
        <v>214.76</v>
      </c>
      <c r="N417" s="17" t="str">
        <f>IF(SalesData[[#This Row],[Profit]]&gt;0,"Profit","Loss")</f>
        <v>Profit</v>
      </c>
    </row>
    <row r="418" spans="1:14" x14ac:dyDescent="0.25">
      <c r="A418" s="1">
        <v>41761</v>
      </c>
      <c r="B418" s="3">
        <f t="shared" si="18"/>
        <v>2014</v>
      </c>
      <c r="C418" s="3">
        <f t="shared" si="19"/>
        <v>5</v>
      </c>
      <c r="D418" t="s">
        <v>601</v>
      </c>
      <c r="E418" t="str">
        <f t="shared" si="20"/>
        <v>Andrew Roberts20140502</v>
      </c>
      <c r="F418">
        <f>IF(COUNTIF($E$2:E418, E418) = 1, MAX($F$1:F417) + 1, INDEX($F$1:F417, MATCH(E418, $E$1:E417, 0)))</f>
        <v>198</v>
      </c>
      <c r="G418" t="s">
        <v>78</v>
      </c>
      <c r="H418" t="s">
        <v>11</v>
      </c>
      <c r="I418" t="s">
        <v>92</v>
      </c>
      <c r="J418" t="s">
        <v>333</v>
      </c>
      <c r="K418" s="17">
        <v>26.14</v>
      </c>
      <c r="L418" s="17">
        <v>3</v>
      </c>
      <c r="M418" s="17">
        <v>1.96</v>
      </c>
      <c r="N418" s="17" t="str">
        <f>IF(SalesData[[#This Row],[Profit]]&gt;0,"Profit","Loss")</f>
        <v>Profit</v>
      </c>
    </row>
    <row r="419" spans="1:14" x14ac:dyDescent="0.25">
      <c r="A419" s="1">
        <v>41761</v>
      </c>
      <c r="B419" s="3">
        <f t="shared" si="18"/>
        <v>2014</v>
      </c>
      <c r="C419" s="3">
        <f t="shared" si="19"/>
        <v>5</v>
      </c>
      <c r="D419" t="s">
        <v>602</v>
      </c>
      <c r="E419" t="str">
        <f t="shared" si="20"/>
        <v>Cari Schnelling20140502</v>
      </c>
      <c r="F419">
        <f>IF(COUNTIF($E$2:E419, E419) = 1, MAX($F$1:F418) + 1, INDEX($F$1:F418, MATCH(E419, $E$1:E418, 0)))</f>
        <v>199</v>
      </c>
      <c r="G419" t="s">
        <v>123</v>
      </c>
      <c r="H419" t="s">
        <v>39</v>
      </c>
      <c r="I419" t="s">
        <v>603</v>
      </c>
      <c r="J419" t="s">
        <v>604</v>
      </c>
      <c r="K419" s="17">
        <v>479.98</v>
      </c>
      <c r="L419" s="17">
        <v>2</v>
      </c>
      <c r="M419" s="17">
        <v>90</v>
      </c>
      <c r="N419" s="17" t="str">
        <f>IF(SalesData[[#This Row],[Profit]]&gt;0,"Profit","Loss")</f>
        <v>Profit</v>
      </c>
    </row>
    <row r="420" spans="1:14" x14ac:dyDescent="0.25">
      <c r="A420" s="1">
        <v>41762</v>
      </c>
      <c r="B420" s="3">
        <f t="shared" si="18"/>
        <v>2014</v>
      </c>
      <c r="C420" s="3">
        <f t="shared" si="19"/>
        <v>5</v>
      </c>
      <c r="D420" t="s">
        <v>605</v>
      </c>
      <c r="E420" t="str">
        <f t="shared" si="20"/>
        <v>Joni Sundaresam20140503</v>
      </c>
      <c r="F420">
        <f>IF(COUNTIF($E$2:E420, E420) = 1, MAX($F$1:F419) + 1, INDEX($F$1:F419, MATCH(E420, $E$1:E419, 0)))</f>
        <v>200</v>
      </c>
      <c r="G420" t="s">
        <v>157</v>
      </c>
      <c r="H420" t="s">
        <v>11</v>
      </c>
      <c r="I420" t="s">
        <v>16</v>
      </c>
      <c r="J420" t="s">
        <v>606</v>
      </c>
      <c r="K420" s="17">
        <v>21.56</v>
      </c>
      <c r="L420" s="17">
        <v>7</v>
      </c>
      <c r="M420" s="17">
        <v>10.35</v>
      </c>
      <c r="N420" s="17" t="str">
        <f>IF(SalesData[[#This Row],[Profit]]&gt;0,"Profit","Loss")</f>
        <v>Profit</v>
      </c>
    </row>
    <row r="421" spans="1:14" x14ac:dyDescent="0.25">
      <c r="A421" s="1">
        <v>41762</v>
      </c>
      <c r="B421" s="3">
        <f t="shared" si="18"/>
        <v>2014</v>
      </c>
      <c r="C421" s="3">
        <f t="shared" si="19"/>
        <v>5</v>
      </c>
      <c r="D421" t="s">
        <v>607</v>
      </c>
      <c r="E421" t="str">
        <f t="shared" si="20"/>
        <v>Nathan Cano20140503</v>
      </c>
      <c r="F421">
        <f>IF(COUNTIF($E$2:E421, E421) = 1, MAX($F$1:F420) + 1, INDEX($F$1:F420, MATCH(E421, $E$1:E420, 0)))</f>
        <v>201</v>
      </c>
      <c r="G421" t="s">
        <v>149</v>
      </c>
      <c r="H421" t="s">
        <v>11</v>
      </c>
      <c r="I421" t="s">
        <v>20</v>
      </c>
      <c r="J421" t="s">
        <v>608</v>
      </c>
      <c r="K421" s="17">
        <v>40.18</v>
      </c>
      <c r="L421" s="17">
        <v>3</v>
      </c>
      <c r="M421" s="17">
        <v>14.56</v>
      </c>
      <c r="N421" s="17" t="str">
        <f>IF(SalesData[[#This Row],[Profit]]&gt;0,"Profit","Loss")</f>
        <v>Profit</v>
      </c>
    </row>
    <row r="422" spans="1:14" x14ac:dyDescent="0.25">
      <c r="A422" s="1">
        <v>41762</v>
      </c>
      <c r="B422" s="3">
        <f t="shared" si="18"/>
        <v>2014</v>
      </c>
      <c r="C422" s="3">
        <f t="shared" si="19"/>
        <v>5</v>
      </c>
      <c r="D422" t="s">
        <v>607</v>
      </c>
      <c r="E422" t="str">
        <f t="shared" si="20"/>
        <v>Nathan Cano20140503</v>
      </c>
      <c r="F422">
        <f>IF(COUNTIF($E$2:E422, E422) = 1, MAX($F$1:F421) + 1, INDEX($F$1:F421, MATCH(E422, $E$1:E421, 0)))</f>
        <v>201</v>
      </c>
      <c r="G422" t="s">
        <v>149</v>
      </c>
      <c r="H422" t="s">
        <v>11</v>
      </c>
      <c r="I422" t="s">
        <v>20</v>
      </c>
      <c r="J422" t="s">
        <v>609</v>
      </c>
      <c r="K422" s="17">
        <v>10.9</v>
      </c>
      <c r="L422" s="17">
        <v>3</v>
      </c>
      <c r="M422" s="17">
        <v>3.95</v>
      </c>
      <c r="N422" s="17" t="str">
        <f>IF(SalesData[[#This Row],[Profit]]&gt;0,"Profit","Loss")</f>
        <v>Profit</v>
      </c>
    </row>
    <row r="423" spans="1:14" x14ac:dyDescent="0.25">
      <c r="A423" s="1">
        <v>41763</v>
      </c>
      <c r="B423" s="3">
        <f t="shared" si="18"/>
        <v>2014</v>
      </c>
      <c r="C423" s="3">
        <f t="shared" si="19"/>
        <v>5</v>
      </c>
      <c r="D423" t="s">
        <v>610</v>
      </c>
      <c r="E423" t="str">
        <f t="shared" si="20"/>
        <v>Paul MacIntyre20140504</v>
      </c>
      <c r="F423">
        <f>IF(COUNTIF($E$2:E423, E423) = 1, MAX($F$1:F422) + 1, INDEX($F$1:F422, MATCH(E423, $E$1:E422, 0)))</f>
        <v>202</v>
      </c>
      <c r="G423" t="s">
        <v>110</v>
      </c>
      <c r="H423" t="s">
        <v>11</v>
      </c>
      <c r="I423" t="s">
        <v>20</v>
      </c>
      <c r="J423" t="s">
        <v>611</v>
      </c>
      <c r="K423" s="17">
        <v>46.8</v>
      </c>
      <c r="L423" s="17">
        <v>4</v>
      </c>
      <c r="M423" s="17">
        <v>21.06</v>
      </c>
      <c r="N423" s="17" t="str">
        <f>IF(SalesData[[#This Row],[Profit]]&gt;0,"Profit","Loss")</f>
        <v>Profit</v>
      </c>
    </row>
    <row r="424" spans="1:14" x14ac:dyDescent="0.25">
      <c r="A424" s="1">
        <v>41763</v>
      </c>
      <c r="B424" s="3">
        <f t="shared" si="18"/>
        <v>2014</v>
      </c>
      <c r="C424" s="3">
        <f t="shared" si="19"/>
        <v>5</v>
      </c>
      <c r="D424" t="s">
        <v>612</v>
      </c>
      <c r="E424" t="str">
        <f t="shared" si="20"/>
        <v>Andrew Allen20140504</v>
      </c>
      <c r="F424">
        <f>IF(COUNTIF($E$2:E424, E424) = 1, MAX($F$1:F423) + 1, INDEX($F$1:F423, MATCH(E424, $E$1:E423, 0)))</f>
        <v>203</v>
      </c>
      <c r="G424" t="s">
        <v>613</v>
      </c>
      <c r="H424" t="s">
        <v>34</v>
      </c>
      <c r="I424" t="s">
        <v>47</v>
      </c>
      <c r="J424" t="s">
        <v>365</v>
      </c>
      <c r="K424" s="17">
        <v>27.46</v>
      </c>
      <c r="L424" s="17">
        <v>2</v>
      </c>
      <c r="M424" s="17">
        <v>9.89</v>
      </c>
      <c r="N424" s="17" t="str">
        <f>IF(SalesData[[#This Row],[Profit]]&gt;0,"Profit","Loss")</f>
        <v>Profit</v>
      </c>
    </row>
    <row r="425" spans="1:14" x14ac:dyDescent="0.25">
      <c r="A425" s="1">
        <v>41763</v>
      </c>
      <c r="B425" s="3">
        <f t="shared" si="18"/>
        <v>2014</v>
      </c>
      <c r="C425" s="3">
        <f t="shared" si="19"/>
        <v>5</v>
      </c>
      <c r="D425" t="s">
        <v>417</v>
      </c>
      <c r="E425" t="str">
        <f t="shared" si="20"/>
        <v>Nat Carroll20140504</v>
      </c>
      <c r="F425">
        <f>IF(COUNTIF($E$2:E425, E425) = 1, MAX($F$1:F424) + 1, INDEX($F$1:F424, MATCH(E425, $E$1:E424, 0)))</f>
        <v>204</v>
      </c>
      <c r="G425" t="s">
        <v>10</v>
      </c>
      <c r="H425" t="s">
        <v>11</v>
      </c>
      <c r="I425" t="s">
        <v>24</v>
      </c>
      <c r="J425" t="s">
        <v>484</v>
      </c>
      <c r="K425" s="17">
        <v>37.840000000000003</v>
      </c>
      <c r="L425" s="17">
        <v>2</v>
      </c>
      <c r="M425" s="17">
        <v>2.84</v>
      </c>
      <c r="N425" s="17" t="str">
        <f>IF(SalesData[[#This Row],[Profit]]&gt;0,"Profit","Loss")</f>
        <v>Profit</v>
      </c>
    </row>
    <row r="426" spans="1:14" x14ac:dyDescent="0.25">
      <c r="A426" s="1">
        <v>41763</v>
      </c>
      <c r="B426" s="3">
        <f t="shared" si="18"/>
        <v>2014</v>
      </c>
      <c r="C426" s="3">
        <f t="shared" si="19"/>
        <v>5</v>
      </c>
      <c r="D426" t="s">
        <v>417</v>
      </c>
      <c r="E426" t="str">
        <f t="shared" si="20"/>
        <v>Nat Carroll20140504</v>
      </c>
      <c r="F426">
        <f>IF(COUNTIF($E$2:E426, E426) = 1, MAX($F$1:F425) + 1, INDEX($F$1:F425, MATCH(E426, $E$1:E425, 0)))</f>
        <v>204</v>
      </c>
      <c r="G426" t="s">
        <v>10</v>
      </c>
      <c r="H426" t="s">
        <v>11</v>
      </c>
      <c r="I426" t="s">
        <v>43</v>
      </c>
      <c r="J426" t="s">
        <v>614</v>
      </c>
      <c r="K426" s="17">
        <v>5.47</v>
      </c>
      <c r="L426" s="17">
        <v>6</v>
      </c>
      <c r="M426" s="17">
        <v>1.85</v>
      </c>
      <c r="N426" s="17" t="str">
        <f>IF(SalesData[[#This Row],[Profit]]&gt;0,"Profit","Loss")</f>
        <v>Profit</v>
      </c>
    </row>
    <row r="427" spans="1:14" x14ac:dyDescent="0.25">
      <c r="A427" s="1">
        <v>41763</v>
      </c>
      <c r="B427" s="3">
        <f t="shared" si="18"/>
        <v>2014</v>
      </c>
      <c r="C427" s="3">
        <f t="shared" si="19"/>
        <v>5</v>
      </c>
      <c r="D427" t="s">
        <v>615</v>
      </c>
      <c r="E427" t="str">
        <f t="shared" si="20"/>
        <v>Bill Shonely20140504</v>
      </c>
      <c r="F427">
        <f>IF(COUNTIF($E$2:E427, E427) = 1, MAX($F$1:F426) + 1, INDEX($F$1:F426, MATCH(E427, $E$1:E426, 0)))</f>
        <v>205</v>
      </c>
      <c r="G427" t="s">
        <v>164</v>
      </c>
      <c r="H427" t="s">
        <v>34</v>
      </c>
      <c r="I427" t="s">
        <v>47</v>
      </c>
      <c r="J427" t="s">
        <v>616</v>
      </c>
      <c r="K427" s="17">
        <v>12.18</v>
      </c>
      <c r="L427" s="17">
        <v>7</v>
      </c>
      <c r="M427" s="17">
        <v>3.9</v>
      </c>
      <c r="N427" s="17" t="str">
        <f>IF(SalesData[[#This Row],[Profit]]&gt;0,"Profit","Loss")</f>
        <v>Profit</v>
      </c>
    </row>
    <row r="428" spans="1:14" x14ac:dyDescent="0.25">
      <c r="A428" s="1">
        <v>41763</v>
      </c>
      <c r="B428" s="3">
        <f t="shared" si="18"/>
        <v>2014</v>
      </c>
      <c r="C428" s="3">
        <f t="shared" si="19"/>
        <v>5</v>
      </c>
      <c r="D428" t="s">
        <v>615</v>
      </c>
      <c r="E428" t="str">
        <f t="shared" si="20"/>
        <v>Bill Shonely20140504</v>
      </c>
      <c r="F428">
        <f>IF(COUNTIF($E$2:E428, E428) = 1, MAX($F$1:F427) + 1, INDEX($F$1:F427, MATCH(E428, $E$1:E427, 0)))</f>
        <v>205</v>
      </c>
      <c r="G428" t="s">
        <v>164</v>
      </c>
      <c r="H428" t="s">
        <v>11</v>
      </c>
      <c r="I428" t="s">
        <v>92</v>
      </c>
      <c r="J428" t="s">
        <v>617</v>
      </c>
      <c r="K428" s="17">
        <v>57.68</v>
      </c>
      <c r="L428" s="17">
        <v>4</v>
      </c>
      <c r="M428" s="17">
        <v>19.03</v>
      </c>
      <c r="N428" s="17" t="str">
        <f>IF(SalesData[[#This Row],[Profit]]&gt;0,"Profit","Loss")</f>
        <v>Profit</v>
      </c>
    </row>
    <row r="429" spans="1:14" x14ac:dyDescent="0.25">
      <c r="A429" s="1">
        <v>41764</v>
      </c>
      <c r="B429" s="3">
        <f t="shared" si="18"/>
        <v>2014</v>
      </c>
      <c r="C429" s="3">
        <f t="shared" si="19"/>
        <v>5</v>
      </c>
      <c r="D429" t="s">
        <v>618</v>
      </c>
      <c r="E429" t="str">
        <f t="shared" si="20"/>
        <v>Peter Fuller20140505</v>
      </c>
      <c r="F429">
        <f>IF(COUNTIF($E$2:E429, E429) = 1, MAX($F$1:F428) + 1, INDEX($F$1:F428, MATCH(E429, $E$1:E428, 0)))</f>
        <v>206</v>
      </c>
      <c r="G429" t="s">
        <v>33</v>
      </c>
      <c r="H429" t="s">
        <v>11</v>
      </c>
      <c r="I429" t="s">
        <v>12</v>
      </c>
      <c r="J429" t="s">
        <v>619</v>
      </c>
      <c r="K429" s="17">
        <v>9.42</v>
      </c>
      <c r="L429" s="17">
        <v>3</v>
      </c>
      <c r="M429" s="17">
        <v>4.24</v>
      </c>
      <c r="N429" s="17" t="str">
        <f>IF(SalesData[[#This Row],[Profit]]&gt;0,"Profit","Loss")</f>
        <v>Profit</v>
      </c>
    </row>
    <row r="430" spans="1:14" x14ac:dyDescent="0.25">
      <c r="A430" s="1">
        <v>41764</v>
      </c>
      <c r="B430" s="3">
        <f t="shared" si="18"/>
        <v>2014</v>
      </c>
      <c r="C430" s="3">
        <f t="shared" si="19"/>
        <v>5</v>
      </c>
      <c r="D430" t="s">
        <v>618</v>
      </c>
      <c r="E430" t="str">
        <f t="shared" si="20"/>
        <v>Peter Fuller20140505</v>
      </c>
      <c r="F430">
        <f>IF(COUNTIF($E$2:E430, E430) = 1, MAX($F$1:F429) + 1, INDEX($F$1:F429, MATCH(E430, $E$1:E429, 0)))</f>
        <v>206</v>
      </c>
      <c r="G430" t="s">
        <v>33</v>
      </c>
      <c r="H430" t="s">
        <v>11</v>
      </c>
      <c r="I430" t="s">
        <v>24</v>
      </c>
      <c r="J430" t="s">
        <v>620</v>
      </c>
      <c r="K430" s="17">
        <v>6.56</v>
      </c>
      <c r="L430" s="17">
        <v>2</v>
      </c>
      <c r="M430" s="17">
        <v>1.9</v>
      </c>
      <c r="N430" s="17" t="str">
        <f>IF(SalesData[[#This Row],[Profit]]&gt;0,"Profit","Loss")</f>
        <v>Profit</v>
      </c>
    </row>
    <row r="431" spans="1:14" x14ac:dyDescent="0.25">
      <c r="A431" s="1">
        <v>41764</v>
      </c>
      <c r="B431" s="3">
        <f t="shared" si="18"/>
        <v>2014</v>
      </c>
      <c r="C431" s="3">
        <f t="shared" si="19"/>
        <v>5</v>
      </c>
      <c r="D431" t="s">
        <v>618</v>
      </c>
      <c r="E431" t="str">
        <f t="shared" si="20"/>
        <v>Peter Fuller20140505</v>
      </c>
      <c r="F431">
        <f>IF(COUNTIF($E$2:E431, E431) = 1, MAX($F$1:F430) + 1, INDEX($F$1:F430, MATCH(E431, $E$1:E430, 0)))</f>
        <v>206</v>
      </c>
      <c r="G431" t="s">
        <v>33</v>
      </c>
      <c r="H431" t="s">
        <v>11</v>
      </c>
      <c r="I431" t="s">
        <v>12</v>
      </c>
      <c r="J431" t="s">
        <v>621</v>
      </c>
      <c r="K431" s="17">
        <v>24.56</v>
      </c>
      <c r="L431" s="17">
        <v>2</v>
      </c>
      <c r="M431" s="17">
        <v>11.54</v>
      </c>
      <c r="N431" s="17" t="str">
        <f>IF(SalesData[[#This Row],[Profit]]&gt;0,"Profit","Loss")</f>
        <v>Profit</v>
      </c>
    </row>
    <row r="432" spans="1:14" x14ac:dyDescent="0.25">
      <c r="A432" s="1">
        <v>41764</v>
      </c>
      <c r="B432" s="3">
        <f t="shared" si="18"/>
        <v>2014</v>
      </c>
      <c r="C432" s="3">
        <f t="shared" si="19"/>
        <v>5</v>
      </c>
      <c r="D432" t="s">
        <v>622</v>
      </c>
      <c r="E432" t="str">
        <f t="shared" si="20"/>
        <v>Emily Burns20140505</v>
      </c>
      <c r="F432">
        <f>IF(COUNTIF($E$2:E432, E432) = 1, MAX($F$1:F431) + 1, INDEX($F$1:F431, MATCH(E432, $E$1:E431, 0)))</f>
        <v>207</v>
      </c>
      <c r="G432" t="s">
        <v>10</v>
      </c>
      <c r="H432" t="s">
        <v>34</v>
      </c>
      <c r="I432" t="s">
        <v>35</v>
      </c>
      <c r="J432" t="s">
        <v>187</v>
      </c>
      <c r="K432" s="17">
        <v>127.87</v>
      </c>
      <c r="L432" s="17">
        <v>3</v>
      </c>
      <c r="M432" s="17">
        <v>-9.1300000000000008</v>
      </c>
      <c r="N432" s="17" t="str">
        <f>IF(SalesData[[#This Row],[Profit]]&gt;0,"Profit","Loss")</f>
        <v>Loss</v>
      </c>
    </row>
    <row r="433" spans="1:14" x14ac:dyDescent="0.25">
      <c r="A433" s="1">
        <v>41764</v>
      </c>
      <c r="B433" s="3">
        <f t="shared" si="18"/>
        <v>2014</v>
      </c>
      <c r="C433" s="3">
        <f t="shared" si="19"/>
        <v>5</v>
      </c>
      <c r="D433" t="s">
        <v>433</v>
      </c>
      <c r="E433" t="str">
        <f t="shared" si="20"/>
        <v>Katharine Harms20140505</v>
      </c>
      <c r="F433">
        <f>IF(COUNTIF($E$2:E433, E433) = 1, MAX($F$1:F432) + 1, INDEX($F$1:F432, MATCH(E433, $E$1:E432, 0)))</f>
        <v>208</v>
      </c>
      <c r="G433" t="s">
        <v>15</v>
      </c>
      <c r="H433" t="s">
        <v>11</v>
      </c>
      <c r="I433" t="s">
        <v>18</v>
      </c>
      <c r="J433" t="s">
        <v>623</v>
      </c>
      <c r="K433" s="17">
        <v>45.25</v>
      </c>
      <c r="L433" s="17">
        <v>2</v>
      </c>
      <c r="M433" s="17">
        <v>3.96</v>
      </c>
      <c r="N433" s="17" t="str">
        <f>IF(SalesData[[#This Row],[Profit]]&gt;0,"Profit","Loss")</f>
        <v>Profit</v>
      </c>
    </row>
    <row r="434" spans="1:14" x14ac:dyDescent="0.25">
      <c r="A434" s="1">
        <v>41764</v>
      </c>
      <c r="B434" s="3">
        <f t="shared" si="18"/>
        <v>2014</v>
      </c>
      <c r="C434" s="3">
        <f t="shared" si="19"/>
        <v>5</v>
      </c>
      <c r="D434" t="s">
        <v>624</v>
      </c>
      <c r="E434" t="str">
        <f t="shared" si="20"/>
        <v>Giulietta Dortch20140505</v>
      </c>
      <c r="F434">
        <f>IF(COUNTIF($E$2:E434, E434) = 1, MAX($F$1:F433) + 1, INDEX($F$1:F433, MATCH(E434, $E$1:E433, 0)))</f>
        <v>209</v>
      </c>
      <c r="G434" t="s">
        <v>55</v>
      </c>
      <c r="H434" t="s">
        <v>11</v>
      </c>
      <c r="I434" t="s">
        <v>20</v>
      </c>
      <c r="J434" t="s">
        <v>118</v>
      </c>
      <c r="K434" s="17">
        <v>11.88</v>
      </c>
      <c r="L434" s="17">
        <v>2</v>
      </c>
      <c r="M434" s="17">
        <v>5.35</v>
      </c>
      <c r="N434" s="17" t="str">
        <f>IF(SalesData[[#This Row],[Profit]]&gt;0,"Profit","Loss")</f>
        <v>Profit</v>
      </c>
    </row>
    <row r="435" spans="1:14" x14ac:dyDescent="0.25">
      <c r="A435" s="1">
        <v>41764</v>
      </c>
      <c r="B435" s="3">
        <f t="shared" si="18"/>
        <v>2014</v>
      </c>
      <c r="C435" s="3">
        <f t="shared" si="19"/>
        <v>5</v>
      </c>
      <c r="D435" t="s">
        <v>624</v>
      </c>
      <c r="E435" t="str">
        <f t="shared" si="20"/>
        <v>Giulietta Dortch20140505</v>
      </c>
      <c r="F435">
        <f>IF(COUNTIF($E$2:E435, E435) = 1, MAX($F$1:F434) + 1, INDEX($F$1:F434, MATCH(E435, $E$1:E434, 0)))</f>
        <v>209</v>
      </c>
      <c r="G435" t="s">
        <v>55</v>
      </c>
      <c r="H435" t="s">
        <v>11</v>
      </c>
      <c r="I435" t="s">
        <v>12</v>
      </c>
      <c r="J435" t="s">
        <v>625</v>
      </c>
      <c r="K435" s="17">
        <v>35.44</v>
      </c>
      <c r="L435" s="17">
        <v>1</v>
      </c>
      <c r="M435" s="17">
        <v>16.66</v>
      </c>
      <c r="N435" s="17" t="str">
        <f>IF(SalesData[[#This Row],[Profit]]&gt;0,"Profit","Loss")</f>
        <v>Profit</v>
      </c>
    </row>
    <row r="436" spans="1:14" x14ac:dyDescent="0.25">
      <c r="A436" s="1">
        <v>41765</v>
      </c>
      <c r="B436" s="3">
        <f t="shared" si="18"/>
        <v>2014</v>
      </c>
      <c r="C436" s="3">
        <f t="shared" si="19"/>
        <v>5</v>
      </c>
      <c r="D436" t="s">
        <v>626</v>
      </c>
      <c r="E436" t="str">
        <f t="shared" si="20"/>
        <v>Harold Pawlan20140506</v>
      </c>
      <c r="F436">
        <f>IF(COUNTIF($E$2:E436, E436) = 1, MAX($F$1:F435) + 1, INDEX($F$1:F435, MATCH(E436, $E$1:E435, 0)))</f>
        <v>210</v>
      </c>
      <c r="G436" t="s">
        <v>27</v>
      </c>
      <c r="H436" t="s">
        <v>11</v>
      </c>
      <c r="I436" t="s">
        <v>20</v>
      </c>
      <c r="J436" t="s">
        <v>627</v>
      </c>
      <c r="K436" s="17">
        <v>140.74</v>
      </c>
      <c r="L436" s="17">
        <v>8</v>
      </c>
      <c r="M436" s="17">
        <v>52.78</v>
      </c>
      <c r="N436" s="17" t="str">
        <f>IF(SalesData[[#This Row],[Profit]]&gt;0,"Profit","Loss")</f>
        <v>Profit</v>
      </c>
    </row>
    <row r="437" spans="1:14" x14ac:dyDescent="0.25">
      <c r="A437" s="1">
        <v>41765</v>
      </c>
      <c r="B437" s="3">
        <f t="shared" si="18"/>
        <v>2014</v>
      </c>
      <c r="C437" s="3">
        <f t="shared" si="19"/>
        <v>5</v>
      </c>
      <c r="D437" t="s">
        <v>628</v>
      </c>
      <c r="E437" t="str">
        <f t="shared" si="20"/>
        <v>Steve Nguyen20140506</v>
      </c>
      <c r="F437">
        <f>IF(COUNTIF($E$2:E437, E437) = 1, MAX($F$1:F436) + 1, INDEX($F$1:F436, MATCH(E437, $E$1:E436, 0)))</f>
        <v>211</v>
      </c>
      <c r="G437" t="s">
        <v>27</v>
      </c>
      <c r="H437" t="s">
        <v>11</v>
      </c>
      <c r="I437" t="s">
        <v>16</v>
      </c>
      <c r="J437" t="s">
        <v>221</v>
      </c>
      <c r="K437" s="17">
        <v>5.78</v>
      </c>
      <c r="L437" s="17">
        <v>2</v>
      </c>
      <c r="M437" s="17">
        <v>2.72</v>
      </c>
      <c r="N437" s="17" t="str">
        <f>IF(SalesData[[#This Row],[Profit]]&gt;0,"Profit","Loss")</f>
        <v>Profit</v>
      </c>
    </row>
    <row r="438" spans="1:14" x14ac:dyDescent="0.25">
      <c r="A438" s="1">
        <v>41765</v>
      </c>
      <c r="B438" s="3">
        <f t="shared" si="18"/>
        <v>2014</v>
      </c>
      <c r="C438" s="3">
        <f t="shared" si="19"/>
        <v>5</v>
      </c>
      <c r="D438" t="s">
        <v>628</v>
      </c>
      <c r="E438" t="str">
        <f t="shared" si="20"/>
        <v>Steve Nguyen20140506</v>
      </c>
      <c r="F438">
        <f>IF(COUNTIF($E$2:E438, E438) = 1, MAX($F$1:F437) + 1, INDEX($F$1:F437, MATCH(E438, $E$1:E437, 0)))</f>
        <v>211</v>
      </c>
      <c r="G438" t="s">
        <v>27</v>
      </c>
      <c r="H438" t="s">
        <v>11</v>
      </c>
      <c r="I438" t="s">
        <v>24</v>
      </c>
      <c r="J438" t="s">
        <v>629</v>
      </c>
      <c r="K438" s="17">
        <v>107.94</v>
      </c>
      <c r="L438" s="17">
        <v>6</v>
      </c>
      <c r="M438" s="17">
        <v>30.22</v>
      </c>
      <c r="N438" s="17" t="str">
        <f>IF(SalesData[[#This Row],[Profit]]&gt;0,"Profit","Loss")</f>
        <v>Profit</v>
      </c>
    </row>
    <row r="439" spans="1:14" x14ac:dyDescent="0.25">
      <c r="A439" s="1">
        <v>41766</v>
      </c>
      <c r="B439" s="3">
        <f t="shared" si="18"/>
        <v>2014</v>
      </c>
      <c r="C439" s="3">
        <f t="shared" si="19"/>
        <v>5</v>
      </c>
      <c r="D439" t="s">
        <v>630</v>
      </c>
      <c r="E439" t="str">
        <f t="shared" si="20"/>
        <v>Carol Triggs20140507</v>
      </c>
      <c r="F439">
        <f>IF(COUNTIF($E$2:E439, E439) = 1, MAX($F$1:F438) + 1, INDEX($F$1:F438, MATCH(E439, $E$1:E438, 0)))</f>
        <v>212</v>
      </c>
      <c r="G439" t="s">
        <v>434</v>
      </c>
      <c r="H439" t="s">
        <v>11</v>
      </c>
      <c r="I439" t="s">
        <v>20</v>
      </c>
      <c r="J439" t="s">
        <v>631</v>
      </c>
      <c r="K439" s="17">
        <v>16.14</v>
      </c>
      <c r="L439" s="17">
        <v>3</v>
      </c>
      <c r="M439" s="17">
        <v>7.91</v>
      </c>
      <c r="N439" s="17" t="str">
        <f>IF(SalesData[[#This Row],[Profit]]&gt;0,"Profit","Loss")</f>
        <v>Profit</v>
      </c>
    </row>
    <row r="440" spans="1:14" x14ac:dyDescent="0.25">
      <c r="A440" s="1">
        <v>41766</v>
      </c>
      <c r="B440" s="3">
        <f t="shared" si="18"/>
        <v>2014</v>
      </c>
      <c r="C440" s="3">
        <f t="shared" si="19"/>
        <v>5</v>
      </c>
      <c r="D440" t="s">
        <v>630</v>
      </c>
      <c r="E440" t="str">
        <f t="shared" si="20"/>
        <v>Carol Triggs20140507</v>
      </c>
      <c r="F440">
        <f>IF(COUNTIF($E$2:E440, E440) = 1, MAX($F$1:F439) + 1, INDEX($F$1:F439, MATCH(E440, $E$1:E439, 0)))</f>
        <v>212</v>
      </c>
      <c r="G440" t="s">
        <v>434</v>
      </c>
      <c r="H440" t="s">
        <v>34</v>
      </c>
      <c r="I440" t="s">
        <v>145</v>
      </c>
      <c r="J440" t="s">
        <v>146</v>
      </c>
      <c r="K440" s="17">
        <v>194.25</v>
      </c>
      <c r="L440" s="17">
        <v>2</v>
      </c>
      <c r="M440" s="17">
        <v>-38.85</v>
      </c>
      <c r="N440" s="17" t="str">
        <f>IF(SalesData[[#This Row],[Profit]]&gt;0,"Profit","Loss")</f>
        <v>Loss</v>
      </c>
    </row>
    <row r="441" spans="1:14" x14ac:dyDescent="0.25">
      <c r="A441" s="1">
        <v>41766</v>
      </c>
      <c r="B441" s="3">
        <f t="shared" si="18"/>
        <v>2014</v>
      </c>
      <c r="C441" s="3">
        <f t="shared" si="19"/>
        <v>5</v>
      </c>
      <c r="D441" t="s">
        <v>630</v>
      </c>
      <c r="E441" t="str">
        <f t="shared" si="20"/>
        <v>Carol Triggs20140507</v>
      </c>
      <c r="F441">
        <f>IF(COUNTIF($E$2:E441, E441) = 1, MAX($F$1:F440) + 1, INDEX($F$1:F440, MATCH(E441, $E$1:E440, 0)))</f>
        <v>212</v>
      </c>
      <c r="G441" t="s">
        <v>434</v>
      </c>
      <c r="H441" t="s">
        <v>11</v>
      </c>
      <c r="I441" t="s">
        <v>24</v>
      </c>
      <c r="J441" t="s">
        <v>632</v>
      </c>
      <c r="K441" s="17">
        <v>8.64</v>
      </c>
      <c r="L441" s="17">
        <v>3</v>
      </c>
      <c r="M441" s="17">
        <v>2.5099999999999998</v>
      </c>
      <c r="N441" s="17" t="str">
        <f>IF(SalesData[[#This Row],[Profit]]&gt;0,"Profit","Loss")</f>
        <v>Profit</v>
      </c>
    </row>
    <row r="442" spans="1:14" x14ac:dyDescent="0.25">
      <c r="A442" s="1">
        <v>41766</v>
      </c>
      <c r="B442" s="3">
        <f t="shared" si="18"/>
        <v>2014</v>
      </c>
      <c r="C442" s="3">
        <f t="shared" si="19"/>
        <v>5</v>
      </c>
      <c r="D442" t="s">
        <v>630</v>
      </c>
      <c r="E442" t="str">
        <f t="shared" si="20"/>
        <v>Carol Triggs20140507</v>
      </c>
      <c r="F442">
        <f>IF(COUNTIF($E$2:E442, E442) = 1, MAX($F$1:F441) + 1, INDEX($F$1:F441, MATCH(E442, $E$1:E441, 0)))</f>
        <v>212</v>
      </c>
      <c r="G442" t="s">
        <v>434</v>
      </c>
      <c r="H442" t="s">
        <v>34</v>
      </c>
      <c r="I442" t="s">
        <v>35</v>
      </c>
      <c r="J442" t="s">
        <v>633</v>
      </c>
      <c r="K442" s="17">
        <v>872.32</v>
      </c>
      <c r="L442" s="17">
        <v>4</v>
      </c>
      <c r="M442" s="17">
        <v>244.25</v>
      </c>
      <c r="N442" s="17" t="str">
        <f>IF(SalesData[[#This Row],[Profit]]&gt;0,"Profit","Loss")</f>
        <v>Profit</v>
      </c>
    </row>
    <row r="443" spans="1:14" x14ac:dyDescent="0.25">
      <c r="A443" s="1">
        <v>41767</v>
      </c>
      <c r="B443" s="3">
        <f t="shared" si="18"/>
        <v>2014</v>
      </c>
      <c r="C443" s="3">
        <f t="shared" si="19"/>
        <v>5</v>
      </c>
      <c r="D443" t="s">
        <v>277</v>
      </c>
      <c r="E443" t="str">
        <f t="shared" si="20"/>
        <v>Kean Thornton20140508</v>
      </c>
      <c r="F443">
        <f>IF(COUNTIF($E$2:E443, E443) = 1, MAX($F$1:F442) + 1, INDEX($F$1:F442, MATCH(E443, $E$1:E442, 0)))</f>
        <v>213</v>
      </c>
      <c r="G443" t="s">
        <v>23</v>
      </c>
      <c r="H443" t="s">
        <v>39</v>
      </c>
      <c r="I443" t="s">
        <v>603</v>
      </c>
      <c r="J443" t="s">
        <v>634</v>
      </c>
      <c r="K443" s="17">
        <v>1799.97</v>
      </c>
      <c r="L443" s="17">
        <v>5</v>
      </c>
      <c r="M443" s="17">
        <v>240</v>
      </c>
      <c r="N443" s="17" t="str">
        <f>IF(SalesData[[#This Row],[Profit]]&gt;0,"Profit","Loss")</f>
        <v>Profit</v>
      </c>
    </row>
    <row r="444" spans="1:14" x14ac:dyDescent="0.25">
      <c r="A444" s="1">
        <v>41768</v>
      </c>
      <c r="B444" s="3">
        <f t="shared" si="18"/>
        <v>2014</v>
      </c>
      <c r="C444" s="3">
        <f t="shared" si="19"/>
        <v>5</v>
      </c>
      <c r="D444" t="s">
        <v>635</v>
      </c>
      <c r="E444" t="str">
        <f t="shared" si="20"/>
        <v>Patrick Gardner20140509</v>
      </c>
      <c r="F444">
        <f>IF(COUNTIF($E$2:E444, E444) = 1, MAX($F$1:F443) + 1, INDEX($F$1:F443, MATCH(E444, $E$1:E443, 0)))</f>
        <v>214</v>
      </c>
      <c r="G444" t="s">
        <v>27</v>
      </c>
      <c r="H444" t="s">
        <v>39</v>
      </c>
      <c r="I444" t="s">
        <v>52</v>
      </c>
      <c r="J444" t="s">
        <v>477</v>
      </c>
      <c r="K444" s="17">
        <v>67.8</v>
      </c>
      <c r="L444" s="17">
        <v>4</v>
      </c>
      <c r="M444" s="17">
        <v>4.07</v>
      </c>
      <c r="N444" s="17" t="str">
        <f>IF(SalesData[[#This Row],[Profit]]&gt;0,"Profit","Loss")</f>
        <v>Profit</v>
      </c>
    </row>
    <row r="445" spans="1:14" x14ac:dyDescent="0.25">
      <c r="A445" s="1">
        <v>41768</v>
      </c>
      <c r="B445" s="3">
        <f t="shared" si="18"/>
        <v>2014</v>
      </c>
      <c r="C445" s="3">
        <f t="shared" si="19"/>
        <v>5</v>
      </c>
      <c r="D445" t="s">
        <v>635</v>
      </c>
      <c r="E445" t="str">
        <f t="shared" si="20"/>
        <v>Patrick Gardner20140509</v>
      </c>
      <c r="F445">
        <f>IF(COUNTIF($E$2:E445, E445) = 1, MAX($F$1:F444) + 1, INDEX($F$1:F444, MATCH(E445, $E$1:E444, 0)))</f>
        <v>214</v>
      </c>
      <c r="G445" t="s">
        <v>27</v>
      </c>
      <c r="H445" t="s">
        <v>39</v>
      </c>
      <c r="I445" t="s">
        <v>52</v>
      </c>
      <c r="J445" t="s">
        <v>636</v>
      </c>
      <c r="K445" s="17">
        <v>167.97</v>
      </c>
      <c r="L445" s="17">
        <v>3</v>
      </c>
      <c r="M445" s="17">
        <v>40.31</v>
      </c>
      <c r="N445" s="17" t="str">
        <f>IF(SalesData[[#This Row],[Profit]]&gt;0,"Profit","Loss")</f>
        <v>Profit</v>
      </c>
    </row>
    <row r="446" spans="1:14" x14ac:dyDescent="0.25">
      <c r="A446" s="1">
        <v>41768</v>
      </c>
      <c r="B446" s="3">
        <f t="shared" si="18"/>
        <v>2014</v>
      </c>
      <c r="C446" s="3">
        <f t="shared" si="19"/>
        <v>5</v>
      </c>
      <c r="D446" t="s">
        <v>637</v>
      </c>
      <c r="E446" t="str">
        <f t="shared" si="20"/>
        <v>Sean Braxton20140509</v>
      </c>
      <c r="F446">
        <f>IF(COUNTIF($E$2:E446, E446) = 1, MAX($F$1:F445) + 1, INDEX($F$1:F445, MATCH(E446, $E$1:E445, 0)))</f>
        <v>215</v>
      </c>
      <c r="G446" t="s">
        <v>33</v>
      </c>
      <c r="H446" t="s">
        <v>11</v>
      </c>
      <c r="I446" t="s">
        <v>18</v>
      </c>
      <c r="J446" t="s">
        <v>638</v>
      </c>
      <c r="K446" s="17">
        <v>83.25</v>
      </c>
      <c r="L446" s="17">
        <v>3</v>
      </c>
      <c r="M446" s="17">
        <v>14.99</v>
      </c>
      <c r="N446" s="17" t="str">
        <f>IF(SalesData[[#This Row],[Profit]]&gt;0,"Profit","Loss")</f>
        <v>Profit</v>
      </c>
    </row>
    <row r="447" spans="1:14" x14ac:dyDescent="0.25">
      <c r="A447" s="1">
        <v>41768</v>
      </c>
      <c r="B447" s="3">
        <f t="shared" si="18"/>
        <v>2014</v>
      </c>
      <c r="C447" s="3">
        <f t="shared" si="19"/>
        <v>5</v>
      </c>
      <c r="D447" t="s">
        <v>637</v>
      </c>
      <c r="E447" t="str">
        <f t="shared" si="20"/>
        <v>Sean Braxton20140509</v>
      </c>
      <c r="F447">
        <f>IF(COUNTIF($E$2:E447, E447) = 1, MAX($F$1:F446) + 1, INDEX($F$1:F446, MATCH(E447, $E$1:E446, 0)))</f>
        <v>215</v>
      </c>
      <c r="G447" t="s">
        <v>33</v>
      </c>
      <c r="H447" t="s">
        <v>11</v>
      </c>
      <c r="I447" t="s">
        <v>16</v>
      </c>
      <c r="J447" t="s">
        <v>447</v>
      </c>
      <c r="K447" s="17">
        <v>9.4499999999999993</v>
      </c>
      <c r="L447" s="17">
        <v>3</v>
      </c>
      <c r="M447" s="17">
        <v>4.54</v>
      </c>
      <c r="N447" s="17" t="str">
        <f>IF(SalesData[[#This Row],[Profit]]&gt;0,"Profit","Loss")</f>
        <v>Profit</v>
      </c>
    </row>
    <row r="448" spans="1:14" x14ac:dyDescent="0.25">
      <c r="A448" s="1">
        <v>41768</v>
      </c>
      <c r="B448" s="3">
        <f t="shared" si="18"/>
        <v>2014</v>
      </c>
      <c r="C448" s="3">
        <f t="shared" si="19"/>
        <v>5</v>
      </c>
      <c r="D448" t="s">
        <v>637</v>
      </c>
      <c r="E448" t="str">
        <f t="shared" si="20"/>
        <v>Sean Braxton20140509</v>
      </c>
      <c r="F448">
        <f>IF(COUNTIF($E$2:E448, E448) = 1, MAX($F$1:F447) + 1, INDEX($F$1:F447, MATCH(E448, $E$1:E447, 0)))</f>
        <v>215</v>
      </c>
      <c r="G448" t="s">
        <v>33</v>
      </c>
      <c r="H448" t="s">
        <v>11</v>
      </c>
      <c r="I448" t="s">
        <v>16</v>
      </c>
      <c r="J448" t="s">
        <v>639</v>
      </c>
      <c r="K448" s="17">
        <v>20.65</v>
      </c>
      <c r="L448" s="17">
        <v>5</v>
      </c>
      <c r="M448" s="17">
        <v>9.5</v>
      </c>
      <c r="N448" s="17" t="str">
        <f>IF(SalesData[[#This Row],[Profit]]&gt;0,"Profit","Loss")</f>
        <v>Profit</v>
      </c>
    </row>
    <row r="449" spans="1:14" x14ac:dyDescent="0.25">
      <c r="A449" s="1">
        <v>41768</v>
      </c>
      <c r="B449" s="3">
        <f t="shared" si="18"/>
        <v>2014</v>
      </c>
      <c r="C449" s="3">
        <f t="shared" si="19"/>
        <v>5</v>
      </c>
      <c r="D449" t="s">
        <v>637</v>
      </c>
      <c r="E449" t="str">
        <f t="shared" si="20"/>
        <v>Sean Braxton20140509</v>
      </c>
      <c r="F449">
        <f>IF(COUNTIF($E$2:E449, E449) = 1, MAX($F$1:F448) + 1, INDEX($F$1:F448, MATCH(E449, $E$1:E448, 0)))</f>
        <v>215</v>
      </c>
      <c r="G449" t="s">
        <v>33</v>
      </c>
      <c r="H449" t="s">
        <v>11</v>
      </c>
      <c r="I449" t="s">
        <v>12</v>
      </c>
      <c r="J449" t="s">
        <v>640</v>
      </c>
      <c r="K449" s="17">
        <v>45.36</v>
      </c>
      <c r="L449" s="17">
        <v>7</v>
      </c>
      <c r="M449" s="17">
        <v>21.77</v>
      </c>
      <c r="N449" s="17" t="str">
        <f>IF(SalesData[[#This Row],[Profit]]&gt;0,"Profit","Loss")</f>
        <v>Profit</v>
      </c>
    </row>
    <row r="450" spans="1:14" x14ac:dyDescent="0.25">
      <c r="A450" s="1">
        <v>41769</v>
      </c>
      <c r="B450" s="3">
        <f t="shared" ref="B450:B513" si="21">YEAR(A450)</f>
        <v>2014</v>
      </c>
      <c r="C450" s="3">
        <f t="shared" ref="C450:C513" si="22">MONTH(A450)</f>
        <v>5</v>
      </c>
      <c r="D450" t="s">
        <v>587</v>
      </c>
      <c r="E450" t="str">
        <f t="shared" ref="E450:E513" si="23">D450 &amp; TEXT(A450, "yyyymmdd")</f>
        <v>Arianne Irving20140510</v>
      </c>
      <c r="F450">
        <f>IF(COUNTIF($E$2:E450, E450) = 1, MAX($F$1:F449) + 1, INDEX($F$1:F449, MATCH(E450, $E$1:E449, 0)))</f>
        <v>216</v>
      </c>
      <c r="G450" t="s">
        <v>164</v>
      </c>
      <c r="H450" t="s">
        <v>11</v>
      </c>
      <c r="I450" t="s">
        <v>63</v>
      </c>
      <c r="J450" t="s">
        <v>641</v>
      </c>
      <c r="K450" s="17">
        <v>158.13</v>
      </c>
      <c r="L450" s="17">
        <v>3</v>
      </c>
      <c r="M450" s="17">
        <v>77.48</v>
      </c>
      <c r="N450" s="17" t="str">
        <f>IF(SalesData[[#This Row],[Profit]]&gt;0,"Profit","Loss")</f>
        <v>Profit</v>
      </c>
    </row>
    <row r="451" spans="1:14" x14ac:dyDescent="0.25">
      <c r="A451" s="1">
        <v>41769</v>
      </c>
      <c r="B451" s="3">
        <f t="shared" si="21"/>
        <v>2014</v>
      </c>
      <c r="C451" s="3">
        <f t="shared" si="22"/>
        <v>5</v>
      </c>
      <c r="D451" t="s">
        <v>587</v>
      </c>
      <c r="E451" t="str">
        <f t="shared" si="23"/>
        <v>Arianne Irving20140510</v>
      </c>
      <c r="F451">
        <f>IF(COUNTIF($E$2:E451, E451) = 1, MAX($F$1:F450) + 1, INDEX($F$1:F450, MATCH(E451, $E$1:E450, 0)))</f>
        <v>216</v>
      </c>
      <c r="G451" t="s">
        <v>164</v>
      </c>
      <c r="H451" t="s">
        <v>39</v>
      </c>
      <c r="I451" t="s">
        <v>40</v>
      </c>
      <c r="J451" t="s">
        <v>642</v>
      </c>
      <c r="K451" s="17">
        <v>43.6</v>
      </c>
      <c r="L451" s="17">
        <v>5</v>
      </c>
      <c r="M451" s="17">
        <v>4.3600000000000003</v>
      </c>
      <c r="N451" s="17" t="str">
        <f>IF(SalesData[[#This Row],[Profit]]&gt;0,"Profit","Loss")</f>
        <v>Profit</v>
      </c>
    </row>
    <row r="452" spans="1:14" x14ac:dyDescent="0.25">
      <c r="A452" s="1">
        <v>41769</v>
      </c>
      <c r="B452" s="3">
        <f t="shared" si="21"/>
        <v>2014</v>
      </c>
      <c r="C452" s="3">
        <f t="shared" si="22"/>
        <v>5</v>
      </c>
      <c r="D452" t="s">
        <v>643</v>
      </c>
      <c r="E452" t="str">
        <f t="shared" si="23"/>
        <v>Art Foster20140510</v>
      </c>
      <c r="F452">
        <f>IF(COUNTIF($E$2:E452, E452) = 1, MAX($F$1:F451) + 1, INDEX($F$1:F451, MATCH(E452, $E$1:E451, 0)))</f>
        <v>217</v>
      </c>
      <c r="G452" t="s">
        <v>23</v>
      </c>
      <c r="H452" t="s">
        <v>34</v>
      </c>
      <c r="I452" t="s">
        <v>74</v>
      </c>
      <c r="J452" t="s">
        <v>644</v>
      </c>
      <c r="K452" s="17">
        <v>349.97</v>
      </c>
      <c r="L452" s="17">
        <v>7</v>
      </c>
      <c r="M452" s="17">
        <v>-216.98</v>
      </c>
      <c r="N452" s="17" t="str">
        <f>IF(SalesData[[#This Row],[Profit]]&gt;0,"Profit","Loss")</f>
        <v>Loss</v>
      </c>
    </row>
    <row r="453" spans="1:14" x14ac:dyDescent="0.25">
      <c r="A453" s="1">
        <v>41769</v>
      </c>
      <c r="B453" s="3">
        <f t="shared" si="21"/>
        <v>2014</v>
      </c>
      <c r="C453" s="3">
        <f t="shared" si="22"/>
        <v>5</v>
      </c>
      <c r="D453" t="s">
        <v>643</v>
      </c>
      <c r="E453" t="str">
        <f t="shared" si="23"/>
        <v>Art Foster20140510</v>
      </c>
      <c r="F453">
        <f>IF(COUNTIF($E$2:E453, E453) = 1, MAX($F$1:F452) + 1, INDEX($F$1:F452, MATCH(E453, $E$1:E452, 0)))</f>
        <v>217</v>
      </c>
      <c r="G453" t="s">
        <v>23</v>
      </c>
      <c r="H453" t="s">
        <v>11</v>
      </c>
      <c r="I453" t="s">
        <v>24</v>
      </c>
      <c r="J453" t="s">
        <v>645</v>
      </c>
      <c r="K453" s="17">
        <v>22.32</v>
      </c>
      <c r="L453" s="17">
        <v>5</v>
      </c>
      <c r="M453" s="17">
        <v>5.3</v>
      </c>
      <c r="N453" s="17" t="str">
        <f>IF(SalesData[[#This Row],[Profit]]&gt;0,"Profit","Loss")</f>
        <v>Profit</v>
      </c>
    </row>
    <row r="454" spans="1:14" x14ac:dyDescent="0.25">
      <c r="A454" s="1">
        <v>41769</v>
      </c>
      <c r="B454" s="3">
        <f t="shared" si="21"/>
        <v>2014</v>
      </c>
      <c r="C454" s="3">
        <f t="shared" si="22"/>
        <v>5</v>
      </c>
      <c r="D454" t="s">
        <v>646</v>
      </c>
      <c r="E454" t="str">
        <f t="shared" si="23"/>
        <v>Greg Matthias20140510</v>
      </c>
      <c r="F454">
        <f>IF(COUNTIF($E$2:E454, E454) = 1, MAX($F$1:F453) + 1, INDEX($F$1:F453, MATCH(E454, $E$1:E453, 0)))</f>
        <v>218</v>
      </c>
      <c r="G454" t="s">
        <v>27</v>
      </c>
      <c r="H454" t="s">
        <v>11</v>
      </c>
      <c r="I454" t="s">
        <v>12</v>
      </c>
      <c r="J454" t="s">
        <v>647</v>
      </c>
      <c r="K454" s="17">
        <v>39.96</v>
      </c>
      <c r="L454" s="17">
        <v>2</v>
      </c>
      <c r="M454" s="17">
        <v>19.18</v>
      </c>
      <c r="N454" s="17" t="str">
        <f>IF(SalesData[[#This Row],[Profit]]&gt;0,"Profit","Loss")</f>
        <v>Profit</v>
      </c>
    </row>
    <row r="455" spans="1:14" x14ac:dyDescent="0.25">
      <c r="A455" s="1">
        <v>41769</v>
      </c>
      <c r="B455" s="3">
        <f t="shared" si="21"/>
        <v>2014</v>
      </c>
      <c r="C455" s="3">
        <f t="shared" si="22"/>
        <v>5</v>
      </c>
      <c r="D455" t="s">
        <v>646</v>
      </c>
      <c r="E455" t="str">
        <f t="shared" si="23"/>
        <v>Greg Matthias20140510</v>
      </c>
      <c r="F455">
        <f>IF(COUNTIF($E$2:E455, E455) = 1, MAX($F$1:F454) + 1, INDEX($F$1:F454, MATCH(E455, $E$1:E454, 0)))</f>
        <v>218</v>
      </c>
      <c r="G455" t="s">
        <v>27</v>
      </c>
      <c r="H455" t="s">
        <v>39</v>
      </c>
      <c r="I455" t="s">
        <v>40</v>
      </c>
      <c r="J455" t="s">
        <v>648</v>
      </c>
      <c r="K455" s="17">
        <v>1432</v>
      </c>
      <c r="L455" s="17">
        <v>5</v>
      </c>
      <c r="M455" s="17">
        <v>125.3</v>
      </c>
      <c r="N455" s="17" t="str">
        <f>IF(SalesData[[#This Row],[Profit]]&gt;0,"Profit","Loss")</f>
        <v>Profit</v>
      </c>
    </row>
    <row r="456" spans="1:14" x14ac:dyDescent="0.25">
      <c r="A456" s="1">
        <v>41769</v>
      </c>
      <c r="B456" s="3">
        <f t="shared" si="21"/>
        <v>2014</v>
      </c>
      <c r="C456" s="3">
        <f t="shared" si="22"/>
        <v>5</v>
      </c>
      <c r="D456" t="s">
        <v>646</v>
      </c>
      <c r="E456" t="str">
        <f t="shared" si="23"/>
        <v>Greg Matthias20140510</v>
      </c>
      <c r="F456">
        <f>IF(COUNTIF($E$2:E456, E456) = 1, MAX($F$1:F455) + 1, INDEX($F$1:F455, MATCH(E456, $E$1:E455, 0)))</f>
        <v>218</v>
      </c>
      <c r="G456" t="s">
        <v>27</v>
      </c>
      <c r="H456" t="s">
        <v>11</v>
      </c>
      <c r="I456" t="s">
        <v>200</v>
      </c>
      <c r="J456" t="s">
        <v>649</v>
      </c>
      <c r="K456" s="17">
        <v>41.04</v>
      </c>
      <c r="L456" s="17">
        <v>6</v>
      </c>
      <c r="M456" s="17">
        <v>11.08</v>
      </c>
      <c r="N456" s="17" t="str">
        <f>IF(SalesData[[#This Row],[Profit]]&gt;0,"Profit","Loss")</f>
        <v>Profit</v>
      </c>
    </row>
    <row r="457" spans="1:14" x14ac:dyDescent="0.25">
      <c r="A457" s="1">
        <v>41769</v>
      </c>
      <c r="B457" s="3">
        <f t="shared" si="21"/>
        <v>2014</v>
      </c>
      <c r="C457" s="3">
        <f t="shared" si="22"/>
        <v>5</v>
      </c>
      <c r="D457" t="s">
        <v>646</v>
      </c>
      <c r="E457" t="str">
        <f t="shared" si="23"/>
        <v>Greg Matthias20140510</v>
      </c>
      <c r="F457">
        <f>IF(COUNTIF($E$2:E457, E457) = 1, MAX($F$1:F456) + 1, INDEX($F$1:F456, MATCH(E457, $E$1:E456, 0)))</f>
        <v>218</v>
      </c>
      <c r="G457" t="s">
        <v>27</v>
      </c>
      <c r="H457" t="s">
        <v>34</v>
      </c>
      <c r="I457" t="s">
        <v>35</v>
      </c>
      <c r="J457" t="s">
        <v>650</v>
      </c>
      <c r="K457" s="17">
        <v>256.77999999999997</v>
      </c>
      <c r="L457" s="17">
        <v>1</v>
      </c>
      <c r="M457" s="17">
        <v>32.1</v>
      </c>
      <c r="N457" s="17" t="str">
        <f>IF(SalesData[[#This Row],[Profit]]&gt;0,"Profit","Loss")</f>
        <v>Profit</v>
      </c>
    </row>
    <row r="458" spans="1:14" x14ac:dyDescent="0.25">
      <c r="A458" s="1">
        <v>41770</v>
      </c>
      <c r="B458" s="3">
        <f t="shared" si="21"/>
        <v>2014</v>
      </c>
      <c r="C458" s="3">
        <f t="shared" si="22"/>
        <v>5</v>
      </c>
      <c r="D458" t="s">
        <v>651</v>
      </c>
      <c r="E458" t="str">
        <f t="shared" si="23"/>
        <v>Paul Gonzalez20140511</v>
      </c>
      <c r="F458">
        <f>IF(COUNTIF($E$2:E458, E458) = 1, MAX($F$1:F457) + 1, INDEX($F$1:F457, MATCH(E458, $E$1:E457, 0)))</f>
        <v>219</v>
      </c>
      <c r="G458" t="s">
        <v>10</v>
      </c>
      <c r="H458" t="s">
        <v>39</v>
      </c>
      <c r="I458" t="s">
        <v>52</v>
      </c>
      <c r="J458" t="s">
        <v>652</v>
      </c>
      <c r="K458" s="17">
        <v>58.11</v>
      </c>
      <c r="L458" s="17">
        <v>2</v>
      </c>
      <c r="M458" s="17">
        <v>7.26</v>
      </c>
      <c r="N458" s="17" t="str">
        <f>IF(SalesData[[#This Row],[Profit]]&gt;0,"Profit","Loss")</f>
        <v>Profit</v>
      </c>
    </row>
    <row r="459" spans="1:14" x14ac:dyDescent="0.25">
      <c r="A459" s="1">
        <v>41770</v>
      </c>
      <c r="B459" s="3">
        <f t="shared" si="21"/>
        <v>2014</v>
      </c>
      <c r="C459" s="3">
        <f t="shared" si="22"/>
        <v>5</v>
      </c>
      <c r="D459" t="s">
        <v>651</v>
      </c>
      <c r="E459" t="str">
        <f t="shared" si="23"/>
        <v>Paul Gonzalez20140511</v>
      </c>
      <c r="F459">
        <f>IF(COUNTIF($E$2:E459, E459) = 1, MAX($F$1:F458) + 1, INDEX($F$1:F458, MATCH(E459, $E$1:E458, 0)))</f>
        <v>219</v>
      </c>
      <c r="G459" t="s">
        <v>10</v>
      </c>
      <c r="H459" t="s">
        <v>39</v>
      </c>
      <c r="I459" t="s">
        <v>40</v>
      </c>
      <c r="J459" t="s">
        <v>653</v>
      </c>
      <c r="K459" s="17">
        <v>100.79</v>
      </c>
      <c r="L459" s="17">
        <v>1</v>
      </c>
      <c r="M459" s="17">
        <v>6.3</v>
      </c>
      <c r="N459" s="17" t="str">
        <f>IF(SalesData[[#This Row],[Profit]]&gt;0,"Profit","Loss")</f>
        <v>Profit</v>
      </c>
    </row>
    <row r="460" spans="1:14" x14ac:dyDescent="0.25">
      <c r="A460" s="1">
        <v>41770</v>
      </c>
      <c r="B460" s="3">
        <f t="shared" si="21"/>
        <v>2014</v>
      </c>
      <c r="C460" s="3">
        <f t="shared" si="22"/>
        <v>5</v>
      </c>
      <c r="D460" t="s">
        <v>651</v>
      </c>
      <c r="E460" t="str">
        <f t="shared" si="23"/>
        <v>Paul Gonzalez20140511</v>
      </c>
      <c r="F460">
        <f>IF(COUNTIF($E$2:E460, E460) = 1, MAX($F$1:F459) + 1, INDEX($F$1:F459, MATCH(E460, $E$1:E459, 0)))</f>
        <v>219</v>
      </c>
      <c r="G460" t="s">
        <v>10</v>
      </c>
      <c r="H460" t="s">
        <v>34</v>
      </c>
      <c r="I460" t="s">
        <v>47</v>
      </c>
      <c r="J460" t="s">
        <v>654</v>
      </c>
      <c r="K460" s="17">
        <v>66.11</v>
      </c>
      <c r="L460" s="17">
        <v>4</v>
      </c>
      <c r="M460" s="17">
        <v>-84.29</v>
      </c>
      <c r="N460" s="17" t="str">
        <f>IF(SalesData[[#This Row],[Profit]]&gt;0,"Profit","Loss")</f>
        <v>Loss</v>
      </c>
    </row>
    <row r="461" spans="1:14" x14ac:dyDescent="0.25">
      <c r="A461" s="1">
        <v>41770</v>
      </c>
      <c r="B461" s="3">
        <f t="shared" si="21"/>
        <v>2014</v>
      </c>
      <c r="C461" s="3">
        <f t="shared" si="22"/>
        <v>5</v>
      </c>
      <c r="D461" t="s">
        <v>655</v>
      </c>
      <c r="E461" t="str">
        <f t="shared" si="23"/>
        <v>Raymond Messe20140511</v>
      </c>
      <c r="F461">
        <f>IF(COUNTIF($E$2:E461, E461) = 1, MAX($F$1:F460) + 1, INDEX($F$1:F460, MATCH(E461, $E$1:E460, 0)))</f>
        <v>220</v>
      </c>
      <c r="G461" t="s">
        <v>10</v>
      </c>
      <c r="H461" t="s">
        <v>39</v>
      </c>
      <c r="I461" t="s">
        <v>52</v>
      </c>
      <c r="J461" t="s">
        <v>656</v>
      </c>
      <c r="K461" s="17">
        <v>46.86</v>
      </c>
      <c r="L461" s="17">
        <v>2</v>
      </c>
      <c r="M461" s="17">
        <v>7.62</v>
      </c>
      <c r="N461" s="17" t="str">
        <f>IF(SalesData[[#This Row],[Profit]]&gt;0,"Profit","Loss")</f>
        <v>Profit</v>
      </c>
    </row>
    <row r="462" spans="1:14" x14ac:dyDescent="0.25">
      <c r="A462" s="1">
        <v>41770</v>
      </c>
      <c r="B462" s="3">
        <f t="shared" si="21"/>
        <v>2014</v>
      </c>
      <c r="C462" s="3">
        <f t="shared" si="22"/>
        <v>5</v>
      </c>
      <c r="D462" t="s">
        <v>657</v>
      </c>
      <c r="E462" t="str">
        <f t="shared" si="23"/>
        <v>Brooke Gillingham20140511</v>
      </c>
      <c r="F462">
        <f>IF(COUNTIF($E$2:E462, E462) = 1, MAX($F$1:F461) + 1, INDEX($F$1:F461, MATCH(E462, $E$1:E461, 0)))</f>
        <v>221</v>
      </c>
      <c r="G462" t="s">
        <v>149</v>
      </c>
      <c r="H462" t="s">
        <v>11</v>
      </c>
      <c r="I462" t="s">
        <v>92</v>
      </c>
      <c r="J462" t="s">
        <v>658</v>
      </c>
      <c r="K462" s="17">
        <v>35.909999999999997</v>
      </c>
      <c r="L462" s="17">
        <v>3</v>
      </c>
      <c r="M462" s="17">
        <v>9.6999999999999993</v>
      </c>
      <c r="N462" s="17" t="str">
        <f>IF(SalesData[[#This Row],[Profit]]&gt;0,"Profit","Loss")</f>
        <v>Profit</v>
      </c>
    </row>
    <row r="463" spans="1:14" x14ac:dyDescent="0.25">
      <c r="A463" s="1">
        <v>41770</v>
      </c>
      <c r="B463" s="3">
        <f t="shared" si="21"/>
        <v>2014</v>
      </c>
      <c r="C463" s="3">
        <f t="shared" si="22"/>
        <v>5</v>
      </c>
      <c r="D463" t="s">
        <v>659</v>
      </c>
      <c r="E463" t="str">
        <f t="shared" si="23"/>
        <v>Victoria Wilson20140511</v>
      </c>
      <c r="F463">
        <f>IF(COUNTIF($E$2:E463, E463) = 1, MAX($F$1:F462) + 1, INDEX($F$1:F462, MATCH(E463, $E$1:E462, 0)))</f>
        <v>222</v>
      </c>
      <c r="G463" t="s">
        <v>10</v>
      </c>
      <c r="H463" t="s">
        <v>34</v>
      </c>
      <c r="I463" t="s">
        <v>35</v>
      </c>
      <c r="J463" t="s">
        <v>660</v>
      </c>
      <c r="K463" s="17">
        <v>1212.96</v>
      </c>
      <c r="L463" s="17">
        <v>8</v>
      </c>
      <c r="M463" s="17">
        <v>-69.31</v>
      </c>
      <c r="N463" s="17" t="str">
        <f>IF(SalesData[[#This Row],[Profit]]&gt;0,"Profit","Loss")</f>
        <v>Loss</v>
      </c>
    </row>
    <row r="464" spans="1:14" x14ac:dyDescent="0.25">
      <c r="A464" s="1">
        <v>41770</v>
      </c>
      <c r="B464" s="3">
        <f t="shared" si="21"/>
        <v>2014</v>
      </c>
      <c r="C464" s="3">
        <f t="shared" si="22"/>
        <v>5</v>
      </c>
      <c r="D464" t="s">
        <v>661</v>
      </c>
      <c r="E464" t="str">
        <f t="shared" si="23"/>
        <v>Harold Dahlen20140511</v>
      </c>
      <c r="F464">
        <f>IF(COUNTIF($E$2:E464, E464) = 1, MAX($F$1:F463) + 1, INDEX($F$1:F463, MATCH(E464, $E$1:E463, 0)))</f>
        <v>223</v>
      </c>
      <c r="G464" t="s">
        <v>15</v>
      </c>
      <c r="H464" t="s">
        <v>11</v>
      </c>
      <c r="I464" t="s">
        <v>12</v>
      </c>
      <c r="J464" t="s">
        <v>232</v>
      </c>
      <c r="K464" s="17">
        <v>17.47</v>
      </c>
      <c r="L464" s="17">
        <v>3</v>
      </c>
      <c r="M464" s="17">
        <v>5.68</v>
      </c>
      <c r="N464" s="17" t="str">
        <f>IF(SalesData[[#This Row],[Profit]]&gt;0,"Profit","Loss")</f>
        <v>Profit</v>
      </c>
    </row>
    <row r="465" spans="1:14" x14ac:dyDescent="0.25">
      <c r="A465" s="1">
        <v>41770</v>
      </c>
      <c r="B465" s="3">
        <f t="shared" si="21"/>
        <v>2014</v>
      </c>
      <c r="C465" s="3">
        <f t="shared" si="22"/>
        <v>5</v>
      </c>
      <c r="D465" t="s">
        <v>661</v>
      </c>
      <c r="E465" t="str">
        <f t="shared" si="23"/>
        <v>Harold Dahlen20140511</v>
      </c>
      <c r="F465">
        <f>IF(COUNTIF($E$2:E465, E465) = 1, MAX($F$1:F464) + 1, INDEX($F$1:F464, MATCH(E465, $E$1:E464, 0)))</f>
        <v>223</v>
      </c>
      <c r="G465" t="s">
        <v>15</v>
      </c>
      <c r="H465" t="s">
        <v>11</v>
      </c>
      <c r="I465" t="s">
        <v>20</v>
      </c>
      <c r="J465" t="s">
        <v>662</v>
      </c>
      <c r="K465" s="17">
        <v>104.58</v>
      </c>
      <c r="L465" s="17">
        <v>9</v>
      </c>
      <c r="M465" s="17">
        <v>-172.56</v>
      </c>
      <c r="N465" s="17" t="str">
        <f>IF(SalesData[[#This Row],[Profit]]&gt;0,"Profit","Loss")</f>
        <v>Loss</v>
      </c>
    </row>
    <row r="466" spans="1:14" x14ac:dyDescent="0.25">
      <c r="A466" s="1">
        <v>41771</v>
      </c>
      <c r="B466" s="3">
        <f t="shared" si="21"/>
        <v>2014</v>
      </c>
      <c r="C466" s="3">
        <f t="shared" si="22"/>
        <v>5</v>
      </c>
      <c r="D466" t="s">
        <v>100</v>
      </c>
      <c r="E466" t="str">
        <f t="shared" si="23"/>
        <v>Hunter Lopez20140512</v>
      </c>
      <c r="F466">
        <f>IF(COUNTIF($E$2:E466, E466) = 1, MAX($F$1:F465) + 1, INDEX($F$1:F465, MATCH(E466, $E$1:E465, 0)))</f>
        <v>224</v>
      </c>
      <c r="G466" t="s">
        <v>157</v>
      </c>
      <c r="H466" t="s">
        <v>34</v>
      </c>
      <c r="I466" t="s">
        <v>47</v>
      </c>
      <c r="J466" t="s">
        <v>60</v>
      </c>
      <c r="K466" s="17">
        <v>34.79</v>
      </c>
      <c r="L466" s="17">
        <v>7</v>
      </c>
      <c r="M466" s="17">
        <v>10.78</v>
      </c>
      <c r="N466" s="17" t="str">
        <f>IF(SalesData[[#This Row],[Profit]]&gt;0,"Profit","Loss")</f>
        <v>Profit</v>
      </c>
    </row>
    <row r="467" spans="1:14" x14ac:dyDescent="0.25">
      <c r="A467" s="1">
        <v>41771</v>
      </c>
      <c r="B467" s="3">
        <f t="shared" si="21"/>
        <v>2014</v>
      </c>
      <c r="C467" s="3">
        <f t="shared" si="22"/>
        <v>5</v>
      </c>
      <c r="D467" t="s">
        <v>277</v>
      </c>
      <c r="E467" t="str">
        <f t="shared" si="23"/>
        <v>Kean Thornton20140512</v>
      </c>
      <c r="F467">
        <f>IF(COUNTIF($E$2:E467, E467) = 1, MAX($F$1:F466) + 1, INDEX($F$1:F466, MATCH(E467, $E$1:E466, 0)))</f>
        <v>225</v>
      </c>
      <c r="G467" t="s">
        <v>434</v>
      </c>
      <c r="H467" t="s">
        <v>34</v>
      </c>
      <c r="I467" t="s">
        <v>145</v>
      </c>
      <c r="J467" t="s">
        <v>663</v>
      </c>
      <c r="K467" s="17">
        <v>700.06</v>
      </c>
      <c r="L467" s="17">
        <v>3</v>
      </c>
      <c r="M467" s="17">
        <v>-130.01</v>
      </c>
      <c r="N467" s="17" t="str">
        <f>IF(SalesData[[#This Row],[Profit]]&gt;0,"Profit","Loss")</f>
        <v>Loss</v>
      </c>
    </row>
    <row r="468" spans="1:14" x14ac:dyDescent="0.25">
      <c r="A468" s="1">
        <v>41772</v>
      </c>
      <c r="B468" s="3">
        <f t="shared" si="21"/>
        <v>2014</v>
      </c>
      <c r="C468" s="3">
        <f t="shared" si="22"/>
        <v>5</v>
      </c>
      <c r="D468" t="s">
        <v>664</v>
      </c>
      <c r="E468" t="str">
        <f t="shared" si="23"/>
        <v>Alejandro Grove20140513</v>
      </c>
      <c r="F468">
        <f>IF(COUNTIF($E$2:E468, E468) = 1, MAX($F$1:F467) + 1, INDEX($F$1:F467, MATCH(E468, $E$1:E467, 0)))</f>
        <v>226</v>
      </c>
      <c r="G468" t="s">
        <v>296</v>
      </c>
      <c r="H468" t="s">
        <v>11</v>
      </c>
      <c r="I468" t="s">
        <v>18</v>
      </c>
      <c r="J468" t="s">
        <v>638</v>
      </c>
      <c r="K468" s="17">
        <v>55.5</v>
      </c>
      <c r="L468" s="17">
        <v>2</v>
      </c>
      <c r="M468" s="17">
        <v>9.99</v>
      </c>
      <c r="N468" s="17" t="str">
        <f>IF(SalesData[[#This Row],[Profit]]&gt;0,"Profit","Loss")</f>
        <v>Profit</v>
      </c>
    </row>
    <row r="469" spans="1:14" x14ac:dyDescent="0.25">
      <c r="A469" s="1">
        <v>41772</v>
      </c>
      <c r="B469" s="3">
        <f t="shared" si="21"/>
        <v>2014</v>
      </c>
      <c r="C469" s="3">
        <f t="shared" si="22"/>
        <v>5</v>
      </c>
      <c r="D469" t="s">
        <v>665</v>
      </c>
      <c r="E469" t="str">
        <f t="shared" si="23"/>
        <v>Erica Hernandez20140513</v>
      </c>
      <c r="F469">
        <f>IF(COUNTIF($E$2:E469, E469) = 1, MAX($F$1:F468) + 1, INDEX($F$1:F468, MATCH(E469, $E$1:E468, 0)))</f>
        <v>227</v>
      </c>
      <c r="G469" t="s">
        <v>123</v>
      </c>
      <c r="H469" t="s">
        <v>11</v>
      </c>
      <c r="I469" t="s">
        <v>43</v>
      </c>
      <c r="J469" t="s">
        <v>160</v>
      </c>
      <c r="K469" s="17">
        <v>7.1</v>
      </c>
      <c r="L469" s="17">
        <v>2</v>
      </c>
      <c r="M469" s="17">
        <v>2.4</v>
      </c>
      <c r="N469" s="17" t="str">
        <f>IF(SalesData[[#This Row],[Profit]]&gt;0,"Profit","Loss")</f>
        <v>Profit</v>
      </c>
    </row>
    <row r="470" spans="1:14" x14ac:dyDescent="0.25">
      <c r="A470" s="1">
        <v>41772</v>
      </c>
      <c r="B470" s="3">
        <f t="shared" si="21"/>
        <v>2014</v>
      </c>
      <c r="C470" s="3">
        <f t="shared" si="22"/>
        <v>5</v>
      </c>
      <c r="D470" t="s">
        <v>665</v>
      </c>
      <c r="E470" t="str">
        <f t="shared" si="23"/>
        <v>Erica Hernandez20140513</v>
      </c>
      <c r="F470">
        <f>IF(COUNTIF($E$2:E470, E470) = 1, MAX($F$1:F469) + 1, INDEX($F$1:F469, MATCH(E470, $E$1:E469, 0)))</f>
        <v>227</v>
      </c>
      <c r="G470" t="s">
        <v>123</v>
      </c>
      <c r="H470" t="s">
        <v>11</v>
      </c>
      <c r="I470" t="s">
        <v>20</v>
      </c>
      <c r="J470" t="s">
        <v>666</v>
      </c>
      <c r="K470" s="17">
        <v>398.35</v>
      </c>
      <c r="L470" s="17">
        <v>8</v>
      </c>
      <c r="M470" s="17">
        <v>-331.96</v>
      </c>
      <c r="N470" s="17" t="str">
        <f>IF(SalesData[[#This Row],[Profit]]&gt;0,"Profit","Loss")</f>
        <v>Loss</v>
      </c>
    </row>
    <row r="471" spans="1:14" x14ac:dyDescent="0.25">
      <c r="A471" s="1">
        <v>41772</v>
      </c>
      <c r="B471" s="3">
        <f t="shared" si="21"/>
        <v>2014</v>
      </c>
      <c r="C471" s="3">
        <f t="shared" si="22"/>
        <v>5</v>
      </c>
      <c r="D471" t="s">
        <v>667</v>
      </c>
      <c r="E471" t="str">
        <f t="shared" si="23"/>
        <v>Naresj Patel20140513</v>
      </c>
      <c r="F471">
        <f>IF(COUNTIF($E$2:E471, E471) = 1, MAX($F$1:F470) + 1, INDEX($F$1:F470, MATCH(E471, $E$1:E470, 0)))</f>
        <v>228</v>
      </c>
      <c r="G471" t="s">
        <v>27</v>
      </c>
      <c r="H471" t="s">
        <v>39</v>
      </c>
      <c r="I471" t="s">
        <v>52</v>
      </c>
      <c r="J471" t="s">
        <v>668</v>
      </c>
      <c r="K471" s="17">
        <v>149.97</v>
      </c>
      <c r="L471" s="17">
        <v>3</v>
      </c>
      <c r="M471" s="17">
        <v>52.49</v>
      </c>
      <c r="N471" s="17" t="str">
        <f>IF(SalesData[[#This Row],[Profit]]&gt;0,"Profit","Loss")</f>
        <v>Profit</v>
      </c>
    </row>
    <row r="472" spans="1:14" x14ac:dyDescent="0.25">
      <c r="A472" s="1">
        <v>41772</v>
      </c>
      <c r="B472" s="3">
        <f t="shared" si="21"/>
        <v>2014</v>
      </c>
      <c r="C472" s="3">
        <f t="shared" si="22"/>
        <v>5</v>
      </c>
      <c r="D472" t="s">
        <v>558</v>
      </c>
      <c r="E472" t="str">
        <f t="shared" si="23"/>
        <v>Aaron Hawkins20140513</v>
      </c>
      <c r="F472">
        <f>IF(COUNTIF($E$2:E472, E472) = 1, MAX($F$1:F471) + 1, INDEX($F$1:F471, MATCH(E472, $E$1:E471, 0)))</f>
        <v>229</v>
      </c>
      <c r="G472" t="s">
        <v>27</v>
      </c>
      <c r="H472" t="s">
        <v>34</v>
      </c>
      <c r="I472" t="s">
        <v>35</v>
      </c>
      <c r="J472" t="s">
        <v>382</v>
      </c>
      <c r="K472" s="17">
        <v>279.45999999999998</v>
      </c>
      <c r="L472" s="17">
        <v>6</v>
      </c>
      <c r="M472" s="17">
        <v>20.96</v>
      </c>
      <c r="N472" s="17" t="str">
        <f>IF(SalesData[[#This Row],[Profit]]&gt;0,"Profit","Loss")</f>
        <v>Profit</v>
      </c>
    </row>
    <row r="473" spans="1:14" x14ac:dyDescent="0.25">
      <c r="A473" s="1">
        <v>41772</v>
      </c>
      <c r="B473" s="3">
        <f t="shared" si="21"/>
        <v>2014</v>
      </c>
      <c r="C473" s="3">
        <f t="shared" si="22"/>
        <v>5</v>
      </c>
      <c r="D473" t="s">
        <v>558</v>
      </c>
      <c r="E473" t="str">
        <f t="shared" si="23"/>
        <v>Aaron Hawkins20140513</v>
      </c>
      <c r="F473">
        <f>IF(COUNTIF($E$2:E473, E473) = 1, MAX($F$1:F472) + 1, INDEX($F$1:F472, MATCH(E473, $E$1:E472, 0)))</f>
        <v>229</v>
      </c>
      <c r="G473" t="s">
        <v>27</v>
      </c>
      <c r="H473" t="s">
        <v>11</v>
      </c>
      <c r="I473" t="s">
        <v>12</v>
      </c>
      <c r="J473" t="s">
        <v>332</v>
      </c>
      <c r="K473" s="17">
        <v>8</v>
      </c>
      <c r="L473" s="17">
        <v>2</v>
      </c>
      <c r="M473" s="17">
        <v>3.84</v>
      </c>
      <c r="N473" s="17" t="str">
        <f>IF(SalesData[[#This Row],[Profit]]&gt;0,"Profit","Loss")</f>
        <v>Profit</v>
      </c>
    </row>
    <row r="474" spans="1:14" x14ac:dyDescent="0.25">
      <c r="A474" s="1">
        <v>41773</v>
      </c>
      <c r="B474" s="3">
        <f t="shared" si="21"/>
        <v>2014</v>
      </c>
      <c r="C474" s="3">
        <f t="shared" si="22"/>
        <v>5</v>
      </c>
      <c r="D474" t="s">
        <v>669</v>
      </c>
      <c r="E474" t="str">
        <f t="shared" si="23"/>
        <v>Anthony Johnson20140514</v>
      </c>
      <c r="F474">
        <f>IF(COUNTIF($E$2:E474, E474) = 1, MAX($F$1:F473) + 1, INDEX($F$1:F473, MATCH(E474, $E$1:E473, 0)))</f>
        <v>230</v>
      </c>
      <c r="G474" t="s">
        <v>123</v>
      </c>
      <c r="H474" t="s">
        <v>34</v>
      </c>
      <c r="I474" t="s">
        <v>47</v>
      </c>
      <c r="J474" t="s">
        <v>670</v>
      </c>
      <c r="K474" s="17">
        <v>310.88</v>
      </c>
      <c r="L474" s="17">
        <v>2</v>
      </c>
      <c r="M474" s="17">
        <v>23.32</v>
      </c>
      <c r="N474" s="17" t="str">
        <f>IF(SalesData[[#This Row],[Profit]]&gt;0,"Profit","Loss")</f>
        <v>Profit</v>
      </c>
    </row>
    <row r="475" spans="1:14" x14ac:dyDescent="0.25">
      <c r="A475" s="1">
        <v>41775</v>
      </c>
      <c r="B475" s="3">
        <f t="shared" si="21"/>
        <v>2014</v>
      </c>
      <c r="C475" s="3">
        <f t="shared" si="22"/>
        <v>5</v>
      </c>
      <c r="D475" t="s">
        <v>671</v>
      </c>
      <c r="E475" t="str">
        <f t="shared" si="23"/>
        <v>Pauline Webber20140516</v>
      </c>
      <c r="F475">
        <f>IF(COUNTIF($E$2:E475, E475) = 1, MAX($F$1:F474) + 1, INDEX($F$1:F474, MATCH(E475, $E$1:E474, 0)))</f>
        <v>231</v>
      </c>
      <c r="G475" t="s">
        <v>27</v>
      </c>
      <c r="H475" t="s">
        <v>34</v>
      </c>
      <c r="I475" t="s">
        <v>35</v>
      </c>
      <c r="J475" t="s">
        <v>382</v>
      </c>
      <c r="K475" s="17">
        <v>232.88</v>
      </c>
      <c r="L475" s="17">
        <v>5</v>
      </c>
      <c r="M475" s="17">
        <v>17.47</v>
      </c>
      <c r="N475" s="17" t="str">
        <f>IF(SalesData[[#This Row],[Profit]]&gt;0,"Profit","Loss")</f>
        <v>Profit</v>
      </c>
    </row>
    <row r="476" spans="1:14" x14ac:dyDescent="0.25">
      <c r="A476" s="1">
        <v>41775</v>
      </c>
      <c r="B476" s="3">
        <f t="shared" si="21"/>
        <v>2014</v>
      </c>
      <c r="C476" s="3">
        <f t="shared" si="22"/>
        <v>5</v>
      </c>
      <c r="D476" t="s">
        <v>672</v>
      </c>
      <c r="E476" t="str">
        <f t="shared" si="23"/>
        <v>Cindy Chapman20140516</v>
      </c>
      <c r="F476">
        <f>IF(COUNTIF($E$2:E476, E476) = 1, MAX($F$1:F475) + 1, INDEX($F$1:F475, MATCH(E476, $E$1:E475, 0)))</f>
        <v>232</v>
      </c>
      <c r="G476" t="s">
        <v>27</v>
      </c>
      <c r="H476" t="s">
        <v>39</v>
      </c>
      <c r="I476" t="s">
        <v>52</v>
      </c>
      <c r="J476" t="s">
        <v>673</v>
      </c>
      <c r="K476" s="17">
        <v>56.4</v>
      </c>
      <c r="L476" s="17">
        <v>3</v>
      </c>
      <c r="M476" s="17">
        <v>3.38</v>
      </c>
      <c r="N476" s="17" t="str">
        <f>IF(SalesData[[#This Row],[Profit]]&gt;0,"Profit","Loss")</f>
        <v>Profit</v>
      </c>
    </row>
    <row r="477" spans="1:14" x14ac:dyDescent="0.25">
      <c r="A477" s="1">
        <v>41776</v>
      </c>
      <c r="B477" s="3">
        <f t="shared" si="21"/>
        <v>2014</v>
      </c>
      <c r="C477" s="3">
        <f t="shared" si="22"/>
        <v>5</v>
      </c>
      <c r="D477" t="s">
        <v>674</v>
      </c>
      <c r="E477" t="str">
        <f t="shared" si="23"/>
        <v>Pete Armstrong20140517</v>
      </c>
      <c r="F477">
        <f>IF(COUNTIF($E$2:E477, E477) = 1, MAX($F$1:F476) + 1, INDEX($F$1:F476, MATCH(E477, $E$1:E476, 0)))</f>
        <v>233</v>
      </c>
      <c r="G477" t="s">
        <v>157</v>
      </c>
      <c r="H477" t="s">
        <v>11</v>
      </c>
      <c r="I477" t="s">
        <v>20</v>
      </c>
      <c r="J477" t="s">
        <v>162</v>
      </c>
      <c r="K477" s="17">
        <v>91.68</v>
      </c>
      <c r="L477" s="17">
        <v>3</v>
      </c>
      <c r="M477" s="17">
        <v>45.84</v>
      </c>
      <c r="N477" s="17" t="str">
        <f>IF(SalesData[[#This Row],[Profit]]&gt;0,"Profit","Loss")</f>
        <v>Profit</v>
      </c>
    </row>
    <row r="478" spans="1:14" x14ac:dyDescent="0.25">
      <c r="A478" s="1">
        <v>41777</v>
      </c>
      <c r="B478" s="3">
        <f t="shared" si="21"/>
        <v>2014</v>
      </c>
      <c r="C478" s="3">
        <f t="shared" si="22"/>
        <v>5</v>
      </c>
      <c r="D478" t="s">
        <v>675</v>
      </c>
      <c r="E478" t="str">
        <f t="shared" si="23"/>
        <v>Bruce Stewart20140518</v>
      </c>
      <c r="F478">
        <f>IF(COUNTIF($E$2:E478, E478) = 1, MAX($F$1:F477) + 1, INDEX($F$1:F477, MATCH(E478, $E$1:E477, 0)))</f>
        <v>234</v>
      </c>
      <c r="G478" t="s">
        <v>78</v>
      </c>
      <c r="H478" t="s">
        <v>39</v>
      </c>
      <c r="I478" t="s">
        <v>40</v>
      </c>
      <c r="J478" t="s">
        <v>676</v>
      </c>
      <c r="K478" s="17">
        <v>779.8</v>
      </c>
      <c r="L478" s="17">
        <v>2</v>
      </c>
      <c r="M478" s="17">
        <v>-168.96</v>
      </c>
      <c r="N478" s="17" t="str">
        <f>IF(SalesData[[#This Row],[Profit]]&gt;0,"Profit","Loss")</f>
        <v>Loss</v>
      </c>
    </row>
    <row r="479" spans="1:14" x14ac:dyDescent="0.25">
      <c r="A479" s="1">
        <v>41777</v>
      </c>
      <c r="B479" s="3">
        <f t="shared" si="21"/>
        <v>2014</v>
      </c>
      <c r="C479" s="3">
        <f t="shared" si="22"/>
        <v>5</v>
      </c>
      <c r="D479" t="s">
        <v>677</v>
      </c>
      <c r="E479" t="str">
        <f t="shared" si="23"/>
        <v>Ted Trevino20140518</v>
      </c>
      <c r="F479">
        <f>IF(COUNTIF($E$2:E479, E479) = 1, MAX($F$1:F478) + 1, INDEX($F$1:F478, MATCH(E479, $E$1:E478, 0)))</f>
        <v>235</v>
      </c>
      <c r="G479" t="s">
        <v>78</v>
      </c>
      <c r="H479" t="s">
        <v>34</v>
      </c>
      <c r="I479" t="s">
        <v>47</v>
      </c>
      <c r="J479" t="s">
        <v>678</v>
      </c>
      <c r="K479" s="17">
        <v>149.22999999999999</v>
      </c>
      <c r="L479" s="17">
        <v>3</v>
      </c>
      <c r="M479" s="17">
        <v>3.73</v>
      </c>
      <c r="N479" s="17" t="str">
        <f>IF(SalesData[[#This Row],[Profit]]&gt;0,"Profit","Loss")</f>
        <v>Profit</v>
      </c>
    </row>
    <row r="480" spans="1:14" x14ac:dyDescent="0.25">
      <c r="A480" s="1">
        <v>41777</v>
      </c>
      <c r="B480" s="3">
        <f t="shared" si="21"/>
        <v>2014</v>
      </c>
      <c r="C480" s="3">
        <f t="shared" si="22"/>
        <v>5</v>
      </c>
      <c r="D480" t="s">
        <v>677</v>
      </c>
      <c r="E480" t="str">
        <f t="shared" si="23"/>
        <v>Ted Trevino20140518</v>
      </c>
      <c r="F480">
        <f>IF(COUNTIF($E$2:E480, E480) = 1, MAX($F$1:F479) + 1, INDEX($F$1:F479, MATCH(E480, $E$1:E479, 0)))</f>
        <v>235</v>
      </c>
      <c r="G480" t="s">
        <v>78</v>
      </c>
      <c r="H480" t="s">
        <v>11</v>
      </c>
      <c r="I480" t="s">
        <v>12</v>
      </c>
      <c r="J480" t="s">
        <v>679</v>
      </c>
      <c r="K480" s="17">
        <v>15.94</v>
      </c>
      <c r="L480" s="17">
        <v>4</v>
      </c>
      <c r="M480" s="17">
        <v>5.78</v>
      </c>
      <c r="N480" s="17" t="str">
        <f>IF(SalesData[[#This Row],[Profit]]&gt;0,"Profit","Loss")</f>
        <v>Profit</v>
      </c>
    </row>
    <row r="481" spans="1:14" x14ac:dyDescent="0.25">
      <c r="A481" s="1">
        <v>41777</v>
      </c>
      <c r="B481" s="3">
        <f t="shared" si="21"/>
        <v>2014</v>
      </c>
      <c r="C481" s="3">
        <f t="shared" si="22"/>
        <v>5</v>
      </c>
      <c r="D481" t="s">
        <v>680</v>
      </c>
      <c r="E481" t="str">
        <f t="shared" si="23"/>
        <v>George Ashbrook20140518</v>
      </c>
      <c r="F481">
        <f>IF(COUNTIF($E$2:E481, E481) = 1, MAX($F$1:F480) + 1, INDEX($F$1:F480, MATCH(E481, $E$1:E480, 0)))</f>
        <v>236</v>
      </c>
      <c r="G481" t="s">
        <v>10</v>
      </c>
      <c r="H481" t="s">
        <v>11</v>
      </c>
      <c r="I481" t="s">
        <v>12</v>
      </c>
      <c r="J481" t="s">
        <v>679</v>
      </c>
      <c r="K481" s="17">
        <v>3.98</v>
      </c>
      <c r="L481" s="17">
        <v>1</v>
      </c>
      <c r="M481" s="17">
        <v>1.44</v>
      </c>
      <c r="N481" s="17" t="str">
        <f>IF(SalesData[[#This Row],[Profit]]&gt;0,"Profit","Loss")</f>
        <v>Profit</v>
      </c>
    </row>
    <row r="482" spans="1:14" x14ac:dyDescent="0.25">
      <c r="A482" s="1">
        <v>41778</v>
      </c>
      <c r="B482" s="3">
        <f t="shared" si="21"/>
        <v>2014</v>
      </c>
      <c r="C482" s="3">
        <f t="shared" si="22"/>
        <v>5</v>
      </c>
      <c r="D482" t="s">
        <v>681</v>
      </c>
      <c r="E482" t="str">
        <f t="shared" si="23"/>
        <v>John Huston20140519</v>
      </c>
      <c r="F482">
        <f>IF(COUNTIF($E$2:E482, E482) = 1, MAX($F$1:F481) + 1, INDEX($F$1:F481, MATCH(E482, $E$1:E481, 0)))</f>
        <v>237</v>
      </c>
      <c r="G482" t="s">
        <v>110</v>
      </c>
      <c r="H482" t="s">
        <v>11</v>
      </c>
      <c r="I482" t="s">
        <v>20</v>
      </c>
      <c r="J482" t="s">
        <v>682</v>
      </c>
      <c r="K482" s="17">
        <v>57.42</v>
      </c>
      <c r="L482" s="17">
        <v>9</v>
      </c>
      <c r="M482" s="17">
        <v>26.41</v>
      </c>
      <c r="N482" s="17" t="str">
        <f>IF(SalesData[[#This Row],[Profit]]&gt;0,"Profit","Loss")</f>
        <v>Profit</v>
      </c>
    </row>
    <row r="483" spans="1:14" x14ac:dyDescent="0.25">
      <c r="A483" s="1">
        <v>41778</v>
      </c>
      <c r="B483" s="3">
        <f t="shared" si="21"/>
        <v>2014</v>
      </c>
      <c r="C483" s="3">
        <f t="shared" si="22"/>
        <v>5</v>
      </c>
      <c r="D483" t="s">
        <v>683</v>
      </c>
      <c r="E483" t="str">
        <f t="shared" si="23"/>
        <v>Tamara Dahlen20140519</v>
      </c>
      <c r="F483">
        <f>IF(COUNTIF($E$2:E483, E483) = 1, MAX($F$1:F482) + 1, INDEX($F$1:F482, MATCH(E483, $E$1:E482, 0)))</f>
        <v>238</v>
      </c>
      <c r="G483" t="s">
        <v>55</v>
      </c>
      <c r="H483" t="s">
        <v>11</v>
      </c>
      <c r="I483" t="s">
        <v>200</v>
      </c>
      <c r="J483" t="s">
        <v>649</v>
      </c>
      <c r="K483" s="17">
        <v>34.200000000000003</v>
      </c>
      <c r="L483" s="17">
        <v>5</v>
      </c>
      <c r="M483" s="17">
        <v>9.23</v>
      </c>
      <c r="N483" s="17" t="str">
        <f>IF(SalesData[[#This Row],[Profit]]&gt;0,"Profit","Loss")</f>
        <v>Profit</v>
      </c>
    </row>
    <row r="484" spans="1:14" x14ac:dyDescent="0.25">
      <c r="A484" s="1">
        <v>41779</v>
      </c>
      <c r="B484" s="3">
        <f t="shared" si="21"/>
        <v>2014</v>
      </c>
      <c r="C484" s="3">
        <f t="shared" si="22"/>
        <v>5</v>
      </c>
      <c r="D484" t="s">
        <v>684</v>
      </c>
      <c r="E484" t="str">
        <f t="shared" si="23"/>
        <v>Randy Ferguson20140520</v>
      </c>
      <c r="F484">
        <f>IF(COUNTIF($E$2:E484, E484) = 1, MAX($F$1:F483) + 1, INDEX($F$1:F483, MATCH(E484, $E$1:E483, 0)))</f>
        <v>239</v>
      </c>
      <c r="G484" t="s">
        <v>685</v>
      </c>
      <c r="H484" t="s">
        <v>11</v>
      </c>
      <c r="I484" t="s">
        <v>92</v>
      </c>
      <c r="J484" t="s">
        <v>686</v>
      </c>
      <c r="K484" s="17">
        <v>33.28</v>
      </c>
      <c r="L484" s="17">
        <v>4</v>
      </c>
      <c r="M484" s="17">
        <v>9.32</v>
      </c>
      <c r="N484" s="17" t="str">
        <f>IF(SalesData[[#This Row],[Profit]]&gt;0,"Profit","Loss")</f>
        <v>Profit</v>
      </c>
    </row>
    <row r="485" spans="1:14" x14ac:dyDescent="0.25">
      <c r="A485" s="1">
        <v>41779</v>
      </c>
      <c r="B485" s="3">
        <f t="shared" si="21"/>
        <v>2014</v>
      </c>
      <c r="C485" s="3">
        <f t="shared" si="22"/>
        <v>5</v>
      </c>
      <c r="D485" t="s">
        <v>684</v>
      </c>
      <c r="E485" t="str">
        <f t="shared" si="23"/>
        <v>Randy Ferguson20140520</v>
      </c>
      <c r="F485">
        <f>IF(COUNTIF($E$2:E485, E485) = 1, MAX($F$1:F484) + 1, INDEX($F$1:F484, MATCH(E485, $E$1:E484, 0)))</f>
        <v>239</v>
      </c>
      <c r="G485" t="s">
        <v>685</v>
      </c>
      <c r="H485" t="s">
        <v>11</v>
      </c>
      <c r="I485" t="s">
        <v>24</v>
      </c>
      <c r="J485" t="s">
        <v>687</v>
      </c>
      <c r="K485" s="17">
        <v>38.520000000000003</v>
      </c>
      <c r="L485" s="17">
        <v>9</v>
      </c>
      <c r="M485" s="17">
        <v>11.94</v>
      </c>
      <c r="N485" s="17" t="str">
        <f>IF(SalesData[[#This Row],[Profit]]&gt;0,"Profit","Loss")</f>
        <v>Profit</v>
      </c>
    </row>
    <row r="486" spans="1:14" x14ac:dyDescent="0.25">
      <c r="A486" s="1">
        <v>41779</v>
      </c>
      <c r="B486" s="3">
        <f t="shared" si="21"/>
        <v>2014</v>
      </c>
      <c r="C486" s="3">
        <f t="shared" si="22"/>
        <v>5</v>
      </c>
      <c r="D486" t="s">
        <v>684</v>
      </c>
      <c r="E486" t="str">
        <f t="shared" si="23"/>
        <v>Randy Ferguson20140520</v>
      </c>
      <c r="F486">
        <f>IF(COUNTIF($E$2:E486, E486) = 1, MAX($F$1:F485) + 1, INDEX($F$1:F485, MATCH(E486, $E$1:E485, 0)))</f>
        <v>239</v>
      </c>
      <c r="G486" t="s">
        <v>685</v>
      </c>
      <c r="H486" t="s">
        <v>34</v>
      </c>
      <c r="I486" t="s">
        <v>47</v>
      </c>
      <c r="J486" t="s">
        <v>688</v>
      </c>
      <c r="K486" s="17">
        <v>139.86000000000001</v>
      </c>
      <c r="L486" s="17">
        <v>7</v>
      </c>
      <c r="M486" s="17">
        <v>60.14</v>
      </c>
      <c r="N486" s="17" t="str">
        <f>IF(SalesData[[#This Row],[Profit]]&gt;0,"Profit","Loss")</f>
        <v>Profit</v>
      </c>
    </row>
    <row r="487" spans="1:14" x14ac:dyDescent="0.25">
      <c r="A487" s="1">
        <v>41779</v>
      </c>
      <c r="B487" s="3">
        <f t="shared" si="21"/>
        <v>2014</v>
      </c>
      <c r="C487" s="3">
        <f t="shared" si="22"/>
        <v>5</v>
      </c>
      <c r="D487" t="s">
        <v>689</v>
      </c>
      <c r="E487" t="str">
        <f t="shared" si="23"/>
        <v>Matt Collister20140520</v>
      </c>
      <c r="F487">
        <f>IF(COUNTIF($E$2:E487, E487) = 1, MAX($F$1:F486) + 1, INDEX($F$1:F486, MATCH(E487, $E$1:E486, 0)))</f>
        <v>240</v>
      </c>
      <c r="G487" t="s">
        <v>10</v>
      </c>
      <c r="H487" t="s">
        <v>34</v>
      </c>
      <c r="I487" t="s">
        <v>47</v>
      </c>
      <c r="J487" t="s">
        <v>690</v>
      </c>
      <c r="K487" s="17">
        <v>10.33</v>
      </c>
      <c r="L487" s="17">
        <v>3</v>
      </c>
      <c r="M487" s="17">
        <v>-5.94</v>
      </c>
      <c r="N487" s="17" t="str">
        <f>IF(SalesData[[#This Row],[Profit]]&gt;0,"Profit","Loss")</f>
        <v>Loss</v>
      </c>
    </row>
    <row r="488" spans="1:14" x14ac:dyDescent="0.25">
      <c r="A488" s="1">
        <v>41779</v>
      </c>
      <c r="B488" s="3">
        <f t="shared" si="21"/>
        <v>2014</v>
      </c>
      <c r="C488" s="3">
        <f t="shared" si="22"/>
        <v>5</v>
      </c>
      <c r="D488" t="s">
        <v>689</v>
      </c>
      <c r="E488" t="str">
        <f t="shared" si="23"/>
        <v>Matt Collister20140520</v>
      </c>
      <c r="F488">
        <f>IF(COUNTIF($E$2:E488, E488) = 1, MAX($F$1:F487) + 1, INDEX($F$1:F487, MATCH(E488, $E$1:E487, 0)))</f>
        <v>240</v>
      </c>
      <c r="G488" t="s">
        <v>10</v>
      </c>
      <c r="H488" t="s">
        <v>11</v>
      </c>
      <c r="I488" t="s">
        <v>12</v>
      </c>
      <c r="J488" t="s">
        <v>524</v>
      </c>
      <c r="K488" s="17">
        <v>10.37</v>
      </c>
      <c r="L488" s="17">
        <v>2</v>
      </c>
      <c r="M488" s="17">
        <v>3.63</v>
      </c>
      <c r="N488" s="17" t="str">
        <f>IF(SalesData[[#This Row],[Profit]]&gt;0,"Profit","Loss")</f>
        <v>Profit</v>
      </c>
    </row>
    <row r="489" spans="1:14" x14ac:dyDescent="0.25">
      <c r="A489" s="1">
        <v>41779</v>
      </c>
      <c r="B489" s="3">
        <f t="shared" si="21"/>
        <v>2014</v>
      </c>
      <c r="C489" s="3">
        <f t="shared" si="22"/>
        <v>5</v>
      </c>
      <c r="D489" t="s">
        <v>689</v>
      </c>
      <c r="E489" t="str">
        <f t="shared" si="23"/>
        <v>Matt Collister20140520</v>
      </c>
      <c r="F489">
        <f>IF(COUNTIF($E$2:E489, E489) = 1, MAX($F$1:F488) + 1, INDEX($F$1:F488, MATCH(E489, $E$1:E488, 0)))</f>
        <v>240</v>
      </c>
      <c r="G489" t="s">
        <v>10</v>
      </c>
      <c r="H489" t="s">
        <v>39</v>
      </c>
      <c r="I489" t="s">
        <v>52</v>
      </c>
      <c r="J489" t="s">
        <v>691</v>
      </c>
      <c r="K489" s="17">
        <v>20.78</v>
      </c>
      <c r="L489" s="17">
        <v>2</v>
      </c>
      <c r="M489" s="17">
        <v>-3.64</v>
      </c>
      <c r="N489" s="17" t="str">
        <f>IF(SalesData[[#This Row],[Profit]]&gt;0,"Profit","Loss")</f>
        <v>Loss</v>
      </c>
    </row>
    <row r="490" spans="1:14" x14ac:dyDescent="0.25">
      <c r="A490" s="1">
        <v>41779</v>
      </c>
      <c r="B490" s="3">
        <f t="shared" si="21"/>
        <v>2014</v>
      </c>
      <c r="C490" s="3">
        <f t="shared" si="22"/>
        <v>5</v>
      </c>
      <c r="D490" t="s">
        <v>689</v>
      </c>
      <c r="E490" t="str">
        <f t="shared" si="23"/>
        <v>Matt Collister20140520</v>
      </c>
      <c r="F490">
        <f>IF(COUNTIF($E$2:E490, E490) = 1, MAX($F$1:F489) + 1, INDEX($F$1:F489, MATCH(E490, $E$1:E489, 0)))</f>
        <v>240</v>
      </c>
      <c r="G490" t="s">
        <v>10</v>
      </c>
      <c r="H490" t="s">
        <v>11</v>
      </c>
      <c r="I490" t="s">
        <v>18</v>
      </c>
      <c r="J490" t="s">
        <v>435</v>
      </c>
      <c r="K490" s="17">
        <v>66.959999999999994</v>
      </c>
      <c r="L490" s="17">
        <v>5</v>
      </c>
      <c r="M490" s="17">
        <v>-13.39</v>
      </c>
      <c r="N490" s="17" t="str">
        <f>IF(SalesData[[#This Row],[Profit]]&gt;0,"Profit","Loss")</f>
        <v>Loss</v>
      </c>
    </row>
    <row r="491" spans="1:14" x14ac:dyDescent="0.25">
      <c r="A491" s="1">
        <v>41780</v>
      </c>
      <c r="B491" s="3">
        <f t="shared" si="21"/>
        <v>2014</v>
      </c>
      <c r="C491" s="3">
        <f t="shared" si="22"/>
        <v>5</v>
      </c>
      <c r="D491" t="s">
        <v>692</v>
      </c>
      <c r="E491" t="str">
        <f t="shared" si="23"/>
        <v>Mitch Willingham20140521</v>
      </c>
      <c r="F491">
        <f>IF(COUNTIF($E$2:E491, E491) = 1, MAX($F$1:F490) + 1, INDEX($F$1:F490, MATCH(E491, $E$1:E490, 0)))</f>
        <v>241</v>
      </c>
      <c r="G491" t="s">
        <v>55</v>
      </c>
      <c r="H491" t="s">
        <v>11</v>
      </c>
      <c r="I491" t="s">
        <v>20</v>
      </c>
      <c r="J491" t="s">
        <v>693</v>
      </c>
      <c r="K491" s="17">
        <v>2715.93</v>
      </c>
      <c r="L491" s="17">
        <v>7</v>
      </c>
      <c r="M491" s="17">
        <v>1276.49</v>
      </c>
      <c r="N491" s="17" t="str">
        <f>IF(SalesData[[#This Row],[Profit]]&gt;0,"Profit","Loss")</f>
        <v>Profit</v>
      </c>
    </row>
    <row r="492" spans="1:14" x14ac:dyDescent="0.25">
      <c r="A492" s="1">
        <v>41780</v>
      </c>
      <c r="B492" s="3">
        <f t="shared" si="21"/>
        <v>2014</v>
      </c>
      <c r="C492" s="3">
        <f t="shared" si="22"/>
        <v>5</v>
      </c>
      <c r="D492" t="s">
        <v>692</v>
      </c>
      <c r="E492" t="str">
        <f t="shared" si="23"/>
        <v>Mitch Willingham20140521</v>
      </c>
      <c r="F492">
        <f>IF(COUNTIF($E$2:E492, E492) = 1, MAX($F$1:F491) + 1, INDEX($F$1:F491, MATCH(E492, $E$1:E491, 0)))</f>
        <v>241</v>
      </c>
      <c r="G492" t="s">
        <v>55</v>
      </c>
      <c r="H492" t="s">
        <v>39</v>
      </c>
      <c r="I492" t="s">
        <v>40</v>
      </c>
      <c r="J492" t="s">
        <v>694</v>
      </c>
      <c r="K492" s="17">
        <v>617.97</v>
      </c>
      <c r="L492" s="17">
        <v>3</v>
      </c>
      <c r="M492" s="17">
        <v>173.03</v>
      </c>
      <c r="N492" s="17" t="str">
        <f>IF(SalesData[[#This Row],[Profit]]&gt;0,"Profit","Loss")</f>
        <v>Profit</v>
      </c>
    </row>
    <row r="493" spans="1:14" x14ac:dyDescent="0.25">
      <c r="A493" s="1">
        <v>41780</v>
      </c>
      <c r="B493" s="3">
        <f t="shared" si="21"/>
        <v>2014</v>
      </c>
      <c r="C493" s="3">
        <f t="shared" si="22"/>
        <v>5</v>
      </c>
      <c r="D493" t="s">
        <v>695</v>
      </c>
      <c r="E493" t="str">
        <f t="shared" si="23"/>
        <v>Bradley Talbott20140521</v>
      </c>
      <c r="F493">
        <f>IF(COUNTIF($E$2:E493, E493) = 1, MAX($F$1:F492) + 1, INDEX($F$1:F492, MATCH(E493, $E$1:E492, 0)))</f>
        <v>242</v>
      </c>
      <c r="G493" t="s">
        <v>27</v>
      </c>
      <c r="H493" t="s">
        <v>11</v>
      </c>
      <c r="I493" t="s">
        <v>24</v>
      </c>
      <c r="J493" t="s">
        <v>76</v>
      </c>
      <c r="K493" s="17">
        <v>31.84</v>
      </c>
      <c r="L493" s="17">
        <v>8</v>
      </c>
      <c r="M493" s="17">
        <v>10.51</v>
      </c>
      <c r="N493" s="17" t="str">
        <f>IF(SalesData[[#This Row],[Profit]]&gt;0,"Profit","Loss")</f>
        <v>Profit</v>
      </c>
    </row>
    <row r="494" spans="1:14" x14ac:dyDescent="0.25">
      <c r="A494" s="1">
        <v>41780</v>
      </c>
      <c r="B494" s="3">
        <f t="shared" si="21"/>
        <v>2014</v>
      </c>
      <c r="C494" s="3">
        <f t="shared" si="22"/>
        <v>5</v>
      </c>
      <c r="D494" t="s">
        <v>696</v>
      </c>
      <c r="E494" t="str">
        <f t="shared" si="23"/>
        <v>Frank Gastineau20140521</v>
      </c>
      <c r="F494">
        <f>IF(COUNTIF($E$2:E494, E494) = 1, MAX($F$1:F493) + 1, INDEX($F$1:F493, MATCH(E494, $E$1:E493, 0)))</f>
        <v>243</v>
      </c>
      <c r="G494" t="s">
        <v>434</v>
      </c>
      <c r="H494" t="s">
        <v>11</v>
      </c>
      <c r="I494" t="s">
        <v>20</v>
      </c>
      <c r="J494" t="s">
        <v>697</v>
      </c>
      <c r="K494" s="17">
        <v>447.86</v>
      </c>
      <c r="L494" s="17">
        <v>7</v>
      </c>
      <c r="M494" s="17">
        <v>219.45</v>
      </c>
      <c r="N494" s="17" t="str">
        <f>IF(SalesData[[#This Row],[Profit]]&gt;0,"Profit","Loss")</f>
        <v>Profit</v>
      </c>
    </row>
    <row r="495" spans="1:14" x14ac:dyDescent="0.25">
      <c r="A495" s="1">
        <v>41780</v>
      </c>
      <c r="B495" s="3">
        <f t="shared" si="21"/>
        <v>2014</v>
      </c>
      <c r="C495" s="3">
        <f t="shared" si="22"/>
        <v>5</v>
      </c>
      <c r="D495" t="s">
        <v>696</v>
      </c>
      <c r="E495" t="str">
        <f t="shared" si="23"/>
        <v>Frank Gastineau20140521</v>
      </c>
      <c r="F495">
        <f>IF(COUNTIF($E$2:E495, E495) = 1, MAX($F$1:F494) + 1, INDEX($F$1:F494, MATCH(E495, $E$1:E494, 0)))</f>
        <v>243</v>
      </c>
      <c r="G495" t="s">
        <v>434</v>
      </c>
      <c r="H495" t="s">
        <v>11</v>
      </c>
      <c r="I495" t="s">
        <v>12</v>
      </c>
      <c r="J495" t="s">
        <v>698</v>
      </c>
      <c r="K495" s="17">
        <v>17.940000000000001</v>
      </c>
      <c r="L495" s="17">
        <v>3</v>
      </c>
      <c r="M495" s="17">
        <v>8.7899999999999991</v>
      </c>
      <c r="N495" s="17" t="str">
        <f>IF(SalesData[[#This Row],[Profit]]&gt;0,"Profit","Loss")</f>
        <v>Profit</v>
      </c>
    </row>
    <row r="496" spans="1:14" x14ac:dyDescent="0.25">
      <c r="A496" s="1">
        <v>41780</v>
      </c>
      <c r="B496" s="3">
        <f t="shared" si="21"/>
        <v>2014</v>
      </c>
      <c r="C496" s="3">
        <f t="shared" si="22"/>
        <v>5</v>
      </c>
      <c r="D496" t="s">
        <v>696</v>
      </c>
      <c r="E496" t="str">
        <f t="shared" si="23"/>
        <v>Frank Gastineau20140521</v>
      </c>
      <c r="F496">
        <f>IF(COUNTIF($E$2:E496, E496) = 1, MAX($F$1:F495) + 1, INDEX($F$1:F495, MATCH(E496, $E$1:E495, 0)))</f>
        <v>243</v>
      </c>
      <c r="G496" t="s">
        <v>434</v>
      </c>
      <c r="H496" t="s">
        <v>11</v>
      </c>
      <c r="I496" t="s">
        <v>92</v>
      </c>
      <c r="J496" t="s">
        <v>199</v>
      </c>
      <c r="K496" s="17">
        <v>245.88</v>
      </c>
      <c r="L496" s="17">
        <v>6</v>
      </c>
      <c r="M496" s="17">
        <v>68.849999999999994</v>
      </c>
      <c r="N496" s="17" t="str">
        <f>IF(SalesData[[#This Row],[Profit]]&gt;0,"Profit","Loss")</f>
        <v>Profit</v>
      </c>
    </row>
    <row r="497" spans="1:14" x14ac:dyDescent="0.25">
      <c r="A497" s="1">
        <v>41780</v>
      </c>
      <c r="B497" s="3">
        <f t="shared" si="21"/>
        <v>2014</v>
      </c>
      <c r="C497" s="3">
        <f t="shared" si="22"/>
        <v>5</v>
      </c>
      <c r="D497" t="s">
        <v>596</v>
      </c>
      <c r="E497" t="str">
        <f t="shared" si="23"/>
        <v>Katherine Hughes20140521</v>
      </c>
      <c r="F497">
        <f>IF(COUNTIF($E$2:E497, E497) = 1, MAX($F$1:F496) + 1, INDEX($F$1:F496, MATCH(E497, $E$1:E496, 0)))</f>
        <v>244</v>
      </c>
      <c r="G497" t="s">
        <v>10</v>
      </c>
      <c r="H497" t="s">
        <v>11</v>
      </c>
      <c r="I497" t="s">
        <v>63</v>
      </c>
      <c r="J497" t="s">
        <v>64</v>
      </c>
      <c r="K497" s="17">
        <v>56.06</v>
      </c>
      <c r="L497" s="17">
        <v>6</v>
      </c>
      <c r="M497" s="17">
        <v>21.02</v>
      </c>
      <c r="N497" s="17" t="str">
        <f>IF(SalesData[[#This Row],[Profit]]&gt;0,"Profit","Loss")</f>
        <v>Profit</v>
      </c>
    </row>
    <row r="498" spans="1:14" x14ac:dyDescent="0.25">
      <c r="A498" s="1">
        <v>41780</v>
      </c>
      <c r="B498" s="3">
        <f t="shared" si="21"/>
        <v>2014</v>
      </c>
      <c r="C498" s="3">
        <f t="shared" si="22"/>
        <v>5</v>
      </c>
      <c r="D498" t="s">
        <v>596</v>
      </c>
      <c r="E498" t="str">
        <f t="shared" si="23"/>
        <v>Katherine Hughes20140521</v>
      </c>
      <c r="F498">
        <f>IF(COUNTIF($E$2:E498, E498) = 1, MAX($F$1:F497) + 1, INDEX($F$1:F497, MATCH(E498, $E$1:E497, 0)))</f>
        <v>244</v>
      </c>
      <c r="G498" t="s">
        <v>10</v>
      </c>
      <c r="H498" t="s">
        <v>34</v>
      </c>
      <c r="I498" t="s">
        <v>35</v>
      </c>
      <c r="J498" t="s">
        <v>699</v>
      </c>
      <c r="K498" s="17">
        <v>107.77</v>
      </c>
      <c r="L498" s="17">
        <v>2</v>
      </c>
      <c r="M498" s="17">
        <v>-29.25</v>
      </c>
      <c r="N498" s="17" t="str">
        <f>IF(SalesData[[#This Row],[Profit]]&gt;0,"Profit","Loss")</f>
        <v>Loss</v>
      </c>
    </row>
    <row r="499" spans="1:14" x14ac:dyDescent="0.25">
      <c r="A499" s="1">
        <v>41780</v>
      </c>
      <c r="B499" s="3">
        <f t="shared" si="21"/>
        <v>2014</v>
      </c>
      <c r="C499" s="3">
        <f t="shared" si="22"/>
        <v>5</v>
      </c>
      <c r="D499" t="s">
        <v>596</v>
      </c>
      <c r="E499" t="str">
        <f t="shared" si="23"/>
        <v>Katherine Hughes20140521</v>
      </c>
      <c r="F499">
        <f>IF(COUNTIF($E$2:E499, E499) = 1, MAX($F$1:F498) + 1, INDEX($F$1:F498, MATCH(E499, $E$1:E498, 0)))</f>
        <v>244</v>
      </c>
      <c r="G499" t="s">
        <v>10</v>
      </c>
      <c r="H499" t="s">
        <v>11</v>
      </c>
      <c r="I499" t="s">
        <v>12</v>
      </c>
      <c r="J499" t="s">
        <v>700</v>
      </c>
      <c r="K499" s="17">
        <v>4.83</v>
      </c>
      <c r="L499" s="17">
        <v>1</v>
      </c>
      <c r="M499" s="17">
        <v>1.63</v>
      </c>
      <c r="N499" s="17" t="str">
        <f>IF(SalesData[[#This Row],[Profit]]&gt;0,"Profit","Loss")</f>
        <v>Profit</v>
      </c>
    </row>
    <row r="500" spans="1:14" x14ac:dyDescent="0.25">
      <c r="A500" s="1">
        <v>41780</v>
      </c>
      <c r="B500" s="3">
        <f t="shared" si="21"/>
        <v>2014</v>
      </c>
      <c r="C500" s="3">
        <f t="shared" si="22"/>
        <v>5</v>
      </c>
      <c r="D500" t="s">
        <v>596</v>
      </c>
      <c r="E500" t="str">
        <f t="shared" si="23"/>
        <v>Katherine Hughes20140521</v>
      </c>
      <c r="F500">
        <f>IF(COUNTIF($E$2:E500, E500) = 1, MAX($F$1:F499) + 1, INDEX($F$1:F499, MATCH(E500, $E$1:E499, 0)))</f>
        <v>244</v>
      </c>
      <c r="G500" t="s">
        <v>10</v>
      </c>
      <c r="H500" t="s">
        <v>11</v>
      </c>
      <c r="I500" t="s">
        <v>20</v>
      </c>
      <c r="J500" t="s">
        <v>701</v>
      </c>
      <c r="K500" s="17">
        <v>18.239999999999998</v>
      </c>
      <c r="L500" s="17">
        <v>3</v>
      </c>
      <c r="M500" s="17">
        <v>-31.01</v>
      </c>
      <c r="N500" s="17" t="str">
        <f>IF(SalesData[[#This Row],[Profit]]&gt;0,"Profit","Loss")</f>
        <v>Loss</v>
      </c>
    </row>
    <row r="501" spans="1:14" x14ac:dyDescent="0.25">
      <c r="A501" s="1">
        <v>41781</v>
      </c>
      <c r="B501" s="3">
        <f t="shared" si="21"/>
        <v>2014</v>
      </c>
      <c r="C501" s="3">
        <f t="shared" si="22"/>
        <v>5</v>
      </c>
      <c r="D501" t="s">
        <v>702</v>
      </c>
      <c r="E501" t="str">
        <f t="shared" si="23"/>
        <v>Evan Henry20140522</v>
      </c>
      <c r="F501">
        <f>IF(COUNTIF($E$2:E501, E501) = 1, MAX($F$1:F500) + 1, INDEX($F$1:F500, MATCH(E501, $E$1:E500, 0)))</f>
        <v>245</v>
      </c>
      <c r="G501" t="s">
        <v>488</v>
      </c>
      <c r="H501" t="s">
        <v>39</v>
      </c>
      <c r="I501" t="s">
        <v>40</v>
      </c>
      <c r="J501" t="s">
        <v>703</v>
      </c>
      <c r="K501" s="17">
        <v>135.97999999999999</v>
      </c>
      <c r="L501" s="17">
        <v>2</v>
      </c>
      <c r="M501" s="17">
        <v>34</v>
      </c>
      <c r="N501" s="17" t="str">
        <f>IF(SalesData[[#This Row],[Profit]]&gt;0,"Profit","Loss")</f>
        <v>Profit</v>
      </c>
    </row>
    <row r="502" spans="1:14" x14ac:dyDescent="0.25">
      <c r="A502" s="1">
        <v>41781</v>
      </c>
      <c r="B502" s="3">
        <f t="shared" si="21"/>
        <v>2014</v>
      </c>
      <c r="C502" s="3">
        <f t="shared" si="22"/>
        <v>5</v>
      </c>
      <c r="D502" t="s">
        <v>702</v>
      </c>
      <c r="E502" t="str">
        <f t="shared" si="23"/>
        <v>Evan Henry20140522</v>
      </c>
      <c r="F502">
        <f>IF(COUNTIF($E$2:E502, E502) = 1, MAX($F$1:F501) + 1, INDEX($F$1:F501, MATCH(E502, $E$1:E501, 0)))</f>
        <v>245</v>
      </c>
      <c r="G502" t="s">
        <v>488</v>
      </c>
      <c r="H502" t="s">
        <v>39</v>
      </c>
      <c r="I502" t="s">
        <v>40</v>
      </c>
      <c r="J502" t="s">
        <v>704</v>
      </c>
      <c r="K502" s="17">
        <v>44.95</v>
      </c>
      <c r="L502" s="17">
        <v>1</v>
      </c>
      <c r="M502" s="17">
        <v>12.59</v>
      </c>
      <c r="N502" s="17" t="str">
        <f>IF(SalesData[[#This Row],[Profit]]&gt;0,"Profit","Loss")</f>
        <v>Profit</v>
      </c>
    </row>
    <row r="503" spans="1:14" x14ac:dyDescent="0.25">
      <c r="A503" s="1">
        <v>41782</v>
      </c>
      <c r="B503" s="3">
        <f t="shared" si="21"/>
        <v>2014</v>
      </c>
      <c r="C503" s="3">
        <f t="shared" si="22"/>
        <v>5</v>
      </c>
      <c r="D503" t="s">
        <v>601</v>
      </c>
      <c r="E503" t="str">
        <f t="shared" si="23"/>
        <v>Andrew Roberts20140523</v>
      </c>
      <c r="F503">
        <f>IF(COUNTIF($E$2:E503, E503) = 1, MAX($F$1:F502) + 1, INDEX($F$1:F502, MATCH(E503, $E$1:E502, 0)))</f>
        <v>246</v>
      </c>
      <c r="G503" t="s">
        <v>23</v>
      </c>
      <c r="H503" t="s">
        <v>11</v>
      </c>
      <c r="I503" t="s">
        <v>20</v>
      </c>
      <c r="J503" t="s">
        <v>705</v>
      </c>
      <c r="K503" s="17">
        <v>3.28</v>
      </c>
      <c r="L503" s="17">
        <v>2</v>
      </c>
      <c r="M503" s="17">
        <v>-2.63</v>
      </c>
      <c r="N503" s="17" t="str">
        <f>IF(SalesData[[#This Row],[Profit]]&gt;0,"Profit","Loss")</f>
        <v>Loss</v>
      </c>
    </row>
    <row r="504" spans="1:14" x14ac:dyDescent="0.25">
      <c r="A504" s="1">
        <v>41782</v>
      </c>
      <c r="B504" s="3">
        <f t="shared" si="21"/>
        <v>2014</v>
      </c>
      <c r="C504" s="3">
        <f t="shared" si="22"/>
        <v>5</v>
      </c>
      <c r="D504" t="s">
        <v>601</v>
      </c>
      <c r="E504" t="str">
        <f t="shared" si="23"/>
        <v>Andrew Roberts20140523</v>
      </c>
      <c r="F504">
        <f>IF(COUNTIF($E$2:E504, E504) = 1, MAX($F$1:F503) + 1, INDEX($F$1:F503, MATCH(E504, $E$1:E503, 0)))</f>
        <v>246</v>
      </c>
      <c r="G504" t="s">
        <v>23</v>
      </c>
      <c r="H504" t="s">
        <v>11</v>
      </c>
      <c r="I504" t="s">
        <v>24</v>
      </c>
      <c r="J504" t="s">
        <v>706</v>
      </c>
      <c r="K504" s="17">
        <v>21.17</v>
      </c>
      <c r="L504" s="17">
        <v>9</v>
      </c>
      <c r="M504" s="17">
        <v>2.38</v>
      </c>
      <c r="N504" s="17" t="str">
        <f>IF(SalesData[[#This Row],[Profit]]&gt;0,"Profit","Loss")</f>
        <v>Profit</v>
      </c>
    </row>
    <row r="505" spans="1:14" x14ac:dyDescent="0.25">
      <c r="A505" s="1">
        <v>41782</v>
      </c>
      <c r="B505" s="3">
        <f t="shared" si="21"/>
        <v>2014</v>
      </c>
      <c r="C505" s="3">
        <f t="shared" si="22"/>
        <v>5</v>
      </c>
      <c r="D505" t="s">
        <v>601</v>
      </c>
      <c r="E505" t="str">
        <f t="shared" si="23"/>
        <v>Andrew Roberts20140523</v>
      </c>
      <c r="F505">
        <f>IF(COUNTIF($E$2:E505, E505) = 1, MAX($F$1:F504) + 1, INDEX($F$1:F504, MATCH(E505, $E$1:E504, 0)))</f>
        <v>246</v>
      </c>
      <c r="G505" t="s">
        <v>23</v>
      </c>
      <c r="H505" t="s">
        <v>39</v>
      </c>
      <c r="I505" t="s">
        <v>40</v>
      </c>
      <c r="J505" t="s">
        <v>707</v>
      </c>
      <c r="K505" s="17">
        <v>55.19</v>
      </c>
      <c r="L505" s="17">
        <v>2</v>
      </c>
      <c r="M505" s="17">
        <v>-10.119999999999999</v>
      </c>
      <c r="N505" s="17" t="str">
        <f>IF(SalesData[[#This Row],[Profit]]&gt;0,"Profit","Loss")</f>
        <v>Loss</v>
      </c>
    </row>
    <row r="506" spans="1:14" x14ac:dyDescent="0.25">
      <c r="A506" s="1">
        <v>41782</v>
      </c>
      <c r="B506" s="3">
        <f t="shared" si="21"/>
        <v>2014</v>
      </c>
      <c r="C506" s="3">
        <f t="shared" si="22"/>
        <v>5</v>
      </c>
      <c r="D506" t="s">
        <v>83</v>
      </c>
      <c r="E506" t="str">
        <f t="shared" si="23"/>
        <v>Erica Hackney20140523</v>
      </c>
      <c r="F506">
        <f>IF(COUNTIF($E$2:E506, E506) = 1, MAX($F$1:F505) + 1, INDEX($F$1:F505, MATCH(E506, $E$1:E505, 0)))</f>
        <v>247</v>
      </c>
      <c r="G506" t="s">
        <v>164</v>
      </c>
      <c r="H506" t="s">
        <v>11</v>
      </c>
      <c r="I506" t="s">
        <v>12</v>
      </c>
      <c r="J506" t="s">
        <v>708</v>
      </c>
      <c r="K506" s="17">
        <v>12.96</v>
      </c>
      <c r="L506" s="17">
        <v>2</v>
      </c>
      <c r="M506" s="17">
        <v>6.22</v>
      </c>
      <c r="N506" s="17" t="str">
        <f>IF(SalesData[[#This Row],[Profit]]&gt;0,"Profit","Loss")</f>
        <v>Profit</v>
      </c>
    </row>
    <row r="507" spans="1:14" x14ac:dyDescent="0.25">
      <c r="A507" s="1">
        <v>41782</v>
      </c>
      <c r="B507" s="3">
        <f t="shared" si="21"/>
        <v>2014</v>
      </c>
      <c r="C507" s="3">
        <f t="shared" si="22"/>
        <v>5</v>
      </c>
      <c r="D507" t="s">
        <v>709</v>
      </c>
      <c r="E507" t="str">
        <f t="shared" si="23"/>
        <v>Greg Tran20140523</v>
      </c>
      <c r="F507">
        <f>IF(COUNTIF($E$2:E507, E507) = 1, MAX($F$1:F506) + 1, INDEX($F$1:F506, MATCH(E507, $E$1:E506, 0)))</f>
        <v>248</v>
      </c>
      <c r="G507" t="s">
        <v>149</v>
      </c>
      <c r="H507" t="s">
        <v>11</v>
      </c>
      <c r="I507" t="s">
        <v>20</v>
      </c>
      <c r="J507" t="s">
        <v>451</v>
      </c>
      <c r="K507" s="17">
        <v>17.96</v>
      </c>
      <c r="L507" s="17">
        <v>5</v>
      </c>
      <c r="M507" s="17">
        <v>5.84</v>
      </c>
      <c r="N507" s="17" t="str">
        <f>IF(SalesData[[#This Row],[Profit]]&gt;0,"Profit","Loss")</f>
        <v>Profit</v>
      </c>
    </row>
    <row r="508" spans="1:14" x14ac:dyDescent="0.25">
      <c r="A508" s="1">
        <v>41782</v>
      </c>
      <c r="B508" s="3">
        <f t="shared" si="21"/>
        <v>2014</v>
      </c>
      <c r="C508" s="3">
        <f t="shared" si="22"/>
        <v>5</v>
      </c>
      <c r="D508" t="s">
        <v>709</v>
      </c>
      <c r="E508" t="str">
        <f t="shared" si="23"/>
        <v>Greg Tran20140523</v>
      </c>
      <c r="F508">
        <f>IF(COUNTIF($E$2:E508, E508) = 1, MAX($F$1:F507) + 1, INDEX($F$1:F507, MATCH(E508, $E$1:E507, 0)))</f>
        <v>248</v>
      </c>
      <c r="G508" t="s">
        <v>149</v>
      </c>
      <c r="H508" t="s">
        <v>11</v>
      </c>
      <c r="I508" t="s">
        <v>200</v>
      </c>
      <c r="J508" t="s">
        <v>710</v>
      </c>
      <c r="K508" s="17">
        <v>5.04</v>
      </c>
      <c r="L508" s="17">
        <v>2</v>
      </c>
      <c r="M508" s="17">
        <v>0.15</v>
      </c>
      <c r="N508" s="17" t="str">
        <f>IF(SalesData[[#This Row],[Profit]]&gt;0,"Profit","Loss")</f>
        <v>Profit</v>
      </c>
    </row>
    <row r="509" spans="1:14" x14ac:dyDescent="0.25">
      <c r="A509" s="1">
        <v>41782</v>
      </c>
      <c r="B509" s="3">
        <f t="shared" si="21"/>
        <v>2014</v>
      </c>
      <c r="C509" s="3">
        <f t="shared" si="22"/>
        <v>5</v>
      </c>
      <c r="D509" t="s">
        <v>709</v>
      </c>
      <c r="E509" t="str">
        <f t="shared" si="23"/>
        <v>Greg Tran20140523</v>
      </c>
      <c r="F509">
        <f>IF(COUNTIF($E$2:E509, E509) = 1, MAX($F$1:F508) + 1, INDEX($F$1:F508, MATCH(E509, $E$1:E508, 0)))</f>
        <v>248</v>
      </c>
      <c r="G509" t="s">
        <v>149</v>
      </c>
      <c r="H509" t="s">
        <v>11</v>
      </c>
      <c r="I509" t="s">
        <v>92</v>
      </c>
      <c r="J509" t="s">
        <v>711</v>
      </c>
      <c r="K509" s="17">
        <v>208.16</v>
      </c>
      <c r="L509" s="17">
        <v>1</v>
      </c>
      <c r="M509" s="17">
        <v>56.2</v>
      </c>
      <c r="N509" s="17" t="str">
        <f>IF(SalesData[[#This Row],[Profit]]&gt;0,"Profit","Loss")</f>
        <v>Profit</v>
      </c>
    </row>
    <row r="510" spans="1:14" x14ac:dyDescent="0.25">
      <c r="A510" s="1">
        <v>41783</v>
      </c>
      <c r="B510" s="3">
        <f t="shared" si="21"/>
        <v>2014</v>
      </c>
      <c r="C510" s="3">
        <f t="shared" si="22"/>
        <v>5</v>
      </c>
      <c r="D510" t="s">
        <v>712</v>
      </c>
      <c r="E510" t="str">
        <f t="shared" si="23"/>
        <v>Resi PÃ¶lking20140524</v>
      </c>
      <c r="F510">
        <f>IF(COUNTIF($E$2:E510, E510) = 1, MAX($F$1:F509) + 1, INDEX($F$1:F509, MATCH(E510, $E$1:E509, 0)))</f>
        <v>249</v>
      </c>
      <c r="G510" t="s">
        <v>531</v>
      </c>
      <c r="H510" t="s">
        <v>11</v>
      </c>
      <c r="I510" t="s">
        <v>12</v>
      </c>
      <c r="J510" t="s">
        <v>713</v>
      </c>
      <c r="K510" s="17">
        <v>116.28</v>
      </c>
      <c r="L510" s="17">
        <v>3</v>
      </c>
      <c r="M510" s="17">
        <v>56.98</v>
      </c>
      <c r="N510" s="17" t="str">
        <f>IF(SalesData[[#This Row],[Profit]]&gt;0,"Profit","Loss")</f>
        <v>Profit</v>
      </c>
    </row>
    <row r="511" spans="1:14" x14ac:dyDescent="0.25">
      <c r="A511" s="1">
        <v>41784</v>
      </c>
      <c r="B511" s="3">
        <f t="shared" si="21"/>
        <v>2014</v>
      </c>
      <c r="C511" s="3">
        <f t="shared" si="22"/>
        <v>5</v>
      </c>
      <c r="D511" t="s">
        <v>714</v>
      </c>
      <c r="E511" t="str">
        <f t="shared" si="23"/>
        <v>Janet Lee20140525</v>
      </c>
      <c r="F511">
        <f>IF(COUNTIF($E$2:E511, E511) = 1, MAX($F$1:F510) + 1, INDEX($F$1:F510, MATCH(E511, $E$1:E510, 0)))</f>
        <v>250</v>
      </c>
      <c r="G511" t="s">
        <v>15</v>
      </c>
      <c r="H511" t="s">
        <v>11</v>
      </c>
      <c r="I511" t="s">
        <v>92</v>
      </c>
      <c r="J511" t="s">
        <v>715</v>
      </c>
      <c r="K511" s="17">
        <v>75.599999999999994</v>
      </c>
      <c r="L511" s="17">
        <v>2</v>
      </c>
      <c r="M511" s="17">
        <v>-166.32</v>
      </c>
      <c r="N511" s="17" t="str">
        <f>IF(SalesData[[#This Row],[Profit]]&gt;0,"Profit","Loss")</f>
        <v>Loss</v>
      </c>
    </row>
    <row r="512" spans="1:14" x14ac:dyDescent="0.25">
      <c r="A512" s="1">
        <v>41784</v>
      </c>
      <c r="B512" s="3">
        <f t="shared" si="21"/>
        <v>2014</v>
      </c>
      <c r="C512" s="3">
        <f t="shared" si="22"/>
        <v>5</v>
      </c>
      <c r="D512" t="s">
        <v>714</v>
      </c>
      <c r="E512" t="str">
        <f t="shared" si="23"/>
        <v>Janet Lee20140525</v>
      </c>
      <c r="F512">
        <f>IF(COUNTIF($E$2:E512, E512) = 1, MAX($F$1:F511) + 1, INDEX($F$1:F511, MATCH(E512, $E$1:E511, 0)))</f>
        <v>250</v>
      </c>
      <c r="G512" t="s">
        <v>15</v>
      </c>
      <c r="H512" t="s">
        <v>34</v>
      </c>
      <c r="I512" t="s">
        <v>47</v>
      </c>
      <c r="J512" t="s">
        <v>716</v>
      </c>
      <c r="K512" s="17">
        <v>29.32</v>
      </c>
      <c r="L512" s="17">
        <v>2</v>
      </c>
      <c r="M512" s="17">
        <v>-24.19</v>
      </c>
      <c r="N512" s="17" t="str">
        <f>IF(SalesData[[#This Row],[Profit]]&gt;0,"Profit","Loss")</f>
        <v>Loss</v>
      </c>
    </row>
    <row r="513" spans="1:14" x14ac:dyDescent="0.25">
      <c r="A513" s="1">
        <v>41784</v>
      </c>
      <c r="B513" s="3">
        <f t="shared" si="21"/>
        <v>2014</v>
      </c>
      <c r="C513" s="3">
        <f t="shared" si="22"/>
        <v>5</v>
      </c>
      <c r="D513" t="s">
        <v>717</v>
      </c>
      <c r="E513" t="str">
        <f t="shared" si="23"/>
        <v>Barry Weirich20140525</v>
      </c>
      <c r="F513">
        <f>IF(COUNTIF($E$2:E513, E513) = 1, MAX($F$1:F512) + 1, INDEX($F$1:F512, MATCH(E513, $E$1:E512, 0)))</f>
        <v>251</v>
      </c>
      <c r="G513" t="s">
        <v>149</v>
      </c>
      <c r="H513" t="s">
        <v>11</v>
      </c>
      <c r="I513" t="s">
        <v>12</v>
      </c>
      <c r="J513" t="s">
        <v>718</v>
      </c>
      <c r="K513" s="17">
        <v>14.62</v>
      </c>
      <c r="L513" s="17">
        <v>2</v>
      </c>
      <c r="M513" s="17">
        <v>6.73</v>
      </c>
      <c r="N513" s="17" t="str">
        <f>IF(SalesData[[#This Row],[Profit]]&gt;0,"Profit","Loss")</f>
        <v>Profit</v>
      </c>
    </row>
    <row r="514" spans="1:14" x14ac:dyDescent="0.25">
      <c r="A514" s="1">
        <v>41785</v>
      </c>
      <c r="B514" s="3">
        <f t="shared" ref="B514:B577" si="24">YEAR(A514)</f>
        <v>2014</v>
      </c>
      <c r="C514" s="3">
        <f t="shared" ref="C514:C577" si="25">MONTH(A514)</f>
        <v>5</v>
      </c>
      <c r="D514" t="s">
        <v>197</v>
      </c>
      <c r="E514" t="str">
        <f t="shared" ref="E514:E577" si="26">D514 &amp; TEXT(A514, "yyyymmdd")</f>
        <v>Marina Lichtenstein20140526</v>
      </c>
      <c r="F514">
        <f>IF(COUNTIF($E$2:E514, E514) = 1, MAX($F$1:F513) + 1, INDEX($F$1:F513, MATCH(E514, $E$1:E513, 0)))</f>
        <v>252</v>
      </c>
      <c r="G514" t="s">
        <v>27</v>
      </c>
      <c r="H514" t="s">
        <v>34</v>
      </c>
      <c r="I514" t="s">
        <v>74</v>
      </c>
      <c r="J514" t="s">
        <v>719</v>
      </c>
      <c r="K514" s="17">
        <v>290.67</v>
      </c>
      <c r="L514" s="17">
        <v>2</v>
      </c>
      <c r="M514" s="17">
        <v>27.36</v>
      </c>
      <c r="N514" s="17" t="str">
        <f>IF(SalesData[[#This Row],[Profit]]&gt;0,"Profit","Loss")</f>
        <v>Profit</v>
      </c>
    </row>
    <row r="515" spans="1:14" x14ac:dyDescent="0.25">
      <c r="A515" s="1">
        <v>41785</v>
      </c>
      <c r="B515" s="3">
        <f t="shared" si="24"/>
        <v>2014</v>
      </c>
      <c r="C515" s="3">
        <f t="shared" si="25"/>
        <v>5</v>
      </c>
      <c r="D515" t="s">
        <v>197</v>
      </c>
      <c r="E515" t="str">
        <f t="shared" si="26"/>
        <v>Marina Lichtenstein20140526</v>
      </c>
      <c r="F515">
        <f>IF(COUNTIF($E$2:E515, E515) = 1, MAX($F$1:F514) + 1, INDEX($F$1:F514, MATCH(E515, $E$1:E514, 0)))</f>
        <v>252</v>
      </c>
      <c r="G515" t="s">
        <v>27</v>
      </c>
      <c r="H515" t="s">
        <v>39</v>
      </c>
      <c r="I515" t="s">
        <v>40</v>
      </c>
      <c r="J515" t="s">
        <v>720</v>
      </c>
      <c r="K515" s="17">
        <v>201.58</v>
      </c>
      <c r="L515" s="17">
        <v>2</v>
      </c>
      <c r="M515" s="17">
        <v>20.16</v>
      </c>
      <c r="N515" s="17" t="str">
        <f>IF(SalesData[[#This Row],[Profit]]&gt;0,"Profit","Loss")</f>
        <v>Profit</v>
      </c>
    </row>
    <row r="516" spans="1:14" x14ac:dyDescent="0.25">
      <c r="A516" s="1">
        <v>41785</v>
      </c>
      <c r="B516" s="3">
        <f t="shared" si="24"/>
        <v>2014</v>
      </c>
      <c r="C516" s="3">
        <f t="shared" si="25"/>
        <v>5</v>
      </c>
      <c r="D516" t="s">
        <v>197</v>
      </c>
      <c r="E516" t="str">
        <f t="shared" si="26"/>
        <v>Marina Lichtenstein20140526</v>
      </c>
      <c r="F516">
        <f>IF(COUNTIF($E$2:E516, E516) = 1, MAX($F$1:F515) + 1, INDEX($F$1:F515, MATCH(E516, $E$1:E515, 0)))</f>
        <v>252</v>
      </c>
      <c r="G516" t="s">
        <v>27</v>
      </c>
      <c r="H516" t="s">
        <v>39</v>
      </c>
      <c r="I516" t="s">
        <v>40</v>
      </c>
      <c r="J516" t="s">
        <v>721</v>
      </c>
      <c r="K516" s="17">
        <v>83.98</v>
      </c>
      <c r="L516" s="17">
        <v>2</v>
      </c>
      <c r="M516" s="17">
        <v>31.49</v>
      </c>
      <c r="N516" s="17" t="str">
        <f>IF(SalesData[[#This Row],[Profit]]&gt;0,"Profit","Loss")</f>
        <v>Profit</v>
      </c>
    </row>
    <row r="517" spans="1:14" x14ac:dyDescent="0.25">
      <c r="A517" s="1">
        <v>41785</v>
      </c>
      <c r="B517" s="3">
        <f t="shared" si="24"/>
        <v>2014</v>
      </c>
      <c r="C517" s="3">
        <f t="shared" si="25"/>
        <v>5</v>
      </c>
      <c r="D517" t="s">
        <v>722</v>
      </c>
      <c r="E517" t="str">
        <f t="shared" si="26"/>
        <v>Herbert Flentye20140526</v>
      </c>
      <c r="F517">
        <f>IF(COUNTIF($E$2:E517, E517) = 1, MAX($F$1:F516) + 1, INDEX($F$1:F516, MATCH(E517, $E$1:E516, 0)))</f>
        <v>253</v>
      </c>
      <c r="G517" t="s">
        <v>27</v>
      </c>
      <c r="H517" t="s">
        <v>34</v>
      </c>
      <c r="I517" t="s">
        <v>35</v>
      </c>
      <c r="J517" t="s">
        <v>723</v>
      </c>
      <c r="K517" s="17">
        <v>225.3</v>
      </c>
      <c r="L517" s="17">
        <v>2</v>
      </c>
      <c r="M517" s="17">
        <v>22.53</v>
      </c>
      <c r="N517" s="17" t="str">
        <f>IF(SalesData[[#This Row],[Profit]]&gt;0,"Profit","Loss")</f>
        <v>Profit</v>
      </c>
    </row>
    <row r="518" spans="1:14" x14ac:dyDescent="0.25">
      <c r="A518" s="1">
        <v>41785</v>
      </c>
      <c r="B518" s="3">
        <f t="shared" si="24"/>
        <v>2014</v>
      </c>
      <c r="C518" s="3">
        <f t="shared" si="25"/>
        <v>5</v>
      </c>
      <c r="D518" t="s">
        <v>724</v>
      </c>
      <c r="E518" t="str">
        <f t="shared" si="26"/>
        <v>Dean percer20140526</v>
      </c>
      <c r="F518">
        <f>IF(COUNTIF($E$2:E518, E518) = 1, MAX($F$1:F517) + 1, INDEX($F$1:F517, MATCH(E518, $E$1:E517, 0)))</f>
        <v>254</v>
      </c>
      <c r="G518" t="s">
        <v>296</v>
      </c>
      <c r="H518" t="s">
        <v>11</v>
      </c>
      <c r="I518" t="s">
        <v>12</v>
      </c>
      <c r="J518" t="s">
        <v>108</v>
      </c>
      <c r="K518" s="17">
        <v>48.4</v>
      </c>
      <c r="L518" s="17">
        <v>5</v>
      </c>
      <c r="M518" s="17">
        <v>23.23</v>
      </c>
      <c r="N518" s="17" t="str">
        <f>IF(SalesData[[#This Row],[Profit]]&gt;0,"Profit","Loss")</f>
        <v>Profit</v>
      </c>
    </row>
    <row r="519" spans="1:14" x14ac:dyDescent="0.25">
      <c r="A519" s="1">
        <v>41785</v>
      </c>
      <c r="B519" s="3">
        <f t="shared" si="24"/>
        <v>2014</v>
      </c>
      <c r="C519" s="3">
        <f t="shared" si="25"/>
        <v>5</v>
      </c>
      <c r="D519" t="s">
        <v>514</v>
      </c>
      <c r="E519" t="str">
        <f t="shared" si="26"/>
        <v>Michelle Moray20140526</v>
      </c>
      <c r="F519">
        <f>IF(COUNTIF($E$2:E519, E519) = 1, MAX($F$1:F518) + 1, INDEX($F$1:F518, MATCH(E519, $E$1:E518, 0)))</f>
        <v>255</v>
      </c>
      <c r="G519" t="s">
        <v>15</v>
      </c>
      <c r="H519" t="s">
        <v>11</v>
      </c>
      <c r="I519" t="s">
        <v>18</v>
      </c>
      <c r="J519" t="s">
        <v>725</v>
      </c>
      <c r="K519" s="17">
        <v>102.62</v>
      </c>
      <c r="L519" s="17">
        <v>3</v>
      </c>
      <c r="M519" s="17">
        <v>7.7</v>
      </c>
      <c r="N519" s="17" t="str">
        <f>IF(SalesData[[#This Row],[Profit]]&gt;0,"Profit","Loss")</f>
        <v>Profit</v>
      </c>
    </row>
    <row r="520" spans="1:14" x14ac:dyDescent="0.25">
      <c r="A520" s="1">
        <v>41785</v>
      </c>
      <c r="B520" s="3">
        <f t="shared" si="24"/>
        <v>2014</v>
      </c>
      <c r="C520" s="3">
        <f t="shared" si="25"/>
        <v>5</v>
      </c>
      <c r="D520" t="s">
        <v>514</v>
      </c>
      <c r="E520" t="str">
        <f t="shared" si="26"/>
        <v>Michelle Moray20140526</v>
      </c>
      <c r="F520">
        <f>IF(COUNTIF($E$2:E520, E520) = 1, MAX($F$1:F519) + 1, INDEX($F$1:F519, MATCH(E520, $E$1:E519, 0)))</f>
        <v>255</v>
      </c>
      <c r="G520" t="s">
        <v>15</v>
      </c>
      <c r="H520" t="s">
        <v>34</v>
      </c>
      <c r="I520" t="s">
        <v>35</v>
      </c>
      <c r="J520" t="s">
        <v>726</v>
      </c>
      <c r="K520" s="17">
        <v>359.77</v>
      </c>
      <c r="L520" s="17">
        <v>2</v>
      </c>
      <c r="M520" s="17">
        <v>-5.14</v>
      </c>
      <c r="N520" s="17" t="str">
        <f>IF(SalesData[[#This Row],[Profit]]&gt;0,"Profit","Loss")</f>
        <v>Loss</v>
      </c>
    </row>
    <row r="521" spans="1:14" x14ac:dyDescent="0.25">
      <c r="A521" s="1">
        <v>41785</v>
      </c>
      <c r="B521" s="3">
        <f t="shared" si="24"/>
        <v>2014</v>
      </c>
      <c r="C521" s="3">
        <f t="shared" si="25"/>
        <v>5</v>
      </c>
      <c r="D521" t="s">
        <v>514</v>
      </c>
      <c r="E521" t="str">
        <f t="shared" si="26"/>
        <v>Michelle Moray20140526</v>
      </c>
      <c r="F521">
        <f>IF(COUNTIF($E$2:E521, E521) = 1, MAX($F$1:F520) + 1, INDEX($F$1:F520, MATCH(E521, $E$1:E520, 0)))</f>
        <v>255</v>
      </c>
      <c r="G521" t="s">
        <v>15</v>
      </c>
      <c r="H521" t="s">
        <v>11</v>
      </c>
      <c r="I521" t="s">
        <v>24</v>
      </c>
      <c r="J521" t="s">
        <v>645</v>
      </c>
      <c r="K521" s="17">
        <v>13.39</v>
      </c>
      <c r="L521" s="17">
        <v>3</v>
      </c>
      <c r="M521" s="17">
        <v>3.18</v>
      </c>
      <c r="N521" s="17" t="str">
        <f>IF(SalesData[[#This Row],[Profit]]&gt;0,"Profit","Loss")</f>
        <v>Profit</v>
      </c>
    </row>
    <row r="522" spans="1:14" x14ac:dyDescent="0.25">
      <c r="A522" s="1">
        <v>41786</v>
      </c>
      <c r="B522" s="3">
        <f t="shared" si="24"/>
        <v>2014</v>
      </c>
      <c r="C522" s="3">
        <f t="shared" si="25"/>
        <v>5</v>
      </c>
      <c r="D522" t="s">
        <v>727</v>
      </c>
      <c r="E522" t="str">
        <f t="shared" si="26"/>
        <v>Maya Herman20140527</v>
      </c>
      <c r="F522">
        <f>IF(COUNTIF($E$2:E522, E522) = 1, MAX($F$1:F521) + 1, INDEX($F$1:F521, MATCH(E522, $E$1:E521, 0)))</f>
        <v>256</v>
      </c>
      <c r="G522" t="s">
        <v>27</v>
      </c>
      <c r="H522" t="s">
        <v>34</v>
      </c>
      <c r="I522" t="s">
        <v>145</v>
      </c>
      <c r="J522" t="s">
        <v>728</v>
      </c>
      <c r="K522" s="17">
        <v>567.12</v>
      </c>
      <c r="L522" s="17">
        <v>10</v>
      </c>
      <c r="M522" s="17">
        <v>-28.36</v>
      </c>
      <c r="N522" s="17" t="str">
        <f>IF(SalesData[[#This Row],[Profit]]&gt;0,"Profit","Loss")</f>
        <v>Loss</v>
      </c>
    </row>
    <row r="523" spans="1:14" x14ac:dyDescent="0.25">
      <c r="A523" s="1">
        <v>41786</v>
      </c>
      <c r="B523" s="3">
        <f t="shared" si="24"/>
        <v>2014</v>
      </c>
      <c r="C523" s="3">
        <f t="shared" si="25"/>
        <v>5</v>
      </c>
      <c r="D523" t="s">
        <v>727</v>
      </c>
      <c r="E523" t="str">
        <f t="shared" si="26"/>
        <v>Maya Herman20140527</v>
      </c>
      <c r="F523">
        <f>IF(COUNTIF($E$2:E523, E523) = 1, MAX($F$1:F522) + 1, INDEX($F$1:F522, MATCH(E523, $E$1:E522, 0)))</f>
        <v>256</v>
      </c>
      <c r="G523" t="s">
        <v>27</v>
      </c>
      <c r="H523" t="s">
        <v>11</v>
      </c>
      <c r="I523" t="s">
        <v>18</v>
      </c>
      <c r="J523" t="s">
        <v>729</v>
      </c>
      <c r="K523" s="17">
        <v>359.32</v>
      </c>
      <c r="L523" s="17">
        <v>4</v>
      </c>
      <c r="M523" s="17">
        <v>7.19</v>
      </c>
      <c r="N523" s="17" t="str">
        <f>IF(SalesData[[#This Row],[Profit]]&gt;0,"Profit","Loss")</f>
        <v>Profit</v>
      </c>
    </row>
    <row r="524" spans="1:14" x14ac:dyDescent="0.25">
      <c r="A524" s="1">
        <v>41786</v>
      </c>
      <c r="B524" s="3">
        <f t="shared" si="24"/>
        <v>2014</v>
      </c>
      <c r="C524" s="3">
        <f t="shared" si="25"/>
        <v>5</v>
      </c>
      <c r="D524" t="s">
        <v>567</v>
      </c>
      <c r="E524" t="str">
        <f t="shared" si="26"/>
        <v>Lena Creighton20140527</v>
      </c>
      <c r="F524">
        <f>IF(COUNTIF($E$2:E524, E524) = 1, MAX($F$1:F523) + 1, INDEX($F$1:F523, MATCH(E524, $E$1:E523, 0)))</f>
        <v>257</v>
      </c>
      <c r="G524" t="s">
        <v>27</v>
      </c>
      <c r="H524" t="s">
        <v>39</v>
      </c>
      <c r="I524" t="s">
        <v>40</v>
      </c>
      <c r="J524" t="s">
        <v>730</v>
      </c>
      <c r="K524" s="17">
        <v>1113.5</v>
      </c>
      <c r="L524" s="17">
        <v>12</v>
      </c>
      <c r="M524" s="17">
        <v>125.27</v>
      </c>
      <c r="N524" s="17" t="str">
        <f>IF(SalesData[[#This Row],[Profit]]&gt;0,"Profit","Loss")</f>
        <v>Profit</v>
      </c>
    </row>
    <row r="525" spans="1:14" x14ac:dyDescent="0.25">
      <c r="A525" s="1">
        <v>41786</v>
      </c>
      <c r="B525" s="3">
        <f t="shared" si="24"/>
        <v>2014</v>
      </c>
      <c r="C525" s="3">
        <f t="shared" si="25"/>
        <v>5</v>
      </c>
      <c r="D525" t="s">
        <v>567</v>
      </c>
      <c r="E525" t="str">
        <f t="shared" si="26"/>
        <v>Lena Creighton20140527</v>
      </c>
      <c r="F525">
        <f>IF(COUNTIF($E$2:E525, E525) = 1, MAX($F$1:F524) + 1, INDEX($F$1:F524, MATCH(E525, $E$1:E524, 0)))</f>
        <v>257</v>
      </c>
      <c r="G525" t="s">
        <v>27</v>
      </c>
      <c r="H525" t="s">
        <v>39</v>
      </c>
      <c r="I525" t="s">
        <v>52</v>
      </c>
      <c r="J525" t="s">
        <v>731</v>
      </c>
      <c r="K525" s="17">
        <v>99.99</v>
      </c>
      <c r="L525" s="17">
        <v>1</v>
      </c>
      <c r="M525" s="17">
        <v>38</v>
      </c>
      <c r="N525" s="17" t="str">
        <f>IF(SalesData[[#This Row],[Profit]]&gt;0,"Profit","Loss")</f>
        <v>Profit</v>
      </c>
    </row>
    <row r="526" spans="1:14" x14ac:dyDescent="0.25">
      <c r="A526" s="1">
        <v>41786</v>
      </c>
      <c r="B526" s="3">
        <f t="shared" si="24"/>
        <v>2014</v>
      </c>
      <c r="C526" s="3">
        <f t="shared" si="25"/>
        <v>5</v>
      </c>
      <c r="D526" t="s">
        <v>732</v>
      </c>
      <c r="E526" t="str">
        <f t="shared" si="26"/>
        <v>Laurel Elliston20140527</v>
      </c>
      <c r="F526">
        <f>IF(COUNTIF($E$2:E526, E526) = 1, MAX($F$1:F525) + 1, INDEX($F$1:F525, MATCH(E526, $E$1:E525, 0)))</f>
        <v>258</v>
      </c>
      <c r="G526" t="s">
        <v>15</v>
      </c>
      <c r="H526" t="s">
        <v>11</v>
      </c>
      <c r="I526" t="s">
        <v>20</v>
      </c>
      <c r="J526" t="s">
        <v>733</v>
      </c>
      <c r="K526" s="17">
        <v>17.46</v>
      </c>
      <c r="L526" s="17">
        <v>6</v>
      </c>
      <c r="M526" s="17">
        <v>-30.56</v>
      </c>
      <c r="N526" s="17" t="str">
        <f>IF(SalesData[[#This Row],[Profit]]&gt;0,"Profit","Loss")</f>
        <v>Loss</v>
      </c>
    </row>
    <row r="527" spans="1:14" x14ac:dyDescent="0.25">
      <c r="A527" s="1">
        <v>41787</v>
      </c>
      <c r="B527" s="3">
        <f t="shared" si="24"/>
        <v>2014</v>
      </c>
      <c r="C527" s="3">
        <f t="shared" si="25"/>
        <v>5</v>
      </c>
      <c r="D527" t="s">
        <v>734</v>
      </c>
      <c r="E527" t="str">
        <f t="shared" si="26"/>
        <v>Patrick Jones20140528</v>
      </c>
      <c r="F527">
        <f>IF(COUNTIF($E$2:E527, E527) = 1, MAX($F$1:F526) + 1, INDEX($F$1:F526, MATCH(E527, $E$1:E526, 0)))</f>
        <v>259</v>
      </c>
      <c r="G527" t="s">
        <v>164</v>
      </c>
      <c r="H527" t="s">
        <v>39</v>
      </c>
      <c r="I527" t="s">
        <v>40</v>
      </c>
      <c r="J527" t="s">
        <v>735</v>
      </c>
      <c r="K527" s="17">
        <v>57.41</v>
      </c>
      <c r="L527" s="17">
        <v>6</v>
      </c>
      <c r="M527" s="17">
        <v>5.74</v>
      </c>
      <c r="N527" s="17" t="str">
        <f>IF(SalesData[[#This Row],[Profit]]&gt;0,"Profit","Loss")</f>
        <v>Profit</v>
      </c>
    </row>
    <row r="528" spans="1:14" x14ac:dyDescent="0.25">
      <c r="A528" s="1">
        <v>41787</v>
      </c>
      <c r="B528" s="3">
        <f t="shared" si="24"/>
        <v>2014</v>
      </c>
      <c r="C528" s="3">
        <f t="shared" si="25"/>
        <v>5</v>
      </c>
      <c r="D528" t="s">
        <v>734</v>
      </c>
      <c r="E528" t="str">
        <f t="shared" si="26"/>
        <v>Patrick Jones20140528</v>
      </c>
      <c r="F528">
        <f>IF(COUNTIF($E$2:E528, E528) = 1, MAX($F$1:F527) + 1, INDEX($F$1:F527, MATCH(E528, $E$1:E527, 0)))</f>
        <v>259</v>
      </c>
      <c r="G528" t="s">
        <v>164</v>
      </c>
      <c r="H528" t="s">
        <v>39</v>
      </c>
      <c r="I528" t="s">
        <v>52</v>
      </c>
      <c r="J528" t="s">
        <v>298</v>
      </c>
      <c r="K528" s="17">
        <v>27.6</v>
      </c>
      <c r="L528" s="17">
        <v>4</v>
      </c>
      <c r="M528" s="17">
        <v>2.21</v>
      </c>
      <c r="N528" s="17" t="str">
        <f>IF(SalesData[[#This Row],[Profit]]&gt;0,"Profit","Loss")</f>
        <v>Profit</v>
      </c>
    </row>
    <row r="529" spans="1:14" x14ac:dyDescent="0.25">
      <c r="A529" s="1">
        <v>41787</v>
      </c>
      <c r="B529" s="3">
        <f t="shared" si="24"/>
        <v>2014</v>
      </c>
      <c r="C529" s="3">
        <f t="shared" si="25"/>
        <v>5</v>
      </c>
      <c r="D529" t="s">
        <v>736</v>
      </c>
      <c r="E529" t="str">
        <f t="shared" si="26"/>
        <v>Magdelene Morse20140528</v>
      </c>
      <c r="F529">
        <f>IF(COUNTIF($E$2:E529, E529) = 1, MAX($F$1:F528) + 1, INDEX($F$1:F528, MATCH(E529, $E$1:E528, 0)))</f>
        <v>260</v>
      </c>
      <c r="G529" t="s">
        <v>164</v>
      </c>
      <c r="H529" t="s">
        <v>11</v>
      </c>
      <c r="I529" t="s">
        <v>20</v>
      </c>
      <c r="J529" t="s">
        <v>737</v>
      </c>
      <c r="K529" s="17">
        <v>136.96</v>
      </c>
      <c r="L529" s="17">
        <v>4</v>
      </c>
      <c r="M529" s="17">
        <v>51.36</v>
      </c>
      <c r="N529" s="17" t="str">
        <f>IF(SalesData[[#This Row],[Profit]]&gt;0,"Profit","Loss")</f>
        <v>Profit</v>
      </c>
    </row>
    <row r="530" spans="1:14" x14ac:dyDescent="0.25">
      <c r="A530" s="1">
        <v>41789</v>
      </c>
      <c r="B530" s="3">
        <f t="shared" si="24"/>
        <v>2014</v>
      </c>
      <c r="C530" s="3">
        <f t="shared" si="25"/>
        <v>5</v>
      </c>
      <c r="D530" t="s">
        <v>738</v>
      </c>
      <c r="E530" t="str">
        <f t="shared" si="26"/>
        <v>Ellis Ballard20140530</v>
      </c>
      <c r="F530">
        <f>IF(COUNTIF($E$2:E530, E530) = 1, MAX($F$1:F529) + 1, INDEX($F$1:F529, MATCH(E530, $E$1:E529, 0)))</f>
        <v>261</v>
      </c>
      <c r="G530" t="s">
        <v>55</v>
      </c>
      <c r="H530" t="s">
        <v>11</v>
      </c>
      <c r="I530" t="s">
        <v>12</v>
      </c>
      <c r="J530" t="s">
        <v>739</v>
      </c>
      <c r="K530" s="17">
        <v>13.62</v>
      </c>
      <c r="L530" s="17">
        <v>3</v>
      </c>
      <c r="M530" s="17">
        <v>6.13</v>
      </c>
      <c r="N530" s="17" t="str">
        <f>IF(SalesData[[#This Row],[Profit]]&gt;0,"Profit","Loss")</f>
        <v>Profit</v>
      </c>
    </row>
    <row r="531" spans="1:14" x14ac:dyDescent="0.25">
      <c r="A531" s="1">
        <v>41789</v>
      </c>
      <c r="B531" s="3">
        <f t="shared" si="24"/>
        <v>2014</v>
      </c>
      <c r="C531" s="3">
        <f t="shared" si="25"/>
        <v>5</v>
      </c>
      <c r="D531" t="s">
        <v>740</v>
      </c>
      <c r="E531" t="str">
        <f t="shared" si="26"/>
        <v>Shahid Shariari20140530</v>
      </c>
      <c r="F531">
        <f>IF(COUNTIF($E$2:E531, E531) = 1, MAX($F$1:F530) + 1, INDEX($F$1:F530, MATCH(E531, $E$1:E530, 0)))</f>
        <v>262</v>
      </c>
      <c r="G531" t="s">
        <v>15</v>
      </c>
      <c r="H531" t="s">
        <v>34</v>
      </c>
      <c r="I531" t="s">
        <v>145</v>
      </c>
      <c r="J531" t="s">
        <v>741</v>
      </c>
      <c r="K531" s="17">
        <v>355.46</v>
      </c>
      <c r="L531" s="17">
        <v>3</v>
      </c>
      <c r="M531" s="17">
        <v>-184.84</v>
      </c>
      <c r="N531" s="17" t="str">
        <f>IF(SalesData[[#This Row],[Profit]]&gt;0,"Profit","Loss")</f>
        <v>Loss</v>
      </c>
    </row>
    <row r="532" spans="1:14" x14ac:dyDescent="0.25">
      <c r="A532" s="1">
        <v>41789</v>
      </c>
      <c r="B532" s="3">
        <f t="shared" si="24"/>
        <v>2014</v>
      </c>
      <c r="C532" s="3">
        <f t="shared" si="25"/>
        <v>5</v>
      </c>
      <c r="D532" t="s">
        <v>742</v>
      </c>
      <c r="E532" t="str">
        <f t="shared" si="26"/>
        <v>James Galang20140530</v>
      </c>
      <c r="F532">
        <f>IF(COUNTIF($E$2:E532, E532) = 1, MAX($F$1:F531) + 1, INDEX($F$1:F531, MATCH(E532, $E$1:E531, 0)))</f>
        <v>263</v>
      </c>
      <c r="G532" t="s">
        <v>149</v>
      </c>
      <c r="H532" t="s">
        <v>11</v>
      </c>
      <c r="I532" t="s">
        <v>20</v>
      </c>
      <c r="J532" t="s">
        <v>627</v>
      </c>
      <c r="K532" s="17">
        <v>70.37</v>
      </c>
      <c r="L532" s="17">
        <v>4</v>
      </c>
      <c r="M532" s="17">
        <v>26.39</v>
      </c>
      <c r="N532" s="17" t="str">
        <f>IF(SalesData[[#This Row],[Profit]]&gt;0,"Profit","Loss")</f>
        <v>Profit</v>
      </c>
    </row>
    <row r="533" spans="1:14" x14ac:dyDescent="0.25">
      <c r="A533" s="1">
        <v>41789</v>
      </c>
      <c r="B533" s="3">
        <f t="shared" si="24"/>
        <v>2014</v>
      </c>
      <c r="C533" s="3">
        <f t="shared" si="25"/>
        <v>5</v>
      </c>
      <c r="D533" t="s">
        <v>743</v>
      </c>
      <c r="E533" t="str">
        <f t="shared" si="26"/>
        <v>Laurel Workman20140530</v>
      </c>
      <c r="F533">
        <f>IF(COUNTIF($E$2:E533, E533) = 1, MAX($F$1:F532) + 1, INDEX($F$1:F532, MATCH(E533, $E$1:E532, 0)))</f>
        <v>264</v>
      </c>
      <c r="G533" t="s">
        <v>149</v>
      </c>
      <c r="H533" t="s">
        <v>11</v>
      </c>
      <c r="I533" t="s">
        <v>20</v>
      </c>
      <c r="J533" t="s">
        <v>744</v>
      </c>
      <c r="K533" s="17">
        <v>25.58</v>
      </c>
      <c r="L533" s="17">
        <v>2</v>
      </c>
      <c r="M533" s="17">
        <v>8.9499999999999993</v>
      </c>
      <c r="N533" s="17" t="str">
        <f>IF(SalesData[[#This Row],[Profit]]&gt;0,"Profit","Loss")</f>
        <v>Profit</v>
      </c>
    </row>
    <row r="534" spans="1:14" x14ac:dyDescent="0.25">
      <c r="A534" s="1">
        <v>41789</v>
      </c>
      <c r="B534" s="3">
        <f t="shared" si="24"/>
        <v>2014</v>
      </c>
      <c r="C534" s="3">
        <f t="shared" si="25"/>
        <v>5</v>
      </c>
      <c r="D534" t="s">
        <v>743</v>
      </c>
      <c r="E534" t="str">
        <f t="shared" si="26"/>
        <v>Laurel Workman20140530</v>
      </c>
      <c r="F534">
        <f>IF(COUNTIF($E$2:E534, E534) = 1, MAX($F$1:F533) + 1, INDEX($F$1:F533, MATCH(E534, $E$1:E533, 0)))</f>
        <v>264</v>
      </c>
      <c r="G534" t="s">
        <v>149</v>
      </c>
      <c r="H534" t="s">
        <v>39</v>
      </c>
      <c r="I534" t="s">
        <v>40</v>
      </c>
      <c r="J534" t="s">
        <v>745</v>
      </c>
      <c r="K534" s="17">
        <v>464</v>
      </c>
      <c r="L534" s="17">
        <v>5</v>
      </c>
      <c r="M534" s="17">
        <v>134.56</v>
      </c>
      <c r="N534" s="17" t="str">
        <f>IF(SalesData[[#This Row],[Profit]]&gt;0,"Profit","Loss")</f>
        <v>Profit</v>
      </c>
    </row>
    <row r="535" spans="1:14" x14ac:dyDescent="0.25">
      <c r="A535" s="1">
        <v>41789</v>
      </c>
      <c r="B535" s="3">
        <f t="shared" si="24"/>
        <v>2014</v>
      </c>
      <c r="C535" s="3">
        <f t="shared" si="25"/>
        <v>5</v>
      </c>
      <c r="D535" t="s">
        <v>743</v>
      </c>
      <c r="E535" t="str">
        <f t="shared" si="26"/>
        <v>Laurel Workman20140530</v>
      </c>
      <c r="F535">
        <f>IF(COUNTIF($E$2:E535, E535) = 1, MAX($F$1:F534) + 1, INDEX($F$1:F534, MATCH(E535, $E$1:E534, 0)))</f>
        <v>264</v>
      </c>
      <c r="G535" t="s">
        <v>149</v>
      </c>
      <c r="H535" t="s">
        <v>11</v>
      </c>
      <c r="I535" t="s">
        <v>92</v>
      </c>
      <c r="J535" t="s">
        <v>746</v>
      </c>
      <c r="K535" s="17">
        <v>235.95</v>
      </c>
      <c r="L535" s="17">
        <v>3</v>
      </c>
      <c r="M535" s="17">
        <v>77.86</v>
      </c>
      <c r="N535" s="17" t="str">
        <f>IF(SalesData[[#This Row],[Profit]]&gt;0,"Profit","Loss")</f>
        <v>Profit</v>
      </c>
    </row>
    <row r="536" spans="1:14" x14ac:dyDescent="0.25">
      <c r="A536" s="1">
        <v>41789</v>
      </c>
      <c r="B536" s="3">
        <f t="shared" si="24"/>
        <v>2014</v>
      </c>
      <c r="C536" s="3">
        <f t="shared" si="25"/>
        <v>5</v>
      </c>
      <c r="D536" t="s">
        <v>743</v>
      </c>
      <c r="E536" t="str">
        <f t="shared" si="26"/>
        <v>Laurel Workman20140530</v>
      </c>
      <c r="F536">
        <f>IF(COUNTIF($E$2:E536, E536) = 1, MAX($F$1:F535) + 1, INDEX($F$1:F535, MATCH(E536, $E$1:E535, 0)))</f>
        <v>264</v>
      </c>
      <c r="G536" t="s">
        <v>149</v>
      </c>
      <c r="H536" t="s">
        <v>11</v>
      </c>
      <c r="I536" t="s">
        <v>12</v>
      </c>
      <c r="J536" t="s">
        <v>747</v>
      </c>
      <c r="K536" s="17">
        <v>39.96</v>
      </c>
      <c r="L536" s="17">
        <v>4</v>
      </c>
      <c r="M536" s="17">
        <v>17.98</v>
      </c>
      <c r="N536" s="17" t="str">
        <f>IF(SalesData[[#This Row],[Profit]]&gt;0,"Profit","Loss")</f>
        <v>Profit</v>
      </c>
    </row>
    <row r="537" spans="1:14" x14ac:dyDescent="0.25">
      <c r="A537" s="1">
        <v>41789</v>
      </c>
      <c r="B537" s="3">
        <f t="shared" si="24"/>
        <v>2014</v>
      </c>
      <c r="C537" s="3">
        <f t="shared" si="25"/>
        <v>5</v>
      </c>
      <c r="D537" t="s">
        <v>748</v>
      </c>
      <c r="E537" t="str">
        <f t="shared" si="26"/>
        <v>Mark Cousins20140530</v>
      </c>
      <c r="F537">
        <f>IF(COUNTIF($E$2:E537, E537) = 1, MAX($F$1:F536) + 1, INDEX($F$1:F536, MATCH(E537, $E$1:E536, 0)))</f>
        <v>265</v>
      </c>
      <c r="G537" t="s">
        <v>15</v>
      </c>
      <c r="H537" t="s">
        <v>39</v>
      </c>
      <c r="I537" t="s">
        <v>603</v>
      </c>
      <c r="J537" t="s">
        <v>604</v>
      </c>
      <c r="K537" s="17">
        <v>719.98</v>
      </c>
      <c r="L537" s="17">
        <v>3</v>
      </c>
      <c r="M537" s="17">
        <v>135</v>
      </c>
      <c r="N537" s="17" t="str">
        <f>IF(SalesData[[#This Row],[Profit]]&gt;0,"Profit","Loss")</f>
        <v>Profit</v>
      </c>
    </row>
    <row r="538" spans="1:14" x14ac:dyDescent="0.25">
      <c r="A538" s="1">
        <v>41790</v>
      </c>
      <c r="B538" s="3">
        <f t="shared" si="24"/>
        <v>2014</v>
      </c>
      <c r="C538" s="3">
        <f t="shared" si="25"/>
        <v>5</v>
      </c>
      <c r="D538" t="s">
        <v>749</v>
      </c>
      <c r="E538" t="str">
        <f t="shared" si="26"/>
        <v>Jim Karlsson20140531</v>
      </c>
      <c r="F538">
        <f>IF(COUNTIF($E$2:E538, E538) = 1, MAX($F$1:F537) + 1, INDEX($F$1:F537, MATCH(E538, $E$1:E537, 0)))</f>
        <v>266</v>
      </c>
      <c r="G538" t="s">
        <v>329</v>
      </c>
      <c r="H538" t="s">
        <v>39</v>
      </c>
      <c r="I538" t="s">
        <v>40</v>
      </c>
      <c r="J538" t="s">
        <v>750</v>
      </c>
      <c r="K538" s="17">
        <v>659.97</v>
      </c>
      <c r="L538" s="17">
        <v>3</v>
      </c>
      <c r="M538" s="17">
        <v>197.99</v>
      </c>
      <c r="N538" s="17" t="str">
        <f>IF(SalesData[[#This Row],[Profit]]&gt;0,"Profit","Loss")</f>
        <v>Profit</v>
      </c>
    </row>
    <row r="539" spans="1:14" x14ac:dyDescent="0.25">
      <c r="A539" s="1">
        <v>41790</v>
      </c>
      <c r="B539" s="3">
        <f t="shared" si="24"/>
        <v>2014</v>
      </c>
      <c r="C539" s="3">
        <f t="shared" si="25"/>
        <v>5</v>
      </c>
      <c r="D539" t="s">
        <v>749</v>
      </c>
      <c r="E539" t="str">
        <f t="shared" si="26"/>
        <v>Jim Karlsson20140531</v>
      </c>
      <c r="F539">
        <f>IF(COUNTIF($E$2:E539, E539) = 1, MAX($F$1:F538) + 1, INDEX($F$1:F538, MATCH(E539, $E$1:E538, 0)))</f>
        <v>266</v>
      </c>
      <c r="G539" t="s">
        <v>329</v>
      </c>
      <c r="H539" t="s">
        <v>39</v>
      </c>
      <c r="I539" t="s">
        <v>40</v>
      </c>
      <c r="J539" t="s">
        <v>751</v>
      </c>
      <c r="K539" s="17">
        <v>113.73</v>
      </c>
      <c r="L539" s="17">
        <v>3</v>
      </c>
      <c r="M539" s="17">
        <v>32.979999999999997</v>
      </c>
      <c r="N539" s="17" t="str">
        <f>IF(SalesData[[#This Row],[Profit]]&gt;0,"Profit","Loss")</f>
        <v>Profit</v>
      </c>
    </row>
    <row r="540" spans="1:14" x14ac:dyDescent="0.25">
      <c r="A540" s="1">
        <v>41791</v>
      </c>
      <c r="B540" s="3">
        <f t="shared" si="24"/>
        <v>2014</v>
      </c>
      <c r="C540" s="3">
        <f t="shared" si="25"/>
        <v>6</v>
      </c>
      <c r="D540" t="s">
        <v>752</v>
      </c>
      <c r="E540" t="str">
        <f t="shared" si="26"/>
        <v>Dianna Wilson20140601</v>
      </c>
      <c r="F540">
        <f>IF(COUNTIF($E$2:E540, E540) = 1, MAX($F$1:F539) + 1, INDEX($F$1:F539, MATCH(E540, $E$1:E539, 0)))</f>
        <v>267</v>
      </c>
      <c r="G540" t="s">
        <v>315</v>
      </c>
      <c r="H540" t="s">
        <v>34</v>
      </c>
      <c r="I540" t="s">
        <v>35</v>
      </c>
      <c r="J540" t="s">
        <v>36</v>
      </c>
      <c r="K540" s="17">
        <v>2001.86</v>
      </c>
      <c r="L540" s="17">
        <v>7</v>
      </c>
      <c r="M540" s="17">
        <v>580.54</v>
      </c>
      <c r="N540" s="17" t="str">
        <f>IF(SalesData[[#This Row],[Profit]]&gt;0,"Profit","Loss")</f>
        <v>Profit</v>
      </c>
    </row>
    <row r="541" spans="1:14" x14ac:dyDescent="0.25">
      <c r="A541" s="1">
        <v>41791</v>
      </c>
      <c r="B541" s="3">
        <f t="shared" si="24"/>
        <v>2014</v>
      </c>
      <c r="C541" s="3">
        <f t="shared" si="25"/>
        <v>6</v>
      </c>
      <c r="D541" t="s">
        <v>752</v>
      </c>
      <c r="E541" t="str">
        <f t="shared" si="26"/>
        <v>Dianna Wilson20140601</v>
      </c>
      <c r="F541">
        <f>IF(COUNTIF($E$2:E541, E541) = 1, MAX($F$1:F540) + 1, INDEX($F$1:F540, MATCH(E541, $E$1:E540, 0)))</f>
        <v>267</v>
      </c>
      <c r="G541" t="s">
        <v>315</v>
      </c>
      <c r="H541" t="s">
        <v>11</v>
      </c>
      <c r="I541" t="s">
        <v>18</v>
      </c>
      <c r="J541" t="s">
        <v>753</v>
      </c>
      <c r="K541" s="17">
        <v>166.72</v>
      </c>
      <c r="L541" s="17">
        <v>2</v>
      </c>
      <c r="M541" s="17">
        <v>41.68</v>
      </c>
      <c r="N541" s="17" t="str">
        <f>IF(SalesData[[#This Row],[Profit]]&gt;0,"Profit","Loss")</f>
        <v>Profit</v>
      </c>
    </row>
    <row r="542" spans="1:14" x14ac:dyDescent="0.25">
      <c r="A542" s="1">
        <v>41791</v>
      </c>
      <c r="B542" s="3">
        <f t="shared" si="24"/>
        <v>2014</v>
      </c>
      <c r="C542" s="3">
        <f t="shared" si="25"/>
        <v>6</v>
      </c>
      <c r="D542" t="s">
        <v>752</v>
      </c>
      <c r="E542" t="str">
        <f t="shared" si="26"/>
        <v>Dianna Wilson20140601</v>
      </c>
      <c r="F542">
        <f>IF(COUNTIF($E$2:E542, E542) = 1, MAX($F$1:F541) + 1, INDEX($F$1:F541, MATCH(E542, $E$1:E541, 0)))</f>
        <v>267</v>
      </c>
      <c r="G542" t="s">
        <v>315</v>
      </c>
      <c r="H542" t="s">
        <v>11</v>
      </c>
      <c r="I542" t="s">
        <v>12</v>
      </c>
      <c r="J542" t="s">
        <v>754</v>
      </c>
      <c r="K542" s="17">
        <v>47.88</v>
      </c>
      <c r="L542" s="17">
        <v>6</v>
      </c>
      <c r="M542" s="17">
        <v>23.94</v>
      </c>
      <c r="N542" s="17" t="str">
        <f>IF(SalesData[[#This Row],[Profit]]&gt;0,"Profit","Loss")</f>
        <v>Profit</v>
      </c>
    </row>
    <row r="543" spans="1:14" x14ac:dyDescent="0.25">
      <c r="A543" s="1">
        <v>41791</v>
      </c>
      <c r="B543" s="3">
        <f t="shared" si="24"/>
        <v>2014</v>
      </c>
      <c r="C543" s="3">
        <f t="shared" si="25"/>
        <v>6</v>
      </c>
      <c r="D543" t="s">
        <v>752</v>
      </c>
      <c r="E543" t="str">
        <f t="shared" si="26"/>
        <v>Dianna Wilson20140601</v>
      </c>
      <c r="F543">
        <f>IF(COUNTIF($E$2:E543, E543) = 1, MAX($F$1:F542) + 1, INDEX($F$1:F542, MATCH(E543, $E$1:E542, 0)))</f>
        <v>267</v>
      </c>
      <c r="G543" t="s">
        <v>315</v>
      </c>
      <c r="H543" t="s">
        <v>11</v>
      </c>
      <c r="I543" t="s">
        <v>92</v>
      </c>
      <c r="J543" t="s">
        <v>755</v>
      </c>
      <c r="K543" s="17">
        <v>1503.25</v>
      </c>
      <c r="L543" s="17">
        <v>5</v>
      </c>
      <c r="M543" s="17">
        <v>496.07</v>
      </c>
      <c r="N543" s="17" t="str">
        <f>IF(SalesData[[#This Row],[Profit]]&gt;0,"Profit","Loss")</f>
        <v>Profit</v>
      </c>
    </row>
    <row r="544" spans="1:14" x14ac:dyDescent="0.25">
      <c r="A544" s="1">
        <v>41791</v>
      </c>
      <c r="B544" s="3">
        <f t="shared" si="24"/>
        <v>2014</v>
      </c>
      <c r="C544" s="3">
        <f t="shared" si="25"/>
        <v>6</v>
      </c>
      <c r="D544" t="s">
        <v>752</v>
      </c>
      <c r="E544" t="str">
        <f t="shared" si="26"/>
        <v>Dianna Wilson20140601</v>
      </c>
      <c r="F544">
        <f>IF(COUNTIF($E$2:E544, E544) = 1, MAX($F$1:F543) + 1, INDEX($F$1:F543, MATCH(E544, $E$1:E543, 0)))</f>
        <v>267</v>
      </c>
      <c r="G544" t="s">
        <v>315</v>
      </c>
      <c r="H544" t="s">
        <v>11</v>
      </c>
      <c r="I544" t="s">
        <v>12</v>
      </c>
      <c r="J544" t="s">
        <v>756</v>
      </c>
      <c r="K544" s="17">
        <v>25.92</v>
      </c>
      <c r="L544" s="17">
        <v>4</v>
      </c>
      <c r="M544" s="17">
        <v>12.44</v>
      </c>
      <c r="N544" s="17" t="str">
        <f>IF(SalesData[[#This Row],[Profit]]&gt;0,"Profit","Loss")</f>
        <v>Profit</v>
      </c>
    </row>
    <row r="545" spans="1:14" x14ac:dyDescent="0.25">
      <c r="A545" s="1">
        <v>41791</v>
      </c>
      <c r="B545" s="3">
        <f t="shared" si="24"/>
        <v>2014</v>
      </c>
      <c r="C545" s="3">
        <f t="shared" si="25"/>
        <v>6</v>
      </c>
      <c r="D545" t="s">
        <v>757</v>
      </c>
      <c r="E545" t="str">
        <f t="shared" si="26"/>
        <v>Corey Roper20140601</v>
      </c>
      <c r="F545">
        <f>IF(COUNTIF($E$2:E545, E545) = 1, MAX($F$1:F544) + 1, INDEX($F$1:F544, MATCH(E545, $E$1:E544, 0)))</f>
        <v>268</v>
      </c>
      <c r="G545" t="s">
        <v>177</v>
      </c>
      <c r="H545" t="s">
        <v>11</v>
      </c>
      <c r="I545" t="s">
        <v>20</v>
      </c>
      <c r="J545" t="s">
        <v>758</v>
      </c>
      <c r="K545" s="17">
        <v>45.48</v>
      </c>
      <c r="L545" s="17">
        <v>3</v>
      </c>
      <c r="M545" s="17">
        <v>20.92</v>
      </c>
      <c r="N545" s="17" t="str">
        <f>IF(SalesData[[#This Row],[Profit]]&gt;0,"Profit","Loss")</f>
        <v>Profit</v>
      </c>
    </row>
    <row r="546" spans="1:14" x14ac:dyDescent="0.25">
      <c r="A546" s="1">
        <v>41791</v>
      </c>
      <c r="B546" s="3">
        <f t="shared" si="24"/>
        <v>2014</v>
      </c>
      <c r="C546" s="3">
        <f t="shared" si="25"/>
        <v>6</v>
      </c>
      <c r="D546" t="s">
        <v>757</v>
      </c>
      <c r="E546" t="str">
        <f t="shared" si="26"/>
        <v>Corey Roper20140601</v>
      </c>
      <c r="F546">
        <f>IF(COUNTIF($E$2:E546, E546) = 1, MAX($F$1:F545) + 1, INDEX($F$1:F545, MATCH(E546, $E$1:E545, 0)))</f>
        <v>268</v>
      </c>
      <c r="G546" t="s">
        <v>177</v>
      </c>
      <c r="H546" t="s">
        <v>11</v>
      </c>
      <c r="I546" t="s">
        <v>24</v>
      </c>
      <c r="J546" t="s">
        <v>759</v>
      </c>
      <c r="K546" s="17">
        <v>289.2</v>
      </c>
      <c r="L546" s="17">
        <v>6</v>
      </c>
      <c r="M546" s="17">
        <v>83.87</v>
      </c>
      <c r="N546" s="17" t="str">
        <f>IF(SalesData[[#This Row],[Profit]]&gt;0,"Profit","Loss")</f>
        <v>Profit</v>
      </c>
    </row>
    <row r="547" spans="1:14" x14ac:dyDescent="0.25">
      <c r="A547" s="1">
        <v>41791</v>
      </c>
      <c r="B547" s="3">
        <f t="shared" si="24"/>
        <v>2014</v>
      </c>
      <c r="C547" s="3">
        <f t="shared" si="25"/>
        <v>6</v>
      </c>
      <c r="D547" t="s">
        <v>760</v>
      </c>
      <c r="E547" t="str">
        <f t="shared" si="26"/>
        <v>Liz Thompson20140601</v>
      </c>
      <c r="F547">
        <f>IF(COUNTIF($E$2:E547, E547) = 1, MAX($F$1:F546) + 1, INDEX($F$1:F546, MATCH(E547, $E$1:E546, 0)))</f>
        <v>269</v>
      </c>
      <c r="G547" t="s">
        <v>101</v>
      </c>
      <c r="H547" t="s">
        <v>34</v>
      </c>
      <c r="I547" t="s">
        <v>47</v>
      </c>
      <c r="J547" t="s">
        <v>761</v>
      </c>
      <c r="K547" s="17">
        <v>22.2</v>
      </c>
      <c r="L547" s="17">
        <v>6</v>
      </c>
      <c r="M547" s="17">
        <v>9.1</v>
      </c>
      <c r="N547" s="17" t="str">
        <f>IF(SalesData[[#This Row],[Profit]]&gt;0,"Profit","Loss")</f>
        <v>Profit</v>
      </c>
    </row>
    <row r="548" spans="1:14" x14ac:dyDescent="0.25">
      <c r="A548" s="1">
        <v>41791</v>
      </c>
      <c r="B548" s="3">
        <f t="shared" si="24"/>
        <v>2014</v>
      </c>
      <c r="C548" s="3">
        <f t="shared" si="25"/>
        <v>6</v>
      </c>
      <c r="D548" t="s">
        <v>760</v>
      </c>
      <c r="E548" t="str">
        <f t="shared" si="26"/>
        <v>Liz Thompson20140601</v>
      </c>
      <c r="F548">
        <f>IF(COUNTIF($E$2:E548, E548) = 1, MAX($F$1:F547) + 1, INDEX($F$1:F547, MATCH(E548, $E$1:E547, 0)))</f>
        <v>269</v>
      </c>
      <c r="G548" t="s">
        <v>101</v>
      </c>
      <c r="H548" t="s">
        <v>39</v>
      </c>
      <c r="I548" t="s">
        <v>40</v>
      </c>
      <c r="J548" t="s">
        <v>762</v>
      </c>
      <c r="K548" s="17">
        <v>881.93</v>
      </c>
      <c r="L548" s="17">
        <v>7</v>
      </c>
      <c r="M548" s="17">
        <v>229.3</v>
      </c>
      <c r="N548" s="17" t="str">
        <f>IF(SalesData[[#This Row],[Profit]]&gt;0,"Profit","Loss")</f>
        <v>Profit</v>
      </c>
    </row>
    <row r="549" spans="1:14" x14ac:dyDescent="0.25">
      <c r="A549" s="1">
        <v>41791</v>
      </c>
      <c r="B549" s="3">
        <f t="shared" si="24"/>
        <v>2014</v>
      </c>
      <c r="C549" s="3">
        <f t="shared" si="25"/>
        <v>6</v>
      </c>
      <c r="D549" t="s">
        <v>334</v>
      </c>
      <c r="E549" t="str">
        <f t="shared" si="26"/>
        <v>Quincy Jones20140601</v>
      </c>
      <c r="F549">
        <f>IF(COUNTIF($E$2:E549, E549) = 1, MAX($F$1:F548) + 1, INDEX($F$1:F548, MATCH(E549, $E$1:E548, 0)))</f>
        <v>270</v>
      </c>
      <c r="G549" t="s">
        <v>110</v>
      </c>
      <c r="H549" t="s">
        <v>11</v>
      </c>
      <c r="I549" t="s">
        <v>20</v>
      </c>
      <c r="J549" t="s">
        <v>763</v>
      </c>
      <c r="K549" s="17">
        <v>138.56</v>
      </c>
      <c r="L549" s="17">
        <v>4</v>
      </c>
      <c r="M549" s="17">
        <v>66.510000000000005</v>
      </c>
      <c r="N549" s="17" t="str">
        <f>IF(SalesData[[#This Row],[Profit]]&gt;0,"Profit","Loss")</f>
        <v>Profit</v>
      </c>
    </row>
    <row r="550" spans="1:14" x14ac:dyDescent="0.25">
      <c r="A550" s="1">
        <v>41791</v>
      </c>
      <c r="B550" s="3">
        <f t="shared" si="24"/>
        <v>2014</v>
      </c>
      <c r="C550" s="3">
        <f t="shared" si="25"/>
        <v>6</v>
      </c>
      <c r="D550" t="s">
        <v>334</v>
      </c>
      <c r="E550" t="str">
        <f t="shared" si="26"/>
        <v>Quincy Jones20140601</v>
      </c>
      <c r="F550">
        <f>IF(COUNTIF($E$2:E550, E550) = 1, MAX($F$1:F549) + 1, INDEX($F$1:F549, MATCH(E550, $E$1:E549, 0)))</f>
        <v>270</v>
      </c>
      <c r="G550" t="s">
        <v>110</v>
      </c>
      <c r="H550" t="s">
        <v>11</v>
      </c>
      <c r="I550" t="s">
        <v>92</v>
      </c>
      <c r="J550" t="s">
        <v>764</v>
      </c>
      <c r="K550" s="17">
        <v>65.52</v>
      </c>
      <c r="L550" s="17">
        <v>5</v>
      </c>
      <c r="M550" s="17">
        <v>12.38</v>
      </c>
      <c r="N550" s="17" t="str">
        <f>IF(SalesData[[#This Row],[Profit]]&gt;0,"Profit","Loss")</f>
        <v>Profit</v>
      </c>
    </row>
    <row r="551" spans="1:14" x14ac:dyDescent="0.25">
      <c r="A551" s="1">
        <v>41792</v>
      </c>
      <c r="B551" s="3">
        <f t="shared" si="24"/>
        <v>2014</v>
      </c>
      <c r="C551" s="3">
        <f t="shared" si="25"/>
        <v>6</v>
      </c>
      <c r="D551" t="s">
        <v>293</v>
      </c>
      <c r="E551" t="str">
        <f t="shared" si="26"/>
        <v>Christine Kargatis20140602</v>
      </c>
      <c r="F551">
        <f>IF(COUNTIF($E$2:E551, E551) = 1, MAX($F$1:F550) + 1, INDEX($F$1:F550, MATCH(E551, $E$1:E550, 0)))</f>
        <v>271</v>
      </c>
      <c r="G551" t="s">
        <v>296</v>
      </c>
      <c r="H551" t="s">
        <v>11</v>
      </c>
      <c r="I551" t="s">
        <v>20</v>
      </c>
      <c r="J551" t="s">
        <v>765</v>
      </c>
      <c r="K551" s="17">
        <v>59.81</v>
      </c>
      <c r="L551" s="17">
        <v>3</v>
      </c>
      <c r="M551" s="17">
        <v>19.440000000000001</v>
      </c>
      <c r="N551" s="17" t="str">
        <f>IF(SalesData[[#This Row],[Profit]]&gt;0,"Profit","Loss")</f>
        <v>Profit</v>
      </c>
    </row>
    <row r="552" spans="1:14" x14ac:dyDescent="0.25">
      <c r="A552" s="1">
        <v>41792</v>
      </c>
      <c r="B552" s="3">
        <f t="shared" si="24"/>
        <v>2014</v>
      </c>
      <c r="C552" s="3">
        <f t="shared" si="25"/>
        <v>6</v>
      </c>
      <c r="D552" t="s">
        <v>293</v>
      </c>
      <c r="E552" t="str">
        <f t="shared" si="26"/>
        <v>Christine Kargatis20140602</v>
      </c>
      <c r="F552">
        <f>IF(COUNTIF($E$2:E552, E552) = 1, MAX($F$1:F551) + 1, INDEX($F$1:F551, MATCH(E552, $E$1:E551, 0)))</f>
        <v>271</v>
      </c>
      <c r="G552" t="s">
        <v>296</v>
      </c>
      <c r="H552" t="s">
        <v>34</v>
      </c>
      <c r="I552" t="s">
        <v>47</v>
      </c>
      <c r="J552" t="s">
        <v>766</v>
      </c>
      <c r="K552" s="17">
        <v>73.319999999999993</v>
      </c>
      <c r="L552" s="17">
        <v>6</v>
      </c>
      <c r="M552" s="17">
        <v>22</v>
      </c>
      <c r="N552" s="17" t="str">
        <f>IF(SalesData[[#This Row],[Profit]]&gt;0,"Profit","Loss")</f>
        <v>Profit</v>
      </c>
    </row>
    <row r="553" spans="1:14" x14ac:dyDescent="0.25">
      <c r="A553" s="1">
        <v>41792</v>
      </c>
      <c r="B553" s="3">
        <f t="shared" si="24"/>
        <v>2014</v>
      </c>
      <c r="C553" s="3">
        <f t="shared" si="25"/>
        <v>6</v>
      </c>
      <c r="D553" t="s">
        <v>523</v>
      </c>
      <c r="E553" t="str">
        <f t="shared" si="26"/>
        <v>Stewart Visinsky20140602</v>
      </c>
      <c r="F553">
        <f>IF(COUNTIF($E$2:E553, E553) = 1, MAX($F$1:F552) + 1, INDEX($F$1:F552, MATCH(E553, $E$1:E552, 0)))</f>
        <v>272</v>
      </c>
      <c r="G553" t="s">
        <v>30</v>
      </c>
      <c r="H553" t="s">
        <v>11</v>
      </c>
      <c r="I553" t="s">
        <v>24</v>
      </c>
      <c r="J553" t="s">
        <v>687</v>
      </c>
      <c r="K553" s="17">
        <v>8.56</v>
      </c>
      <c r="L553" s="17">
        <v>2</v>
      </c>
      <c r="M553" s="17">
        <v>2.65</v>
      </c>
      <c r="N553" s="17" t="str">
        <f>IF(SalesData[[#This Row],[Profit]]&gt;0,"Profit","Loss")</f>
        <v>Profit</v>
      </c>
    </row>
    <row r="554" spans="1:14" x14ac:dyDescent="0.25">
      <c r="A554" s="1">
        <v>41792</v>
      </c>
      <c r="B554" s="3">
        <f t="shared" si="24"/>
        <v>2014</v>
      </c>
      <c r="C554" s="3">
        <f t="shared" si="25"/>
        <v>6</v>
      </c>
      <c r="D554" t="s">
        <v>523</v>
      </c>
      <c r="E554" t="str">
        <f t="shared" si="26"/>
        <v>Stewart Visinsky20140602</v>
      </c>
      <c r="F554">
        <f>IF(COUNTIF($E$2:E554, E554) = 1, MAX($F$1:F553) + 1, INDEX($F$1:F553, MATCH(E554, $E$1:E553, 0)))</f>
        <v>272</v>
      </c>
      <c r="G554" t="s">
        <v>30</v>
      </c>
      <c r="H554" t="s">
        <v>39</v>
      </c>
      <c r="I554" t="s">
        <v>40</v>
      </c>
      <c r="J554" t="s">
        <v>767</v>
      </c>
      <c r="K554" s="17">
        <v>239.97</v>
      </c>
      <c r="L554" s="17">
        <v>3</v>
      </c>
      <c r="M554" s="17">
        <v>67.19</v>
      </c>
      <c r="N554" s="17" t="str">
        <f>IF(SalesData[[#This Row],[Profit]]&gt;0,"Profit","Loss")</f>
        <v>Profit</v>
      </c>
    </row>
    <row r="555" spans="1:14" x14ac:dyDescent="0.25">
      <c r="A555" s="1">
        <v>41792</v>
      </c>
      <c r="B555" s="3">
        <f t="shared" si="24"/>
        <v>2014</v>
      </c>
      <c r="C555" s="3">
        <f t="shared" si="25"/>
        <v>6</v>
      </c>
      <c r="D555" t="s">
        <v>523</v>
      </c>
      <c r="E555" t="str">
        <f t="shared" si="26"/>
        <v>Stewart Visinsky20140602</v>
      </c>
      <c r="F555">
        <f>IF(COUNTIF($E$2:E555, E555) = 1, MAX($F$1:F554) + 1, INDEX($F$1:F554, MATCH(E555, $E$1:E554, 0)))</f>
        <v>272</v>
      </c>
      <c r="G555" t="s">
        <v>30</v>
      </c>
      <c r="H555" t="s">
        <v>11</v>
      </c>
      <c r="I555" t="s">
        <v>18</v>
      </c>
      <c r="J555" t="s">
        <v>308</v>
      </c>
      <c r="K555" s="17">
        <v>356.94</v>
      </c>
      <c r="L555" s="17">
        <v>2</v>
      </c>
      <c r="M555" s="17">
        <v>107.08</v>
      </c>
      <c r="N555" s="17" t="str">
        <f>IF(SalesData[[#This Row],[Profit]]&gt;0,"Profit","Loss")</f>
        <v>Profit</v>
      </c>
    </row>
    <row r="556" spans="1:14" x14ac:dyDescent="0.25">
      <c r="A556" s="1">
        <v>41793</v>
      </c>
      <c r="B556" s="3">
        <f t="shared" si="24"/>
        <v>2014</v>
      </c>
      <c r="C556" s="3">
        <f t="shared" si="25"/>
        <v>6</v>
      </c>
      <c r="D556" t="s">
        <v>768</v>
      </c>
      <c r="E556" t="str">
        <f t="shared" si="26"/>
        <v>Steven Cartwright20140603</v>
      </c>
      <c r="F556">
        <f>IF(COUNTIF($E$2:E556, E556) = 1, MAX($F$1:F555) + 1, INDEX($F$1:F555, MATCH(E556, $E$1:E555, 0)))</f>
        <v>273</v>
      </c>
      <c r="G556" t="s">
        <v>164</v>
      </c>
      <c r="H556" t="s">
        <v>34</v>
      </c>
      <c r="I556" t="s">
        <v>145</v>
      </c>
      <c r="J556" t="s">
        <v>473</v>
      </c>
      <c r="K556" s="17">
        <v>515.88</v>
      </c>
      <c r="L556" s="17">
        <v>6</v>
      </c>
      <c r="M556" s="17">
        <v>113.49</v>
      </c>
      <c r="N556" s="17" t="str">
        <f>IF(SalesData[[#This Row],[Profit]]&gt;0,"Profit","Loss")</f>
        <v>Profit</v>
      </c>
    </row>
    <row r="557" spans="1:14" x14ac:dyDescent="0.25">
      <c r="A557" s="1">
        <v>41793</v>
      </c>
      <c r="B557" s="3">
        <f t="shared" si="24"/>
        <v>2014</v>
      </c>
      <c r="C557" s="3">
        <f t="shared" si="25"/>
        <v>6</v>
      </c>
      <c r="D557" t="s">
        <v>769</v>
      </c>
      <c r="E557" t="str">
        <f t="shared" si="26"/>
        <v>Ross Baird20140603</v>
      </c>
      <c r="F557">
        <f>IF(COUNTIF($E$2:E557, E557) = 1, MAX($F$1:F556) + 1, INDEX($F$1:F556, MATCH(E557, $E$1:E556, 0)))</f>
        <v>274</v>
      </c>
      <c r="G557" t="s">
        <v>110</v>
      </c>
      <c r="H557" t="s">
        <v>11</v>
      </c>
      <c r="I557" t="s">
        <v>63</v>
      </c>
      <c r="J557" t="s">
        <v>770</v>
      </c>
      <c r="K557" s="17">
        <v>15.28</v>
      </c>
      <c r="L557" s="17">
        <v>2</v>
      </c>
      <c r="M557" s="17">
        <v>7.49</v>
      </c>
      <c r="N557" s="17" t="str">
        <f>IF(SalesData[[#This Row],[Profit]]&gt;0,"Profit","Loss")</f>
        <v>Profit</v>
      </c>
    </row>
    <row r="558" spans="1:14" x14ac:dyDescent="0.25">
      <c r="A558" s="1">
        <v>41793</v>
      </c>
      <c r="B558" s="3">
        <f t="shared" si="24"/>
        <v>2014</v>
      </c>
      <c r="C558" s="3">
        <f t="shared" si="25"/>
        <v>6</v>
      </c>
      <c r="D558" t="s">
        <v>771</v>
      </c>
      <c r="E558" t="str">
        <f t="shared" si="26"/>
        <v>Richard Eichhorn20140603</v>
      </c>
      <c r="F558">
        <f>IF(COUNTIF($E$2:E558, E558) = 1, MAX($F$1:F557) + 1, INDEX($F$1:F557, MATCH(E558, $E$1:E557, 0)))</f>
        <v>275</v>
      </c>
      <c r="G558" t="s">
        <v>15</v>
      </c>
      <c r="H558" t="s">
        <v>11</v>
      </c>
      <c r="I558" t="s">
        <v>16</v>
      </c>
      <c r="J558" t="s">
        <v>772</v>
      </c>
      <c r="K558" s="17">
        <v>15.94</v>
      </c>
      <c r="L558" s="17">
        <v>4</v>
      </c>
      <c r="M558" s="17">
        <v>5.18</v>
      </c>
      <c r="N558" s="17" t="str">
        <f>IF(SalesData[[#This Row],[Profit]]&gt;0,"Profit","Loss")</f>
        <v>Profit</v>
      </c>
    </row>
    <row r="559" spans="1:14" x14ac:dyDescent="0.25">
      <c r="A559" s="1">
        <v>41793</v>
      </c>
      <c r="B559" s="3">
        <f t="shared" si="24"/>
        <v>2014</v>
      </c>
      <c r="C559" s="3">
        <f t="shared" si="25"/>
        <v>6</v>
      </c>
      <c r="D559" t="s">
        <v>771</v>
      </c>
      <c r="E559" t="str">
        <f t="shared" si="26"/>
        <v>Richard Eichhorn20140603</v>
      </c>
      <c r="F559">
        <f>IF(COUNTIF($E$2:E559, E559) = 1, MAX($F$1:F558) + 1, INDEX($F$1:F558, MATCH(E559, $E$1:E558, 0)))</f>
        <v>275</v>
      </c>
      <c r="G559" t="s">
        <v>15</v>
      </c>
      <c r="H559" t="s">
        <v>34</v>
      </c>
      <c r="I559" t="s">
        <v>47</v>
      </c>
      <c r="J559" t="s">
        <v>773</v>
      </c>
      <c r="K559" s="17">
        <v>61.54</v>
      </c>
      <c r="L559" s="17">
        <v>7</v>
      </c>
      <c r="M559" s="17">
        <v>-40</v>
      </c>
      <c r="N559" s="17" t="str">
        <f>IF(SalesData[[#This Row],[Profit]]&gt;0,"Profit","Loss")</f>
        <v>Loss</v>
      </c>
    </row>
    <row r="560" spans="1:14" x14ac:dyDescent="0.25">
      <c r="A560" s="1">
        <v>41793</v>
      </c>
      <c r="B560" s="3">
        <f t="shared" si="24"/>
        <v>2014</v>
      </c>
      <c r="C560" s="3">
        <f t="shared" si="25"/>
        <v>6</v>
      </c>
      <c r="D560" t="s">
        <v>771</v>
      </c>
      <c r="E560" t="str">
        <f t="shared" si="26"/>
        <v>Richard Eichhorn20140603</v>
      </c>
      <c r="F560">
        <f>IF(COUNTIF($E$2:E560, E560) = 1, MAX($F$1:F559) + 1, INDEX($F$1:F559, MATCH(E560, $E$1:E559, 0)))</f>
        <v>275</v>
      </c>
      <c r="G560" t="s">
        <v>15</v>
      </c>
      <c r="H560" t="s">
        <v>11</v>
      </c>
      <c r="I560" t="s">
        <v>18</v>
      </c>
      <c r="J560" t="s">
        <v>580</v>
      </c>
      <c r="K560" s="17">
        <v>132.69999999999999</v>
      </c>
      <c r="L560" s="17">
        <v>3</v>
      </c>
      <c r="M560" s="17">
        <v>9.9499999999999993</v>
      </c>
      <c r="N560" s="17" t="str">
        <f>IF(SalesData[[#This Row],[Profit]]&gt;0,"Profit","Loss")</f>
        <v>Profit</v>
      </c>
    </row>
    <row r="561" spans="1:14" x14ac:dyDescent="0.25">
      <c r="A561" s="1">
        <v>41794</v>
      </c>
      <c r="B561" s="3">
        <f t="shared" si="24"/>
        <v>2014</v>
      </c>
      <c r="C561" s="3">
        <f t="shared" si="25"/>
        <v>6</v>
      </c>
      <c r="D561" t="s">
        <v>413</v>
      </c>
      <c r="E561" t="str">
        <f t="shared" si="26"/>
        <v>Mark Packer20140604</v>
      </c>
      <c r="F561">
        <f>IF(COUNTIF($E$2:E561, E561) = 1, MAX($F$1:F560) + 1, INDEX($F$1:F560, MATCH(E561, $E$1:E560, 0)))</f>
        <v>276</v>
      </c>
      <c r="G561" t="s">
        <v>78</v>
      </c>
      <c r="H561" t="s">
        <v>11</v>
      </c>
      <c r="I561" t="s">
        <v>12</v>
      </c>
      <c r="J561" t="s">
        <v>625</v>
      </c>
      <c r="K561" s="17">
        <v>16.22</v>
      </c>
      <c r="L561" s="17">
        <v>2</v>
      </c>
      <c r="M561" s="17">
        <v>5.88</v>
      </c>
      <c r="N561" s="17" t="str">
        <f>IF(SalesData[[#This Row],[Profit]]&gt;0,"Profit","Loss")</f>
        <v>Profit</v>
      </c>
    </row>
    <row r="562" spans="1:14" x14ac:dyDescent="0.25">
      <c r="A562" s="1">
        <v>41794</v>
      </c>
      <c r="B562" s="3">
        <f t="shared" si="24"/>
        <v>2014</v>
      </c>
      <c r="C562" s="3">
        <f t="shared" si="25"/>
        <v>6</v>
      </c>
      <c r="D562" t="s">
        <v>774</v>
      </c>
      <c r="E562" t="str">
        <f t="shared" si="26"/>
        <v>Bobby Trafton20140604</v>
      </c>
      <c r="F562">
        <f>IF(COUNTIF($E$2:E562, E562) = 1, MAX($F$1:F561) + 1, INDEX($F$1:F561, MATCH(E562, $E$1:E561, 0)))</f>
        <v>277</v>
      </c>
      <c r="G562" t="s">
        <v>149</v>
      </c>
      <c r="H562" t="s">
        <v>34</v>
      </c>
      <c r="I562" t="s">
        <v>47</v>
      </c>
      <c r="J562" t="s">
        <v>775</v>
      </c>
      <c r="K562" s="17">
        <v>56.96</v>
      </c>
      <c r="L562" s="17">
        <v>2</v>
      </c>
      <c r="M562" s="17">
        <v>21.08</v>
      </c>
      <c r="N562" s="17" t="str">
        <f>IF(SalesData[[#This Row],[Profit]]&gt;0,"Profit","Loss")</f>
        <v>Profit</v>
      </c>
    </row>
    <row r="563" spans="1:14" x14ac:dyDescent="0.25">
      <c r="A563" s="1">
        <v>41794</v>
      </c>
      <c r="B563" s="3">
        <f t="shared" si="24"/>
        <v>2014</v>
      </c>
      <c r="C563" s="3">
        <f t="shared" si="25"/>
        <v>6</v>
      </c>
      <c r="D563" t="s">
        <v>774</v>
      </c>
      <c r="E563" t="str">
        <f t="shared" si="26"/>
        <v>Bobby Trafton20140604</v>
      </c>
      <c r="F563">
        <f>IF(COUNTIF($E$2:E563, E563) = 1, MAX($F$1:F562) + 1, INDEX($F$1:F562, MATCH(E563, $E$1:E562, 0)))</f>
        <v>277</v>
      </c>
      <c r="G563" t="s">
        <v>149</v>
      </c>
      <c r="H563" t="s">
        <v>11</v>
      </c>
      <c r="I563" t="s">
        <v>92</v>
      </c>
      <c r="J563" t="s">
        <v>776</v>
      </c>
      <c r="K563" s="17">
        <v>15.56</v>
      </c>
      <c r="L563" s="17">
        <v>4</v>
      </c>
      <c r="M563" s="17">
        <v>4.05</v>
      </c>
      <c r="N563" s="17" t="str">
        <f>IF(SalesData[[#This Row],[Profit]]&gt;0,"Profit","Loss")</f>
        <v>Profit</v>
      </c>
    </row>
    <row r="564" spans="1:14" x14ac:dyDescent="0.25">
      <c r="A564" s="1">
        <v>41794</v>
      </c>
      <c r="B564" s="3">
        <f t="shared" si="24"/>
        <v>2014</v>
      </c>
      <c r="C564" s="3">
        <f t="shared" si="25"/>
        <v>6</v>
      </c>
      <c r="D564" t="s">
        <v>774</v>
      </c>
      <c r="E564" t="str">
        <f t="shared" si="26"/>
        <v>Bobby Trafton20140604</v>
      </c>
      <c r="F564">
        <f>IF(COUNTIF($E$2:E564, E564) = 1, MAX($F$1:F563) + 1, INDEX($F$1:F563, MATCH(E564, $E$1:E563, 0)))</f>
        <v>277</v>
      </c>
      <c r="G564" t="s">
        <v>149</v>
      </c>
      <c r="H564" t="s">
        <v>34</v>
      </c>
      <c r="I564" t="s">
        <v>74</v>
      </c>
      <c r="J564" t="s">
        <v>777</v>
      </c>
      <c r="K564" s="17">
        <v>353.57</v>
      </c>
      <c r="L564" s="17">
        <v>2</v>
      </c>
      <c r="M564" s="17">
        <v>-44.2</v>
      </c>
      <c r="N564" s="17" t="str">
        <f>IF(SalesData[[#This Row],[Profit]]&gt;0,"Profit","Loss")</f>
        <v>Loss</v>
      </c>
    </row>
    <row r="565" spans="1:14" x14ac:dyDescent="0.25">
      <c r="A565" s="1">
        <v>41794</v>
      </c>
      <c r="B565" s="3">
        <f t="shared" si="24"/>
        <v>2014</v>
      </c>
      <c r="C565" s="3">
        <f t="shared" si="25"/>
        <v>6</v>
      </c>
      <c r="D565" t="s">
        <v>774</v>
      </c>
      <c r="E565" t="str">
        <f t="shared" si="26"/>
        <v>Bobby Trafton20140604</v>
      </c>
      <c r="F565">
        <f>IF(COUNTIF($E$2:E565, E565) = 1, MAX($F$1:F564) + 1, INDEX($F$1:F564, MATCH(E565, $E$1:E564, 0)))</f>
        <v>277</v>
      </c>
      <c r="G565" t="s">
        <v>149</v>
      </c>
      <c r="H565" t="s">
        <v>34</v>
      </c>
      <c r="I565" t="s">
        <v>47</v>
      </c>
      <c r="J565" t="s">
        <v>563</v>
      </c>
      <c r="K565" s="17">
        <v>13.96</v>
      </c>
      <c r="L565" s="17">
        <v>2</v>
      </c>
      <c r="M565" s="17">
        <v>6.7</v>
      </c>
      <c r="N565" s="17" t="str">
        <f>IF(SalesData[[#This Row],[Profit]]&gt;0,"Profit","Loss")</f>
        <v>Profit</v>
      </c>
    </row>
    <row r="566" spans="1:14" x14ac:dyDescent="0.25">
      <c r="A566" s="1">
        <v>41796</v>
      </c>
      <c r="B566" s="3">
        <f t="shared" si="24"/>
        <v>2014</v>
      </c>
      <c r="C566" s="3">
        <f t="shared" si="25"/>
        <v>6</v>
      </c>
      <c r="D566" t="s">
        <v>778</v>
      </c>
      <c r="E566" t="str">
        <f t="shared" si="26"/>
        <v>Bryan Mills20140606</v>
      </c>
      <c r="F566">
        <f>IF(COUNTIF($E$2:E566, E566) = 1, MAX($F$1:F565) + 1, INDEX($F$1:F565, MATCH(E566, $E$1:E565, 0)))</f>
        <v>278</v>
      </c>
      <c r="G566" t="s">
        <v>149</v>
      </c>
      <c r="H566" t="s">
        <v>11</v>
      </c>
      <c r="I566" t="s">
        <v>24</v>
      </c>
      <c r="J566" t="s">
        <v>779</v>
      </c>
      <c r="K566" s="17">
        <v>13.36</v>
      </c>
      <c r="L566" s="17">
        <v>2</v>
      </c>
      <c r="M566" s="17">
        <v>4.9400000000000004</v>
      </c>
      <c r="N566" s="17" t="str">
        <f>IF(SalesData[[#This Row],[Profit]]&gt;0,"Profit","Loss")</f>
        <v>Profit</v>
      </c>
    </row>
    <row r="567" spans="1:14" x14ac:dyDescent="0.25">
      <c r="A567" s="1">
        <v>41796</v>
      </c>
      <c r="B567" s="3">
        <f t="shared" si="24"/>
        <v>2014</v>
      </c>
      <c r="C567" s="3">
        <f t="shared" si="25"/>
        <v>6</v>
      </c>
      <c r="D567" t="s">
        <v>780</v>
      </c>
      <c r="E567" t="str">
        <f t="shared" si="26"/>
        <v>Grant Thornton20140606</v>
      </c>
      <c r="F567">
        <f>IF(COUNTIF($E$2:E567, E567) = 1, MAX($F$1:F566) + 1, INDEX($F$1:F566, MATCH(E567, $E$1:E566, 0)))</f>
        <v>279</v>
      </c>
      <c r="G567" t="s">
        <v>149</v>
      </c>
      <c r="H567" t="s">
        <v>11</v>
      </c>
      <c r="I567" t="s">
        <v>20</v>
      </c>
      <c r="J567" t="s">
        <v>781</v>
      </c>
      <c r="K567" s="17">
        <v>149.54</v>
      </c>
      <c r="L567" s="17">
        <v>9</v>
      </c>
      <c r="M567" s="17">
        <v>50.47</v>
      </c>
      <c r="N567" s="17" t="str">
        <f>IF(SalesData[[#This Row],[Profit]]&gt;0,"Profit","Loss")</f>
        <v>Profit</v>
      </c>
    </row>
    <row r="568" spans="1:14" x14ac:dyDescent="0.25">
      <c r="A568" s="1">
        <v>41796</v>
      </c>
      <c r="B568" s="3">
        <f t="shared" si="24"/>
        <v>2014</v>
      </c>
      <c r="C568" s="3">
        <f t="shared" si="25"/>
        <v>6</v>
      </c>
      <c r="D568" t="s">
        <v>780</v>
      </c>
      <c r="E568" t="str">
        <f t="shared" si="26"/>
        <v>Grant Thornton20140606</v>
      </c>
      <c r="F568">
        <f>IF(COUNTIF($E$2:E568, E568) = 1, MAX($F$1:F567) + 1, INDEX($F$1:F567, MATCH(E568, $E$1:E567, 0)))</f>
        <v>279</v>
      </c>
      <c r="G568" t="s">
        <v>149</v>
      </c>
      <c r="H568" t="s">
        <v>11</v>
      </c>
      <c r="I568" t="s">
        <v>200</v>
      </c>
      <c r="J568" t="s">
        <v>782</v>
      </c>
      <c r="K568" s="17">
        <v>17.14</v>
      </c>
      <c r="L568" s="17">
        <v>2</v>
      </c>
      <c r="M568" s="17">
        <v>4.46</v>
      </c>
      <c r="N568" s="17" t="str">
        <f>IF(SalesData[[#This Row],[Profit]]&gt;0,"Profit","Loss")</f>
        <v>Profit</v>
      </c>
    </row>
    <row r="569" spans="1:14" x14ac:dyDescent="0.25">
      <c r="A569" s="1">
        <v>41796</v>
      </c>
      <c r="B569" s="3">
        <f t="shared" si="24"/>
        <v>2014</v>
      </c>
      <c r="C569" s="3">
        <f t="shared" si="25"/>
        <v>6</v>
      </c>
      <c r="D569" t="s">
        <v>780</v>
      </c>
      <c r="E569" t="str">
        <f t="shared" si="26"/>
        <v>Grant Thornton20140606</v>
      </c>
      <c r="F569">
        <f>IF(COUNTIF($E$2:E569, E569) = 1, MAX($F$1:F568) + 1, INDEX($F$1:F568, MATCH(E569, $E$1:E568, 0)))</f>
        <v>279</v>
      </c>
      <c r="G569" t="s">
        <v>149</v>
      </c>
      <c r="H569" t="s">
        <v>34</v>
      </c>
      <c r="I569" t="s">
        <v>145</v>
      </c>
      <c r="J569" t="s">
        <v>783</v>
      </c>
      <c r="K569" s="17">
        <v>991.76</v>
      </c>
      <c r="L569" s="17">
        <v>3</v>
      </c>
      <c r="M569" s="17">
        <v>-347.12</v>
      </c>
      <c r="N569" s="17" t="str">
        <f>IF(SalesData[[#This Row],[Profit]]&gt;0,"Profit","Loss")</f>
        <v>Loss</v>
      </c>
    </row>
    <row r="570" spans="1:14" x14ac:dyDescent="0.25">
      <c r="A570" s="1">
        <v>41796</v>
      </c>
      <c r="B570" s="3">
        <f t="shared" si="24"/>
        <v>2014</v>
      </c>
      <c r="C570" s="3">
        <f t="shared" si="25"/>
        <v>6</v>
      </c>
      <c r="D570" t="s">
        <v>784</v>
      </c>
      <c r="E570" t="str">
        <f t="shared" si="26"/>
        <v>Sarah Bern20140606</v>
      </c>
      <c r="F570">
        <f>IF(COUNTIF($E$2:E570, E570) = 1, MAX($F$1:F569) + 1, INDEX($F$1:F569, MATCH(E570, $E$1:E569, 0)))</f>
        <v>280</v>
      </c>
      <c r="G570" t="s">
        <v>15</v>
      </c>
      <c r="H570" t="s">
        <v>11</v>
      </c>
      <c r="I570" t="s">
        <v>20</v>
      </c>
      <c r="J570" t="s">
        <v>485</v>
      </c>
      <c r="K570" s="17">
        <v>24.59</v>
      </c>
      <c r="L570" s="17">
        <v>3</v>
      </c>
      <c r="M570" s="17">
        <v>-38.11</v>
      </c>
      <c r="N570" s="17" t="str">
        <f>IF(SalesData[[#This Row],[Profit]]&gt;0,"Profit","Loss")</f>
        <v>Loss</v>
      </c>
    </row>
    <row r="571" spans="1:14" x14ac:dyDescent="0.25">
      <c r="A571" s="1">
        <v>41796</v>
      </c>
      <c r="B571" s="3">
        <f t="shared" si="24"/>
        <v>2014</v>
      </c>
      <c r="C571" s="3">
        <f t="shared" si="25"/>
        <v>6</v>
      </c>
      <c r="D571" t="s">
        <v>784</v>
      </c>
      <c r="E571" t="str">
        <f t="shared" si="26"/>
        <v>Sarah Bern20140606</v>
      </c>
      <c r="F571">
        <f>IF(COUNTIF($E$2:E571, E571) = 1, MAX($F$1:F570) + 1, INDEX($F$1:F570, MATCH(E571, $E$1:E570, 0)))</f>
        <v>280</v>
      </c>
      <c r="G571" t="s">
        <v>15</v>
      </c>
      <c r="H571" t="s">
        <v>11</v>
      </c>
      <c r="I571" t="s">
        <v>63</v>
      </c>
      <c r="J571" t="s">
        <v>785</v>
      </c>
      <c r="K571" s="17">
        <v>13.98</v>
      </c>
      <c r="L571" s="17">
        <v>2</v>
      </c>
      <c r="M571" s="17">
        <v>4.72</v>
      </c>
      <c r="N571" s="17" t="str">
        <f>IF(SalesData[[#This Row],[Profit]]&gt;0,"Profit","Loss")</f>
        <v>Profit</v>
      </c>
    </row>
    <row r="572" spans="1:14" x14ac:dyDescent="0.25">
      <c r="A572" s="1">
        <v>41796</v>
      </c>
      <c r="B572" s="3">
        <f t="shared" si="24"/>
        <v>2014</v>
      </c>
      <c r="C572" s="3">
        <f t="shared" si="25"/>
        <v>6</v>
      </c>
      <c r="D572" t="s">
        <v>786</v>
      </c>
      <c r="E572" t="str">
        <f t="shared" si="26"/>
        <v>Valerie Takahito20140606</v>
      </c>
      <c r="F572">
        <f>IF(COUNTIF($E$2:E572, E572) = 1, MAX($F$1:F571) + 1, INDEX($F$1:F571, MATCH(E572, $E$1:E571, 0)))</f>
        <v>281</v>
      </c>
      <c r="G572" t="s">
        <v>10</v>
      </c>
      <c r="H572" t="s">
        <v>11</v>
      </c>
      <c r="I572" t="s">
        <v>16</v>
      </c>
      <c r="J572" t="s">
        <v>89</v>
      </c>
      <c r="K572" s="17">
        <v>100.24</v>
      </c>
      <c r="L572" s="17">
        <v>10</v>
      </c>
      <c r="M572" s="17">
        <v>33.83</v>
      </c>
      <c r="N572" s="17" t="str">
        <f>IF(SalesData[[#This Row],[Profit]]&gt;0,"Profit","Loss")</f>
        <v>Profit</v>
      </c>
    </row>
    <row r="573" spans="1:14" x14ac:dyDescent="0.25">
      <c r="A573" s="1">
        <v>41796</v>
      </c>
      <c r="B573" s="3">
        <f t="shared" si="24"/>
        <v>2014</v>
      </c>
      <c r="C573" s="3">
        <f t="shared" si="25"/>
        <v>6</v>
      </c>
      <c r="D573" t="s">
        <v>523</v>
      </c>
      <c r="E573" t="str">
        <f t="shared" si="26"/>
        <v>Stewart Visinsky20140606</v>
      </c>
      <c r="F573">
        <f>IF(COUNTIF($E$2:E573, E573) = 1, MAX($F$1:F572) + 1, INDEX($F$1:F572, MATCH(E573, $E$1:E572, 0)))</f>
        <v>282</v>
      </c>
      <c r="G573" t="s">
        <v>123</v>
      </c>
      <c r="H573" t="s">
        <v>11</v>
      </c>
      <c r="I573" t="s">
        <v>20</v>
      </c>
      <c r="J573" t="s">
        <v>787</v>
      </c>
      <c r="K573" s="17">
        <v>1.37</v>
      </c>
      <c r="L573" s="17">
        <v>1</v>
      </c>
      <c r="M573" s="17">
        <v>-0.91</v>
      </c>
      <c r="N573" s="17" t="str">
        <f>IF(SalesData[[#This Row],[Profit]]&gt;0,"Profit","Loss")</f>
        <v>Loss</v>
      </c>
    </row>
    <row r="574" spans="1:14" x14ac:dyDescent="0.25">
      <c r="A574" s="1">
        <v>41796</v>
      </c>
      <c r="B574" s="3">
        <f t="shared" si="24"/>
        <v>2014</v>
      </c>
      <c r="C574" s="3">
        <f t="shared" si="25"/>
        <v>6</v>
      </c>
      <c r="D574" t="s">
        <v>523</v>
      </c>
      <c r="E574" t="str">
        <f t="shared" si="26"/>
        <v>Stewart Visinsky20140606</v>
      </c>
      <c r="F574">
        <f>IF(COUNTIF($E$2:E574, E574) = 1, MAX($F$1:F573) + 1, INDEX($F$1:F573, MATCH(E574, $E$1:E573, 0)))</f>
        <v>282</v>
      </c>
      <c r="G574" t="s">
        <v>123</v>
      </c>
      <c r="H574" t="s">
        <v>11</v>
      </c>
      <c r="I574" t="s">
        <v>12</v>
      </c>
      <c r="J574" t="s">
        <v>713</v>
      </c>
      <c r="K574" s="17">
        <v>62.02</v>
      </c>
      <c r="L574" s="17">
        <v>2</v>
      </c>
      <c r="M574" s="17">
        <v>22.48</v>
      </c>
      <c r="N574" s="17" t="str">
        <f>IF(SalesData[[#This Row],[Profit]]&gt;0,"Profit","Loss")</f>
        <v>Profit</v>
      </c>
    </row>
    <row r="575" spans="1:14" x14ac:dyDescent="0.25">
      <c r="A575" s="1">
        <v>41797</v>
      </c>
      <c r="B575" s="3">
        <f t="shared" si="24"/>
        <v>2014</v>
      </c>
      <c r="C575" s="3">
        <f t="shared" si="25"/>
        <v>6</v>
      </c>
      <c r="D575" t="s">
        <v>788</v>
      </c>
      <c r="E575" t="str">
        <f t="shared" si="26"/>
        <v>Bart Pistole20140607</v>
      </c>
      <c r="F575">
        <f>IF(COUNTIF($E$2:E575, E575) = 1, MAX($F$1:F574) + 1, INDEX($F$1:F574, MATCH(E575, $E$1:E574, 0)))</f>
        <v>283</v>
      </c>
      <c r="G575" t="s">
        <v>15</v>
      </c>
      <c r="H575" t="s">
        <v>11</v>
      </c>
      <c r="I575" t="s">
        <v>20</v>
      </c>
      <c r="J575" t="s">
        <v>781</v>
      </c>
      <c r="K575" s="17">
        <v>12.46</v>
      </c>
      <c r="L575" s="17">
        <v>3</v>
      </c>
      <c r="M575" s="17">
        <v>-20.56</v>
      </c>
      <c r="N575" s="17" t="str">
        <f>IF(SalesData[[#This Row],[Profit]]&gt;0,"Profit","Loss")</f>
        <v>Loss</v>
      </c>
    </row>
    <row r="576" spans="1:14" x14ac:dyDescent="0.25">
      <c r="A576" s="1">
        <v>41797</v>
      </c>
      <c r="B576" s="3">
        <f t="shared" si="24"/>
        <v>2014</v>
      </c>
      <c r="C576" s="3">
        <f t="shared" si="25"/>
        <v>6</v>
      </c>
      <c r="D576" t="s">
        <v>789</v>
      </c>
      <c r="E576" t="str">
        <f t="shared" si="26"/>
        <v>Nick Radford20140607</v>
      </c>
      <c r="F576">
        <f>IF(COUNTIF($E$2:E576, E576) = 1, MAX($F$1:F575) + 1, INDEX($F$1:F575, MATCH(E576, $E$1:E575, 0)))</f>
        <v>284</v>
      </c>
      <c r="G576" t="s">
        <v>15</v>
      </c>
      <c r="H576" t="s">
        <v>34</v>
      </c>
      <c r="I576" t="s">
        <v>145</v>
      </c>
      <c r="J576" t="s">
        <v>790</v>
      </c>
      <c r="K576" s="17">
        <v>268.94</v>
      </c>
      <c r="L576" s="17">
        <v>3</v>
      </c>
      <c r="M576" s="17">
        <v>-209.77</v>
      </c>
      <c r="N576" s="17" t="str">
        <f>IF(SalesData[[#This Row],[Profit]]&gt;0,"Profit","Loss")</f>
        <v>Loss</v>
      </c>
    </row>
    <row r="577" spans="1:14" x14ac:dyDescent="0.25">
      <c r="A577" s="1">
        <v>41798</v>
      </c>
      <c r="B577" s="3">
        <f t="shared" si="24"/>
        <v>2014</v>
      </c>
      <c r="C577" s="3">
        <f t="shared" si="25"/>
        <v>6</v>
      </c>
      <c r="D577" t="s">
        <v>791</v>
      </c>
      <c r="E577" t="str">
        <f t="shared" si="26"/>
        <v>Carlos Soltero20140608</v>
      </c>
      <c r="F577">
        <f>IF(COUNTIF($E$2:E577, E577) = 1, MAX($F$1:F576) + 1, INDEX($F$1:F576, MATCH(E577, $E$1:E576, 0)))</f>
        <v>285</v>
      </c>
      <c r="G577" t="s">
        <v>164</v>
      </c>
      <c r="H577" t="s">
        <v>34</v>
      </c>
      <c r="I577" t="s">
        <v>35</v>
      </c>
      <c r="J577" t="s">
        <v>792</v>
      </c>
      <c r="K577" s="17">
        <v>585.54999999999995</v>
      </c>
      <c r="L577" s="17">
        <v>3</v>
      </c>
      <c r="M577" s="17">
        <v>73.19</v>
      </c>
      <c r="N577" s="17" t="str">
        <f>IF(SalesData[[#This Row],[Profit]]&gt;0,"Profit","Loss")</f>
        <v>Profit</v>
      </c>
    </row>
    <row r="578" spans="1:14" x14ac:dyDescent="0.25">
      <c r="A578" s="1">
        <v>41798</v>
      </c>
      <c r="B578" s="3">
        <f t="shared" ref="B578:B641" si="27">YEAR(A578)</f>
        <v>2014</v>
      </c>
      <c r="C578" s="3">
        <f t="shared" ref="C578:C641" si="28">MONTH(A578)</f>
        <v>6</v>
      </c>
      <c r="D578" t="s">
        <v>445</v>
      </c>
      <c r="E578" t="str">
        <f t="shared" ref="E578:E641" si="29">D578 &amp; TEXT(A578, "yyyymmdd")</f>
        <v>Katrina Edelman20140608</v>
      </c>
      <c r="F578">
        <f>IF(COUNTIF($E$2:E578, E578) = 1, MAX($F$1:F577) + 1, INDEX($F$1:F577, MATCH(E578, $E$1:E577, 0)))</f>
        <v>286</v>
      </c>
      <c r="G578" t="s">
        <v>120</v>
      </c>
      <c r="H578" t="s">
        <v>34</v>
      </c>
      <c r="I578" t="s">
        <v>35</v>
      </c>
      <c r="J578" t="s">
        <v>793</v>
      </c>
      <c r="K578" s="17">
        <v>170.35</v>
      </c>
      <c r="L578" s="17">
        <v>3</v>
      </c>
      <c r="M578" s="17">
        <v>10.65</v>
      </c>
      <c r="N578" s="17" t="str">
        <f>IF(SalesData[[#This Row],[Profit]]&gt;0,"Profit","Loss")</f>
        <v>Profit</v>
      </c>
    </row>
    <row r="579" spans="1:14" x14ac:dyDescent="0.25">
      <c r="A579" s="1">
        <v>41798</v>
      </c>
      <c r="B579" s="3">
        <f t="shared" si="27"/>
        <v>2014</v>
      </c>
      <c r="C579" s="3">
        <f t="shared" si="28"/>
        <v>6</v>
      </c>
      <c r="D579" t="s">
        <v>794</v>
      </c>
      <c r="E579" t="str">
        <f t="shared" si="29"/>
        <v>Rick Duston20140608</v>
      </c>
      <c r="F579">
        <f>IF(COUNTIF($E$2:E579, E579) = 1, MAX($F$1:F578) + 1, INDEX($F$1:F578, MATCH(E579, $E$1:E578, 0)))</f>
        <v>287</v>
      </c>
      <c r="G579" t="s">
        <v>149</v>
      </c>
      <c r="H579" t="s">
        <v>11</v>
      </c>
      <c r="I579" t="s">
        <v>20</v>
      </c>
      <c r="J579" t="s">
        <v>737</v>
      </c>
      <c r="K579" s="17">
        <v>68.48</v>
      </c>
      <c r="L579" s="17">
        <v>2</v>
      </c>
      <c r="M579" s="17">
        <v>25.68</v>
      </c>
      <c r="N579" s="17" t="str">
        <f>IF(SalesData[[#This Row],[Profit]]&gt;0,"Profit","Loss")</f>
        <v>Profit</v>
      </c>
    </row>
    <row r="580" spans="1:14" x14ac:dyDescent="0.25">
      <c r="A580" s="1">
        <v>41798</v>
      </c>
      <c r="B580" s="3">
        <f t="shared" si="27"/>
        <v>2014</v>
      </c>
      <c r="C580" s="3">
        <f t="shared" si="28"/>
        <v>6</v>
      </c>
      <c r="D580" t="s">
        <v>794</v>
      </c>
      <c r="E580" t="str">
        <f t="shared" si="29"/>
        <v>Rick Duston20140608</v>
      </c>
      <c r="F580">
        <f>IF(COUNTIF($E$2:E580, E580) = 1, MAX($F$1:F579) + 1, INDEX($F$1:F579, MATCH(E580, $E$1:E579, 0)))</f>
        <v>287</v>
      </c>
      <c r="G580" t="s">
        <v>149</v>
      </c>
      <c r="H580" t="s">
        <v>11</v>
      </c>
      <c r="I580" t="s">
        <v>18</v>
      </c>
      <c r="J580" t="s">
        <v>795</v>
      </c>
      <c r="K580" s="17">
        <v>1676.88</v>
      </c>
      <c r="L580" s="17">
        <v>6</v>
      </c>
      <c r="M580" s="17">
        <v>83.84</v>
      </c>
      <c r="N580" s="17" t="str">
        <f>IF(SalesData[[#This Row],[Profit]]&gt;0,"Profit","Loss")</f>
        <v>Profit</v>
      </c>
    </row>
    <row r="581" spans="1:14" x14ac:dyDescent="0.25">
      <c r="A581" s="1">
        <v>41799</v>
      </c>
      <c r="B581" s="3">
        <f t="shared" si="27"/>
        <v>2014</v>
      </c>
      <c r="C581" s="3">
        <f t="shared" si="28"/>
        <v>6</v>
      </c>
      <c r="D581" t="s">
        <v>796</v>
      </c>
      <c r="E581" t="str">
        <f t="shared" si="29"/>
        <v>Brosina Hoffman20140609</v>
      </c>
      <c r="F581">
        <f>IF(COUNTIF($E$2:E581, E581) = 1, MAX($F$1:F580) + 1, INDEX($F$1:F580, MATCH(E581, $E$1:E580, 0)))</f>
        <v>288</v>
      </c>
      <c r="G581" t="s">
        <v>27</v>
      </c>
      <c r="H581" t="s">
        <v>34</v>
      </c>
      <c r="I581" t="s">
        <v>47</v>
      </c>
      <c r="J581" t="s">
        <v>797</v>
      </c>
      <c r="K581" s="17">
        <v>48.86</v>
      </c>
      <c r="L581" s="17">
        <v>7</v>
      </c>
      <c r="M581" s="17">
        <v>14.17</v>
      </c>
      <c r="N581" s="17" t="str">
        <f>IF(SalesData[[#This Row],[Profit]]&gt;0,"Profit","Loss")</f>
        <v>Profit</v>
      </c>
    </row>
    <row r="582" spans="1:14" x14ac:dyDescent="0.25">
      <c r="A582" s="1">
        <v>41799</v>
      </c>
      <c r="B582" s="3">
        <f t="shared" si="27"/>
        <v>2014</v>
      </c>
      <c r="C582" s="3">
        <f t="shared" si="28"/>
        <v>6</v>
      </c>
      <c r="D582" t="s">
        <v>796</v>
      </c>
      <c r="E582" t="str">
        <f t="shared" si="29"/>
        <v>Brosina Hoffman20140609</v>
      </c>
      <c r="F582">
        <f>IF(COUNTIF($E$2:E582, E582) = 1, MAX($F$1:F581) + 1, INDEX($F$1:F581, MATCH(E582, $E$1:E581, 0)))</f>
        <v>288</v>
      </c>
      <c r="G582" t="s">
        <v>27</v>
      </c>
      <c r="H582" t="s">
        <v>11</v>
      </c>
      <c r="I582" t="s">
        <v>24</v>
      </c>
      <c r="J582" t="s">
        <v>798</v>
      </c>
      <c r="K582" s="17">
        <v>7.28</v>
      </c>
      <c r="L582" s="17">
        <v>4</v>
      </c>
      <c r="M582" s="17">
        <v>1.97</v>
      </c>
      <c r="N582" s="17" t="str">
        <f>IF(SalesData[[#This Row],[Profit]]&gt;0,"Profit","Loss")</f>
        <v>Profit</v>
      </c>
    </row>
    <row r="583" spans="1:14" x14ac:dyDescent="0.25">
      <c r="A583" s="1">
        <v>41799</v>
      </c>
      <c r="B583" s="3">
        <f t="shared" si="27"/>
        <v>2014</v>
      </c>
      <c r="C583" s="3">
        <f t="shared" si="28"/>
        <v>6</v>
      </c>
      <c r="D583" t="s">
        <v>796</v>
      </c>
      <c r="E583" t="str">
        <f t="shared" si="29"/>
        <v>Brosina Hoffman20140609</v>
      </c>
      <c r="F583">
        <f>IF(COUNTIF($E$2:E583, E583) = 1, MAX($F$1:F582) + 1, INDEX($F$1:F582, MATCH(E583, $E$1:E582, 0)))</f>
        <v>288</v>
      </c>
      <c r="G583" t="s">
        <v>27</v>
      </c>
      <c r="H583" t="s">
        <v>39</v>
      </c>
      <c r="I583" t="s">
        <v>40</v>
      </c>
      <c r="J583" t="s">
        <v>799</v>
      </c>
      <c r="K583" s="17">
        <v>907.15</v>
      </c>
      <c r="L583" s="17">
        <v>6</v>
      </c>
      <c r="M583" s="17">
        <v>90.72</v>
      </c>
      <c r="N583" s="17" t="str">
        <f>IF(SalesData[[#This Row],[Profit]]&gt;0,"Profit","Loss")</f>
        <v>Profit</v>
      </c>
    </row>
    <row r="584" spans="1:14" x14ac:dyDescent="0.25">
      <c r="A584" s="1">
        <v>41799</v>
      </c>
      <c r="B584" s="3">
        <f t="shared" si="27"/>
        <v>2014</v>
      </c>
      <c r="C584" s="3">
        <f t="shared" si="28"/>
        <v>6</v>
      </c>
      <c r="D584" t="s">
        <v>796</v>
      </c>
      <c r="E584" t="str">
        <f t="shared" si="29"/>
        <v>Brosina Hoffman20140609</v>
      </c>
      <c r="F584">
        <f>IF(COUNTIF($E$2:E584, E584) = 1, MAX($F$1:F583) + 1, INDEX($F$1:F583, MATCH(E584, $E$1:E583, 0)))</f>
        <v>288</v>
      </c>
      <c r="G584" t="s">
        <v>27</v>
      </c>
      <c r="H584" t="s">
        <v>11</v>
      </c>
      <c r="I584" t="s">
        <v>20</v>
      </c>
      <c r="J584" t="s">
        <v>800</v>
      </c>
      <c r="K584" s="17">
        <v>18.5</v>
      </c>
      <c r="L584" s="17">
        <v>3</v>
      </c>
      <c r="M584" s="17">
        <v>5.78</v>
      </c>
      <c r="N584" s="17" t="str">
        <f>IF(SalesData[[#This Row],[Profit]]&gt;0,"Profit","Loss")</f>
        <v>Profit</v>
      </c>
    </row>
    <row r="585" spans="1:14" x14ac:dyDescent="0.25">
      <c r="A585" s="1">
        <v>41799</v>
      </c>
      <c r="B585" s="3">
        <f t="shared" si="27"/>
        <v>2014</v>
      </c>
      <c r="C585" s="3">
        <f t="shared" si="28"/>
        <v>6</v>
      </c>
      <c r="D585" t="s">
        <v>796</v>
      </c>
      <c r="E585" t="str">
        <f t="shared" si="29"/>
        <v>Brosina Hoffman20140609</v>
      </c>
      <c r="F585">
        <f>IF(COUNTIF($E$2:E585, E585) = 1, MAX($F$1:F584) + 1, INDEX($F$1:F584, MATCH(E585, $E$1:E584, 0)))</f>
        <v>288</v>
      </c>
      <c r="G585" t="s">
        <v>27</v>
      </c>
      <c r="H585" t="s">
        <v>11</v>
      </c>
      <c r="I585" t="s">
        <v>92</v>
      </c>
      <c r="J585" t="s">
        <v>801</v>
      </c>
      <c r="K585" s="17">
        <v>114.9</v>
      </c>
      <c r="L585" s="17">
        <v>5</v>
      </c>
      <c r="M585" s="17">
        <v>34.47</v>
      </c>
      <c r="N585" s="17" t="str">
        <f>IF(SalesData[[#This Row],[Profit]]&gt;0,"Profit","Loss")</f>
        <v>Profit</v>
      </c>
    </row>
    <row r="586" spans="1:14" x14ac:dyDescent="0.25">
      <c r="A586" s="1">
        <v>41799</v>
      </c>
      <c r="B586" s="3">
        <f t="shared" si="27"/>
        <v>2014</v>
      </c>
      <c r="C586" s="3">
        <f t="shared" si="28"/>
        <v>6</v>
      </c>
      <c r="D586" t="s">
        <v>796</v>
      </c>
      <c r="E586" t="str">
        <f t="shared" si="29"/>
        <v>Brosina Hoffman20140609</v>
      </c>
      <c r="F586">
        <f>IF(COUNTIF($E$2:E586, E586) = 1, MAX($F$1:F585) + 1, INDEX($F$1:F585, MATCH(E586, $E$1:E585, 0)))</f>
        <v>288</v>
      </c>
      <c r="G586" t="s">
        <v>27</v>
      </c>
      <c r="H586" t="s">
        <v>34</v>
      </c>
      <c r="I586" t="s">
        <v>145</v>
      </c>
      <c r="J586" t="s">
        <v>741</v>
      </c>
      <c r="K586" s="17">
        <v>1706.18</v>
      </c>
      <c r="L586" s="17">
        <v>9</v>
      </c>
      <c r="M586" s="17">
        <v>85.31</v>
      </c>
      <c r="N586" s="17" t="str">
        <f>IF(SalesData[[#This Row],[Profit]]&gt;0,"Profit","Loss")</f>
        <v>Profit</v>
      </c>
    </row>
    <row r="587" spans="1:14" x14ac:dyDescent="0.25">
      <c r="A587" s="1">
        <v>41799</v>
      </c>
      <c r="B587" s="3">
        <f t="shared" si="27"/>
        <v>2014</v>
      </c>
      <c r="C587" s="3">
        <f t="shared" si="28"/>
        <v>6</v>
      </c>
      <c r="D587" t="s">
        <v>796</v>
      </c>
      <c r="E587" t="str">
        <f t="shared" si="29"/>
        <v>Brosina Hoffman20140609</v>
      </c>
      <c r="F587">
        <f>IF(COUNTIF($E$2:E587, E587) = 1, MAX($F$1:F586) + 1, INDEX($F$1:F586, MATCH(E587, $E$1:E586, 0)))</f>
        <v>288</v>
      </c>
      <c r="G587" t="s">
        <v>27</v>
      </c>
      <c r="H587" t="s">
        <v>39</v>
      </c>
      <c r="I587" t="s">
        <v>40</v>
      </c>
      <c r="J587" t="s">
        <v>802</v>
      </c>
      <c r="K587" s="17">
        <v>911.42</v>
      </c>
      <c r="L587" s="17">
        <v>4</v>
      </c>
      <c r="M587" s="17">
        <v>68.36</v>
      </c>
      <c r="N587" s="17" t="str">
        <f>IF(SalesData[[#This Row],[Profit]]&gt;0,"Profit","Loss")</f>
        <v>Profit</v>
      </c>
    </row>
    <row r="588" spans="1:14" x14ac:dyDescent="0.25">
      <c r="A588" s="1">
        <v>41799</v>
      </c>
      <c r="B588" s="3">
        <f t="shared" si="27"/>
        <v>2014</v>
      </c>
      <c r="C588" s="3">
        <f t="shared" si="28"/>
        <v>6</v>
      </c>
      <c r="D588" t="s">
        <v>803</v>
      </c>
      <c r="E588" t="str">
        <f t="shared" si="29"/>
        <v>Carl Weiss20140609</v>
      </c>
      <c r="F588">
        <f>IF(COUNTIF($E$2:E588, E588) = 1, MAX($F$1:F587) + 1, INDEX($F$1:F587, MATCH(E588, $E$1:E587, 0)))</f>
        <v>289</v>
      </c>
      <c r="G588" t="s">
        <v>10</v>
      </c>
      <c r="H588" t="s">
        <v>39</v>
      </c>
      <c r="I588" t="s">
        <v>40</v>
      </c>
      <c r="J588" t="s">
        <v>597</v>
      </c>
      <c r="K588" s="17">
        <v>7.99</v>
      </c>
      <c r="L588" s="17">
        <v>1</v>
      </c>
      <c r="M588" s="17">
        <v>0.6</v>
      </c>
      <c r="N588" s="17" t="str">
        <f>IF(SalesData[[#This Row],[Profit]]&gt;0,"Profit","Loss")</f>
        <v>Profit</v>
      </c>
    </row>
    <row r="589" spans="1:14" x14ac:dyDescent="0.25">
      <c r="A589" s="1">
        <v>41799</v>
      </c>
      <c r="B589" s="3">
        <f t="shared" si="27"/>
        <v>2014</v>
      </c>
      <c r="C589" s="3">
        <f t="shared" si="28"/>
        <v>6</v>
      </c>
      <c r="D589" t="s">
        <v>803</v>
      </c>
      <c r="E589" t="str">
        <f t="shared" si="29"/>
        <v>Carl Weiss20140609</v>
      </c>
      <c r="F589">
        <f>IF(COUNTIF($E$2:E589, E589) = 1, MAX($F$1:F588) + 1, INDEX($F$1:F588, MATCH(E589, $E$1:E588, 0)))</f>
        <v>289</v>
      </c>
      <c r="G589" t="s">
        <v>10</v>
      </c>
      <c r="H589" t="s">
        <v>39</v>
      </c>
      <c r="I589" t="s">
        <v>52</v>
      </c>
      <c r="J589" t="s">
        <v>804</v>
      </c>
      <c r="K589" s="17">
        <v>63.98</v>
      </c>
      <c r="L589" s="17">
        <v>2</v>
      </c>
      <c r="M589" s="17">
        <v>10.4</v>
      </c>
      <c r="N589" s="17" t="str">
        <f>IF(SalesData[[#This Row],[Profit]]&gt;0,"Profit","Loss")</f>
        <v>Profit</v>
      </c>
    </row>
    <row r="590" spans="1:14" x14ac:dyDescent="0.25">
      <c r="A590" s="1">
        <v>41799</v>
      </c>
      <c r="B590" s="3">
        <f t="shared" si="27"/>
        <v>2014</v>
      </c>
      <c r="C590" s="3">
        <f t="shared" si="28"/>
        <v>6</v>
      </c>
      <c r="D590" t="s">
        <v>803</v>
      </c>
      <c r="E590" t="str">
        <f t="shared" si="29"/>
        <v>Carl Weiss20140609</v>
      </c>
      <c r="F590">
        <f>IF(COUNTIF($E$2:E590, E590) = 1, MAX($F$1:F589) + 1, INDEX($F$1:F589, MATCH(E590, $E$1:E589, 0)))</f>
        <v>289</v>
      </c>
      <c r="G590" t="s">
        <v>10</v>
      </c>
      <c r="H590" t="s">
        <v>11</v>
      </c>
      <c r="I590" t="s">
        <v>24</v>
      </c>
      <c r="J590" t="s">
        <v>805</v>
      </c>
      <c r="K590" s="17">
        <v>70.37</v>
      </c>
      <c r="L590" s="17">
        <v>2</v>
      </c>
      <c r="M590" s="17">
        <v>6.16</v>
      </c>
      <c r="N590" s="17" t="str">
        <f>IF(SalesData[[#This Row],[Profit]]&gt;0,"Profit","Loss")</f>
        <v>Profit</v>
      </c>
    </row>
    <row r="591" spans="1:14" x14ac:dyDescent="0.25">
      <c r="A591" s="1">
        <v>41799</v>
      </c>
      <c r="B591" s="3">
        <f t="shared" si="27"/>
        <v>2014</v>
      </c>
      <c r="C591" s="3">
        <f t="shared" si="28"/>
        <v>6</v>
      </c>
      <c r="D591" t="s">
        <v>806</v>
      </c>
      <c r="E591" t="str">
        <f t="shared" si="29"/>
        <v>Chuck Magee20140609</v>
      </c>
      <c r="F591">
        <f>IF(COUNTIF($E$2:E591, E591) = 1, MAX($F$1:F590) + 1, INDEX($F$1:F590, MATCH(E591, $E$1:E590, 0)))</f>
        <v>290</v>
      </c>
      <c r="G591" t="s">
        <v>27</v>
      </c>
      <c r="H591" t="s">
        <v>11</v>
      </c>
      <c r="I591" t="s">
        <v>200</v>
      </c>
      <c r="J591" t="s">
        <v>807</v>
      </c>
      <c r="K591" s="17">
        <v>7.36</v>
      </c>
      <c r="L591" s="17">
        <v>2</v>
      </c>
      <c r="M591" s="17">
        <v>0.15</v>
      </c>
      <c r="N591" s="17" t="str">
        <f>IF(SalesData[[#This Row],[Profit]]&gt;0,"Profit","Loss")</f>
        <v>Profit</v>
      </c>
    </row>
    <row r="592" spans="1:14" x14ac:dyDescent="0.25">
      <c r="A592" s="1">
        <v>41799</v>
      </c>
      <c r="B592" s="3">
        <f t="shared" si="27"/>
        <v>2014</v>
      </c>
      <c r="C592" s="3">
        <f t="shared" si="28"/>
        <v>6</v>
      </c>
      <c r="D592" t="s">
        <v>806</v>
      </c>
      <c r="E592" t="str">
        <f t="shared" si="29"/>
        <v>Chuck Magee20140609</v>
      </c>
      <c r="F592">
        <f>IF(COUNTIF($E$2:E592, E592) = 1, MAX($F$1:F591) + 1, INDEX($F$1:F591, MATCH(E592, $E$1:E591, 0)))</f>
        <v>290</v>
      </c>
      <c r="G592" t="s">
        <v>27</v>
      </c>
      <c r="H592" t="s">
        <v>11</v>
      </c>
      <c r="I592" t="s">
        <v>24</v>
      </c>
      <c r="J592" t="s">
        <v>808</v>
      </c>
      <c r="K592" s="17">
        <v>23.1</v>
      </c>
      <c r="L592" s="17">
        <v>2</v>
      </c>
      <c r="M592" s="17">
        <v>10.63</v>
      </c>
      <c r="N592" s="17" t="str">
        <f>IF(SalesData[[#This Row],[Profit]]&gt;0,"Profit","Loss")</f>
        <v>Profit</v>
      </c>
    </row>
    <row r="593" spans="1:14" x14ac:dyDescent="0.25">
      <c r="A593" s="1">
        <v>41799</v>
      </c>
      <c r="B593" s="3">
        <f t="shared" si="27"/>
        <v>2014</v>
      </c>
      <c r="C593" s="3">
        <f t="shared" si="28"/>
        <v>6</v>
      </c>
      <c r="D593" t="s">
        <v>809</v>
      </c>
      <c r="E593" t="str">
        <f t="shared" si="29"/>
        <v>Frank Olsen20140609</v>
      </c>
      <c r="F593">
        <f>IF(COUNTIF($E$2:E593, E593) = 1, MAX($F$1:F592) + 1, INDEX($F$1:F592, MATCH(E593, $E$1:E592, 0)))</f>
        <v>291</v>
      </c>
      <c r="G593" t="s">
        <v>55</v>
      </c>
      <c r="H593" t="s">
        <v>34</v>
      </c>
      <c r="I593" t="s">
        <v>145</v>
      </c>
      <c r="J593" t="s">
        <v>810</v>
      </c>
      <c r="K593" s="17">
        <v>1441.3</v>
      </c>
      <c r="L593" s="17">
        <v>7</v>
      </c>
      <c r="M593" s="17">
        <v>245.02</v>
      </c>
      <c r="N593" s="17" t="str">
        <f>IF(SalesData[[#This Row],[Profit]]&gt;0,"Profit","Loss")</f>
        <v>Profit</v>
      </c>
    </row>
    <row r="594" spans="1:14" x14ac:dyDescent="0.25">
      <c r="A594" s="1">
        <v>41799</v>
      </c>
      <c r="B594" s="3">
        <f t="shared" si="27"/>
        <v>2014</v>
      </c>
      <c r="C594" s="3">
        <f t="shared" si="28"/>
        <v>6</v>
      </c>
      <c r="D594" t="s">
        <v>355</v>
      </c>
      <c r="E594" t="str">
        <f t="shared" si="29"/>
        <v>Thomas Seio20140609</v>
      </c>
      <c r="F594">
        <f>IF(COUNTIF($E$2:E594, E594) = 1, MAX($F$1:F593) + 1, INDEX($F$1:F593, MATCH(E594, $E$1:E593, 0)))</f>
        <v>292</v>
      </c>
      <c r="G594" t="s">
        <v>126</v>
      </c>
      <c r="H594" t="s">
        <v>11</v>
      </c>
      <c r="I594" t="s">
        <v>24</v>
      </c>
      <c r="J594" t="s">
        <v>811</v>
      </c>
      <c r="K594" s="17">
        <v>18.059999999999999</v>
      </c>
      <c r="L594" s="17">
        <v>7</v>
      </c>
      <c r="M594" s="17">
        <v>4.7</v>
      </c>
      <c r="N594" s="17" t="str">
        <f>IF(SalesData[[#This Row],[Profit]]&gt;0,"Profit","Loss")</f>
        <v>Profit</v>
      </c>
    </row>
    <row r="595" spans="1:14" x14ac:dyDescent="0.25">
      <c r="A595" s="1">
        <v>41799</v>
      </c>
      <c r="B595" s="3">
        <f t="shared" si="27"/>
        <v>2014</v>
      </c>
      <c r="C595" s="3">
        <f t="shared" si="28"/>
        <v>6</v>
      </c>
      <c r="D595" t="s">
        <v>355</v>
      </c>
      <c r="E595" t="str">
        <f t="shared" si="29"/>
        <v>Thomas Seio20140609</v>
      </c>
      <c r="F595">
        <f>IF(COUNTIF($E$2:E595, E595) = 1, MAX($F$1:F594) + 1, INDEX($F$1:F594, MATCH(E595, $E$1:E594, 0)))</f>
        <v>292</v>
      </c>
      <c r="G595" t="s">
        <v>126</v>
      </c>
      <c r="H595" t="s">
        <v>11</v>
      </c>
      <c r="I595" t="s">
        <v>12</v>
      </c>
      <c r="J595" t="s">
        <v>335</v>
      </c>
      <c r="K595" s="17">
        <v>79.14</v>
      </c>
      <c r="L595" s="17">
        <v>3</v>
      </c>
      <c r="M595" s="17">
        <v>36.4</v>
      </c>
      <c r="N595" s="17" t="str">
        <f>IF(SalesData[[#This Row],[Profit]]&gt;0,"Profit","Loss")</f>
        <v>Profit</v>
      </c>
    </row>
    <row r="596" spans="1:14" x14ac:dyDescent="0.25">
      <c r="A596" s="1">
        <v>41799</v>
      </c>
      <c r="B596" s="3">
        <f t="shared" si="27"/>
        <v>2014</v>
      </c>
      <c r="C596" s="3">
        <f t="shared" si="28"/>
        <v>6</v>
      </c>
      <c r="D596" t="s">
        <v>355</v>
      </c>
      <c r="E596" t="str">
        <f t="shared" si="29"/>
        <v>Thomas Seio20140609</v>
      </c>
      <c r="F596">
        <f>IF(COUNTIF($E$2:E596, E596) = 1, MAX($F$1:F595) + 1, INDEX($F$1:F595, MATCH(E596, $E$1:E595, 0)))</f>
        <v>292</v>
      </c>
      <c r="G596" t="s">
        <v>126</v>
      </c>
      <c r="H596" t="s">
        <v>34</v>
      </c>
      <c r="I596" t="s">
        <v>47</v>
      </c>
      <c r="J596" t="s">
        <v>812</v>
      </c>
      <c r="K596" s="17">
        <v>37.4</v>
      </c>
      <c r="L596" s="17">
        <v>2</v>
      </c>
      <c r="M596" s="17">
        <v>14.21</v>
      </c>
      <c r="N596" s="17" t="str">
        <f>IF(SalesData[[#This Row],[Profit]]&gt;0,"Profit","Loss")</f>
        <v>Profit</v>
      </c>
    </row>
    <row r="597" spans="1:14" x14ac:dyDescent="0.25">
      <c r="A597" s="1">
        <v>41800</v>
      </c>
      <c r="B597" s="3">
        <f t="shared" si="27"/>
        <v>2014</v>
      </c>
      <c r="C597" s="3">
        <f t="shared" si="28"/>
        <v>6</v>
      </c>
      <c r="D597" t="s">
        <v>813</v>
      </c>
      <c r="E597" t="str">
        <f t="shared" si="29"/>
        <v>Heather Kirkland20140610</v>
      </c>
      <c r="F597">
        <f>IF(COUNTIF($E$2:E597, E597) = 1, MAX($F$1:F596) + 1, INDEX($F$1:F596, MATCH(E597, $E$1:E596, 0)))</f>
        <v>293</v>
      </c>
      <c r="G597" t="s">
        <v>110</v>
      </c>
      <c r="H597" t="s">
        <v>11</v>
      </c>
      <c r="I597" t="s">
        <v>16</v>
      </c>
      <c r="J597" t="s">
        <v>814</v>
      </c>
      <c r="K597" s="17">
        <v>491.55</v>
      </c>
      <c r="L597" s="17">
        <v>5</v>
      </c>
      <c r="M597" s="17">
        <v>240.86</v>
      </c>
      <c r="N597" s="17" t="str">
        <f>IF(SalesData[[#This Row],[Profit]]&gt;0,"Profit","Loss")</f>
        <v>Profit</v>
      </c>
    </row>
    <row r="598" spans="1:14" x14ac:dyDescent="0.25">
      <c r="A598" s="1">
        <v>41803</v>
      </c>
      <c r="B598" s="3">
        <f t="shared" si="27"/>
        <v>2014</v>
      </c>
      <c r="C598" s="3">
        <f t="shared" si="28"/>
        <v>6</v>
      </c>
      <c r="D598" t="s">
        <v>285</v>
      </c>
      <c r="E598" t="str">
        <f t="shared" si="29"/>
        <v>Filia McAdams20140613</v>
      </c>
      <c r="F598">
        <f>IF(COUNTIF($E$2:E598, E598) = 1, MAX($F$1:F597) + 1, INDEX($F$1:F597, MATCH(E598, $E$1:E597, 0)))</f>
        <v>294</v>
      </c>
      <c r="G598" t="s">
        <v>27</v>
      </c>
      <c r="H598" t="s">
        <v>11</v>
      </c>
      <c r="I598" t="s">
        <v>24</v>
      </c>
      <c r="J598" t="s">
        <v>207</v>
      </c>
      <c r="K598" s="17">
        <v>14.52</v>
      </c>
      <c r="L598" s="17">
        <v>3</v>
      </c>
      <c r="M598" s="17">
        <v>4.79</v>
      </c>
      <c r="N598" s="17" t="str">
        <f>IF(SalesData[[#This Row],[Profit]]&gt;0,"Profit","Loss")</f>
        <v>Profit</v>
      </c>
    </row>
    <row r="599" spans="1:14" x14ac:dyDescent="0.25">
      <c r="A599" s="1">
        <v>41804</v>
      </c>
      <c r="B599" s="3">
        <f t="shared" si="27"/>
        <v>2014</v>
      </c>
      <c r="C599" s="3">
        <f t="shared" si="28"/>
        <v>6</v>
      </c>
      <c r="D599" t="s">
        <v>815</v>
      </c>
      <c r="E599" t="str">
        <f t="shared" si="29"/>
        <v>Sharelle Roach20140614</v>
      </c>
      <c r="F599">
        <f>IF(COUNTIF($E$2:E599, E599) = 1, MAX($F$1:F598) + 1, INDEX($F$1:F598, MATCH(E599, $E$1:E598, 0)))</f>
        <v>295</v>
      </c>
      <c r="G599" t="s">
        <v>110</v>
      </c>
      <c r="H599" t="s">
        <v>34</v>
      </c>
      <c r="I599" t="s">
        <v>74</v>
      </c>
      <c r="J599" t="s">
        <v>816</v>
      </c>
      <c r="K599" s="17">
        <v>212.94</v>
      </c>
      <c r="L599" s="17">
        <v>3</v>
      </c>
      <c r="M599" s="17">
        <v>57.49</v>
      </c>
      <c r="N599" s="17" t="str">
        <f>IF(SalesData[[#This Row],[Profit]]&gt;0,"Profit","Loss")</f>
        <v>Profit</v>
      </c>
    </row>
    <row r="600" spans="1:14" x14ac:dyDescent="0.25">
      <c r="A600" s="1">
        <v>41805</v>
      </c>
      <c r="B600" s="3">
        <f t="shared" si="27"/>
        <v>2014</v>
      </c>
      <c r="C600" s="3">
        <f t="shared" si="28"/>
        <v>6</v>
      </c>
      <c r="D600" t="s">
        <v>817</v>
      </c>
      <c r="E600" t="str">
        <f t="shared" si="29"/>
        <v>Kelly Lampkin20140615</v>
      </c>
      <c r="F600">
        <f>IF(COUNTIF($E$2:E600, E600) = 1, MAX($F$1:F599) + 1, INDEX($F$1:F599, MATCH(E600, $E$1:E599, 0)))</f>
        <v>296</v>
      </c>
      <c r="G600" t="s">
        <v>10</v>
      </c>
      <c r="H600" t="s">
        <v>34</v>
      </c>
      <c r="I600" t="s">
        <v>145</v>
      </c>
      <c r="J600" t="s">
        <v>818</v>
      </c>
      <c r="K600" s="17">
        <v>99.92</v>
      </c>
      <c r="L600" s="17">
        <v>2</v>
      </c>
      <c r="M600" s="17">
        <v>-18.559999999999999</v>
      </c>
      <c r="N600" s="17" t="str">
        <f>IF(SalesData[[#This Row],[Profit]]&gt;0,"Profit","Loss")</f>
        <v>Loss</v>
      </c>
    </row>
    <row r="601" spans="1:14" x14ac:dyDescent="0.25">
      <c r="A601" s="1">
        <v>41805</v>
      </c>
      <c r="B601" s="3">
        <f t="shared" si="27"/>
        <v>2014</v>
      </c>
      <c r="C601" s="3">
        <f t="shared" si="28"/>
        <v>6</v>
      </c>
      <c r="D601" t="s">
        <v>817</v>
      </c>
      <c r="E601" t="str">
        <f t="shared" si="29"/>
        <v>Kelly Lampkin20140615</v>
      </c>
      <c r="F601">
        <f>IF(COUNTIF($E$2:E601, E601) = 1, MAX($F$1:F600) + 1, INDEX($F$1:F600, MATCH(E601, $E$1:E600, 0)))</f>
        <v>296</v>
      </c>
      <c r="G601" t="s">
        <v>10</v>
      </c>
      <c r="H601" t="s">
        <v>34</v>
      </c>
      <c r="I601" t="s">
        <v>35</v>
      </c>
      <c r="J601" t="s">
        <v>294</v>
      </c>
      <c r="K601" s="17">
        <v>797.94</v>
      </c>
      <c r="L601" s="17">
        <v>4</v>
      </c>
      <c r="M601" s="17">
        <v>-57</v>
      </c>
      <c r="N601" s="17" t="str">
        <f>IF(SalesData[[#This Row],[Profit]]&gt;0,"Profit","Loss")</f>
        <v>Loss</v>
      </c>
    </row>
    <row r="602" spans="1:14" x14ac:dyDescent="0.25">
      <c r="A602" s="1">
        <v>41805</v>
      </c>
      <c r="B602" s="3">
        <f t="shared" si="27"/>
        <v>2014</v>
      </c>
      <c r="C602" s="3">
        <f t="shared" si="28"/>
        <v>6</v>
      </c>
      <c r="D602" t="s">
        <v>817</v>
      </c>
      <c r="E602" t="str">
        <f t="shared" si="29"/>
        <v>Kelly Lampkin20140615</v>
      </c>
      <c r="F602">
        <f>IF(COUNTIF($E$2:E602, E602) = 1, MAX($F$1:F601) + 1, INDEX($F$1:F601, MATCH(E602, $E$1:E601, 0)))</f>
        <v>296</v>
      </c>
      <c r="G602" t="s">
        <v>10</v>
      </c>
      <c r="H602" t="s">
        <v>11</v>
      </c>
      <c r="I602" t="s">
        <v>20</v>
      </c>
      <c r="J602" t="s">
        <v>819</v>
      </c>
      <c r="K602" s="17">
        <v>8.57</v>
      </c>
      <c r="L602" s="17">
        <v>3</v>
      </c>
      <c r="M602" s="17">
        <v>-14.57</v>
      </c>
      <c r="N602" s="17" t="str">
        <f>IF(SalesData[[#This Row],[Profit]]&gt;0,"Profit","Loss")</f>
        <v>Loss</v>
      </c>
    </row>
    <row r="603" spans="1:14" x14ac:dyDescent="0.25">
      <c r="A603" s="1">
        <v>41805</v>
      </c>
      <c r="B603" s="3">
        <f t="shared" si="27"/>
        <v>2014</v>
      </c>
      <c r="C603" s="3">
        <f t="shared" si="28"/>
        <v>6</v>
      </c>
      <c r="D603" t="s">
        <v>820</v>
      </c>
      <c r="E603" t="str">
        <f t="shared" si="29"/>
        <v>Pamela Stobb20140615</v>
      </c>
      <c r="F603">
        <f>IF(COUNTIF($E$2:E603, E603) = 1, MAX($F$1:F602) + 1, INDEX($F$1:F602, MATCH(E603, $E$1:E602, 0)))</f>
        <v>297</v>
      </c>
      <c r="G603" t="s">
        <v>10</v>
      </c>
      <c r="H603" t="s">
        <v>11</v>
      </c>
      <c r="I603" t="s">
        <v>12</v>
      </c>
      <c r="J603" t="s">
        <v>821</v>
      </c>
      <c r="K603" s="17">
        <v>36.54</v>
      </c>
      <c r="L603" s="17">
        <v>2</v>
      </c>
      <c r="M603" s="17">
        <v>11.88</v>
      </c>
      <c r="N603" s="17" t="str">
        <f>IF(SalesData[[#This Row],[Profit]]&gt;0,"Profit","Loss")</f>
        <v>Profit</v>
      </c>
    </row>
    <row r="604" spans="1:14" x14ac:dyDescent="0.25">
      <c r="A604" s="1">
        <v>41806</v>
      </c>
      <c r="B604" s="3">
        <f t="shared" si="27"/>
        <v>2014</v>
      </c>
      <c r="C604" s="3">
        <f t="shared" si="28"/>
        <v>6</v>
      </c>
      <c r="D604" t="s">
        <v>822</v>
      </c>
      <c r="E604" t="str">
        <f t="shared" si="29"/>
        <v>Sonia Cooley20140616</v>
      </c>
      <c r="F604">
        <f>IF(COUNTIF($E$2:E604, E604) = 1, MAX($F$1:F603) + 1, INDEX($F$1:F603, MATCH(E604, $E$1:E603, 0)))</f>
        <v>298</v>
      </c>
      <c r="G604" t="s">
        <v>129</v>
      </c>
      <c r="H604" t="s">
        <v>34</v>
      </c>
      <c r="I604" t="s">
        <v>35</v>
      </c>
      <c r="J604" t="s">
        <v>194</v>
      </c>
      <c r="K604" s="17">
        <v>647.84</v>
      </c>
      <c r="L604" s="17">
        <v>8</v>
      </c>
      <c r="M604" s="17">
        <v>32.39</v>
      </c>
      <c r="N604" s="17" t="str">
        <f>IF(SalesData[[#This Row],[Profit]]&gt;0,"Profit","Loss")</f>
        <v>Profit</v>
      </c>
    </row>
    <row r="605" spans="1:14" x14ac:dyDescent="0.25">
      <c r="A605" s="1">
        <v>41806</v>
      </c>
      <c r="B605" s="3">
        <f t="shared" si="27"/>
        <v>2014</v>
      </c>
      <c r="C605" s="3">
        <f t="shared" si="28"/>
        <v>6</v>
      </c>
      <c r="D605" t="s">
        <v>280</v>
      </c>
      <c r="E605" t="str">
        <f t="shared" si="29"/>
        <v>Chloris Kastensmidt20140616</v>
      </c>
      <c r="F605">
        <f>IF(COUNTIF($E$2:E605, E605) = 1, MAX($F$1:F604) + 1, INDEX($F$1:F604, MATCH(E605, $E$1:E604, 0)))</f>
        <v>299</v>
      </c>
      <c r="G605" t="s">
        <v>149</v>
      </c>
      <c r="H605" t="s">
        <v>11</v>
      </c>
      <c r="I605" t="s">
        <v>63</v>
      </c>
      <c r="J605" t="s">
        <v>64</v>
      </c>
      <c r="K605" s="17">
        <v>41.4</v>
      </c>
      <c r="L605" s="17">
        <v>5</v>
      </c>
      <c r="M605" s="17">
        <v>19.46</v>
      </c>
      <c r="N605" s="17" t="str">
        <f>IF(SalesData[[#This Row],[Profit]]&gt;0,"Profit","Loss")</f>
        <v>Profit</v>
      </c>
    </row>
    <row r="606" spans="1:14" x14ac:dyDescent="0.25">
      <c r="A606" s="1">
        <v>41806</v>
      </c>
      <c r="B606" s="3">
        <f t="shared" si="27"/>
        <v>2014</v>
      </c>
      <c r="C606" s="3">
        <f t="shared" si="28"/>
        <v>6</v>
      </c>
      <c r="D606" t="s">
        <v>280</v>
      </c>
      <c r="E606" t="str">
        <f t="shared" si="29"/>
        <v>Chloris Kastensmidt20140616</v>
      </c>
      <c r="F606">
        <f>IF(COUNTIF($E$2:E606, E606) = 1, MAX($F$1:F605) + 1, INDEX($F$1:F605, MATCH(E606, $E$1:E605, 0)))</f>
        <v>299</v>
      </c>
      <c r="G606" t="s">
        <v>149</v>
      </c>
      <c r="H606" t="s">
        <v>11</v>
      </c>
      <c r="I606" t="s">
        <v>24</v>
      </c>
      <c r="J606" t="s">
        <v>823</v>
      </c>
      <c r="K606" s="17">
        <v>35</v>
      </c>
      <c r="L606" s="17">
        <v>4</v>
      </c>
      <c r="M606" s="17">
        <v>10.5</v>
      </c>
      <c r="N606" s="17" t="str">
        <f>IF(SalesData[[#This Row],[Profit]]&gt;0,"Profit","Loss")</f>
        <v>Profit</v>
      </c>
    </row>
    <row r="607" spans="1:14" x14ac:dyDescent="0.25">
      <c r="A607" s="1">
        <v>41806</v>
      </c>
      <c r="B607" s="3">
        <f t="shared" si="27"/>
        <v>2014</v>
      </c>
      <c r="C607" s="3">
        <f t="shared" si="28"/>
        <v>6</v>
      </c>
      <c r="D607" t="s">
        <v>280</v>
      </c>
      <c r="E607" t="str">
        <f t="shared" si="29"/>
        <v>Chloris Kastensmidt20140616</v>
      </c>
      <c r="F607">
        <f>IF(COUNTIF($E$2:E607, E607) = 1, MAX($F$1:F606) + 1, INDEX($F$1:F606, MATCH(E607, $E$1:E606, 0)))</f>
        <v>299</v>
      </c>
      <c r="G607" t="s">
        <v>149</v>
      </c>
      <c r="H607" t="s">
        <v>11</v>
      </c>
      <c r="I607" t="s">
        <v>20</v>
      </c>
      <c r="J607" t="s">
        <v>469</v>
      </c>
      <c r="K607" s="17">
        <v>39.549999999999997</v>
      </c>
      <c r="L607" s="17">
        <v>3</v>
      </c>
      <c r="M607" s="17">
        <v>14.34</v>
      </c>
      <c r="N607" s="17" t="str">
        <f>IF(SalesData[[#This Row],[Profit]]&gt;0,"Profit","Loss")</f>
        <v>Profit</v>
      </c>
    </row>
    <row r="608" spans="1:14" x14ac:dyDescent="0.25">
      <c r="A608" s="1">
        <v>41807</v>
      </c>
      <c r="B608" s="3">
        <f t="shared" si="27"/>
        <v>2014</v>
      </c>
      <c r="C608" s="3">
        <f t="shared" si="28"/>
        <v>6</v>
      </c>
      <c r="D608" t="s">
        <v>824</v>
      </c>
      <c r="E608" t="str">
        <f t="shared" si="29"/>
        <v>Duane Benoit20140617</v>
      </c>
      <c r="F608">
        <f>IF(COUNTIF($E$2:E608, E608) = 1, MAX($F$1:F607) + 1, INDEX($F$1:F607, MATCH(E608, $E$1:E607, 0)))</f>
        <v>300</v>
      </c>
      <c r="G608" t="s">
        <v>59</v>
      </c>
      <c r="H608" t="s">
        <v>39</v>
      </c>
      <c r="I608" t="s">
        <v>302</v>
      </c>
      <c r="J608" t="s">
        <v>825</v>
      </c>
      <c r="K608" s="17">
        <v>65.97</v>
      </c>
      <c r="L608" s="17">
        <v>3</v>
      </c>
      <c r="M608" s="17">
        <v>31.01</v>
      </c>
      <c r="N608" s="17" t="str">
        <f>IF(SalesData[[#This Row],[Profit]]&gt;0,"Profit","Loss")</f>
        <v>Profit</v>
      </c>
    </row>
    <row r="609" spans="1:14" x14ac:dyDescent="0.25">
      <c r="A609" s="1">
        <v>41807</v>
      </c>
      <c r="B609" s="3">
        <f t="shared" si="27"/>
        <v>2014</v>
      </c>
      <c r="C609" s="3">
        <f t="shared" si="28"/>
        <v>6</v>
      </c>
      <c r="D609" t="s">
        <v>826</v>
      </c>
      <c r="E609" t="str">
        <f t="shared" si="29"/>
        <v>Gary Hwang20140617</v>
      </c>
      <c r="F609">
        <f>IF(COUNTIF($E$2:E609, E609) = 1, MAX($F$1:F608) + 1, INDEX($F$1:F608, MATCH(E609, $E$1:E608, 0)))</f>
        <v>301</v>
      </c>
      <c r="G609" t="s">
        <v>164</v>
      </c>
      <c r="H609" t="s">
        <v>34</v>
      </c>
      <c r="I609" t="s">
        <v>47</v>
      </c>
      <c r="J609" t="s">
        <v>281</v>
      </c>
      <c r="K609" s="17">
        <v>6.24</v>
      </c>
      <c r="L609" s="17">
        <v>3</v>
      </c>
      <c r="M609" s="17">
        <v>2.62</v>
      </c>
      <c r="N609" s="17" t="str">
        <f>IF(SalesData[[#This Row],[Profit]]&gt;0,"Profit","Loss")</f>
        <v>Profit</v>
      </c>
    </row>
    <row r="610" spans="1:14" x14ac:dyDescent="0.25">
      <c r="A610" s="1">
        <v>41807</v>
      </c>
      <c r="B610" s="3">
        <f t="shared" si="27"/>
        <v>2014</v>
      </c>
      <c r="C610" s="3">
        <f t="shared" si="28"/>
        <v>6</v>
      </c>
      <c r="D610" t="s">
        <v>826</v>
      </c>
      <c r="E610" t="str">
        <f t="shared" si="29"/>
        <v>Gary Hwang20140617</v>
      </c>
      <c r="F610">
        <f>IF(COUNTIF($E$2:E610, E610) = 1, MAX($F$1:F609) + 1, INDEX($F$1:F609, MATCH(E610, $E$1:E609, 0)))</f>
        <v>301</v>
      </c>
      <c r="G610" t="s">
        <v>164</v>
      </c>
      <c r="H610" t="s">
        <v>11</v>
      </c>
      <c r="I610" t="s">
        <v>43</v>
      </c>
      <c r="J610" t="s">
        <v>827</v>
      </c>
      <c r="K610" s="17">
        <v>17.899999999999999</v>
      </c>
      <c r="L610" s="17">
        <v>5</v>
      </c>
      <c r="M610" s="17">
        <v>8.9499999999999993</v>
      </c>
      <c r="N610" s="17" t="str">
        <f>IF(SalesData[[#This Row],[Profit]]&gt;0,"Profit","Loss")</f>
        <v>Profit</v>
      </c>
    </row>
    <row r="611" spans="1:14" x14ac:dyDescent="0.25">
      <c r="A611" s="1">
        <v>41807</v>
      </c>
      <c r="B611" s="3">
        <f t="shared" si="27"/>
        <v>2014</v>
      </c>
      <c r="C611" s="3">
        <f t="shared" si="28"/>
        <v>6</v>
      </c>
      <c r="D611" t="s">
        <v>826</v>
      </c>
      <c r="E611" t="str">
        <f t="shared" si="29"/>
        <v>Gary Hwang20140617</v>
      </c>
      <c r="F611">
        <f>IF(COUNTIF($E$2:E611, E611) = 1, MAX($F$1:F610) + 1, INDEX($F$1:F610, MATCH(E611, $E$1:E610, 0)))</f>
        <v>301</v>
      </c>
      <c r="G611" t="s">
        <v>164</v>
      </c>
      <c r="H611" t="s">
        <v>11</v>
      </c>
      <c r="I611" t="s">
        <v>20</v>
      </c>
      <c r="J611" t="s">
        <v>828</v>
      </c>
      <c r="K611" s="17">
        <v>3266.38</v>
      </c>
      <c r="L611" s="17">
        <v>3</v>
      </c>
      <c r="M611" s="17">
        <v>1061.57</v>
      </c>
      <c r="N611" s="17" t="str">
        <f>IF(SalesData[[#This Row],[Profit]]&gt;0,"Profit","Loss")</f>
        <v>Profit</v>
      </c>
    </row>
    <row r="612" spans="1:14" x14ac:dyDescent="0.25">
      <c r="A612" s="1">
        <v>41807</v>
      </c>
      <c r="B612" s="3">
        <f t="shared" si="27"/>
        <v>2014</v>
      </c>
      <c r="C612" s="3">
        <f t="shared" si="28"/>
        <v>6</v>
      </c>
      <c r="D612" t="s">
        <v>829</v>
      </c>
      <c r="E612" t="str">
        <f t="shared" si="29"/>
        <v>Jennifer Ferguson20140617</v>
      </c>
      <c r="F612">
        <f>IF(COUNTIF($E$2:E612, E612) = 1, MAX($F$1:F611) + 1, INDEX($F$1:F611, MATCH(E612, $E$1:E611, 0)))</f>
        <v>302</v>
      </c>
      <c r="G612" t="s">
        <v>15</v>
      </c>
      <c r="H612" t="s">
        <v>11</v>
      </c>
      <c r="I612" t="s">
        <v>12</v>
      </c>
      <c r="J612" t="s">
        <v>830</v>
      </c>
      <c r="K612" s="17">
        <v>62.02</v>
      </c>
      <c r="L612" s="17">
        <v>2</v>
      </c>
      <c r="M612" s="17">
        <v>22.48</v>
      </c>
      <c r="N612" s="17" t="str">
        <f>IF(SalesData[[#This Row],[Profit]]&gt;0,"Profit","Loss")</f>
        <v>Profit</v>
      </c>
    </row>
    <row r="613" spans="1:14" x14ac:dyDescent="0.25">
      <c r="A613" s="1">
        <v>41808</v>
      </c>
      <c r="B613" s="3">
        <f t="shared" si="27"/>
        <v>2014</v>
      </c>
      <c r="C613" s="3">
        <f t="shared" si="28"/>
        <v>6</v>
      </c>
      <c r="D613" t="s">
        <v>831</v>
      </c>
      <c r="E613" t="str">
        <f t="shared" si="29"/>
        <v>Mick Crebagga20140618</v>
      </c>
      <c r="F613">
        <f>IF(COUNTIF($E$2:E613, E613) = 1, MAX($F$1:F612) + 1, INDEX($F$1:F612, MATCH(E613, $E$1:E612, 0)))</f>
        <v>303</v>
      </c>
      <c r="G613" t="s">
        <v>27</v>
      </c>
      <c r="H613" t="s">
        <v>39</v>
      </c>
      <c r="I613" t="s">
        <v>40</v>
      </c>
      <c r="J613" t="s">
        <v>832</v>
      </c>
      <c r="K613" s="17">
        <v>139.80000000000001</v>
      </c>
      <c r="L613" s="17">
        <v>5</v>
      </c>
      <c r="M613" s="17">
        <v>12.23</v>
      </c>
      <c r="N613" s="17" t="str">
        <f>IF(SalesData[[#This Row],[Profit]]&gt;0,"Profit","Loss")</f>
        <v>Profit</v>
      </c>
    </row>
    <row r="614" spans="1:14" x14ac:dyDescent="0.25">
      <c r="A614" s="1">
        <v>41810</v>
      </c>
      <c r="B614" s="3">
        <f t="shared" si="27"/>
        <v>2014</v>
      </c>
      <c r="C614" s="3">
        <f t="shared" si="28"/>
        <v>6</v>
      </c>
      <c r="D614" t="s">
        <v>252</v>
      </c>
      <c r="E614" t="str">
        <f t="shared" si="29"/>
        <v>Sam Craven20140620</v>
      </c>
      <c r="F614">
        <f>IF(COUNTIF($E$2:E614, E614) = 1, MAX($F$1:F613) + 1, INDEX($F$1:F613, MATCH(E614, $E$1:E613, 0)))</f>
        <v>304</v>
      </c>
      <c r="G614" t="s">
        <v>10</v>
      </c>
      <c r="H614" t="s">
        <v>39</v>
      </c>
      <c r="I614" t="s">
        <v>40</v>
      </c>
      <c r="J614" t="s">
        <v>833</v>
      </c>
      <c r="K614" s="17">
        <v>201.58</v>
      </c>
      <c r="L614" s="17">
        <v>2</v>
      </c>
      <c r="M614" s="17">
        <v>20.16</v>
      </c>
      <c r="N614" s="17" t="str">
        <f>IF(SalesData[[#This Row],[Profit]]&gt;0,"Profit","Loss")</f>
        <v>Profit</v>
      </c>
    </row>
    <row r="615" spans="1:14" x14ac:dyDescent="0.25">
      <c r="A615" s="1">
        <v>41810</v>
      </c>
      <c r="B615" s="3">
        <f t="shared" si="27"/>
        <v>2014</v>
      </c>
      <c r="C615" s="3">
        <f t="shared" si="28"/>
        <v>6</v>
      </c>
      <c r="D615" t="s">
        <v>252</v>
      </c>
      <c r="E615" t="str">
        <f t="shared" si="29"/>
        <v>Sam Craven20140620</v>
      </c>
      <c r="F615">
        <f>IF(COUNTIF($E$2:E615, E615) = 1, MAX($F$1:F614) + 1, INDEX($F$1:F614, MATCH(E615, $E$1:E614, 0)))</f>
        <v>304</v>
      </c>
      <c r="G615" t="s">
        <v>10</v>
      </c>
      <c r="H615" t="s">
        <v>11</v>
      </c>
      <c r="I615" t="s">
        <v>20</v>
      </c>
      <c r="J615" t="s">
        <v>834</v>
      </c>
      <c r="K615" s="17">
        <v>3.39</v>
      </c>
      <c r="L615" s="17">
        <v>4</v>
      </c>
      <c r="M615" s="17">
        <v>-5.09</v>
      </c>
      <c r="N615" s="17" t="str">
        <f>IF(SalesData[[#This Row],[Profit]]&gt;0,"Profit","Loss")</f>
        <v>Loss</v>
      </c>
    </row>
    <row r="616" spans="1:14" x14ac:dyDescent="0.25">
      <c r="A616" s="1">
        <v>41810</v>
      </c>
      <c r="B616" s="3">
        <f t="shared" si="27"/>
        <v>2014</v>
      </c>
      <c r="C616" s="3">
        <f t="shared" si="28"/>
        <v>6</v>
      </c>
      <c r="D616" t="s">
        <v>252</v>
      </c>
      <c r="E616" t="str">
        <f t="shared" si="29"/>
        <v>Sam Craven20140620</v>
      </c>
      <c r="F616">
        <f>IF(COUNTIF($E$2:E616, E616) = 1, MAX($F$1:F615) + 1, INDEX($F$1:F615, MATCH(E616, $E$1:E615, 0)))</f>
        <v>304</v>
      </c>
      <c r="G616" t="s">
        <v>10</v>
      </c>
      <c r="H616" t="s">
        <v>34</v>
      </c>
      <c r="I616" t="s">
        <v>74</v>
      </c>
      <c r="J616" t="s">
        <v>835</v>
      </c>
      <c r="K616" s="17">
        <v>193.07</v>
      </c>
      <c r="L616" s="17">
        <v>4</v>
      </c>
      <c r="M616" s="17">
        <v>-19.87</v>
      </c>
      <c r="N616" s="17" t="str">
        <f>IF(SalesData[[#This Row],[Profit]]&gt;0,"Profit","Loss")</f>
        <v>Loss</v>
      </c>
    </row>
    <row r="617" spans="1:14" x14ac:dyDescent="0.25">
      <c r="A617" s="1">
        <v>41810</v>
      </c>
      <c r="B617" s="3">
        <f t="shared" si="27"/>
        <v>2014</v>
      </c>
      <c r="C617" s="3">
        <f t="shared" si="28"/>
        <v>6</v>
      </c>
      <c r="D617" t="s">
        <v>252</v>
      </c>
      <c r="E617" t="str">
        <f t="shared" si="29"/>
        <v>Sam Craven20140620</v>
      </c>
      <c r="F617">
        <f>IF(COUNTIF($E$2:E617, E617) = 1, MAX($F$1:F616) + 1, INDEX($F$1:F616, MATCH(E617, $E$1:E616, 0)))</f>
        <v>304</v>
      </c>
      <c r="G617" t="s">
        <v>10</v>
      </c>
      <c r="H617" t="s">
        <v>11</v>
      </c>
      <c r="I617" t="s">
        <v>12</v>
      </c>
      <c r="J617" t="s">
        <v>836</v>
      </c>
      <c r="K617" s="17">
        <v>15.55</v>
      </c>
      <c r="L617" s="17">
        <v>3</v>
      </c>
      <c r="M617" s="17">
        <v>5.44</v>
      </c>
      <c r="N617" s="17" t="str">
        <f>IF(SalesData[[#This Row],[Profit]]&gt;0,"Profit","Loss")</f>
        <v>Profit</v>
      </c>
    </row>
    <row r="618" spans="1:14" x14ac:dyDescent="0.25">
      <c r="A618" s="1">
        <v>41810</v>
      </c>
      <c r="B618" s="3">
        <f t="shared" si="27"/>
        <v>2014</v>
      </c>
      <c r="C618" s="3">
        <f t="shared" si="28"/>
        <v>6</v>
      </c>
      <c r="D618" t="s">
        <v>252</v>
      </c>
      <c r="E618" t="str">
        <f t="shared" si="29"/>
        <v>Sam Craven20140620</v>
      </c>
      <c r="F618">
        <f>IF(COUNTIF($E$2:E618, E618) = 1, MAX($F$1:F617) + 1, INDEX($F$1:F617, MATCH(E618, $E$1:E617, 0)))</f>
        <v>304</v>
      </c>
      <c r="G618" t="s">
        <v>10</v>
      </c>
      <c r="H618" t="s">
        <v>11</v>
      </c>
      <c r="I618" t="s">
        <v>12</v>
      </c>
      <c r="J618" t="s">
        <v>240</v>
      </c>
      <c r="K618" s="17">
        <v>11.65</v>
      </c>
      <c r="L618" s="17">
        <v>2</v>
      </c>
      <c r="M618" s="17">
        <v>4.08</v>
      </c>
      <c r="N618" s="17" t="str">
        <f>IF(SalesData[[#This Row],[Profit]]&gt;0,"Profit","Loss")</f>
        <v>Profit</v>
      </c>
    </row>
    <row r="619" spans="1:14" x14ac:dyDescent="0.25">
      <c r="A619" s="1">
        <v>41810</v>
      </c>
      <c r="B619" s="3">
        <f t="shared" si="27"/>
        <v>2014</v>
      </c>
      <c r="C619" s="3">
        <f t="shared" si="28"/>
        <v>6</v>
      </c>
      <c r="D619" t="s">
        <v>252</v>
      </c>
      <c r="E619" t="str">
        <f t="shared" si="29"/>
        <v>Sam Craven20140620</v>
      </c>
      <c r="F619">
        <f>IF(COUNTIF($E$2:E619, E619) = 1, MAX($F$1:F618) + 1, INDEX($F$1:F618, MATCH(E619, $E$1:E618, 0)))</f>
        <v>304</v>
      </c>
      <c r="G619" t="s">
        <v>10</v>
      </c>
      <c r="H619" t="s">
        <v>39</v>
      </c>
      <c r="I619" t="s">
        <v>302</v>
      </c>
      <c r="J619" t="s">
        <v>837</v>
      </c>
      <c r="K619" s="17">
        <v>418.8</v>
      </c>
      <c r="L619" s="17">
        <v>2</v>
      </c>
      <c r="M619" s="17">
        <v>-97.72</v>
      </c>
      <c r="N619" s="17" t="str">
        <f>IF(SalesData[[#This Row],[Profit]]&gt;0,"Profit","Loss")</f>
        <v>Loss</v>
      </c>
    </row>
    <row r="620" spans="1:14" x14ac:dyDescent="0.25">
      <c r="A620" s="1">
        <v>41810</v>
      </c>
      <c r="B620" s="3">
        <f t="shared" si="27"/>
        <v>2014</v>
      </c>
      <c r="C620" s="3">
        <f t="shared" si="28"/>
        <v>6</v>
      </c>
      <c r="D620" t="s">
        <v>252</v>
      </c>
      <c r="E620" t="str">
        <f t="shared" si="29"/>
        <v>Sam Craven20140620</v>
      </c>
      <c r="F620">
        <f>IF(COUNTIF($E$2:E620, E620) = 1, MAX($F$1:F619) + 1, INDEX($F$1:F619, MATCH(E620, $E$1:E619, 0)))</f>
        <v>304</v>
      </c>
      <c r="G620" t="s">
        <v>10</v>
      </c>
      <c r="H620" t="s">
        <v>11</v>
      </c>
      <c r="I620" t="s">
        <v>18</v>
      </c>
      <c r="J620" t="s">
        <v>838</v>
      </c>
      <c r="K620" s="17">
        <v>509.49</v>
      </c>
      <c r="L620" s="17">
        <v>7</v>
      </c>
      <c r="M620" s="17">
        <v>-127.37</v>
      </c>
      <c r="N620" s="17" t="str">
        <f>IF(SalesData[[#This Row],[Profit]]&gt;0,"Profit","Loss")</f>
        <v>Loss</v>
      </c>
    </row>
    <row r="621" spans="1:14" x14ac:dyDescent="0.25">
      <c r="A621" s="1">
        <v>41810</v>
      </c>
      <c r="B621" s="3">
        <f t="shared" si="27"/>
        <v>2014</v>
      </c>
      <c r="C621" s="3">
        <f t="shared" si="28"/>
        <v>6</v>
      </c>
      <c r="D621" t="s">
        <v>839</v>
      </c>
      <c r="E621" t="str">
        <f t="shared" si="29"/>
        <v>Corey-Lock20140620</v>
      </c>
      <c r="F621">
        <f>IF(COUNTIF($E$2:E621, E621) = 1, MAX($F$1:F620) + 1, INDEX($F$1:F620, MATCH(E621, $E$1:E620, 0)))</f>
        <v>305</v>
      </c>
      <c r="G621" t="s">
        <v>840</v>
      </c>
      <c r="H621" t="s">
        <v>11</v>
      </c>
      <c r="I621" t="s">
        <v>92</v>
      </c>
      <c r="J621" t="s">
        <v>746</v>
      </c>
      <c r="K621" s="17">
        <v>471.9</v>
      </c>
      <c r="L621" s="17">
        <v>6</v>
      </c>
      <c r="M621" s="17">
        <v>155.72999999999999</v>
      </c>
      <c r="N621" s="17" t="str">
        <f>IF(SalesData[[#This Row],[Profit]]&gt;0,"Profit","Loss")</f>
        <v>Profit</v>
      </c>
    </row>
    <row r="622" spans="1:14" x14ac:dyDescent="0.25">
      <c r="A622" s="1">
        <v>41810</v>
      </c>
      <c r="B622" s="3">
        <f t="shared" si="27"/>
        <v>2014</v>
      </c>
      <c r="C622" s="3">
        <f t="shared" si="28"/>
        <v>6</v>
      </c>
      <c r="D622" t="s">
        <v>839</v>
      </c>
      <c r="E622" t="str">
        <f t="shared" si="29"/>
        <v>Corey-Lock20140620</v>
      </c>
      <c r="F622">
        <f>IF(COUNTIF($E$2:E622, E622) = 1, MAX($F$1:F621) + 1, INDEX($F$1:F621, MATCH(E622, $E$1:E621, 0)))</f>
        <v>305</v>
      </c>
      <c r="G622" t="s">
        <v>840</v>
      </c>
      <c r="H622" t="s">
        <v>11</v>
      </c>
      <c r="I622" t="s">
        <v>24</v>
      </c>
      <c r="J622" t="s">
        <v>841</v>
      </c>
      <c r="K622" s="17">
        <v>3.52</v>
      </c>
      <c r="L622" s="17">
        <v>2</v>
      </c>
      <c r="M622" s="17">
        <v>1.69</v>
      </c>
      <c r="N622" s="17" t="str">
        <f>IF(SalesData[[#This Row],[Profit]]&gt;0,"Profit","Loss")</f>
        <v>Profit</v>
      </c>
    </row>
    <row r="623" spans="1:14" x14ac:dyDescent="0.25">
      <c r="A623" s="1">
        <v>41811</v>
      </c>
      <c r="B623" s="3">
        <f t="shared" si="27"/>
        <v>2014</v>
      </c>
      <c r="C623" s="3">
        <f t="shared" si="28"/>
        <v>6</v>
      </c>
      <c r="D623" t="s">
        <v>667</v>
      </c>
      <c r="E623" t="str">
        <f t="shared" si="29"/>
        <v>Naresj Patel20140621</v>
      </c>
      <c r="F623">
        <f>IF(COUNTIF($E$2:E623, E623) = 1, MAX($F$1:F622) + 1, INDEX($F$1:F622, MATCH(E623, $E$1:E622, 0)))</f>
        <v>306</v>
      </c>
      <c r="G623" t="s">
        <v>55</v>
      </c>
      <c r="H623" t="s">
        <v>34</v>
      </c>
      <c r="I623" t="s">
        <v>47</v>
      </c>
      <c r="J623" t="s">
        <v>842</v>
      </c>
      <c r="K623" s="17">
        <v>104.01</v>
      </c>
      <c r="L623" s="17">
        <v>1</v>
      </c>
      <c r="M623" s="17">
        <v>14.56</v>
      </c>
      <c r="N623" s="17" t="str">
        <f>IF(SalesData[[#This Row],[Profit]]&gt;0,"Profit","Loss")</f>
        <v>Profit</v>
      </c>
    </row>
    <row r="624" spans="1:14" x14ac:dyDescent="0.25">
      <c r="A624" s="1">
        <v>41811</v>
      </c>
      <c r="B624" s="3">
        <f t="shared" si="27"/>
        <v>2014</v>
      </c>
      <c r="C624" s="3">
        <f t="shared" si="28"/>
        <v>6</v>
      </c>
      <c r="D624" t="s">
        <v>667</v>
      </c>
      <c r="E624" t="str">
        <f t="shared" si="29"/>
        <v>Naresj Patel20140621</v>
      </c>
      <c r="F624">
        <f>IF(COUNTIF($E$2:E624, E624) = 1, MAX($F$1:F623) + 1, INDEX($F$1:F623, MATCH(E624, $E$1:E623, 0)))</f>
        <v>306</v>
      </c>
      <c r="G624" t="s">
        <v>55</v>
      </c>
      <c r="H624" t="s">
        <v>39</v>
      </c>
      <c r="I624" t="s">
        <v>40</v>
      </c>
      <c r="J624" t="s">
        <v>802</v>
      </c>
      <c r="K624" s="17">
        <v>284.82</v>
      </c>
      <c r="L624" s="17">
        <v>1</v>
      </c>
      <c r="M624" s="17">
        <v>74.05</v>
      </c>
      <c r="N624" s="17" t="str">
        <f>IF(SalesData[[#This Row],[Profit]]&gt;0,"Profit","Loss")</f>
        <v>Profit</v>
      </c>
    </row>
    <row r="625" spans="1:14" x14ac:dyDescent="0.25">
      <c r="A625" s="1">
        <v>41811</v>
      </c>
      <c r="B625" s="3">
        <f t="shared" si="27"/>
        <v>2014</v>
      </c>
      <c r="C625" s="3">
        <f t="shared" si="28"/>
        <v>6</v>
      </c>
      <c r="D625" t="s">
        <v>667</v>
      </c>
      <c r="E625" t="str">
        <f t="shared" si="29"/>
        <v>Naresj Patel20140621</v>
      </c>
      <c r="F625">
        <f>IF(COUNTIF($E$2:E625, E625) = 1, MAX($F$1:F624) + 1, INDEX($F$1:F624, MATCH(E625, $E$1:E624, 0)))</f>
        <v>306</v>
      </c>
      <c r="G625" t="s">
        <v>55</v>
      </c>
      <c r="H625" t="s">
        <v>11</v>
      </c>
      <c r="I625" t="s">
        <v>18</v>
      </c>
      <c r="J625" t="s">
        <v>843</v>
      </c>
      <c r="K625" s="17">
        <v>36.840000000000003</v>
      </c>
      <c r="L625" s="17">
        <v>3</v>
      </c>
      <c r="M625" s="17">
        <v>10.32</v>
      </c>
      <c r="N625" s="17" t="str">
        <f>IF(SalesData[[#This Row],[Profit]]&gt;0,"Profit","Loss")</f>
        <v>Profit</v>
      </c>
    </row>
    <row r="626" spans="1:14" x14ac:dyDescent="0.25">
      <c r="A626" s="1">
        <v>41811</v>
      </c>
      <c r="B626" s="3">
        <f t="shared" si="27"/>
        <v>2014</v>
      </c>
      <c r="C626" s="3">
        <f t="shared" si="28"/>
        <v>6</v>
      </c>
      <c r="D626" t="s">
        <v>227</v>
      </c>
      <c r="E626" t="str">
        <f t="shared" si="29"/>
        <v>Dave Brooks20140621</v>
      </c>
      <c r="F626">
        <f>IF(COUNTIF($E$2:E626, E626) = 1, MAX($F$1:F625) + 1, INDEX($F$1:F625, MATCH(E626, $E$1:E625, 0)))</f>
        <v>307</v>
      </c>
      <c r="G626" t="s">
        <v>177</v>
      </c>
      <c r="H626" t="s">
        <v>39</v>
      </c>
      <c r="I626" t="s">
        <v>40</v>
      </c>
      <c r="J626" t="s">
        <v>42</v>
      </c>
      <c r="K626" s="17">
        <v>1322.93</v>
      </c>
      <c r="L626" s="17">
        <v>7</v>
      </c>
      <c r="M626" s="17">
        <v>357.19</v>
      </c>
      <c r="N626" s="17" t="str">
        <f>IF(SalesData[[#This Row],[Profit]]&gt;0,"Profit","Loss")</f>
        <v>Profit</v>
      </c>
    </row>
    <row r="627" spans="1:14" x14ac:dyDescent="0.25">
      <c r="A627" s="1">
        <v>41811</v>
      </c>
      <c r="B627" s="3">
        <f t="shared" si="27"/>
        <v>2014</v>
      </c>
      <c r="C627" s="3">
        <f t="shared" si="28"/>
        <v>6</v>
      </c>
      <c r="D627" t="s">
        <v>227</v>
      </c>
      <c r="E627" t="str">
        <f t="shared" si="29"/>
        <v>Dave Brooks20140621</v>
      </c>
      <c r="F627">
        <f>IF(COUNTIF($E$2:E627, E627) = 1, MAX($F$1:F626) + 1, INDEX($F$1:F626, MATCH(E627, $E$1:E626, 0)))</f>
        <v>307</v>
      </c>
      <c r="G627" t="s">
        <v>177</v>
      </c>
      <c r="H627" t="s">
        <v>11</v>
      </c>
      <c r="I627" t="s">
        <v>24</v>
      </c>
      <c r="J627" t="s">
        <v>844</v>
      </c>
      <c r="K627" s="17">
        <v>3.76</v>
      </c>
      <c r="L627" s="17">
        <v>2</v>
      </c>
      <c r="M627" s="17">
        <v>1.0900000000000001</v>
      </c>
      <c r="N627" s="17" t="str">
        <f>IF(SalesData[[#This Row],[Profit]]&gt;0,"Profit","Loss")</f>
        <v>Profit</v>
      </c>
    </row>
    <row r="628" spans="1:14" x14ac:dyDescent="0.25">
      <c r="A628" s="1">
        <v>41811</v>
      </c>
      <c r="B628" s="3">
        <f t="shared" si="27"/>
        <v>2014</v>
      </c>
      <c r="C628" s="3">
        <f t="shared" si="28"/>
        <v>6</v>
      </c>
      <c r="D628" t="s">
        <v>655</v>
      </c>
      <c r="E628" t="str">
        <f t="shared" si="29"/>
        <v>Raymond Messe20140621</v>
      </c>
      <c r="F628">
        <f>IF(COUNTIF($E$2:E628, E628) = 1, MAX($F$1:F627) + 1, INDEX($F$1:F627, MATCH(E628, $E$1:E627, 0)))</f>
        <v>308</v>
      </c>
      <c r="G628" t="s">
        <v>613</v>
      </c>
      <c r="H628" t="s">
        <v>11</v>
      </c>
      <c r="I628" t="s">
        <v>24</v>
      </c>
      <c r="J628" t="s">
        <v>845</v>
      </c>
      <c r="K628" s="17">
        <v>21.4</v>
      </c>
      <c r="L628" s="17">
        <v>5</v>
      </c>
      <c r="M628" s="17">
        <v>6.21</v>
      </c>
      <c r="N628" s="17" t="str">
        <f>IF(SalesData[[#This Row],[Profit]]&gt;0,"Profit","Loss")</f>
        <v>Profit</v>
      </c>
    </row>
    <row r="629" spans="1:14" x14ac:dyDescent="0.25">
      <c r="A629" s="1">
        <v>41811</v>
      </c>
      <c r="B629" s="3">
        <f t="shared" si="27"/>
        <v>2014</v>
      </c>
      <c r="C629" s="3">
        <f t="shared" si="28"/>
        <v>6</v>
      </c>
      <c r="D629" t="s">
        <v>523</v>
      </c>
      <c r="E629" t="str">
        <f t="shared" si="29"/>
        <v>Stewart Visinsky20140621</v>
      </c>
      <c r="F629">
        <f>IF(COUNTIF($E$2:E629, E629) = 1, MAX($F$1:F628) + 1, INDEX($F$1:F628, MATCH(E629, $E$1:E628, 0)))</f>
        <v>309</v>
      </c>
      <c r="G629" t="s">
        <v>278</v>
      </c>
      <c r="H629" t="s">
        <v>11</v>
      </c>
      <c r="I629" t="s">
        <v>20</v>
      </c>
      <c r="J629" t="s">
        <v>846</v>
      </c>
      <c r="K629" s="17">
        <v>11.09</v>
      </c>
      <c r="L629" s="17">
        <v>7</v>
      </c>
      <c r="M629" s="17">
        <v>-8.1300000000000008</v>
      </c>
      <c r="N629" s="17" t="str">
        <f>IF(SalesData[[#This Row],[Profit]]&gt;0,"Profit","Loss")</f>
        <v>Loss</v>
      </c>
    </row>
    <row r="630" spans="1:14" x14ac:dyDescent="0.25">
      <c r="A630" s="1">
        <v>41811</v>
      </c>
      <c r="B630" s="3">
        <f t="shared" si="27"/>
        <v>2014</v>
      </c>
      <c r="C630" s="3">
        <f t="shared" si="28"/>
        <v>6</v>
      </c>
      <c r="D630" t="s">
        <v>523</v>
      </c>
      <c r="E630" t="str">
        <f t="shared" si="29"/>
        <v>Stewart Visinsky20140621</v>
      </c>
      <c r="F630">
        <f>IF(COUNTIF($E$2:E630, E630) = 1, MAX($F$1:F629) + 1, INDEX($F$1:F629, MATCH(E630, $E$1:E629, 0)))</f>
        <v>309</v>
      </c>
      <c r="G630" t="s">
        <v>278</v>
      </c>
      <c r="H630" t="s">
        <v>11</v>
      </c>
      <c r="I630" t="s">
        <v>20</v>
      </c>
      <c r="J630" t="s">
        <v>847</v>
      </c>
      <c r="K630" s="17">
        <v>25.16</v>
      </c>
      <c r="L630" s="17">
        <v>2</v>
      </c>
      <c r="M630" s="17">
        <v>-16.78</v>
      </c>
      <c r="N630" s="17" t="str">
        <f>IF(SalesData[[#This Row],[Profit]]&gt;0,"Profit","Loss")</f>
        <v>Loss</v>
      </c>
    </row>
    <row r="631" spans="1:14" x14ac:dyDescent="0.25">
      <c r="A631" s="1">
        <v>41811</v>
      </c>
      <c r="B631" s="3">
        <f t="shared" si="27"/>
        <v>2014</v>
      </c>
      <c r="C631" s="3">
        <f t="shared" si="28"/>
        <v>6</v>
      </c>
      <c r="D631" t="s">
        <v>848</v>
      </c>
      <c r="E631" t="str">
        <f t="shared" si="29"/>
        <v>Natalie Webber20140621</v>
      </c>
      <c r="F631">
        <f>IF(COUNTIF($E$2:E631, E631) = 1, MAX($F$1:F630) + 1, INDEX($F$1:F630, MATCH(E631, $E$1:E630, 0)))</f>
        <v>310</v>
      </c>
      <c r="G631" t="s">
        <v>23</v>
      </c>
      <c r="H631" t="s">
        <v>11</v>
      </c>
      <c r="I631" t="s">
        <v>63</v>
      </c>
      <c r="J631" t="s">
        <v>64</v>
      </c>
      <c r="K631" s="17">
        <v>24.9</v>
      </c>
      <c r="L631" s="17">
        <v>4</v>
      </c>
      <c r="M631" s="17">
        <v>8.4</v>
      </c>
      <c r="N631" s="17" t="str">
        <f>IF(SalesData[[#This Row],[Profit]]&gt;0,"Profit","Loss")</f>
        <v>Profit</v>
      </c>
    </row>
    <row r="632" spans="1:14" x14ac:dyDescent="0.25">
      <c r="A632" s="1">
        <v>41811</v>
      </c>
      <c r="B632" s="3">
        <f t="shared" si="27"/>
        <v>2014</v>
      </c>
      <c r="C632" s="3">
        <f t="shared" si="28"/>
        <v>6</v>
      </c>
      <c r="D632" t="s">
        <v>848</v>
      </c>
      <c r="E632" t="str">
        <f t="shared" si="29"/>
        <v>Natalie Webber20140621</v>
      </c>
      <c r="F632">
        <f>IF(COUNTIF($E$2:E632, E632) = 1, MAX($F$1:F631) + 1, INDEX($F$1:F631, MATCH(E632, $E$1:E631, 0)))</f>
        <v>310</v>
      </c>
      <c r="G632" t="s">
        <v>23</v>
      </c>
      <c r="H632" t="s">
        <v>34</v>
      </c>
      <c r="I632" t="s">
        <v>47</v>
      </c>
      <c r="J632" t="s">
        <v>849</v>
      </c>
      <c r="K632" s="17">
        <v>3.98</v>
      </c>
      <c r="L632" s="17">
        <v>1</v>
      </c>
      <c r="M632" s="17">
        <v>0.65</v>
      </c>
      <c r="N632" s="17" t="str">
        <f>IF(SalesData[[#This Row],[Profit]]&gt;0,"Profit","Loss")</f>
        <v>Profit</v>
      </c>
    </row>
    <row r="633" spans="1:14" x14ac:dyDescent="0.25">
      <c r="A633" s="1">
        <v>41811</v>
      </c>
      <c r="B633" s="3">
        <f t="shared" si="27"/>
        <v>2014</v>
      </c>
      <c r="C633" s="3">
        <f t="shared" si="28"/>
        <v>6</v>
      </c>
      <c r="D633" t="s">
        <v>848</v>
      </c>
      <c r="E633" t="str">
        <f t="shared" si="29"/>
        <v>Natalie Webber20140621</v>
      </c>
      <c r="F633">
        <f>IF(COUNTIF($E$2:E633, E633) = 1, MAX($F$1:F632) + 1, INDEX($F$1:F632, MATCH(E633, $E$1:E632, 0)))</f>
        <v>310</v>
      </c>
      <c r="G633" t="s">
        <v>23</v>
      </c>
      <c r="H633" t="s">
        <v>39</v>
      </c>
      <c r="I633" t="s">
        <v>52</v>
      </c>
      <c r="J633" t="s">
        <v>84</v>
      </c>
      <c r="K633" s="17">
        <v>95.97</v>
      </c>
      <c r="L633" s="17">
        <v>4</v>
      </c>
      <c r="M633" s="17">
        <v>28.79</v>
      </c>
      <c r="N633" s="17" t="str">
        <f>IF(SalesData[[#This Row],[Profit]]&gt;0,"Profit","Loss")</f>
        <v>Profit</v>
      </c>
    </row>
    <row r="634" spans="1:14" x14ac:dyDescent="0.25">
      <c r="A634" s="1">
        <v>41811</v>
      </c>
      <c r="B634" s="3">
        <f t="shared" si="27"/>
        <v>2014</v>
      </c>
      <c r="C634" s="3">
        <f t="shared" si="28"/>
        <v>6</v>
      </c>
      <c r="D634" t="s">
        <v>848</v>
      </c>
      <c r="E634" t="str">
        <f t="shared" si="29"/>
        <v>Natalie Webber20140621</v>
      </c>
      <c r="F634">
        <f>IF(COUNTIF($E$2:E634, E634) = 1, MAX($F$1:F633) + 1, INDEX($F$1:F633, MATCH(E634, $E$1:E633, 0)))</f>
        <v>310</v>
      </c>
      <c r="G634" t="s">
        <v>23</v>
      </c>
      <c r="H634" t="s">
        <v>39</v>
      </c>
      <c r="I634" t="s">
        <v>302</v>
      </c>
      <c r="J634" t="s">
        <v>850</v>
      </c>
      <c r="K634" s="17">
        <v>206.99</v>
      </c>
      <c r="L634" s="17">
        <v>3</v>
      </c>
      <c r="M634" s="17">
        <v>-172.49</v>
      </c>
      <c r="N634" s="17" t="str">
        <f>IF(SalesData[[#This Row],[Profit]]&gt;0,"Profit","Loss")</f>
        <v>Loss</v>
      </c>
    </row>
    <row r="635" spans="1:14" x14ac:dyDescent="0.25">
      <c r="A635" s="1">
        <v>41811</v>
      </c>
      <c r="B635" s="3">
        <f t="shared" si="27"/>
        <v>2014</v>
      </c>
      <c r="C635" s="3">
        <f t="shared" si="28"/>
        <v>6</v>
      </c>
      <c r="D635" t="s">
        <v>848</v>
      </c>
      <c r="E635" t="str">
        <f t="shared" si="29"/>
        <v>Natalie Webber20140621</v>
      </c>
      <c r="F635">
        <f>IF(COUNTIF($E$2:E635, E635) = 1, MAX($F$1:F634) + 1, INDEX($F$1:F634, MATCH(E635, $E$1:E634, 0)))</f>
        <v>310</v>
      </c>
      <c r="G635" t="s">
        <v>23</v>
      </c>
      <c r="H635" t="s">
        <v>11</v>
      </c>
      <c r="I635" t="s">
        <v>92</v>
      </c>
      <c r="J635" t="s">
        <v>851</v>
      </c>
      <c r="K635" s="17">
        <v>44.42</v>
      </c>
      <c r="L635" s="17">
        <v>2</v>
      </c>
      <c r="M635" s="17">
        <v>3.89</v>
      </c>
      <c r="N635" s="17" t="str">
        <f>IF(SalesData[[#This Row],[Profit]]&gt;0,"Profit","Loss")</f>
        <v>Profit</v>
      </c>
    </row>
    <row r="636" spans="1:14" x14ac:dyDescent="0.25">
      <c r="A636" s="1">
        <v>41811</v>
      </c>
      <c r="B636" s="3">
        <f t="shared" si="27"/>
        <v>2014</v>
      </c>
      <c r="C636" s="3">
        <f t="shared" si="28"/>
        <v>6</v>
      </c>
      <c r="D636" t="s">
        <v>848</v>
      </c>
      <c r="E636" t="str">
        <f t="shared" si="29"/>
        <v>Natalie Webber20140621</v>
      </c>
      <c r="F636">
        <f>IF(COUNTIF($E$2:E636, E636) = 1, MAX($F$1:F635) + 1, INDEX($F$1:F635, MATCH(E636, $E$1:E635, 0)))</f>
        <v>310</v>
      </c>
      <c r="G636" t="s">
        <v>23</v>
      </c>
      <c r="H636" t="s">
        <v>11</v>
      </c>
      <c r="I636" t="s">
        <v>20</v>
      </c>
      <c r="J636" t="s">
        <v>852</v>
      </c>
      <c r="K636" s="17">
        <v>9.01</v>
      </c>
      <c r="L636" s="17">
        <v>2</v>
      </c>
      <c r="M636" s="17">
        <v>-7.2</v>
      </c>
      <c r="N636" s="17" t="str">
        <f>IF(SalesData[[#This Row],[Profit]]&gt;0,"Profit","Loss")</f>
        <v>Loss</v>
      </c>
    </row>
    <row r="637" spans="1:14" x14ac:dyDescent="0.25">
      <c r="A637" s="1">
        <v>41811</v>
      </c>
      <c r="B637" s="3">
        <f t="shared" si="27"/>
        <v>2014</v>
      </c>
      <c r="C637" s="3">
        <f t="shared" si="28"/>
        <v>6</v>
      </c>
      <c r="D637" t="s">
        <v>853</v>
      </c>
      <c r="E637" t="str">
        <f t="shared" si="29"/>
        <v>Toby Braunhardt20140621</v>
      </c>
      <c r="F637">
        <f>IF(COUNTIF($E$2:E637, E637) = 1, MAX($F$1:F636) + 1, INDEX($F$1:F636, MATCH(E637, $E$1:E636, 0)))</f>
        <v>311</v>
      </c>
      <c r="G637" t="s">
        <v>149</v>
      </c>
      <c r="H637" t="s">
        <v>11</v>
      </c>
      <c r="I637" t="s">
        <v>12</v>
      </c>
      <c r="J637" t="s">
        <v>854</v>
      </c>
      <c r="K637" s="17">
        <v>19.649999999999999</v>
      </c>
      <c r="L637" s="17">
        <v>3</v>
      </c>
      <c r="M637" s="17">
        <v>9.0399999999999991</v>
      </c>
      <c r="N637" s="17" t="str">
        <f>IF(SalesData[[#This Row],[Profit]]&gt;0,"Profit","Loss")</f>
        <v>Profit</v>
      </c>
    </row>
    <row r="638" spans="1:14" x14ac:dyDescent="0.25">
      <c r="A638" s="1">
        <v>41811</v>
      </c>
      <c r="B638" s="3">
        <f t="shared" si="27"/>
        <v>2014</v>
      </c>
      <c r="C638" s="3">
        <f t="shared" si="28"/>
        <v>6</v>
      </c>
      <c r="D638" t="s">
        <v>853</v>
      </c>
      <c r="E638" t="str">
        <f t="shared" si="29"/>
        <v>Toby Braunhardt20140621</v>
      </c>
      <c r="F638">
        <f>IF(COUNTIF($E$2:E638, E638) = 1, MAX($F$1:F637) + 1, INDEX($F$1:F637, MATCH(E638, $E$1:E637, 0)))</f>
        <v>311</v>
      </c>
      <c r="G638" t="s">
        <v>149</v>
      </c>
      <c r="H638" t="s">
        <v>39</v>
      </c>
      <c r="I638" t="s">
        <v>40</v>
      </c>
      <c r="J638" t="s">
        <v>855</v>
      </c>
      <c r="K638" s="17">
        <v>617.97</v>
      </c>
      <c r="L638" s="17">
        <v>3</v>
      </c>
      <c r="M638" s="17">
        <v>160.66999999999999</v>
      </c>
      <c r="N638" s="17" t="str">
        <f>IF(SalesData[[#This Row],[Profit]]&gt;0,"Profit","Loss")</f>
        <v>Profit</v>
      </c>
    </row>
    <row r="639" spans="1:14" x14ac:dyDescent="0.25">
      <c r="A639" s="1">
        <v>41811</v>
      </c>
      <c r="B639" s="3">
        <f t="shared" si="27"/>
        <v>2014</v>
      </c>
      <c r="C639" s="3">
        <f t="shared" si="28"/>
        <v>6</v>
      </c>
      <c r="D639" t="s">
        <v>853</v>
      </c>
      <c r="E639" t="str">
        <f t="shared" si="29"/>
        <v>Toby Braunhardt20140621</v>
      </c>
      <c r="F639">
        <f>IF(COUNTIF($E$2:E639, E639) = 1, MAX($F$1:F638) + 1, INDEX($F$1:F638, MATCH(E639, $E$1:E638, 0)))</f>
        <v>311</v>
      </c>
      <c r="G639" t="s">
        <v>149</v>
      </c>
      <c r="H639" t="s">
        <v>11</v>
      </c>
      <c r="I639" t="s">
        <v>92</v>
      </c>
      <c r="J639" t="s">
        <v>206</v>
      </c>
      <c r="K639" s="17">
        <v>59.7</v>
      </c>
      <c r="L639" s="17">
        <v>3</v>
      </c>
      <c r="M639" s="17">
        <v>26.87</v>
      </c>
      <c r="N639" s="17" t="str">
        <f>IF(SalesData[[#This Row],[Profit]]&gt;0,"Profit","Loss")</f>
        <v>Profit</v>
      </c>
    </row>
    <row r="640" spans="1:14" x14ac:dyDescent="0.25">
      <c r="A640" s="1">
        <v>41811</v>
      </c>
      <c r="B640" s="3">
        <f t="shared" si="27"/>
        <v>2014</v>
      </c>
      <c r="C640" s="3">
        <f t="shared" si="28"/>
        <v>6</v>
      </c>
      <c r="D640" t="s">
        <v>742</v>
      </c>
      <c r="E640" t="str">
        <f t="shared" si="29"/>
        <v>James Galang20140621</v>
      </c>
      <c r="F640">
        <f>IF(COUNTIF($E$2:E640, E640) = 1, MAX($F$1:F639) + 1, INDEX($F$1:F639, MATCH(E640, $E$1:E639, 0)))</f>
        <v>312</v>
      </c>
      <c r="G640" t="s">
        <v>149</v>
      </c>
      <c r="H640" t="s">
        <v>39</v>
      </c>
      <c r="I640" t="s">
        <v>40</v>
      </c>
      <c r="J640" t="s">
        <v>856</v>
      </c>
      <c r="K640" s="17">
        <v>1214.8499999999999</v>
      </c>
      <c r="L640" s="17">
        <v>3</v>
      </c>
      <c r="M640" s="17">
        <v>352.31</v>
      </c>
      <c r="N640" s="17" t="str">
        <f>IF(SalesData[[#This Row],[Profit]]&gt;0,"Profit","Loss")</f>
        <v>Profit</v>
      </c>
    </row>
    <row r="641" spans="1:14" x14ac:dyDescent="0.25">
      <c r="A641" s="1">
        <v>41812</v>
      </c>
      <c r="B641" s="3">
        <f t="shared" si="27"/>
        <v>2014</v>
      </c>
      <c r="C641" s="3">
        <f t="shared" si="28"/>
        <v>6</v>
      </c>
      <c r="D641" t="s">
        <v>857</v>
      </c>
      <c r="E641" t="str">
        <f t="shared" si="29"/>
        <v>Joel Eaton20140622</v>
      </c>
      <c r="F641">
        <f>IF(COUNTIF($E$2:E641, E641) = 1, MAX($F$1:F640) + 1, INDEX($F$1:F640, MATCH(E641, $E$1:E640, 0)))</f>
        <v>313</v>
      </c>
      <c r="G641" t="s">
        <v>278</v>
      </c>
      <c r="H641" t="s">
        <v>39</v>
      </c>
      <c r="I641" t="s">
        <v>52</v>
      </c>
      <c r="J641" t="s">
        <v>858</v>
      </c>
      <c r="K641" s="17">
        <v>196.75</v>
      </c>
      <c r="L641" s="17">
        <v>6</v>
      </c>
      <c r="M641" s="17">
        <v>56.57</v>
      </c>
      <c r="N641" s="17" t="str">
        <f>IF(SalesData[[#This Row],[Profit]]&gt;0,"Profit","Loss")</f>
        <v>Profit</v>
      </c>
    </row>
    <row r="642" spans="1:14" x14ac:dyDescent="0.25">
      <c r="A642" s="1">
        <v>41812</v>
      </c>
      <c r="B642" s="3">
        <f t="shared" ref="B642:B705" si="30">YEAR(A642)</f>
        <v>2014</v>
      </c>
      <c r="C642" s="3">
        <f t="shared" ref="C642:C705" si="31">MONTH(A642)</f>
        <v>6</v>
      </c>
      <c r="D642" t="s">
        <v>859</v>
      </c>
      <c r="E642" t="str">
        <f t="shared" ref="E642:E705" si="32">D642 &amp; TEXT(A642, "yyyymmdd")</f>
        <v>Dianna Vittorini20140622</v>
      </c>
      <c r="F642">
        <f>IF(COUNTIF($E$2:E642, E642) = 1, MAX($F$1:F641) + 1, INDEX($F$1:F641, MATCH(E642, $E$1:E641, 0)))</f>
        <v>314</v>
      </c>
      <c r="G642" t="s">
        <v>315</v>
      </c>
      <c r="H642" t="s">
        <v>11</v>
      </c>
      <c r="I642" t="s">
        <v>18</v>
      </c>
      <c r="J642" t="s">
        <v>860</v>
      </c>
      <c r="K642" s="17">
        <v>501.81</v>
      </c>
      <c r="L642" s="17">
        <v>3</v>
      </c>
      <c r="M642" s="17">
        <v>0</v>
      </c>
      <c r="N642" s="17" t="str">
        <f>IF(SalesData[[#This Row],[Profit]]&gt;0,"Profit","Loss")</f>
        <v>Loss</v>
      </c>
    </row>
    <row r="643" spans="1:14" x14ac:dyDescent="0.25">
      <c r="A643" s="1">
        <v>41812</v>
      </c>
      <c r="B643" s="3">
        <f t="shared" si="30"/>
        <v>2014</v>
      </c>
      <c r="C643" s="3">
        <f t="shared" si="31"/>
        <v>6</v>
      </c>
      <c r="D643" t="s">
        <v>859</v>
      </c>
      <c r="E643" t="str">
        <f t="shared" si="32"/>
        <v>Dianna Vittorini20140622</v>
      </c>
      <c r="F643">
        <f>IF(COUNTIF($E$2:E643, E643) = 1, MAX($F$1:F642) + 1, INDEX($F$1:F642, MATCH(E643, $E$1:E642, 0)))</f>
        <v>314</v>
      </c>
      <c r="G643" t="s">
        <v>315</v>
      </c>
      <c r="H643" t="s">
        <v>11</v>
      </c>
      <c r="I643" t="s">
        <v>18</v>
      </c>
      <c r="J643" t="s">
        <v>236</v>
      </c>
      <c r="K643" s="17">
        <v>161.94</v>
      </c>
      <c r="L643" s="17">
        <v>3</v>
      </c>
      <c r="M643" s="17">
        <v>9.7200000000000006</v>
      </c>
      <c r="N643" s="17" t="str">
        <f>IF(SalesData[[#This Row],[Profit]]&gt;0,"Profit","Loss")</f>
        <v>Profit</v>
      </c>
    </row>
    <row r="644" spans="1:14" x14ac:dyDescent="0.25">
      <c r="A644" s="1">
        <v>41812</v>
      </c>
      <c r="B644" s="3">
        <f t="shared" si="30"/>
        <v>2014</v>
      </c>
      <c r="C644" s="3">
        <f t="shared" si="31"/>
        <v>6</v>
      </c>
      <c r="D644" t="s">
        <v>861</v>
      </c>
      <c r="E644" t="str">
        <f t="shared" si="32"/>
        <v>Anna Andreadi20140622</v>
      </c>
      <c r="F644">
        <f>IF(COUNTIF($E$2:E644, E644) = 1, MAX($F$1:F643) + 1, INDEX($F$1:F643, MATCH(E644, $E$1:E643, 0)))</f>
        <v>315</v>
      </c>
      <c r="G644" t="s">
        <v>23</v>
      </c>
      <c r="H644" t="s">
        <v>34</v>
      </c>
      <c r="I644" t="s">
        <v>35</v>
      </c>
      <c r="J644" t="s">
        <v>862</v>
      </c>
      <c r="K644" s="17">
        <v>170.06</v>
      </c>
      <c r="L644" s="17">
        <v>3</v>
      </c>
      <c r="M644" s="17">
        <v>-4.8600000000000003</v>
      </c>
      <c r="N644" s="17" t="str">
        <f>IF(SalesData[[#This Row],[Profit]]&gt;0,"Profit","Loss")</f>
        <v>Loss</v>
      </c>
    </row>
    <row r="645" spans="1:14" x14ac:dyDescent="0.25">
      <c r="A645" s="1">
        <v>41812</v>
      </c>
      <c r="B645" s="3">
        <f t="shared" si="30"/>
        <v>2014</v>
      </c>
      <c r="C645" s="3">
        <f t="shared" si="31"/>
        <v>6</v>
      </c>
      <c r="D645" t="s">
        <v>861</v>
      </c>
      <c r="E645" t="str">
        <f t="shared" si="32"/>
        <v>Anna Andreadi20140622</v>
      </c>
      <c r="F645">
        <f>IF(COUNTIF($E$2:E645, E645) = 1, MAX($F$1:F644) + 1, INDEX($F$1:F644, MATCH(E645, $E$1:E644, 0)))</f>
        <v>315</v>
      </c>
      <c r="G645" t="s">
        <v>23</v>
      </c>
      <c r="H645" t="s">
        <v>39</v>
      </c>
      <c r="I645" t="s">
        <v>40</v>
      </c>
      <c r="J645" t="s">
        <v>863</v>
      </c>
      <c r="K645" s="17">
        <v>82.78</v>
      </c>
      <c r="L645" s="17">
        <v>3</v>
      </c>
      <c r="M645" s="17">
        <v>-15.18</v>
      </c>
      <c r="N645" s="17" t="str">
        <f>IF(SalesData[[#This Row],[Profit]]&gt;0,"Profit","Loss")</f>
        <v>Loss</v>
      </c>
    </row>
    <row r="646" spans="1:14" x14ac:dyDescent="0.25">
      <c r="A646" s="1">
        <v>41812</v>
      </c>
      <c r="B646" s="3">
        <f t="shared" si="30"/>
        <v>2014</v>
      </c>
      <c r="C646" s="3">
        <f t="shared" si="31"/>
        <v>6</v>
      </c>
      <c r="D646" t="s">
        <v>861</v>
      </c>
      <c r="E646" t="str">
        <f t="shared" si="32"/>
        <v>Anna Andreadi20140622</v>
      </c>
      <c r="F646">
        <f>IF(COUNTIF($E$2:E646, E646) = 1, MAX($F$1:F645) + 1, INDEX($F$1:F645, MATCH(E646, $E$1:E645, 0)))</f>
        <v>315</v>
      </c>
      <c r="G646" t="s">
        <v>23</v>
      </c>
      <c r="H646" t="s">
        <v>34</v>
      </c>
      <c r="I646" t="s">
        <v>35</v>
      </c>
      <c r="J646" t="s">
        <v>864</v>
      </c>
      <c r="K646" s="17">
        <v>853.93</v>
      </c>
      <c r="L646" s="17">
        <v>5</v>
      </c>
      <c r="M646" s="17">
        <v>0</v>
      </c>
      <c r="N646" s="17" t="str">
        <f>IF(SalesData[[#This Row],[Profit]]&gt;0,"Profit","Loss")</f>
        <v>Loss</v>
      </c>
    </row>
    <row r="647" spans="1:14" x14ac:dyDescent="0.25">
      <c r="A647" s="1">
        <v>41812</v>
      </c>
      <c r="B647" s="3">
        <f t="shared" si="30"/>
        <v>2014</v>
      </c>
      <c r="C647" s="3">
        <f t="shared" si="31"/>
        <v>6</v>
      </c>
      <c r="D647" t="s">
        <v>853</v>
      </c>
      <c r="E647" t="str">
        <f t="shared" si="32"/>
        <v>Toby Braunhardt20140622</v>
      </c>
      <c r="F647">
        <f>IF(COUNTIF($E$2:E647, E647) = 1, MAX($F$1:F646) + 1, INDEX($F$1:F646, MATCH(E647, $E$1:E646, 0)))</f>
        <v>316</v>
      </c>
      <c r="G647" t="s">
        <v>95</v>
      </c>
      <c r="H647" t="s">
        <v>11</v>
      </c>
      <c r="I647" t="s">
        <v>20</v>
      </c>
      <c r="J647" t="s">
        <v>865</v>
      </c>
      <c r="K647" s="17">
        <v>8.23</v>
      </c>
      <c r="L647" s="17">
        <v>3</v>
      </c>
      <c r="M647" s="17">
        <v>-6.03</v>
      </c>
      <c r="N647" s="17" t="str">
        <f>IF(SalesData[[#This Row],[Profit]]&gt;0,"Profit","Loss")</f>
        <v>Loss</v>
      </c>
    </row>
    <row r="648" spans="1:14" x14ac:dyDescent="0.25">
      <c r="A648" s="1">
        <v>41813</v>
      </c>
      <c r="B648" s="3">
        <f t="shared" si="30"/>
        <v>2014</v>
      </c>
      <c r="C648" s="3">
        <f t="shared" si="31"/>
        <v>6</v>
      </c>
      <c r="D648" t="s">
        <v>866</v>
      </c>
      <c r="E648" t="str">
        <f t="shared" si="32"/>
        <v>Brian Stugart20140623</v>
      </c>
      <c r="F648">
        <f>IF(COUNTIF($E$2:E648, E648) = 1, MAX($F$1:F647) + 1, INDEX($F$1:F647, MATCH(E648, $E$1:E647, 0)))</f>
        <v>317</v>
      </c>
      <c r="G648" t="s">
        <v>23</v>
      </c>
      <c r="H648" t="s">
        <v>39</v>
      </c>
      <c r="I648" t="s">
        <v>52</v>
      </c>
      <c r="J648" t="s">
        <v>867</v>
      </c>
      <c r="K648" s="17">
        <v>86.38</v>
      </c>
      <c r="L648" s="17">
        <v>3</v>
      </c>
      <c r="M648" s="17">
        <v>1.08</v>
      </c>
      <c r="N648" s="17" t="str">
        <f>IF(SalesData[[#This Row],[Profit]]&gt;0,"Profit","Loss")</f>
        <v>Profit</v>
      </c>
    </row>
    <row r="649" spans="1:14" x14ac:dyDescent="0.25">
      <c r="A649" s="1">
        <v>41813</v>
      </c>
      <c r="B649" s="3">
        <f t="shared" si="30"/>
        <v>2014</v>
      </c>
      <c r="C649" s="3">
        <f t="shared" si="31"/>
        <v>6</v>
      </c>
      <c r="D649" t="s">
        <v>868</v>
      </c>
      <c r="E649" t="str">
        <f t="shared" si="32"/>
        <v>Denise Leinenbach20140623</v>
      </c>
      <c r="F649">
        <f>IF(COUNTIF($E$2:E649, E649) = 1, MAX($F$1:F648) + 1, INDEX($F$1:F648, MATCH(E649, $E$1:E648, 0)))</f>
        <v>318</v>
      </c>
      <c r="G649" t="s">
        <v>245</v>
      </c>
      <c r="H649" t="s">
        <v>11</v>
      </c>
      <c r="I649" t="s">
        <v>24</v>
      </c>
      <c r="J649" t="s">
        <v>869</v>
      </c>
      <c r="K649" s="17">
        <v>20.02</v>
      </c>
      <c r="L649" s="17">
        <v>9</v>
      </c>
      <c r="M649" s="17">
        <v>1.75</v>
      </c>
      <c r="N649" s="17" t="str">
        <f>IF(SalesData[[#This Row],[Profit]]&gt;0,"Profit","Loss")</f>
        <v>Profit</v>
      </c>
    </row>
    <row r="650" spans="1:14" x14ac:dyDescent="0.25">
      <c r="A650" s="1">
        <v>41813</v>
      </c>
      <c r="B650" s="3">
        <f t="shared" si="30"/>
        <v>2014</v>
      </c>
      <c r="C650" s="3">
        <f t="shared" si="31"/>
        <v>6</v>
      </c>
      <c r="D650" t="s">
        <v>868</v>
      </c>
      <c r="E650" t="str">
        <f t="shared" si="32"/>
        <v>Denise Leinenbach20140623</v>
      </c>
      <c r="F650">
        <f>IF(COUNTIF($E$2:E650, E650) = 1, MAX($F$1:F649) + 1, INDEX($F$1:F649, MATCH(E650, $E$1:E649, 0)))</f>
        <v>318</v>
      </c>
      <c r="G650" t="s">
        <v>245</v>
      </c>
      <c r="H650" t="s">
        <v>11</v>
      </c>
      <c r="I650" t="s">
        <v>200</v>
      </c>
      <c r="J650" t="s">
        <v>870</v>
      </c>
      <c r="K650" s="17">
        <v>3.1</v>
      </c>
      <c r="L650" s="17">
        <v>1</v>
      </c>
      <c r="M650" s="17">
        <v>0.35</v>
      </c>
      <c r="N650" s="17" t="str">
        <f>IF(SalesData[[#This Row],[Profit]]&gt;0,"Profit","Loss")</f>
        <v>Profit</v>
      </c>
    </row>
    <row r="651" spans="1:14" x14ac:dyDescent="0.25">
      <c r="A651" s="1">
        <v>41814</v>
      </c>
      <c r="B651" s="3">
        <f t="shared" si="30"/>
        <v>2014</v>
      </c>
      <c r="C651" s="3">
        <f t="shared" si="31"/>
        <v>6</v>
      </c>
      <c r="D651" t="s">
        <v>871</v>
      </c>
      <c r="E651" t="str">
        <f t="shared" si="32"/>
        <v>Liz Pelletier20140624</v>
      </c>
      <c r="F651">
        <f>IF(COUNTIF($E$2:E651, E651) = 1, MAX($F$1:F650) + 1, INDEX($F$1:F650, MATCH(E651, $E$1:E650, 0)))</f>
        <v>319</v>
      </c>
      <c r="G651" t="s">
        <v>95</v>
      </c>
      <c r="H651" t="s">
        <v>34</v>
      </c>
      <c r="I651" t="s">
        <v>47</v>
      </c>
      <c r="J651" t="s">
        <v>872</v>
      </c>
      <c r="K651" s="17">
        <v>4.2699999999999996</v>
      </c>
      <c r="L651" s="17">
        <v>2</v>
      </c>
      <c r="M651" s="17">
        <v>0.96</v>
      </c>
      <c r="N651" s="17" t="str">
        <f>IF(SalesData[[#This Row],[Profit]]&gt;0,"Profit","Loss")</f>
        <v>Profit</v>
      </c>
    </row>
    <row r="652" spans="1:14" x14ac:dyDescent="0.25">
      <c r="A652" s="1">
        <v>41815</v>
      </c>
      <c r="B652" s="3">
        <f t="shared" si="30"/>
        <v>2014</v>
      </c>
      <c r="C652" s="3">
        <f t="shared" si="31"/>
        <v>6</v>
      </c>
      <c r="D652" t="s">
        <v>873</v>
      </c>
      <c r="E652" t="str">
        <f t="shared" si="32"/>
        <v>Noel Staavos20140625</v>
      </c>
      <c r="F652">
        <f>IF(COUNTIF($E$2:E652, E652) = 1, MAX($F$1:F651) + 1, INDEX($F$1:F651, MATCH(E652, $E$1:E651, 0)))</f>
        <v>320</v>
      </c>
      <c r="G652" t="s">
        <v>27</v>
      </c>
      <c r="H652" t="s">
        <v>34</v>
      </c>
      <c r="I652" t="s">
        <v>145</v>
      </c>
      <c r="J652" t="s">
        <v>874</v>
      </c>
      <c r="K652" s="17">
        <v>447.84</v>
      </c>
      <c r="L652" s="17">
        <v>5</v>
      </c>
      <c r="M652" s="17">
        <v>11.2</v>
      </c>
      <c r="N652" s="17" t="str">
        <f>IF(SalesData[[#This Row],[Profit]]&gt;0,"Profit","Loss")</f>
        <v>Profit</v>
      </c>
    </row>
    <row r="653" spans="1:14" x14ac:dyDescent="0.25">
      <c r="A653" s="1">
        <v>41815</v>
      </c>
      <c r="B653" s="3">
        <f t="shared" si="30"/>
        <v>2014</v>
      </c>
      <c r="C653" s="3">
        <f t="shared" si="31"/>
        <v>6</v>
      </c>
      <c r="D653" t="s">
        <v>875</v>
      </c>
      <c r="E653" t="str">
        <f t="shared" si="32"/>
        <v>Grace Kelly20140625</v>
      </c>
      <c r="F653">
        <f>IF(COUNTIF($E$2:E653, E653) = 1, MAX($F$1:F652) + 1, INDEX($F$1:F652, MATCH(E653, $E$1:E652, 0)))</f>
        <v>321</v>
      </c>
      <c r="G653" t="s">
        <v>91</v>
      </c>
      <c r="H653" t="s">
        <v>39</v>
      </c>
      <c r="I653" t="s">
        <v>40</v>
      </c>
      <c r="J653" t="s">
        <v>876</v>
      </c>
      <c r="K653" s="17">
        <v>263.95999999999998</v>
      </c>
      <c r="L653" s="17">
        <v>5</v>
      </c>
      <c r="M653" s="17">
        <v>19.8</v>
      </c>
      <c r="N653" s="17" t="str">
        <f>IF(SalesData[[#This Row],[Profit]]&gt;0,"Profit","Loss")</f>
        <v>Profit</v>
      </c>
    </row>
    <row r="654" spans="1:14" x14ac:dyDescent="0.25">
      <c r="A654" s="1">
        <v>41815</v>
      </c>
      <c r="B654" s="3">
        <f t="shared" si="30"/>
        <v>2014</v>
      </c>
      <c r="C654" s="3">
        <f t="shared" si="31"/>
        <v>6</v>
      </c>
      <c r="D654" t="s">
        <v>875</v>
      </c>
      <c r="E654" t="str">
        <f t="shared" si="32"/>
        <v>Grace Kelly20140625</v>
      </c>
      <c r="F654">
        <f>IF(COUNTIF($E$2:E654, E654) = 1, MAX($F$1:F653) + 1, INDEX($F$1:F653, MATCH(E654, $E$1:E653, 0)))</f>
        <v>321</v>
      </c>
      <c r="G654" t="s">
        <v>91</v>
      </c>
      <c r="H654" t="s">
        <v>11</v>
      </c>
      <c r="I654" t="s">
        <v>24</v>
      </c>
      <c r="J654" t="s">
        <v>25</v>
      </c>
      <c r="K654" s="17">
        <v>71.63</v>
      </c>
      <c r="L654" s="17">
        <v>11</v>
      </c>
      <c r="M654" s="17">
        <v>17.91</v>
      </c>
      <c r="N654" s="17" t="str">
        <f>IF(SalesData[[#This Row],[Profit]]&gt;0,"Profit","Loss")</f>
        <v>Profit</v>
      </c>
    </row>
    <row r="655" spans="1:14" x14ac:dyDescent="0.25">
      <c r="A655" s="1">
        <v>41815</v>
      </c>
      <c r="B655" s="3">
        <f t="shared" si="30"/>
        <v>2014</v>
      </c>
      <c r="C655" s="3">
        <f t="shared" si="31"/>
        <v>6</v>
      </c>
      <c r="D655" t="s">
        <v>875</v>
      </c>
      <c r="E655" t="str">
        <f t="shared" si="32"/>
        <v>Grace Kelly20140625</v>
      </c>
      <c r="F655">
        <f>IF(COUNTIF($E$2:E655, E655) = 1, MAX($F$1:F654) + 1, INDEX($F$1:F654, MATCH(E655, $E$1:E654, 0)))</f>
        <v>321</v>
      </c>
      <c r="G655" t="s">
        <v>91</v>
      </c>
      <c r="H655" t="s">
        <v>11</v>
      </c>
      <c r="I655" t="s">
        <v>24</v>
      </c>
      <c r="J655" t="s">
        <v>877</v>
      </c>
      <c r="K655" s="17">
        <v>9.33</v>
      </c>
      <c r="L655" s="17">
        <v>1</v>
      </c>
      <c r="M655" s="17">
        <v>0.82</v>
      </c>
      <c r="N655" s="17" t="str">
        <f>IF(SalesData[[#This Row],[Profit]]&gt;0,"Profit","Loss")</f>
        <v>Profit</v>
      </c>
    </row>
    <row r="656" spans="1:14" x14ac:dyDescent="0.25">
      <c r="A656" s="1">
        <v>41817</v>
      </c>
      <c r="B656" s="3">
        <f t="shared" si="30"/>
        <v>2014</v>
      </c>
      <c r="C656" s="3">
        <f t="shared" si="31"/>
        <v>6</v>
      </c>
      <c r="D656" t="s">
        <v>878</v>
      </c>
      <c r="E656" t="str">
        <f t="shared" si="32"/>
        <v>Liz MacKendrick20140627</v>
      </c>
      <c r="F656">
        <f>IF(COUNTIF($E$2:E656, E656) = 1, MAX($F$1:F655) + 1, INDEX($F$1:F655, MATCH(E656, $E$1:E655, 0)))</f>
        <v>322</v>
      </c>
      <c r="G656" t="s">
        <v>329</v>
      </c>
      <c r="H656" t="s">
        <v>11</v>
      </c>
      <c r="I656" t="s">
        <v>18</v>
      </c>
      <c r="J656" t="s">
        <v>133</v>
      </c>
      <c r="K656" s="17">
        <v>306.2</v>
      </c>
      <c r="L656" s="17">
        <v>5</v>
      </c>
      <c r="M656" s="17">
        <v>0</v>
      </c>
      <c r="N656" s="17" t="str">
        <f>IF(SalesData[[#This Row],[Profit]]&gt;0,"Profit","Loss")</f>
        <v>Loss</v>
      </c>
    </row>
    <row r="657" spans="1:14" x14ac:dyDescent="0.25">
      <c r="A657" s="1">
        <v>41817</v>
      </c>
      <c r="B657" s="3">
        <f t="shared" si="30"/>
        <v>2014</v>
      </c>
      <c r="C657" s="3">
        <f t="shared" si="31"/>
        <v>6</v>
      </c>
      <c r="D657" t="s">
        <v>878</v>
      </c>
      <c r="E657" t="str">
        <f t="shared" si="32"/>
        <v>Liz MacKendrick20140627</v>
      </c>
      <c r="F657">
        <f>IF(COUNTIF($E$2:E657, E657) = 1, MAX($F$1:F656) + 1, INDEX($F$1:F656, MATCH(E657, $E$1:E656, 0)))</f>
        <v>322</v>
      </c>
      <c r="G657" t="s">
        <v>329</v>
      </c>
      <c r="H657" t="s">
        <v>34</v>
      </c>
      <c r="I657" t="s">
        <v>145</v>
      </c>
      <c r="J657" t="s">
        <v>473</v>
      </c>
      <c r="K657" s="17">
        <v>85.98</v>
      </c>
      <c r="L657" s="17">
        <v>1</v>
      </c>
      <c r="M657" s="17">
        <v>22.35</v>
      </c>
      <c r="N657" s="17" t="str">
        <f>IF(SalesData[[#This Row],[Profit]]&gt;0,"Profit","Loss")</f>
        <v>Profit</v>
      </c>
    </row>
    <row r="658" spans="1:14" x14ac:dyDescent="0.25">
      <c r="A658" s="1">
        <v>41817</v>
      </c>
      <c r="B658" s="3">
        <f t="shared" si="30"/>
        <v>2014</v>
      </c>
      <c r="C658" s="3">
        <f t="shared" si="31"/>
        <v>6</v>
      </c>
      <c r="D658" t="s">
        <v>878</v>
      </c>
      <c r="E658" t="str">
        <f t="shared" si="32"/>
        <v>Liz MacKendrick20140627</v>
      </c>
      <c r="F658">
        <f>IF(COUNTIF($E$2:E658, E658) = 1, MAX($F$1:F657) + 1, INDEX($F$1:F657, MATCH(E658, $E$1:E657, 0)))</f>
        <v>322</v>
      </c>
      <c r="G658" t="s">
        <v>329</v>
      </c>
      <c r="H658" t="s">
        <v>39</v>
      </c>
      <c r="I658" t="s">
        <v>52</v>
      </c>
      <c r="J658" t="s">
        <v>636</v>
      </c>
      <c r="K658" s="17">
        <v>223.96</v>
      </c>
      <c r="L658" s="17">
        <v>4</v>
      </c>
      <c r="M658" s="17">
        <v>53.75</v>
      </c>
      <c r="N658" s="17" t="str">
        <f>IF(SalesData[[#This Row],[Profit]]&gt;0,"Profit","Loss")</f>
        <v>Profit</v>
      </c>
    </row>
    <row r="659" spans="1:14" x14ac:dyDescent="0.25">
      <c r="A659" s="1">
        <v>41818</v>
      </c>
      <c r="B659" s="3">
        <f t="shared" si="30"/>
        <v>2014</v>
      </c>
      <c r="C659" s="3">
        <f t="shared" si="31"/>
        <v>6</v>
      </c>
      <c r="D659" t="s">
        <v>879</v>
      </c>
      <c r="E659" t="str">
        <f t="shared" si="32"/>
        <v>Cynthia Arntzen20140628</v>
      </c>
      <c r="F659">
        <f>IF(COUNTIF($E$2:E659, E659) = 1, MAX($F$1:F658) + 1, INDEX($F$1:F658, MATCH(E659, $E$1:E658, 0)))</f>
        <v>323</v>
      </c>
      <c r="G659" t="s">
        <v>23</v>
      </c>
      <c r="H659" t="s">
        <v>11</v>
      </c>
      <c r="I659" t="s">
        <v>12</v>
      </c>
      <c r="J659" t="s">
        <v>880</v>
      </c>
      <c r="K659" s="17">
        <v>41.47</v>
      </c>
      <c r="L659" s="17">
        <v>8</v>
      </c>
      <c r="M659" s="17">
        <v>14.52</v>
      </c>
      <c r="N659" s="17" t="str">
        <f>IF(SalesData[[#This Row],[Profit]]&gt;0,"Profit","Loss")</f>
        <v>Profit</v>
      </c>
    </row>
    <row r="660" spans="1:14" x14ac:dyDescent="0.25">
      <c r="A660" s="1">
        <v>41818</v>
      </c>
      <c r="B660" s="3">
        <f t="shared" si="30"/>
        <v>2014</v>
      </c>
      <c r="C660" s="3">
        <f t="shared" si="31"/>
        <v>6</v>
      </c>
      <c r="D660" t="s">
        <v>879</v>
      </c>
      <c r="E660" t="str">
        <f t="shared" si="32"/>
        <v>Cynthia Arntzen20140628</v>
      </c>
      <c r="F660">
        <f>IF(COUNTIF($E$2:E660, E660) = 1, MAX($F$1:F659) + 1, INDEX($F$1:F659, MATCH(E660, $E$1:E659, 0)))</f>
        <v>323</v>
      </c>
      <c r="G660" t="s">
        <v>23</v>
      </c>
      <c r="H660" t="s">
        <v>11</v>
      </c>
      <c r="I660" t="s">
        <v>20</v>
      </c>
      <c r="J660" t="s">
        <v>881</v>
      </c>
      <c r="K660" s="17">
        <v>3.17</v>
      </c>
      <c r="L660" s="17">
        <v>3</v>
      </c>
      <c r="M660" s="17">
        <v>-2.4300000000000002</v>
      </c>
      <c r="N660" s="17" t="str">
        <f>IF(SalesData[[#This Row],[Profit]]&gt;0,"Profit","Loss")</f>
        <v>Loss</v>
      </c>
    </row>
    <row r="661" spans="1:14" x14ac:dyDescent="0.25">
      <c r="A661" s="1">
        <v>41818</v>
      </c>
      <c r="B661" s="3">
        <f t="shared" si="30"/>
        <v>2014</v>
      </c>
      <c r="C661" s="3">
        <f t="shared" si="31"/>
        <v>6</v>
      </c>
      <c r="D661" t="s">
        <v>879</v>
      </c>
      <c r="E661" t="str">
        <f t="shared" si="32"/>
        <v>Cynthia Arntzen20140628</v>
      </c>
      <c r="F661">
        <f>IF(COUNTIF($E$2:E661, E661) = 1, MAX($F$1:F660) + 1, INDEX($F$1:F660, MATCH(E661, $E$1:E660, 0)))</f>
        <v>323</v>
      </c>
      <c r="G661" t="s">
        <v>23</v>
      </c>
      <c r="H661" t="s">
        <v>34</v>
      </c>
      <c r="I661" t="s">
        <v>35</v>
      </c>
      <c r="J661" t="s">
        <v>594</v>
      </c>
      <c r="K661" s="17">
        <v>1228.47</v>
      </c>
      <c r="L661" s="17">
        <v>5</v>
      </c>
      <c r="M661" s="17">
        <v>0</v>
      </c>
      <c r="N661" s="17" t="str">
        <f>IF(SalesData[[#This Row],[Profit]]&gt;0,"Profit","Loss")</f>
        <v>Loss</v>
      </c>
    </row>
    <row r="662" spans="1:14" x14ac:dyDescent="0.25">
      <c r="A662" s="1">
        <v>41818</v>
      </c>
      <c r="B662" s="3">
        <f t="shared" si="30"/>
        <v>2014</v>
      </c>
      <c r="C662" s="3">
        <f t="shared" si="31"/>
        <v>6</v>
      </c>
      <c r="D662" t="s">
        <v>879</v>
      </c>
      <c r="E662" t="str">
        <f t="shared" si="32"/>
        <v>Cynthia Arntzen20140628</v>
      </c>
      <c r="F662">
        <f>IF(COUNTIF($E$2:E662, E662) = 1, MAX($F$1:F661) + 1, INDEX($F$1:F661, MATCH(E662, $E$1:E661, 0)))</f>
        <v>323</v>
      </c>
      <c r="G662" t="s">
        <v>23</v>
      </c>
      <c r="H662" t="s">
        <v>11</v>
      </c>
      <c r="I662" t="s">
        <v>20</v>
      </c>
      <c r="J662" t="s">
        <v>168</v>
      </c>
      <c r="K662" s="17">
        <v>31.09</v>
      </c>
      <c r="L662" s="17">
        <v>3</v>
      </c>
      <c r="M662" s="17">
        <v>-22.8</v>
      </c>
      <c r="N662" s="17" t="str">
        <f>IF(SalesData[[#This Row],[Profit]]&gt;0,"Profit","Loss")</f>
        <v>Loss</v>
      </c>
    </row>
    <row r="663" spans="1:14" x14ac:dyDescent="0.25">
      <c r="A663" s="1">
        <v>41818</v>
      </c>
      <c r="B663" s="3">
        <f t="shared" si="30"/>
        <v>2014</v>
      </c>
      <c r="C663" s="3">
        <f t="shared" si="31"/>
        <v>6</v>
      </c>
      <c r="D663" t="s">
        <v>879</v>
      </c>
      <c r="E663" t="str">
        <f t="shared" si="32"/>
        <v>Cynthia Arntzen20140628</v>
      </c>
      <c r="F663">
        <f>IF(COUNTIF($E$2:E663, E663) = 1, MAX($F$1:F662) + 1, INDEX($F$1:F662, MATCH(E663, $E$1:E662, 0)))</f>
        <v>323</v>
      </c>
      <c r="G663" t="s">
        <v>23</v>
      </c>
      <c r="H663" t="s">
        <v>11</v>
      </c>
      <c r="I663" t="s">
        <v>12</v>
      </c>
      <c r="J663" t="s">
        <v>882</v>
      </c>
      <c r="K663" s="17">
        <v>335.52</v>
      </c>
      <c r="L663" s="17">
        <v>4</v>
      </c>
      <c r="M663" s="17">
        <v>117.43</v>
      </c>
      <c r="N663" s="17" t="str">
        <f>IF(SalesData[[#This Row],[Profit]]&gt;0,"Profit","Loss")</f>
        <v>Profit</v>
      </c>
    </row>
    <row r="664" spans="1:14" x14ac:dyDescent="0.25">
      <c r="A664" s="1">
        <v>41818</v>
      </c>
      <c r="B664" s="3">
        <f t="shared" si="30"/>
        <v>2014</v>
      </c>
      <c r="C664" s="3">
        <f t="shared" si="31"/>
        <v>6</v>
      </c>
      <c r="D664" t="s">
        <v>883</v>
      </c>
      <c r="E664" t="str">
        <f t="shared" si="32"/>
        <v>Rob Williams20140628</v>
      </c>
      <c r="F664">
        <f>IF(COUNTIF($E$2:E664, E664) = 1, MAX($F$1:F663) + 1, INDEX($F$1:F663, MATCH(E664, $E$1:E663, 0)))</f>
        <v>324</v>
      </c>
      <c r="G664" t="s">
        <v>110</v>
      </c>
      <c r="H664" t="s">
        <v>11</v>
      </c>
      <c r="I664" t="s">
        <v>43</v>
      </c>
      <c r="J664" t="s">
        <v>160</v>
      </c>
      <c r="K664" s="17">
        <v>6.08</v>
      </c>
      <c r="L664" s="17">
        <v>1</v>
      </c>
      <c r="M664" s="17">
        <v>3.04</v>
      </c>
      <c r="N664" s="17" t="str">
        <f>IF(SalesData[[#This Row],[Profit]]&gt;0,"Profit","Loss")</f>
        <v>Profit</v>
      </c>
    </row>
    <row r="665" spans="1:14" x14ac:dyDescent="0.25">
      <c r="A665" s="1">
        <v>41819</v>
      </c>
      <c r="B665" s="3">
        <f t="shared" si="30"/>
        <v>2014</v>
      </c>
      <c r="C665" s="3">
        <f t="shared" si="31"/>
        <v>6</v>
      </c>
      <c r="D665" t="s">
        <v>884</v>
      </c>
      <c r="E665" t="str">
        <f t="shared" si="32"/>
        <v>Dan Lawera20140629</v>
      </c>
      <c r="F665">
        <f>IF(COUNTIF($E$2:E665, E665) = 1, MAX($F$1:F664) + 1, INDEX($F$1:F664, MATCH(E665, $E$1:E664, 0)))</f>
        <v>325</v>
      </c>
      <c r="G665" t="s">
        <v>78</v>
      </c>
      <c r="H665" t="s">
        <v>11</v>
      </c>
      <c r="I665" t="s">
        <v>24</v>
      </c>
      <c r="J665" t="s">
        <v>885</v>
      </c>
      <c r="K665" s="17">
        <v>32.76</v>
      </c>
      <c r="L665" s="17">
        <v>7</v>
      </c>
      <c r="M665" s="17">
        <v>3.69</v>
      </c>
      <c r="N665" s="17" t="str">
        <f>IF(SalesData[[#This Row],[Profit]]&gt;0,"Profit","Loss")</f>
        <v>Profit</v>
      </c>
    </row>
    <row r="666" spans="1:14" x14ac:dyDescent="0.25">
      <c r="A666" s="1">
        <v>41819</v>
      </c>
      <c r="B666" s="3">
        <f t="shared" si="30"/>
        <v>2014</v>
      </c>
      <c r="C666" s="3">
        <f t="shared" si="31"/>
        <v>6</v>
      </c>
      <c r="D666" t="s">
        <v>749</v>
      </c>
      <c r="E666" t="str">
        <f t="shared" si="32"/>
        <v>Jim Karlsson20140629</v>
      </c>
      <c r="F666">
        <f>IF(COUNTIF($E$2:E666, E666) = 1, MAX($F$1:F665) + 1, INDEX($F$1:F665, MATCH(E666, $E$1:E665, 0)))</f>
        <v>326</v>
      </c>
      <c r="G666" t="s">
        <v>149</v>
      </c>
      <c r="H666" t="s">
        <v>11</v>
      </c>
      <c r="I666" t="s">
        <v>20</v>
      </c>
      <c r="J666" t="s">
        <v>886</v>
      </c>
      <c r="K666" s="17">
        <v>13.92</v>
      </c>
      <c r="L666" s="17">
        <v>3</v>
      </c>
      <c r="M666" s="17">
        <v>4.87</v>
      </c>
      <c r="N666" s="17" t="str">
        <f>IF(SalesData[[#This Row],[Profit]]&gt;0,"Profit","Loss")</f>
        <v>Profit</v>
      </c>
    </row>
    <row r="667" spans="1:14" x14ac:dyDescent="0.25">
      <c r="A667" s="1">
        <v>41820</v>
      </c>
      <c r="B667" s="3">
        <f t="shared" si="30"/>
        <v>2014</v>
      </c>
      <c r="C667" s="3">
        <f t="shared" si="31"/>
        <v>6</v>
      </c>
      <c r="D667" t="s">
        <v>887</v>
      </c>
      <c r="E667" t="str">
        <f t="shared" si="32"/>
        <v>Helen Abelman20140630</v>
      </c>
      <c r="F667">
        <f>IF(COUNTIF($E$2:E667, E667) = 1, MAX($F$1:F666) + 1, INDEX($F$1:F666, MATCH(E667, $E$1:E666, 0)))</f>
        <v>327</v>
      </c>
      <c r="G667" t="s">
        <v>149</v>
      </c>
      <c r="H667" t="s">
        <v>11</v>
      </c>
      <c r="I667" t="s">
        <v>20</v>
      </c>
      <c r="J667" t="s">
        <v>888</v>
      </c>
      <c r="K667" s="17">
        <v>334.77</v>
      </c>
      <c r="L667" s="17">
        <v>7</v>
      </c>
      <c r="M667" s="17">
        <v>108.8</v>
      </c>
      <c r="N667" s="17" t="str">
        <f>IF(SalesData[[#This Row],[Profit]]&gt;0,"Profit","Loss")</f>
        <v>Profit</v>
      </c>
    </row>
    <row r="668" spans="1:14" x14ac:dyDescent="0.25">
      <c r="A668" s="1">
        <v>41820</v>
      </c>
      <c r="B668" s="3">
        <f t="shared" si="30"/>
        <v>2014</v>
      </c>
      <c r="C668" s="3">
        <f t="shared" si="31"/>
        <v>6</v>
      </c>
      <c r="D668" t="s">
        <v>889</v>
      </c>
      <c r="E668" t="str">
        <f t="shared" si="32"/>
        <v>Russell Applegate20140630</v>
      </c>
      <c r="F668">
        <f>IF(COUNTIF($E$2:E668, E668) = 1, MAX($F$1:F667) + 1, INDEX($F$1:F667, MATCH(E668, $E$1:E667, 0)))</f>
        <v>328</v>
      </c>
      <c r="G668" t="s">
        <v>15</v>
      </c>
      <c r="H668" t="s">
        <v>11</v>
      </c>
      <c r="I668" t="s">
        <v>24</v>
      </c>
      <c r="J668" t="s">
        <v>890</v>
      </c>
      <c r="K668" s="17">
        <v>5.25</v>
      </c>
      <c r="L668" s="17">
        <v>4</v>
      </c>
      <c r="M668" s="17">
        <v>1.64</v>
      </c>
      <c r="N668" s="17" t="str">
        <f>IF(SalesData[[#This Row],[Profit]]&gt;0,"Profit","Loss")</f>
        <v>Profit</v>
      </c>
    </row>
    <row r="669" spans="1:14" x14ac:dyDescent="0.25">
      <c r="A669" s="1">
        <v>41820</v>
      </c>
      <c r="B669" s="3">
        <f t="shared" si="30"/>
        <v>2014</v>
      </c>
      <c r="C669" s="3">
        <f t="shared" si="31"/>
        <v>6</v>
      </c>
      <c r="D669" t="s">
        <v>891</v>
      </c>
      <c r="E669" t="str">
        <f t="shared" si="32"/>
        <v>Anthony Rawles20140630</v>
      </c>
      <c r="F669">
        <f>IF(COUNTIF($E$2:E669, E669) = 1, MAX($F$1:F668) + 1, INDEX($F$1:F668, MATCH(E669, $E$1:E668, 0)))</f>
        <v>329</v>
      </c>
      <c r="G669" t="s">
        <v>27</v>
      </c>
      <c r="H669" t="s">
        <v>11</v>
      </c>
      <c r="I669" t="s">
        <v>24</v>
      </c>
      <c r="J669" t="s">
        <v>258</v>
      </c>
      <c r="K669" s="17">
        <v>32.4</v>
      </c>
      <c r="L669" s="17">
        <v>5</v>
      </c>
      <c r="M669" s="17">
        <v>10.37</v>
      </c>
      <c r="N669" s="17" t="str">
        <f>IF(SalesData[[#This Row],[Profit]]&gt;0,"Profit","Loss")</f>
        <v>Profit</v>
      </c>
    </row>
    <row r="670" spans="1:14" x14ac:dyDescent="0.25">
      <c r="A670" s="1">
        <v>41820</v>
      </c>
      <c r="B670" s="3">
        <f t="shared" si="30"/>
        <v>2014</v>
      </c>
      <c r="C670" s="3">
        <f t="shared" si="31"/>
        <v>6</v>
      </c>
      <c r="D670" t="s">
        <v>892</v>
      </c>
      <c r="E670" t="str">
        <f t="shared" si="32"/>
        <v>Michael Stewart20140630</v>
      </c>
      <c r="F670">
        <f>IF(COUNTIF($E$2:E670, E670) = 1, MAX($F$1:F669) + 1, INDEX($F$1:F669, MATCH(E670, $E$1:E669, 0)))</f>
        <v>330</v>
      </c>
      <c r="G670" t="s">
        <v>10</v>
      </c>
      <c r="H670" t="s">
        <v>11</v>
      </c>
      <c r="I670" t="s">
        <v>12</v>
      </c>
      <c r="J670" t="s">
        <v>28</v>
      </c>
      <c r="K670" s="17">
        <v>25.92</v>
      </c>
      <c r="L670" s="17">
        <v>5</v>
      </c>
      <c r="M670" s="17">
        <v>9.07</v>
      </c>
      <c r="N670" s="17" t="str">
        <f>IF(SalesData[[#This Row],[Profit]]&gt;0,"Profit","Loss")</f>
        <v>Profit</v>
      </c>
    </row>
    <row r="671" spans="1:14" x14ac:dyDescent="0.25">
      <c r="A671" s="1">
        <v>41820</v>
      </c>
      <c r="B671" s="3">
        <f t="shared" si="30"/>
        <v>2014</v>
      </c>
      <c r="C671" s="3">
        <f t="shared" si="31"/>
        <v>6</v>
      </c>
      <c r="D671" t="s">
        <v>892</v>
      </c>
      <c r="E671" t="str">
        <f t="shared" si="32"/>
        <v>Michael Stewart20140630</v>
      </c>
      <c r="F671">
        <f>IF(COUNTIF($E$2:E671, E671) = 1, MAX($F$1:F670) + 1, INDEX($F$1:F670, MATCH(E671, $E$1:E670, 0)))</f>
        <v>330</v>
      </c>
      <c r="G671" t="s">
        <v>10</v>
      </c>
      <c r="H671" t="s">
        <v>11</v>
      </c>
      <c r="I671" t="s">
        <v>43</v>
      </c>
      <c r="J671" t="s">
        <v>160</v>
      </c>
      <c r="K671" s="17">
        <v>21.31</v>
      </c>
      <c r="L671" s="17">
        <v>6</v>
      </c>
      <c r="M671" s="17">
        <v>7.19</v>
      </c>
      <c r="N671" s="17" t="str">
        <f>IF(SalesData[[#This Row],[Profit]]&gt;0,"Profit","Loss")</f>
        <v>Profit</v>
      </c>
    </row>
    <row r="672" spans="1:14" x14ac:dyDescent="0.25">
      <c r="A672" s="1">
        <v>41820</v>
      </c>
      <c r="B672" s="3">
        <f t="shared" si="30"/>
        <v>2014</v>
      </c>
      <c r="C672" s="3">
        <f t="shared" si="31"/>
        <v>6</v>
      </c>
      <c r="D672" t="s">
        <v>602</v>
      </c>
      <c r="E672" t="str">
        <f t="shared" si="32"/>
        <v>Cari Schnelling20140630</v>
      </c>
      <c r="F672">
        <f>IF(COUNTIF($E$2:E672, E672) = 1, MAX($F$1:F671) + 1, INDEX($F$1:F671, MATCH(E672, $E$1:E671, 0)))</f>
        <v>331</v>
      </c>
      <c r="G672" t="s">
        <v>149</v>
      </c>
      <c r="H672" t="s">
        <v>11</v>
      </c>
      <c r="I672" t="s">
        <v>20</v>
      </c>
      <c r="J672" t="s">
        <v>893</v>
      </c>
      <c r="K672" s="17">
        <v>2.69</v>
      </c>
      <c r="L672" s="17">
        <v>1</v>
      </c>
      <c r="M672" s="17">
        <v>0.84</v>
      </c>
      <c r="N672" s="17" t="str">
        <f>IF(SalesData[[#This Row],[Profit]]&gt;0,"Profit","Loss")</f>
        <v>Profit</v>
      </c>
    </row>
    <row r="673" spans="1:14" x14ac:dyDescent="0.25">
      <c r="A673" s="1">
        <v>41820</v>
      </c>
      <c r="B673" s="3">
        <f t="shared" si="30"/>
        <v>2014</v>
      </c>
      <c r="C673" s="3">
        <f t="shared" si="31"/>
        <v>6</v>
      </c>
      <c r="D673" t="s">
        <v>602</v>
      </c>
      <c r="E673" t="str">
        <f t="shared" si="32"/>
        <v>Cari Schnelling20140630</v>
      </c>
      <c r="F673">
        <f>IF(COUNTIF($E$2:E673, E673) = 1, MAX($F$1:F672) + 1, INDEX($F$1:F672, MATCH(E673, $E$1:E672, 0)))</f>
        <v>331</v>
      </c>
      <c r="G673" t="s">
        <v>149</v>
      </c>
      <c r="H673" t="s">
        <v>11</v>
      </c>
      <c r="I673" t="s">
        <v>24</v>
      </c>
      <c r="J673" t="s">
        <v>894</v>
      </c>
      <c r="K673" s="17">
        <v>6.6</v>
      </c>
      <c r="L673" s="17">
        <v>3</v>
      </c>
      <c r="M673" s="17">
        <v>2.9</v>
      </c>
      <c r="N673" s="17" t="str">
        <f>IF(SalesData[[#This Row],[Profit]]&gt;0,"Profit","Loss")</f>
        <v>Profit</v>
      </c>
    </row>
    <row r="674" spans="1:14" x14ac:dyDescent="0.25">
      <c r="A674" s="1">
        <v>41820</v>
      </c>
      <c r="B674" s="3">
        <f t="shared" si="30"/>
        <v>2014</v>
      </c>
      <c r="C674" s="3">
        <f t="shared" si="31"/>
        <v>6</v>
      </c>
      <c r="D674" t="s">
        <v>895</v>
      </c>
      <c r="E674" t="str">
        <f t="shared" si="32"/>
        <v>Brian DeCherney20140630</v>
      </c>
      <c r="F674">
        <f>IF(COUNTIF($E$2:E674, E674) = 1, MAX($F$1:F673) + 1, INDEX($F$1:F673, MATCH(E674, $E$1:E673, 0)))</f>
        <v>332</v>
      </c>
      <c r="G674" t="s">
        <v>245</v>
      </c>
      <c r="H674" t="s">
        <v>11</v>
      </c>
      <c r="I674" t="s">
        <v>12</v>
      </c>
      <c r="J674" t="s">
        <v>896</v>
      </c>
      <c r="K674" s="17">
        <v>310.69</v>
      </c>
      <c r="L674" s="17">
        <v>7</v>
      </c>
      <c r="M674" s="17">
        <v>108.74</v>
      </c>
      <c r="N674" s="17" t="str">
        <f>IF(SalesData[[#This Row],[Profit]]&gt;0,"Profit","Loss")</f>
        <v>Profit</v>
      </c>
    </row>
    <row r="675" spans="1:14" x14ac:dyDescent="0.25">
      <c r="A675" s="1">
        <v>41821</v>
      </c>
      <c r="B675" s="3">
        <f t="shared" si="30"/>
        <v>2014</v>
      </c>
      <c r="C675" s="3">
        <f t="shared" si="31"/>
        <v>7</v>
      </c>
      <c r="D675" t="s">
        <v>407</v>
      </c>
      <c r="E675" t="str">
        <f t="shared" si="32"/>
        <v>Dorris liebe20140701</v>
      </c>
      <c r="F675">
        <f>IF(COUNTIF($E$2:E675, E675) = 1, MAX($F$1:F674) + 1, INDEX($F$1:F674, MATCH(E675, $E$1:E674, 0)))</f>
        <v>333</v>
      </c>
      <c r="G675" t="s">
        <v>164</v>
      </c>
      <c r="H675" t="s">
        <v>11</v>
      </c>
      <c r="I675" t="s">
        <v>20</v>
      </c>
      <c r="J675" t="s">
        <v>897</v>
      </c>
      <c r="K675" s="17">
        <v>19.920000000000002</v>
      </c>
      <c r="L675" s="17">
        <v>5</v>
      </c>
      <c r="M675" s="17">
        <v>6.97</v>
      </c>
      <c r="N675" s="17" t="str">
        <f>IF(SalesData[[#This Row],[Profit]]&gt;0,"Profit","Loss")</f>
        <v>Profit</v>
      </c>
    </row>
    <row r="676" spans="1:14" x14ac:dyDescent="0.25">
      <c r="A676" s="1">
        <v>41821</v>
      </c>
      <c r="B676" s="3">
        <f t="shared" si="30"/>
        <v>2014</v>
      </c>
      <c r="C676" s="3">
        <f t="shared" si="31"/>
        <v>7</v>
      </c>
      <c r="D676" t="s">
        <v>743</v>
      </c>
      <c r="E676" t="str">
        <f t="shared" si="32"/>
        <v>Laurel Workman20140701</v>
      </c>
      <c r="F676">
        <f>IF(COUNTIF($E$2:E676, E676) = 1, MAX($F$1:F675) + 1, INDEX($F$1:F675, MATCH(E676, $E$1:E675, 0)))</f>
        <v>334</v>
      </c>
      <c r="G676" t="s">
        <v>123</v>
      </c>
      <c r="H676" t="s">
        <v>39</v>
      </c>
      <c r="I676" t="s">
        <v>40</v>
      </c>
      <c r="J676" t="s">
        <v>898</v>
      </c>
      <c r="K676" s="17">
        <v>575.91999999999996</v>
      </c>
      <c r="L676" s="17">
        <v>2</v>
      </c>
      <c r="M676" s="17">
        <v>71.989999999999995</v>
      </c>
      <c r="N676" s="17" t="str">
        <f>IF(SalesData[[#This Row],[Profit]]&gt;0,"Profit","Loss")</f>
        <v>Profit</v>
      </c>
    </row>
    <row r="677" spans="1:14" x14ac:dyDescent="0.25">
      <c r="A677" s="1">
        <v>41821</v>
      </c>
      <c r="B677" s="3">
        <f t="shared" si="30"/>
        <v>2014</v>
      </c>
      <c r="C677" s="3">
        <f t="shared" si="31"/>
        <v>7</v>
      </c>
      <c r="D677" t="s">
        <v>743</v>
      </c>
      <c r="E677" t="str">
        <f t="shared" si="32"/>
        <v>Laurel Workman20140701</v>
      </c>
      <c r="F677">
        <f>IF(COUNTIF($E$2:E677, E677) = 1, MAX($F$1:F676) + 1, INDEX($F$1:F676, MATCH(E677, $E$1:E676, 0)))</f>
        <v>334</v>
      </c>
      <c r="G677" t="s">
        <v>123</v>
      </c>
      <c r="H677" t="s">
        <v>11</v>
      </c>
      <c r="I677" t="s">
        <v>20</v>
      </c>
      <c r="J677" t="s">
        <v>899</v>
      </c>
      <c r="K677" s="17">
        <v>5.18</v>
      </c>
      <c r="L677" s="17">
        <v>6</v>
      </c>
      <c r="M677" s="17">
        <v>-3.63</v>
      </c>
      <c r="N677" s="17" t="str">
        <f>IF(SalesData[[#This Row],[Profit]]&gt;0,"Profit","Loss")</f>
        <v>Loss</v>
      </c>
    </row>
    <row r="678" spans="1:14" x14ac:dyDescent="0.25">
      <c r="A678" s="1">
        <v>41822</v>
      </c>
      <c r="B678" s="3">
        <f t="shared" si="30"/>
        <v>2014</v>
      </c>
      <c r="C678" s="3">
        <f t="shared" si="31"/>
        <v>7</v>
      </c>
      <c r="D678" t="s">
        <v>900</v>
      </c>
      <c r="E678" t="str">
        <f t="shared" si="32"/>
        <v>Eric Hoffmann20140702</v>
      </c>
      <c r="F678">
        <f>IF(COUNTIF($E$2:E678, E678) = 1, MAX($F$1:F677) + 1, INDEX($F$1:F677, MATCH(E678, $E$1:E677, 0)))</f>
        <v>335</v>
      </c>
      <c r="G678" t="s">
        <v>177</v>
      </c>
      <c r="H678" t="s">
        <v>39</v>
      </c>
      <c r="I678" t="s">
        <v>40</v>
      </c>
      <c r="J678" t="s">
        <v>901</v>
      </c>
      <c r="K678" s="17">
        <v>73.98</v>
      </c>
      <c r="L678" s="17">
        <v>2</v>
      </c>
      <c r="M678" s="17">
        <v>19.97</v>
      </c>
      <c r="N678" s="17" t="str">
        <f>IF(SalesData[[#This Row],[Profit]]&gt;0,"Profit","Loss")</f>
        <v>Profit</v>
      </c>
    </row>
    <row r="679" spans="1:14" x14ac:dyDescent="0.25">
      <c r="A679" s="1">
        <v>41822</v>
      </c>
      <c r="B679" s="3">
        <f t="shared" si="30"/>
        <v>2014</v>
      </c>
      <c r="C679" s="3">
        <f t="shared" si="31"/>
        <v>7</v>
      </c>
      <c r="D679" t="s">
        <v>900</v>
      </c>
      <c r="E679" t="str">
        <f t="shared" si="32"/>
        <v>Eric Hoffmann20140702</v>
      </c>
      <c r="F679">
        <f>IF(COUNTIF($E$2:E679, E679) = 1, MAX($F$1:F678) + 1, INDEX($F$1:F678, MATCH(E679, $E$1:E678, 0)))</f>
        <v>335</v>
      </c>
      <c r="G679" t="s">
        <v>177</v>
      </c>
      <c r="H679" t="s">
        <v>11</v>
      </c>
      <c r="I679" t="s">
        <v>24</v>
      </c>
      <c r="J679" t="s">
        <v>645</v>
      </c>
      <c r="K679" s="17">
        <v>5.58</v>
      </c>
      <c r="L679" s="17">
        <v>1</v>
      </c>
      <c r="M679" s="17">
        <v>2.1800000000000002</v>
      </c>
      <c r="N679" s="17" t="str">
        <f>IF(SalesData[[#This Row],[Profit]]&gt;0,"Profit","Loss")</f>
        <v>Profit</v>
      </c>
    </row>
    <row r="680" spans="1:14" x14ac:dyDescent="0.25">
      <c r="A680" s="1">
        <v>41824</v>
      </c>
      <c r="B680" s="3">
        <f t="shared" si="30"/>
        <v>2014</v>
      </c>
      <c r="C680" s="3">
        <f t="shared" si="31"/>
        <v>7</v>
      </c>
      <c r="D680" t="s">
        <v>445</v>
      </c>
      <c r="E680" t="str">
        <f t="shared" si="32"/>
        <v>Katrina Edelman20140704</v>
      </c>
      <c r="F680">
        <f>IF(COUNTIF($E$2:E680, E680) = 1, MAX($F$1:F679) + 1, INDEX($F$1:F679, MATCH(E680, $E$1:E679, 0)))</f>
        <v>336</v>
      </c>
      <c r="G680" t="s">
        <v>278</v>
      </c>
      <c r="H680" t="s">
        <v>11</v>
      </c>
      <c r="I680" t="s">
        <v>12</v>
      </c>
      <c r="J680" t="s">
        <v>482</v>
      </c>
      <c r="K680" s="17">
        <v>177.54</v>
      </c>
      <c r="L680" s="17">
        <v>4</v>
      </c>
      <c r="M680" s="17">
        <v>62.14</v>
      </c>
      <c r="N680" s="17" t="str">
        <f>IF(SalesData[[#This Row],[Profit]]&gt;0,"Profit","Loss")</f>
        <v>Profit</v>
      </c>
    </row>
    <row r="681" spans="1:14" x14ac:dyDescent="0.25">
      <c r="A681" s="1">
        <v>41824</v>
      </c>
      <c r="B681" s="3">
        <f t="shared" si="30"/>
        <v>2014</v>
      </c>
      <c r="C681" s="3">
        <f t="shared" si="31"/>
        <v>7</v>
      </c>
      <c r="D681" t="s">
        <v>445</v>
      </c>
      <c r="E681" t="str">
        <f t="shared" si="32"/>
        <v>Katrina Edelman20140704</v>
      </c>
      <c r="F681">
        <f>IF(COUNTIF($E$2:E681, E681) = 1, MAX($F$1:F680) + 1, INDEX($F$1:F680, MATCH(E681, $E$1:E680, 0)))</f>
        <v>336</v>
      </c>
      <c r="G681" t="s">
        <v>278</v>
      </c>
      <c r="H681" t="s">
        <v>11</v>
      </c>
      <c r="I681" t="s">
        <v>92</v>
      </c>
      <c r="J681" t="s">
        <v>93</v>
      </c>
      <c r="K681" s="17">
        <v>32.43</v>
      </c>
      <c r="L681" s="17">
        <v>2</v>
      </c>
      <c r="M681" s="17">
        <v>3.24</v>
      </c>
      <c r="N681" s="17" t="str">
        <f>IF(SalesData[[#This Row],[Profit]]&gt;0,"Profit","Loss")</f>
        <v>Profit</v>
      </c>
    </row>
    <row r="682" spans="1:14" x14ac:dyDescent="0.25">
      <c r="A682" s="1">
        <v>41824</v>
      </c>
      <c r="B682" s="3">
        <f t="shared" si="30"/>
        <v>2014</v>
      </c>
      <c r="C682" s="3">
        <f t="shared" si="31"/>
        <v>7</v>
      </c>
      <c r="D682" t="s">
        <v>902</v>
      </c>
      <c r="E682" t="str">
        <f t="shared" si="32"/>
        <v>Maxwell Schwartz20140704</v>
      </c>
      <c r="F682">
        <f>IF(COUNTIF($E$2:E682, E682) = 1, MAX($F$1:F681) + 1, INDEX($F$1:F681, MATCH(E682, $E$1:E681, 0)))</f>
        <v>337</v>
      </c>
      <c r="G682" t="s">
        <v>55</v>
      </c>
      <c r="H682" t="s">
        <v>11</v>
      </c>
      <c r="I682" t="s">
        <v>12</v>
      </c>
      <c r="J682" t="s">
        <v>903</v>
      </c>
      <c r="K682" s="17">
        <v>21.84</v>
      </c>
      <c r="L682" s="17">
        <v>3</v>
      </c>
      <c r="M682" s="17">
        <v>10.92</v>
      </c>
      <c r="N682" s="17" t="str">
        <f>IF(SalesData[[#This Row],[Profit]]&gt;0,"Profit","Loss")</f>
        <v>Profit</v>
      </c>
    </row>
    <row r="683" spans="1:14" x14ac:dyDescent="0.25">
      <c r="A683" s="1">
        <v>41824</v>
      </c>
      <c r="B683" s="3">
        <f t="shared" si="30"/>
        <v>2014</v>
      </c>
      <c r="C683" s="3">
        <f t="shared" si="31"/>
        <v>7</v>
      </c>
      <c r="D683" t="s">
        <v>902</v>
      </c>
      <c r="E683" t="str">
        <f t="shared" si="32"/>
        <v>Maxwell Schwartz20140704</v>
      </c>
      <c r="F683">
        <f>IF(COUNTIF($E$2:E683, E683) = 1, MAX($F$1:F682) + 1, INDEX($F$1:F682, MATCH(E683, $E$1:E682, 0)))</f>
        <v>337</v>
      </c>
      <c r="G683" t="s">
        <v>55</v>
      </c>
      <c r="H683" t="s">
        <v>11</v>
      </c>
      <c r="I683" t="s">
        <v>20</v>
      </c>
      <c r="J683" t="s">
        <v>436</v>
      </c>
      <c r="K683" s="17">
        <v>15.6</v>
      </c>
      <c r="L683" s="17">
        <v>5</v>
      </c>
      <c r="M683" s="17">
        <v>7.64</v>
      </c>
      <c r="N683" s="17" t="str">
        <f>IF(SalesData[[#This Row],[Profit]]&gt;0,"Profit","Loss")</f>
        <v>Profit</v>
      </c>
    </row>
    <row r="684" spans="1:14" x14ac:dyDescent="0.25">
      <c r="A684" s="1">
        <v>41825</v>
      </c>
      <c r="B684" s="3">
        <f t="shared" si="30"/>
        <v>2014</v>
      </c>
      <c r="C684" s="3">
        <f t="shared" si="31"/>
        <v>7</v>
      </c>
      <c r="D684" t="s">
        <v>904</v>
      </c>
      <c r="E684" t="str">
        <f t="shared" si="32"/>
        <v>Michael Chen20140705</v>
      </c>
      <c r="F684">
        <f>IF(COUNTIF($E$2:E684, E684) = 1, MAX($F$1:F683) + 1, INDEX($F$1:F683, MATCH(E684, $E$1:E683, 0)))</f>
        <v>338</v>
      </c>
      <c r="G684" t="s">
        <v>329</v>
      </c>
      <c r="H684" t="s">
        <v>39</v>
      </c>
      <c r="I684" t="s">
        <v>52</v>
      </c>
      <c r="J684" t="s">
        <v>905</v>
      </c>
      <c r="K684" s="17">
        <v>479.97</v>
      </c>
      <c r="L684" s="17">
        <v>3</v>
      </c>
      <c r="M684" s="17">
        <v>163.19</v>
      </c>
      <c r="N684" s="17" t="str">
        <f>IF(SalesData[[#This Row],[Profit]]&gt;0,"Profit","Loss")</f>
        <v>Profit</v>
      </c>
    </row>
    <row r="685" spans="1:14" x14ac:dyDescent="0.25">
      <c r="A685" s="1">
        <v>41825</v>
      </c>
      <c r="B685" s="3">
        <f t="shared" si="30"/>
        <v>2014</v>
      </c>
      <c r="C685" s="3">
        <f t="shared" si="31"/>
        <v>7</v>
      </c>
      <c r="D685" t="s">
        <v>904</v>
      </c>
      <c r="E685" t="str">
        <f t="shared" si="32"/>
        <v>Michael Chen20140705</v>
      </c>
      <c r="F685">
        <f>IF(COUNTIF($E$2:E685, E685) = 1, MAX($F$1:F684) + 1, INDEX($F$1:F684, MATCH(E685, $E$1:E684, 0)))</f>
        <v>338</v>
      </c>
      <c r="G685" t="s">
        <v>329</v>
      </c>
      <c r="H685" t="s">
        <v>11</v>
      </c>
      <c r="I685" t="s">
        <v>16</v>
      </c>
      <c r="J685" t="s">
        <v>906</v>
      </c>
      <c r="K685" s="17">
        <v>14.62</v>
      </c>
      <c r="L685" s="17">
        <v>2</v>
      </c>
      <c r="M685" s="17">
        <v>6.87</v>
      </c>
      <c r="N685" s="17" t="str">
        <f>IF(SalesData[[#This Row],[Profit]]&gt;0,"Profit","Loss")</f>
        <v>Profit</v>
      </c>
    </row>
    <row r="686" spans="1:14" x14ac:dyDescent="0.25">
      <c r="A686" s="1">
        <v>41825</v>
      </c>
      <c r="B686" s="3">
        <f t="shared" si="30"/>
        <v>2014</v>
      </c>
      <c r="C686" s="3">
        <f t="shared" si="31"/>
        <v>7</v>
      </c>
      <c r="D686" t="s">
        <v>904</v>
      </c>
      <c r="E686" t="str">
        <f t="shared" si="32"/>
        <v>Michael Chen20140705</v>
      </c>
      <c r="F686">
        <f>IF(COUNTIF($E$2:E686, E686) = 1, MAX($F$1:F685) + 1, INDEX($F$1:F685, MATCH(E686, $E$1:E685, 0)))</f>
        <v>338</v>
      </c>
      <c r="G686" t="s">
        <v>329</v>
      </c>
      <c r="H686" t="s">
        <v>11</v>
      </c>
      <c r="I686" t="s">
        <v>12</v>
      </c>
      <c r="J686" t="s">
        <v>880</v>
      </c>
      <c r="K686" s="17">
        <v>19.440000000000001</v>
      </c>
      <c r="L686" s="17">
        <v>3</v>
      </c>
      <c r="M686" s="17">
        <v>9.33</v>
      </c>
      <c r="N686" s="17" t="str">
        <f>IF(SalesData[[#This Row],[Profit]]&gt;0,"Profit","Loss")</f>
        <v>Profit</v>
      </c>
    </row>
    <row r="687" spans="1:14" x14ac:dyDescent="0.25">
      <c r="A687" s="1">
        <v>41825</v>
      </c>
      <c r="B687" s="3">
        <f t="shared" si="30"/>
        <v>2014</v>
      </c>
      <c r="C687" s="3">
        <f t="shared" si="31"/>
        <v>7</v>
      </c>
      <c r="D687" t="s">
        <v>907</v>
      </c>
      <c r="E687" t="str">
        <f t="shared" si="32"/>
        <v>Dan Campbell20140705</v>
      </c>
      <c r="F687">
        <f>IF(COUNTIF($E$2:E687, E687) = 1, MAX($F$1:F686) + 1, INDEX($F$1:F686, MATCH(E687, $E$1:E686, 0)))</f>
        <v>339</v>
      </c>
      <c r="G687" t="s">
        <v>10</v>
      </c>
      <c r="H687" t="s">
        <v>11</v>
      </c>
      <c r="I687" t="s">
        <v>18</v>
      </c>
      <c r="J687" t="s">
        <v>908</v>
      </c>
      <c r="K687" s="17">
        <v>220.78</v>
      </c>
      <c r="L687" s="17">
        <v>3</v>
      </c>
      <c r="M687" s="17">
        <v>-44.16</v>
      </c>
      <c r="N687" s="17" t="str">
        <f>IF(SalesData[[#This Row],[Profit]]&gt;0,"Profit","Loss")</f>
        <v>Loss</v>
      </c>
    </row>
    <row r="688" spans="1:14" x14ac:dyDescent="0.25">
      <c r="A688" s="1">
        <v>41825</v>
      </c>
      <c r="B688" s="3">
        <f t="shared" si="30"/>
        <v>2014</v>
      </c>
      <c r="C688" s="3">
        <f t="shared" si="31"/>
        <v>7</v>
      </c>
      <c r="D688" t="s">
        <v>907</v>
      </c>
      <c r="E688" t="str">
        <f t="shared" si="32"/>
        <v>Dan Campbell20140705</v>
      </c>
      <c r="F688">
        <f>IF(COUNTIF($E$2:E688, E688) = 1, MAX($F$1:F687) + 1, INDEX($F$1:F687, MATCH(E688, $E$1:E687, 0)))</f>
        <v>339</v>
      </c>
      <c r="G688" t="s">
        <v>10</v>
      </c>
      <c r="H688" t="s">
        <v>11</v>
      </c>
      <c r="I688" t="s">
        <v>18</v>
      </c>
      <c r="J688" t="s">
        <v>909</v>
      </c>
      <c r="K688" s="17">
        <v>281.42</v>
      </c>
      <c r="L688" s="17">
        <v>11</v>
      </c>
      <c r="M688" s="17">
        <v>-35.18</v>
      </c>
      <c r="N688" s="17" t="str">
        <f>IF(SalesData[[#This Row],[Profit]]&gt;0,"Profit","Loss")</f>
        <v>Loss</v>
      </c>
    </row>
    <row r="689" spans="1:14" x14ac:dyDescent="0.25">
      <c r="A689" s="1">
        <v>41825</v>
      </c>
      <c r="B689" s="3">
        <f t="shared" si="30"/>
        <v>2014</v>
      </c>
      <c r="C689" s="3">
        <f t="shared" si="31"/>
        <v>7</v>
      </c>
      <c r="D689" t="s">
        <v>910</v>
      </c>
      <c r="E689" t="str">
        <f t="shared" si="32"/>
        <v>Dennis Pardue20140705</v>
      </c>
      <c r="F689">
        <f>IF(COUNTIF($E$2:E689, E689) = 1, MAX($F$1:F688) + 1, INDEX($F$1:F688, MATCH(E689, $E$1:E688, 0)))</f>
        <v>340</v>
      </c>
      <c r="G689" t="s">
        <v>27</v>
      </c>
      <c r="H689" t="s">
        <v>11</v>
      </c>
      <c r="I689" t="s">
        <v>20</v>
      </c>
      <c r="J689" t="s">
        <v>911</v>
      </c>
      <c r="K689" s="17">
        <v>180.96</v>
      </c>
      <c r="L689" s="17">
        <v>6</v>
      </c>
      <c r="M689" s="17">
        <v>67.86</v>
      </c>
      <c r="N689" s="17" t="str">
        <f>IF(SalesData[[#This Row],[Profit]]&gt;0,"Profit","Loss")</f>
        <v>Profit</v>
      </c>
    </row>
    <row r="690" spans="1:14" x14ac:dyDescent="0.25">
      <c r="A690" s="1">
        <v>41825</v>
      </c>
      <c r="B690" s="3">
        <f t="shared" si="30"/>
        <v>2014</v>
      </c>
      <c r="C690" s="3">
        <f t="shared" si="31"/>
        <v>7</v>
      </c>
      <c r="D690" t="s">
        <v>90</v>
      </c>
      <c r="E690" t="str">
        <f t="shared" si="32"/>
        <v>David Wiener20140705</v>
      </c>
      <c r="F690">
        <f>IF(COUNTIF($E$2:E690, E690) = 1, MAX($F$1:F689) + 1, INDEX($F$1:F689, MATCH(E690, $E$1:E689, 0)))</f>
        <v>341</v>
      </c>
      <c r="G690" t="s">
        <v>120</v>
      </c>
      <c r="H690" t="s">
        <v>11</v>
      </c>
      <c r="I690" t="s">
        <v>24</v>
      </c>
      <c r="J690" t="s">
        <v>798</v>
      </c>
      <c r="K690" s="17">
        <v>4.37</v>
      </c>
      <c r="L690" s="17">
        <v>3</v>
      </c>
      <c r="M690" s="17">
        <v>0.38</v>
      </c>
      <c r="N690" s="17" t="str">
        <f>IF(SalesData[[#This Row],[Profit]]&gt;0,"Profit","Loss")</f>
        <v>Profit</v>
      </c>
    </row>
    <row r="691" spans="1:14" x14ac:dyDescent="0.25">
      <c r="A691" s="1">
        <v>41825</v>
      </c>
      <c r="B691" s="3">
        <f t="shared" si="30"/>
        <v>2014</v>
      </c>
      <c r="C691" s="3">
        <f t="shared" si="31"/>
        <v>7</v>
      </c>
      <c r="D691" t="s">
        <v>912</v>
      </c>
      <c r="E691" t="str">
        <f t="shared" si="32"/>
        <v>Don Miller20140705</v>
      </c>
      <c r="F691">
        <f>IF(COUNTIF($E$2:E691, E691) = 1, MAX($F$1:F690) + 1, INDEX($F$1:F690, MATCH(E691, $E$1:E690, 0)))</f>
        <v>342</v>
      </c>
      <c r="G691" t="s">
        <v>123</v>
      </c>
      <c r="H691" t="s">
        <v>34</v>
      </c>
      <c r="I691" t="s">
        <v>47</v>
      </c>
      <c r="J691" t="s">
        <v>913</v>
      </c>
      <c r="K691" s="17">
        <v>19.52</v>
      </c>
      <c r="L691" s="17">
        <v>2</v>
      </c>
      <c r="M691" s="17">
        <v>5.37</v>
      </c>
      <c r="N691" s="17" t="str">
        <f>IF(SalesData[[#This Row],[Profit]]&gt;0,"Profit","Loss")</f>
        <v>Profit</v>
      </c>
    </row>
    <row r="692" spans="1:14" x14ac:dyDescent="0.25">
      <c r="A692" s="1">
        <v>41825</v>
      </c>
      <c r="B692" s="3">
        <f t="shared" si="30"/>
        <v>2014</v>
      </c>
      <c r="C692" s="3">
        <f t="shared" si="31"/>
        <v>7</v>
      </c>
      <c r="D692" t="s">
        <v>912</v>
      </c>
      <c r="E692" t="str">
        <f t="shared" si="32"/>
        <v>Don Miller20140705</v>
      </c>
      <c r="F692">
        <f>IF(COUNTIF($E$2:E692, E692) = 1, MAX($F$1:F691) + 1, INDEX($F$1:F691, MATCH(E692, $E$1:E691, 0)))</f>
        <v>342</v>
      </c>
      <c r="G692" t="s">
        <v>123</v>
      </c>
      <c r="H692" t="s">
        <v>11</v>
      </c>
      <c r="I692" t="s">
        <v>20</v>
      </c>
      <c r="J692" t="s">
        <v>914</v>
      </c>
      <c r="K692" s="17">
        <v>9.81</v>
      </c>
      <c r="L692" s="17">
        <v>5</v>
      </c>
      <c r="M692" s="17">
        <v>-6.87</v>
      </c>
      <c r="N692" s="17" t="str">
        <f>IF(SalesData[[#This Row],[Profit]]&gt;0,"Profit","Loss")</f>
        <v>Loss</v>
      </c>
    </row>
    <row r="693" spans="1:14" x14ac:dyDescent="0.25">
      <c r="A693" s="1">
        <v>41825</v>
      </c>
      <c r="B693" s="3">
        <f t="shared" si="30"/>
        <v>2014</v>
      </c>
      <c r="C693" s="3">
        <f t="shared" si="31"/>
        <v>7</v>
      </c>
      <c r="D693" t="s">
        <v>912</v>
      </c>
      <c r="E693" t="str">
        <f t="shared" si="32"/>
        <v>Don Miller20140705</v>
      </c>
      <c r="F693">
        <f>IF(COUNTIF($E$2:E693, E693) = 1, MAX($F$1:F692) + 1, INDEX($F$1:F692, MATCH(E693, $E$1:E692, 0)))</f>
        <v>342</v>
      </c>
      <c r="G693" t="s">
        <v>123</v>
      </c>
      <c r="H693" t="s">
        <v>34</v>
      </c>
      <c r="I693" t="s">
        <v>47</v>
      </c>
      <c r="J693" t="s">
        <v>444</v>
      </c>
      <c r="K693" s="17">
        <v>213.22</v>
      </c>
      <c r="L693" s="17">
        <v>3</v>
      </c>
      <c r="M693" s="17">
        <v>15.99</v>
      </c>
      <c r="N693" s="17" t="str">
        <f>IF(SalesData[[#This Row],[Profit]]&gt;0,"Profit","Loss")</f>
        <v>Profit</v>
      </c>
    </row>
    <row r="694" spans="1:14" x14ac:dyDescent="0.25">
      <c r="A694" s="1">
        <v>41826</v>
      </c>
      <c r="B694" s="3">
        <f t="shared" si="30"/>
        <v>2014</v>
      </c>
      <c r="C694" s="3">
        <f t="shared" si="31"/>
        <v>7</v>
      </c>
      <c r="D694" t="s">
        <v>915</v>
      </c>
      <c r="E694" t="str">
        <f t="shared" si="32"/>
        <v>Emily Phan20140706</v>
      </c>
      <c r="F694">
        <f>IF(COUNTIF($E$2:E694, E694) = 1, MAX($F$1:F693) + 1, INDEX($F$1:F693, MATCH(E694, $E$1:E693, 0)))</f>
        <v>343</v>
      </c>
      <c r="G694" t="s">
        <v>149</v>
      </c>
      <c r="H694" t="s">
        <v>39</v>
      </c>
      <c r="I694" t="s">
        <v>603</v>
      </c>
      <c r="J694" t="s">
        <v>916</v>
      </c>
      <c r="K694" s="17">
        <v>559.99</v>
      </c>
      <c r="L694" s="17">
        <v>1</v>
      </c>
      <c r="M694" s="17">
        <v>175</v>
      </c>
      <c r="N694" s="17" t="str">
        <f>IF(SalesData[[#This Row],[Profit]]&gt;0,"Profit","Loss")</f>
        <v>Profit</v>
      </c>
    </row>
    <row r="695" spans="1:14" x14ac:dyDescent="0.25">
      <c r="A695" s="1">
        <v>41826</v>
      </c>
      <c r="B695" s="3">
        <f t="shared" si="30"/>
        <v>2014</v>
      </c>
      <c r="C695" s="3">
        <f t="shared" si="31"/>
        <v>7</v>
      </c>
      <c r="D695" t="s">
        <v>917</v>
      </c>
      <c r="E695" t="str">
        <f t="shared" si="32"/>
        <v>Becky Castell20140706</v>
      </c>
      <c r="F695">
        <f>IF(COUNTIF($E$2:E695, E695) = 1, MAX($F$1:F694) + 1, INDEX($F$1:F694, MATCH(E695, $E$1:E694, 0)))</f>
        <v>344</v>
      </c>
      <c r="G695" t="s">
        <v>27</v>
      </c>
      <c r="H695" t="s">
        <v>34</v>
      </c>
      <c r="I695" t="s">
        <v>35</v>
      </c>
      <c r="J695" t="s">
        <v>918</v>
      </c>
      <c r="K695" s="17">
        <v>478.48</v>
      </c>
      <c r="L695" s="17">
        <v>2</v>
      </c>
      <c r="M695" s="17">
        <v>47.85</v>
      </c>
      <c r="N695" s="17" t="str">
        <f>IF(SalesData[[#This Row],[Profit]]&gt;0,"Profit","Loss")</f>
        <v>Profit</v>
      </c>
    </row>
    <row r="696" spans="1:14" x14ac:dyDescent="0.25">
      <c r="A696" s="1">
        <v>41827</v>
      </c>
      <c r="B696" s="3">
        <f t="shared" si="30"/>
        <v>2014</v>
      </c>
      <c r="C696" s="3">
        <f t="shared" si="31"/>
        <v>7</v>
      </c>
      <c r="D696" t="s">
        <v>537</v>
      </c>
      <c r="E696" t="str">
        <f t="shared" si="32"/>
        <v>John Lee20140707</v>
      </c>
      <c r="F696">
        <f>IF(COUNTIF($E$2:E696, E696) = 1, MAX($F$1:F695) + 1, INDEX($F$1:F695, MATCH(E696, $E$1:E695, 0)))</f>
        <v>345</v>
      </c>
      <c r="G696" t="s">
        <v>23</v>
      </c>
      <c r="H696" t="s">
        <v>34</v>
      </c>
      <c r="I696" t="s">
        <v>35</v>
      </c>
      <c r="J696" t="s">
        <v>919</v>
      </c>
      <c r="K696" s="17">
        <v>172.19</v>
      </c>
      <c r="L696" s="17">
        <v>2</v>
      </c>
      <c r="M696" s="17">
        <v>-46.74</v>
      </c>
      <c r="N696" s="17" t="str">
        <f>IF(SalesData[[#This Row],[Profit]]&gt;0,"Profit","Loss")</f>
        <v>Loss</v>
      </c>
    </row>
    <row r="697" spans="1:14" x14ac:dyDescent="0.25">
      <c r="A697" s="1">
        <v>41827</v>
      </c>
      <c r="B697" s="3">
        <f t="shared" si="30"/>
        <v>2014</v>
      </c>
      <c r="C697" s="3">
        <f t="shared" si="31"/>
        <v>7</v>
      </c>
      <c r="D697" t="s">
        <v>537</v>
      </c>
      <c r="E697" t="str">
        <f t="shared" si="32"/>
        <v>John Lee20140707</v>
      </c>
      <c r="F697">
        <f>IF(COUNTIF($E$2:E697, E697) = 1, MAX($F$1:F696) + 1, INDEX($F$1:F696, MATCH(E697, $E$1:E696, 0)))</f>
        <v>345</v>
      </c>
      <c r="G697" t="s">
        <v>23</v>
      </c>
      <c r="H697" t="s">
        <v>34</v>
      </c>
      <c r="I697" t="s">
        <v>47</v>
      </c>
      <c r="J697" t="s">
        <v>920</v>
      </c>
      <c r="K697" s="17">
        <v>69.010000000000005</v>
      </c>
      <c r="L697" s="17">
        <v>2</v>
      </c>
      <c r="M697" s="17">
        <v>12.08</v>
      </c>
      <c r="N697" s="17" t="str">
        <f>IF(SalesData[[#This Row],[Profit]]&gt;0,"Profit","Loss")</f>
        <v>Profit</v>
      </c>
    </row>
    <row r="698" spans="1:14" x14ac:dyDescent="0.25">
      <c r="A698" s="1">
        <v>41828</v>
      </c>
      <c r="B698" s="3">
        <f t="shared" si="30"/>
        <v>2014</v>
      </c>
      <c r="C698" s="3">
        <f t="shared" si="31"/>
        <v>7</v>
      </c>
      <c r="D698" t="s">
        <v>921</v>
      </c>
      <c r="E698" t="str">
        <f t="shared" si="32"/>
        <v>Michelle Huthwaite20140708</v>
      </c>
      <c r="F698">
        <f>IF(COUNTIF($E$2:E698, E698) = 1, MAX($F$1:F697) + 1, INDEX($F$1:F697, MATCH(E698, $E$1:E697, 0)))</f>
        <v>346</v>
      </c>
      <c r="G698" t="s">
        <v>149</v>
      </c>
      <c r="H698" t="s">
        <v>34</v>
      </c>
      <c r="I698" t="s">
        <v>35</v>
      </c>
      <c r="J698" t="s">
        <v>793</v>
      </c>
      <c r="K698" s="17">
        <v>63.88</v>
      </c>
      <c r="L698" s="17">
        <v>1</v>
      </c>
      <c r="M698" s="17">
        <v>10.65</v>
      </c>
      <c r="N698" s="17" t="str">
        <f>IF(SalesData[[#This Row],[Profit]]&gt;0,"Profit","Loss")</f>
        <v>Profit</v>
      </c>
    </row>
    <row r="699" spans="1:14" x14ac:dyDescent="0.25">
      <c r="A699" s="1">
        <v>41828</v>
      </c>
      <c r="B699" s="3">
        <f t="shared" si="30"/>
        <v>2014</v>
      </c>
      <c r="C699" s="3">
        <f t="shared" si="31"/>
        <v>7</v>
      </c>
      <c r="D699" t="s">
        <v>922</v>
      </c>
      <c r="E699" t="str">
        <f t="shared" si="32"/>
        <v>Ed Braxton20140708</v>
      </c>
      <c r="F699">
        <f>IF(COUNTIF($E$2:E699, E699) = 1, MAX($F$1:F698) + 1, INDEX($F$1:F698, MATCH(E699, $E$1:E698, 0)))</f>
        <v>347</v>
      </c>
      <c r="G699" t="s">
        <v>27</v>
      </c>
      <c r="H699" t="s">
        <v>34</v>
      </c>
      <c r="I699" t="s">
        <v>145</v>
      </c>
      <c r="J699" t="s">
        <v>183</v>
      </c>
      <c r="K699" s="17">
        <v>502.49</v>
      </c>
      <c r="L699" s="17">
        <v>3</v>
      </c>
      <c r="M699" s="17">
        <v>-87.94</v>
      </c>
      <c r="N699" s="17" t="str">
        <f>IF(SalesData[[#This Row],[Profit]]&gt;0,"Profit","Loss")</f>
        <v>Loss</v>
      </c>
    </row>
    <row r="700" spans="1:14" x14ac:dyDescent="0.25">
      <c r="A700" s="1">
        <v>41828</v>
      </c>
      <c r="B700" s="3">
        <f t="shared" si="30"/>
        <v>2014</v>
      </c>
      <c r="C700" s="3">
        <f t="shared" si="31"/>
        <v>7</v>
      </c>
      <c r="D700" t="s">
        <v>922</v>
      </c>
      <c r="E700" t="str">
        <f t="shared" si="32"/>
        <v>Ed Braxton20140708</v>
      </c>
      <c r="F700">
        <f>IF(COUNTIF($E$2:E700, E700) = 1, MAX($F$1:F699) + 1, INDEX($F$1:F699, MATCH(E700, $E$1:E699, 0)))</f>
        <v>347</v>
      </c>
      <c r="G700" t="s">
        <v>27</v>
      </c>
      <c r="H700" t="s">
        <v>11</v>
      </c>
      <c r="I700" t="s">
        <v>20</v>
      </c>
      <c r="J700" t="s">
        <v>362</v>
      </c>
      <c r="K700" s="17">
        <v>196.7</v>
      </c>
      <c r="L700" s="17">
        <v>6</v>
      </c>
      <c r="M700" s="17">
        <v>68.849999999999994</v>
      </c>
      <c r="N700" s="17" t="str">
        <f>IF(SalesData[[#This Row],[Profit]]&gt;0,"Profit","Loss")</f>
        <v>Profit</v>
      </c>
    </row>
    <row r="701" spans="1:14" x14ac:dyDescent="0.25">
      <c r="A701" s="1">
        <v>41829</v>
      </c>
      <c r="B701" s="3">
        <f t="shared" si="30"/>
        <v>2014</v>
      </c>
      <c r="C701" s="3">
        <f t="shared" si="31"/>
        <v>7</v>
      </c>
      <c r="D701" t="s">
        <v>923</v>
      </c>
      <c r="E701" t="str">
        <f t="shared" si="32"/>
        <v>Brian Moss20140709</v>
      </c>
      <c r="F701">
        <f>IF(COUNTIF($E$2:E701, E701) = 1, MAX($F$1:F700) + 1, INDEX($F$1:F700, MATCH(E701, $E$1:E700, 0)))</f>
        <v>348</v>
      </c>
      <c r="G701" t="s">
        <v>10</v>
      </c>
      <c r="H701" t="s">
        <v>11</v>
      </c>
      <c r="I701" t="s">
        <v>12</v>
      </c>
      <c r="J701" t="s">
        <v>134</v>
      </c>
      <c r="K701" s="17">
        <v>10.37</v>
      </c>
      <c r="L701" s="17">
        <v>2</v>
      </c>
      <c r="M701" s="17">
        <v>3.63</v>
      </c>
      <c r="N701" s="17" t="str">
        <f>IF(SalesData[[#This Row],[Profit]]&gt;0,"Profit","Loss")</f>
        <v>Profit</v>
      </c>
    </row>
    <row r="702" spans="1:14" x14ac:dyDescent="0.25">
      <c r="A702" s="1">
        <v>41829</v>
      </c>
      <c r="B702" s="3">
        <f t="shared" si="30"/>
        <v>2014</v>
      </c>
      <c r="C702" s="3">
        <f t="shared" si="31"/>
        <v>7</v>
      </c>
      <c r="D702" t="s">
        <v>923</v>
      </c>
      <c r="E702" t="str">
        <f t="shared" si="32"/>
        <v>Brian Moss20140709</v>
      </c>
      <c r="F702">
        <f>IF(COUNTIF($E$2:E702, E702) = 1, MAX($F$1:F701) + 1, INDEX($F$1:F701, MATCH(E702, $E$1:E701, 0)))</f>
        <v>348</v>
      </c>
      <c r="G702" t="s">
        <v>10</v>
      </c>
      <c r="H702" t="s">
        <v>11</v>
      </c>
      <c r="I702" t="s">
        <v>12</v>
      </c>
      <c r="J702" t="s">
        <v>924</v>
      </c>
      <c r="K702" s="17">
        <v>14.35</v>
      </c>
      <c r="L702" s="17">
        <v>3</v>
      </c>
      <c r="M702" s="17">
        <v>4.49</v>
      </c>
      <c r="N702" s="17" t="str">
        <f>IF(SalesData[[#This Row],[Profit]]&gt;0,"Profit","Loss")</f>
        <v>Profit</v>
      </c>
    </row>
    <row r="703" spans="1:14" x14ac:dyDescent="0.25">
      <c r="A703" s="1">
        <v>41829</v>
      </c>
      <c r="B703" s="3">
        <f t="shared" si="30"/>
        <v>2014</v>
      </c>
      <c r="C703" s="3">
        <f t="shared" si="31"/>
        <v>7</v>
      </c>
      <c r="D703" t="s">
        <v>925</v>
      </c>
      <c r="E703" t="str">
        <f t="shared" si="32"/>
        <v>Gary Hansen20140709</v>
      </c>
      <c r="F703">
        <f>IF(COUNTIF($E$2:E703, E703) = 1, MAX($F$1:F702) + 1, INDEX($F$1:F702, MATCH(E703, $E$1:E702, 0)))</f>
        <v>349</v>
      </c>
      <c r="G703" t="s">
        <v>27</v>
      </c>
      <c r="H703" t="s">
        <v>11</v>
      </c>
      <c r="I703" t="s">
        <v>16</v>
      </c>
      <c r="J703" t="s">
        <v>926</v>
      </c>
      <c r="K703" s="17">
        <v>2.88</v>
      </c>
      <c r="L703" s="17">
        <v>1</v>
      </c>
      <c r="M703" s="17">
        <v>1.41</v>
      </c>
      <c r="N703" s="17" t="str">
        <f>IF(SalesData[[#This Row],[Profit]]&gt;0,"Profit","Loss")</f>
        <v>Profit</v>
      </c>
    </row>
    <row r="704" spans="1:14" x14ac:dyDescent="0.25">
      <c r="A704" s="1">
        <v>41829</v>
      </c>
      <c r="B704" s="3">
        <f t="shared" si="30"/>
        <v>2014</v>
      </c>
      <c r="C704" s="3">
        <f t="shared" si="31"/>
        <v>7</v>
      </c>
      <c r="D704" t="s">
        <v>925</v>
      </c>
      <c r="E704" t="str">
        <f t="shared" si="32"/>
        <v>Gary Hansen20140709</v>
      </c>
      <c r="F704">
        <f>IF(COUNTIF($E$2:E704, E704) = 1, MAX($F$1:F703) + 1, INDEX($F$1:F703, MATCH(E704, $E$1:E703, 0)))</f>
        <v>349</v>
      </c>
      <c r="G704" t="s">
        <v>27</v>
      </c>
      <c r="H704" t="s">
        <v>11</v>
      </c>
      <c r="I704" t="s">
        <v>20</v>
      </c>
      <c r="J704" t="s">
        <v>184</v>
      </c>
      <c r="K704" s="17">
        <v>41.9</v>
      </c>
      <c r="L704" s="17">
        <v>6</v>
      </c>
      <c r="M704" s="17">
        <v>14.14</v>
      </c>
      <c r="N704" s="17" t="str">
        <f>IF(SalesData[[#This Row],[Profit]]&gt;0,"Profit","Loss")</f>
        <v>Profit</v>
      </c>
    </row>
    <row r="705" spans="1:14" x14ac:dyDescent="0.25">
      <c r="A705" s="1">
        <v>41829</v>
      </c>
      <c r="B705" s="3">
        <f t="shared" si="30"/>
        <v>2014</v>
      </c>
      <c r="C705" s="3">
        <f t="shared" si="31"/>
        <v>7</v>
      </c>
      <c r="D705" t="s">
        <v>925</v>
      </c>
      <c r="E705" t="str">
        <f t="shared" si="32"/>
        <v>Gary Hansen20140709</v>
      </c>
      <c r="F705">
        <f>IF(COUNTIF($E$2:E705, E705) = 1, MAX($F$1:F704) + 1, INDEX($F$1:F704, MATCH(E705, $E$1:E704, 0)))</f>
        <v>349</v>
      </c>
      <c r="G705" t="s">
        <v>27</v>
      </c>
      <c r="H705" t="s">
        <v>11</v>
      </c>
      <c r="I705" t="s">
        <v>18</v>
      </c>
      <c r="J705" t="s">
        <v>927</v>
      </c>
      <c r="K705" s="17">
        <v>23.92</v>
      </c>
      <c r="L705" s="17">
        <v>4</v>
      </c>
      <c r="M705" s="17">
        <v>4.07</v>
      </c>
      <c r="N705" s="17" t="str">
        <f>IF(SalesData[[#This Row],[Profit]]&gt;0,"Profit","Loss")</f>
        <v>Profit</v>
      </c>
    </row>
    <row r="706" spans="1:14" x14ac:dyDescent="0.25">
      <c r="A706" s="1">
        <v>41829</v>
      </c>
      <c r="B706" s="3">
        <f t="shared" ref="B706:B769" si="33">YEAR(A706)</f>
        <v>2014</v>
      </c>
      <c r="C706" s="3">
        <f t="shared" ref="C706:C769" si="34">MONTH(A706)</f>
        <v>7</v>
      </c>
      <c r="D706" t="s">
        <v>928</v>
      </c>
      <c r="E706" t="str">
        <f t="shared" ref="E706:E769" si="35">D706 &amp; TEXT(A706, "yyyymmdd")</f>
        <v>Darrin Sayre20140709</v>
      </c>
      <c r="F706">
        <f>IF(COUNTIF($E$2:E706, E706) = 1, MAX($F$1:F705) + 1, INDEX($F$1:F705, MATCH(E706, $E$1:E705, 0)))</f>
        <v>350</v>
      </c>
      <c r="G706" t="s">
        <v>27</v>
      </c>
      <c r="H706" t="s">
        <v>11</v>
      </c>
      <c r="I706" t="s">
        <v>20</v>
      </c>
      <c r="J706" t="s">
        <v>929</v>
      </c>
      <c r="K706" s="17">
        <v>14.3</v>
      </c>
      <c r="L706" s="17">
        <v>6</v>
      </c>
      <c r="M706" s="17">
        <v>4.6500000000000004</v>
      </c>
      <c r="N706" s="17" t="str">
        <f>IF(SalesData[[#This Row],[Profit]]&gt;0,"Profit","Loss")</f>
        <v>Profit</v>
      </c>
    </row>
    <row r="707" spans="1:14" x14ac:dyDescent="0.25">
      <c r="A707" s="1">
        <v>41829</v>
      </c>
      <c r="B707" s="3">
        <f t="shared" si="33"/>
        <v>2014</v>
      </c>
      <c r="C707" s="3">
        <f t="shared" si="34"/>
        <v>7</v>
      </c>
      <c r="D707" t="s">
        <v>928</v>
      </c>
      <c r="E707" t="str">
        <f t="shared" si="35"/>
        <v>Darrin Sayre20140709</v>
      </c>
      <c r="F707">
        <f>IF(COUNTIF($E$2:E707, E707) = 1, MAX($F$1:F706) + 1, INDEX($F$1:F706, MATCH(E707, $E$1:E706, 0)))</f>
        <v>350</v>
      </c>
      <c r="G707" t="s">
        <v>27</v>
      </c>
      <c r="H707" t="s">
        <v>34</v>
      </c>
      <c r="I707" t="s">
        <v>74</v>
      </c>
      <c r="J707" t="s">
        <v>342</v>
      </c>
      <c r="K707" s="17">
        <v>119.83</v>
      </c>
      <c r="L707" s="17">
        <v>1</v>
      </c>
      <c r="M707" s="17">
        <v>7.05</v>
      </c>
      <c r="N707" s="17" t="str">
        <f>IF(SalesData[[#This Row],[Profit]]&gt;0,"Profit","Loss")</f>
        <v>Profit</v>
      </c>
    </row>
    <row r="708" spans="1:14" x14ac:dyDescent="0.25">
      <c r="A708" s="1">
        <v>41829</v>
      </c>
      <c r="B708" s="3">
        <f t="shared" si="33"/>
        <v>2014</v>
      </c>
      <c r="C708" s="3">
        <f t="shared" si="34"/>
        <v>7</v>
      </c>
      <c r="D708" t="s">
        <v>928</v>
      </c>
      <c r="E708" t="str">
        <f t="shared" si="35"/>
        <v>Darrin Sayre20140709</v>
      </c>
      <c r="F708">
        <f>IF(COUNTIF($E$2:E708, E708) = 1, MAX($F$1:F707) + 1, INDEX($F$1:F707, MATCH(E708, $E$1:E707, 0)))</f>
        <v>350</v>
      </c>
      <c r="G708" t="s">
        <v>27</v>
      </c>
      <c r="H708" t="s">
        <v>11</v>
      </c>
      <c r="I708" t="s">
        <v>24</v>
      </c>
      <c r="J708" t="s">
        <v>869</v>
      </c>
      <c r="K708" s="17">
        <v>5.56</v>
      </c>
      <c r="L708" s="17">
        <v>2</v>
      </c>
      <c r="M708" s="17">
        <v>2.2200000000000002</v>
      </c>
      <c r="N708" s="17" t="str">
        <f>IF(SalesData[[#This Row],[Profit]]&gt;0,"Profit","Loss")</f>
        <v>Profit</v>
      </c>
    </row>
    <row r="709" spans="1:14" x14ac:dyDescent="0.25">
      <c r="A709" s="1">
        <v>41829</v>
      </c>
      <c r="B709" s="3">
        <f t="shared" si="33"/>
        <v>2014</v>
      </c>
      <c r="C709" s="3">
        <f t="shared" si="34"/>
        <v>7</v>
      </c>
      <c r="D709" t="s">
        <v>928</v>
      </c>
      <c r="E709" t="str">
        <f t="shared" si="35"/>
        <v>Darrin Sayre20140709</v>
      </c>
      <c r="F709">
        <f>IF(COUNTIF($E$2:E709, E709) = 1, MAX($F$1:F708) + 1, INDEX($F$1:F708, MATCH(E709, $E$1:E708, 0)))</f>
        <v>350</v>
      </c>
      <c r="G709" t="s">
        <v>27</v>
      </c>
      <c r="H709" t="s">
        <v>11</v>
      </c>
      <c r="I709" t="s">
        <v>12</v>
      </c>
      <c r="J709" t="s">
        <v>328</v>
      </c>
      <c r="K709" s="17">
        <v>32.4</v>
      </c>
      <c r="L709" s="17">
        <v>5</v>
      </c>
      <c r="M709" s="17">
        <v>15.55</v>
      </c>
      <c r="N709" s="17" t="str">
        <f>IF(SalesData[[#This Row],[Profit]]&gt;0,"Profit","Loss")</f>
        <v>Profit</v>
      </c>
    </row>
    <row r="710" spans="1:14" x14ac:dyDescent="0.25">
      <c r="A710" s="1">
        <v>41831</v>
      </c>
      <c r="B710" s="3">
        <f t="shared" si="33"/>
        <v>2014</v>
      </c>
      <c r="C710" s="3">
        <f t="shared" si="34"/>
        <v>7</v>
      </c>
      <c r="D710" t="s">
        <v>593</v>
      </c>
      <c r="E710" t="str">
        <f t="shared" si="35"/>
        <v>Laura Armstrong20140711</v>
      </c>
      <c r="F710">
        <f>IF(COUNTIF($E$2:E710, E710) = 1, MAX($F$1:F709) + 1, INDEX($F$1:F709, MATCH(E710, $E$1:E709, 0)))</f>
        <v>351</v>
      </c>
      <c r="G710" t="s">
        <v>177</v>
      </c>
      <c r="H710" t="s">
        <v>11</v>
      </c>
      <c r="I710" t="s">
        <v>12</v>
      </c>
      <c r="J710" t="s">
        <v>625</v>
      </c>
      <c r="K710" s="17">
        <v>177.2</v>
      </c>
      <c r="L710" s="17">
        <v>5</v>
      </c>
      <c r="M710" s="17">
        <v>83.28</v>
      </c>
      <c r="N710" s="17" t="str">
        <f>IF(SalesData[[#This Row],[Profit]]&gt;0,"Profit","Loss")</f>
        <v>Profit</v>
      </c>
    </row>
    <row r="711" spans="1:14" x14ac:dyDescent="0.25">
      <c r="A711" s="1">
        <v>41831</v>
      </c>
      <c r="B711" s="3">
        <f t="shared" si="33"/>
        <v>2014</v>
      </c>
      <c r="C711" s="3">
        <f t="shared" si="34"/>
        <v>7</v>
      </c>
      <c r="D711" t="s">
        <v>593</v>
      </c>
      <c r="E711" t="str">
        <f t="shared" si="35"/>
        <v>Laura Armstrong20140711</v>
      </c>
      <c r="F711">
        <f>IF(COUNTIF($E$2:E711, E711) = 1, MAX($F$1:F710) + 1, INDEX($F$1:F710, MATCH(E711, $E$1:E710, 0)))</f>
        <v>351</v>
      </c>
      <c r="G711" t="s">
        <v>177</v>
      </c>
      <c r="H711" t="s">
        <v>39</v>
      </c>
      <c r="I711" t="s">
        <v>40</v>
      </c>
      <c r="J711" t="s">
        <v>930</v>
      </c>
      <c r="K711" s="17">
        <v>197.97</v>
      </c>
      <c r="L711" s="17">
        <v>3</v>
      </c>
      <c r="M711" s="17">
        <v>57.41</v>
      </c>
      <c r="N711" s="17" t="str">
        <f>IF(SalesData[[#This Row],[Profit]]&gt;0,"Profit","Loss")</f>
        <v>Profit</v>
      </c>
    </row>
    <row r="712" spans="1:14" x14ac:dyDescent="0.25">
      <c r="A712" s="1">
        <v>41831</v>
      </c>
      <c r="B712" s="3">
        <f t="shared" si="33"/>
        <v>2014</v>
      </c>
      <c r="C712" s="3">
        <f t="shared" si="34"/>
        <v>7</v>
      </c>
      <c r="D712" t="s">
        <v>593</v>
      </c>
      <c r="E712" t="str">
        <f t="shared" si="35"/>
        <v>Laura Armstrong20140711</v>
      </c>
      <c r="F712">
        <f>IF(COUNTIF($E$2:E712, E712) = 1, MAX($F$1:F711) + 1, INDEX($F$1:F711, MATCH(E712, $E$1:E711, 0)))</f>
        <v>351</v>
      </c>
      <c r="G712" t="s">
        <v>177</v>
      </c>
      <c r="H712" t="s">
        <v>34</v>
      </c>
      <c r="I712" t="s">
        <v>35</v>
      </c>
      <c r="J712" t="s">
        <v>294</v>
      </c>
      <c r="K712" s="17">
        <v>854.94</v>
      </c>
      <c r="L712" s="17">
        <v>3</v>
      </c>
      <c r="M712" s="17">
        <v>213.74</v>
      </c>
      <c r="N712" s="17" t="str">
        <f>IF(SalesData[[#This Row],[Profit]]&gt;0,"Profit","Loss")</f>
        <v>Profit</v>
      </c>
    </row>
    <row r="713" spans="1:14" x14ac:dyDescent="0.25">
      <c r="A713" s="1">
        <v>41831</v>
      </c>
      <c r="B713" s="3">
        <f t="shared" si="33"/>
        <v>2014</v>
      </c>
      <c r="C713" s="3">
        <f t="shared" si="34"/>
        <v>7</v>
      </c>
      <c r="D713" t="s">
        <v>593</v>
      </c>
      <c r="E713" t="str">
        <f t="shared" si="35"/>
        <v>Laura Armstrong20140711</v>
      </c>
      <c r="F713">
        <f>IF(COUNTIF($E$2:E713, E713) = 1, MAX($F$1:F712) + 1, INDEX($F$1:F712, MATCH(E713, $E$1:E712, 0)))</f>
        <v>351</v>
      </c>
      <c r="G713" t="s">
        <v>177</v>
      </c>
      <c r="H713" t="s">
        <v>34</v>
      </c>
      <c r="I713" t="s">
        <v>47</v>
      </c>
      <c r="J713" t="s">
        <v>931</v>
      </c>
      <c r="K713" s="17">
        <v>124.11</v>
      </c>
      <c r="L713" s="17">
        <v>9</v>
      </c>
      <c r="M713" s="17">
        <v>52.13</v>
      </c>
      <c r="N713" s="17" t="str">
        <f>IF(SalesData[[#This Row],[Profit]]&gt;0,"Profit","Loss")</f>
        <v>Profit</v>
      </c>
    </row>
    <row r="714" spans="1:14" x14ac:dyDescent="0.25">
      <c r="A714" s="1">
        <v>41831</v>
      </c>
      <c r="B714" s="3">
        <f t="shared" si="33"/>
        <v>2014</v>
      </c>
      <c r="C714" s="3">
        <f t="shared" si="34"/>
        <v>7</v>
      </c>
      <c r="D714" t="s">
        <v>593</v>
      </c>
      <c r="E714" t="str">
        <f t="shared" si="35"/>
        <v>Laura Armstrong20140711</v>
      </c>
      <c r="F714">
        <f>IF(COUNTIF($E$2:E714, E714) = 1, MAX($F$1:F713) + 1, INDEX($F$1:F713, MATCH(E714, $E$1:E713, 0)))</f>
        <v>351</v>
      </c>
      <c r="G714" t="s">
        <v>177</v>
      </c>
      <c r="H714" t="s">
        <v>11</v>
      </c>
      <c r="I714" t="s">
        <v>16</v>
      </c>
      <c r="J714" t="s">
        <v>932</v>
      </c>
      <c r="K714" s="17">
        <v>14.4</v>
      </c>
      <c r="L714" s="17">
        <v>5</v>
      </c>
      <c r="M714" s="17">
        <v>7.06</v>
      </c>
      <c r="N714" s="17" t="str">
        <f>IF(SalesData[[#This Row],[Profit]]&gt;0,"Profit","Loss")</f>
        <v>Profit</v>
      </c>
    </row>
    <row r="715" spans="1:14" x14ac:dyDescent="0.25">
      <c r="A715" s="1">
        <v>41831</v>
      </c>
      <c r="B715" s="3">
        <f t="shared" si="33"/>
        <v>2014</v>
      </c>
      <c r="C715" s="3">
        <f t="shared" si="34"/>
        <v>7</v>
      </c>
      <c r="D715" t="s">
        <v>204</v>
      </c>
      <c r="E715" t="str">
        <f t="shared" si="35"/>
        <v>Michael Nguyen20140711</v>
      </c>
      <c r="F715">
        <f>IF(COUNTIF($E$2:E715, E715) = 1, MAX($F$1:F714) + 1, INDEX($F$1:F714, MATCH(E715, $E$1:E714, 0)))</f>
        <v>352</v>
      </c>
      <c r="G715" t="s">
        <v>10</v>
      </c>
      <c r="H715" t="s">
        <v>39</v>
      </c>
      <c r="I715" t="s">
        <v>40</v>
      </c>
      <c r="J715" t="s">
        <v>933</v>
      </c>
      <c r="K715" s="17">
        <v>575.97</v>
      </c>
      <c r="L715" s="17">
        <v>4</v>
      </c>
      <c r="M715" s="17">
        <v>43.2</v>
      </c>
      <c r="N715" s="17" t="str">
        <f>IF(SalesData[[#This Row],[Profit]]&gt;0,"Profit","Loss")</f>
        <v>Profit</v>
      </c>
    </row>
    <row r="716" spans="1:14" x14ac:dyDescent="0.25">
      <c r="A716" s="1">
        <v>41831</v>
      </c>
      <c r="B716" s="3">
        <f t="shared" si="33"/>
        <v>2014</v>
      </c>
      <c r="C716" s="3">
        <f t="shared" si="34"/>
        <v>7</v>
      </c>
      <c r="D716" t="s">
        <v>204</v>
      </c>
      <c r="E716" t="str">
        <f t="shared" si="35"/>
        <v>Michael Nguyen20140711</v>
      </c>
      <c r="F716">
        <f>IF(COUNTIF($E$2:E716, E716) = 1, MAX($F$1:F715) + 1, INDEX($F$1:F715, MATCH(E716, $E$1:E715, 0)))</f>
        <v>352</v>
      </c>
      <c r="G716" t="s">
        <v>10</v>
      </c>
      <c r="H716" t="s">
        <v>11</v>
      </c>
      <c r="I716" t="s">
        <v>12</v>
      </c>
      <c r="J716" t="s">
        <v>934</v>
      </c>
      <c r="K716" s="17">
        <v>10.37</v>
      </c>
      <c r="L716" s="17">
        <v>2</v>
      </c>
      <c r="M716" s="17">
        <v>3.63</v>
      </c>
      <c r="N716" s="17" t="str">
        <f>IF(SalesData[[#This Row],[Profit]]&gt;0,"Profit","Loss")</f>
        <v>Profit</v>
      </c>
    </row>
    <row r="717" spans="1:14" x14ac:dyDescent="0.25">
      <c r="A717" s="1">
        <v>41831</v>
      </c>
      <c r="B717" s="3">
        <f t="shared" si="33"/>
        <v>2014</v>
      </c>
      <c r="C717" s="3">
        <f t="shared" si="34"/>
        <v>7</v>
      </c>
      <c r="D717" t="s">
        <v>935</v>
      </c>
      <c r="E717" t="str">
        <f t="shared" si="35"/>
        <v>Mark Hamilton20140711</v>
      </c>
      <c r="F717">
        <f>IF(COUNTIF($E$2:E717, E717) = 1, MAX($F$1:F716) + 1, INDEX($F$1:F716, MATCH(E717, $E$1:E716, 0)))</f>
        <v>353</v>
      </c>
      <c r="G717" t="s">
        <v>149</v>
      </c>
      <c r="H717" t="s">
        <v>11</v>
      </c>
      <c r="I717" t="s">
        <v>12</v>
      </c>
      <c r="J717" t="s">
        <v>936</v>
      </c>
      <c r="K717" s="17">
        <v>49.12</v>
      </c>
      <c r="L717" s="17">
        <v>4</v>
      </c>
      <c r="M717" s="17">
        <v>23.09</v>
      </c>
      <c r="N717" s="17" t="str">
        <f>IF(SalesData[[#This Row],[Profit]]&gt;0,"Profit","Loss")</f>
        <v>Profit</v>
      </c>
    </row>
    <row r="718" spans="1:14" x14ac:dyDescent="0.25">
      <c r="A718" s="1">
        <v>41831</v>
      </c>
      <c r="B718" s="3">
        <f t="shared" si="33"/>
        <v>2014</v>
      </c>
      <c r="C718" s="3">
        <f t="shared" si="34"/>
        <v>7</v>
      </c>
      <c r="D718" t="s">
        <v>935</v>
      </c>
      <c r="E718" t="str">
        <f t="shared" si="35"/>
        <v>Mark Hamilton20140711</v>
      </c>
      <c r="F718">
        <f>IF(COUNTIF($E$2:E718, E718) = 1, MAX($F$1:F717) + 1, INDEX($F$1:F717, MATCH(E718, $E$1:E717, 0)))</f>
        <v>353</v>
      </c>
      <c r="G718" t="s">
        <v>149</v>
      </c>
      <c r="H718" t="s">
        <v>11</v>
      </c>
      <c r="I718" t="s">
        <v>20</v>
      </c>
      <c r="J718" t="s">
        <v>937</v>
      </c>
      <c r="K718" s="17">
        <v>18.28</v>
      </c>
      <c r="L718" s="17">
        <v>5</v>
      </c>
      <c r="M718" s="17">
        <v>6.4</v>
      </c>
      <c r="N718" s="17" t="str">
        <f>IF(SalesData[[#This Row],[Profit]]&gt;0,"Profit","Loss")</f>
        <v>Profit</v>
      </c>
    </row>
    <row r="719" spans="1:14" x14ac:dyDescent="0.25">
      <c r="A719" s="1">
        <v>41831</v>
      </c>
      <c r="B719" s="3">
        <f t="shared" si="33"/>
        <v>2014</v>
      </c>
      <c r="C719" s="3">
        <f t="shared" si="34"/>
        <v>7</v>
      </c>
      <c r="D719" t="s">
        <v>938</v>
      </c>
      <c r="E719" t="str">
        <f t="shared" si="35"/>
        <v>Jamie Kunitz20140711</v>
      </c>
      <c r="F719">
        <f>IF(COUNTIF($E$2:E719, E719) = 1, MAX($F$1:F718) + 1, INDEX($F$1:F718, MATCH(E719, $E$1:E718, 0)))</f>
        <v>354</v>
      </c>
      <c r="G719" t="s">
        <v>149</v>
      </c>
      <c r="H719" t="s">
        <v>39</v>
      </c>
      <c r="I719" t="s">
        <v>40</v>
      </c>
      <c r="J719" t="s">
        <v>939</v>
      </c>
      <c r="K719" s="17">
        <v>164.85</v>
      </c>
      <c r="L719" s="17">
        <v>3</v>
      </c>
      <c r="M719" s="17">
        <v>47.81</v>
      </c>
      <c r="N719" s="17" t="str">
        <f>IF(SalesData[[#This Row],[Profit]]&gt;0,"Profit","Loss")</f>
        <v>Profit</v>
      </c>
    </row>
    <row r="720" spans="1:14" x14ac:dyDescent="0.25">
      <c r="A720" s="1">
        <v>41832</v>
      </c>
      <c r="B720" s="3">
        <f t="shared" si="33"/>
        <v>2014</v>
      </c>
      <c r="C720" s="3">
        <f t="shared" si="34"/>
        <v>7</v>
      </c>
      <c r="D720" t="s">
        <v>940</v>
      </c>
      <c r="E720" t="str">
        <f t="shared" si="35"/>
        <v>Alyssa Crouse20140712</v>
      </c>
      <c r="F720">
        <f>IF(COUNTIF($E$2:E720, E720) = 1, MAX($F$1:F719) + 1, INDEX($F$1:F719, MATCH(E720, $E$1:E719, 0)))</f>
        <v>355</v>
      </c>
      <c r="G720" t="s">
        <v>27</v>
      </c>
      <c r="H720" t="s">
        <v>11</v>
      </c>
      <c r="I720" t="s">
        <v>20</v>
      </c>
      <c r="J720" t="s">
        <v>941</v>
      </c>
      <c r="K720" s="17">
        <v>7.71</v>
      </c>
      <c r="L720" s="17">
        <v>2</v>
      </c>
      <c r="M720" s="17">
        <v>2.8</v>
      </c>
      <c r="N720" s="17" t="str">
        <f>IF(SalesData[[#This Row],[Profit]]&gt;0,"Profit","Loss")</f>
        <v>Profit</v>
      </c>
    </row>
    <row r="721" spans="1:14" x14ac:dyDescent="0.25">
      <c r="A721" s="1">
        <v>41832</v>
      </c>
      <c r="B721" s="3">
        <f t="shared" si="33"/>
        <v>2014</v>
      </c>
      <c r="C721" s="3">
        <f t="shared" si="34"/>
        <v>7</v>
      </c>
      <c r="D721" t="s">
        <v>940</v>
      </c>
      <c r="E721" t="str">
        <f t="shared" si="35"/>
        <v>Alyssa Crouse20140712</v>
      </c>
      <c r="F721">
        <f>IF(COUNTIF($E$2:E721, E721) = 1, MAX($F$1:F720) + 1, INDEX($F$1:F720, MATCH(E721, $E$1:E720, 0)))</f>
        <v>355</v>
      </c>
      <c r="G721" t="s">
        <v>27</v>
      </c>
      <c r="H721" t="s">
        <v>34</v>
      </c>
      <c r="I721" t="s">
        <v>145</v>
      </c>
      <c r="J721" t="s">
        <v>942</v>
      </c>
      <c r="K721" s="17">
        <v>698.35</v>
      </c>
      <c r="L721" s="17">
        <v>3</v>
      </c>
      <c r="M721" s="17">
        <v>-17.46</v>
      </c>
      <c r="N721" s="17" t="str">
        <f>IF(SalesData[[#This Row],[Profit]]&gt;0,"Profit","Loss")</f>
        <v>Loss</v>
      </c>
    </row>
    <row r="722" spans="1:14" x14ac:dyDescent="0.25">
      <c r="A722" s="1">
        <v>41832</v>
      </c>
      <c r="B722" s="3">
        <f t="shared" si="33"/>
        <v>2014</v>
      </c>
      <c r="C722" s="3">
        <f t="shared" si="34"/>
        <v>7</v>
      </c>
      <c r="D722" t="s">
        <v>530</v>
      </c>
      <c r="E722" t="str">
        <f t="shared" si="35"/>
        <v>Ben Ferrer20140712</v>
      </c>
      <c r="F722">
        <f>IF(COUNTIF($E$2:E722, E722) = 1, MAX($F$1:F721) + 1, INDEX($F$1:F721, MATCH(E722, $E$1:E721, 0)))</f>
        <v>356</v>
      </c>
      <c r="G722" t="s">
        <v>27</v>
      </c>
      <c r="H722" t="s">
        <v>11</v>
      </c>
      <c r="I722" t="s">
        <v>18</v>
      </c>
      <c r="J722" t="s">
        <v>638</v>
      </c>
      <c r="K722" s="17">
        <v>249.75</v>
      </c>
      <c r="L722" s="17">
        <v>9</v>
      </c>
      <c r="M722" s="17">
        <v>44.96</v>
      </c>
      <c r="N722" s="17" t="str">
        <f>IF(SalesData[[#This Row],[Profit]]&gt;0,"Profit","Loss")</f>
        <v>Profit</v>
      </c>
    </row>
    <row r="723" spans="1:14" x14ac:dyDescent="0.25">
      <c r="A723" s="1">
        <v>41832</v>
      </c>
      <c r="B723" s="3">
        <f t="shared" si="33"/>
        <v>2014</v>
      </c>
      <c r="C723" s="3">
        <f t="shared" si="34"/>
        <v>7</v>
      </c>
      <c r="D723" t="s">
        <v>530</v>
      </c>
      <c r="E723" t="str">
        <f t="shared" si="35"/>
        <v>Ben Ferrer20140712</v>
      </c>
      <c r="F723">
        <f>IF(COUNTIF($E$2:E723, E723) = 1, MAX($F$1:F722) + 1, INDEX($F$1:F722, MATCH(E723, $E$1:E722, 0)))</f>
        <v>356</v>
      </c>
      <c r="G723" t="s">
        <v>27</v>
      </c>
      <c r="H723" t="s">
        <v>39</v>
      </c>
      <c r="I723" t="s">
        <v>40</v>
      </c>
      <c r="J723" t="s">
        <v>943</v>
      </c>
      <c r="K723" s="17">
        <v>255.94</v>
      </c>
      <c r="L723" s="17">
        <v>8</v>
      </c>
      <c r="M723" s="17">
        <v>28.79</v>
      </c>
      <c r="N723" s="17" t="str">
        <f>IF(SalesData[[#This Row],[Profit]]&gt;0,"Profit","Loss")</f>
        <v>Profit</v>
      </c>
    </row>
    <row r="724" spans="1:14" x14ac:dyDescent="0.25">
      <c r="A724" s="1">
        <v>41832</v>
      </c>
      <c r="B724" s="3">
        <f t="shared" si="33"/>
        <v>2014</v>
      </c>
      <c r="C724" s="3">
        <f t="shared" si="34"/>
        <v>7</v>
      </c>
      <c r="D724" t="s">
        <v>256</v>
      </c>
      <c r="E724" t="str">
        <f t="shared" si="35"/>
        <v>Clay Ludtke20140712</v>
      </c>
      <c r="F724">
        <f>IF(COUNTIF($E$2:E724, E724) = 1, MAX($F$1:F723) + 1, INDEX($F$1:F723, MATCH(E724, $E$1:E723, 0)))</f>
        <v>357</v>
      </c>
      <c r="G724" t="s">
        <v>164</v>
      </c>
      <c r="H724" t="s">
        <v>34</v>
      </c>
      <c r="I724" t="s">
        <v>35</v>
      </c>
      <c r="J724" t="s">
        <v>944</v>
      </c>
      <c r="K724" s="17">
        <v>123.14</v>
      </c>
      <c r="L724" s="17">
        <v>4</v>
      </c>
      <c r="M724" s="17">
        <v>13.85</v>
      </c>
      <c r="N724" s="17" t="str">
        <f>IF(SalesData[[#This Row],[Profit]]&gt;0,"Profit","Loss")</f>
        <v>Profit</v>
      </c>
    </row>
    <row r="725" spans="1:14" x14ac:dyDescent="0.25">
      <c r="A725" s="1">
        <v>41832</v>
      </c>
      <c r="B725" s="3">
        <f t="shared" si="33"/>
        <v>2014</v>
      </c>
      <c r="C725" s="3">
        <f t="shared" si="34"/>
        <v>7</v>
      </c>
      <c r="D725" t="s">
        <v>256</v>
      </c>
      <c r="E725" t="str">
        <f t="shared" si="35"/>
        <v>Clay Ludtke20140712</v>
      </c>
      <c r="F725">
        <f>IF(COUNTIF($E$2:E725, E725) = 1, MAX($F$1:F724) + 1, INDEX($F$1:F724, MATCH(E725, $E$1:E724, 0)))</f>
        <v>357</v>
      </c>
      <c r="G725" t="s">
        <v>164</v>
      </c>
      <c r="H725" t="s">
        <v>11</v>
      </c>
      <c r="I725" t="s">
        <v>20</v>
      </c>
      <c r="J725" t="s">
        <v>881</v>
      </c>
      <c r="K725" s="17">
        <v>11.26</v>
      </c>
      <c r="L725" s="17">
        <v>4</v>
      </c>
      <c r="M725" s="17">
        <v>3.8</v>
      </c>
      <c r="N725" s="17" t="str">
        <f>IF(SalesData[[#This Row],[Profit]]&gt;0,"Profit","Loss")</f>
        <v>Profit</v>
      </c>
    </row>
    <row r="726" spans="1:14" x14ac:dyDescent="0.25">
      <c r="A726" s="1">
        <v>41832</v>
      </c>
      <c r="B726" s="3">
        <f t="shared" si="33"/>
        <v>2014</v>
      </c>
      <c r="C726" s="3">
        <f t="shared" si="34"/>
        <v>7</v>
      </c>
      <c r="D726" t="s">
        <v>945</v>
      </c>
      <c r="E726" t="str">
        <f t="shared" si="35"/>
        <v>Max Engle20140712</v>
      </c>
      <c r="F726">
        <f>IF(COUNTIF($E$2:E726, E726) = 1, MAX($F$1:F725) + 1, INDEX($F$1:F725, MATCH(E726, $E$1:E725, 0)))</f>
        <v>358</v>
      </c>
      <c r="G726" t="s">
        <v>15</v>
      </c>
      <c r="H726" t="s">
        <v>11</v>
      </c>
      <c r="I726" t="s">
        <v>12</v>
      </c>
      <c r="J726" t="s">
        <v>679</v>
      </c>
      <c r="K726" s="17">
        <v>35.86</v>
      </c>
      <c r="L726" s="17">
        <v>9</v>
      </c>
      <c r="M726" s="17">
        <v>13</v>
      </c>
      <c r="N726" s="17" t="str">
        <f>IF(SalesData[[#This Row],[Profit]]&gt;0,"Profit","Loss")</f>
        <v>Profit</v>
      </c>
    </row>
    <row r="727" spans="1:14" x14ac:dyDescent="0.25">
      <c r="A727" s="1">
        <v>41832</v>
      </c>
      <c r="B727" s="3">
        <f t="shared" si="33"/>
        <v>2014</v>
      </c>
      <c r="C727" s="3">
        <f t="shared" si="34"/>
        <v>7</v>
      </c>
      <c r="D727" t="s">
        <v>945</v>
      </c>
      <c r="E727" t="str">
        <f t="shared" si="35"/>
        <v>Max Engle20140712</v>
      </c>
      <c r="F727">
        <f>IF(COUNTIF($E$2:E727, E727) = 1, MAX($F$1:F726) + 1, INDEX($F$1:F726, MATCH(E727, $E$1:E726, 0)))</f>
        <v>358</v>
      </c>
      <c r="G727" t="s">
        <v>15</v>
      </c>
      <c r="H727" t="s">
        <v>39</v>
      </c>
      <c r="I727" t="s">
        <v>52</v>
      </c>
      <c r="J727" t="s">
        <v>946</v>
      </c>
      <c r="K727" s="17">
        <v>23.84</v>
      </c>
      <c r="L727" s="17">
        <v>4</v>
      </c>
      <c r="M727" s="17">
        <v>3.28</v>
      </c>
      <c r="N727" s="17" t="str">
        <f>IF(SalesData[[#This Row],[Profit]]&gt;0,"Profit","Loss")</f>
        <v>Profit</v>
      </c>
    </row>
    <row r="728" spans="1:14" x14ac:dyDescent="0.25">
      <c r="A728" s="1">
        <v>41832</v>
      </c>
      <c r="B728" s="3">
        <f t="shared" si="33"/>
        <v>2014</v>
      </c>
      <c r="C728" s="3">
        <f t="shared" si="34"/>
        <v>7</v>
      </c>
      <c r="D728" t="s">
        <v>947</v>
      </c>
      <c r="E728" t="str">
        <f t="shared" si="35"/>
        <v>Paul Van Hugh20140712</v>
      </c>
      <c r="F728">
        <f>IF(COUNTIF($E$2:E728, E728) = 1, MAX($F$1:F727) + 1, INDEX($F$1:F727, MATCH(E728, $E$1:E727, 0)))</f>
        <v>359</v>
      </c>
      <c r="G728" t="s">
        <v>10</v>
      </c>
      <c r="H728" t="s">
        <v>34</v>
      </c>
      <c r="I728" t="s">
        <v>35</v>
      </c>
      <c r="J728" t="s">
        <v>948</v>
      </c>
      <c r="K728" s="17">
        <v>512.36</v>
      </c>
      <c r="L728" s="17">
        <v>3</v>
      </c>
      <c r="M728" s="17">
        <v>-14.64</v>
      </c>
      <c r="N728" s="17" t="str">
        <f>IF(SalesData[[#This Row],[Profit]]&gt;0,"Profit","Loss")</f>
        <v>Loss</v>
      </c>
    </row>
    <row r="729" spans="1:14" x14ac:dyDescent="0.25">
      <c r="A729" s="1">
        <v>41832</v>
      </c>
      <c r="B729" s="3">
        <f t="shared" si="33"/>
        <v>2014</v>
      </c>
      <c r="C729" s="3">
        <f t="shared" si="34"/>
        <v>7</v>
      </c>
      <c r="D729" t="s">
        <v>947</v>
      </c>
      <c r="E729" t="str">
        <f t="shared" si="35"/>
        <v>Paul Van Hugh20140712</v>
      </c>
      <c r="F729">
        <f>IF(COUNTIF($E$2:E729, E729) = 1, MAX($F$1:F728) + 1, INDEX($F$1:F728, MATCH(E729, $E$1:E728, 0)))</f>
        <v>359</v>
      </c>
      <c r="G729" t="s">
        <v>10</v>
      </c>
      <c r="H729" t="s">
        <v>11</v>
      </c>
      <c r="I729" t="s">
        <v>43</v>
      </c>
      <c r="J729" t="s">
        <v>282</v>
      </c>
      <c r="K729" s="17">
        <v>3.49</v>
      </c>
      <c r="L729" s="17">
        <v>2</v>
      </c>
      <c r="M729" s="17">
        <v>0.56999999999999995</v>
      </c>
      <c r="N729" s="17" t="str">
        <f>IF(SalesData[[#This Row],[Profit]]&gt;0,"Profit","Loss")</f>
        <v>Profit</v>
      </c>
    </row>
    <row r="730" spans="1:14" x14ac:dyDescent="0.25">
      <c r="A730" s="1">
        <v>41832</v>
      </c>
      <c r="B730" s="3">
        <f t="shared" si="33"/>
        <v>2014</v>
      </c>
      <c r="C730" s="3">
        <f t="shared" si="34"/>
        <v>7</v>
      </c>
      <c r="D730" t="s">
        <v>947</v>
      </c>
      <c r="E730" t="str">
        <f t="shared" si="35"/>
        <v>Paul Van Hugh20140712</v>
      </c>
      <c r="F730">
        <f>IF(COUNTIF($E$2:E730, E730) = 1, MAX($F$1:F729) + 1, INDEX($F$1:F729, MATCH(E730, $E$1:E729, 0)))</f>
        <v>359</v>
      </c>
      <c r="G730" t="s">
        <v>10</v>
      </c>
      <c r="H730" t="s">
        <v>11</v>
      </c>
      <c r="I730" t="s">
        <v>24</v>
      </c>
      <c r="J730" t="s">
        <v>949</v>
      </c>
      <c r="K730" s="17">
        <v>22.29</v>
      </c>
      <c r="L730" s="17">
        <v>7</v>
      </c>
      <c r="M730" s="17">
        <v>3.9</v>
      </c>
      <c r="N730" s="17" t="str">
        <f>IF(SalesData[[#This Row],[Profit]]&gt;0,"Profit","Loss")</f>
        <v>Profit</v>
      </c>
    </row>
    <row r="731" spans="1:14" x14ac:dyDescent="0.25">
      <c r="A731" s="1">
        <v>41832</v>
      </c>
      <c r="B731" s="3">
        <f t="shared" si="33"/>
        <v>2014</v>
      </c>
      <c r="C731" s="3">
        <f t="shared" si="34"/>
        <v>7</v>
      </c>
      <c r="D731" t="s">
        <v>947</v>
      </c>
      <c r="E731" t="str">
        <f t="shared" si="35"/>
        <v>Paul Van Hugh20140712</v>
      </c>
      <c r="F731">
        <f>IF(COUNTIF($E$2:E731, E731) = 1, MAX($F$1:F730) + 1, INDEX($F$1:F730, MATCH(E731, $E$1:E730, 0)))</f>
        <v>359</v>
      </c>
      <c r="G731" t="s">
        <v>10</v>
      </c>
      <c r="H731" t="s">
        <v>11</v>
      </c>
      <c r="I731" t="s">
        <v>12</v>
      </c>
      <c r="J731" t="s">
        <v>127</v>
      </c>
      <c r="K731" s="17">
        <v>16.03</v>
      </c>
      <c r="L731" s="17">
        <v>3</v>
      </c>
      <c r="M731" s="17">
        <v>5.61</v>
      </c>
      <c r="N731" s="17" t="str">
        <f>IF(SalesData[[#This Row],[Profit]]&gt;0,"Profit","Loss")</f>
        <v>Profit</v>
      </c>
    </row>
    <row r="732" spans="1:14" x14ac:dyDescent="0.25">
      <c r="A732" s="1">
        <v>41833</v>
      </c>
      <c r="B732" s="3">
        <f t="shared" si="33"/>
        <v>2014</v>
      </c>
      <c r="C732" s="3">
        <f t="shared" si="34"/>
        <v>7</v>
      </c>
      <c r="D732" t="s">
        <v>875</v>
      </c>
      <c r="E732" t="str">
        <f t="shared" si="35"/>
        <v>Grace Kelly20140713</v>
      </c>
      <c r="F732">
        <f>IF(COUNTIF($E$2:E732, E732) = 1, MAX($F$1:F731) + 1, INDEX($F$1:F731, MATCH(E732, $E$1:E731, 0)))</f>
        <v>360</v>
      </c>
      <c r="G732" t="s">
        <v>27</v>
      </c>
      <c r="H732" t="s">
        <v>34</v>
      </c>
      <c r="I732" t="s">
        <v>145</v>
      </c>
      <c r="J732" t="s">
        <v>950</v>
      </c>
      <c r="K732" s="17">
        <v>351.22</v>
      </c>
      <c r="L732" s="17">
        <v>3</v>
      </c>
      <c r="M732" s="17">
        <v>4.3899999999999997</v>
      </c>
      <c r="N732" s="17" t="str">
        <f>IF(SalesData[[#This Row],[Profit]]&gt;0,"Profit","Loss")</f>
        <v>Profit</v>
      </c>
    </row>
    <row r="733" spans="1:14" x14ac:dyDescent="0.25">
      <c r="A733" s="1">
        <v>41834</v>
      </c>
      <c r="B733" s="3">
        <f t="shared" si="33"/>
        <v>2014</v>
      </c>
      <c r="C733" s="3">
        <f t="shared" si="34"/>
        <v>7</v>
      </c>
      <c r="D733" t="s">
        <v>951</v>
      </c>
      <c r="E733" t="str">
        <f t="shared" si="35"/>
        <v>Arthur Wiediger20140714</v>
      </c>
      <c r="F733">
        <f>IF(COUNTIF($E$2:E733, E733) = 1, MAX($F$1:F732) + 1, INDEX($F$1:F732, MATCH(E733, $E$1:E732, 0)))</f>
        <v>361</v>
      </c>
      <c r="G733" t="s">
        <v>15</v>
      </c>
      <c r="H733" t="s">
        <v>11</v>
      </c>
      <c r="I733" t="s">
        <v>20</v>
      </c>
      <c r="J733" t="s">
        <v>952</v>
      </c>
      <c r="K733" s="17">
        <v>29.93</v>
      </c>
      <c r="L733" s="17">
        <v>7</v>
      </c>
      <c r="M733" s="17">
        <v>-46.39</v>
      </c>
      <c r="N733" s="17" t="str">
        <f>IF(SalesData[[#This Row],[Profit]]&gt;0,"Profit","Loss")</f>
        <v>Loss</v>
      </c>
    </row>
    <row r="734" spans="1:14" x14ac:dyDescent="0.25">
      <c r="A734" s="1">
        <v>41834</v>
      </c>
      <c r="B734" s="3">
        <f t="shared" si="33"/>
        <v>2014</v>
      </c>
      <c r="C734" s="3">
        <f t="shared" si="34"/>
        <v>7</v>
      </c>
      <c r="D734" t="s">
        <v>951</v>
      </c>
      <c r="E734" t="str">
        <f t="shared" si="35"/>
        <v>Arthur Wiediger20140714</v>
      </c>
      <c r="F734">
        <f>IF(COUNTIF($E$2:E734, E734) = 1, MAX($F$1:F733) + 1, INDEX($F$1:F733, MATCH(E734, $E$1:E733, 0)))</f>
        <v>361</v>
      </c>
      <c r="G734" t="s">
        <v>15</v>
      </c>
      <c r="H734" t="s">
        <v>39</v>
      </c>
      <c r="I734" t="s">
        <v>40</v>
      </c>
      <c r="J734" t="s">
        <v>735</v>
      </c>
      <c r="K734" s="17">
        <v>38.270000000000003</v>
      </c>
      <c r="L734" s="17">
        <v>4</v>
      </c>
      <c r="M734" s="17">
        <v>3.83</v>
      </c>
      <c r="N734" s="17" t="str">
        <f>IF(SalesData[[#This Row],[Profit]]&gt;0,"Profit","Loss")</f>
        <v>Profit</v>
      </c>
    </row>
    <row r="735" spans="1:14" x14ac:dyDescent="0.25">
      <c r="A735" s="1">
        <v>41834</v>
      </c>
      <c r="B735" s="3">
        <f t="shared" si="33"/>
        <v>2014</v>
      </c>
      <c r="C735" s="3">
        <f t="shared" si="34"/>
        <v>7</v>
      </c>
      <c r="D735" t="s">
        <v>953</v>
      </c>
      <c r="E735" t="str">
        <f t="shared" si="35"/>
        <v>Philip Brown20140714</v>
      </c>
      <c r="F735">
        <f>IF(COUNTIF($E$2:E735, E735) = 1, MAX($F$1:F734) + 1, INDEX($F$1:F734, MATCH(E735, $E$1:E734, 0)))</f>
        <v>362</v>
      </c>
      <c r="G735" t="s">
        <v>95</v>
      </c>
      <c r="H735" t="s">
        <v>11</v>
      </c>
      <c r="I735" t="s">
        <v>18</v>
      </c>
      <c r="J735" t="s">
        <v>111</v>
      </c>
      <c r="K735" s="17">
        <v>55.92</v>
      </c>
      <c r="L735" s="17">
        <v>5</v>
      </c>
      <c r="M735" s="17">
        <v>6.29</v>
      </c>
      <c r="N735" s="17" t="str">
        <f>IF(SalesData[[#This Row],[Profit]]&gt;0,"Profit","Loss")</f>
        <v>Profit</v>
      </c>
    </row>
    <row r="736" spans="1:14" x14ac:dyDescent="0.25">
      <c r="A736" s="1">
        <v>41834</v>
      </c>
      <c r="B736" s="3">
        <f t="shared" si="33"/>
        <v>2014</v>
      </c>
      <c r="C736" s="3">
        <f t="shared" si="34"/>
        <v>7</v>
      </c>
      <c r="D736" t="s">
        <v>195</v>
      </c>
      <c r="E736" t="str">
        <f t="shared" si="35"/>
        <v>Shui Tom20140714</v>
      </c>
      <c r="F736">
        <f>IF(COUNTIF($E$2:E736, E736) = 1, MAX($F$1:F735) + 1, INDEX($F$1:F735, MATCH(E736, $E$1:E735, 0)))</f>
        <v>363</v>
      </c>
      <c r="G736" t="s">
        <v>23</v>
      </c>
      <c r="H736" t="s">
        <v>39</v>
      </c>
      <c r="I736" t="s">
        <v>40</v>
      </c>
      <c r="J736" t="s">
        <v>954</v>
      </c>
      <c r="K736" s="17">
        <v>13.49</v>
      </c>
      <c r="L736" s="17">
        <v>1</v>
      </c>
      <c r="M736" s="17">
        <v>-2.25</v>
      </c>
      <c r="N736" s="17" t="str">
        <f>IF(SalesData[[#This Row],[Profit]]&gt;0,"Profit","Loss")</f>
        <v>Loss</v>
      </c>
    </row>
    <row r="737" spans="1:14" x14ac:dyDescent="0.25">
      <c r="A737" s="1">
        <v>41834</v>
      </c>
      <c r="B737" s="3">
        <f t="shared" si="33"/>
        <v>2014</v>
      </c>
      <c r="C737" s="3">
        <f t="shared" si="34"/>
        <v>7</v>
      </c>
      <c r="D737" t="s">
        <v>195</v>
      </c>
      <c r="E737" t="str">
        <f t="shared" si="35"/>
        <v>Shui Tom20140714</v>
      </c>
      <c r="F737">
        <f>IF(COUNTIF($E$2:E737, E737) = 1, MAX($F$1:F736) + 1, INDEX($F$1:F736, MATCH(E737, $E$1:E736, 0)))</f>
        <v>363</v>
      </c>
      <c r="G737" t="s">
        <v>23</v>
      </c>
      <c r="H737" t="s">
        <v>39</v>
      </c>
      <c r="I737" t="s">
        <v>40</v>
      </c>
      <c r="J737" t="s">
        <v>955</v>
      </c>
      <c r="K737" s="17">
        <v>23.99</v>
      </c>
      <c r="L737" s="17">
        <v>2</v>
      </c>
      <c r="M737" s="17">
        <v>-13.99</v>
      </c>
      <c r="N737" s="17" t="str">
        <f>IF(SalesData[[#This Row],[Profit]]&gt;0,"Profit","Loss")</f>
        <v>Loss</v>
      </c>
    </row>
    <row r="738" spans="1:14" x14ac:dyDescent="0.25">
      <c r="A738" s="1">
        <v>41834</v>
      </c>
      <c r="B738" s="3">
        <f t="shared" si="33"/>
        <v>2014</v>
      </c>
      <c r="C738" s="3">
        <f t="shared" si="34"/>
        <v>7</v>
      </c>
      <c r="D738" t="s">
        <v>195</v>
      </c>
      <c r="E738" t="str">
        <f t="shared" si="35"/>
        <v>Shui Tom20140714</v>
      </c>
      <c r="F738">
        <f>IF(COUNTIF($E$2:E738, E738) = 1, MAX($F$1:F737) + 1, INDEX($F$1:F737, MATCH(E738, $E$1:E737, 0)))</f>
        <v>363</v>
      </c>
      <c r="G738" t="s">
        <v>23</v>
      </c>
      <c r="H738" t="s">
        <v>34</v>
      </c>
      <c r="I738" t="s">
        <v>47</v>
      </c>
      <c r="J738" t="s">
        <v>956</v>
      </c>
      <c r="K738" s="17">
        <v>31.98</v>
      </c>
      <c r="L738" s="17">
        <v>2</v>
      </c>
      <c r="M738" s="17">
        <v>1.2</v>
      </c>
      <c r="N738" s="17" t="str">
        <f>IF(SalesData[[#This Row],[Profit]]&gt;0,"Profit","Loss")</f>
        <v>Profit</v>
      </c>
    </row>
    <row r="739" spans="1:14" x14ac:dyDescent="0.25">
      <c r="A739" s="1">
        <v>41834</v>
      </c>
      <c r="B739" s="3">
        <f t="shared" si="33"/>
        <v>2014</v>
      </c>
      <c r="C739" s="3">
        <f t="shared" si="34"/>
        <v>7</v>
      </c>
      <c r="D739" t="s">
        <v>195</v>
      </c>
      <c r="E739" t="str">
        <f t="shared" si="35"/>
        <v>Shui Tom20140714</v>
      </c>
      <c r="F739">
        <f>IF(COUNTIF($E$2:E739, E739) = 1, MAX($F$1:F738) + 1, INDEX($F$1:F738, MATCH(E739, $E$1:E738, 0)))</f>
        <v>363</v>
      </c>
      <c r="G739" t="s">
        <v>23</v>
      </c>
      <c r="H739" t="s">
        <v>11</v>
      </c>
      <c r="I739" t="s">
        <v>24</v>
      </c>
      <c r="J739" t="s">
        <v>279</v>
      </c>
      <c r="K739" s="17">
        <v>41.58</v>
      </c>
      <c r="L739" s="17">
        <v>2</v>
      </c>
      <c r="M739" s="17">
        <v>4.68</v>
      </c>
      <c r="N739" s="17" t="str">
        <f>IF(SalesData[[#This Row],[Profit]]&gt;0,"Profit","Loss")</f>
        <v>Profit</v>
      </c>
    </row>
    <row r="740" spans="1:14" x14ac:dyDescent="0.25">
      <c r="A740" s="1">
        <v>41834</v>
      </c>
      <c r="B740" s="3">
        <f t="shared" si="33"/>
        <v>2014</v>
      </c>
      <c r="C740" s="3">
        <f t="shared" si="34"/>
        <v>7</v>
      </c>
      <c r="D740" t="s">
        <v>957</v>
      </c>
      <c r="E740" t="str">
        <f t="shared" si="35"/>
        <v>Shirley Schmidt20140714</v>
      </c>
      <c r="F740">
        <f>IF(COUNTIF($E$2:E740, E740) = 1, MAX($F$1:F739) + 1, INDEX($F$1:F739, MATCH(E740, $E$1:E739, 0)))</f>
        <v>364</v>
      </c>
      <c r="G740" t="s">
        <v>59</v>
      </c>
      <c r="H740" t="s">
        <v>11</v>
      </c>
      <c r="I740" t="s">
        <v>92</v>
      </c>
      <c r="J740" t="s">
        <v>958</v>
      </c>
      <c r="K740" s="17">
        <v>39.479999999999997</v>
      </c>
      <c r="L740" s="17">
        <v>1</v>
      </c>
      <c r="M740" s="17">
        <v>11.05</v>
      </c>
      <c r="N740" s="17" t="str">
        <f>IF(SalesData[[#This Row],[Profit]]&gt;0,"Profit","Loss")</f>
        <v>Profit</v>
      </c>
    </row>
    <row r="741" spans="1:14" x14ac:dyDescent="0.25">
      <c r="A741" s="1">
        <v>41834</v>
      </c>
      <c r="B741" s="3">
        <f t="shared" si="33"/>
        <v>2014</v>
      </c>
      <c r="C741" s="3">
        <f t="shared" si="34"/>
        <v>7</v>
      </c>
      <c r="D741" t="s">
        <v>959</v>
      </c>
      <c r="E741" t="str">
        <f t="shared" si="35"/>
        <v>Barbara Fisher20140714</v>
      </c>
      <c r="F741">
        <f>IF(COUNTIF($E$2:E741, E741) = 1, MAX($F$1:F740) + 1, INDEX($F$1:F740, MATCH(E741, $E$1:E740, 0)))</f>
        <v>365</v>
      </c>
      <c r="G741" t="s">
        <v>149</v>
      </c>
      <c r="H741" t="s">
        <v>11</v>
      </c>
      <c r="I741" t="s">
        <v>24</v>
      </c>
      <c r="J741" t="s">
        <v>960</v>
      </c>
      <c r="K741" s="17">
        <v>17.940000000000001</v>
      </c>
      <c r="L741" s="17">
        <v>3</v>
      </c>
      <c r="M741" s="17">
        <v>4.49</v>
      </c>
      <c r="N741" s="17" t="str">
        <f>IF(SalesData[[#This Row],[Profit]]&gt;0,"Profit","Loss")</f>
        <v>Profit</v>
      </c>
    </row>
    <row r="742" spans="1:14" x14ac:dyDescent="0.25">
      <c r="A742" s="1">
        <v>41835</v>
      </c>
      <c r="B742" s="3">
        <f t="shared" si="33"/>
        <v>2014</v>
      </c>
      <c r="C742" s="3">
        <f t="shared" si="34"/>
        <v>7</v>
      </c>
      <c r="D742" t="s">
        <v>659</v>
      </c>
      <c r="E742" t="str">
        <f t="shared" si="35"/>
        <v>Victoria Wilson20140715</v>
      </c>
      <c r="F742">
        <f>IF(COUNTIF($E$2:E742, E742) = 1, MAX($F$1:F741) + 1, INDEX($F$1:F741, MATCH(E742, $E$1:E741, 0)))</f>
        <v>366</v>
      </c>
      <c r="G742" t="s">
        <v>140</v>
      </c>
      <c r="H742" t="s">
        <v>39</v>
      </c>
      <c r="I742" t="s">
        <v>52</v>
      </c>
      <c r="J742" t="s">
        <v>961</v>
      </c>
      <c r="K742" s="17">
        <v>2.97</v>
      </c>
      <c r="L742" s="17">
        <v>3</v>
      </c>
      <c r="M742" s="17">
        <v>1.31</v>
      </c>
      <c r="N742" s="17" t="str">
        <f>IF(SalesData[[#This Row],[Profit]]&gt;0,"Profit","Loss")</f>
        <v>Profit</v>
      </c>
    </row>
    <row r="743" spans="1:14" x14ac:dyDescent="0.25">
      <c r="A743" s="1">
        <v>41835</v>
      </c>
      <c r="B743" s="3">
        <f t="shared" si="33"/>
        <v>2014</v>
      </c>
      <c r="C743" s="3">
        <f t="shared" si="34"/>
        <v>7</v>
      </c>
      <c r="D743" t="s">
        <v>659</v>
      </c>
      <c r="E743" t="str">
        <f t="shared" si="35"/>
        <v>Victoria Wilson20140715</v>
      </c>
      <c r="F743">
        <f>IF(COUNTIF($E$2:E743, E743) = 1, MAX($F$1:F742) + 1, INDEX($F$1:F742, MATCH(E743, $E$1:E742, 0)))</f>
        <v>366</v>
      </c>
      <c r="G743" t="s">
        <v>140</v>
      </c>
      <c r="H743" t="s">
        <v>11</v>
      </c>
      <c r="I743" t="s">
        <v>43</v>
      </c>
      <c r="J743" t="s">
        <v>962</v>
      </c>
      <c r="K743" s="17">
        <v>6.54</v>
      </c>
      <c r="L743" s="17">
        <v>3</v>
      </c>
      <c r="M743" s="17">
        <v>2.68</v>
      </c>
      <c r="N743" s="17" t="str">
        <f>IF(SalesData[[#This Row],[Profit]]&gt;0,"Profit","Loss")</f>
        <v>Profit</v>
      </c>
    </row>
    <row r="744" spans="1:14" x14ac:dyDescent="0.25">
      <c r="A744" s="1">
        <v>41838</v>
      </c>
      <c r="B744" s="3">
        <f t="shared" si="33"/>
        <v>2014</v>
      </c>
      <c r="C744" s="3">
        <f t="shared" si="34"/>
        <v>7</v>
      </c>
      <c r="D744" t="s">
        <v>963</v>
      </c>
      <c r="E744" t="str">
        <f t="shared" si="35"/>
        <v>Adrian Hane20140718</v>
      </c>
      <c r="F744">
        <f>IF(COUNTIF($E$2:E744, E744) = 1, MAX($F$1:F743) + 1, INDEX($F$1:F743, MATCH(E744, $E$1:E743, 0)))</f>
        <v>367</v>
      </c>
      <c r="G744" t="s">
        <v>95</v>
      </c>
      <c r="H744" t="s">
        <v>34</v>
      </c>
      <c r="I744" t="s">
        <v>35</v>
      </c>
      <c r="J744" t="s">
        <v>964</v>
      </c>
      <c r="K744" s="17">
        <v>259.14</v>
      </c>
      <c r="L744" s="17">
        <v>4</v>
      </c>
      <c r="M744" s="17">
        <v>-25.91</v>
      </c>
      <c r="N744" s="17" t="str">
        <f>IF(SalesData[[#This Row],[Profit]]&gt;0,"Profit","Loss")</f>
        <v>Loss</v>
      </c>
    </row>
    <row r="745" spans="1:14" x14ac:dyDescent="0.25">
      <c r="A745" s="1">
        <v>41838</v>
      </c>
      <c r="B745" s="3">
        <f t="shared" si="33"/>
        <v>2014</v>
      </c>
      <c r="C745" s="3">
        <f t="shared" si="34"/>
        <v>7</v>
      </c>
      <c r="D745" t="s">
        <v>965</v>
      </c>
      <c r="E745" t="str">
        <f t="shared" si="35"/>
        <v>Jack Lebron20140718</v>
      </c>
      <c r="F745">
        <f>IF(COUNTIF($E$2:E745, E745) = 1, MAX($F$1:F744) + 1, INDEX($F$1:F744, MATCH(E745, $E$1:E744, 0)))</f>
        <v>368</v>
      </c>
      <c r="G745" t="s">
        <v>149</v>
      </c>
      <c r="H745" t="s">
        <v>11</v>
      </c>
      <c r="I745" t="s">
        <v>20</v>
      </c>
      <c r="J745" t="s">
        <v>966</v>
      </c>
      <c r="K745" s="17">
        <v>13.9</v>
      </c>
      <c r="L745" s="17">
        <v>2</v>
      </c>
      <c r="M745" s="17">
        <v>4.5199999999999996</v>
      </c>
      <c r="N745" s="17" t="str">
        <f>IF(SalesData[[#This Row],[Profit]]&gt;0,"Profit","Loss")</f>
        <v>Profit</v>
      </c>
    </row>
    <row r="746" spans="1:14" x14ac:dyDescent="0.25">
      <c r="A746" s="1">
        <v>41839</v>
      </c>
      <c r="B746" s="3">
        <f t="shared" si="33"/>
        <v>2014</v>
      </c>
      <c r="C746" s="3">
        <f t="shared" si="34"/>
        <v>7</v>
      </c>
      <c r="D746" t="s">
        <v>967</v>
      </c>
      <c r="E746" t="str">
        <f t="shared" si="35"/>
        <v>Christine Abelman20140719</v>
      </c>
      <c r="F746">
        <f>IF(COUNTIF($E$2:E746, E746) = 1, MAX($F$1:F745) + 1, INDEX($F$1:F745, MATCH(E746, $E$1:E745, 0)))</f>
        <v>369</v>
      </c>
      <c r="G746" t="s">
        <v>613</v>
      </c>
      <c r="H746" t="s">
        <v>39</v>
      </c>
      <c r="I746" t="s">
        <v>40</v>
      </c>
      <c r="J746" t="s">
        <v>933</v>
      </c>
      <c r="K746" s="17">
        <v>359.98</v>
      </c>
      <c r="L746" s="17">
        <v>2</v>
      </c>
      <c r="M746" s="17">
        <v>93.59</v>
      </c>
      <c r="N746" s="17" t="str">
        <f>IF(SalesData[[#This Row],[Profit]]&gt;0,"Profit","Loss")</f>
        <v>Profit</v>
      </c>
    </row>
    <row r="747" spans="1:14" x14ac:dyDescent="0.25">
      <c r="A747" s="1">
        <v>41839</v>
      </c>
      <c r="B747" s="3">
        <f t="shared" si="33"/>
        <v>2014</v>
      </c>
      <c r="C747" s="3">
        <f t="shared" si="34"/>
        <v>7</v>
      </c>
      <c r="D747" t="s">
        <v>967</v>
      </c>
      <c r="E747" t="str">
        <f t="shared" si="35"/>
        <v>Christine Abelman20140719</v>
      </c>
      <c r="F747">
        <f>IF(COUNTIF($E$2:E747, E747) = 1, MAX($F$1:F746) + 1, INDEX($F$1:F746, MATCH(E747, $E$1:E746, 0)))</f>
        <v>369</v>
      </c>
      <c r="G747" t="s">
        <v>613</v>
      </c>
      <c r="H747" t="s">
        <v>34</v>
      </c>
      <c r="I747" t="s">
        <v>145</v>
      </c>
      <c r="J747" t="s">
        <v>968</v>
      </c>
      <c r="K747" s="17">
        <v>70.56</v>
      </c>
      <c r="L747" s="17">
        <v>1</v>
      </c>
      <c r="M747" s="17">
        <v>-4.03</v>
      </c>
      <c r="N747" s="17" t="str">
        <f>IF(SalesData[[#This Row],[Profit]]&gt;0,"Profit","Loss")</f>
        <v>Loss</v>
      </c>
    </row>
    <row r="748" spans="1:14" x14ac:dyDescent="0.25">
      <c r="A748" s="1">
        <v>41839</v>
      </c>
      <c r="B748" s="3">
        <f t="shared" si="33"/>
        <v>2014</v>
      </c>
      <c r="C748" s="3">
        <f t="shared" si="34"/>
        <v>7</v>
      </c>
      <c r="D748" t="s">
        <v>967</v>
      </c>
      <c r="E748" t="str">
        <f t="shared" si="35"/>
        <v>Christine Abelman20140719</v>
      </c>
      <c r="F748">
        <f>IF(COUNTIF($E$2:E748, E748) = 1, MAX($F$1:F747) + 1, INDEX($F$1:F747, MATCH(E748, $E$1:E747, 0)))</f>
        <v>369</v>
      </c>
      <c r="G748" t="s">
        <v>613</v>
      </c>
      <c r="H748" t="s">
        <v>11</v>
      </c>
      <c r="I748" t="s">
        <v>20</v>
      </c>
      <c r="J748" t="s">
        <v>969</v>
      </c>
      <c r="K748" s="17">
        <v>20.88</v>
      </c>
      <c r="L748" s="17">
        <v>2</v>
      </c>
      <c r="M748" s="17">
        <v>9.6</v>
      </c>
      <c r="N748" s="17" t="str">
        <f>IF(SalesData[[#This Row],[Profit]]&gt;0,"Profit","Loss")</f>
        <v>Profit</v>
      </c>
    </row>
    <row r="749" spans="1:14" x14ac:dyDescent="0.25">
      <c r="A749" s="1">
        <v>41839</v>
      </c>
      <c r="B749" s="3">
        <f t="shared" si="33"/>
        <v>2014</v>
      </c>
      <c r="C749" s="3">
        <f t="shared" si="34"/>
        <v>7</v>
      </c>
      <c r="D749" t="s">
        <v>967</v>
      </c>
      <c r="E749" t="str">
        <f t="shared" si="35"/>
        <v>Christine Abelman20140719</v>
      </c>
      <c r="F749">
        <f>IF(COUNTIF($E$2:E749, E749) = 1, MAX($F$1:F748) + 1, INDEX($F$1:F748, MATCH(E749, $E$1:E748, 0)))</f>
        <v>369</v>
      </c>
      <c r="G749" t="s">
        <v>613</v>
      </c>
      <c r="H749" t="s">
        <v>11</v>
      </c>
      <c r="I749" t="s">
        <v>20</v>
      </c>
      <c r="J749" t="s">
        <v>970</v>
      </c>
      <c r="K749" s="17">
        <v>3.81</v>
      </c>
      <c r="L749" s="17">
        <v>1</v>
      </c>
      <c r="M749" s="17">
        <v>1.83</v>
      </c>
      <c r="N749" s="17" t="str">
        <f>IF(SalesData[[#This Row],[Profit]]&gt;0,"Profit","Loss")</f>
        <v>Profit</v>
      </c>
    </row>
    <row r="750" spans="1:14" x14ac:dyDescent="0.25">
      <c r="A750" s="1">
        <v>41839</v>
      </c>
      <c r="B750" s="3">
        <f t="shared" si="33"/>
        <v>2014</v>
      </c>
      <c r="C750" s="3">
        <f t="shared" si="34"/>
        <v>7</v>
      </c>
      <c r="D750" t="s">
        <v>971</v>
      </c>
      <c r="E750" t="str">
        <f t="shared" si="35"/>
        <v>Eugene Moren20140719</v>
      </c>
      <c r="F750">
        <f>IF(COUNTIF($E$2:E750, E750) = 1, MAX($F$1:F749) + 1, INDEX($F$1:F749, MATCH(E750, $E$1:E749, 0)))</f>
        <v>370</v>
      </c>
      <c r="G750" t="s">
        <v>515</v>
      </c>
      <c r="H750" t="s">
        <v>11</v>
      </c>
      <c r="I750" t="s">
        <v>20</v>
      </c>
      <c r="J750" t="s">
        <v>972</v>
      </c>
      <c r="K750" s="17">
        <v>6.1</v>
      </c>
      <c r="L750" s="17">
        <v>2</v>
      </c>
      <c r="M750" s="17">
        <v>2.21</v>
      </c>
      <c r="N750" s="17" t="str">
        <f>IF(SalesData[[#This Row],[Profit]]&gt;0,"Profit","Loss")</f>
        <v>Profit</v>
      </c>
    </row>
    <row r="751" spans="1:14" x14ac:dyDescent="0.25">
      <c r="A751" s="1">
        <v>41840</v>
      </c>
      <c r="B751" s="3">
        <f t="shared" si="33"/>
        <v>2014</v>
      </c>
      <c r="C751" s="3">
        <f t="shared" si="34"/>
        <v>7</v>
      </c>
      <c r="D751" t="s">
        <v>973</v>
      </c>
      <c r="E751" t="str">
        <f t="shared" si="35"/>
        <v>Katherine Murray20140720</v>
      </c>
      <c r="F751">
        <f>IF(COUNTIF($E$2:E751, E751) = 1, MAX($F$1:F750) + 1, INDEX($F$1:F750, MATCH(E751, $E$1:E750, 0)))</f>
        <v>371</v>
      </c>
      <c r="G751" t="s">
        <v>10</v>
      </c>
      <c r="H751" t="s">
        <v>11</v>
      </c>
      <c r="I751" t="s">
        <v>18</v>
      </c>
      <c r="J751" t="s">
        <v>974</v>
      </c>
      <c r="K751" s="17">
        <v>342.86</v>
      </c>
      <c r="L751" s="17">
        <v>3</v>
      </c>
      <c r="M751" s="17">
        <v>38.57</v>
      </c>
      <c r="N751" s="17" t="str">
        <f>IF(SalesData[[#This Row],[Profit]]&gt;0,"Profit","Loss")</f>
        <v>Profit</v>
      </c>
    </row>
    <row r="752" spans="1:14" x14ac:dyDescent="0.25">
      <c r="A752" s="1">
        <v>41840</v>
      </c>
      <c r="B752" s="3">
        <f t="shared" si="33"/>
        <v>2014</v>
      </c>
      <c r="C752" s="3">
        <f t="shared" si="34"/>
        <v>7</v>
      </c>
      <c r="D752" t="s">
        <v>973</v>
      </c>
      <c r="E752" t="str">
        <f t="shared" si="35"/>
        <v>Katherine Murray20140720</v>
      </c>
      <c r="F752">
        <f>IF(COUNTIF($E$2:E752, E752) = 1, MAX($F$1:F751) + 1, INDEX($F$1:F751, MATCH(E752, $E$1:E751, 0)))</f>
        <v>371</v>
      </c>
      <c r="G752" t="s">
        <v>10</v>
      </c>
      <c r="H752" t="s">
        <v>34</v>
      </c>
      <c r="I752" t="s">
        <v>47</v>
      </c>
      <c r="J752" t="s">
        <v>975</v>
      </c>
      <c r="K752" s="17">
        <v>16.739999999999998</v>
      </c>
      <c r="L752" s="17">
        <v>5</v>
      </c>
      <c r="M752" s="17">
        <v>-14.23</v>
      </c>
      <c r="N752" s="17" t="str">
        <f>IF(SalesData[[#This Row],[Profit]]&gt;0,"Profit","Loss")</f>
        <v>Loss</v>
      </c>
    </row>
    <row r="753" spans="1:14" x14ac:dyDescent="0.25">
      <c r="A753" s="1">
        <v>41840</v>
      </c>
      <c r="B753" s="3">
        <f t="shared" si="33"/>
        <v>2014</v>
      </c>
      <c r="C753" s="3">
        <f t="shared" si="34"/>
        <v>7</v>
      </c>
      <c r="D753" t="s">
        <v>973</v>
      </c>
      <c r="E753" t="str">
        <f t="shared" si="35"/>
        <v>Katherine Murray20140720</v>
      </c>
      <c r="F753">
        <f>IF(COUNTIF($E$2:E753, E753) = 1, MAX($F$1:F752) + 1, INDEX($F$1:F752, MATCH(E753, $E$1:E752, 0)))</f>
        <v>371</v>
      </c>
      <c r="G753" t="s">
        <v>10</v>
      </c>
      <c r="H753" t="s">
        <v>34</v>
      </c>
      <c r="I753" t="s">
        <v>35</v>
      </c>
      <c r="J753" t="s">
        <v>976</v>
      </c>
      <c r="K753" s="17">
        <v>981.37</v>
      </c>
      <c r="L753" s="17">
        <v>2</v>
      </c>
      <c r="M753" s="17">
        <v>-140.19999999999999</v>
      </c>
      <c r="N753" s="17" t="str">
        <f>IF(SalesData[[#This Row],[Profit]]&gt;0,"Profit","Loss")</f>
        <v>Loss</v>
      </c>
    </row>
    <row r="754" spans="1:14" x14ac:dyDescent="0.25">
      <c r="A754" s="1">
        <v>41840</v>
      </c>
      <c r="B754" s="3">
        <f t="shared" si="33"/>
        <v>2014</v>
      </c>
      <c r="C754" s="3">
        <f t="shared" si="34"/>
        <v>7</v>
      </c>
      <c r="D754" t="s">
        <v>977</v>
      </c>
      <c r="E754" t="str">
        <f t="shared" si="35"/>
        <v>Scot Wooten20140720</v>
      </c>
      <c r="F754">
        <f>IF(COUNTIF($E$2:E754, E754) = 1, MAX($F$1:F753) + 1, INDEX($F$1:F753, MATCH(E754, $E$1:E753, 0)))</f>
        <v>372</v>
      </c>
      <c r="G754" t="s">
        <v>78</v>
      </c>
      <c r="H754" t="s">
        <v>11</v>
      </c>
      <c r="I754" t="s">
        <v>18</v>
      </c>
      <c r="J754" t="s">
        <v>192</v>
      </c>
      <c r="K754" s="17">
        <v>25.98</v>
      </c>
      <c r="L754" s="17">
        <v>1</v>
      </c>
      <c r="M754" s="17">
        <v>-5.2</v>
      </c>
      <c r="N754" s="17" t="str">
        <f>IF(SalesData[[#This Row],[Profit]]&gt;0,"Profit","Loss")</f>
        <v>Loss</v>
      </c>
    </row>
    <row r="755" spans="1:14" x14ac:dyDescent="0.25">
      <c r="A755" s="1">
        <v>41840</v>
      </c>
      <c r="B755" s="3">
        <f t="shared" si="33"/>
        <v>2014</v>
      </c>
      <c r="C755" s="3">
        <f t="shared" si="34"/>
        <v>7</v>
      </c>
      <c r="D755" t="s">
        <v>977</v>
      </c>
      <c r="E755" t="str">
        <f t="shared" si="35"/>
        <v>Scot Wooten20140720</v>
      </c>
      <c r="F755">
        <f>IF(COUNTIF($E$2:E755, E755) = 1, MAX($F$1:F754) + 1, INDEX($F$1:F754, MATCH(E755, $E$1:E754, 0)))</f>
        <v>372</v>
      </c>
      <c r="G755" t="s">
        <v>78</v>
      </c>
      <c r="H755" t="s">
        <v>11</v>
      </c>
      <c r="I755" t="s">
        <v>20</v>
      </c>
      <c r="J755" t="s">
        <v>701</v>
      </c>
      <c r="K755" s="17">
        <v>27.36</v>
      </c>
      <c r="L755" s="17">
        <v>3</v>
      </c>
      <c r="M755" s="17">
        <v>-21.89</v>
      </c>
      <c r="N755" s="17" t="str">
        <f>IF(SalesData[[#This Row],[Profit]]&gt;0,"Profit","Loss")</f>
        <v>Loss</v>
      </c>
    </row>
    <row r="756" spans="1:14" x14ac:dyDescent="0.25">
      <c r="A756" s="1">
        <v>41840</v>
      </c>
      <c r="B756" s="3">
        <f t="shared" si="33"/>
        <v>2014</v>
      </c>
      <c r="C756" s="3">
        <f t="shared" si="34"/>
        <v>7</v>
      </c>
      <c r="D756" t="s">
        <v>978</v>
      </c>
      <c r="E756" t="str">
        <f t="shared" si="35"/>
        <v>Charles Crestani20140720</v>
      </c>
      <c r="F756">
        <f>IF(COUNTIF($E$2:E756, E756) = 1, MAX($F$1:F755) + 1, INDEX($F$1:F755, MATCH(E756, $E$1:E755, 0)))</f>
        <v>373</v>
      </c>
      <c r="G756" t="s">
        <v>27</v>
      </c>
      <c r="H756" t="s">
        <v>11</v>
      </c>
      <c r="I756" t="s">
        <v>12</v>
      </c>
      <c r="J756" t="s">
        <v>979</v>
      </c>
      <c r="K756" s="17">
        <v>104.85</v>
      </c>
      <c r="L756" s="17">
        <v>1</v>
      </c>
      <c r="M756" s="17">
        <v>50.33</v>
      </c>
      <c r="N756" s="17" t="str">
        <f>IF(SalesData[[#This Row],[Profit]]&gt;0,"Profit","Loss")</f>
        <v>Profit</v>
      </c>
    </row>
    <row r="757" spans="1:14" x14ac:dyDescent="0.25">
      <c r="A757" s="1">
        <v>41840</v>
      </c>
      <c r="B757" s="3">
        <f t="shared" si="33"/>
        <v>2014</v>
      </c>
      <c r="C757" s="3">
        <f t="shared" si="34"/>
        <v>7</v>
      </c>
      <c r="D757" t="s">
        <v>978</v>
      </c>
      <c r="E757" t="str">
        <f t="shared" si="35"/>
        <v>Charles Crestani20140720</v>
      </c>
      <c r="F757">
        <f>IF(COUNTIF($E$2:E757, E757) = 1, MAX($F$1:F756) + 1, INDEX($F$1:F756, MATCH(E757, $E$1:E756, 0)))</f>
        <v>373</v>
      </c>
      <c r="G757" t="s">
        <v>27</v>
      </c>
      <c r="H757" t="s">
        <v>11</v>
      </c>
      <c r="I757" t="s">
        <v>20</v>
      </c>
      <c r="J757" t="s">
        <v>980</v>
      </c>
      <c r="K757" s="17">
        <v>8.6999999999999993</v>
      </c>
      <c r="L757" s="17">
        <v>2</v>
      </c>
      <c r="M757" s="17">
        <v>3.16</v>
      </c>
      <c r="N757" s="17" t="str">
        <f>IF(SalesData[[#This Row],[Profit]]&gt;0,"Profit","Loss")</f>
        <v>Profit</v>
      </c>
    </row>
    <row r="758" spans="1:14" x14ac:dyDescent="0.25">
      <c r="A758" s="1">
        <v>41840</v>
      </c>
      <c r="B758" s="3">
        <f t="shared" si="33"/>
        <v>2014</v>
      </c>
      <c r="C758" s="3">
        <f t="shared" si="34"/>
        <v>7</v>
      </c>
      <c r="D758" t="s">
        <v>978</v>
      </c>
      <c r="E758" t="str">
        <f t="shared" si="35"/>
        <v>Charles Crestani20140720</v>
      </c>
      <c r="F758">
        <f>IF(COUNTIF($E$2:E758, E758) = 1, MAX($F$1:F757) + 1, INDEX($F$1:F757, MATCH(E758, $E$1:E757, 0)))</f>
        <v>373</v>
      </c>
      <c r="G758" t="s">
        <v>27</v>
      </c>
      <c r="H758" t="s">
        <v>11</v>
      </c>
      <c r="I758" t="s">
        <v>12</v>
      </c>
      <c r="J758" t="s">
        <v>981</v>
      </c>
      <c r="K758" s="17">
        <v>19.920000000000002</v>
      </c>
      <c r="L758" s="17">
        <v>4</v>
      </c>
      <c r="M758" s="17">
        <v>9.76</v>
      </c>
      <c r="N758" s="17" t="str">
        <f>IF(SalesData[[#This Row],[Profit]]&gt;0,"Profit","Loss")</f>
        <v>Profit</v>
      </c>
    </row>
    <row r="759" spans="1:14" x14ac:dyDescent="0.25">
      <c r="A759" s="1">
        <v>41840</v>
      </c>
      <c r="B759" s="3">
        <f t="shared" si="33"/>
        <v>2014</v>
      </c>
      <c r="C759" s="3">
        <f t="shared" si="34"/>
        <v>7</v>
      </c>
      <c r="D759" t="s">
        <v>978</v>
      </c>
      <c r="E759" t="str">
        <f t="shared" si="35"/>
        <v>Charles Crestani20140720</v>
      </c>
      <c r="F759">
        <f>IF(COUNTIF($E$2:E759, E759) = 1, MAX($F$1:F758) + 1, INDEX($F$1:F758, MATCH(E759, $E$1:E758, 0)))</f>
        <v>373</v>
      </c>
      <c r="G759" t="s">
        <v>27</v>
      </c>
      <c r="H759" t="s">
        <v>34</v>
      </c>
      <c r="I759" t="s">
        <v>47</v>
      </c>
      <c r="J759" t="s">
        <v>982</v>
      </c>
      <c r="K759" s="17">
        <v>43.02</v>
      </c>
      <c r="L759" s="17">
        <v>3</v>
      </c>
      <c r="M759" s="17">
        <v>15.49</v>
      </c>
      <c r="N759" s="17" t="str">
        <f>IF(SalesData[[#This Row],[Profit]]&gt;0,"Profit","Loss")</f>
        <v>Profit</v>
      </c>
    </row>
    <row r="760" spans="1:14" x14ac:dyDescent="0.25">
      <c r="A760" s="1">
        <v>41840</v>
      </c>
      <c r="B760" s="3">
        <f t="shared" si="33"/>
        <v>2014</v>
      </c>
      <c r="C760" s="3">
        <f t="shared" si="34"/>
        <v>7</v>
      </c>
      <c r="D760" t="s">
        <v>983</v>
      </c>
      <c r="E760" t="str">
        <f t="shared" si="35"/>
        <v>Roger Demir20140720</v>
      </c>
      <c r="F760">
        <f>IF(COUNTIF($E$2:E760, E760) = 1, MAX($F$1:F759) + 1, INDEX($F$1:F759, MATCH(E760, $E$1:E759, 0)))</f>
        <v>374</v>
      </c>
      <c r="G760" t="s">
        <v>27</v>
      </c>
      <c r="H760" t="s">
        <v>11</v>
      </c>
      <c r="I760" t="s">
        <v>20</v>
      </c>
      <c r="J760" t="s">
        <v>984</v>
      </c>
      <c r="K760" s="17">
        <v>89.71</v>
      </c>
      <c r="L760" s="17">
        <v>6</v>
      </c>
      <c r="M760" s="17">
        <v>30.28</v>
      </c>
      <c r="N760" s="17" t="str">
        <f>IF(SalesData[[#This Row],[Profit]]&gt;0,"Profit","Loss")</f>
        <v>Profit</v>
      </c>
    </row>
    <row r="761" spans="1:14" x14ac:dyDescent="0.25">
      <c r="A761" s="1">
        <v>41840</v>
      </c>
      <c r="B761" s="3">
        <f t="shared" si="33"/>
        <v>2014</v>
      </c>
      <c r="C761" s="3">
        <f t="shared" si="34"/>
        <v>7</v>
      </c>
      <c r="D761" t="s">
        <v>983</v>
      </c>
      <c r="E761" t="str">
        <f t="shared" si="35"/>
        <v>Roger Demir20140720</v>
      </c>
      <c r="F761">
        <f>IF(COUNTIF($E$2:E761, E761) = 1, MAX($F$1:F760) + 1, INDEX($F$1:F760, MATCH(E761, $E$1:E760, 0)))</f>
        <v>374</v>
      </c>
      <c r="G761" t="s">
        <v>27</v>
      </c>
      <c r="H761" t="s">
        <v>11</v>
      </c>
      <c r="I761" t="s">
        <v>12</v>
      </c>
      <c r="J761" t="s">
        <v>985</v>
      </c>
      <c r="K761" s="17">
        <v>22.83</v>
      </c>
      <c r="L761" s="17">
        <v>3</v>
      </c>
      <c r="M761" s="17">
        <v>10.73</v>
      </c>
      <c r="N761" s="17" t="str">
        <f>IF(SalesData[[#This Row],[Profit]]&gt;0,"Profit","Loss")</f>
        <v>Profit</v>
      </c>
    </row>
    <row r="762" spans="1:14" x14ac:dyDescent="0.25">
      <c r="A762" s="1">
        <v>41840</v>
      </c>
      <c r="B762" s="3">
        <f t="shared" si="33"/>
        <v>2014</v>
      </c>
      <c r="C762" s="3">
        <f t="shared" si="34"/>
        <v>7</v>
      </c>
      <c r="D762" t="s">
        <v>387</v>
      </c>
      <c r="E762" t="str">
        <f t="shared" si="35"/>
        <v>Jonathan Doherty20140720</v>
      </c>
      <c r="F762">
        <f>IF(COUNTIF($E$2:E762, E762) = 1, MAX($F$1:F761) + 1, INDEX($F$1:F761, MATCH(E762, $E$1:E761, 0)))</f>
        <v>375</v>
      </c>
      <c r="G762" t="s">
        <v>27</v>
      </c>
      <c r="H762" t="s">
        <v>39</v>
      </c>
      <c r="I762" t="s">
        <v>52</v>
      </c>
      <c r="J762" t="s">
        <v>986</v>
      </c>
      <c r="K762" s="17">
        <v>41.94</v>
      </c>
      <c r="L762" s="17">
        <v>2</v>
      </c>
      <c r="M762" s="17">
        <v>15.1</v>
      </c>
      <c r="N762" s="17" t="str">
        <f>IF(SalesData[[#This Row],[Profit]]&gt;0,"Profit","Loss")</f>
        <v>Profit</v>
      </c>
    </row>
    <row r="763" spans="1:14" x14ac:dyDescent="0.25">
      <c r="A763" s="1">
        <v>41840</v>
      </c>
      <c r="B763" s="3">
        <f t="shared" si="33"/>
        <v>2014</v>
      </c>
      <c r="C763" s="3">
        <f t="shared" si="34"/>
        <v>7</v>
      </c>
      <c r="D763" t="s">
        <v>387</v>
      </c>
      <c r="E763" t="str">
        <f t="shared" si="35"/>
        <v>Jonathan Doherty20140720</v>
      </c>
      <c r="F763">
        <f>IF(COUNTIF($E$2:E763, E763) = 1, MAX($F$1:F762) + 1, INDEX($F$1:F762, MATCH(E763, $E$1:E762, 0)))</f>
        <v>375</v>
      </c>
      <c r="G763" t="s">
        <v>27</v>
      </c>
      <c r="H763" t="s">
        <v>11</v>
      </c>
      <c r="I763" t="s">
        <v>12</v>
      </c>
      <c r="J763" t="s">
        <v>987</v>
      </c>
      <c r="K763" s="17">
        <v>11.96</v>
      </c>
      <c r="L763" s="17">
        <v>2</v>
      </c>
      <c r="M763" s="17">
        <v>5.86</v>
      </c>
      <c r="N763" s="17" t="str">
        <f>IF(SalesData[[#This Row],[Profit]]&gt;0,"Profit","Loss")</f>
        <v>Profit</v>
      </c>
    </row>
    <row r="764" spans="1:14" x14ac:dyDescent="0.25">
      <c r="A764" s="1">
        <v>41840</v>
      </c>
      <c r="B764" s="3">
        <f t="shared" si="33"/>
        <v>2014</v>
      </c>
      <c r="C764" s="3">
        <f t="shared" si="34"/>
        <v>7</v>
      </c>
      <c r="D764" t="s">
        <v>387</v>
      </c>
      <c r="E764" t="str">
        <f t="shared" si="35"/>
        <v>Jonathan Doherty20140720</v>
      </c>
      <c r="F764">
        <f>IF(COUNTIF($E$2:E764, E764) = 1, MAX($F$1:F763) + 1, INDEX($F$1:F763, MATCH(E764, $E$1:E763, 0)))</f>
        <v>375</v>
      </c>
      <c r="G764" t="s">
        <v>27</v>
      </c>
      <c r="H764" t="s">
        <v>11</v>
      </c>
      <c r="I764" t="s">
        <v>24</v>
      </c>
      <c r="J764" t="s">
        <v>988</v>
      </c>
      <c r="K764" s="17">
        <v>13.12</v>
      </c>
      <c r="L764" s="17">
        <v>4</v>
      </c>
      <c r="M764" s="17">
        <v>3.8</v>
      </c>
      <c r="N764" s="17" t="str">
        <f>IF(SalesData[[#This Row],[Profit]]&gt;0,"Profit","Loss")</f>
        <v>Profit</v>
      </c>
    </row>
    <row r="765" spans="1:14" x14ac:dyDescent="0.25">
      <c r="A765" s="1">
        <v>41840</v>
      </c>
      <c r="B765" s="3">
        <f t="shared" si="33"/>
        <v>2014</v>
      </c>
      <c r="C765" s="3">
        <f t="shared" si="34"/>
        <v>7</v>
      </c>
      <c r="D765" t="s">
        <v>387</v>
      </c>
      <c r="E765" t="str">
        <f t="shared" si="35"/>
        <v>Jonathan Doherty20140720</v>
      </c>
      <c r="F765">
        <f>IF(COUNTIF($E$2:E765, E765) = 1, MAX($F$1:F764) + 1, INDEX($F$1:F764, MATCH(E765, $E$1:E764, 0)))</f>
        <v>375</v>
      </c>
      <c r="G765" t="s">
        <v>27</v>
      </c>
      <c r="H765" t="s">
        <v>11</v>
      </c>
      <c r="I765" t="s">
        <v>18</v>
      </c>
      <c r="J765" t="s">
        <v>308</v>
      </c>
      <c r="K765" s="17">
        <v>535.41</v>
      </c>
      <c r="L765" s="17">
        <v>3</v>
      </c>
      <c r="M765" s="17">
        <v>160.62</v>
      </c>
      <c r="N765" s="17" t="str">
        <f>IF(SalesData[[#This Row],[Profit]]&gt;0,"Profit","Loss")</f>
        <v>Profit</v>
      </c>
    </row>
    <row r="766" spans="1:14" x14ac:dyDescent="0.25">
      <c r="A766" s="1">
        <v>41841</v>
      </c>
      <c r="B766" s="3">
        <f t="shared" si="33"/>
        <v>2014</v>
      </c>
      <c r="C766" s="3">
        <f t="shared" si="34"/>
        <v>7</v>
      </c>
      <c r="D766" t="s">
        <v>989</v>
      </c>
      <c r="E766" t="str">
        <f t="shared" si="35"/>
        <v>Michelle Ellison20140721</v>
      </c>
      <c r="F766">
        <f>IF(COUNTIF($E$2:E766, E766) = 1, MAX($F$1:F765) + 1, INDEX($F$1:F765, MATCH(E766, $E$1:E765, 0)))</f>
        <v>376</v>
      </c>
      <c r="G766" t="s">
        <v>27</v>
      </c>
      <c r="H766" t="s">
        <v>11</v>
      </c>
      <c r="I766" t="s">
        <v>24</v>
      </c>
      <c r="J766" t="s">
        <v>990</v>
      </c>
      <c r="K766" s="17">
        <v>99.2</v>
      </c>
      <c r="L766" s="17">
        <v>5</v>
      </c>
      <c r="M766" s="17">
        <v>25.79</v>
      </c>
      <c r="N766" s="17" t="str">
        <f>IF(SalesData[[#This Row],[Profit]]&gt;0,"Profit","Loss")</f>
        <v>Profit</v>
      </c>
    </row>
    <row r="767" spans="1:14" x14ac:dyDescent="0.25">
      <c r="A767" s="1">
        <v>41841</v>
      </c>
      <c r="B767" s="3">
        <f t="shared" si="33"/>
        <v>2014</v>
      </c>
      <c r="C767" s="3">
        <f t="shared" si="34"/>
        <v>7</v>
      </c>
      <c r="D767" t="s">
        <v>989</v>
      </c>
      <c r="E767" t="str">
        <f t="shared" si="35"/>
        <v>Michelle Ellison20140721</v>
      </c>
      <c r="F767">
        <f>IF(COUNTIF($E$2:E767, E767) = 1, MAX($F$1:F766) + 1, INDEX($F$1:F766, MATCH(E767, $E$1:E766, 0)))</f>
        <v>376</v>
      </c>
      <c r="G767" t="s">
        <v>27</v>
      </c>
      <c r="H767" t="s">
        <v>34</v>
      </c>
      <c r="I767" t="s">
        <v>35</v>
      </c>
      <c r="J767" t="s">
        <v>991</v>
      </c>
      <c r="K767" s="17">
        <v>801.57</v>
      </c>
      <c r="L767" s="17">
        <v>2</v>
      </c>
      <c r="M767" s="17">
        <v>50.1</v>
      </c>
      <c r="N767" s="17" t="str">
        <f>IF(SalesData[[#This Row],[Profit]]&gt;0,"Profit","Loss")</f>
        <v>Profit</v>
      </c>
    </row>
    <row r="768" spans="1:14" x14ac:dyDescent="0.25">
      <c r="A768" s="1">
        <v>41841</v>
      </c>
      <c r="B768" s="3">
        <f t="shared" si="33"/>
        <v>2014</v>
      </c>
      <c r="C768" s="3">
        <f t="shared" si="34"/>
        <v>7</v>
      </c>
      <c r="D768" t="s">
        <v>989</v>
      </c>
      <c r="E768" t="str">
        <f t="shared" si="35"/>
        <v>Michelle Ellison20140721</v>
      </c>
      <c r="F768">
        <f>IF(COUNTIF($E$2:E768, E768) = 1, MAX($F$1:F767) + 1, INDEX($F$1:F767, MATCH(E768, $E$1:E767, 0)))</f>
        <v>376</v>
      </c>
      <c r="G768" t="s">
        <v>27</v>
      </c>
      <c r="H768" t="s">
        <v>34</v>
      </c>
      <c r="I768" t="s">
        <v>145</v>
      </c>
      <c r="J768" t="s">
        <v>322</v>
      </c>
      <c r="K768" s="17">
        <v>272.85000000000002</v>
      </c>
      <c r="L768" s="17">
        <v>1</v>
      </c>
      <c r="M768" s="17">
        <v>27.28</v>
      </c>
      <c r="N768" s="17" t="str">
        <f>IF(SalesData[[#This Row],[Profit]]&gt;0,"Profit","Loss")</f>
        <v>Profit</v>
      </c>
    </row>
    <row r="769" spans="1:14" x14ac:dyDescent="0.25">
      <c r="A769" s="1">
        <v>41841</v>
      </c>
      <c r="B769" s="3">
        <f t="shared" si="33"/>
        <v>2014</v>
      </c>
      <c r="C769" s="3">
        <f t="shared" si="34"/>
        <v>7</v>
      </c>
      <c r="D769" t="s">
        <v>992</v>
      </c>
      <c r="E769" t="str">
        <f t="shared" si="35"/>
        <v>Harry Marie20140721</v>
      </c>
      <c r="F769">
        <f>IF(COUNTIF($E$2:E769, E769) = 1, MAX($F$1:F768) + 1, INDEX($F$1:F768, MATCH(E769, $E$1:E768, 0)))</f>
        <v>377</v>
      </c>
      <c r="G769" t="s">
        <v>10</v>
      </c>
      <c r="H769" t="s">
        <v>11</v>
      </c>
      <c r="I769" t="s">
        <v>92</v>
      </c>
      <c r="J769" t="s">
        <v>686</v>
      </c>
      <c r="K769" s="17">
        <v>4.99</v>
      </c>
      <c r="L769" s="17">
        <v>3</v>
      </c>
      <c r="M769" s="17">
        <v>-12.98</v>
      </c>
      <c r="N769" s="17" t="str">
        <f>IF(SalesData[[#This Row],[Profit]]&gt;0,"Profit","Loss")</f>
        <v>Loss</v>
      </c>
    </row>
    <row r="770" spans="1:14" x14ac:dyDescent="0.25">
      <c r="A770" s="1">
        <v>41841</v>
      </c>
      <c r="B770" s="3">
        <f t="shared" ref="B770:B833" si="36">YEAR(A770)</f>
        <v>2014</v>
      </c>
      <c r="C770" s="3">
        <f t="shared" ref="C770:C833" si="37">MONTH(A770)</f>
        <v>7</v>
      </c>
      <c r="D770" t="s">
        <v>992</v>
      </c>
      <c r="E770" t="str">
        <f t="shared" ref="E770:E833" si="38">D770 &amp; TEXT(A770, "yyyymmdd")</f>
        <v>Harry Marie20140721</v>
      </c>
      <c r="F770">
        <f>IF(COUNTIF($E$2:E770, E770) = 1, MAX($F$1:F769) + 1, INDEX($F$1:F769, MATCH(E770, $E$1:E769, 0)))</f>
        <v>377</v>
      </c>
      <c r="G770" t="s">
        <v>10</v>
      </c>
      <c r="H770" t="s">
        <v>11</v>
      </c>
      <c r="I770" t="s">
        <v>63</v>
      </c>
      <c r="J770" t="s">
        <v>993</v>
      </c>
      <c r="K770" s="17">
        <v>87.92</v>
      </c>
      <c r="L770" s="17">
        <v>5</v>
      </c>
      <c r="M770" s="17">
        <v>29.67</v>
      </c>
      <c r="N770" s="17" t="str">
        <f>IF(SalesData[[#This Row],[Profit]]&gt;0,"Profit","Loss")</f>
        <v>Profit</v>
      </c>
    </row>
    <row r="771" spans="1:14" x14ac:dyDescent="0.25">
      <c r="A771" s="1">
        <v>41841</v>
      </c>
      <c r="B771" s="3">
        <f t="shared" si="36"/>
        <v>2014</v>
      </c>
      <c r="C771" s="3">
        <f t="shared" si="37"/>
        <v>7</v>
      </c>
      <c r="D771" t="s">
        <v>992</v>
      </c>
      <c r="E771" t="str">
        <f t="shared" si="38"/>
        <v>Harry Marie20140721</v>
      </c>
      <c r="F771">
        <f>IF(COUNTIF($E$2:E771, E771) = 1, MAX($F$1:F770) + 1, INDEX($F$1:F770, MATCH(E771, $E$1:E770, 0)))</f>
        <v>377</v>
      </c>
      <c r="G771" t="s">
        <v>10</v>
      </c>
      <c r="H771" t="s">
        <v>34</v>
      </c>
      <c r="I771" t="s">
        <v>35</v>
      </c>
      <c r="J771" t="s">
        <v>994</v>
      </c>
      <c r="K771" s="17">
        <v>657.93</v>
      </c>
      <c r="L771" s="17">
        <v>5</v>
      </c>
      <c r="M771" s="17">
        <v>-93.99</v>
      </c>
      <c r="N771" s="17" t="str">
        <f>IF(SalesData[[#This Row],[Profit]]&gt;0,"Profit","Loss")</f>
        <v>Loss</v>
      </c>
    </row>
    <row r="772" spans="1:14" x14ac:dyDescent="0.25">
      <c r="A772" s="1">
        <v>41841</v>
      </c>
      <c r="B772" s="3">
        <f t="shared" si="36"/>
        <v>2014</v>
      </c>
      <c r="C772" s="3">
        <f t="shared" si="37"/>
        <v>7</v>
      </c>
      <c r="D772" t="s">
        <v>992</v>
      </c>
      <c r="E772" t="str">
        <f t="shared" si="38"/>
        <v>Harry Marie20140721</v>
      </c>
      <c r="F772">
        <f>IF(COUNTIF($E$2:E772, E772) = 1, MAX($F$1:F771) + 1, INDEX($F$1:F771, MATCH(E772, $E$1:E771, 0)))</f>
        <v>377</v>
      </c>
      <c r="G772" t="s">
        <v>10</v>
      </c>
      <c r="H772" t="s">
        <v>11</v>
      </c>
      <c r="I772" t="s">
        <v>20</v>
      </c>
      <c r="J772" t="s">
        <v>995</v>
      </c>
      <c r="K772" s="17">
        <v>1.04</v>
      </c>
      <c r="L772" s="17">
        <v>1</v>
      </c>
      <c r="M772" s="17">
        <v>-1.83</v>
      </c>
      <c r="N772" s="17" t="str">
        <f>IF(SalesData[[#This Row],[Profit]]&gt;0,"Profit","Loss")</f>
        <v>Loss</v>
      </c>
    </row>
    <row r="773" spans="1:14" x14ac:dyDescent="0.25">
      <c r="A773" s="1">
        <v>41841</v>
      </c>
      <c r="B773" s="3">
        <f t="shared" si="36"/>
        <v>2014</v>
      </c>
      <c r="C773" s="3">
        <f t="shared" si="37"/>
        <v>7</v>
      </c>
      <c r="D773" t="s">
        <v>635</v>
      </c>
      <c r="E773" t="str">
        <f t="shared" si="38"/>
        <v>Patrick Gardner20140721</v>
      </c>
      <c r="F773">
        <f>IF(COUNTIF($E$2:E773, E773) = 1, MAX($F$1:F772) + 1, INDEX($F$1:F772, MATCH(E773, $E$1:E772, 0)))</f>
        <v>378</v>
      </c>
      <c r="G773" t="s">
        <v>996</v>
      </c>
      <c r="H773" t="s">
        <v>39</v>
      </c>
      <c r="I773" t="s">
        <v>40</v>
      </c>
      <c r="J773" t="s">
        <v>391</v>
      </c>
      <c r="K773" s="17">
        <v>35.979999999999997</v>
      </c>
      <c r="L773" s="17">
        <v>2</v>
      </c>
      <c r="M773" s="17">
        <v>10.07</v>
      </c>
      <c r="N773" s="17" t="str">
        <f>IF(SalesData[[#This Row],[Profit]]&gt;0,"Profit","Loss")</f>
        <v>Profit</v>
      </c>
    </row>
    <row r="774" spans="1:14" x14ac:dyDescent="0.25">
      <c r="A774" s="1">
        <v>41842</v>
      </c>
      <c r="B774" s="3">
        <f t="shared" si="36"/>
        <v>2014</v>
      </c>
      <c r="C774" s="3">
        <f t="shared" si="37"/>
        <v>7</v>
      </c>
      <c r="D774" t="s">
        <v>997</v>
      </c>
      <c r="E774" t="str">
        <f t="shared" si="38"/>
        <v>Erin Mull20140722</v>
      </c>
      <c r="F774">
        <f>IF(COUNTIF($E$2:E774, E774) = 1, MAX($F$1:F773) + 1, INDEX($F$1:F773, MATCH(E774, $E$1:E773, 0)))</f>
        <v>379</v>
      </c>
      <c r="G774" t="s">
        <v>149</v>
      </c>
      <c r="H774" t="s">
        <v>11</v>
      </c>
      <c r="I774" t="s">
        <v>24</v>
      </c>
      <c r="J774" t="s">
        <v>998</v>
      </c>
      <c r="K774" s="17">
        <v>5.96</v>
      </c>
      <c r="L774" s="17">
        <v>2</v>
      </c>
      <c r="M774" s="17">
        <v>1.67</v>
      </c>
      <c r="N774" s="17" t="str">
        <f>IF(SalesData[[#This Row],[Profit]]&gt;0,"Profit","Loss")</f>
        <v>Profit</v>
      </c>
    </row>
    <row r="775" spans="1:14" x14ac:dyDescent="0.25">
      <c r="A775" s="1">
        <v>41842</v>
      </c>
      <c r="B775" s="3">
        <f t="shared" si="36"/>
        <v>2014</v>
      </c>
      <c r="C775" s="3">
        <f t="shared" si="37"/>
        <v>7</v>
      </c>
      <c r="D775" t="s">
        <v>997</v>
      </c>
      <c r="E775" t="str">
        <f t="shared" si="38"/>
        <v>Erin Mull20140722</v>
      </c>
      <c r="F775">
        <f>IF(COUNTIF($E$2:E775, E775) = 1, MAX($F$1:F774) + 1, INDEX($F$1:F774, MATCH(E775, $E$1:E774, 0)))</f>
        <v>379</v>
      </c>
      <c r="G775" t="s">
        <v>149</v>
      </c>
      <c r="H775" t="s">
        <v>39</v>
      </c>
      <c r="I775" t="s">
        <v>52</v>
      </c>
      <c r="J775" t="s">
        <v>999</v>
      </c>
      <c r="K775" s="17">
        <v>159.97999999999999</v>
      </c>
      <c r="L775" s="17">
        <v>2</v>
      </c>
      <c r="M775" s="17">
        <v>57.59</v>
      </c>
      <c r="N775" s="17" t="str">
        <f>IF(SalesData[[#This Row],[Profit]]&gt;0,"Profit","Loss")</f>
        <v>Profit</v>
      </c>
    </row>
    <row r="776" spans="1:14" x14ac:dyDescent="0.25">
      <c r="A776" s="1">
        <v>41842</v>
      </c>
      <c r="B776" s="3">
        <f t="shared" si="36"/>
        <v>2014</v>
      </c>
      <c r="C776" s="3">
        <f t="shared" si="37"/>
        <v>7</v>
      </c>
      <c r="D776" t="s">
        <v>667</v>
      </c>
      <c r="E776" t="str">
        <f t="shared" si="38"/>
        <v>Naresj Patel20140722</v>
      </c>
      <c r="F776">
        <f>IF(COUNTIF($E$2:E776, E776) = 1, MAX($F$1:F775) + 1, INDEX($F$1:F775, MATCH(E776, $E$1:E775, 0)))</f>
        <v>380</v>
      </c>
      <c r="G776" t="s">
        <v>27</v>
      </c>
      <c r="H776" t="s">
        <v>11</v>
      </c>
      <c r="I776" t="s">
        <v>24</v>
      </c>
      <c r="J776" t="s">
        <v>1000</v>
      </c>
      <c r="K776" s="17">
        <v>11.52</v>
      </c>
      <c r="L776" s="17">
        <v>4</v>
      </c>
      <c r="M776" s="17">
        <v>3.23</v>
      </c>
      <c r="N776" s="17" t="str">
        <f>IF(SalesData[[#This Row],[Profit]]&gt;0,"Profit","Loss")</f>
        <v>Profit</v>
      </c>
    </row>
    <row r="777" spans="1:14" x14ac:dyDescent="0.25">
      <c r="A777" s="1">
        <v>41842</v>
      </c>
      <c r="B777" s="3">
        <f t="shared" si="36"/>
        <v>2014</v>
      </c>
      <c r="C777" s="3">
        <f t="shared" si="37"/>
        <v>7</v>
      </c>
      <c r="D777" t="s">
        <v>667</v>
      </c>
      <c r="E777" t="str">
        <f t="shared" si="38"/>
        <v>Naresj Patel20140722</v>
      </c>
      <c r="F777">
        <f>IF(COUNTIF($E$2:E777, E777) = 1, MAX($F$1:F776) + 1, INDEX($F$1:F776, MATCH(E777, $E$1:E776, 0)))</f>
        <v>380</v>
      </c>
      <c r="G777" t="s">
        <v>27</v>
      </c>
      <c r="H777" t="s">
        <v>34</v>
      </c>
      <c r="I777" t="s">
        <v>35</v>
      </c>
      <c r="J777" t="s">
        <v>918</v>
      </c>
      <c r="K777" s="17">
        <v>717.72</v>
      </c>
      <c r="L777" s="17">
        <v>3</v>
      </c>
      <c r="M777" s="17">
        <v>71.77</v>
      </c>
      <c r="N777" s="17" t="str">
        <f>IF(SalesData[[#This Row],[Profit]]&gt;0,"Profit","Loss")</f>
        <v>Profit</v>
      </c>
    </row>
    <row r="778" spans="1:14" x14ac:dyDescent="0.25">
      <c r="A778" s="1">
        <v>41842</v>
      </c>
      <c r="B778" s="3">
        <f t="shared" si="36"/>
        <v>2014</v>
      </c>
      <c r="C778" s="3">
        <f t="shared" si="37"/>
        <v>7</v>
      </c>
      <c r="D778" t="s">
        <v>667</v>
      </c>
      <c r="E778" t="str">
        <f t="shared" si="38"/>
        <v>Naresj Patel20140722</v>
      </c>
      <c r="F778">
        <f>IF(COUNTIF($E$2:E778, E778) = 1, MAX($F$1:F777) + 1, INDEX($F$1:F777, MATCH(E778, $E$1:E777, 0)))</f>
        <v>380</v>
      </c>
      <c r="G778" t="s">
        <v>27</v>
      </c>
      <c r="H778" t="s">
        <v>11</v>
      </c>
      <c r="I778" t="s">
        <v>18</v>
      </c>
      <c r="J778" t="s">
        <v>1001</v>
      </c>
      <c r="K778" s="17">
        <v>236.5</v>
      </c>
      <c r="L778" s="17">
        <v>10</v>
      </c>
      <c r="M778" s="17">
        <v>68.59</v>
      </c>
      <c r="N778" s="17" t="str">
        <f>IF(SalesData[[#This Row],[Profit]]&gt;0,"Profit","Loss")</f>
        <v>Profit</v>
      </c>
    </row>
    <row r="779" spans="1:14" x14ac:dyDescent="0.25">
      <c r="A779" s="1">
        <v>41842</v>
      </c>
      <c r="B779" s="3">
        <f t="shared" si="36"/>
        <v>2014</v>
      </c>
      <c r="C779" s="3">
        <f t="shared" si="37"/>
        <v>7</v>
      </c>
      <c r="D779" t="s">
        <v>667</v>
      </c>
      <c r="E779" t="str">
        <f t="shared" si="38"/>
        <v>Naresj Patel20140722</v>
      </c>
      <c r="F779">
        <f>IF(COUNTIF($E$2:E779, E779) = 1, MAX($F$1:F778) + 1, INDEX($F$1:F778, MATCH(E779, $E$1:E778, 0)))</f>
        <v>380</v>
      </c>
      <c r="G779" t="s">
        <v>27</v>
      </c>
      <c r="H779" t="s">
        <v>34</v>
      </c>
      <c r="I779" t="s">
        <v>145</v>
      </c>
      <c r="J779" t="s">
        <v>1002</v>
      </c>
      <c r="K779" s="17">
        <v>170.35</v>
      </c>
      <c r="L779" s="17">
        <v>3</v>
      </c>
      <c r="M779" s="17">
        <v>19.16</v>
      </c>
      <c r="N779" s="17" t="str">
        <f>IF(SalesData[[#This Row],[Profit]]&gt;0,"Profit","Loss")</f>
        <v>Profit</v>
      </c>
    </row>
    <row r="780" spans="1:14" x14ac:dyDescent="0.25">
      <c r="A780" s="1">
        <v>41842</v>
      </c>
      <c r="B780" s="3">
        <f t="shared" si="36"/>
        <v>2014</v>
      </c>
      <c r="C780" s="3">
        <f t="shared" si="37"/>
        <v>7</v>
      </c>
      <c r="D780" t="s">
        <v>1003</v>
      </c>
      <c r="E780" t="str">
        <f t="shared" si="38"/>
        <v>Alejandro Ballentine20140722</v>
      </c>
      <c r="F780">
        <f>IF(COUNTIF($E$2:E780, E780) = 1, MAX($F$1:F779) + 1, INDEX($F$1:F779, MATCH(E780, $E$1:E779, 0)))</f>
        <v>381</v>
      </c>
      <c r="G780" t="s">
        <v>27</v>
      </c>
      <c r="H780" t="s">
        <v>11</v>
      </c>
      <c r="I780" t="s">
        <v>24</v>
      </c>
      <c r="J780" t="s">
        <v>459</v>
      </c>
      <c r="K780" s="17">
        <v>19.68</v>
      </c>
      <c r="L780" s="17">
        <v>6</v>
      </c>
      <c r="M780" s="17">
        <v>6.49</v>
      </c>
      <c r="N780" s="17" t="str">
        <f>IF(SalesData[[#This Row],[Profit]]&gt;0,"Profit","Loss")</f>
        <v>Profit</v>
      </c>
    </row>
    <row r="781" spans="1:14" x14ac:dyDescent="0.25">
      <c r="A781" s="1">
        <v>41842</v>
      </c>
      <c r="B781" s="3">
        <f t="shared" si="36"/>
        <v>2014</v>
      </c>
      <c r="C781" s="3">
        <f t="shared" si="37"/>
        <v>7</v>
      </c>
      <c r="D781" t="s">
        <v>1004</v>
      </c>
      <c r="E781" t="str">
        <f t="shared" si="38"/>
        <v>John Lucas20140722</v>
      </c>
      <c r="F781">
        <f>IF(COUNTIF($E$2:E781, E781) = 1, MAX($F$1:F780) + 1, INDEX($F$1:F780, MATCH(E781, $E$1:E780, 0)))</f>
        <v>382</v>
      </c>
      <c r="G781" t="s">
        <v>10</v>
      </c>
      <c r="H781" t="s">
        <v>11</v>
      </c>
      <c r="I781" t="s">
        <v>18</v>
      </c>
      <c r="J781" t="s">
        <v>115</v>
      </c>
      <c r="K781" s="17">
        <v>26.63</v>
      </c>
      <c r="L781" s="17">
        <v>1</v>
      </c>
      <c r="M781" s="17">
        <v>1.33</v>
      </c>
      <c r="N781" s="17" t="str">
        <f>IF(SalesData[[#This Row],[Profit]]&gt;0,"Profit","Loss")</f>
        <v>Profit</v>
      </c>
    </row>
    <row r="782" spans="1:14" x14ac:dyDescent="0.25">
      <c r="A782" s="1">
        <v>41843</v>
      </c>
      <c r="B782" s="3">
        <f t="shared" si="36"/>
        <v>2014</v>
      </c>
      <c r="C782" s="3">
        <f t="shared" si="37"/>
        <v>7</v>
      </c>
      <c r="D782" t="s">
        <v>1005</v>
      </c>
      <c r="E782" t="str">
        <f t="shared" si="38"/>
        <v>Arthur Gainer20140723</v>
      </c>
      <c r="F782">
        <f>IF(COUNTIF($E$2:E782, E782) = 1, MAX($F$1:F781) + 1, INDEX($F$1:F781, MATCH(E782, $E$1:E781, 0)))</f>
        <v>383</v>
      </c>
      <c r="G782" t="s">
        <v>95</v>
      </c>
      <c r="H782" t="s">
        <v>11</v>
      </c>
      <c r="I782" t="s">
        <v>20</v>
      </c>
      <c r="J782" t="s">
        <v>980</v>
      </c>
      <c r="K782" s="17">
        <v>8.16</v>
      </c>
      <c r="L782" s="17">
        <v>5</v>
      </c>
      <c r="M782" s="17">
        <v>-5.71</v>
      </c>
      <c r="N782" s="17" t="str">
        <f>IF(SalesData[[#This Row],[Profit]]&gt;0,"Profit","Loss")</f>
        <v>Loss</v>
      </c>
    </row>
    <row r="783" spans="1:14" x14ac:dyDescent="0.25">
      <c r="A783" s="1">
        <v>41843</v>
      </c>
      <c r="B783" s="3">
        <f t="shared" si="36"/>
        <v>2014</v>
      </c>
      <c r="C783" s="3">
        <f t="shared" si="37"/>
        <v>7</v>
      </c>
      <c r="D783" t="s">
        <v>1005</v>
      </c>
      <c r="E783" t="str">
        <f t="shared" si="38"/>
        <v>Arthur Gainer20140723</v>
      </c>
      <c r="F783">
        <f>IF(COUNTIF($E$2:E783, E783) = 1, MAX($F$1:F782) + 1, INDEX($F$1:F782, MATCH(E783, $E$1:E782, 0)))</f>
        <v>383</v>
      </c>
      <c r="G783" t="s">
        <v>95</v>
      </c>
      <c r="H783" t="s">
        <v>39</v>
      </c>
      <c r="I783" t="s">
        <v>52</v>
      </c>
      <c r="J783" t="s">
        <v>905</v>
      </c>
      <c r="K783" s="17">
        <v>1023.94</v>
      </c>
      <c r="L783" s="17">
        <v>8</v>
      </c>
      <c r="M783" s="17">
        <v>179.19</v>
      </c>
      <c r="N783" s="17" t="str">
        <f>IF(SalesData[[#This Row],[Profit]]&gt;0,"Profit","Loss")</f>
        <v>Profit</v>
      </c>
    </row>
    <row r="784" spans="1:14" x14ac:dyDescent="0.25">
      <c r="A784" s="1">
        <v>41843</v>
      </c>
      <c r="B784" s="3">
        <f t="shared" si="36"/>
        <v>2014</v>
      </c>
      <c r="C784" s="3">
        <f t="shared" si="37"/>
        <v>7</v>
      </c>
      <c r="D784" t="s">
        <v>1005</v>
      </c>
      <c r="E784" t="str">
        <f t="shared" si="38"/>
        <v>Arthur Gainer20140723</v>
      </c>
      <c r="F784">
        <f>IF(COUNTIF($E$2:E784, E784) = 1, MAX($F$1:F783) + 1, INDEX($F$1:F783, MATCH(E784, $E$1:E783, 0)))</f>
        <v>383</v>
      </c>
      <c r="G784" t="s">
        <v>95</v>
      </c>
      <c r="H784" t="s">
        <v>11</v>
      </c>
      <c r="I784" t="s">
        <v>24</v>
      </c>
      <c r="J784" t="s">
        <v>1006</v>
      </c>
      <c r="K784" s="17">
        <v>9.24</v>
      </c>
      <c r="L784" s="17">
        <v>1</v>
      </c>
      <c r="M784" s="17">
        <v>0.92</v>
      </c>
      <c r="N784" s="17" t="str">
        <f>IF(SalesData[[#This Row],[Profit]]&gt;0,"Profit","Loss")</f>
        <v>Profit</v>
      </c>
    </row>
    <row r="785" spans="1:14" x14ac:dyDescent="0.25">
      <c r="A785" s="1">
        <v>41843</v>
      </c>
      <c r="B785" s="3">
        <f t="shared" si="36"/>
        <v>2014</v>
      </c>
      <c r="C785" s="3">
        <f t="shared" si="37"/>
        <v>7</v>
      </c>
      <c r="D785" t="s">
        <v>1005</v>
      </c>
      <c r="E785" t="str">
        <f t="shared" si="38"/>
        <v>Arthur Gainer20140723</v>
      </c>
      <c r="F785">
        <f>IF(COUNTIF($E$2:E785, E785) = 1, MAX($F$1:F784) + 1, INDEX($F$1:F784, MATCH(E785, $E$1:E784, 0)))</f>
        <v>383</v>
      </c>
      <c r="G785" t="s">
        <v>95</v>
      </c>
      <c r="H785" t="s">
        <v>39</v>
      </c>
      <c r="I785" t="s">
        <v>52</v>
      </c>
      <c r="J785" t="s">
        <v>1007</v>
      </c>
      <c r="K785" s="17">
        <v>479.04</v>
      </c>
      <c r="L785" s="17">
        <v>10</v>
      </c>
      <c r="M785" s="17">
        <v>-29.94</v>
      </c>
      <c r="N785" s="17" t="str">
        <f>IF(SalesData[[#This Row],[Profit]]&gt;0,"Profit","Loss")</f>
        <v>Loss</v>
      </c>
    </row>
    <row r="786" spans="1:14" x14ac:dyDescent="0.25">
      <c r="A786" s="1">
        <v>41843</v>
      </c>
      <c r="B786" s="3">
        <f t="shared" si="36"/>
        <v>2014</v>
      </c>
      <c r="C786" s="3">
        <f t="shared" si="37"/>
        <v>7</v>
      </c>
      <c r="D786" t="s">
        <v>664</v>
      </c>
      <c r="E786" t="str">
        <f t="shared" si="38"/>
        <v>Alejandro Grove20140723</v>
      </c>
      <c r="F786">
        <f>IF(COUNTIF($E$2:E786, E786) = 1, MAX($F$1:F785) + 1, INDEX($F$1:F785, MATCH(E786, $E$1:E785, 0)))</f>
        <v>384</v>
      </c>
      <c r="G786" t="s">
        <v>149</v>
      </c>
      <c r="H786" t="s">
        <v>39</v>
      </c>
      <c r="I786" t="s">
        <v>52</v>
      </c>
      <c r="J786" t="s">
        <v>1008</v>
      </c>
      <c r="K786" s="17">
        <v>99.98</v>
      </c>
      <c r="L786" s="17">
        <v>2</v>
      </c>
      <c r="M786" s="17">
        <v>8</v>
      </c>
      <c r="N786" s="17" t="str">
        <f>IF(SalesData[[#This Row],[Profit]]&gt;0,"Profit","Loss")</f>
        <v>Profit</v>
      </c>
    </row>
    <row r="787" spans="1:14" x14ac:dyDescent="0.25">
      <c r="A787" s="1">
        <v>41843</v>
      </c>
      <c r="B787" s="3">
        <f t="shared" si="36"/>
        <v>2014</v>
      </c>
      <c r="C787" s="3">
        <f t="shared" si="37"/>
        <v>7</v>
      </c>
      <c r="D787" t="s">
        <v>1009</v>
      </c>
      <c r="E787" t="str">
        <f t="shared" si="38"/>
        <v>Nick Crebassa20140723</v>
      </c>
      <c r="F787">
        <f>IF(COUNTIF($E$2:E787, E787) = 1, MAX($F$1:F786) + 1, INDEX($F$1:F786, MATCH(E787, $E$1:E786, 0)))</f>
        <v>385</v>
      </c>
      <c r="G787" t="s">
        <v>27</v>
      </c>
      <c r="H787" t="s">
        <v>39</v>
      </c>
      <c r="I787" t="s">
        <v>40</v>
      </c>
      <c r="J787" t="s">
        <v>720</v>
      </c>
      <c r="K787" s="17">
        <v>604.75</v>
      </c>
      <c r="L787" s="17">
        <v>6</v>
      </c>
      <c r="M787" s="17">
        <v>60.48</v>
      </c>
      <c r="N787" s="17" t="str">
        <f>IF(SalesData[[#This Row],[Profit]]&gt;0,"Profit","Loss")</f>
        <v>Profit</v>
      </c>
    </row>
    <row r="788" spans="1:14" x14ac:dyDescent="0.25">
      <c r="A788" s="1">
        <v>41843</v>
      </c>
      <c r="B788" s="3">
        <f t="shared" si="36"/>
        <v>2014</v>
      </c>
      <c r="C788" s="3">
        <f t="shared" si="37"/>
        <v>7</v>
      </c>
      <c r="D788" t="s">
        <v>1009</v>
      </c>
      <c r="E788" t="str">
        <f t="shared" si="38"/>
        <v>Nick Crebassa20140723</v>
      </c>
      <c r="F788">
        <f>IF(COUNTIF($E$2:E788, E788) = 1, MAX($F$1:F787) + 1, INDEX($F$1:F787, MATCH(E788, $E$1:E787, 0)))</f>
        <v>385</v>
      </c>
      <c r="G788" t="s">
        <v>27</v>
      </c>
      <c r="H788" t="s">
        <v>11</v>
      </c>
      <c r="I788" t="s">
        <v>200</v>
      </c>
      <c r="J788" t="s">
        <v>1010</v>
      </c>
      <c r="K788" s="17">
        <v>40.700000000000003</v>
      </c>
      <c r="L788" s="17">
        <v>5</v>
      </c>
      <c r="M788" s="17">
        <v>11.8</v>
      </c>
      <c r="N788" s="17" t="str">
        <f>IF(SalesData[[#This Row],[Profit]]&gt;0,"Profit","Loss")</f>
        <v>Profit</v>
      </c>
    </row>
    <row r="789" spans="1:14" x14ac:dyDescent="0.25">
      <c r="A789" s="1">
        <v>41843</v>
      </c>
      <c r="B789" s="3">
        <f t="shared" si="36"/>
        <v>2014</v>
      </c>
      <c r="C789" s="3">
        <f t="shared" si="37"/>
        <v>7</v>
      </c>
      <c r="D789" t="s">
        <v>1009</v>
      </c>
      <c r="E789" t="str">
        <f t="shared" si="38"/>
        <v>Nick Crebassa20140723</v>
      </c>
      <c r="F789">
        <f>IF(COUNTIF($E$2:E789, E789) = 1, MAX($F$1:F788) + 1, INDEX($F$1:F788, MATCH(E789, $E$1:E788, 0)))</f>
        <v>385</v>
      </c>
      <c r="G789" t="s">
        <v>27</v>
      </c>
      <c r="H789" t="s">
        <v>39</v>
      </c>
      <c r="I789" t="s">
        <v>40</v>
      </c>
      <c r="J789" t="s">
        <v>568</v>
      </c>
      <c r="K789" s="17">
        <v>302.38</v>
      </c>
      <c r="L789" s="17">
        <v>3</v>
      </c>
      <c r="M789" s="17">
        <v>37.799999999999997</v>
      </c>
      <c r="N789" s="17" t="str">
        <f>IF(SalesData[[#This Row],[Profit]]&gt;0,"Profit","Loss")</f>
        <v>Profit</v>
      </c>
    </row>
    <row r="790" spans="1:14" x14ac:dyDescent="0.25">
      <c r="A790" s="1">
        <v>41843</v>
      </c>
      <c r="B790" s="3">
        <f t="shared" si="36"/>
        <v>2014</v>
      </c>
      <c r="C790" s="3">
        <f t="shared" si="37"/>
        <v>7</v>
      </c>
      <c r="D790" t="s">
        <v>1009</v>
      </c>
      <c r="E790" t="str">
        <f t="shared" si="38"/>
        <v>Nick Crebassa20140723</v>
      </c>
      <c r="F790">
        <f>IF(COUNTIF($E$2:E790, E790) = 1, MAX($F$1:F789) + 1, INDEX($F$1:F789, MATCH(E790, $E$1:E789, 0)))</f>
        <v>385</v>
      </c>
      <c r="G790" t="s">
        <v>27</v>
      </c>
      <c r="H790" t="s">
        <v>39</v>
      </c>
      <c r="I790" t="s">
        <v>52</v>
      </c>
      <c r="J790" t="s">
        <v>1011</v>
      </c>
      <c r="K790" s="17">
        <v>45</v>
      </c>
      <c r="L790" s="17">
        <v>3</v>
      </c>
      <c r="M790" s="17">
        <v>4.95</v>
      </c>
      <c r="N790" s="17" t="str">
        <f>IF(SalesData[[#This Row],[Profit]]&gt;0,"Profit","Loss")</f>
        <v>Profit</v>
      </c>
    </row>
    <row r="791" spans="1:14" x14ac:dyDescent="0.25">
      <c r="A791" s="1">
        <v>41845</v>
      </c>
      <c r="B791" s="3">
        <f t="shared" si="36"/>
        <v>2014</v>
      </c>
      <c r="C791" s="3">
        <f t="shared" si="37"/>
        <v>7</v>
      </c>
      <c r="D791" t="s">
        <v>1012</v>
      </c>
      <c r="E791" t="str">
        <f t="shared" si="38"/>
        <v>Ken Lonsdale20140725</v>
      </c>
      <c r="F791">
        <f>IF(COUNTIF($E$2:E791, E791) = 1, MAX($F$1:F790) + 1, INDEX($F$1:F790, MATCH(E791, $E$1:E790, 0)))</f>
        <v>386</v>
      </c>
      <c r="G791" t="s">
        <v>27</v>
      </c>
      <c r="H791" t="s">
        <v>11</v>
      </c>
      <c r="I791" t="s">
        <v>18</v>
      </c>
      <c r="J791" t="s">
        <v>1013</v>
      </c>
      <c r="K791" s="17">
        <v>53.72</v>
      </c>
      <c r="L791" s="17">
        <v>4</v>
      </c>
      <c r="M791" s="17">
        <v>15.04</v>
      </c>
      <c r="N791" s="17" t="str">
        <f>IF(SalesData[[#This Row],[Profit]]&gt;0,"Profit","Loss")</f>
        <v>Profit</v>
      </c>
    </row>
    <row r="792" spans="1:14" x14ac:dyDescent="0.25">
      <c r="A792" s="1">
        <v>41845</v>
      </c>
      <c r="B792" s="3">
        <f t="shared" si="36"/>
        <v>2014</v>
      </c>
      <c r="C792" s="3">
        <f t="shared" si="37"/>
        <v>7</v>
      </c>
      <c r="D792" t="s">
        <v>1012</v>
      </c>
      <c r="E792" t="str">
        <f t="shared" si="38"/>
        <v>Ken Lonsdale20140725</v>
      </c>
      <c r="F792">
        <f>IF(COUNTIF($E$2:E792, E792) = 1, MAX($F$1:F791) + 1, INDEX($F$1:F791, MATCH(E792, $E$1:E791, 0)))</f>
        <v>386</v>
      </c>
      <c r="G792" t="s">
        <v>27</v>
      </c>
      <c r="H792" t="s">
        <v>11</v>
      </c>
      <c r="I792" t="s">
        <v>200</v>
      </c>
      <c r="J792" t="s">
        <v>1014</v>
      </c>
      <c r="K792" s="17">
        <v>8187.65</v>
      </c>
      <c r="L792" s="17">
        <v>5</v>
      </c>
      <c r="M792" s="17">
        <v>327.51</v>
      </c>
      <c r="N792" s="17" t="str">
        <f>IF(SalesData[[#This Row],[Profit]]&gt;0,"Profit","Loss")</f>
        <v>Profit</v>
      </c>
    </row>
    <row r="793" spans="1:14" x14ac:dyDescent="0.25">
      <c r="A793" s="1">
        <v>41845</v>
      </c>
      <c r="B793" s="3">
        <f t="shared" si="36"/>
        <v>2014</v>
      </c>
      <c r="C793" s="3">
        <f t="shared" si="37"/>
        <v>7</v>
      </c>
      <c r="D793" t="s">
        <v>1012</v>
      </c>
      <c r="E793" t="str">
        <f t="shared" si="38"/>
        <v>Ken Lonsdale20140725</v>
      </c>
      <c r="F793">
        <f>IF(COUNTIF($E$2:E793, E793) = 1, MAX($F$1:F792) + 1, INDEX($F$1:F792, MATCH(E793, $E$1:E792, 0)))</f>
        <v>386</v>
      </c>
      <c r="G793" t="s">
        <v>27</v>
      </c>
      <c r="H793" t="s">
        <v>34</v>
      </c>
      <c r="I793" t="s">
        <v>47</v>
      </c>
      <c r="J793" t="s">
        <v>1015</v>
      </c>
      <c r="K793" s="17">
        <v>77.92</v>
      </c>
      <c r="L793" s="17">
        <v>8</v>
      </c>
      <c r="M793" s="17">
        <v>34.28</v>
      </c>
      <c r="N793" s="17" t="str">
        <f>IF(SalesData[[#This Row],[Profit]]&gt;0,"Profit","Loss")</f>
        <v>Profit</v>
      </c>
    </row>
    <row r="794" spans="1:14" x14ac:dyDescent="0.25">
      <c r="A794" s="1">
        <v>41845</v>
      </c>
      <c r="B794" s="3">
        <f t="shared" si="36"/>
        <v>2014</v>
      </c>
      <c r="C794" s="3">
        <f t="shared" si="37"/>
        <v>7</v>
      </c>
      <c r="D794" t="s">
        <v>230</v>
      </c>
      <c r="E794" t="str">
        <f t="shared" si="38"/>
        <v>Vicky Freymann20140725</v>
      </c>
      <c r="F794">
        <f>IF(COUNTIF($E$2:E794, E794) = 1, MAX($F$1:F793) + 1, INDEX($F$1:F793, MATCH(E794, $E$1:E793, 0)))</f>
        <v>387</v>
      </c>
      <c r="G794" t="s">
        <v>27</v>
      </c>
      <c r="H794" t="s">
        <v>11</v>
      </c>
      <c r="I794" t="s">
        <v>12</v>
      </c>
      <c r="J794" t="s">
        <v>327</v>
      </c>
      <c r="K794" s="17">
        <v>6.48</v>
      </c>
      <c r="L794" s="17">
        <v>1</v>
      </c>
      <c r="M794" s="17">
        <v>3.18</v>
      </c>
      <c r="N794" s="17" t="str">
        <f>IF(SalesData[[#This Row],[Profit]]&gt;0,"Profit","Loss")</f>
        <v>Profit</v>
      </c>
    </row>
    <row r="795" spans="1:14" x14ac:dyDescent="0.25">
      <c r="A795" s="1">
        <v>41845</v>
      </c>
      <c r="B795" s="3">
        <f t="shared" si="36"/>
        <v>2014</v>
      </c>
      <c r="C795" s="3">
        <f t="shared" si="37"/>
        <v>7</v>
      </c>
      <c r="D795" t="s">
        <v>230</v>
      </c>
      <c r="E795" t="str">
        <f t="shared" si="38"/>
        <v>Vicky Freymann20140725</v>
      </c>
      <c r="F795">
        <f>IF(COUNTIF($E$2:E795, E795) = 1, MAX($F$1:F794) + 1, INDEX($F$1:F794, MATCH(E795, $E$1:E794, 0)))</f>
        <v>387</v>
      </c>
      <c r="G795" t="s">
        <v>27</v>
      </c>
      <c r="H795" t="s">
        <v>11</v>
      </c>
      <c r="I795" t="s">
        <v>200</v>
      </c>
      <c r="J795" t="s">
        <v>870</v>
      </c>
      <c r="K795" s="17">
        <v>15.52</v>
      </c>
      <c r="L795" s="17">
        <v>4</v>
      </c>
      <c r="M795" s="17">
        <v>4.5</v>
      </c>
      <c r="N795" s="17" t="str">
        <f>IF(SalesData[[#This Row],[Profit]]&gt;0,"Profit","Loss")</f>
        <v>Profit</v>
      </c>
    </row>
    <row r="796" spans="1:14" x14ac:dyDescent="0.25">
      <c r="A796" s="1">
        <v>41846</v>
      </c>
      <c r="B796" s="3">
        <f t="shared" si="36"/>
        <v>2014</v>
      </c>
      <c r="C796" s="3">
        <f t="shared" si="37"/>
        <v>7</v>
      </c>
      <c r="D796" t="s">
        <v>1016</v>
      </c>
      <c r="E796" t="str">
        <f t="shared" si="38"/>
        <v>Carl Ludwig20140726</v>
      </c>
      <c r="F796">
        <f>IF(COUNTIF($E$2:E796, E796) = 1, MAX($F$1:F795) + 1, INDEX($F$1:F795, MATCH(E796, $E$1:E795, 0)))</f>
        <v>388</v>
      </c>
      <c r="G796" t="s">
        <v>15</v>
      </c>
      <c r="H796" t="s">
        <v>11</v>
      </c>
      <c r="I796" t="s">
        <v>18</v>
      </c>
      <c r="J796" t="s">
        <v>1017</v>
      </c>
      <c r="K796" s="17">
        <v>123.55</v>
      </c>
      <c r="L796" s="17">
        <v>3</v>
      </c>
      <c r="M796" s="17">
        <v>-29.34</v>
      </c>
      <c r="N796" s="17" t="str">
        <f>IF(SalesData[[#This Row],[Profit]]&gt;0,"Profit","Loss")</f>
        <v>Loss</v>
      </c>
    </row>
    <row r="797" spans="1:14" x14ac:dyDescent="0.25">
      <c r="A797" s="1">
        <v>41846</v>
      </c>
      <c r="B797" s="3">
        <f t="shared" si="36"/>
        <v>2014</v>
      </c>
      <c r="C797" s="3">
        <f t="shared" si="37"/>
        <v>7</v>
      </c>
      <c r="D797" t="s">
        <v>405</v>
      </c>
      <c r="E797" t="str">
        <f t="shared" si="38"/>
        <v>Kunst Miller20140726</v>
      </c>
      <c r="F797">
        <f>IF(COUNTIF($E$2:E797, E797) = 1, MAX($F$1:F796) + 1, INDEX($F$1:F796, MATCH(E797, $E$1:E796, 0)))</f>
        <v>389</v>
      </c>
      <c r="G797" t="s">
        <v>126</v>
      </c>
      <c r="H797" t="s">
        <v>39</v>
      </c>
      <c r="I797" t="s">
        <v>40</v>
      </c>
      <c r="J797" t="s">
        <v>1018</v>
      </c>
      <c r="K797" s="17">
        <v>911.98</v>
      </c>
      <c r="L797" s="17">
        <v>2</v>
      </c>
      <c r="M797" s="17">
        <v>114</v>
      </c>
      <c r="N797" s="17" t="str">
        <f>IF(SalesData[[#This Row],[Profit]]&gt;0,"Profit","Loss")</f>
        <v>Profit</v>
      </c>
    </row>
    <row r="798" spans="1:14" x14ac:dyDescent="0.25">
      <c r="A798" s="1">
        <v>41846</v>
      </c>
      <c r="B798" s="3">
        <f t="shared" si="36"/>
        <v>2014</v>
      </c>
      <c r="C798" s="3">
        <f t="shared" si="37"/>
        <v>7</v>
      </c>
      <c r="D798" t="s">
        <v>405</v>
      </c>
      <c r="E798" t="str">
        <f t="shared" si="38"/>
        <v>Kunst Miller20140726</v>
      </c>
      <c r="F798">
        <f>IF(COUNTIF($E$2:E798, E798) = 1, MAX($F$1:F797) + 1, INDEX($F$1:F797, MATCH(E798, $E$1:E797, 0)))</f>
        <v>389</v>
      </c>
      <c r="G798" t="s">
        <v>126</v>
      </c>
      <c r="H798" t="s">
        <v>34</v>
      </c>
      <c r="I798" t="s">
        <v>35</v>
      </c>
      <c r="J798" t="s">
        <v>1019</v>
      </c>
      <c r="K798" s="17">
        <v>674.35</v>
      </c>
      <c r="L798" s="17">
        <v>3</v>
      </c>
      <c r="M798" s="17">
        <v>-109.58</v>
      </c>
      <c r="N798" s="17" t="str">
        <f>IF(SalesData[[#This Row],[Profit]]&gt;0,"Profit","Loss")</f>
        <v>Loss</v>
      </c>
    </row>
    <row r="799" spans="1:14" x14ac:dyDescent="0.25">
      <c r="A799" s="1">
        <v>41846</v>
      </c>
      <c r="B799" s="3">
        <f t="shared" si="36"/>
        <v>2014</v>
      </c>
      <c r="C799" s="3">
        <f t="shared" si="37"/>
        <v>7</v>
      </c>
      <c r="D799" t="s">
        <v>405</v>
      </c>
      <c r="E799" t="str">
        <f t="shared" si="38"/>
        <v>Kunst Miller20140726</v>
      </c>
      <c r="F799">
        <f>IF(COUNTIF($E$2:E799, E799) = 1, MAX($F$1:F798) + 1, INDEX($F$1:F798, MATCH(E799, $E$1:E798, 0)))</f>
        <v>389</v>
      </c>
      <c r="G799" t="s">
        <v>126</v>
      </c>
      <c r="H799" t="s">
        <v>34</v>
      </c>
      <c r="I799" t="s">
        <v>47</v>
      </c>
      <c r="J799" t="s">
        <v>1020</v>
      </c>
      <c r="K799" s="17">
        <v>134.01</v>
      </c>
      <c r="L799" s="17">
        <v>9</v>
      </c>
      <c r="M799" s="17">
        <v>36.18</v>
      </c>
      <c r="N799" s="17" t="str">
        <f>IF(SalesData[[#This Row],[Profit]]&gt;0,"Profit","Loss")</f>
        <v>Profit</v>
      </c>
    </row>
    <row r="800" spans="1:14" x14ac:dyDescent="0.25">
      <c r="A800" s="1">
        <v>41846</v>
      </c>
      <c r="B800" s="3">
        <f t="shared" si="36"/>
        <v>2014</v>
      </c>
      <c r="C800" s="3">
        <f t="shared" si="37"/>
        <v>7</v>
      </c>
      <c r="D800" t="s">
        <v>405</v>
      </c>
      <c r="E800" t="str">
        <f t="shared" si="38"/>
        <v>Kunst Miller20140726</v>
      </c>
      <c r="F800">
        <f>IF(COUNTIF($E$2:E800, E800) = 1, MAX($F$1:F799) + 1, INDEX($F$1:F799, MATCH(E800, $E$1:E799, 0)))</f>
        <v>389</v>
      </c>
      <c r="G800" t="s">
        <v>126</v>
      </c>
      <c r="H800" t="s">
        <v>39</v>
      </c>
      <c r="I800" t="s">
        <v>52</v>
      </c>
      <c r="J800" t="s">
        <v>1021</v>
      </c>
      <c r="K800" s="17">
        <v>170.97</v>
      </c>
      <c r="L800" s="17">
        <v>3</v>
      </c>
      <c r="M800" s="17">
        <v>70.099999999999994</v>
      </c>
      <c r="N800" s="17" t="str">
        <f>IF(SalesData[[#This Row],[Profit]]&gt;0,"Profit","Loss")</f>
        <v>Profit</v>
      </c>
    </row>
    <row r="801" spans="1:14" x14ac:dyDescent="0.25">
      <c r="A801" s="1">
        <v>41846</v>
      </c>
      <c r="B801" s="3">
        <f t="shared" si="36"/>
        <v>2014</v>
      </c>
      <c r="C801" s="3">
        <f t="shared" si="37"/>
        <v>7</v>
      </c>
      <c r="D801" t="s">
        <v>29</v>
      </c>
      <c r="E801" t="str">
        <f t="shared" si="38"/>
        <v>Jack O'Briant20140726</v>
      </c>
      <c r="F801">
        <f>IF(COUNTIF($E$2:E801, E801) = 1, MAX($F$1:F800) + 1, INDEX($F$1:F800, MATCH(E801, $E$1:E800, 0)))</f>
        <v>390</v>
      </c>
      <c r="G801" t="s">
        <v>296</v>
      </c>
      <c r="H801" t="s">
        <v>39</v>
      </c>
      <c r="I801" t="s">
        <v>52</v>
      </c>
      <c r="J801" t="s">
        <v>1022</v>
      </c>
      <c r="K801" s="17">
        <v>111.93</v>
      </c>
      <c r="L801" s="17">
        <v>7</v>
      </c>
      <c r="M801" s="17">
        <v>34.700000000000003</v>
      </c>
      <c r="N801" s="17" t="str">
        <f>IF(SalesData[[#This Row],[Profit]]&gt;0,"Profit","Loss")</f>
        <v>Profit</v>
      </c>
    </row>
    <row r="802" spans="1:14" x14ac:dyDescent="0.25">
      <c r="A802" s="1">
        <v>41846</v>
      </c>
      <c r="B802" s="3">
        <f t="shared" si="36"/>
        <v>2014</v>
      </c>
      <c r="C802" s="3">
        <f t="shared" si="37"/>
        <v>7</v>
      </c>
      <c r="D802" t="s">
        <v>1023</v>
      </c>
      <c r="E802" t="str">
        <f t="shared" si="38"/>
        <v>Sheri Gordon20140726</v>
      </c>
      <c r="F802">
        <f>IF(COUNTIF($E$2:E802, E802) = 1, MAX($F$1:F801) + 1, INDEX($F$1:F801, MATCH(E802, $E$1:E801, 0)))</f>
        <v>391</v>
      </c>
      <c r="G802" t="s">
        <v>30</v>
      </c>
      <c r="H802" t="s">
        <v>34</v>
      </c>
      <c r="I802" t="s">
        <v>35</v>
      </c>
      <c r="J802" t="s">
        <v>1024</v>
      </c>
      <c r="K802" s="17">
        <v>67.88</v>
      </c>
      <c r="L802" s="17">
        <v>2</v>
      </c>
      <c r="M802" s="17">
        <v>18.329999999999998</v>
      </c>
      <c r="N802" s="17" t="str">
        <f>IF(SalesData[[#This Row],[Profit]]&gt;0,"Profit","Loss")</f>
        <v>Profit</v>
      </c>
    </row>
    <row r="803" spans="1:14" x14ac:dyDescent="0.25">
      <c r="A803" s="1">
        <v>41846</v>
      </c>
      <c r="B803" s="3">
        <f t="shared" si="36"/>
        <v>2014</v>
      </c>
      <c r="C803" s="3">
        <f t="shared" si="37"/>
        <v>7</v>
      </c>
      <c r="D803" t="s">
        <v>1023</v>
      </c>
      <c r="E803" t="str">
        <f t="shared" si="38"/>
        <v>Sheri Gordon20140726</v>
      </c>
      <c r="F803">
        <f>IF(COUNTIF($E$2:E803, E803) = 1, MAX($F$1:F802) + 1, INDEX($F$1:F802, MATCH(E803, $E$1:E802, 0)))</f>
        <v>391</v>
      </c>
      <c r="G803" t="s">
        <v>30</v>
      </c>
      <c r="H803" t="s">
        <v>11</v>
      </c>
      <c r="I803" t="s">
        <v>16</v>
      </c>
      <c r="J803" t="s">
        <v>1025</v>
      </c>
      <c r="K803" s="17">
        <v>162.88999999999999</v>
      </c>
      <c r="L803" s="17">
        <v>13</v>
      </c>
      <c r="M803" s="17">
        <v>76.56</v>
      </c>
      <c r="N803" s="17" t="str">
        <f>IF(SalesData[[#This Row],[Profit]]&gt;0,"Profit","Loss")</f>
        <v>Profit</v>
      </c>
    </row>
    <row r="804" spans="1:14" x14ac:dyDescent="0.25">
      <c r="A804" s="1">
        <v>41846</v>
      </c>
      <c r="B804" s="3">
        <f t="shared" si="36"/>
        <v>2014</v>
      </c>
      <c r="C804" s="3">
        <f t="shared" si="37"/>
        <v>7</v>
      </c>
      <c r="D804" t="s">
        <v>1023</v>
      </c>
      <c r="E804" t="str">
        <f t="shared" si="38"/>
        <v>Sheri Gordon20140726</v>
      </c>
      <c r="F804">
        <f>IF(COUNTIF($E$2:E804, E804) = 1, MAX($F$1:F803) + 1, INDEX($F$1:F803, MATCH(E804, $E$1:E803, 0)))</f>
        <v>391</v>
      </c>
      <c r="G804" t="s">
        <v>30</v>
      </c>
      <c r="H804" t="s">
        <v>34</v>
      </c>
      <c r="I804" t="s">
        <v>47</v>
      </c>
      <c r="J804" t="s">
        <v>1026</v>
      </c>
      <c r="K804" s="17">
        <v>25.71</v>
      </c>
      <c r="L804" s="17">
        <v>3</v>
      </c>
      <c r="M804" s="17">
        <v>9.26</v>
      </c>
      <c r="N804" s="17" t="str">
        <f>IF(SalesData[[#This Row],[Profit]]&gt;0,"Profit","Loss")</f>
        <v>Profit</v>
      </c>
    </row>
    <row r="805" spans="1:14" x14ac:dyDescent="0.25">
      <c r="A805" s="1">
        <v>41846</v>
      </c>
      <c r="B805" s="3">
        <f t="shared" si="36"/>
        <v>2014</v>
      </c>
      <c r="C805" s="3">
        <f t="shared" si="37"/>
        <v>7</v>
      </c>
      <c r="D805" t="s">
        <v>1027</v>
      </c>
      <c r="E805" t="str">
        <f t="shared" si="38"/>
        <v>Luke Foster20140726</v>
      </c>
      <c r="F805">
        <f>IF(COUNTIF($E$2:E805, E805) = 1, MAX($F$1:F804) + 1, INDEX($F$1:F804, MATCH(E805, $E$1:E804, 0)))</f>
        <v>392</v>
      </c>
      <c r="G805" t="s">
        <v>10</v>
      </c>
      <c r="H805" t="s">
        <v>11</v>
      </c>
      <c r="I805" t="s">
        <v>20</v>
      </c>
      <c r="J805" t="s">
        <v>828</v>
      </c>
      <c r="K805" s="17">
        <v>2177.58</v>
      </c>
      <c r="L805" s="17">
        <v>8</v>
      </c>
      <c r="M805" s="17">
        <v>-3701.89</v>
      </c>
      <c r="N805" s="17" t="str">
        <f>IF(SalesData[[#This Row],[Profit]]&gt;0,"Profit","Loss")</f>
        <v>Loss</v>
      </c>
    </row>
    <row r="806" spans="1:14" x14ac:dyDescent="0.25">
      <c r="A806" s="1">
        <v>41846</v>
      </c>
      <c r="B806" s="3">
        <f t="shared" si="36"/>
        <v>2014</v>
      </c>
      <c r="C806" s="3">
        <f t="shared" si="37"/>
        <v>7</v>
      </c>
      <c r="D806" t="s">
        <v>1027</v>
      </c>
      <c r="E806" t="str">
        <f t="shared" si="38"/>
        <v>Luke Foster20140726</v>
      </c>
      <c r="F806">
        <f>IF(COUNTIF($E$2:E806, E806) = 1, MAX($F$1:F805) + 1, INDEX($F$1:F805, MATCH(E806, $E$1:E805, 0)))</f>
        <v>392</v>
      </c>
      <c r="G806" t="s">
        <v>10</v>
      </c>
      <c r="H806" t="s">
        <v>34</v>
      </c>
      <c r="I806" t="s">
        <v>47</v>
      </c>
      <c r="J806" t="s">
        <v>1028</v>
      </c>
      <c r="K806" s="17">
        <v>17.5</v>
      </c>
      <c r="L806" s="17">
        <v>3</v>
      </c>
      <c r="M806" s="17">
        <v>-10.06</v>
      </c>
      <c r="N806" s="17" t="str">
        <f>IF(SalesData[[#This Row],[Profit]]&gt;0,"Profit","Loss")</f>
        <v>Loss</v>
      </c>
    </row>
    <row r="807" spans="1:14" x14ac:dyDescent="0.25">
      <c r="A807" s="1">
        <v>41846</v>
      </c>
      <c r="B807" s="3">
        <f t="shared" si="36"/>
        <v>2014</v>
      </c>
      <c r="C807" s="3">
        <f t="shared" si="37"/>
        <v>7</v>
      </c>
      <c r="D807" t="s">
        <v>1027</v>
      </c>
      <c r="E807" t="str">
        <f t="shared" si="38"/>
        <v>Luke Foster20140726</v>
      </c>
      <c r="F807">
        <f>IF(COUNTIF($E$2:E807, E807) = 1, MAX($F$1:F806) + 1, INDEX($F$1:F806, MATCH(E807, $E$1:E806, 0)))</f>
        <v>392</v>
      </c>
      <c r="G807" t="s">
        <v>10</v>
      </c>
      <c r="H807" t="s">
        <v>11</v>
      </c>
      <c r="I807" t="s">
        <v>20</v>
      </c>
      <c r="J807" t="s">
        <v>1029</v>
      </c>
      <c r="K807" s="17">
        <v>16.78</v>
      </c>
      <c r="L807" s="17">
        <v>4</v>
      </c>
      <c r="M807" s="17">
        <v>-26.85</v>
      </c>
      <c r="N807" s="17" t="str">
        <f>IF(SalesData[[#This Row],[Profit]]&gt;0,"Profit","Loss")</f>
        <v>Loss</v>
      </c>
    </row>
    <row r="808" spans="1:14" x14ac:dyDescent="0.25">
      <c r="A808" s="1">
        <v>41846</v>
      </c>
      <c r="B808" s="3">
        <f t="shared" si="36"/>
        <v>2014</v>
      </c>
      <c r="C808" s="3">
        <f t="shared" si="37"/>
        <v>7</v>
      </c>
      <c r="D808" t="s">
        <v>1027</v>
      </c>
      <c r="E808" t="str">
        <f t="shared" si="38"/>
        <v>Luke Foster20140726</v>
      </c>
      <c r="F808">
        <f>IF(COUNTIF($E$2:E808, E808) = 1, MAX($F$1:F807) + 1, INDEX($F$1:F807, MATCH(E808, $E$1:E807, 0)))</f>
        <v>392</v>
      </c>
      <c r="G808" t="s">
        <v>10</v>
      </c>
      <c r="H808" t="s">
        <v>39</v>
      </c>
      <c r="I808" t="s">
        <v>52</v>
      </c>
      <c r="J808" t="s">
        <v>1007</v>
      </c>
      <c r="K808" s="17">
        <v>431.14</v>
      </c>
      <c r="L808" s="17">
        <v>9</v>
      </c>
      <c r="M808" s="17">
        <v>-26.95</v>
      </c>
      <c r="N808" s="17" t="str">
        <f>IF(SalesData[[#This Row],[Profit]]&gt;0,"Profit","Loss")</f>
        <v>Loss</v>
      </c>
    </row>
    <row r="809" spans="1:14" x14ac:dyDescent="0.25">
      <c r="A809" s="1">
        <v>41846</v>
      </c>
      <c r="B809" s="3">
        <f t="shared" si="36"/>
        <v>2014</v>
      </c>
      <c r="C809" s="3">
        <f t="shared" si="37"/>
        <v>7</v>
      </c>
      <c r="D809" t="s">
        <v>1027</v>
      </c>
      <c r="E809" t="str">
        <f t="shared" si="38"/>
        <v>Luke Foster20140726</v>
      </c>
      <c r="F809">
        <f>IF(COUNTIF($E$2:E809, E809) = 1, MAX($F$1:F808) + 1, INDEX($F$1:F808, MATCH(E809, $E$1:E808, 0)))</f>
        <v>392</v>
      </c>
      <c r="G809" t="s">
        <v>10</v>
      </c>
      <c r="H809" t="s">
        <v>11</v>
      </c>
      <c r="I809" t="s">
        <v>20</v>
      </c>
      <c r="J809" t="s">
        <v>1030</v>
      </c>
      <c r="K809" s="17">
        <v>8.8800000000000008</v>
      </c>
      <c r="L809" s="17">
        <v>5</v>
      </c>
      <c r="M809" s="17">
        <v>-13.32</v>
      </c>
      <c r="N809" s="17" t="str">
        <f>IF(SalesData[[#This Row],[Profit]]&gt;0,"Profit","Loss")</f>
        <v>Loss</v>
      </c>
    </row>
    <row r="810" spans="1:14" x14ac:dyDescent="0.25">
      <c r="A810" s="1">
        <v>41846</v>
      </c>
      <c r="B810" s="3">
        <f t="shared" si="36"/>
        <v>2014</v>
      </c>
      <c r="C810" s="3">
        <f t="shared" si="37"/>
        <v>7</v>
      </c>
      <c r="D810" t="s">
        <v>1027</v>
      </c>
      <c r="E810" t="str">
        <f t="shared" si="38"/>
        <v>Luke Foster20140726</v>
      </c>
      <c r="F810">
        <f>IF(COUNTIF($E$2:E810, E810) = 1, MAX($F$1:F809) + 1, INDEX($F$1:F809, MATCH(E810, $E$1:E809, 0)))</f>
        <v>392</v>
      </c>
      <c r="G810" t="s">
        <v>10</v>
      </c>
      <c r="H810" t="s">
        <v>11</v>
      </c>
      <c r="I810" t="s">
        <v>92</v>
      </c>
      <c r="J810" t="s">
        <v>1031</v>
      </c>
      <c r="K810" s="17">
        <v>4.84</v>
      </c>
      <c r="L810" s="17">
        <v>2</v>
      </c>
      <c r="M810" s="17">
        <v>-12.09</v>
      </c>
      <c r="N810" s="17" t="str">
        <f>IF(SalesData[[#This Row],[Profit]]&gt;0,"Profit","Loss")</f>
        <v>Loss</v>
      </c>
    </row>
    <row r="811" spans="1:14" x14ac:dyDescent="0.25">
      <c r="A811" s="1">
        <v>41847</v>
      </c>
      <c r="B811" s="3">
        <f t="shared" si="36"/>
        <v>2014</v>
      </c>
      <c r="C811" s="3">
        <f t="shared" si="37"/>
        <v>7</v>
      </c>
      <c r="D811" t="s">
        <v>237</v>
      </c>
      <c r="E811" t="str">
        <f t="shared" si="38"/>
        <v>Giulietta Weimer20140727</v>
      </c>
      <c r="F811">
        <f>IF(COUNTIF($E$2:E811, E811) = 1, MAX($F$1:F810) + 1, INDEX($F$1:F810, MATCH(E811, $E$1:E810, 0)))</f>
        <v>393</v>
      </c>
      <c r="G811" t="s">
        <v>27</v>
      </c>
      <c r="H811" t="s">
        <v>39</v>
      </c>
      <c r="I811" t="s">
        <v>52</v>
      </c>
      <c r="J811" t="s">
        <v>1032</v>
      </c>
      <c r="K811" s="17">
        <v>238</v>
      </c>
      <c r="L811" s="17">
        <v>2</v>
      </c>
      <c r="M811" s="17">
        <v>38.08</v>
      </c>
      <c r="N811" s="17" t="str">
        <f>IF(SalesData[[#This Row],[Profit]]&gt;0,"Profit","Loss")</f>
        <v>Profit</v>
      </c>
    </row>
    <row r="812" spans="1:14" x14ac:dyDescent="0.25">
      <c r="A812" s="1">
        <v>41847</v>
      </c>
      <c r="B812" s="3">
        <f t="shared" si="36"/>
        <v>2014</v>
      </c>
      <c r="C812" s="3">
        <f t="shared" si="37"/>
        <v>7</v>
      </c>
      <c r="D812" t="s">
        <v>1033</v>
      </c>
      <c r="E812" t="str">
        <f t="shared" si="38"/>
        <v>Aaron Smayling20140727</v>
      </c>
      <c r="F812">
        <f>IF(COUNTIF($E$2:E812, E812) = 1, MAX($F$1:F811) + 1, INDEX($F$1:F811, MATCH(E812, $E$1:E811, 0)))</f>
        <v>394</v>
      </c>
      <c r="G812" t="s">
        <v>149</v>
      </c>
      <c r="H812" t="s">
        <v>11</v>
      </c>
      <c r="I812" t="s">
        <v>12</v>
      </c>
      <c r="J812" t="s">
        <v>1034</v>
      </c>
      <c r="K812" s="17">
        <v>65.78</v>
      </c>
      <c r="L812" s="17">
        <v>11</v>
      </c>
      <c r="M812" s="17">
        <v>32.229999999999997</v>
      </c>
      <c r="N812" s="17" t="str">
        <f>IF(SalesData[[#This Row],[Profit]]&gt;0,"Profit","Loss")</f>
        <v>Profit</v>
      </c>
    </row>
    <row r="813" spans="1:14" x14ac:dyDescent="0.25">
      <c r="A813" s="1">
        <v>41847</v>
      </c>
      <c r="B813" s="3">
        <f t="shared" si="36"/>
        <v>2014</v>
      </c>
      <c r="C813" s="3">
        <f t="shared" si="37"/>
        <v>7</v>
      </c>
      <c r="D813" t="s">
        <v>1035</v>
      </c>
      <c r="E813" t="str">
        <f t="shared" si="38"/>
        <v>Barry Blumstein20140727</v>
      </c>
      <c r="F813">
        <f>IF(COUNTIF($E$2:E813, E813) = 1, MAX($F$1:F812) + 1, INDEX($F$1:F812, MATCH(E813, $E$1:E812, 0)))</f>
        <v>395</v>
      </c>
      <c r="G813" t="s">
        <v>27</v>
      </c>
      <c r="H813" t="s">
        <v>11</v>
      </c>
      <c r="I813" t="s">
        <v>18</v>
      </c>
      <c r="J813" t="s">
        <v>557</v>
      </c>
      <c r="K813" s="17">
        <v>276.27999999999997</v>
      </c>
      <c r="L813" s="17">
        <v>2</v>
      </c>
      <c r="M813" s="17">
        <v>0</v>
      </c>
      <c r="N813" s="17" t="str">
        <f>IF(SalesData[[#This Row],[Profit]]&gt;0,"Profit","Loss")</f>
        <v>Loss</v>
      </c>
    </row>
    <row r="814" spans="1:14" x14ac:dyDescent="0.25">
      <c r="A814" s="1">
        <v>41848</v>
      </c>
      <c r="B814" s="3">
        <f t="shared" si="36"/>
        <v>2014</v>
      </c>
      <c r="C814" s="3">
        <f t="shared" si="37"/>
        <v>7</v>
      </c>
      <c r="D814" t="s">
        <v>280</v>
      </c>
      <c r="E814" t="str">
        <f t="shared" si="38"/>
        <v>Chloris Kastensmidt20140728</v>
      </c>
      <c r="F814">
        <f>IF(COUNTIF($E$2:E814, E814) = 1, MAX($F$1:F813) + 1, INDEX($F$1:F813, MATCH(E814, $E$1:E813, 0)))</f>
        <v>396</v>
      </c>
      <c r="G814" t="s">
        <v>123</v>
      </c>
      <c r="H814" t="s">
        <v>11</v>
      </c>
      <c r="I814" t="s">
        <v>43</v>
      </c>
      <c r="J814" t="s">
        <v>1036</v>
      </c>
      <c r="K814" s="17">
        <v>14.32</v>
      </c>
      <c r="L814" s="17">
        <v>5</v>
      </c>
      <c r="M814" s="17">
        <v>5.19</v>
      </c>
      <c r="N814" s="17" t="str">
        <f>IF(SalesData[[#This Row],[Profit]]&gt;0,"Profit","Loss")</f>
        <v>Profit</v>
      </c>
    </row>
    <row r="815" spans="1:14" x14ac:dyDescent="0.25">
      <c r="A815" s="1">
        <v>41848</v>
      </c>
      <c r="B815" s="3">
        <f t="shared" si="36"/>
        <v>2014</v>
      </c>
      <c r="C815" s="3">
        <f t="shared" si="37"/>
        <v>7</v>
      </c>
      <c r="D815" t="s">
        <v>280</v>
      </c>
      <c r="E815" t="str">
        <f t="shared" si="38"/>
        <v>Chloris Kastensmidt20140728</v>
      </c>
      <c r="F815">
        <f>IF(COUNTIF($E$2:E815, E815) = 1, MAX($F$1:F814) + 1, INDEX($F$1:F814, MATCH(E815, $E$1:E814, 0)))</f>
        <v>396</v>
      </c>
      <c r="G815" t="s">
        <v>123</v>
      </c>
      <c r="H815" t="s">
        <v>34</v>
      </c>
      <c r="I815" t="s">
        <v>47</v>
      </c>
      <c r="J815" t="s">
        <v>1037</v>
      </c>
      <c r="K815" s="17">
        <v>129.88999999999999</v>
      </c>
      <c r="L815" s="17">
        <v>6</v>
      </c>
      <c r="M815" s="17">
        <v>12.99</v>
      </c>
      <c r="N815" s="17" t="str">
        <f>IF(SalesData[[#This Row],[Profit]]&gt;0,"Profit","Loss")</f>
        <v>Profit</v>
      </c>
    </row>
    <row r="816" spans="1:14" x14ac:dyDescent="0.25">
      <c r="A816" s="1">
        <v>41848</v>
      </c>
      <c r="B816" s="3">
        <f t="shared" si="36"/>
        <v>2014</v>
      </c>
      <c r="C816" s="3">
        <f t="shared" si="37"/>
        <v>7</v>
      </c>
      <c r="D816" t="s">
        <v>280</v>
      </c>
      <c r="E816" t="str">
        <f t="shared" si="38"/>
        <v>Chloris Kastensmidt20140728</v>
      </c>
      <c r="F816">
        <f>IF(COUNTIF($E$2:E816, E816) = 1, MAX($F$1:F815) + 1, INDEX($F$1:F815, MATCH(E816, $E$1:E815, 0)))</f>
        <v>396</v>
      </c>
      <c r="G816" t="s">
        <v>123</v>
      </c>
      <c r="H816" t="s">
        <v>11</v>
      </c>
      <c r="I816" t="s">
        <v>63</v>
      </c>
      <c r="J816" t="s">
        <v>785</v>
      </c>
      <c r="K816" s="17">
        <v>48.94</v>
      </c>
      <c r="L816" s="17">
        <v>7</v>
      </c>
      <c r="M816" s="17">
        <v>16.52</v>
      </c>
      <c r="N816" s="17" t="str">
        <f>IF(SalesData[[#This Row],[Profit]]&gt;0,"Profit","Loss")</f>
        <v>Profit</v>
      </c>
    </row>
    <row r="817" spans="1:14" x14ac:dyDescent="0.25">
      <c r="A817" s="1">
        <v>41850</v>
      </c>
      <c r="B817" s="3">
        <f t="shared" si="36"/>
        <v>2014</v>
      </c>
      <c r="C817" s="3">
        <f t="shared" si="37"/>
        <v>7</v>
      </c>
      <c r="D817" t="s">
        <v>1038</v>
      </c>
      <c r="E817" t="str">
        <f t="shared" si="38"/>
        <v>Tom Stivers20140730</v>
      </c>
      <c r="F817">
        <f>IF(COUNTIF($E$2:E817, E817) = 1, MAX($F$1:F816) + 1, INDEX($F$1:F816, MATCH(E817, $E$1:E816, 0)))</f>
        <v>397</v>
      </c>
      <c r="G817" t="s">
        <v>164</v>
      </c>
      <c r="H817" t="s">
        <v>34</v>
      </c>
      <c r="I817" t="s">
        <v>74</v>
      </c>
      <c r="J817" t="s">
        <v>1039</v>
      </c>
      <c r="K817" s="17">
        <v>1367.84</v>
      </c>
      <c r="L817" s="17">
        <v>8</v>
      </c>
      <c r="M817" s="17">
        <v>259.89</v>
      </c>
      <c r="N817" s="17" t="str">
        <f>IF(SalesData[[#This Row],[Profit]]&gt;0,"Profit","Loss")</f>
        <v>Profit</v>
      </c>
    </row>
    <row r="818" spans="1:14" x14ac:dyDescent="0.25">
      <c r="A818" s="1">
        <v>41852</v>
      </c>
      <c r="B818" s="3">
        <f t="shared" si="36"/>
        <v>2014</v>
      </c>
      <c r="C818" s="3">
        <f t="shared" si="37"/>
        <v>8</v>
      </c>
      <c r="D818" t="s">
        <v>959</v>
      </c>
      <c r="E818" t="str">
        <f t="shared" si="38"/>
        <v>Barbara Fisher20140801</v>
      </c>
      <c r="F818">
        <f>IF(COUNTIF($E$2:E818, E818) = 1, MAX($F$1:F817) + 1, INDEX($F$1:F817, MATCH(E818, $E$1:E817, 0)))</f>
        <v>398</v>
      </c>
      <c r="G818" t="s">
        <v>245</v>
      </c>
      <c r="H818" t="s">
        <v>11</v>
      </c>
      <c r="I818" t="s">
        <v>16</v>
      </c>
      <c r="J818" t="s">
        <v>1040</v>
      </c>
      <c r="K818" s="17">
        <v>17.54</v>
      </c>
      <c r="L818" s="17">
        <v>3</v>
      </c>
      <c r="M818" s="17">
        <v>5.92</v>
      </c>
      <c r="N818" s="17" t="str">
        <f>IF(SalesData[[#This Row],[Profit]]&gt;0,"Profit","Loss")</f>
        <v>Profit</v>
      </c>
    </row>
    <row r="819" spans="1:14" x14ac:dyDescent="0.25">
      <c r="A819" s="1">
        <v>41852</v>
      </c>
      <c r="B819" s="3">
        <f t="shared" si="36"/>
        <v>2014</v>
      </c>
      <c r="C819" s="3">
        <f t="shared" si="37"/>
        <v>8</v>
      </c>
      <c r="D819" t="s">
        <v>959</v>
      </c>
      <c r="E819" t="str">
        <f t="shared" si="38"/>
        <v>Barbara Fisher20140801</v>
      </c>
      <c r="F819">
        <f>IF(COUNTIF($E$2:E819, E819) = 1, MAX($F$1:F818) + 1, INDEX($F$1:F818, MATCH(E819, $E$1:E818, 0)))</f>
        <v>398</v>
      </c>
      <c r="G819" t="s">
        <v>245</v>
      </c>
      <c r="H819" t="s">
        <v>34</v>
      </c>
      <c r="I819" t="s">
        <v>47</v>
      </c>
      <c r="J819" t="s">
        <v>931</v>
      </c>
      <c r="K819" s="17">
        <v>44.13</v>
      </c>
      <c r="L819" s="17">
        <v>4</v>
      </c>
      <c r="M819" s="17">
        <v>12.14</v>
      </c>
      <c r="N819" s="17" t="str">
        <f>IF(SalesData[[#This Row],[Profit]]&gt;0,"Profit","Loss")</f>
        <v>Profit</v>
      </c>
    </row>
    <row r="820" spans="1:14" x14ac:dyDescent="0.25">
      <c r="A820" s="1">
        <v>41852</v>
      </c>
      <c r="B820" s="3">
        <f t="shared" si="36"/>
        <v>2014</v>
      </c>
      <c r="C820" s="3">
        <f t="shared" si="37"/>
        <v>8</v>
      </c>
      <c r="D820" t="s">
        <v>959</v>
      </c>
      <c r="E820" t="str">
        <f t="shared" si="38"/>
        <v>Barbara Fisher20140801</v>
      </c>
      <c r="F820">
        <f>IF(COUNTIF($E$2:E820, E820) = 1, MAX($F$1:F819) + 1, INDEX($F$1:F819, MATCH(E820, $E$1:E819, 0)))</f>
        <v>398</v>
      </c>
      <c r="G820" t="s">
        <v>245</v>
      </c>
      <c r="H820" t="s">
        <v>11</v>
      </c>
      <c r="I820" t="s">
        <v>92</v>
      </c>
      <c r="J820" t="s">
        <v>746</v>
      </c>
      <c r="K820" s="17">
        <v>62.92</v>
      </c>
      <c r="L820" s="17">
        <v>1</v>
      </c>
      <c r="M820" s="17">
        <v>10.220000000000001</v>
      </c>
      <c r="N820" s="17" t="str">
        <f>IF(SalesData[[#This Row],[Profit]]&gt;0,"Profit","Loss")</f>
        <v>Profit</v>
      </c>
    </row>
    <row r="821" spans="1:14" x14ac:dyDescent="0.25">
      <c r="A821" s="1">
        <v>41852</v>
      </c>
      <c r="B821" s="3">
        <f t="shared" si="36"/>
        <v>2014</v>
      </c>
      <c r="C821" s="3">
        <f t="shared" si="37"/>
        <v>8</v>
      </c>
      <c r="D821" t="s">
        <v>959</v>
      </c>
      <c r="E821" t="str">
        <f t="shared" si="38"/>
        <v>Barbara Fisher20140801</v>
      </c>
      <c r="F821">
        <f>IF(COUNTIF($E$2:E821, E821) = 1, MAX($F$1:F820) + 1, INDEX($F$1:F820, MATCH(E821, $E$1:E820, 0)))</f>
        <v>398</v>
      </c>
      <c r="G821" t="s">
        <v>245</v>
      </c>
      <c r="H821" t="s">
        <v>11</v>
      </c>
      <c r="I821" t="s">
        <v>12</v>
      </c>
      <c r="J821" t="s">
        <v>1041</v>
      </c>
      <c r="K821" s="17">
        <v>78.3</v>
      </c>
      <c r="L821" s="17">
        <v>2</v>
      </c>
      <c r="M821" s="17">
        <v>29.36</v>
      </c>
      <c r="N821" s="17" t="str">
        <f>IF(SalesData[[#This Row],[Profit]]&gt;0,"Profit","Loss")</f>
        <v>Profit</v>
      </c>
    </row>
    <row r="822" spans="1:14" x14ac:dyDescent="0.25">
      <c r="A822" s="1">
        <v>41852</v>
      </c>
      <c r="B822" s="3">
        <f t="shared" si="36"/>
        <v>2014</v>
      </c>
      <c r="C822" s="3">
        <f t="shared" si="37"/>
        <v>8</v>
      </c>
      <c r="D822" t="s">
        <v>1042</v>
      </c>
      <c r="E822" t="str">
        <f t="shared" si="38"/>
        <v>Ivan Liston20140801</v>
      </c>
      <c r="F822">
        <f>IF(COUNTIF($E$2:E822, E822) = 1, MAX($F$1:F821) + 1, INDEX($F$1:F821, MATCH(E822, $E$1:E821, 0)))</f>
        <v>399</v>
      </c>
      <c r="G822" t="s">
        <v>27</v>
      </c>
      <c r="H822" t="s">
        <v>11</v>
      </c>
      <c r="I822" t="s">
        <v>20</v>
      </c>
      <c r="J822" t="s">
        <v>1043</v>
      </c>
      <c r="K822" s="17">
        <v>19.75</v>
      </c>
      <c r="L822" s="17">
        <v>3</v>
      </c>
      <c r="M822" s="17">
        <v>6.91</v>
      </c>
      <c r="N822" s="17" t="str">
        <f>IF(SalesData[[#This Row],[Profit]]&gt;0,"Profit","Loss")</f>
        <v>Profit</v>
      </c>
    </row>
    <row r="823" spans="1:14" x14ac:dyDescent="0.25">
      <c r="A823" s="1">
        <v>41852</v>
      </c>
      <c r="B823" s="3">
        <f t="shared" si="36"/>
        <v>2014</v>
      </c>
      <c r="C823" s="3">
        <f t="shared" si="37"/>
        <v>8</v>
      </c>
      <c r="D823" t="s">
        <v>1044</v>
      </c>
      <c r="E823" t="str">
        <f t="shared" si="38"/>
        <v>Ann Steele20140801</v>
      </c>
      <c r="F823">
        <f>IF(COUNTIF($E$2:E823, E823) = 1, MAX($F$1:F822) + 1, INDEX($F$1:F822, MATCH(E823, $E$1:E822, 0)))</f>
        <v>400</v>
      </c>
      <c r="G823" t="s">
        <v>23</v>
      </c>
      <c r="H823" t="s">
        <v>11</v>
      </c>
      <c r="I823" t="s">
        <v>43</v>
      </c>
      <c r="J823" t="s">
        <v>1045</v>
      </c>
      <c r="K823" s="17">
        <v>5.68</v>
      </c>
      <c r="L823" s="17">
        <v>2</v>
      </c>
      <c r="M823" s="17">
        <v>1.92</v>
      </c>
      <c r="N823" s="17" t="str">
        <f>IF(SalesData[[#This Row],[Profit]]&gt;0,"Profit","Loss")</f>
        <v>Profit</v>
      </c>
    </row>
    <row r="824" spans="1:14" x14ac:dyDescent="0.25">
      <c r="A824" s="1">
        <v>41853</v>
      </c>
      <c r="B824" s="3">
        <f t="shared" si="36"/>
        <v>2014</v>
      </c>
      <c r="C824" s="3">
        <f t="shared" si="37"/>
        <v>8</v>
      </c>
      <c r="D824" t="s">
        <v>1046</v>
      </c>
      <c r="E824" t="str">
        <f t="shared" si="38"/>
        <v>Nick Zandusky20140802</v>
      </c>
      <c r="F824">
        <f>IF(COUNTIF($E$2:E824, E824) = 1, MAX($F$1:F823) + 1, INDEX($F$1:F823, MATCH(E824, $E$1:E823, 0)))</f>
        <v>401</v>
      </c>
      <c r="G824" t="s">
        <v>186</v>
      </c>
      <c r="H824" t="s">
        <v>11</v>
      </c>
      <c r="I824" t="s">
        <v>20</v>
      </c>
      <c r="J824" t="s">
        <v>141</v>
      </c>
      <c r="K824" s="17">
        <v>26.7</v>
      </c>
      <c r="L824" s="17">
        <v>5</v>
      </c>
      <c r="M824" s="17">
        <v>12.55</v>
      </c>
      <c r="N824" s="17" t="str">
        <f>IF(SalesData[[#This Row],[Profit]]&gt;0,"Profit","Loss")</f>
        <v>Profit</v>
      </c>
    </row>
    <row r="825" spans="1:14" x14ac:dyDescent="0.25">
      <c r="A825" s="1">
        <v>41853</v>
      </c>
      <c r="B825" s="3">
        <f t="shared" si="36"/>
        <v>2014</v>
      </c>
      <c r="C825" s="3">
        <f t="shared" si="37"/>
        <v>8</v>
      </c>
      <c r="D825" t="s">
        <v>1046</v>
      </c>
      <c r="E825" t="str">
        <f t="shared" si="38"/>
        <v>Nick Zandusky20140802</v>
      </c>
      <c r="F825">
        <f>IF(COUNTIF($E$2:E825, E825) = 1, MAX($F$1:F824) + 1, INDEX($F$1:F824, MATCH(E825, $E$1:E824, 0)))</f>
        <v>401</v>
      </c>
      <c r="G825" t="s">
        <v>186</v>
      </c>
      <c r="H825" t="s">
        <v>39</v>
      </c>
      <c r="I825" t="s">
        <v>52</v>
      </c>
      <c r="J825" t="s">
        <v>1047</v>
      </c>
      <c r="K825" s="17">
        <v>21.2</v>
      </c>
      <c r="L825" s="17">
        <v>2</v>
      </c>
      <c r="M825" s="17">
        <v>9.1199999999999992</v>
      </c>
      <c r="N825" s="17" t="str">
        <f>IF(SalesData[[#This Row],[Profit]]&gt;0,"Profit","Loss")</f>
        <v>Profit</v>
      </c>
    </row>
    <row r="826" spans="1:14" x14ac:dyDescent="0.25">
      <c r="A826" s="1">
        <v>41853</v>
      </c>
      <c r="B826" s="3">
        <f t="shared" si="36"/>
        <v>2014</v>
      </c>
      <c r="C826" s="3">
        <f t="shared" si="37"/>
        <v>8</v>
      </c>
      <c r="D826" t="s">
        <v>1046</v>
      </c>
      <c r="E826" t="str">
        <f t="shared" si="38"/>
        <v>Nick Zandusky20140802</v>
      </c>
      <c r="F826">
        <f>IF(COUNTIF($E$2:E826, E826) = 1, MAX($F$1:F825) + 1, INDEX($F$1:F825, MATCH(E826, $E$1:E825, 0)))</f>
        <v>401</v>
      </c>
      <c r="G826" t="s">
        <v>186</v>
      </c>
      <c r="H826" t="s">
        <v>11</v>
      </c>
      <c r="I826" t="s">
        <v>18</v>
      </c>
      <c r="J826" t="s">
        <v>1048</v>
      </c>
      <c r="K826" s="17">
        <v>838.38</v>
      </c>
      <c r="L826" s="17">
        <v>2</v>
      </c>
      <c r="M826" s="17">
        <v>226.36</v>
      </c>
      <c r="N826" s="17" t="str">
        <f>IF(SalesData[[#This Row],[Profit]]&gt;0,"Profit","Loss")</f>
        <v>Profit</v>
      </c>
    </row>
    <row r="827" spans="1:14" x14ac:dyDescent="0.25">
      <c r="A827" s="1">
        <v>41854</v>
      </c>
      <c r="B827" s="3">
        <f t="shared" si="36"/>
        <v>2014</v>
      </c>
      <c r="C827" s="3">
        <f t="shared" si="37"/>
        <v>8</v>
      </c>
      <c r="D827" t="s">
        <v>675</v>
      </c>
      <c r="E827" t="str">
        <f t="shared" si="38"/>
        <v>Bruce Stewart20140803</v>
      </c>
      <c r="F827">
        <f>IF(COUNTIF($E$2:E827, E827) = 1, MAX($F$1:F826) + 1, INDEX($F$1:F826, MATCH(E827, $E$1:E826, 0)))</f>
        <v>402</v>
      </c>
      <c r="G827" t="s">
        <v>278</v>
      </c>
      <c r="H827" t="s">
        <v>34</v>
      </c>
      <c r="I827" t="s">
        <v>145</v>
      </c>
      <c r="J827" t="s">
        <v>1049</v>
      </c>
      <c r="K827" s="17">
        <v>218.75</v>
      </c>
      <c r="L827" s="17">
        <v>2</v>
      </c>
      <c r="M827" s="17">
        <v>-161.88</v>
      </c>
      <c r="N827" s="17" t="str">
        <f>IF(SalesData[[#This Row],[Profit]]&gt;0,"Profit","Loss")</f>
        <v>Loss</v>
      </c>
    </row>
    <row r="828" spans="1:14" x14ac:dyDescent="0.25">
      <c r="A828" s="1">
        <v>41854</v>
      </c>
      <c r="B828" s="3">
        <f t="shared" si="36"/>
        <v>2014</v>
      </c>
      <c r="C828" s="3">
        <f t="shared" si="37"/>
        <v>8</v>
      </c>
      <c r="D828" t="s">
        <v>675</v>
      </c>
      <c r="E828" t="str">
        <f t="shared" si="38"/>
        <v>Bruce Stewart20140803</v>
      </c>
      <c r="F828">
        <f>IF(COUNTIF($E$2:E828, E828) = 1, MAX($F$1:F827) + 1, INDEX($F$1:F827, MATCH(E828, $E$1:E827, 0)))</f>
        <v>402</v>
      </c>
      <c r="G828" t="s">
        <v>278</v>
      </c>
      <c r="H828" t="s">
        <v>11</v>
      </c>
      <c r="I828" t="s">
        <v>92</v>
      </c>
      <c r="J828" t="s">
        <v>1050</v>
      </c>
      <c r="K828" s="17">
        <v>2.6</v>
      </c>
      <c r="L828" s="17">
        <v>1</v>
      </c>
      <c r="M828" s="17">
        <v>0.28999999999999998</v>
      </c>
      <c r="N828" s="17" t="str">
        <f>IF(SalesData[[#This Row],[Profit]]&gt;0,"Profit","Loss")</f>
        <v>Profit</v>
      </c>
    </row>
    <row r="829" spans="1:14" x14ac:dyDescent="0.25">
      <c r="A829" s="1">
        <v>41854</v>
      </c>
      <c r="B829" s="3">
        <f t="shared" si="36"/>
        <v>2014</v>
      </c>
      <c r="C829" s="3">
        <f t="shared" si="37"/>
        <v>8</v>
      </c>
      <c r="D829" t="s">
        <v>1051</v>
      </c>
      <c r="E829" t="str">
        <f t="shared" si="38"/>
        <v>Berenike Kampe20140803</v>
      </c>
      <c r="F829">
        <f>IF(COUNTIF($E$2:E829, E829) = 1, MAX($F$1:F828) + 1, INDEX($F$1:F828, MATCH(E829, $E$1:E828, 0)))</f>
        <v>403</v>
      </c>
      <c r="G829" t="s">
        <v>149</v>
      </c>
      <c r="H829" t="s">
        <v>11</v>
      </c>
      <c r="I829" t="s">
        <v>12</v>
      </c>
      <c r="J829" t="s">
        <v>1052</v>
      </c>
      <c r="K829" s="17">
        <v>39.96</v>
      </c>
      <c r="L829" s="17">
        <v>2</v>
      </c>
      <c r="M829" s="17">
        <v>18.78</v>
      </c>
      <c r="N829" s="17" t="str">
        <f>IF(SalesData[[#This Row],[Profit]]&gt;0,"Profit","Loss")</f>
        <v>Profit</v>
      </c>
    </row>
    <row r="830" spans="1:14" x14ac:dyDescent="0.25">
      <c r="A830" s="1">
        <v>41854</v>
      </c>
      <c r="B830" s="3">
        <f t="shared" si="36"/>
        <v>2014</v>
      </c>
      <c r="C830" s="3">
        <f t="shared" si="37"/>
        <v>8</v>
      </c>
      <c r="D830" t="s">
        <v>1051</v>
      </c>
      <c r="E830" t="str">
        <f t="shared" si="38"/>
        <v>Berenike Kampe20140803</v>
      </c>
      <c r="F830">
        <f>IF(COUNTIF($E$2:E830, E830) = 1, MAX($F$1:F829) + 1, INDEX($F$1:F829, MATCH(E830, $E$1:E829, 0)))</f>
        <v>403</v>
      </c>
      <c r="G830" t="s">
        <v>149</v>
      </c>
      <c r="H830" t="s">
        <v>11</v>
      </c>
      <c r="I830" t="s">
        <v>200</v>
      </c>
      <c r="J830" t="s">
        <v>1053</v>
      </c>
      <c r="K830" s="17">
        <v>102.3</v>
      </c>
      <c r="L830" s="17">
        <v>10</v>
      </c>
      <c r="M830" s="17">
        <v>26.6</v>
      </c>
      <c r="N830" s="17" t="str">
        <f>IF(SalesData[[#This Row],[Profit]]&gt;0,"Profit","Loss")</f>
        <v>Profit</v>
      </c>
    </row>
    <row r="831" spans="1:14" x14ac:dyDescent="0.25">
      <c r="A831" s="1">
        <v>41854</v>
      </c>
      <c r="B831" s="3">
        <f t="shared" si="36"/>
        <v>2014</v>
      </c>
      <c r="C831" s="3">
        <f t="shared" si="37"/>
        <v>8</v>
      </c>
      <c r="D831" t="s">
        <v>1051</v>
      </c>
      <c r="E831" t="str">
        <f t="shared" si="38"/>
        <v>Berenike Kampe20140803</v>
      </c>
      <c r="F831">
        <f>IF(COUNTIF($E$2:E831, E831) = 1, MAX($F$1:F830) + 1, INDEX($F$1:F830, MATCH(E831, $E$1:E830, 0)))</f>
        <v>403</v>
      </c>
      <c r="G831" t="s">
        <v>149</v>
      </c>
      <c r="H831" t="s">
        <v>11</v>
      </c>
      <c r="I831" t="s">
        <v>18</v>
      </c>
      <c r="J831" t="s">
        <v>299</v>
      </c>
      <c r="K831" s="17">
        <v>21.36</v>
      </c>
      <c r="L831" s="17">
        <v>2</v>
      </c>
      <c r="M831" s="17">
        <v>5.77</v>
      </c>
      <c r="N831" s="17" t="str">
        <f>IF(SalesData[[#This Row],[Profit]]&gt;0,"Profit","Loss")</f>
        <v>Profit</v>
      </c>
    </row>
    <row r="832" spans="1:14" x14ac:dyDescent="0.25">
      <c r="A832" s="1">
        <v>41854</v>
      </c>
      <c r="B832" s="3">
        <f t="shared" si="36"/>
        <v>2014</v>
      </c>
      <c r="C832" s="3">
        <f t="shared" si="37"/>
        <v>8</v>
      </c>
      <c r="D832" t="s">
        <v>925</v>
      </c>
      <c r="E832" t="str">
        <f t="shared" si="38"/>
        <v>Gary Hansen20140803</v>
      </c>
      <c r="F832">
        <f>IF(COUNTIF($E$2:E832, E832) = 1, MAX($F$1:F831) + 1, INDEX($F$1:F831, MATCH(E832, $E$1:E831, 0)))</f>
        <v>404</v>
      </c>
      <c r="G832" t="s">
        <v>95</v>
      </c>
      <c r="H832" t="s">
        <v>11</v>
      </c>
      <c r="I832" t="s">
        <v>12</v>
      </c>
      <c r="J832" t="s">
        <v>1054</v>
      </c>
      <c r="K832" s="17">
        <v>93.02</v>
      </c>
      <c r="L832" s="17">
        <v>3</v>
      </c>
      <c r="M832" s="17">
        <v>33.72</v>
      </c>
      <c r="N832" s="17" t="str">
        <f>IF(SalesData[[#This Row],[Profit]]&gt;0,"Profit","Loss")</f>
        <v>Profit</v>
      </c>
    </row>
    <row r="833" spans="1:14" x14ac:dyDescent="0.25">
      <c r="A833" s="1">
        <v>41855</v>
      </c>
      <c r="B833" s="3">
        <f t="shared" si="36"/>
        <v>2014</v>
      </c>
      <c r="C833" s="3">
        <f t="shared" si="37"/>
        <v>8</v>
      </c>
      <c r="D833" t="s">
        <v>1055</v>
      </c>
      <c r="E833" t="str">
        <f t="shared" si="38"/>
        <v>Valerie Dominguez20140804</v>
      </c>
      <c r="F833">
        <f>IF(COUNTIF($E$2:E833, E833) = 1, MAX($F$1:F832) + 1, INDEX($F$1:F832, MATCH(E833, $E$1:E832, 0)))</f>
        <v>405</v>
      </c>
      <c r="G833" t="s">
        <v>296</v>
      </c>
      <c r="H833" t="s">
        <v>11</v>
      </c>
      <c r="I833" t="s">
        <v>92</v>
      </c>
      <c r="J833" t="s">
        <v>1056</v>
      </c>
      <c r="K833" s="17">
        <v>1089.75</v>
      </c>
      <c r="L833" s="17">
        <v>3</v>
      </c>
      <c r="M833" s="17">
        <v>305.13</v>
      </c>
      <c r="N833" s="17" t="str">
        <f>IF(SalesData[[#This Row],[Profit]]&gt;0,"Profit","Loss")</f>
        <v>Profit</v>
      </c>
    </row>
    <row r="834" spans="1:14" x14ac:dyDescent="0.25">
      <c r="A834" s="1">
        <v>41855</v>
      </c>
      <c r="B834" s="3">
        <f t="shared" ref="B834:B897" si="39">YEAR(A834)</f>
        <v>2014</v>
      </c>
      <c r="C834" s="3">
        <f t="shared" ref="C834:C897" si="40">MONTH(A834)</f>
        <v>8</v>
      </c>
      <c r="D834" t="s">
        <v>1055</v>
      </c>
      <c r="E834" t="str">
        <f t="shared" ref="E834:E897" si="41">D834 &amp; TEXT(A834, "yyyymmdd")</f>
        <v>Valerie Dominguez20140804</v>
      </c>
      <c r="F834">
        <f>IF(COUNTIF($E$2:E834, E834) = 1, MAX($F$1:F833) + 1, INDEX($F$1:F833, MATCH(E834, $E$1:E833, 0)))</f>
        <v>405</v>
      </c>
      <c r="G834" t="s">
        <v>296</v>
      </c>
      <c r="H834" t="s">
        <v>11</v>
      </c>
      <c r="I834" t="s">
        <v>12</v>
      </c>
      <c r="J834" t="s">
        <v>1057</v>
      </c>
      <c r="K834" s="17">
        <v>447.84</v>
      </c>
      <c r="L834" s="17">
        <v>8</v>
      </c>
      <c r="M834" s="17">
        <v>219.44</v>
      </c>
      <c r="N834" s="17" t="str">
        <f>IF(SalesData[[#This Row],[Profit]]&gt;0,"Profit","Loss")</f>
        <v>Profit</v>
      </c>
    </row>
    <row r="835" spans="1:14" x14ac:dyDescent="0.25">
      <c r="A835" s="1">
        <v>41855</v>
      </c>
      <c r="B835" s="3">
        <f t="shared" si="39"/>
        <v>2014</v>
      </c>
      <c r="C835" s="3">
        <f t="shared" si="40"/>
        <v>8</v>
      </c>
      <c r="D835" t="s">
        <v>1055</v>
      </c>
      <c r="E835" t="str">
        <f t="shared" si="41"/>
        <v>Valerie Dominguez20140804</v>
      </c>
      <c r="F835">
        <f>IF(COUNTIF($E$2:E835, E835) = 1, MAX($F$1:F834) + 1, INDEX($F$1:F834, MATCH(E835, $E$1:E834, 0)))</f>
        <v>405</v>
      </c>
      <c r="G835" t="s">
        <v>296</v>
      </c>
      <c r="H835" t="s">
        <v>11</v>
      </c>
      <c r="I835" t="s">
        <v>24</v>
      </c>
      <c r="J835" t="s">
        <v>1058</v>
      </c>
      <c r="K835" s="17">
        <v>16.399999999999999</v>
      </c>
      <c r="L835" s="17">
        <v>5</v>
      </c>
      <c r="M835" s="17">
        <v>4.26</v>
      </c>
      <c r="N835" s="17" t="str">
        <f>IF(SalesData[[#This Row],[Profit]]&gt;0,"Profit","Loss")</f>
        <v>Profit</v>
      </c>
    </row>
    <row r="836" spans="1:14" x14ac:dyDescent="0.25">
      <c r="A836" s="1">
        <v>41855</v>
      </c>
      <c r="B836" s="3">
        <f t="shared" si="39"/>
        <v>2014</v>
      </c>
      <c r="C836" s="3">
        <f t="shared" si="40"/>
        <v>8</v>
      </c>
      <c r="D836" t="s">
        <v>1055</v>
      </c>
      <c r="E836" t="str">
        <f t="shared" si="41"/>
        <v>Valerie Dominguez20140804</v>
      </c>
      <c r="F836">
        <f>IF(COUNTIF($E$2:E836, E836) = 1, MAX($F$1:F835) + 1, INDEX($F$1:F835, MATCH(E836, $E$1:E835, 0)))</f>
        <v>405</v>
      </c>
      <c r="G836" t="s">
        <v>296</v>
      </c>
      <c r="H836" t="s">
        <v>39</v>
      </c>
      <c r="I836" t="s">
        <v>40</v>
      </c>
      <c r="J836" t="s">
        <v>1059</v>
      </c>
      <c r="K836" s="17">
        <v>399.96</v>
      </c>
      <c r="L836" s="17">
        <v>5</v>
      </c>
      <c r="M836" s="17">
        <v>35</v>
      </c>
      <c r="N836" s="17" t="str">
        <f>IF(SalesData[[#This Row],[Profit]]&gt;0,"Profit","Loss")</f>
        <v>Profit</v>
      </c>
    </row>
    <row r="837" spans="1:14" x14ac:dyDescent="0.25">
      <c r="A837" s="1">
        <v>41855</v>
      </c>
      <c r="B837" s="3">
        <f t="shared" si="39"/>
        <v>2014</v>
      </c>
      <c r="C837" s="3">
        <f t="shared" si="40"/>
        <v>8</v>
      </c>
      <c r="D837" t="s">
        <v>1055</v>
      </c>
      <c r="E837" t="str">
        <f t="shared" si="41"/>
        <v>Valerie Dominguez20140804</v>
      </c>
      <c r="F837">
        <f>IF(COUNTIF($E$2:E837, E837) = 1, MAX($F$1:F836) + 1, INDEX($F$1:F836, MATCH(E837, $E$1:E836, 0)))</f>
        <v>405</v>
      </c>
      <c r="G837" t="s">
        <v>296</v>
      </c>
      <c r="H837" t="s">
        <v>11</v>
      </c>
      <c r="I837" t="s">
        <v>18</v>
      </c>
      <c r="J837" t="s">
        <v>1060</v>
      </c>
      <c r="K837" s="17">
        <v>158.9</v>
      </c>
      <c r="L837" s="17">
        <v>5</v>
      </c>
      <c r="M837" s="17">
        <v>7.95</v>
      </c>
      <c r="N837" s="17" t="str">
        <f>IF(SalesData[[#This Row],[Profit]]&gt;0,"Profit","Loss")</f>
        <v>Profit</v>
      </c>
    </row>
    <row r="838" spans="1:14" x14ac:dyDescent="0.25">
      <c r="A838" s="1">
        <v>41855</v>
      </c>
      <c r="B838" s="3">
        <f t="shared" si="39"/>
        <v>2014</v>
      </c>
      <c r="C838" s="3">
        <f t="shared" si="40"/>
        <v>8</v>
      </c>
      <c r="D838" t="s">
        <v>1055</v>
      </c>
      <c r="E838" t="str">
        <f t="shared" si="41"/>
        <v>Valerie Dominguez20140804</v>
      </c>
      <c r="F838">
        <f>IF(COUNTIF($E$2:E838, E838) = 1, MAX($F$1:F837) + 1, INDEX($F$1:F837, MATCH(E838, $E$1:E837, 0)))</f>
        <v>405</v>
      </c>
      <c r="G838" t="s">
        <v>296</v>
      </c>
      <c r="H838" t="s">
        <v>11</v>
      </c>
      <c r="I838" t="s">
        <v>20</v>
      </c>
      <c r="J838" t="s">
        <v>469</v>
      </c>
      <c r="K838" s="17">
        <v>13.18</v>
      </c>
      <c r="L838" s="17">
        <v>1</v>
      </c>
      <c r="M838" s="17">
        <v>4.78</v>
      </c>
      <c r="N838" s="17" t="str">
        <f>IF(SalesData[[#This Row],[Profit]]&gt;0,"Profit","Loss")</f>
        <v>Profit</v>
      </c>
    </row>
    <row r="839" spans="1:14" x14ac:dyDescent="0.25">
      <c r="A839" s="1">
        <v>41855</v>
      </c>
      <c r="B839" s="3">
        <f t="shared" si="39"/>
        <v>2014</v>
      </c>
      <c r="C839" s="3">
        <f t="shared" si="40"/>
        <v>8</v>
      </c>
      <c r="D839" t="s">
        <v>197</v>
      </c>
      <c r="E839" t="str">
        <f t="shared" si="41"/>
        <v>Marina Lichtenstein20140804</v>
      </c>
      <c r="F839">
        <f>IF(COUNTIF($E$2:E839, E839) = 1, MAX($F$1:F838) + 1, INDEX($F$1:F838, MATCH(E839, $E$1:E838, 0)))</f>
        <v>406</v>
      </c>
      <c r="G839" t="s">
        <v>1061</v>
      </c>
      <c r="H839" t="s">
        <v>11</v>
      </c>
      <c r="I839" t="s">
        <v>92</v>
      </c>
      <c r="J839" t="s">
        <v>1062</v>
      </c>
      <c r="K839" s="17">
        <v>101.96</v>
      </c>
      <c r="L839" s="17">
        <v>2</v>
      </c>
      <c r="M839" s="17">
        <v>27.53</v>
      </c>
      <c r="N839" s="17" t="str">
        <f>IF(SalesData[[#This Row],[Profit]]&gt;0,"Profit","Loss")</f>
        <v>Profit</v>
      </c>
    </row>
    <row r="840" spans="1:14" x14ac:dyDescent="0.25">
      <c r="A840" s="1">
        <v>41855</v>
      </c>
      <c r="B840" s="3">
        <f t="shared" si="39"/>
        <v>2014</v>
      </c>
      <c r="C840" s="3">
        <f t="shared" si="40"/>
        <v>8</v>
      </c>
      <c r="D840" t="s">
        <v>197</v>
      </c>
      <c r="E840" t="str">
        <f t="shared" si="41"/>
        <v>Marina Lichtenstein20140804</v>
      </c>
      <c r="F840">
        <f>IF(COUNTIF($E$2:E840, E840) = 1, MAX($F$1:F839) + 1, INDEX($F$1:F839, MATCH(E840, $E$1:E839, 0)))</f>
        <v>406</v>
      </c>
      <c r="G840" t="s">
        <v>1061</v>
      </c>
      <c r="H840" t="s">
        <v>11</v>
      </c>
      <c r="I840" t="s">
        <v>12</v>
      </c>
      <c r="J840" t="s">
        <v>647</v>
      </c>
      <c r="K840" s="17">
        <v>259.74</v>
      </c>
      <c r="L840" s="17">
        <v>13</v>
      </c>
      <c r="M840" s="17">
        <v>124.68</v>
      </c>
      <c r="N840" s="17" t="str">
        <f>IF(SalesData[[#This Row],[Profit]]&gt;0,"Profit","Loss")</f>
        <v>Profit</v>
      </c>
    </row>
    <row r="841" spans="1:14" x14ac:dyDescent="0.25">
      <c r="A841" s="1">
        <v>41855</v>
      </c>
      <c r="B841" s="3">
        <f t="shared" si="39"/>
        <v>2014</v>
      </c>
      <c r="C841" s="3">
        <f t="shared" si="40"/>
        <v>8</v>
      </c>
      <c r="D841" t="s">
        <v>197</v>
      </c>
      <c r="E841" t="str">
        <f t="shared" si="41"/>
        <v>Marina Lichtenstein20140804</v>
      </c>
      <c r="F841">
        <f>IF(COUNTIF($E$2:E841, E841) = 1, MAX($F$1:F840) + 1, INDEX($F$1:F840, MATCH(E841, $E$1:E840, 0)))</f>
        <v>406</v>
      </c>
      <c r="G841" t="s">
        <v>1061</v>
      </c>
      <c r="H841" t="s">
        <v>39</v>
      </c>
      <c r="I841" t="s">
        <v>52</v>
      </c>
      <c r="J841" t="s">
        <v>1063</v>
      </c>
      <c r="K841" s="17">
        <v>255.42</v>
      </c>
      <c r="L841" s="17">
        <v>9</v>
      </c>
      <c r="M841" s="17">
        <v>104.72</v>
      </c>
      <c r="N841" s="17" t="str">
        <f>IF(SalesData[[#This Row],[Profit]]&gt;0,"Profit","Loss")</f>
        <v>Profit</v>
      </c>
    </row>
    <row r="842" spans="1:14" x14ac:dyDescent="0.25">
      <c r="A842" s="1">
        <v>41856</v>
      </c>
      <c r="B842" s="3">
        <f t="shared" si="39"/>
        <v>2014</v>
      </c>
      <c r="C842" s="3">
        <f t="shared" si="40"/>
        <v>8</v>
      </c>
      <c r="D842" t="s">
        <v>1064</v>
      </c>
      <c r="E842" t="str">
        <f t="shared" si="41"/>
        <v>Chad Sievert20140805</v>
      </c>
      <c r="F842">
        <f>IF(COUNTIF($E$2:E842, E842) = 1, MAX($F$1:F841) + 1, INDEX($F$1:F841, MATCH(E842, $E$1:E841, 0)))</f>
        <v>407</v>
      </c>
      <c r="G842" t="s">
        <v>27</v>
      </c>
      <c r="H842" t="s">
        <v>11</v>
      </c>
      <c r="I842" t="s">
        <v>12</v>
      </c>
      <c r="J842" t="s">
        <v>1065</v>
      </c>
      <c r="K842" s="17">
        <v>20.94</v>
      </c>
      <c r="L842" s="17">
        <v>3</v>
      </c>
      <c r="M842" s="17">
        <v>9.84</v>
      </c>
      <c r="N842" s="17" t="str">
        <f>IF(SalesData[[#This Row],[Profit]]&gt;0,"Profit","Loss")</f>
        <v>Profit</v>
      </c>
    </row>
    <row r="843" spans="1:14" x14ac:dyDescent="0.25">
      <c r="A843" s="1">
        <v>41856</v>
      </c>
      <c r="B843" s="3">
        <f t="shared" si="39"/>
        <v>2014</v>
      </c>
      <c r="C843" s="3">
        <f t="shared" si="40"/>
        <v>8</v>
      </c>
      <c r="D843" t="s">
        <v>1064</v>
      </c>
      <c r="E843" t="str">
        <f t="shared" si="41"/>
        <v>Chad Sievert20140805</v>
      </c>
      <c r="F843">
        <f>IF(COUNTIF($E$2:E843, E843) = 1, MAX($F$1:F842) + 1, INDEX($F$1:F842, MATCH(E843, $E$1:E842, 0)))</f>
        <v>407</v>
      </c>
      <c r="G843" t="s">
        <v>27</v>
      </c>
      <c r="H843" t="s">
        <v>11</v>
      </c>
      <c r="I843" t="s">
        <v>12</v>
      </c>
      <c r="J843" t="s">
        <v>896</v>
      </c>
      <c r="K843" s="17">
        <v>110.96</v>
      </c>
      <c r="L843" s="17">
        <v>2</v>
      </c>
      <c r="M843" s="17">
        <v>53.26</v>
      </c>
      <c r="N843" s="17" t="str">
        <f>IF(SalesData[[#This Row],[Profit]]&gt;0,"Profit","Loss")</f>
        <v>Profit</v>
      </c>
    </row>
    <row r="844" spans="1:14" x14ac:dyDescent="0.25">
      <c r="A844" s="1">
        <v>41856</v>
      </c>
      <c r="B844" s="3">
        <f t="shared" si="39"/>
        <v>2014</v>
      </c>
      <c r="C844" s="3">
        <f t="shared" si="40"/>
        <v>8</v>
      </c>
      <c r="D844" t="s">
        <v>1064</v>
      </c>
      <c r="E844" t="str">
        <f t="shared" si="41"/>
        <v>Chad Sievert20140805</v>
      </c>
      <c r="F844">
        <f>IF(COUNTIF($E$2:E844, E844) = 1, MAX($F$1:F843) + 1, INDEX($F$1:F843, MATCH(E844, $E$1:E843, 0)))</f>
        <v>407</v>
      </c>
      <c r="G844" t="s">
        <v>27</v>
      </c>
      <c r="H844" t="s">
        <v>34</v>
      </c>
      <c r="I844" t="s">
        <v>35</v>
      </c>
      <c r="J844" t="s">
        <v>1066</v>
      </c>
      <c r="K844" s="17">
        <v>340.14</v>
      </c>
      <c r="L844" s="17">
        <v>7</v>
      </c>
      <c r="M844" s="17">
        <v>21.26</v>
      </c>
      <c r="N844" s="17" t="str">
        <f>IF(SalesData[[#This Row],[Profit]]&gt;0,"Profit","Loss")</f>
        <v>Profit</v>
      </c>
    </row>
    <row r="845" spans="1:14" x14ac:dyDescent="0.25">
      <c r="A845" s="1">
        <v>41856</v>
      </c>
      <c r="B845" s="3">
        <f t="shared" si="39"/>
        <v>2014</v>
      </c>
      <c r="C845" s="3">
        <f t="shared" si="40"/>
        <v>8</v>
      </c>
      <c r="D845" t="s">
        <v>1067</v>
      </c>
      <c r="E845" t="str">
        <f t="shared" si="41"/>
        <v>Sonia Sunley20140805</v>
      </c>
      <c r="F845">
        <f>IF(COUNTIF($E$2:E845, E845) = 1, MAX($F$1:F844) + 1, INDEX($F$1:F844, MATCH(E845, $E$1:E844, 0)))</f>
        <v>408</v>
      </c>
      <c r="G845" t="s">
        <v>27</v>
      </c>
      <c r="H845" t="s">
        <v>39</v>
      </c>
      <c r="I845" t="s">
        <v>52</v>
      </c>
      <c r="J845" t="s">
        <v>1068</v>
      </c>
      <c r="K845" s="17">
        <v>16.36</v>
      </c>
      <c r="L845" s="17">
        <v>1</v>
      </c>
      <c r="M845" s="17">
        <v>1.64</v>
      </c>
      <c r="N845" s="17" t="str">
        <f>IF(SalesData[[#This Row],[Profit]]&gt;0,"Profit","Loss")</f>
        <v>Profit</v>
      </c>
    </row>
    <row r="846" spans="1:14" x14ac:dyDescent="0.25">
      <c r="A846" s="1">
        <v>41856</v>
      </c>
      <c r="B846" s="3">
        <f t="shared" si="39"/>
        <v>2014</v>
      </c>
      <c r="C846" s="3">
        <f t="shared" si="40"/>
        <v>8</v>
      </c>
      <c r="D846" t="s">
        <v>1067</v>
      </c>
      <c r="E846" t="str">
        <f t="shared" si="41"/>
        <v>Sonia Sunley20140805</v>
      </c>
      <c r="F846">
        <f>IF(COUNTIF($E$2:E846, E846) = 1, MAX($F$1:F845) + 1, INDEX($F$1:F845, MATCH(E846, $E$1:E845, 0)))</f>
        <v>408</v>
      </c>
      <c r="G846" t="s">
        <v>27</v>
      </c>
      <c r="H846" t="s">
        <v>11</v>
      </c>
      <c r="I846" t="s">
        <v>18</v>
      </c>
      <c r="J846" t="s">
        <v>211</v>
      </c>
      <c r="K846" s="17">
        <v>15.78</v>
      </c>
      <c r="L846" s="17">
        <v>2</v>
      </c>
      <c r="M846" s="17">
        <v>0.63</v>
      </c>
      <c r="N846" s="17" t="str">
        <f>IF(SalesData[[#This Row],[Profit]]&gt;0,"Profit","Loss")</f>
        <v>Profit</v>
      </c>
    </row>
    <row r="847" spans="1:14" x14ac:dyDescent="0.25">
      <c r="A847" s="1">
        <v>41856</v>
      </c>
      <c r="B847" s="3">
        <f t="shared" si="39"/>
        <v>2014</v>
      </c>
      <c r="C847" s="3">
        <f t="shared" si="40"/>
        <v>8</v>
      </c>
      <c r="D847" t="s">
        <v>1067</v>
      </c>
      <c r="E847" t="str">
        <f t="shared" si="41"/>
        <v>Sonia Sunley20140805</v>
      </c>
      <c r="F847">
        <f>IF(COUNTIF($E$2:E847, E847) = 1, MAX($F$1:F846) + 1, INDEX($F$1:F846, MATCH(E847, $E$1:E846, 0)))</f>
        <v>408</v>
      </c>
      <c r="G847" t="s">
        <v>27</v>
      </c>
      <c r="H847" t="s">
        <v>11</v>
      </c>
      <c r="I847" t="s">
        <v>24</v>
      </c>
      <c r="J847" t="s">
        <v>1069</v>
      </c>
      <c r="K847" s="17">
        <v>45.98</v>
      </c>
      <c r="L847" s="17">
        <v>2</v>
      </c>
      <c r="M847" s="17">
        <v>12.87</v>
      </c>
      <c r="N847" s="17" t="str">
        <f>IF(SalesData[[#This Row],[Profit]]&gt;0,"Profit","Loss")</f>
        <v>Profit</v>
      </c>
    </row>
    <row r="848" spans="1:14" x14ac:dyDescent="0.25">
      <c r="A848" s="1">
        <v>41856</v>
      </c>
      <c r="B848" s="3">
        <f t="shared" si="39"/>
        <v>2014</v>
      </c>
      <c r="C848" s="3">
        <f t="shared" si="40"/>
        <v>8</v>
      </c>
      <c r="D848" t="s">
        <v>1070</v>
      </c>
      <c r="E848" t="str">
        <f t="shared" si="41"/>
        <v>Ricardo Sperren20140805</v>
      </c>
      <c r="F848">
        <f>IF(COUNTIF($E$2:E848, E848) = 1, MAX($F$1:F847) + 1, INDEX($F$1:F847, MATCH(E848, $E$1:E847, 0)))</f>
        <v>409</v>
      </c>
      <c r="G848" t="s">
        <v>613</v>
      </c>
      <c r="H848" t="s">
        <v>11</v>
      </c>
      <c r="I848" t="s">
        <v>92</v>
      </c>
      <c r="J848" t="s">
        <v>421</v>
      </c>
      <c r="K848" s="17">
        <v>79.47</v>
      </c>
      <c r="L848" s="17">
        <v>3</v>
      </c>
      <c r="M848" s="17">
        <v>22.25</v>
      </c>
      <c r="N848" s="17" t="str">
        <f>IF(SalesData[[#This Row],[Profit]]&gt;0,"Profit","Loss")</f>
        <v>Profit</v>
      </c>
    </row>
    <row r="849" spans="1:14" x14ac:dyDescent="0.25">
      <c r="A849" s="1">
        <v>41856</v>
      </c>
      <c r="B849" s="3">
        <f t="shared" si="39"/>
        <v>2014</v>
      </c>
      <c r="C849" s="3">
        <f t="shared" si="40"/>
        <v>8</v>
      </c>
      <c r="D849" t="s">
        <v>1070</v>
      </c>
      <c r="E849" t="str">
        <f t="shared" si="41"/>
        <v>Ricardo Sperren20140805</v>
      </c>
      <c r="F849">
        <f>IF(COUNTIF($E$2:E849, E849) = 1, MAX($F$1:F848) + 1, INDEX($F$1:F848, MATCH(E849, $E$1:E848, 0)))</f>
        <v>409</v>
      </c>
      <c r="G849" t="s">
        <v>613</v>
      </c>
      <c r="H849" t="s">
        <v>11</v>
      </c>
      <c r="I849" t="s">
        <v>24</v>
      </c>
      <c r="J849" t="s">
        <v>1071</v>
      </c>
      <c r="K849" s="17">
        <v>4.5599999999999996</v>
      </c>
      <c r="L849" s="17">
        <v>2</v>
      </c>
      <c r="M849" s="17">
        <v>2.0099999999999998</v>
      </c>
      <c r="N849" s="17" t="str">
        <f>IF(SalesData[[#This Row],[Profit]]&gt;0,"Profit","Loss")</f>
        <v>Profit</v>
      </c>
    </row>
    <row r="850" spans="1:14" x14ac:dyDescent="0.25">
      <c r="A850" s="1">
        <v>41856</v>
      </c>
      <c r="B850" s="3">
        <f t="shared" si="39"/>
        <v>2014</v>
      </c>
      <c r="C850" s="3">
        <f t="shared" si="40"/>
        <v>8</v>
      </c>
      <c r="D850" t="s">
        <v>1070</v>
      </c>
      <c r="E850" t="str">
        <f t="shared" si="41"/>
        <v>Ricardo Sperren20140805</v>
      </c>
      <c r="F850">
        <f>IF(COUNTIF($E$2:E850, E850) = 1, MAX($F$1:F849) + 1, INDEX($F$1:F849, MATCH(E850, $E$1:E849, 0)))</f>
        <v>409</v>
      </c>
      <c r="G850" t="s">
        <v>613</v>
      </c>
      <c r="H850" t="s">
        <v>34</v>
      </c>
      <c r="I850" t="s">
        <v>35</v>
      </c>
      <c r="J850" t="s">
        <v>1072</v>
      </c>
      <c r="K850" s="17">
        <v>1133.3499999999999</v>
      </c>
      <c r="L850" s="17">
        <v>5</v>
      </c>
      <c r="M850" s="17">
        <v>294.67</v>
      </c>
      <c r="N850" s="17" t="str">
        <f>IF(SalesData[[#This Row],[Profit]]&gt;0,"Profit","Loss")</f>
        <v>Profit</v>
      </c>
    </row>
    <row r="851" spans="1:14" x14ac:dyDescent="0.25">
      <c r="A851" s="1">
        <v>41856</v>
      </c>
      <c r="B851" s="3">
        <f t="shared" si="39"/>
        <v>2014</v>
      </c>
      <c r="C851" s="3">
        <f t="shared" si="40"/>
        <v>8</v>
      </c>
      <c r="D851" t="s">
        <v>536</v>
      </c>
      <c r="E851" t="str">
        <f t="shared" si="41"/>
        <v>Stephanie Phelps20140805</v>
      </c>
      <c r="F851">
        <f>IF(COUNTIF($E$2:E851, E851) = 1, MAX($F$1:F850) + 1, INDEX($F$1:F850, MATCH(E851, $E$1:E850, 0)))</f>
        <v>410</v>
      </c>
      <c r="G851" t="s">
        <v>149</v>
      </c>
      <c r="H851" t="s">
        <v>39</v>
      </c>
      <c r="I851" t="s">
        <v>40</v>
      </c>
      <c r="J851" t="s">
        <v>1073</v>
      </c>
      <c r="K851" s="17">
        <v>135.99</v>
      </c>
      <c r="L851" s="17">
        <v>1</v>
      </c>
      <c r="M851" s="17">
        <v>36.72</v>
      </c>
      <c r="N851" s="17" t="str">
        <f>IF(SalesData[[#This Row],[Profit]]&gt;0,"Profit","Loss")</f>
        <v>Profit</v>
      </c>
    </row>
    <row r="852" spans="1:14" x14ac:dyDescent="0.25">
      <c r="A852" s="1">
        <v>41856</v>
      </c>
      <c r="B852" s="3">
        <f t="shared" si="39"/>
        <v>2014</v>
      </c>
      <c r="C852" s="3">
        <f t="shared" si="40"/>
        <v>8</v>
      </c>
      <c r="D852" t="s">
        <v>536</v>
      </c>
      <c r="E852" t="str">
        <f t="shared" si="41"/>
        <v>Stephanie Phelps20140805</v>
      </c>
      <c r="F852">
        <f>IF(COUNTIF($E$2:E852, E852) = 1, MAX($F$1:F851) + 1, INDEX($F$1:F851, MATCH(E852, $E$1:E851, 0)))</f>
        <v>410</v>
      </c>
      <c r="G852" t="s">
        <v>149</v>
      </c>
      <c r="H852" t="s">
        <v>11</v>
      </c>
      <c r="I852" t="s">
        <v>24</v>
      </c>
      <c r="J852" t="s">
        <v>1071</v>
      </c>
      <c r="K852" s="17">
        <v>15.96</v>
      </c>
      <c r="L852" s="17">
        <v>7</v>
      </c>
      <c r="M852" s="17">
        <v>7.02</v>
      </c>
      <c r="N852" s="17" t="str">
        <f>IF(SalesData[[#This Row],[Profit]]&gt;0,"Profit","Loss")</f>
        <v>Profit</v>
      </c>
    </row>
    <row r="853" spans="1:14" x14ac:dyDescent="0.25">
      <c r="A853" s="1">
        <v>41856</v>
      </c>
      <c r="B853" s="3">
        <f t="shared" si="39"/>
        <v>2014</v>
      </c>
      <c r="C853" s="3">
        <f t="shared" si="40"/>
        <v>8</v>
      </c>
      <c r="D853" t="s">
        <v>1074</v>
      </c>
      <c r="E853" t="str">
        <f t="shared" si="41"/>
        <v>Gary Zandusky20140805</v>
      </c>
      <c r="F853">
        <f>IF(COUNTIF($E$2:E853, E853) = 1, MAX($F$1:F852) + 1, INDEX($F$1:F852, MATCH(E853, $E$1:E852, 0)))</f>
        <v>411</v>
      </c>
      <c r="G853" t="s">
        <v>10</v>
      </c>
      <c r="H853" t="s">
        <v>34</v>
      </c>
      <c r="I853" t="s">
        <v>145</v>
      </c>
      <c r="J853" t="s">
        <v>1075</v>
      </c>
      <c r="K853" s="17">
        <v>489.23</v>
      </c>
      <c r="L853" s="17">
        <v>2</v>
      </c>
      <c r="M853" s="17">
        <v>41.93</v>
      </c>
      <c r="N853" s="17" t="str">
        <f>IF(SalesData[[#This Row],[Profit]]&gt;0,"Profit","Loss")</f>
        <v>Profit</v>
      </c>
    </row>
    <row r="854" spans="1:14" x14ac:dyDescent="0.25">
      <c r="A854" s="1">
        <v>41857</v>
      </c>
      <c r="B854" s="3">
        <f t="shared" si="39"/>
        <v>2014</v>
      </c>
      <c r="C854" s="3">
        <f t="shared" si="40"/>
        <v>8</v>
      </c>
      <c r="D854" t="s">
        <v>1076</v>
      </c>
      <c r="E854" t="str">
        <f t="shared" si="41"/>
        <v>Roland Fjeld20140806</v>
      </c>
      <c r="F854">
        <f>IF(COUNTIF($E$2:E854, E854) = 1, MAX($F$1:F853) + 1, INDEX($F$1:F853, MATCH(E854, $E$1:E853, 0)))</f>
        <v>412</v>
      </c>
      <c r="G854" t="s">
        <v>70</v>
      </c>
      <c r="H854" t="s">
        <v>39</v>
      </c>
      <c r="I854" t="s">
        <v>52</v>
      </c>
      <c r="J854" t="s">
        <v>986</v>
      </c>
      <c r="K854" s="17">
        <v>62.91</v>
      </c>
      <c r="L854" s="17">
        <v>3</v>
      </c>
      <c r="M854" s="17">
        <v>22.65</v>
      </c>
      <c r="N854" s="17" t="str">
        <f>IF(SalesData[[#This Row],[Profit]]&gt;0,"Profit","Loss")</f>
        <v>Profit</v>
      </c>
    </row>
    <row r="855" spans="1:14" x14ac:dyDescent="0.25">
      <c r="A855" s="1">
        <v>41857</v>
      </c>
      <c r="B855" s="3">
        <f t="shared" si="39"/>
        <v>2014</v>
      </c>
      <c r="C855" s="3">
        <f t="shared" si="40"/>
        <v>8</v>
      </c>
      <c r="D855" t="s">
        <v>1077</v>
      </c>
      <c r="E855" t="str">
        <f t="shared" si="41"/>
        <v>Trudy Brown20140806</v>
      </c>
      <c r="F855">
        <f>IF(COUNTIF($E$2:E855, E855) = 1, MAX($F$1:F854) + 1, INDEX($F$1:F854, MATCH(E855, $E$1:E854, 0)))</f>
        <v>413</v>
      </c>
      <c r="G855" t="s">
        <v>149</v>
      </c>
      <c r="H855" t="s">
        <v>39</v>
      </c>
      <c r="I855" t="s">
        <v>52</v>
      </c>
      <c r="J855" t="s">
        <v>1078</v>
      </c>
      <c r="K855" s="17">
        <v>199.98</v>
      </c>
      <c r="L855" s="17">
        <v>2</v>
      </c>
      <c r="M855" s="17">
        <v>83.99</v>
      </c>
      <c r="N855" s="17" t="str">
        <f>IF(SalesData[[#This Row],[Profit]]&gt;0,"Profit","Loss")</f>
        <v>Profit</v>
      </c>
    </row>
    <row r="856" spans="1:14" x14ac:dyDescent="0.25">
      <c r="A856" s="1">
        <v>41859</v>
      </c>
      <c r="B856" s="3">
        <f t="shared" si="39"/>
        <v>2014</v>
      </c>
      <c r="C856" s="3">
        <f t="shared" si="40"/>
        <v>8</v>
      </c>
      <c r="D856" t="s">
        <v>1079</v>
      </c>
      <c r="E856" t="str">
        <f t="shared" si="41"/>
        <v>Lena Radford20140808</v>
      </c>
      <c r="F856">
        <f>IF(COUNTIF($E$2:E856, E856) = 1, MAX($F$1:F855) + 1, INDEX($F$1:F855, MATCH(E856, $E$1:E855, 0)))</f>
        <v>414</v>
      </c>
      <c r="G856" t="s">
        <v>27</v>
      </c>
      <c r="H856" t="s">
        <v>11</v>
      </c>
      <c r="I856" t="s">
        <v>92</v>
      </c>
      <c r="J856" t="s">
        <v>1080</v>
      </c>
      <c r="K856" s="17">
        <v>76.12</v>
      </c>
      <c r="L856" s="17">
        <v>2</v>
      </c>
      <c r="M856" s="17">
        <v>22.07</v>
      </c>
      <c r="N856" s="17" t="str">
        <f>IF(SalesData[[#This Row],[Profit]]&gt;0,"Profit","Loss")</f>
        <v>Profit</v>
      </c>
    </row>
    <row r="857" spans="1:14" x14ac:dyDescent="0.25">
      <c r="A857" s="1">
        <v>41859</v>
      </c>
      <c r="B857" s="3">
        <f t="shared" si="39"/>
        <v>2014</v>
      </c>
      <c r="C857" s="3">
        <f t="shared" si="40"/>
        <v>8</v>
      </c>
      <c r="D857" t="s">
        <v>1079</v>
      </c>
      <c r="E857" t="str">
        <f t="shared" si="41"/>
        <v>Lena Radford20140808</v>
      </c>
      <c r="F857">
        <f>IF(COUNTIF($E$2:E857, E857) = 1, MAX($F$1:F856) + 1, INDEX($F$1:F856, MATCH(E857, $E$1:E856, 0)))</f>
        <v>414</v>
      </c>
      <c r="G857" t="s">
        <v>27</v>
      </c>
      <c r="H857" t="s">
        <v>39</v>
      </c>
      <c r="I857" t="s">
        <v>603</v>
      </c>
      <c r="J857" t="s">
        <v>1081</v>
      </c>
      <c r="K857" s="17">
        <v>1199.98</v>
      </c>
      <c r="L857" s="17">
        <v>3</v>
      </c>
      <c r="M857" s="17">
        <v>434.99</v>
      </c>
      <c r="N857" s="17" t="str">
        <f>IF(SalesData[[#This Row],[Profit]]&gt;0,"Profit","Loss")</f>
        <v>Profit</v>
      </c>
    </row>
    <row r="858" spans="1:14" x14ac:dyDescent="0.25">
      <c r="A858" s="1">
        <v>41859</v>
      </c>
      <c r="B858" s="3">
        <f t="shared" si="39"/>
        <v>2014</v>
      </c>
      <c r="C858" s="3">
        <f t="shared" si="40"/>
        <v>8</v>
      </c>
      <c r="D858" t="s">
        <v>1079</v>
      </c>
      <c r="E858" t="str">
        <f t="shared" si="41"/>
        <v>Lena Radford20140808</v>
      </c>
      <c r="F858">
        <f>IF(COUNTIF($E$2:E858, E858) = 1, MAX($F$1:F857) + 1, INDEX($F$1:F857, MATCH(E858, $E$1:E857, 0)))</f>
        <v>414</v>
      </c>
      <c r="G858" t="s">
        <v>27</v>
      </c>
      <c r="H858" t="s">
        <v>39</v>
      </c>
      <c r="I858" t="s">
        <v>40</v>
      </c>
      <c r="J858" t="s">
        <v>1082</v>
      </c>
      <c r="K858" s="17">
        <v>445.96</v>
      </c>
      <c r="L858" s="17">
        <v>5</v>
      </c>
      <c r="M858" s="17">
        <v>55.75</v>
      </c>
      <c r="N858" s="17" t="str">
        <f>IF(SalesData[[#This Row],[Profit]]&gt;0,"Profit","Loss")</f>
        <v>Profit</v>
      </c>
    </row>
    <row r="859" spans="1:14" x14ac:dyDescent="0.25">
      <c r="A859" s="1">
        <v>41859</v>
      </c>
      <c r="B859" s="3">
        <f t="shared" si="39"/>
        <v>2014</v>
      </c>
      <c r="C859" s="3">
        <f t="shared" si="40"/>
        <v>8</v>
      </c>
      <c r="D859" t="s">
        <v>1079</v>
      </c>
      <c r="E859" t="str">
        <f t="shared" si="41"/>
        <v>Lena Radford20140808</v>
      </c>
      <c r="F859">
        <f>IF(COUNTIF($E$2:E859, E859) = 1, MAX($F$1:F858) + 1, INDEX($F$1:F858, MATCH(E859, $E$1:E858, 0)))</f>
        <v>414</v>
      </c>
      <c r="G859" t="s">
        <v>27</v>
      </c>
      <c r="H859" t="s">
        <v>34</v>
      </c>
      <c r="I859" t="s">
        <v>47</v>
      </c>
      <c r="J859" t="s">
        <v>1083</v>
      </c>
      <c r="K859" s="17">
        <v>327.76</v>
      </c>
      <c r="L859" s="17">
        <v>8</v>
      </c>
      <c r="M859" s="17">
        <v>91.77</v>
      </c>
      <c r="N859" s="17" t="str">
        <f>IF(SalesData[[#This Row],[Profit]]&gt;0,"Profit","Loss")</f>
        <v>Profit</v>
      </c>
    </row>
    <row r="860" spans="1:14" x14ac:dyDescent="0.25">
      <c r="A860" s="1">
        <v>41859</v>
      </c>
      <c r="B860" s="3">
        <f t="shared" si="39"/>
        <v>2014</v>
      </c>
      <c r="C860" s="3">
        <f t="shared" si="40"/>
        <v>8</v>
      </c>
      <c r="D860" t="s">
        <v>1084</v>
      </c>
      <c r="E860" t="str">
        <f t="shared" si="41"/>
        <v>Maria Bertelson20140808</v>
      </c>
      <c r="F860">
        <f>IF(COUNTIF($E$2:E860, E860) = 1, MAX($F$1:F859) + 1, INDEX($F$1:F859, MATCH(E860, $E$1:E859, 0)))</f>
        <v>415</v>
      </c>
      <c r="G860" t="s">
        <v>95</v>
      </c>
      <c r="H860" t="s">
        <v>34</v>
      </c>
      <c r="I860" t="s">
        <v>47</v>
      </c>
      <c r="J860" t="s">
        <v>1085</v>
      </c>
      <c r="K860" s="17">
        <v>121.38</v>
      </c>
      <c r="L860" s="17">
        <v>4</v>
      </c>
      <c r="M860" s="17">
        <v>-3.03</v>
      </c>
      <c r="N860" s="17" t="str">
        <f>IF(SalesData[[#This Row],[Profit]]&gt;0,"Profit","Loss")</f>
        <v>Loss</v>
      </c>
    </row>
    <row r="861" spans="1:14" x14ac:dyDescent="0.25">
      <c r="A861" s="1">
        <v>41859</v>
      </c>
      <c r="B861" s="3">
        <f t="shared" si="39"/>
        <v>2014</v>
      </c>
      <c r="C861" s="3">
        <f t="shared" si="40"/>
        <v>8</v>
      </c>
      <c r="D861" t="s">
        <v>1084</v>
      </c>
      <c r="E861" t="str">
        <f t="shared" si="41"/>
        <v>Maria Bertelson20140808</v>
      </c>
      <c r="F861">
        <f>IF(COUNTIF($E$2:E861, E861) = 1, MAX($F$1:F860) + 1, INDEX($F$1:F860, MATCH(E861, $E$1:E860, 0)))</f>
        <v>415</v>
      </c>
      <c r="G861" t="s">
        <v>95</v>
      </c>
      <c r="H861" t="s">
        <v>39</v>
      </c>
      <c r="I861" t="s">
        <v>52</v>
      </c>
      <c r="J861" t="s">
        <v>1086</v>
      </c>
      <c r="K861" s="17">
        <v>95.98</v>
      </c>
      <c r="L861" s="17">
        <v>3</v>
      </c>
      <c r="M861" s="17">
        <v>-10.8</v>
      </c>
      <c r="N861" s="17" t="str">
        <f>IF(SalesData[[#This Row],[Profit]]&gt;0,"Profit","Loss")</f>
        <v>Loss</v>
      </c>
    </row>
    <row r="862" spans="1:14" x14ac:dyDescent="0.25">
      <c r="A862" s="1">
        <v>41859</v>
      </c>
      <c r="B862" s="3">
        <f t="shared" si="39"/>
        <v>2014</v>
      </c>
      <c r="C862" s="3">
        <f t="shared" si="40"/>
        <v>8</v>
      </c>
      <c r="D862" t="s">
        <v>217</v>
      </c>
      <c r="E862" t="str">
        <f t="shared" si="41"/>
        <v>Tamara Manning20140808</v>
      </c>
      <c r="F862">
        <f>IF(COUNTIF($E$2:E862, E862) = 1, MAX($F$1:F861) + 1, INDEX($F$1:F861, MATCH(E862, $E$1:E861, 0)))</f>
        <v>416</v>
      </c>
      <c r="G862" t="s">
        <v>27</v>
      </c>
      <c r="H862" t="s">
        <v>11</v>
      </c>
      <c r="I862" t="s">
        <v>18</v>
      </c>
      <c r="J862" t="s">
        <v>1087</v>
      </c>
      <c r="K862" s="17">
        <v>423.28</v>
      </c>
      <c r="L862" s="17">
        <v>11</v>
      </c>
      <c r="M862" s="17">
        <v>110.05</v>
      </c>
      <c r="N862" s="17" t="str">
        <f>IF(SalesData[[#This Row],[Profit]]&gt;0,"Profit","Loss")</f>
        <v>Profit</v>
      </c>
    </row>
    <row r="863" spans="1:14" x14ac:dyDescent="0.25">
      <c r="A863" s="1">
        <v>41859</v>
      </c>
      <c r="B863" s="3">
        <f t="shared" si="39"/>
        <v>2014</v>
      </c>
      <c r="C863" s="3">
        <f t="shared" si="40"/>
        <v>8</v>
      </c>
      <c r="D863" t="s">
        <v>1088</v>
      </c>
      <c r="E863" t="str">
        <f t="shared" si="41"/>
        <v>Matt Abelman20140808</v>
      </c>
      <c r="F863">
        <f>IF(COUNTIF($E$2:E863, E863) = 1, MAX($F$1:F862) + 1, INDEX($F$1:F862, MATCH(E863, $E$1:E862, 0)))</f>
        <v>417</v>
      </c>
      <c r="G863" t="s">
        <v>110</v>
      </c>
      <c r="H863" t="s">
        <v>39</v>
      </c>
      <c r="I863" t="s">
        <v>603</v>
      </c>
      <c r="J863" t="s">
        <v>1089</v>
      </c>
      <c r="K863" s="17">
        <v>549.99</v>
      </c>
      <c r="L863" s="17">
        <v>1</v>
      </c>
      <c r="M863" s="17">
        <v>275</v>
      </c>
      <c r="N863" s="17" t="str">
        <f>IF(SalesData[[#This Row],[Profit]]&gt;0,"Profit","Loss")</f>
        <v>Profit</v>
      </c>
    </row>
    <row r="864" spans="1:14" x14ac:dyDescent="0.25">
      <c r="A864" s="1">
        <v>41859</v>
      </c>
      <c r="B864" s="3">
        <f t="shared" si="39"/>
        <v>2014</v>
      </c>
      <c r="C864" s="3">
        <f t="shared" si="40"/>
        <v>8</v>
      </c>
      <c r="D864" t="s">
        <v>1088</v>
      </c>
      <c r="E864" t="str">
        <f t="shared" si="41"/>
        <v>Matt Abelman20140808</v>
      </c>
      <c r="F864">
        <f>IF(COUNTIF($E$2:E864, E864) = 1, MAX($F$1:F863) + 1, INDEX($F$1:F863, MATCH(E864, $E$1:E863, 0)))</f>
        <v>417</v>
      </c>
      <c r="G864" t="s">
        <v>110</v>
      </c>
      <c r="H864" t="s">
        <v>11</v>
      </c>
      <c r="I864" t="s">
        <v>92</v>
      </c>
      <c r="J864" t="s">
        <v>1090</v>
      </c>
      <c r="K864" s="17">
        <v>167.54</v>
      </c>
      <c r="L864" s="17">
        <v>3</v>
      </c>
      <c r="M864" s="17">
        <v>37.229999999999997</v>
      </c>
      <c r="N864" s="17" t="str">
        <f>IF(SalesData[[#This Row],[Profit]]&gt;0,"Profit","Loss")</f>
        <v>Profit</v>
      </c>
    </row>
    <row r="865" spans="1:14" x14ac:dyDescent="0.25">
      <c r="A865" s="1">
        <v>41859</v>
      </c>
      <c r="B865" s="3">
        <f t="shared" si="39"/>
        <v>2014</v>
      </c>
      <c r="C865" s="3">
        <f t="shared" si="40"/>
        <v>8</v>
      </c>
      <c r="D865" t="s">
        <v>1088</v>
      </c>
      <c r="E865" t="str">
        <f t="shared" si="41"/>
        <v>Matt Abelman20140808</v>
      </c>
      <c r="F865">
        <f>IF(COUNTIF($E$2:E865, E865) = 1, MAX($F$1:F864) + 1, INDEX($F$1:F864, MATCH(E865, $E$1:E864, 0)))</f>
        <v>417</v>
      </c>
      <c r="G865" t="s">
        <v>110</v>
      </c>
      <c r="H865" t="s">
        <v>11</v>
      </c>
      <c r="I865" t="s">
        <v>63</v>
      </c>
      <c r="J865" t="s">
        <v>1091</v>
      </c>
      <c r="K865" s="17">
        <v>38.340000000000003</v>
      </c>
      <c r="L865" s="17">
        <v>3</v>
      </c>
      <c r="M865" s="17">
        <v>17.25</v>
      </c>
      <c r="N865" s="17" t="str">
        <f>IF(SalesData[[#This Row],[Profit]]&gt;0,"Profit","Loss")</f>
        <v>Profit</v>
      </c>
    </row>
    <row r="866" spans="1:14" x14ac:dyDescent="0.25">
      <c r="A866" s="1">
        <v>41859</v>
      </c>
      <c r="B866" s="3">
        <f t="shared" si="39"/>
        <v>2014</v>
      </c>
      <c r="C866" s="3">
        <f t="shared" si="40"/>
        <v>8</v>
      </c>
      <c r="D866" t="s">
        <v>1088</v>
      </c>
      <c r="E866" t="str">
        <f t="shared" si="41"/>
        <v>Matt Abelman20140808</v>
      </c>
      <c r="F866">
        <f>IF(COUNTIF($E$2:E866, E866) = 1, MAX($F$1:F865) + 1, INDEX($F$1:F865, MATCH(E866, $E$1:E865, 0)))</f>
        <v>417</v>
      </c>
      <c r="G866" t="s">
        <v>110</v>
      </c>
      <c r="H866" t="s">
        <v>34</v>
      </c>
      <c r="I866" t="s">
        <v>47</v>
      </c>
      <c r="J866" t="s">
        <v>1092</v>
      </c>
      <c r="K866" s="17">
        <v>53.88</v>
      </c>
      <c r="L866" s="17">
        <v>6</v>
      </c>
      <c r="M866" s="17">
        <v>22.63</v>
      </c>
      <c r="N866" s="17" t="str">
        <f>IF(SalesData[[#This Row],[Profit]]&gt;0,"Profit","Loss")</f>
        <v>Profit</v>
      </c>
    </row>
    <row r="867" spans="1:14" x14ac:dyDescent="0.25">
      <c r="A867" s="1">
        <v>41859</v>
      </c>
      <c r="B867" s="3">
        <f t="shared" si="39"/>
        <v>2014</v>
      </c>
      <c r="C867" s="3">
        <f t="shared" si="40"/>
        <v>8</v>
      </c>
      <c r="D867" t="s">
        <v>1088</v>
      </c>
      <c r="E867" t="str">
        <f t="shared" si="41"/>
        <v>Matt Abelman20140808</v>
      </c>
      <c r="F867">
        <f>IF(COUNTIF($E$2:E867, E867) = 1, MAX($F$1:F866) + 1, INDEX($F$1:F866, MATCH(E867, $E$1:E866, 0)))</f>
        <v>417</v>
      </c>
      <c r="G867" t="s">
        <v>110</v>
      </c>
      <c r="H867" t="s">
        <v>39</v>
      </c>
      <c r="I867" t="s">
        <v>40</v>
      </c>
      <c r="J867" t="s">
        <v>439</v>
      </c>
      <c r="K867" s="17">
        <v>299.98</v>
      </c>
      <c r="L867" s="17">
        <v>2</v>
      </c>
      <c r="M867" s="17">
        <v>83.99</v>
      </c>
      <c r="N867" s="17" t="str">
        <f>IF(SalesData[[#This Row],[Profit]]&gt;0,"Profit","Loss")</f>
        <v>Profit</v>
      </c>
    </row>
    <row r="868" spans="1:14" x14ac:dyDescent="0.25">
      <c r="A868" s="1">
        <v>41859</v>
      </c>
      <c r="B868" s="3">
        <f t="shared" si="39"/>
        <v>2014</v>
      </c>
      <c r="C868" s="3">
        <f t="shared" si="40"/>
        <v>8</v>
      </c>
      <c r="D868" t="s">
        <v>1093</v>
      </c>
      <c r="E868" t="str">
        <f t="shared" si="41"/>
        <v>Vivek Gonzalez20140808</v>
      </c>
      <c r="F868">
        <f>IF(COUNTIF($E$2:E868, E868) = 1, MAX($F$1:F867) + 1, INDEX($F$1:F867, MATCH(E868, $E$1:E867, 0)))</f>
        <v>418</v>
      </c>
      <c r="G868" t="s">
        <v>123</v>
      </c>
      <c r="H868" t="s">
        <v>34</v>
      </c>
      <c r="I868" t="s">
        <v>74</v>
      </c>
      <c r="J868" t="s">
        <v>1094</v>
      </c>
      <c r="K868" s="17">
        <v>155.46</v>
      </c>
      <c r="L868" s="17">
        <v>4</v>
      </c>
      <c r="M868" s="17">
        <v>-7.77</v>
      </c>
      <c r="N868" s="17" t="str">
        <f>IF(SalesData[[#This Row],[Profit]]&gt;0,"Profit","Loss")</f>
        <v>Loss</v>
      </c>
    </row>
    <row r="869" spans="1:14" x14ac:dyDescent="0.25">
      <c r="A869" s="1">
        <v>41860</v>
      </c>
      <c r="B869" s="3">
        <f t="shared" si="39"/>
        <v>2014</v>
      </c>
      <c r="C869" s="3">
        <f t="shared" si="40"/>
        <v>8</v>
      </c>
      <c r="D869" t="s">
        <v>1095</v>
      </c>
      <c r="E869" t="str">
        <f t="shared" si="41"/>
        <v>Andy Gerbode20140809</v>
      </c>
      <c r="F869">
        <f>IF(COUNTIF($E$2:E869, E869) = 1, MAX($F$1:F868) + 1, INDEX($F$1:F868, MATCH(E869, $E$1:E868, 0)))</f>
        <v>419</v>
      </c>
      <c r="G869" t="s">
        <v>123</v>
      </c>
      <c r="H869" t="s">
        <v>39</v>
      </c>
      <c r="I869" t="s">
        <v>40</v>
      </c>
      <c r="J869" t="s">
        <v>1082</v>
      </c>
      <c r="K869" s="17">
        <v>178.38</v>
      </c>
      <c r="L869" s="17">
        <v>2</v>
      </c>
      <c r="M869" s="17">
        <v>22.3</v>
      </c>
      <c r="N869" s="17" t="str">
        <f>IF(SalesData[[#This Row],[Profit]]&gt;0,"Profit","Loss")</f>
        <v>Profit</v>
      </c>
    </row>
    <row r="870" spans="1:14" x14ac:dyDescent="0.25">
      <c r="A870" s="1">
        <v>41860</v>
      </c>
      <c r="B870" s="3">
        <f t="shared" si="39"/>
        <v>2014</v>
      </c>
      <c r="C870" s="3">
        <f t="shared" si="40"/>
        <v>8</v>
      </c>
      <c r="D870" t="s">
        <v>1095</v>
      </c>
      <c r="E870" t="str">
        <f t="shared" si="41"/>
        <v>Andy Gerbode20140809</v>
      </c>
      <c r="F870">
        <f>IF(COUNTIF($E$2:E870, E870) = 1, MAX($F$1:F869) + 1, INDEX($F$1:F869, MATCH(E870, $E$1:E869, 0)))</f>
        <v>419</v>
      </c>
      <c r="G870" t="s">
        <v>123</v>
      </c>
      <c r="H870" t="s">
        <v>11</v>
      </c>
      <c r="I870" t="s">
        <v>12</v>
      </c>
      <c r="J870" t="s">
        <v>1096</v>
      </c>
      <c r="K870" s="17">
        <v>15.55</v>
      </c>
      <c r="L870" s="17">
        <v>3</v>
      </c>
      <c r="M870" s="17">
        <v>5.44</v>
      </c>
      <c r="N870" s="17" t="str">
        <f>IF(SalesData[[#This Row],[Profit]]&gt;0,"Profit","Loss")</f>
        <v>Profit</v>
      </c>
    </row>
    <row r="871" spans="1:14" x14ac:dyDescent="0.25">
      <c r="A871" s="1">
        <v>41860</v>
      </c>
      <c r="B871" s="3">
        <f t="shared" si="39"/>
        <v>2014</v>
      </c>
      <c r="C871" s="3">
        <f t="shared" si="40"/>
        <v>8</v>
      </c>
      <c r="D871" t="s">
        <v>1097</v>
      </c>
      <c r="E871" t="str">
        <f t="shared" si="41"/>
        <v>Emily Ducich20140809</v>
      </c>
      <c r="F871">
        <f>IF(COUNTIF($E$2:E871, E871) = 1, MAX($F$1:F870) + 1, INDEX($F$1:F870, MATCH(E871, $E$1:E870, 0)))</f>
        <v>420</v>
      </c>
      <c r="G871" t="s">
        <v>27</v>
      </c>
      <c r="H871" t="s">
        <v>11</v>
      </c>
      <c r="I871" t="s">
        <v>16</v>
      </c>
      <c r="J871" t="s">
        <v>1098</v>
      </c>
      <c r="K871" s="17">
        <v>20.88</v>
      </c>
      <c r="L871" s="17">
        <v>8</v>
      </c>
      <c r="M871" s="17">
        <v>9.6</v>
      </c>
      <c r="N871" s="17" t="str">
        <f>IF(SalesData[[#This Row],[Profit]]&gt;0,"Profit","Loss")</f>
        <v>Profit</v>
      </c>
    </row>
    <row r="872" spans="1:14" x14ac:dyDescent="0.25">
      <c r="A872" s="1">
        <v>41860</v>
      </c>
      <c r="B872" s="3">
        <f t="shared" si="39"/>
        <v>2014</v>
      </c>
      <c r="C872" s="3">
        <f t="shared" si="40"/>
        <v>8</v>
      </c>
      <c r="D872" t="s">
        <v>1099</v>
      </c>
      <c r="E872" t="str">
        <f t="shared" si="41"/>
        <v>Matthew Grinstein20140809</v>
      </c>
      <c r="F872">
        <f>IF(COUNTIF($E$2:E872, E872) = 1, MAX($F$1:F871) + 1, INDEX($F$1:F871, MATCH(E872, $E$1:E871, 0)))</f>
        <v>421</v>
      </c>
      <c r="G872" t="s">
        <v>164</v>
      </c>
      <c r="H872" t="s">
        <v>39</v>
      </c>
      <c r="I872" t="s">
        <v>40</v>
      </c>
      <c r="J872" t="s">
        <v>1100</v>
      </c>
      <c r="K872" s="17">
        <v>1091.17</v>
      </c>
      <c r="L872" s="17">
        <v>4</v>
      </c>
      <c r="M872" s="17">
        <v>68.2</v>
      </c>
      <c r="N872" s="17" t="str">
        <f>IF(SalesData[[#This Row],[Profit]]&gt;0,"Profit","Loss")</f>
        <v>Profit</v>
      </c>
    </row>
    <row r="873" spans="1:14" x14ac:dyDescent="0.25">
      <c r="A873" s="1">
        <v>41860</v>
      </c>
      <c r="B873" s="3">
        <f t="shared" si="39"/>
        <v>2014</v>
      </c>
      <c r="C873" s="3">
        <f t="shared" si="40"/>
        <v>8</v>
      </c>
      <c r="D873" t="s">
        <v>1099</v>
      </c>
      <c r="E873" t="str">
        <f t="shared" si="41"/>
        <v>Matthew Grinstein20140809</v>
      </c>
      <c r="F873">
        <f>IF(COUNTIF($E$2:E873, E873) = 1, MAX($F$1:F872) + 1, INDEX($F$1:F872, MATCH(E873, $E$1:E872, 0)))</f>
        <v>421</v>
      </c>
      <c r="G873" t="s">
        <v>164</v>
      </c>
      <c r="H873" t="s">
        <v>39</v>
      </c>
      <c r="I873" t="s">
        <v>40</v>
      </c>
      <c r="J873" t="s">
        <v>1101</v>
      </c>
      <c r="K873" s="17">
        <v>219.17</v>
      </c>
      <c r="L873" s="17">
        <v>2</v>
      </c>
      <c r="M873" s="17">
        <v>-43.83</v>
      </c>
      <c r="N873" s="17" t="str">
        <f>IF(SalesData[[#This Row],[Profit]]&gt;0,"Profit","Loss")</f>
        <v>Loss</v>
      </c>
    </row>
    <row r="874" spans="1:14" x14ac:dyDescent="0.25">
      <c r="A874" s="1">
        <v>41860</v>
      </c>
      <c r="B874" s="3">
        <f t="shared" si="39"/>
        <v>2014</v>
      </c>
      <c r="C874" s="3">
        <f t="shared" si="40"/>
        <v>8</v>
      </c>
      <c r="D874" t="s">
        <v>1102</v>
      </c>
      <c r="E874" t="str">
        <f t="shared" si="41"/>
        <v>Joseph Holt20140809</v>
      </c>
      <c r="F874">
        <f>IF(COUNTIF($E$2:E874, E874) = 1, MAX($F$1:F873) + 1, INDEX($F$1:F873, MATCH(E874, $E$1:E873, 0)))</f>
        <v>422</v>
      </c>
      <c r="G874" t="s">
        <v>164</v>
      </c>
      <c r="H874" t="s">
        <v>11</v>
      </c>
      <c r="I874" t="s">
        <v>20</v>
      </c>
      <c r="J874" t="s">
        <v>1103</v>
      </c>
      <c r="K874" s="17">
        <v>2060.7399999999998</v>
      </c>
      <c r="L874" s="17">
        <v>7</v>
      </c>
      <c r="M874" s="17">
        <v>643.98</v>
      </c>
      <c r="N874" s="17" t="str">
        <f>IF(SalesData[[#This Row],[Profit]]&gt;0,"Profit","Loss")</f>
        <v>Profit</v>
      </c>
    </row>
    <row r="875" spans="1:14" x14ac:dyDescent="0.25">
      <c r="A875" s="1">
        <v>41860</v>
      </c>
      <c r="B875" s="3">
        <f t="shared" si="39"/>
        <v>2014</v>
      </c>
      <c r="C875" s="3">
        <f t="shared" si="40"/>
        <v>8</v>
      </c>
      <c r="D875" t="s">
        <v>1104</v>
      </c>
      <c r="E875" t="str">
        <f t="shared" si="41"/>
        <v>Gene McClure20140809</v>
      </c>
      <c r="F875">
        <f>IF(COUNTIF($E$2:E875, E875) = 1, MAX($F$1:F874) + 1, INDEX($F$1:F874, MATCH(E875, $E$1:E874, 0)))</f>
        <v>423</v>
      </c>
      <c r="G875" t="s">
        <v>27</v>
      </c>
      <c r="H875" t="s">
        <v>11</v>
      </c>
      <c r="I875" t="s">
        <v>12</v>
      </c>
      <c r="J875" t="s">
        <v>1105</v>
      </c>
      <c r="K875" s="17">
        <v>5.98</v>
      </c>
      <c r="L875" s="17">
        <v>1</v>
      </c>
      <c r="M875" s="17">
        <v>2.69</v>
      </c>
      <c r="N875" s="17" t="str">
        <f>IF(SalesData[[#This Row],[Profit]]&gt;0,"Profit","Loss")</f>
        <v>Profit</v>
      </c>
    </row>
    <row r="876" spans="1:14" x14ac:dyDescent="0.25">
      <c r="A876" s="1">
        <v>41860</v>
      </c>
      <c r="B876" s="3">
        <f t="shared" si="39"/>
        <v>2014</v>
      </c>
      <c r="C876" s="3">
        <f t="shared" si="40"/>
        <v>8</v>
      </c>
      <c r="D876" t="s">
        <v>983</v>
      </c>
      <c r="E876" t="str">
        <f t="shared" si="41"/>
        <v>Roger Demir20140809</v>
      </c>
      <c r="F876">
        <f>IF(COUNTIF($E$2:E876, E876) = 1, MAX($F$1:F875) + 1, INDEX($F$1:F875, MATCH(E876, $E$1:E875, 0)))</f>
        <v>424</v>
      </c>
      <c r="G876" t="s">
        <v>95</v>
      </c>
      <c r="H876" t="s">
        <v>11</v>
      </c>
      <c r="I876" t="s">
        <v>43</v>
      </c>
      <c r="J876" t="s">
        <v>1106</v>
      </c>
      <c r="K876" s="17">
        <v>4.46</v>
      </c>
      <c r="L876" s="17">
        <v>3</v>
      </c>
      <c r="M876" s="17">
        <v>-0.95</v>
      </c>
      <c r="N876" s="17" t="str">
        <f>IF(SalesData[[#This Row],[Profit]]&gt;0,"Profit","Loss")</f>
        <v>Loss</v>
      </c>
    </row>
    <row r="877" spans="1:14" x14ac:dyDescent="0.25">
      <c r="A877" s="1">
        <v>41860</v>
      </c>
      <c r="B877" s="3">
        <f t="shared" si="39"/>
        <v>2014</v>
      </c>
      <c r="C877" s="3">
        <f t="shared" si="40"/>
        <v>8</v>
      </c>
      <c r="D877" t="s">
        <v>983</v>
      </c>
      <c r="E877" t="str">
        <f t="shared" si="41"/>
        <v>Roger Demir20140809</v>
      </c>
      <c r="F877">
        <f>IF(COUNTIF($E$2:E877, E877) = 1, MAX($F$1:F876) + 1, INDEX($F$1:F876, MATCH(E877, $E$1:E876, 0)))</f>
        <v>424</v>
      </c>
      <c r="G877" t="s">
        <v>95</v>
      </c>
      <c r="H877" t="s">
        <v>11</v>
      </c>
      <c r="I877" t="s">
        <v>20</v>
      </c>
      <c r="J877" t="s">
        <v>428</v>
      </c>
      <c r="K877" s="17">
        <v>9.35</v>
      </c>
      <c r="L877" s="17">
        <v>5</v>
      </c>
      <c r="M877" s="17">
        <v>-6.54</v>
      </c>
      <c r="N877" s="17" t="str">
        <f>IF(SalesData[[#This Row],[Profit]]&gt;0,"Profit","Loss")</f>
        <v>Loss</v>
      </c>
    </row>
    <row r="878" spans="1:14" x14ac:dyDescent="0.25">
      <c r="A878" s="1">
        <v>41862</v>
      </c>
      <c r="B878" s="3">
        <f t="shared" si="39"/>
        <v>2014</v>
      </c>
      <c r="C878" s="3">
        <f t="shared" si="40"/>
        <v>8</v>
      </c>
      <c r="D878" t="s">
        <v>646</v>
      </c>
      <c r="E878" t="str">
        <f t="shared" si="41"/>
        <v>Greg Matthias20140811</v>
      </c>
      <c r="F878">
        <f>IF(COUNTIF($E$2:E878, E878) = 1, MAX($F$1:F877) + 1, INDEX($F$1:F877, MATCH(E878, $E$1:E877, 0)))</f>
        <v>425</v>
      </c>
      <c r="G878" t="s">
        <v>164</v>
      </c>
      <c r="H878" t="s">
        <v>34</v>
      </c>
      <c r="I878" t="s">
        <v>47</v>
      </c>
      <c r="J878" t="s">
        <v>1107</v>
      </c>
      <c r="K878" s="17">
        <v>12.35</v>
      </c>
      <c r="L878" s="17">
        <v>1</v>
      </c>
      <c r="M878" s="17">
        <v>5.43</v>
      </c>
      <c r="N878" s="17" t="str">
        <f>IF(SalesData[[#This Row],[Profit]]&gt;0,"Profit","Loss")</f>
        <v>Profit</v>
      </c>
    </row>
    <row r="879" spans="1:14" x14ac:dyDescent="0.25">
      <c r="A879" s="1">
        <v>41862</v>
      </c>
      <c r="B879" s="3">
        <f t="shared" si="39"/>
        <v>2014</v>
      </c>
      <c r="C879" s="3">
        <f t="shared" si="40"/>
        <v>8</v>
      </c>
      <c r="D879" t="s">
        <v>646</v>
      </c>
      <c r="E879" t="str">
        <f t="shared" si="41"/>
        <v>Greg Matthias20140811</v>
      </c>
      <c r="F879">
        <f>IF(COUNTIF($E$2:E879, E879) = 1, MAX($F$1:F878) + 1, INDEX($F$1:F878, MATCH(E879, $E$1:E878, 0)))</f>
        <v>425</v>
      </c>
      <c r="G879" t="s">
        <v>164</v>
      </c>
      <c r="H879" t="s">
        <v>11</v>
      </c>
      <c r="I879" t="s">
        <v>24</v>
      </c>
      <c r="J879" t="s">
        <v>1108</v>
      </c>
      <c r="K879" s="17">
        <v>40.97</v>
      </c>
      <c r="L879" s="17">
        <v>1</v>
      </c>
      <c r="M879" s="17">
        <v>10.65</v>
      </c>
      <c r="N879" s="17" t="str">
        <f>IF(SalesData[[#This Row],[Profit]]&gt;0,"Profit","Loss")</f>
        <v>Profit</v>
      </c>
    </row>
    <row r="880" spans="1:14" x14ac:dyDescent="0.25">
      <c r="A880" s="1">
        <v>41862</v>
      </c>
      <c r="B880" s="3">
        <f t="shared" si="39"/>
        <v>2014</v>
      </c>
      <c r="C880" s="3">
        <f t="shared" si="40"/>
        <v>8</v>
      </c>
      <c r="D880" t="s">
        <v>646</v>
      </c>
      <c r="E880" t="str">
        <f t="shared" si="41"/>
        <v>Greg Matthias20140811</v>
      </c>
      <c r="F880">
        <f>IF(COUNTIF($E$2:E880, E880) = 1, MAX($F$1:F879) + 1, INDEX($F$1:F879, MATCH(E880, $E$1:E879, 0)))</f>
        <v>425</v>
      </c>
      <c r="G880" t="s">
        <v>164</v>
      </c>
      <c r="H880" t="s">
        <v>11</v>
      </c>
      <c r="I880" t="s">
        <v>43</v>
      </c>
      <c r="J880" t="s">
        <v>1109</v>
      </c>
      <c r="K880" s="17">
        <v>22.96</v>
      </c>
      <c r="L880" s="17">
        <v>2</v>
      </c>
      <c r="M880" s="17">
        <v>10.79</v>
      </c>
      <c r="N880" s="17" t="str">
        <f>IF(SalesData[[#This Row],[Profit]]&gt;0,"Profit","Loss")</f>
        <v>Profit</v>
      </c>
    </row>
    <row r="881" spans="1:14" x14ac:dyDescent="0.25">
      <c r="A881" s="1">
        <v>41862</v>
      </c>
      <c r="B881" s="3">
        <f t="shared" si="39"/>
        <v>2014</v>
      </c>
      <c r="C881" s="3">
        <f t="shared" si="40"/>
        <v>8</v>
      </c>
      <c r="D881" t="s">
        <v>1012</v>
      </c>
      <c r="E881" t="str">
        <f t="shared" si="41"/>
        <v>Ken Lonsdale20140811</v>
      </c>
      <c r="F881">
        <f>IF(COUNTIF($E$2:E881, E881) = 1, MAX($F$1:F880) + 1, INDEX($F$1:F880, MATCH(E881, $E$1:E880, 0)))</f>
        <v>426</v>
      </c>
      <c r="G881" t="s">
        <v>149</v>
      </c>
      <c r="H881" t="s">
        <v>11</v>
      </c>
      <c r="I881" t="s">
        <v>18</v>
      </c>
      <c r="J881" t="s">
        <v>1110</v>
      </c>
      <c r="K881" s="17">
        <v>375.34</v>
      </c>
      <c r="L881" s="17">
        <v>1</v>
      </c>
      <c r="M881" s="17">
        <v>18.77</v>
      </c>
      <c r="N881" s="17" t="str">
        <f>IF(SalesData[[#This Row],[Profit]]&gt;0,"Profit","Loss")</f>
        <v>Profit</v>
      </c>
    </row>
    <row r="882" spans="1:14" x14ac:dyDescent="0.25">
      <c r="A882" s="1">
        <v>41863</v>
      </c>
      <c r="B882" s="3">
        <f t="shared" si="39"/>
        <v>2014</v>
      </c>
      <c r="C882" s="3">
        <f t="shared" si="40"/>
        <v>8</v>
      </c>
      <c r="D882" t="s">
        <v>1111</v>
      </c>
      <c r="E882" t="str">
        <f t="shared" si="41"/>
        <v>Charles Sheldon20140812</v>
      </c>
      <c r="F882">
        <f>IF(COUNTIF($E$2:E882, E882) = 1, MAX($F$1:F881) + 1, INDEX($F$1:F881, MATCH(E882, $E$1:E881, 0)))</f>
        <v>427</v>
      </c>
      <c r="G882" t="s">
        <v>177</v>
      </c>
      <c r="H882" t="s">
        <v>11</v>
      </c>
      <c r="I882" t="s">
        <v>20</v>
      </c>
      <c r="J882" t="s">
        <v>1112</v>
      </c>
      <c r="K882" s="17">
        <v>196.21</v>
      </c>
      <c r="L882" s="17">
        <v>7</v>
      </c>
      <c r="M882" s="17">
        <v>98.11</v>
      </c>
      <c r="N882" s="17" t="str">
        <f>IF(SalesData[[#This Row],[Profit]]&gt;0,"Profit","Loss")</f>
        <v>Profit</v>
      </c>
    </row>
    <row r="883" spans="1:14" x14ac:dyDescent="0.25">
      <c r="A883" s="1">
        <v>41863</v>
      </c>
      <c r="B883" s="3">
        <f t="shared" si="39"/>
        <v>2014</v>
      </c>
      <c r="C883" s="3">
        <f t="shared" si="40"/>
        <v>8</v>
      </c>
      <c r="D883" t="s">
        <v>1113</v>
      </c>
      <c r="E883" t="str">
        <f t="shared" si="41"/>
        <v>Ben Wallace20140812</v>
      </c>
      <c r="F883">
        <f>IF(COUNTIF($E$2:E883, E883) = 1, MAX($F$1:F882) + 1, INDEX($F$1:F882, MATCH(E883, $E$1:E882, 0)))</f>
        <v>428</v>
      </c>
      <c r="G883" t="s">
        <v>27</v>
      </c>
      <c r="H883" t="s">
        <v>39</v>
      </c>
      <c r="I883" t="s">
        <v>40</v>
      </c>
      <c r="J883" t="s">
        <v>1114</v>
      </c>
      <c r="K883" s="17">
        <v>806.34</v>
      </c>
      <c r="L883" s="17">
        <v>8</v>
      </c>
      <c r="M883" s="17">
        <v>50.4</v>
      </c>
      <c r="N883" s="17" t="str">
        <f>IF(SalesData[[#This Row],[Profit]]&gt;0,"Profit","Loss")</f>
        <v>Profit</v>
      </c>
    </row>
    <row r="884" spans="1:14" x14ac:dyDescent="0.25">
      <c r="A884" s="1">
        <v>41863</v>
      </c>
      <c r="B884" s="3">
        <f t="shared" si="39"/>
        <v>2014</v>
      </c>
      <c r="C884" s="3">
        <f t="shared" si="40"/>
        <v>8</v>
      </c>
      <c r="D884" t="s">
        <v>1113</v>
      </c>
      <c r="E884" t="str">
        <f t="shared" si="41"/>
        <v>Ben Wallace20140812</v>
      </c>
      <c r="F884">
        <f>IF(COUNTIF($E$2:E884, E884) = 1, MAX($F$1:F883) + 1, INDEX($F$1:F883, MATCH(E884, $E$1:E883, 0)))</f>
        <v>428</v>
      </c>
      <c r="G884" t="s">
        <v>27</v>
      </c>
      <c r="H884" t="s">
        <v>34</v>
      </c>
      <c r="I884" t="s">
        <v>47</v>
      </c>
      <c r="J884" t="s">
        <v>775</v>
      </c>
      <c r="K884" s="17">
        <v>85.44</v>
      </c>
      <c r="L884" s="17">
        <v>3</v>
      </c>
      <c r="M884" s="17">
        <v>31.61</v>
      </c>
      <c r="N884" s="17" t="str">
        <f>IF(SalesData[[#This Row],[Profit]]&gt;0,"Profit","Loss")</f>
        <v>Profit</v>
      </c>
    </row>
    <row r="885" spans="1:14" x14ac:dyDescent="0.25">
      <c r="A885" s="1">
        <v>41863</v>
      </c>
      <c r="B885" s="3">
        <f t="shared" si="39"/>
        <v>2014</v>
      </c>
      <c r="C885" s="3">
        <f t="shared" si="40"/>
        <v>8</v>
      </c>
      <c r="D885" t="s">
        <v>1115</v>
      </c>
      <c r="E885" t="str">
        <f t="shared" si="41"/>
        <v>Duane Huffman20140812</v>
      </c>
      <c r="F885">
        <f>IF(COUNTIF($E$2:E885, E885) = 1, MAX($F$1:F884) + 1, INDEX($F$1:F884, MATCH(E885, $E$1:E884, 0)))</f>
        <v>429</v>
      </c>
      <c r="G885" t="s">
        <v>123</v>
      </c>
      <c r="H885" t="s">
        <v>11</v>
      </c>
      <c r="I885" t="s">
        <v>12</v>
      </c>
      <c r="J885" t="s">
        <v>1116</v>
      </c>
      <c r="K885" s="17">
        <v>31.1</v>
      </c>
      <c r="L885" s="17">
        <v>6</v>
      </c>
      <c r="M885" s="17">
        <v>10.89</v>
      </c>
      <c r="N885" s="17" t="str">
        <f>IF(SalesData[[#This Row],[Profit]]&gt;0,"Profit","Loss")</f>
        <v>Profit</v>
      </c>
    </row>
    <row r="886" spans="1:14" x14ac:dyDescent="0.25">
      <c r="A886" s="1">
        <v>41863</v>
      </c>
      <c r="B886" s="3">
        <f t="shared" si="39"/>
        <v>2014</v>
      </c>
      <c r="C886" s="3">
        <f t="shared" si="40"/>
        <v>8</v>
      </c>
      <c r="D886" t="s">
        <v>1115</v>
      </c>
      <c r="E886" t="str">
        <f t="shared" si="41"/>
        <v>Duane Huffman20140812</v>
      </c>
      <c r="F886">
        <f>IF(COUNTIF($E$2:E886, E886) = 1, MAX($F$1:F885) + 1, INDEX($F$1:F885, MATCH(E886, $E$1:E885, 0)))</f>
        <v>429</v>
      </c>
      <c r="G886" t="s">
        <v>123</v>
      </c>
      <c r="H886" t="s">
        <v>11</v>
      </c>
      <c r="I886" t="s">
        <v>24</v>
      </c>
      <c r="J886" t="s">
        <v>1117</v>
      </c>
      <c r="K886" s="17">
        <v>47.96</v>
      </c>
      <c r="L886" s="17">
        <v>5</v>
      </c>
      <c r="M886" s="17">
        <v>4.2</v>
      </c>
      <c r="N886" s="17" t="str">
        <f>IF(SalesData[[#This Row],[Profit]]&gt;0,"Profit","Loss")</f>
        <v>Profit</v>
      </c>
    </row>
    <row r="887" spans="1:14" x14ac:dyDescent="0.25">
      <c r="A887" s="1">
        <v>41863</v>
      </c>
      <c r="B887" s="3">
        <f t="shared" si="39"/>
        <v>2014</v>
      </c>
      <c r="C887" s="3">
        <f t="shared" si="40"/>
        <v>8</v>
      </c>
      <c r="D887" t="s">
        <v>1115</v>
      </c>
      <c r="E887" t="str">
        <f t="shared" si="41"/>
        <v>Duane Huffman20140812</v>
      </c>
      <c r="F887">
        <f>IF(COUNTIF($E$2:E887, E887) = 1, MAX($F$1:F886) + 1, INDEX($F$1:F886, MATCH(E887, $E$1:E886, 0)))</f>
        <v>429</v>
      </c>
      <c r="G887" t="s">
        <v>123</v>
      </c>
      <c r="H887" t="s">
        <v>39</v>
      </c>
      <c r="I887" t="s">
        <v>52</v>
      </c>
      <c r="J887" t="s">
        <v>1063</v>
      </c>
      <c r="K887" s="17">
        <v>158.93</v>
      </c>
      <c r="L887" s="17">
        <v>7</v>
      </c>
      <c r="M887" s="17">
        <v>41.72</v>
      </c>
      <c r="N887" s="17" t="str">
        <f>IF(SalesData[[#This Row],[Profit]]&gt;0,"Profit","Loss")</f>
        <v>Profit</v>
      </c>
    </row>
    <row r="888" spans="1:14" x14ac:dyDescent="0.25">
      <c r="A888" s="1">
        <v>41863</v>
      </c>
      <c r="B888" s="3">
        <f t="shared" si="39"/>
        <v>2014</v>
      </c>
      <c r="C888" s="3">
        <f t="shared" si="40"/>
        <v>8</v>
      </c>
      <c r="D888" t="s">
        <v>1115</v>
      </c>
      <c r="E888" t="str">
        <f t="shared" si="41"/>
        <v>Duane Huffman20140812</v>
      </c>
      <c r="F888">
        <f>IF(COUNTIF($E$2:E888, E888) = 1, MAX($F$1:F887) + 1, INDEX($F$1:F887, MATCH(E888, $E$1:E887, 0)))</f>
        <v>429</v>
      </c>
      <c r="G888" t="s">
        <v>123</v>
      </c>
      <c r="H888" t="s">
        <v>11</v>
      </c>
      <c r="I888" t="s">
        <v>92</v>
      </c>
      <c r="J888" t="s">
        <v>1118</v>
      </c>
      <c r="K888" s="17">
        <v>211.25</v>
      </c>
      <c r="L888" s="17">
        <v>6</v>
      </c>
      <c r="M888" s="17">
        <v>15.84</v>
      </c>
      <c r="N888" s="17" t="str">
        <f>IF(SalesData[[#This Row],[Profit]]&gt;0,"Profit","Loss")</f>
        <v>Profit</v>
      </c>
    </row>
    <row r="889" spans="1:14" x14ac:dyDescent="0.25">
      <c r="A889" s="1">
        <v>41863</v>
      </c>
      <c r="B889" s="3">
        <f t="shared" si="39"/>
        <v>2014</v>
      </c>
      <c r="C889" s="3">
        <f t="shared" si="40"/>
        <v>8</v>
      </c>
      <c r="D889" t="s">
        <v>1115</v>
      </c>
      <c r="E889" t="str">
        <f t="shared" si="41"/>
        <v>Duane Huffman20140812</v>
      </c>
      <c r="F889">
        <f>IF(COUNTIF($E$2:E889, E889) = 1, MAX($F$1:F888) + 1, INDEX($F$1:F888, MATCH(E889, $E$1:E888, 0)))</f>
        <v>429</v>
      </c>
      <c r="G889" t="s">
        <v>123</v>
      </c>
      <c r="H889" t="s">
        <v>11</v>
      </c>
      <c r="I889" t="s">
        <v>200</v>
      </c>
      <c r="J889" t="s">
        <v>1119</v>
      </c>
      <c r="K889" s="17">
        <v>5.55</v>
      </c>
      <c r="L889" s="17">
        <v>2</v>
      </c>
      <c r="M889" s="17">
        <v>-1.04</v>
      </c>
      <c r="N889" s="17" t="str">
        <f>IF(SalesData[[#This Row],[Profit]]&gt;0,"Profit","Loss")</f>
        <v>Loss</v>
      </c>
    </row>
    <row r="890" spans="1:14" x14ac:dyDescent="0.25">
      <c r="A890" s="1">
        <v>41863</v>
      </c>
      <c r="B890" s="3">
        <f t="shared" si="39"/>
        <v>2014</v>
      </c>
      <c r="C890" s="3">
        <f t="shared" si="40"/>
        <v>8</v>
      </c>
      <c r="D890" t="s">
        <v>1115</v>
      </c>
      <c r="E890" t="str">
        <f t="shared" si="41"/>
        <v>Duane Huffman20140812</v>
      </c>
      <c r="F890">
        <f>IF(COUNTIF($E$2:E890, E890) = 1, MAX($F$1:F889) + 1, INDEX($F$1:F889, MATCH(E890, $E$1:E889, 0)))</f>
        <v>429</v>
      </c>
      <c r="G890" t="s">
        <v>123</v>
      </c>
      <c r="H890" t="s">
        <v>11</v>
      </c>
      <c r="I890" t="s">
        <v>16</v>
      </c>
      <c r="J890" t="s">
        <v>348</v>
      </c>
      <c r="K890" s="17">
        <v>2.95</v>
      </c>
      <c r="L890" s="17">
        <v>1</v>
      </c>
      <c r="M890" s="17">
        <v>1</v>
      </c>
      <c r="N890" s="17" t="str">
        <f>IF(SalesData[[#This Row],[Profit]]&gt;0,"Profit","Loss")</f>
        <v>Profit</v>
      </c>
    </row>
    <row r="891" spans="1:14" x14ac:dyDescent="0.25">
      <c r="A891" s="1">
        <v>41863</v>
      </c>
      <c r="B891" s="3">
        <f t="shared" si="39"/>
        <v>2014</v>
      </c>
      <c r="C891" s="3">
        <f t="shared" si="40"/>
        <v>8</v>
      </c>
      <c r="D891" t="s">
        <v>590</v>
      </c>
      <c r="E891" t="str">
        <f t="shared" si="41"/>
        <v>Lauren Leatherbury20140812</v>
      </c>
      <c r="F891">
        <f>IF(COUNTIF($E$2:E891, E891) = 1, MAX($F$1:F890) + 1, INDEX($F$1:F890, MATCH(E891, $E$1:E890, 0)))</f>
        <v>430</v>
      </c>
      <c r="G891" t="s">
        <v>30</v>
      </c>
      <c r="H891" t="s">
        <v>11</v>
      </c>
      <c r="I891" t="s">
        <v>20</v>
      </c>
      <c r="J891" t="s">
        <v>1120</v>
      </c>
      <c r="K891" s="17">
        <v>14.04</v>
      </c>
      <c r="L891" s="17">
        <v>3</v>
      </c>
      <c r="M891" s="17">
        <v>6.74</v>
      </c>
      <c r="N891" s="17" t="str">
        <f>IF(SalesData[[#This Row],[Profit]]&gt;0,"Profit","Loss")</f>
        <v>Profit</v>
      </c>
    </row>
    <row r="892" spans="1:14" x14ac:dyDescent="0.25">
      <c r="A892" s="1">
        <v>41863</v>
      </c>
      <c r="B892" s="3">
        <f t="shared" si="39"/>
        <v>2014</v>
      </c>
      <c r="C892" s="3">
        <f t="shared" si="40"/>
        <v>8</v>
      </c>
      <c r="D892" t="s">
        <v>590</v>
      </c>
      <c r="E892" t="str">
        <f t="shared" si="41"/>
        <v>Lauren Leatherbury20140812</v>
      </c>
      <c r="F892">
        <f>IF(COUNTIF($E$2:E892, E892) = 1, MAX($F$1:F891) + 1, INDEX($F$1:F891, MATCH(E892, $E$1:E891, 0)))</f>
        <v>430</v>
      </c>
      <c r="G892" t="s">
        <v>30</v>
      </c>
      <c r="H892" t="s">
        <v>39</v>
      </c>
      <c r="I892" t="s">
        <v>52</v>
      </c>
      <c r="J892" t="s">
        <v>986</v>
      </c>
      <c r="K892" s="17">
        <v>272.61</v>
      </c>
      <c r="L892" s="17">
        <v>13</v>
      </c>
      <c r="M892" s="17">
        <v>98.14</v>
      </c>
      <c r="N892" s="17" t="str">
        <f>IF(SalesData[[#This Row],[Profit]]&gt;0,"Profit","Loss")</f>
        <v>Profit</v>
      </c>
    </row>
    <row r="893" spans="1:14" x14ac:dyDescent="0.25">
      <c r="A893" s="1">
        <v>41866</v>
      </c>
      <c r="B893" s="3">
        <f t="shared" si="39"/>
        <v>2014</v>
      </c>
      <c r="C893" s="3">
        <f t="shared" si="40"/>
        <v>8</v>
      </c>
      <c r="D893" t="s">
        <v>1121</v>
      </c>
      <c r="E893" t="str">
        <f t="shared" si="41"/>
        <v>Keith Herrera20140815</v>
      </c>
      <c r="F893">
        <f>IF(COUNTIF($E$2:E893, E893) = 1, MAX($F$1:F892) + 1, INDEX($F$1:F892, MATCH(E893, $E$1:E892, 0)))</f>
        <v>431</v>
      </c>
      <c r="G893" t="s">
        <v>10</v>
      </c>
      <c r="H893" t="s">
        <v>11</v>
      </c>
      <c r="I893" t="s">
        <v>20</v>
      </c>
      <c r="J893" t="s">
        <v>548</v>
      </c>
      <c r="K893" s="17">
        <v>30.96</v>
      </c>
      <c r="L893" s="17">
        <v>8</v>
      </c>
      <c r="M893" s="17">
        <v>-52.63</v>
      </c>
      <c r="N893" s="17" t="str">
        <f>IF(SalesData[[#This Row],[Profit]]&gt;0,"Profit","Loss")</f>
        <v>Loss</v>
      </c>
    </row>
    <row r="894" spans="1:14" x14ac:dyDescent="0.25">
      <c r="A894" s="1">
        <v>41866</v>
      </c>
      <c r="B894" s="3">
        <f t="shared" si="39"/>
        <v>2014</v>
      </c>
      <c r="C894" s="3">
        <f t="shared" si="40"/>
        <v>8</v>
      </c>
      <c r="D894" t="s">
        <v>1122</v>
      </c>
      <c r="E894" t="str">
        <f t="shared" si="41"/>
        <v>Christine Sundaresam20140815</v>
      </c>
      <c r="F894">
        <f>IF(COUNTIF($E$2:E894, E894) = 1, MAX($F$1:F893) + 1, INDEX($F$1:F893, MATCH(E894, $E$1:E893, 0)))</f>
        <v>432</v>
      </c>
      <c r="G894" t="s">
        <v>613</v>
      </c>
      <c r="H894" t="s">
        <v>11</v>
      </c>
      <c r="I894" t="s">
        <v>20</v>
      </c>
      <c r="J894" t="s">
        <v>1123</v>
      </c>
      <c r="K894" s="17">
        <v>62.94</v>
      </c>
      <c r="L894" s="17">
        <v>3</v>
      </c>
      <c r="M894" s="17">
        <v>30.21</v>
      </c>
      <c r="N894" s="17" t="str">
        <f>IF(SalesData[[#This Row],[Profit]]&gt;0,"Profit","Loss")</f>
        <v>Profit</v>
      </c>
    </row>
    <row r="895" spans="1:14" x14ac:dyDescent="0.25">
      <c r="A895" s="1">
        <v>41866</v>
      </c>
      <c r="B895" s="3">
        <f t="shared" si="39"/>
        <v>2014</v>
      </c>
      <c r="C895" s="3">
        <f t="shared" si="40"/>
        <v>8</v>
      </c>
      <c r="D895" t="s">
        <v>1122</v>
      </c>
      <c r="E895" t="str">
        <f t="shared" si="41"/>
        <v>Christine Sundaresam20140815</v>
      </c>
      <c r="F895">
        <f>IF(COUNTIF($E$2:E895, E895) = 1, MAX($F$1:F894) + 1, INDEX($F$1:F894, MATCH(E895, $E$1:E894, 0)))</f>
        <v>432</v>
      </c>
      <c r="G895" t="s">
        <v>123</v>
      </c>
      <c r="H895" t="s">
        <v>11</v>
      </c>
      <c r="I895" t="s">
        <v>12</v>
      </c>
      <c r="J895" t="s">
        <v>1124</v>
      </c>
      <c r="K895" s="17">
        <v>91.36</v>
      </c>
      <c r="L895" s="17">
        <v>5</v>
      </c>
      <c r="M895" s="17">
        <v>29.69</v>
      </c>
      <c r="N895" s="17" t="str">
        <f>IF(SalesData[[#This Row],[Profit]]&gt;0,"Profit","Loss")</f>
        <v>Profit</v>
      </c>
    </row>
    <row r="896" spans="1:14" x14ac:dyDescent="0.25">
      <c r="A896" s="1">
        <v>41866</v>
      </c>
      <c r="B896" s="3">
        <f t="shared" si="39"/>
        <v>2014</v>
      </c>
      <c r="C896" s="3">
        <f t="shared" si="40"/>
        <v>8</v>
      </c>
      <c r="D896" t="s">
        <v>1122</v>
      </c>
      <c r="E896" t="str">
        <f t="shared" si="41"/>
        <v>Christine Sundaresam20140815</v>
      </c>
      <c r="F896">
        <f>IF(COUNTIF($E$2:E896, E896) = 1, MAX($F$1:F895) + 1, INDEX($F$1:F895, MATCH(E896, $E$1:E895, 0)))</f>
        <v>432</v>
      </c>
      <c r="G896" t="s">
        <v>123</v>
      </c>
      <c r="H896" t="s">
        <v>11</v>
      </c>
      <c r="I896" t="s">
        <v>92</v>
      </c>
      <c r="J896" t="s">
        <v>1080</v>
      </c>
      <c r="K896" s="17">
        <v>152.24</v>
      </c>
      <c r="L896" s="17">
        <v>5</v>
      </c>
      <c r="M896" s="17">
        <v>17.13</v>
      </c>
      <c r="N896" s="17" t="str">
        <f>IF(SalesData[[#This Row],[Profit]]&gt;0,"Profit","Loss")</f>
        <v>Profit</v>
      </c>
    </row>
    <row r="897" spans="1:14" x14ac:dyDescent="0.25">
      <c r="A897" s="1">
        <v>41866</v>
      </c>
      <c r="B897" s="3">
        <f t="shared" si="39"/>
        <v>2014</v>
      </c>
      <c r="C897" s="3">
        <f t="shared" si="40"/>
        <v>8</v>
      </c>
      <c r="D897" t="s">
        <v>72</v>
      </c>
      <c r="E897" t="str">
        <f t="shared" si="41"/>
        <v>Brian Dahlen20140815</v>
      </c>
      <c r="F897">
        <f>IF(COUNTIF($E$2:E897, E897) = 1, MAX($F$1:F896) + 1, INDEX($F$1:F896, MATCH(E897, $E$1:E896, 0)))</f>
        <v>433</v>
      </c>
      <c r="G897" t="s">
        <v>27</v>
      </c>
      <c r="H897" t="s">
        <v>11</v>
      </c>
      <c r="I897" t="s">
        <v>92</v>
      </c>
      <c r="J897" t="s">
        <v>1125</v>
      </c>
      <c r="K897" s="17">
        <v>152.91</v>
      </c>
      <c r="L897" s="17">
        <v>3</v>
      </c>
      <c r="M897" s="17">
        <v>42.81</v>
      </c>
      <c r="N897" s="17" t="str">
        <f>IF(SalesData[[#This Row],[Profit]]&gt;0,"Profit","Loss")</f>
        <v>Profit</v>
      </c>
    </row>
    <row r="898" spans="1:14" x14ac:dyDescent="0.25">
      <c r="A898" s="1">
        <v>41866</v>
      </c>
      <c r="B898" s="3">
        <f t="shared" ref="B898:B961" si="42">YEAR(A898)</f>
        <v>2014</v>
      </c>
      <c r="C898" s="3">
        <f t="shared" ref="C898:C961" si="43">MONTH(A898)</f>
        <v>8</v>
      </c>
      <c r="D898" t="s">
        <v>72</v>
      </c>
      <c r="E898" t="str">
        <f t="shared" ref="E898:E961" si="44">D898 &amp; TEXT(A898, "yyyymmdd")</f>
        <v>Brian Dahlen20140815</v>
      </c>
      <c r="F898">
        <f>IF(COUNTIF($E$2:E898, E898) = 1, MAX($F$1:F897) + 1, INDEX($F$1:F897, MATCH(E898, $E$1:E897, 0)))</f>
        <v>433</v>
      </c>
      <c r="G898" t="s">
        <v>27</v>
      </c>
      <c r="H898" t="s">
        <v>11</v>
      </c>
      <c r="I898" t="s">
        <v>12</v>
      </c>
      <c r="J898" t="s">
        <v>1126</v>
      </c>
      <c r="K898" s="17">
        <v>92.94</v>
      </c>
      <c r="L898" s="17">
        <v>3</v>
      </c>
      <c r="M898" s="17">
        <v>41.82</v>
      </c>
      <c r="N898" s="17" t="str">
        <f>IF(SalesData[[#This Row],[Profit]]&gt;0,"Profit","Loss")</f>
        <v>Profit</v>
      </c>
    </row>
    <row r="899" spans="1:14" x14ac:dyDescent="0.25">
      <c r="A899" s="1">
        <v>41866</v>
      </c>
      <c r="B899" s="3">
        <f t="shared" si="42"/>
        <v>2014</v>
      </c>
      <c r="C899" s="3">
        <f t="shared" si="43"/>
        <v>8</v>
      </c>
      <c r="D899" t="s">
        <v>72</v>
      </c>
      <c r="E899" t="str">
        <f t="shared" si="44"/>
        <v>Brian Dahlen20140815</v>
      </c>
      <c r="F899">
        <f>IF(COUNTIF($E$2:E899, E899) = 1, MAX($F$1:F898) + 1, INDEX($F$1:F898, MATCH(E899, $E$1:E898, 0)))</f>
        <v>433</v>
      </c>
      <c r="G899" t="s">
        <v>27</v>
      </c>
      <c r="H899" t="s">
        <v>11</v>
      </c>
      <c r="I899" t="s">
        <v>20</v>
      </c>
      <c r="J899" t="s">
        <v>1127</v>
      </c>
      <c r="K899" s="17">
        <v>17.86</v>
      </c>
      <c r="L899" s="17">
        <v>4</v>
      </c>
      <c r="M899" s="17">
        <v>6.25</v>
      </c>
      <c r="N899" s="17" t="str">
        <f>IF(SalesData[[#This Row],[Profit]]&gt;0,"Profit","Loss")</f>
        <v>Profit</v>
      </c>
    </row>
    <row r="900" spans="1:14" x14ac:dyDescent="0.25">
      <c r="A900" s="1">
        <v>41866</v>
      </c>
      <c r="B900" s="3">
        <f t="shared" si="42"/>
        <v>2014</v>
      </c>
      <c r="C900" s="3">
        <f t="shared" si="43"/>
        <v>8</v>
      </c>
      <c r="D900" t="s">
        <v>72</v>
      </c>
      <c r="E900" t="str">
        <f t="shared" si="44"/>
        <v>Brian Dahlen20140815</v>
      </c>
      <c r="F900">
        <f>IF(COUNTIF($E$2:E900, E900) = 1, MAX($F$1:F899) + 1, INDEX($F$1:F899, MATCH(E900, $E$1:E899, 0)))</f>
        <v>433</v>
      </c>
      <c r="G900" t="s">
        <v>27</v>
      </c>
      <c r="H900" t="s">
        <v>11</v>
      </c>
      <c r="I900" t="s">
        <v>20</v>
      </c>
      <c r="J900" t="s">
        <v>548</v>
      </c>
      <c r="K900" s="17">
        <v>46.44</v>
      </c>
      <c r="L900" s="17">
        <v>3</v>
      </c>
      <c r="M900" s="17">
        <v>15.09</v>
      </c>
      <c r="N900" s="17" t="str">
        <f>IF(SalesData[[#This Row],[Profit]]&gt;0,"Profit","Loss")</f>
        <v>Profit</v>
      </c>
    </row>
    <row r="901" spans="1:14" x14ac:dyDescent="0.25">
      <c r="A901" s="1">
        <v>41866</v>
      </c>
      <c r="B901" s="3">
        <f t="shared" si="42"/>
        <v>2014</v>
      </c>
      <c r="C901" s="3">
        <f t="shared" si="43"/>
        <v>8</v>
      </c>
      <c r="D901" t="s">
        <v>72</v>
      </c>
      <c r="E901" t="str">
        <f t="shared" si="44"/>
        <v>Brian Dahlen20140815</v>
      </c>
      <c r="F901">
        <f>IF(COUNTIF($E$2:E901, E901) = 1, MAX($F$1:F900) + 1, INDEX($F$1:F900, MATCH(E901, $E$1:E900, 0)))</f>
        <v>433</v>
      </c>
      <c r="G901" t="s">
        <v>27</v>
      </c>
      <c r="H901" t="s">
        <v>34</v>
      </c>
      <c r="I901" t="s">
        <v>35</v>
      </c>
      <c r="J901" t="s">
        <v>1128</v>
      </c>
      <c r="K901" s="17">
        <v>195.14</v>
      </c>
      <c r="L901" s="17">
        <v>4</v>
      </c>
      <c r="M901" s="17">
        <v>-12.2</v>
      </c>
      <c r="N901" s="17" t="str">
        <f>IF(SalesData[[#This Row],[Profit]]&gt;0,"Profit","Loss")</f>
        <v>Loss</v>
      </c>
    </row>
    <row r="902" spans="1:14" x14ac:dyDescent="0.25">
      <c r="A902" s="1">
        <v>41867</v>
      </c>
      <c r="B902" s="3">
        <f t="shared" si="42"/>
        <v>2014</v>
      </c>
      <c r="C902" s="3">
        <f t="shared" si="43"/>
        <v>8</v>
      </c>
      <c r="D902" t="s">
        <v>1129</v>
      </c>
      <c r="E902" t="str">
        <f t="shared" si="44"/>
        <v>Troy Staebel20140816</v>
      </c>
      <c r="F902">
        <f>IF(COUNTIF($E$2:E902, E902) = 1, MAX($F$1:F901) + 1, INDEX($F$1:F901, MATCH(E902, $E$1:E901, 0)))</f>
        <v>434</v>
      </c>
      <c r="G902" t="s">
        <v>23</v>
      </c>
      <c r="H902" t="s">
        <v>34</v>
      </c>
      <c r="I902" t="s">
        <v>145</v>
      </c>
      <c r="J902" t="s">
        <v>741</v>
      </c>
      <c r="K902" s="17">
        <v>853.09</v>
      </c>
      <c r="L902" s="17">
        <v>6</v>
      </c>
      <c r="M902" s="17">
        <v>-227.49</v>
      </c>
      <c r="N902" s="17" t="str">
        <f>IF(SalesData[[#This Row],[Profit]]&gt;0,"Profit","Loss")</f>
        <v>Loss</v>
      </c>
    </row>
    <row r="903" spans="1:14" x14ac:dyDescent="0.25">
      <c r="A903" s="1">
        <v>41868</v>
      </c>
      <c r="B903" s="3">
        <f t="shared" si="42"/>
        <v>2014</v>
      </c>
      <c r="C903" s="3">
        <f t="shared" si="43"/>
        <v>8</v>
      </c>
      <c r="D903" t="s">
        <v>452</v>
      </c>
      <c r="E903" t="str">
        <f t="shared" si="44"/>
        <v>Ken Black20140817</v>
      </c>
      <c r="F903">
        <f>IF(COUNTIF($E$2:E903, E903) = 1, MAX($F$1:F902) + 1, INDEX($F$1:F902, MATCH(E903, $E$1:E902, 0)))</f>
        <v>435</v>
      </c>
      <c r="G903" t="s">
        <v>10</v>
      </c>
      <c r="H903" t="s">
        <v>11</v>
      </c>
      <c r="I903" t="s">
        <v>12</v>
      </c>
      <c r="J903" t="s">
        <v>1130</v>
      </c>
      <c r="K903" s="17">
        <v>15.55</v>
      </c>
      <c r="L903" s="17">
        <v>3</v>
      </c>
      <c r="M903" s="17">
        <v>5.44</v>
      </c>
      <c r="N903" s="17" t="str">
        <f>IF(SalesData[[#This Row],[Profit]]&gt;0,"Profit","Loss")</f>
        <v>Profit</v>
      </c>
    </row>
    <row r="904" spans="1:14" x14ac:dyDescent="0.25">
      <c r="A904" s="1">
        <v>41868</v>
      </c>
      <c r="B904" s="3">
        <f t="shared" si="42"/>
        <v>2014</v>
      </c>
      <c r="C904" s="3">
        <f t="shared" si="43"/>
        <v>8</v>
      </c>
      <c r="D904" t="s">
        <v>1131</v>
      </c>
      <c r="E904" t="str">
        <f t="shared" si="44"/>
        <v>Don Jones20140817</v>
      </c>
      <c r="F904">
        <f>IF(COUNTIF($E$2:E904, E904) = 1, MAX($F$1:F903) + 1, INDEX($F$1:F903, MATCH(E904, $E$1:E903, 0)))</f>
        <v>436</v>
      </c>
      <c r="G904" t="s">
        <v>101</v>
      </c>
      <c r="H904" t="s">
        <v>11</v>
      </c>
      <c r="I904" t="s">
        <v>12</v>
      </c>
      <c r="J904" t="s">
        <v>1132</v>
      </c>
      <c r="K904" s="17">
        <v>114.2</v>
      </c>
      <c r="L904" s="17">
        <v>5</v>
      </c>
      <c r="M904" s="17">
        <v>52.53</v>
      </c>
      <c r="N904" s="17" t="str">
        <f>IF(SalesData[[#This Row],[Profit]]&gt;0,"Profit","Loss")</f>
        <v>Profit</v>
      </c>
    </row>
    <row r="905" spans="1:14" x14ac:dyDescent="0.25">
      <c r="A905" s="1">
        <v>41868</v>
      </c>
      <c r="B905" s="3">
        <f t="shared" si="42"/>
        <v>2014</v>
      </c>
      <c r="C905" s="3">
        <f t="shared" si="43"/>
        <v>8</v>
      </c>
      <c r="D905" t="s">
        <v>1131</v>
      </c>
      <c r="E905" t="str">
        <f t="shared" si="44"/>
        <v>Don Jones20140817</v>
      </c>
      <c r="F905">
        <f>IF(COUNTIF($E$2:E905, E905) = 1, MAX($F$1:F904) + 1, INDEX($F$1:F904, MATCH(E905, $E$1:E904, 0)))</f>
        <v>436</v>
      </c>
      <c r="G905" t="s">
        <v>101</v>
      </c>
      <c r="H905" t="s">
        <v>11</v>
      </c>
      <c r="I905" t="s">
        <v>20</v>
      </c>
      <c r="J905" t="s">
        <v>451</v>
      </c>
      <c r="K905" s="17">
        <v>17.96</v>
      </c>
      <c r="L905" s="17">
        <v>4</v>
      </c>
      <c r="M905" s="17">
        <v>8.26</v>
      </c>
      <c r="N905" s="17" t="str">
        <f>IF(SalesData[[#This Row],[Profit]]&gt;0,"Profit","Loss")</f>
        <v>Profit</v>
      </c>
    </row>
    <row r="906" spans="1:14" x14ac:dyDescent="0.25">
      <c r="A906" s="1">
        <v>41868</v>
      </c>
      <c r="B906" s="3">
        <f t="shared" si="42"/>
        <v>2014</v>
      </c>
      <c r="C906" s="3">
        <f t="shared" si="43"/>
        <v>8</v>
      </c>
      <c r="D906" t="s">
        <v>1131</v>
      </c>
      <c r="E906" t="str">
        <f t="shared" si="44"/>
        <v>Don Jones20140817</v>
      </c>
      <c r="F906">
        <f>IF(COUNTIF($E$2:E906, E906) = 1, MAX($F$1:F905) + 1, INDEX($F$1:F905, MATCH(E906, $E$1:E905, 0)))</f>
        <v>436</v>
      </c>
      <c r="G906" t="s">
        <v>101</v>
      </c>
      <c r="H906" t="s">
        <v>11</v>
      </c>
      <c r="I906" t="s">
        <v>43</v>
      </c>
      <c r="J906" t="s">
        <v>1133</v>
      </c>
      <c r="K906" s="17">
        <v>12.67</v>
      </c>
      <c r="L906" s="17">
        <v>7</v>
      </c>
      <c r="M906" s="17">
        <v>4.5599999999999996</v>
      </c>
      <c r="N906" s="17" t="str">
        <f>IF(SalesData[[#This Row],[Profit]]&gt;0,"Profit","Loss")</f>
        <v>Profit</v>
      </c>
    </row>
    <row r="907" spans="1:14" x14ac:dyDescent="0.25">
      <c r="A907" s="1">
        <v>41868</v>
      </c>
      <c r="B907" s="3">
        <f t="shared" si="42"/>
        <v>2014</v>
      </c>
      <c r="C907" s="3">
        <f t="shared" si="43"/>
        <v>8</v>
      </c>
      <c r="D907" t="s">
        <v>1131</v>
      </c>
      <c r="E907" t="str">
        <f t="shared" si="44"/>
        <v>Don Jones20140817</v>
      </c>
      <c r="F907">
        <f>IF(COUNTIF($E$2:E907, E907) = 1, MAX($F$1:F906) + 1, INDEX($F$1:F906, MATCH(E907, $E$1:E906, 0)))</f>
        <v>436</v>
      </c>
      <c r="G907" t="s">
        <v>101</v>
      </c>
      <c r="H907" t="s">
        <v>39</v>
      </c>
      <c r="I907" t="s">
        <v>52</v>
      </c>
      <c r="J907" t="s">
        <v>1134</v>
      </c>
      <c r="K907" s="17">
        <v>339.96</v>
      </c>
      <c r="L907" s="17">
        <v>4</v>
      </c>
      <c r="M907" s="17">
        <v>122.39</v>
      </c>
      <c r="N907" s="17" t="str">
        <f>IF(SalesData[[#This Row],[Profit]]&gt;0,"Profit","Loss")</f>
        <v>Profit</v>
      </c>
    </row>
    <row r="908" spans="1:14" x14ac:dyDescent="0.25">
      <c r="A908" s="1">
        <v>41870</v>
      </c>
      <c r="B908" s="3">
        <f t="shared" si="42"/>
        <v>2014</v>
      </c>
      <c r="C908" s="3">
        <f t="shared" si="43"/>
        <v>8</v>
      </c>
      <c r="D908" t="s">
        <v>749</v>
      </c>
      <c r="E908" t="str">
        <f t="shared" si="44"/>
        <v>Jim Karlsson20140819</v>
      </c>
      <c r="F908">
        <f>IF(COUNTIF($E$2:E908, E908) = 1, MAX($F$1:F907) + 1, INDEX($F$1:F907, MATCH(E908, $E$1:E907, 0)))</f>
        <v>437</v>
      </c>
      <c r="G908" t="s">
        <v>78</v>
      </c>
      <c r="H908" t="s">
        <v>11</v>
      </c>
      <c r="I908" t="s">
        <v>24</v>
      </c>
      <c r="J908" t="s">
        <v>1135</v>
      </c>
      <c r="K908" s="17">
        <v>10.72</v>
      </c>
      <c r="L908" s="17">
        <v>2</v>
      </c>
      <c r="M908" s="17">
        <v>1.74</v>
      </c>
      <c r="N908" s="17" t="str">
        <f>IF(SalesData[[#This Row],[Profit]]&gt;0,"Profit","Loss")</f>
        <v>Profit</v>
      </c>
    </row>
    <row r="909" spans="1:14" x14ac:dyDescent="0.25">
      <c r="A909" s="1">
        <v>41870</v>
      </c>
      <c r="B909" s="3">
        <f t="shared" si="42"/>
        <v>2014</v>
      </c>
      <c r="C909" s="3">
        <f t="shared" si="43"/>
        <v>8</v>
      </c>
      <c r="D909" t="s">
        <v>902</v>
      </c>
      <c r="E909" t="str">
        <f t="shared" si="44"/>
        <v>Maxwell Schwartz20140819</v>
      </c>
      <c r="F909">
        <f>IF(COUNTIF($E$2:E909, E909) = 1, MAX($F$1:F908) + 1, INDEX($F$1:F908, MATCH(E909, $E$1:E908, 0)))</f>
        <v>438</v>
      </c>
      <c r="G909" t="s">
        <v>78</v>
      </c>
      <c r="H909" t="s">
        <v>11</v>
      </c>
      <c r="I909" t="s">
        <v>20</v>
      </c>
      <c r="J909" t="s">
        <v>1136</v>
      </c>
      <c r="K909" s="17">
        <v>76.78</v>
      </c>
      <c r="L909" s="17">
        <v>4</v>
      </c>
      <c r="M909" s="17">
        <v>-58.86</v>
      </c>
      <c r="N909" s="17" t="str">
        <f>IF(SalesData[[#This Row],[Profit]]&gt;0,"Profit","Loss")</f>
        <v>Loss</v>
      </c>
    </row>
    <row r="910" spans="1:14" x14ac:dyDescent="0.25">
      <c r="A910" s="1">
        <v>41870</v>
      </c>
      <c r="B910" s="3">
        <f t="shared" si="42"/>
        <v>2014</v>
      </c>
      <c r="C910" s="3">
        <f t="shared" si="43"/>
        <v>8</v>
      </c>
      <c r="D910" t="s">
        <v>902</v>
      </c>
      <c r="E910" t="str">
        <f t="shared" si="44"/>
        <v>Maxwell Schwartz20140819</v>
      </c>
      <c r="F910">
        <f>IF(COUNTIF($E$2:E910, E910) = 1, MAX($F$1:F909) + 1, INDEX($F$1:F909, MATCH(E910, $E$1:E909, 0)))</f>
        <v>438</v>
      </c>
      <c r="G910" t="s">
        <v>78</v>
      </c>
      <c r="H910" t="s">
        <v>11</v>
      </c>
      <c r="I910" t="s">
        <v>200</v>
      </c>
      <c r="J910" t="s">
        <v>1137</v>
      </c>
      <c r="K910" s="17">
        <v>9.18</v>
      </c>
      <c r="L910" s="17">
        <v>2</v>
      </c>
      <c r="M910" s="17">
        <v>1.1499999999999999</v>
      </c>
      <c r="N910" s="17" t="str">
        <f>IF(SalesData[[#This Row],[Profit]]&gt;0,"Profit","Loss")</f>
        <v>Profit</v>
      </c>
    </row>
    <row r="911" spans="1:14" x14ac:dyDescent="0.25">
      <c r="A911" s="1">
        <v>41870</v>
      </c>
      <c r="B911" s="3">
        <f t="shared" si="42"/>
        <v>2014</v>
      </c>
      <c r="C911" s="3">
        <f t="shared" si="43"/>
        <v>8</v>
      </c>
      <c r="D911" t="s">
        <v>1138</v>
      </c>
      <c r="E911" t="str">
        <f t="shared" si="44"/>
        <v>Lena Hernandez20140819</v>
      </c>
      <c r="F911">
        <f>IF(COUNTIF($E$2:E911, E911) = 1, MAX($F$1:F910) + 1, INDEX($F$1:F910, MATCH(E911, $E$1:E910, 0)))</f>
        <v>439</v>
      </c>
      <c r="G911" t="s">
        <v>101</v>
      </c>
      <c r="H911" t="s">
        <v>34</v>
      </c>
      <c r="I911" t="s">
        <v>74</v>
      </c>
      <c r="J911" t="s">
        <v>816</v>
      </c>
      <c r="K911" s="17">
        <v>638.82000000000005</v>
      </c>
      <c r="L911" s="17">
        <v>9</v>
      </c>
      <c r="M911" s="17">
        <v>172.48</v>
      </c>
      <c r="N911" s="17" t="str">
        <f>IF(SalesData[[#This Row],[Profit]]&gt;0,"Profit","Loss")</f>
        <v>Profit</v>
      </c>
    </row>
    <row r="912" spans="1:14" x14ac:dyDescent="0.25">
      <c r="A912" s="1">
        <v>41870</v>
      </c>
      <c r="B912" s="3">
        <f t="shared" si="42"/>
        <v>2014</v>
      </c>
      <c r="C912" s="3">
        <f t="shared" si="43"/>
        <v>8</v>
      </c>
      <c r="D912" t="s">
        <v>90</v>
      </c>
      <c r="E912" t="str">
        <f t="shared" si="44"/>
        <v>David Wiener20140819</v>
      </c>
      <c r="F912">
        <f>IF(COUNTIF($E$2:E912, E912) = 1, MAX($F$1:F911) + 1, INDEX($F$1:F911, MATCH(E912, $E$1:E911, 0)))</f>
        <v>440</v>
      </c>
      <c r="G912" t="s">
        <v>27</v>
      </c>
      <c r="H912" t="s">
        <v>34</v>
      </c>
      <c r="I912" t="s">
        <v>47</v>
      </c>
      <c r="J912" t="s">
        <v>654</v>
      </c>
      <c r="K912" s="17">
        <v>289.24</v>
      </c>
      <c r="L912" s="17">
        <v>7</v>
      </c>
      <c r="M912" s="17">
        <v>26.03</v>
      </c>
      <c r="N912" s="17" t="str">
        <f>IF(SalesData[[#This Row],[Profit]]&gt;0,"Profit","Loss")</f>
        <v>Profit</v>
      </c>
    </row>
    <row r="913" spans="1:14" x14ac:dyDescent="0.25">
      <c r="A913" s="1">
        <v>41870</v>
      </c>
      <c r="B913" s="3">
        <f t="shared" si="42"/>
        <v>2014</v>
      </c>
      <c r="C913" s="3">
        <f t="shared" si="43"/>
        <v>8</v>
      </c>
      <c r="D913" t="s">
        <v>90</v>
      </c>
      <c r="E913" t="str">
        <f t="shared" si="44"/>
        <v>David Wiener20140819</v>
      </c>
      <c r="F913">
        <f>IF(COUNTIF($E$2:E913, E913) = 1, MAX($F$1:F912) + 1, INDEX($F$1:F912, MATCH(E913, $E$1:E912, 0)))</f>
        <v>440</v>
      </c>
      <c r="G913" t="s">
        <v>27</v>
      </c>
      <c r="H913" t="s">
        <v>11</v>
      </c>
      <c r="I913" t="s">
        <v>20</v>
      </c>
      <c r="J913" t="s">
        <v>1139</v>
      </c>
      <c r="K913" s="17">
        <v>69.459999999999994</v>
      </c>
      <c r="L913" s="17">
        <v>2</v>
      </c>
      <c r="M913" s="17">
        <v>22.57</v>
      </c>
      <c r="N913" s="17" t="str">
        <f>IF(SalesData[[#This Row],[Profit]]&gt;0,"Profit","Loss")</f>
        <v>Profit</v>
      </c>
    </row>
    <row r="914" spans="1:14" x14ac:dyDescent="0.25">
      <c r="A914" s="1">
        <v>41870</v>
      </c>
      <c r="B914" s="3">
        <f t="shared" si="42"/>
        <v>2014</v>
      </c>
      <c r="C914" s="3">
        <f t="shared" si="43"/>
        <v>8</v>
      </c>
      <c r="D914" t="s">
        <v>615</v>
      </c>
      <c r="E914" t="str">
        <f t="shared" si="44"/>
        <v>Bill Shonely20140819</v>
      </c>
      <c r="F914">
        <f>IF(COUNTIF($E$2:E914, E914) = 1, MAX($F$1:F913) + 1, INDEX($F$1:F913, MATCH(E914, $E$1:E913, 0)))</f>
        <v>441</v>
      </c>
      <c r="G914" t="s">
        <v>30</v>
      </c>
      <c r="H914" t="s">
        <v>11</v>
      </c>
      <c r="I914" t="s">
        <v>18</v>
      </c>
      <c r="J914" t="s">
        <v>153</v>
      </c>
      <c r="K914" s="17">
        <v>344.91</v>
      </c>
      <c r="L914" s="17">
        <v>3</v>
      </c>
      <c r="M914" s="17">
        <v>10.35</v>
      </c>
      <c r="N914" s="17" t="str">
        <f>IF(SalesData[[#This Row],[Profit]]&gt;0,"Profit","Loss")</f>
        <v>Profit</v>
      </c>
    </row>
    <row r="915" spans="1:14" x14ac:dyDescent="0.25">
      <c r="A915" s="1">
        <v>41871</v>
      </c>
      <c r="B915" s="3">
        <f t="shared" si="42"/>
        <v>2014</v>
      </c>
      <c r="C915" s="3">
        <f t="shared" si="43"/>
        <v>8</v>
      </c>
      <c r="D915" t="s">
        <v>1140</v>
      </c>
      <c r="E915" t="str">
        <f t="shared" si="44"/>
        <v>Craig Reiter20140820</v>
      </c>
      <c r="F915">
        <f>IF(COUNTIF($E$2:E915, E915) = 1, MAX($F$1:F914) + 1, INDEX($F$1:F914, MATCH(E915, $E$1:E914, 0)))</f>
        <v>442</v>
      </c>
      <c r="G915" t="s">
        <v>15</v>
      </c>
      <c r="H915" t="s">
        <v>34</v>
      </c>
      <c r="I915" t="s">
        <v>35</v>
      </c>
      <c r="J915" t="s">
        <v>274</v>
      </c>
      <c r="K915" s="17">
        <v>421.37</v>
      </c>
      <c r="L915" s="17">
        <v>2</v>
      </c>
      <c r="M915" s="17">
        <v>-6.02</v>
      </c>
      <c r="N915" s="17" t="str">
        <f>IF(SalesData[[#This Row],[Profit]]&gt;0,"Profit","Loss")</f>
        <v>Loss</v>
      </c>
    </row>
    <row r="916" spans="1:14" x14ac:dyDescent="0.25">
      <c r="A916" s="1">
        <v>41871</v>
      </c>
      <c r="B916" s="3">
        <f t="shared" si="42"/>
        <v>2014</v>
      </c>
      <c r="C916" s="3">
        <f t="shared" si="43"/>
        <v>8</v>
      </c>
      <c r="D916" t="s">
        <v>1009</v>
      </c>
      <c r="E916" t="str">
        <f t="shared" si="44"/>
        <v>Nick Crebassa20140820</v>
      </c>
      <c r="F916">
        <f>IF(COUNTIF($E$2:E916, E916) = 1, MAX($F$1:F915) + 1, INDEX($F$1:F915, MATCH(E916, $E$1:E915, 0)))</f>
        <v>443</v>
      </c>
      <c r="G916" t="s">
        <v>55</v>
      </c>
      <c r="H916" t="s">
        <v>34</v>
      </c>
      <c r="I916" t="s">
        <v>35</v>
      </c>
      <c r="J916" t="s">
        <v>944</v>
      </c>
      <c r="K916" s="17">
        <v>500.24</v>
      </c>
      <c r="L916" s="17">
        <v>13</v>
      </c>
      <c r="M916" s="17">
        <v>145.07</v>
      </c>
      <c r="N916" s="17" t="str">
        <f>IF(SalesData[[#This Row],[Profit]]&gt;0,"Profit","Loss")</f>
        <v>Profit</v>
      </c>
    </row>
    <row r="917" spans="1:14" x14ac:dyDescent="0.25">
      <c r="A917" s="1">
        <v>41871</v>
      </c>
      <c r="B917" s="3">
        <f t="shared" si="42"/>
        <v>2014</v>
      </c>
      <c r="C917" s="3">
        <f t="shared" si="43"/>
        <v>8</v>
      </c>
      <c r="D917" t="s">
        <v>1009</v>
      </c>
      <c r="E917" t="str">
        <f t="shared" si="44"/>
        <v>Nick Crebassa20140820</v>
      </c>
      <c r="F917">
        <f>IF(COUNTIF($E$2:E917, E917) = 1, MAX($F$1:F916) + 1, INDEX($F$1:F916, MATCH(E917, $E$1:E916, 0)))</f>
        <v>443</v>
      </c>
      <c r="G917" t="s">
        <v>55</v>
      </c>
      <c r="H917" t="s">
        <v>11</v>
      </c>
      <c r="I917" t="s">
        <v>12</v>
      </c>
      <c r="J917" t="s">
        <v>1141</v>
      </c>
      <c r="K917" s="17">
        <v>20.12</v>
      </c>
      <c r="L917" s="17">
        <v>2</v>
      </c>
      <c r="M917" s="17">
        <v>9.26</v>
      </c>
      <c r="N917" s="17" t="str">
        <f>IF(SalesData[[#This Row],[Profit]]&gt;0,"Profit","Loss")</f>
        <v>Profit</v>
      </c>
    </row>
    <row r="918" spans="1:14" x14ac:dyDescent="0.25">
      <c r="A918" s="1">
        <v>41871</v>
      </c>
      <c r="B918" s="3">
        <f t="shared" si="42"/>
        <v>2014</v>
      </c>
      <c r="C918" s="3">
        <f t="shared" si="43"/>
        <v>8</v>
      </c>
      <c r="D918" t="s">
        <v>1009</v>
      </c>
      <c r="E918" t="str">
        <f t="shared" si="44"/>
        <v>Nick Crebassa20140820</v>
      </c>
      <c r="F918">
        <f>IF(COUNTIF($E$2:E918, E918) = 1, MAX($F$1:F917) + 1, INDEX($F$1:F917, MATCH(E918, $E$1:E917, 0)))</f>
        <v>443</v>
      </c>
      <c r="G918" t="s">
        <v>55</v>
      </c>
      <c r="H918" t="s">
        <v>11</v>
      </c>
      <c r="I918" t="s">
        <v>20</v>
      </c>
      <c r="J918" t="s">
        <v>1142</v>
      </c>
      <c r="K918" s="17">
        <v>896.99</v>
      </c>
      <c r="L918" s="17">
        <v>1</v>
      </c>
      <c r="M918" s="17">
        <v>421.59</v>
      </c>
      <c r="N918" s="17" t="str">
        <f>IF(SalesData[[#This Row],[Profit]]&gt;0,"Profit","Loss")</f>
        <v>Profit</v>
      </c>
    </row>
    <row r="919" spans="1:14" x14ac:dyDescent="0.25">
      <c r="A919" s="1">
        <v>41873</v>
      </c>
      <c r="B919" s="3">
        <f t="shared" si="42"/>
        <v>2014</v>
      </c>
      <c r="C919" s="3">
        <f t="shared" si="43"/>
        <v>8</v>
      </c>
      <c r="D919" t="s">
        <v>1143</v>
      </c>
      <c r="E919" t="str">
        <f t="shared" si="44"/>
        <v>Deanra Eno20140822</v>
      </c>
      <c r="F919">
        <f>IF(COUNTIF($E$2:E919, E919) = 1, MAX($F$1:F918) + 1, INDEX($F$1:F918, MATCH(E919, $E$1:E918, 0)))</f>
        <v>444</v>
      </c>
      <c r="G919" t="s">
        <v>78</v>
      </c>
      <c r="H919" t="s">
        <v>11</v>
      </c>
      <c r="I919" t="s">
        <v>24</v>
      </c>
      <c r="J919" t="s">
        <v>1144</v>
      </c>
      <c r="K919" s="17">
        <v>3.91</v>
      </c>
      <c r="L919" s="17">
        <v>1</v>
      </c>
      <c r="M919" s="17">
        <v>1.03</v>
      </c>
      <c r="N919" s="17" t="str">
        <f>IF(SalesData[[#This Row],[Profit]]&gt;0,"Profit","Loss")</f>
        <v>Profit</v>
      </c>
    </row>
    <row r="920" spans="1:14" x14ac:dyDescent="0.25">
      <c r="A920" s="1">
        <v>41873</v>
      </c>
      <c r="B920" s="3">
        <f t="shared" si="42"/>
        <v>2014</v>
      </c>
      <c r="C920" s="3">
        <f t="shared" si="43"/>
        <v>8</v>
      </c>
      <c r="D920" t="s">
        <v>1145</v>
      </c>
      <c r="E920" t="str">
        <f t="shared" si="44"/>
        <v>Jeremy Pistek20140822</v>
      </c>
      <c r="F920">
        <f>IF(COUNTIF($E$2:E920, E920) = 1, MAX($F$1:F919) + 1, INDEX($F$1:F919, MATCH(E920, $E$1:E919, 0)))</f>
        <v>445</v>
      </c>
      <c r="G920" t="s">
        <v>123</v>
      </c>
      <c r="H920" t="s">
        <v>11</v>
      </c>
      <c r="I920" t="s">
        <v>200</v>
      </c>
      <c r="J920" t="s">
        <v>1146</v>
      </c>
      <c r="K920" s="17">
        <v>7.63</v>
      </c>
      <c r="L920" s="17">
        <v>3</v>
      </c>
      <c r="M920" s="17">
        <v>-1.81</v>
      </c>
      <c r="N920" s="17" t="str">
        <f>IF(SalesData[[#This Row],[Profit]]&gt;0,"Profit","Loss")</f>
        <v>Loss</v>
      </c>
    </row>
    <row r="921" spans="1:14" x14ac:dyDescent="0.25">
      <c r="A921" s="1">
        <v>41873</v>
      </c>
      <c r="B921" s="3">
        <f t="shared" si="42"/>
        <v>2014</v>
      </c>
      <c r="C921" s="3">
        <f t="shared" si="43"/>
        <v>8</v>
      </c>
      <c r="D921" t="s">
        <v>829</v>
      </c>
      <c r="E921" t="str">
        <f t="shared" si="44"/>
        <v>Jennifer Ferguson20140822</v>
      </c>
      <c r="F921">
        <f>IF(COUNTIF($E$2:E921, E921) = 1, MAX($F$1:F920) + 1, INDEX($F$1:F920, MATCH(E921, $E$1:E920, 0)))</f>
        <v>446</v>
      </c>
      <c r="G921" t="s">
        <v>186</v>
      </c>
      <c r="H921" t="s">
        <v>11</v>
      </c>
      <c r="I921" t="s">
        <v>12</v>
      </c>
      <c r="J921" t="s">
        <v>1147</v>
      </c>
      <c r="K921" s="17">
        <v>11.56</v>
      </c>
      <c r="L921" s="17">
        <v>2</v>
      </c>
      <c r="M921" s="17">
        <v>5.66</v>
      </c>
      <c r="N921" s="17" t="str">
        <f>IF(SalesData[[#This Row],[Profit]]&gt;0,"Profit","Loss")</f>
        <v>Profit</v>
      </c>
    </row>
    <row r="922" spans="1:14" x14ac:dyDescent="0.25">
      <c r="A922" s="1">
        <v>41874</v>
      </c>
      <c r="B922" s="3">
        <f t="shared" si="42"/>
        <v>2014</v>
      </c>
      <c r="C922" s="3">
        <f t="shared" si="43"/>
        <v>8</v>
      </c>
      <c r="D922" t="s">
        <v>1148</v>
      </c>
      <c r="E922" t="str">
        <f t="shared" si="44"/>
        <v>Rick Hansen20140823</v>
      </c>
      <c r="F922">
        <f>IF(COUNTIF($E$2:E922, E922) = 1, MAX($F$1:F921) + 1, INDEX($F$1:F921, MATCH(E922, $E$1:E921, 0)))</f>
        <v>447</v>
      </c>
      <c r="G922" t="s">
        <v>149</v>
      </c>
      <c r="H922" t="s">
        <v>11</v>
      </c>
      <c r="I922" t="s">
        <v>12</v>
      </c>
      <c r="J922" t="s">
        <v>1149</v>
      </c>
      <c r="K922" s="17">
        <v>25.92</v>
      </c>
      <c r="L922" s="17">
        <v>4</v>
      </c>
      <c r="M922" s="17">
        <v>12.44</v>
      </c>
      <c r="N922" s="17" t="str">
        <f>IF(SalesData[[#This Row],[Profit]]&gt;0,"Profit","Loss")</f>
        <v>Profit</v>
      </c>
    </row>
    <row r="923" spans="1:14" x14ac:dyDescent="0.25">
      <c r="A923" s="1">
        <v>41874</v>
      </c>
      <c r="B923" s="3">
        <f t="shared" si="42"/>
        <v>2014</v>
      </c>
      <c r="C923" s="3">
        <f t="shared" si="43"/>
        <v>8</v>
      </c>
      <c r="D923" t="s">
        <v>1148</v>
      </c>
      <c r="E923" t="str">
        <f t="shared" si="44"/>
        <v>Rick Hansen20140823</v>
      </c>
      <c r="F923">
        <f>IF(COUNTIF($E$2:E923, E923) = 1, MAX($F$1:F922) + 1, INDEX($F$1:F922, MATCH(E923, $E$1:E922, 0)))</f>
        <v>447</v>
      </c>
      <c r="G923" t="s">
        <v>149</v>
      </c>
      <c r="H923" t="s">
        <v>11</v>
      </c>
      <c r="I923" t="s">
        <v>12</v>
      </c>
      <c r="J923" t="s">
        <v>1150</v>
      </c>
      <c r="K923" s="17">
        <v>45.92</v>
      </c>
      <c r="L923" s="17">
        <v>4</v>
      </c>
      <c r="M923" s="17">
        <v>22.5</v>
      </c>
      <c r="N923" s="17" t="str">
        <f>IF(SalesData[[#This Row],[Profit]]&gt;0,"Profit","Loss")</f>
        <v>Profit</v>
      </c>
    </row>
    <row r="924" spans="1:14" x14ac:dyDescent="0.25">
      <c r="A924" s="1">
        <v>41874</v>
      </c>
      <c r="B924" s="3">
        <f t="shared" si="42"/>
        <v>2014</v>
      </c>
      <c r="C924" s="3">
        <f t="shared" si="43"/>
        <v>8</v>
      </c>
      <c r="D924" t="s">
        <v>1151</v>
      </c>
      <c r="E924" t="str">
        <f t="shared" si="44"/>
        <v>Robert Barroso20140823</v>
      </c>
      <c r="F924">
        <f>IF(COUNTIF($E$2:E924, E924) = 1, MAX($F$1:F923) + 1, INDEX($F$1:F923, MATCH(E924, $E$1:E923, 0)))</f>
        <v>448</v>
      </c>
      <c r="G924" t="s">
        <v>27</v>
      </c>
      <c r="H924" t="s">
        <v>11</v>
      </c>
      <c r="I924" t="s">
        <v>20</v>
      </c>
      <c r="J924" t="s">
        <v>88</v>
      </c>
      <c r="K924" s="17">
        <v>49.57</v>
      </c>
      <c r="L924" s="17">
        <v>2</v>
      </c>
      <c r="M924" s="17">
        <v>17.350000000000001</v>
      </c>
      <c r="N924" s="17" t="str">
        <f>IF(SalesData[[#This Row],[Profit]]&gt;0,"Profit","Loss")</f>
        <v>Profit</v>
      </c>
    </row>
    <row r="925" spans="1:14" x14ac:dyDescent="0.25">
      <c r="A925" s="1">
        <v>41874</v>
      </c>
      <c r="B925" s="3">
        <f t="shared" si="42"/>
        <v>2014</v>
      </c>
      <c r="C925" s="3">
        <f t="shared" si="43"/>
        <v>8</v>
      </c>
      <c r="D925" t="s">
        <v>1152</v>
      </c>
      <c r="E925" t="str">
        <f t="shared" si="44"/>
        <v>Arthur Prichep20140823</v>
      </c>
      <c r="F925">
        <f>IF(COUNTIF($E$2:E925, E925) = 1, MAX($F$1:F924) + 1, INDEX($F$1:F924, MATCH(E925, $E$1:E924, 0)))</f>
        <v>449</v>
      </c>
      <c r="G925" t="s">
        <v>278</v>
      </c>
      <c r="H925" t="s">
        <v>11</v>
      </c>
      <c r="I925" t="s">
        <v>12</v>
      </c>
      <c r="J925" t="s">
        <v>1153</v>
      </c>
      <c r="K925" s="17">
        <v>15.55</v>
      </c>
      <c r="L925" s="17">
        <v>3</v>
      </c>
      <c r="M925" s="17">
        <v>5.44</v>
      </c>
      <c r="N925" s="17" t="str">
        <f>IF(SalesData[[#This Row],[Profit]]&gt;0,"Profit","Loss")</f>
        <v>Profit</v>
      </c>
    </row>
    <row r="926" spans="1:14" x14ac:dyDescent="0.25">
      <c r="A926" s="1">
        <v>41874</v>
      </c>
      <c r="B926" s="3">
        <f t="shared" si="42"/>
        <v>2014</v>
      </c>
      <c r="C926" s="3">
        <f t="shared" si="43"/>
        <v>8</v>
      </c>
      <c r="D926" t="s">
        <v>1152</v>
      </c>
      <c r="E926" t="str">
        <f t="shared" si="44"/>
        <v>Arthur Prichep20140823</v>
      </c>
      <c r="F926">
        <f>IF(COUNTIF($E$2:E926, E926) = 1, MAX($F$1:F925) + 1, INDEX($F$1:F925, MATCH(E926, $E$1:E925, 0)))</f>
        <v>449</v>
      </c>
      <c r="G926" t="s">
        <v>278</v>
      </c>
      <c r="H926" t="s">
        <v>11</v>
      </c>
      <c r="I926" t="s">
        <v>200</v>
      </c>
      <c r="J926" t="s">
        <v>1154</v>
      </c>
      <c r="K926" s="17">
        <v>6.8</v>
      </c>
      <c r="L926" s="17">
        <v>1</v>
      </c>
      <c r="M926" s="17">
        <v>0.51</v>
      </c>
      <c r="N926" s="17" t="str">
        <f>IF(SalesData[[#This Row],[Profit]]&gt;0,"Profit","Loss")</f>
        <v>Profit</v>
      </c>
    </row>
    <row r="927" spans="1:14" x14ac:dyDescent="0.25">
      <c r="A927" s="1">
        <v>41874</v>
      </c>
      <c r="B927" s="3">
        <f t="shared" si="42"/>
        <v>2014</v>
      </c>
      <c r="C927" s="3">
        <f t="shared" si="43"/>
        <v>8</v>
      </c>
      <c r="D927" t="s">
        <v>1152</v>
      </c>
      <c r="E927" t="str">
        <f t="shared" si="44"/>
        <v>Arthur Prichep20140823</v>
      </c>
      <c r="F927">
        <f>IF(COUNTIF($E$2:E927, E927) = 1, MAX($F$1:F926) + 1, INDEX($F$1:F926, MATCH(E927, $E$1:E926, 0)))</f>
        <v>449</v>
      </c>
      <c r="G927" t="s">
        <v>278</v>
      </c>
      <c r="H927" t="s">
        <v>34</v>
      </c>
      <c r="I927" t="s">
        <v>47</v>
      </c>
      <c r="J927" t="s">
        <v>1155</v>
      </c>
      <c r="K927" s="17">
        <v>4.22</v>
      </c>
      <c r="L927" s="17">
        <v>3</v>
      </c>
      <c r="M927" s="17">
        <v>1.27</v>
      </c>
      <c r="N927" s="17" t="str">
        <f>IF(SalesData[[#This Row],[Profit]]&gt;0,"Profit","Loss")</f>
        <v>Profit</v>
      </c>
    </row>
    <row r="928" spans="1:14" x14ac:dyDescent="0.25">
      <c r="A928" s="1">
        <v>41874</v>
      </c>
      <c r="B928" s="3">
        <f t="shared" si="42"/>
        <v>2014</v>
      </c>
      <c r="C928" s="3">
        <f t="shared" si="43"/>
        <v>8</v>
      </c>
      <c r="D928" t="s">
        <v>1152</v>
      </c>
      <c r="E928" t="str">
        <f t="shared" si="44"/>
        <v>Arthur Prichep20140823</v>
      </c>
      <c r="F928">
        <f>IF(COUNTIF($E$2:E928, E928) = 1, MAX($F$1:F927) + 1, INDEX($F$1:F927, MATCH(E928, $E$1:E927, 0)))</f>
        <v>449</v>
      </c>
      <c r="G928" t="s">
        <v>278</v>
      </c>
      <c r="H928" t="s">
        <v>39</v>
      </c>
      <c r="I928" t="s">
        <v>40</v>
      </c>
      <c r="J928" t="s">
        <v>1156</v>
      </c>
      <c r="K928" s="17">
        <v>143.63999999999999</v>
      </c>
      <c r="L928" s="17">
        <v>9</v>
      </c>
      <c r="M928" s="17">
        <v>10.77</v>
      </c>
      <c r="N928" s="17" t="str">
        <f>IF(SalesData[[#This Row],[Profit]]&gt;0,"Profit","Loss")</f>
        <v>Profit</v>
      </c>
    </row>
    <row r="929" spans="1:14" x14ac:dyDescent="0.25">
      <c r="A929" s="1">
        <v>41874</v>
      </c>
      <c r="B929" s="3">
        <f t="shared" si="42"/>
        <v>2014</v>
      </c>
      <c r="C929" s="3">
        <f t="shared" si="43"/>
        <v>8</v>
      </c>
      <c r="D929" t="s">
        <v>1152</v>
      </c>
      <c r="E929" t="str">
        <f t="shared" si="44"/>
        <v>Arthur Prichep20140823</v>
      </c>
      <c r="F929">
        <f>IF(COUNTIF($E$2:E929, E929) = 1, MAX($F$1:F928) + 1, INDEX($F$1:F928, MATCH(E929, $E$1:E928, 0)))</f>
        <v>449</v>
      </c>
      <c r="G929" t="s">
        <v>278</v>
      </c>
      <c r="H929" t="s">
        <v>11</v>
      </c>
      <c r="I929" t="s">
        <v>12</v>
      </c>
      <c r="J929" t="s">
        <v>1157</v>
      </c>
      <c r="K929" s="17">
        <v>31.1</v>
      </c>
      <c r="L929" s="17">
        <v>6</v>
      </c>
      <c r="M929" s="17">
        <v>10.89</v>
      </c>
      <c r="N929" s="17" t="str">
        <f>IF(SalesData[[#This Row],[Profit]]&gt;0,"Profit","Loss")</f>
        <v>Profit</v>
      </c>
    </row>
    <row r="930" spans="1:14" x14ac:dyDescent="0.25">
      <c r="A930" s="1">
        <v>41874</v>
      </c>
      <c r="B930" s="3">
        <f t="shared" si="42"/>
        <v>2014</v>
      </c>
      <c r="C930" s="3">
        <f t="shared" si="43"/>
        <v>8</v>
      </c>
      <c r="D930" t="s">
        <v>1152</v>
      </c>
      <c r="E930" t="str">
        <f t="shared" si="44"/>
        <v>Arthur Prichep20140823</v>
      </c>
      <c r="F930">
        <f>IF(COUNTIF($E$2:E930, E930) = 1, MAX($F$1:F929) + 1, INDEX($F$1:F929, MATCH(E930, $E$1:E929, 0)))</f>
        <v>449</v>
      </c>
      <c r="G930" t="s">
        <v>278</v>
      </c>
      <c r="H930" t="s">
        <v>11</v>
      </c>
      <c r="I930" t="s">
        <v>12</v>
      </c>
      <c r="J930" t="s">
        <v>1158</v>
      </c>
      <c r="K930" s="17">
        <v>223.06</v>
      </c>
      <c r="L930" s="17">
        <v>9</v>
      </c>
      <c r="M930" s="17">
        <v>69.709999999999994</v>
      </c>
      <c r="N930" s="17" t="str">
        <f>IF(SalesData[[#This Row],[Profit]]&gt;0,"Profit","Loss")</f>
        <v>Profit</v>
      </c>
    </row>
    <row r="931" spans="1:14" x14ac:dyDescent="0.25">
      <c r="A931" s="1">
        <v>41874</v>
      </c>
      <c r="B931" s="3">
        <f t="shared" si="42"/>
        <v>2014</v>
      </c>
      <c r="C931" s="3">
        <f t="shared" si="43"/>
        <v>8</v>
      </c>
      <c r="D931" t="s">
        <v>757</v>
      </c>
      <c r="E931" t="str">
        <f t="shared" si="44"/>
        <v>Corey Roper20140823</v>
      </c>
      <c r="F931">
        <f>IF(COUNTIF($E$2:E931, E931) = 1, MAX($F$1:F930) + 1, INDEX($F$1:F930, MATCH(E931, $E$1:E930, 0)))</f>
        <v>450</v>
      </c>
      <c r="G931" t="s">
        <v>110</v>
      </c>
      <c r="H931" t="s">
        <v>11</v>
      </c>
      <c r="I931" t="s">
        <v>12</v>
      </c>
      <c r="J931" t="s">
        <v>1159</v>
      </c>
      <c r="K931" s="17">
        <v>19.440000000000001</v>
      </c>
      <c r="L931" s="17">
        <v>3</v>
      </c>
      <c r="M931" s="17">
        <v>9.5299999999999994</v>
      </c>
      <c r="N931" s="17" t="str">
        <f>IF(SalesData[[#This Row],[Profit]]&gt;0,"Profit","Loss")</f>
        <v>Profit</v>
      </c>
    </row>
    <row r="932" spans="1:14" x14ac:dyDescent="0.25">
      <c r="A932" s="1">
        <v>41875</v>
      </c>
      <c r="B932" s="3">
        <f t="shared" si="42"/>
        <v>2014</v>
      </c>
      <c r="C932" s="3">
        <f t="shared" si="43"/>
        <v>8</v>
      </c>
      <c r="D932" t="s">
        <v>1151</v>
      </c>
      <c r="E932" t="str">
        <f t="shared" si="44"/>
        <v>Robert Barroso20140824</v>
      </c>
      <c r="F932">
        <f>IF(COUNTIF($E$2:E932, E932) = 1, MAX($F$1:F931) + 1, INDEX($F$1:F931, MATCH(E932, $E$1:E931, 0)))</f>
        <v>451</v>
      </c>
      <c r="G932" t="s">
        <v>515</v>
      </c>
      <c r="H932" t="s">
        <v>11</v>
      </c>
      <c r="I932" t="s">
        <v>20</v>
      </c>
      <c r="J932" t="s">
        <v>1160</v>
      </c>
      <c r="K932" s="17">
        <v>8.2899999999999991</v>
      </c>
      <c r="L932" s="17">
        <v>2</v>
      </c>
      <c r="M932" s="17">
        <v>2.69</v>
      </c>
      <c r="N932" s="17" t="str">
        <f>IF(SalesData[[#This Row],[Profit]]&gt;0,"Profit","Loss")</f>
        <v>Profit</v>
      </c>
    </row>
    <row r="933" spans="1:14" x14ac:dyDescent="0.25">
      <c r="A933" s="1">
        <v>41875</v>
      </c>
      <c r="B933" s="3">
        <f t="shared" si="42"/>
        <v>2014</v>
      </c>
      <c r="C933" s="3">
        <f t="shared" si="43"/>
        <v>8</v>
      </c>
      <c r="D933" t="s">
        <v>1161</v>
      </c>
      <c r="E933" t="str">
        <f t="shared" si="44"/>
        <v>Jennifer Patt20140824</v>
      </c>
      <c r="F933">
        <f>IF(COUNTIF($E$2:E933, E933) = 1, MAX($F$1:F932) + 1, INDEX($F$1:F932, MATCH(E933, $E$1:E932, 0)))</f>
        <v>452</v>
      </c>
      <c r="G933" t="s">
        <v>149</v>
      </c>
      <c r="H933" t="s">
        <v>34</v>
      </c>
      <c r="I933" t="s">
        <v>47</v>
      </c>
      <c r="J933" t="s">
        <v>1162</v>
      </c>
      <c r="K933" s="17">
        <v>13.28</v>
      </c>
      <c r="L933" s="17">
        <v>2</v>
      </c>
      <c r="M933" s="17">
        <v>6.37</v>
      </c>
      <c r="N933" s="17" t="str">
        <f>IF(SalesData[[#This Row],[Profit]]&gt;0,"Profit","Loss")</f>
        <v>Profit</v>
      </c>
    </row>
    <row r="934" spans="1:14" x14ac:dyDescent="0.25">
      <c r="A934" s="1">
        <v>41875</v>
      </c>
      <c r="B934" s="3">
        <f t="shared" si="42"/>
        <v>2014</v>
      </c>
      <c r="C934" s="3">
        <f t="shared" si="43"/>
        <v>8</v>
      </c>
      <c r="D934" t="s">
        <v>1161</v>
      </c>
      <c r="E934" t="str">
        <f t="shared" si="44"/>
        <v>Jennifer Patt20140824</v>
      </c>
      <c r="F934">
        <f>IF(COUNTIF($E$2:E934, E934) = 1, MAX($F$1:F933) + 1, INDEX($F$1:F933, MATCH(E934, $E$1:E933, 0)))</f>
        <v>452</v>
      </c>
      <c r="G934" t="s">
        <v>149</v>
      </c>
      <c r="H934" t="s">
        <v>11</v>
      </c>
      <c r="I934" t="s">
        <v>20</v>
      </c>
      <c r="J934" t="s">
        <v>846</v>
      </c>
      <c r="K934" s="17">
        <v>12.67</v>
      </c>
      <c r="L934" s="17">
        <v>3</v>
      </c>
      <c r="M934" s="17">
        <v>4.4400000000000004</v>
      </c>
      <c r="N934" s="17" t="str">
        <f>IF(SalesData[[#This Row],[Profit]]&gt;0,"Profit","Loss")</f>
        <v>Profit</v>
      </c>
    </row>
    <row r="935" spans="1:14" x14ac:dyDescent="0.25">
      <c r="A935" s="1">
        <v>41875</v>
      </c>
      <c r="B935" s="3">
        <f t="shared" si="42"/>
        <v>2014</v>
      </c>
      <c r="C935" s="3">
        <f t="shared" si="43"/>
        <v>8</v>
      </c>
      <c r="D935" t="s">
        <v>1163</v>
      </c>
      <c r="E935" t="str">
        <f t="shared" si="44"/>
        <v>Dorothy Wardle20140824</v>
      </c>
      <c r="F935">
        <f>IF(COUNTIF($E$2:E935, E935) = 1, MAX($F$1:F934) + 1, INDEX($F$1:F934, MATCH(E935, $E$1:E934, 0)))</f>
        <v>453</v>
      </c>
      <c r="G935" t="s">
        <v>33</v>
      </c>
      <c r="H935" t="s">
        <v>11</v>
      </c>
      <c r="I935" t="s">
        <v>200</v>
      </c>
      <c r="J935" t="s">
        <v>1154</v>
      </c>
      <c r="K935" s="17">
        <v>25.5</v>
      </c>
      <c r="L935" s="17">
        <v>3</v>
      </c>
      <c r="M935" s="17">
        <v>6.63</v>
      </c>
      <c r="N935" s="17" t="str">
        <f>IF(SalesData[[#This Row],[Profit]]&gt;0,"Profit","Loss")</f>
        <v>Profit</v>
      </c>
    </row>
    <row r="936" spans="1:14" x14ac:dyDescent="0.25">
      <c r="A936" s="1">
        <v>41876</v>
      </c>
      <c r="B936" s="3">
        <f t="shared" si="42"/>
        <v>2014</v>
      </c>
      <c r="C936" s="3">
        <f t="shared" si="43"/>
        <v>8</v>
      </c>
      <c r="D936" t="s">
        <v>1164</v>
      </c>
      <c r="E936" t="str">
        <f t="shared" si="44"/>
        <v>Ryan Crowe20140825</v>
      </c>
      <c r="F936">
        <f>IF(COUNTIF($E$2:E936, E936) = 1, MAX($F$1:F935) + 1, INDEX($F$1:F935, MATCH(E936, $E$1:E935, 0)))</f>
        <v>454</v>
      </c>
      <c r="G936" t="s">
        <v>78</v>
      </c>
      <c r="H936" t="s">
        <v>11</v>
      </c>
      <c r="I936" t="s">
        <v>43</v>
      </c>
      <c r="J936" t="s">
        <v>1036</v>
      </c>
      <c r="K936" s="17">
        <v>40.1</v>
      </c>
      <c r="L936" s="17">
        <v>14</v>
      </c>
      <c r="M936" s="17">
        <v>14.53</v>
      </c>
      <c r="N936" s="17" t="str">
        <f>IF(SalesData[[#This Row],[Profit]]&gt;0,"Profit","Loss")</f>
        <v>Profit</v>
      </c>
    </row>
    <row r="937" spans="1:14" x14ac:dyDescent="0.25">
      <c r="A937" s="1">
        <v>41876</v>
      </c>
      <c r="B937" s="3">
        <f t="shared" si="42"/>
        <v>2014</v>
      </c>
      <c r="C937" s="3">
        <f t="shared" si="43"/>
        <v>8</v>
      </c>
      <c r="D937" t="s">
        <v>1164</v>
      </c>
      <c r="E937" t="str">
        <f t="shared" si="44"/>
        <v>Ryan Crowe20140825</v>
      </c>
      <c r="F937">
        <f>IF(COUNTIF($E$2:E937, E937) = 1, MAX($F$1:F936) + 1, INDEX($F$1:F936, MATCH(E937, $E$1:E936, 0)))</f>
        <v>454</v>
      </c>
      <c r="G937" t="s">
        <v>78</v>
      </c>
      <c r="H937" t="s">
        <v>11</v>
      </c>
      <c r="I937" t="s">
        <v>63</v>
      </c>
      <c r="J937" t="s">
        <v>1165</v>
      </c>
      <c r="K937" s="17">
        <v>4.72</v>
      </c>
      <c r="L937" s="17">
        <v>2</v>
      </c>
      <c r="M937" s="17">
        <v>1.65</v>
      </c>
      <c r="N937" s="17" t="str">
        <f>IF(SalesData[[#This Row],[Profit]]&gt;0,"Profit","Loss")</f>
        <v>Profit</v>
      </c>
    </row>
    <row r="938" spans="1:14" x14ac:dyDescent="0.25">
      <c r="A938" s="1">
        <v>41876</v>
      </c>
      <c r="B938" s="3">
        <f t="shared" si="42"/>
        <v>2014</v>
      </c>
      <c r="C938" s="3">
        <f t="shared" si="43"/>
        <v>8</v>
      </c>
      <c r="D938" t="s">
        <v>1164</v>
      </c>
      <c r="E938" t="str">
        <f t="shared" si="44"/>
        <v>Ryan Crowe20140825</v>
      </c>
      <c r="F938">
        <f>IF(COUNTIF($E$2:E938, E938) = 1, MAX($F$1:F937) + 1, INDEX($F$1:F937, MATCH(E938, $E$1:E937, 0)))</f>
        <v>454</v>
      </c>
      <c r="G938" t="s">
        <v>78</v>
      </c>
      <c r="H938" t="s">
        <v>11</v>
      </c>
      <c r="I938" t="s">
        <v>12</v>
      </c>
      <c r="J938" t="s">
        <v>1166</v>
      </c>
      <c r="K938" s="17">
        <v>23.98</v>
      </c>
      <c r="L938" s="17">
        <v>3</v>
      </c>
      <c r="M938" s="17">
        <v>7.49</v>
      </c>
      <c r="N938" s="17" t="str">
        <f>IF(SalesData[[#This Row],[Profit]]&gt;0,"Profit","Loss")</f>
        <v>Profit</v>
      </c>
    </row>
    <row r="939" spans="1:14" x14ac:dyDescent="0.25">
      <c r="A939" s="1">
        <v>41876</v>
      </c>
      <c r="B939" s="3">
        <f t="shared" si="42"/>
        <v>2014</v>
      </c>
      <c r="C939" s="3">
        <f t="shared" si="43"/>
        <v>8</v>
      </c>
      <c r="D939" t="s">
        <v>1164</v>
      </c>
      <c r="E939" t="str">
        <f t="shared" si="44"/>
        <v>Ryan Crowe20140825</v>
      </c>
      <c r="F939">
        <f>IF(COUNTIF($E$2:E939, E939) = 1, MAX($F$1:F938) + 1, INDEX($F$1:F938, MATCH(E939, $E$1:E938, 0)))</f>
        <v>454</v>
      </c>
      <c r="G939" t="s">
        <v>78</v>
      </c>
      <c r="H939" t="s">
        <v>11</v>
      </c>
      <c r="I939" t="s">
        <v>63</v>
      </c>
      <c r="J939" t="s">
        <v>98</v>
      </c>
      <c r="K939" s="17">
        <v>130.46</v>
      </c>
      <c r="L939" s="17">
        <v>6</v>
      </c>
      <c r="M939" s="17">
        <v>44.03</v>
      </c>
      <c r="N939" s="17" t="str">
        <f>IF(SalesData[[#This Row],[Profit]]&gt;0,"Profit","Loss")</f>
        <v>Profit</v>
      </c>
    </row>
    <row r="940" spans="1:14" x14ac:dyDescent="0.25">
      <c r="A940" s="1">
        <v>41876</v>
      </c>
      <c r="B940" s="3">
        <f t="shared" si="42"/>
        <v>2014</v>
      </c>
      <c r="C940" s="3">
        <f t="shared" si="43"/>
        <v>8</v>
      </c>
      <c r="D940" t="s">
        <v>1167</v>
      </c>
      <c r="E940" t="str">
        <f t="shared" si="44"/>
        <v>Janet Molinari20140825</v>
      </c>
      <c r="F940">
        <f>IF(COUNTIF($E$2:E940, E940) = 1, MAX($F$1:F939) + 1, INDEX($F$1:F939, MATCH(E940, $E$1:E939, 0)))</f>
        <v>455</v>
      </c>
      <c r="G940" t="s">
        <v>27</v>
      </c>
      <c r="H940" t="s">
        <v>34</v>
      </c>
      <c r="I940" t="s">
        <v>47</v>
      </c>
      <c r="J940" t="s">
        <v>1168</v>
      </c>
      <c r="K940" s="17">
        <v>6.28</v>
      </c>
      <c r="L940" s="17">
        <v>1</v>
      </c>
      <c r="M940" s="17">
        <v>2.64</v>
      </c>
      <c r="N940" s="17" t="str">
        <f>IF(SalesData[[#This Row],[Profit]]&gt;0,"Profit","Loss")</f>
        <v>Profit</v>
      </c>
    </row>
    <row r="941" spans="1:14" x14ac:dyDescent="0.25">
      <c r="A941" s="1">
        <v>41876</v>
      </c>
      <c r="B941" s="3">
        <f t="shared" si="42"/>
        <v>2014</v>
      </c>
      <c r="C941" s="3">
        <f t="shared" si="43"/>
        <v>8</v>
      </c>
      <c r="D941" t="s">
        <v>1167</v>
      </c>
      <c r="E941" t="str">
        <f t="shared" si="44"/>
        <v>Janet Molinari20140825</v>
      </c>
      <c r="F941">
        <f>IF(COUNTIF($E$2:E941, E941) = 1, MAX($F$1:F940) + 1, INDEX($F$1:F940, MATCH(E941, $E$1:E940, 0)))</f>
        <v>455</v>
      </c>
      <c r="G941" t="s">
        <v>27</v>
      </c>
      <c r="H941" t="s">
        <v>39</v>
      </c>
      <c r="I941" t="s">
        <v>52</v>
      </c>
      <c r="J941" t="s">
        <v>1169</v>
      </c>
      <c r="K941" s="17">
        <v>95.1</v>
      </c>
      <c r="L941" s="17">
        <v>5</v>
      </c>
      <c r="M941" s="17">
        <v>30.43</v>
      </c>
      <c r="N941" s="17" t="str">
        <f>IF(SalesData[[#This Row],[Profit]]&gt;0,"Profit","Loss")</f>
        <v>Profit</v>
      </c>
    </row>
    <row r="942" spans="1:14" x14ac:dyDescent="0.25">
      <c r="A942" s="1">
        <v>41876</v>
      </c>
      <c r="B942" s="3">
        <f t="shared" si="42"/>
        <v>2014</v>
      </c>
      <c r="C942" s="3">
        <f t="shared" si="43"/>
        <v>8</v>
      </c>
      <c r="D942" t="s">
        <v>1167</v>
      </c>
      <c r="E942" t="str">
        <f t="shared" si="44"/>
        <v>Janet Molinari20140825</v>
      </c>
      <c r="F942">
        <f>IF(COUNTIF($E$2:E942, E942) = 1, MAX($F$1:F941) + 1, INDEX($F$1:F941, MATCH(E942, $E$1:E941, 0)))</f>
        <v>455</v>
      </c>
      <c r="G942" t="s">
        <v>27</v>
      </c>
      <c r="H942" t="s">
        <v>11</v>
      </c>
      <c r="I942" t="s">
        <v>12</v>
      </c>
      <c r="J942" t="s">
        <v>1170</v>
      </c>
      <c r="K942" s="17">
        <v>25.92</v>
      </c>
      <c r="L942" s="17">
        <v>4</v>
      </c>
      <c r="M942" s="17">
        <v>12.44</v>
      </c>
      <c r="N942" s="17" t="str">
        <f>IF(SalesData[[#This Row],[Profit]]&gt;0,"Profit","Loss")</f>
        <v>Profit</v>
      </c>
    </row>
    <row r="943" spans="1:14" x14ac:dyDescent="0.25">
      <c r="A943" s="1">
        <v>41876</v>
      </c>
      <c r="B943" s="3">
        <f t="shared" si="42"/>
        <v>2014</v>
      </c>
      <c r="C943" s="3">
        <f t="shared" si="43"/>
        <v>8</v>
      </c>
      <c r="D943" t="s">
        <v>1167</v>
      </c>
      <c r="E943" t="str">
        <f t="shared" si="44"/>
        <v>Janet Molinari20140825</v>
      </c>
      <c r="F943">
        <f>IF(COUNTIF($E$2:E943, E943) = 1, MAX($F$1:F942) + 1, INDEX($F$1:F942, MATCH(E943, $E$1:E942, 0)))</f>
        <v>455</v>
      </c>
      <c r="G943" t="s">
        <v>27</v>
      </c>
      <c r="H943" t="s">
        <v>11</v>
      </c>
      <c r="I943" t="s">
        <v>18</v>
      </c>
      <c r="J943" t="s">
        <v>1171</v>
      </c>
      <c r="K943" s="17">
        <v>48.84</v>
      </c>
      <c r="L943" s="17">
        <v>4</v>
      </c>
      <c r="M943" s="17">
        <v>13.19</v>
      </c>
      <c r="N943" s="17" t="str">
        <f>IF(SalesData[[#This Row],[Profit]]&gt;0,"Profit","Loss")</f>
        <v>Profit</v>
      </c>
    </row>
    <row r="944" spans="1:14" x14ac:dyDescent="0.25">
      <c r="A944" s="1">
        <v>41876</v>
      </c>
      <c r="B944" s="3">
        <f t="shared" si="42"/>
        <v>2014</v>
      </c>
      <c r="C944" s="3">
        <f t="shared" si="43"/>
        <v>8</v>
      </c>
      <c r="D944" t="s">
        <v>1172</v>
      </c>
      <c r="E944" t="str">
        <f t="shared" si="44"/>
        <v>Mitch Webber20140825</v>
      </c>
      <c r="F944">
        <f>IF(COUNTIF($E$2:E944, E944) = 1, MAX($F$1:F943) + 1, INDEX($F$1:F943, MATCH(E944, $E$1:E943, 0)))</f>
        <v>456</v>
      </c>
      <c r="G944" t="s">
        <v>164</v>
      </c>
      <c r="H944" t="s">
        <v>39</v>
      </c>
      <c r="I944" t="s">
        <v>40</v>
      </c>
      <c r="J944" t="s">
        <v>933</v>
      </c>
      <c r="K944" s="17">
        <v>1007.94</v>
      </c>
      <c r="L944" s="17">
        <v>7</v>
      </c>
      <c r="M944" s="17">
        <v>75.599999999999994</v>
      </c>
      <c r="N944" s="17" t="str">
        <f>IF(SalesData[[#This Row],[Profit]]&gt;0,"Profit","Loss")</f>
        <v>Profit</v>
      </c>
    </row>
    <row r="945" spans="1:14" x14ac:dyDescent="0.25">
      <c r="A945" s="1">
        <v>41876</v>
      </c>
      <c r="B945" s="3">
        <f t="shared" si="42"/>
        <v>2014</v>
      </c>
      <c r="C945" s="3">
        <f t="shared" si="43"/>
        <v>8</v>
      </c>
      <c r="D945" t="s">
        <v>1173</v>
      </c>
      <c r="E945" t="str">
        <f t="shared" si="44"/>
        <v>Joe Elijah20140825</v>
      </c>
      <c r="F945">
        <f>IF(COUNTIF($E$2:E945, E945) = 1, MAX($F$1:F944) + 1, INDEX($F$1:F944, MATCH(E945, $E$1:E944, 0)))</f>
        <v>457</v>
      </c>
      <c r="G945" t="s">
        <v>10</v>
      </c>
      <c r="H945" t="s">
        <v>11</v>
      </c>
      <c r="I945" t="s">
        <v>20</v>
      </c>
      <c r="J945" t="s">
        <v>1174</v>
      </c>
      <c r="K945" s="17">
        <v>25.68</v>
      </c>
      <c r="L945" s="17">
        <v>3</v>
      </c>
      <c r="M945" s="17">
        <v>-39.799999999999997</v>
      </c>
      <c r="N945" s="17" t="str">
        <f>IF(SalesData[[#This Row],[Profit]]&gt;0,"Profit","Loss")</f>
        <v>Loss</v>
      </c>
    </row>
    <row r="946" spans="1:14" x14ac:dyDescent="0.25">
      <c r="A946" s="1">
        <v>41876</v>
      </c>
      <c r="B946" s="3">
        <f t="shared" si="42"/>
        <v>2014</v>
      </c>
      <c r="C946" s="3">
        <f t="shared" si="43"/>
        <v>8</v>
      </c>
      <c r="D946" t="s">
        <v>1173</v>
      </c>
      <c r="E946" t="str">
        <f t="shared" si="44"/>
        <v>Joe Elijah20140825</v>
      </c>
      <c r="F946">
        <f>IF(COUNTIF($E$2:E946, E946) = 1, MAX($F$1:F945) + 1, INDEX($F$1:F945, MATCH(E946, $E$1:E945, 0)))</f>
        <v>457</v>
      </c>
      <c r="G946" t="s">
        <v>10</v>
      </c>
      <c r="H946" t="s">
        <v>11</v>
      </c>
      <c r="I946" t="s">
        <v>20</v>
      </c>
      <c r="J946" t="s">
        <v>1175</v>
      </c>
      <c r="K946" s="17">
        <v>12.38</v>
      </c>
      <c r="L946" s="17">
        <v>3</v>
      </c>
      <c r="M946" s="17">
        <v>-19.809999999999999</v>
      </c>
      <c r="N946" s="17" t="str">
        <f>IF(SalesData[[#This Row],[Profit]]&gt;0,"Profit","Loss")</f>
        <v>Loss</v>
      </c>
    </row>
    <row r="947" spans="1:14" x14ac:dyDescent="0.25">
      <c r="A947" s="1">
        <v>41876</v>
      </c>
      <c r="B947" s="3">
        <f t="shared" si="42"/>
        <v>2014</v>
      </c>
      <c r="C947" s="3">
        <f t="shared" si="43"/>
        <v>8</v>
      </c>
      <c r="D947" t="s">
        <v>81</v>
      </c>
      <c r="E947" t="str">
        <f t="shared" si="44"/>
        <v>Brendan Sweed20140825</v>
      </c>
      <c r="F947">
        <f>IF(COUNTIF($E$2:E947, E947) = 1, MAX($F$1:F946) + 1, INDEX($F$1:F946, MATCH(E947, $E$1:E946, 0)))</f>
        <v>458</v>
      </c>
      <c r="G947" t="s">
        <v>78</v>
      </c>
      <c r="H947" t="s">
        <v>11</v>
      </c>
      <c r="I947" t="s">
        <v>20</v>
      </c>
      <c r="J947" t="s">
        <v>980</v>
      </c>
      <c r="K947" s="17">
        <v>6.53</v>
      </c>
      <c r="L947" s="17">
        <v>4</v>
      </c>
      <c r="M947" s="17">
        <v>-4.57</v>
      </c>
      <c r="N947" s="17" t="str">
        <f>IF(SalesData[[#This Row],[Profit]]&gt;0,"Profit","Loss")</f>
        <v>Loss</v>
      </c>
    </row>
    <row r="948" spans="1:14" x14ac:dyDescent="0.25">
      <c r="A948" s="1">
        <v>41876</v>
      </c>
      <c r="B948" s="3">
        <f t="shared" si="42"/>
        <v>2014</v>
      </c>
      <c r="C948" s="3">
        <f t="shared" si="43"/>
        <v>8</v>
      </c>
      <c r="D948" t="s">
        <v>81</v>
      </c>
      <c r="E948" t="str">
        <f t="shared" si="44"/>
        <v>Brendan Sweed20140825</v>
      </c>
      <c r="F948">
        <f>IF(COUNTIF($E$2:E948, E948) = 1, MAX($F$1:F947) + 1, INDEX($F$1:F947, MATCH(E948, $E$1:E947, 0)))</f>
        <v>458</v>
      </c>
      <c r="G948" t="s">
        <v>78</v>
      </c>
      <c r="H948" t="s">
        <v>11</v>
      </c>
      <c r="I948" t="s">
        <v>20</v>
      </c>
      <c r="J948" t="s">
        <v>1176</v>
      </c>
      <c r="K948" s="17">
        <v>2.86</v>
      </c>
      <c r="L948" s="17">
        <v>3</v>
      </c>
      <c r="M948" s="17">
        <v>-2.29</v>
      </c>
      <c r="N948" s="17" t="str">
        <f>IF(SalesData[[#This Row],[Profit]]&gt;0,"Profit","Loss")</f>
        <v>Loss</v>
      </c>
    </row>
    <row r="949" spans="1:14" x14ac:dyDescent="0.25">
      <c r="A949" s="1">
        <v>41876</v>
      </c>
      <c r="B949" s="3">
        <f t="shared" si="42"/>
        <v>2014</v>
      </c>
      <c r="C949" s="3">
        <f t="shared" si="43"/>
        <v>8</v>
      </c>
      <c r="D949" t="s">
        <v>81</v>
      </c>
      <c r="E949" t="str">
        <f t="shared" si="44"/>
        <v>Brendan Sweed20140825</v>
      </c>
      <c r="F949">
        <f>IF(COUNTIF($E$2:E949, E949) = 1, MAX($F$1:F948) + 1, INDEX($F$1:F948, MATCH(E949, $E$1:E948, 0)))</f>
        <v>458</v>
      </c>
      <c r="G949" t="s">
        <v>78</v>
      </c>
      <c r="H949" t="s">
        <v>11</v>
      </c>
      <c r="I949" t="s">
        <v>20</v>
      </c>
      <c r="J949" t="s">
        <v>966</v>
      </c>
      <c r="K949" s="17">
        <v>20.86</v>
      </c>
      <c r="L949" s="17">
        <v>8</v>
      </c>
      <c r="M949" s="17">
        <v>-16.68</v>
      </c>
      <c r="N949" s="17" t="str">
        <f>IF(SalesData[[#This Row],[Profit]]&gt;0,"Profit","Loss")</f>
        <v>Loss</v>
      </c>
    </row>
    <row r="950" spans="1:14" x14ac:dyDescent="0.25">
      <c r="A950" s="1">
        <v>41877</v>
      </c>
      <c r="B950" s="3">
        <f t="shared" si="42"/>
        <v>2014</v>
      </c>
      <c r="C950" s="3">
        <f t="shared" si="43"/>
        <v>8</v>
      </c>
      <c r="D950" t="s">
        <v>1177</v>
      </c>
      <c r="E950" t="str">
        <f t="shared" si="44"/>
        <v>Frank Merwin20140826</v>
      </c>
      <c r="F950">
        <f>IF(COUNTIF($E$2:E950, E950) = 1, MAX($F$1:F949) + 1, INDEX($F$1:F949, MATCH(E950, $E$1:E949, 0)))</f>
        <v>459</v>
      </c>
      <c r="G950" t="s">
        <v>27</v>
      </c>
      <c r="H950" t="s">
        <v>39</v>
      </c>
      <c r="I950" t="s">
        <v>52</v>
      </c>
      <c r="J950" t="s">
        <v>388</v>
      </c>
      <c r="K950" s="17">
        <v>176.8</v>
      </c>
      <c r="L950" s="17">
        <v>8</v>
      </c>
      <c r="M950" s="17">
        <v>22.98</v>
      </c>
      <c r="N950" s="17" t="str">
        <f>IF(SalesData[[#This Row],[Profit]]&gt;0,"Profit","Loss")</f>
        <v>Profit</v>
      </c>
    </row>
    <row r="951" spans="1:14" x14ac:dyDescent="0.25">
      <c r="A951" s="1">
        <v>41877</v>
      </c>
      <c r="B951" s="3">
        <f t="shared" si="42"/>
        <v>2014</v>
      </c>
      <c r="C951" s="3">
        <f t="shared" si="43"/>
        <v>8</v>
      </c>
      <c r="D951" t="s">
        <v>1178</v>
      </c>
      <c r="E951" t="str">
        <f t="shared" si="44"/>
        <v>Karl Braun20140826</v>
      </c>
      <c r="F951">
        <f>IF(COUNTIF($E$2:E951, E951) = 1, MAX($F$1:F950) + 1, INDEX($F$1:F950, MATCH(E951, $E$1:E950, 0)))</f>
        <v>460</v>
      </c>
      <c r="G951" t="s">
        <v>59</v>
      </c>
      <c r="H951" t="s">
        <v>34</v>
      </c>
      <c r="I951" t="s">
        <v>47</v>
      </c>
      <c r="J951" t="s">
        <v>872</v>
      </c>
      <c r="K951" s="17">
        <v>10.68</v>
      </c>
      <c r="L951" s="17">
        <v>4</v>
      </c>
      <c r="M951" s="17">
        <v>4.0599999999999996</v>
      </c>
      <c r="N951" s="17" t="str">
        <f>IF(SalesData[[#This Row],[Profit]]&gt;0,"Profit","Loss")</f>
        <v>Profit</v>
      </c>
    </row>
    <row r="952" spans="1:14" x14ac:dyDescent="0.25">
      <c r="A952" s="1">
        <v>41877</v>
      </c>
      <c r="B952" s="3">
        <f t="shared" si="42"/>
        <v>2014</v>
      </c>
      <c r="C952" s="3">
        <f t="shared" si="43"/>
        <v>8</v>
      </c>
      <c r="D952" t="s">
        <v>1178</v>
      </c>
      <c r="E952" t="str">
        <f t="shared" si="44"/>
        <v>Karl Braun20140826</v>
      </c>
      <c r="F952">
        <f>IF(COUNTIF($E$2:E952, E952) = 1, MAX($F$1:F951) + 1, INDEX($F$1:F951, MATCH(E952, $E$1:E951, 0)))</f>
        <v>460</v>
      </c>
      <c r="G952" t="s">
        <v>59</v>
      </c>
      <c r="H952" t="s">
        <v>11</v>
      </c>
      <c r="I952" t="s">
        <v>12</v>
      </c>
      <c r="J952" t="s">
        <v>1179</v>
      </c>
      <c r="K952" s="17">
        <v>17.34</v>
      </c>
      <c r="L952" s="17">
        <v>3</v>
      </c>
      <c r="M952" s="17">
        <v>8.5</v>
      </c>
      <c r="N952" s="17" t="str">
        <f>IF(SalesData[[#This Row],[Profit]]&gt;0,"Profit","Loss")</f>
        <v>Profit</v>
      </c>
    </row>
    <row r="953" spans="1:14" x14ac:dyDescent="0.25">
      <c r="A953" s="1">
        <v>41877</v>
      </c>
      <c r="B953" s="3">
        <f t="shared" si="42"/>
        <v>2014</v>
      </c>
      <c r="C953" s="3">
        <f t="shared" si="43"/>
        <v>8</v>
      </c>
      <c r="D953" t="s">
        <v>1178</v>
      </c>
      <c r="E953" t="str">
        <f t="shared" si="44"/>
        <v>Karl Braun20140826</v>
      </c>
      <c r="F953">
        <f>IF(COUNTIF($E$2:E953, E953) = 1, MAX($F$1:F952) + 1, INDEX($F$1:F952, MATCH(E953, $E$1:E952, 0)))</f>
        <v>460</v>
      </c>
      <c r="G953" t="s">
        <v>59</v>
      </c>
      <c r="H953" t="s">
        <v>11</v>
      </c>
      <c r="I953" t="s">
        <v>12</v>
      </c>
      <c r="J953" t="s">
        <v>1180</v>
      </c>
      <c r="K953" s="17">
        <v>3.38</v>
      </c>
      <c r="L953" s="17">
        <v>1</v>
      </c>
      <c r="M953" s="17">
        <v>1.55</v>
      </c>
      <c r="N953" s="17" t="str">
        <f>IF(SalesData[[#This Row],[Profit]]&gt;0,"Profit","Loss")</f>
        <v>Profit</v>
      </c>
    </row>
    <row r="954" spans="1:14" x14ac:dyDescent="0.25">
      <c r="A954" s="1">
        <v>41877</v>
      </c>
      <c r="B954" s="3">
        <f t="shared" si="42"/>
        <v>2014</v>
      </c>
      <c r="C954" s="3">
        <f t="shared" si="43"/>
        <v>8</v>
      </c>
      <c r="D954" t="s">
        <v>1181</v>
      </c>
      <c r="E954" t="str">
        <f t="shared" si="44"/>
        <v>Paul Prost20140826</v>
      </c>
      <c r="F954">
        <f>IF(COUNTIF($E$2:E954, E954) = 1, MAX($F$1:F953) + 1, INDEX($F$1:F953, MATCH(E954, $E$1:E953, 0)))</f>
        <v>461</v>
      </c>
      <c r="G954" t="s">
        <v>59</v>
      </c>
      <c r="H954" t="s">
        <v>11</v>
      </c>
      <c r="I954" t="s">
        <v>24</v>
      </c>
      <c r="J954" t="s">
        <v>1182</v>
      </c>
      <c r="K954" s="17">
        <v>8.64</v>
      </c>
      <c r="L954" s="17">
        <v>3</v>
      </c>
      <c r="M954" s="17">
        <v>2.5099999999999998</v>
      </c>
      <c r="N954" s="17" t="str">
        <f>IF(SalesData[[#This Row],[Profit]]&gt;0,"Profit","Loss")</f>
        <v>Profit</v>
      </c>
    </row>
    <row r="955" spans="1:14" x14ac:dyDescent="0.25">
      <c r="A955" s="1">
        <v>41877</v>
      </c>
      <c r="B955" s="3">
        <f t="shared" si="42"/>
        <v>2014</v>
      </c>
      <c r="C955" s="3">
        <f t="shared" si="43"/>
        <v>8</v>
      </c>
      <c r="D955" t="s">
        <v>1181</v>
      </c>
      <c r="E955" t="str">
        <f t="shared" si="44"/>
        <v>Paul Prost20140826</v>
      </c>
      <c r="F955">
        <f>IF(COUNTIF($E$2:E955, E955) = 1, MAX($F$1:F954) + 1, INDEX($F$1:F954, MATCH(E955, $E$1:E954, 0)))</f>
        <v>461</v>
      </c>
      <c r="G955" t="s">
        <v>59</v>
      </c>
      <c r="H955" t="s">
        <v>39</v>
      </c>
      <c r="I955" t="s">
        <v>52</v>
      </c>
      <c r="J955" t="s">
        <v>668</v>
      </c>
      <c r="K955" s="17">
        <v>149.97</v>
      </c>
      <c r="L955" s="17">
        <v>3</v>
      </c>
      <c r="M955" s="17">
        <v>52.49</v>
      </c>
      <c r="N955" s="17" t="str">
        <f>IF(SalesData[[#This Row],[Profit]]&gt;0,"Profit","Loss")</f>
        <v>Profit</v>
      </c>
    </row>
    <row r="956" spans="1:14" x14ac:dyDescent="0.25">
      <c r="A956" s="1">
        <v>41878</v>
      </c>
      <c r="B956" s="3">
        <f t="shared" si="42"/>
        <v>2014</v>
      </c>
      <c r="C956" s="3">
        <f t="shared" si="43"/>
        <v>8</v>
      </c>
      <c r="D956" t="s">
        <v>1183</v>
      </c>
      <c r="E956" t="str">
        <f t="shared" si="44"/>
        <v>Zuschuss Donatelli20140827</v>
      </c>
      <c r="F956">
        <f>IF(COUNTIF($E$2:E956, E956) = 1, MAX($F$1:F955) + 1, INDEX($F$1:F955, MATCH(E956, $E$1:E955, 0)))</f>
        <v>462</v>
      </c>
      <c r="G956" t="s">
        <v>27</v>
      </c>
      <c r="H956" t="s">
        <v>11</v>
      </c>
      <c r="I956" t="s">
        <v>24</v>
      </c>
      <c r="J956" t="s">
        <v>845</v>
      </c>
      <c r="K956" s="17">
        <v>8.56</v>
      </c>
      <c r="L956" s="17">
        <v>2</v>
      </c>
      <c r="M956" s="17">
        <v>2.48</v>
      </c>
      <c r="N956" s="17" t="str">
        <f>IF(SalesData[[#This Row],[Profit]]&gt;0,"Profit","Loss")</f>
        <v>Profit</v>
      </c>
    </row>
    <row r="957" spans="1:14" x14ac:dyDescent="0.25">
      <c r="A957" s="1">
        <v>41878</v>
      </c>
      <c r="B957" s="3">
        <f t="shared" si="42"/>
        <v>2014</v>
      </c>
      <c r="C957" s="3">
        <f t="shared" si="43"/>
        <v>8</v>
      </c>
      <c r="D957" t="s">
        <v>1183</v>
      </c>
      <c r="E957" t="str">
        <f t="shared" si="44"/>
        <v>Zuschuss Donatelli20140827</v>
      </c>
      <c r="F957">
        <f>IF(COUNTIF($E$2:E957, E957) = 1, MAX($F$1:F956) + 1, INDEX($F$1:F956, MATCH(E957, $E$1:E956, 0)))</f>
        <v>462</v>
      </c>
      <c r="G957" t="s">
        <v>27</v>
      </c>
      <c r="H957" t="s">
        <v>39</v>
      </c>
      <c r="I957" t="s">
        <v>40</v>
      </c>
      <c r="J957" t="s">
        <v>1184</v>
      </c>
      <c r="K957" s="17">
        <v>213.48</v>
      </c>
      <c r="L957" s="17">
        <v>3</v>
      </c>
      <c r="M957" s="17">
        <v>16.010000000000002</v>
      </c>
      <c r="N957" s="17" t="str">
        <f>IF(SalesData[[#This Row],[Profit]]&gt;0,"Profit","Loss")</f>
        <v>Profit</v>
      </c>
    </row>
    <row r="958" spans="1:14" x14ac:dyDescent="0.25">
      <c r="A958" s="1">
        <v>41878</v>
      </c>
      <c r="B958" s="3">
        <f t="shared" si="42"/>
        <v>2014</v>
      </c>
      <c r="C958" s="3">
        <f t="shared" si="43"/>
        <v>8</v>
      </c>
      <c r="D958" t="s">
        <v>1183</v>
      </c>
      <c r="E958" t="str">
        <f t="shared" si="44"/>
        <v>Zuschuss Donatelli20140827</v>
      </c>
      <c r="F958">
        <f>IF(COUNTIF($E$2:E958, E958) = 1, MAX($F$1:F957) + 1, INDEX($F$1:F957, MATCH(E958, $E$1:E957, 0)))</f>
        <v>462</v>
      </c>
      <c r="G958" t="s">
        <v>27</v>
      </c>
      <c r="H958" t="s">
        <v>11</v>
      </c>
      <c r="I958" t="s">
        <v>20</v>
      </c>
      <c r="J958" t="s">
        <v>1185</v>
      </c>
      <c r="K958" s="17">
        <v>22.72</v>
      </c>
      <c r="L958" s="17">
        <v>4</v>
      </c>
      <c r="M958" s="17">
        <v>7.38</v>
      </c>
      <c r="N958" s="17" t="str">
        <f>IF(SalesData[[#This Row],[Profit]]&gt;0,"Profit","Loss")</f>
        <v>Profit</v>
      </c>
    </row>
    <row r="959" spans="1:14" x14ac:dyDescent="0.25">
      <c r="A959" s="1">
        <v>41878</v>
      </c>
      <c r="B959" s="3">
        <f t="shared" si="42"/>
        <v>2014</v>
      </c>
      <c r="C959" s="3">
        <f t="shared" si="43"/>
        <v>8</v>
      </c>
      <c r="D959" t="s">
        <v>1186</v>
      </c>
      <c r="E959" t="str">
        <f t="shared" si="44"/>
        <v>Corey Catlett20140827</v>
      </c>
      <c r="F959">
        <f>IF(COUNTIF($E$2:E959, E959) = 1, MAX($F$1:F958) + 1, INDEX($F$1:F958, MATCH(E959, $E$1:E958, 0)))</f>
        <v>463</v>
      </c>
      <c r="G959" t="s">
        <v>55</v>
      </c>
      <c r="H959" t="s">
        <v>39</v>
      </c>
      <c r="I959" t="s">
        <v>40</v>
      </c>
      <c r="J959" t="s">
        <v>1187</v>
      </c>
      <c r="K959" s="17">
        <v>579.95000000000005</v>
      </c>
      <c r="L959" s="17">
        <v>5</v>
      </c>
      <c r="M959" s="17">
        <v>168.19</v>
      </c>
      <c r="N959" s="17" t="str">
        <f>IF(SalesData[[#This Row],[Profit]]&gt;0,"Profit","Loss")</f>
        <v>Profit</v>
      </c>
    </row>
    <row r="960" spans="1:14" x14ac:dyDescent="0.25">
      <c r="A960" s="1">
        <v>41878</v>
      </c>
      <c r="B960" s="3">
        <f t="shared" si="42"/>
        <v>2014</v>
      </c>
      <c r="C960" s="3">
        <f t="shared" si="43"/>
        <v>8</v>
      </c>
      <c r="D960" t="s">
        <v>1186</v>
      </c>
      <c r="E960" t="str">
        <f t="shared" si="44"/>
        <v>Corey Catlett20140827</v>
      </c>
      <c r="F960">
        <f>IF(COUNTIF($E$2:E960, E960) = 1, MAX($F$1:F959) + 1, INDEX($F$1:F959, MATCH(E960, $E$1:E959, 0)))</f>
        <v>463</v>
      </c>
      <c r="G960" t="s">
        <v>55</v>
      </c>
      <c r="H960" t="s">
        <v>34</v>
      </c>
      <c r="I960" t="s">
        <v>47</v>
      </c>
      <c r="J960" t="s">
        <v>1188</v>
      </c>
      <c r="K960" s="17">
        <v>29.12</v>
      </c>
      <c r="L960" s="17">
        <v>4</v>
      </c>
      <c r="M960" s="17">
        <v>12.52</v>
      </c>
      <c r="N960" s="17" t="str">
        <f>IF(SalesData[[#This Row],[Profit]]&gt;0,"Profit","Loss")</f>
        <v>Profit</v>
      </c>
    </row>
    <row r="961" spans="1:14" x14ac:dyDescent="0.25">
      <c r="A961" s="1">
        <v>41878</v>
      </c>
      <c r="B961" s="3">
        <f t="shared" si="42"/>
        <v>2014</v>
      </c>
      <c r="C961" s="3">
        <f t="shared" si="43"/>
        <v>8</v>
      </c>
      <c r="D961" t="s">
        <v>1186</v>
      </c>
      <c r="E961" t="str">
        <f t="shared" si="44"/>
        <v>Corey Catlett20140827</v>
      </c>
      <c r="F961">
        <f>IF(COUNTIF($E$2:E961, E961) = 1, MAX($F$1:F960) + 1, INDEX($F$1:F960, MATCH(E961, $E$1:E960, 0)))</f>
        <v>463</v>
      </c>
      <c r="G961" t="s">
        <v>55</v>
      </c>
      <c r="H961" t="s">
        <v>34</v>
      </c>
      <c r="I961" t="s">
        <v>145</v>
      </c>
      <c r="J961" t="s">
        <v>1189</v>
      </c>
      <c r="K961" s="17">
        <v>1202.94</v>
      </c>
      <c r="L961" s="17">
        <v>3</v>
      </c>
      <c r="M961" s="17">
        <v>300.74</v>
      </c>
      <c r="N961" s="17" t="str">
        <f>IF(SalesData[[#This Row],[Profit]]&gt;0,"Profit","Loss")</f>
        <v>Profit</v>
      </c>
    </row>
    <row r="962" spans="1:14" x14ac:dyDescent="0.25">
      <c r="A962" s="1">
        <v>41878</v>
      </c>
      <c r="B962" s="3">
        <f t="shared" ref="B962:B1025" si="45">YEAR(A962)</f>
        <v>2014</v>
      </c>
      <c r="C962" s="3">
        <f t="shared" ref="C962:C1025" si="46">MONTH(A962)</f>
        <v>8</v>
      </c>
      <c r="D962" t="s">
        <v>77</v>
      </c>
      <c r="E962" t="str">
        <f t="shared" ref="E962:E1025" si="47">D962 &amp; TEXT(A962, "yyyymmdd")</f>
        <v>Michael Moore20140827</v>
      </c>
      <c r="F962">
        <f>IF(COUNTIF($E$2:E962, E962) = 1, MAX($F$1:F961) + 1, INDEX($F$1:F961, MATCH(E962, $E$1:E961, 0)))</f>
        <v>464</v>
      </c>
      <c r="G962" t="s">
        <v>55</v>
      </c>
      <c r="H962" t="s">
        <v>11</v>
      </c>
      <c r="I962" t="s">
        <v>12</v>
      </c>
      <c r="J962" t="s">
        <v>441</v>
      </c>
      <c r="K962" s="17">
        <v>13.36</v>
      </c>
      <c r="L962" s="17">
        <v>2</v>
      </c>
      <c r="M962" s="17">
        <v>6.41</v>
      </c>
      <c r="N962" s="17" t="str">
        <f>IF(SalesData[[#This Row],[Profit]]&gt;0,"Profit","Loss")</f>
        <v>Profit</v>
      </c>
    </row>
    <row r="963" spans="1:14" x14ac:dyDescent="0.25">
      <c r="A963" s="1">
        <v>41880</v>
      </c>
      <c r="B963" s="3">
        <f t="shared" si="45"/>
        <v>2014</v>
      </c>
      <c r="C963" s="3">
        <f t="shared" si="46"/>
        <v>8</v>
      </c>
      <c r="D963" t="s">
        <v>1190</v>
      </c>
      <c r="E963" t="str">
        <f t="shared" si="47"/>
        <v>Hilary Holden20140829</v>
      </c>
      <c r="F963">
        <f>IF(COUNTIF($E$2:E963, E963) = 1, MAX($F$1:F962) + 1, INDEX($F$1:F962, MATCH(E963, $E$1:E962, 0)))</f>
        <v>465</v>
      </c>
      <c r="G963" t="s">
        <v>27</v>
      </c>
      <c r="H963" t="s">
        <v>11</v>
      </c>
      <c r="I963" t="s">
        <v>12</v>
      </c>
      <c r="J963" t="s">
        <v>1191</v>
      </c>
      <c r="K963" s="17">
        <v>109.92</v>
      </c>
      <c r="L963" s="17">
        <v>2</v>
      </c>
      <c r="M963" s="17">
        <v>53.86</v>
      </c>
      <c r="N963" s="17" t="str">
        <f>IF(SalesData[[#This Row],[Profit]]&gt;0,"Profit","Loss")</f>
        <v>Profit</v>
      </c>
    </row>
    <row r="964" spans="1:14" x14ac:dyDescent="0.25">
      <c r="A964" s="1">
        <v>41880</v>
      </c>
      <c r="B964" s="3">
        <f t="shared" si="45"/>
        <v>2014</v>
      </c>
      <c r="C964" s="3">
        <f t="shared" si="46"/>
        <v>8</v>
      </c>
      <c r="D964" t="s">
        <v>1190</v>
      </c>
      <c r="E964" t="str">
        <f t="shared" si="47"/>
        <v>Hilary Holden20140829</v>
      </c>
      <c r="F964">
        <f>IF(COUNTIF($E$2:E964, E964) = 1, MAX($F$1:F963) + 1, INDEX($F$1:F963, MATCH(E964, $E$1:E963, 0)))</f>
        <v>465</v>
      </c>
      <c r="G964" t="s">
        <v>27</v>
      </c>
      <c r="H964" t="s">
        <v>11</v>
      </c>
      <c r="I964" t="s">
        <v>12</v>
      </c>
      <c r="J964" t="s">
        <v>1192</v>
      </c>
      <c r="K964" s="17">
        <v>13.36</v>
      </c>
      <c r="L964" s="17">
        <v>2</v>
      </c>
      <c r="M964" s="17">
        <v>6.41</v>
      </c>
      <c r="N964" s="17" t="str">
        <f>IF(SalesData[[#This Row],[Profit]]&gt;0,"Profit","Loss")</f>
        <v>Profit</v>
      </c>
    </row>
    <row r="965" spans="1:14" x14ac:dyDescent="0.25">
      <c r="A965" s="1">
        <v>41880</v>
      </c>
      <c r="B965" s="3">
        <f t="shared" si="45"/>
        <v>2014</v>
      </c>
      <c r="C965" s="3">
        <f t="shared" si="46"/>
        <v>8</v>
      </c>
      <c r="D965" t="s">
        <v>1193</v>
      </c>
      <c r="E965" t="str">
        <f t="shared" si="47"/>
        <v>Ryan Akin20140829</v>
      </c>
      <c r="F965">
        <f>IF(COUNTIF($E$2:E965, E965) = 1, MAX($F$1:F964) + 1, INDEX($F$1:F964, MATCH(E965, $E$1:E964, 0)))</f>
        <v>466</v>
      </c>
      <c r="G965" t="s">
        <v>123</v>
      </c>
      <c r="H965" t="s">
        <v>11</v>
      </c>
      <c r="I965" t="s">
        <v>63</v>
      </c>
      <c r="J965" t="s">
        <v>1194</v>
      </c>
      <c r="K965" s="17">
        <v>29.81</v>
      </c>
      <c r="L965" s="17">
        <v>2</v>
      </c>
      <c r="M965" s="17">
        <v>10.81</v>
      </c>
      <c r="N965" s="17" t="str">
        <f>IF(SalesData[[#This Row],[Profit]]&gt;0,"Profit","Loss")</f>
        <v>Profit</v>
      </c>
    </row>
    <row r="966" spans="1:14" x14ac:dyDescent="0.25">
      <c r="A966" s="1">
        <v>41880</v>
      </c>
      <c r="B966" s="3">
        <f t="shared" si="45"/>
        <v>2014</v>
      </c>
      <c r="C966" s="3">
        <f t="shared" si="46"/>
        <v>8</v>
      </c>
      <c r="D966" t="s">
        <v>1193</v>
      </c>
      <c r="E966" t="str">
        <f t="shared" si="47"/>
        <v>Ryan Akin20140829</v>
      </c>
      <c r="F966">
        <f>IF(COUNTIF($E$2:E966, E966) = 1, MAX($F$1:F965) + 1, INDEX($F$1:F965, MATCH(E966, $E$1:E965, 0)))</f>
        <v>466</v>
      </c>
      <c r="G966" t="s">
        <v>123</v>
      </c>
      <c r="H966" t="s">
        <v>11</v>
      </c>
      <c r="I966" t="s">
        <v>20</v>
      </c>
      <c r="J966" t="s">
        <v>420</v>
      </c>
      <c r="K966" s="17">
        <v>505.18</v>
      </c>
      <c r="L966" s="17">
        <v>4</v>
      </c>
      <c r="M966" s="17">
        <v>-336.78</v>
      </c>
      <c r="N966" s="17" t="str">
        <f>IF(SalesData[[#This Row],[Profit]]&gt;0,"Profit","Loss")</f>
        <v>Loss</v>
      </c>
    </row>
    <row r="967" spans="1:14" x14ac:dyDescent="0.25">
      <c r="A967" s="1">
        <v>41880</v>
      </c>
      <c r="B967" s="3">
        <f t="shared" si="45"/>
        <v>2014</v>
      </c>
      <c r="C967" s="3">
        <f t="shared" si="46"/>
        <v>8</v>
      </c>
      <c r="D967" t="s">
        <v>1193</v>
      </c>
      <c r="E967" t="str">
        <f t="shared" si="47"/>
        <v>Ryan Akin20140829</v>
      </c>
      <c r="F967">
        <f>IF(COUNTIF($E$2:E967, E967) = 1, MAX($F$1:F966) + 1, INDEX($F$1:F966, MATCH(E967, $E$1:E966, 0)))</f>
        <v>466</v>
      </c>
      <c r="G967" t="s">
        <v>123</v>
      </c>
      <c r="H967" t="s">
        <v>34</v>
      </c>
      <c r="I967" t="s">
        <v>145</v>
      </c>
      <c r="J967" t="s">
        <v>1195</v>
      </c>
      <c r="K967" s="17">
        <v>174.06</v>
      </c>
      <c r="L967" s="17">
        <v>3</v>
      </c>
      <c r="M967" s="17">
        <v>-110.76</v>
      </c>
      <c r="N967" s="17" t="str">
        <f>IF(SalesData[[#This Row],[Profit]]&gt;0,"Profit","Loss")</f>
        <v>Loss</v>
      </c>
    </row>
    <row r="968" spans="1:14" x14ac:dyDescent="0.25">
      <c r="A968" s="1">
        <v>41881</v>
      </c>
      <c r="B968" s="3">
        <f t="shared" si="45"/>
        <v>2014</v>
      </c>
      <c r="C968" s="3">
        <f t="shared" si="46"/>
        <v>8</v>
      </c>
      <c r="D968" t="s">
        <v>1196</v>
      </c>
      <c r="E968" t="str">
        <f t="shared" si="47"/>
        <v>Annie Thurman20140830</v>
      </c>
      <c r="F968">
        <f>IF(COUNTIF($E$2:E968, E968) = 1, MAX($F$1:F967) + 1, INDEX($F$1:F967, MATCH(E968, $E$1:E967, 0)))</f>
        <v>467</v>
      </c>
      <c r="G968" t="s">
        <v>613</v>
      </c>
      <c r="H968" t="s">
        <v>11</v>
      </c>
      <c r="I968" t="s">
        <v>20</v>
      </c>
      <c r="J968" t="s">
        <v>1197</v>
      </c>
      <c r="K968" s="17">
        <v>25.3</v>
      </c>
      <c r="L968" s="17">
        <v>5</v>
      </c>
      <c r="M968" s="17">
        <v>11.89</v>
      </c>
      <c r="N968" s="17" t="str">
        <f>IF(SalesData[[#This Row],[Profit]]&gt;0,"Profit","Loss")</f>
        <v>Profit</v>
      </c>
    </row>
    <row r="969" spans="1:14" x14ac:dyDescent="0.25">
      <c r="A969" s="1">
        <v>41881</v>
      </c>
      <c r="B969" s="3">
        <f t="shared" si="45"/>
        <v>2014</v>
      </c>
      <c r="C969" s="3">
        <f t="shared" si="46"/>
        <v>8</v>
      </c>
      <c r="D969" t="s">
        <v>1196</v>
      </c>
      <c r="E969" t="str">
        <f t="shared" si="47"/>
        <v>Annie Thurman20140830</v>
      </c>
      <c r="F969">
        <f>IF(COUNTIF($E$2:E969, E969) = 1, MAX($F$1:F968) + 1, INDEX($F$1:F968, MATCH(E969, $E$1:E968, 0)))</f>
        <v>467</v>
      </c>
      <c r="G969" t="s">
        <v>613</v>
      </c>
      <c r="H969" t="s">
        <v>11</v>
      </c>
      <c r="I969" t="s">
        <v>18</v>
      </c>
      <c r="J969" t="s">
        <v>909</v>
      </c>
      <c r="K969" s="17">
        <v>95.94</v>
      </c>
      <c r="L969" s="17">
        <v>3</v>
      </c>
      <c r="M969" s="17">
        <v>9.59</v>
      </c>
      <c r="N969" s="17" t="str">
        <f>IF(SalesData[[#This Row],[Profit]]&gt;0,"Profit","Loss")</f>
        <v>Profit</v>
      </c>
    </row>
    <row r="970" spans="1:14" x14ac:dyDescent="0.25">
      <c r="A970" s="1">
        <v>41882</v>
      </c>
      <c r="B970" s="3">
        <f t="shared" si="45"/>
        <v>2014</v>
      </c>
      <c r="C970" s="3">
        <f t="shared" si="46"/>
        <v>8</v>
      </c>
      <c r="D970" t="s">
        <v>1198</v>
      </c>
      <c r="E970" t="str">
        <f t="shared" si="47"/>
        <v>Shirley Jackson20140831</v>
      </c>
      <c r="F970">
        <f>IF(COUNTIF($E$2:E970, E970) = 1, MAX($F$1:F969) + 1, INDEX($F$1:F969, MATCH(E970, $E$1:E969, 0)))</f>
        <v>468</v>
      </c>
      <c r="G970" t="s">
        <v>399</v>
      </c>
      <c r="H970" t="s">
        <v>39</v>
      </c>
      <c r="I970" t="s">
        <v>52</v>
      </c>
      <c r="J970" t="s">
        <v>1199</v>
      </c>
      <c r="K970" s="17">
        <v>92.52</v>
      </c>
      <c r="L970" s="17">
        <v>9</v>
      </c>
      <c r="M970" s="17">
        <v>18.5</v>
      </c>
      <c r="N970" s="17" t="str">
        <f>IF(SalesData[[#This Row],[Profit]]&gt;0,"Profit","Loss")</f>
        <v>Profit</v>
      </c>
    </row>
    <row r="971" spans="1:14" x14ac:dyDescent="0.25">
      <c r="A971" s="1">
        <v>41883</v>
      </c>
      <c r="B971" s="3">
        <f t="shared" si="45"/>
        <v>2014</v>
      </c>
      <c r="C971" s="3">
        <f t="shared" si="46"/>
        <v>9</v>
      </c>
      <c r="D971" t="s">
        <v>1200</v>
      </c>
      <c r="E971" t="str">
        <f t="shared" si="47"/>
        <v>Larry Tron20140901</v>
      </c>
      <c r="F971">
        <f>IF(COUNTIF($E$2:E971, E971) = 1, MAX($F$1:F970) + 1, INDEX($F$1:F970, MATCH(E971, $E$1:E970, 0)))</f>
        <v>469</v>
      </c>
      <c r="G971" t="s">
        <v>27</v>
      </c>
      <c r="H971" t="s">
        <v>11</v>
      </c>
      <c r="I971" t="s">
        <v>24</v>
      </c>
      <c r="J971" t="s">
        <v>1201</v>
      </c>
      <c r="K971" s="17">
        <v>53.94</v>
      </c>
      <c r="L971" s="17">
        <v>3</v>
      </c>
      <c r="M971" s="17">
        <v>15.64</v>
      </c>
      <c r="N971" s="17" t="str">
        <f>IF(SalesData[[#This Row],[Profit]]&gt;0,"Profit","Loss")</f>
        <v>Profit</v>
      </c>
    </row>
    <row r="972" spans="1:14" x14ac:dyDescent="0.25">
      <c r="A972" s="1">
        <v>41883</v>
      </c>
      <c r="B972" s="3">
        <f t="shared" si="45"/>
        <v>2014</v>
      </c>
      <c r="C972" s="3">
        <f t="shared" si="46"/>
        <v>9</v>
      </c>
      <c r="D972" t="s">
        <v>965</v>
      </c>
      <c r="E972" t="str">
        <f t="shared" si="47"/>
        <v>Jack Lebron20140901</v>
      </c>
      <c r="F972">
        <f>IF(COUNTIF($E$2:E972, E972) = 1, MAX($F$1:F971) + 1, INDEX($F$1:F971, MATCH(E972, $E$1:E971, 0)))</f>
        <v>470</v>
      </c>
      <c r="G972" t="s">
        <v>10</v>
      </c>
      <c r="H972" t="s">
        <v>11</v>
      </c>
      <c r="I972" t="s">
        <v>20</v>
      </c>
      <c r="J972" t="s">
        <v>1202</v>
      </c>
      <c r="K972" s="17">
        <v>3.65</v>
      </c>
      <c r="L972" s="17">
        <v>3</v>
      </c>
      <c r="M972" s="17">
        <v>-6.02</v>
      </c>
      <c r="N972" s="17" t="str">
        <f>IF(SalesData[[#This Row],[Profit]]&gt;0,"Profit","Loss")</f>
        <v>Loss</v>
      </c>
    </row>
    <row r="973" spans="1:14" x14ac:dyDescent="0.25">
      <c r="A973" s="1">
        <v>41883</v>
      </c>
      <c r="B973" s="3">
        <f t="shared" si="45"/>
        <v>2014</v>
      </c>
      <c r="C973" s="3">
        <f t="shared" si="46"/>
        <v>9</v>
      </c>
      <c r="D973" t="s">
        <v>965</v>
      </c>
      <c r="E973" t="str">
        <f t="shared" si="47"/>
        <v>Jack Lebron20140901</v>
      </c>
      <c r="F973">
        <f>IF(COUNTIF($E$2:E973, E973) = 1, MAX($F$1:F972) + 1, INDEX($F$1:F972, MATCH(E973, $E$1:E972, 0)))</f>
        <v>470</v>
      </c>
      <c r="G973" t="s">
        <v>10</v>
      </c>
      <c r="H973" t="s">
        <v>11</v>
      </c>
      <c r="I973" t="s">
        <v>12</v>
      </c>
      <c r="J973" t="s">
        <v>1203</v>
      </c>
      <c r="K973" s="17">
        <v>31.1</v>
      </c>
      <c r="L973" s="17">
        <v>6</v>
      </c>
      <c r="M973" s="17">
        <v>10.89</v>
      </c>
      <c r="N973" s="17" t="str">
        <f>IF(SalesData[[#This Row],[Profit]]&gt;0,"Profit","Loss")</f>
        <v>Profit</v>
      </c>
    </row>
    <row r="974" spans="1:14" x14ac:dyDescent="0.25">
      <c r="A974" s="1">
        <v>41883</v>
      </c>
      <c r="B974" s="3">
        <f t="shared" si="45"/>
        <v>2014</v>
      </c>
      <c r="C974" s="3">
        <f t="shared" si="46"/>
        <v>9</v>
      </c>
      <c r="D974" t="s">
        <v>1138</v>
      </c>
      <c r="E974" t="str">
        <f t="shared" si="47"/>
        <v>Lena Hernandez20140901</v>
      </c>
      <c r="F974">
        <f>IF(COUNTIF($E$2:E974, E974) = 1, MAX($F$1:F973) + 1, INDEX($F$1:F973, MATCH(E974, $E$1:E973, 0)))</f>
        <v>471</v>
      </c>
      <c r="G974" t="s">
        <v>149</v>
      </c>
      <c r="H974" t="s">
        <v>11</v>
      </c>
      <c r="I974" t="s">
        <v>20</v>
      </c>
      <c r="J974" t="s">
        <v>1204</v>
      </c>
      <c r="K974" s="17">
        <v>23.74</v>
      </c>
      <c r="L974" s="17">
        <v>2</v>
      </c>
      <c r="M974" s="17">
        <v>8.31</v>
      </c>
      <c r="N974" s="17" t="str">
        <f>IF(SalesData[[#This Row],[Profit]]&gt;0,"Profit","Loss")</f>
        <v>Profit</v>
      </c>
    </row>
    <row r="975" spans="1:14" x14ac:dyDescent="0.25">
      <c r="A975" s="1">
        <v>41883</v>
      </c>
      <c r="B975" s="3">
        <f t="shared" si="45"/>
        <v>2014</v>
      </c>
      <c r="C975" s="3">
        <f t="shared" si="46"/>
        <v>9</v>
      </c>
      <c r="D975" t="s">
        <v>1138</v>
      </c>
      <c r="E975" t="str">
        <f t="shared" si="47"/>
        <v>Lena Hernandez20140901</v>
      </c>
      <c r="F975">
        <f>IF(COUNTIF($E$2:E975, E975) = 1, MAX($F$1:F974) + 1, INDEX($F$1:F974, MATCH(E975, $E$1:E974, 0)))</f>
        <v>471</v>
      </c>
      <c r="G975" t="s">
        <v>149</v>
      </c>
      <c r="H975" t="s">
        <v>39</v>
      </c>
      <c r="I975" t="s">
        <v>52</v>
      </c>
      <c r="J975" t="s">
        <v>1032</v>
      </c>
      <c r="K975" s="17">
        <v>357</v>
      </c>
      <c r="L975" s="17">
        <v>3</v>
      </c>
      <c r="M975" s="17">
        <v>57.12</v>
      </c>
      <c r="N975" s="17" t="str">
        <f>IF(SalesData[[#This Row],[Profit]]&gt;0,"Profit","Loss")</f>
        <v>Profit</v>
      </c>
    </row>
    <row r="976" spans="1:14" x14ac:dyDescent="0.25">
      <c r="A976" s="1">
        <v>41884</v>
      </c>
      <c r="B976" s="3">
        <f t="shared" si="45"/>
        <v>2014</v>
      </c>
      <c r="C976" s="3">
        <f t="shared" si="46"/>
        <v>9</v>
      </c>
      <c r="D976" t="s">
        <v>599</v>
      </c>
      <c r="E976" t="str">
        <f t="shared" si="47"/>
        <v>Justin MacKendrick20140902</v>
      </c>
      <c r="F976">
        <f>IF(COUNTIF($E$2:E976, E976) = 1, MAX($F$1:F975) + 1, INDEX($F$1:F975, MATCH(E976, $E$1:E975, 0)))</f>
        <v>472</v>
      </c>
      <c r="G976" t="s">
        <v>149</v>
      </c>
      <c r="H976" t="s">
        <v>11</v>
      </c>
      <c r="I976" t="s">
        <v>92</v>
      </c>
      <c r="J976" t="s">
        <v>206</v>
      </c>
      <c r="K976" s="17">
        <v>19.899999999999999</v>
      </c>
      <c r="L976" s="17">
        <v>1</v>
      </c>
      <c r="M976" s="17">
        <v>8.9600000000000009</v>
      </c>
      <c r="N976" s="17" t="str">
        <f>IF(SalesData[[#This Row],[Profit]]&gt;0,"Profit","Loss")</f>
        <v>Profit</v>
      </c>
    </row>
    <row r="977" spans="1:14" x14ac:dyDescent="0.25">
      <c r="A977" s="1">
        <v>41884</v>
      </c>
      <c r="B977" s="3">
        <f t="shared" si="45"/>
        <v>2014</v>
      </c>
      <c r="C977" s="3">
        <f t="shared" si="46"/>
        <v>9</v>
      </c>
      <c r="D977" t="s">
        <v>599</v>
      </c>
      <c r="E977" t="str">
        <f t="shared" si="47"/>
        <v>Justin MacKendrick20140902</v>
      </c>
      <c r="F977">
        <f>IF(COUNTIF($E$2:E977, E977) = 1, MAX($F$1:F976) + 1, INDEX($F$1:F976, MATCH(E977, $E$1:E976, 0)))</f>
        <v>472</v>
      </c>
      <c r="G977" t="s">
        <v>149</v>
      </c>
      <c r="H977" t="s">
        <v>34</v>
      </c>
      <c r="I977" t="s">
        <v>47</v>
      </c>
      <c r="J977" t="s">
        <v>1205</v>
      </c>
      <c r="K977" s="17">
        <v>70.709999999999994</v>
      </c>
      <c r="L977" s="17">
        <v>1</v>
      </c>
      <c r="M977" s="17">
        <v>4.95</v>
      </c>
      <c r="N977" s="17" t="str">
        <f>IF(SalesData[[#This Row],[Profit]]&gt;0,"Profit","Loss")</f>
        <v>Profit</v>
      </c>
    </row>
    <row r="978" spans="1:14" x14ac:dyDescent="0.25">
      <c r="A978" s="1">
        <v>41884</v>
      </c>
      <c r="B978" s="3">
        <f t="shared" si="45"/>
        <v>2014</v>
      </c>
      <c r="C978" s="3">
        <f t="shared" si="46"/>
        <v>9</v>
      </c>
      <c r="D978" t="s">
        <v>256</v>
      </c>
      <c r="E978" t="str">
        <f t="shared" si="47"/>
        <v>Clay Ludtke20140902</v>
      </c>
      <c r="F978">
        <f>IF(COUNTIF($E$2:E978, E978) = 1, MAX($F$1:F977) + 1, INDEX($F$1:F977, MATCH(E978, $E$1:E977, 0)))</f>
        <v>473</v>
      </c>
      <c r="G978" t="s">
        <v>149</v>
      </c>
      <c r="H978" t="s">
        <v>11</v>
      </c>
      <c r="I978" t="s">
        <v>24</v>
      </c>
      <c r="J978" t="s">
        <v>1206</v>
      </c>
      <c r="K978" s="17">
        <v>21.24</v>
      </c>
      <c r="L978" s="17">
        <v>3</v>
      </c>
      <c r="M978" s="17">
        <v>8.07</v>
      </c>
      <c r="N978" s="17" t="str">
        <f>IF(SalesData[[#This Row],[Profit]]&gt;0,"Profit","Loss")</f>
        <v>Profit</v>
      </c>
    </row>
    <row r="979" spans="1:14" x14ac:dyDescent="0.25">
      <c r="A979" s="1">
        <v>41884</v>
      </c>
      <c r="B979" s="3">
        <f t="shared" si="45"/>
        <v>2014</v>
      </c>
      <c r="C979" s="3">
        <f t="shared" si="46"/>
        <v>9</v>
      </c>
      <c r="D979" t="s">
        <v>1207</v>
      </c>
      <c r="E979" t="str">
        <f t="shared" si="47"/>
        <v>Katherine Ducich20140902</v>
      </c>
      <c r="F979">
        <f>IF(COUNTIF($E$2:E979, E979) = 1, MAX($F$1:F978) + 1, INDEX($F$1:F978, MATCH(E979, $E$1:E978, 0)))</f>
        <v>474</v>
      </c>
      <c r="G979" t="s">
        <v>149</v>
      </c>
      <c r="H979" t="s">
        <v>11</v>
      </c>
      <c r="I979" t="s">
        <v>24</v>
      </c>
      <c r="J979" t="s">
        <v>1006</v>
      </c>
      <c r="K979" s="17">
        <v>57.75</v>
      </c>
      <c r="L979" s="17">
        <v>5</v>
      </c>
      <c r="M979" s="17">
        <v>16.170000000000002</v>
      </c>
      <c r="N979" s="17" t="str">
        <f>IF(SalesData[[#This Row],[Profit]]&gt;0,"Profit","Loss")</f>
        <v>Profit</v>
      </c>
    </row>
    <row r="980" spans="1:14" x14ac:dyDescent="0.25">
      <c r="A980" s="1">
        <v>41884</v>
      </c>
      <c r="B980" s="3">
        <f t="shared" si="45"/>
        <v>2014</v>
      </c>
      <c r="C980" s="3">
        <f t="shared" si="46"/>
        <v>9</v>
      </c>
      <c r="D980" t="s">
        <v>1207</v>
      </c>
      <c r="E980" t="str">
        <f t="shared" si="47"/>
        <v>Katherine Ducich20140902</v>
      </c>
      <c r="F980">
        <f>IF(COUNTIF($E$2:E980, E980) = 1, MAX($F$1:F979) + 1, INDEX($F$1:F979, MATCH(E980, $E$1:E979, 0)))</f>
        <v>474</v>
      </c>
      <c r="G980" t="s">
        <v>149</v>
      </c>
      <c r="H980" t="s">
        <v>11</v>
      </c>
      <c r="I980" t="s">
        <v>12</v>
      </c>
      <c r="J980" t="s">
        <v>625</v>
      </c>
      <c r="K980" s="17">
        <v>14.94</v>
      </c>
      <c r="L980" s="17">
        <v>3</v>
      </c>
      <c r="M980" s="17">
        <v>7.02</v>
      </c>
      <c r="N980" s="17" t="str">
        <f>IF(SalesData[[#This Row],[Profit]]&gt;0,"Profit","Loss")</f>
        <v>Profit</v>
      </c>
    </row>
    <row r="981" spans="1:14" x14ac:dyDescent="0.25">
      <c r="A981" s="1">
        <v>41884</v>
      </c>
      <c r="B981" s="3">
        <f t="shared" si="45"/>
        <v>2014</v>
      </c>
      <c r="C981" s="3">
        <f t="shared" si="46"/>
        <v>9</v>
      </c>
      <c r="D981" t="s">
        <v>394</v>
      </c>
      <c r="E981" t="str">
        <f t="shared" si="47"/>
        <v>Christina VanderZanden20140902</v>
      </c>
      <c r="F981">
        <f>IF(COUNTIF($E$2:E981, E981) = 1, MAX($F$1:F980) + 1, INDEX($F$1:F980, MATCH(E981, $E$1:E980, 0)))</f>
        <v>475</v>
      </c>
      <c r="G981" t="s">
        <v>15</v>
      </c>
      <c r="H981" t="s">
        <v>39</v>
      </c>
      <c r="I981" t="s">
        <v>52</v>
      </c>
      <c r="J981" t="s">
        <v>731</v>
      </c>
      <c r="K981" s="17">
        <v>239.98</v>
      </c>
      <c r="L981" s="17">
        <v>3</v>
      </c>
      <c r="M981" s="17">
        <v>53.99</v>
      </c>
      <c r="N981" s="17" t="str">
        <f>IF(SalesData[[#This Row],[Profit]]&gt;0,"Profit","Loss")</f>
        <v>Profit</v>
      </c>
    </row>
    <row r="982" spans="1:14" x14ac:dyDescent="0.25">
      <c r="A982" s="1">
        <v>41884</v>
      </c>
      <c r="B982" s="3">
        <f t="shared" si="45"/>
        <v>2014</v>
      </c>
      <c r="C982" s="3">
        <f t="shared" si="46"/>
        <v>9</v>
      </c>
      <c r="D982" t="s">
        <v>1095</v>
      </c>
      <c r="E982" t="str">
        <f t="shared" si="47"/>
        <v>Andy Gerbode20140902</v>
      </c>
      <c r="F982">
        <f>IF(COUNTIF($E$2:E982, E982) = 1, MAX($F$1:F981) + 1, INDEX($F$1:F981, MATCH(E982, $E$1:E981, 0)))</f>
        <v>476</v>
      </c>
      <c r="G982" t="s">
        <v>10</v>
      </c>
      <c r="H982" t="s">
        <v>39</v>
      </c>
      <c r="I982" t="s">
        <v>302</v>
      </c>
      <c r="J982" t="s">
        <v>1208</v>
      </c>
      <c r="K982" s="17">
        <v>559.71</v>
      </c>
      <c r="L982" s="17">
        <v>3</v>
      </c>
      <c r="M982" s="17">
        <v>-121.27</v>
      </c>
      <c r="N982" s="17" t="str">
        <f>IF(SalesData[[#This Row],[Profit]]&gt;0,"Profit","Loss")</f>
        <v>Loss</v>
      </c>
    </row>
    <row r="983" spans="1:14" x14ac:dyDescent="0.25">
      <c r="A983" s="1">
        <v>41884</v>
      </c>
      <c r="B983" s="3">
        <f t="shared" si="45"/>
        <v>2014</v>
      </c>
      <c r="C983" s="3">
        <f t="shared" si="46"/>
        <v>9</v>
      </c>
      <c r="D983" t="s">
        <v>193</v>
      </c>
      <c r="E983" t="str">
        <f t="shared" si="47"/>
        <v>Sanjit Chand20140902</v>
      </c>
      <c r="F983">
        <f>IF(COUNTIF($E$2:E983, E983) = 1, MAX($F$1:F982) + 1, INDEX($F$1:F982, MATCH(E983, $E$1:E982, 0)))</f>
        <v>477</v>
      </c>
      <c r="G983" t="s">
        <v>101</v>
      </c>
      <c r="H983" t="s">
        <v>11</v>
      </c>
      <c r="I983" t="s">
        <v>20</v>
      </c>
      <c r="J983" t="s">
        <v>1142</v>
      </c>
      <c r="K983" s="17">
        <v>1793.98</v>
      </c>
      <c r="L983" s="17">
        <v>2</v>
      </c>
      <c r="M983" s="17">
        <v>843.17</v>
      </c>
      <c r="N983" s="17" t="str">
        <f>IF(SalesData[[#This Row],[Profit]]&gt;0,"Profit","Loss")</f>
        <v>Profit</v>
      </c>
    </row>
    <row r="984" spans="1:14" x14ac:dyDescent="0.25">
      <c r="A984" s="1">
        <v>41884</v>
      </c>
      <c r="B984" s="3">
        <f t="shared" si="45"/>
        <v>2014</v>
      </c>
      <c r="C984" s="3">
        <f t="shared" si="46"/>
        <v>9</v>
      </c>
      <c r="D984" t="s">
        <v>778</v>
      </c>
      <c r="E984" t="str">
        <f t="shared" si="47"/>
        <v>Bryan Mills20140902</v>
      </c>
      <c r="F984">
        <f>IF(COUNTIF($E$2:E984, E984) = 1, MAX($F$1:F983) + 1, INDEX($F$1:F983, MATCH(E984, $E$1:E983, 0)))</f>
        <v>478</v>
      </c>
      <c r="G984" t="s">
        <v>15</v>
      </c>
      <c r="H984" t="s">
        <v>39</v>
      </c>
      <c r="I984" t="s">
        <v>52</v>
      </c>
      <c r="J984" t="s">
        <v>1134</v>
      </c>
      <c r="K984" s="17">
        <v>475.94</v>
      </c>
      <c r="L984" s="17">
        <v>7</v>
      </c>
      <c r="M984" s="17">
        <v>95.19</v>
      </c>
      <c r="N984" s="17" t="str">
        <f>IF(SalesData[[#This Row],[Profit]]&gt;0,"Profit","Loss")</f>
        <v>Profit</v>
      </c>
    </row>
    <row r="985" spans="1:14" x14ac:dyDescent="0.25">
      <c r="A985" s="1">
        <v>41885</v>
      </c>
      <c r="B985" s="3">
        <f t="shared" si="45"/>
        <v>2014</v>
      </c>
      <c r="C985" s="3">
        <f t="shared" si="46"/>
        <v>9</v>
      </c>
      <c r="D985" t="s">
        <v>547</v>
      </c>
      <c r="E985" t="str">
        <f t="shared" si="47"/>
        <v>Allen Goldenen20140903</v>
      </c>
      <c r="F985">
        <f>IF(COUNTIF($E$2:E985, E985) = 1, MAX($F$1:F984) + 1, INDEX($F$1:F984, MATCH(E985, $E$1:E984, 0)))</f>
        <v>479</v>
      </c>
      <c r="G985" t="s">
        <v>149</v>
      </c>
      <c r="H985" t="s">
        <v>11</v>
      </c>
      <c r="I985" t="s">
        <v>16</v>
      </c>
      <c r="J985" t="s">
        <v>932</v>
      </c>
      <c r="K985" s="17">
        <v>14.4</v>
      </c>
      <c r="L985" s="17">
        <v>5</v>
      </c>
      <c r="M985" s="17">
        <v>7.06</v>
      </c>
      <c r="N985" s="17" t="str">
        <f>IF(SalesData[[#This Row],[Profit]]&gt;0,"Profit","Loss")</f>
        <v>Profit</v>
      </c>
    </row>
    <row r="986" spans="1:14" x14ac:dyDescent="0.25">
      <c r="A986" s="1">
        <v>41885</v>
      </c>
      <c r="B986" s="3">
        <f t="shared" si="45"/>
        <v>2014</v>
      </c>
      <c r="C986" s="3">
        <f t="shared" si="46"/>
        <v>9</v>
      </c>
      <c r="D986" t="s">
        <v>1209</v>
      </c>
      <c r="E986" t="str">
        <f t="shared" si="47"/>
        <v>Mathew Reese20140903</v>
      </c>
      <c r="F986">
        <f>IF(COUNTIF($E$2:E986, E986) = 1, MAX($F$1:F985) + 1, INDEX($F$1:F985, MATCH(E986, $E$1:E985, 0)))</f>
        <v>480</v>
      </c>
      <c r="G986" t="s">
        <v>10</v>
      </c>
      <c r="H986" t="s">
        <v>11</v>
      </c>
      <c r="I986" t="s">
        <v>20</v>
      </c>
      <c r="J986" t="s">
        <v>1210</v>
      </c>
      <c r="K986" s="17">
        <v>7.68</v>
      </c>
      <c r="L986" s="17">
        <v>5</v>
      </c>
      <c r="M986" s="17">
        <v>-11.52</v>
      </c>
      <c r="N986" s="17" t="str">
        <f>IF(SalesData[[#This Row],[Profit]]&gt;0,"Profit","Loss")</f>
        <v>Loss</v>
      </c>
    </row>
    <row r="987" spans="1:14" x14ac:dyDescent="0.25">
      <c r="A987" s="1">
        <v>41887</v>
      </c>
      <c r="B987" s="3">
        <f t="shared" si="45"/>
        <v>2014</v>
      </c>
      <c r="C987" s="3">
        <f t="shared" si="46"/>
        <v>9</v>
      </c>
      <c r="D987" t="s">
        <v>1211</v>
      </c>
      <c r="E987" t="str">
        <f t="shared" si="47"/>
        <v>Nora Preis20140905</v>
      </c>
      <c r="F987">
        <f>IF(COUNTIF($E$2:E987, E987) = 1, MAX($F$1:F986) + 1, INDEX($F$1:F986, MATCH(E987, $E$1:E986, 0)))</f>
        <v>481</v>
      </c>
      <c r="G987" t="s">
        <v>78</v>
      </c>
      <c r="H987" t="s">
        <v>11</v>
      </c>
      <c r="I987" t="s">
        <v>18</v>
      </c>
      <c r="J987" t="s">
        <v>374</v>
      </c>
      <c r="K987" s="17">
        <v>264.32</v>
      </c>
      <c r="L987" s="17">
        <v>2</v>
      </c>
      <c r="M987" s="17">
        <v>19.82</v>
      </c>
      <c r="N987" s="17" t="str">
        <f>IF(SalesData[[#This Row],[Profit]]&gt;0,"Profit","Loss")</f>
        <v>Profit</v>
      </c>
    </row>
    <row r="988" spans="1:14" x14ac:dyDescent="0.25">
      <c r="A988" s="1">
        <v>41887</v>
      </c>
      <c r="B988" s="3">
        <f t="shared" si="45"/>
        <v>2014</v>
      </c>
      <c r="C988" s="3">
        <f t="shared" si="46"/>
        <v>9</v>
      </c>
      <c r="D988" t="s">
        <v>1212</v>
      </c>
      <c r="E988" t="str">
        <f t="shared" si="47"/>
        <v>Patrick Ryan20140905</v>
      </c>
      <c r="F988">
        <f>IF(COUNTIF($E$2:E988, E988) = 1, MAX($F$1:F987) + 1, INDEX($F$1:F987, MATCH(E988, $E$1:E987, 0)))</f>
        <v>482</v>
      </c>
      <c r="G988" t="s">
        <v>123</v>
      </c>
      <c r="H988" t="s">
        <v>34</v>
      </c>
      <c r="I988" t="s">
        <v>47</v>
      </c>
      <c r="J988" t="s">
        <v>1213</v>
      </c>
      <c r="K988" s="17">
        <v>31.98</v>
      </c>
      <c r="L988" s="17">
        <v>2</v>
      </c>
      <c r="M988" s="17">
        <v>2</v>
      </c>
      <c r="N988" s="17" t="str">
        <f>IF(SalesData[[#This Row],[Profit]]&gt;0,"Profit","Loss")</f>
        <v>Profit</v>
      </c>
    </row>
    <row r="989" spans="1:14" x14ac:dyDescent="0.25">
      <c r="A989" s="1">
        <v>41888</v>
      </c>
      <c r="B989" s="3">
        <f t="shared" si="45"/>
        <v>2014</v>
      </c>
      <c r="C989" s="3">
        <f t="shared" si="46"/>
        <v>9</v>
      </c>
      <c r="D989" t="s">
        <v>1214</v>
      </c>
      <c r="E989" t="str">
        <f t="shared" si="47"/>
        <v>Victoria Pisteka20140906</v>
      </c>
      <c r="F989">
        <f>IF(COUNTIF($E$2:E989, E989) = 1, MAX($F$1:F988) + 1, INDEX($F$1:F988, MATCH(E989, $E$1:E988, 0)))</f>
        <v>483</v>
      </c>
      <c r="G989" t="s">
        <v>27</v>
      </c>
      <c r="H989" t="s">
        <v>34</v>
      </c>
      <c r="I989" t="s">
        <v>47</v>
      </c>
      <c r="J989" t="s">
        <v>797</v>
      </c>
      <c r="K989" s="17">
        <v>41.88</v>
      </c>
      <c r="L989" s="17">
        <v>6</v>
      </c>
      <c r="M989" s="17">
        <v>12.15</v>
      </c>
      <c r="N989" s="17" t="str">
        <f>IF(SalesData[[#This Row],[Profit]]&gt;0,"Profit","Loss")</f>
        <v>Profit</v>
      </c>
    </row>
    <row r="990" spans="1:14" x14ac:dyDescent="0.25">
      <c r="A990" s="1">
        <v>41888</v>
      </c>
      <c r="B990" s="3">
        <f t="shared" si="45"/>
        <v>2014</v>
      </c>
      <c r="C990" s="3">
        <f t="shared" si="46"/>
        <v>9</v>
      </c>
      <c r="D990" t="s">
        <v>1214</v>
      </c>
      <c r="E990" t="str">
        <f t="shared" si="47"/>
        <v>Victoria Pisteka20140906</v>
      </c>
      <c r="F990">
        <f>IF(COUNTIF($E$2:E990, E990) = 1, MAX($F$1:F989) + 1, INDEX($F$1:F989, MATCH(E990, $E$1:E989, 0)))</f>
        <v>483</v>
      </c>
      <c r="G990" t="s">
        <v>27</v>
      </c>
      <c r="H990" t="s">
        <v>11</v>
      </c>
      <c r="I990" t="s">
        <v>16</v>
      </c>
      <c r="J990" t="s">
        <v>906</v>
      </c>
      <c r="K990" s="17">
        <v>58.48</v>
      </c>
      <c r="L990" s="17">
        <v>8</v>
      </c>
      <c r="M990" s="17">
        <v>27.49</v>
      </c>
      <c r="N990" s="17" t="str">
        <f>IF(SalesData[[#This Row],[Profit]]&gt;0,"Profit","Loss")</f>
        <v>Profit</v>
      </c>
    </row>
    <row r="991" spans="1:14" x14ac:dyDescent="0.25">
      <c r="A991" s="1">
        <v>41889</v>
      </c>
      <c r="B991" s="3">
        <f t="shared" si="45"/>
        <v>2014</v>
      </c>
      <c r="C991" s="3">
        <f t="shared" si="46"/>
        <v>9</v>
      </c>
      <c r="D991" t="s">
        <v>637</v>
      </c>
      <c r="E991" t="str">
        <f t="shared" si="47"/>
        <v>Sean Braxton20140907</v>
      </c>
      <c r="F991">
        <f>IF(COUNTIF($E$2:E991, E991) = 1, MAX($F$1:F990) + 1, INDEX($F$1:F990, MATCH(E991, $E$1:E990, 0)))</f>
        <v>484</v>
      </c>
      <c r="G991" t="s">
        <v>23</v>
      </c>
      <c r="H991" t="s">
        <v>11</v>
      </c>
      <c r="I991" t="s">
        <v>18</v>
      </c>
      <c r="J991" t="s">
        <v>267</v>
      </c>
      <c r="K991" s="17">
        <v>64.78</v>
      </c>
      <c r="L991" s="17">
        <v>1</v>
      </c>
      <c r="M991" s="17">
        <v>-14.58</v>
      </c>
      <c r="N991" s="17" t="str">
        <f>IF(SalesData[[#This Row],[Profit]]&gt;0,"Profit","Loss")</f>
        <v>Loss</v>
      </c>
    </row>
    <row r="992" spans="1:14" x14ac:dyDescent="0.25">
      <c r="A992" s="1">
        <v>41889</v>
      </c>
      <c r="B992" s="3">
        <f t="shared" si="45"/>
        <v>2014</v>
      </c>
      <c r="C992" s="3">
        <f t="shared" si="46"/>
        <v>9</v>
      </c>
      <c r="D992" t="s">
        <v>637</v>
      </c>
      <c r="E992" t="str">
        <f t="shared" si="47"/>
        <v>Sean Braxton20140907</v>
      </c>
      <c r="F992">
        <f>IF(COUNTIF($E$2:E992, E992) = 1, MAX($F$1:F991) + 1, INDEX($F$1:F991, MATCH(E992, $E$1:E991, 0)))</f>
        <v>484</v>
      </c>
      <c r="G992" t="s">
        <v>23</v>
      </c>
      <c r="H992" t="s">
        <v>39</v>
      </c>
      <c r="I992" t="s">
        <v>40</v>
      </c>
      <c r="J992" t="s">
        <v>1215</v>
      </c>
      <c r="K992" s="17">
        <v>32.380000000000003</v>
      </c>
      <c r="L992" s="17">
        <v>3</v>
      </c>
      <c r="M992" s="17">
        <v>4.32</v>
      </c>
      <c r="N992" s="17" t="str">
        <f>IF(SalesData[[#This Row],[Profit]]&gt;0,"Profit","Loss")</f>
        <v>Profit</v>
      </c>
    </row>
    <row r="993" spans="1:14" x14ac:dyDescent="0.25">
      <c r="A993" s="1">
        <v>41889</v>
      </c>
      <c r="B993" s="3">
        <f t="shared" si="45"/>
        <v>2014</v>
      </c>
      <c r="C993" s="3">
        <f t="shared" si="46"/>
        <v>9</v>
      </c>
      <c r="D993" t="s">
        <v>637</v>
      </c>
      <c r="E993" t="str">
        <f t="shared" si="47"/>
        <v>Sean Braxton20140907</v>
      </c>
      <c r="F993">
        <f>IF(COUNTIF($E$2:E993, E993) = 1, MAX($F$1:F992) + 1, INDEX($F$1:F992, MATCH(E993, $E$1:E992, 0)))</f>
        <v>484</v>
      </c>
      <c r="G993" t="s">
        <v>23</v>
      </c>
      <c r="H993" t="s">
        <v>34</v>
      </c>
      <c r="I993" t="s">
        <v>47</v>
      </c>
      <c r="J993" t="s">
        <v>1216</v>
      </c>
      <c r="K993" s="17">
        <v>42.37</v>
      </c>
      <c r="L993" s="17">
        <v>2</v>
      </c>
      <c r="M993" s="17">
        <v>8.4700000000000006</v>
      </c>
      <c r="N993" s="17" t="str">
        <f>IF(SalesData[[#This Row],[Profit]]&gt;0,"Profit","Loss")</f>
        <v>Profit</v>
      </c>
    </row>
    <row r="994" spans="1:14" x14ac:dyDescent="0.25">
      <c r="A994" s="1">
        <v>41889</v>
      </c>
      <c r="B994" s="3">
        <f t="shared" si="45"/>
        <v>2014</v>
      </c>
      <c r="C994" s="3">
        <f t="shared" si="46"/>
        <v>9</v>
      </c>
      <c r="D994" t="s">
        <v>637</v>
      </c>
      <c r="E994" t="str">
        <f t="shared" si="47"/>
        <v>Sean Braxton20140907</v>
      </c>
      <c r="F994">
        <f>IF(COUNTIF($E$2:E994, E994) = 1, MAX($F$1:F993) + 1, INDEX($F$1:F993, MATCH(E994, $E$1:E993, 0)))</f>
        <v>484</v>
      </c>
      <c r="G994" t="s">
        <v>23</v>
      </c>
      <c r="H994" t="s">
        <v>39</v>
      </c>
      <c r="I994" t="s">
        <v>302</v>
      </c>
      <c r="J994" t="s">
        <v>1217</v>
      </c>
      <c r="K994" s="17">
        <v>399.54</v>
      </c>
      <c r="L994" s="17">
        <v>4</v>
      </c>
      <c r="M994" s="17">
        <v>-559.36</v>
      </c>
      <c r="N994" s="17" t="str">
        <f>IF(SalesData[[#This Row],[Profit]]&gt;0,"Profit","Loss")</f>
        <v>Loss</v>
      </c>
    </row>
    <row r="995" spans="1:14" x14ac:dyDescent="0.25">
      <c r="A995" s="1">
        <v>41889</v>
      </c>
      <c r="B995" s="3">
        <f t="shared" si="45"/>
        <v>2014</v>
      </c>
      <c r="C995" s="3">
        <f t="shared" si="46"/>
        <v>9</v>
      </c>
      <c r="D995" t="s">
        <v>122</v>
      </c>
      <c r="E995" t="str">
        <f t="shared" si="47"/>
        <v>Tom Boeckenhauer20140907</v>
      </c>
      <c r="F995">
        <f>IF(COUNTIF($E$2:E995, E995) = 1, MAX($F$1:F994) + 1, INDEX($F$1:F994, MATCH(E995, $E$1:E994, 0)))</f>
        <v>485</v>
      </c>
      <c r="G995" t="s">
        <v>840</v>
      </c>
      <c r="H995" t="s">
        <v>34</v>
      </c>
      <c r="I995" t="s">
        <v>47</v>
      </c>
      <c r="J995" t="s">
        <v>339</v>
      </c>
      <c r="K995" s="17">
        <v>57.69</v>
      </c>
      <c r="L995" s="17">
        <v>3</v>
      </c>
      <c r="M995" s="17">
        <v>23.65</v>
      </c>
      <c r="N995" s="17" t="str">
        <f>IF(SalesData[[#This Row],[Profit]]&gt;0,"Profit","Loss")</f>
        <v>Profit</v>
      </c>
    </row>
    <row r="996" spans="1:14" x14ac:dyDescent="0.25">
      <c r="A996" s="1">
        <v>41889</v>
      </c>
      <c r="B996" s="3">
        <f t="shared" si="45"/>
        <v>2014</v>
      </c>
      <c r="C996" s="3">
        <f t="shared" si="46"/>
        <v>9</v>
      </c>
      <c r="D996" t="s">
        <v>122</v>
      </c>
      <c r="E996" t="str">
        <f t="shared" si="47"/>
        <v>Tom Boeckenhauer20140907</v>
      </c>
      <c r="F996">
        <f>IF(COUNTIF($E$2:E996, E996) = 1, MAX($F$1:F995) + 1, INDEX($F$1:F995, MATCH(E996, $E$1:E995, 0)))</f>
        <v>485</v>
      </c>
      <c r="G996" t="s">
        <v>840</v>
      </c>
      <c r="H996" t="s">
        <v>11</v>
      </c>
      <c r="I996" t="s">
        <v>20</v>
      </c>
      <c r="J996" t="s">
        <v>1218</v>
      </c>
      <c r="K996" s="17">
        <v>42.81</v>
      </c>
      <c r="L996" s="17">
        <v>3</v>
      </c>
      <c r="M996" s="17">
        <v>20.12</v>
      </c>
      <c r="N996" s="17" t="str">
        <f>IF(SalesData[[#This Row],[Profit]]&gt;0,"Profit","Loss")</f>
        <v>Profit</v>
      </c>
    </row>
    <row r="997" spans="1:14" x14ac:dyDescent="0.25">
      <c r="A997" s="1">
        <v>41889</v>
      </c>
      <c r="B997" s="3">
        <f t="shared" si="45"/>
        <v>2014</v>
      </c>
      <c r="C997" s="3">
        <f t="shared" si="46"/>
        <v>9</v>
      </c>
      <c r="D997" t="s">
        <v>122</v>
      </c>
      <c r="E997" t="str">
        <f t="shared" si="47"/>
        <v>Tom Boeckenhauer20140907</v>
      </c>
      <c r="F997">
        <f>IF(COUNTIF($E$2:E997, E997) = 1, MAX($F$1:F996) + 1, INDEX($F$1:F996, MATCH(E997, $E$1:E996, 0)))</f>
        <v>485</v>
      </c>
      <c r="G997" t="s">
        <v>840</v>
      </c>
      <c r="H997" t="s">
        <v>11</v>
      </c>
      <c r="I997" t="s">
        <v>12</v>
      </c>
      <c r="J997" t="s">
        <v>1219</v>
      </c>
      <c r="K997" s="17">
        <v>12.96</v>
      </c>
      <c r="L997" s="17">
        <v>2</v>
      </c>
      <c r="M997" s="17">
        <v>6.22</v>
      </c>
      <c r="N997" s="17" t="str">
        <f>IF(SalesData[[#This Row],[Profit]]&gt;0,"Profit","Loss")</f>
        <v>Profit</v>
      </c>
    </row>
    <row r="998" spans="1:14" x14ac:dyDescent="0.25">
      <c r="A998" s="1">
        <v>41889</v>
      </c>
      <c r="B998" s="3">
        <f t="shared" si="45"/>
        <v>2014</v>
      </c>
      <c r="C998" s="3">
        <f t="shared" si="46"/>
        <v>9</v>
      </c>
      <c r="D998" t="s">
        <v>122</v>
      </c>
      <c r="E998" t="str">
        <f t="shared" si="47"/>
        <v>Tom Boeckenhauer20140907</v>
      </c>
      <c r="F998">
        <f>IF(COUNTIF($E$2:E998, E998) = 1, MAX($F$1:F997) + 1, INDEX($F$1:F997, MATCH(E998, $E$1:E997, 0)))</f>
        <v>485</v>
      </c>
      <c r="G998" t="s">
        <v>840</v>
      </c>
      <c r="H998" t="s">
        <v>34</v>
      </c>
      <c r="I998" t="s">
        <v>47</v>
      </c>
      <c r="J998" t="s">
        <v>1220</v>
      </c>
      <c r="K998" s="17">
        <v>821.88</v>
      </c>
      <c r="L998" s="17">
        <v>6</v>
      </c>
      <c r="M998" s="17">
        <v>213.69</v>
      </c>
      <c r="N998" s="17" t="str">
        <f>IF(SalesData[[#This Row],[Profit]]&gt;0,"Profit","Loss")</f>
        <v>Profit</v>
      </c>
    </row>
    <row r="999" spans="1:14" x14ac:dyDescent="0.25">
      <c r="A999" s="1">
        <v>41889</v>
      </c>
      <c r="B999" s="3">
        <f t="shared" si="45"/>
        <v>2014</v>
      </c>
      <c r="C999" s="3">
        <f t="shared" si="46"/>
        <v>9</v>
      </c>
      <c r="D999" t="s">
        <v>122</v>
      </c>
      <c r="E999" t="str">
        <f t="shared" si="47"/>
        <v>Tom Boeckenhauer20140907</v>
      </c>
      <c r="F999">
        <f>IF(COUNTIF($E$2:E999, E999) = 1, MAX($F$1:F998) + 1, INDEX($F$1:F998, MATCH(E999, $E$1:E998, 0)))</f>
        <v>485</v>
      </c>
      <c r="G999" t="s">
        <v>840</v>
      </c>
      <c r="H999" t="s">
        <v>39</v>
      </c>
      <c r="I999" t="s">
        <v>40</v>
      </c>
      <c r="J999" t="s">
        <v>832</v>
      </c>
      <c r="K999" s="17">
        <v>104.85</v>
      </c>
      <c r="L999" s="17">
        <v>3</v>
      </c>
      <c r="M999" s="17">
        <v>28.31</v>
      </c>
      <c r="N999" s="17" t="str">
        <f>IF(SalesData[[#This Row],[Profit]]&gt;0,"Profit","Loss")</f>
        <v>Profit</v>
      </c>
    </row>
    <row r="1000" spans="1:14" x14ac:dyDescent="0.25">
      <c r="A1000" s="1">
        <v>41889</v>
      </c>
      <c r="B1000" s="3">
        <f t="shared" si="45"/>
        <v>2014</v>
      </c>
      <c r="C1000" s="3">
        <f t="shared" si="46"/>
        <v>9</v>
      </c>
      <c r="D1000" t="s">
        <v>1221</v>
      </c>
      <c r="E1000" t="str">
        <f t="shared" si="47"/>
        <v>Dennis Kane20140907</v>
      </c>
      <c r="F1000">
        <f>IF(COUNTIF($E$2:E1000, E1000) = 1, MAX($F$1:F999) + 1, INDEX($F$1:F999, MATCH(E1000, $E$1:E999, 0)))</f>
        <v>486</v>
      </c>
      <c r="G1000" t="s">
        <v>149</v>
      </c>
      <c r="H1000" t="s">
        <v>39</v>
      </c>
      <c r="I1000" t="s">
        <v>40</v>
      </c>
      <c r="J1000" t="s">
        <v>1222</v>
      </c>
      <c r="K1000" s="17">
        <v>377.97</v>
      </c>
      <c r="L1000" s="17">
        <v>3</v>
      </c>
      <c r="M1000" s="17">
        <v>109.61</v>
      </c>
      <c r="N1000" s="17" t="str">
        <f>IF(SalesData[[#This Row],[Profit]]&gt;0,"Profit","Loss")</f>
        <v>Profit</v>
      </c>
    </row>
    <row r="1001" spans="1:14" x14ac:dyDescent="0.25">
      <c r="A1001" s="1">
        <v>41889</v>
      </c>
      <c r="B1001" s="3">
        <f t="shared" si="45"/>
        <v>2014</v>
      </c>
      <c r="C1001" s="3">
        <f t="shared" si="46"/>
        <v>9</v>
      </c>
      <c r="D1001" t="s">
        <v>1223</v>
      </c>
      <c r="E1001" t="str">
        <f t="shared" si="47"/>
        <v>Sam Zeldin20140907</v>
      </c>
      <c r="F1001">
        <f>IF(COUNTIF($E$2:E1001, E1001) = 1, MAX($F$1:F1000) + 1, INDEX($F$1:F1000, MATCH(E1001, $E$1:E1000, 0)))</f>
        <v>487</v>
      </c>
      <c r="G1001" t="s">
        <v>10</v>
      </c>
      <c r="H1001" t="s">
        <v>39</v>
      </c>
      <c r="I1001" t="s">
        <v>40</v>
      </c>
      <c r="J1001" t="s">
        <v>1224</v>
      </c>
      <c r="K1001" s="17">
        <v>196.78</v>
      </c>
      <c r="L1001" s="17">
        <v>3</v>
      </c>
      <c r="M1001" s="17">
        <v>14.76</v>
      </c>
      <c r="N1001" s="17" t="str">
        <f>IF(SalesData[[#This Row],[Profit]]&gt;0,"Profit","Loss")</f>
        <v>Profit</v>
      </c>
    </row>
    <row r="1002" spans="1:14" x14ac:dyDescent="0.25">
      <c r="A1002" s="1">
        <v>41889</v>
      </c>
      <c r="B1002" s="3">
        <f t="shared" si="45"/>
        <v>2014</v>
      </c>
      <c r="C1002" s="3">
        <f t="shared" si="46"/>
        <v>9</v>
      </c>
      <c r="D1002" t="s">
        <v>1223</v>
      </c>
      <c r="E1002" t="str">
        <f t="shared" si="47"/>
        <v>Sam Zeldin20140907</v>
      </c>
      <c r="F1002">
        <f>IF(COUNTIF($E$2:E1002, E1002) = 1, MAX($F$1:F1001) + 1, INDEX($F$1:F1001, MATCH(E1002, $E$1:E1001, 0)))</f>
        <v>487</v>
      </c>
      <c r="G1002" t="s">
        <v>10</v>
      </c>
      <c r="H1002" t="s">
        <v>11</v>
      </c>
      <c r="I1002" t="s">
        <v>20</v>
      </c>
      <c r="J1002" t="s">
        <v>1225</v>
      </c>
      <c r="K1002" s="17">
        <v>2.92</v>
      </c>
      <c r="L1002" s="17">
        <v>2</v>
      </c>
      <c r="M1002" s="17">
        <v>-4.82</v>
      </c>
      <c r="N1002" s="17" t="str">
        <f>IF(SalesData[[#This Row],[Profit]]&gt;0,"Profit","Loss")</f>
        <v>Loss</v>
      </c>
    </row>
    <row r="1003" spans="1:14" x14ac:dyDescent="0.25">
      <c r="A1003" s="1">
        <v>41889</v>
      </c>
      <c r="B1003" s="3">
        <f t="shared" si="45"/>
        <v>2014</v>
      </c>
      <c r="C1003" s="3">
        <f t="shared" si="46"/>
        <v>9</v>
      </c>
      <c r="D1003" t="s">
        <v>1223</v>
      </c>
      <c r="E1003" t="str">
        <f t="shared" si="47"/>
        <v>Sam Zeldin20140907</v>
      </c>
      <c r="F1003">
        <f>IF(COUNTIF($E$2:E1003, E1003) = 1, MAX($F$1:F1002) + 1, INDEX($F$1:F1002, MATCH(E1003, $E$1:E1002, 0)))</f>
        <v>487</v>
      </c>
      <c r="G1003" t="s">
        <v>10</v>
      </c>
      <c r="H1003" t="s">
        <v>34</v>
      </c>
      <c r="I1003" t="s">
        <v>145</v>
      </c>
      <c r="J1003" t="s">
        <v>1226</v>
      </c>
      <c r="K1003" s="17">
        <v>200.8</v>
      </c>
      <c r="L1003" s="17">
        <v>1</v>
      </c>
      <c r="M1003" s="17">
        <v>-22.95</v>
      </c>
      <c r="N1003" s="17" t="str">
        <f>IF(SalesData[[#This Row],[Profit]]&gt;0,"Profit","Loss")</f>
        <v>Loss</v>
      </c>
    </row>
    <row r="1004" spans="1:14" x14ac:dyDescent="0.25">
      <c r="A1004" s="1">
        <v>41889</v>
      </c>
      <c r="B1004" s="3">
        <f t="shared" si="45"/>
        <v>2014</v>
      </c>
      <c r="C1004" s="3">
        <f t="shared" si="46"/>
        <v>9</v>
      </c>
      <c r="D1004" t="s">
        <v>1223</v>
      </c>
      <c r="E1004" t="str">
        <f t="shared" si="47"/>
        <v>Sam Zeldin20140907</v>
      </c>
      <c r="F1004">
        <f>IF(COUNTIF($E$2:E1004, E1004) = 1, MAX($F$1:F1003) + 1, INDEX($F$1:F1003, MATCH(E1004, $E$1:E1003, 0)))</f>
        <v>487</v>
      </c>
      <c r="G1004" t="s">
        <v>10</v>
      </c>
      <c r="H1004" t="s">
        <v>39</v>
      </c>
      <c r="I1004" t="s">
        <v>52</v>
      </c>
      <c r="J1004" t="s">
        <v>1227</v>
      </c>
      <c r="K1004" s="17">
        <v>46.69</v>
      </c>
      <c r="L1004" s="17">
        <v>4</v>
      </c>
      <c r="M1004" s="17">
        <v>-2.92</v>
      </c>
      <c r="N1004" s="17" t="str">
        <f>IF(SalesData[[#This Row],[Profit]]&gt;0,"Profit","Loss")</f>
        <v>Loss</v>
      </c>
    </row>
    <row r="1005" spans="1:14" x14ac:dyDescent="0.25">
      <c r="A1005" s="1">
        <v>41889</v>
      </c>
      <c r="B1005" s="3">
        <f t="shared" si="45"/>
        <v>2014</v>
      </c>
      <c r="C1005" s="3">
        <f t="shared" si="46"/>
        <v>9</v>
      </c>
      <c r="D1005" t="s">
        <v>1223</v>
      </c>
      <c r="E1005" t="str">
        <f t="shared" si="47"/>
        <v>Sam Zeldin20140907</v>
      </c>
      <c r="F1005">
        <f>IF(COUNTIF($E$2:E1005, E1005) = 1, MAX($F$1:F1004) + 1, INDEX($F$1:F1004, MATCH(E1005, $E$1:E1004, 0)))</f>
        <v>487</v>
      </c>
      <c r="G1005" t="s">
        <v>10</v>
      </c>
      <c r="H1005" t="s">
        <v>11</v>
      </c>
      <c r="I1005" t="s">
        <v>24</v>
      </c>
      <c r="J1005" t="s">
        <v>147</v>
      </c>
      <c r="K1005" s="17">
        <v>21.86</v>
      </c>
      <c r="L1005" s="17">
        <v>3</v>
      </c>
      <c r="M1005" s="17">
        <v>3.55</v>
      </c>
      <c r="N1005" s="17" t="str">
        <f>IF(SalesData[[#This Row],[Profit]]&gt;0,"Profit","Loss")</f>
        <v>Profit</v>
      </c>
    </row>
    <row r="1006" spans="1:14" x14ac:dyDescent="0.25">
      <c r="A1006" s="1">
        <v>41889</v>
      </c>
      <c r="B1006" s="3">
        <f t="shared" si="45"/>
        <v>2014</v>
      </c>
      <c r="C1006" s="3">
        <f t="shared" si="46"/>
        <v>9</v>
      </c>
      <c r="D1006" t="s">
        <v>301</v>
      </c>
      <c r="E1006" t="str">
        <f t="shared" si="47"/>
        <v>Rick Bensley20140907</v>
      </c>
      <c r="F1006">
        <f>IF(COUNTIF($E$2:E1006, E1006) = 1, MAX($F$1:F1005) + 1, INDEX($F$1:F1005, MATCH(E1006, $E$1:E1005, 0)))</f>
        <v>488</v>
      </c>
      <c r="G1006" t="s">
        <v>840</v>
      </c>
      <c r="H1006" t="s">
        <v>34</v>
      </c>
      <c r="I1006" t="s">
        <v>145</v>
      </c>
      <c r="J1006" t="s">
        <v>473</v>
      </c>
      <c r="K1006" s="17">
        <v>429.9</v>
      </c>
      <c r="L1006" s="17">
        <v>5</v>
      </c>
      <c r="M1006" s="17">
        <v>111.77</v>
      </c>
      <c r="N1006" s="17" t="str">
        <f>IF(SalesData[[#This Row],[Profit]]&gt;0,"Profit","Loss")</f>
        <v>Profit</v>
      </c>
    </row>
    <row r="1007" spans="1:14" x14ac:dyDescent="0.25">
      <c r="A1007" s="1">
        <v>41889</v>
      </c>
      <c r="B1007" s="3">
        <f t="shared" si="45"/>
        <v>2014</v>
      </c>
      <c r="C1007" s="3">
        <f t="shared" si="46"/>
        <v>9</v>
      </c>
      <c r="D1007" t="s">
        <v>301</v>
      </c>
      <c r="E1007" t="str">
        <f t="shared" si="47"/>
        <v>Rick Bensley20140907</v>
      </c>
      <c r="F1007">
        <f>IF(COUNTIF($E$2:E1007, E1007) = 1, MAX($F$1:F1006) + 1, INDEX($F$1:F1006, MATCH(E1007, $E$1:E1006, 0)))</f>
        <v>488</v>
      </c>
      <c r="G1007" t="s">
        <v>840</v>
      </c>
      <c r="H1007" t="s">
        <v>11</v>
      </c>
      <c r="I1007" t="s">
        <v>20</v>
      </c>
      <c r="J1007" t="s">
        <v>1228</v>
      </c>
      <c r="K1007" s="17">
        <v>32.06</v>
      </c>
      <c r="L1007" s="17">
        <v>2</v>
      </c>
      <c r="M1007" s="17">
        <v>15.39</v>
      </c>
      <c r="N1007" s="17" t="str">
        <f>IF(SalesData[[#This Row],[Profit]]&gt;0,"Profit","Loss")</f>
        <v>Profit</v>
      </c>
    </row>
    <row r="1008" spans="1:14" x14ac:dyDescent="0.25">
      <c r="A1008" s="1">
        <v>41889</v>
      </c>
      <c r="B1008" s="3">
        <f t="shared" si="45"/>
        <v>2014</v>
      </c>
      <c r="C1008" s="3">
        <f t="shared" si="46"/>
        <v>9</v>
      </c>
      <c r="D1008" t="s">
        <v>301</v>
      </c>
      <c r="E1008" t="str">
        <f t="shared" si="47"/>
        <v>Rick Bensley20140907</v>
      </c>
      <c r="F1008">
        <f>IF(COUNTIF($E$2:E1008, E1008) = 1, MAX($F$1:F1007) + 1, INDEX($F$1:F1007, MATCH(E1008, $E$1:E1007, 0)))</f>
        <v>488</v>
      </c>
      <c r="G1008" t="s">
        <v>840</v>
      </c>
      <c r="H1008" t="s">
        <v>34</v>
      </c>
      <c r="I1008" t="s">
        <v>35</v>
      </c>
      <c r="J1008" t="s">
        <v>862</v>
      </c>
      <c r="K1008" s="17">
        <v>161.96</v>
      </c>
      <c r="L1008" s="17">
        <v>2</v>
      </c>
      <c r="M1008" s="17">
        <v>45.35</v>
      </c>
      <c r="N1008" s="17" t="str">
        <f>IF(SalesData[[#This Row],[Profit]]&gt;0,"Profit","Loss")</f>
        <v>Profit</v>
      </c>
    </row>
    <row r="1009" spans="1:14" x14ac:dyDescent="0.25">
      <c r="A1009" s="1">
        <v>41889</v>
      </c>
      <c r="B1009" s="3">
        <f t="shared" si="45"/>
        <v>2014</v>
      </c>
      <c r="C1009" s="3">
        <f t="shared" si="46"/>
        <v>9</v>
      </c>
      <c r="D1009" t="s">
        <v>301</v>
      </c>
      <c r="E1009" t="str">
        <f t="shared" si="47"/>
        <v>Rick Bensley20140907</v>
      </c>
      <c r="F1009">
        <f>IF(COUNTIF($E$2:E1009, E1009) = 1, MAX($F$1:F1008) + 1, INDEX($F$1:F1008, MATCH(E1009, $E$1:E1008, 0)))</f>
        <v>488</v>
      </c>
      <c r="G1009" t="s">
        <v>840</v>
      </c>
      <c r="H1009" t="s">
        <v>11</v>
      </c>
      <c r="I1009" t="s">
        <v>18</v>
      </c>
      <c r="J1009" t="s">
        <v>1229</v>
      </c>
      <c r="K1009" s="17">
        <v>19.86</v>
      </c>
      <c r="L1009" s="17">
        <v>2</v>
      </c>
      <c r="M1009" s="17">
        <v>5.76</v>
      </c>
      <c r="N1009" s="17" t="str">
        <f>IF(SalesData[[#This Row],[Profit]]&gt;0,"Profit","Loss")</f>
        <v>Profit</v>
      </c>
    </row>
    <row r="1010" spans="1:14" x14ac:dyDescent="0.25">
      <c r="A1010" s="1">
        <v>41889</v>
      </c>
      <c r="B1010" s="3">
        <f t="shared" si="45"/>
        <v>2014</v>
      </c>
      <c r="C1010" s="3">
        <f t="shared" si="46"/>
        <v>9</v>
      </c>
      <c r="D1010" t="s">
        <v>1230</v>
      </c>
      <c r="E1010" t="str">
        <f t="shared" si="47"/>
        <v>Lisa Ryan20140907</v>
      </c>
      <c r="F1010">
        <f>IF(COUNTIF($E$2:E1010, E1010) = 1, MAX($F$1:F1009) + 1, INDEX($F$1:F1009, MATCH(E1010, $E$1:E1009, 0)))</f>
        <v>489</v>
      </c>
      <c r="G1010" t="s">
        <v>27</v>
      </c>
      <c r="H1010" t="s">
        <v>11</v>
      </c>
      <c r="I1010" t="s">
        <v>200</v>
      </c>
      <c r="J1010" t="s">
        <v>1231</v>
      </c>
      <c r="K1010" s="17">
        <v>27.36</v>
      </c>
      <c r="L1010" s="17">
        <v>4</v>
      </c>
      <c r="M1010" s="17">
        <v>7.39</v>
      </c>
      <c r="N1010" s="17" t="str">
        <f>IF(SalesData[[#This Row],[Profit]]&gt;0,"Profit","Loss")</f>
        <v>Profit</v>
      </c>
    </row>
    <row r="1011" spans="1:14" x14ac:dyDescent="0.25">
      <c r="A1011" s="1">
        <v>41889</v>
      </c>
      <c r="B1011" s="3">
        <f t="shared" si="45"/>
        <v>2014</v>
      </c>
      <c r="C1011" s="3">
        <f t="shared" si="46"/>
        <v>9</v>
      </c>
      <c r="D1011" t="s">
        <v>1230</v>
      </c>
      <c r="E1011" t="str">
        <f t="shared" si="47"/>
        <v>Lisa Ryan20140907</v>
      </c>
      <c r="F1011">
        <f>IF(COUNTIF($E$2:E1011, E1011) = 1, MAX($F$1:F1010) + 1, INDEX($F$1:F1010, MATCH(E1011, $E$1:E1010, 0)))</f>
        <v>489</v>
      </c>
      <c r="G1011" t="s">
        <v>27</v>
      </c>
      <c r="H1011" t="s">
        <v>11</v>
      </c>
      <c r="I1011" t="s">
        <v>12</v>
      </c>
      <c r="J1011" t="s">
        <v>13</v>
      </c>
      <c r="K1011" s="17">
        <v>20.56</v>
      </c>
      <c r="L1011" s="17">
        <v>2</v>
      </c>
      <c r="M1011" s="17">
        <v>9.66</v>
      </c>
      <c r="N1011" s="17" t="str">
        <f>IF(SalesData[[#This Row],[Profit]]&gt;0,"Profit","Loss")</f>
        <v>Profit</v>
      </c>
    </row>
    <row r="1012" spans="1:14" x14ac:dyDescent="0.25">
      <c r="A1012" s="1">
        <v>41889</v>
      </c>
      <c r="B1012" s="3">
        <f t="shared" si="45"/>
        <v>2014</v>
      </c>
      <c r="C1012" s="3">
        <f t="shared" si="46"/>
        <v>9</v>
      </c>
      <c r="D1012" t="s">
        <v>1230</v>
      </c>
      <c r="E1012" t="str">
        <f t="shared" si="47"/>
        <v>Lisa Ryan20140907</v>
      </c>
      <c r="F1012">
        <f>IF(COUNTIF($E$2:E1012, E1012) = 1, MAX($F$1:F1011) + 1, INDEX($F$1:F1011, MATCH(E1012, $E$1:E1011, 0)))</f>
        <v>489</v>
      </c>
      <c r="G1012" t="s">
        <v>27</v>
      </c>
      <c r="H1012" t="s">
        <v>11</v>
      </c>
      <c r="I1012" t="s">
        <v>20</v>
      </c>
      <c r="J1012" t="s">
        <v>1232</v>
      </c>
      <c r="K1012" s="17">
        <v>83.92</v>
      </c>
      <c r="L1012" s="17">
        <v>5</v>
      </c>
      <c r="M1012" s="17">
        <v>31.47</v>
      </c>
      <c r="N1012" s="17" t="str">
        <f>IF(SalesData[[#This Row],[Profit]]&gt;0,"Profit","Loss")</f>
        <v>Profit</v>
      </c>
    </row>
    <row r="1013" spans="1:14" x14ac:dyDescent="0.25">
      <c r="A1013" s="1">
        <v>41889</v>
      </c>
      <c r="B1013" s="3">
        <f t="shared" si="45"/>
        <v>2014</v>
      </c>
      <c r="C1013" s="3">
        <f t="shared" si="46"/>
        <v>9</v>
      </c>
      <c r="D1013" t="s">
        <v>740</v>
      </c>
      <c r="E1013" t="str">
        <f t="shared" si="47"/>
        <v>Shahid Shariari20140907</v>
      </c>
      <c r="F1013">
        <f>IF(COUNTIF($E$2:E1013, E1013) = 1, MAX($F$1:F1012) + 1, INDEX($F$1:F1012, MATCH(E1013, $E$1:E1012, 0)))</f>
        <v>490</v>
      </c>
      <c r="G1013" t="s">
        <v>15</v>
      </c>
      <c r="H1013" t="s">
        <v>11</v>
      </c>
      <c r="I1013" t="s">
        <v>43</v>
      </c>
      <c r="J1013" t="s">
        <v>1233</v>
      </c>
      <c r="K1013" s="17">
        <v>13.16</v>
      </c>
      <c r="L1013" s="17">
        <v>5</v>
      </c>
      <c r="M1013" s="17">
        <v>4.1100000000000003</v>
      </c>
      <c r="N1013" s="17" t="str">
        <f>IF(SalesData[[#This Row],[Profit]]&gt;0,"Profit","Loss")</f>
        <v>Profit</v>
      </c>
    </row>
    <row r="1014" spans="1:14" x14ac:dyDescent="0.25">
      <c r="A1014" s="1">
        <v>41889</v>
      </c>
      <c r="B1014" s="3">
        <f t="shared" si="45"/>
        <v>2014</v>
      </c>
      <c r="C1014" s="3">
        <f t="shared" si="46"/>
        <v>9</v>
      </c>
      <c r="D1014" t="s">
        <v>740</v>
      </c>
      <c r="E1014" t="str">
        <f t="shared" si="47"/>
        <v>Shahid Shariari20140907</v>
      </c>
      <c r="F1014">
        <f>IF(COUNTIF($E$2:E1014, E1014) = 1, MAX($F$1:F1013) + 1, INDEX($F$1:F1013, MATCH(E1014, $E$1:E1013, 0)))</f>
        <v>490</v>
      </c>
      <c r="G1014" t="s">
        <v>15</v>
      </c>
      <c r="H1014" t="s">
        <v>11</v>
      </c>
      <c r="I1014" t="s">
        <v>20</v>
      </c>
      <c r="J1014" t="s">
        <v>682</v>
      </c>
      <c r="K1014" s="17">
        <v>3.83</v>
      </c>
      <c r="L1014" s="17">
        <v>3</v>
      </c>
      <c r="M1014" s="17">
        <v>-6.51</v>
      </c>
      <c r="N1014" s="17" t="str">
        <f>IF(SalesData[[#This Row],[Profit]]&gt;0,"Profit","Loss")</f>
        <v>Loss</v>
      </c>
    </row>
    <row r="1015" spans="1:14" x14ac:dyDescent="0.25">
      <c r="A1015" s="1">
        <v>41889</v>
      </c>
      <c r="B1015" s="3">
        <f t="shared" si="45"/>
        <v>2014</v>
      </c>
      <c r="C1015" s="3">
        <f t="shared" si="46"/>
        <v>9</v>
      </c>
      <c r="D1015" t="s">
        <v>740</v>
      </c>
      <c r="E1015" t="str">
        <f t="shared" si="47"/>
        <v>Shahid Shariari20140907</v>
      </c>
      <c r="F1015">
        <f>IF(COUNTIF($E$2:E1015, E1015) = 1, MAX($F$1:F1014) + 1, INDEX($F$1:F1014, MATCH(E1015, $E$1:E1014, 0)))</f>
        <v>490</v>
      </c>
      <c r="G1015" t="s">
        <v>15</v>
      </c>
      <c r="H1015" t="s">
        <v>11</v>
      </c>
      <c r="I1015" t="s">
        <v>20</v>
      </c>
      <c r="J1015" t="s">
        <v>37</v>
      </c>
      <c r="K1015" s="17">
        <v>304.99</v>
      </c>
      <c r="L1015" s="17">
        <v>5</v>
      </c>
      <c r="M1015" s="17">
        <v>-533.73</v>
      </c>
      <c r="N1015" s="17" t="str">
        <f>IF(SalesData[[#This Row],[Profit]]&gt;0,"Profit","Loss")</f>
        <v>Loss</v>
      </c>
    </row>
    <row r="1016" spans="1:14" x14ac:dyDescent="0.25">
      <c r="A1016" s="1">
        <v>41890</v>
      </c>
      <c r="B1016" s="3">
        <f t="shared" si="45"/>
        <v>2014</v>
      </c>
      <c r="C1016" s="3">
        <f t="shared" si="46"/>
        <v>9</v>
      </c>
      <c r="D1016" t="s">
        <v>1234</v>
      </c>
      <c r="E1016" t="str">
        <f t="shared" si="47"/>
        <v>Becky Martin20140908</v>
      </c>
      <c r="F1016">
        <f>IF(COUNTIF($E$2:E1016, E1016) = 1, MAX($F$1:F1015) + 1, INDEX($F$1:F1015, MATCH(E1016, $E$1:E1015, 0)))</f>
        <v>491</v>
      </c>
      <c r="G1016" t="s">
        <v>10</v>
      </c>
      <c r="H1016" t="s">
        <v>11</v>
      </c>
      <c r="I1016" t="s">
        <v>24</v>
      </c>
      <c r="J1016" t="s">
        <v>1235</v>
      </c>
      <c r="K1016" s="17">
        <v>9.94</v>
      </c>
      <c r="L1016" s="17">
        <v>3</v>
      </c>
      <c r="M1016" s="17">
        <v>2.73</v>
      </c>
      <c r="N1016" s="17" t="str">
        <f>IF(SalesData[[#This Row],[Profit]]&gt;0,"Profit","Loss")</f>
        <v>Profit</v>
      </c>
    </row>
    <row r="1017" spans="1:14" x14ac:dyDescent="0.25">
      <c r="A1017" s="1">
        <v>41890</v>
      </c>
      <c r="B1017" s="3">
        <f t="shared" si="45"/>
        <v>2014</v>
      </c>
      <c r="C1017" s="3">
        <f t="shared" si="46"/>
        <v>9</v>
      </c>
      <c r="D1017" t="s">
        <v>1234</v>
      </c>
      <c r="E1017" t="str">
        <f t="shared" si="47"/>
        <v>Becky Martin20140908</v>
      </c>
      <c r="F1017">
        <f>IF(COUNTIF($E$2:E1017, E1017) = 1, MAX($F$1:F1016) + 1, INDEX($F$1:F1016, MATCH(E1017, $E$1:E1016, 0)))</f>
        <v>491</v>
      </c>
      <c r="G1017" t="s">
        <v>10</v>
      </c>
      <c r="H1017" t="s">
        <v>39</v>
      </c>
      <c r="I1017" t="s">
        <v>302</v>
      </c>
      <c r="J1017" t="s">
        <v>1236</v>
      </c>
      <c r="K1017" s="17">
        <v>8159.95</v>
      </c>
      <c r="L1017" s="17">
        <v>8</v>
      </c>
      <c r="M1017" s="17">
        <v>-1359.99</v>
      </c>
      <c r="N1017" s="17" t="str">
        <f>IF(SalesData[[#This Row],[Profit]]&gt;0,"Profit","Loss")</f>
        <v>Loss</v>
      </c>
    </row>
    <row r="1018" spans="1:14" x14ac:dyDescent="0.25">
      <c r="A1018" s="1">
        <v>41890</v>
      </c>
      <c r="B1018" s="3">
        <f t="shared" si="45"/>
        <v>2014</v>
      </c>
      <c r="C1018" s="3">
        <f t="shared" si="46"/>
        <v>9</v>
      </c>
      <c r="D1018" t="s">
        <v>1234</v>
      </c>
      <c r="E1018" t="str">
        <f t="shared" si="47"/>
        <v>Becky Martin20140908</v>
      </c>
      <c r="F1018">
        <f>IF(COUNTIF($E$2:E1018, E1018) = 1, MAX($F$1:F1017) + 1, INDEX($F$1:F1017, MATCH(E1018, $E$1:E1017, 0)))</f>
        <v>491</v>
      </c>
      <c r="G1018" t="s">
        <v>10</v>
      </c>
      <c r="H1018" t="s">
        <v>11</v>
      </c>
      <c r="I1018" t="s">
        <v>18</v>
      </c>
      <c r="J1018" t="s">
        <v>153</v>
      </c>
      <c r="K1018" s="17">
        <v>275.93</v>
      </c>
      <c r="L1018" s="17">
        <v>3</v>
      </c>
      <c r="M1018" s="17">
        <v>-58.63</v>
      </c>
      <c r="N1018" s="17" t="str">
        <f>IF(SalesData[[#This Row],[Profit]]&gt;0,"Profit","Loss")</f>
        <v>Loss</v>
      </c>
    </row>
    <row r="1019" spans="1:14" x14ac:dyDescent="0.25">
      <c r="A1019" s="1">
        <v>41890</v>
      </c>
      <c r="B1019" s="3">
        <f t="shared" si="45"/>
        <v>2014</v>
      </c>
      <c r="C1019" s="3">
        <f t="shared" si="46"/>
        <v>9</v>
      </c>
      <c r="D1019" t="s">
        <v>1234</v>
      </c>
      <c r="E1019" t="str">
        <f t="shared" si="47"/>
        <v>Becky Martin20140908</v>
      </c>
      <c r="F1019">
        <f>IF(COUNTIF($E$2:E1019, E1019) = 1, MAX($F$1:F1018) + 1, INDEX($F$1:F1018, MATCH(E1019, $E$1:E1018, 0)))</f>
        <v>491</v>
      </c>
      <c r="G1019" t="s">
        <v>10</v>
      </c>
      <c r="H1019" t="s">
        <v>34</v>
      </c>
      <c r="I1019" t="s">
        <v>35</v>
      </c>
      <c r="J1019" t="s">
        <v>1237</v>
      </c>
      <c r="K1019" s="17">
        <v>1740.06</v>
      </c>
      <c r="L1019" s="17">
        <v>9</v>
      </c>
      <c r="M1019" s="17">
        <v>-24.86</v>
      </c>
      <c r="N1019" s="17" t="str">
        <f>IF(SalesData[[#This Row],[Profit]]&gt;0,"Profit","Loss")</f>
        <v>Loss</v>
      </c>
    </row>
    <row r="1020" spans="1:14" x14ac:dyDescent="0.25">
      <c r="A1020" s="1">
        <v>41890</v>
      </c>
      <c r="B1020" s="3">
        <f t="shared" si="45"/>
        <v>2014</v>
      </c>
      <c r="C1020" s="3">
        <f t="shared" si="46"/>
        <v>9</v>
      </c>
      <c r="D1020" t="s">
        <v>1234</v>
      </c>
      <c r="E1020" t="str">
        <f t="shared" si="47"/>
        <v>Becky Martin20140908</v>
      </c>
      <c r="F1020">
        <f>IF(COUNTIF($E$2:E1020, E1020) = 1, MAX($F$1:F1019) + 1, INDEX($F$1:F1019, MATCH(E1020, $E$1:E1019, 0)))</f>
        <v>491</v>
      </c>
      <c r="G1020" t="s">
        <v>10</v>
      </c>
      <c r="H1020" t="s">
        <v>11</v>
      </c>
      <c r="I1020" t="s">
        <v>24</v>
      </c>
      <c r="J1020" t="s">
        <v>779</v>
      </c>
      <c r="K1020" s="17">
        <v>32.06</v>
      </c>
      <c r="L1020" s="17">
        <v>6</v>
      </c>
      <c r="M1020" s="17">
        <v>6.81</v>
      </c>
      <c r="N1020" s="17" t="str">
        <f>IF(SalesData[[#This Row],[Profit]]&gt;0,"Profit","Loss")</f>
        <v>Profit</v>
      </c>
    </row>
    <row r="1021" spans="1:14" x14ac:dyDescent="0.25">
      <c r="A1021" s="1">
        <v>41890</v>
      </c>
      <c r="B1021" s="3">
        <f t="shared" si="45"/>
        <v>2014</v>
      </c>
      <c r="C1021" s="3">
        <f t="shared" si="46"/>
        <v>9</v>
      </c>
      <c r="D1021" t="s">
        <v>1234</v>
      </c>
      <c r="E1021" t="str">
        <f t="shared" si="47"/>
        <v>Becky Martin20140908</v>
      </c>
      <c r="F1021">
        <f>IF(COUNTIF($E$2:E1021, E1021) = 1, MAX($F$1:F1020) + 1, INDEX($F$1:F1020, MATCH(E1021, $E$1:E1020, 0)))</f>
        <v>491</v>
      </c>
      <c r="G1021" t="s">
        <v>10</v>
      </c>
      <c r="H1021" t="s">
        <v>11</v>
      </c>
      <c r="I1021" t="s">
        <v>92</v>
      </c>
      <c r="J1021" t="s">
        <v>1238</v>
      </c>
      <c r="K1021" s="17">
        <v>177.98</v>
      </c>
      <c r="L1021" s="17">
        <v>5</v>
      </c>
      <c r="M1021" s="17">
        <v>-453.85</v>
      </c>
      <c r="N1021" s="17" t="str">
        <f>IF(SalesData[[#This Row],[Profit]]&gt;0,"Profit","Loss")</f>
        <v>Loss</v>
      </c>
    </row>
    <row r="1022" spans="1:14" x14ac:dyDescent="0.25">
      <c r="A1022" s="1">
        <v>41890</v>
      </c>
      <c r="B1022" s="3">
        <f t="shared" si="45"/>
        <v>2014</v>
      </c>
      <c r="C1022" s="3">
        <f t="shared" si="46"/>
        <v>9</v>
      </c>
      <c r="D1022" t="s">
        <v>1234</v>
      </c>
      <c r="E1022" t="str">
        <f t="shared" si="47"/>
        <v>Becky Martin20140908</v>
      </c>
      <c r="F1022">
        <f>IF(COUNTIF($E$2:E1022, E1022) = 1, MAX($F$1:F1021) + 1, INDEX($F$1:F1021, MATCH(E1022, $E$1:E1021, 0)))</f>
        <v>491</v>
      </c>
      <c r="G1022" t="s">
        <v>10</v>
      </c>
      <c r="H1022" t="s">
        <v>39</v>
      </c>
      <c r="I1022" t="s">
        <v>40</v>
      </c>
      <c r="J1022" t="s">
        <v>1239</v>
      </c>
      <c r="K1022" s="17">
        <v>143.97999999999999</v>
      </c>
      <c r="L1022" s="17">
        <v>3</v>
      </c>
      <c r="M1022" s="17">
        <v>9</v>
      </c>
      <c r="N1022" s="17" t="str">
        <f>IF(SalesData[[#This Row],[Profit]]&gt;0,"Profit","Loss")</f>
        <v>Profit</v>
      </c>
    </row>
    <row r="1023" spans="1:14" x14ac:dyDescent="0.25">
      <c r="A1023" s="1">
        <v>41890</v>
      </c>
      <c r="B1023" s="3">
        <f t="shared" si="45"/>
        <v>2014</v>
      </c>
      <c r="C1023" s="3">
        <f t="shared" si="46"/>
        <v>9</v>
      </c>
      <c r="D1023" t="s">
        <v>1074</v>
      </c>
      <c r="E1023" t="str">
        <f t="shared" si="47"/>
        <v>Gary Zandusky20140908</v>
      </c>
      <c r="F1023">
        <f>IF(COUNTIF($E$2:E1023, E1023) = 1, MAX($F$1:F1022) + 1, INDEX($F$1:F1022, MATCH(E1023, $E$1:E1022, 0)))</f>
        <v>492</v>
      </c>
      <c r="G1023" t="s">
        <v>27</v>
      </c>
      <c r="H1023" t="s">
        <v>39</v>
      </c>
      <c r="I1023" t="s">
        <v>52</v>
      </c>
      <c r="J1023" t="s">
        <v>1240</v>
      </c>
      <c r="K1023" s="17">
        <v>49.98</v>
      </c>
      <c r="L1023" s="17">
        <v>2</v>
      </c>
      <c r="M1023" s="17">
        <v>8.5</v>
      </c>
      <c r="N1023" s="17" t="str">
        <f>IF(SalesData[[#This Row],[Profit]]&gt;0,"Profit","Loss")</f>
        <v>Profit</v>
      </c>
    </row>
    <row r="1024" spans="1:14" x14ac:dyDescent="0.25">
      <c r="A1024" s="1">
        <v>41890</v>
      </c>
      <c r="B1024" s="3">
        <f t="shared" si="45"/>
        <v>2014</v>
      </c>
      <c r="C1024" s="3">
        <f t="shared" si="46"/>
        <v>9</v>
      </c>
      <c r="D1024" t="s">
        <v>1241</v>
      </c>
      <c r="E1024" t="str">
        <f t="shared" si="47"/>
        <v>Lisa Hazard20140908</v>
      </c>
      <c r="F1024">
        <f>IF(COUNTIF($E$2:E1024, E1024) = 1, MAX($F$1:F1023) + 1, INDEX($F$1:F1023, MATCH(E1024, $E$1:E1023, 0)))</f>
        <v>493</v>
      </c>
      <c r="G1024" t="s">
        <v>10</v>
      </c>
      <c r="H1024" t="s">
        <v>11</v>
      </c>
      <c r="I1024" t="s">
        <v>20</v>
      </c>
      <c r="J1024" t="s">
        <v>697</v>
      </c>
      <c r="K1024" s="17">
        <v>51.18</v>
      </c>
      <c r="L1024" s="17">
        <v>4</v>
      </c>
      <c r="M1024" s="17">
        <v>-79.34</v>
      </c>
      <c r="N1024" s="17" t="str">
        <f>IF(SalesData[[#This Row],[Profit]]&gt;0,"Profit","Loss")</f>
        <v>Loss</v>
      </c>
    </row>
    <row r="1025" spans="1:14" x14ac:dyDescent="0.25">
      <c r="A1025" s="1">
        <v>41890</v>
      </c>
      <c r="B1025" s="3">
        <f t="shared" si="45"/>
        <v>2014</v>
      </c>
      <c r="C1025" s="3">
        <f t="shared" si="46"/>
        <v>9</v>
      </c>
      <c r="D1025" t="s">
        <v>1242</v>
      </c>
      <c r="E1025" t="str">
        <f t="shared" si="47"/>
        <v>Karen Carlisle20140908</v>
      </c>
      <c r="F1025">
        <f>IF(COUNTIF($E$2:E1025, E1025) = 1, MAX($F$1:F1024) + 1, INDEX($F$1:F1024, MATCH(E1025, $E$1:E1024, 0)))</f>
        <v>494</v>
      </c>
      <c r="G1025" t="s">
        <v>30</v>
      </c>
      <c r="H1025" t="s">
        <v>39</v>
      </c>
      <c r="I1025" t="s">
        <v>52</v>
      </c>
      <c r="J1025" t="s">
        <v>1243</v>
      </c>
      <c r="K1025" s="17">
        <v>32.97</v>
      </c>
      <c r="L1025" s="17">
        <v>3</v>
      </c>
      <c r="M1025" s="17">
        <v>12.86</v>
      </c>
      <c r="N1025" s="17" t="str">
        <f>IF(SalesData[[#This Row],[Profit]]&gt;0,"Profit","Loss")</f>
        <v>Profit</v>
      </c>
    </row>
    <row r="1026" spans="1:14" x14ac:dyDescent="0.25">
      <c r="A1026" s="1">
        <v>41890</v>
      </c>
      <c r="B1026" s="3">
        <f t="shared" ref="B1026:B1089" si="48">YEAR(A1026)</f>
        <v>2014</v>
      </c>
      <c r="C1026" s="3">
        <f t="shared" ref="C1026:C1089" si="49">MONTH(A1026)</f>
        <v>9</v>
      </c>
      <c r="D1026" t="s">
        <v>1242</v>
      </c>
      <c r="E1026" t="str">
        <f t="shared" ref="E1026:E1089" si="50">D1026 &amp; TEXT(A1026, "yyyymmdd")</f>
        <v>Karen Carlisle20140908</v>
      </c>
      <c r="F1026">
        <f>IF(COUNTIF($E$2:E1026, E1026) = 1, MAX($F$1:F1025) + 1, INDEX($F$1:F1025, MATCH(E1026, $E$1:E1025, 0)))</f>
        <v>494</v>
      </c>
      <c r="G1026" t="s">
        <v>30</v>
      </c>
      <c r="H1026" t="s">
        <v>39</v>
      </c>
      <c r="I1026" t="s">
        <v>52</v>
      </c>
      <c r="J1026" t="s">
        <v>986</v>
      </c>
      <c r="K1026" s="17">
        <v>83.88</v>
      </c>
      <c r="L1026" s="17">
        <v>4</v>
      </c>
      <c r="M1026" s="17">
        <v>30.2</v>
      </c>
      <c r="N1026" s="17" t="str">
        <f>IF(SalesData[[#This Row],[Profit]]&gt;0,"Profit","Loss")</f>
        <v>Profit</v>
      </c>
    </row>
    <row r="1027" spans="1:14" x14ac:dyDescent="0.25">
      <c r="A1027" s="1">
        <v>41890</v>
      </c>
      <c r="B1027" s="3">
        <f t="shared" si="48"/>
        <v>2014</v>
      </c>
      <c r="C1027" s="3">
        <f t="shared" si="49"/>
        <v>9</v>
      </c>
      <c r="D1027" t="s">
        <v>910</v>
      </c>
      <c r="E1027" t="str">
        <f t="shared" si="50"/>
        <v>Dennis Pardue20140908</v>
      </c>
      <c r="F1027">
        <f>IF(COUNTIF($E$2:E1027, E1027) = 1, MAX($F$1:F1026) + 1, INDEX($F$1:F1026, MATCH(E1027, $E$1:E1026, 0)))</f>
        <v>495</v>
      </c>
      <c r="G1027" t="s">
        <v>27</v>
      </c>
      <c r="H1027" t="s">
        <v>11</v>
      </c>
      <c r="I1027" t="s">
        <v>92</v>
      </c>
      <c r="J1027" t="s">
        <v>1244</v>
      </c>
      <c r="K1027" s="17">
        <v>56.65</v>
      </c>
      <c r="L1027" s="17">
        <v>5</v>
      </c>
      <c r="M1027" s="17">
        <v>24.36</v>
      </c>
      <c r="N1027" s="17" t="str">
        <f>IF(SalesData[[#This Row],[Profit]]&gt;0,"Profit","Loss")</f>
        <v>Profit</v>
      </c>
    </row>
    <row r="1028" spans="1:14" x14ac:dyDescent="0.25">
      <c r="A1028" s="1">
        <v>41890</v>
      </c>
      <c r="B1028" s="3">
        <f t="shared" si="48"/>
        <v>2014</v>
      </c>
      <c r="C1028" s="3">
        <f t="shared" si="49"/>
        <v>9</v>
      </c>
      <c r="D1028" t="s">
        <v>910</v>
      </c>
      <c r="E1028" t="str">
        <f t="shared" si="50"/>
        <v>Dennis Pardue20140908</v>
      </c>
      <c r="F1028">
        <f>IF(COUNTIF($E$2:E1028, E1028) = 1, MAX($F$1:F1027) + 1, INDEX($F$1:F1027, MATCH(E1028, $E$1:E1027, 0)))</f>
        <v>495</v>
      </c>
      <c r="G1028" t="s">
        <v>27</v>
      </c>
      <c r="H1028" t="s">
        <v>11</v>
      </c>
      <c r="I1028" t="s">
        <v>18</v>
      </c>
      <c r="J1028" t="s">
        <v>1245</v>
      </c>
      <c r="K1028" s="17">
        <v>14.97</v>
      </c>
      <c r="L1028" s="17">
        <v>1</v>
      </c>
      <c r="M1028" s="17">
        <v>4.1900000000000004</v>
      </c>
      <c r="N1028" s="17" t="str">
        <f>IF(SalesData[[#This Row],[Profit]]&gt;0,"Profit","Loss")</f>
        <v>Profit</v>
      </c>
    </row>
    <row r="1029" spans="1:14" x14ac:dyDescent="0.25">
      <c r="A1029" s="1">
        <v>41890</v>
      </c>
      <c r="B1029" s="3">
        <f t="shared" si="48"/>
        <v>2014</v>
      </c>
      <c r="C1029" s="3">
        <f t="shared" si="49"/>
        <v>9</v>
      </c>
      <c r="D1029" t="s">
        <v>910</v>
      </c>
      <c r="E1029" t="str">
        <f t="shared" si="50"/>
        <v>Dennis Pardue20140908</v>
      </c>
      <c r="F1029">
        <f>IF(COUNTIF($E$2:E1029, E1029) = 1, MAX($F$1:F1028) + 1, INDEX($F$1:F1028, MATCH(E1029, $E$1:E1028, 0)))</f>
        <v>495</v>
      </c>
      <c r="G1029" t="s">
        <v>27</v>
      </c>
      <c r="H1029" t="s">
        <v>11</v>
      </c>
      <c r="I1029" t="s">
        <v>43</v>
      </c>
      <c r="J1029" t="s">
        <v>1246</v>
      </c>
      <c r="K1029" s="17">
        <v>4.0199999999999996</v>
      </c>
      <c r="L1029" s="17">
        <v>2</v>
      </c>
      <c r="M1029" s="17">
        <v>1.97</v>
      </c>
      <c r="N1029" s="17" t="str">
        <f>IF(SalesData[[#This Row],[Profit]]&gt;0,"Profit","Loss")</f>
        <v>Profit</v>
      </c>
    </row>
    <row r="1030" spans="1:14" x14ac:dyDescent="0.25">
      <c r="A1030" s="1">
        <v>41890</v>
      </c>
      <c r="B1030" s="3">
        <f t="shared" si="48"/>
        <v>2014</v>
      </c>
      <c r="C1030" s="3">
        <f t="shared" si="49"/>
        <v>9</v>
      </c>
      <c r="D1030" t="s">
        <v>677</v>
      </c>
      <c r="E1030" t="str">
        <f t="shared" si="50"/>
        <v>Ted Trevino20140908</v>
      </c>
      <c r="F1030">
        <f>IF(COUNTIF($E$2:E1030, E1030) = 1, MAX($F$1:F1029) + 1, INDEX($F$1:F1029, MATCH(E1030, $E$1:E1029, 0)))</f>
        <v>496</v>
      </c>
      <c r="G1030" t="s">
        <v>55</v>
      </c>
      <c r="H1030" t="s">
        <v>11</v>
      </c>
      <c r="I1030" t="s">
        <v>43</v>
      </c>
      <c r="J1030" t="s">
        <v>1247</v>
      </c>
      <c r="K1030" s="17">
        <v>45</v>
      </c>
      <c r="L1030" s="17">
        <v>9</v>
      </c>
      <c r="M1030" s="17">
        <v>21.6</v>
      </c>
      <c r="N1030" s="17" t="str">
        <f>IF(SalesData[[#This Row],[Profit]]&gt;0,"Profit","Loss")</f>
        <v>Profit</v>
      </c>
    </row>
    <row r="1031" spans="1:14" x14ac:dyDescent="0.25">
      <c r="A1031" s="1">
        <v>41890</v>
      </c>
      <c r="B1031" s="3">
        <f t="shared" si="48"/>
        <v>2014</v>
      </c>
      <c r="C1031" s="3">
        <f t="shared" si="49"/>
        <v>9</v>
      </c>
      <c r="D1031" t="s">
        <v>677</v>
      </c>
      <c r="E1031" t="str">
        <f t="shared" si="50"/>
        <v>Ted Trevino20140908</v>
      </c>
      <c r="F1031">
        <f>IF(COUNTIF($E$2:E1031, E1031) = 1, MAX($F$1:F1030) + 1, INDEX($F$1:F1030, MATCH(E1031, $E$1:E1030, 0)))</f>
        <v>496</v>
      </c>
      <c r="G1031" t="s">
        <v>55</v>
      </c>
      <c r="H1031" t="s">
        <v>39</v>
      </c>
      <c r="I1031" t="s">
        <v>302</v>
      </c>
      <c r="J1031" t="s">
        <v>1248</v>
      </c>
      <c r="K1031" s="17">
        <v>209.97</v>
      </c>
      <c r="L1031" s="17">
        <v>3</v>
      </c>
      <c r="M1031" s="17">
        <v>90.29</v>
      </c>
      <c r="N1031" s="17" t="str">
        <f>IF(SalesData[[#This Row],[Profit]]&gt;0,"Profit","Loss")</f>
        <v>Profit</v>
      </c>
    </row>
    <row r="1032" spans="1:14" x14ac:dyDescent="0.25">
      <c r="A1032" s="1">
        <v>41890</v>
      </c>
      <c r="B1032" s="3">
        <f t="shared" si="48"/>
        <v>2014</v>
      </c>
      <c r="C1032" s="3">
        <f t="shared" si="49"/>
        <v>9</v>
      </c>
      <c r="D1032" t="s">
        <v>1249</v>
      </c>
      <c r="E1032" t="str">
        <f t="shared" si="50"/>
        <v>Stefania Perrino20140908</v>
      </c>
      <c r="F1032">
        <f>IF(COUNTIF($E$2:E1032, E1032) = 1, MAX($F$1:F1031) + 1, INDEX($F$1:F1031, MATCH(E1032, $E$1:E1031, 0)))</f>
        <v>497</v>
      </c>
      <c r="G1032" t="s">
        <v>149</v>
      </c>
      <c r="H1032" t="s">
        <v>11</v>
      </c>
      <c r="I1032" t="s">
        <v>92</v>
      </c>
      <c r="J1032" t="s">
        <v>1250</v>
      </c>
      <c r="K1032" s="17">
        <v>16.78</v>
      </c>
      <c r="L1032" s="17">
        <v>2</v>
      </c>
      <c r="M1032" s="17">
        <v>4.2</v>
      </c>
      <c r="N1032" s="17" t="str">
        <f>IF(SalesData[[#This Row],[Profit]]&gt;0,"Profit","Loss")</f>
        <v>Profit</v>
      </c>
    </row>
    <row r="1033" spans="1:14" x14ac:dyDescent="0.25">
      <c r="A1033" s="1">
        <v>41890</v>
      </c>
      <c r="B1033" s="3">
        <f t="shared" si="48"/>
        <v>2014</v>
      </c>
      <c r="C1033" s="3">
        <f t="shared" si="49"/>
        <v>9</v>
      </c>
      <c r="D1033" t="s">
        <v>1251</v>
      </c>
      <c r="E1033" t="str">
        <f t="shared" si="50"/>
        <v>Marc Crier20140908</v>
      </c>
      <c r="F1033">
        <f>IF(COUNTIF($E$2:E1033, E1033) = 1, MAX($F$1:F1032) + 1, INDEX($F$1:F1032, MATCH(E1033, $E$1:E1032, 0)))</f>
        <v>498</v>
      </c>
      <c r="G1033" t="s">
        <v>164</v>
      </c>
      <c r="H1033" t="s">
        <v>11</v>
      </c>
      <c r="I1033" t="s">
        <v>24</v>
      </c>
      <c r="J1033" t="s">
        <v>1252</v>
      </c>
      <c r="K1033" s="17">
        <v>5.88</v>
      </c>
      <c r="L1033" s="17">
        <v>2</v>
      </c>
      <c r="M1033" s="17">
        <v>2.65</v>
      </c>
      <c r="N1033" s="17" t="str">
        <f>IF(SalesData[[#This Row],[Profit]]&gt;0,"Profit","Loss")</f>
        <v>Profit</v>
      </c>
    </row>
    <row r="1034" spans="1:14" x14ac:dyDescent="0.25">
      <c r="A1034" s="1">
        <v>41890</v>
      </c>
      <c r="B1034" s="3">
        <f t="shared" si="48"/>
        <v>2014</v>
      </c>
      <c r="C1034" s="3">
        <f t="shared" si="49"/>
        <v>9</v>
      </c>
      <c r="D1034" t="s">
        <v>1251</v>
      </c>
      <c r="E1034" t="str">
        <f t="shared" si="50"/>
        <v>Marc Crier20140908</v>
      </c>
      <c r="F1034">
        <f>IF(COUNTIF($E$2:E1034, E1034) = 1, MAX($F$1:F1033) + 1, INDEX($F$1:F1033, MATCH(E1034, $E$1:E1033, 0)))</f>
        <v>498</v>
      </c>
      <c r="G1034" t="s">
        <v>164</v>
      </c>
      <c r="H1034" t="s">
        <v>34</v>
      </c>
      <c r="I1034" t="s">
        <v>35</v>
      </c>
      <c r="J1034" t="s">
        <v>864</v>
      </c>
      <c r="K1034" s="17">
        <v>975.92</v>
      </c>
      <c r="L1034" s="17">
        <v>5</v>
      </c>
      <c r="M1034" s="17">
        <v>121.99</v>
      </c>
      <c r="N1034" s="17" t="str">
        <f>IF(SalesData[[#This Row],[Profit]]&gt;0,"Profit","Loss")</f>
        <v>Profit</v>
      </c>
    </row>
    <row r="1035" spans="1:14" x14ac:dyDescent="0.25">
      <c r="A1035" s="1">
        <v>41890</v>
      </c>
      <c r="B1035" s="3">
        <f t="shared" si="48"/>
        <v>2014</v>
      </c>
      <c r="C1035" s="3">
        <f t="shared" si="49"/>
        <v>9</v>
      </c>
      <c r="D1035" t="s">
        <v>1251</v>
      </c>
      <c r="E1035" t="str">
        <f t="shared" si="50"/>
        <v>Marc Crier20140908</v>
      </c>
      <c r="F1035">
        <f>IF(COUNTIF($E$2:E1035, E1035) = 1, MAX($F$1:F1034) + 1, INDEX($F$1:F1034, MATCH(E1035, $E$1:E1034, 0)))</f>
        <v>498</v>
      </c>
      <c r="G1035" t="s">
        <v>164</v>
      </c>
      <c r="H1035" t="s">
        <v>11</v>
      </c>
      <c r="I1035" t="s">
        <v>24</v>
      </c>
      <c r="J1035" t="s">
        <v>1253</v>
      </c>
      <c r="K1035" s="17">
        <v>303.83999999999997</v>
      </c>
      <c r="L1035" s="17">
        <v>8</v>
      </c>
      <c r="M1035" s="17">
        <v>91.15</v>
      </c>
      <c r="N1035" s="17" t="str">
        <f>IF(SalesData[[#This Row],[Profit]]&gt;0,"Profit","Loss")</f>
        <v>Profit</v>
      </c>
    </row>
    <row r="1036" spans="1:14" x14ac:dyDescent="0.25">
      <c r="A1036" s="1">
        <v>41890</v>
      </c>
      <c r="B1036" s="3">
        <f t="shared" si="48"/>
        <v>2014</v>
      </c>
      <c r="C1036" s="3">
        <f t="shared" si="49"/>
        <v>9</v>
      </c>
      <c r="D1036" t="s">
        <v>1251</v>
      </c>
      <c r="E1036" t="str">
        <f t="shared" si="50"/>
        <v>Marc Crier20140908</v>
      </c>
      <c r="F1036">
        <f>IF(COUNTIF($E$2:E1036, E1036) = 1, MAX($F$1:F1035) + 1, INDEX($F$1:F1035, MATCH(E1036, $E$1:E1035, 0)))</f>
        <v>498</v>
      </c>
      <c r="G1036" t="s">
        <v>164</v>
      </c>
      <c r="H1036" t="s">
        <v>11</v>
      </c>
      <c r="I1036" t="s">
        <v>18</v>
      </c>
      <c r="J1036" t="s">
        <v>297</v>
      </c>
      <c r="K1036" s="17">
        <v>485.88</v>
      </c>
      <c r="L1036" s="17">
        <v>6</v>
      </c>
      <c r="M1036" s="17">
        <v>19.440000000000001</v>
      </c>
      <c r="N1036" s="17" t="str">
        <f>IF(SalesData[[#This Row],[Profit]]&gt;0,"Profit","Loss")</f>
        <v>Profit</v>
      </c>
    </row>
    <row r="1037" spans="1:14" x14ac:dyDescent="0.25">
      <c r="A1037" s="1">
        <v>41890</v>
      </c>
      <c r="B1037" s="3">
        <f t="shared" si="48"/>
        <v>2014</v>
      </c>
      <c r="C1037" s="3">
        <f t="shared" si="49"/>
        <v>9</v>
      </c>
      <c r="D1037" t="s">
        <v>1254</v>
      </c>
      <c r="E1037" t="str">
        <f t="shared" si="50"/>
        <v>Kean Takahito20140908</v>
      </c>
      <c r="F1037">
        <f>IF(COUNTIF($E$2:E1037, E1037) = 1, MAX($F$1:F1036) + 1, INDEX($F$1:F1036, MATCH(E1037, $E$1:E1036, 0)))</f>
        <v>499</v>
      </c>
      <c r="G1037" t="s">
        <v>10</v>
      </c>
      <c r="H1037" t="s">
        <v>11</v>
      </c>
      <c r="I1037" t="s">
        <v>12</v>
      </c>
      <c r="J1037" t="s">
        <v>276</v>
      </c>
      <c r="K1037" s="17">
        <v>17.899999999999999</v>
      </c>
      <c r="L1037" s="17">
        <v>2</v>
      </c>
      <c r="M1037" s="17">
        <v>6.27</v>
      </c>
      <c r="N1037" s="17" t="str">
        <f>IF(SalesData[[#This Row],[Profit]]&gt;0,"Profit","Loss")</f>
        <v>Profit</v>
      </c>
    </row>
    <row r="1038" spans="1:14" x14ac:dyDescent="0.25">
      <c r="A1038" s="1">
        <v>41890</v>
      </c>
      <c r="B1038" s="3">
        <f t="shared" si="48"/>
        <v>2014</v>
      </c>
      <c r="C1038" s="3">
        <f t="shared" si="49"/>
        <v>9</v>
      </c>
      <c r="D1038" t="s">
        <v>1254</v>
      </c>
      <c r="E1038" t="str">
        <f t="shared" si="50"/>
        <v>Kean Takahito20140908</v>
      </c>
      <c r="F1038">
        <f>IF(COUNTIF($E$2:E1038, E1038) = 1, MAX($F$1:F1037) + 1, INDEX($F$1:F1037, MATCH(E1038, $E$1:E1037, 0)))</f>
        <v>499</v>
      </c>
      <c r="G1038" t="s">
        <v>10</v>
      </c>
      <c r="H1038" t="s">
        <v>34</v>
      </c>
      <c r="I1038" t="s">
        <v>35</v>
      </c>
      <c r="J1038" t="s">
        <v>1237</v>
      </c>
      <c r="K1038" s="17">
        <v>966.7</v>
      </c>
      <c r="L1038" s="17">
        <v>5</v>
      </c>
      <c r="M1038" s="17">
        <v>-13.81</v>
      </c>
      <c r="N1038" s="17" t="str">
        <f>IF(SalesData[[#This Row],[Profit]]&gt;0,"Profit","Loss")</f>
        <v>Loss</v>
      </c>
    </row>
    <row r="1039" spans="1:14" x14ac:dyDescent="0.25">
      <c r="A1039" s="1">
        <v>41890</v>
      </c>
      <c r="B1039" s="3">
        <f t="shared" si="48"/>
        <v>2014</v>
      </c>
      <c r="C1039" s="3">
        <f t="shared" si="49"/>
        <v>9</v>
      </c>
      <c r="D1039" t="s">
        <v>1254</v>
      </c>
      <c r="E1039" t="str">
        <f t="shared" si="50"/>
        <v>Kean Takahito20140908</v>
      </c>
      <c r="F1039">
        <f>IF(COUNTIF($E$2:E1039, E1039) = 1, MAX($F$1:F1038) + 1, INDEX($F$1:F1038, MATCH(E1039, $E$1:E1038, 0)))</f>
        <v>499</v>
      </c>
      <c r="G1039" t="s">
        <v>10</v>
      </c>
      <c r="H1039" t="s">
        <v>11</v>
      </c>
      <c r="I1039" t="s">
        <v>12</v>
      </c>
      <c r="J1039" t="s">
        <v>1255</v>
      </c>
      <c r="K1039" s="17">
        <v>182.11</v>
      </c>
      <c r="L1039" s="17">
        <v>6</v>
      </c>
      <c r="M1039" s="17">
        <v>61.46</v>
      </c>
      <c r="N1039" s="17" t="str">
        <f>IF(SalesData[[#This Row],[Profit]]&gt;0,"Profit","Loss")</f>
        <v>Profit</v>
      </c>
    </row>
    <row r="1040" spans="1:14" x14ac:dyDescent="0.25">
      <c r="A1040" s="1">
        <v>41890</v>
      </c>
      <c r="B1040" s="3">
        <f t="shared" si="48"/>
        <v>2014</v>
      </c>
      <c r="C1040" s="3">
        <f t="shared" si="49"/>
        <v>9</v>
      </c>
      <c r="D1040" t="s">
        <v>1181</v>
      </c>
      <c r="E1040" t="str">
        <f t="shared" si="50"/>
        <v>Paul Prost20140908</v>
      </c>
      <c r="F1040">
        <f>IF(COUNTIF($E$2:E1040, E1040) = 1, MAX($F$1:F1039) + 1, INDEX($F$1:F1039, MATCH(E1040, $E$1:E1039, 0)))</f>
        <v>500</v>
      </c>
      <c r="G1040" t="s">
        <v>149</v>
      </c>
      <c r="H1040" t="s">
        <v>34</v>
      </c>
      <c r="I1040" t="s">
        <v>35</v>
      </c>
      <c r="J1040" t="s">
        <v>1256</v>
      </c>
      <c r="K1040" s="17">
        <v>172.76</v>
      </c>
      <c r="L1040" s="17">
        <v>2</v>
      </c>
      <c r="M1040" s="17">
        <v>13.44</v>
      </c>
      <c r="N1040" s="17" t="str">
        <f>IF(SalesData[[#This Row],[Profit]]&gt;0,"Profit","Loss")</f>
        <v>Profit</v>
      </c>
    </row>
    <row r="1041" spans="1:14" x14ac:dyDescent="0.25">
      <c r="A1041" s="1">
        <v>41890</v>
      </c>
      <c r="B1041" s="3">
        <f t="shared" si="48"/>
        <v>2014</v>
      </c>
      <c r="C1041" s="3">
        <f t="shared" si="49"/>
        <v>9</v>
      </c>
      <c r="D1041" t="s">
        <v>1181</v>
      </c>
      <c r="E1041" t="str">
        <f t="shared" si="50"/>
        <v>Paul Prost20140908</v>
      </c>
      <c r="F1041">
        <f>IF(COUNTIF($E$2:E1041, E1041) = 1, MAX($F$1:F1040) + 1, INDEX($F$1:F1040, MATCH(E1041, $E$1:E1040, 0)))</f>
        <v>500</v>
      </c>
      <c r="G1041" t="s">
        <v>149</v>
      </c>
      <c r="H1041" t="s">
        <v>11</v>
      </c>
      <c r="I1041" t="s">
        <v>24</v>
      </c>
      <c r="J1041" t="s">
        <v>841</v>
      </c>
      <c r="K1041" s="17">
        <v>3.52</v>
      </c>
      <c r="L1041" s="17">
        <v>2</v>
      </c>
      <c r="M1041" s="17">
        <v>1.69</v>
      </c>
      <c r="N1041" s="17" t="str">
        <f>IF(SalesData[[#This Row],[Profit]]&gt;0,"Profit","Loss")</f>
        <v>Profit</v>
      </c>
    </row>
    <row r="1042" spans="1:14" x14ac:dyDescent="0.25">
      <c r="A1042" s="1">
        <v>41890</v>
      </c>
      <c r="B1042" s="3">
        <f t="shared" si="48"/>
        <v>2014</v>
      </c>
      <c r="C1042" s="3">
        <f t="shared" si="49"/>
        <v>9</v>
      </c>
      <c r="D1042" t="s">
        <v>94</v>
      </c>
      <c r="E1042" t="str">
        <f t="shared" si="50"/>
        <v>Toby Swindell20140908</v>
      </c>
      <c r="F1042">
        <f>IF(COUNTIF($E$2:E1042, E1042) = 1, MAX($F$1:F1041) + 1, INDEX($F$1:F1041, MATCH(E1042, $E$1:E1041, 0)))</f>
        <v>501</v>
      </c>
      <c r="G1042" t="s">
        <v>27</v>
      </c>
      <c r="H1042" t="s">
        <v>11</v>
      </c>
      <c r="I1042" t="s">
        <v>20</v>
      </c>
      <c r="J1042" t="s">
        <v>1257</v>
      </c>
      <c r="K1042" s="17">
        <v>8.61</v>
      </c>
      <c r="L1042" s="17">
        <v>2</v>
      </c>
      <c r="M1042" s="17">
        <v>3.01</v>
      </c>
      <c r="N1042" s="17" t="str">
        <f>IF(SalesData[[#This Row],[Profit]]&gt;0,"Profit","Loss")</f>
        <v>Profit</v>
      </c>
    </row>
    <row r="1043" spans="1:14" x14ac:dyDescent="0.25">
      <c r="A1043" s="1">
        <v>41891</v>
      </c>
      <c r="B1043" s="3">
        <f t="shared" si="48"/>
        <v>2014</v>
      </c>
      <c r="C1043" s="3">
        <f t="shared" si="49"/>
        <v>9</v>
      </c>
      <c r="D1043" t="s">
        <v>1258</v>
      </c>
      <c r="E1043" t="str">
        <f t="shared" si="50"/>
        <v>Maribeth Schnelling20140909</v>
      </c>
      <c r="F1043">
        <f>IF(COUNTIF($E$2:E1043, E1043) = 1, MAX($F$1:F1042) + 1, INDEX($F$1:F1042, MATCH(E1043, $E$1:E1042, 0)))</f>
        <v>502</v>
      </c>
      <c r="G1043" t="s">
        <v>110</v>
      </c>
      <c r="H1043" t="s">
        <v>11</v>
      </c>
      <c r="I1043" t="s">
        <v>16</v>
      </c>
      <c r="J1043" t="s">
        <v>1259</v>
      </c>
      <c r="K1043" s="17">
        <v>103.6</v>
      </c>
      <c r="L1043" s="17">
        <v>7</v>
      </c>
      <c r="M1043" s="17">
        <v>51.8</v>
      </c>
      <c r="N1043" s="17" t="str">
        <f>IF(SalesData[[#This Row],[Profit]]&gt;0,"Profit","Loss")</f>
        <v>Profit</v>
      </c>
    </row>
    <row r="1044" spans="1:14" x14ac:dyDescent="0.25">
      <c r="A1044" s="1">
        <v>41891</v>
      </c>
      <c r="B1044" s="3">
        <f t="shared" si="48"/>
        <v>2014</v>
      </c>
      <c r="C1044" s="3">
        <f t="shared" si="49"/>
        <v>9</v>
      </c>
      <c r="D1044" t="s">
        <v>1260</v>
      </c>
      <c r="E1044" t="str">
        <f t="shared" si="50"/>
        <v>Rick Reed20140909</v>
      </c>
      <c r="F1044">
        <f>IF(COUNTIF($E$2:E1044, E1044) = 1, MAX($F$1:F1043) + 1, INDEX($F$1:F1043, MATCH(E1044, $E$1:E1043, 0)))</f>
        <v>503</v>
      </c>
      <c r="G1044" t="s">
        <v>434</v>
      </c>
      <c r="H1044" t="s">
        <v>11</v>
      </c>
      <c r="I1044" t="s">
        <v>12</v>
      </c>
      <c r="J1044" t="s">
        <v>896</v>
      </c>
      <c r="K1044" s="17">
        <v>166.44</v>
      </c>
      <c r="L1044" s="17">
        <v>3</v>
      </c>
      <c r="M1044" s="17">
        <v>79.89</v>
      </c>
      <c r="N1044" s="17" t="str">
        <f>IF(SalesData[[#This Row],[Profit]]&gt;0,"Profit","Loss")</f>
        <v>Profit</v>
      </c>
    </row>
    <row r="1045" spans="1:14" x14ac:dyDescent="0.25">
      <c r="A1045" s="1">
        <v>41891</v>
      </c>
      <c r="B1045" s="3">
        <f t="shared" si="48"/>
        <v>2014</v>
      </c>
      <c r="C1045" s="3">
        <f t="shared" si="49"/>
        <v>9</v>
      </c>
      <c r="D1045" t="s">
        <v>1260</v>
      </c>
      <c r="E1045" t="str">
        <f t="shared" si="50"/>
        <v>Rick Reed20140909</v>
      </c>
      <c r="F1045">
        <f>IF(COUNTIF($E$2:E1045, E1045) = 1, MAX($F$1:F1044) + 1, INDEX($F$1:F1044, MATCH(E1045, $E$1:E1044, 0)))</f>
        <v>503</v>
      </c>
      <c r="G1045" t="s">
        <v>434</v>
      </c>
      <c r="H1045" t="s">
        <v>34</v>
      </c>
      <c r="I1045" t="s">
        <v>35</v>
      </c>
      <c r="J1045" t="s">
        <v>1261</v>
      </c>
      <c r="K1045" s="17">
        <v>785.88</v>
      </c>
      <c r="L1045" s="17">
        <v>6</v>
      </c>
      <c r="M1045" s="17">
        <v>212.19</v>
      </c>
      <c r="N1045" s="17" t="str">
        <f>IF(SalesData[[#This Row],[Profit]]&gt;0,"Profit","Loss")</f>
        <v>Profit</v>
      </c>
    </row>
    <row r="1046" spans="1:14" x14ac:dyDescent="0.25">
      <c r="A1046" s="1">
        <v>41891</v>
      </c>
      <c r="B1046" s="3">
        <f t="shared" si="48"/>
        <v>2014</v>
      </c>
      <c r="C1046" s="3">
        <f t="shared" si="49"/>
        <v>9</v>
      </c>
      <c r="D1046" t="s">
        <v>1260</v>
      </c>
      <c r="E1046" t="str">
        <f t="shared" si="50"/>
        <v>Rick Reed20140909</v>
      </c>
      <c r="F1046">
        <f>IF(COUNTIF($E$2:E1046, E1046) = 1, MAX($F$1:F1045) + 1, INDEX($F$1:F1045, MATCH(E1046, $E$1:E1045, 0)))</f>
        <v>503</v>
      </c>
      <c r="G1046" t="s">
        <v>434</v>
      </c>
      <c r="H1046" t="s">
        <v>11</v>
      </c>
      <c r="I1046" t="s">
        <v>12</v>
      </c>
      <c r="J1046" t="s">
        <v>1262</v>
      </c>
      <c r="K1046" s="17">
        <v>26.2</v>
      </c>
      <c r="L1046" s="17">
        <v>2</v>
      </c>
      <c r="M1046" s="17">
        <v>12.84</v>
      </c>
      <c r="N1046" s="17" t="str">
        <f>IF(SalesData[[#This Row],[Profit]]&gt;0,"Profit","Loss")</f>
        <v>Profit</v>
      </c>
    </row>
    <row r="1047" spans="1:14" x14ac:dyDescent="0.25">
      <c r="A1047" s="1">
        <v>41891</v>
      </c>
      <c r="B1047" s="3">
        <f t="shared" si="48"/>
        <v>2014</v>
      </c>
      <c r="C1047" s="3">
        <f t="shared" si="49"/>
        <v>9</v>
      </c>
      <c r="D1047" t="s">
        <v>1260</v>
      </c>
      <c r="E1047" t="str">
        <f t="shared" si="50"/>
        <v>Rick Reed20140909</v>
      </c>
      <c r="F1047">
        <f>IF(COUNTIF($E$2:E1047, E1047) = 1, MAX($F$1:F1046) + 1, INDEX($F$1:F1046, MATCH(E1047, $E$1:E1046, 0)))</f>
        <v>503</v>
      </c>
      <c r="G1047" t="s">
        <v>434</v>
      </c>
      <c r="H1047" t="s">
        <v>11</v>
      </c>
      <c r="I1047" t="s">
        <v>18</v>
      </c>
      <c r="J1047" t="s">
        <v>73</v>
      </c>
      <c r="K1047" s="17">
        <v>1325.85</v>
      </c>
      <c r="L1047" s="17">
        <v>5</v>
      </c>
      <c r="M1047" s="17">
        <v>238.65</v>
      </c>
      <c r="N1047" s="17" t="str">
        <f>IF(SalesData[[#This Row],[Profit]]&gt;0,"Profit","Loss")</f>
        <v>Profit</v>
      </c>
    </row>
    <row r="1048" spans="1:14" x14ac:dyDescent="0.25">
      <c r="A1048" s="1">
        <v>41891</v>
      </c>
      <c r="B1048" s="3">
        <f t="shared" si="48"/>
        <v>2014</v>
      </c>
      <c r="C1048" s="3">
        <f t="shared" si="49"/>
        <v>9</v>
      </c>
      <c r="D1048" t="s">
        <v>1263</v>
      </c>
      <c r="E1048" t="str">
        <f t="shared" si="50"/>
        <v>Logan Currie20140909</v>
      </c>
      <c r="F1048">
        <f>IF(COUNTIF($E$2:E1048, E1048) = 1, MAX($F$1:F1047) + 1, INDEX($F$1:F1047, MATCH(E1048, $E$1:E1047, 0)))</f>
        <v>504</v>
      </c>
      <c r="G1048" t="s">
        <v>23</v>
      </c>
      <c r="H1048" t="s">
        <v>11</v>
      </c>
      <c r="I1048" t="s">
        <v>12</v>
      </c>
      <c r="J1048" t="s">
        <v>1264</v>
      </c>
      <c r="K1048" s="17">
        <v>15.55</v>
      </c>
      <c r="L1048" s="17">
        <v>3</v>
      </c>
      <c r="M1048" s="17">
        <v>5.44</v>
      </c>
      <c r="N1048" s="17" t="str">
        <f>IF(SalesData[[#This Row],[Profit]]&gt;0,"Profit","Loss")</f>
        <v>Profit</v>
      </c>
    </row>
    <row r="1049" spans="1:14" x14ac:dyDescent="0.25">
      <c r="A1049" s="1">
        <v>41891</v>
      </c>
      <c r="B1049" s="3">
        <f t="shared" si="48"/>
        <v>2014</v>
      </c>
      <c r="C1049" s="3">
        <f t="shared" si="49"/>
        <v>9</v>
      </c>
      <c r="D1049" t="s">
        <v>1263</v>
      </c>
      <c r="E1049" t="str">
        <f t="shared" si="50"/>
        <v>Logan Currie20140909</v>
      </c>
      <c r="F1049">
        <f>IF(COUNTIF($E$2:E1049, E1049) = 1, MAX($F$1:F1048) + 1, INDEX($F$1:F1048, MATCH(E1049, $E$1:E1048, 0)))</f>
        <v>504</v>
      </c>
      <c r="G1049" t="s">
        <v>23</v>
      </c>
      <c r="H1049" t="s">
        <v>39</v>
      </c>
      <c r="I1049" t="s">
        <v>52</v>
      </c>
      <c r="J1049" t="s">
        <v>1265</v>
      </c>
      <c r="K1049" s="17">
        <v>64.7</v>
      </c>
      <c r="L1049" s="17">
        <v>6</v>
      </c>
      <c r="M1049" s="17">
        <v>-4.8499999999999996</v>
      </c>
      <c r="N1049" s="17" t="str">
        <f>IF(SalesData[[#This Row],[Profit]]&gt;0,"Profit","Loss")</f>
        <v>Loss</v>
      </c>
    </row>
    <row r="1050" spans="1:14" x14ac:dyDescent="0.25">
      <c r="A1050" s="1">
        <v>41891</v>
      </c>
      <c r="B1050" s="3">
        <f t="shared" si="48"/>
        <v>2014</v>
      </c>
      <c r="C1050" s="3">
        <f t="shared" si="49"/>
        <v>9</v>
      </c>
      <c r="D1050" t="s">
        <v>1263</v>
      </c>
      <c r="E1050" t="str">
        <f t="shared" si="50"/>
        <v>Logan Currie20140909</v>
      </c>
      <c r="F1050">
        <f>IF(COUNTIF($E$2:E1050, E1050) = 1, MAX($F$1:F1049) + 1, INDEX($F$1:F1049, MATCH(E1050, $E$1:E1049, 0)))</f>
        <v>504</v>
      </c>
      <c r="G1050" t="s">
        <v>23</v>
      </c>
      <c r="H1050" t="s">
        <v>34</v>
      </c>
      <c r="I1050" t="s">
        <v>47</v>
      </c>
      <c r="J1050" t="s">
        <v>1188</v>
      </c>
      <c r="K1050" s="17">
        <v>17.47</v>
      </c>
      <c r="L1050" s="17">
        <v>3</v>
      </c>
      <c r="M1050" s="17">
        <v>5.0199999999999996</v>
      </c>
      <c r="N1050" s="17" t="str">
        <f>IF(SalesData[[#This Row],[Profit]]&gt;0,"Profit","Loss")</f>
        <v>Profit</v>
      </c>
    </row>
    <row r="1051" spans="1:14" x14ac:dyDescent="0.25">
      <c r="A1051" s="1">
        <v>41891</v>
      </c>
      <c r="B1051" s="3">
        <f t="shared" si="48"/>
        <v>2014</v>
      </c>
      <c r="C1051" s="3">
        <f t="shared" si="49"/>
        <v>9</v>
      </c>
      <c r="D1051" t="s">
        <v>1263</v>
      </c>
      <c r="E1051" t="str">
        <f t="shared" si="50"/>
        <v>Logan Currie20140909</v>
      </c>
      <c r="F1051">
        <f>IF(COUNTIF($E$2:E1051, E1051) = 1, MAX($F$1:F1050) + 1, INDEX($F$1:F1050, MATCH(E1051, $E$1:E1050, 0)))</f>
        <v>504</v>
      </c>
      <c r="G1051" t="s">
        <v>23</v>
      </c>
      <c r="H1051" t="s">
        <v>39</v>
      </c>
      <c r="I1051" t="s">
        <v>40</v>
      </c>
      <c r="J1051" t="s">
        <v>1266</v>
      </c>
      <c r="K1051" s="17">
        <v>135.52000000000001</v>
      </c>
      <c r="L1051" s="17">
        <v>1</v>
      </c>
      <c r="M1051" s="17">
        <v>-31.62</v>
      </c>
      <c r="N1051" s="17" t="str">
        <f>IF(SalesData[[#This Row],[Profit]]&gt;0,"Profit","Loss")</f>
        <v>Loss</v>
      </c>
    </row>
    <row r="1052" spans="1:14" x14ac:dyDescent="0.25">
      <c r="A1052" s="1">
        <v>41891</v>
      </c>
      <c r="B1052" s="3">
        <f t="shared" si="48"/>
        <v>2014</v>
      </c>
      <c r="C1052" s="3">
        <f t="shared" si="49"/>
        <v>9</v>
      </c>
      <c r="D1052" t="s">
        <v>1267</v>
      </c>
      <c r="E1052" t="str">
        <f t="shared" si="50"/>
        <v>Daniel Lacy20140909</v>
      </c>
      <c r="F1052">
        <f>IF(COUNTIF($E$2:E1052, E1052) = 1, MAX($F$1:F1051) + 1, INDEX($F$1:F1051, MATCH(E1052, $E$1:E1051, 0)))</f>
        <v>505</v>
      </c>
      <c r="G1052" t="s">
        <v>245</v>
      </c>
      <c r="H1052" t="s">
        <v>39</v>
      </c>
      <c r="I1052" t="s">
        <v>302</v>
      </c>
      <c r="J1052" t="s">
        <v>1268</v>
      </c>
      <c r="K1052" s="17">
        <v>1299.99</v>
      </c>
      <c r="L1052" s="17">
        <v>2</v>
      </c>
      <c r="M1052" s="17">
        <v>-572</v>
      </c>
      <c r="N1052" s="17" t="str">
        <f>IF(SalesData[[#This Row],[Profit]]&gt;0,"Profit","Loss")</f>
        <v>Loss</v>
      </c>
    </row>
    <row r="1053" spans="1:14" x14ac:dyDescent="0.25">
      <c r="A1053" s="1">
        <v>41891</v>
      </c>
      <c r="B1053" s="3">
        <f t="shared" si="48"/>
        <v>2014</v>
      </c>
      <c r="C1053" s="3">
        <f t="shared" si="49"/>
        <v>9</v>
      </c>
      <c r="D1053" t="s">
        <v>545</v>
      </c>
      <c r="E1053" t="str">
        <f t="shared" si="50"/>
        <v>Nicole Fjeld20140909</v>
      </c>
      <c r="F1053">
        <f>IF(COUNTIF($E$2:E1053, E1053) = 1, MAX($F$1:F1052) + 1, INDEX($F$1:F1052, MATCH(E1053, $E$1:E1052, 0)))</f>
        <v>506</v>
      </c>
      <c r="G1053" t="s">
        <v>78</v>
      </c>
      <c r="H1053" t="s">
        <v>34</v>
      </c>
      <c r="I1053" t="s">
        <v>47</v>
      </c>
      <c r="J1053" t="s">
        <v>1269</v>
      </c>
      <c r="K1053" s="17">
        <v>60.67</v>
      </c>
      <c r="L1053" s="17">
        <v>6</v>
      </c>
      <c r="M1053" s="17">
        <v>12.89</v>
      </c>
      <c r="N1053" s="17" t="str">
        <f>IF(SalesData[[#This Row],[Profit]]&gt;0,"Profit","Loss")</f>
        <v>Profit</v>
      </c>
    </row>
    <row r="1054" spans="1:14" x14ac:dyDescent="0.25">
      <c r="A1054" s="1">
        <v>41891</v>
      </c>
      <c r="B1054" s="3">
        <f t="shared" si="48"/>
        <v>2014</v>
      </c>
      <c r="C1054" s="3">
        <f t="shared" si="49"/>
        <v>9</v>
      </c>
      <c r="D1054" t="s">
        <v>545</v>
      </c>
      <c r="E1054" t="str">
        <f t="shared" si="50"/>
        <v>Nicole Fjeld20140909</v>
      </c>
      <c r="F1054">
        <f>IF(COUNTIF($E$2:E1054, E1054) = 1, MAX($F$1:F1053) + 1, INDEX($F$1:F1053, MATCH(E1054, $E$1:E1053, 0)))</f>
        <v>506</v>
      </c>
      <c r="G1054" t="s">
        <v>78</v>
      </c>
      <c r="H1054" t="s">
        <v>11</v>
      </c>
      <c r="I1054" t="s">
        <v>24</v>
      </c>
      <c r="J1054" t="s">
        <v>1270</v>
      </c>
      <c r="K1054" s="17">
        <v>30.82</v>
      </c>
      <c r="L1054" s="17">
        <v>9</v>
      </c>
      <c r="M1054" s="17">
        <v>2.7</v>
      </c>
      <c r="N1054" s="17" t="str">
        <f>IF(SalesData[[#This Row],[Profit]]&gt;0,"Profit","Loss")</f>
        <v>Profit</v>
      </c>
    </row>
    <row r="1055" spans="1:14" x14ac:dyDescent="0.25">
      <c r="A1055" s="1">
        <v>41891</v>
      </c>
      <c r="B1055" s="3">
        <f t="shared" si="48"/>
        <v>2014</v>
      </c>
      <c r="C1055" s="3">
        <f t="shared" si="49"/>
        <v>9</v>
      </c>
      <c r="D1055" t="s">
        <v>1271</v>
      </c>
      <c r="E1055" t="str">
        <f t="shared" si="50"/>
        <v>Chris Cortes20140909</v>
      </c>
      <c r="F1055">
        <f>IF(COUNTIF($E$2:E1055, E1055) = 1, MAX($F$1:F1054) + 1, INDEX($F$1:F1054, MATCH(E1055, $E$1:E1054, 0)))</f>
        <v>507</v>
      </c>
      <c r="G1055" t="s">
        <v>15</v>
      </c>
      <c r="H1055" t="s">
        <v>11</v>
      </c>
      <c r="I1055" t="s">
        <v>12</v>
      </c>
      <c r="J1055" t="s">
        <v>739</v>
      </c>
      <c r="K1055" s="17">
        <v>10.9</v>
      </c>
      <c r="L1055" s="17">
        <v>3</v>
      </c>
      <c r="M1055" s="17">
        <v>3.41</v>
      </c>
      <c r="N1055" s="17" t="str">
        <f>IF(SalesData[[#This Row],[Profit]]&gt;0,"Profit","Loss")</f>
        <v>Profit</v>
      </c>
    </row>
    <row r="1056" spans="1:14" x14ac:dyDescent="0.25">
      <c r="A1056" s="1">
        <v>41892</v>
      </c>
      <c r="B1056" s="3">
        <f t="shared" si="48"/>
        <v>2014</v>
      </c>
      <c r="C1056" s="3">
        <f t="shared" si="49"/>
        <v>9</v>
      </c>
      <c r="D1056" t="s">
        <v>564</v>
      </c>
      <c r="E1056" t="str">
        <f t="shared" si="50"/>
        <v>Dianna Arnett20140910</v>
      </c>
      <c r="F1056">
        <f>IF(COUNTIF($E$2:E1056, E1056) = 1, MAX($F$1:F1055) + 1, INDEX($F$1:F1055, MATCH(E1056, $E$1:E1055, 0)))</f>
        <v>508</v>
      </c>
      <c r="G1056" t="s">
        <v>55</v>
      </c>
      <c r="H1056" t="s">
        <v>11</v>
      </c>
      <c r="I1056" t="s">
        <v>20</v>
      </c>
      <c r="J1056" t="s">
        <v>941</v>
      </c>
      <c r="K1056" s="17">
        <v>9.64</v>
      </c>
      <c r="L1056" s="17">
        <v>2</v>
      </c>
      <c r="M1056" s="17">
        <v>4.72</v>
      </c>
      <c r="N1056" s="17" t="str">
        <f>IF(SalesData[[#This Row],[Profit]]&gt;0,"Profit","Loss")</f>
        <v>Profit</v>
      </c>
    </row>
    <row r="1057" spans="1:14" x14ac:dyDescent="0.25">
      <c r="A1057" s="1">
        <v>41892</v>
      </c>
      <c r="B1057" s="3">
        <f t="shared" si="48"/>
        <v>2014</v>
      </c>
      <c r="C1057" s="3">
        <f t="shared" si="49"/>
        <v>9</v>
      </c>
      <c r="D1057" t="s">
        <v>256</v>
      </c>
      <c r="E1057" t="str">
        <f t="shared" si="50"/>
        <v>Clay Ludtke20140910</v>
      </c>
      <c r="F1057">
        <f>IF(COUNTIF($E$2:E1057, E1057) = 1, MAX($F$1:F1056) + 1, INDEX($F$1:F1056, MATCH(E1057, $E$1:E1056, 0)))</f>
        <v>509</v>
      </c>
      <c r="G1057" t="s">
        <v>91</v>
      </c>
      <c r="H1057" t="s">
        <v>11</v>
      </c>
      <c r="I1057" t="s">
        <v>63</v>
      </c>
      <c r="J1057" t="s">
        <v>1272</v>
      </c>
      <c r="K1057" s="17">
        <v>21.73</v>
      </c>
      <c r="L1057" s="17">
        <v>7</v>
      </c>
      <c r="M1057" s="17">
        <v>7.6</v>
      </c>
      <c r="N1057" s="17" t="str">
        <f>IF(SalesData[[#This Row],[Profit]]&gt;0,"Profit","Loss")</f>
        <v>Profit</v>
      </c>
    </row>
    <row r="1058" spans="1:14" x14ac:dyDescent="0.25">
      <c r="A1058" s="1">
        <v>41892</v>
      </c>
      <c r="B1058" s="3">
        <f t="shared" si="48"/>
        <v>2014</v>
      </c>
      <c r="C1058" s="3">
        <f t="shared" si="49"/>
        <v>9</v>
      </c>
      <c r="D1058" t="s">
        <v>256</v>
      </c>
      <c r="E1058" t="str">
        <f t="shared" si="50"/>
        <v>Clay Ludtke20140910</v>
      </c>
      <c r="F1058">
        <f>IF(COUNTIF($E$2:E1058, E1058) = 1, MAX($F$1:F1057) + 1, INDEX($F$1:F1057, MATCH(E1058, $E$1:E1057, 0)))</f>
        <v>509</v>
      </c>
      <c r="G1058" t="s">
        <v>91</v>
      </c>
      <c r="H1058" t="s">
        <v>34</v>
      </c>
      <c r="I1058" t="s">
        <v>35</v>
      </c>
      <c r="J1058" t="s">
        <v>572</v>
      </c>
      <c r="K1058" s="17">
        <v>1487.04</v>
      </c>
      <c r="L1058" s="17">
        <v>5</v>
      </c>
      <c r="M1058" s="17">
        <v>148.69999999999999</v>
      </c>
      <c r="N1058" s="17" t="str">
        <f>IF(SalesData[[#This Row],[Profit]]&gt;0,"Profit","Loss")</f>
        <v>Profit</v>
      </c>
    </row>
    <row r="1059" spans="1:14" x14ac:dyDescent="0.25">
      <c r="A1059" s="1">
        <v>41892</v>
      </c>
      <c r="B1059" s="3">
        <f t="shared" si="48"/>
        <v>2014</v>
      </c>
      <c r="C1059" s="3">
        <f t="shared" si="49"/>
        <v>9</v>
      </c>
      <c r="D1059" t="s">
        <v>1273</v>
      </c>
      <c r="E1059" t="str">
        <f t="shared" si="50"/>
        <v>Sandra Flanagan20140910</v>
      </c>
      <c r="F1059">
        <f>IF(COUNTIF($E$2:E1059, E1059) = 1, MAX($F$1:F1058) + 1, INDEX($F$1:F1058, MATCH(E1059, $E$1:E1058, 0)))</f>
        <v>510</v>
      </c>
      <c r="G1059" t="s">
        <v>177</v>
      </c>
      <c r="H1059" t="s">
        <v>11</v>
      </c>
      <c r="I1059" t="s">
        <v>92</v>
      </c>
      <c r="J1059" t="s">
        <v>1274</v>
      </c>
      <c r="K1059" s="17">
        <v>81.92</v>
      </c>
      <c r="L1059" s="17">
        <v>4</v>
      </c>
      <c r="M1059" s="17">
        <v>22.12</v>
      </c>
      <c r="N1059" s="17" t="str">
        <f>IF(SalesData[[#This Row],[Profit]]&gt;0,"Profit","Loss")</f>
        <v>Profit</v>
      </c>
    </row>
    <row r="1060" spans="1:14" x14ac:dyDescent="0.25">
      <c r="A1060" s="1">
        <v>41892</v>
      </c>
      <c r="B1060" s="3">
        <f t="shared" si="48"/>
        <v>2014</v>
      </c>
      <c r="C1060" s="3">
        <f t="shared" si="49"/>
        <v>9</v>
      </c>
      <c r="D1060" t="s">
        <v>1273</v>
      </c>
      <c r="E1060" t="str">
        <f t="shared" si="50"/>
        <v>Sandra Flanagan20140910</v>
      </c>
      <c r="F1060">
        <f>IF(COUNTIF($E$2:E1060, E1060) = 1, MAX($F$1:F1059) + 1, INDEX($F$1:F1059, MATCH(E1060, $E$1:E1059, 0)))</f>
        <v>510</v>
      </c>
      <c r="G1060" t="s">
        <v>177</v>
      </c>
      <c r="H1060" t="s">
        <v>34</v>
      </c>
      <c r="I1060" t="s">
        <v>47</v>
      </c>
      <c r="J1060" t="s">
        <v>340</v>
      </c>
      <c r="K1060" s="17">
        <v>254.9</v>
      </c>
      <c r="L1060" s="17">
        <v>5</v>
      </c>
      <c r="M1060" s="17">
        <v>76.47</v>
      </c>
      <c r="N1060" s="17" t="str">
        <f>IF(SalesData[[#This Row],[Profit]]&gt;0,"Profit","Loss")</f>
        <v>Profit</v>
      </c>
    </row>
    <row r="1061" spans="1:14" x14ac:dyDescent="0.25">
      <c r="A1061" s="1">
        <v>41893</v>
      </c>
      <c r="B1061" s="3">
        <f t="shared" si="48"/>
        <v>2014</v>
      </c>
      <c r="C1061" s="3">
        <f t="shared" si="49"/>
        <v>9</v>
      </c>
      <c r="D1061" t="s">
        <v>1275</v>
      </c>
      <c r="E1061" t="str">
        <f t="shared" si="50"/>
        <v>Liz Willingham20140911</v>
      </c>
      <c r="F1061">
        <f>IF(COUNTIF($E$2:E1061, E1061) = 1, MAX($F$1:F1060) + 1, INDEX($F$1:F1060, MATCH(E1061, $E$1:E1060, 0)))</f>
        <v>511</v>
      </c>
      <c r="G1061" t="s">
        <v>27</v>
      </c>
      <c r="H1061" t="s">
        <v>34</v>
      </c>
      <c r="I1061" t="s">
        <v>47</v>
      </c>
      <c r="J1061" t="s">
        <v>1276</v>
      </c>
      <c r="K1061" s="17">
        <v>127.95</v>
      </c>
      <c r="L1061" s="17">
        <v>3</v>
      </c>
      <c r="M1061" s="17">
        <v>21.75</v>
      </c>
      <c r="N1061" s="17" t="str">
        <f>IF(SalesData[[#This Row],[Profit]]&gt;0,"Profit","Loss")</f>
        <v>Profit</v>
      </c>
    </row>
    <row r="1062" spans="1:14" x14ac:dyDescent="0.25">
      <c r="A1062" s="1">
        <v>41894</v>
      </c>
      <c r="B1062" s="3">
        <f t="shared" si="48"/>
        <v>2014</v>
      </c>
      <c r="C1062" s="3">
        <f t="shared" si="49"/>
        <v>9</v>
      </c>
      <c r="D1062" t="s">
        <v>131</v>
      </c>
      <c r="E1062" t="str">
        <f t="shared" si="50"/>
        <v>Shirley Daniels20140912</v>
      </c>
      <c r="F1062">
        <f>IF(COUNTIF($E$2:E1062, E1062) = 1, MAX($F$1:F1061) + 1, INDEX($F$1:F1061, MATCH(E1062, $E$1:E1061, 0)))</f>
        <v>512</v>
      </c>
      <c r="G1062" t="s">
        <v>149</v>
      </c>
      <c r="H1062" t="s">
        <v>39</v>
      </c>
      <c r="I1062" t="s">
        <v>302</v>
      </c>
      <c r="J1062" t="s">
        <v>1248</v>
      </c>
      <c r="K1062" s="17">
        <v>69.989999999999995</v>
      </c>
      <c r="L1062" s="17">
        <v>1</v>
      </c>
      <c r="M1062" s="17">
        <v>30.1</v>
      </c>
      <c r="N1062" s="17" t="str">
        <f>IF(SalesData[[#This Row],[Profit]]&gt;0,"Profit","Loss")</f>
        <v>Profit</v>
      </c>
    </row>
    <row r="1063" spans="1:14" x14ac:dyDescent="0.25">
      <c r="A1063" s="1">
        <v>41894</v>
      </c>
      <c r="B1063" s="3">
        <f t="shared" si="48"/>
        <v>2014</v>
      </c>
      <c r="C1063" s="3">
        <f t="shared" si="49"/>
        <v>9</v>
      </c>
      <c r="D1063" t="s">
        <v>1277</v>
      </c>
      <c r="E1063" t="str">
        <f t="shared" si="50"/>
        <v>Brad Norvell20140912</v>
      </c>
      <c r="F1063">
        <f>IF(COUNTIF($E$2:E1063, E1063) = 1, MAX($F$1:F1062) + 1, INDEX($F$1:F1062, MATCH(E1063, $E$1:E1062, 0)))</f>
        <v>513</v>
      </c>
      <c r="G1063" t="s">
        <v>245</v>
      </c>
      <c r="H1063" t="s">
        <v>11</v>
      </c>
      <c r="I1063" t="s">
        <v>12</v>
      </c>
      <c r="J1063" t="s">
        <v>219</v>
      </c>
      <c r="K1063" s="17">
        <v>10.37</v>
      </c>
      <c r="L1063" s="17">
        <v>2</v>
      </c>
      <c r="M1063" s="17">
        <v>3.63</v>
      </c>
      <c r="N1063" s="17" t="str">
        <f>IF(SalesData[[#This Row],[Profit]]&gt;0,"Profit","Loss")</f>
        <v>Profit</v>
      </c>
    </row>
    <row r="1064" spans="1:14" x14ac:dyDescent="0.25">
      <c r="A1064" s="1">
        <v>41894</v>
      </c>
      <c r="B1064" s="3">
        <f t="shared" si="48"/>
        <v>2014</v>
      </c>
      <c r="C1064" s="3">
        <f t="shared" si="49"/>
        <v>9</v>
      </c>
      <c r="D1064" t="s">
        <v>1277</v>
      </c>
      <c r="E1064" t="str">
        <f t="shared" si="50"/>
        <v>Brad Norvell20140912</v>
      </c>
      <c r="F1064">
        <f>IF(COUNTIF($E$2:E1064, E1064) = 1, MAX($F$1:F1063) + 1, INDEX($F$1:F1063, MATCH(E1064, $E$1:E1063, 0)))</f>
        <v>513</v>
      </c>
      <c r="G1064" t="s">
        <v>245</v>
      </c>
      <c r="H1064" t="s">
        <v>11</v>
      </c>
      <c r="I1064" t="s">
        <v>92</v>
      </c>
      <c r="J1064" t="s">
        <v>1278</v>
      </c>
      <c r="K1064" s="17">
        <v>166.84</v>
      </c>
      <c r="L1064" s="17">
        <v>5</v>
      </c>
      <c r="M1064" s="17">
        <v>18.77</v>
      </c>
      <c r="N1064" s="17" t="str">
        <f>IF(SalesData[[#This Row],[Profit]]&gt;0,"Profit","Loss")</f>
        <v>Profit</v>
      </c>
    </row>
    <row r="1065" spans="1:14" x14ac:dyDescent="0.25">
      <c r="A1065" s="1">
        <v>41894</v>
      </c>
      <c r="B1065" s="3">
        <f t="shared" si="48"/>
        <v>2014</v>
      </c>
      <c r="C1065" s="3">
        <f t="shared" si="49"/>
        <v>9</v>
      </c>
      <c r="D1065" t="s">
        <v>1277</v>
      </c>
      <c r="E1065" t="str">
        <f t="shared" si="50"/>
        <v>Brad Norvell20140912</v>
      </c>
      <c r="F1065">
        <f>IF(COUNTIF($E$2:E1065, E1065) = 1, MAX($F$1:F1064) + 1, INDEX($F$1:F1064, MATCH(E1065, $E$1:E1064, 0)))</f>
        <v>513</v>
      </c>
      <c r="G1065" t="s">
        <v>245</v>
      </c>
      <c r="H1065" t="s">
        <v>39</v>
      </c>
      <c r="I1065" t="s">
        <v>52</v>
      </c>
      <c r="J1065" t="s">
        <v>1169</v>
      </c>
      <c r="K1065" s="17">
        <v>15.22</v>
      </c>
      <c r="L1065" s="17">
        <v>1</v>
      </c>
      <c r="M1065" s="17">
        <v>2.2799999999999998</v>
      </c>
      <c r="N1065" s="17" t="str">
        <f>IF(SalesData[[#This Row],[Profit]]&gt;0,"Profit","Loss")</f>
        <v>Profit</v>
      </c>
    </row>
    <row r="1066" spans="1:14" x14ac:dyDescent="0.25">
      <c r="A1066" s="1">
        <v>41894</v>
      </c>
      <c r="B1066" s="3">
        <f t="shared" si="48"/>
        <v>2014</v>
      </c>
      <c r="C1066" s="3">
        <f t="shared" si="49"/>
        <v>9</v>
      </c>
      <c r="D1066" t="s">
        <v>1279</v>
      </c>
      <c r="E1066" t="str">
        <f t="shared" si="50"/>
        <v>Pete Takahito20140912</v>
      </c>
      <c r="F1066">
        <f>IF(COUNTIF($E$2:E1066, E1066) = 1, MAX($F$1:F1065) + 1, INDEX($F$1:F1065, MATCH(E1066, $E$1:E1065, 0)))</f>
        <v>514</v>
      </c>
      <c r="G1066" t="s">
        <v>10</v>
      </c>
      <c r="H1066" t="s">
        <v>11</v>
      </c>
      <c r="I1066" t="s">
        <v>20</v>
      </c>
      <c r="J1066" t="s">
        <v>1280</v>
      </c>
      <c r="K1066" s="17">
        <v>5.18</v>
      </c>
      <c r="L1066" s="17">
        <v>5</v>
      </c>
      <c r="M1066" s="17">
        <v>-8.0299999999999994</v>
      </c>
      <c r="N1066" s="17" t="str">
        <f>IF(SalesData[[#This Row],[Profit]]&gt;0,"Profit","Loss")</f>
        <v>Loss</v>
      </c>
    </row>
    <row r="1067" spans="1:14" x14ac:dyDescent="0.25">
      <c r="A1067" s="1">
        <v>41894</v>
      </c>
      <c r="B1067" s="3">
        <f t="shared" si="48"/>
        <v>2014</v>
      </c>
      <c r="C1067" s="3">
        <f t="shared" si="49"/>
        <v>9</v>
      </c>
      <c r="D1067" t="s">
        <v>643</v>
      </c>
      <c r="E1067" t="str">
        <f t="shared" si="50"/>
        <v>Art Foster20140912</v>
      </c>
      <c r="F1067">
        <f>IF(COUNTIF($E$2:E1067, E1067) = 1, MAX($F$1:F1066) + 1, INDEX($F$1:F1066, MATCH(E1067, $E$1:E1066, 0)))</f>
        <v>515</v>
      </c>
      <c r="G1067" t="s">
        <v>78</v>
      </c>
      <c r="H1067" t="s">
        <v>11</v>
      </c>
      <c r="I1067" t="s">
        <v>20</v>
      </c>
      <c r="J1067" t="s">
        <v>1281</v>
      </c>
      <c r="K1067" s="17">
        <v>63.92</v>
      </c>
      <c r="L1067" s="17">
        <v>7</v>
      </c>
      <c r="M1067" s="17">
        <v>-46.88</v>
      </c>
      <c r="N1067" s="17" t="str">
        <f>IF(SalesData[[#This Row],[Profit]]&gt;0,"Profit","Loss")</f>
        <v>Loss</v>
      </c>
    </row>
    <row r="1068" spans="1:14" x14ac:dyDescent="0.25">
      <c r="A1068" s="1">
        <v>41894</v>
      </c>
      <c r="B1068" s="3">
        <f t="shared" si="48"/>
        <v>2014</v>
      </c>
      <c r="C1068" s="3">
        <f t="shared" si="49"/>
        <v>9</v>
      </c>
      <c r="D1068" t="s">
        <v>1282</v>
      </c>
      <c r="E1068" t="str">
        <f t="shared" si="50"/>
        <v>Tom Ashbrook20140912</v>
      </c>
      <c r="F1068">
        <f>IF(COUNTIF($E$2:E1068, E1068) = 1, MAX($F$1:F1067) + 1, INDEX($F$1:F1067, MATCH(E1068, $E$1:E1067, 0)))</f>
        <v>516</v>
      </c>
      <c r="G1068" t="s">
        <v>1283</v>
      </c>
      <c r="H1068" t="s">
        <v>11</v>
      </c>
      <c r="I1068" t="s">
        <v>200</v>
      </c>
      <c r="J1068" t="s">
        <v>201</v>
      </c>
      <c r="K1068" s="17">
        <v>357.93</v>
      </c>
      <c r="L1068" s="17">
        <v>3</v>
      </c>
      <c r="M1068" s="17">
        <v>7.16</v>
      </c>
      <c r="N1068" s="17" t="str">
        <f>IF(SalesData[[#This Row],[Profit]]&gt;0,"Profit","Loss")</f>
        <v>Profit</v>
      </c>
    </row>
    <row r="1069" spans="1:14" x14ac:dyDescent="0.25">
      <c r="A1069" s="1">
        <v>41894</v>
      </c>
      <c r="B1069" s="3">
        <f t="shared" si="48"/>
        <v>2014</v>
      </c>
      <c r="C1069" s="3">
        <f t="shared" si="49"/>
        <v>9</v>
      </c>
      <c r="D1069" t="s">
        <v>1282</v>
      </c>
      <c r="E1069" t="str">
        <f t="shared" si="50"/>
        <v>Tom Ashbrook20140912</v>
      </c>
      <c r="F1069">
        <f>IF(COUNTIF($E$2:E1069, E1069) = 1, MAX($F$1:F1068) + 1, INDEX($F$1:F1068, MATCH(E1069, $E$1:E1068, 0)))</f>
        <v>516</v>
      </c>
      <c r="G1069" t="s">
        <v>1283</v>
      </c>
      <c r="H1069" t="s">
        <v>39</v>
      </c>
      <c r="I1069" t="s">
        <v>52</v>
      </c>
      <c r="J1069" t="s">
        <v>1284</v>
      </c>
      <c r="K1069" s="17">
        <v>57.4</v>
      </c>
      <c r="L1069" s="17">
        <v>5</v>
      </c>
      <c r="M1069" s="17">
        <v>10.91</v>
      </c>
      <c r="N1069" s="17" t="str">
        <f>IF(SalesData[[#This Row],[Profit]]&gt;0,"Profit","Loss")</f>
        <v>Profit</v>
      </c>
    </row>
    <row r="1070" spans="1:14" x14ac:dyDescent="0.25">
      <c r="A1070" s="1">
        <v>41894</v>
      </c>
      <c r="B1070" s="3">
        <f t="shared" si="48"/>
        <v>2014</v>
      </c>
      <c r="C1070" s="3">
        <f t="shared" si="49"/>
        <v>9</v>
      </c>
      <c r="D1070" t="s">
        <v>1282</v>
      </c>
      <c r="E1070" t="str">
        <f t="shared" si="50"/>
        <v>Tom Ashbrook20140912</v>
      </c>
      <c r="F1070">
        <f>IF(COUNTIF($E$2:E1070, E1070) = 1, MAX($F$1:F1069) + 1, INDEX($F$1:F1069, MATCH(E1070, $E$1:E1069, 0)))</f>
        <v>516</v>
      </c>
      <c r="G1070" t="s">
        <v>1283</v>
      </c>
      <c r="H1070" t="s">
        <v>11</v>
      </c>
      <c r="I1070" t="s">
        <v>20</v>
      </c>
      <c r="J1070" t="s">
        <v>666</v>
      </c>
      <c r="K1070" s="17">
        <v>331.96</v>
      </c>
      <c r="L1070" s="17">
        <v>2</v>
      </c>
      <c r="M1070" s="17">
        <v>149.38</v>
      </c>
      <c r="N1070" s="17" t="str">
        <f>IF(SalesData[[#This Row],[Profit]]&gt;0,"Profit","Loss")</f>
        <v>Profit</v>
      </c>
    </row>
    <row r="1071" spans="1:14" x14ac:dyDescent="0.25">
      <c r="A1071" s="1">
        <v>41894</v>
      </c>
      <c r="B1071" s="3">
        <f t="shared" si="48"/>
        <v>2014</v>
      </c>
      <c r="C1071" s="3">
        <f t="shared" si="49"/>
        <v>9</v>
      </c>
      <c r="D1071" t="s">
        <v>1282</v>
      </c>
      <c r="E1071" t="str">
        <f t="shared" si="50"/>
        <v>Tom Ashbrook20140912</v>
      </c>
      <c r="F1071">
        <f>IF(COUNTIF($E$2:E1071, E1071) = 1, MAX($F$1:F1070) + 1, INDEX($F$1:F1070, MATCH(E1071, $E$1:E1070, 0)))</f>
        <v>516</v>
      </c>
      <c r="G1071" t="s">
        <v>1283</v>
      </c>
      <c r="H1071" t="s">
        <v>34</v>
      </c>
      <c r="I1071" t="s">
        <v>47</v>
      </c>
      <c r="J1071" t="s">
        <v>1285</v>
      </c>
      <c r="K1071" s="17">
        <v>40.56</v>
      </c>
      <c r="L1071" s="17">
        <v>2</v>
      </c>
      <c r="M1071" s="17">
        <v>12.98</v>
      </c>
      <c r="N1071" s="17" t="str">
        <f>IF(SalesData[[#This Row],[Profit]]&gt;0,"Profit","Loss")</f>
        <v>Profit</v>
      </c>
    </row>
    <row r="1072" spans="1:14" x14ac:dyDescent="0.25">
      <c r="A1072" s="1">
        <v>41894</v>
      </c>
      <c r="B1072" s="3">
        <f t="shared" si="48"/>
        <v>2014</v>
      </c>
      <c r="C1072" s="3">
        <f t="shared" si="49"/>
        <v>9</v>
      </c>
      <c r="D1072" t="s">
        <v>1286</v>
      </c>
      <c r="E1072" t="str">
        <f t="shared" si="50"/>
        <v>Luke Weiss20140912</v>
      </c>
      <c r="F1072">
        <f>IF(COUNTIF($E$2:E1072, E1072) = 1, MAX($F$1:F1071) + 1, INDEX($F$1:F1071, MATCH(E1072, $E$1:E1071, 0)))</f>
        <v>517</v>
      </c>
      <c r="G1072" t="s">
        <v>149</v>
      </c>
      <c r="H1072" t="s">
        <v>34</v>
      </c>
      <c r="I1072" t="s">
        <v>35</v>
      </c>
      <c r="J1072" t="s">
        <v>976</v>
      </c>
      <c r="K1072" s="17">
        <v>3785.29</v>
      </c>
      <c r="L1072" s="17">
        <v>6</v>
      </c>
      <c r="M1072" s="17">
        <v>420.59</v>
      </c>
      <c r="N1072" s="17" t="str">
        <f>IF(SalesData[[#This Row],[Profit]]&gt;0,"Profit","Loss")</f>
        <v>Profit</v>
      </c>
    </row>
    <row r="1073" spans="1:14" x14ac:dyDescent="0.25">
      <c r="A1073" s="1">
        <v>41895</v>
      </c>
      <c r="B1073" s="3">
        <f t="shared" si="48"/>
        <v>2014</v>
      </c>
      <c r="C1073" s="3">
        <f t="shared" si="49"/>
        <v>9</v>
      </c>
      <c r="D1073" t="s">
        <v>1287</v>
      </c>
      <c r="E1073" t="str">
        <f t="shared" si="50"/>
        <v>Erin Ashbrook20140913</v>
      </c>
      <c r="F1073">
        <f>IF(COUNTIF($E$2:E1073, E1073) = 1, MAX($F$1:F1072) + 1, INDEX($F$1:F1072, MATCH(E1073, $E$1:E1072, 0)))</f>
        <v>518</v>
      </c>
      <c r="G1073" t="s">
        <v>245</v>
      </c>
      <c r="H1073" t="s">
        <v>11</v>
      </c>
      <c r="I1073" t="s">
        <v>20</v>
      </c>
      <c r="J1073" t="s">
        <v>1030</v>
      </c>
      <c r="K1073" s="17">
        <v>18.649999999999999</v>
      </c>
      <c r="L1073" s="17">
        <v>7</v>
      </c>
      <c r="M1073" s="17">
        <v>-12.43</v>
      </c>
      <c r="N1073" s="17" t="str">
        <f>IF(SalesData[[#This Row],[Profit]]&gt;0,"Profit","Loss")</f>
        <v>Loss</v>
      </c>
    </row>
    <row r="1074" spans="1:14" x14ac:dyDescent="0.25">
      <c r="A1074" s="1">
        <v>41895</v>
      </c>
      <c r="B1074" s="3">
        <f t="shared" si="48"/>
        <v>2014</v>
      </c>
      <c r="C1074" s="3">
        <f t="shared" si="49"/>
        <v>9</v>
      </c>
      <c r="D1074" t="s">
        <v>1288</v>
      </c>
      <c r="E1074" t="str">
        <f t="shared" si="50"/>
        <v>Jessica Myrick20140913</v>
      </c>
      <c r="F1074">
        <f>IF(COUNTIF($E$2:E1074, E1074) = 1, MAX($F$1:F1073) + 1, INDEX($F$1:F1073, MATCH(E1074, $E$1:E1073, 0)))</f>
        <v>519</v>
      </c>
      <c r="G1074" t="s">
        <v>23</v>
      </c>
      <c r="H1074" t="s">
        <v>11</v>
      </c>
      <c r="I1074" t="s">
        <v>12</v>
      </c>
      <c r="J1074" t="s">
        <v>565</v>
      </c>
      <c r="K1074" s="17">
        <v>15.55</v>
      </c>
      <c r="L1074" s="17">
        <v>3</v>
      </c>
      <c r="M1074" s="17">
        <v>5.44</v>
      </c>
      <c r="N1074" s="17" t="str">
        <f>IF(SalesData[[#This Row],[Profit]]&gt;0,"Profit","Loss")</f>
        <v>Profit</v>
      </c>
    </row>
    <row r="1075" spans="1:14" x14ac:dyDescent="0.25">
      <c r="A1075" s="1">
        <v>41895</v>
      </c>
      <c r="B1075" s="3">
        <f t="shared" si="48"/>
        <v>2014</v>
      </c>
      <c r="C1075" s="3">
        <f t="shared" si="49"/>
        <v>9</v>
      </c>
      <c r="D1075" t="s">
        <v>1288</v>
      </c>
      <c r="E1075" t="str">
        <f t="shared" si="50"/>
        <v>Jessica Myrick20140913</v>
      </c>
      <c r="F1075">
        <f>IF(COUNTIF($E$2:E1075, E1075) = 1, MAX($F$1:F1074) + 1, INDEX($F$1:F1074, MATCH(E1075, $E$1:E1074, 0)))</f>
        <v>519</v>
      </c>
      <c r="G1075" t="s">
        <v>23</v>
      </c>
      <c r="H1075" t="s">
        <v>39</v>
      </c>
      <c r="I1075" t="s">
        <v>52</v>
      </c>
      <c r="J1075" t="s">
        <v>243</v>
      </c>
      <c r="K1075" s="17">
        <v>252</v>
      </c>
      <c r="L1075" s="17">
        <v>5</v>
      </c>
      <c r="M1075" s="17">
        <v>53.55</v>
      </c>
      <c r="N1075" s="17" t="str">
        <f>IF(SalesData[[#This Row],[Profit]]&gt;0,"Profit","Loss")</f>
        <v>Profit</v>
      </c>
    </row>
    <row r="1076" spans="1:14" x14ac:dyDescent="0.25">
      <c r="A1076" s="1">
        <v>41895</v>
      </c>
      <c r="B1076" s="3">
        <f t="shared" si="48"/>
        <v>2014</v>
      </c>
      <c r="C1076" s="3">
        <f t="shared" si="49"/>
        <v>9</v>
      </c>
      <c r="D1076" t="s">
        <v>907</v>
      </c>
      <c r="E1076" t="str">
        <f t="shared" si="50"/>
        <v>Dan Campbell20140913</v>
      </c>
      <c r="F1076">
        <f>IF(COUNTIF($E$2:E1076, E1076) = 1, MAX($F$1:F1075) + 1, INDEX($F$1:F1075, MATCH(E1076, $E$1:E1075, 0)))</f>
        <v>520</v>
      </c>
      <c r="G1076" t="s">
        <v>149</v>
      </c>
      <c r="H1076" t="s">
        <v>11</v>
      </c>
      <c r="I1076" t="s">
        <v>24</v>
      </c>
      <c r="J1076" t="s">
        <v>798</v>
      </c>
      <c r="K1076" s="17">
        <v>5.46</v>
      </c>
      <c r="L1076" s="17">
        <v>3</v>
      </c>
      <c r="M1076" s="17">
        <v>1.47</v>
      </c>
      <c r="N1076" s="17" t="str">
        <f>IF(SalesData[[#This Row],[Profit]]&gt;0,"Profit","Loss")</f>
        <v>Profit</v>
      </c>
    </row>
    <row r="1077" spans="1:14" x14ac:dyDescent="0.25">
      <c r="A1077" s="1">
        <v>41895</v>
      </c>
      <c r="B1077" s="3">
        <f t="shared" si="48"/>
        <v>2014</v>
      </c>
      <c r="C1077" s="3">
        <f t="shared" si="49"/>
        <v>9</v>
      </c>
      <c r="D1077" t="s">
        <v>1289</v>
      </c>
      <c r="E1077" t="str">
        <f t="shared" si="50"/>
        <v>Odella Nelson20140913</v>
      </c>
      <c r="F1077">
        <f>IF(COUNTIF($E$2:E1077, E1077) = 1, MAX($F$1:F1076) + 1, INDEX($F$1:F1076, MATCH(E1077, $E$1:E1076, 0)))</f>
        <v>521</v>
      </c>
      <c r="G1077" t="s">
        <v>95</v>
      </c>
      <c r="H1077" t="s">
        <v>11</v>
      </c>
      <c r="I1077" t="s">
        <v>18</v>
      </c>
      <c r="J1077" t="s">
        <v>1290</v>
      </c>
      <c r="K1077" s="17">
        <v>79.400000000000006</v>
      </c>
      <c r="L1077" s="17">
        <v>5</v>
      </c>
      <c r="M1077" s="17">
        <v>5.96</v>
      </c>
      <c r="N1077" s="17" t="str">
        <f>IF(SalesData[[#This Row],[Profit]]&gt;0,"Profit","Loss")</f>
        <v>Profit</v>
      </c>
    </row>
    <row r="1078" spans="1:14" x14ac:dyDescent="0.25">
      <c r="A1078" s="1">
        <v>41895</v>
      </c>
      <c r="B1078" s="3">
        <f t="shared" si="48"/>
        <v>2014</v>
      </c>
      <c r="C1078" s="3">
        <f t="shared" si="49"/>
        <v>9</v>
      </c>
      <c r="D1078" t="s">
        <v>917</v>
      </c>
      <c r="E1078" t="str">
        <f t="shared" si="50"/>
        <v>Becky Castell20140913</v>
      </c>
      <c r="F1078">
        <f>IF(COUNTIF($E$2:E1078, E1078) = 1, MAX($F$1:F1077) + 1, INDEX($F$1:F1077, MATCH(E1078, $E$1:E1077, 0)))</f>
        <v>522</v>
      </c>
      <c r="G1078" t="s">
        <v>10</v>
      </c>
      <c r="H1078" t="s">
        <v>34</v>
      </c>
      <c r="I1078" t="s">
        <v>35</v>
      </c>
      <c r="J1078" t="s">
        <v>862</v>
      </c>
      <c r="K1078" s="17">
        <v>340.12</v>
      </c>
      <c r="L1078" s="17">
        <v>6</v>
      </c>
      <c r="M1078" s="17">
        <v>-9.7200000000000006</v>
      </c>
      <c r="N1078" s="17" t="str">
        <f>IF(SalesData[[#This Row],[Profit]]&gt;0,"Profit","Loss")</f>
        <v>Loss</v>
      </c>
    </row>
    <row r="1079" spans="1:14" x14ac:dyDescent="0.25">
      <c r="A1079" s="1">
        <v>41895</v>
      </c>
      <c r="B1079" s="3">
        <f t="shared" si="48"/>
        <v>2014</v>
      </c>
      <c r="C1079" s="3">
        <f t="shared" si="49"/>
        <v>9</v>
      </c>
      <c r="D1079" t="s">
        <v>1138</v>
      </c>
      <c r="E1079" t="str">
        <f t="shared" si="50"/>
        <v>Lena Hernandez20140913</v>
      </c>
      <c r="F1079">
        <f>IF(COUNTIF($E$2:E1079, E1079) = 1, MAX($F$1:F1078) + 1, INDEX($F$1:F1078, MATCH(E1079, $E$1:E1078, 0)))</f>
        <v>523</v>
      </c>
      <c r="G1079" t="s">
        <v>78</v>
      </c>
      <c r="H1079" t="s">
        <v>11</v>
      </c>
      <c r="I1079" t="s">
        <v>20</v>
      </c>
      <c r="J1079" t="s">
        <v>1291</v>
      </c>
      <c r="K1079" s="17">
        <v>2.5</v>
      </c>
      <c r="L1079" s="17">
        <v>3</v>
      </c>
      <c r="M1079" s="17">
        <v>-2</v>
      </c>
      <c r="N1079" s="17" t="str">
        <f>IF(SalesData[[#This Row],[Profit]]&gt;0,"Profit","Loss")</f>
        <v>Loss</v>
      </c>
    </row>
    <row r="1080" spans="1:14" x14ac:dyDescent="0.25">
      <c r="A1080" s="1">
        <v>41895</v>
      </c>
      <c r="B1080" s="3">
        <f t="shared" si="48"/>
        <v>2014</v>
      </c>
      <c r="C1080" s="3">
        <f t="shared" si="49"/>
        <v>9</v>
      </c>
      <c r="D1080" t="s">
        <v>712</v>
      </c>
      <c r="E1080" t="str">
        <f t="shared" si="50"/>
        <v>Resi PÃ¶lking20140913</v>
      </c>
      <c r="F1080">
        <f>IF(COUNTIF($E$2:E1080, E1080) = 1, MAX($F$1:F1079) + 1, INDEX($F$1:F1079, MATCH(E1080, $E$1:E1079, 0)))</f>
        <v>524</v>
      </c>
      <c r="G1080" t="s">
        <v>164</v>
      </c>
      <c r="H1080" t="s">
        <v>11</v>
      </c>
      <c r="I1080" t="s">
        <v>43</v>
      </c>
      <c r="J1080" t="s">
        <v>614</v>
      </c>
      <c r="K1080" s="17">
        <v>5.7</v>
      </c>
      <c r="L1080" s="17">
        <v>5</v>
      </c>
      <c r="M1080" s="17">
        <v>2.68</v>
      </c>
      <c r="N1080" s="17" t="str">
        <f>IF(SalesData[[#This Row],[Profit]]&gt;0,"Profit","Loss")</f>
        <v>Profit</v>
      </c>
    </row>
    <row r="1081" spans="1:14" x14ac:dyDescent="0.25">
      <c r="A1081" s="1">
        <v>41895</v>
      </c>
      <c r="B1081" s="3">
        <f t="shared" si="48"/>
        <v>2014</v>
      </c>
      <c r="C1081" s="3">
        <f t="shared" si="49"/>
        <v>9</v>
      </c>
      <c r="D1081" t="s">
        <v>712</v>
      </c>
      <c r="E1081" t="str">
        <f t="shared" si="50"/>
        <v>Resi PÃ¶lking20140913</v>
      </c>
      <c r="F1081">
        <f>IF(COUNTIF($E$2:E1081, E1081) = 1, MAX($F$1:F1080) + 1, INDEX($F$1:F1080, MATCH(E1081, $E$1:E1080, 0)))</f>
        <v>524</v>
      </c>
      <c r="G1081" t="s">
        <v>164</v>
      </c>
      <c r="H1081" t="s">
        <v>34</v>
      </c>
      <c r="I1081" t="s">
        <v>47</v>
      </c>
      <c r="J1081" t="s">
        <v>480</v>
      </c>
      <c r="K1081" s="17">
        <v>14.19</v>
      </c>
      <c r="L1081" s="17">
        <v>3</v>
      </c>
      <c r="M1081" s="17">
        <v>5.53</v>
      </c>
      <c r="N1081" s="17" t="str">
        <f>IF(SalesData[[#This Row],[Profit]]&gt;0,"Profit","Loss")</f>
        <v>Profit</v>
      </c>
    </row>
    <row r="1082" spans="1:14" x14ac:dyDescent="0.25">
      <c r="A1082" s="1">
        <v>41895</v>
      </c>
      <c r="B1082" s="3">
        <f t="shared" si="48"/>
        <v>2014</v>
      </c>
      <c r="C1082" s="3">
        <f t="shared" si="49"/>
        <v>9</v>
      </c>
      <c r="D1082" t="s">
        <v>712</v>
      </c>
      <c r="E1082" t="str">
        <f t="shared" si="50"/>
        <v>Resi PÃ¶lking20140913</v>
      </c>
      <c r="F1082">
        <f>IF(COUNTIF($E$2:E1082, E1082) = 1, MAX($F$1:F1081) + 1, INDEX($F$1:F1081, MATCH(E1082, $E$1:E1081, 0)))</f>
        <v>524</v>
      </c>
      <c r="G1082" t="s">
        <v>164</v>
      </c>
      <c r="H1082" t="s">
        <v>11</v>
      </c>
      <c r="I1082" t="s">
        <v>200</v>
      </c>
      <c r="J1082" t="s">
        <v>1292</v>
      </c>
      <c r="K1082" s="17">
        <v>7.3</v>
      </c>
      <c r="L1082" s="17">
        <v>2</v>
      </c>
      <c r="M1082" s="17">
        <v>2.19</v>
      </c>
      <c r="N1082" s="17" t="str">
        <f>IF(SalesData[[#This Row],[Profit]]&gt;0,"Profit","Loss")</f>
        <v>Profit</v>
      </c>
    </row>
    <row r="1083" spans="1:14" x14ac:dyDescent="0.25">
      <c r="A1083" s="1">
        <v>41895</v>
      </c>
      <c r="B1083" s="3">
        <f t="shared" si="48"/>
        <v>2014</v>
      </c>
      <c r="C1083" s="3">
        <f t="shared" si="49"/>
        <v>9</v>
      </c>
      <c r="D1083" t="s">
        <v>712</v>
      </c>
      <c r="E1083" t="str">
        <f t="shared" si="50"/>
        <v>Resi PÃ¶lking20140913</v>
      </c>
      <c r="F1083">
        <f>IF(COUNTIF($E$2:E1083, E1083) = 1, MAX($F$1:F1082) + 1, INDEX($F$1:F1082, MATCH(E1083, $E$1:E1082, 0)))</f>
        <v>524</v>
      </c>
      <c r="G1083" t="s">
        <v>164</v>
      </c>
      <c r="H1083" t="s">
        <v>39</v>
      </c>
      <c r="I1083" t="s">
        <v>52</v>
      </c>
      <c r="J1083" t="s">
        <v>731</v>
      </c>
      <c r="K1083" s="17">
        <v>199.98</v>
      </c>
      <c r="L1083" s="17">
        <v>2</v>
      </c>
      <c r="M1083" s="17">
        <v>75.989999999999995</v>
      </c>
      <c r="N1083" s="17" t="str">
        <f>IF(SalesData[[#This Row],[Profit]]&gt;0,"Profit","Loss")</f>
        <v>Profit</v>
      </c>
    </row>
    <row r="1084" spans="1:14" x14ac:dyDescent="0.25">
      <c r="A1084" s="1">
        <v>41895</v>
      </c>
      <c r="B1084" s="3">
        <f t="shared" si="48"/>
        <v>2014</v>
      </c>
      <c r="C1084" s="3">
        <f t="shared" si="49"/>
        <v>9</v>
      </c>
      <c r="D1084" t="s">
        <v>712</v>
      </c>
      <c r="E1084" t="str">
        <f t="shared" si="50"/>
        <v>Resi PÃ¶lking20140913</v>
      </c>
      <c r="F1084">
        <f>IF(COUNTIF($E$2:E1084, E1084) = 1, MAX($F$1:F1083) + 1, INDEX($F$1:F1083, MATCH(E1084, $E$1:E1083, 0)))</f>
        <v>524</v>
      </c>
      <c r="G1084" t="s">
        <v>164</v>
      </c>
      <c r="H1084" t="s">
        <v>39</v>
      </c>
      <c r="I1084" t="s">
        <v>52</v>
      </c>
      <c r="J1084" t="s">
        <v>518</v>
      </c>
      <c r="K1084" s="17">
        <v>144.96</v>
      </c>
      <c r="L1084" s="17">
        <v>4</v>
      </c>
      <c r="M1084" s="17">
        <v>60.88</v>
      </c>
      <c r="N1084" s="17" t="str">
        <f>IF(SalesData[[#This Row],[Profit]]&gt;0,"Profit","Loss")</f>
        <v>Profit</v>
      </c>
    </row>
    <row r="1085" spans="1:14" x14ac:dyDescent="0.25">
      <c r="A1085" s="1">
        <v>41895</v>
      </c>
      <c r="B1085" s="3">
        <f t="shared" si="48"/>
        <v>2014</v>
      </c>
      <c r="C1085" s="3">
        <f t="shared" si="49"/>
        <v>9</v>
      </c>
      <c r="D1085" t="s">
        <v>712</v>
      </c>
      <c r="E1085" t="str">
        <f t="shared" si="50"/>
        <v>Resi PÃ¶lking20140913</v>
      </c>
      <c r="F1085">
        <f>IF(COUNTIF($E$2:E1085, E1085) = 1, MAX($F$1:F1084) + 1, INDEX($F$1:F1084, MATCH(E1085, $E$1:E1084, 0)))</f>
        <v>524</v>
      </c>
      <c r="G1085" t="s">
        <v>164</v>
      </c>
      <c r="H1085" t="s">
        <v>39</v>
      </c>
      <c r="I1085" t="s">
        <v>52</v>
      </c>
      <c r="J1085" t="s">
        <v>1293</v>
      </c>
      <c r="K1085" s="17">
        <v>118</v>
      </c>
      <c r="L1085" s="17">
        <v>2</v>
      </c>
      <c r="M1085" s="17">
        <v>20.059999999999999</v>
      </c>
      <c r="N1085" s="17" t="str">
        <f>IF(SalesData[[#This Row],[Profit]]&gt;0,"Profit","Loss")</f>
        <v>Profit</v>
      </c>
    </row>
    <row r="1086" spans="1:14" x14ac:dyDescent="0.25">
      <c r="A1086" s="1">
        <v>41895</v>
      </c>
      <c r="B1086" s="3">
        <f t="shared" si="48"/>
        <v>2014</v>
      </c>
      <c r="C1086" s="3">
        <f t="shared" si="49"/>
        <v>9</v>
      </c>
      <c r="D1086" t="s">
        <v>712</v>
      </c>
      <c r="E1086" t="str">
        <f t="shared" si="50"/>
        <v>Resi PÃ¶lking20140913</v>
      </c>
      <c r="F1086">
        <f>IF(COUNTIF($E$2:E1086, E1086) = 1, MAX($F$1:F1085) + 1, INDEX($F$1:F1085, MATCH(E1086, $E$1:E1085, 0)))</f>
        <v>524</v>
      </c>
      <c r="G1086" t="s">
        <v>164</v>
      </c>
      <c r="H1086" t="s">
        <v>11</v>
      </c>
      <c r="I1086" t="s">
        <v>12</v>
      </c>
      <c r="J1086" t="s">
        <v>1294</v>
      </c>
      <c r="K1086" s="17">
        <v>48.94</v>
      </c>
      <c r="L1086" s="17">
        <v>1</v>
      </c>
      <c r="M1086" s="17">
        <v>24.47</v>
      </c>
      <c r="N1086" s="17" t="str">
        <f>IF(SalesData[[#This Row],[Profit]]&gt;0,"Profit","Loss")</f>
        <v>Profit</v>
      </c>
    </row>
    <row r="1087" spans="1:14" x14ac:dyDescent="0.25">
      <c r="A1087" s="1">
        <v>41895</v>
      </c>
      <c r="B1087" s="3">
        <f t="shared" si="48"/>
        <v>2014</v>
      </c>
      <c r="C1087" s="3">
        <f t="shared" si="49"/>
        <v>9</v>
      </c>
      <c r="D1087" t="s">
        <v>712</v>
      </c>
      <c r="E1087" t="str">
        <f t="shared" si="50"/>
        <v>Resi PÃ¶lking20140913</v>
      </c>
      <c r="F1087">
        <f>IF(COUNTIF($E$2:E1087, E1087) = 1, MAX($F$1:F1086) + 1, INDEX($F$1:F1086, MATCH(E1087, $E$1:E1086, 0)))</f>
        <v>524</v>
      </c>
      <c r="G1087" t="s">
        <v>164</v>
      </c>
      <c r="H1087" t="s">
        <v>11</v>
      </c>
      <c r="I1087" t="s">
        <v>92</v>
      </c>
      <c r="J1087" t="s">
        <v>1244</v>
      </c>
      <c r="K1087" s="17">
        <v>22.66</v>
      </c>
      <c r="L1087" s="17">
        <v>2</v>
      </c>
      <c r="M1087" s="17">
        <v>9.74</v>
      </c>
      <c r="N1087" s="17" t="str">
        <f>IF(SalesData[[#This Row],[Profit]]&gt;0,"Profit","Loss")</f>
        <v>Profit</v>
      </c>
    </row>
    <row r="1088" spans="1:14" x14ac:dyDescent="0.25">
      <c r="A1088" s="1">
        <v>41896</v>
      </c>
      <c r="B1088" s="3">
        <f t="shared" si="48"/>
        <v>2014</v>
      </c>
      <c r="C1088" s="3">
        <f t="shared" si="49"/>
        <v>9</v>
      </c>
      <c r="D1088" t="s">
        <v>1295</v>
      </c>
      <c r="E1088" t="str">
        <f t="shared" si="50"/>
        <v>Jennifer Braxton20140914</v>
      </c>
      <c r="F1088">
        <f>IF(COUNTIF($E$2:E1088, E1088) = 1, MAX($F$1:F1087) + 1, INDEX($F$1:F1087, MATCH(E1088, $E$1:E1087, 0)))</f>
        <v>525</v>
      </c>
      <c r="G1088" t="s">
        <v>15</v>
      </c>
      <c r="H1088" t="s">
        <v>11</v>
      </c>
      <c r="I1088" t="s">
        <v>92</v>
      </c>
      <c r="J1088" t="s">
        <v>1296</v>
      </c>
      <c r="K1088" s="17">
        <v>52.45</v>
      </c>
      <c r="L1088" s="17">
        <v>2</v>
      </c>
      <c r="M1088" s="17">
        <v>-131.12</v>
      </c>
      <c r="N1088" s="17" t="str">
        <f>IF(SalesData[[#This Row],[Profit]]&gt;0,"Profit","Loss")</f>
        <v>Loss</v>
      </c>
    </row>
    <row r="1089" spans="1:14" x14ac:dyDescent="0.25">
      <c r="A1089" s="1">
        <v>41896</v>
      </c>
      <c r="B1089" s="3">
        <f t="shared" si="48"/>
        <v>2014</v>
      </c>
      <c r="C1089" s="3">
        <f t="shared" si="49"/>
        <v>9</v>
      </c>
      <c r="D1089" t="s">
        <v>1295</v>
      </c>
      <c r="E1089" t="str">
        <f t="shared" si="50"/>
        <v>Jennifer Braxton20140914</v>
      </c>
      <c r="F1089">
        <f>IF(COUNTIF($E$2:E1089, E1089) = 1, MAX($F$1:F1088) + 1, INDEX($F$1:F1088, MATCH(E1089, $E$1:E1088, 0)))</f>
        <v>525</v>
      </c>
      <c r="G1089" t="s">
        <v>15</v>
      </c>
      <c r="H1089" t="s">
        <v>11</v>
      </c>
      <c r="I1089" t="s">
        <v>16</v>
      </c>
      <c r="J1089" t="s">
        <v>1297</v>
      </c>
      <c r="K1089" s="17">
        <v>20.16</v>
      </c>
      <c r="L1089" s="17">
        <v>4</v>
      </c>
      <c r="M1089" s="17">
        <v>6.55</v>
      </c>
      <c r="N1089" s="17" t="str">
        <f>IF(SalesData[[#This Row],[Profit]]&gt;0,"Profit","Loss")</f>
        <v>Profit</v>
      </c>
    </row>
    <row r="1090" spans="1:14" x14ac:dyDescent="0.25">
      <c r="A1090" s="1">
        <v>41896</v>
      </c>
      <c r="B1090" s="3">
        <f t="shared" ref="B1090:B1153" si="51">YEAR(A1090)</f>
        <v>2014</v>
      </c>
      <c r="C1090" s="3">
        <f t="shared" ref="C1090:C1153" si="52">MONTH(A1090)</f>
        <v>9</v>
      </c>
      <c r="D1090" t="s">
        <v>1298</v>
      </c>
      <c r="E1090" t="str">
        <f t="shared" ref="E1090:E1153" si="53">D1090 &amp; TEXT(A1090, "yyyymmdd")</f>
        <v>Astrea Jones20140914</v>
      </c>
      <c r="F1090">
        <f>IF(COUNTIF($E$2:E1090, E1090) = 1, MAX($F$1:F1089) + 1, INDEX($F$1:F1089, MATCH(E1090, $E$1:E1089, 0)))</f>
        <v>526</v>
      </c>
      <c r="G1090" t="s">
        <v>149</v>
      </c>
      <c r="H1090" t="s">
        <v>11</v>
      </c>
      <c r="I1090" t="s">
        <v>18</v>
      </c>
      <c r="J1090" t="s">
        <v>729</v>
      </c>
      <c r="K1090" s="17">
        <v>449.15</v>
      </c>
      <c r="L1090" s="17">
        <v>5</v>
      </c>
      <c r="M1090" s="17">
        <v>8.98</v>
      </c>
      <c r="N1090" s="17" t="str">
        <f>IF(SalesData[[#This Row],[Profit]]&gt;0,"Profit","Loss")</f>
        <v>Profit</v>
      </c>
    </row>
    <row r="1091" spans="1:14" x14ac:dyDescent="0.25">
      <c r="A1091" s="1">
        <v>41896</v>
      </c>
      <c r="B1091" s="3">
        <f t="shared" si="51"/>
        <v>2014</v>
      </c>
      <c r="C1091" s="3">
        <f t="shared" si="52"/>
        <v>9</v>
      </c>
      <c r="D1091" t="s">
        <v>1298</v>
      </c>
      <c r="E1091" t="str">
        <f t="shared" si="53"/>
        <v>Astrea Jones20140914</v>
      </c>
      <c r="F1091">
        <f>IF(COUNTIF($E$2:E1091, E1091) = 1, MAX($F$1:F1090) + 1, INDEX($F$1:F1090, MATCH(E1091, $E$1:E1090, 0)))</f>
        <v>526</v>
      </c>
      <c r="G1091" t="s">
        <v>149</v>
      </c>
      <c r="H1091" t="s">
        <v>11</v>
      </c>
      <c r="I1091" t="s">
        <v>63</v>
      </c>
      <c r="J1091" t="s">
        <v>1299</v>
      </c>
      <c r="K1091" s="17">
        <v>11.07</v>
      </c>
      <c r="L1091" s="17">
        <v>3</v>
      </c>
      <c r="M1091" s="17">
        <v>5.09</v>
      </c>
      <c r="N1091" s="17" t="str">
        <f>IF(SalesData[[#This Row],[Profit]]&gt;0,"Profit","Loss")</f>
        <v>Profit</v>
      </c>
    </row>
    <row r="1092" spans="1:14" x14ac:dyDescent="0.25">
      <c r="A1092" s="1">
        <v>41896</v>
      </c>
      <c r="B1092" s="3">
        <f t="shared" si="51"/>
        <v>2014</v>
      </c>
      <c r="C1092" s="3">
        <f t="shared" si="52"/>
        <v>9</v>
      </c>
      <c r="D1092" t="s">
        <v>879</v>
      </c>
      <c r="E1092" t="str">
        <f t="shared" si="53"/>
        <v>Cynthia Arntzen20140914</v>
      </c>
      <c r="F1092">
        <f>IF(COUNTIF($E$2:E1092, E1092) = 1, MAX($F$1:F1091) + 1, INDEX($F$1:F1091, MATCH(E1092, $E$1:E1091, 0)))</f>
        <v>527</v>
      </c>
      <c r="G1092" t="s">
        <v>123</v>
      </c>
      <c r="H1092" t="s">
        <v>11</v>
      </c>
      <c r="I1092" t="s">
        <v>92</v>
      </c>
      <c r="J1092" t="s">
        <v>1300</v>
      </c>
      <c r="K1092" s="17">
        <v>13</v>
      </c>
      <c r="L1092" s="17">
        <v>5</v>
      </c>
      <c r="M1092" s="17">
        <v>1.3</v>
      </c>
      <c r="N1092" s="17" t="str">
        <f>IF(SalesData[[#This Row],[Profit]]&gt;0,"Profit","Loss")</f>
        <v>Profit</v>
      </c>
    </row>
    <row r="1093" spans="1:14" x14ac:dyDescent="0.25">
      <c r="A1093" s="1">
        <v>41896</v>
      </c>
      <c r="B1093" s="3">
        <f t="shared" si="51"/>
        <v>2014</v>
      </c>
      <c r="C1093" s="3">
        <f t="shared" si="52"/>
        <v>9</v>
      </c>
      <c r="D1093" t="s">
        <v>879</v>
      </c>
      <c r="E1093" t="str">
        <f t="shared" si="53"/>
        <v>Cynthia Arntzen20140914</v>
      </c>
      <c r="F1093">
        <f>IF(COUNTIF($E$2:E1093, E1093) = 1, MAX($F$1:F1092) + 1, INDEX($F$1:F1092, MATCH(E1093, $E$1:E1092, 0)))</f>
        <v>527</v>
      </c>
      <c r="G1093" t="s">
        <v>123</v>
      </c>
      <c r="H1093" t="s">
        <v>34</v>
      </c>
      <c r="I1093" t="s">
        <v>47</v>
      </c>
      <c r="J1093" t="s">
        <v>448</v>
      </c>
      <c r="K1093" s="17">
        <v>13.13</v>
      </c>
      <c r="L1093" s="17">
        <v>3</v>
      </c>
      <c r="M1093" s="17">
        <v>3.77</v>
      </c>
      <c r="N1093" s="17" t="str">
        <f>IF(SalesData[[#This Row],[Profit]]&gt;0,"Profit","Loss")</f>
        <v>Profit</v>
      </c>
    </row>
    <row r="1094" spans="1:14" x14ac:dyDescent="0.25">
      <c r="A1094" s="1">
        <v>41896</v>
      </c>
      <c r="B1094" s="3">
        <f t="shared" si="51"/>
        <v>2014</v>
      </c>
      <c r="C1094" s="3">
        <f t="shared" si="52"/>
        <v>9</v>
      </c>
      <c r="D1094" t="s">
        <v>1301</v>
      </c>
      <c r="E1094" t="str">
        <f t="shared" si="53"/>
        <v>John Castell20140914</v>
      </c>
      <c r="F1094">
        <f>IF(COUNTIF($E$2:E1094, E1094) = 1, MAX($F$1:F1093) + 1, INDEX($F$1:F1093, MATCH(E1094, $E$1:E1093, 0)))</f>
        <v>528</v>
      </c>
      <c r="G1094" t="s">
        <v>30</v>
      </c>
      <c r="H1094" t="s">
        <v>34</v>
      </c>
      <c r="I1094" t="s">
        <v>47</v>
      </c>
      <c r="J1094" t="s">
        <v>775</v>
      </c>
      <c r="K1094" s="17">
        <v>142.4</v>
      </c>
      <c r="L1094" s="17">
        <v>5</v>
      </c>
      <c r="M1094" s="17">
        <v>52.69</v>
      </c>
      <c r="N1094" s="17" t="str">
        <f>IF(SalesData[[#This Row],[Profit]]&gt;0,"Profit","Loss")</f>
        <v>Profit</v>
      </c>
    </row>
    <row r="1095" spans="1:14" x14ac:dyDescent="0.25">
      <c r="A1095" s="1">
        <v>41896</v>
      </c>
      <c r="B1095" s="3">
        <f t="shared" si="51"/>
        <v>2014</v>
      </c>
      <c r="C1095" s="3">
        <f t="shared" si="52"/>
        <v>9</v>
      </c>
      <c r="D1095" t="s">
        <v>1301</v>
      </c>
      <c r="E1095" t="str">
        <f t="shared" si="53"/>
        <v>John Castell20140914</v>
      </c>
      <c r="F1095">
        <f>IF(COUNTIF($E$2:E1095, E1095) = 1, MAX($F$1:F1094) + 1, INDEX($F$1:F1094, MATCH(E1095, $E$1:E1094, 0)))</f>
        <v>528</v>
      </c>
      <c r="G1095" t="s">
        <v>30</v>
      </c>
      <c r="H1095" t="s">
        <v>11</v>
      </c>
      <c r="I1095" t="s">
        <v>20</v>
      </c>
      <c r="J1095" t="s">
        <v>1302</v>
      </c>
      <c r="K1095" s="17">
        <v>7.16</v>
      </c>
      <c r="L1095" s="17">
        <v>2</v>
      </c>
      <c r="M1095" s="17">
        <v>3.44</v>
      </c>
      <c r="N1095" s="17" t="str">
        <f>IF(SalesData[[#This Row],[Profit]]&gt;0,"Profit","Loss")</f>
        <v>Profit</v>
      </c>
    </row>
    <row r="1096" spans="1:14" x14ac:dyDescent="0.25">
      <c r="A1096" s="1">
        <v>41896</v>
      </c>
      <c r="B1096" s="3">
        <f t="shared" si="51"/>
        <v>2014</v>
      </c>
      <c r="C1096" s="3">
        <f t="shared" si="52"/>
        <v>9</v>
      </c>
      <c r="D1096" t="s">
        <v>1303</v>
      </c>
      <c r="E1096" t="str">
        <f t="shared" si="53"/>
        <v>Darrin Martin20140914</v>
      </c>
      <c r="F1096">
        <f>IF(COUNTIF($E$2:E1096, E1096) = 1, MAX($F$1:F1095) + 1, INDEX($F$1:F1095, MATCH(E1096, $E$1:E1095, 0)))</f>
        <v>529</v>
      </c>
      <c r="G1096" t="s">
        <v>149</v>
      </c>
      <c r="H1096" t="s">
        <v>34</v>
      </c>
      <c r="I1096" t="s">
        <v>145</v>
      </c>
      <c r="J1096" t="s">
        <v>473</v>
      </c>
      <c r="K1096" s="17">
        <v>464.29</v>
      </c>
      <c r="L1096" s="17">
        <v>9</v>
      </c>
      <c r="M1096" s="17">
        <v>-108.33</v>
      </c>
      <c r="N1096" s="17" t="str">
        <f>IF(SalesData[[#This Row],[Profit]]&gt;0,"Profit","Loss")</f>
        <v>Loss</v>
      </c>
    </row>
    <row r="1097" spans="1:14" x14ac:dyDescent="0.25">
      <c r="A1097" s="1">
        <v>41896</v>
      </c>
      <c r="B1097" s="3">
        <f t="shared" si="51"/>
        <v>2014</v>
      </c>
      <c r="C1097" s="3">
        <f t="shared" si="52"/>
        <v>9</v>
      </c>
      <c r="D1097" t="s">
        <v>1303</v>
      </c>
      <c r="E1097" t="str">
        <f t="shared" si="53"/>
        <v>Darrin Martin20140914</v>
      </c>
      <c r="F1097">
        <f>IF(COUNTIF($E$2:E1097, E1097) = 1, MAX($F$1:F1096) + 1, INDEX($F$1:F1096, MATCH(E1097, $E$1:E1096, 0)))</f>
        <v>529</v>
      </c>
      <c r="G1097" t="s">
        <v>149</v>
      </c>
      <c r="H1097" t="s">
        <v>11</v>
      </c>
      <c r="I1097" t="s">
        <v>63</v>
      </c>
      <c r="J1097" t="s">
        <v>64</v>
      </c>
      <c r="K1097" s="17">
        <v>68.459999999999994</v>
      </c>
      <c r="L1097" s="17">
        <v>7</v>
      </c>
      <c r="M1097" s="17">
        <v>31.49</v>
      </c>
      <c r="N1097" s="17" t="str">
        <f>IF(SalesData[[#This Row],[Profit]]&gt;0,"Profit","Loss")</f>
        <v>Profit</v>
      </c>
    </row>
    <row r="1098" spans="1:14" x14ac:dyDescent="0.25">
      <c r="A1098" s="1">
        <v>41896</v>
      </c>
      <c r="B1098" s="3">
        <f t="shared" si="51"/>
        <v>2014</v>
      </c>
      <c r="C1098" s="3">
        <f t="shared" si="52"/>
        <v>9</v>
      </c>
      <c r="D1098" t="s">
        <v>1303</v>
      </c>
      <c r="E1098" t="str">
        <f t="shared" si="53"/>
        <v>Darrin Martin20140914</v>
      </c>
      <c r="F1098">
        <f>IF(COUNTIF($E$2:E1098, E1098) = 1, MAX($F$1:F1097) + 1, INDEX($F$1:F1097, MATCH(E1098, $E$1:E1097, 0)))</f>
        <v>529</v>
      </c>
      <c r="G1098" t="s">
        <v>149</v>
      </c>
      <c r="H1098" t="s">
        <v>39</v>
      </c>
      <c r="I1098" t="s">
        <v>302</v>
      </c>
      <c r="J1098" t="s">
        <v>1304</v>
      </c>
      <c r="K1098" s="17">
        <v>2799.96</v>
      </c>
      <c r="L1098" s="17">
        <v>4</v>
      </c>
      <c r="M1098" s="17">
        <v>1371.98</v>
      </c>
      <c r="N1098" s="17" t="str">
        <f>IF(SalesData[[#This Row],[Profit]]&gt;0,"Profit","Loss")</f>
        <v>Profit</v>
      </c>
    </row>
    <row r="1099" spans="1:14" x14ac:dyDescent="0.25">
      <c r="A1099" s="1">
        <v>41896</v>
      </c>
      <c r="B1099" s="3">
        <f t="shared" si="51"/>
        <v>2014</v>
      </c>
      <c r="C1099" s="3">
        <f t="shared" si="52"/>
        <v>9</v>
      </c>
      <c r="D1099" t="s">
        <v>1303</v>
      </c>
      <c r="E1099" t="str">
        <f t="shared" si="53"/>
        <v>Darrin Martin20140914</v>
      </c>
      <c r="F1099">
        <f>IF(COUNTIF($E$2:E1099, E1099) = 1, MAX($F$1:F1098) + 1, INDEX($F$1:F1098, MATCH(E1099, $E$1:E1098, 0)))</f>
        <v>529</v>
      </c>
      <c r="G1099" t="s">
        <v>149</v>
      </c>
      <c r="H1099" t="s">
        <v>11</v>
      </c>
      <c r="I1099" t="s">
        <v>92</v>
      </c>
      <c r="J1099" t="s">
        <v>755</v>
      </c>
      <c r="K1099" s="17">
        <v>601.29999999999995</v>
      </c>
      <c r="L1099" s="17">
        <v>2</v>
      </c>
      <c r="M1099" s="17">
        <v>198.43</v>
      </c>
      <c r="N1099" s="17" t="str">
        <f>IF(SalesData[[#This Row],[Profit]]&gt;0,"Profit","Loss")</f>
        <v>Profit</v>
      </c>
    </row>
    <row r="1100" spans="1:14" x14ac:dyDescent="0.25">
      <c r="A1100" s="1">
        <v>41896</v>
      </c>
      <c r="B1100" s="3">
        <f t="shared" si="51"/>
        <v>2014</v>
      </c>
      <c r="C1100" s="3">
        <f t="shared" si="52"/>
        <v>9</v>
      </c>
      <c r="D1100" t="s">
        <v>1303</v>
      </c>
      <c r="E1100" t="str">
        <f t="shared" si="53"/>
        <v>Darrin Martin20140914</v>
      </c>
      <c r="F1100">
        <f>IF(COUNTIF($E$2:E1100, E1100) = 1, MAX($F$1:F1099) + 1, INDEX($F$1:F1099, MATCH(E1100, $E$1:E1099, 0)))</f>
        <v>529</v>
      </c>
      <c r="G1100" t="s">
        <v>149</v>
      </c>
      <c r="H1100" t="s">
        <v>39</v>
      </c>
      <c r="I1100" t="s">
        <v>40</v>
      </c>
      <c r="J1100" t="s">
        <v>1305</v>
      </c>
      <c r="K1100" s="17">
        <v>16.989999999999998</v>
      </c>
      <c r="L1100" s="17">
        <v>1</v>
      </c>
      <c r="M1100" s="17">
        <v>4.42</v>
      </c>
      <c r="N1100" s="17" t="str">
        <f>IF(SalesData[[#This Row],[Profit]]&gt;0,"Profit","Loss")</f>
        <v>Profit</v>
      </c>
    </row>
    <row r="1101" spans="1:14" x14ac:dyDescent="0.25">
      <c r="A1101" s="1">
        <v>41896</v>
      </c>
      <c r="B1101" s="3">
        <f t="shared" si="51"/>
        <v>2014</v>
      </c>
      <c r="C1101" s="3">
        <f t="shared" si="52"/>
        <v>9</v>
      </c>
      <c r="D1101" t="s">
        <v>1303</v>
      </c>
      <c r="E1101" t="str">
        <f t="shared" si="53"/>
        <v>Darrin Martin20140914</v>
      </c>
      <c r="F1101">
        <f>IF(COUNTIF($E$2:E1101, E1101) = 1, MAX($F$1:F1100) + 1, INDEX($F$1:F1100, MATCH(E1101, $E$1:E1100, 0)))</f>
        <v>529</v>
      </c>
      <c r="G1101" t="s">
        <v>149</v>
      </c>
      <c r="H1101" t="s">
        <v>39</v>
      </c>
      <c r="I1101" t="s">
        <v>40</v>
      </c>
      <c r="J1101" t="s">
        <v>1306</v>
      </c>
      <c r="K1101" s="17">
        <v>287.97000000000003</v>
      </c>
      <c r="L1101" s="17">
        <v>3</v>
      </c>
      <c r="M1101" s="17">
        <v>80.63</v>
      </c>
      <c r="N1101" s="17" t="str">
        <f>IF(SalesData[[#This Row],[Profit]]&gt;0,"Profit","Loss")</f>
        <v>Profit</v>
      </c>
    </row>
    <row r="1102" spans="1:14" x14ac:dyDescent="0.25">
      <c r="A1102" s="1">
        <v>41896</v>
      </c>
      <c r="B1102" s="3">
        <f t="shared" si="51"/>
        <v>2014</v>
      </c>
      <c r="C1102" s="3">
        <f t="shared" si="52"/>
        <v>9</v>
      </c>
      <c r="D1102" t="s">
        <v>1303</v>
      </c>
      <c r="E1102" t="str">
        <f t="shared" si="53"/>
        <v>Darrin Martin20140914</v>
      </c>
      <c r="F1102">
        <f>IF(COUNTIF($E$2:E1102, E1102) = 1, MAX($F$1:F1101) + 1, INDEX($F$1:F1101, MATCH(E1102, $E$1:E1101, 0)))</f>
        <v>529</v>
      </c>
      <c r="G1102" t="s">
        <v>149</v>
      </c>
      <c r="H1102" t="s">
        <v>11</v>
      </c>
      <c r="I1102" t="s">
        <v>12</v>
      </c>
      <c r="J1102" t="s">
        <v>288</v>
      </c>
      <c r="K1102" s="17">
        <v>44.82</v>
      </c>
      <c r="L1102" s="17">
        <v>9</v>
      </c>
      <c r="M1102" s="17">
        <v>21.07</v>
      </c>
      <c r="N1102" s="17" t="str">
        <f>IF(SalesData[[#This Row],[Profit]]&gt;0,"Profit","Loss")</f>
        <v>Profit</v>
      </c>
    </row>
    <row r="1103" spans="1:14" x14ac:dyDescent="0.25">
      <c r="A1103" s="1">
        <v>41896</v>
      </c>
      <c r="B1103" s="3">
        <f t="shared" si="51"/>
        <v>2014</v>
      </c>
      <c r="C1103" s="3">
        <f t="shared" si="52"/>
        <v>9</v>
      </c>
      <c r="D1103" t="s">
        <v>475</v>
      </c>
      <c r="E1103" t="str">
        <f t="shared" si="53"/>
        <v>Scott Cohen20140914</v>
      </c>
      <c r="F1103">
        <f>IF(COUNTIF($E$2:E1103, E1103) = 1, MAX($F$1:F1102) + 1, INDEX($F$1:F1102, MATCH(E1103, $E$1:E1102, 0)))</f>
        <v>530</v>
      </c>
      <c r="G1103" t="s">
        <v>10</v>
      </c>
      <c r="H1103" t="s">
        <v>11</v>
      </c>
      <c r="I1103" t="s">
        <v>43</v>
      </c>
      <c r="J1103" t="s">
        <v>1307</v>
      </c>
      <c r="K1103" s="17">
        <v>6.05</v>
      </c>
      <c r="L1103" s="17">
        <v>4</v>
      </c>
      <c r="M1103" s="17">
        <v>-1.36</v>
      </c>
      <c r="N1103" s="17" t="str">
        <f>IF(SalesData[[#This Row],[Profit]]&gt;0,"Profit","Loss")</f>
        <v>Loss</v>
      </c>
    </row>
    <row r="1104" spans="1:14" x14ac:dyDescent="0.25">
      <c r="A1104" s="1">
        <v>41896</v>
      </c>
      <c r="B1104" s="3">
        <f t="shared" si="51"/>
        <v>2014</v>
      </c>
      <c r="C1104" s="3">
        <f t="shared" si="52"/>
        <v>9</v>
      </c>
      <c r="D1104" t="s">
        <v>475</v>
      </c>
      <c r="E1104" t="str">
        <f t="shared" si="53"/>
        <v>Scott Cohen20140914</v>
      </c>
      <c r="F1104">
        <f>IF(COUNTIF($E$2:E1104, E1104) = 1, MAX($F$1:F1103) + 1, INDEX($F$1:F1103, MATCH(E1104, $E$1:E1103, 0)))</f>
        <v>530</v>
      </c>
      <c r="G1104" t="s">
        <v>10</v>
      </c>
      <c r="H1104" t="s">
        <v>11</v>
      </c>
      <c r="I1104" t="s">
        <v>12</v>
      </c>
      <c r="J1104" t="s">
        <v>1308</v>
      </c>
      <c r="K1104" s="17">
        <v>6.85</v>
      </c>
      <c r="L1104" s="17">
        <v>2</v>
      </c>
      <c r="M1104" s="17">
        <v>2.14</v>
      </c>
      <c r="N1104" s="17" t="str">
        <f>IF(SalesData[[#This Row],[Profit]]&gt;0,"Profit","Loss")</f>
        <v>Profit</v>
      </c>
    </row>
    <row r="1105" spans="1:14" x14ac:dyDescent="0.25">
      <c r="A1105" s="1">
        <v>41896</v>
      </c>
      <c r="B1105" s="3">
        <f t="shared" si="51"/>
        <v>2014</v>
      </c>
      <c r="C1105" s="3">
        <f t="shared" si="52"/>
        <v>9</v>
      </c>
      <c r="D1105" t="s">
        <v>475</v>
      </c>
      <c r="E1105" t="str">
        <f t="shared" si="53"/>
        <v>Scott Cohen20140914</v>
      </c>
      <c r="F1105">
        <f>IF(COUNTIF($E$2:E1105, E1105) = 1, MAX($F$1:F1104) + 1, INDEX($F$1:F1104, MATCH(E1105, $E$1:E1104, 0)))</f>
        <v>530</v>
      </c>
      <c r="G1105" t="s">
        <v>10</v>
      </c>
      <c r="H1105" t="s">
        <v>34</v>
      </c>
      <c r="I1105" t="s">
        <v>47</v>
      </c>
      <c r="J1105" t="s">
        <v>849</v>
      </c>
      <c r="K1105" s="17">
        <v>9.9600000000000009</v>
      </c>
      <c r="L1105" s="17">
        <v>5</v>
      </c>
      <c r="M1105" s="17">
        <v>-6.72</v>
      </c>
      <c r="N1105" s="17" t="str">
        <f>IF(SalesData[[#This Row],[Profit]]&gt;0,"Profit","Loss")</f>
        <v>Loss</v>
      </c>
    </row>
    <row r="1106" spans="1:14" x14ac:dyDescent="0.25">
      <c r="A1106" s="1">
        <v>41896</v>
      </c>
      <c r="B1106" s="3">
        <f t="shared" si="51"/>
        <v>2014</v>
      </c>
      <c r="C1106" s="3">
        <f t="shared" si="52"/>
        <v>9</v>
      </c>
      <c r="D1106" t="s">
        <v>475</v>
      </c>
      <c r="E1106" t="str">
        <f t="shared" si="53"/>
        <v>Scott Cohen20140914</v>
      </c>
      <c r="F1106">
        <f>IF(COUNTIF($E$2:E1106, E1106) = 1, MAX($F$1:F1105) + 1, INDEX($F$1:F1105, MATCH(E1106, $E$1:E1105, 0)))</f>
        <v>530</v>
      </c>
      <c r="G1106" t="s">
        <v>10</v>
      </c>
      <c r="H1106" t="s">
        <v>11</v>
      </c>
      <c r="I1106" t="s">
        <v>20</v>
      </c>
      <c r="J1106" t="s">
        <v>1309</v>
      </c>
      <c r="K1106" s="17">
        <v>8.5500000000000007</v>
      </c>
      <c r="L1106" s="17">
        <v>2</v>
      </c>
      <c r="M1106" s="17">
        <v>-13.68</v>
      </c>
      <c r="N1106" s="17" t="str">
        <f>IF(SalesData[[#This Row],[Profit]]&gt;0,"Profit","Loss")</f>
        <v>Loss</v>
      </c>
    </row>
    <row r="1107" spans="1:14" x14ac:dyDescent="0.25">
      <c r="A1107" s="1">
        <v>41897</v>
      </c>
      <c r="B1107" s="3">
        <f t="shared" si="51"/>
        <v>2014</v>
      </c>
      <c r="C1107" s="3">
        <f t="shared" si="52"/>
        <v>9</v>
      </c>
      <c r="D1107" t="s">
        <v>1310</v>
      </c>
      <c r="E1107" t="str">
        <f t="shared" si="53"/>
        <v>Monica Federle20140915</v>
      </c>
      <c r="F1107">
        <f>IF(COUNTIF($E$2:E1107, E1107) = 1, MAX($F$1:F1106) + 1, INDEX($F$1:F1106, MATCH(E1107, $E$1:E1106, 0)))</f>
        <v>531</v>
      </c>
      <c r="G1107" t="s">
        <v>23</v>
      </c>
      <c r="H1107" t="s">
        <v>34</v>
      </c>
      <c r="I1107" t="s">
        <v>47</v>
      </c>
      <c r="J1107" t="s">
        <v>1311</v>
      </c>
      <c r="K1107" s="17">
        <v>103.94</v>
      </c>
      <c r="L1107" s="17">
        <v>4</v>
      </c>
      <c r="M1107" s="17">
        <v>16.89</v>
      </c>
      <c r="N1107" s="17" t="str">
        <f>IF(SalesData[[#This Row],[Profit]]&gt;0,"Profit","Loss")</f>
        <v>Profit</v>
      </c>
    </row>
    <row r="1108" spans="1:14" x14ac:dyDescent="0.25">
      <c r="A1108" s="1">
        <v>41897</v>
      </c>
      <c r="B1108" s="3">
        <f t="shared" si="51"/>
        <v>2014</v>
      </c>
      <c r="C1108" s="3">
        <f t="shared" si="52"/>
        <v>9</v>
      </c>
      <c r="D1108" t="s">
        <v>419</v>
      </c>
      <c r="E1108" t="str">
        <f t="shared" si="53"/>
        <v>Alex Avila20140915</v>
      </c>
      <c r="F1108">
        <f>IF(COUNTIF($E$2:E1108, E1108) = 1, MAX($F$1:F1107) + 1, INDEX($F$1:F1107, MATCH(E1108, $E$1:E1107, 0)))</f>
        <v>532</v>
      </c>
      <c r="G1108" t="s">
        <v>149</v>
      </c>
      <c r="H1108" t="s">
        <v>11</v>
      </c>
      <c r="I1108" t="s">
        <v>12</v>
      </c>
      <c r="J1108" t="s">
        <v>625</v>
      </c>
      <c r="K1108" s="17">
        <v>14.94</v>
      </c>
      <c r="L1108" s="17">
        <v>3</v>
      </c>
      <c r="M1108" s="17">
        <v>7.02</v>
      </c>
      <c r="N1108" s="17" t="str">
        <f>IF(SalesData[[#This Row],[Profit]]&gt;0,"Profit","Loss")</f>
        <v>Profit</v>
      </c>
    </row>
    <row r="1109" spans="1:14" x14ac:dyDescent="0.25">
      <c r="A1109" s="1">
        <v>41897</v>
      </c>
      <c r="B1109" s="3">
        <f t="shared" si="51"/>
        <v>2014</v>
      </c>
      <c r="C1109" s="3">
        <f t="shared" si="52"/>
        <v>9</v>
      </c>
      <c r="D1109" t="s">
        <v>419</v>
      </c>
      <c r="E1109" t="str">
        <f t="shared" si="53"/>
        <v>Alex Avila20140915</v>
      </c>
      <c r="F1109">
        <f>IF(COUNTIF($E$2:E1109, E1109) = 1, MAX($F$1:F1108) + 1, INDEX($F$1:F1108, MATCH(E1109, $E$1:E1108, 0)))</f>
        <v>532</v>
      </c>
      <c r="G1109" t="s">
        <v>149</v>
      </c>
      <c r="H1109" t="s">
        <v>34</v>
      </c>
      <c r="I1109" t="s">
        <v>47</v>
      </c>
      <c r="J1109" t="s">
        <v>1188</v>
      </c>
      <c r="K1109" s="17">
        <v>14.56</v>
      </c>
      <c r="L1109" s="17">
        <v>2</v>
      </c>
      <c r="M1109" s="17">
        <v>6.26</v>
      </c>
      <c r="N1109" s="17" t="str">
        <f>IF(SalesData[[#This Row],[Profit]]&gt;0,"Profit","Loss")</f>
        <v>Profit</v>
      </c>
    </row>
    <row r="1110" spans="1:14" x14ac:dyDescent="0.25">
      <c r="A1110" s="1">
        <v>41898</v>
      </c>
      <c r="B1110" s="3">
        <f t="shared" si="51"/>
        <v>2014</v>
      </c>
      <c r="C1110" s="3">
        <f t="shared" si="52"/>
        <v>9</v>
      </c>
      <c r="D1110" t="s">
        <v>684</v>
      </c>
      <c r="E1110" t="str">
        <f t="shared" si="53"/>
        <v>Randy Ferguson20140916</v>
      </c>
      <c r="F1110">
        <f>IF(COUNTIF($E$2:E1110, E1110) = 1, MAX($F$1:F1109) + 1, INDEX($F$1:F1109, MATCH(E1110, $E$1:E1109, 0)))</f>
        <v>533</v>
      </c>
      <c r="G1110" t="s">
        <v>149</v>
      </c>
      <c r="H1110" t="s">
        <v>11</v>
      </c>
      <c r="I1110" t="s">
        <v>20</v>
      </c>
      <c r="J1110" t="s">
        <v>847</v>
      </c>
      <c r="K1110" s="17">
        <v>33.549999999999997</v>
      </c>
      <c r="L1110" s="17">
        <v>1</v>
      </c>
      <c r="M1110" s="17">
        <v>12.58</v>
      </c>
      <c r="N1110" s="17" t="str">
        <f>IF(SalesData[[#This Row],[Profit]]&gt;0,"Profit","Loss")</f>
        <v>Profit</v>
      </c>
    </row>
    <row r="1111" spans="1:14" x14ac:dyDescent="0.25">
      <c r="A1111" s="1">
        <v>41899</v>
      </c>
      <c r="B1111" s="3">
        <f t="shared" si="51"/>
        <v>2014</v>
      </c>
      <c r="C1111" s="3">
        <f t="shared" si="52"/>
        <v>9</v>
      </c>
      <c r="D1111" t="s">
        <v>1312</v>
      </c>
      <c r="E1111" t="str">
        <f t="shared" si="53"/>
        <v>Anthony Garverick20140917</v>
      </c>
      <c r="F1111">
        <f>IF(COUNTIF($E$2:E1111, E1111) = 1, MAX($F$1:F1110) + 1, INDEX($F$1:F1110, MATCH(E1111, $E$1:E1110, 0)))</f>
        <v>534</v>
      </c>
      <c r="G1111" t="s">
        <v>23</v>
      </c>
      <c r="H1111" t="s">
        <v>11</v>
      </c>
      <c r="I1111" t="s">
        <v>20</v>
      </c>
      <c r="J1111" t="s">
        <v>1313</v>
      </c>
      <c r="K1111" s="17">
        <v>5.89</v>
      </c>
      <c r="L1111" s="17">
        <v>4</v>
      </c>
      <c r="M1111" s="17">
        <v>-4.12</v>
      </c>
      <c r="N1111" s="17" t="str">
        <f>IF(SalesData[[#This Row],[Profit]]&gt;0,"Profit","Loss")</f>
        <v>Loss</v>
      </c>
    </row>
    <row r="1112" spans="1:14" x14ac:dyDescent="0.25">
      <c r="A1112" s="1">
        <v>41899</v>
      </c>
      <c r="B1112" s="3">
        <f t="shared" si="51"/>
        <v>2014</v>
      </c>
      <c r="C1112" s="3">
        <f t="shared" si="52"/>
        <v>9</v>
      </c>
      <c r="D1112" t="s">
        <v>1254</v>
      </c>
      <c r="E1112" t="str">
        <f t="shared" si="53"/>
        <v>Kean Takahito20140917</v>
      </c>
      <c r="F1112">
        <f>IF(COUNTIF($E$2:E1112, E1112) = 1, MAX($F$1:F1111) + 1, INDEX($F$1:F1111, MATCH(E1112, $E$1:E1111, 0)))</f>
        <v>535</v>
      </c>
      <c r="G1112" t="s">
        <v>245</v>
      </c>
      <c r="H1112" t="s">
        <v>39</v>
      </c>
      <c r="I1112" t="s">
        <v>52</v>
      </c>
      <c r="J1112" t="s">
        <v>1314</v>
      </c>
      <c r="K1112" s="17">
        <v>47.98</v>
      </c>
      <c r="L1112" s="17">
        <v>2</v>
      </c>
      <c r="M1112" s="17">
        <v>13.2</v>
      </c>
      <c r="N1112" s="17" t="str">
        <f>IF(SalesData[[#This Row],[Profit]]&gt;0,"Profit","Loss")</f>
        <v>Profit</v>
      </c>
    </row>
    <row r="1113" spans="1:14" x14ac:dyDescent="0.25">
      <c r="A1113" s="1">
        <v>41899</v>
      </c>
      <c r="B1113" s="3">
        <f t="shared" si="51"/>
        <v>2014</v>
      </c>
      <c r="C1113" s="3">
        <f t="shared" si="52"/>
        <v>9</v>
      </c>
      <c r="D1113" t="s">
        <v>1254</v>
      </c>
      <c r="E1113" t="str">
        <f t="shared" si="53"/>
        <v>Kean Takahito20140917</v>
      </c>
      <c r="F1113">
        <f>IF(COUNTIF($E$2:E1113, E1113) = 1, MAX($F$1:F1112) + 1, INDEX($F$1:F1112, MATCH(E1113, $E$1:E1112, 0)))</f>
        <v>535</v>
      </c>
      <c r="G1113" t="s">
        <v>245</v>
      </c>
      <c r="H1113" t="s">
        <v>11</v>
      </c>
      <c r="I1113" t="s">
        <v>12</v>
      </c>
      <c r="J1113" t="s">
        <v>1315</v>
      </c>
      <c r="K1113" s="17">
        <v>4.62</v>
      </c>
      <c r="L1113" s="17">
        <v>1</v>
      </c>
      <c r="M1113" s="17">
        <v>1.68</v>
      </c>
      <c r="N1113" s="17" t="str">
        <f>IF(SalesData[[#This Row],[Profit]]&gt;0,"Profit","Loss")</f>
        <v>Profit</v>
      </c>
    </row>
    <row r="1114" spans="1:14" x14ac:dyDescent="0.25">
      <c r="A1114" s="1">
        <v>41899</v>
      </c>
      <c r="B1114" s="3">
        <f t="shared" si="51"/>
        <v>2014</v>
      </c>
      <c r="C1114" s="3">
        <f t="shared" si="52"/>
        <v>9</v>
      </c>
      <c r="D1114" t="s">
        <v>314</v>
      </c>
      <c r="E1114" t="str">
        <f t="shared" si="53"/>
        <v>Bradley Nguyen20140917</v>
      </c>
      <c r="F1114">
        <f>IF(COUNTIF($E$2:E1114, E1114) = 1, MAX($F$1:F1113) + 1, INDEX($F$1:F1113, MATCH(E1114, $E$1:E1113, 0)))</f>
        <v>536</v>
      </c>
      <c r="G1114" t="s">
        <v>164</v>
      </c>
      <c r="H1114" t="s">
        <v>11</v>
      </c>
      <c r="I1114" t="s">
        <v>18</v>
      </c>
      <c r="J1114" t="s">
        <v>1316</v>
      </c>
      <c r="K1114" s="17">
        <v>30.28</v>
      </c>
      <c r="L1114" s="17">
        <v>2</v>
      </c>
      <c r="M1114" s="17">
        <v>1.21</v>
      </c>
      <c r="N1114" s="17" t="str">
        <f>IF(SalesData[[#This Row],[Profit]]&gt;0,"Profit","Loss")</f>
        <v>Profit</v>
      </c>
    </row>
    <row r="1115" spans="1:14" x14ac:dyDescent="0.25">
      <c r="A1115" s="1">
        <v>41899</v>
      </c>
      <c r="B1115" s="3">
        <f t="shared" si="51"/>
        <v>2014</v>
      </c>
      <c r="C1115" s="3">
        <f t="shared" si="52"/>
        <v>9</v>
      </c>
      <c r="D1115" t="s">
        <v>314</v>
      </c>
      <c r="E1115" t="str">
        <f t="shared" si="53"/>
        <v>Bradley Nguyen20140917</v>
      </c>
      <c r="F1115">
        <f>IF(COUNTIF($E$2:E1115, E1115) = 1, MAX($F$1:F1114) + 1, INDEX($F$1:F1114, MATCH(E1115, $E$1:E1114, 0)))</f>
        <v>536</v>
      </c>
      <c r="G1115" t="s">
        <v>164</v>
      </c>
      <c r="H1115" t="s">
        <v>11</v>
      </c>
      <c r="I1115" t="s">
        <v>18</v>
      </c>
      <c r="J1115" t="s">
        <v>1317</v>
      </c>
      <c r="K1115" s="17">
        <v>57.93</v>
      </c>
      <c r="L1115" s="17">
        <v>3</v>
      </c>
      <c r="M1115" s="17">
        <v>16.22</v>
      </c>
      <c r="N1115" s="17" t="str">
        <f>IF(SalesData[[#This Row],[Profit]]&gt;0,"Profit","Loss")</f>
        <v>Profit</v>
      </c>
    </row>
    <row r="1116" spans="1:14" x14ac:dyDescent="0.25">
      <c r="A1116" s="1">
        <v>41899</v>
      </c>
      <c r="B1116" s="3">
        <f t="shared" si="51"/>
        <v>2014</v>
      </c>
      <c r="C1116" s="3">
        <f t="shared" si="52"/>
        <v>9</v>
      </c>
      <c r="D1116" t="s">
        <v>314</v>
      </c>
      <c r="E1116" t="str">
        <f t="shared" si="53"/>
        <v>Bradley Nguyen20140917</v>
      </c>
      <c r="F1116">
        <f>IF(COUNTIF($E$2:E1116, E1116) = 1, MAX($F$1:F1115) + 1, INDEX($F$1:F1115, MATCH(E1116, $E$1:E1115, 0)))</f>
        <v>536</v>
      </c>
      <c r="G1116" t="s">
        <v>164</v>
      </c>
      <c r="H1116" t="s">
        <v>34</v>
      </c>
      <c r="I1116" t="s">
        <v>47</v>
      </c>
      <c r="J1116" t="s">
        <v>1318</v>
      </c>
      <c r="K1116" s="17">
        <v>35.340000000000003</v>
      </c>
      <c r="L1116" s="17">
        <v>2</v>
      </c>
      <c r="M1116" s="17">
        <v>13.43</v>
      </c>
      <c r="N1116" s="17" t="str">
        <f>IF(SalesData[[#This Row],[Profit]]&gt;0,"Profit","Loss")</f>
        <v>Profit</v>
      </c>
    </row>
    <row r="1117" spans="1:14" x14ac:dyDescent="0.25">
      <c r="A1117" s="1">
        <v>41899</v>
      </c>
      <c r="B1117" s="3">
        <f t="shared" si="51"/>
        <v>2014</v>
      </c>
      <c r="C1117" s="3">
        <f t="shared" si="52"/>
        <v>9</v>
      </c>
      <c r="D1117" t="s">
        <v>314</v>
      </c>
      <c r="E1117" t="str">
        <f t="shared" si="53"/>
        <v>Bradley Nguyen20140917</v>
      </c>
      <c r="F1117">
        <f>IF(COUNTIF($E$2:E1117, E1117) = 1, MAX($F$1:F1116) + 1, INDEX($F$1:F1116, MATCH(E1117, $E$1:E1116, 0)))</f>
        <v>536</v>
      </c>
      <c r="G1117" t="s">
        <v>164</v>
      </c>
      <c r="H1117" t="s">
        <v>11</v>
      </c>
      <c r="I1117" t="s">
        <v>20</v>
      </c>
      <c r="J1117" t="s">
        <v>368</v>
      </c>
      <c r="K1117" s="17">
        <v>137.24</v>
      </c>
      <c r="L1117" s="17">
        <v>5</v>
      </c>
      <c r="M1117" s="17">
        <v>46.32</v>
      </c>
      <c r="N1117" s="17" t="str">
        <f>IF(SalesData[[#This Row],[Profit]]&gt;0,"Profit","Loss")</f>
        <v>Profit</v>
      </c>
    </row>
    <row r="1118" spans="1:14" x14ac:dyDescent="0.25">
      <c r="A1118" s="1">
        <v>41899</v>
      </c>
      <c r="B1118" s="3">
        <f t="shared" si="51"/>
        <v>2014</v>
      </c>
      <c r="C1118" s="3">
        <f t="shared" si="52"/>
        <v>9</v>
      </c>
      <c r="D1118" t="s">
        <v>789</v>
      </c>
      <c r="E1118" t="str">
        <f t="shared" si="53"/>
        <v>Nick Radford20140917</v>
      </c>
      <c r="F1118">
        <f>IF(COUNTIF($E$2:E1118, E1118) = 1, MAX($F$1:F1117) + 1, INDEX($F$1:F1117, MATCH(E1118, $E$1:E1117, 0)))</f>
        <v>537</v>
      </c>
      <c r="G1118" t="s">
        <v>27</v>
      </c>
      <c r="H1118" t="s">
        <v>11</v>
      </c>
      <c r="I1118" t="s">
        <v>63</v>
      </c>
      <c r="J1118" t="s">
        <v>1319</v>
      </c>
      <c r="K1118" s="17">
        <v>182.94</v>
      </c>
      <c r="L1118" s="17">
        <v>3</v>
      </c>
      <c r="M1118" s="17">
        <v>85.98</v>
      </c>
      <c r="N1118" s="17" t="str">
        <f>IF(SalesData[[#This Row],[Profit]]&gt;0,"Profit","Loss")</f>
        <v>Profit</v>
      </c>
    </row>
    <row r="1119" spans="1:14" x14ac:dyDescent="0.25">
      <c r="A1119" s="1">
        <v>41899</v>
      </c>
      <c r="B1119" s="3">
        <f t="shared" si="51"/>
        <v>2014</v>
      </c>
      <c r="C1119" s="3">
        <f t="shared" si="52"/>
        <v>9</v>
      </c>
      <c r="D1119" t="s">
        <v>1320</v>
      </c>
      <c r="E1119" t="str">
        <f t="shared" si="53"/>
        <v>Joseph Airdo20140917</v>
      </c>
      <c r="F1119">
        <f>IF(COUNTIF($E$2:E1119, E1119) = 1, MAX($F$1:F1118) + 1, INDEX($F$1:F1118, MATCH(E1119, $E$1:E1118, 0)))</f>
        <v>538</v>
      </c>
      <c r="G1119" t="s">
        <v>91</v>
      </c>
      <c r="H1119" t="s">
        <v>11</v>
      </c>
      <c r="I1119" t="s">
        <v>24</v>
      </c>
      <c r="J1119" t="s">
        <v>1321</v>
      </c>
      <c r="K1119" s="17">
        <v>5.25</v>
      </c>
      <c r="L1119" s="17">
        <v>2</v>
      </c>
      <c r="M1119" s="17">
        <v>0.46</v>
      </c>
      <c r="N1119" s="17" t="str">
        <f>IF(SalesData[[#This Row],[Profit]]&gt;0,"Profit","Loss")</f>
        <v>Profit</v>
      </c>
    </row>
    <row r="1120" spans="1:14" x14ac:dyDescent="0.25">
      <c r="A1120" s="1">
        <v>41899</v>
      </c>
      <c r="B1120" s="3">
        <f t="shared" si="51"/>
        <v>2014</v>
      </c>
      <c r="C1120" s="3">
        <f t="shared" si="52"/>
        <v>9</v>
      </c>
      <c r="D1120" t="s">
        <v>1320</v>
      </c>
      <c r="E1120" t="str">
        <f t="shared" si="53"/>
        <v>Joseph Airdo20140917</v>
      </c>
      <c r="F1120">
        <f>IF(COUNTIF($E$2:E1120, E1120) = 1, MAX($F$1:F1119) + 1, INDEX($F$1:F1119, MATCH(E1120, $E$1:E1119, 0)))</f>
        <v>538</v>
      </c>
      <c r="G1120" t="s">
        <v>91</v>
      </c>
      <c r="H1120" t="s">
        <v>11</v>
      </c>
      <c r="I1120" t="s">
        <v>24</v>
      </c>
      <c r="J1120" t="s">
        <v>1322</v>
      </c>
      <c r="K1120" s="17">
        <v>38.26</v>
      </c>
      <c r="L1120" s="17">
        <v>3</v>
      </c>
      <c r="M1120" s="17">
        <v>4.78</v>
      </c>
      <c r="N1120" s="17" t="str">
        <f>IF(SalesData[[#This Row],[Profit]]&gt;0,"Profit","Loss")</f>
        <v>Profit</v>
      </c>
    </row>
    <row r="1121" spans="1:14" x14ac:dyDescent="0.25">
      <c r="A1121" s="1">
        <v>41899</v>
      </c>
      <c r="B1121" s="3">
        <f t="shared" si="51"/>
        <v>2014</v>
      </c>
      <c r="C1121" s="3">
        <f t="shared" si="52"/>
        <v>9</v>
      </c>
      <c r="D1121" t="s">
        <v>1320</v>
      </c>
      <c r="E1121" t="str">
        <f t="shared" si="53"/>
        <v>Joseph Airdo20140917</v>
      </c>
      <c r="F1121">
        <f>IF(COUNTIF($E$2:E1121, E1121) = 1, MAX($F$1:F1120) + 1, INDEX($F$1:F1120, MATCH(E1121, $E$1:E1120, 0)))</f>
        <v>538</v>
      </c>
      <c r="G1121" t="s">
        <v>91</v>
      </c>
      <c r="H1121" t="s">
        <v>11</v>
      </c>
      <c r="I1121" t="s">
        <v>12</v>
      </c>
      <c r="J1121" t="s">
        <v>1141</v>
      </c>
      <c r="K1121" s="17">
        <v>40.24</v>
      </c>
      <c r="L1121" s="17">
        <v>5</v>
      </c>
      <c r="M1121" s="17">
        <v>13.08</v>
      </c>
      <c r="N1121" s="17" t="str">
        <f>IF(SalesData[[#This Row],[Profit]]&gt;0,"Profit","Loss")</f>
        <v>Profit</v>
      </c>
    </row>
    <row r="1122" spans="1:14" x14ac:dyDescent="0.25">
      <c r="A1122" s="1">
        <v>41899</v>
      </c>
      <c r="B1122" s="3">
        <f t="shared" si="51"/>
        <v>2014</v>
      </c>
      <c r="C1122" s="3">
        <f t="shared" si="52"/>
        <v>9</v>
      </c>
      <c r="D1122" t="s">
        <v>1320</v>
      </c>
      <c r="E1122" t="str">
        <f t="shared" si="53"/>
        <v>Joseph Airdo20140917</v>
      </c>
      <c r="F1122">
        <f>IF(COUNTIF($E$2:E1122, E1122) = 1, MAX($F$1:F1121) + 1, INDEX($F$1:F1121, MATCH(E1122, $E$1:E1121, 0)))</f>
        <v>538</v>
      </c>
      <c r="G1122" t="s">
        <v>91</v>
      </c>
      <c r="H1122" t="s">
        <v>39</v>
      </c>
      <c r="I1122" t="s">
        <v>302</v>
      </c>
      <c r="J1122" t="s">
        <v>1323</v>
      </c>
      <c r="K1122" s="17">
        <v>29.93</v>
      </c>
      <c r="L1122" s="17">
        <v>5</v>
      </c>
      <c r="M1122" s="17">
        <v>-21.95</v>
      </c>
      <c r="N1122" s="17" t="str">
        <f>IF(SalesData[[#This Row],[Profit]]&gt;0,"Profit","Loss")</f>
        <v>Loss</v>
      </c>
    </row>
    <row r="1123" spans="1:14" x14ac:dyDescent="0.25">
      <c r="A1123" s="1">
        <v>41899</v>
      </c>
      <c r="B1123" s="3">
        <f t="shared" si="51"/>
        <v>2014</v>
      </c>
      <c r="C1123" s="3">
        <f t="shared" si="52"/>
        <v>9</v>
      </c>
      <c r="D1123" t="s">
        <v>1320</v>
      </c>
      <c r="E1123" t="str">
        <f t="shared" si="53"/>
        <v>Joseph Airdo20140917</v>
      </c>
      <c r="F1123">
        <f>IF(COUNTIF($E$2:E1123, E1123) = 1, MAX($F$1:F1122) + 1, INDEX($F$1:F1122, MATCH(E1123, $E$1:E1122, 0)))</f>
        <v>538</v>
      </c>
      <c r="G1123" t="s">
        <v>91</v>
      </c>
      <c r="H1123" t="s">
        <v>11</v>
      </c>
      <c r="I1123" t="s">
        <v>12</v>
      </c>
      <c r="J1123" t="s">
        <v>1324</v>
      </c>
      <c r="K1123" s="17">
        <v>148.69999999999999</v>
      </c>
      <c r="L1123" s="17">
        <v>6</v>
      </c>
      <c r="M1123" s="17">
        <v>46.47</v>
      </c>
      <c r="N1123" s="17" t="str">
        <f>IF(SalesData[[#This Row],[Profit]]&gt;0,"Profit","Loss")</f>
        <v>Profit</v>
      </c>
    </row>
    <row r="1124" spans="1:14" x14ac:dyDescent="0.25">
      <c r="A1124" s="1">
        <v>41899</v>
      </c>
      <c r="B1124" s="3">
        <f t="shared" si="51"/>
        <v>2014</v>
      </c>
      <c r="C1124" s="3">
        <f t="shared" si="52"/>
        <v>9</v>
      </c>
      <c r="D1124" t="s">
        <v>1320</v>
      </c>
      <c r="E1124" t="str">
        <f t="shared" si="53"/>
        <v>Joseph Airdo20140917</v>
      </c>
      <c r="F1124">
        <f>IF(COUNTIF($E$2:E1124, E1124) = 1, MAX($F$1:F1123) + 1, INDEX($F$1:F1123, MATCH(E1124, $E$1:E1123, 0)))</f>
        <v>538</v>
      </c>
      <c r="G1124" t="s">
        <v>91</v>
      </c>
      <c r="H1124" t="s">
        <v>39</v>
      </c>
      <c r="I1124" t="s">
        <v>52</v>
      </c>
      <c r="J1124" t="s">
        <v>1325</v>
      </c>
      <c r="K1124" s="17">
        <v>55.92</v>
      </c>
      <c r="L1124" s="17">
        <v>10</v>
      </c>
      <c r="M1124" s="17">
        <v>16.78</v>
      </c>
      <c r="N1124" s="17" t="str">
        <f>IF(SalesData[[#This Row],[Profit]]&gt;0,"Profit","Loss")</f>
        <v>Profit</v>
      </c>
    </row>
    <row r="1125" spans="1:14" x14ac:dyDescent="0.25">
      <c r="A1125" s="1">
        <v>41901</v>
      </c>
      <c r="B1125" s="3">
        <f t="shared" si="51"/>
        <v>2014</v>
      </c>
      <c r="C1125" s="3">
        <f t="shared" si="52"/>
        <v>9</v>
      </c>
      <c r="D1125" t="s">
        <v>637</v>
      </c>
      <c r="E1125" t="str">
        <f t="shared" si="53"/>
        <v>Sean Braxton20140919</v>
      </c>
      <c r="F1125">
        <f>IF(COUNTIF($E$2:E1125, E1125) = 1, MAX($F$1:F1124) + 1, INDEX($F$1:F1124, MATCH(E1125, $E$1:E1124, 0)))</f>
        <v>539</v>
      </c>
      <c r="G1125" t="s">
        <v>10</v>
      </c>
      <c r="H1125" t="s">
        <v>39</v>
      </c>
      <c r="I1125" t="s">
        <v>302</v>
      </c>
      <c r="J1125" t="s">
        <v>1236</v>
      </c>
      <c r="K1125" s="17">
        <v>3059.98</v>
      </c>
      <c r="L1125" s="17">
        <v>3</v>
      </c>
      <c r="M1125" s="17">
        <v>-510</v>
      </c>
      <c r="N1125" s="17" t="str">
        <f>IF(SalesData[[#This Row],[Profit]]&gt;0,"Profit","Loss")</f>
        <v>Loss</v>
      </c>
    </row>
    <row r="1126" spans="1:14" x14ac:dyDescent="0.25">
      <c r="A1126" s="1">
        <v>41901</v>
      </c>
      <c r="B1126" s="3">
        <f t="shared" si="51"/>
        <v>2014</v>
      </c>
      <c r="C1126" s="3">
        <f t="shared" si="52"/>
        <v>9</v>
      </c>
      <c r="D1126" t="s">
        <v>637</v>
      </c>
      <c r="E1126" t="str">
        <f t="shared" si="53"/>
        <v>Sean Braxton20140919</v>
      </c>
      <c r="F1126">
        <f>IF(COUNTIF($E$2:E1126, E1126) = 1, MAX($F$1:F1125) + 1, INDEX($F$1:F1125, MATCH(E1126, $E$1:E1125, 0)))</f>
        <v>539</v>
      </c>
      <c r="G1126" t="s">
        <v>10</v>
      </c>
      <c r="H1126" t="s">
        <v>39</v>
      </c>
      <c r="I1126" t="s">
        <v>302</v>
      </c>
      <c r="J1126" t="s">
        <v>1326</v>
      </c>
      <c r="K1126" s="17">
        <v>2519.96</v>
      </c>
      <c r="L1126" s="17">
        <v>7</v>
      </c>
      <c r="M1126" s="17">
        <v>-252</v>
      </c>
      <c r="N1126" s="17" t="str">
        <f>IF(SalesData[[#This Row],[Profit]]&gt;0,"Profit","Loss")</f>
        <v>Loss</v>
      </c>
    </row>
    <row r="1127" spans="1:14" x14ac:dyDescent="0.25">
      <c r="A1127" s="1">
        <v>41901</v>
      </c>
      <c r="B1127" s="3">
        <f t="shared" si="51"/>
        <v>2014</v>
      </c>
      <c r="C1127" s="3">
        <f t="shared" si="52"/>
        <v>9</v>
      </c>
      <c r="D1127" t="s">
        <v>1327</v>
      </c>
      <c r="E1127" t="str">
        <f t="shared" si="53"/>
        <v>Frank Atkinson20140919</v>
      </c>
      <c r="F1127">
        <f>IF(COUNTIF($E$2:E1127, E1127) = 1, MAX($F$1:F1126) + 1, INDEX($F$1:F1126, MATCH(E1127, $E$1:E1126, 0)))</f>
        <v>540</v>
      </c>
      <c r="G1127" t="s">
        <v>27</v>
      </c>
      <c r="H1127" t="s">
        <v>11</v>
      </c>
      <c r="I1127" t="s">
        <v>43</v>
      </c>
      <c r="J1127" t="s">
        <v>827</v>
      </c>
      <c r="K1127" s="17">
        <v>7.16</v>
      </c>
      <c r="L1127" s="17">
        <v>2</v>
      </c>
      <c r="M1127" s="17">
        <v>3.58</v>
      </c>
      <c r="N1127" s="17" t="str">
        <f>IF(SalesData[[#This Row],[Profit]]&gt;0,"Profit","Loss")</f>
        <v>Profit</v>
      </c>
    </row>
    <row r="1128" spans="1:14" x14ac:dyDescent="0.25">
      <c r="A1128" s="1">
        <v>41901</v>
      </c>
      <c r="B1128" s="3">
        <f t="shared" si="51"/>
        <v>2014</v>
      </c>
      <c r="C1128" s="3">
        <f t="shared" si="52"/>
        <v>9</v>
      </c>
      <c r="D1128" t="s">
        <v>537</v>
      </c>
      <c r="E1128" t="str">
        <f t="shared" si="53"/>
        <v>John Lee20140919</v>
      </c>
      <c r="F1128">
        <f>IF(COUNTIF($E$2:E1128, E1128) = 1, MAX($F$1:F1127) + 1, INDEX($F$1:F1127, MATCH(E1128, $E$1:E1127, 0)))</f>
        <v>541</v>
      </c>
      <c r="G1128" t="s">
        <v>245</v>
      </c>
      <c r="H1128" t="s">
        <v>11</v>
      </c>
      <c r="I1128" t="s">
        <v>18</v>
      </c>
      <c r="J1128" t="s">
        <v>1328</v>
      </c>
      <c r="K1128" s="17">
        <v>67.34</v>
      </c>
      <c r="L1128" s="17">
        <v>6</v>
      </c>
      <c r="M1128" s="17">
        <v>7.58</v>
      </c>
      <c r="N1128" s="17" t="str">
        <f>IF(SalesData[[#This Row],[Profit]]&gt;0,"Profit","Loss")</f>
        <v>Profit</v>
      </c>
    </row>
    <row r="1129" spans="1:14" x14ac:dyDescent="0.25">
      <c r="A1129" s="1">
        <v>41901</v>
      </c>
      <c r="B1129" s="3">
        <f t="shared" si="51"/>
        <v>2014</v>
      </c>
      <c r="C1129" s="3">
        <f t="shared" si="52"/>
        <v>9</v>
      </c>
      <c r="D1129" t="s">
        <v>537</v>
      </c>
      <c r="E1129" t="str">
        <f t="shared" si="53"/>
        <v>John Lee20140919</v>
      </c>
      <c r="F1129">
        <f>IF(COUNTIF($E$2:E1129, E1129) = 1, MAX($F$1:F1128) + 1, INDEX($F$1:F1128, MATCH(E1129, $E$1:E1128, 0)))</f>
        <v>541</v>
      </c>
      <c r="G1129" t="s">
        <v>245</v>
      </c>
      <c r="H1129" t="s">
        <v>39</v>
      </c>
      <c r="I1129" t="s">
        <v>302</v>
      </c>
      <c r="J1129" t="s">
        <v>1329</v>
      </c>
      <c r="K1129" s="17">
        <v>2624.99</v>
      </c>
      <c r="L1129" s="17">
        <v>3</v>
      </c>
      <c r="M1129" s="17">
        <v>-944.99</v>
      </c>
      <c r="N1129" s="17" t="str">
        <f>IF(SalesData[[#This Row],[Profit]]&gt;0,"Profit","Loss")</f>
        <v>Loss</v>
      </c>
    </row>
    <row r="1130" spans="1:14" x14ac:dyDescent="0.25">
      <c r="A1130" s="1">
        <v>41901</v>
      </c>
      <c r="B1130" s="3">
        <f t="shared" si="51"/>
        <v>2014</v>
      </c>
      <c r="C1130" s="3">
        <f t="shared" si="52"/>
        <v>9</v>
      </c>
      <c r="D1130" t="s">
        <v>615</v>
      </c>
      <c r="E1130" t="str">
        <f t="shared" si="53"/>
        <v>Bill Shonely20140919</v>
      </c>
      <c r="F1130">
        <f>IF(COUNTIF($E$2:E1130, E1130) = 1, MAX($F$1:F1129) + 1, INDEX($F$1:F1129, MATCH(E1130, $E$1:E1129, 0)))</f>
        <v>542</v>
      </c>
      <c r="G1130" t="s">
        <v>149</v>
      </c>
      <c r="H1130" t="s">
        <v>34</v>
      </c>
      <c r="I1130" t="s">
        <v>35</v>
      </c>
      <c r="J1130" t="s">
        <v>723</v>
      </c>
      <c r="K1130" s="17">
        <v>887.1</v>
      </c>
      <c r="L1130" s="17">
        <v>7</v>
      </c>
      <c r="M1130" s="17">
        <v>177.42</v>
      </c>
      <c r="N1130" s="17" t="str">
        <f>IF(SalesData[[#This Row],[Profit]]&gt;0,"Profit","Loss")</f>
        <v>Profit</v>
      </c>
    </row>
    <row r="1131" spans="1:14" x14ac:dyDescent="0.25">
      <c r="A1131" s="1">
        <v>41901</v>
      </c>
      <c r="B1131" s="3">
        <f t="shared" si="51"/>
        <v>2014</v>
      </c>
      <c r="C1131" s="3">
        <f t="shared" si="52"/>
        <v>9</v>
      </c>
      <c r="D1131" t="s">
        <v>1330</v>
      </c>
      <c r="E1131" t="str">
        <f t="shared" si="53"/>
        <v>Mike Caudle20140919</v>
      </c>
      <c r="F1131">
        <f>IF(COUNTIF($E$2:E1131, E1131) = 1, MAX($F$1:F1130) + 1, INDEX($F$1:F1130, MATCH(E1131, $E$1:E1130, 0)))</f>
        <v>543</v>
      </c>
      <c r="G1131" t="s">
        <v>164</v>
      </c>
      <c r="H1131" t="s">
        <v>11</v>
      </c>
      <c r="I1131" t="s">
        <v>18</v>
      </c>
      <c r="J1131" t="s">
        <v>1331</v>
      </c>
      <c r="K1131" s="17">
        <v>92.52</v>
      </c>
      <c r="L1131" s="17">
        <v>6</v>
      </c>
      <c r="M1131" s="17">
        <v>24.98</v>
      </c>
      <c r="N1131" s="17" t="str">
        <f>IF(SalesData[[#This Row],[Profit]]&gt;0,"Profit","Loss")</f>
        <v>Profit</v>
      </c>
    </row>
    <row r="1132" spans="1:14" x14ac:dyDescent="0.25">
      <c r="A1132" s="1">
        <v>41901</v>
      </c>
      <c r="B1132" s="3">
        <f t="shared" si="51"/>
        <v>2014</v>
      </c>
      <c r="C1132" s="3">
        <f t="shared" si="52"/>
        <v>9</v>
      </c>
      <c r="D1132" t="s">
        <v>1332</v>
      </c>
      <c r="E1132" t="str">
        <f t="shared" si="53"/>
        <v>Jim Kriz20140919</v>
      </c>
      <c r="F1132">
        <f>IF(COUNTIF($E$2:E1132, E1132) = 1, MAX($F$1:F1131) + 1, INDEX($F$1:F1131, MATCH(E1132, $E$1:E1131, 0)))</f>
        <v>544</v>
      </c>
      <c r="G1132" t="s">
        <v>27</v>
      </c>
      <c r="H1132" t="s">
        <v>11</v>
      </c>
      <c r="I1132" t="s">
        <v>43</v>
      </c>
      <c r="J1132" t="s">
        <v>1307</v>
      </c>
      <c r="K1132" s="17">
        <v>5.67</v>
      </c>
      <c r="L1132" s="17">
        <v>3</v>
      </c>
      <c r="M1132" s="17">
        <v>0.11</v>
      </c>
      <c r="N1132" s="17" t="str">
        <f>IF(SalesData[[#This Row],[Profit]]&gt;0,"Profit","Loss")</f>
        <v>Profit</v>
      </c>
    </row>
    <row r="1133" spans="1:14" x14ac:dyDescent="0.25">
      <c r="A1133" s="1">
        <v>41901</v>
      </c>
      <c r="B1133" s="3">
        <f t="shared" si="51"/>
        <v>2014</v>
      </c>
      <c r="C1133" s="3">
        <f t="shared" si="52"/>
        <v>9</v>
      </c>
      <c r="D1133" t="s">
        <v>171</v>
      </c>
      <c r="E1133" t="str">
        <f t="shared" si="53"/>
        <v>Neil Ducich20140919</v>
      </c>
      <c r="F1133">
        <f>IF(COUNTIF($E$2:E1133, E1133) = 1, MAX($F$1:F1132) + 1, INDEX($F$1:F1132, MATCH(E1133, $E$1:E1132, 0)))</f>
        <v>545</v>
      </c>
      <c r="G1133" t="s">
        <v>95</v>
      </c>
      <c r="H1133" t="s">
        <v>34</v>
      </c>
      <c r="I1133" t="s">
        <v>145</v>
      </c>
      <c r="J1133" t="s">
        <v>1333</v>
      </c>
      <c r="K1133" s="17">
        <v>73.92</v>
      </c>
      <c r="L1133" s="17">
        <v>1</v>
      </c>
      <c r="M1133" s="17">
        <v>-45.83</v>
      </c>
      <c r="N1133" s="17" t="str">
        <f>IF(SalesData[[#This Row],[Profit]]&gt;0,"Profit","Loss")</f>
        <v>Loss</v>
      </c>
    </row>
    <row r="1134" spans="1:14" x14ac:dyDescent="0.25">
      <c r="A1134" s="1">
        <v>41902</v>
      </c>
      <c r="B1134" s="3">
        <f t="shared" si="51"/>
        <v>2014</v>
      </c>
      <c r="C1134" s="3">
        <f t="shared" si="52"/>
        <v>9</v>
      </c>
      <c r="D1134" t="s">
        <v>1334</v>
      </c>
      <c r="E1134" t="str">
        <f t="shared" si="53"/>
        <v>Philip Fox20140920</v>
      </c>
      <c r="F1134">
        <f>IF(COUNTIF($E$2:E1134, E1134) = 1, MAX($F$1:F1133) + 1, INDEX($F$1:F1133, MATCH(E1134, $E$1:E1133, 0)))</f>
        <v>546</v>
      </c>
      <c r="G1134" t="s">
        <v>15</v>
      </c>
      <c r="H1134" t="s">
        <v>34</v>
      </c>
      <c r="I1134" t="s">
        <v>145</v>
      </c>
      <c r="J1134" t="s">
        <v>810</v>
      </c>
      <c r="K1134" s="17">
        <v>617.70000000000005</v>
      </c>
      <c r="L1134" s="17">
        <v>6</v>
      </c>
      <c r="M1134" s="17">
        <v>-407.68</v>
      </c>
      <c r="N1134" s="17" t="str">
        <f>IF(SalesData[[#This Row],[Profit]]&gt;0,"Profit","Loss")</f>
        <v>Loss</v>
      </c>
    </row>
    <row r="1135" spans="1:14" x14ac:dyDescent="0.25">
      <c r="A1135" s="1">
        <v>41902</v>
      </c>
      <c r="B1135" s="3">
        <f t="shared" si="51"/>
        <v>2014</v>
      </c>
      <c r="C1135" s="3">
        <f t="shared" si="52"/>
        <v>9</v>
      </c>
      <c r="D1135" t="s">
        <v>1335</v>
      </c>
      <c r="E1135" t="str">
        <f t="shared" si="53"/>
        <v>Erica Smith20140920</v>
      </c>
      <c r="F1135">
        <f>IF(COUNTIF($E$2:E1135, E1135) = 1, MAX($F$1:F1134) + 1, INDEX($F$1:F1134, MATCH(E1135, $E$1:E1134, 0)))</f>
        <v>547</v>
      </c>
      <c r="G1135" t="s">
        <v>27</v>
      </c>
      <c r="H1135" t="s">
        <v>11</v>
      </c>
      <c r="I1135" t="s">
        <v>16</v>
      </c>
      <c r="J1135" t="s">
        <v>1336</v>
      </c>
      <c r="K1135" s="17">
        <v>9.9600000000000009</v>
      </c>
      <c r="L1135" s="17">
        <v>2</v>
      </c>
      <c r="M1135" s="17">
        <v>4.58</v>
      </c>
      <c r="N1135" s="17" t="str">
        <f>IF(SalesData[[#This Row],[Profit]]&gt;0,"Profit","Loss")</f>
        <v>Profit</v>
      </c>
    </row>
    <row r="1136" spans="1:14" x14ac:dyDescent="0.25">
      <c r="A1136" s="1">
        <v>41902</v>
      </c>
      <c r="B1136" s="3">
        <f t="shared" si="51"/>
        <v>2014</v>
      </c>
      <c r="C1136" s="3">
        <f t="shared" si="52"/>
        <v>9</v>
      </c>
      <c r="D1136" t="s">
        <v>1335</v>
      </c>
      <c r="E1136" t="str">
        <f t="shared" si="53"/>
        <v>Erica Smith20140920</v>
      </c>
      <c r="F1136">
        <f>IF(COUNTIF($E$2:E1136, E1136) = 1, MAX($F$1:F1135) + 1, INDEX($F$1:F1135, MATCH(E1136, $E$1:E1135, 0)))</f>
        <v>547</v>
      </c>
      <c r="G1136" t="s">
        <v>27</v>
      </c>
      <c r="H1136" t="s">
        <v>11</v>
      </c>
      <c r="I1136" t="s">
        <v>12</v>
      </c>
      <c r="J1136" t="s">
        <v>1337</v>
      </c>
      <c r="K1136" s="17">
        <v>21.72</v>
      </c>
      <c r="L1136" s="17">
        <v>4</v>
      </c>
      <c r="M1136" s="17">
        <v>10.64</v>
      </c>
      <c r="N1136" s="17" t="str">
        <f>IF(SalesData[[#This Row],[Profit]]&gt;0,"Profit","Loss")</f>
        <v>Profit</v>
      </c>
    </row>
    <row r="1137" spans="1:14" x14ac:dyDescent="0.25">
      <c r="A1137" s="1">
        <v>41902</v>
      </c>
      <c r="B1137" s="3">
        <f t="shared" si="51"/>
        <v>2014</v>
      </c>
      <c r="C1137" s="3">
        <f t="shared" si="52"/>
        <v>9</v>
      </c>
      <c r="D1137" t="s">
        <v>556</v>
      </c>
      <c r="E1137" t="str">
        <f t="shared" si="53"/>
        <v>Dorothy Badders20140920</v>
      </c>
      <c r="F1137">
        <f>IF(COUNTIF($E$2:E1137, E1137) = 1, MAX($F$1:F1136) + 1, INDEX($F$1:F1136, MATCH(E1137, $E$1:E1136, 0)))</f>
        <v>548</v>
      </c>
      <c r="G1137" t="s">
        <v>123</v>
      </c>
      <c r="H1137" t="s">
        <v>11</v>
      </c>
      <c r="I1137" t="s">
        <v>24</v>
      </c>
      <c r="J1137" t="s">
        <v>841</v>
      </c>
      <c r="K1137" s="17">
        <v>2.82</v>
      </c>
      <c r="L1137" s="17">
        <v>2</v>
      </c>
      <c r="M1137" s="17">
        <v>0.99</v>
      </c>
      <c r="N1137" s="17" t="str">
        <f>IF(SalesData[[#This Row],[Profit]]&gt;0,"Profit","Loss")</f>
        <v>Profit</v>
      </c>
    </row>
    <row r="1138" spans="1:14" x14ac:dyDescent="0.25">
      <c r="A1138" s="1">
        <v>41902</v>
      </c>
      <c r="B1138" s="3">
        <f t="shared" si="51"/>
        <v>2014</v>
      </c>
      <c r="C1138" s="3">
        <f t="shared" si="52"/>
        <v>9</v>
      </c>
      <c r="D1138" t="s">
        <v>1338</v>
      </c>
      <c r="E1138" t="str">
        <f t="shared" si="53"/>
        <v>Michelle Arnett20140920</v>
      </c>
      <c r="F1138">
        <f>IF(COUNTIF($E$2:E1138, E1138) = 1, MAX($F$1:F1137) + 1, INDEX($F$1:F1137, MATCH(E1138, $E$1:E1137, 0)))</f>
        <v>549</v>
      </c>
      <c r="G1138" t="s">
        <v>27</v>
      </c>
      <c r="H1138" t="s">
        <v>11</v>
      </c>
      <c r="I1138" t="s">
        <v>92</v>
      </c>
      <c r="J1138" t="s">
        <v>658</v>
      </c>
      <c r="K1138" s="17">
        <v>43.92</v>
      </c>
      <c r="L1138" s="17">
        <v>4</v>
      </c>
      <c r="M1138" s="17">
        <v>11.86</v>
      </c>
      <c r="N1138" s="17" t="str">
        <f>IF(SalesData[[#This Row],[Profit]]&gt;0,"Profit","Loss")</f>
        <v>Profit</v>
      </c>
    </row>
    <row r="1139" spans="1:14" x14ac:dyDescent="0.25">
      <c r="A1139" s="1">
        <v>41902</v>
      </c>
      <c r="B1139" s="3">
        <f t="shared" si="51"/>
        <v>2014</v>
      </c>
      <c r="C1139" s="3">
        <f t="shared" si="52"/>
        <v>9</v>
      </c>
      <c r="D1139" t="s">
        <v>1338</v>
      </c>
      <c r="E1139" t="str">
        <f t="shared" si="53"/>
        <v>Michelle Arnett20140920</v>
      </c>
      <c r="F1139">
        <f>IF(COUNTIF($E$2:E1139, E1139) = 1, MAX($F$1:F1138) + 1, INDEX($F$1:F1138, MATCH(E1139, $E$1:E1138, 0)))</f>
        <v>549</v>
      </c>
      <c r="G1139" t="s">
        <v>27</v>
      </c>
      <c r="H1139" t="s">
        <v>11</v>
      </c>
      <c r="I1139" t="s">
        <v>20</v>
      </c>
      <c r="J1139" t="s">
        <v>431</v>
      </c>
      <c r="K1139" s="17">
        <v>20.23</v>
      </c>
      <c r="L1139" s="17">
        <v>3</v>
      </c>
      <c r="M1139" s="17">
        <v>6.58</v>
      </c>
      <c r="N1139" s="17" t="str">
        <f>IF(SalesData[[#This Row],[Profit]]&gt;0,"Profit","Loss")</f>
        <v>Profit</v>
      </c>
    </row>
    <row r="1140" spans="1:14" x14ac:dyDescent="0.25">
      <c r="A1140" s="1">
        <v>41902</v>
      </c>
      <c r="B1140" s="3">
        <f t="shared" si="51"/>
        <v>2014</v>
      </c>
      <c r="C1140" s="3">
        <f t="shared" si="52"/>
        <v>9</v>
      </c>
      <c r="D1140" t="s">
        <v>1339</v>
      </c>
      <c r="E1140" t="str">
        <f t="shared" si="53"/>
        <v>Duane Noonan20140920</v>
      </c>
      <c r="F1140">
        <f>IF(COUNTIF($E$2:E1140, E1140) = 1, MAX($F$1:F1139) + 1, INDEX($F$1:F1139, MATCH(E1140, $E$1:E1139, 0)))</f>
        <v>550</v>
      </c>
      <c r="G1140" t="s">
        <v>531</v>
      </c>
      <c r="H1140" t="s">
        <v>34</v>
      </c>
      <c r="I1140" t="s">
        <v>47</v>
      </c>
      <c r="J1140" t="s">
        <v>1340</v>
      </c>
      <c r="K1140" s="17">
        <v>164.22</v>
      </c>
      <c r="L1140" s="17">
        <v>3</v>
      </c>
      <c r="M1140" s="17">
        <v>50.91</v>
      </c>
      <c r="N1140" s="17" t="str">
        <f>IF(SalesData[[#This Row],[Profit]]&gt;0,"Profit","Loss")</f>
        <v>Profit</v>
      </c>
    </row>
    <row r="1141" spans="1:14" x14ac:dyDescent="0.25">
      <c r="A1141" s="1">
        <v>41902</v>
      </c>
      <c r="B1141" s="3">
        <f t="shared" si="51"/>
        <v>2014</v>
      </c>
      <c r="C1141" s="3">
        <f t="shared" si="52"/>
        <v>9</v>
      </c>
      <c r="D1141" t="s">
        <v>1339</v>
      </c>
      <c r="E1141" t="str">
        <f t="shared" si="53"/>
        <v>Duane Noonan20140920</v>
      </c>
      <c r="F1141">
        <f>IF(COUNTIF($E$2:E1141, E1141) = 1, MAX($F$1:F1140) + 1, INDEX($F$1:F1140, MATCH(E1141, $E$1:E1140, 0)))</f>
        <v>550</v>
      </c>
      <c r="G1141" t="s">
        <v>531</v>
      </c>
      <c r="H1141" t="s">
        <v>34</v>
      </c>
      <c r="I1141" t="s">
        <v>74</v>
      </c>
      <c r="J1141" t="s">
        <v>412</v>
      </c>
      <c r="K1141" s="17">
        <v>362.94</v>
      </c>
      <c r="L1141" s="17">
        <v>3</v>
      </c>
      <c r="M1141" s="17">
        <v>36.29</v>
      </c>
      <c r="N1141" s="17" t="str">
        <f>IF(SalesData[[#This Row],[Profit]]&gt;0,"Profit","Loss")</f>
        <v>Profit</v>
      </c>
    </row>
    <row r="1142" spans="1:14" x14ac:dyDescent="0.25">
      <c r="A1142" s="1">
        <v>41902</v>
      </c>
      <c r="B1142" s="3">
        <f t="shared" si="51"/>
        <v>2014</v>
      </c>
      <c r="C1142" s="3">
        <f t="shared" si="52"/>
        <v>9</v>
      </c>
      <c r="D1142" t="s">
        <v>1339</v>
      </c>
      <c r="E1142" t="str">
        <f t="shared" si="53"/>
        <v>Duane Noonan20140920</v>
      </c>
      <c r="F1142">
        <f>IF(COUNTIF($E$2:E1142, E1142) = 1, MAX($F$1:F1141) + 1, INDEX($F$1:F1141, MATCH(E1142, $E$1:E1141, 0)))</f>
        <v>550</v>
      </c>
      <c r="G1142" t="s">
        <v>531</v>
      </c>
      <c r="H1142" t="s">
        <v>39</v>
      </c>
      <c r="I1142" t="s">
        <v>52</v>
      </c>
      <c r="J1142" t="s">
        <v>84</v>
      </c>
      <c r="K1142" s="17">
        <v>59.98</v>
      </c>
      <c r="L1142" s="17">
        <v>2</v>
      </c>
      <c r="M1142" s="17">
        <v>26.39</v>
      </c>
      <c r="N1142" s="17" t="str">
        <f>IF(SalesData[[#This Row],[Profit]]&gt;0,"Profit","Loss")</f>
        <v>Profit</v>
      </c>
    </row>
    <row r="1143" spans="1:14" x14ac:dyDescent="0.25">
      <c r="A1143" s="1">
        <v>41902</v>
      </c>
      <c r="B1143" s="3">
        <f t="shared" si="51"/>
        <v>2014</v>
      </c>
      <c r="C1143" s="3">
        <f t="shared" si="52"/>
        <v>9</v>
      </c>
      <c r="D1143" t="s">
        <v>1341</v>
      </c>
      <c r="E1143" t="str">
        <f t="shared" si="53"/>
        <v>Sarah Brown20140920</v>
      </c>
      <c r="F1143">
        <f>IF(COUNTIF($E$2:E1143, E1143) = 1, MAX($F$1:F1142) + 1, INDEX($F$1:F1142, MATCH(E1143, $E$1:E1142, 0)))</f>
        <v>551</v>
      </c>
      <c r="G1143" t="s">
        <v>15</v>
      </c>
      <c r="H1143" t="s">
        <v>34</v>
      </c>
      <c r="I1143" t="s">
        <v>74</v>
      </c>
      <c r="J1143" t="s">
        <v>342</v>
      </c>
      <c r="K1143" s="17">
        <v>493.43</v>
      </c>
      <c r="L1143" s="17">
        <v>5</v>
      </c>
      <c r="M1143" s="17">
        <v>-70.489999999999995</v>
      </c>
      <c r="N1143" s="17" t="str">
        <f>IF(SalesData[[#This Row],[Profit]]&gt;0,"Profit","Loss")</f>
        <v>Loss</v>
      </c>
    </row>
    <row r="1144" spans="1:14" x14ac:dyDescent="0.25">
      <c r="A1144" s="1">
        <v>41902</v>
      </c>
      <c r="B1144" s="3">
        <f t="shared" si="51"/>
        <v>2014</v>
      </c>
      <c r="C1144" s="3">
        <f t="shared" si="52"/>
        <v>9</v>
      </c>
      <c r="D1144" t="s">
        <v>1341</v>
      </c>
      <c r="E1144" t="str">
        <f t="shared" si="53"/>
        <v>Sarah Brown20140920</v>
      </c>
      <c r="F1144">
        <f>IF(COUNTIF($E$2:E1144, E1144) = 1, MAX($F$1:F1143) + 1, INDEX($F$1:F1143, MATCH(E1144, $E$1:E1143, 0)))</f>
        <v>551</v>
      </c>
      <c r="G1144" t="s">
        <v>15</v>
      </c>
      <c r="H1144" t="s">
        <v>39</v>
      </c>
      <c r="I1144" t="s">
        <v>40</v>
      </c>
      <c r="J1144" t="s">
        <v>1342</v>
      </c>
      <c r="K1144" s="17">
        <v>11.12</v>
      </c>
      <c r="L1144" s="17">
        <v>2</v>
      </c>
      <c r="M1144" s="17">
        <v>3.48</v>
      </c>
      <c r="N1144" s="17" t="str">
        <f>IF(SalesData[[#This Row],[Profit]]&gt;0,"Profit","Loss")</f>
        <v>Profit</v>
      </c>
    </row>
    <row r="1145" spans="1:14" x14ac:dyDescent="0.25">
      <c r="A1145" s="1">
        <v>41902</v>
      </c>
      <c r="B1145" s="3">
        <f t="shared" si="51"/>
        <v>2014</v>
      </c>
      <c r="C1145" s="3">
        <f t="shared" si="52"/>
        <v>9</v>
      </c>
      <c r="D1145" t="s">
        <v>1343</v>
      </c>
      <c r="E1145" t="str">
        <f t="shared" si="53"/>
        <v>Henry Goldwyn20140920</v>
      </c>
      <c r="F1145">
        <f>IF(COUNTIF($E$2:E1145, E1145) = 1, MAX($F$1:F1144) + 1, INDEX($F$1:F1144, MATCH(E1145, $E$1:E1144, 0)))</f>
        <v>552</v>
      </c>
      <c r="G1145" t="s">
        <v>27</v>
      </c>
      <c r="H1145" t="s">
        <v>11</v>
      </c>
      <c r="I1145" t="s">
        <v>12</v>
      </c>
      <c r="J1145" t="s">
        <v>1308</v>
      </c>
      <c r="K1145" s="17">
        <v>8.56</v>
      </c>
      <c r="L1145" s="17">
        <v>2</v>
      </c>
      <c r="M1145" s="17">
        <v>3.85</v>
      </c>
      <c r="N1145" s="17" t="str">
        <f>IF(SalesData[[#This Row],[Profit]]&gt;0,"Profit","Loss")</f>
        <v>Profit</v>
      </c>
    </row>
    <row r="1146" spans="1:14" x14ac:dyDescent="0.25">
      <c r="A1146" s="1">
        <v>41902</v>
      </c>
      <c r="B1146" s="3">
        <f t="shared" si="51"/>
        <v>2014</v>
      </c>
      <c r="C1146" s="3">
        <f t="shared" si="52"/>
        <v>9</v>
      </c>
      <c r="D1146" t="s">
        <v>1172</v>
      </c>
      <c r="E1146" t="str">
        <f t="shared" si="53"/>
        <v>Mitch Webber20140920</v>
      </c>
      <c r="F1146">
        <f>IF(COUNTIF($E$2:E1146, E1146) = 1, MAX($F$1:F1145) + 1, INDEX($F$1:F1145, MATCH(E1146, $E$1:E1145, 0)))</f>
        <v>553</v>
      </c>
      <c r="G1146" t="s">
        <v>149</v>
      </c>
      <c r="H1146" t="s">
        <v>39</v>
      </c>
      <c r="I1146" t="s">
        <v>40</v>
      </c>
      <c r="J1146" t="s">
        <v>375</v>
      </c>
      <c r="K1146" s="17">
        <v>629.95000000000005</v>
      </c>
      <c r="L1146" s="17">
        <v>5</v>
      </c>
      <c r="M1146" s="17">
        <v>157.49</v>
      </c>
      <c r="N1146" s="17" t="str">
        <f>IF(SalesData[[#This Row],[Profit]]&gt;0,"Profit","Loss")</f>
        <v>Profit</v>
      </c>
    </row>
    <row r="1147" spans="1:14" x14ac:dyDescent="0.25">
      <c r="A1147" s="1">
        <v>41902</v>
      </c>
      <c r="B1147" s="3">
        <f t="shared" si="51"/>
        <v>2014</v>
      </c>
      <c r="C1147" s="3">
        <f t="shared" si="52"/>
        <v>9</v>
      </c>
      <c r="D1147" t="s">
        <v>1172</v>
      </c>
      <c r="E1147" t="str">
        <f t="shared" si="53"/>
        <v>Mitch Webber20140920</v>
      </c>
      <c r="F1147">
        <f>IF(COUNTIF($E$2:E1147, E1147) = 1, MAX($F$1:F1146) + 1, INDEX($F$1:F1146, MATCH(E1147, $E$1:E1146, 0)))</f>
        <v>553</v>
      </c>
      <c r="G1147" t="s">
        <v>149</v>
      </c>
      <c r="H1147" t="s">
        <v>34</v>
      </c>
      <c r="I1147" t="s">
        <v>35</v>
      </c>
      <c r="J1147" t="s">
        <v>594</v>
      </c>
      <c r="K1147" s="17">
        <v>631.78</v>
      </c>
      <c r="L1147" s="17">
        <v>2</v>
      </c>
      <c r="M1147" s="17">
        <v>140.4</v>
      </c>
      <c r="N1147" s="17" t="str">
        <f>IF(SalesData[[#This Row],[Profit]]&gt;0,"Profit","Loss")</f>
        <v>Profit</v>
      </c>
    </row>
    <row r="1148" spans="1:14" x14ac:dyDescent="0.25">
      <c r="A1148" s="1">
        <v>41902</v>
      </c>
      <c r="B1148" s="3">
        <f t="shared" si="51"/>
        <v>2014</v>
      </c>
      <c r="C1148" s="3">
        <f t="shared" si="52"/>
        <v>9</v>
      </c>
      <c r="D1148" t="s">
        <v>1172</v>
      </c>
      <c r="E1148" t="str">
        <f t="shared" si="53"/>
        <v>Mitch Webber20140920</v>
      </c>
      <c r="F1148">
        <f>IF(COUNTIF($E$2:E1148, E1148) = 1, MAX($F$1:F1147) + 1, INDEX($F$1:F1147, MATCH(E1148, $E$1:E1147, 0)))</f>
        <v>553</v>
      </c>
      <c r="G1148" t="s">
        <v>149</v>
      </c>
      <c r="H1148" t="s">
        <v>34</v>
      </c>
      <c r="I1148" t="s">
        <v>74</v>
      </c>
      <c r="J1148" t="s">
        <v>1344</v>
      </c>
      <c r="K1148" s="17">
        <v>801.57</v>
      </c>
      <c r="L1148" s="17">
        <v>2</v>
      </c>
      <c r="M1148" s="17">
        <v>-10.02</v>
      </c>
      <c r="N1148" s="17" t="str">
        <f>IF(SalesData[[#This Row],[Profit]]&gt;0,"Profit","Loss")</f>
        <v>Loss</v>
      </c>
    </row>
    <row r="1149" spans="1:14" x14ac:dyDescent="0.25">
      <c r="A1149" s="1">
        <v>41902</v>
      </c>
      <c r="B1149" s="3">
        <f t="shared" si="51"/>
        <v>2014</v>
      </c>
      <c r="C1149" s="3">
        <f t="shared" si="52"/>
        <v>9</v>
      </c>
      <c r="D1149" t="s">
        <v>1172</v>
      </c>
      <c r="E1149" t="str">
        <f t="shared" si="53"/>
        <v>Mitch Webber20140920</v>
      </c>
      <c r="F1149">
        <f>IF(COUNTIF($E$2:E1149, E1149) = 1, MAX($F$1:F1148) + 1, INDEX($F$1:F1148, MATCH(E1149, $E$1:E1148, 0)))</f>
        <v>553</v>
      </c>
      <c r="G1149" t="s">
        <v>149</v>
      </c>
      <c r="H1149" t="s">
        <v>11</v>
      </c>
      <c r="I1149" t="s">
        <v>16</v>
      </c>
      <c r="J1149" t="s">
        <v>1025</v>
      </c>
      <c r="K1149" s="17">
        <v>75.180000000000007</v>
      </c>
      <c r="L1149" s="17">
        <v>6</v>
      </c>
      <c r="M1149" s="17">
        <v>35.33</v>
      </c>
      <c r="N1149" s="17" t="str">
        <f>IF(SalesData[[#This Row],[Profit]]&gt;0,"Profit","Loss")</f>
        <v>Profit</v>
      </c>
    </row>
    <row r="1150" spans="1:14" x14ac:dyDescent="0.25">
      <c r="A1150" s="1">
        <v>41902</v>
      </c>
      <c r="B1150" s="3">
        <f t="shared" si="51"/>
        <v>2014</v>
      </c>
      <c r="C1150" s="3">
        <f t="shared" si="52"/>
        <v>9</v>
      </c>
      <c r="D1150" t="s">
        <v>1172</v>
      </c>
      <c r="E1150" t="str">
        <f t="shared" si="53"/>
        <v>Mitch Webber20140920</v>
      </c>
      <c r="F1150">
        <f>IF(COUNTIF($E$2:E1150, E1150) = 1, MAX($F$1:F1149) + 1, INDEX($F$1:F1149, MATCH(E1150, $E$1:E1149, 0)))</f>
        <v>553</v>
      </c>
      <c r="G1150" t="s">
        <v>149</v>
      </c>
      <c r="H1150" t="s">
        <v>11</v>
      </c>
      <c r="I1150" t="s">
        <v>92</v>
      </c>
      <c r="J1150" t="s">
        <v>440</v>
      </c>
      <c r="K1150" s="17">
        <v>30.98</v>
      </c>
      <c r="L1150" s="17">
        <v>1</v>
      </c>
      <c r="M1150" s="17">
        <v>8.0500000000000007</v>
      </c>
      <c r="N1150" s="17" t="str">
        <f>IF(SalesData[[#This Row],[Profit]]&gt;0,"Profit","Loss")</f>
        <v>Profit</v>
      </c>
    </row>
    <row r="1151" spans="1:14" x14ac:dyDescent="0.25">
      <c r="A1151" s="1">
        <v>41902</v>
      </c>
      <c r="B1151" s="3">
        <f t="shared" si="51"/>
        <v>2014</v>
      </c>
      <c r="C1151" s="3">
        <f t="shared" si="52"/>
        <v>9</v>
      </c>
      <c r="D1151" t="s">
        <v>1172</v>
      </c>
      <c r="E1151" t="str">
        <f t="shared" si="53"/>
        <v>Mitch Webber20140920</v>
      </c>
      <c r="F1151">
        <f>IF(COUNTIF($E$2:E1151, E1151) = 1, MAX($F$1:F1150) + 1, INDEX($F$1:F1150, MATCH(E1151, $E$1:E1150, 0)))</f>
        <v>553</v>
      </c>
      <c r="G1151" t="s">
        <v>149</v>
      </c>
      <c r="H1151" t="s">
        <v>39</v>
      </c>
      <c r="I1151" t="s">
        <v>40</v>
      </c>
      <c r="J1151" t="s">
        <v>1345</v>
      </c>
      <c r="K1151" s="17">
        <v>1349.91</v>
      </c>
      <c r="L1151" s="17">
        <v>9</v>
      </c>
      <c r="M1151" s="17">
        <v>661.46</v>
      </c>
      <c r="N1151" s="17" t="str">
        <f>IF(SalesData[[#This Row],[Profit]]&gt;0,"Profit","Loss")</f>
        <v>Profit</v>
      </c>
    </row>
    <row r="1152" spans="1:14" x14ac:dyDescent="0.25">
      <c r="A1152" s="1">
        <v>41903</v>
      </c>
      <c r="B1152" s="3">
        <f t="shared" si="51"/>
        <v>2014</v>
      </c>
      <c r="C1152" s="3">
        <f t="shared" si="52"/>
        <v>9</v>
      </c>
      <c r="D1152" t="s">
        <v>1346</v>
      </c>
      <c r="E1152" t="str">
        <f t="shared" si="53"/>
        <v>Jack Garza20140921</v>
      </c>
      <c r="F1152">
        <f>IF(COUNTIF($E$2:E1152, E1152) = 1, MAX($F$1:F1151) + 1, INDEX($F$1:F1151, MATCH(E1152, $E$1:E1151, 0)))</f>
        <v>554</v>
      </c>
      <c r="G1152" t="s">
        <v>164</v>
      </c>
      <c r="H1152" t="s">
        <v>39</v>
      </c>
      <c r="I1152" t="s">
        <v>40</v>
      </c>
      <c r="J1152" t="s">
        <v>1347</v>
      </c>
      <c r="K1152" s="17">
        <v>246.38</v>
      </c>
      <c r="L1152" s="17">
        <v>2</v>
      </c>
      <c r="M1152" s="17">
        <v>27.72</v>
      </c>
      <c r="N1152" s="17" t="str">
        <f>IF(SalesData[[#This Row],[Profit]]&gt;0,"Profit","Loss")</f>
        <v>Profit</v>
      </c>
    </row>
    <row r="1153" spans="1:14" x14ac:dyDescent="0.25">
      <c r="A1153" s="1">
        <v>41903</v>
      </c>
      <c r="B1153" s="3">
        <f t="shared" si="51"/>
        <v>2014</v>
      </c>
      <c r="C1153" s="3">
        <f t="shared" si="52"/>
        <v>9</v>
      </c>
      <c r="D1153" t="s">
        <v>1346</v>
      </c>
      <c r="E1153" t="str">
        <f t="shared" si="53"/>
        <v>Jack Garza20140921</v>
      </c>
      <c r="F1153">
        <f>IF(COUNTIF($E$2:E1153, E1153) = 1, MAX($F$1:F1152) + 1, INDEX($F$1:F1152, MATCH(E1153, $E$1:E1152, 0)))</f>
        <v>554</v>
      </c>
      <c r="G1153" t="s">
        <v>164</v>
      </c>
      <c r="H1153" t="s">
        <v>39</v>
      </c>
      <c r="I1153" t="s">
        <v>603</v>
      </c>
      <c r="J1153" t="s">
        <v>1348</v>
      </c>
      <c r="K1153" s="17">
        <v>1799.97</v>
      </c>
      <c r="L1153" s="17">
        <v>3</v>
      </c>
      <c r="M1153" s="17">
        <v>701.99</v>
      </c>
      <c r="N1153" s="17" t="str">
        <f>IF(SalesData[[#This Row],[Profit]]&gt;0,"Profit","Loss")</f>
        <v>Profit</v>
      </c>
    </row>
    <row r="1154" spans="1:14" x14ac:dyDescent="0.25">
      <c r="A1154" s="1">
        <v>41903</v>
      </c>
      <c r="B1154" s="3">
        <f t="shared" ref="B1154:B1217" si="54">YEAR(A1154)</f>
        <v>2014</v>
      </c>
      <c r="C1154" s="3">
        <f t="shared" ref="C1154:C1217" si="55">MONTH(A1154)</f>
        <v>9</v>
      </c>
      <c r="D1154" t="s">
        <v>923</v>
      </c>
      <c r="E1154" t="str">
        <f t="shared" ref="E1154:E1217" si="56">D1154 &amp; TEXT(A1154, "yyyymmdd")</f>
        <v>Brian Moss20140921</v>
      </c>
      <c r="F1154">
        <f>IF(COUNTIF($E$2:E1154, E1154) = 1, MAX($F$1:F1153) + 1, INDEX($F$1:F1153, MATCH(E1154, $E$1:E1153, 0)))</f>
        <v>555</v>
      </c>
      <c r="G1154" t="s">
        <v>996</v>
      </c>
      <c r="H1154" t="s">
        <v>11</v>
      </c>
      <c r="I1154" t="s">
        <v>92</v>
      </c>
      <c r="J1154" t="s">
        <v>1349</v>
      </c>
      <c r="K1154" s="17">
        <v>25.96</v>
      </c>
      <c r="L1154" s="17">
        <v>2</v>
      </c>
      <c r="M1154" s="17">
        <v>7.53</v>
      </c>
      <c r="N1154" s="17" t="str">
        <f>IF(SalesData[[#This Row],[Profit]]&gt;0,"Profit","Loss")</f>
        <v>Profit</v>
      </c>
    </row>
    <row r="1155" spans="1:14" x14ac:dyDescent="0.25">
      <c r="A1155" s="1">
        <v>41903</v>
      </c>
      <c r="B1155" s="3">
        <f t="shared" si="54"/>
        <v>2014</v>
      </c>
      <c r="C1155" s="3">
        <f t="shared" si="55"/>
        <v>9</v>
      </c>
      <c r="D1155" t="s">
        <v>923</v>
      </c>
      <c r="E1155" t="str">
        <f t="shared" si="56"/>
        <v>Brian Moss20140921</v>
      </c>
      <c r="F1155">
        <f>IF(COUNTIF($E$2:E1155, E1155) = 1, MAX($F$1:F1154) + 1, INDEX($F$1:F1154, MATCH(E1155, $E$1:E1154, 0)))</f>
        <v>555</v>
      </c>
      <c r="G1155" t="s">
        <v>996</v>
      </c>
      <c r="H1155" t="s">
        <v>11</v>
      </c>
      <c r="I1155" t="s">
        <v>92</v>
      </c>
      <c r="J1155" t="s">
        <v>1031</v>
      </c>
      <c r="K1155" s="17">
        <v>36.270000000000003</v>
      </c>
      <c r="L1155" s="17">
        <v>3</v>
      </c>
      <c r="M1155" s="17">
        <v>10.88</v>
      </c>
      <c r="N1155" s="17" t="str">
        <f>IF(SalesData[[#This Row],[Profit]]&gt;0,"Profit","Loss")</f>
        <v>Profit</v>
      </c>
    </row>
    <row r="1156" spans="1:14" x14ac:dyDescent="0.25">
      <c r="A1156" s="1">
        <v>41903</v>
      </c>
      <c r="B1156" s="3">
        <f t="shared" si="54"/>
        <v>2014</v>
      </c>
      <c r="C1156" s="3">
        <f t="shared" si="55"/>
        <v>9</v>
      </c>
      <c r="D1156" t="s">
        <v>923</v>
      </c>
      <c r="E1156" t="str">
        <f t="shared" si="56"/>
        <v>Brian Moss20140921</v>
      </c>
      <c r="F1156">
        <f>IF(COUNTIF($E$2:E1156, E1156) = 1, MAX($F$1:F1155) + 1, INDEX($F$1:F1155, MATCH(E1156, $E$1:E1155, 0)))</f>
        <v>555</v>
      </c>
      <c r="G1156" t="s">
        <v>996</v>
      </c>
      <c r="H1156" t="s">
        <v>11</v>
      </c>
      <c r="I1156" t="s">
        <v>12</v>
      </c>
      <c r="J1156" t="s">
        <v>507</v>
      </c>
      <c r="K1156" s="17">
        <v>6.48</v>
      </c>
      <c r="L1156" s="17">
        <v>1</v>
      </c>
      <c r="M1156" s="17">
        <v>3.11</v>
      </c>
      <c r="N1156" s="17" t="str">
        <f>IF(SalesData[[#This Row],[Profit]]&gt;0,"Profit","Loss")</f>
        <v>Profit</v>
      </c>
    </row>
    <row r="1157" spans="1:14" x14ac:dyDescent="0.25">
      <c r="A1157" s="1">
        <v>41903</v>
      </c>
      <c r="B1157" s="3">
        <f t="shared" si="54"/>
        <v>2014</v>
      </c>
      <c r="C1157" s="3">
        <f t="shared" si="55"/>
        <v>9</v>
      </c>
      <c r="D1157" t="s">
        <v>722</v>
      </c>
      <c r="E1157" t="str">
        <f t="shared" si="56"/>
        <v>Herbert Flentye20140921</v>
      </c>
      <c r="F1157">
        <f>IF(COUNTIF($E$2:E1157, E1157) = 1, MAX($F$1:F1156) + 1, INDEX($F$1:F1156, MATCH(E1157, $E$1:E1156, 0)))</f>
        <v>556</v>
      </c>
      <c r="G1157" t="s">
        <v>27</v>
      </c>
      <c r="H1157" t="s">
        <v>11</v>
      </c>
      <c r="I1157" t="s">
        <v>63</v>
      </c>
      <c r="J1157" t="s">
        <v>64</v>
      </c>
      <c r="K1157" s="17">
        <v>15.56</v>
      </c>
      <c r="L1157" s="17">
        <v>2</v>
      </c>
      <c r="M1157" s="17">
        <v>7.31</v>
      </c>
      <c r="N1157" s="17" t="str">
        <f>IF(SalesData[[#This Row],[Profit]]&gt;0,"Profit","Loss")</f>
        <v>Profit</v>
      </c>
    </row>
    <row r="1158" spans="1:14" x14ac:dyDescent="0.25">
      <c r="A1158" s="1">
        <v>41903</v>
      </c>
      <c r="B1158" s="3">
        <f t="shared" si="54"/>
        <v>2014</v>
      </c>
      <c r="C1158" s="3">
        <f t="shared" si="55"/>
        <v>9</v>
      </c>
      <c r="D1158" t="s">
        <v>722</v>
      </c>
      <c r="E1158" t="str">
        <f t="shared" si="56"/>
        <v>Herbert Flentye20140921</v>
      </c>
      <c r="F1158">
        <f>IF(COUNTIF($E$2:E1158, E1158) = 1, MAX($F$1:F1157) + 1, INDEX($F$1:F1157, MATCH(E1158, $E$1:E1157, 0)))</f>
        <v>556</v>
      </c>
      <c r="G1158" t="s">
        <v>27</v>
      </c>
      <c r="H1158" t="s">
        <v>11</v>
      </c>
      <c r="I1158" t="s">
        <v>63</v>
      </c>
      <c r="J1158" t="s">
        <v>1350</v>
      </c>
      <c r="K1158" s="17">
        <v>78.349999999999994</v>
      </c>
      <c r="L1158" s="17">
        <v>5</v>
      </c>
      <c r="M1158" s="17">
        <v>36.82</v>
      </c>
      <c r="N1158" s="17" t="str">
        <f>IF(SalesData[[#This Row],[Profit]]&gt;0,"Profit","Loss")</f>
        <v>Profit</v>
      </c>
    </row>
    <row r="1159" spans="1:14" x14ac:dyDescent="0.25">
      <c r="A1159" s="1">
        <v>41903</v>
      </c>
      <c r="B1159" s="3">
        <f t="shared" si="54"/>
        <v>2014</v>
      </c>
      <c r="C1159" s="3">
        <f t="shared" si="55"/>
        <v>9</v>
      </c>
      <c r="D1159" t="s">
        <v>722</v>
      </c>
      <c r="E1159" t="str">
        <f t="shared" si="56"/>
        <v>Herbert Flentye20140921</v>
      </c>
      <c r="F1159">
        <f>IF(COUNTIF($E$2:E1159, E1159) = 1, MAX($F$1:F1158) + 1, INDEX($F$1:F1158, MATCH(E1159, $E$1:E1158, 0)))</f>
        <v>556</v>
      </c>
      <c r="G1159" t="s">
        <v>27</v>
      </c>
      <c r="H1159" t="s">
        <v>11</v>
      </c>
      <c r="I1159" t="s">
        <v>24</v>
      </c>
      <c r="J1159" t="s">
        <v>1351</v>
      </c>
      <c r="K1159" s="17">
        <v>59.52</v>
      </c>
      <c r="L1159" s="17">
        <v>3</v>
      </c>
      <c r="M1159" s="17">
        <v>15.48</v>
      </c>
      <c r="N1159" s="17" t="str">
        <f>IF(SalesData[[#This Row],[Profit]]&gt;0,"Profit","Loss")</f>
        <v>Profit</v>
      </c>
    </row>
    <row r="1160" spans="1:14" x14ac:dyDescent="0.25">
      <c r="A1160" s="1">
        <v>41903</v>
      </c>
      <c r="B1160" s="3">
        <f t="shared" si="54"/>
        <v>2014</v>
      </c>
      <c r="C1160" s="3">
        <f t="shared" si="55"/>
        <v>9</v>
      </c>
      <c r="D1160" t="s">
        <v>722</v>
      </c>
      <c r="E1160" t="str">
        <f t="shared" si="56"/>
        <v>Herbert Flentye20140921</v>
      </c>
      <c r="F1160">
        <f>IF(COUNTIF($E$2:E1160, E1160) = 1, MAX($F$1:F1159) + 1, INDEX($F$1:F1159, MATCH(E1160, $E$1:E1159, 0)))</f>
        <v>556</v>
      </c>
      <c r="G1160" t="s">
        <v>27</v>
      </c>
      <c r="H1160" t="s">
        <v>11</v>
      </c>
      <c r="I1160" t="s">
        <v>12</v>
      </c>
      <c r="J1160" t="s">
        <v>242</v>
      </c>
      <c r="K1160" s="17">
        <v>38.520000000000003</v>
      </c>
      <c r="L1160" s="17">
        <v>9</v>
      </c>
      <c r="M1160" s="17">
        <v>17.329999999999998</v>
      </c>
      <c r="N1160" s="17" t="str">
        <f>IF(SalesData[[#This Row],[Profit]]&gt;0,"Profit","Loss")</f>
        <v>Profit</v>
      </c>
    </row>
    <row r="1161" spans="1:14" x14ac:dyDescent="0.25">
      <c r="A1161" s="1">
        <v>41903</v>
      </c>
      <c r="B1161" s="3">
        <f t="shared" si="54"/>
        <v>2014</v>
      </c>
      <c r="C1161" s="3">
        <f t="shared" si="55"/>
        <v>9</v>
      </c>
      <c r="D1161" t="s">
        <v>722</v>
      </c>
      <c r="E1161" t="str">
        <f t="shared" si="56"/>
        <v>Herbert Flentye20140921</v>
      </c>
      <c r="F1161">
        <f>IF(COUNTIF($E$2:E1161, E1161) = 1, MAX($F$1:F1160) + 1, INDEX($F$1:F1160, MATCH(E1161, $E$1:E1160, 0)))</f>
        <v>556</v>
      </c>
      <c r="G1161" t="s">
        <v>27</v>
      </c>
      <c r="H1161" t="s">
        <v>39</v>
      </c>
      <c r="I1161" t="s">
        <v>40</v>
      </c>
      <c r="J1161" t="s">
        <v>1352</v>
      </c>
      <c r="K1161" s="17">
        <v>239.98</v>
      </c>
      <c r="L1161" s="17">
        <v>2</v>
      </c>
      <c r="M1161" s="17">
        <v>24</v>
      </c>
      <c r="N1161" s="17" t="str">
        <f>IF(SalesData[[#This Row],[Profit]]&gt;0,"Profit","Loss")</f>
        <v>Profit</v>
      </c>
    </row>
    <row r="1162" spans="1:14" x14ac:dyDescent="0.25">
      <c r="A1162" s="1">
        <v>41903</v>
      </c>
      <c r="B1162" s="3">
        <f t="shared" si="54"/>
        <v>2014</v>
      </c>
      <c r="C1162" s="3">
        <f t="shared" si="55"/>
        <v>9</v>
      </c>
      <c r="D1162" t="s">
        <v>722</v>
      </c>
      <c r="E1162" t="str">
        <f t="shared" si="56"/>
        <v>Herbert Flentye20140921</v>
      </c>
      <c r="F1162">
        <f>IF(COUNTIF($E$2:E1162, E1162) = 1, MAX($F$1:F1161) + 1, INDEX($F$1:F1161, MATCH(E1162, $E$1:E1161, 0)))</f>
        <v>556</v>
      </c>
      <c r="G1162" t="s">
        <v>27</v>
      </c>
      <c r="H1162" t="s">
        <v>11</v>
      </c>
      <c r="I1162" t="s">
        <v>12</v>
      </c>
      <c r="J1162" t="s">
        <v>1353</v>
      </c>
      <c r="K1162" s="17">
        <v>19.350000000000001</v>
      </c>
      <c r="L1162" s="17">
        <v>3</v>
      </c>
      <c r="M1162" s="17">
        <v>9.48</v>
      </c>
      <c r="N1162" s="17" t="str">
        <f>IF(SalesData[[#This Row],[Profit]]&gt;0,"Profit","Loss")</f>
        <v>Profit</v>
      </c>
    </row>
    <row r="1163" spans="1:14" x14ac:dyDescent="0.25">
      <c r="A1163" s="1">
        <v>41903</v>
      </c>
      <c r="B1163" s="3">
        <f t="shared" si="54"/>
        <v>2014</v>
      </c>
      <c r="C1163" s="3">
        <f t="shared" si="55"/>
        <v>9</v>
      </c>
      <c r="D1163" t="s">
        <v>1088</v>
      </c>
      <c r="E1163" t="str">
        <f t="shared" si="56"/>
        <v>Matt Abelman20140921</v>
      </c>
      <c r="F1163">
        <f>IF(COUNTIF($E$2:E1163, E1163) = 1, MAX($F$1:F1162) + 1, INDEX($F$1:F1162, MATCH(E1163, $E$1:E1162, 0)))</f>
        <v>557</v>
      </c>
      <c r="G1163" t="s">
        <v>23</v>
      </c>
      <c r="H1163" t="s">
        <v>11</v>
      </c>
      <c r="I1163" t="s">
        <v>12</v>
      </c>
      <c r="J1163" t="s">
        <v>1354</v>
      </c>
      <c r="K1163" s="17">
        <v>11.35</v>
      </c>
      <c r="L1163" s="17">
        <v>3</v>
      </c>
      <c r="M1163" s="17">
        <v>4.12</v>
      </c>
      <c r="N1163" s="17" t="str">
        <f>IF(SalesData[[#This Row],[Profit]]&gt;0,"Profit","Loss")</f>
        <v>Profit</v>
      </c>
    </row>
    <row r="1164" spans="1:14" x14ac:dyDescent="0.25">
      <c r="A1164" s="1">
        <v>41903</v>
      </c>
      <c r="B1164" s="3">
        <f t="shared" si="54"/>
        <v>2014</v>
      </c>
      <c r="C1164" s="3">
        <f t="shared" si="55"/>
        <v>9</v>
      </c>
      <c r="D1164" t="s">
        <v>1088</v>
      </c>
      <c r="E1164" t="str">
        <f t="shared" si="56"/>
        <v>Matt Abelman20140921</v>
      </c>
      <c r="F1164">
        <f>IF(COUNTIF($E$2:E1164, E1164) = 1, MAX($F$1:F1163) + 1, INDEX($F$1:F1163, MATCH(E1164, $E$1:E1163, 0)))</f>
        <v>557</v>
      </c>
      <c r="G1164" t="s">
        <v>23</v>
      </c>
      <c r="H1164" t="s">
        <v>11</v>
      </c>
      <c r="I1164" t="s">
        <v>16</v>
      </c>
      <c r="J1164" t="s">
        <v>221</v>
      </c>
      <c r="K1164" s="17">
        <v>20.81</v>
      </c>
      <c r="L1164" s="17">
        <v>9</v>
      </c>
      <c r="M1164" s="17">
        <v>7.02</v>
      </c>
      <c r="N1164" s="17" t="str">
        <f>IF(SalesData[[#This Row],[Profit]]&gt;0,"Profit","Loss")</f>
        <v>Profit</v>
      </c>
    </row>
    <row r="1165" spans="1:14" x14ac:dyDescent="0.25">
      <c r="A1165" s="1">
        <v>41903</v>
      </c>
      <c r="B1165" s="3">
        <f t="shared" si="54"/>
        <v>2014</v>
      </c>
      <c r="C1165" s="3">
        <f t="shared" si="55"/>
        <v>9</v>
      </c>
      <c r="D1165" t="s">
        <v>605</v>
      </c>
      <c r="E1165" t="str">
        <f t="shared" si="56"/>
        <v>Joni Sundaresam20140921</v>
      </c>
      <c r="F1165">
        <f>IF(COUNTIF($E$2:E1165, E1165) = 1, MAX($F$1:F1164) + 1, INDEX($F$1:F1164, MATCH(E1165, $E$1:E1164, 0)))</f>
        <v>558</v>
      </c>
      <c r="G1165" t="s">
        <v>10</v>
      </c>
      <c r="H1165" t="s">
        <v>34</v>
      </c>
      <c r="I1165" t="s">
        <v>47</v>
      </c>
      <c r="J1165" t="s">
        <v>1355</v>
      </c>
      <c r="K1165" s="17">
        <v>8.5399999999999991</v>
      </c>
      <c r="L1165" s="17">
        <v>2</v>
      </c>
      <c r="M1165" s="17">
        <v>-7.48</v>
      </c>
      <c r="N1165" s="17" t="str">
        <f>IF(SalesData[[#This Row],[Profit]]&gt;0,"Profit","Loss")</f>
        <v>Loss</v>
      </c>
    </row>
    <row r="1166" spans="1:14" x14ac:dyDescent="0.25">
      <c r="A1166" s="1">
        <v>41903</v>
      </c>
      <c r="B1166" s="3">
        <f t="shared" si="54"/>
        <v>2014</v>
      </c>
      <c r="C1166" s="3">
        <f t="shared" si="55"/>
        <v>9</v>
      </c>
      <c r="D1166" t="s">
        <v>1356</v>
      </c>
      <c r="E1166" t="str">
        <f t="shared" si="56"/>
        <v>Larry Hughes20140921</v>
      </c>
      <c r="F1166">
        <f>IF(COUNTIF($E$2:E1166, E1166) = 1, MAX($F$1:F1165) + 1, INDEX($F$1:F1165, MATCH(E1166, $E$1:E1165, 0)))</f>
        <v>559</v>
      </c>
      <c r="G1166" t="s">
        <v>23</v>
      </c>
      <c r="H1166" t="s">
        <v>11</v>
      </c>
      <c r="I1166" t="s">
        <v>20</v>
      </c>
      <c r="J1166" t="s">
        <v>1225</v>
      </c>
      <c r="K1166" s="17">
        <v>6.57</v>
      </c>
      <c r="L1166" s="17">
        <v>3</v>
      </c>
      <c r="M1166" s="17">
        <v>-5.04</v>
      </c>
      <c r="N1166" s="17" t="str">
        <f>IF(SalesData[[#This Row],[Profit]]&gt;0,"Profit","Loss")</f>
        <v>Loss</v>
      </c>
    </row>
    <row r="1167" spans="1:14" x14ac:dyDescent="0.25">
      <c r="A1167" s="1">
        <v>41903</v>
      </c>
      <c r="B1167" s="3">
        <f t="shared" si="54"/>
        <v>2014</v>
      </c>
      <c r="C1167" s="3">
        <f t="shared" si="55"/>
        <v>9</v>
      </c>
      <c r="D1167" t="s">
        <v>1357</v>
      </c>
      <c r="E1167" t="str">
        <f t="shared" si="56"/>
        <v>Sara Luxemburg20140921</v>
      </c>
      <c r="F1167">
        <f>IF(COUNTIF($E$2:E1167, E1167) = 1, MAX($F$1:F1166) + 1, INDEX($F$1:F1166, MATCH(E1167, $E$1:E1166, 0)))</f>
        <v>560</v>
      </c>
      <c r="G1167" t="s">
        <v>149</v>
      </c>
      <c r="H1167" t="s">
        <v>11</v>
      </c>
      <c r="I1167" t="s">
        <v>24</v>
      </c>
      <c r="J1167" t="s">
        <v>1358</v>
      </c>
      <c r="K1167" s="17">
        <v>66.03</v>
      </c>
      <c r="L1167" s="17">
        <v>3</v>
      </c>
      <c r="M1167" s="17">
        <v>17.170000000000002</v>
      </c>
      <c r="N1167" s="17" t="str">
        <f>IF(SalesData[[#This Row],[Profit]]&gt;0,"Profit","Loss")</f>
        <v>Profit</v>
      </c>
    </row>
    <row r="1168" spans="1:14" x14ac:dyDescent="0.25">
      <c r="A1168" s="1">
        <v>41904</v>
      </c>
      <c r="B1168" s="3">
        <f t="shared" si="54"/>
        <v>2014</v>
      </c>
      <c r="C1168" s="3">
        <f t="shared" si="55"/>
        <v>9</v>
      </c>
      <c r="D1168" t="s">
        <v>1258</v>
      </c>
      <c r="E1168" t="str">
        <f t="shared" si="56"/>
        <v>Maribeth Schnelling20140922</v>
      </c>
      <c r="F1168">
        <f>IF(COUNTIF($E$2:E1168, E1168) = 1, MAX($F$1:F1167) + 1, INDEX($F$1:F1167, MATCH(E1168, $E$1:E1167, 0)))</f>
        <v>561</v>
      </c>
      <c r="G1168" t="s">
        <v>123</v>
      </c>
      <c r="H1168" t="s">
        <v>11</v>
      </c>
      <c r="I1168" t="s">
        <v>16</v>
      </c>
      <c r="J1168" t="s">
        <v>584</v>
      </c>
      <c r="K1168" s="17">
        <v>4.6100000000000003</v>
      </c>
      <c r="L1168" s="17">
        <v>2</v>
      </c>
      <c r="M1168" s="17">
        <v>1.67</v>
      </c>
      <c r="N1168" s="17" t="str">
        <f>IF(SalesData[[#This Row],[Profit]]&gt;0,"Profit","Loss")</f>
        <v>Profit</v>
      </c>
    </row>
    <row r="1169" spans="1:14" x14ac:dyDescent="0.25">
      <c r="A1169" s="1">
        <v>41904</v>
      </c>
      <c r="B1169" s="3">
        <f t="shared" si="54"/>
        <v>2014</v>
      </c>
      <c r="C1169" s="3">
        <f t="shared" si="55"/>
        <v>9</v>
      </c>
      <c r="D1169" t="s">
        <v>1359</v>
      </c>
      <c r="E1169" t="str">
        <f t="shared" si="56"/>
        <v>Vivek Grady20140922</v>
      </c>
      <c r="F1169">
        <f>IF(COUNTIF($E$2:E1169, E1169) = 1, MAX($F$1:F1168) + 1, INDEX($F$1:F1168, MATCH(E1169, $E$1:E1168, 0)))</f>
        <v>562</v>
      </c>
      <c r="G1169" t="s">
        <v>15</v>
      </c>
      <c r="H1169" t="s">
        <v>11</v>
      </c>
      <c r="I1169" t="s">
        <v>18</v>
      </c>
      <c r="J1169" t="s">
        <v>557</v>
      </c>
      <c r="K1169" s="17">
        <v>331.54</v>
      </c>
      <c r="L1169" s="17">
        <v>3</v>
      </c>
      <c r="M1169" s="17">
        <v>-82.88</v>
      </c>
      <c r="N1169" s="17" t="str">
        <f>IF(SalesData[[#This Row],[Profit]]&gt;0,"Profit","Loss")</f>
        <v>Loss</v>
      </c>
    </row>
    <row r="1170" spans="1:14" x14ac:dyDescent="0.25">
      <c r="A1170" s="1">
        <v>41904</v>
      </c>
      <c r="B1170" s="3">
        <f t="shared" si="54"/>
        <v>2014</v>
      </c>
      <c r="C1170" s="3">
        <f t="shared" si="55"/>
        <v>9</v>
      </c>
      <c r="D1170" t="s">
        <v>509</v>
      </c>
      <c r="E1170" t="str">
        <f t="shared" si="56"/>
        <v>Sanjit Engle20140922</v>
      </c>
      <c r="F1170">
        <f>IF(COUNTIF($E$2:E1170, E1170) = 1, MAX($F$1:F1169) + 1, INDEX($F$1:F1169, MATCH(E1170, $E$1:E1169, 0)))</f>
        <v>563</v>
      </c>
      <c r="G1170" t="s">
        <v>27</v>
      </c>
      <c r="H1170" t="s">
        <v>11</v>
      </c>
      <c r="I1170" t="s">
        <v>18</v>
      </c>
      <c r="J1170" t="s">
        <v>1360</v>
      </c>
      <c r="K1170" s="17">
        <v>169.45</v>
      </c>
      <c r="L1170" s="17">
        <v>5</v>
      </c>
      <c r="M1170" s="17">
        <v>42.36</v>
      </c>
      <c r="N1170" s="17" t="str">
        <f>IF(SalesData[[#This Row],[Profit]]&gt;0,"Profit","Loss")</f>
        <v>Profit</v>
      </c>
    </row>
    <row r="1171" spans="1:14" x14ac:dyDescent="0.25">
      <c r="A1171" s="1">
        <v>41904</v>
      </c>
      <c r="B1171" s="3">
        <f t="shared" si="54"/>
        <v>2014</v>
      </c>
      <c r="C1171" s="3">
        <f t="shared" si="55"/>
        <v>9</v>
      </c>
      <c r="D1171" t="s">
        <v>509</v>
      </c>
      <c r="E1171" t="str">
        <f t="shared" si="56"/>
        <v>Sanjit Engle20140922</v>
      </c>
      <c r="F1171">
        <f>IF(COUNTIF($E$2:E1171, E1171) = 1, MAX($F$1:F1170) + 1, INDEX($F$1:F1170, MATCH(E1171, $E$1:E1170, 0)))</f>
        <v>563</v>
      </c>
      <c r="G1171" t="s">
        <v>27</v>
      </c>
      <c r="H1171" t="s">
        <v>11</v>
      </c>
      <c r="I1171" t="s">
        <v>18</v>
      </c>
      <c r="J1171" t="s">
        <v>356</v>
      </c>
      <c r="K1171" s="17">
        <v>40.68</v>
      </c>
      <c r="L1171" s="17">
        <v>2</v>
      </c>
      <c r="M1171" s="17">
        <v>0.41</v>
      </c>
      <c r="N1171" s="17" t="str">
        <f>IF(SalesData[[#This Row],[Profit]]&gt;0,"Profit","Loss")</f>
        <v>Profit</v>
      </c>
    </row>
    <row r="1172" spans="1:14" x14ac:dyDescent="0.25">
      <c r="A1172" s="1">
        <v>41904</v>
      </c>
      <c r="B1172" s="3">
        <f t="shared" si="54"/>
        <v>2014</v>
      </c>
      <c r="C1172" s="3">
        <f t="shared" si="55"/>
        <v>9</v>
      </c>
      <c r="D1172" t="s">
        <v>1361</v>
      </c>
      <c r="E1172" t="str">
        <f t="shared" si="56"/>
        <v>Adam Shillingsburg20140922</v>
      </c>
      <c r="F1172">
        <f>IF(COUNTIF($E$2:E1172, E1172) = 1, MAX($F$1:F1171) + 1, INDEX($F$1:F1171, MATCH(E1172, $E$1:E1171, 0)))</f>
        <v>564</v>
      </c>
      <c r="G1172" t="s">
        <v>149</v>
      </c>
      <c r="H1172" t="s">
        <v>34</v>
      </c>
      <c r="I1172" t="s">
        <v>47</v>
      </c>
      <c r="J1172" t="s">
        <v>1362</v>
      </c>
      <c r="K1172" s="17">
        <v>97.44</v>
      </c>
      <c r="L1172" s="17">
        <v>3</v>
      </c>
      <c r="M1172" s="17">
        <v>35.08</v>
      </c>
      <c r="N1172" s="17" t="str">
        <f>IF(SalesData[[#This Row],[Profit]]&gt;0,"Profit","Loss")</f>
        <v>Profit</v>
      </c>
    </row>
    <row r="1173" spans="1:14" x14ac:dyDescent="0.25">
      <c r="A1173" s="1">
        <v>41904</v>
      </c>
      <c r="B1173" s="3">
        <f t="shared" si="54"/>
        <v>2014</v>
      </c>
      <c r="C1173" s="3">
        <f t="shared" si="55"/>
        <v>9</v>
      </c>
      <c r="D1173" t="s">
        <v>1361</v>
      </c>
      <c r="E1173" t="str">
        <f t="shared" si="56"/>
        <v>Adam Shillingsburg20140922</v>
      </c>
      <c r="F1173">
        <f>IF(COUNTIF($E$2:E1173, E1173) = 1, MAX($F$1:F1172) + 1, INDEX($F$1:F1172, MATCH(E1173, $E$1:E1172, 0)))</f>
        <v>564</v>
      </c>
      <c r="G1173" t="s">
        <v>149</v>
      </c>
      <c r="H1173" t="s">
        <v>11</v>
      </c>
      <c r="I1173" t="s">
        <v>20</v>
      </c>
      <c r="J1173" t="s">
        <v>897</v>
      </c>
      <c r="K1173" s="17">
        <v>3.98</v>
      </c>
      <c r="L1173" s="17">
        <v>1</v>
      </c>
      <c r="M1173" s="17">
        <v>1.39</v>
      </c>
      <c r="N1173" s="17" t="str">
        <f>IF(SalesData[[#This Row],[Profit]]&gt;0,"Profit","Loss")</f>
        <v>Profit</v>
      </c>
    </row>
    <row r="1174" spans="1:14" x14ac:dyDescent="0.25">
      <c r="A1174" s="1">
        <v>41904</v>
      </c>
      <c r="B1174" s="3">
        <f t="shared" si="54"/>
        <v>2014</v>
      </c>
      <c r="C1174" s="3">
        <f t="shared" si="55"/>
        <v>9</v>
      </c>
      <c r="D1174" t="s">
        <v>1361</v>
      </c>
      <c r="E1174" t="str">
        <f t="shared" si="56"/>
        <v>Adam Shillingsburg20140922</v>
      </c>
      <c r="F1174">
        <f>IF(COUNTIF($E$2:E1174, E1174) = 1, MAX($F$1:F1173) + 1, INDEX($F$1:F1173, MATCH(E1174, $E$1:E1173, 0)))</f>
        <v>564</v>
      </c>
      <c r="G1174" t="s">
        <v>149</v>
      </c>
      <c r="H1174" t="s">
        <v>11</v>
      </c>
      <c r="I1174" t="s">
        <v>24</v>
      </c>
      <c r="J1174" t="s">
        <v>1363</v>
      </c>
      <c r="K1174" s="17">
        <v>13.04</v>
      </c>
      <c r="L1174" s="17">
        <v>4</v>
      </c>
      <c r="M1174" s="17">
        <v>5.74</v>
      </c>
      <c r="N1174" s="17" t="str">
        <f>IF(SalesData[[#This Row],[Profit]]&gt;0,"Profit","Loss")</f>
        <v>Profit</v>
      </c>
    </row>
    <row r="1175" spans="1:14" x14ac:dyDescent="0.25">
      <c r="A1175" s="1">
        <v>41904</v>
      </c>
      <c r="B1175" s="3">
        <f t="shared" si="54"/>
        <v>2014</v>
      </c>
      <c r="C1175" s="3">
        <f t="shared" si="55"/>
        <v>9</v>
      </c>
      <c r="D1175" t="s">
        <v>1361</v>
      </c>
      <c r="E1175" t="str">
        <f t="shared" si="56"/>
        <v>Adam Shillingsburg20140922</v>
      </c>
      <c r="F1175">
        <f>IF(COUNTIF($E$2:E1175, E1175) = 1, MAX($F$1:F1174) + 1, INDEX($F$1:F1174, MATCH(E1175, $E$1:E1174, 0)))</f>
        <v>564</v>
      </c>
      <c r="G1175" t="s">
        <v>149</v>
      </c>
      <c r="H1175" t="s">
        <v>34</v>
      </c>
      <c r="I1175" t="s">
        <v>35</v>
      </c>
      <c r="J1175" t="s">
        <v>1364</v>
      </c>
      <c r="K1175" s="17">
        <v>579.53</v>
      </c>
      <c r="L1175" s="17">
        <v>4</v>
      </c>
      <c r="M1175" s="17">
        <v>83.71</v>
      </c>
      <c r="N1175" s="17" t="str">
        <f>IF(SalesData[[#This Row],[Profit]]&gt;0,"Profit","Loss")</f>
        <v>Profit</v>
      </c>
    </row>
    <row r="1176" spans="1:14" x14ac:dyDescent="0.25">
      <c r="A1176" s="1">
        <v>41905</v>
      </c>
      <c r="B1176" s="3">
        <f t="shared" si="54"/>
        <v>2014</v>
      </c>
      <c r="C1176" s="3">
        <f t="shared" si="55"/>
        <v>9</v>
      </c>
      <c r="D1176" t="s">
        <v>923</v>
      </c>
      <c r="E1176" t="str">
        <f t="shared" si="56"/>
        <v>Brian Moss20140923</v>
      </c>
      <c r="F1176">
        <f>IF(COUNTIF($E$2:E1176, E1176) = 1, MAX($F$1:F1175) + 1, INDEX($F$1:F1175, MATCH(E1176, $E$1:E1175, 0)))</f>
        <v>565</v>
      </c>
      <c r="G1176" t="s">
        <v>27</v>
      </c>
      <c r="H1176" t="s">
        <v>34</v>
      </c>
      <c r="I1176" t="s">
        <v>74</v>
      </c>
      <c r="J1176" t="s">
        <v>1039</v>
      </c>
      <c r="K1176" s="17">
        <v>436</v>
      </c>
      <c r="L1176" s="17">
        <v>3</v>
      </c>
      <c r="M1176" s="17">
        <v>20.52</v>
      </c>
      <c r="N1176" s="17" t="str">
        <f>IF(SalesData[[#This Row],[Profit]]&gt;0,"Profit","Loss")</f>
        <v>Profit</v>
      </c>
    </row>
    <row r="1177" spans="1:14" x14ac:dyDescent="0.25">
      <c r="A1177" s="1">
        <v>41905</v>
      </c>
      <c r="B1177" s="3">
        <f t="shared" si="54"/>
        <v>2014</v>
      </c>
      <c r="C1177" s="3">
        <f t="shared" si="55"/>
        <v>9</v>
      </c>
      <c r="D1177" t="s">
        <v>923</v>
      </c>
      <c r="E1177" t="str">
        <f t="shared" si="56"/>
        <v>Brian Moss20140923</v>
      </c>
      <c r="F1177">
        <f>IF(COUNTIF($E$2:E1177, E1177) = 1, MAX($F$1:F1176) + 1, INDEX($F$1:F1176, MATCH(E1177, $E$1:E1176, 0)))</f>
        <v>565</v>
      </c>
      <c r="G1177" t="s">
        <v>27</v>
      </c>
      <c r="H1177" t="s">
        <v>39</v>
      </c>
      <c r="I1177" t="s">
        <v>40</v>
      </c>
      <c r="J1177" t="s">
        <v>721</v>
      </c>
      <c r="K1177" s="17">
        <v>83.98</v>
      </c>
      <c r="L1177" s="17">
        <v>2</v>
      </c>
      <c r="M1177" s="17">
        <v>31.49</v>
      </c>
      <c r="N1177" s="17" t="str">
        <f>IF(SalesData[[#This Row],[Profit]]&gt;0,"Profit","Loss")</f>
        <v>Profit</v>
      </c>
    </row>
    <row r="1178" spans="1:14" x14ac:dyDescent="0.25">
      <c r="A1178" s="1">
        <v>41905</v>
      </c>
      <c r="B1178" s="3">
        <f t="shared" si="54"/>
        <v>2014</v>
      </c>
      <c r="C1178" s="3">
        <f t="shared" si="55"/>
        <v>9</v>
      </c>
      <c r="D1178" t="s">
        <v>195</v>
      </c>
      <c r="E1178" t="str">
        <f t="shared" si="56"/>
        <v>Shui Tom20140923</v>
      </c>
      <c r="F1178">
        <f>IF(COUNTIF($E$2:E1178, E1178) = 1, MAX($F$1:F1177) + 1, INDEX($F$1:F1177, MATCH(E1178, $E$1:E1177, 0)))</f>
        <v>566</v>
      </c>
      <c r="G1178" t="s">
        <v>149</v>
      </c>
      <c r="H1178" t="s">
        <v>11</v>
      </c>
      <c r="I1178" t="s">
        <v>20</v>
      </c>
      <c r="J1178" t="s">
        <v>662</v>
      </c>
      <c r="K1178" s="17">
        <v>139.44</v>
      </c>
      <c r="L1178" s="17">
        <v>3</v>
      </c>
      <c r="M1178" s="17">
        <v>47.06</v>
      </c>
      <c r="N1178" s="17" t="str">
        <f>IF(SalesData[[#This Row],[Profit]]&gt;0,"Profit","Loss")</f>
        <v>Profit</v>
      </c>
    </row>
    <row r="1179" spans="1:14" x14ac:dyDescent="0.25">
      <c r="A1179" s="1">
        <v>41905</v>
      </c>
      <c r="B1179" s="3">
        <f t="shared" si="54"/>
        <v>2014</v>
      </c>
      <c r="C1179" s="3">
        <f t="shared" si="55"/>
        <v>9</v>
      </c>
      <c r="D1179" t="s">
        <v>193</v>
      </c>
      <c r="E1179" t="str">
        <f t="shared" si="56"/>
        <v>Sanjit Chand20140923</v>
      </c>
      <c r="F1179">
        <f>IF(COUNTIF($E$2:E1179, E1179) = 1, MAX($F$1:F1178) + 1, INDEX($F$1:F1178, MATCH(E1179, $E$1:E1178, 0)))</f>
        <v>567</v>
      </c>
      <c r="G1179" t="s">
        <v>315</v>
      </c>
      <c r="H1179" t="s">
        <v>11</v>
      </c>
      <c r="I1179" t="s">
        <v>12</v>
      </c>
      <c r="J1179" t="s">
        <v>1365</v>
      </c>
      <c r="K1179" s="17">
        <v>32.4</v>
      </c>
      <c r="L1179" s="17">
        <v>5</v>
      </c>
      <c r="M1179" s="17">
        <v>15.55</v>
      </c>
      <c r="N1179" s="17" t="str">
        <f>IF(SalesData[[#This Row],[Profit]]&gt;0,"Profit","Loss")</f>
        <v>Profit</v>
      </c>
    </row>
    <row r="1180" spans="1:14" x14ac:dyDescent="0.25">
      <c r="A1180" s="1">
        <v>41905</v>
      </c>
      <c r="B1180" s="3">
        <f t="shared" si="54"/>
        <v>2014</v>
      </c>
      <c r="C1180" s="3">
        <f t="shared" si="55"/>
        <v>9</v>
      </c>
      <c r="D1180" t="s">
        <v>193</v>
      </c>
      <c r="E1180" t="str">
        <f t="shared" si="56"/>
        <v>Sanjit Chand20140923</v>
      </c>
      <c r="F1180">
        <f>IF(COUNTIF($E$2:E1180, E1180) = 1, MAX($F$1:F1179) + 1, INDEX($F$1:F1179, MATCH(E1180, $E$1:E1179, 0)))</f>
        <v>567</v>
      </c>
      <c r="G1180" t="s">
        <v>315</v>
      </c>
      <c r="H1180" t="s">
        <v>11</v>
      </c>
      <c r="I1180" t="s">
        <v>18</v>
      </c>
      <c r="J1180" t="s">
        <v>297</v>
      </c>
      <c r="K1180" s="17">
        <v>404.9</v>
      </c>
      <c r="L1180" s="17">
        <v>5</v>
      </c>
      <c r="M1180" s="17">
        <v>16.2</v>
      </c>
      <c r="N1180" s="17" t="str">
        <f>IF(SalesData[[#This Row],[Profit]]&gt;0,"Profit","Loss")</f>
        <v>Profit</v>
      </c>
    </row>
    <row r="1181" spans="1:14" x14ac:dyDescent="0.25">
      <c r="A1181" s="1">
        <v>41905</v>
      </c>
      <c r="B1181" s="3">
        <f t="shared" si="54"/>
        <v>2014</v>
      </c>
      <c r="C1181" s="3">
        <f t="shared" si="55"/>
        <v>9</v>
      </c>
      <c r="D1181" t="s">
        <v>193</v>
      </c>
      <c r="E1181" t="str">
        <f t="shared" si="56"/>
        <v>Sanjit Chand20140923</v>
      </c>
      <c r="F1181">
        <f>IF(COUNTIF($E$2:E1181, E1181) = 1, MAX($F$1:F1180) + 1, INDEX($F$1:F1180, MATCH(E1181, $E$1:E1180, 0)))</f>
        <v>567</v>
      </c>
      <c r="G1181" t="s">
        <v>315</v>
      </c>
      <c r="H1181" t="s">
        <v>11</v>
      </c>
      <c r="I1181" t="s">
        <v>20</v>
      </c>
      <c r="J1181" t="s">
        <v>1366</v>
      </c>
      <c r="K1181" s="17">
        <v>9449.9500000000007</v>
      </c>
      <c r="L1181" s="17">
        <v>5</v>
      </c>
      <c r="M1181" s="17">
        <v>4630.4799999999996</v>
      </c>
      <c r="N1181" s="17" t="str">
        <f>IF(SalesData[[#This Row],[Profit]]&gt;0,"Profit","Loss")</f>
        <v>Profit</v>
      </c>
    </row>
    <row r="1182" spans="1:14" x14ac:dyDescent="0.25">
      <c r="A1182" s="1">
        <v>41905</v>
      </c>
      <c r="B1182" s="3">
        <f t="shared" si="54"/>
        <v>2014</v>
      </c>
      <c r="C1182" s="3">
        <f t="shared" si="55"/>
        <v>9</v>
      </c>
      <c r="D1182" t="s">
        <v>193</v>
      </c>
      <c r="E1182" t="str">
        <f t="shared" si="56"/>
        <v>Sanjit Chand20140923</v>
      </c>
      <c r="F1182">
        <f>IF(COUNTIF($E$2:E1182, E1182) = 1, MAX($F$1:F1181) + 1, INDEX($F$1:F1181, MATCH(E1182, $E$1:E1181, 0)))</f>
        <v>567</v>
      </c>
      <c r="G1182" t="s">
        <v>315</v>
      </c>
      <c r="H1182" t="s">
        <v>11</v>
      </c>
      <c r="I1182" t="s">
        <v>20</v>
      </c>
      <c r="J1182" t="s">
        <v>1367</v>
      </c>
      <c r="K1182" s="17">
        <v>12.94</v>
      </c>
      <c r="L1182" s="17">
        <v>2</v>
      </c>
      <c r="M1182" s="17">
        <v>6.47</v>
      </c>
      <c r="N1182" s="17" t="str">
        <f>IF(SalesData[[#This Row],[Profit]]&gt;0,"Profit","Loss")</f>
        <v>Profit</v>
      </c>
    </row>
    <row r="1183" spans="1:14" x14ac:dyDescent="0.25">
      <c r="A1183" s="1">
        <v>41905</v>
      </c>
      <c r="B1183" s="3">
        <f t="shared" si="54"/>
        <v>2014</v>
      </c>
      <c r="C1183" s="3">
        <f t="shared" si="55"/>
        <v>9</v>
      </c>
      <c r="D1183" t="s">
        <v>1332</v>
      </c>
      <c r="E1183" t="str">
        <f t="shared" si="56"/>
        <v>Jim Kriz20140923</v>
      </c>
      <c r="F1183">
        <f>IF(COUNTIF($E$2:E1183, E1183) = 1, MAX($F$1:F1182) + 1, INDEX($F$1:F1182, MATCH(E1183, $E$1:E1182, 0)))</f>
        <v>568</v>
      </c>
      <c r="G1183" t="s">
        <v>78</v>
      </c>
      <c r="H1183" t="s">
        <v>11</v>
      </c>
      <c r="I1183" t="s">
        <v>12</v>
      </c>
      <c r="J1183" t="s">
        <v>332</v>
      </c>
      <c r="K1183" s="17">
        <v>28.8</v>
      </c>
      <c r="L1183" s="17">
        <v>9</v>
      </c>
      <c r="M1183" s="17">
        <v>10.08</v>
      </c>
      <c r="N1183" s="17" t="str">
        <f>IF(SalesData[[#This Row],[Profit]]&gt;0,"Profit","Loss")</f>
        <v>Profit</v>
      </c>
    </row>
    <row r="1184" spans="1:14" x14ac:dyDescent="0.25">
      <c r="A1184" s="1">
        <v>41905</v>
      </c>
      <c r="B1184" s="3">
        <f t="shared" si="54"/>
        <v>2014</v>
      </c>
      <c r="C1184" s="3">
        <f t="shared" si="55"/>
        <v>9</v>
      </c>
      <c r="D1184" t="s">
        <v>1368</v>
      </c>
      <c r="E1184" t="str">
        <f t="shared" si="56"/>
        <v>Thea Hudgings20140923</v>
      </c>
      <c r="F1184">
        <f>IF(COUNTIF($E$2:E1184, E1184) = 1, MAX($F$1:F1183) + 1, INDEX($F$1:F1183, MATCH(E1184, $E$1:E1183, 0)))</f>
        <v>569</v>
      </c>
      <c r="G1184" t="s">
        <v>59</v>
      </c>
      <c r="H1184" t="s">
        <v>11</v>
      </c>
      <c r="I1184" t="s">
        <v>20</v>
      </c>
      <c r="J1184" t="s">
        <v>561</v>
      </c>
      <c r="K1184" s="17">
        <v>11.12</v>
      </c>
      <c r="L1184" s="17">
        <v>4</v>
      </c>
      <c r="M1184" s="17">
        <v>5.45</v>
      </c>
      <c r="N1184" s="17" t="str">
        <f>IF(SalesData[[#This Row],[Profit]]&gt;0,"Profit","Loss")</f>
        <v>Profit</v>
      </c>
    </row>
    <row r="1185" spans="1:14" x14ac:dyDescent="0.25">
      <c r="A1185" s="1">
        <v>41905</v>
      </c>
      <c r="B1185" s="3">
        <f t="shared" si="54"/>
        <v>2014</v>
      </c>
      <c r="C1185" s="3">
        <f t="shared" si="55"/>
        <v>9</v>
      </c>
      <c r="D1185" t="s">
        <v>1369</v>
      </c>
      <c r="E1185" t="str">
        <f t="shared" si="56"/>
        <v>Julie Prescott20140923</v>
      </c>
      <c r="F1185">
        <f>IF(COUNTIF($E$2:E1185, E1185) = 1, MAX($F$1:F1184) + 1, INDEX($F$1:F1184, MATCH(E1185, $E$1:E1184, 0)))</f>
        <v>570</v>
      </c>
      <c r="G1185" t="s">
        <v>149</v>
      </c>
      <c r="H1185" t="s">
        <v>11</v>
      </c>
      <c r="I1185" t="s">
        <v>20</v>
      </c>
      <c r="J1185" t="s">
        <v>1370</v>
      </c>
      <c r="K1185" s="17">
        <v>18.46</v>
      </c>
      <c r="L1185" s="17">
        <v>4</v>
      </c>
      <c r="M1185" s="17">
        <v>6.92</v>
      </c>
      <c r="N1185" s="17" t="str">
        <f>IF(SalesData[[#This Row],[Profit]]&gt;0,"Profit","Loss")</f>
        <v>Profit</v>
      </c>
    </row>
    <row r="1186" spans="1:14" x14ac:dyDescent="0.25">
      <c r="A1186" s="1">
        <v>41905</v>
      </c>
      <c r="B1186" s="3">
        <f t="shared" si="54"/>
        <v>2014</v>
      </c>
      <c r="C1186" s="3">
        <f t="shared" si="55"/>
        <v>9</v>
      </c>
      <c r="D1186" t="s">
        <v>1371</v>
      </c>
      <c r="E1186" t="str">
        <f t="shared" si="56"/>
        <v>Thomas Thornton20140923</v>
      </c>
      <c r="F1186">
        <f>IF(COUNTIF($E$2:E1186, E1186) = 1, MAX($F$1:F1185) + 1, INDEX($F$1:F1185, MATCH(E1186, $E$1:E1185, 0)))</f>
        <v>571</v>
      </c>
      <c r="G1186" t="s">
        <v>59</v>
      </c>
      <c r="H1186" t="s">
        <v>11</v>
      </c>
      <c r="I1186" t="s">
        <v>24</v>
      </c>
      <c r="J1186" t="s">
        <v>103</v>
      </c>
      <c r="K1186" s="17">
        <v>9.84</v>
      </c>
      <c r="L1186" s="17">
        <v>3</v>
      </c>
      <c r="M1186" s="17">
        <v>2.85</v>
      </c>
      <c r="N1186" s="17" t="str">
        <f>IF(SalesData[[#This Row],[Profit]]&gt;0,"Profit","Loss")</f>
        <v>Profit</v>
      </c>
    </row>
    <row r="1187" spans="1:14" x14ac:dyDescent="0.25">
      <c r="A1187" s="1">
        <v>41905</v>
      </c>
      <c r="B1187" s="3">
        <f t="shared" si="54"/>
        <v>2014</v>
      </c>
      <c r="C1187" s="3">
        <f t="shared" si="55"/>
        <v>9</v>
      </c>
      <c r="D1187" t="s">
        <v>1371</v>
      </c>
      <c r="E1187" t="str">
        <f t="shared" si="56"/>
        <v>Thomas Thornton20140923</v>
      </c>
      <c r="F1187">
        <f>IF(COUNTIF($E$2:E1187, E1187) = 1, MAX($F$1:F1186) + 1, INDEX($F$1:F1186, MATCH(E1187, $E$1:E1186, 0)))</f>
        <v>571</v>
      </c>
      <c r="G1187" t="s">
        <v>59</v>
      </c>
      <c r="H1187" t="s">
        <v>11</v>
      </c>
      <c r="I1187" t="s">
        <v>20</v>
      </c>
      <c r="J1187" t="s">
        <v>1372</v>
      </c>
      <c r="K1187" s="17">
        <v>34.5</v>
      </c>
      <c r="L1187" s="17">
        <v>3</v>
      </c>
      <c r="M1187" s="17">
        <v>15.53</v>
      </c>
      <c r="N1187" s="17" t="str">
        <f>IF(SalesData[[#This Row],[Profit]]&gt;0,"Profit","Loss")</f>
        <v>Profit</v>
      </c>
    </row>
    <row r="1188" spans="1:14" x14ac:dyDescent="0.25">
      <c r="A1188" s="1">
        <v>41906</v>
      </c>
      <c r="B1188" s="3">
        <f t="shared" si="54"/>
        <v>2014</v>
      </c>
      <c r="C1188" s="3">
        <f t="shared" si="55"/>
        <v>9</v>
      </c>
      <c r="D1188" t="s">
        <v>1373</v>
      </c>
      <c r="E1188" t="str">
        <f t="shared" si="56"/>
        <v>Julia Dunbar20140924</v>
      </c>
      <c r="F1188">
        <f>IF(COUNTIF($E$2:E1188, E1188) = 1, MAX($F$1:F1187) + 1, INDEX($F$1:F1187, MATCH(E1188, $E$1:E1187, 0)))</f>
        <v>572</v>
      </c>
      <c r="G1188" t="s">
        <v>27</v>
      </c>
      <c r="H1188" t="s">
        <v>11</v>
      </c>
      <c r="I1188" t="s">
        <v>18</v>
      </c>
      <c r="J1188" t="s">
        <v>1374</v>
      </c>
      <c r="K1188" s="17">
        <v>211.96</v>
      </c>
      <c r="L1188" s="17">
        <v>4</v>
      </c>
      <c r="M1188" s="17">
        <v>8.48</v>
      </c>
      <c r="N1188" s="17" t="str">
        <f>IF(SalesData[[#This Row],[Profit]]&gt;0,"Profit","Loss")</f>
        <v>Profit</v>
      </c>
    </row>
    <row r="1189" spans="1:14" x14ac:dyDescent="0.25">
      <c r="A1189" s="1">
        <v>41907</v>
      </c>
      <c r="B1189" s="3">
        <f t="shared" si="54"/>
        <v>2014</v>
      </c>
      <c r="C1189" s="3">
        <f t="shared" si="55"/>
        <v>9</v>
      </c>
      <c r="D1189" t="s">
        <v>1375</v>
      </c>
      <c r="E1189" t="str">
        <f t="shared" si="56"/>
        <v>Michelle Tran20140925</v>
      </c>
      <c r="F1189">
        <f>IF(COUNTIF($E$2:E1189, E1189) = 1, MAX($F$1:F1188) + 1, INDEX($F$1:F1188, MATCH(E1189, $E$1:E1188, 0)))</f>
        <v>573</v>
      </c>
      <c r="G1189" t="s">
        <v>10</v>
      </c>
      <c r="H1189" t="s">
        <v>11</v>
      </c>
      <c r="I1189" t="s">
        <v>12</v>
      </c>
      <c r="J1189" t="s">
        <v>1376</v>
      </c>
      <c r="K1189" s="17">
        <v>33.79</v>
      </c>
      <c r="L1189" s="17">
        <v>8</v>
      </c>
      <c r="M1189" s="17">
        <v>10.56</v>
      </c>
      <c r="N1189" s="17" t="str">
        <f>IF(SalesData[[#This Row],[Profit]]&gt;0,"Profit","Loss")</f>
        <v>Profit</v>
      </c>
    </row>
    <row r="1190" spans="1:14" x14ac:dyDescent="0.25">
      <c r="A1190" s="1">
        <v>41907</v>
      </c>
      <c r="B1190" s="3">
        <f t="shared" si="54"/>
        <v>2014</v>
      </c>
      <c r="C1190" s="3">
        <f t="shared" si="55"/>
        <v>9</v>
      </c>
      <c r="D1190" t="s">
        <v>1375</v>
      </c>
      <c r="E1190" t="str">
        <f t="shared" si="56"/>
        <v>Michelle Tran20140925</v>
      </c>
      <c r="F1190">
        <f>IF(COUNTIF($E$2:E1190, E1190) = 1, MAX($F$1:F1189) + 1, INDEX($F$1:F1189, MATCH(E1190, $E$1:E1189, 0)))</f>
        <v>573</v>
      </c>
      <c r="G1190" t="s">
        <v>10</v>
      </c>
      <c r="H1190" t="s">
        <v>34</v>
      </c>
      <c r="I1190" t="s">
        <v>74</v>
      </c>
      <c r="J1190" t="s">
        <v>777</v>
      </c>
      <c r="K1190" s="17">
        <v>300.52999999999997</v>
      </c>
      <c r="L1190" s="17">
        <v>2</v>
      </c>
      <c r="M1190" s="17">
        <v>-97.23</v>
      </c>
      <c r="N1190" s="17" t="str">
        <f>IF(SalesData[[#This Row],[Profit]]&gt;0,"Profit","Loss")</f>
        <v>Loss</v>
      </c>
    </row>
    <row r="1191" spans="1:14" x14ac:dyDescent="0.25">
      <c r="A1191" s="1">
        <v>41907</v>
      </c>
      <c r="B1191" s="3">
        <f t="shared" si="54"/>
        <v>2014</v>
      </c>
      <c r="C1191" s="3">
        <f t="shared" si="55"/>
        <v>9</v>
      </c>
      <c r="D1191" t="s">
        <v>1375</v>
      </c>
      <c r="E1191" t="str">
        <f t="shared" si="56"/>
        <v>Michelle Tran20140925</v>
      </c>
      <c r="F1191">
        <f>IF(COUNTIF($E$2:E1191, E1191) = 1, MAX($F$1:F1190) + 1, INDEX($F$1:F1190, MATCH(E1191, $E$1:E1190, 0)))</f>
        <v>573</v>
      </c>
      <c r="G1191" t="s">
        <v>10</v>
      </c>
      <c r="H1191" t="s">
        <v>11</v>
      </c>
      <c r="I1191" t="s">
        <v>20</v>
      </c>
      <c r="J1191" t="s">
        <v>1377</v>
      </c>
      <c r="K1191" s="17">
        <v>2.72</v>
      </c>
      <c r="L1191" s="17">
        <v>2</v>
      </c>
      <c r="M1191" s="17">
        <v>-4.3600000000000003</v>
      </c>
      <c r="N1191" s="17" t="str">
        <f>IF(SalesData[[#This Row],[Profit]]&gt;0,"Profit","Loss")</f>
        <v>Loss</v>
      </c>
    </row>
    <row r="1192" spans="1:14" x14ac:dyDescent="0.25">
      <c r="A1192" s="1">
        <v>41907</v>
      </c>
      <c r="B1192" s="3">
        <f t="shared" si="54"/>
        <v>2014</v>
      </c>
      <c r="C1192" s="3">
        <f t="shared" si="55"/>
        <v>9</v>
      </c>
      <c r="D1192" t="s">
        <v>1375</v>
      </c>
      <c r="E1192" t="str">
        <f t="shared" si="56"/>
        <v>Michelle Tran20140925</v>
      </c>
      <c r="F1192">
        <f>IF(COUNTIF($E$2:E1192, E1192) = 1, MAX($F$1:F1191) + 1, INDEX($F$1:F1191, MATCH(E1192, $E$1:E1191, 0)))</f>
        <v>573</v>
      </c>
      <c r="G1192" t="s">
        <v>10</v>
      </c>
      <c r="H1192" t="s">
        <v>11</v>
      </c>
      <c r="I1192" t="s">
        <v>63</v>
      </c>
      <c r="J1192" t="s">
        <v>396</v>
      </c>
      <c r="K1192" s="17">
        <v>3.26</v>
      </c>
      <c r="L1192" s="17">
        <v>2</v>
      </c>
      <c r="M1192" s="17">
        <v>1.1000000000000001</v>
      </c>
      <c r="N1192" s="17" t="str">
        <f>IF(SalesData[[#This Row],[Profit]]&gt;0,"Profit","Loss")</f>
        <v>Profit</v>
      </c>
    </row>
    <row r="1193" spans="1:14" x14ac:dyDescent="0.25">
      <c r="A1193" s="1">
        <v>41907</v>
      </c>
      <c r="B1193" s="3">
        <f t="shared" si="54"/>
        <v>2014</v>
      </c>
      <c r="C1193" s="3">
        <f t="shared" si="55"/>
        <v>9</v>
      </c>
      <c r="D1193" t="s">
        <v>1378</v>
      </c>
      <c r="E1193" t="str">
        <f t="shared" si="56"/>
        <v>Barry Franz20140925</v>
      </c>
      <c r="F1193">
        <f>IF(COUNTIF($E$2:E1193, E1193) = 1, MAX($F$1:F1192) + 1, INDEX($F$1:F1192, MATCH(E1193, $E$1:E1192, 0)))</f>
        <v>574</v>
      </c>
      <c r="G1193" t="s">
        <v>278</v>
      </c>
      <c r="H1193" t="s">
        <v>11</v>
      </c>
      <c r="I1193" t="s">
        <v>24</v>
      </c>
      <c r="J1193" t="s">
        <v>147</v>
      </c>
      <c r="K1193" s="17">
        <v>14.58</v>
      </c>
      <c r="L1193" s="17">
        <v>2</v>
      </c>
      <c r="M1193" s="17">
        <v>2.37</v>
      </c>
      <c r="N1193" s="17" t="str">
        <f>IF(SalesData[[#This Row],[Profit]]&gt;0,"Profit","Loss")</f>
        <v>Profit</v>
      </c>
    </row>
    <row r="1194" spans="1:14" x14ac:dyDescent="0.25">
      <c r="A1194" s="1">
        <v>41908</v>
      </c>
      <c r="B1194" s="3">
        <f t="shared" si="54"/>
        <v>2014</v>
      </c>
      <c r="C1194" s="3">
        <f t="shared" si="55"/>
        <v>9</v>
      </c>
      <c r="D1194" t="s">
        <v>1254</v>
      </c>
      <c r="E1194" t="str">
        <f t="shared" si="56"/>
        <v>Kean Takahito20140926</v>
      </c>
      <c r="F1194">
        <f>IF(COUNTIF($E$2:E1194, E1194) = 1, MAX($F$1:F1193) + 1, INDEX($F$1:F1193, MATCH(E1194, $E$1:E1193, 0)))</f>
        <v>575</v>
      </c>
      <c r="G1194" t="s">
        <v>27</v>
      </c>
      <c r="H1194" t="s">
        <v>34</v>
      </c>
      <c r="I1194" t="s">
        <v>35</v>
      </c>
      <c r="J1194" t="s">
        <v>1379</v>
      </c>
      <c r="K1194" s="17">
        <v>145.57</v>
      </c>
      <c r="L1194" s="17">
        <v>2</v>
      </c>
      <c r="M1194" s="17">
        <v>0</v>
      </c>
      <c r="N1194" s="17" t="str">
        <f>IF(SalesData[[#This Row],[Profit]]&gt;0,"Profit","Loss")</f>
        <v>Loss</v>
      </c>
    </row>
    <row r="1195" spans="1:14" x14ac:dyDescent="0.25">
      <c r="A1195" s="1">
        <v>41908</v>
      </c>
      <c r="B1195" s="3">
        <f t="shared" si="54"/>
        <v>2014</v>
      </c>
      <c r="C1195" s="3">
        <f t="shared" si="55"/>
        <v>9</v>
      </c>
      <c r="D1195" t="s">
        <v>1343</v>
      </c>
      <c r="E1195" t="str">
        <f t="shared" si="56"/>
        <v>Henry Goldwyn20140926</v>
      </c>
      <c r="F1195">
        <f>IF(COUNTIF($E$2:E1195, E1195) = 1, MAX($F$1:F1194) + 1, INDEX($F$1:F1194, MATCH(E1195, $E$1:E1194, 0)))</f>
        <v>576</v>
      </c>
      <c r="G1195" t="s">
        <v>10</v>
      </c>
      <c r="H1195" t="s">
        <v>11</v>
      </c>
      <c r="I1195" t="s">
        <v>20</v>
      </c>
      <c r="J1195" t="s">
        <v>1380</v>
      </c>
      <c r="K1195" s="17">
        <v>0.88</v>
      </c>
      <c r="L1195" s="17">
        <v>1</v>
      </c>
      <c r="M1195" s="17">
        <v>-1.4</v>
      </c>
      <c r="N1195" s="17" t="str">
        <f>IF(SalesData[[#This Row],[Profit]]&gt;0,"Profit","Loss")</f>
        <v>Loss</v>
      </c>
    </row>
    <row r="1196" spans="1:14" x14ac:dyDescent="0.25">
      <c r="A1196" s="1">
        <v>41908</v>
      </c>
      <c r="B1196" s="3">
        <f t="shared" si="54"/>
        <v>2014</v>
      </c>
      <c r="C1196" s="3">
        <f t="shared" si="55"/>
        <v>9</v>
      </c>
      <c r="D1196" t="s">
        <v>1381</v>
      </c>
      <c r="E1196" t="str">
        <f t="shared" si="56"/>
        <v>Nicole Brennan20140926</v>
      </c>
      <c r="F1196">
        <f>IF(COUNTIF($E$2:E1196, E1196) = 1, MAX($F$1:F1195) + 1, INDEX($F$1:F1195, MATCH(E1196, $E$1:E1195, 0)))</f>
        <v>577</v>
      </c>
      <c r="G1196" t="s">
        <v>23</v>
      </c>
      <c r="H1196" t="s">
        <v>11</v>
      </c>
      <c r="I1196" t="s">
        <v>92</v>
      </c>
      <c r="J1196" t="s">
        <v>1382</v>
      </c>
      <c r="K1196" s="17">
        <v>143.94999999999999</v>
      </c>
      <c r="L1196" s="17">
        <v>3</v>
      </c>
      <c r="M1196" s="17">
        <v>14.4</v>
      </c>
      <c r="N1196" s="17" t="str">
        <f>IF(SalesData[[#This Row],[Profit]]&gt;0,"Profit","Loss")</f>
        <v>Profit</v>
      </c>
    </row>
    <row r="1197" spans="1:14" x14ac:dyDescent="0.25">
      <c r="A1197" s="1">
        <v>41908</v>
      </c>
      <c r="B1197" s="3">
        <f t="shared" si="54"/>
        <v>2014</v>
      </c>
      <c r="C1197" s="3">
        <f t="shared" si="55"/>
        <v>9</v>
      </c>
      <c r="D1197" t="s">
        <v>1383</v>
      </c>
      <c r="E1197" t="str">
        <f t="shared" si="56"/>
        <v>Christopher Schild20140926</v>
      </c>
      <c r="F1197">
        <f>IF(COUNTIF($E$2:E1197, E1197) = 1, MAX($F$1:F1196) + 1, INDEX($F$1:F1196, MATCH(E1197, $E$1:E1196, 0)))</f>
        <v>578</v>
      </c>
      <c r="G1197" t="s">
        <v>164</v>
      </c>
      <c r="H1197" t="s">
        <v>11</v>
      </c>
      <c r="I1197" t="s">
        <v>18</v>
      </c>
      <c r="J1197" t="s">
        <v>1384</v>
      </c>
      <c r="K1197" s="17">
        <v>310.12</v>
      </c>
      <c r="L1197" s="17">
        <v>2</v>
      </c>
      <c r="M1197" s="17">
        <v>80.63</v>
      </c>
      <c r="N1197" s="17" t="str">
        <f>IF(SalesData[[#This Row],[Profit]]&gt;0,"Profit","Loss")</f>
        <v>Profit</v>
      </c>
    </row>
    <row r="1198" spans="1:14" x14ac:dyDescent="0.25">
      <c r="A1198" s="1">
        <v>41908</v>
      </c>
      <c r="B1198" s="3">
        <f t="shared" si="54"/>
        <v>2014</v>
      </c>
      <c r="C1198" s="3">
        <f t="shared" si="55"/>
        <v>9</v>
      </c>
      <c r="D1198" t="s">
        <v>1385</v>
      </c>
      <c r="E1198" t="str">
        <f t="shared" si="56"/>
        <v>Karen Ferguson20140926</v>
      </c>
      <c r="F1198">
        <f>IF(COUNTIF($E$2:E1198, E1198) = 1, MAX($F$1:F1197) + 1, INDEX($F$1:F1197, MATCH(E1198, $E$1:E1197, 0)))</f>
        <v>579</v>
      </c>
      <c r="G1198" t="s">
        <v>27</v>
      </c>
      <c r="H1198" t="s">
        <v>34</v>
      </c>
      <c r="I1198" t="s">
        <v>35</v>
      </c>
      <c r="J1198" t="s">
        <v>864</v>
      </c>
      <c r="K1198" s="17">
        <v>585.54999999999995</v>
      </c>
      <c r="L1198" s="17">
        <v>3</v>
      </c>
      <c r="M1198" s="17">
        <v>73.19</v>
      </c>
      <c r="N1198" s="17" t="str">
        <f>IF(SalesData[[#This Row],[Profit]]&gt;0,"Profit","Loss")</f>
        <v>Profit</v>
      </c>
    </row>
    <row r="1199" spans="1:14" x14ac:dyDescent="0.25">
      <c r="A1199" s="1">
        <v>41908</v>
      </c>
      <c r="B1199" s="3">
        <f t="shared" si="54"/>
        <v>2014</v>
      </c>
      <c r="C1199" s="3">
        <f t="shared" si="55"/>
        <v>9</v>
      </c>
      <c r="D1199" t="s">
        <v>1385</v>
      </c>
      <c r="E1199" t="str">
        <f t="shared" si="56"/>
        <v>Karen Ferguson20140926</v>
      </c>
      <c r="F1199">
        <f>IF(COUNTIF($E$2:E1199, E1199) = 1, MAX($F$1:F1198) + 1, INDEX($F$1:F1198, MATCH(E1199, $E$1:E1198, 0)))</f>
        <v>579</v>
      </c>
      <c r="G1199" t="s">
        <v>27</v>
      </c>
      <c r="H1199" t="s">
        <v>11</v>
      </c>
      <c r="I1199" t="s">
        <v>12</v>
      </c>
      <c r="J1199" t="s">
        <v>1365</v>
      </c>
      <c r="K1199" s="17">
        <v>19.440000000000001</v>
      </c>
      <c r="L1199" s="17">
        <v>3</v>
      </c>
      <c r="M1199" s="17">
        <v>9.33</v>
      </c>
      <c r="N1199" s="17" t="str">
        <f>IF(SalesData[[#This Row],[Profit]]&gt;0,"Profit","Loss")</f>
        <v>Profit</v>
      </c>
    </row>
    <row r="1200" spans="1:14" x14ac:dyDescent="0.25">
      <c r="A1200" s="1">
        <v>41908</v>
      </c>
      <c r="B1200" s="3">
        <f t="shared" si="54"/>
        <v>2014</v>
      </c>
      <c r="C1200" s="3">
        <f t="shared" si="55"/>
        <v>9</v>
      </c>
      <c r="D1200" t="s">
        <v>270</v>
      </c>
      <c r="E1200" t="str">
        <f t="shared" si="56"/>
        <v>Craig Molinari20140926</v>
      </c>
      <c r="F1200">
        <f>IF(COUNTIF($E$2:E1200, E1200) = 1, MAX($F$1:F1199) + 1, INDEX($F$1:F1199, MATCH(E1200, $E$1:E1199, 0)))</f>
        <v>580</v>
      </c>
      <c r="G1200" t="s">
        <v>23</v>
      </c>
      <c r="H1200" t="s">
        <v>11</v>
      </c>
      <c r="I1200" t="s">
        <v>20</v>
      </c>
      <c r="J1200" t="s">
        <v>1386</v>
      </c>
      <c r="K1200" s="17">
        <v>5.97</v>
      </c>
      <c r="L1200" s="17">
        <v>5</v>
      </c>
      <c r="M1200" s="17">
        <v>-4.58</v>
      </c>
      <c r="N1200" s="17" t="str">
        <f>IF(SalesData[[#This Row],[Profit]]&gt;0,"Profit","Loss")</f>
        <v>Loss</v>
      </c>
    </row>
    <row r="1201" spans="1:14" x14ac:dyDescent="0.25">
      <c r="A1201" s="1">
        <v>41908</v>
      </c>
      <c r="B1201" s="3">
        <f t="shared" si="54"/>
        <v>2014</v>
      </c>
      <c r="C1201" s="3">
        <f t="shared" si="55"/>
        <v>9</v>
      </c>
      <c r="D1201" t="s">
        <v>270</v>
      </c>
      <c r="E1201" t="str">
        <f t="shared" si="56"/>
        <v>Craig Molinari20140926</v>
      </c>
      <c r="F1201">
        <f>IF(COUNTIF($E$2:E1201, E1201) = 1, MAX($F$1:F1200) + 1, INDEX($F$1:F1200, MATCH(E1201, $E$1:E1200, 0)))</f>
        <v>580</v>
      </c>
      <c r="G1201" t="s">
        <v>23</v>
      </c>
      <c r="H1201" t="s">
        <v>34</v>
      </c>
      <c r="I1201" t="s">
        <v>47</v>
      </c>
      <c r="J1201" t="s">
        <v>86</v>
      </c>
      <c r="K1201" s="17">
        <v>21.18</v>
      </c>
      <c r="L1201" s="17">
        <v>1</v>
      </c>
      <c r="M1201" s="17">
        <v>4.7699999999999996</v>
      </c>
      <c r="N1201" s="17" t="str">
        <f>IF(SalesData[[#This Row],[Profit]]&gt;0,"Profit","Loss")</f>
        <v>Profit</v>
      </c>
    </row>
    <row r="1202" spans="1:14" x14ac:dyDescent="0.25">
      <c r="A1202" s="1">
        <v>41908</v>
      </c>
      <c r="B1202" s="3">
        <f t="shared" si="54"/>
        <v>2014</v>
      </c>
      <c r="C1202" s="3">
        <f t="shared" si="55"/>
        <v>9</v>
      </c>
      <c r="D1202" t="s">
        <v>270</v>
      </c>
      <c r="E1202" t="str">
        <f t="shared" si="56"/>
        <v>Craig Molinari20140926</v>
      </c>
      <c r="F1202">
        <f>IF(COUNTIF($E$2:E1202, E1202) = 1, MAX($F$1:F1201) + 1, INDEX($F$1:F1201, MATCH(E1202, $E$1:E1201, 0)))</f>
        <v>580</v>
      </c>
      <c r="G1202" t="s">
        <v>23</v>
      </c>
      <c r="H1202" t="s">
        <v>11</v>
      </c>
      <c r="I1202" t="s">
        <v>92</v>
      </c>
      <c r="J1202" t="s">
        <v>1387</v>
      </c>
      <c r="K1202" s="17">
        <v>41.38</v>
      </c>
      <c r="L1202" s="17">
        <v>6</v>
      </c>
      <c r="M1202" s="17">
        <v>3.1</v>
      </c>
      <c r="N1202" s="17" t="str">
        <f>IF(SalesData[[#This Row],[Profit]]&gt;0,"Profit","Loss")</f>
        <v>Profit</v>
      </c>
    </row>
    <row r="1203" spans="1:14" x14ac:dyDescent="0.25">
      <c r="A1203" s="1">
        <v>41908</v>
      </c>
      <c r="B1203" s="3">
        <f t="shared" si="54"/>
        <v>2014</v>
      </c>
      <c r="C1203" s="3">
        <f t="shared" si="55"/>
        <v>9</v>
      </c>
      <c r="D1203" t="s">
        <v>564</v>
      </c>
      <c r="E1203" t="str">
        <f t="shared" si="56"/>
        <v>Dianna Arnett20140926</v>
      </c>
      <c r="F1203">
        <f>IF(COUNTIF($E$2:E1203, E1203) = 1, MAX($F$1:F1202) + 1, INDEX($F$1:F1202, MATCH(E1203, $E$1:E1202, 0)))</f>
        <v>581</v>
      </c>
      <c r="G1203" t="s">
        <v>78</v>
      </c>
      <c r="H1203" t="s">
        <v>11</v>
      </c>
      <c r="I1203" t="s">
        <v>92</v>
      </c>
      <c r="J1203" t="s">
        <v>1388</v>
      </c>
      <c r="K1203" s="17">
        <v>16.7</v>
      </c>
      <c r="L1203" s="17">
        <v>6</v>
      </c>
      <c r="M1203" s="17">
        <v>1.25</v>
      </c>
      <c r="N1203" s="17" t="str">
        <f>IF(SalesData[[#This Row],[Profit]]&gt;0,"Profit","Loss")</f>
        <v>Profit</v>
      </c>
    </row>
    <row r="1204" spans="1:14" x14ac:dyDescent="0.25">
      <c r="A1204" s="1">
        <v>41908</v>
      </c>
      <c r="B1204" s="3">
        <f t="shared" si="54"/>
        <v>2014</v>
      </c>
      <c r="C1204" s="3">
        <f t="shared" si="55"/>
        <v>9</v>
      </c>
      <c r="D1204" t="s">
        <v>564</v>
      </c>
      <c r="E1204" t="str">
        <f t="shared" si="56"/>
        <v>Dianna Arnett20140926</v>
      </c>
      <c r="F1204">
        <f>IF(COUNTIF($E$2:E1204, E1204) = 1, MAX($F$1:F1203) + 1, INDEX($F$1:F1203, MATCH(E1204, $E$1:E1203, 0)))</f>
        <v>581</v>
      </c>
      <c r="G1204" t="s">
        <v>78</v>
      </c>
      <c r="H1204" t="s">
        <v>39</v>
      </c>
      <c r="I1204" t="s">
        <v>52</v>
      </c>
      <c r="J1204" t="s">
        <v>1389</v>
      </c>
      <c r="K1204" s="17">
        <v>3.15</v>
      </c>
      <c r="L1204" s="17">
        <v>2</v>
      </c>
      <c r="M1204" s="17">
        <v>0.47</v>
      </c>
      <c r="N1204" s="17" t="str">
        <f>IF(SalesData[[#This Row],[Profit]]&gt;0,"Profit","Loss")</f>
        <v>Profit</v>
      </c>
    </row>
    <row r="1205" spans="1:14" x14ac:dyDescent="0.25">
      <c r="A1205" s="1">
        <v>41908</v>
      </c>
      <c r="B1205" s="3">
        <f t="shared" si="54"/>
        <v>2014</v>
      </c>
      <c r="C1205" s="3">
        <f t="shared" si="55"/>
        <v>9</v>
      </c>
      <c r="D1205" t="s">
        <v>564</v>
      </c>
      <c r="E1205" t="str">
        <f t="shared" si="56"/>
        <v>Dianna Arnett20140926</v>
      </c>
      <c r="F1205">
        <f>IF(COUNTIF($E$2:E1205, E1205) = 1, MAX($F$1:F1204) + 1, INDEX($F$1:F1204, MATCH(E1205, $E$1:E1204, 0)))</f>
        <v>581</v>
      </c>
      <c r="G1205" t="s">
        <v>78</v>
      </c>
      <c r="H1205" t="s">
        <v>11</v>
      </c>
      <c r="I1205" t="s">
        <v>12</v>
      </c>
      <c r="J1205" t="s">
        <v>13</v>
      </c>
      <c r="K1205" s="17">
        <v>32.9</v>
      </c>
      <c r="L1205" s="17">
        <v>4</v>
      </c>
      <c r="M1205" s="17">
        <v>11.1</v>
      </c>
      <c r="N1205" s="17" t="str">
        <f>IF(SalesData[[#This Row],[Profit]]&gt;0,"Profit","Loss")</f>
        <v>Profit</v>
      </c>
    </row>
    <row r="1206" spans="1:14" x14ac:dyDescent="0.25">
      <c r="A1206" s="1">
        <v>41908</v>
      </c>
      <c r="B1206" s="3">
        <f t="shared" si="54"/>
        <v>2014</v>
      </c>
      <c r="C1206" s="3">
        <f t="shared" si="55"/>
        <v>9</v>
      </c>
      <c r="D1206" t="s">
        <v>77</v>
      </c>
      <c r="E1206" t="str">
        <f t="shared" si="56"/>
        <v>Michael Moore20140926</v>
      </c>
      <c r="F1206">
        <f>IF(COUNTIF($E$2:E1206, E1206) = 1, MAX($F$1:F1205) + 1, INDEX($F$1:F1205, MATCH(E1206, $E$1:E1205, 0)))</f>
        <v>582</v>
      </c>
      <c r="G1206" t="s">
        <v>15</v>
      </c>
      <c r="H1206" t="s">
        <v>39</v>
      </c>
      <c r="I1206" t="s">
        <v>52</v>
      </c>
      <c r="J1206" t="s">
        <v>1390</v>
      </c>
      <c r="K1206" s="17">
        <v>153.82</v>
      </c>
      <c r="L1206" s="17">
        <v>11</v>
      </c>
      <c r="M1206" s="17">
        <v>38.46</v>
      </c>
      <c r="N1206" s="17" t="str">
        <f>IF(SalesData[[#This Row],[Profit]]&gt;0,"Profit","Loss")</f>
        <v>Profit</v>
      </c>
    </row>
    <row r="1207" spans="1:14" x14ac:dyDescent="0.25">
      <c r="A1207" s="1">
        <v>41909</v>
      </c>
      <c r="B1207" s="3">
        <f t="shared" si="54"/>
        <v>2014</v>
      </c>
      <c r="C1207" s="3">
        <f t="shared" si="55"/>
        <v>9</v>
      </c>
      <c r="D1207" t="s">
        <v>355</v>
      </c>
      <c r="E1207" t="str">
        <f t="shared" si="56"/>
        <v>Thomas Seio20140927</v>
      </c>
      <c r="F1207">
        <f>IF(COUNTIF($E$2:E1207, E1207) = 1, MAX($F$1:F1206) + 1, INDEX($F$1:F1206, MATCH(E1207, $E$1:E1206, 0)))</f>
        <v>583</v>
      </c>
      <c r="G1207" t="s">
        <v>177</v>
      </c>
      <c r="H1207" t="s">
        <v>34</v>
      </c>
      <c r="I1207" t="s">
        <v>47</v>
      </c>
      <c r="J1207" t="s">
        <v>1391</v>
      </c>
      <c r="K1207" s="17">
        <v>87.54</v>
      </c>
      <c r="L1207" s="17">
        <v>3</v>
      </c>
      <c r="M1207" s="17">
        <v>37.64</v>
      </c>
      <c r="N1207" s="17" t="str">
        <f>IF(SalesData[[#This Row],[Profit]]&gt;0,"Profit","Loss")</f>
        <v>Profit</v>
      </c>
    </row>
    <row r="1208" spans="1:14" x14ac:dyDescent="0.25">
      <c r="A1208" s="1">
        <v>41909</v>
      </c>
      <c r="B1208" s="3">
        <f t="shared" si="54"/>
        <v>2014</v>
      </c>
      <c r="C1208" s="3">
        <f t="shared" si="55"/>
        <v>9</v>
      </c>
      <c r="D1208" t="s">
        <v>1392</v>
      </c>
      <c r="E1208" t="str">
        <f t="shared" si="56"/>
        <v>Thea Hendricks20140927</v>
      </c>
      <c r="F1208">
        <f>IF(COUNTIF($E$2:E1208, E1208) = 1, MAX($F$1:F1207) + 1, INDEX($F$1:F1207, MATCH(E1208, $E$1:E1207, 0)))</f>
        <v>584</v>
      </c>
      <c r="G1208" t="s">
        <v>27</v>
      </c>
      <c r="H1208" t="s">
        <v>34</v>
      </c>
      <c r="I1208" t="s">
        <v>35</v>
      </c>
      <c r="J1208" t="s">
        <v>542</v>
      </c>
      <c r="K1208" s="17">
        <v>603.91999999999996</v>
      </c>
      <c r="L1208" s="17">
        <v>5</v>
      </c>
      <c r="M1208" s="17">
        <v>45.29</v>
      </c>
      <c r="N1208" s="17" t="str">
        <f>IF(SalesData[[#This Row],[Profit]]&gt;0,"Profit","Loss")</f>
        <v>Profit</v>
      </c>
    </row>
    <row r="1209" spans="1:14" x14ac:dyDescent="0.25">
      <c r="A1209" s="1">
        <v>41909</v>
      </c>
      <c r="B1209" s="3">
        <f t="shared" si="54"/>
        <v>2014</v>
      </c>
      <c r="C1209" s="3">
        <f t="shared" si="55"/>
        <v>9</v>
      </c>
      <c r="D1209" t="s">
        <v>1392</v>
      </c>
      <c r="E1209" t="str">
        <f t="shared" si="56"/>
        <v>Thea Hendricks20140927</v>
      </c>
      <c r="F1209">
        <f>IF(COUNTIF($E$2:E1209, E1209) = 1, MAX($F$1:F1208) + 1, INDEX($F$1:F1208, MATCH(E1209, $E$1:E1208, 0)))</f>
        <v>584</v>
      </c>
      <c r="G1209" t="s">
        <v>27</v>
      </c>
      <c r="H1209" t="s">
        <v>11</v>
      </c>
      <c r="I1209" t="s">
        <v>12</v>
      </c>
      <c r="J1209" t="s">
        <v>360</v>
      </c>
      <c r="K1209" s="17">
        <v>81.98</v>
      </c>
      <c r="L1209" s="17">
        <v>2</v>
      </c>
      <c r="M1209" s="17">
        <v>40.17</v>
      </c>
      <c r="N1209" s="17" t="str">
        <f>IF(SalesData[[#This Row],[Profit]]&gt;0,"Profit","Loss")</f>
        <v>Profit</v>
      </c>
    </row>
    <row r="1210" spans="1:14" x14ac:dyDescent="0.25">
      <c r="A1210" s="1">
        <v>41910</v>
      </c>
      <c r="B1210" s="3">
        <f t="shared" si="54"/>
        <v>2014</v>
      </c>
      <c r="C1210" s="3">
        <f t="shared" si="55"/>
        <v>9</v>
      </c>
      <c r="D1210" t="s">
        <v>1393</v>
      </c>
      <c r="E1210" t="str">
        <f t="shared" si="56"/>
        <v>George Zrebassa20140928</v>
      </c>
      <c r="F1210">
        <f>IF(COUNTIF($E$2:E1210, E1210) = 1, MAX($F$1:F1209) + 1, INDEX($F$1:F1209, MATCH(E1210, $E$1:E1209, 0)))</f>
        <v>585</v>
      </c>
      <c r="G1210" t="s">
        <v>434</v>
      </c>
      <c r="H1210" t="s">
        <v>11</v>
      </c>
      <c r="I1210" t="s">
        <v>18</v>
      </c>
      <c r="J1210" t="s">
        <v>1331</v>
      </c>
      <c r="K1210" s="17">
        <v>46.26</v>
      </c>
      <c r="L1210" s="17">
        <v>3</v>
      </c>
      <c r="M1210" s="17">
        <v>12.49</v>
      </c>
      <c r="N1210" s="17" t="str">
        <f>IF(SalesData[[#This Row],[Profit]]&gt;0,"Profit","Loss")</f>
        <v>Profit</v>
      </c>
    </row>
    <row r="1211" spans="1:14" x14ac:dyDescent="0.25">
      <c r="A1211" s="1">
        <v>41910</v>
      </c>
      <c r="B1211" s="3">
        <f t="shared" si="54"/>
        <v>2014</v>
      </c>
      <c r="C1211" s="3">
        <f t="shared" si="55"/>
        <v>9</v>
      </c>
      <c r="D1211" t="s">
        <v>1394</v>
      </c>
      <c r="E1211" t="str">
        <f t="shared" si="56"/>
        <v>Keith Dawkins20140928</v>
      </c>
      <c r="F1211">
        <f>IF(COUNTIF($E$2:E1211, E1211) = 1, MAX($F$1:F1210) + 1, INDEX($F$1:F1210, MATCH(E1211, $E$1:E1210, 0)))</f>
        <v>586</v>
      </c>
      <c r="G1211" t="s">
        <v>245</v>
      </c>
      <c r="H1211" t="s">
        <v>11</v>
      </c>
      <c r="I1211" t="s">
        <v>12</v>
      </c>
      <c r="J1211" t="s">
        <v>1395</v>
      </c>
      <c r="K1211" s="17">
        <v>96.26</v>
      </c>
      <c r="L1211" s="17">
        <v>8</v>
      </c>
      <c r="M1211" s="17">
        <v>31.28</v>
      </c>
      <c r="N1211" s="17" t="str">
        <f>IF(SalesData[[#This Row],[Profit]]&gt;0,"Profit","Loss")</f>
        <v>Profit</v>
      </c>
    </row>
    <row r="1212" spans="1:14" x14ac:dyDescent="0.25">
      <c r="A1212" s="1">
        <v>41910</v>
      </c>
      <c r="B1212" s="3">
        <f t="shared" si="54"/>
        <v>2014</v>
      </c>
      <c r="C1212" s="3">
        <f t="shared" si="55"/>
        <v>9</v>
      </c>
      <c r="D1212" t="s">
        <v>1394</v>
      </c>
      <c r="E1212" t="str">
        <f t="shared" si="56"/>
        <v>Keith Dawkins20140928</v>
      </c>
      <c r="F1212">
        <f>IF(COUNTIF($E$2:E1212, E1212) = 1, MAX($F$1:F1211) + 1, INDEX($F$1:F1211, MATCH(E1212, $E$1:E1211, 0)))</f>
        <v>586</v>
      </c>
      <c r="G1212" t="s">
        <v>245</v>
      </c>
      <c r="H1212" t="s">
        <v>11</v>
      </c>
      <c r="I1212" t="s">
        <v>12</v>
      </c>
      <c r="J1212" t="s">
        <v>127</v>
      </c>
      <c r="K1212" s="17">
        <v>10.69</v>
      </c>
      <c r="L1212" s="17">
        <v>2</v>
      </c>
      <c r="M1212" s="17">
        <v>3.74</v>
      </c>
      <c r="N1212" s="17" t="str">
        <f>IF(SalesData[[#This Row],[Profit]]&gt;0,"Profit","Loss")</f>
        <v>Profit</v>
      </c>
    </row>
    <row r="1213" spans="1:14" x14ac:dyDescent="0.25">
      <c r="A1213" s="1">
        <v>41910</v>
      </c>
      <c r="B1213" s="3">
        <f t="shared" si="54"/>
        <v>2014</v>
      </c>
      <c r="C1213" s="3">
        <f t="shared" si="55"/>
        <v>9</v>
      </c>
      <c r="D1213" t="s">
        <v>109</v>
      </c>
      <c r="E1213" t="str">
        <f t="shared" si="56"/>
        <v>Xylona Preis20140928</v>
      </c>
      <c r="F1213">
        <f>IF(COUNTIF($E$2:E1213, E1213) = 1, MAX($F$1:F1212) + 1, INDEX($F$1:F1212, MATCH(E1213, $E$1:E1212, 0)))</f>
        <v>587</v>
      </c>
      <c r="G1213" t="s">
        <v>123</v>
      </c>
      <c r="H1213" t="s">
        <v>34</v>
      </c>
      <c r="I1213" t="s">
        <v>47</v>
      </c>
      <c r="J1213" t="s">
        <v>1396</v>
      </c>
      <c r="K1213" s="17">
        <v>337.09</v>
      </c>
      <c r="L1213" s="17">
        <v>4</v>
      </c>
      <c r="M1213" s="17">
        <v>16.850000000000001</v>
      </c>
      <c r="N1213" s="17" t="str">
        <f>IF(SalesData[[#This Row],[Profit]]&gt;0,"Profit","Loss")</f>
        <v>Profit</v>
      </c>
    </row>
    <row r="1214" spans="1:14" x14ac:dyDescent="0.25">
      <c r="A1214" s="1">
        <v>41911</v>
      </c>
      <c r="B1214" s="3">
        <f t="shared" si="54"/>
        <v>2014</v>
      </c>
      <c r="C1214" s="3">
        <f t="shared" si="55"/>
        <v>9</v>
      </c>
      <c r="D1214" t="s">
        <v>1152</v>
      </c>
      <c r="E1214" t="str">
        <f t="shared" si="56"/>
        <v>Arthur Prichep20140929</v>
      </c>
      <c r="F1214">
        <f>IF(COUNTIF($E$2:E1214, E1214) = 1, MAX($F$1:F1213) + 1, INDEX($F$1:F1213, MATCH(E1214, $E$1:E1213, 0)))</f>
        <v>588</v>
      </c>
      <c r="G1214" t="s">
        <v>27</v>
      </c>
      <c r="H1214" t="s">
        <v>34</v>
      </c>
      <c r="I1214" t="s">
        <v>47</v>
      </c>
      <c r="J1214" t="s">
        <v>1397</v>
      </c>
      <c r="K1214" s="17">
        <v>204.6</v>
      </c>
      <c r="L1214" s="17">
        <v>2</v>
      </c>
      <c r="M1214" s="17">
        <v>53.2</v>
      </c>
      <c r="N1214" s="17" t="str">
        <f>IF(SalesData[[#This Row],[Profit]]&gt;0,"Profit","Loss")</f>
        <v>Profit</v>
      </c>
    </row>
    <row r="1215" spans="1:14" x14ac:dyDescent="0.25">
      <c r="A1215" s="1">
        <v>41911</v>
      </c>
      <c r="B1215" s="3">
        <f t="shared" si="54"/>
        <v>2014</v>
      </c>
      <c r="C1215" s="3">
        <f t="shared" si="55"/>
        <v>9</v>
      </c>
      <c r="D1215" t="s">
        <v>1152</v>
      </c>
      <c r="E1215" t="str">
        <f t="shared" si="56"/>
        <v>Arthur Prichep20140929</v>
      </c>
      <c r="F1215">
        <f>IF(COUNTIF($E$2:E1215, E1215) = 1, MAX($F$1:F1214) + 1, INDEX($F$1:F1214, MATCH(E1215, $E$1:E1214, 0)))</f>
        <v>588</v>
      </c>
      <c r="G1215" t="s">
        <v>27</v>
      </c>
      <c r="H1215" t="s">
        <v>11</v>
      </c>
      <c r="I1215" t="s">
        <v>43</v>
      </c>
      <c r="J1215" t="s">
        <v>282</v>
      </c>
      <c r="K1215" s="17">
        <v>8.7200000000000006</v>
      </c>
      <c r="L1215" s="17">
        <v>4</v>
      </c>
      <c r="M1215" s="17">
        <v>2.88</v>
      </c>
      <c r="N1215" s="17" t="str">
        <f>IF(SalesData[[#This Row],[Profit]]&gt;0,"Profit","Loss")</f>
        <v>Profit</v>
      </c>
    </row>
    <row r="1216" spans="1:14" x14ac:dyDescent="0.25">
      <c r="A1216" s="1">
        <v>41911</v>
      </c>
      <c r="B1216" s="3">
        <f t="shared" si="54"/>
        <v>2014</v>
      </c>
      <c r="C1216" s="3">
        <f t="shared" si="55"/>
        <v>9</v>
      </c>
      <c r="D1216" t="s">
        <v>1152</v>
      </c>
      <c r="E1216" t="str">
        <f t="shared" si="56"/>
        <v>Arthur Prichep20140929</v>
      </c>
      <c r="F1216">
        <f>IF(COUNTIF($E$2:E1216, E1216) = 1, MAX($F$1:F1215) + 1, INDEX($F$1:F1215, MATCH(E1216, $E$1:E1215, 0)))</f>
        <v>588</v>
      </c>
      <c r="G1216" t="s">
        <v>27</v>
      </c>
      <c r="H1216" t="s">
        <v>11</v>
      </c>
      <c r="I1216" t="s">
        <v>12</v>
      </c>
      <c r="J1216" t="s">
        <v>1398</v>
      </c>
      <c r="K1216" s="17">
        <v>6.48</v>
      </c>
      <c r="L1216" s="17">
        <v>1</v>
      </c>
      <c r="M1216" s="17">
        <v>3.11</v>
      </c>
      <c r="N1216" s="17" t="str">
        <f>IF(SalesData[[#This Row],[Profit]]&gt;0,"Profit","Loss")</f>
        <v>Profit</v>
      </c>
    </row>
    <row r="1217" spans="1:14" x14ac:dyDescent="0.25">
      <c r="A1217" s="1">
        <v>41911</v>
      </c>
      <c r="B1217" s="3">
        <f t="shared" si="54"/>
        <v>2014</v>
      </c>
      <c r="C1217" s="3">
        <f t="shared" si="55"/>
        <v>9</v>
      </c>
      <c r="D1217" t="s">
        <v>1152</v>
      </c>
      <c r="E1217" t="str">
        <f t="shared" si="56"/>
        <v>Arthur Prichep20140929</v>
      </c>
      <c r="F1217">
        <f>IF(COUNTIF($E$2:E1217, E1217) = 1, MAX($F$1:F1216) + 1, INDEX($F$1:F1216, MATCH(E1217, $E$1:E1216, 0)))</f>
        <v>588</v>
      </c>
      <c r="G1217" t="s">
        <v>27</v>
      </c>
      <c r="H1217" t="s">
        <v>39</v>
      </c>
      <c r="I1217" t="s">
        <v>302</v>
      </c>
      <c r="J1217" t="s">
        <v>1399</v>
      </c>
      <c r="K1217" s="17">
        <v>686.32</v>
      </c>
      <c r="L1217" s="17">
        <v>2</v>
      </c>
      <c r="M1217" s="17">
        <v>223.05</v>
      </c>
      <c r="N1217" s="17" t="str">
        <f>IF(SalesData[[#This Row],[Profit]]&gt;0,"Profit","Loss")</f>
        <v>Profit</v>
      </c>
    </row>
    <row r="1218" spans="1:14" x14ac:dyDescent="0.25">
      <c r="A1218" s="1">
        <v>41911</v>
      </c>
      <c r="B1218" s="3">
        <f t="shared" ref="B1218:B1281" si="57">YEAR(A1218)</f>
        <v>2014</v>
      </c>
      <c r="C1218" s="3">
        <f t="shared" ref="C1218:C1281" si="58">MONTH(A1218)</f>
        <v>9</v>
      </c>
      <c r="D1218" t="s">
        <v>1152</v>
      </c>
      <c r="E1218" t="str">
        <f t="shared" ref="E1218:E1281" si="59">D1218 &amp; TEXT(A1218, "yyyymmdd")</f>
        <v>Arthur Prichep20140929</v>
      </c>
      <c r="F1218">
        <f>IF(COUNTIF($E$2:E1218, E1218) = 1, MAX($F$1:F1217) + 1, INDEX($F$1:F1217, MATCH(E1218, $E$1:E1217, 0)))</f>
        <v>588</v>
      </c>
      <c r="G1218" t="s">
        <v>27</v>
      </c>
      <c r="H1218" t="s">
        <v>11</v>
      </c>
      <c r="I1218" t="s">
        <v>18</v>
      </c>
      <c r="J1218" t="s">
        <v>1400</v>
      </c>
      <c r="K1218" s="17">
        <v>62.18</v>
      </c>
      <c r="L1218" s="17">
        <v>1</v>
      </c>
      <c r="M1218" s="17">
        <v>16.79</v>
      </c>
      <c r="N1218" s="17" t="str">
        <f>IF(SalesData[[#This Row],[Profit]]&gt;0,"Profit","Loss")</f>
        <v>Profit</v>
      </c>
    </row>
    <row r="1219" spans="1:14" x14ac:dyDescent="0.25">
      <c r="A1219" s="1">
        <v>41911</v>
      </c>
      <c r="B1219" s="3">
        <f t="shared" si="57"/>
        <v>2014</v>
      </c>
      <c r="C1219" s="3">
        <f t="shared" si="58"/>
        <v>9</v>
      </c>
      <c r="D1219" t="s">
        <v>1401</v>
      </c>
      <c r="E1219" t="str">
        <f t="shared" si="59"/>
        <v>Suzanne McNair20140929</v>
      </c>
      <c r="F1219">
        <f>IF(COUNTIF($E$2:E1219, E1219) = 1, MAX($F$1:F1218) + 1, INDEX($F$1:F1218, MATCH(E1219, $E$1:E1218, 0)))</f>
        <v>589</v>
      </c>
      <c r="G1219" t="s">
        <v>23</v>
      </c>
      <c r="H1219" t="s">
        <v>11</v>
      </c>
      <c r="I1219" t="s">
        <v>24</v>
      </c>
      <c r="J1219" t="s">
        <v>841</v>
      </c>
      <c r="K1219" s="17">
        <v>4.22</v>
      </c>
      <c r="L1219" s="17">
        <v>3</v>
      </c>
      <c r="M1219" s="17">
        <v>1.48</v>
      </c>
      <c r="N1219" s="17" t="str">
        <f>IF(SalesData[[#This Row],[Profit]]&gt;0,"Profit","Loss")</f>
        <v>Profit</v>
      </c>
    </row>
    <row r="1220" spans="1:14" x14ac:dyDescent="0.25">
      <c r="A1220" s="1">
        <v>41911</v>
      </c>
      <c r="B1220" s="3">
        <f t="shared" si="57"/>
        <v>2014</v>
      </c>
      <c r="C1220" s="3">
        <f t="shared" si="58"/>
        <v>9</v>
      </c>
      <c r="D1220" t="s">
        <v>1401</v>
      </c>
      <c r="E1220" t="str">
        <f t="shared" si="59"/>
        <v>Suzanne McNair20140929</v>
      </c>
      <c r="F1220">
        <f>IF(COUNTIF($E$2:E1220, E1220) = 1, MAX($F$1:F1219) + 1, INDEX($F$1:F1219, MATCH(E1220, $E$1:E1219, 0)))</f>
        <v>589</v>
      </c>
      <c r="G1220" t="s">
        <v>23</v>
      </c>
      <c r="H1220" t="s">
        <v>34</v>
      </c>
      <c r="I1220" t="s">
        <v>145</v>
      </c>
      <c r="J1220" t="s">
        <v>322</v>
      </c>
      <c r="K1220" s="17">
        <v>409.27</v>
      </c>
      <c r="L1220" s="17">
        <v>2</v>
      </c>
      <c r="M1220" s="17">
        <v>-81.849999999999994</v>
      </c>
      <c r="N1220" s="17" t="str">
        <f>IF(SalesData[[#This Row],[Profit]]&gt;0,"Profit","Loss")</f>
        <v>Loss</v>
      </c>
    </row>
    <row r="1221" spans="1:14" x14ac:dyDescent="0.25">
      <c r="A1221" s="1">
        <v>41911</v>
      </c>
      <c r="B1221" s="3">
        <f t="shared" si="57"/>
        <v>2014</v>
      </c>
      <c r="C1221" s="3">
        <f t="shared" si="58"/>
        <v>9</v>
      </c>
      <c r="D1221" t="s">
        <v>1401</v>
      </c>
      <c r="E1221" t="str">
        <f t="shared" si="59"/>
        <v>Suzanne McNair20140929</v>
      </c>
      <c r="F1221">
        <f>IF(COUNTIF($E$2:E1221, E1221) = 1, MAX($F$1:F1220) + 1, INDEX($F$1:F1220, MATCH(E1221, $E$1:E1220, 0)))</f>
        <v>589</v>
      </c>
      <c r="G1221" t="s">
        <v>23</v>
      </c>
      <c r="H1221" t="s">
        <v>11</v>
      </c>
      <c r="I1221" t="s">
        <v>16</v>
      </c>
      <c r="J1221" t="s">
        <v>1402</v>
      </c>
      <c r="K1221" s="17">
        <v>55.44</v>
      </c>
      <c r="L1221" s="17">
        <v>11</v>
      </c>
      <c r="M1221" s="17">
        <v>18.02</v>
      </c>
      <c r="N1221" s="17" t="str">
        <f>IF(SalesData[[#This Row],[Profit]]&gt;0,"Profit","Loss")</f>
        <v>Profit</v>
      </c>
    </row>
    <row r="1222" spans="1:14" x14ac:dyDescent="0.25">
      <c r="A1222" s="1">
        <v>41911</v>
      </c>
      <c r="B1222" s="3">
        <f t="shared" si="57"/>
        <v>2014</v>
      </c>
      <c r="C1222" s="3">
        <f t="shared" si="58"/>
        <v>9</v>
      </c>
      <c r="D1222" t="s">
        <v>1401</v>
      </c>
      <c r="E1222" t="str">
        <f t="shared" si="59"/>
        <v>Suzanne McNair20140929</v>
      </c>
      <c r="F1222">
        <f>IF(COUNTIF($E$2:E1222, E1222) = 1, MAX($F$1:F1221) + 1, INDEX($F$1:F1221, MATCH(E1222, $E$1:E1221, 0)))</f>
        <v>589</v>
      </c>
      <c r="G1222" t="s">
        <v>23</v>
      </c>
      <c r="H1222" t="s">
        <v>11</v>
      </c>
      <c r="I1222" t="s">
        <v>12</v>
      </c>
      <c r="J1222" t="s">
        <v>1403</v>
      </c>
      <c r="K1222" s="17">
        <v>20.93</v>
      </c>
      <c r="L1222" s="17">
        <v>4</v>
      </c>
      <c r="M1222" s="17">
        <v>6.8</v>
      </c>
      <c r="N1222" s="17" t="str">
        <f>IF(SalesData[[#This Row],[Profit]]&gt;0,"Profit","Loss")</f>
        <v>Profit</v>
      </c>
    </row>
    <row r="1223" spans="1:14" x14ac:dyDescent="0.25">
      <c r="A1223" s="1">
        <v>41911</v>
      </c>
      <c r="B1223" s="3">
        <f t="shared" si="57"/>
        <v>2014</v>
      </c>
      <c r="C1223" s="3">
        <f t="shared" si="58"/>
        <v>9</v>
      </c>
      <c r="D1223" t="s">
        <v>1401</v>
      </c>
      <c r="E1223" t="str">
        <f t="shared" si="59"/>
        <v>Suzanne McNair20140929</v>
      </c>
      <c r="F1223">
        <f>IF(COUNTIF($E$2:E1223, E1223) = 1, MAX($F$1:F1222) + 1, INDEX($F$1:F1222, MATCH(E1223, $E$1:E1222, 0)))</f>
        <v>589</v>
      </c>
      <c r="G1223" t="s">
        <v>23</v>
      </c>
      <c r="H1223" t="s">
        <v>11</v>
      </c>
      <c r="I1223" t="s">
        <v>18</v>
      </c>
      <c r="J1223" t="s">
        <v>1110</v>
      </c>
      <c r="K1223" s="17">
        <v>1801.63</v>
      </c>
      <c r="L1223" s="17">
        <v>6</v>
      </c>
      <c r="M1223" s="17">
        <v>-337.81</v>
      </c>
      <c r="N1223" s="17" t="str">
        <f>IF(SalesData[[#This Row],[Profit]]&gt;0,"Profit","Loss")</f>
        <v>Loss</v>
      </c>
    </row>
    <row r="1224" spans="1:14" x14ac:dyDescent="0.25">
      <c r="A1224" s="1">
        <v>41911</v>
      </c>
      <c r="B1224" s="3">
        <f t="shared" si="57"/>
        <v>2014</v>
      </c>
      <c r="C1224" s="3">
        <f t="shared" si="58"/>
        <v>9</v>
      </c>
      <c r="D1224" t="s">
        <v>1401</v>
      </c>
      <c r="E1224" t="str">
        <f t="shared" si="59"/>
        <v>Suzanne McNair20140929</v>
      </c>
      <c r="F1224">
        <f>IF(COUNTIF($E$2:E1224, E1224) = 1, MAX($F$1:F1223) + 1, INDEX($F$1:F1223, MATCH(E1224, $E$1:E1223, 0)))</f>
        <v>589</v>
      </c>
      <c r="G1224" t="s">
        <v>23</v>
      </c>
      <c r="H1224" t="s">
        <v>34</v>
      </c>
      <c r="I1224" t="s">
        <v>145</v>
      </c>
      <c r="J1224" t="s">
        <v>874</v>
      </c>
      <c r="K1224" s="17">
        <v>67.180000000000007</v>
      </c>
      <c r="L1224" s="17">
        <v>1</v>
      </c>
      <c r="M1224" s="17">
        <v>-20.149999999999999</v>
      </c>
      <c r="N1224" s="17" t="str">
        <f>IF(SalesData[[#This Row],[Profit]]&gt;0,"Profit","Loss")</f>
        <v>Loss</v>
      </c>
    </row>
    <row r="1225" spans="1:14" x14ac:dyDescent="0.25">
      <c r="A1225" s="1">
        <v>41911</v>
      </c>
      <c r="B1225" s="3">
        <f t="shared" si="57"/>
        <v>2014</v>
      </c>
      <c r="C1225" s="3">
        <f t="shared" si="58"/>
        <v>9</v>
      </c>
      <c r="D1225" t="s">
        <v>1181</v>
      </c>
      <c r="E1225" t="str">
        <f t="shared" si="59"/>
        <v>Paul Prost20140929</v>
      </c>
      <c r="F1225">
        <f>IF(COUNTIF($E$2:E1225, E1225) = 1, MAX($F$1:F1224) + 1, INDEX($F$1:F1224, MATCH(E1225, $E$1:E1224, 0)))</f>
        <v>590</v>
      </c>
      <c r="G1225" t="s">
        <v>164</v>
      </c>
      <c r="H1225" t="s">
        <v>34</v>
      </c>
      <c r="I1225" t="s">
        <v>47</v>
      </c>
      <c r="J1225" t="s">
        <v>1404</v>
      </c>
      <c r="K1225" s="17">
        <v>6.16</v>
      </c>
      <c r="L1225" s="17">
        <v>2</v>
      </c>
      <c r="M1225" s="17">
        <v>2.96</v>
      </c>
      <c r="N1225" s="17" t="str">
        <f>IF(SalesData[[#This Row],[Profit]]&gt;0,"Profit","Loss")</f>
        <v>Profit</v>
      </c>
    </row>
    <row r="1226" spans="1:14" x14ac:dyDescent="0.25">
      <c r="A1226" s="1">
        <v>41911</v>
      </c>
      <c r="B1226" s="3">
        <f t="shared" si="57"/>
        <v>2014</v>
      </c>
      <c r="C1226" s="3">
        <f t="shared" si="58"/>
        <v>9</v>
      </c>
      <c r="D1226" t="s">
        <v>1181</v>
      </c>
      <c r="E1226" t="str">
        <f t="shared" si="59"/>
        <v>Paul Prost20140929</v>
      </c>
      <c r="F1226">
        <f>IF(COUNTIF($E$2:E1226, E1226) = 1, MAX($F$1:F1225) + 1, INDEX($F$1:F1225, MATCH(E1226, $E$1:E1225, 0)))</f>
        <v>590</v>
      </c>
      <c r="G1226" t="s">
        <v>164</v>
      </c>
      <c r="H1226" t="s">
        <v>34</v>
      </c>
      <c r="I1226" t="s">
        <v>145</v>
      </c>
      <c r="J1226" t="s">
        <v>255</v>
      </c>
      <c r="K1226" s="17">
        <v>2348.8200000000002</v>
      </c>
      <c r="L1226" s="17">
        <v>9</v>
      </c>
      <c r="M1226" s="17">
        <v>399.3</v>
      </c>
      <c r="N1226" s="17" t="str">
        <f>IF(SalesData[[#This Row],[Profit]]&gt;0,"Profit","Loss")</f>
        <v>Profit</v>
      </c>
    </row>
    <row r="1227" spans="1:14" x14ac:dyDescent="0.25">
      <c r="A1227" s="1">
        <v>41911</v>
      </c>
      <c r="B1227" s="3">
        <f t="shared" si="57"/>
        <v>2014</v>
      </c>
      <c r="C1227" s="3">
        <f t="shared" si="58"/>
        <v>9</v>
      </c>
      <c r="D1227" t="s">
        <v>1405</v>
      </c>
      <c r="E1227" t="str">
        <f t="shared" si="59"/>
        <v>Lisa DeCherney20140929</v>
      </c>
      <c r="F1227">
        <f>IF(COUNTIF($E$2:E1227, E1227) = 1, MAX($F$1:F1226) + 1, INDEX($F$1:F1226, MATCH(E1227, $E$1:E1226, 0)))</f>
        <v>591</v>
      </c>
      <c r="G1227" t="s">
        <v>149</v>
      </c>
      <c r="H1227" t="s">
        <v>11</v>
      </c>
      <c r="I1227" t="s">
        <v>18</v>
      </c>
      <c r="J1227" t="s">
        <v>1384</v>
      </c>
      <c r="K1227" s="17">
        <v>1395.54</v>
      </c>
      <c r="L1227" s="17">
        <v>9</v>
      </c>
      <c r="M1227" s="17">
        <v>362.84</v>
      </c>
      <c r="N1227" s="17" t="str">
        <f>IF(SalesData[[#This Row],[Profit]]&gt;0,"Profit","Loss")</f>
        <v>Profit</v>
      </c>
    </row>
    <row r="1228" spans="1:14" x14ac:dyDescent="0.25">
      <c r="A1228" s="1">
        <v>41911</v>
      </c>
      <c r="B1228" s="3">
        <f t="shared" si="57"/>
        <v>2014</v>
      </c>
      <c r="C1228" s="3">
        <f t="shared" si="58"/>
        <v>9</v>
      </c>
      <c r="D1228" t="s">
        <v>1405</v>
      </c>
      <c r="E1228" t="str">
        <f t="shared" si="59"/>
        <v>Lisa DeCherney20140929</v>
      </c>
      <c r="F1228">
        <f>IF(COUNTIF($E$2:E1228, E1228) = 1, MAX($F$1:F1227) + 1, INDEX($F$1:F1227, MATCH(E1228, $E$1:E1227, 0)))</f>
        <v>591</v>
      </c>
      <c r="G1228" t="s">
        <v>149</v>
      </c>
      <c r="H1228" t="s">
        <v>34</v>
      </c>
      <c r="I1228" t="s">
        <v>47</v>
      </c>
      <c r="J1228" t="s">
        <v>1406</v>
      </c>
      <c r="K1228" s="17">
        <v>117.36</v>
      </c>
      <c r="L1228" s="17">
        <v>4</v>
      </c>
      <c r="M1228" s="17">
        <v>36.380000000000003</v>
      </c>
      <c r="N1228" s="17" t="str">
        <f>IF(SalesData[[#This Row],[Profit]]&gt;0,"Profit","Loss")</f>
        <v>Profit</v>
      </c>
    </row>
    <row r="1229" spans="1:14" x14ac:dyDescent="0.25">
      <c r="A1229" s="1">
        <v>41911</v>
      </c>
      <c r="B1229" s="3">
        <f t="shared" si="57"/>
        <v>2014</v>
      </c>
      <c r="C1229" s="3">
        <f t="shared" si="58"/>
        <v>9</v>
      </c>
      <c r="D1229" t="s">
        <v>1405</v>
      </c>
      <c r="E1229" t="str">
        <f t="shared" si="59"/>
        <v>Lisa DeCherney20140929</v>
      </c>
      <c r="F1229">
        <f>IF(COUNTIF($E$2:E1229, E1229) = 1, MAX($F$1:F1228) + 1, INDEX($F$1:F1228, MATCH(E1229, $E$1:E1228, 0)))</f>
        <v>591</v>
      </c>
      <c r="G1229" t="s">
        <v>149</v>
      </c>
      <c r="H1229" t="s">
        <v>11</v>
      </c>
      <c r="I1229" t="s">
        <v>16</v>
      </c>
      <c r="J1229" t="s">
        <v>1407</v>
      </c>
      <c r="K1229" s="17">
        <v>18.899999999999999</v>
      </c>
      <c r="L1229" s="17">
        <v>3</v>
      </c>
      <c r="M1229" s="17">
        <v>8.69</v>
      </c>
      <c r="N1229" s="17" t="str">
        <f>IF(SalesData[[#This Row],[Profit]]&gt;0,"Profit","Loss")</f>
        <v>Profit</v>
      </c>
    </row>
    <row r="1230" spans="1:14" x14ac:dyDescent="0.25">
      <c r="A1230" s="1">
        <v>41911</v>
      </c>
      <c r="B1230" s="3">
        <f t="shared" si="57"/>
        <v>2014</v>
      </c>
      <c r="C1230" s="3">
        <f t="shared" si="58"/>
        <v>9</v>
      </c>
      <c r="D1230" t="s">
        <v>1405</v>
      </c>
      <c r="E1230" t="str">
        <f t="shared" si="59"/>
        <v>Lisa DeCherney20140929</v>
      </c>
      <c r="F1230">
        <f>IF(COUNTIF($E$2:E1230, E1230) = 1, MAX($F$1:F1229) + 1, INDEX($F$1:F1229, MATCH(E1230, $E$1:E1229, 0)))</f>
        <v>591</v>
      </c>
      <c r="G1230" t="s">
        <v>149</v>
      </c>
      <c r="H1230" t="s">
        <v>11</v>
      </c>
      <c r="I1230" t="s">
        <v>12</v>
      </c>
      <c r="J1230" t="s">
        <v>1054</v>
      </c>
      <c r="K1230" s="17">
        <v>77.52</v>
      </c>
      <c r="L1230" s="17">
        <v>2</v>
      </c>
      <c r="M1230" s="17">
        <v>37.979999999999997</v>
      </c>
      <c r="N1230" s="17" t="str">
        <f>IF(SalesData[[#This Row],[Profit]]&gt;0,"Profit","Loss")</f>
        <v>Profit</v>
      </c>
    </row>
    <row r="1231" spans="1:14" x14ac:dyDescent="0.25">
      <c r="A1231" s="1">
        <v>41911</v>
      </c>
      <c r="B1231" s="3">
        <f t="shared" si="57"/>
        <v>2014</v>
      </c>
      <c r="C1231" s="3">
        <f t="shared" si="58"/>
        <v>9</v>
      </c>
      <c r="D1231" t="s">
        <v>1408</v>
      </c>
      <c r="E1231" t="str">
        <f t="shared" si="59"/>
        <v>Evan Bailliet20140929</v>
      </c>
      <c r="F1231">
        <f>IF(COUNTIF($E$2:E1231, E1231) = 1, MAX($F$1:F1230) + 1, INDEX($F$1:F1230, MATCH(E1231, $E$1:E1230, 0)))</f>
        <v>592</v>
      </c>
      <c r="G1231" t="s">
        <v>164</v>
      </c>
      <c r="H1231" t="s">
        <v>11</v>
      </c>
      <c r="I1231" t="s">
        <v>20</v>
      </c>
      <c r="J1231" t="s">
        <v>1409</v>
      </c>
      <c r="K1231" s="17">
        <v>10.050000000000001</v>
      </c>
      <c r="L1231" s="17">
        <v>2</v>
      </c>
      <c r="M1231" s="17">
        <v>3.14</v>
      </c>
      <c r="N1231" s="17" t="str">
        <f>IF(SalesData[[#This Row],[Profit]]&gt;0,"Profit","Loss")</f>
        <v>Profit</v>
      </c>
    </row>
    <row r="1232" spans="1:14" x14ac:dyDescent="0.25">
      <c r="A1232" s="1">
        <v>41911</v>
      </c>
      <c r="B1232" s="3">
        <f t="shared" si="57"/>
        <v>2014</v>
      </c>
      <c r="C1232" s="3">
        <f t="shared" si="58"/>
        <v>9</v>
      </c>
      <c r="D1232" t="s">
        <v>1408</v>
      </c>
      <c r="E1232" t="str">
        <f t="shared" si="59"/>
        <v>Evan Bailliet20140929</v>
      </c>
      <c r="F1232">
        <f>IF(COUNTIF($E$2:E1232, E1232) = 1, MAX($F$1:F1231) + 1, INDEX($F$1:F1231, MATCH(E1232, $E$1:E1231, 0)))</f>
        <v>592</v>
      </c>
      <c r="G1232" t="s">
        <v>164</v>
      </c>
      <c r="H1232" t="s">
        <v>11</v>
      </c>
      <c r="I1232" t="s">
        <v>18</v>
      </c>
      <c r="J1232" t="s">
        <v>1410</v>
      </c>
      <c r="K1232" s="17">
        <v>807.75</v>
      </c>
      <c r="L1232" s="17">
        <v>5</v>
      </c>
      <c r="M1232" s="17">
        <v>153.47</v>
      </c>
      <c r="N1232" s="17" t="str">
        <f>IF(SalesData[[#This Row],[Profit]]&gt;0,"Profit","Loss")</f>
        <v>Profit</v>
      </c>
    </row>
    <row r="1233" spans="1:14" x14ac:dyDescent="0.25">
      <c r="A1233" s="1">
        <v>41912</v>
      </c>
      <c r="B1233" s="3">
        <f t="shared" si="57"/>
        <v>2014</v>
      </c>
      <c r="C1233" s="3">
        <f t="shared" si="58"/>
        <v>9</v>
      </c>
      <c r="D1233" t="s">
        <v>889</v>
      </c>
      <c r="E1233" t="str">
        <f t="shared" si="59"/>
        <v>Russell Applegate20140930</v>
      </c>
      <c r="F1233">
        <f>IF(COUNTIF($E$2:E1233, E1233) = 1, MAX($F$1:F1232) + 1, INDEX($F$1:F1232, MATCH(E1233, $E$1:E1232, 0)))</f>
        <v>593</v>
      </c>
      <c r="G1233" t="s">
        <v>149</v>
      </c>
      <c r="H1233" t="s">
        <v>11</v>
      </c>
      <c r="I1233" t="s">
        <v>12</v>
      </c>
      <c r="J1233" t="s">
        <v>1411</v>
      </c>
      <c r="K1233" s="17">
        <v>48.94</v>
      </c>
      <c r="L1233" s="17">
        <v>1</v>
      </c>
      <c r="M1233" s="17">
        <v>24.47</v>
      </c>
      <c r="N1233" s="17" t="str">
        <f>IF(SalesData[[#This Row],[Profit]]&gt;0,"Profit","Loss")</f>
        <v>Profit</v>
      </c>
    </row>
    <row r="1234" spans="1:14" x14ac:dyDescent="0.25">
      <c r="A1234" s="1">
        <v>41912</v>
      </c>
      <c r="B1234" s="3">
        <f t="shared" si="57"/>
        <v>2014</v>
      </c>
      <c r="C1234" s="3">
        <f t="shared" si="58"/>
        <v>9</v>
      </c>
      <c r="D1234" t="s">
        <v>1113</v>
      </c>
      <c r="E1234" t="str">
        <f t="shared" si="59"/>
        <v>Ben Wallace20140930</v>
      </c>
      <c r="F1234">
        <f>IF(COUNTIF($E$2:E1234, E1234) = 1, MAX($F$1:F1233) + 1, INDEX($F$1:F1233, MATCH(E1234, $E$1:E1233, 0)))</f>
        <v>594</v>
      </c>
      <c r="G1234" t="s">
        <v>123</v>
      </c>
      <c r="H1234" t="s">
        <v>11</v>
      </c>
      <c r="I1234" t="s">
        <v>12</v>
      </c>
      <c r="J1234" t="s">
        <v>1365</v>
      </c>
      <c r="K1234" s="17">
        <v>15.55</v>
      </c>
      <c r="L1234" s="17">
        <v>3</v>
      </c>
      <c r="M1234" s="17">
        <v>5.44</v>
      </c>
      <c r="N1234" s="17" t="str">
        <f>IF(SalesData[[#This Row],[Profit]]&gt;0,"Profit","Loss")</f>
        <v>Profit</v>
      </c>
    </row>
    <row r="1235" spans="1:14" x14ac:dyDescent="0.25">
      <c r="A1235" s="1">
        <v>41912</v>
      </c>
      <c r="B1235" s="3">
        <f t="shared" si="57"/>
        <v>2014</v>
      </c>
      <c r="C1235" s="3">
        <f t="shared" si="58"/>
        <v>9</v>
      </c>
      <c r="D1235" t="s">
        <v>1412</v>
      </c>
      <c r="E1235" t="str">
        <f t="shared" si="59"/>
        <v>Kelly Williams20140930</v>
      </c>
      <c r="F1235">
        <f>IF(COUNTIF($E$2:E1235, E1235) = 1, MAX($F$1:F1234) + 1, INDEX($F$1:F1234, MATCH(E1235, $E$1:E1234, 0)))</f>
        <v>595</v>
      </c>
      <c r="G1235" t="s">
        <v>120</v>
      </c>
      <c r="H1235" t="s">
        <v>11</v>
      </c>
      <c r="I1235" t="s">
        <v>92</v>
      </c>
      <c r="J1235" t="s">
        <v>617</v>
      </c>
      <c r="K1235" s="17">
        <v>69.22</v>
      </c>
      <c r="L1235" s="17">
        <v>6</v>
      </c>
      <c r="M1235" s="17">
        <v>11.25</v>
      </c>
      <c r="N1235" s="17" t="str">
        <f>IF(SalesData[[#This Row],[Profit]]&gt;0,"Profit","Loss")</f>
        <v>Profit</v>
      </c>
    </row>
    <row r="1236" spans="1:14" x14ac:dyDescent="0.25">
      <c r="A1236" s="1">
        <v>41912</v>
      </c>
      <c r="B1236" s="3">
        <f t="shared" si="57"/>
        <v>2014</v>
      </c>
      <c r="C1236" s="3">
        <f t="shared" si="58"/>
        <v>9</v>
      </c>
      <c r="D1236" t="s">
        <v>1413</v>
      </c>
      <c r="E1236" t="str">
        <f t="shared" si="59"/>
        <v>Doug Bickford20140930</v>
      </c>
      <c r="F1236">
        <f>IF(COUNTIF($E$2:E1236, E1236) = 1, MAX($F$1:F1235) + 1, INDEX($F$1:F1235, MATCH(E1236, $E$1:E1235, 0)))</f>
        <v>596</v>
      </c>
      <c r="G1236" t="s">
        <v>164</v>
      </c>
      <c r="H1236" t="s">
        <v>11</v>
      </c>
      <c r="I1236" t="s">
        <v>20</v>
      </c>
      <c r="J1236" t="s">
        <v>800</v>
      </c>
      <c r="K1236" s="17">
        <v>43.18</v>
      </c>
      <c r="L1236" s="17">
        <v>7</v>
      </c>
      <c r="M1236" s="17">
        <v>13.49</v>
      </c>
      <c r="N1236" s="17" t="str">
        <f>IF(SalesData[[#This Row],[Profit]]&gt;0,"Profit","Loss")</f>
        <v>Profit</v>
      </c>
    </row>
    <row r="1237" spans="1:14" x14ac:dyDescent="0.25">
      <c r="A1237" s="1">
        <v>41912</v>
      </c>
      <c r="B1237" s="3">
        <f t="shared" si="57"/>
        <v>2014</v>
      </c>
      <c r="C1237" s="3">
        <f t="shared" si="58"/>
        <v>9</v>
      </c>
      <c r="D1237" t="s">
        <v>727</v>
      </c>
      <c r="E1237" t="str">
        <f t="shared" si="59"/>
        <v>Maya Herman20140930</v>
      </c>
      <c r="F1237">
        <f>IF(COUNTIF($E$2:E1237, E1237) = 1, MAX($F$1:F1236) + 1, INDEX($F$1:F1236, MATCH(E1237, $E$1:E1236, 0)))</f>
        <v>597</v>
      </c>
      <c r="G1237" t="s">
        <v>149</v>
      </c>
      <c r="H1237" t="s">
        <v>34</v>
      </c>
      <c r="I1237" t="s">
        <v>47</v>
      </c>
      <c r="J1237" t="s">
        <v>214</v>
      </c>
      <c r="K1237" s="17">
        <v>15.24</v>
      </c>
      <c r="L1237" s="17">
        <v>3</v>
      </c>
      <c r="M1237" s="17">
        <v>5.18</v>
      </c>
      <c r="N1237" s="17" t="str">
        <f>IF(SalesData[[#This Row],[Profit]]&gt;0,"Profit","Loss")</f>
        <v>Profit</v>
      </c>
    </row>
    <row r="1238" spans="1:14" x14ac:dyDescent="0.25">
      <c r="A1238" s="1">
        <v>41912</v>
      </c>
      <c r="B1238" s="3">
        <f t="shared" si="57"/>
        <v>2014</v>
      </c>
      <c r="C1238" s="3">
        <f t="shared" si="58"/>
        <v>9</v>
      </c>
      <c r="D1238" t="s">
        <v>1414</v>
      </c>
      <c r="E1238" t="str">
        <f t="shared" si="59"/>
        <v>Dario Medina20140930</v>
      </c>
      <c r="F1238">
        <f>IF(COUNTIF($E$2:E1238, E1238) = 1, MAX($F$1:F1237) + 1, INDEX($F$1:F1237, MATCH(E1238, $E$1:E1237, 0)))</f>
        <v>598</v>
      </c>
      <c r="G1238" t="s">
        <v>78</v>
      </c>
      <c r="H1238" t="s">
        <v>11</v>
      </c>
      <c r="I1238" t="s">
        <v>92</v>
      </c>
      <c r="J1238" t="s">
        <v>1415</v>
      </c>
      <c r="K1238" s="17">
        <v>795.41</v>
      </c>
      <c r="L1238" s="17">
        <v>6</v>
      </c>
      <c r="M1238" s="17">
        <v>59.66</v>
      </c>
      <c r="N1238" s="17" t="str">
        <f>IF(SalesData[[#This Row],[Profit]]&gt;0,"Profit","Loss")</f>
        <v>Profit</v>
      </c>
    </row>
    <row r="1239" spans="1:14" x14ac:dyDescent="0.25">
      <c r="A1239" s="1">
        <v>41913</v>
      </c>
      <c r="B1239" s="3">
        <f t="shared" si="57"/>
        <v>2014</v>
      </c>
      <c r="C1239" s="3">
        <f t="shared" si="58"/>
        <v>10</v>
      </c>
      <c r="D1239" t="s">
        <v>305</v>
      </c>
      <c r="E1239" t="str">
        <f t="shared" si="59"/>
        <v>Neil FranzÃ¶sisch20141001</v>
      </c>
      <c r="F1239">
        <f>IF(COUNTIF($E$2:E1239, E1239) = 1, MAX($F$1:F1238) + 1, INDEX($F$1:F1238, MATCH(E1239, $E$1:E1238, 0)))</f>
        <v>599</v>
      </c>
      <c r="G1239" t="s">
        <v>126</v>
      </c>
      <c r="H1239" t="s">
        <v>11</v>
      </c>
      <c r="I1239" t="s">
        <v>43</v>
      </c>
      <c r="J1239" t="s">
        <v>1416</v>
      </c>
      <c r="K1239" s="17">
        <v>4.71</v>
      </c>
      <c r="L1239" s="17">
        <v>1</v>
      </c>
      <c r="M1239" s="17">
        <v>0</v>
      </c>
      <c r="N1239" s="17" t="str">
        <f>IF(SalesData[[#This Row],[Profit]]&gt;0,"Profit","Loss")</f>
        <v>Loss</v>
      </c>
    </row>
    <row r="1240" spans="1:14" x14ac:dyDescent="0.25">
      <c r="A1240" s="1">
        <v>41914</v>
      </c>
      <c r="B1240" s="3">
        <f t="shared" si="57"/>
        <v>2014</v>
      </c>
      <c r="C1240" s="3">
        <f t="shared" si="58"/>
        <v>10</v>
      </c>
      <c r="D1240" t="s">
        <v>1417</v>
      </c>
      <c r="E1240" t="str">
        <f t="shared" si="59"/>
        <v>Erin Smith20141002</v>
      </c>
      <c r="F1240">
        <f>IF(COUNTIF($E$2:E1240, E1240) = 1, MAX($F$1:F1239) + 1, INDEX($F$1:F1239, MATCH(E1240, $E$1:E1239, 0)))</f>
        <v>600</v>
      </c>
      <c r="G1240" t="s">
        <v>95</v>
      </c>
      <c r="H1240" t="s">
        <v>11</v>
      </c>
      <c r="I1240" t="s">
        <v>12</v>
      </c>
      <c r="J1240" t="s">
        <v>1418</v>
      </c>
      <c r="K1240" s="17">
        <v>9.41</v>
      </c>
      <c r="L1240" s="17">
        <v>2</v>
      </c>
      <c r="M1240" s="17">
        <v>3.41</v>
      </c>
      <c r="N1240" s="17" t="str">
        <f>IF(SalesData[[#This Row],[Profit]]&gt;0,"Profit","Loss")</f>
        <v>Profit</v>
      </c>
    </row>
    <row r="1241" spans="1:14" x14ac:dyDescent="0.25">
      <c r="A1241" s="1">
        <v>41914</v>
      </c>
      <c r="B1241" s="3">
        <f t="shared" si="57"/>
        <v>2014</v>
      </c>
      <c r="C1241" s="3">
        <f t="shared" si="58"/>
        <v>10</v>
      </c>
      <c r="D1241" t="s">
        <v>1417</v>
      </c>
      <c r="E1241" t="str">
        <f t="shared" si="59"/>
        <v>Erin Smith20141002</v>
      </c>
      <c r="F1241">
        <f>IF(COUNTIF($E$2:E1241, E1241) = 1, MAX($F$1:F1240) + 1, INDEX($F$1:F1240, MATCH(E1241, $E$1:E1240, 0)))</f>
        <v>600</v>
      </c>
      <c r="G1241" t="s">
        <v>95</v>
      </c>
      <c r="H1241" t="s">
        <v>11</v>
      </c>
      <c r="I1241" t="s">
        <v>43</v>
      </c>
      <c r="J1241" t="s">
        <v>160</v>
      </c>
      <c r="K1241" s="17">
        <v>4.67</v>
      </c>
      <c r="L1241" s="17">
        <v>2</v>
      </c>
      <c r="M1241" s="17">
        <v>1.46</v>
      </c>
      <c r="N1241" s="17" t="str">
        <f>IF(SalesData[[#This Row],[Profit]]&gt;0,"Profit","Loss")</f>
        <v>Profit</v>
      </c>
    </row>
    <row r="1242" spans="1:14" x14ac:dyDescent="0.25">
      <c r="A1242" s="1">
        <v>41914</v>
      </c>
      <c r="B1242" s="3">
        <f t="shared" si="57"/>
        <v>2014</v>
      </c>
      <c r="C1242" s="3">
        <f t="shared" si="58"/>
        <v>10</v>
      </c>
      <c r="D1242" t="s">
        <v>1417</v>
      </c>
      <c r="E1242" t="str">
        <f t="shared" si="59"/>
        <v>Erin Smith20141002</v>
      </c>
      <c r="F1242">
        <f>IF(COUNTIF($E$2:E1242, E1242) = 1, MAX($F$1:F1241) + 1, INDEX($F$1:F1241, MATCH(E1242, $E$1:E1241, 0)))</f>
        <v>600</v>
      </c>
      <c r="G1242" t="s">
        <v>95</v>
      </c>
      <c r="H1242" t="s">
        <v>39</v>
      </c>
      <c r="I1242" t="s">
        <v>40</v>
      </c>
      <c r="J1242" t="s">
        <v>1419</v>
      </c>
      <c r="K1242" s="17">
        <v>318.39999999999998</v>
      </c>
      <c r="L1242" s="17">
        <v>2</v>
      </c>
      <c r="M1242" s="17">
        <v>107.46</v>
      </c>
      <c r="N1242" s="17" t="str">
        <f>IF(SalesData[[#This Row],[Profit]]&gt;0,"Profit","Loss")</f>
        <v>Profit</v>
      </c>
    </row>
    <row r="1243" spans="1:14" x14ac:dyDescent="0.25">
      <c r="A1243" s="1">
        <v>41914</v>
      </c>
      <c r="B1243" s="3">
        <f t="shared" si="57"/>
        <v>2014</v>
      </c>
      <c r="C1243" s="3">
        <f t="shared" si="58"/>
        <v>10</v>
      </c>
      <c r="D1243" t="s">
        <v>1417</v>
      </c>
      <c r="E1243" t="str">
        <f t="shared" si="59"/>
        <v>Erin Smith20141002</v>
      </c>
      <c r="F1243">
        <f>IF(COUNTIF($E$2:E1243, E1243) = 1, MAX($F$1:F1242) + 1, INDEX($F$1:F1242, MATCH(E1243, $E$1:E1242, 0)))</f>
        <v>600</v>
      </c>
      <c r="G1243" t="s">
        <v>95</v>
      </c>
      <c r="H1243" t="s">
        <v>11</v>
      </c>
      <c r="I1243" t="s">
        <v>63</v>
      </c>
      <c r="J1243" t="s">
        <v>1420</v>
      </c>
      <c r="K1243" s="17">
        <v>12.77</v>
      </c>
      <c r="L1243" s="17">
        <v>6</v>
      </c>
      <c r="M1243" s="17">
        <v>4.63</v>
      </c>
      <c r="N1243" s="17" t="str">
        <f>IF(SalesData[[#This Row],[Profit]]&gt;0,"Profit","Loss")</f>
        <v>Profit</v>
      </c>
    </row>
    <row r="1244" spans="1:14" x14ac:dyDescent="0.25">
      <c r="A1244" s="1">
        <v>41914</v>
      </c>
      <c r="B1244" s="3">
        <f t="shared" si="57"/>
        <v>2014</v>
      </c>
      <c r="C1244" s="3">
        <f t="shared" si="58"/>
        <v>10</v>
      </c>
      <c r="D1244" t="s">
        <v>1417</v>
      </c>
      <c r="E1244" t="str">
        <f t="shared" si="59"/>
        <v>Erin Smith20141002</v>
      </c>
      <c r="F1244">
        <f>IF(COUNTIF($E$2:E1244, E1244) = 1, MAX($F$1:F1243) + 1, INDEX($F$1:F1243, MATCH(E1244, $E$1:E1243, 0)))</f>
        <v>600</v>
      </c>
      <c r="G1244" t="s">
        <v>95</v>
      </c>
      <c r="H1244" t="s">
        <v>11</v>
      </c>
      <c r="I1244" t="s">
        <v>200</v>
      </c>
      <c r="J1244" t="s">
        <v>1421</v>
      </c>
      <c r="K1244" s="17">
        <v>15.36</v>
      </c>
      <c r="L1244" s="17">
        <v>2</v>
      </c>
      <c r="M1244" s="17">
        <v>-3.26</v>
      </c>
      <c r="N1244" s="17" t="str">
        <f>IF(SalesData[[#This Row],[Profit]]&gt;0,"Profit","Loss")</f>
        <v>Loss</v>
      </c>
    </row>
    <row r="1245" spans="1:14" x14ac:dyDescent="0.25">
      <c r="A1245" s="1">
        <v>41914</v>
      </c>
      <c r="B1245" s="3">
        <f t="shared" si="57"/>
        <v>2014</v>
      </c>
      <c r="C1245" s="3">
        <f t="shared" si="58"/>
        <v>10</v>
      </c>
      <c r="D1245" t="s">
        <v>1417</v>
      </c>
      <c r="E1245" t="str">
        <f t="shared" si="59"/>
        <v>Erin Smith20141002</v>
      </c>
      <c r="F1245">
        <f>IF(COUNTIF($E$2:E1245, E1245) = 1, MAX($F$1:F1244) + 1, INDEX($F$1:F1244, MATCH(E1245, $E$1:E1244, 0)))</f>
        <v>600</v>
      </c>
      <c r="G1245" t="s">
        <v>95</v>
      </c>
      <c r="H1245" t="s">
        <v>39</v>
      </c>
      <c r="I1245" t="s">
        <v>40</v>
      </c>
      <c r="J1245" t="s">
        <v>520</v>
      </c>
      <c r="K1245" s="17">
        <v>230.38</v>
      </c>
      <c r="L1245" s="17">
        <v>3</v>
      </c>
      <c r="M1245" s="17">
        <v>20.16</v>
      </c>
      <c r="N1245" s="17" t="str">
        <f>IF(SalesData[[#This Row],[Profit]]&gt;0,"Profit","Loss")</f>
        <v>Profit</v>
      </c>
    </row>
    <row r="1246" spans="1:14" x14ac:dyDescent="0.25">
      <c r="A1246" s="1">
        <v>41914</v>
      </c>
      <c r="B1246" s="3">
        <f t="shared" si="57"/>
        <v>2014</v>
      </c>
      <c r="C1246" s="3">
        <f t="shared" si="58"/>
        <v>10</v>
      </c>
      <c r="D1246" t="s">
        <v>1417</v>
      </c>
      <c r="E1246" t="str">
        <f t="shared" si="59"/>
        <v>Erin Smith20141002</v>
      </c>
      <c r="F1246">
        <f>IF(COUNTIF($E$2:E1246, E1246) = 1, MAX($F$1:F1245) + 1, INDEX($F$1:F1245, MATCH(E1246, $E$1:E1245, 0)))</f>
        <v>600</v>
      </c>
      <c r="G1246" t="s">
        <v>95</v>
      </c>
      <c r="H1246" t="s">
        <v>39</v>
      </c>
      <c r="I1246" t="s">
        <v>52</v>
      </c>
      <c r="J1246" t="s">
        <v>1422</v>
      </c>
      <c r="K1246" s="17">
        <v>7.16</v>
      </c>
      <c r="L1246" s="17">
        <v>1</v>
      </c>
      <c r="M1246" s="17">
        <v>-0.09</v>
      </c>
      <c r="N1246" s="17" t="str">
        <f>IF(SalesData[[#This Row],[Profit]]&gt;0,"Profit","Loss")</f>
        <v>Loss</v>
      </c>
    </row>
    <row r="1247" spans="1:14" x14ac:dyDescent="0.25">
      <c r="A1247" s="1">
        <v>41915</v>
      </c>
      <c r="B1247" s="3">
        <f t="shared" si="57"/>
        <v>2014</v>
      </c>
      <c r="C1247" s="3">
        <f t="shared" si="58"/>
        <v>10</v>
      </c>
      <c r="D1247" t="s">
        <v>1423</v>
      </c>
      <c r="E1247" t="str">
        <f t="shared" si="59"/>
        <v>Beth Paige20141003</v>
      </c>
      <c r="F1247">
        <f>IF(COUNTIF($E$2:E1247, E1247) = 1, MAX($F$1:F1246) + 1, INDEX($F$1:F1246, MATCH(E1247, $E$1:E1246, 0)))</f>
        <v>601</v>
      </c>
      <c r="G1247" t="s">
        <v>15</v>
      </c>
      <c r="H1247" t="s">
        <v>34</v>
      </c>
      <c r="I1247" t="s">
        <v>35</v>
      </c>
      <c r="J1247" t="s">
        <v>919</v>
      </c>
      <c r="K1247" s="17">
        <v>258.27999999999997</v>
      </c>
      <c r="L1247" s="17">
        <v>3</v>
      </c>
      <c r="M1247" s="17">
        <v>-70.099999999999994</v>
      </c>
      <c r="N1247" s="17" t="str">
        <f>IF(SalesData[[#This Row],[Profit]]&gt;0,"Profit","Loss")</f>
        <v>Loss</v>
      </c>
    </row>
    <row r="1248" spans="1:14" x14ac:dyDescent="0.25">
      <c r="A1248" s="1">
        <v>41915</v>
      </c>
      <c r="B1248" s="3">
        <f t="shared" si="57"/>
        <v>2014</v>
      </c>
      <c r="C1248" s="3">
        <f t="shared" si="58"/>
        <v>10</v>
      </c>
      <c r="D1248" t="s">
        <v>1424</v>
      </c>
      <c r="E1248" t="str">
        <f t="shared" si="59"/>
        <v>Allen Rosenblatt20141003</v>
      </c>
      <c r="F1248">
        <f>IF(COUNTIF($E$2:E1248, E1248) = 1, MAX($F$1:F1247) + 1, INDEX($F$1:F1247, MATCH(E1248, $E$1:E1247, 0)))</f>
        <v>602</v>
      </c>
      <c r="G1248" t="s">
        <v>27</v>
      </c>
      <c r="H1248" t="s">
        <v>34</v>
      </c>
      <c r="I1248" t="s">
        <v>145</v>
      </c>
      <c r="J1248" t="s">
        <v>238</v>
      </c>
      <c r="K1248" s="17">
        <v>143.43</v>
      </c>
      <c r="L1248" s="17">
        <v>1</v>
      </c>
      <c r="M1248" s="17">
        <v>3.59</v>
      </c>
      <c r="N1248" s="17" t="str">
        <f>IF(SalesData[[#This Row],[Profit]]&gt;0,"Profit","Loss")</f>
        <v>Profit</v>
      </c>
    </row>
    <row r="1249" spans="1:14" x14ac:dyDescent="0.25">
      <c r="A1249" s="1">
        <v>41915</v>
      </c>
      <c r="B1249" s="3">
        <f t="shared" si="57"/>
        <v>2014</v>
      </c>
      <c r="C1249" s="3">
        <f t="shared" si="58"/>
        <v>10</v>
      </c>
      <c r="D1249" t="s">
        <v>1424</v>
      </c>
      <c r="E1249" t="str">
        <f t="shared" si="59"/>
        <v>Allen Rosenblatt20141003</v>
      </c>
      <c r="F1249">
        <f>IF(COUNTIF($E$2:E1249, E1249) = 1, MAX($F$1:F1248) + 1, INDEX($F$1:F1248, MATCH(E1249, $E$1:E1248, 0)))</f>
        <v>602</v>
      </c>
      <c r="G1249" t="s">
        <v>27</v>
      </c>
      <c r="H1249" t="s">
        <v>34</v>
      </c>
      <c r="I1249" t="s">
        <v>35</v>
      </c>
      <c r="J1249" t="s">
        <v>1425</v>
      </c>
      <c r="K1249" s="17">
        <v>122.35</v>
      </c>
      <c r="L1249" s="17">
        <v>3</v>
      </c>
      <c r="M1249" s="17">
        <v>13.76</v>
      </c>
      <c r="N1249" s="17" t="str">
        <f>IF(SalesData[[#This Row],[Profit]]&gt;0,"Profit","Loss")</f>
        <v>Profit</v>
      </c>
    </row>
    <row r="1250" spans="1:14" x14ac:dyDescent="0.25">
      <c r="A1250" s="1">
        <v>41915</v>
      </c>
      <c r="B1250" s="3">
        <f t="shared" si="57"/>
        <v>2014</v>
      </c>
      <c r="C1250" s="3">
        <f t="shared" si="58"/>
        <v>10</v>
      </c>
      <c r="D1250" t="s">
        <v>1357</v>
      </c>
      <c r="E1250" t="str">
        <f t="shared" si="59"/>
        <v>Sara Luxemburg20141003</v>
      </c>
      <c r="F1250">
        <f>IF(COUNTIF($E$2:E1250, E1250) = 1, MAX($F$1:F1249) + 1, INDEX($F$1:F1249, MATCH(E1250, $E$1:E1249, 0)))</f>
        <v>603</v>
      </c>
      <c r="G1250" t="s">
        <v>245</v>
      </c>
      <c r="H1250" t="s">
        <v>11</v>
      </c>
      <c r="I1250" t="s">
        <v>18</v>
      </c>
      <c r="J1250" t="s">
        <v>1087</v>
      </c>
      <c r="K1250" s="17">
        <v>61.57</v>
      </c>
      <c r="L1250" s="17">
        <v>2</v>
      </c>
      <c r="M1250" s="17">
        <v>4.62</v>
      </c>
      <c r="N1250" s="17" t="str">
        <f>IF(SalesData[[#This Row],[Profit]]&gt;0,"Profit","Loss")</f>
        <v>Profit</v>
      </c>
    </row>
    <row r="1251" spans="1:14" x14ac:dyDescent="0.25">
      <c r="A1251" s="1">
        <v>41915</v>
      </c>
      <c r="B1251" s="3">
        <f t="shared" si="57"/>
        <v>2014</v>
      </c>
      <c r="C1251" s="3">
        <f t="shared" si="58"/>
        <v>10</v>
      </c>
      <c r="D1251" t="s">
        <v>1357</v>
      </c>
      <c r="E1251" t="str">
        <f t="shared" si="59"/>
        <v>Sara Luxemburg20141003</v>
      </c>
      <c r="F1251">
        <f>IF(COUNTIF($E$2:E1251, E1251) = 1, MAX($F$1:F1250) + 1, INDEX($F$1:F1250, MATCH(E1251, $E$1:E1250, 0)))</f>
        <v>603</v>
      </c>
      <c r="G1251" t="s">
        <v>245</v>
      </c>
      <c r="H1251" t="s">
        <v>11</v>
      </c>
      <c r="I1251" t="s">
        <v>24</v>
      </c>
      <c r="J1251" t="s">
        <v>811</v>
      </c>
      <c r="K1251" s="17">
        <v>6.19</v>
      </c>
      <c r="L1251" s="17">
        <v>3</v>
      </c>
      <c r="M1251" s="17">
        <v>0.46</v>
      </c>
      <c r="N1251" s="17" t="str">
        <f>IF(SalesData[[#This Row],[Profit]]&gt;0,"Profit","Loss")</f>
        <v>Profit</v>
      </c>
    </row>
    <row r="1252" spans="1:14" x14ac:dyDescent="0.25">
      <c r="A1252" s="1">
        <v>41915</v>
      </c>
      <c r="B1252" s="3">
        <f t="shared" si="57"/>
        <v>2014</v>
      </c>
      <c r="C1252" s="3">
        <f t="shared" si="58"/>
        <v>10</v>
      </c>
      <c r="D1252" t="s">
        <v>1426</v>
      </c>
      <c r="E1252" t="str">
        <f t="shared" si="59"/>
        <v>Denny Ordway20141003</v>
      </c>
      <c r="F1252">
        <f>IF(COUNTIF($E$2:E1252, E1252) = 1, MAX($F$1:F1251) + 1, INDEX($F$1:F1251, MATCH(E1252, $E$1:E1251, 0)))</f>
        <v>604</v>
      </c>
      <c r="G1252" t="s">
        <v>78</v>
      </c>
      <c r="H1252" t="s">
        <v>11</v>
      </c>
      <c r="I1252" t="s">
        <v>24</v>
      </c>
      <c r="J1252" t="s">
        <v>600</v>
      </c>
      <c r="K1252" s="17">
        <v>55.98</v>
      </c>
      <c r="L1252" s="17">
        <v>2</v>
      </c>
      <c r="M1252" s="17">
        <v>4.2</v>
      </c>
      <c r="N1252" s="17" t="str">
        <f>IF(SalesData[[#This Row],[Profit]]&gt;0,"Profit","Loss")</f>
        <v>Profit</v>
      </c>
    </row>
    <row r="1253" spans="1:14" x14ac:dyDescent="0.25">
      <c r="A1253" s="1">
        <v>41915</v>
      </c>
      <c r="B1253" s="3">
        <f t="shared" si="57"/>
        <v>2014</v>
      </c>
      <c r="C1253" s="3">
        <f t="shared" si="58"/>
        <v>10</v>
      </c>
      <c r="D1253" t="s">
        <v>1426</v>
      </c>
      <c r="E1253" t="str">
        <f t="shared" si="59"/>
        <v>Denny Ordway20141003</v>
      </c>
      <c r="F1253">
        <f>IF(COUNTIF($E$2:E1253, E1253) = 1, MAX($F$1:F1252) + 1, INDEX($F$1:F1252, MATCH(E1253, $E$1:E1252, 0)))</f>
        <v>604</v>
      </c>
      <c r="G1253" t="s">
        <v>78</v>
      </c>
      <c r="H1253" t="s">
        <v>11</v>
      </c>
      <c r="I1253" t="s">
        <v>63</v>
      </c>
      <c r="J1253" t="s">
        <v>1427</v>
      </c>
      <c r="K1253" s="17">
        <v>14.48</v>
      </c>
      <c r="L1253" s="17">
        <v>5</v>
      </c>
      <c r="M1253" s="17">
        <v>4.8899999999999997</v>
      </c>
      <c r="N1253" s="17" t="str">
        <f>IF(SalesData[[#This Row],[Profit]]&gt;0,"Profit","Loss")</f>
        <v>Profit</v>
      </c>
    </row>
    <row r="1254" spans="1:14" x14ac:dyDescent="0.25">
      <c r="A1254" s="1">
        <v>41915</v>
      </c>
      <c r="B1254" s="3">
        <f t="shared" si="57"/>
        <v>2014</v>
      </c>
      <c r="C1254" s="3">
        <f t="shared" si="58"/>
        <v>10</v>
      </c>
      <c r="D1254" t="s">
        <v>1426</v>
      </c>
      <c r="E1254" t="str">
        <f t="shared" si="59"/>
        <v>Denny Ordway20141003</v>
      </c>
      <c r="F1254">
        <f>IF(COUNTIF($E$2:E1254, E1254) = 1, MAX($F$1:F1253) + 1, INDEX($F$1:F1253, MATCH(E1254, $E$1:E1253, 0)))</f>
        <v>604</v>
      </c>
      <c r="G1254" t="s">
        <v>78</v>
      </c>
      <c r="H1254" t="s">
        <v>39</v>
      </c>
      <c r="I1254" t="s">
        <v>52</v>
      </c>
      <c r="J1254" t="s">
        <v>1428</v>
      </c>
      <c r="K1254" s="17">
        <v>142.49</v>
      </c>
      <c r="L1254" s="17">
        <v>3</v>
      </c>
      <c r="M1254" s="17">
        <v>-3.56</v>
      </c>
      <c r="N1254" s="17" t="str">
        <f>IF(SalesData[[#This Row],[Profit]]&gt;0,"Profit","Loss")</f>
        <v>Loss</v>
      </c>
    </row>
    <row r="1255" spans="1:14" x14ac:dyDescent="0.25">
      <c r="A1255" s="1">
        <v>41915</v>
      </c>
      <c r="B1255" s="3">
        <f t="shared" si="57"/>
        <v>2014</v>
      </c>
      <c r="C1255" s="3">
        <f t="shared" si="58"/>
        <v>10</v>
      </c>
      <c r="D1255" t="s">
        <v>1429</v>
      </c>
      <c r="E1255" t="str">
        <f t="shared" si="59"/>
        <v>Russell D'Ascenzo20141003</v>
      </c>
      <c r="F1255">
        <f>IF(COUNTIF($E$2:E1255, E1255) = 1, MAX($F$1:F1254) + 1, INDEX($F$1:F1254, MATCH(E1255, $E$1:E1254, 0)))</f>
        <v>605</v>
      </c>
      <c r="G1255" t="s">
        <v>10</v>
      </c>
      <c r="H1255" t="s">
        <v>11</v>
      </c>
      <c r="I1255" t="s">
        <v>43</v>
      </c>
      <c r="J1255" t="s">
        <v>1133</v>
      </c>
      <c r="K1255" s="17">
        <v>4.34</v>
      </c>
      <c r="L1255" s="17">
        <v>3</v>
      </c>
      <c r="M1255" s="17">
        <v>0.87</v>
      </c>
      <c r="N1255" s="17" t="str">
        <f>IF(SalesData[[#This Row],[Profit]]&gt;0,"Profit","Loss")</f>
        <v>Profit</v>
      </c>
    </row>
    <row r="1256" spans="1:14" x14ac:dyDescent="0.25">
      <c r="A1256" s="1">
        <v>41915</v>
      </c>
      <c r="B1256" s="3">
        <f t="shared" si="57"/>
        <v>2014</v>
      </c>
      <c r="C1256" s="3">
        <f t="shared" si="58"/>
        <v>10</v>
      </c>
      <c r="D1256" t="s">
        <v>1429</v>
      </c>
      <c r="E1256" t="str">
        <f t="shared" si="59"/>
        <v>Russell D'Ascenzo20141003</v>
      </c>
      <c r="F1256">
        <f>IF(COUNTIF($E$2:E1256, E1256) = 1, MAX($F$1:F1255) + 1, INDEX($F$1:F1255, MATCH(E1256, $E$1:E1255, 0)))</f>
        <v>605</v>
      </c>
      <c r="G1256" t="s">
        <v>10</v>
      </c>
      <c r="H1256" t="s">
        <v>34</v>
      </c>
      <c r="I1256" t="s">
        <v>47</v>
      </c>
      <c r="J1256" t="s">
        <v>1216</v>
      </c>
      <c r="K1256" s="17">
        <v>31.78</v>
      </c>
      <c r="L1256" s="17">
        <v>3</v>
      </c>
      <c r="M1256" s="17">
        <v>-19.07</v>
      </c>
      <c r="N1256" s="17" t="str">
        <f>IF(SalesData[[#This Row],[Profit]]&gt;0,"Profit","Loss")</f>
        <v>Loss</v>
      </c>
    </row>
    <row r="1257" spans="1:14" x14ac:dyDescent="0.25">
      <c r="A1257" s="1">
        <v>41915</v>
      </c>
      <c r="B1257" s="3">
        <f t="shared" si="57"/>
        <v>2014</v>
      </c>
      <c r="C1257" s="3">
        <f t="shared" si="58"/>
        <v>10</v>
      </c>
      <c r="D1257" t="s">
        <v>1429</v>
      </c>
      <c r="E1257" t="str">
        <f t="shared" si="59"/>
        <v>Russell D'Ascenzo20141003</v>
      </c>
      <c r="F1257">
        <f>IF(COUNTIF($E$2:E1257, E1257) = 1, MAX($F$1:F1256) + 1, INDEX($F$1:F1256, MATCH(E1257, $E$1:E1256, 0)))</f>
        <v>605</v>
      </c>
      <c r="G1257" t="s">
        <v>10</v>
      </c>
      <c r="H1257" t="s">
        <v>11</v>
      </c>
      <c r="I1257" t="s">
        <v>16</v>
      </c>
      <c r="J1257" t="s">
        <v>1430</v>
      </c>
      <c r="K1257" s="17">
        <v>4.93</v>
      </c>
      <c r="L1257" s="17">
        <v>2</v>
      </c>
      <c r="M1257" s="17">
        <v>1.72</v>
      </c>
      <c r="N1257" s="17" t="str">
        <f>IF(SalesData[[#This Row],[Profit]]&gt;0,"Profit","Loss")</f>
        <v>Profit</v>
      </c>
    </row>
    <row r="1258" spans="1:14" x14ac:dyDescent="0.25">
      <c r="A1258" s="1">
        <v>41915</v>
      </c>
      <c r="B1258" s="3">
        <f t="shared" si="57"/>
        <v>2014</v>
      </c>
      <c r="C1258" s="3">
        <f t="shared" si="58"/>
        <v>10</v>
      </c>
      <c r="D1258" t="s">
        <v>1429</v>
      </c>
      <c r="E1258" t="str">
        <f t="shared" si="59"/>
        <v>Russell D'Ascenzo20141003</v>
      </c>
      <c r="F1258">
        <f>IF(COUNTIF($E$2:E1258, E1258) = 1, MAX($F$1:F1257) + 1, INDEX($F$1:F1257, MATCH(E1258, $E$1:E1257, 0)))</f>
        <v>605</v>
      </c>
      <c r="G1258" t="s">
        <v>10</v>
      </c>
      <c r="H1258" t="s">
        <v>11</v>
      </c>
      <c r="I1258" t="s">
        <v>20</v>
      </c>
      <c r="J1258" t="s">
        <v>929</v>
      </c>
      <c r="K1258" s="17">
        <v>1.79</v>
      </c>
      <c r="L1258" s="17">
        <v>3</v>
      </c>
      <c r="M1258" s="17">
        <v>-3.04</v>
      </c>
      <c r="N1258" s="17" t="str">
        <f>IF(SalesData[[#This Row],[Profit]]&gt;0,"Profit","Loss")</f>
        <v>Loss</v>
      </c>
    </row>
    <row r="1259" spans="1:14" x14ac:dyDescent="0.25">
      <c r="A1259" s="1">
        <v>41915</v>
      </c>
      <c r="B1259" s="3">
        <f t="shared" si="57"/>
        <v>2014</v>
      </c>
      <c r="C1259" s="3">
        <f t="shared" si="58"/>
        <v>10</v>
      </c>
      <c r="D1259" t="s">
        <v>1429</v>
      </c>
      <c r="E1259" t="str">
        <f t="shared" si="59"/>
        <v>Russell D'Ascenzo20141003</v>
      </c>
      <c r="F1259">
        <f>IF(COUNTIF($E$2:E1259, E1259) = 1, MAX($F$1:F1258) + 1, INDEX($F$1:F1258, MATCH(E1259, $E$1:E1258, 0)))</f>
        <v>605</v>
      </c>
      <c r="G1259" t="s">
        <v>10</v>
      </c>
      <c r="H1259" t="s">
        <v>11</v>
      </c>
      <c r="I1259" t="s">
        <v>43</v>
      </c>
      <c r="J1259" t="s">
        <v>1416</v>
      </c>
      <c r="K1259" s="17">
        <v>15.07</v>
      </c>
      <c r="L1259" s="17">
        <v>4</v>
      </c>
      <c r="M1259" s="17">
        <v>-3.77</v>
      </c>
      <c r="N1259" s="17" t="str">
        <f>IF(SalesData[[#This Row],[Profit]]&gt;0,"Profit","Loss")</f>
        <v>Loss</v>
      </c>
    </row>
    <row r="1260" spans="1:14" x14ac:dyDescent="0.25">
      <c r="A1260" s="1">
        <v>41916</v>
      </c>
      <c r="B1260" s="3">
        <f t="shared" si="57"/>
        <v>2014</v>
      </c>
      <c r="C1260" s="3">
        <f t="shared" si="58"/>
        <v>10</v>
      </c>
      <c r="D1260" t="s">
        <v>1431</v>
      </c>
      <c r="E1260" t="str">
        <f t="shared" si="59"/>
        <v>David Flashing20141004</v>
      </c>
      <c r="F1260">
        <f>IF(COUNTIF($E$2:E1260, E1260) = 1, MAX($F$1:F1259) + 1, INDEX($F$1:F1259, MATCH(E1260, $E$1:E1259, 0)))</f>
        <v>606</v>
      </c>
      <c r="G1260" t="s">
        <v>27</v>
      </c>
      <c r="H1260" t="s">
        <v>11</v>
      </c>
      <c r="I1260" t="s">
        <v>16</v>
      </c>
      <c r="J1260" t="s">
        <v>1432</v>
      </c>
      <c r="K1260" s="17">
        <v>14.45</v>
      </c>
      <c r="L1260" s="17">
        <v>5</v>
      </c>
      <c r="M1260" s="17">
        <v>6.79</v>
      </c>
      <c r="N1260" s="17" t="str">
        <f>IF(SalesData[[#This Row],[Profit]]&gt;0,"Profit","Loss")</f>
        <v>Profit</v>
      </c>
    </row>
    <row r="1261" spans="1:14" x14ac:dyDescent="0.25">
      <c r="A1261" s="1">
        <v>41916</v>
      </c>
      <c r="B1261" s="3">
        <f t="shared" si="57"/>
        <v>2014</v>
      </c>
      <c r="C1261" s="3">
        <f t="shared" si="58"/>
        <v>10</v>
      </c>
      <c r="D1261" t="s">
        <v>1431</v>
      </c>
      <c r="E1261" t="str">
        <f t="shared" si="59"/>
        <v>David Flashing20141004</v>
      </c>
      <c r="F1261">
        <f>IF(COUNTIF($E$2:E1261, E1261) = 1, MAX($F$1:F1260) + 1, INDEX($F$1:F1260, MATCH(E1261, $E$1:E1260, 0)))</f>
        <v>606</v>
      </c>
      <c r="G1261" t="s">
        <v>27</v>
      </c>
      <c r="H1261" t="s">
        <v>11</v>
      </c>
      <c r="I1261" t="s">
        <v>20</v>
      </c>
      <c r="J1261" t="s">
        <v>888</v>
      </c>
      <c r="K1261" s="17">
        <v>95.65</v>
      </c>
      <c r="L1261" s="17">
        <v>2</v>
      </c>
      <c r="M1261" s="17">
        <v>31.09</v>
      </c>
      <c r="N1261" s="17" t="str">
        <f>IF(SalesData[[#This Row],[Profit]]&gt;0,"Profit","Loss")</f>
        <v>Profit</v>
      </c>
    </row>
    <row r="1262" spans="1:14" x14ac:dyDescent="0.25">
      <c r="A1262" s="1">
        <v>41916</v>
      </c>
      <c r="B1262" s="3">
        <f t="shared" si="57"/>
        <v>2014</v>
      </c>
      <c r="C1262" s="3">
        <f t="shared" si="58"/>
        <v>10</v>
      </c>
      <c r="D1262" t="s">
        <v>1433</v>
      </c>
      <c r="E1262" t="str">
        <f t="shared" si="59"/>
        <v>Joy Daniels20141004</v>
      </c>
      <c r="F1262">
        <f>IF(COUNTIF($E$2:E1262, E1262) = 1, MAX($F$1:F1261) + 1, INDEX($F$1:F1261, MATCH(E1262, $E$1:E1261, 0)))</f>
        <v>607</v>
      </c>
      <c r="G1262" t="s">
        <v>164</v>
      </c>
      <c r="H1262" t="s">
        <v>11</v>
      </c>
      <c r="I1262" t="s">
        <v>16</v>
      </c>
      <c r="J1262" t="s">
        <v>1434</v>
      </c>
      <c r="K1262" s="17">
        <v>29.24</v>
      </c>
      <c r="L1262" s="17">
        <v>4</v>
      </c>
      <c r="M1262" s="17">
        <v>13.74</v>
      </c>
      <c r="N1262" s="17" t="str">
        <f>IF(SalesData[[#This Row],[Profit]]&gt;0,"Profit","Loss")</f>
        <v>Profit</v>
      </c>
    </row>
    <row r="1263" spans="1:14" x14ac:dyDescent="0.25">
      <c r="A1263" s="1">
        <v>41916</v>
      </c>
      <c r="B1263" s="3">
        <f t="shared" si="57"/>
        <v>2014</v>
      </c>
      <c r="C1263" s="3">
        <f t="shared" si="58"/>
        <v>10</v>
      </c>
      <c r="D1263" t="s">
        <v>1271</v>
      </c>
      <c r="E1263" t="str">
        <f t="shared" si="59"/>
        <v>Chris Cortes20141004</v>
      </c>
      <c r="F1263">
        <f>IF(COUNTIF($E$2:E1263, E1263) = 1, MAX($F$1:F1262) + 1, INDEX($F$1:F1262, MATCH(E1263, $E$1:E1262, 0)))</f>
        <v>608</v>
      </c>
      <c r="G1263" t="s">
        <v>149</v>
      </c>
      <c r="H1263" t="s">
        <v>34</v>
      </c>
      <c r="I1263" t="s">
        <v>35</v>
      </c>
      <c r="J1263" t="s">
        <v>1435</v>
      </c>
      <c r="K1263" s="17">
        <v>589.41</v>
      </c>
      <c r="L1263" s="17">
        <v>5</v>
      </c>
      <c r="M1263" s="17">
        <v>-6.55</v>
      </c>
      <c r="N1263" s="17" t="str">
        <f>IF(SalesData[[#This Row],[Profit]]&gt;0,"Profit","Loss")</f>
        <v>Loss</v>
      </c>
    </row>
    <row r="1264" spans="1:14" x14ac:dyDescent="0.25">
      <c r="A1264" s="1">
        <v>41917</v>
      </c>
      <c r="B1264" s="3">
        <f t="shared" si="57"/>
        <v>2014</v>
      </c>
      <c r="C1264" s="3">
        <f t="shared" si="58"/>
        <v>10</v>
      </c>
      <c r="D1264" t="s">
        <v>1436</v>
      </c>
      <c r="E1264" t="str">
        <f t="shared" si="59"/>
        <v>Brian Derr20141005</v>
      </c>
      <c r="F1264">
        <f>IF(COUNTIF($E$2:E1264, E1264) = 1, MAX($F$1:F1263) + 1, INDEX($F$1:F1263, MATCH(E1264, $E$1:E1263, 0)))</f>
        <v>609</v>
      </c>
      <c r="G1264" t="s">
        <v>78</v>
      </c>
      <c r="H1264" t="s">
        <v>11</v>
      </c>
      <c r="I1264" t="s">
        <v>92</v>
      </c>
      <c r="J1264" t="s">
        <v>801</v>
      </c>
      <c r="K1264" s="17">
        <v>91.92</v>
      </c>
      <c r="L1264" s="17">
        <v>5</v>
      </c>
      <c r="M1264" s="17">
        <v>11.49</v>
      </c>
      <c r="N1264" s="17" t="str">
        <f>IF(SalesData[[#This Row],[Profit]]&gt;0,"Profit","Loss")</f>
        <v>Profit</v>
      </c>
    </row>
    <row r="1265" spans="1:14" x14ac:dyDescent="0.25">
      <c r="A1265" s="1">
        <v>41917</v>
      </c>
      <c r="B1265" s="3">
        <f t="shared" si="57"/>
        <v>2014</v>
      </c>
      <c r="C1265" s="3">
        <f t="shared" si="58"/>
        <v>10</v>
      </c>
      <c r="D1265" t="s">
        <v>1121</v>
      </c>
      <c r="E1265" t="str">
        <f t="shared" si="59"/>
        <v>Keith Herrera20141005</v>
      </c>
      <c r="F1265">
        <f>IF(COUNTIF($E$2:E1265, E1265) = 1, MAX($F$1:F1264) + 1, INDEX($F$1:F1264, MATCH(E1265, $E$1:E1264, 0)))</f>
        <v>610</v>
      </c>
      <c r="G1265" t="s">
        <v>27</v>
      </c>
      <c r="H1265" t="s">
        <v>39</v>
      </c>
      <c r="I1265" t="s">
        <v>52</v>
      </c>
      <c r="J1265" t="s">
        <v>668</v>
      </c>
      <c r="K1265" s="17">
        <v>99.98</v>
      </c>
      <c r="L1265" s="17">
        <v>2</v>
      </c>
      <c r="M1265" s="17">
        <v>34.99</v>
      </c>
      <c r="N1265" s="17" t="str">
        <f>IF(SalesData[[#This Row],[Profit]]&gt;0,"Profit","Loss")</f>
        <v>Profit</v>
      </c>
    </row>
    <row r="1266" spans="1:14" x14ac:dyDescent="0.25">
      <c r="A1266" s="1">
        <v>41918</v>
      </c>
      <c r="B1266" s="3">
        <f t="shared" si="57"/>
        <v>2014</v>
      </c>
      <c r="C1266" s="3">
        <f t="shared" si="58"/>
        <v>10</v>
      </c>
      <c r="D1266" t="s">
        <v>109</v>
      </c>
      <c r="E1266" t="str">
        <f t="shared" si="59"/>
        <v>Xylona Preis20141006</v>
      </c>
      <c r="F1266">
        <f>IF(COUNTIF($E$2:E1266, E1266) = 1, MAX($F$1:F1265) + 1, INDEX($F$1:F1265, MATCH(E1266, $E$1:E1265, 0)))</f>
        <v>611</v>
      </c>
      <c r="G1266" t="s">
        <v>27</v>
      </c>
      <c r="H1266" t="s">
        <v>39</v>
      </c>
      <c r="I1266" t="s">
        <v>52</v>
      </c>
      <c r="J1266" t="s">
        <v>1437</v>
      </c>
      <c r="K1266" s="17">
        <v>9.09</v>
      </c>
      <c r="L1266" s="17">
        <v>3</v>
      </c>
      <c r="M1266" s="17">
        <v>1.91</v>
      </c>
      <c r="N1266" s="17" t="str">
        <f>IF(SalesData[[#This Row],[Profit]]&gt;0,"Profit","Loss")</f>
        <v>Profit</v>
      </c>
    </row>
    <row r="1267" spans="1:14" x14ac:dyDescent="0.25">
      <c r="A1267" s="1">
        <v>41918</v>
      </c>
      <c r="B1267" s="3">
        <f t="shared" si="57"/>
        <v>2014</v>
      </c>
      <c r="C1267" s="3">
        <f t="shared" si="58"/>
        <v>10</v>
      </c>
      <c r="D1267" t="s">
        <v>1438</v>
      </c>
      <c r="E1267" t="str">
        <f t="shared" si="59"/>
        <v>Alice McCarthy20141006</v>
      </c>
      <c r="F1267">
        <f>IF(COUNTIF($E$2:E1267, E1267) = 1, MAX($F$1:F1266) + 1, INDEX($F$1:F1266, MATCH(E1267, $E$1:E1266, 0)))</f>
        <v>612</v>
      </c>
      <c r="G1267" t="s">
        <v>996</v>
      </c>
      <c r="H1267" t="s">
        <v>11</v>
      </c>
      <c r="I1267" t="s">
        <v>20</v>
      </c>
      <c r="J1267" t="s">
        <v>1210</v>
      </c>
      <c r="K1267" s="17">
        <v>15.36</v>
      </c>
      <c r="L1267" s="17">
        <v>2</v>
      </c>
      <c r="M1267" s="17">
        <v>7.68</v>
      </c>
      <c r="N1267" s="17" t="str">
        <f>IF(SalesData[[#This Row],[Profit]]&gt;0,"Profit","Loss")</f>
        <v>Profit</v>
      </c>
    </row>
    <row r="1268" spans="1:14" x14ac:dyDescent="0.25">
      <c r="A1268" s="1">
        <v>41918</v>
      </c>
      <c r="B1268" s="3">
        <f t="shared" si="57"/>
        <v>2014</v>
      </c>
      <c r="C1268" s="3">
        <f t="shared" si="58"/>
        <v>10</v>
      </c>
      <c r="D1268" t="s">
        <v>1433</v>
      </c>
      <c r="E1268" t="str">
        <f t="shared" si="59"/>
        <v>Joy Daniels20141006</v>
      </c>
      <c r="F1268">
        <f>IF(COUNTIF($E$2:E1268, E1268) = 1, MAX($F$1:F1267) + 1, INDEX($F$1:F1267, MATCH(E1268, $E$1:E1267, 0)))</f>
        <v>613</v>
      </c>
      <c r="G1268" t="s">
        <v>23</v>
      </c>
      <c r="H1268" t="s">
        <v>11</v>
      </c>
      <c r="I1268" t="s">
        <v>18</v>
      </c>
      <c r="J1268" t="s">
        <v>1439</v>
      </c>
      <c r="K1268" s="17">
        <v>83.92</v>
      </c>
      <c r="L1268" s="17">
        <v>5</v>
      </c>
      <c r="M1268" s="17">
        <v>-13.64</v>
      </c>
      <c r="N1268" s="17" t="str">
        <f>IF(SalesData[[#This Row],[Profit]]&gt;0,"Profit","Loss")</f>
        <v>Loss</v>
      </c>
    </row>
    <row r="1269" spans="1:14" x14ac:dyDescent="0.25">
      <c r="A1269" s="1">
        <v>41918</v>
      </c>
      <c r="B1269" s="3">
        <f t="shared" si="57"/>
        <v>2014</v>
      </c>
      <c r="C1269" s="3">
        <f t="shared" si="58"/>
        <v>10</v>
      </c>
      <c r="D1269" t="s">
        <v>1214</v>
      </c>
      <c r="E1269" t="str">
        <f t="shared" si="59"/>
        <v>Victoria Pisteka20141006</v>
      </c>
      <c r="F1269">
        <f>IF(COUNTIF($E$2:E1269, E1269) = 1, MAX($F$1:F1268) + 1, INDEX($F$1:F1268, MATCH(E1269, $E$1:E1268, 0)))</f>
        <v>614</v>
      </c>
      <c r="G1269" t="s">
        <v>129</v>
      </c>
      <c r="H1269" t="s">
        <v>11</v>
      </c>
      <c r="I1269" t="s">
        <v>18</v>
      </c>
      <c r="J1269" t="s">
        <v>1440</v>
      </c>
      <c r="K1269" s="17">
        <v>386.34</v>
      </c>
      <c r="L1269" s="17">
        <v>2</v>
      </c>
      <c r="M1269" s="17">
        <v>54.09</v>
      </c>
      <c r="N1269" s="17" t="str">
        <f>IF(SalesData[[#This Row],[Profit]]&gt;0,"Profit","Loss")</f>
        <v>Profit</v>
      </c>
    </row>
    <row r="1270" spans="1:14" x14ac:dyDescent="0.25">
      <c r="A1270" s="1">
        <v>41919</v>
      </c>
      <c r="B1270" s="3">
        <f t="shared" si="57"/>
        <v>2014</v>
      </c>
      <c r="C1270" s="3">
        <f t="shared" si="58"/>
        <v>10</v>
      </c>
      <c r="D1270" t="s">
        <v>1209</v>
      </c>
      <c r="E1270" t="str">
        <f t="shared" si="59"/>
        <v>Mathew Reese20141007</v>
      </c>
      <c r="F1270">
        <f>IF(COUNTIF($E$2:E1270, E1270) = 1, MAX($F$1:F1269) + 1, INDEX($F$1:F1269, MATCH(E1270, $E$1:E1269, 0)))</f>
        <v>615</v>
      </c>
      <c r="G1270" t="s">
        <v>23</v>
      </c>
      <c r="H1270" t="s">
        <v>34</v>
      </c>
      <c r="I1270" t="s">
        <v>47</v>
      </c>
      <c r="J1270" t="s">
        <v>1311</v>
      </c>
      <c r="K1270" s="17">
        <v>129.91999999999999</v>
      </c>
      <c r="L1270" s="17">
        <v>5</v>
      </c>
      <c r="M1270" s="17">
        <v>21.11</v>
      </c>
      <c r="N1270" s="17" t="str">
        <f>IF(SalesData[[#This Row],[Profit]]&gt;0,"Profit","Loss")</f>
        <v>Profit</v>
      </c>
    </row>
    <row r="1271" spans="1:14" x14ac:dyDescent="0.25">
      <c r="A1271" s="1">
        <v>41919</v>
      </c>
      <c r="B1271" s="3">
        <f t="shared" si="57"/>
        <v>2014</v>
      </c>
      <c r="C1271" s="3">
        <f t="shared" si="58"/>
        <v>10</v>
      </c>
      <c r="D1271" t="s">
        <v>462</v>
      </c>
      <c r="E1271" t="str">
        <f t="shared" si="59"/>
        <v>John Grady20141007</v>
      </c>
      <c r="F1271">
        <f>IF(COUNTIF($E$2:E1271, E1271) = 1, MAX($F$1:F1270) + 1, INDEX($F$1:F1270, MATCH(E1271, $E$1:E1270, 0)))</f>
        <v>616</v>
      </c>
      <c r="G1271" t="s">
        <v>10</v>
      </c>
      <c r="H1271" t="s">
        <v>11</v>
      </c>
      <c r="I1271" t="s">
        <v>18</v>
      </c>
      <c r="J1271" t="s">
        <v>1013</v>
      </c>
      <c r="K1271" s="17">
        <v>107.44</v>
      </c>
      <c r="L1271" s="17">
        <v>10</v>
      </c>
      <c r="M1271" s="17">
        <v>10.74</v>
      </c>
      <c r="N1271" s="17" t="str">
        <f>IF(SalesData[[#This Row],[Profit]]&gt;0,"Profit","Loss")</f>
        <v>Profit</v>
      </c>
    </row>
    <row r="1272" spans="1:14" x14ac:dyDescent="0.25">
      <c r="A1272" s="1">
        <v>41920</v>
      </c>
      <c r="B1272" s="3">
        <f t="shared" si="57"/>
        <v>2014</v>
      </c>
      <c r="C1272" s="3">
        <f t="shared" si="58"/>
        <v>10</v>
      </c>
      <c r="D1272" t="s">
        <v>1346</v>
      </c>
      <c r="E1272" t="str">
        <f t="shared" si="59"/>
        <v>Jack Garza20141008</v>
      </c>
      <c r="F1272">
        <f>IF(COUNTIF($E$2:E1272, E1272) = 1, MAX($F$1:F1271) + 1, INDEX($F$1:F1271, MATCH(E1272, $E$1:E1271, 0)))</f>
        <v>617</v>
      </c>
      <c r="G1272" t="s">
        <v>245</v>
      </c>
      <c r="H1272" t="s">
        <v>39</v>
      </c>
      <c r="I1272" t="s">
        <v>52</v>
      </c>
      <c r="J1272" t="s">
        <v>1441</v>
      </c>
      <c r="K1272" s="17">
        <v>23.47</v>
      </c>
      <c r="L1272" s="17">
        <v>3</v>
      </c>
      <c r="M1272" s="17">
        <v>4.99</v>
      </c>
      <c r="N1272" s="17" t="str">
        <f>IF(SalesData[[#This Row],[Profit]]&gt;0,"Profit","Loss")</f>
        <v>Profit</v>
      </c>
    </row>
    <row r="1273" spans="1:14" x14ac:dyDescent="0.25">
      <c r="A1273" s="1">
        <v>41920</v>
      </c>
      <c r="B1273" s="3">
        <f t="shared" si="57"/>
        <v>2014</v>
      </c>
      <c r="C1273" s="3">
        <f t="shared" si="58"/>
        <v>10</v>
      </c>
      <c r="D1273" t="s">
        <v>1339</v>
      </c>
      <c r="E1273" t="str">
        <f t="shared" si="59"/>
        <v>Duane Noonan20141008</v>
      </c>
      <c r="F1273">
        <f>IF(COUNTIF($E$2:E1273, E1273) = 1, MAX($F$1:F1272) + 1, INDEX($F$1:F1272, MATCH(E1273, $E$1:E1272, 0)))</f>
        <v>618</v>
      </c>
      <c r="G1273" t="s">
        <v>149</v>
      </c>
      <c r="H1273" t="s">
        <v>11</v>
      </c>
      <c r="I1273" t="s">
        <v>12</v>
      </c>
      <c r="J1273" t="s">
        <v>1442</v>
      </c>
      <c r="K1273" s="17">
        <v>123.92</v>
      </c>
      <c r="L1273" s="17">
        <v>4</v>
      </c>
      <c r="M1273" s="17">
        <v>55.76</v>
      </c>
      <c r="N1273" s="17" t="str">
        <f>IF(SalesData[[#This Row],[Profit]]&gt;0,"Profit","Loss")</f>
        <v>Profit</v>
      </c>
    </row>
    <row r="1274" spans="1:14" x14ac:dyDescent="0.25">
      <c r="A1274" s="1">
        <v>41921</v>
      </c>
      <c r="B1274" s="3">
        <f t="shared" si="57"/>
        <v>2014</v>
      </c>
      <c r="C1274" s="3">
        <f t="shared" si="58"/>
        <v>10</v>
      </c>
      <c r="D1274" t="s">
        <v>788</v>
      </c>
      <c r="E1274" t="str">
        <f t="shared" si="59"/>
        <v>Bart Pistole20141009</v>
      </c>
      <c r="F1274">
        <f>IF(COUNTIF($E$2:E1274, E1274) = 1, MAX($F$1:F1273) + 1, INDEX($F$1:F1273, MATCH(E1274, $E$1:E1273, 0)))</f>
        <v>619</v>
      </c>
      <c r="G1274" t="s">
        <v>245</v>
      </c>
      <c r="H1274" t="s">
        <v>11</v>
      </c>
      <c r="I1274" t="s">
        <v>12</v>
      </c>
      <c r="J1274" t="s">
        <v>457</v>
      </c>
      <c r="K1274" s="17">
        <v>88.77</v>
      </c>
      <c r="L1274" s="17">
        <v>2</v>
      </c>
      <c r="M1274" s="17">
        <v>31.07</v>
      </c>
      <c r="N1274" s="17" t="str">
        <f>IF(SalesData[[#This Row],[Profit]]&gt;0,"Profit","Loss")</f>
        <v>Profit</v>
      </c>
    </row>
    <row r="1275" spans="1:14" x14ac:dyDescent="0.25">
      <c r="A1275" s="1">
        <v>41921</v>
      </c>
      <c r="B1275" s="3">
        <f t="shared" si="57"/>
        <v>2014</v>
      </c>
      <c r="C1275" s="3">
        <f t="shared" si="58"/>
        <v>10</v>
      </c>
      <c r="D1275" t="s">
        <v>1198</v>
      </c>
      <c r="E1275" t="str">
        <f t="shared" si="59"/>
        <v>Shirley Jackson20141009</v>
      </c>
      <c r="F1275">
        <f>IF(COUNTIF($E$2:E1275, E1275) = 1, MAX($F$1:F1274) + 1, INDEX($F$1:F1274, MATCH(E1275, $E$1:E1274, 0)))</f>
        <v>620</v>
      </c>
      <c r="G1275" t="s">
        <v>27</v>
      </c>
      <c r="H1275" t="s">
        <v>11</v>
      </c>
      <c r="I1275" t="s">
        <v>24</v>
      </c>
      <c r="J1275" t="s">
        <v>759</v>
      </c>
      <c r="K1275" s="17">
        <v>144.6</v>
      </c>
      <c r="L1275" s="17">
        <v>3</v>
      </c>
      <c r="M1275" s="17">
        <v>41.93</v>
      </c>
      <c r="N1275" s="17" t="str">
        <f>IF(SalesData[[#This Row],[Profit]]&gt;0,"Profit","Loss")</f>
        <v>Profit</v>
      </c>
    </row>
    <row r="1276" spans="1:14" x14ac:dyDescent="0.25">
      <c r="A1276" s="1">
        <v>41921</v>
      </c>
      <c r="B1276" s="3">
        <f t="shared" si="57"/>
        <v>2014</v>
      </c>
      <c r="C1276" s="3">
        <f t="shared" si="58"/>
        <v>10</v>
      </c>
      <c r="D1276" t="s">
        <v>1198</v>
      </c>
      <c r="E1276" t="str">
        <f t="shared" si="59"/>
        <v>Shirley Jackson20141009</v>
      </c>
      <c r="F1276">
        <f>IF(COUNTIF($E$2:E1276, E1276) = 1, MAX($F$1:F1275) + 1, INDEX($F$1:F1275, MATCH(E1276, $E$1:E1275, 0)))</f>
        <v>620</v>
      </c>
      <c r="G1276" t="s">
        <v>27</v>
      </c>
      <c r="H1276" t="s">
        <v>39</v>
      </c>
      <c r="I1276" t="s">
        <v>40</v>
      </c>
      <c r="J1276" t="s">
        <v>955</v>
      </c>
      <c r="K1276" s="17">
        <v>15.99</v>
      </c>
      <c r="L1276" s="17">
        <v>1</v>
      </c>
      <c r="M1276" s="17">
        <v>-3</v>
      </c>
      <c r="N1276" s="17" t="str">
        <f>IF(SalesData[[#This Row],[Profit]]&gt;0,"Profit","Loss")</f>
        <v>Loss</v>
      </c>
    </row>
    <row r="1277" spans="1:14" x14ac:dyDescent="0.25">
      <c r="A1277" s="1">
        <v>41922</v>
      </c>
      <c r="B1277" s="3">
        <f t="shared" si="57"/>
        <v>2014</v>
      </c>
      <c r="C1277" s="3">
        <f t="shared" si="58"/>
        <v>10</v>
      </c>
      <c r="D1277" t="s">
        <v>1443</v>
      </c>
      <c r="E1277" t="str">
        <f t="shared" si="59"/>
        <v>Tanja Norvell20141010</v>
      </c>
      <c r="F1277">
        <f>IF(COUNTIF($E$2:E1277, E1277) = 1, MAX($F$1:F1276) + 1, INDEX($F$1:F1276, MATCH(E1277, $E$1:E1276, 0)))</f>
        <v>621</v>
      </c>
      <c r="G1277" t="s">
        <v>27</v>
      </c>
      <c r="H1277" t="s">
        <v>34</v>
      </c>
      <c r="I1277" t="s">
        <v>35</v>
      </c>
      <c r="J1277" t="s">
        <v>1425</v>
      </c>
      <c r="K1277" s="17">
        <v>122.35</v>
      </c>
      <c r="L1277" s="17">
        <v>3</v>
      </c>
      <c r="M1277" s="17">
        <v>13.76</v>
      </c>
      <c r="N1277" s="17" t="str">
        <f>IF(SalesData[[#This Row],[Profit]]&gt;0,"Profit","Loss")</f>
        <v>Profit</v>
      </c>
    </row>
    <row r="1278" spans="1:14" x14ac:dyDescent="0.25">
      <c r="A1278" s="1">
        <v>41922</v>
      </c>
      <c r="B1278" s="3">
        <f t="shared" si="57"/>
        <v>2014</v>
      </c>
      <c r="C1278" s="3">
        <f t="shared" si="58"/>
        <v>10</v>
      </c>
      <c r="D1278" t="s">
        <v>1443</v>
      </c>
      <c r="E1278" t="str">
        <f t="shared" si="59"/>
        <v>Tanja Norvell20141010</v>
      </c>
      <c r="F1278">
        <f>IF(COUNTIF($E$2:E1278, E1278) = 1, MAX($F$1:F1277) + 1, INDEX($F$1:F1277, MATCH(E1278, $E$1:E1277, 0)))</f>
        <v>621</v>
      </c>
      <c r="G1278" t="s">
        <v>27</v>
      </c>
      <c r="H1278" t="s">
        <v>11</v>
      </c>
      <c r="I1278" t="s">
        <v>63</v>
      </c>
      <c r="J1278" t="s">
        <v>1444</v>
      </c>
      <c r="K1278" s="17">
        <v>15.28</v>
      </c>
      <c r="L1278" s="17">
        <v>2</v>
      </c>
      <c r="M1278" s="17">
        <v>7.49</v>
      </c>
      <c r="N1278" s="17" t="str">
        <f>IF(SalesData[[#This Row],[Profit]]&gt;0,"Profit","Loss")</f>
        <v>Profit</v>
      </c>
    </row>
    <row r="1279" spans="1:14" x14ac:dyDescent="0.25">
      <c r="A1279" s="1">
        <v>41922</v>
      </c>
      <c r="B1279" s="3">
        <f t="shared" si="57"/>
        <v>2014</v>
      </c>
      <c r="C1279" s="3">
        <f t="shared" si="58"/>
        <v>10</v>
      </c>
      <c r="D1279" t="s">
        <v>131</v>
      </c>
      <c r="E1279" t="str">
        <f t="shared" si="59"/>
        <v>Shirley Daniels20141010</v>
      </c>
      <c r="F1279">
        <f>IF(COUNTIF($E$2:E1279, E1279) = 1, MAX($F$1:F1278) + 1, INDEX($F$1:F1278, MATCH(E1279, $E$1:E1278, 0)))</f>
        <v>622</v>
      </c>
      <c r="G1279" t="s">
        <v>95</v>
      </c>
      <c r="H1279" t="s">
        <v>34</v>
      </c>
      <c r="I1279" t="s">
        <v>47</v>
      </c>
      <c r="J1279" t="s">
        <v>975</v>
      </c>
      <c r="K1279" s="17">
        <v>46.87</v>
      </c>
      <c r="L1279" s="17">
        <v>7</v>
      </c>
      <c r="M1279" s="17">
        <v>3.52</v>
      </c>
      <c r="N1279" s="17" t="str">
        <f>IF(SalesData[[#This Row],[Profit]]&gt;0,"Profit","Loss")</f>
        <v>Profit</v>
      </c>
    </row>
    <row r="1280" spans="1:14" x14ac:dyDescent="0.25">
      <c r="A1280" s="1">
        <v>41922</v>
      </c>
      <c r="B1280" s="3">
        <f t="shared" si="57"/>
        <v>2014</v>
      </c>
      <c r="C1280" s="3">
        <f t="shared" si="58"/>
        <v>10</v>
      </c>
      <c r="D1280" t="s">
        <v>270</v>
      </c>
      <c r="E1280" t="str">
        <f t="shared" si="59"/>
        <v>Craig Molinari20141010</v>
      </c>
      <c r="F1280">
        <f>IF(COUNTIF($E$2:E1280, E1280) = 1, MAX($F$1:F1279) + 1, INDEX($F$1:F1279, MATCH(E1280, $E$1:E1279, 0)))</f>
        <v>623</v>
      </c>
      <c r="G1280" t="s">
        <v>10</v>
      </c>
      <c r="H1280" t="s">
        <v>39</v>
      </c>
      <c r="I1280" t="s">
        <v>40</v>
      </c>
      <c r="J1280" t="s">
        <v>439</v>
      </c>
      <c r="K1280" s="17">
        <v>719.95</v>
      </c>
      <c r="L1280" s="17">
        <v>6</v>
      </c>
      <c r="M1280" s="17">
        <v>72</v>
      </c>
      <c r="N1280" s="17" t="str">
        <f>IF(SalesData[[#This Row],[Profit]]&gt;0,"Profit","Loss")</f>
        <v>Profit</v>
      </c>
    </row>
    <row r="1281" spans="1:14" x14ac:dyDescent="0.25">
      <c r="A1281" s="1">
        <v>41922</v>
      </c>
      <c r="B1281" s="3">
        <f t="shared" si="57"/>
        <v>2014</v>
      </c>
      <c r="C1281" s="3">
        <f t="shared" si="58"/>
        <v>10</v>
      </c>
      <c r="D1281" t="s">
        <v>270</v>
      </c>
      <c r="E1281" t="str">
        <f t="shared" si="59"/>
        <v>Craig Molinari20141010</v>
      </c>
      <c r="F1281">
        <f>IF(COUNTIF($E$2:E1281, E1281) = 1, MAX($F$1:F1280) + 1, INDEX($F$1:F1280, MATCH(E1281, $E$1:E1280, 0)))</f>
        <v>623</v>
      </c>
      <c r="G1281" t="s">
        <v>10</v>
      </c>
      <c r="H1281" t="s">
        <v>39</v>
      </c>
      <c r="I1281" t="s">
        <v>40</v>
      </c>
      <c r="J1281" t="s">
        <v>347</v>
      </c>
      <c r="K1281" s="17">
        <v>755.94</v>
      </c>
      <c r="L1281" s="17">
        <v>7</v>
      </c>
      <c r="M1281" s="17">
        <v>66.150000000000006</v>
      </c>
      <c r="N1281" s="17" t="str">
        <f>IF(SalesData[[#This Row],[Profit]]&gt;0,"Profit","Loss")</f>
        <v>Profit</v>
      </c>
    </row>
    <row r="1282" spans="1:14" x14ac:dyDescent="0.25">
      <c r="A1282" s="1">
        <v>41922</v>
      </c>
      <c r="B1282" s="3">
        <f t="shared" ref="B1282:B1345" si="60">YEAR(A1282)</f>
        <v>2014</v>
      </c>
      <c r="C1282" s="3">
        <f t="shared" ref="C1282:C1345" si="61">MONTH(A1282)</f>
        <v>10</v>
      </c>
      <c r="D1282" t="s">
        <v>270</v>
      </c>
      <c r="E1282" t="str">
        <f t="shared" ref="E1282:E1345" si="62">D1282 &amp; TEXT(A1282, "yyyymmdd")</f>
        <v>Craig Molinari20141010</v>
      </c>
      <c r="F1282">
        <f>IF(COUNTIF($E$2:E1282, E1282) = 1, MAX($F$1:F1281) + 1, INDEX($F$1:F1281, MATCH(E1282, $E$1:E1281, 0)))</f>
        <v>623</v>
      </c>
      <c r="G1282" t="s">
        <v>10</v>
      </c>
      <c r="H1282" t="s">
        <v>11</v>
      </c>
      <c r="I1282" t="s">
        <v>20</v>
      </c>
      <c r="J1282" t="s">
        <v>511</v>
      </c>
      <c r="K1282" s="17">
        <v>11.98</v>
      </c>
      <c r="L1282" s="17">
        <v>5</v>
      </c>
      <c r="M1282" s="17">
        <v>-19.170000000000002</v>
      </c>
      <c r="N1282" s="17" t="str">
        <f>IF(SalesData[[#This Row],[Profit]]&gt;0,"Profit","Loss")</f>
        <v>Loss</v>
      </c>
    </row>
    <row r="1283" spans="1:14" x14ac:dyDescent="0.25">
      <c r="A1283" s="1">
        <v>41922</v>
      </c>
      <c r="B1283" s="3">
        <f t="shared" si="60"/>
        <v>2014</v>
      </c>
      <c r="C1283" s="3">
        <f t="shared" si="61"/>
        <v>10</v>
      </c>
      <c r="D1283" t="s">
        <v>270</v>
      </c>
      <c r="E1283" t="str">
        <f t="shared" si="62"/>
        <v>Craig Molinari20141010</v>
      </c>
      <c r="F1283">
        <f>IF(COUNTIF($E$2:E1283, E1283) = 1, MAX($F$1:F1282) + 1, INDEX($F$1:F1282, MATCH(E1283, $E$1:E1282, 0)))</f>
        <v>623</v>
      </c>
      <c r="G1283" t="s">
        <v>10</v>
      </c>
      <c r="H1283" t="s">
        <v>11</v>
      </c>
      <c r="I1283" t="s">
        <v>20</v>
      </c>
      <c r="J1283" t="s">
        <v>451</v>
      </c>
      <c r="K1283" s="17">
        <v>0.9</v>
      </c>
      <c r="L1283" s="17">
        <v>1</v>
      </c>
      <c r="M1283" s="17">
        <v>-1.57</v>
      </c>
      <c r="N1283" s="17" t="str">
        <f>IF(SalesData[[#This Row],[Profit]]&gt;0,"Profit","Loss")</f>
        <v>Loss</v>
      </c>
    </row>
    <row r="1284" spans="1:14" x14ac:dyDescent="0.25">
      <c r="A1284" s="1">
        <v>41922</v>
      </c>
      <c r="B1284" s="3">
        <f t="shared" si="60"/>
        <v>2014</v>
      </c>
      <c r="C1284" s="3">
        <f t="shared" si="61"/>
        <v>10</v>
      </c>
      <c r="D1284" t="s">
        <v>289</v>
      </c>
      <c r="E1284" t="str">
        <f t="shared" si="62"/>
        <v>Richard Bierner20141010</v>
      </c>
      <c r="F1284">
        <f>IF(COUNTIF($E$2:E1284, E1284) = 1, MAX($F$1:F1283) + 1, INDEX($F$1:F1283, MATCH(E1284, $E$1:E1283, 0)))</f>
        <v>624</v>
      </c>
      <c r="G1284" t="s">
        <v>78</v>
      </c>
      <c r="H1284" t="s">
        <v>39</v>
      </c>
      <c r="I1284" t="s">
        <v>302</v>
      </c>
      <c r="J1284" t="s">
        <v>1445</v>
      </c>
      <c r="K1284" s="17">
        <v>101.99</v>
      </c>
      <c r="L1284" s="17">
        <v>2</v>
      </c>
      <c r="M1284" s="17">
        <v>-71.400000000000006</v>
      </c>
      <c r="N1284" s="17" t="str">
        <f>IF(SalesData[[#This Row],[Profit]]&gt;0,"Profit","Loss")</f>
        <v>Loss</v>
      </c>
    </row>
    <row r="1285" spans="1:14" x14ac:dyDescent="0.25">
      <c r="A1285" s="1">
        <v>41922</v>
      </c>
      <c r="B1285" s="3">
        <f t="shared" si="60"/>
        <v>2014</v>
      </c>
      <c r="C1285" s="3">
        <f t="shared" si="61"/>
        <v>10</v>
      </c>
      <c r="D1285" t="s">
        <v>289</v>
      </c>
      <c r="E1285" t="str">
        <f t="shared" si="62"/>
        <v>Richard Bierner20141010</v>
      </c>
      <c r="F1285">
        <f>IF(COUNTIF($E$2:E1285, E1285) = 1, MAX($F$1:F1284) + 1, INDEX($F$1:F1284, MATCH(E1285, $E$1:E1284, 0)))</f>
        <v>624</v>
      </c>
      <c r="G1285" t="s">
        <v>78</v>
      </c>
      <c r="H1285" t="s">
        <v>11</v>
      </c>
      <c r="I1285" t="s">
        <v>20</v>
      </c>
      <c r="J1285" t="s">
        <v>1281</v>
      </c>
      <c r="K1285" s="17">
        <v>18.260000000000002</v>
      </c>
      <c r="L1285" s="17">
        <v>2</v>
      </c>
      <c r="M1285" s="17">
        <v>-13.39</v>
      </c>
      <c r="N1285" s="17" t="str">
        <f>IF(SalesData[[#This Row],[Profit]]&gt;0,"Profit","Loss")</f>
        <v>Loss</v>
      </c>
    </row>
    <row r="1286" spans="1:14" x14ac:dyDescent="0.25">
      <c r="A1286" s="1">
        <v>41922</v>
      </c>
      <c r="B1286" s="3">
        <f t="shared" si="60"/>
        <v>2014</v>
      </c>
      <c r="C1286" s="3">
        <f t="shared" si="61"/>
        <v>10</v>
      </c>
      <c r="D1286" t="s">
        <v>1446</v>
      </c>
      <c r="E1286" t="str">
        <f t="shared" si="62"/>
        <v>Fred Chung20141010</v>
      </c>
      <c r="F1286">
        <f>IF(COUNTIF($E$2:E1286, E1286) = 1, MAX($F$1:F1285) + 1, INDEX($F$1:F1285, MATCH(E1286, $E$1:E1285, 0)))</f>
        <v>625</v>
      </c>
      <c r="G1286" t="s">
        <v>399</v>
      </c>
      <c r="H1286" t="s">
        <v>11</v>
      </c>
      <c r="I1286" t="s">
        <v>24</v>
      </c>
      <c r="J1286" t="s">
        <v>1447</v>
      </c>
      <c r="K1286" s="17">
        <v>255.85</v>
      </c>
      <c r="L1286" s="17">
        <v>7</v>
      </c>
      <c r="M1286" s="17">
        <v>112.57</v>
      </c>
      <c r="N1286" s="17" t="str">
        <f>IF(SalesData[[#This Row],[Profit]]&gt;0,"Profit","Loss")</f>
        <v>Profit</v>
      </c>
    </row>
    <row r="1287" spans="1:14" x14ac:dyDescent="0.25">
      <c r="A1287" s="1">
        <v>41923</v>
      </c>
      <c r="B1287" s="3">
        <f t="shared" si="60"/>
        <v>2014</v>
      </c>
      <c r="C1287" s="3">
        <f t="shared" si="61"/>
        <v>10</v>
      </c>
      <c r="D1287" t="s">
        <v>1448</v>
      </c>
      <c r="E1287" t="str">
        <f t="shared" si="62"/>
        <v>Jill Fjeld20141011</v>
      </c>
      <c r="F1287">
        <f>IF(COUNTIF($E$2:E1287, E1287) = 1, MAX($F$1:F1286) + 1, INDEX($F$1:F1286, MATCH(E1287, $E$1:E1286, 0)))</f>
        <v>626</v>
      </c>
      <c r="G1287" t="s">
        <v>23</v>
      </c>
      <c r="H1287" t="s">
        <v>11</v>
      </c>
      <c r="I1287" t="s">
        <v>18</v>
      </c>
      <c r="J1287" t="s">
        <v>1449</v>
      </c>
      <c r="K1287" s="17">
        <v>281.89999999999998</v>
      </c>
      <c r="L1287" s="17">
        <v>2</v>
      </c>
      <c r="M1287" s="17">
        <v>10.57</v>
      </c>
      <c r="N1287" s="17" t="str">
        <f>IF(SalesData[[#This Row],[Profit]]&gt;0,"Profit","Loss")</f>
        <v>Profit</v>
      </c>
    </row>
    <row r="1288" spans="1:14" x14ac:dyDescent="0.25">
      <c r="A1288" s="1">
        <v>41923</v>
      </c>
      <c r="B1288" s="3">
        <f t="shared" si="60"/>
        <v>2014</v>
      </c>
      <c r="C1288" s="3">
        <f t="shared" si="61"/>
        <v>10</v>
      </c>
      <c r="D1288" t="s">
        <v>1448</v>
      </c>
      <c r="E1288" t="str">
        <f t="shared" si="62"/>
        <v>Jill Fjeld20141011</v>
      </c>
      <c r="F1288">
        <f>IF(COUNTIF($E$2:E1288, E1288) = 1, MAX($F$1:F1287) + 1, INDEX($F$1:F1287, MATCH(E1288, $E$1:E1287, 0)))</f>
        <v>626</v>
      </c>
      <c r="G1288" t="s">
        <v>23</v>
      </c>
      <c r="H1288" t="s">
        <v>11</v>
      </c>
      <c r="I1288" t="s">
        <v>63</v>
      </c>
      <c r="J1288" t="s">
        <v>414</v>
      </c>
      <c r="K1288" s="17">
        <v>201.43</v>
      </c>
      <c r="L1288" s="17">
        <v>3</v>
      </c>
      <c r="M1288" s="17">
        <v>67.98</v>
      </c>
      <c r="N1288" s="17" t="str">
        <f>IF(SalesData[[#This Row],[Profit]]&gt;0,"Profit","Loss")</f>
        <v>Profit</v>
      </c>
    </row>
    <row r="1289" spans="1:14" x14ac:dyDescent="0.25">
      <c r="A1289" s="1">
        <v>41923</v>
      </c>
      <c r="B1289" s="3">
        <f t="shared" si="60"/>
        <v>2014</v>
      </c>
      <c r="C1289" s="3">
        <f t="shared" si="61"/>
        <v>10</v>
      </c>
      <c r="D1289" t="s">
        <v>724</v>
      </c>
      <c r="E1289" t="str">
        <f t="shared" si="62"/>
        <v>Dean percer20141011</v>
      </c>
      <c r="F1289">
        <f>IF(COUNTIF($E$2:E1289, E1289) = 1, MAX($F$1:F1288) + 1, INDEX($F$1:F1288, MATCH(E1289, $E$1:E1288, 0)))</f>
        <v>627</v>
      </c>
      <c r="G1289" t="s">
        <v>164</v>
      </c>
      <c r="H1289" t="s">
        <v>34</v>
      </c>
      <c r="I1289" t="s">
        <v>47</v>
      </c>
      <c r="J1289" t="s">
        <v>1450</v>
      </c>
      <c r="K1289" s="17">
        <v>63.47</v>
      </c>
      <c r="L1289" s="17">
        <v>11</v>
      </c>
      <c r="M1289" s="17">
        <v>19.04</v>
      </c>
      <c r="N1289" s="17" t="str">
        <f>IF(SalesData[[#This Row],[Profit]]&gt;0,"Profit","Loss")</f>
        <v>Profit</v>
      </c>
    </row>
    <row r="1290" spans="1:14" x14ac:dyDescent="0.25">
      <c r="A1290" s="1">
        <v>41923</v>
      </c>
      <c r="B1290" s="3">
        <f t="shared" si="60"/>
        <v>2014</v>
      </c>
      <c r="C1290" s="3">
        <f t="shared" si="61"/>
        <v>10</v>
      </c>
      <c r="D1290" t="s">
        <v>724</v>
      </c>
      <c r="E1290" t="str">
        <f t="shared" si="62"/>
        <v>Dean percer20141011</v>
      </c>
      <c r="F1290">
        <f>IF(COUNTIF($E$2:E1290, E1290) = 1, MAX($F$1:F1289) + 1, INDEX($F$1:F1289, MATCH(E1290, $E$1:E1289, 0)))</f>
        <v>627</v>
      </c>
      <c r="G1290" t="s">
        <v>164</v>
      </c>
      <c r="H1290" t="s">
        <v>39</v>
      </c>
      <c r="I1290" t="s">
        <v>52</v>
      </c>
      <c r="J1290" t="s">
        <v>1451</v>
      </c>
      <c r="K1290" s="17">
        <v>345</v>
      </c>
      <c r="L1290" s="17">
        <v>5</v>
      </c>
      <c r="M1290" s="17">
        <v>58.65</v>
      </c>
      <c r="N1290" s="17" t="str">
        <f>IF(SalesData[[#This Row],[Profit]]&gt;0,"Profit","Loss")</f>
        <v>Profit</v>
      </c>
    </row>
    <row r="1291" spans="1:14" x14ac:dyDescent="0.25">
      <c r="A1291" s="1">
        <v>41923</v>
      </c>
      <c r="B1291" s="3">
        <f t="shared" si="60"/>
        <v>2014</v>
      </c>
      <c r="C1291" s="3">
        <f t="shared" si="61"/>
        <v>10</v>
      </c>
      <c r="D1291" t="s">
        <v>1452</v>
      </c>
      <c r="E1291" t="str">
        <f t="shared" si="62"/>
        <v>Helen Andreada20141011</v>
      </c>
      <c r="F1291">
        <f>IF(COUNTIF($E$2:E1291, E1291) = 1, MAX($F$1:F1290) + 1, INDEX($F$1:F1290, MATCH(E1291, $E$1:E1290, 0)))</f>
        <v>628</v>
      </c>
      <c r="G1291" t="s">
        <v>27</v>
      </c>
      <c r="H1291" t="s">
        <v>11</v>
      </c>
      <c r="I1291" t="s">
        <v>18</v>
      </c>
      <c r="J1291" t="s">
        <v>1453</v>
      </c>
      <c r="K1291" s="17">
        <v>31.92</v>
      </c>
      <c r="L1291" s="17">
        <v>4</v>
      </c>
      <c r="M1291" s="17">
        <v>8.3000000000000007</v>
      </c>
      <c r="N1291" s="17" t="str">
        <f>IF(SalesData[[#This Row],[Profit]]&gt;0,"Profit","Loss")</f>
        <v>Profit</v>
      </c>
    </row>
    <row r="1292" spans="1:14" x14ac:dyDescent="0.25">
      <c r="A1292" s="1">
        <v>41923</v>
      </c>
      <c r="B1292" s="3">
        <f t="shared" si="60"/>
        <v>2014</v>
      </c>
      <c r="C1292" s="3">
        <f t="shared" si="61"/>
        <v>10</v>
      </c>
      <c r="D1292" t="s">
        <v>1452</v>
      </c>
      <c r="E1292" t="str">
        <f t="shared" si="62"/>
        <v>Helen Andreada20141011</v>
      </c>
      <c r="F1292">
        <f>IF(COUNTIF($E$2:E1292, E1292) = 1, MAX($F$1:F1291) + 1, INDEX($F$1:F1291, MATCH(E1292, $E$1:E1291, 0)))</f>
        <v>628</v>
      </c>
      <c r="G1292" t="s">
        <v>27</v>
      </c>
      <c r="H1292" t="s">
        <v>34</v>
      </c>
      <c r="I1292" t="s">
        <v>35</v>
      </c>
      <c r="J1292" t="s">
        <v>1454</v>
      </c>
      <c r="K1292" s="17">
        <v>433.57</v>
      </c>
      <c r="L1292" s="17">
        <v>2</v>
      </c>
      <c r="M1292" s="17">
        <v>-65.040000000000006</v>
      </c>
      <c r="N1292" s="17" t="str">
        <f>IF(SalesData[[#This Row],[Profit]]&gt;0,"Profit","Loss")</f>
        <v>Loss</v>
      </c>
    </row>
    <row r="1293" spans="1:14" x14ac:dyDescent="0.25">
      <c r="A1293" s="1">
        <v>41923</v>
      </c>
      <c r="B1293" s="3">
        <f t="shared" si="60"/>
        <v>2014</v>
      </c>
      <c r="C1293" s="3">
        <f t="shared" si="61"/>
        <v>10</v>
      </c>
      <c r="D1293" t="s">
        <v>556</v>
      </c>
      <c r="E1293" t="str">
        <f t="shared" si="62"/>
        <v>Dorothy Badders20141011</v>
      </c>
      <c r="F1293">
        <f>IF(COUNTIF($E$2:E1293, E1293) = 1, MAX($F$1:F1292) + 1, INDEX($F$1:F1292, MATCH(E1293, $E$1:E1292, 0)))</f>
        <v>629</v>
      </c>
      <c r="G1293" t="s">
        <v>101</v>
      </c>
      <c r="H1293" t="s">
        <v>11</v>
      </c>
      <c r="I1293" t="s">
        <v>16</v>
      </c>
      <c r="J1293" t="s">
        <v>1040</v>
      </c>
      <c r="K1293" s="17">
        <v>7.31</v>
      </c>
      <c r="L1293" s="17">
        <v>1</v>
      </c>
      <c r="M1293" s="17">
        <v>3.44</v>
      </c>
      <c r="N1293" s="17" t="str">
        <f>IF(SalesData[[#This Row],[Profit]]&gt;0,"Profit","Loss")</f>
        <v>Profit</v>
      </c>
    </row>
    <row r="1294" spans="1:14" x14ac:dyDescent="0.25">
      <c r="A1294" s="1">
        <v>41923</v>
      </c>
      <c r="B1294" s="3">
        <f t="shared" si="60"/>
        <v>2014</v>
      </c>
      <c r="C1294" s="3">
        <f t="shared" si="61"/>
        <v>10</v>
      </c>
      <c r="D1294" t="s">
        <v>556</v>
      </c>
      <c r="E1294" t="str">
        <f t="shared" si="62"/>
        <v>Dorothy Badders20141011</v>
      </c>
      <c r="F1294">
        <f>IF(COUNTIF($E$2:E1294, E1294) = 1, MAX($F$1:F1293) + 1, INDEX($F$1:F1293, MATCH(E1294, $E$1:E1293, 0)))</f>
        <v>629</v>
      </c>
      <c r="G1294" t="s">
        <v>101</v>
      </c>
      <c r="H1294" t="s">
        <v>34</v>
      </c>
      <c r="I1294" t="s">
        <v>47</v>
      </c>
      <c r="J1294" t="s">
        <v>1455</v>
      </c>
      <c r="K1294" s="17">
        <v>8.92</v>
      </c>
      <c r="L1294" s="17">
        <v>4</v>
      </c>
      <c r="M1294" s="17">
        <v>3.92</v>
      </c>
      <c r="N1294" s="17" t="str">
        <f>IF(SalesData[[#This Row],[Profit]]&gt;0,"Profit","Loss")</f>
        <v>Profit</v>
      </c>
    </row>
    <row r="1295" spans="1:14" x14ac:dyDescent="0.25">
      <c r="A1295" s="1">
        <v>41923</v>
      </c>
      <c r="B1295" s="3">
        <f t="shared" si="60"/>
        <v>2014</v>
      </c>
      <c r="C1295" s="3">
        <f t="shared" si="61"/>
        <v>10</v>
      </c>
      <c r="D1295" t="s">
        <v>307</v>
      </c>
      <c r="E1295" t="str">
        <f t="shared" si="62"/>
        <v>Alan Shonely20141011</v>
      </c>
      <c r="F1295">
        <f>IF(COUNTIF($E$2:E1295, E1295) = 1, MAX($F$1:F1294) + 1, INDEX($F$1:F1294, MATCH(E1295, $E$1:E1294, 0)))</f>
        <v>630</v>
      </c>
      <c r="G1295" t="s">
        <v>27</v>
      </c>
      <c r="H1295" t="s">
        <v>11</v>
      </c>
      <c r="I1295" t="s">
        <v>63</v>
      </c>
      <c r="J1295" t="s">
        <v>1444</v>
      </c>
      <c r="K1295" s="17">
        <v>7.64</v>
      </c>
      <c r="L1295" s="17">
        <v>1</v>
      </c>
      <c r="M1295" s="17">
        <v>3.74</v>
      </c>
      <c r="N1295" s="17" t="str">
        <f>IF(SalesData[[#This Row],[Profit]]&gt;0,"Profit","Loss")</f>
        <v>Profit</v>
      </c>
    </row>
    <row r="1296" spans="1:14" x14ac:dyDescent="0.25">
      <c r="A1296" s="1">
        <v>41924</v>
      </c>
      <c r="B1296" s="3">
        <f t="shared" si="60"/>
        <v>2014</v>
      </c>
      <c r="C1296" s="3">
        <f t="shared" si="61"/>
        <v>10</v>
      </c>
      <c r="D1296" t="s">
        <v>1339</v>
      </c>
      <c r="E1296" t="str">
        <f t="shared" si="62"/>
        <v>Duane Noonan20141012</v>
      </c>
      <c r="F1296">
        <f>IF(COUNTIF($E$2:E1296, E1296) = 1, MAX($F$1:F1295) + 1, INDEX($F$1:F1295, MATCH(E1296, $E$1:E1295, 0)))</f>
        <v>631</v>
      </c>
      <c r="G1296" t="s">
        <v>27</v>
      </c>
      <c r="H1296" t="s">
        <v>11</v>
      </c>
      <c r="I1296" t="s">
        <v>24</v>
      </c>
      <c r="J1296" t="s">
        <v>998</v>
      </c>
      <c r="K1296" s="17">
        <v>14.9</v>
      </c>
      <c r="L1296" s="17">
        <v>5</v>
      </c>
      <c r="M1296" s="17">
        <v>4.17</v>
      </c>
      <c r="N1296" s="17" t="str">
        <f>IF(SalesData[[#This Row],[Profit]]&gt;0,"Profit","Loss")</f>
        <v>Profit</v>
      </c>
    </row>
    <row r="1297" spans="1:14" x14ac:dyDescent="0.25">
      <c r="A1297" s="1">
        <v>41924</v>
      </c>
      <c r="B1297" s="3">
        <f t="shared" si="60"/>
        <v>2014</v>
      </c>
      <c r="C1297" s="3">
        <f t="shared" si="61"/>
        <v>10</v>
      </c>
      <c r="D1297" t="s">
        <v>1339</v>
      </c>
      <c r="E1297" t="str">
        <f t="shared" si="62"/>
        <v>Duane Noonan20141012</v>
      </c>
      <c r="F1297">
        <f>IF(COUNTIF($E$2:E1297, E1297) = 1, MAX($F$1:F1296) + 1, INDEX($F$1:F1296, MATCH(E1297, $E$1:E1296, 0)))</f>
        <v>631</v>
      </c>
      <c r="G1297" t="s">
        <v>27</v>
      </c>
      <c r="H1297" t="s">
        <v>11</v>
      </c>
      <c r="I1297" t="s">
        <v>18</v>
      </c>
      <c r="J1297" t="s">
        <v>1456</v>
      </c>
      <c r="K1297" s="17">
        <v>21.39</v>
      </c>
      <c r="L1297" s="17">
        <v>1</v>
      </c>
      <c r="M1297" s="17">
        <v>6.2</v>
      </c>
      <c r="N1297" s="17" t="str">
        <f>IF(SalesData[[#This Row],[Profit]]&gt;0,"Profit","Loss")</f>
        <v>Profit</v>
      </c>
    </row>
    <row r="1298" spans="1:14" x14ac:dyDescent="0.25">
      <c r="A1298" s="1">
        <v>41924</v>
      </c>
      <c r="B1298" s="3">
        <f t="shared" si="60"/>
        <v>2014</v>
      </c>
      <c r="C1298" s="3">
        <f t="shared" si="61"/>
        <v>10</v>
      </c>
      <c r="D1298" t="s">
        <v>1457</v>
      </c>
      <c r="E1298" t="str">
        <f t="shared" si="62"/>
        <v>Barry Pond20141012</v>
      </c>
      <c r="F1298">
        <f>IF(COUNTIF($E$2:E1298, E1298) = 1, MAX($F$1:F1297) + 1, INDEX($F$1:F1297, MATCH(E1298, $E$1:E1297, 0)))</f>
        <v>632</v>
      </c>
      <c r="G1298" t="s">
        <v>15</v>
      </c>
      <c r="H1298" t="s">
        <v>11</v>
      </c>
      <c r="I1298" t="s">
        <v>200</v>
      </c>
      <c r="J1298" t="s">
        <v>1458</v>
      </c>
      <c r="K1298" s="17">
        <v>22.24</v>
      </c>
      <c r="L1298" s="17">
        <v>2</v>
      </c>
      <c r="M1298" s="17">
        <v>2.5</v>
      </c>
      <c r="N1298" s="17" t="str">
        <f>IF(SalesData[[#This Row],[Profit]]&gt;0,"Profit","Loss")</f>
        <v>Profit</v>
      </c>
    </row>
    <row r="1299" spans="1:14" x14ac:dyDescent="0.25">
      <c r="A1299" s="1">
        <v>41925</v>
      </c>
      <c r="B1299" s="3">
        <f t="shared" si="60"/>
        <v>2014</v>
      </c>
      <c r="C1299" s="3">
        <f t="shared" si="61"/>
        <v>10</v>
      </c>
      <c r="D1299" t="s">
        <v>1459</v>
      </c>
      <c r="E1299" t="str">
        <f t="shared" si="62"/>
        <v>Zuschuss Carroll20141013</v>
      </c>
      <c r="F1299">
        <f>IF(COUNTIF($E$2:E1299, E1299) = 1, MAX($F$1:F1298) + 1, INDEX($F$1:F1298, MATCH(E1299, $E$1:E1298, 0)))</f>
        <v>633</v>
      </c>
      <c r="G1299" t="s">
        <v>164</v>
      </c>
      <c r="H1299" t="s">
        <v>11</v>
      </c>
      <c r="I1299" t="s">
        <v>24</v>
      </c>
      <c r="J1299" t="s">
        <v>1000</v>
      </c>
      <c r="K1299" s="17">
        <v>11.52</v>
      </c>
      <c r="L1299" s="17">
        <v>4</v>
      </c>
      <c r="M1299" s="17">
        <v>3.23</v>
      </c>
      <c r="N1299" s="17" t="str">
        <f>IF(SalesData[[#This Row],[Profit]]&gt;0,"Profit","Loss")</f>
        <v>Profit</v>
      </c>
    </row>
    <row r="1300" spans="1:14" x14ac:dyDescent="0.25">
      <c r="A1300" s="1">
        <v>41925</v>
      </c>
      <c r="B1300" s="3">
        <f t="shared" si="60"/>
        <v>2014</v>
      </c>
      <c r="C1300" s="3">
        <f t="shared" si="61"/>
        <v>10</v>
      </c>
      <c r="D1300" t="s">
        <v>1459</v>
      </c>
      <c r="E1300" t="str">
        <f t="shared" si="62"/>
        <v>Zuschuss Carroll20141013</v>
      </c>
      <c r="F1300">
        <f>IF(COUNTIF($E$2:E1300, E1300) = 1, MAX($F$1:F1299) + 1, INDEX($F$1:F1299, MATCH(E1300, $E$1:E1299, 0)))</f>
        <v>633</v>
      </c>
      <c r="G1300" t="s">
        <v>164</v>
      </c>
      <c r="H1300" t="s">
        <v>34</v>
      </c>
      <c r="I1300" t="s">
        <v>145</v>
      </c>
      <c r="J1300" t="s">
        <v>1460</v>
      </c>
      <c r="K1300" s="17">
        <v>1298.55</v>
      </c>
      <c r="L1300" s="17">
        <v>5</v>
      </c>
      <c r="M1300" s="17">
        <v>311.64999999999998</v>
      </c>
      <c r="N1300" s="17" t="str">
        <f>IF(SalesData[[#This Row],[Profit]]&gt;0,"Profit","Loss")</f>
        <v>Profit</v>
      </c>
    </row>
    <row r="1301" spans="1:14" x14ac:dyDescent="0.25">
      <c r="A1301" s="1">
        <v>41925</v>
      </c>
      <c r="B1301" s="3">
        <f t="shared" si="60"/>
        <v>2014</v>
      </c>
      <c r="C1301" s="3">
        <f t="shared" si="61"/>
        <v>10</v>
      </c>
      <c r="D1301" t="s">
        <v>1459</v>
      </c>
      <c r="E1301" t="str">
        <f t="shared" si="62"/>
        <v>Zuschuss Carroll20141013</v>
      </c>
      <c r="F1301">
        <f>IF(COUNTIF($E$2:E1301, E1301) = 1, MAX($F$1:F1300) + 1, INDEX($F$1:F1300, MATCH(E1301, $E$1:E1300, 0)))</f>
        <v>633</v>
      </c>
      <c r="G1301" t="s">
        <v>164</v>
      </c>
      <c r="H1301" t="s">
        <v>11</v>
      </c>
      <c r="I1301" t="s">
        <v>92</v>
      </c>
      <c r="J1301" t="s">
        <v>534</v>
      </c>
      <c r="K1301" s="17">
        <v>213.92</v>
      </c>
      <c r="L1301" s="17">
        <v>4</v>
      </c>
      <c r="M1301" s="17">
        <v>62.04</v>
      </c>
      <c r="N1301" s="17" t="str">
        <f>IF(SalesData[[#This Row],[Profit]]&gt;0,"Profit","Loss")</f>
        <v>Profit</v>
      </c>
    </row>
    <row r="1302" spans="1:14" x14ac:dyDescent="0.25">
      <c r="A1302" s="1">
        <v>41925</v>
      </c>
      <c r="B1302" s="3">
        <f t="shared" si="60"/>
        <v>2014</v>
      </c>
      <c r="C1302" s="3">
        <f t="shared" si="61"/>
        <v>10</v>
      </c>
      <c r="D1302" t="s">
        <v>1459</v>
      </c>
      <c r="E1302" t="str">
        <f t="shared" si="62"/>
        <v>Zuschuss Carroll20141013</v>
      </c>
      <c r="F1302">
        <f>IF(COUNTIF($E$2:E1302, E1302) = 1, MAX($F$1:F1301) + 1, INDEX($F$1:F1301, MATCH(E1302, $E$1:E1301, 0)))</f>
        <v>633</v>
      </c>
      <c r="G1302" t="s">
        <v>164</v>
      </c>
      <c r="H1302" t="s">
        <v>39</v>
      </c>
      <c r="I1302" t="s">
        <v>52</v>
      </c>
      <c r="J1302" t="s">
        <v>1461</v>
      </c>
      <c r="K1302" s="17">
        <v>25.78</v>
      </c>
      <c r="L1302" s="17">
        <v>2</v>
      </c>
      <c r="M1302" s="17">
        <v>2.58</v>
      </c>
      <c r="N1302" s="17" t="str">
        <f>IF(SalesData[[#This Row],[Profit]]&gt;0,"Profit","Loss")</f>
        <v>Profit</v>
      </c>
    </row>
    <row r="1303" spans="1:14" x14ac:dyDescent="0.25">
      <c r="A1303" s="1">
        <v>41925</v>
      </c>
      <c r="B1303" s="3">
        <f t="shared" si="60"/>
        <v>2014</v>
      </c>
      <c r="C1303" s="3">
        <f t="shared" si="61"/>
        <v>10</v>
      </c>
      <c r="D1303" t="s">
        <v>197</v>
      </c>
      <c r="E1303" t="str">
        <f t="shared" si="62"/>
        <v>Marina Lichtenstein20141013</v>
      </c>
      <c r="F1303">
        <f>IF(COUNTIF($E$2:E1303, E1303) = 1, MAX($F$1:F1302) + 1, INDEX($F$1:F1302, MATCH(E1303, $E$1:E1302, 0)))</f>
        <v>634</v>
      </c>
      <c r="G1303" t="s">
        <v>177</v>
      </c>
      <c r="H1303" t="s">
        <v>34</v>
      </c>
      <c r="I1303" t="s">
        <v>35</v>
      </c>
      <c r="J1303" t="s">
        <v>919</v>
      </c>
      <c r="K1303" s="17">
        <v>245.98</v>
      </c>
      <c r="L1303" s="17">
        <v>2</v>
      </c>
      <c r="M1303" s="17">
        <v>27.06</v>
      </c>
      <c r="N1303" s="17" t="str">
        <f>IF(SalesData[[#This Row],[Profit]]&gt;0,"Profit","Loss")</f>
        <v>Profit</v>
      </c>
    </row>
    <row r="1304" spans="1:14" x14ac:dyDescent="0.25">
      <c r="A1304" s="1">
        <v>41925</v>
      </c>
      <c r="B1304" s="3">
        <f t="shared" si="60"/>
        <v>2014</v>
      </c>
      <c r="C1304" s="3">
        <f t="shared" si="61"/>
        <v>10</v>
      </c>
      <c r="D1304" t="s">
        <v>197</v>
      </c>
      <c r="E1304" t="str">
        <f t="shared" si="62"/>
        <v>Marina Lichtenstein20141013</v>
      </c>
      <c r="F1304">
        <f>IF(COUNTIF($E$2:E1304, E1304) = 1, MAX($F$1:F1303) + 1, INDEX($F$1:F1303, MATCH(E1304, $E$1:E1303, 0)))</f>
        <v>634</v>
      </c>
      <c r="G1304" t="s">
        <v>177</v>
      </c>
      <c r="H1304" t="s">
        <v>11</v>
      </c>
      <c r="I1304" t="s">
        <v>20</v>
      </c>
      <c r="J1304" t="s">
        <v>1462</v>
      </c>
      <c r="K1304" s="17">
        <v>18.940000000000001</v>
      </c>
      <c r="L1304" s="17">
        <v>1</v>
      </c>
      <c r="M1304" s="17">
        <v>9.4700000000000006</v>
      </c>
      <c r="N1304" s="17" t="str">
        <f>IF(SalesData[[#This Row],[Profit]]&gt;0,"Profit","Loss")</f>
        <v>Profit</v>
      </c>
    </row>
    <row r="1305" spans="1:14" x14ac:dyDescent="0.25">
      <c r="A1305" s="1">
        <v>41925</v>
      </c>
      <c r="B1305" s="3">
        <f t="shared" si="60"/>
        <v>2014</v>
      </c>
      <c r="C1305" s="3">
        <f t="shared" si="61"/>
        <v>10</v>
      </c>
      <c r="D1305" t="s">
        <v>1463</v>
      </c>
      <c r="E1305" t="str">
        <f t="shared" si="62"/>
        <v>Sibella Parks20141013</v>
      </c>
      <c r="F1305">
        <f>IF(COUNTIF($E$2:E1305, E1305) = 1, MAX($F$1:F1304) + 1, INDEX($F$1:F1304, MATCH(E1305, $E$1:E1304, 0)))</f>
        <v>635</v>
      </c>
      <c r="G1305" t="s">
        <v>149</v>
      </c>
      <c r="H1305" t="s">
        <v>11</v>
      </c>
      <c r="I1305" t="s">
        <v>20</v>
      </c>
      <c r="J1305" t="s">
        <v>522</v>
      </c>
      <c r="K1305" s="17">
        <v>7.75</v>
      </c>
      <c r="L1305" s="17">
        <v>3</v>
      </c>
      <c r="M1305" s="17">
        <v>2.81</v>
      </c>
      <c r="N1305" s="17" t="str">
        <f>IF(SalesData[[#This Row],[Profit]]&gt;0,"Profit","Loss")</f>
        <v>Profit</v>
      </c>
    </row>
    <row r="1306" spans="1:14" x14ac:dyDescent="0.25">
      <c r="A1306" s="1">
        <v>41925</v>
      </c>
      <c r="B1306" s="3">
        <f t="shared" si="60"/>
        <v>2014</v>
      </c>
      <c r="C1306" s="3">
        <f t="shared" si="61"/>
        <v>10</v>
      </c>
      <c r="D1306" t="s">
        <v>1338</v>
      </c>
      <c r="E1306" t="str">
        <f t="shared" si="62"/>
        <v>Michelle Arnett20141013</v>
      </c>
      <c r="F1306">
        <f>IF(COUNTIF($E$2:E1306, E1306) = 1, MAX($F$1:F1305) + 1, INDEX($F$1:F1305, MATCH(E1306, $E$1:E1305, 0)))</f>
        <v>636</v>
      </c>
      <c r="G1306" t="s">
        <v>55</v>
      </c>
      <c r="H1306" t="s">
        <v>11</v>
      </c>
      <c r="I1306" t="s">
        <v>63</v>
      </c>
      <c r="J1306" t="s">
        <v>1464</v>
      </c>
      <c r="K1306" s="17">
        <v>36.4</v>
      </c>
      <c r="L1306" s="17">
        <v>5</v>
      </c>
      <c r="M1306" s="17">
        <v>17.47</v>
      </c>
      <c r="N1306" s="17" t="str">
        <f>IF(SalesData[[#This Row],[Profit]]&gt;0,"Profit","Loss")</f>
        <v>Profit</v>
      </c>
    </row>
    <row r="1307" spans="1:14" x14ac:dyDescent="0.25">
      <c r="A1307" s="1">
        <v>41925</v>
      </c>
      <c r="B1307" s="3">
        <f t="shared" si="60"/>
        <v>2014</v>
      </c>
      <c r="C1307" s="3">
        <f t="shared" si="61"/>
        <v>10</v>
      </c>
      <c r="D1307" t="s">
        <v>1338</v>
      </c>
      <c r="E1307" t="str">
        <f t="shared" si="62"/>
        <v>Michelle Arnett20141013</v>
      </c>
      <c r="F1307">
        <f>IF(COUNTIF($E$2:E1307, E1307) = 1, MAX($F$1:F1306) + 1, INDEX($F$1:F1306, MATCH(E1307, $E$1:E1306, 0)))</f>
        <v>636</v>
      </c>
      <c r="G1307" t="s">
        <v>55</v>
      </c>
      <c r="H1307" t="s">
        <v>39</v>
      </c>
      <c r="I1307" t="s">
        <v>52</v>
      </c>
      <c r="J1307" t="s">
        <v>1284</v>
      </c>
      <c r="K1307" s="17">
        <v>22.96</v>
      </c>
      <c r="L1307" s="17">
        <v>2</v>
      </c>
      <c r="M1307" s="17">
        <v>4.3600000000000003</v>
      </c>
      <c r="N1307" s="17" t="str">
        <f>IF(SalesData[[#This Row],[Profit]]&gt;0,"Profit","Loss")</f>
        <v>Profit</v>
      </c>
    </row>
    <row r="1308" spans="1:14" x14ac:dyDescent="0.25">
      <c r="A1308" s="1">
        <v>41925</v>
      </c>
      <c r="B1308" s="3">
        <f t="shared" si="60"/>
        <v>2014</v>
      </c>
      <c r="C1308" s="3">
        <f t="shared" si="61"/>
        <v>10</v>
      </c>
      <c r="D1308" t="s">
        <v>1338</v>
      </c>
      <c r="E1308" t="str">
        <f t="shared" si="62"/>
        <v>Michelle Arnett20141013</v>
      </c>
      <c r="F1308">
        <f>IF(COUNTIF($E$2:E1308, E1308) = 1, MAX($F$1:F1307) + 1, INDEX($F$1:F1307, MATCH(E1308, $E$1:E1307, 0)))</f>
        <v>636</v>
      </c>
      <c r="G1308" t="s">
        <v>55</v>
      </c>
      <c r="H1308" t="s">
        <v>11</v>
      </c>
      <c r="I1308" t="s">
        <v>18</v>
      </c>
      <c r="J1308" t="s">
        <v>1465</v>
      </c>
      <c r="K1308" s="17">
        <v>315.2</v>
      </c>
      <c r="L1308" s="17">
        <v>4</v>
      </c>
      <c r="M1308" s="17">
        <v>6.3</v>
      </c>
      <c r="N1308" s="17" t="str">
        <f>IF(SalesData[[#This Row],[Profit]]&gt;0,"Profit","Loss")</f>
        <v>Profit</v>
      </c>
    </row>
    <row r="1309" spans="1:14" x14ac:dyDescent="0.25">
      <c r="A1309" s="1">
        <v>41925</v>
      </c>
      <c r="B1309" s="3">
        <f t="shared" si="60"/>
        <v>2014</v>
      </c>
      <c r="C1309" s="3">
        <f t="shared" si="61"/>
        <v>10</v>
      </c>
      <c r="D1309" t="s">
        <v>1338</v>
      </c>
      <c r="E1309" t="str">
        <f t="shared" si="62"/>
        <v>Michelle Arnett20141013</v>
      </c>
      <c r="F1309">
        <f>IF(COUNTIF($E$2:E1309, E1309) = 1, MAX($F$1:F1308) + 1, INDEX($F$1:F1308, MATCH(E1309, $E$1:E1308, 0)))</f>
        <v>636</v>
      </c>
      <c r="G1309" t="s">
        <v>55</v>
      </c>
      <c r="H1309" t="s">
        <v>11</v>
      </c>
      <c r="I1309" t="s">
        <v>20</v>
      </c>
      <c r="J1309" t="s">
        <v>1197</v>
      </c>
      <c r="K1309" s="17">
        <v>15.18</v>
      </c>
      <c r="L1309" s="17">
        <v>3</v>
      </c>
      <c r="M1309" s="17">
        <v>7.13</v>
      </c>
      <c r="N1309" s="17" t="str">
        <f>IF(SalesData[[#This Row],[Profit]]&gt;0,"Profit","Loss")</f>
        <v>Profit</v>
      </c>
    </row>
    <row r="1310" spans="1:14" x14ac:dyDescent="0.25">
      <c r="A1310" s="1">
        <v>41926</v>
      </c>
      <c r="B1310" s="3">
        <f t="shared" si="60"/>
        <v>2014</v>
      </c>
      <c r="C1310" s="3">
        <f t="shared" si="61"/>
        <v>10</v>
      </c>
      <c r="D1310" t="s">
        <v>1466</v>
      </c>
      <c r="E1310" t="str">
        <f t="shared" si="62"/>
        <v>Jim Epp20141014</v>
      </c>
      <c r="F1310">
        <f>IF(COUNTIF($E$2:E1310, E1310) = 1, MAX($F$1:F1309) + 1, INDEX($F$1:F1309, MATCH(E1310, $E$1:E1309, 0)))</f>
        <v>637</v>
      </c>
      <c r="G1310" t="s">
        <v>685</v>
      </c>
      <c r="H1310" t="s">
        <v>11</v>
      </c>
      <c r="I1310" t="s">
        <v>20</v>
      </c>
      <c r="J1310" t="s">
        <v>80</v>
      </c>
      <c r="K1310" s="17">
        <v>22.92</v>
      </c>
      <c r="L1310" s="17">
        <v>4</v>
      </c>
      <c r="M1310" s="17">
        <v>11</v>
      </c>
      <c r="N1310" s="17" t="str">
        <f>IF(SalesData[[#This Row],[Profit]]&gt;0,"Profit","Loss")</f>
        <v>Profit</v>
      </c>
    </row>
    <row r="1311" spans="1:14" x14ac:dyDescent="0.25">
      <c r="A1311" s="1">
        <v>41926</v>
      </c>
      <c r="B1311" s="3">
        <f t="shared" si="60"/>
        <v>2014</v>
      </c>
      <c r="C1311" s="3">
        <f t="shared" si="61"/>
        <v>10</v>
      </c>
      <c r="D1311" t="s">
        <v>1466</v>
      </c>
      <c r="E1311" t="str">
        <f t="shared" si="62"/>
        <v>Jim Epp20141014</v>
      </c>
      <c r="F1311">
        <f>IF(COUNTIF($E$2:E1311, E1311) = 1, MAX($F$1:F1310) + 1, INDEX($F$1:F1310, MATCH(E1311, $E$1:E1310, 0)))</f>
        <v>637</v>
      </c>
      <c r="G1311" t="s">
        <v>685</v>
      </c>
      <c r="H1311" t="s">
        <v>11</v>
      </c>
      <c r="I1311" t="s">
        <v>18</v>
      </c>
      <c r="J1311" t="s">
        <v>236</v>
      </c>
      <c r="K1311" s="17">
        <v>269.89999999999998</v>
      </c>
      <c r="L1311" s="17">
        <v>5</v>
      </c>
      <c r="M1311" s="17">
        <v>16.190000000000001</v>
      </c>
      <c r="N1311" s="17" t="str">
        <f>IF(SalesData[[#This Row],[Profit]]&gt;0,"Profit","Loss")</f>
        <v>Profit</v>
      </c>
    </row>
    <row r="1312" spans="1:14" x14ac:dyDescent="0.25">
      <c r="A1312" s="1">
        <v>41926</v>
      </c>
      <c r="B1312" s="3">
        <f t="shared" si="60"/>
        <v>2014</v>
      </c>
      <c r="C1312" s="3">
        <f t="shared" si="61"/>
        <v>10</v>
      </c>
      <c r="D1312" t="s">
        <v>1467</v>
      </c>
      <c r="E1312" t="str">
        <f t="shared" si="62"/>
        <v>Hunter Glantz20141014</v>
      </c>
      <c r="F1312">
        <f>IF(COUNTIF($E$2:E1312, E1312) = 1, MAX($F$1:F1311) + 1, INDEX($F$1:F1311, MATCH(E1312, $E$1:E1311, 0)))</f>
        <v>638</v>
      </c>
      <c r="G1312" t="s">
        <v>10</v>
      </c>
      <c r="H1312" t="s">
        <v>11</v>
      </c>
      <c r="I1312" t="s">
        <v>92</v>
      </c>
      <c r="J1312" t="s">
        <v>1468</v>
      </c>
      <c r="K1312" s="17">
        <v>3.16</v>
      </c>
      <c r="L1312" s="17">
        <v>4</v>
      </c>
      <c r="M1312" s="17">
        <v>-8.5299999999999994</v>
      </c>
      <c r="N1312" s="17" t="str">
        <f>IF(SalesData[[#This Row],[Profit]]&gt;0,"Profit","Loss")</f>
        <v>Loss</v>
      </c>
    </row>
    <row r="1313" spans="1:14" x14ac:dyDescent="0.25">
      <c r="A1313" s="1">
        <v>41926</v>
      </c>
      <c r="B1313" s="3">
        <f t="shared" si="60"/>
        <v>2014</v>
      </c>
      <c r="C1313" s="3">
        <f t="shared" si="61"/>
        <v>10</v>
      </c>
      <c r="D1313" t="s">
        <v>1467</v>
      </c>
      <c r="E1313" t="str">
        <f t="shared" si="62"/>
        <v>Hunter Glantz20141014</v>
      </c>
      <c r="F1313">
        <f>IF(COUNTIF($E$2:E1313, E1313) = 1, MAX($F$1:F1312) + 1, INDEX($F$1:F1312, MATCH(E1313, $E$1:E1312, 0)))</f>
        <v>638</v>
      </c>
      <c r="G1313" t="s">
        <v>10</v>
      </c>
      <c r="H1313" t="s">
        <v>39</v>
      </c>
      <c r="I1313" t="s">
        <v>603</v>
      </c>
      <c r="J1313" t="s">
        <v>1469</v>
      </c>
      <c r="K1313" s="17">
        <v>1999.96</v>
      </c>
      <c r="L1313" s="17">
        <v>5</v>
      </c>
      <c r="M1313" s="17">
        <v>624.99</v>
      </c>
      <c r="N1313" s="17" t="str">
        <f>IF(SalesData[[#This Row],[Profit]]&gt;0,"Profit","Loss")</f>
        <v>Profit</v>
      </c>
    </row>
    <row r="1314" spans="1:14" x14ac:dyDescent="0.25">
      <c r="A1314" s="1">
        <v>41926</v>
      </c>
      <c r="B1314" s="3">
        <f t="shared" si="60"/>
        <v>2014</v>
      </c>
      <c r="C1314" s="3">
        <f t="shared" si="61"/>
        <v>10</v>
      </c>
      <c r="D1314" t="s">
        <v>156</v>
      </c>
      <c r="E1314" t="str">
        <f t="shared" si="62"/>
        <v>Bradley Drucker20141014</v>
      </c>
      <c r="F1314">
        <f>IF(COUNTIF($E$2:E1314, E1314) = 1, MAX($F$1:F1313) + 1, INDEX($F$1:F1313, MATCH(E1314, $E$1:E1313, 0)))</f>
        <v>639</v>
      </c>
      <c r="G1314" t="s">
        <v>15</v>
      </c>
      <c r="H1314" t="s">
        <v>11</v>
      </c>
      <c r="I1314" t="s">
        <v>12</v>
      </c>
      <c r="J1314" t="s">
        <v>370</v>
      </c>
      <c r="K1314" s="17">
        <v>322.19</v>
      </c>
      <c r="L1314" s="17">
        <v>13</v>
      </c>
      <c r="M1314" s="17">
        <v>100.69</v>
      </c>
      <c r="N1314" s="17" t="str">
        <f>IF(SalesData[[#This Row],[Profit]]&gt;0,"Profit","Loss")</f>
        <v>Profit</v>
      </c>
    </row>
    <row r="1315" spans="1:14" x14ac:dyDescent="0.25">
      <c r="A1315" s="1">
        <v>41926</v>
      </c>
      <c r="B1315" s="3">
        <f t="shared" si="60"/>
        <v>2014</v>
      </c>
      <c r="C1315" s="3">
        <f t="shared" si="61"/>
        <v>10</v>
      </c>
      <c r="D1315" t="s">
        <v>156</v>
      </c>
      <c r="E1315" t="str">
        <f t="shared" si="62"/>
        <v>Bradley Drucker20141014</v>
      </c>
      <c r="F1315">
        <f>IF(COUNTIF($E$2:E1315, E1315) = 1, MAX($F$1:F1314) + 1, INDEX($F$1:F1314, MATCH(E1315, $E$1:E1314, 0)))</f>
        <v>639</v>
      </c>
      <c r="G1315" t="s">
        <v>15</v>
      </c>
      <c r="H1315" t="s">
        <v>11</v>
      </c>
      <c r="I1315" t="s">
        <v>20</v>
      </c>
      <c r="J1315" t="s">
        <v>150</v>
      </c>
      <c r="K1315" s="17">
        <v>2.95</v>
      </c>
      <c r="L1315" s="17">
        <v>3</v>
      </c>
      <c r="M1315" s="17">
        <v>-4.8600000000000003</v>
      </c>
      <c r="N1315" s="17" t="str">
        <f>IF(SalesData[[#This Row],[Profit]]&gt;0,"Profit","Loss")</f>
        <v>Loss</v>
      </c>
    </row>
    <row r="1316" spans="1:14" x14ac:dyDescent="0.25">
      <c r="A1316" s="1">
        <v>41926</v>
      </c>
      <c r="B1316" s="3">
        <f t="shared" si="60"/>
        <v>2014</v>
      </c>
      <c r="C1316" s="3">
        <f t="shared" si="61"/>
        <v>10</v>
      </c>
      <c r="D1316" t="s">
        <v>156</v>
      </c>
      <c r="E1316" t="str">
        <f t="shared" si="62"/>
        <v>Bradley Drucker20141014</v>
      </c>
      <c r="F1316">
        <f>IF(COUNTIF($E$2:E1316, E1316) = 1, MAX($F$1:F1315) + 1, INDEX($F$1:F1315, MATCH(E1316, $E$1:E1315, 0)))</f>
        <v>639</v>
      </c>
      <c r="G1316" t="s">
        <v>15</v>
      </c>
      <c r="H1316" t="s">
        <v>11</v>
      </c>
      <c r="I1316" t="s">
        <v>12</v>
      </c>
      <c r="J1316" t="s">
        <v>1470</v>
      </c>
      <c r="K1316" s="17">
        <v>19.14</v>
      </c>
      <c r="L1316" s="17">
        <v>4</v>
      </c>
      <c r="M1316" s="17">
        <v>6.94</v>
      </c>
      <c r="N1316" s="17" t="str">
        <f>IF(SalesData[[#This Row],[Profit]]&gt;0,"Profit","Loss")</f>
        <v>Profit</v>
      </c>
    </row>
    <row r="1317" spans="1:14" x14ac:dyDescent="0.25">
      <c r="A1317" s="1">
        <v>41926</v>
      </c>
      <c r="B1317" s="3">
        <f t="shared" si="60"/>
        <v>2014</v>
      </c>
      <c r="C1317" s="3">
        <f t="shared" si="61"/>
        <v>10</v>
      </c>
      <c r="D1317" t="s">
        <v>1471</v>
      </c>
      <c r="E1317" t="str">
        <f t="shared" si="62"/>
        <v>Toby Carlisle20141014</v>
      </c>
      <c r="F1317">
        <f>IF(COUNTIF($E$2:E1317, E1317) = 1, MAX($F$1:F1316) + 1, INDEX($F$1:F1316, MATCH(E1317, $E$1:E1316, 0)))</f>
        <v>640</v>
      </c>
      <c r="G1317" t="s">
        <v>434</v>
      </c>
      <c r="H1317" t="s">
        <v>39</v>
      </c>
      <c r="I1317" t="s">
        <v>52</v>
      </c>
      <c r="J1317" t="s">
        <v>1293</v>
      </c>
      <c r="K1317" s="17">
        <v>177</v>
      </c>
      <c r="L1317" s="17">
        <v>3</v>
      </c>
      <c r="M1317" s="17">
        <v>30.09</v>
      </c>
      <c r="N1317" s="17" t="str">
        <f>IF(SalesData[[#This Row],[Profit]]&gt;0,"Profit","Loss")</f>
        <v>Profit</v>
      </c>
    </row>
    <row r="1318" spans="1:14" x14ac:dyDescent="0.25">
      <c r="A1318" s="1">
        <v>41926</v>
      </c>
      <c r="B1318" s="3">
        <f t="shared" si="60"/>
        <v>2014</v>
      </c>
      <c r="C1318" s="3">
        <f t="shared" si="61"/>
        <v>10</v>
      </c>
      <c r="D1318" t="s">
        <v>1471</v>
      </c>
      <c r="E1318" t="str">
        <f t="shared" si="62"/>
        <v>Toby Carlisle20141014</v>
      </c>
      <c r="F1318">
        <f>IF(COUNTIF($E$2:E1318, E1318) = 1, MAX($F$1:F1317) + 1, INDEX($F$1:F1317, MATCH(E1318, $E$1:E1317, 0)))</f>
        <v>640</v>
      </c>
      <c r="G1318" t="s">
        <v>434</v>
      </c>
      <c r="H1318" t="s">
        <v>11</v>
      </c>
      <c r="I1318" t="s">
        <v>18</v>
      </c>
      <c r="J1318" t="s">
        <v>1472</v>
      </c>
      <c r="K1318" s="17">
        <v>79.45</v>
      </c>
      <c r="L1318" s="17">
        <v>7</v>
      </c>
      <c r="M1318" s="17">
        <v>22.25</v>
      </c>
      <c r="N1318" s="17" t="str">
        <f>IF(SalesData[[#This Row],[Profit]]&gt;0,"Profit","Loss")</f>
        <v>Profit</v>
      </c>
    </row>
    <row r="1319" spans="1:14" x14ac:dyDescent="0.25">
      <c r="A1319" s="1">
        <v>41926</v>
      </c>
      <c r="B1319" s="3">
        <f t="shared" si="60"/>
        <v>2014</v>
      </c>
      <c r="C1319" s="3">
        <f t="shared" si="61"/>
        <v>10</v>
      </c>
      <c r="D1319" t="s">
        <v>1471</v>
      </c>
      <c r="E1319" t="str">
        <f t="shared" si="62"/>
        <v>Toby Carlisle20141014</v>
      </c>
      <c r="F1319">
        <f>IF(COUNTIF($E$2:E1319, E1319) = 1, MAX($F$1:F1318) + 1, INDEX($F$1:F1318, MATCH(E1319, $E$1:E1318, 0)))</f>
        <v>640</v>
      </c>
      <c r="G1319" t="s">
        <v>434</v>
      </c>
      <c r="H1319" t="s">
        <v>34</v>
      </c>
      <c r="I1319" t="s">
        <v>35</v>
      </c>
      <c r="J1319" t="s">
        <v>1473</v>
      </c>
      <c r="K1319" s="17">
        <v>1628.82</v>
      </c>
      <c r="L1319" s="17">
        <v>9</v>
      </c>
      <c r="M1319" s="17">
        <v>260.61</v>
      </c>
      <c r="N1319" s="17" t="str">
        <f>IF(SalesData[[#This Row],[Profit]]&gt;0,"Profit","Loss")</f>
        <v>Profit</v>
      </c>
    </row>
    <row r="1320" spans="1:14" x14ac:dyDescent="0.25">
      <c r="A1320" s="1">
        <v>41927</v>
      </c>
      <c r="B1320" s="3">
        <f t="shared" si="60"/>
        <v>2014</v>
      </c>
      <c r="C1320" s="3">
        <f t="shared" si="61"/>
        <v>10</v>
      </c>
      <c r="D1320" t="s">
        <v>884</v>
      </c>
      <c r="E1320" t="str">
        <f t="shared" si="62"/>
        <v>Dan Lawera20141015</v>
      </c>
      <c r="F1320">
        <f>IF(COUNTIF($E$2:E1320, E1320) = 1, MAX($F$1:F1319) + 1, INDEX($F$1:F1319, MATCH(E1320, $E$1:E1319, 0)))</f>
        <v>641</v>
      </c>
      <c r="G1320" t="s">
        <v>123</v>
      </c>
      <c r="H1320" t="s">
        <v>34</v>
      </c>
      <c r="I1320" t="s">
        <v>47</v>
      </c>
      <c r="J1320" t="s">
        <v>339</v>
      </c>
      <c r="K1320" s="17">
        <v>15.38</v>
      </c>
      <c r="L1320" s="17">
        <v>1</v>
      </c>
      <c r="M1320" s="17">
        <v>4.04</v>
      </c>
      <c r="N1320" s="17" t="str">
        <f>IF(SalesData[[#This Row],[Profit]]&gt;0,"Profit","Loss")</f>
        <v>Profit</v>
      </c>
    </row>
    <row r="1321" spans="1:14" x14ac:dyDescent="0.25">
      <c r="A1321" s="1">
        <v>41927</v>
      </c>
      <c r="B1321" s="3">
        <f t="shared" si="60"/>
        <v>2014</v>
      </c>
      <c r="C1321" s="3">
        <f t="shared" si="61"/>
        <v>10</v>
      </c>
      <c r="D1321" t="s">
        <v>1474</v>
      </c>
      <c r="E1321" t="str">
        <f t="shared" si="62"/>
        <v>Anna Chung20141015</v>
      </c>
      <c r="F1321">
        <f>IF(COUNTIF($E$2:E1321, E1321) = 1, MAX($F$1:F1320) + 1, INDEX($F$1:F1320, MATCH(E1321, $E$1:E1320, 0)))</f>
        <v>642</v>
      </c>
      <c r="G1321" t="s">
        <v>78</v>
      </c>
      <c r="H1321" t="s">
        <v>34</v>
      </c>
      <c r="I1321" t="s">
        <v>35</v>
      </c>
      <c r="J1321" t="s">
        <v>1261</v>
      </c>
      <c r="K1321" s="17">
        <v>183.37</v>
      </c>
      <c r="L1321" s="17">
        <v>2</v>
      </c>
      <c r="M1321" s="17">
        <v>-7.86</v>
      </c>
      <c r="N1321" s="17" t="str">
        <f>IF(SalesData[[#This Row],[Profit]]&gt;0,"Profit","Loss")</f>
        <v>Loss</v>
      </c>
    </row>
    <row r="1322" spans="1:14" x14ac:dyDescent="0.25">
      <c r="A1322" s="1">
        <v>41927</v>
      </c>
      <c r="B1322" s="3">
        <f t="shared" si="60"/>
        <v>2014</v>
      </c>
      <c r="C1322" s="3">
        <f t="shared" si="61"/>
        <v>10</v>
      </c>
      <c r="D1322" t="s">
        <v>1474</v>
      </c>
      <c r="E1322" t="str">
        <f t="shared" si="62"/>
        <v>Anna Chung20141015</v>
      </c>
      <c r="F1322">
        <f>IF(COUNTIF($E$2:E1322, E1322) = 1, MAX($F$1:F1321) + 1, INDEX($F$1:F1321, MATCH(E1322, $E$1:E1321, 0)))</f>
        <v>642</v>
      </c>
      <c r="G1322" t="s">
        <v>78</v>
      </c>
      <c r="H1322" t="s">
        <v>11</v>
      </c>
      <c r="I1322" t="s">
        <v>12</v>
      </c>
      <c r="J1322" t="s">
        <v>981</v>
      </c>
      <c r="K1322" s="17">
        <v>7.97</v>
      </c>
      <c r="L1322" s="17">
        <v>2</v>
      </c>
      <c r="M1322" s="17">
        <v>2.89</v>
      </c>
      <c r="N1322" s="17" t="str">
        <f>IF(SalesData[[#This Row],[Profit]]&gt;0,"Profit","Loss")</f>
        <v>Profit</v>
      </c>
    </row>
    <row r="1323" spans="1:14" x14ac:dyDescent="0.25">
      <c r="A1323" s="1">
        <v>41928</v>
      </c>
      <c r="B1323" s="3">
        <f t="shared" si="60"/>
        <v>2014</v>
      </c>
      <c r="C1323" s="3">
        <f t="shared" si="61"/>
        <v>10</v>
      </c>
      <c r="D1323" t="s">
        <v>1475</v>
      </c>
      <c r="E1323" t="str">
        <f t="shared" si="62"/>
        <v>Lynn Smith20141016</v>
      </c>
      <c r="F1323">
        <f>IF(COUNTIF($E$2:E1323, E1323) = 1, MAX($F$1:F1322) + 1, INDEX($F$1:F1322, MATCH(E1323, $E$1:E1322, 0)))</f>
        <v>643</v>
      </c>
      <c r="G1323" t="s">
        <v>27</v>
      </c>
      <c r="H1323" t="s">
        <v>11</v>
      </c>
      <c r="I1323" t="s">
        <v>20</v>
      </c>
      <c r="J1323" t="s">
        <v>318</v>
      </c>
      <c r="K1323" s="17">
        <v>14.35</v>
      </c>
      <c r="L1323" s="17">
        <v>3</v>
      </c>
      <c r="M1323" s="17">
        <v>5.0199999999999996</v>
      </c>
      <c r="N1323" s="17" t="str">
        <f>IF(SalesData[[#This Row],[Profit]]&gt;0,"Profit","Loss")</f>
        <v>Profit</v>
      </c>
    </row>
    <row r="1324" spans="1:14" x14ac:dyDescent="0.25">
      <c r="A1324" s="1">
        <v>41928</v>
      </c>
      <c r="B1324" s="3">
        <f t="shared" si="60"/>
        <v>2014</v>
      </c>
      <c r="C1324" s="3">
        <f t="shared" si="61"/>
        <v>10</v>
      </c>
      <c r="D1324" t="s">
        <v>1475</v>
      </c>
      <c r="E1324" t="str">
        <f t="shared" si="62"/>
        <v>Lynn Smith20141016</v>
      </c>
      <c r="F1324">
        <f>IF(COUNTIF($E$2:E1324, E1324) = 1, MAX($F$1:F1323) + 1, INDEX($F$1:F1323, MATCH(E1324, $E$1:E1323, 0)))</f>
        <v>643</v>
      </c>
      <c r="G1324" t="s">
        <v>27</v>
      </c>
      <c r="H1324" t="s">
        <v>39</v>
      </c>
      <c r="I1324" t="s">
        <v>52</v>
      </c>
      <c r="J1324" t="s">
        <v>1476</v>
      </c>
      <c r="K1324" s="17">
        <v>179.97</v>
      </c>
      <c r="L1324" s="17">
        <v>3</v>
      </c>
      <c r="M1324" s="17">
        <v>86.39</v>
      </c>
      <c r="N1324" s="17" t="str">
        <f>IF(SalesData[[#This Row],[Profit]]&gt;0,"Profit","Loss")</f>
        <v>Profit</v>
      </c>
    </row>
    <row r="1325" spans="1:14" x14ac:dyDescent="0.25">
      <c r="A1325" s="1">
        <v>41929</v>
      </c>
      <c r="B1325" s="3">
        <f t="shared" si="60"/>
        <v>2014</v>
      </c>
      <c r="C1325" s="3">
        <f t="shared" si="61"/>
        <v>10</v>
      </c>
      <c r="D1325" t="s">
        <v>1477</v>
      </c>
      <c r="E1325" t="str">
        <f t="shared" si="62"/>
        <v>Tracy Blumstein20141017</v>
      </c>
      <c r="F1325">
        <f>IF(COUNTIF($E$2:E1325, E1325) = 1, MAX($F$1:F1324) + 1, INDEX($F$1:F1324, MATCH(E1325, $E$1:E1324, 0)))</f>
        <v>644</v>
      </c>
      <c r="G1325" t="s">
        <v>10</v>
      </c>
      <c r="H1325" t="s">
        <v>11</v>
      </c>
      <c r="I1325" t="s">
        <v>20</v>
      </c>
      <c r="J1325" t="s">
        <v>96</v>
      </c>
      <c r="K1325" s="17">
        <v>10.78</v>
      </c>
      <c r="L1325" s="17">
        <v>5</v>
      </c>
      <c r="M1325" s="17">
        <v>-17.25</v>
      </c>
      <c r="N1325" s="17" t="str">
        <f>IF(SalesData[[#This Row],[Profit]]&gt;0,"Profit","Loss")</f>
        <v>Loss</v>
      </c>
    </row>
    <row r="1326" spans="1:14" x14ac:dyDescent="0.25">
      <c r="A1326" s="1">
        <v>41929</v>
      </c>
      <c r="B1326" s="3">
        <f t="shared" si="60"/>
        <v>2014</v>
      </c>
      <c r="C1326" s="3">
        <f t="shared" si="61"/>
        <v>10</v>
      </c>
      <c r="D1326" t="s">
        <v>1477</v>
      </c>
      <c r="E1326" t="str">
        <f t="shared" si="62"/>
        <v>Tracy Blumstein20141017</v>
      </c>
      <c r="F1326">
        <f>IF(COUNTIF($E$2:E1326, E1326) = 1, MAX($F$1:F1325) + 1, INDEX($F$1:F1325, MATCH(E1326, $E$1:E1325, 0)))</f>
        <v>644</v>
      </c>
      <c r="G1326" t="s">
        <v>10</v>
      </c>
      <c r="H1326" t="s">
        <v>39</v>
      </c>
      <c r="I1326" t="s">
        <v>52</v>
      </c>
      <c r="J1326" t="s">
        <v>1008</v>
      </c>
      <c r="K1326" s="17">
        <v>119.98</v>
      </c>
      <c r="L1326" s="17">
        <v>3</v>
      </c>
      <c r="M1326" s="17">
        <v>-18</v>
      </c>
      <c r="N1326" s="17" t="str">
        <f>IF(SalesData[[#This Row],[Profit]]&gt;0,"Profit","Loss")</f>
        <v>Loss</v>
      </c>
    </row>
    <row r="1327" spans="1:14" x14ac:dyDescent="0.25">
      <c r="A1327" s="1">
        <v>41929</v>
      </c>
      <c r="B1327" s="3">
        <f t="shared" si="60"/>
        <v>2014</v>
      </c>
      <c r="C1327" s="3">
        <f t="shared" si="61"/>
        <v>10</v>
      </c>
      <c r="D1327" t="s">
        <v>1408</v>
      </c>
      <c r="E1327" t="str">
        <f t="shared" si="62"/>
        <v>Evan Bailliet20141017</v>
      </c>
      <c r="F1327">
        <f>IF(COUNTIF($E$2:E1327, E1327) = 1, MAX($F$1:F1326) + 1, INDEX($F$1:F1326, MATCH(E1327, $E$1:E1326, 0)))</f>
        <v>645</v>
      </c>
      <c r="G1327" t="s">
        <v>10</v>
      </c>
      <c r="H1327" t="s">
        <v>34</v>
      </c>
      <c r="I1327" t="s">
        <v>47</v>
      </c>
      <c r="J1327" t="s">
        <v>1162</v>
      </c>
      <c r="K1327" s="17">
        <v>5.31</v>
      </c>
      <c r="L1327" s="17">
        <v>2</v>
      </c>
      <c r="M1327" s="17">
        <v>-1.59</v>
      </c>
      <c r="N1327" s="17" t="str">
        <f>IF(SalesData[[#This Row],[Profit]]&gt;0,"Profit","Loss")</f>
        <v>Loss</v>
      </c>
    </row>
    <row r="1328" spans="1:14" x14ac:dyDescent="0.25">
      <c r="A1328" s="1">
        <v>41930</v>
      </c>
      <c r="B1328" s="3">
        <f t="shared" si="60"/>
        <v>2014</v>
      </c>
      <c r="C1328" s="3">
        <f t="shared" si="61"/>
        <v>10</v>
      </c>
      <c r="D1328" t="s">
        <v>1478</v>
      </c>
      <c r="E1328" t="str">
        <f t="shared" si="62"/>
        <v>Alan Schoenberger20141018</v>
      </c>
      <c r="F1328">
        <f>IF(COUNTIF($E$2:E1328, E1328) = 1, MAX($F$1:F1327) + 1, INDEX($F$1:F1327, MATCH(E1328, $E$1:E1327, 0)))</f>
        <v>646</v>
      </c>
      <c r="G1328" t="s">
        <v>488</v>
      </c>
      <c r="H1328" t="s">
        <v>11</v>
      </c>
      <c r="I1328" t="s">
        <v>18</v>
      </c>
      <c r="J1328" t="s">
        <v>908</v>
      </c>
      <c r="K1328" s="17">
        <v>275.97000000000003</v>
      </c>
      <c r="L1328" s="17">
        <v>3</v>
      </c>
      <c r="M1328" s="17">
        <v>11.04</v>
      </c>
      <c r="N1328" s="17" t="str">
        <f>IF(SalesData[[#This Row],[Profit]]&gt;0,"Profit","Loss")</f>
        <v>Profit</v>
      </c>
    </row>
    <row r="1329" spans="1:14" x14ac:dyDescent="0.25">
      <c r="A1329" s="1">
        <v>41930</v>
      </c>
      <c r="B1329" s="3">
        <f t="shared" si="60"/>
        <v>2014</v>
      </c>
      <c r="C1329" s="3">
        <f t="shared" si="61"/>
        <v>10</v>
      </c>
      <c r="D1329" t="s">
        <v>1478</v>
      </c>
      <c r="E1329" t="str">
        <f t="shared" si="62"/>
        <v>Alan Schoenberger20141018</v>
      </c>
      <c r="F1329">
        <f>IF(COUNTIF($E$2:E1329, E1329) = 1, MAX($F$1:F1328) + 1, INDEX($F$1:F1328, MATCH(E1329, $E$1:E1328, 0)))</f>
        <v>646</v>
      </c>
      <c r="G1329" t="s">
        <v>488</v>
      </c>
      <c r="H1329" t="s">
        <v>39</v>
      </c>
      <c r="I1329" t="s">
        <v>40</v>
      </c>
      <c r="J1329" t="s">
        <v>1479</v>
      </c>
      <c r="K1329" s="17">
        <v>1394.95</v>
      </c>
      <c r="L1329" s="17">
        <v>5</v>
      </c>
      <c r="M1329" s="17">
        <v>362.69</v>
      </c>
      <c r="N1329" s="17" t="str">
        <f>IF(SalesData[[#This Row],[Profit]]&gt;0,"Profit","Loss")</f>
        <v>Profit</v>
      </c>
    </row>
    <row r="1330" spans="1:14" x14ac:dyDescent="0.25">
      <c r="A1330" s="1">
        <v>41930</v>
      </c>
      <c r="B1330" s="3">
        <f t="shared" si="60"/>
        <v>2014</v>
      </c>
      <c r="C1330" s="3">
        <f t="shared" si="61"/>
        <v>10</v>
      </c>
      <c r="D1330" t="s">
        <v>1478</v>
      </c>
      <c r="E1330" t="str">
        <f t="shared" si="62"/>
        <v>Alan Schoenberger20141018</v>
      </c>
      <c r="F1330">
        <f>IF(COUNTIF($E$2:E1330, E1330) = 1, MAX($F$1:F1329) + 1, INDEX($F$1:F1329, MATCH(E1330, $E$1:E1329, 0)))</f>
        <v>646</v>
      </c>
      <c r="G1330" t="s">
        <v>488</v>
      </c>
      <c r="H1330" t="s">
        <v>34</v>
      </c>
      <c r="I1330" t="s">
        <v>35</v>
      </c>
      <c r="J1330" t="s">
        <v>1480</v>
      </c>
      <c r="K1330" s="17">
        <v>545.88</v>
      </c>
      <c r="L1330" s="17">
        <v>6</v>
      </c>
      <c r="M1330" s="17">
        <v>70.959999999999994</v>
      </c>
      <c r="N1330" s="17" t="str">
        <f>IF(SalesData[[#This Row],[Profit]]&gt;0,"Profit","Loss")</f>
        <v>Profit</v>
      </c>
    </row>
    <row r="1331" spans="1:14" x14ac:dyDescent="0.25">
      <c r="A1331" s="1">
        <v>41930</v>
      </c>
      <c r="B1331" s="3">
        <f t="shared" si="60"/>
        <v>2014</v>
      </c>
      <c r="C1331" s="3">
        <f t="shared" si="61"/>
        <v>10</v>
      </c>
      <c r="D1331" t="s">
        <v>525</v>
      </c>
      <c r="E1331" t="str">
        <f t="shared" si="62"/>
        <v>Edward Hooks20141018</v>
      </c>
      <c r="F1331">
        <f>IF(COUNTIF($E$2:E1331, E1331) = 1, MAX($F$1:F1330) + 1, INDEX($F$1:F1330, MATCH(E1331, $E$1:E1330, 0)))</f>
        <v>647</v>
      </c>
      <c r="G1331" t="s">
        <v>23</v>
      </c>
      <c r="H1331" t="s">
        <v>11</v>
      </c>
      <c r="I1331" t="s">
        <v>63</v>
      </c>
      <c r="J1331" t="s">
        <v>1481</v>
      </c>
      <c r="K1331" s="17">
        <v>52.51</v>
      </c>
      <c r="L1331" s="17">
        <v>6</v>
      </c>
      <c r="M1331" s="17">
        <v>19.690000000000001</v>
      </c>
      <c r="N1331" s="17" t="str">
        <f>IF(SalesData[[#This Row],[Profit]]&gt;0,"Profit","Loss")</f>
        <v>Profit</v>
      </c>
    </row>
    <row r="1332" spans="1:14" x14ac:dyDescent="0.25">
      <c r="A1332" s="1">
        <v>41930</v>
      </c>
      <c r="B1332" s="3">
        <f t="shared" si="60"/>
        <v>2014</v>
      </c>
      <c r="C1332" s="3">
        <f t="shared" si="61"/>
        <v>10</v>
      </c>
      <c r="D1332" t="s">
        <v>525</v>
      </c>
      <c r="E1332" t="str">
        <f t="shared" si="62"/>
        <v>Edward Hooks20141018</v>
      </c>
      <c r="F1332">
        <f>IF(COUNTIF($E$2:E1332, E1332) = 1, MAX($F$1:F1331) + 1, INDEX($F$1:F1331, MATCH(E1332, $E$1:E1331, 0)))</f>
        <v>647</v>
      </c>
      <c r="G1332" t="s">
        <v>23</v>
      </c>
      <c r="H1332" t="s">
        <v>11</v>
      </c>
      <c r="I1332" t="s">
        <v>18</v>
      </c>
      <c r="J1332" t="s">
        <v>1482</v>
      </c>
      <c r="K1332" s="17">
        <v>186.91</v>
      </c>
      <c r="L1332" s="17">
        <v>6</v>
      </c>
      <c r="M1332" s="17">
        <v>-35.049999999999997</v>
      </c>
      <c r="N1332" s="17" t="str">
        <f>IF(SalesData[[#This Row],[Profit]]&gt;0,"Profit","Loss")</f>
        <v>Loss</v>
      </c>
    </row>
    <row r="1333" spans="1:14" x14ac:dyDescent="0.25">
      <c r="A1333" s="1">
        <v>41930</v>
      </c>
      <c r="B1333" s="3">
        <f t="shared" si="60"/>
        <v>2014</v>
      </c>
      <c r="C1333" s="3">
        <f t="shared" si="61"/>
        <v>10</v>
      </c>
      <c r="D1333" t="s">
        <v>525</v>
      </c>
      <c r="E1333" t="str">
        <f t="shared" si="62"/>
        <v>Edward Hooks20141018</v>
      </c>
      <c r="F1333">
        <f>IF(COUNTIF($E$2:E1333, E1333) = 1, MAX($F$1:F1332) + 1, INDEX($F$1:F1332, MATCH(E1333, $E$1:E1332, 0)))</f>
        <v>647</v>
      </c>
      <c r="G1333" t="s">
        <v>23</v>
      </c>
      <c r="H1333" t="s">
        <v>11</v>
      </c>
      <c r="I1333" t="s">
        <v>12</v>
      </c>
      <c r="J1333" t="s">
        <v>619</v>
      </c>
      <c r="K1333" s="17">
        <v>10.050000000000001</v>
      </c>
      <c r="L1333" s="17">
        <v>4</v>
      </c>
      <c r="M1333" s="17">
        <v>3.14</v>
      </c>
      <c r="N1333" s="17" t="str">
        <f>IF(SalesData[[#This Row],[Profit]]&gt;0,"Profit","Loss")</f>
        <v>Profit</v>
      </c>
    </row>
    <row r="1334" spans="1:14" x14ac:dyDescent="0.25">
      <c r="A1334" s="1">
        <v>41930</v>
      </c>
      <c r="B1334" s="3">
        <f t="shared" si="60"/>
        <v>2014</v>
      </c>
      <c r="C1334" s="3">
        <f t="shared" si="61"/>
        <v>10</v>
      </c>
      <c r="D1334" t="s">
        <v>1483</v>
      </c>
      <c r="E1334" t="str">
        <f t="shared" si="62"/>
        <v>Luke Schmidt20141018</v>
      </c>
      <c r="F1334">
        <f>IF(COUNTIF($E$2:E1334, E1334) = 1, MAX($F$1:F1333) + 1, INDEX($F$1:F1333, MATCH(E1334, $E$1:E1333, 0)))</f>
        <v>648</v>
      </c>
      <c r="G1334" t="s">
        <v>101</v>
      </c>
      <c r="H1334" t="s">
        <v>34</v>
      </c>
      <c r="I1334" t="s">
        <v>35</v>
      </c>
      <c r="J1334" t="s">
        <v>1484</v>
      </c>
      <c r="K1334" s="17">
        <v>605.34</v>
      </c>
      <c r="L1334" s="17">
        <v>6</v>
      </c>
      <c r="M1334" s="17">
        <v>145.28</v>
      </c>
      <c r="N1334" s="17" t="str">
        <f>IF(SalesData[[#This Row],[Profit]]&gt;0,"Profit","Loss")</f>
        <v>Profit</v>
      </c>
    </row>
    <row r="1335" spans="1:14" x14ac:dyDescent="0.25">
      <c r="A1335" s="1">
        <v>41930</v>
      </c>
      <c r="B1335" s="3">
        <f t="shared" si="60"/>
        <v>2014</v>
      </c>
      <c r="C1335" s="3">
        <f t="shared" si="61"/>
        <v>10</v>
      </c>
      <c r="D1335" t="s">
        <v>1485</v>
      </c>
      <c r="E1335" t="str">
        <f t="shared" si="62"/>
        <v>Ivan Gibson20141018</v>
      </c>
      <c r="F1335">
        <f>IF(COUNTIF($E$2:E1335, E1335) = 1, MAX($F$1:F1334) + 1, INDEX($F$1:F1334, MATCH(E1335, $E$1:E1334, 0)))</f>
        <v>649</v>
      </c>
      <c r="G1335" t="s">
        <v>164</v>
      </c>
      <c r="H1335" t="s">
        <v>11</v>
      </c>
      <c r="I1335" t="s">
        <v>12</v>
      </c>
      <c r="J1335" t="s">
        <v>1126</v>
      </c>
      <c r="K1335" s="17">
        <v>61.96</v>
      </c>
      <c r="L1335" s="17">
        <v>2</v>
      </c>
      <c r="M1335" s="17">
        <v>27.88</v>
      </c>
      <c r="N1335" s="17" t="str">
        <f>IF(SalesData[[#This Row],[Profit]]&gt;0,"Profit","Loss")</f>
        <v>Profit</v>
      </c>
    </row>
    <row r="1336" spans="1:14" x14ac:dyDescent="0.25">
      <c r="A1336" s="1">
        <v>41930</v>
      </c>
      <c r="B1336" s="3">
        <f t="shared" si="60"/>
        <v>2014</v>
      </c>
      <c r="C1336" s="3">
        <f t="shared" si="61"/>
        <v>10</v>
      </c>
      <c r="D1336" t="s">
        <v>1485</v>
      </c>
      <c r="E1336" t="str">
        <f t="shared" si="62"/>
        <v>Ivan Gibson20141018</v>
      </c>
      <c r="F1336">
        <f>IF(COUNTIF($E$2:E1336, E1336) = 1, MAX($F$1:F1335) + 1, INDEX($F$1:F1335, MATCH(E1336, $E$1:E1335, 0)))</f>
        <v>649</v>
      </c>
      <c r="G1336" t="s">
        <v>164</v>
      </c>
      <c r="H1336" t="s">
        <v>11</v>
      </c>
      <c r="I1336" t="s">
        <v>20</v>
      </c>
      <c r="J1336" t="s">
        <v>1486</v>
      </c>
      <c r="K1336" s="17">
        <v>1.34</v>
      </c>
      <c r="L1336" s="17">
        <v>1</v>
      </c>
      <c r="M1336" s="17">
        <v>0.47</v>
      </c>
      <c r="N1336" s="17" t="str">
        <f>IF(SalesData[[#This Row],[Profit]]&gt;0,"Profit","Loss")</f>
        <v>Profit</v>
      </c>
    </row>
    <row r="1337" spans="1:14" x14ac:dyDescent="0.25">
      <c r="A1337" s="1">
        <v>41931</v>
      </c>
      <c r="B1337" s="3">
        <f t="shared" si="60"/>
        <v>2014</v>
      </c>
      <c r="C1337" s="3">
        <f t="shared" si="61"/>
        <v>10</v>
      </c>
      <c r="D1337" t="s">
        <v>1487</v>
      </c>
      <c r="E1337" t="str">
        <f t="shared" si="62"/>
        <v>Jeremy Farry20141019</v>
      </c>
      <c r="F1337">
        <f>IF(COUNTIF($E$2:E1337, E1337) = 1, MAX($F$1:F1336) + 1, INDEX($F$1:F1336, MATCH(E1337, $E$1:E1336, 0)))</f>
        <v>650</v>
      </c>
      <c r="G1337" t="s">
        <v>27</v>
      </c>
      <c r="H1337" t="s">
        <v>11</v>
      </c>
      <c r="I1337" t="s">
        <v>12</v>
      </c>
      <c r="J1337" t="s">
        <v>1488</v>
      </c>
      <c r="K1337" s="17">
        <v>13.44</v>
      </c>
      <c r="L1337" s="17">
        <v>3</v>
      </c>
      <c r="M1337" s="17">
        <v>6.59</v>
      </c>
      <c r="N1337" s="17" t="str">
        <f>IF(SalesData[[#This Row],[Profit]]&gt;0,"Profit","Loss")</f>
        <v>Profit</v>
      </c>
    </row>
    <row r="1338" spans="1:14" x14ac:dyDescent="0.25">
      <c r="A1338" s="1">
        <v>41931</v>
      </c>
      <c r="B1338" s="3">
        <f t="shared" si="60"/>
        <v>2014</v>
      </c>
      <c r="C1338" s="3">
        <f t="shared" si="61"/>
        <v>10</v>
      </c>
      <c r="D1338" t="s">
        <v>1489</v>
      </c>
      <c r="E1338" t="str">
        <f t="shared" si="62"/>
        <v>Rachel Payne20141019</v>
      </c>
      <c r="F1338">
        <f>IF(COUNTIF($E$2:E1338, E1338) = 1, MAX($F$1:F1337) + 1, INDEX($F$1:F1337, MATCH(E1338, $E$1:E1337, 0)))</f>
        <v>651</v>
      </c>
      <c r="G1338" t="s">
        <v>27</v>
      </c>
      <c r="H1338" t="s">
        <v>11</v>
      </c>
      <c r="I1338" t="s">
        <v>20</v>
      </c>
      <c r="J1338" t="s">
        <v>1490</v>
      </c>
      <c r="K1338" s="17">
        <v>2.99</v>
      </c>
      <c r="L1338" s="17">
        <v>1</v>
      </c>
      <c r="M1338" s="17">
        <v>1.1200000000000001</v>
      </c>
      <c r="N1338" s="17" t="str">
        <f>IF(SalesData[[#This Row],[Profit]]&gt;0,"Profit","Loss")</f>
        <v>Profit</v>
      </c>
    </row>
    <row r="1339" spans="1:14" x14ac:dyDescent="0.25">
      <c r="A1339" s="1">
        <v>41931</v>
      </c>
      <c r="B1339" s="3">
        <f t="shared" si="60"/>
        <v>2014</v>
      </c>
      <c r="C1339" s="3">
        <f t="shared" si="61"/>
        <v>10</v>
      </c>
      <c r="D1339" t="s">
        <v>1489</v>
      </c>
      <c r="E1339" t="str">
        <f t="shared" si="62"/>
        <v>Rachel Payne20141019</v>
      </c>
      <c r="F1339">
        <f>IF(COUNTIF($E$2:E1339, E1339) = 1, MAX($F$1:F1338) + 1, INDEX($F$1:F1338, MATCH(E1339, $E$1:E1338, 0)))</f>
        <v>651</v>
      </c>
      <c r="G1339" t="s">
        <v>27</v>
      </c>
      <c r="H1339" t="s">
        <v>11</v>
      </c>
      <c r="I1339" t="s">
        <v>20</v>
      </c>
      <c r="J1339" t="s">
        <v>1491</v>
      </c>
      <c r="K1339" s="17">
        <v>20.059999999999999</v>
      </c>
      <c r="L1339" s="17">
        <v>6</v>
      </c>
      <c r="M1339" s="17">
        <v>7.02</v>
      </c>
      <c r="N1339" s="17" t="str">
        <f>IF(SalesData[[#This Row],[Profit]]&gt;0,"Profit","Loss")</f>
        <v>Profit</v>
      </c>
    </row>
    <row r="1340" spans="1:14" x14ac:dyDescent="0.25">
      <c r="A1340" s="1">
        <v>41931</v>
      </c>
      <c r="B1340" s="3">
        <f t="shared" si="60"/>
        <v>2014</v>
      </c>
      <c r="C1340" s="3">
        <f t="shared" si="61"/>
        <v>10</v>
      </c>
      <c r="D1340" t="s">
        <v>1489</v>
      </c>
      <c r="E1340" t="str">
        <f t="shared" si="62"/>
        <v>Rachel Payne20141019</v>
      </c>
      <c r="F1340">
        <f>IF(COUNTIF($E$2:E1340, E1340) = 1, MAX($F$1:F1339) + 1, INDEX($F$1:F1339, MATCH(E1340, $E$1:E1339, 0)))</f>
        <v>651</v>
      </c>
      <c r="G1340" t="s">
        <v>27</v>
      </c>
      <c r="H1340" t="s">
        <v>11</v>
      </c>
      <c r="I1340" t="s">
        <v>12</v>
      </c>
      <c r="J1340" t="s">
        <v>1492</v>
      </c>
      <c r="K1340" s="17">
        <v>146.72999999999999</v>
      </c>
      <c r="L1340" s="17">
        <v>3</v>
      </c>
      <c r="M1340" s="17">
        <v>68.959999999999994</v>
      </c>
      <c r="N1340" s="17" t="str">
        <f>IF(SalesData[[#This Row],[Profit]]&gt;0,"Profit","Loss")</f>
        <v>Profit</v>
      </c>
    </row>
    <row r="1341" spans="1:14" x14ac:dyDescent="0.25">
      <c r="A1341" s="1">
        <v>41931</v>
      </c>
      <c r="B1341" s="3">
        <f t="shared" si="60"/>
        <v>2014</v>
      </c>
      <c r="C1341" s="3">
        <f t="shared" si="61"/>
        <v>10</v>
      </c>
      <c r="D1341" t="s">
        <v>1489</v>
      </c>
      <c r="E1341" t="str">
        <f t="shared" si="62"/>
        <v>Rachel Payne20141019</v>
      </c>
      <c r="F1341">
        <f>IF(COUNTIF($E$2:E1341, E1341) = 1, MAX($F$1:F1340) + 1, INDEX($F$1:F1340, MATCH(E1341, $E$1:E1340, 0)))</f>
        <v>651</v>
      </c>
      <c r="G1341" t="s">
        <v>27</v>
      </c>
      <c r="H1341" t="s">
        <v>11</v>
      </c>
      <c r="I1341" t="s">
        <v>16</v>
      </c>
      <c r="J1341" t="s">
        <v>172</v>
      </c>
      <c r="K1341" s="17">
        <v>18.75</v>
      </c>
      <c r="L1341" s="17">
        <v>5</v>
      </c>
      <c r="M1341" s="17">
        <v>9</v>
      </c>
      <c r="N1341" s="17" t="str">
        <f>IF(SalesData[[#This Row],[Profit]]&gt;0,"Profit","Loss")</f>
        <v>Profit</v>
      </c>
    </row>
    <row r="1342" spans="1:14" x14ac:dyDescent="0.25">
      <c r="A1342" s="1">
        <v>41931</v>
      </c>
      <c r="B1342" s="3">
        <f t="shared" si="60"/>
        <v>2014</v>
      </c>
      <c r="C1342" s="3">
        <f t="shared" si="61"/>
        <v>10</v>
      </c>
      <c r="D1342" t="s">
        <v>1489</v>
      </c>
      <c r="E1342" t="str">
        <f t="shared" si="62"/>
        <v>Rachel Payne20141019</v>
      </c>
      <c r="F1342">
        <f>IF(COUNTIF($E$2:E1342, E1342) = 1, MAX($F$1:F1341) + 1, INDEX($F$1:F1341, MATCH(E1342, $E$1:E1341, 0)))</f>
        <v>651</v>
      </c>
      <c r="G1342" t="s">
        <v>27</v>
      </c>
      <c r="H1342" t="s">
        <v>39</v>
      </c>
      <c r="I1342" t="s">
        <v>40</v>
      </c>
      <c r="J1342" t="s">
        <v>1493</v>
      </c>
      <c r="K1342" s="17">
        <v>117.58</v>
      </c>
      <c r="L1342" s="17">
        <v>3</v>
      </c>
      <c r="M1342" s="17">
        <v>11.76</v>
      </c>
      <c r="N1342" s="17" t="str">
        <f>IF(SalesData[[#This Row],[Profit]]&gt;0,"Profit","Loss")</f>
        <v>Profit</v>
      </c>
    </row>
    <row r="1343" spans="1:14" x14ac:dyDescent="0.25">
      <c r="A1343" s="1">
        <v>41931</v>
      </c>
      <c r="B1343" s="3">
        <f t="shared" si="60"/>
        <v>2014</v>
      </c>
      <c r="C1343" s="3">
        <f t="shared" si="61"/>
        <v>10</v>
      </c>
      <c r="D1343" t="s">
        <v>1494</v>
      </c>
      <c r="E1343" t="str">
        <f t="shared" si="62"/>
        <v>Eugene Hildebrand20141019</v>
      </c>
      <c r="F1343">
        <f>IF(COUNTIF($E$2:E1343, E1343) = 1, MAX($F$1:F1342) + 1, INDEX($F$1:F1342, MATCH(E1343, $E$1:E1342, 0)))</f>
        <v>652</v>
      </c>
      <c r="G1343" t="s">
        <v>27</v>
      </c>
      <c r="H1343" t="s">
        <v>39</v>
      </c>
      <c r="I1343" t="s">
        <v>40</v>
      </c>
      <c r="J1343" t="s">
        <v>494</v>
      </c>
      <c r="K1343" s="17">
        <v>321.55</v>
      </c>
      <c r="L1343" s="17">
        <v>6</v>
      </c>
      <c r="M1343" s="17">
        <v>20.100000000000001</v>
      </c>
      <c r="N1343" s="17" t="str">
        <f>IF(SalesData[[#This Row],[Profit]]&gt;0,"Profit","Loss")</f>
        <v>Profit</v>
      </c>
    </row>
    <row r="1344" spans="1:14" x14ac:dyDescent="0.25">
      <c r="A1344" s="1">
        <v>41932</v>
      </c>
      <c r="B1344" s="3">
        <f t="shared" si="60"/>
        <v>2014</v>
      </c>
      <c r="C1344" s="3">
        <f t="shared" si="61"/>
        <v>10</v>
      </c>
      <c r="D1344" t="s">
        <v>373</v>
      </c>
      <c r="E1344" t="str">
        <f t="shared" si="62"/>
        <v>Patrick O'Donnell20141020</v>
      </c>
      <c r="F1344">
        <f>IF(COUNTIF($E$2:E1344, E1344) = 1, MAX($F$1:F1343) + 1, INDEX($F$1:F1343, MATCH(E1344, $E$1:E1343, 0)))</f>
        <v>653</v>
      </c>
      <c r="G1344" t="s">
        <v>110</v>
      </c>
      <c r="H1344" t="s">
        <v>11</v>
      </c>
      <c r="I1344" t="s">
        <v>18</v>
      </c>
      <c r="J1344" t="s">
        <v>1374</v>
      </c>
      <c r="K1344" s="17">
        <v>211.96</v>
      </c>
      <c r="L1344" s="17">
        <v>4</v>
      </c>
      <c r="M1344" s="17">
        <v>8.48</v>
      </c>
      <c r="N1344" s="17" t="str">
        <f>IF(SalesData[[#This Row],[Profit]]&gt;0,"Profit","Loss")</f>
        <v>Profit</v>
      </c>
    </row>
    <row r="1345" spans="1:14" x14ac:dyDescent="0.25">
      <c r="A1345" s="1">
        <v>41932</v>
      </c>
      <c r="B1345" s="3">
        <f t="shared" si="60"/>
        <v>2014</v>
      </c>
      <c r="C1345" s="3">
        <f t="shared" si="61"/>
        <v>10</v>
      </c>
      <c r="D1345" t="s">
        <v>1495</v>
      </c>
      <c r="E1345" t="str">
        <f t="shared" si="62"/>
        <v>Fred Hopkins20141020</v>
      </c>
      <c r="F1345">
        <f>IF(COUNTIF($E$2:E1345, E1345) = 1, MAX($F$1:F1344) + 1, INDEX($F$1:F1344, MATCH(E1345, $E$1:E1344, 0)))</f>
        <v>654</v>
      </c>
      <c r="G1345" t="s">
        <v>120</v>
      </c>
      <c r="H1345" t="s">
        <v>34</v>
      </c>
      <c r="I1345" t="s">
        <v>145</v>
      </c>
      <c r="J1345" t="s">
        <v>1496</v>
      </c>
      <c r="K1345" s="17">
        <v>328.59</v>
      </c>
      <c r="L1345" s="17">
        <v>3</v>
      </c>
      <c r="M1345" s="17">
        <v>-147.87</v>
      </c>
      <c r="N1345" s="17" t="str">
        <f>IF(SalesData[[#This Row],[Profit]]&gt;0,"Profit","Loss")</f>
        <v>Loss</v>
      </c>
    </row>
    <row r="1346" spans="1:14" x14ac:dyDescent="0.25">
      <c r="A1346" s="1">
        <v>41932</v>
      </c>
      <c r="B1346" s="3">
        <f t="shared" ref="B1346:B1409" si="63">YEAR(A1346)</f>
        <v>2014</v>
      </c>
      <c r="C1346" s="3">
        <f t="shared" ref="C1346:C1409" si="64">MONTH(A1346)</f>
        <v>10</v>
      </c>
      <c r="D1346" t="s">
        <v>1495</v>
      </c>
      <c r="E1346" t="str">
        <f t="shared" ref="E1346:E1409" si="65">D1346 &amp; TEXT(A1346, "yyyymmdd")</f>
        <v>Fred Hopkins20141020</v>
      </c>
      <c r="F1346">
        <f>IF(COUNTIF($E$2:E1346, E1346) = 1, MAX($F$1:F1345) + 1, INDEX($F$1:F1345, MATCH(E1346, $E$1:E1345, 0)))</f>
        <v>654</v>
      </c>
      <c r="G1346" t="s">
        <v>120</v>
      </c>
      <c r="H1346" t="s">
        <v>11</v>
      </c>
      <c r="I1346" t="s">
        <v>18</v>
      </c>
      <c r="J1346" t="s">
        <v>272</v>
      </c>
      <c r="K1346" s="17">
        <v>98.35</v>
      </c>
      <c r="L1346" s="17">
        <v>3</v>
      </c>
      <c r="M1346" s="17">
        <v>-24.59</v>
      </c>
      <c r="N1346" s="17" t="str">
        <f>IF(SalesData[[#This Row],[Profit]]&gt;0,"Profit","Loss")</f>
        <v>Loss</v>
      </c>
    </row>
    <row r="1347" spans="1:14" x14ac:dyDescent="0.25">
      <c r="A1347" s="1">
        <v>41932</v>
      </c>
      <c r="B1347" s="3">
        <f t="shared" si="63"/>
        <v>2014</v>
      </c>
      <c r="C1347" s="3">
        <f t="shared" si="64"/>
        <v>10</v>
      </c>
      <c r="D1347" t="s">
        <v>1497</v>
      </c>
      <c r="E1347" t="str">
        <f t="shared" si="65"/>
        <v>Lindsay Shagiari20141020</v>
      </c>
      <c r="F1347">
        <f>IF(COUNTIF($E$2:E1347, E1347) = 1, MAX($F$1:F1346) + 1, INDEX($F$1:F1346, MATCH(E1347, $E$1:E1346, 0)))</f>
        <v>655</v>
      </c>
      <c r="G1347" t="s">
        <v>15</v>
      </c>
      <c r="H1347" t="s">
        <v>39</v>
      </c>
      <c r="I1347" t="s">
        <v>52</v>
      </c>
      <c r="J1347" t="s">
        <v>731</v>
      </c>
      <c r="K1347" s="17">
        <v>319.97000000000003</v>
      </c>
      <c r="L1347" s="17">
        <v>4</v>
      </c>
      <c r="M1347" s="17">
        <v>71.989999999999995</v>
      </c>
      <c r="N1347" s="17" t="str">
        <f>IF(SalesData[[#This Row],[Profit]]&gt;0,"Profit","Loss")</f>
        <v>Profit</v>
      </c>
    </row>
    <row r="1348" spans="1:14" x14ac:dyDescent="0.25">
      <c r="A1348" s="1">
        <v>41932</v>
      </c>
      <c r="B1348" s="3">
        <f t="shared" si="63"/>
        <v>2014</v>
      </c>
      <c r="C1348" s="3">
        <f t="shared" si="64"/>
        <v>10</v>
      </c>
      <c r="D1348" t="s">
        <v>1497</v>
      </c>
      <c r="E1348" t="str">
        <f t="shared" si="65"/>
        <v>Lindsay Shagiari20141020</v>
      </c>
      <c r="F1348">
        <f>IF(COUNTIF($E$2:E1348, E1348) = 1, MAX($F$1:F1347) + 1, INDEX($F$1:F1347, MATCH(E1348, $E$1:E1347, 0)))</f>
        <v>655</v>
      </c>
      <c r="G1348" t="s">
        <v>15</v>
      </c>
      <c r="H1348" t="s">
        <v>11</v>
      </c>
      <c r="I1348" t="s">
        <v>18</v>
      </c>
      <c r="J1348" t="s">
        <v>1498</v>
      </c>
      <c r="K1348" s="17">
        <v>505.32</v>
      </c>
      <c r="L1348" s="17">
        <v>3</v>
      </c>
      <c r="M1348" s="17">
        <v>31.58</v>
      </c>
      <c r="N1348" s="17" t="str">
        <f>IF(SalesData[[#This Row],[Profit]]&gt;0,"Profit","Loss")</f>
        <v>Profit</v>
      </c>
    </row>
    <row r="1349" spans="1:14" x14ac:dyDescent="0.25">
      <c r="A1349" s="1">
        <v>41932</v>
      </c>
      <c r="B1349" s="3">
        <f t="shared" si="63"/>
        <v>2014</v>
      </c>
      <c r="C1349" s="3">
        <f t="shared" si="64"/>
        <v>10</v>
      </c>
      <c r="D1349" t="s">
        <v>1497</v>
      </c>
      <c r="E1349" t="str">
        <f t="shared" si="65"/>
        <v>Lindsay Shagiari20141020</v>
      </c>
      <c r="F1349">
        <f>IF(COUNTIF($E$2:E1349, E1349) = 1, MAX($F$1:F1348) + 1, INDEX($F$1:F1348, MATCH(E1349, $E$1:E1348, 0)))</f>
        <v>655</v>
      </c>
      <c r="G1349" t="s">
        <v>15</v>
      </c>
      <c r="H1349" t="s">
        <v>11</v>
      </c>
      <c r="I1349" t="s">
        <v>12</v>
      </c>
      <c r="J1349" t="s">
        <v>1499</v>
      </c>
      <c r="K1349" s="17">
        <v>3.81</v>
      </c>
      <c r="L1349" s="17">
        <v>1</v>
      </c>
      <c r="M1349" s="17">
        <v>1.24</v>
      </c>
      <c r="N1349" s="17" t="str">
        <f>IF(SalesData[[#This Row],[Profit]]&gt;0,"Profit","Loss")</f>
        <v>Profit</v>
      </c>
    </row>
    <row r="1350" spans="1:14" x14ac:dyDescent="0.25">
      <c r="A1350" s="1">
        <v>41932</v>
      </c>
      <c r="B1350" s="3">
        <f t="shared" si="63"/>
        <v>2014</v>
      </c>
      <c r="C1350" s="3">
        <f t="shared" si="64"/>
        <v>10</v>
      </c>
      <c r="D1350" t="s">
        <v>1497</v>
      </c>
      <c r="E1350" t="str">
        <f t="shared" si="65"/>
        <v>Lindsay Shagiari20141020</v>
      </c>
      <c r="F1350">
        <f>IF(COUNTIF($E$2:E1350, E1350) = 1, MAX($F$1:F1349) + 1, INDEX($F$1:F1349, MATCH(E1350, $E$1:E1349, 0)))</f>
        <v>655</v>
      </c>
      <c r="G1350" t="s">
        <v>15</v>
      </c>
      <c r="H1350" t="s">
        <v>11</v>
      </c>
      <c r="I1350" t="s">
        <v>20</v>
      </c>
      <c r="J1350" t="s">
        <v>1139</v>
      </c>
      <c r="K1350" s="17">
        <v>8.68</v>
      </c>
      <c r="L1350" s="17">
        <v>1</v>
      </c>
      <c r="M1350" s="17">
        <v>-14.76</v>
      </c>
      <c r="N1350" s="17" t="str">
        <f>IF(SalesData[[#This Row],[Profit]]&gt;0,"Profit","Loss")</f>
        <v>Loss</v>
      </c>
    </row>
    <row r="1351" spans="1:14" x14ac:dyDescent="0.25">
      <c r="A1351" s="1">
        <v>41932</v>
      </c>
      <c r="B1351" s="3">
        <f t="shared" si="63"/>
        <v>2014</v>
      </c>
      <c r="C1351" s="3">
        <f t="shared" si="64"/>
        <v>10</v>
      </c>
      <c r="D1351" t="s">
        <v>1497</v>
      </c>
      <c r="E1351" t="str">
        <f t="shared" si="65"/>
        <v>Lindsay Shagiari20141020</v>
      </c>
      <c r="F1351">
        <f>IF(COUNTIF($E$2:E1351, E1351) = 1, MAX($F$1:F1350) + 1, INDEX($F$1:F1350, MATCH(E1351, $E$1:E1350, 0)))</f>
        <v>655</v>
      </c>
      <c r="G1351" t="s">
        <v>15</v>
      </c>
      <c r="H1351" t="s">
        <v>11</v>
      </c>
      <c r="I1351" t="s">
        <v>16</v>
      </c>
      <c r="J1351" t="s">
        <v>1500</v>
      </c>
      <c r="K1351" s="17">
        <v>24.42</v>
      </c>
      <c r="L1351" s="17">
        <v>1</v>
      </c>
      <c r="M1351" s="17">
        <v>7.94</v>
      </c>
      <c r="N1351" s="17" t="str">
        <f>IF(SalesData[[#This Row],[Profit]]&gt;0,"Profit","Loss")</f>
        <v>Profit</v>
      </c>
    </row>
    <row r="1352" spans="1:14" x14ac:dyDescent="0.25">
      <c r="A1352" s="1">
        <v>41933</v>
      </c>
      <c r="B1352" s="3">
        <f t="shared" si="63"/>
        <v>2014</v>
      </c>
      <c r="C1352" s="3">
        <f t="shared" si="64"/>
        <v>10</v>
      </c>
      <c r="D1352" t="s">
        <v>1477</v>
      </c>
      <c r="E1352" t="str">
        <f t="shared" si="65"/>
        <v>Tracy Blumstein20141021</v>
      </c>
      <c r="F1352">
        <f>IF(COUNTIF($E$2:E1352, E1352) = 1, MAX($F$1:F1351) + 1, INDEX($F$1:F1351, MATCH(E1352, $E$1:E1351, 0)))</f>
        <v>656</v>
      </c>
      <c r="G1352" t="s">
        <v>78</v>
      </c>
      <c r="H1352" t="s">
        <v>11</v>
      </c>
      <c r="I1352" t="s">
        <v>92</v>
      </c>
      <c r="J1352" t="s">
        <v>1080</v>
      </c>
      <c r="K1352" s="17">
        <v>121.79</v>
      </c>
      <c r="L1352" s="17">
        <v>4</v>
      </c>
      <c r="M1352" s="17">
        <v>13.7</v>
      </c>
      <c r="N1352" s="17" t="str">
        <f>IF(SalesData[[#This Row],[Profit]]&gt;0,"Profit","Loss")</f>
        <v>Profit</v>
      </c>
    </row>
    <row r="1353" spans="1:14" x14ac:dyDescent="0.25">
      <c r="A1353" s="1">
        <v>41933</v>
      </c>
      <c r="B1353" s="3">
        <f t="shared" si="63"/>
        <v>2014</v>
      </c>
      <c r="C1353" s="3">
        <f t="shared" si="64"/>
        <v>10</v>
      </c>
      <c r="D1353" t="s">
        <v>1477</v>
      </c>
      <c r="E1353" t="str">
        <f t="shared" si="65"/>
        <v>Tracy Blumstein20141021</v>
      </c>
      <c r="F1353">
        <f>IF(COUNTIF($E$2:E1353, E1353) = 1, MAX($F$1:F1352) + 1, INDEX($F$1:F1352, MATCH(E1353, $E$1:E1352, 0)))</f>
        <v>656</v>
      </c>
      <c r="G1353" t="s">
        <v>78</v>
      </c>
      <c r="H1353" t="s">
        <v>34</v>
      </c>
      <c r="I1353" t="s">
        <v>145</v>
      </c>
      <c r="J1353" t="s">
        <v>1501</v>
      </c>
      <c r="K1353" s="17">
        <v>409.59</v>
      </c>
      <c r="L1353" s="17">
        <v>3</v>
      </c>
      <c r="M1353" s="17">
        <v>-122.88</v>
      </c>
      <c r="N1353" s="17" t="str">
        <f>IF(SalesData[[#This Row],[Profit]]&gt;0,"Profit","Loss")</f>
        <v>Loss</v>
      </c>
    </row>
    <row r="1354" spans="1:14" x14ac:dyDescent="0.25">
      <c r="A1354" s="1">
        <v>41933</v>
      </c>
      <c r="B1354" s="3">
        <f t="shared" si="63"/>
        <v>2014</v>
      </c>
      <c r="C1354" s="3">
        <f t="shared" si="64"/>
        <v>10</v>
      </c>
      <c r="D1354" t="s">
        <v>1502</v>
      </c>
      <c r="E1354" t="str">
        <f t="shared" si="65"/>
        <v>Sylvia Foulston20141021</v>
      </c>
      <c r="F1354">
        <f>IF(COUNTIF($E$2:E1354, E1354) = 1, MAX($F$1:F1353) + 1, INDEX($F$1:F1353, MATCH(E1354, $E$1:E1353, 0)))</f>
        <v>657</v>
      </c>
      <c r="G1354" t="s">
        <v>27</v>
      </c>
      <c r="H1354" t="s">
        <v>11</v>
      </c>
      <c r="I1354" t="s">
        <v>20</v>
      </c>
      <c r="J1354" t="s">
        <v>1503</v>
      </c>
      <c r="K1354" s="17">
        <v>36.36</v>
      </c>
      <c r="L1354" s="17">
        <v>3</v>
      </c>
      <c r="M1354" s="17">
        <v>12.27</v>
      </c>
      <c r="N1354" s="17" t="str">
        <f>IF(SalesData[[#This Row],[Profit]]&gt;0,"Profit","Loss")</f>
        <v>Profit</v>
      </c>
    </row>
    <row r="1355" spans="1:14" x14ac:dyDescent="0.25">
      <c r="A1355" s="1">
        <v>41933</v>
      </c>
      <c r="B1355" s="3">
        <f t="shared" si="63"/>
        <v>2014</v>
      </c>
      <c r="C1355" s="3">
        <f t="shared" si="64"/>
        <v>10</v>
      </c>
      <c r="D1355" t="s">
        <v>483</v>
      </c>
      <c r="E1355" t="str">
        <f t="shared" si="65"/>
        <v>Frank Hawley20141021</v>
      </c>
      <c r="F1355">
        <f>IF(COUNTIF($E$2:E1355, E1355) = 1, MAX($F$1:F1354) + 1, INDEX($F$1:F1354, MATCH(E1355, $E$1:E1354, 0)))</f>
        <v>658</v>
      </c>
      <c r="G1355" t="s">
        <v>55</v>
      </c>
      <c r="H1355" t="s">
        <v>11</v>
      </c>
      <c r="I1355" t="s">
        <v>18</v>
      </c>
      <c r="J1355" t="s">
        <v>1482</v>
      </c>
      <c r="K1355" s="17">
        <v>194.7</v>
      </c>
      <c r="L1355" s="17">
        <v>5</v>
      </c>
      <c r="M1355" s="17">
        <v>9.74</v>
      </c>
      <c r="N1355" s="17" t="str">
        <f>IF(SalesData[[#This Row],[Profit]]&gt;0,"Profit","Loss")</f>
        <v>Profit</v>
      </c>
    </row>
    <row r="1356" spans="1:14" x14ac:dyDescent="0.25">
      <c r="A1356" s="1">
        <v>41933</v>
      </c>
      <c r="B1356" s="3">
        <f t="shared" si="63"/>
        <v>2014</v>
      </c>
      <c r="C1356" s="3">
        <f t="shared" si="64"/>
        <v>10</v>
      </c>
      <c r="D1356" t="s">
        <v>483</v>
      </c>
      <c r="E1356" t="str">
        <f t="shared" si="65"/>
        <v>Frank Hawley20141021</v>
      </c>
      <c r="F1356">
        <f>IF(COUNTIF($E$2:E1356, E1356) = 1, MAX($F$1:F1355) + 1, INDEX($F$1:F1355, MATCH(E1356, $E$1:E1355, 0)))</f>
        <v>658</v>
      </c>
      <c r="G1356" t="s">
        <v>55</v>
      </c>
      <c r="H1356" t="s">
        <v>34</v>
      </c>
      <c r="I1356" t="s">
        <v>145</v>
      </c>
      <c r="J1356" t="s">
        <v>1333</v>
      </c>
      <c r="K1356" s="17">
        <v>591.32000000000005</v>
      </c>
      <c r="L1356" s="17">
        <v>4</v>
      </c>
      <c r="M1356" s="17">
        <v>112.35</v>
      </c>
      <c r="N1356" s="17" t="str">
        <f>IF(SalesData[[#This Row],[Profit]]&gt;0,"Profit","Loss")</f>
        <v>Profit</v>
      </c>
    </row>
    <row r="1357" spans="1:14" x14ac:dyDescent="0.25">
      <c r="A1357" s="1">
        <v>41933</v>
      </c>
      <c r="B1357" s="3">
        <f t="shared" si="63"/>
        <v>2014</v>
      </c>
      <c r="C1357" s="3">
        <f t="shared" si="64"/>
        <v>10</v>
      </c>
      <c r="D1357" t="s">
        <v>483</v>
      </c>
      <c r="E1357" t="str">
        <f t="shared" si="65"/>
        <v>Frank Hawley20141021</v>
      </c>
      <c r="F1357">
        <f>IF(COUNTIF($E$2:E1357, E1357) = 1, MAX($F$1:F1356) + 1, INDEX($F$1:F1356, MATCH(E1357, $E$1:E1356, 0)))</f>
        <v>658</v>
      </c>
      <c r="G1357" t="s">
        <v>55</v>
      </c>
      <c r="H1357" t="s">
        <v>11</v>
      </c>
      <c r="I1357" t="s">
        <v>24</v>
      </c>
      <c r="J1357" t="s">
        <v>1504</v>
      </c>
      <c r="K1357" s="17">
        <v>2.84</v>
      </c>
      <c r="L1357" s="17">
        <v>1</v>
      </c>
      <c r="M1357" s="17">
        <v>0.88</v>
      </c>
      <c r="N1357" s="17" t="str">
        <f>IF(SalesData[[#This Row],[Profit]]&gt;0,"Profit","Loss")</f>
        <v>Profit</v>
      </c>
    </row>
    <row r="1358" spans="1:14" x14ac:dyDescent="0.25">
      <c r="A1358" s="1">
        <v>41934</v>
      </c>
      <c r="B1358" s="3">
        <f t="shared" si="63"/>
        <v>2014</v>
      </c>
      <c r="C1358" s="3">
        <f t="shared" si="64"/>
        <v>10</v>
      </c>
      <c r="D1358" t="s">
        <v>1505</v>
      </c>
      <c r="E1358" t="str">
        <f t="shared" si="65"/>
        <v>Maureen Gastineau20141022</v>
      </c>
      <c r="F1358">
        <f>IF(COUNTIF($E$2:E1358, E1358) = 1, MAX($F$1:F1357) + 1, INDEX($F$1:F1357, MATCH(E1358, $E$1:E1357, 0)))</f>
        <v>659</v>
      </c>
      <c r="G1358" t="s">
        <v>78</v>
      </c>
      <c r="H1358" t="s">
        <v>34</v>
      </c>
      <c r="I1358" t="s">
        <v>47</v>
      </c>
      <c r="J1358" t="s">
        <v>1406</v>
      </c>
      <c r="K1358" s="17">
        <v>93.89</v>
      </c>
      <c r="L1358" s="17">
        <v>4</v>
      </c>
      <c r="M1358" s="17">
        <v>12.91</v>
      </c>
      <c r="N1358" s="17" t="str">
        <f>IF(SalesData[[#This Row],[Profit]]&gt;0,"Profit","Loss")</f>
        <v>Profit</v>
      </c>
    </row>
    <row r="1359" spans="1:14" x14ac:dyDescent="0.25">
      <c r="A1359" s="1">
        <v>41934</v>
      </c>
      <c r="B1359" s="3">
        <f t="shared" si="63"/>
        <v>2014</v>
      </c>
      <c r="C1359" s="3">
        <f t="shared" si="64"/>
        <v>10</v>
      </c>
      <c r="D1359" t="s">
        <v>1381</v>
      </c>
      <c r="E1359" t="str">
        <f t="shared" si="65"/>
        <v>Nicole Brennan20141022</v>
      </c>
      <c r="F1359">
        <f>IF(COUNTIF($E$2:E1359, E1359) = 1, MAX($F$1:F1358) + 1, INDEX($F$1:F1358, MATCH(E1359, $E$1:E1358, 0)))</f>
        <v>660</v>
      </c>
      <c r="G1359" t="s">
        <v>62</v>
      </c>
      <c r="H1359" t="s">
        <v>34</v>
      </c>
      <c r="I1359" t="s">
        <v>47</v>
      </c>
      <c r="J1359" t="s">
        <v>1506</v>
      </c>
      <c r="K1359" s="17">
        <v>129.91999999999999</v>
      </c>
      <c r="L1359" s="17">
        <v>4</v>
      </c>
      <c r="M1359" s="17">
        <v>10.39</v>
      </c>
      <c r="N1359" s="17" t="str">
        <f>IF(SalesData[[#This Row],[Profit]]&gt;0,"Profit","Loss")</f>
        <v>Profit</v>
      </c>
    </row>
    <row r="1360" spans="1:14" x14ac:dyDescent="0.25">
      <c r="A1360" s="1">
        <v>41936</v>
      </c>
      <c r="B1360" s="3">
        <f t="shared" si="63"/>
        <v>2014</v>
      </c>
      <c r="C1360" s="3">
        <f t="shared" si="64"/>
        <v>10</v>
      </c>
      <c r="D1360" t="s">
        <v>1507</v>
      </c>
      <c r="E1360" t="str">
        <f t="shared" si="65"/>
        <v>Daniel Byrd20141024</v>
      </c>
      <c r="F1360">
        <f>IF(COUNTIF($E$2:E1360, E1360) = 1, MAX($F$1:F1359) + 1, INDEX($F$1:F1359, MATCH(E1360, $E$1:E1359, 0)))</f>
        <v>661</v>
      </c>
      <c r="G1360" t="s">
        <v>123</v>
      </c>
      <c r="H1360" t="s">
        <v>11</v>
      </c>
      <c r="I1360" t="s">
        <v>12</v>
      </c>
      <c r="J1360" t="s">
        <v>1264</v>
      </c>
      <c r="K1360" s="17">
        <v>10.37</v>
      </c>
      <c r="L1360" s="17">
        <v>2</v>
      </c>
      <c r="M1360" s="17">
        <v>3.63</v>
      </c>
      <c r="N1360" s="17" t="str">
        <f>IF(SalesData[[#This Row],[Profit]]&gt;0,"Profit","Loss")</f>
        <v>Profit</v>
      </c>
    </row>
    <row r="1361" spans="1:14" x14ac:dyDescent="0.25">
      <c r="A1361" s="1">
        <v>41936</v>
      </c>
      <c r="B1361" s="3">
        <f t="shared" si="63"/>
        <v>2014</v>
      </c>
      <c r="C1361" s="3">
        <f t="shared" si="64"/>
        <v>10</v>
      </c>
      <c r="D1361" t="s">
        <v>554</v>
      </c>
      <c r="E1361" t="str">
        <f t="shared" si="65"/>
        <v>Allen Armold20141024</v>
      </c>
      <c r="F1361">
        <f>IF(COUNTIF($E$2:E1361, E1361) = 1, MAX($F$1:F1360) + 1, INDEX($F$1:F1360, MATCH(E1361, $E$1:E1360, 0)))</f>
        <v>662</v>
      </c>
      <c r="G1361" t="s">
        <v>27</v>
      </c>
      <c r="H1361" t="s">
        <v>11</v>
      </c>
      <c r="I1361" t="s">
        <v>20</v>
      </c>
      <c r="J1361" t="s">
        <v>819</v>
      </c>
      <c r="K1361" s="17">
        <v>34.270000000000003</v>
      </c>
      <c r="L1361" s="17">
        <v>3</v>
      </c>
      <c r="M1361" s="17">
        <v>11.14</v>
      </c>
      <c r="N1361" s="17" t="str">
        <f>IF(SalesData[[#This Row],[Profit]]&gt;0,"Profit","Loss")</f>
        <v>Profit</v>
      </c>
    </row>
    <row r="1362" spans="1:14" x14ac:dyDescent="0.25">
      <c r="A1362" s="1">
        <v>41936</v>
      </c>
      <c r="B1362" s="3">
        <f t="shared" si="63"/>
        <v>2014</v>
      </c>
      <c r="C1362" s="3">
        <f t="shared" si="64"/>
        <v>10</v>
      </c>
      <c r="D1362" t="s">
        <v>1152</v>
      </c>
      <c r="E1362" t="str">
        <f t="shared" si="65"/>
        <v>Arthur Prichep20141024</v>
      </c>
      <c r="F1362">
        <f>IF(COUNTIF($E$2:E1362, E1362) = 1, MAX($F$1:F1361) + 1, INDEX($F$1:F1361, MATCH(E1362, $E$1:E1361, 0)))</f>
        <v>663</v>
      </c>
      <c r="G1362" t="s">
        <v>70</v>
      </c>
      <c r="H1362" t="s">
        <v>11</v>
      </c>
      <c r="I1362" t="s">
        <v>43</v>
      </c>
      <c r="J1362" t="s">
        <v>1508</v>
      </c>
      <c r="K1362" s="17">
        <v>11.85</v>
      </c>
      <c r="L1362" s="17">
        <v>3</v>
      </c>
      <c r="M1362" s="17">
        <v>3.79</v>
      </c>
      <c r="N1362" s="17" t="str">
        <f>IF(SalesData[[#This Row],[Profit]]&gt;0,"Profit","Loss")</f>
        <v>Profit</v>
      </c>
    </row>
    <row r="1363" spans="1:14" x14ac:dyDescent="0.25">
      <c r="A1363" s="1">
        <v>41937</v>
      </c>
      <c r="B1363" s="3">
        <f t="shared" si="63"/>
        <v>2014</v>
      </c>
      <c r="C1363" s="3">
        <f t="shared" si="64"/>
        <v>10</v>
      </c>
      <c r="D1363" t="s">
        <v>558</v>
      </c>
      <c r="E1363" t="str">
        <f t="shared" si="65"/>
        <v>Aaron Hawkins20141025</v>
      </c>
      <c r="F1363">
        <f>IF(COUNTIF($E$2:E1363, E1363) = 1, MAX($F$1:F1362) + 1, INDEX($F$1:F1362, MATCH(E1363, $E$1:E1362, 0)))</f>
        <v>664</v>
      </c>
      <c r="G1363" t="s">
        <v>27</v>
      </c>
      <c r="H1363" t="s">
        <v>11</v>
      </c>
      <c r="I1363" t="s">
        <v>20</v>
      </c>
      <c r="J1363" t="s">
        <v>1509</v>
      </c>
      <c r="K1363" s="17">
        <v>49.41</v>
      </c>
      <c r="L1363" s="17">
        <v>4</v>
      </c>
      <c r="M1363" s="17">
        <v>18.53</v>
      </c>
      <c r="N1363" s="17" t="str">
        <f>IF(SalesData[[#This Row],[Profit]]&gt;0,"Profit","Loss")</f>
        <v>Profit</v>
      </c>
    </row>
    <row r="1364" spans="1:14" x14ac:dyDescent="0.25">
      <c r="A1364" s="1">
        <v>41937</v>
      </c>
      <c r="B1364" s="3">
        <f t="shared" si="63"/>
        <v>2014</v>
      </c>
      <c r="C1364" s="3">
        <f t="shared" si="64"/>
        <v>10</v>
      </c>
      <c r="D1364" t="s">
        <v>702</v>
      </c>
      <c r="E1364" t="str">
        <f t="shared" si="65"/>
        <v>Evan Henry20141025</v>
      </c>
      <c r="F1364">
        <f>IF(COUNTIF($E$2:E1364, E1364) = 1, MAX($F$1:F1363) + 1, INDEX($F$1:F1363, MATCH(E1364, $E$1:E1363, 0)))</f>
        <v>665</v>
      </c>
      <c r="G1364" t="s">
        <v>23</v>
      </c>
      <c r="H1364" t="s">
        <v>39</v>
      </c>
      <c r="I1364" t="s">
        <v>52</v>
      </c>
      <c r="J1364" t="s">
        <v>1510</v>
      </c>
      <c r="K1364" s="17">
        <v>40.78</v>
      </c>
      <c r="L1364" s="17">
        <v>3</v>
      </c>
      <c r="M1364" s="17">
        <v>0.51</v>
      </c>
      <c r="N1364" s="17" t="str">
        <f>IF(SalesData[[#This Row],[Profit]]&gt;0,"Profit","Loss")</f>
        <v>Profit</v>
      </c>
    </row>
    <row r="1365" spans="1:14" x14ac:dyDescent="0.25">
      <c r="A1365" s="1">
        <v>41937</v>
      </c>
      <c r="B1365" s="3">
        <f t="shared" si="63"/>
        <v>2014</v>
      </c>
      <c r="C1365" s="3">
        <f t="shared" si="64"/>
        <v>10</v>
      </c>
      <c r="D1365" t="s">
        <v>702</v>
      </c>
      <c r="E1365" t="str">
        <f t="shared" si="65"/>
        <v>Evan Henry20141025</v>
      </c>
      <c r="F1365">
        <f>IF(COUNTIF($E$2:E1365, E1365) = 1, MAX($F$1:F1364) + 1, INDEX($F$1:F1364, MATCH(E1365, $E$1:E1364, 0)))</f>
        <v>665</v>
      </c>
      <c r="G1365" t="s">
        <v>23</v>
      </c>
      <c r="H1365" t="s">
        <v>11</v>
      </c>
      <c r="I1365" t="s">
        <v>20</v>
      </c>
      <c r="J1365" t="s">
        <v>330</v>
      </c>
      <c r="K1365" s="17">
        <v>13.7</v>
      </c>
      <c r="L1365" s="17">
        <v>3</v>
      </c>
      <c r="M1365" s="17">
        <v>-9.59</v>
      </c>
      <c r="N1365" s="17" t="str">
        <f>IF(SalesData[[#This Row],[Profit]]&gt;0,"Profit","Loss")</f>
        <v>Loss</v>
      </c>
    </row>
    <row r="1366" spans="1:14" x14ac:dyDescent="0.25">
      <c r="A1366" s="1">
        <v>41938</v>
      </c>
      <c r="B1366" s="3">
        <f t="shared" si="63"/>
        <v>2014</v>
      </c>
      <c r="C1366" s="3">
        <f t="shared" si="64"/>
        <v>10</v>
      </c>
      <c r="D1366" t="s">
        <v>1511</v>
      </c>
      <c r="E1366" t="str">
        <f t="shared" si="65"/>
        <v>Angele Hood20141026</v>
      </c>
      <c r="F1366">
        <f>IF(COUNTIF($E$2:E1366, E1366) = 1, MAX($F$1:F1365) + 1, INDEX($F$1:F1365, MATCH(E1366, $E$1:E1365, 0)))</f>
        <v>666</v>
      </c>
      <c r="G1366" t="s">
        <v>164</v>
      </c>
      <c r="H1366" t="s">
        <v>34</v>
      </c>
      <c r="I1366" t="s">
        <v>47</v>
      </c>
      <c r="J1366" t="s">
        <v>1512</v>
      </c>
      <c r="K1366" s="17">
        <v>63.92</v>
      </c>
      <c r="L1366" s="17">
        <v>4</v>
      </c>
      <c r="M1366" s="17">
        <v>3.2</v>
      </c>
      <c r="N1366" s="17" t="str">
        <f>IF(SalesData[[#This Row],[Profit]]&gt;0,"Profit","Loss")</f>
        <v>Profit</v>
      </c>
    </row>
    <row r="1367" spans="1:14" x14ac:dyDescent="0.25">
      <c r="A1367" s="1">
        <v>41938</v>
      </c>
      <c r="B1367" s="3">
        <f t="shared" si="63"/>
        <v>2014</v>
      </c>
      <c r="C1367" s="3">
        <f t="shared" si="64"/>
        <v>10</v>
      </c>
      <c r="D1367" t="s">
        <v>1511</v>
      </c>
      <c r="E1367" t="str">
        <f t="shared" si="65"/>
        <v>Angele Hood20141026</v>
      </c>
      <c r="F1367">
        <f>IF(COUNTIF($E$2:E1367, E1367) = 1, MAX($F$1:F1366) + 1, INDEX($F$1:F1366, MATCH(E1367, $E$1:E1366, 0)))</f>
        <v>666</v>
      </c>
      <c r="G1367" t="s">
        <v>164</v>
      </c>
      <c r="H1367" t="s">
        <v>39</v>
      </c>
      <c r="I1367" t="s">
        <v>40</v>
      </c>
      <c r="J1367" t="s">
        <v>1306</v>
      </c>
      <c r="K1367" s="17">
        <v>383.96</v>
      </c>
      <c r="L1367" s="17">
        <v>5</v>
      </c>
      <c r="M1367" s="17">
        <v>38.4</v>
      </c>
      <c r="N1367" s="17" t="str">
        <f>IF(SalesData[[#This Row],[Profit]]&gt;0,"Profit","Loss")</f>
        <v>Profit</v>
      </c>
    </row>
    <row r="1368" spans="1:14" x14ac:dyDescent="0.25">
      <c r="A1368" s="1">
        <v>41939</v>
      </c>
      <c r="B1368" s="3">
        <f t="shared" si="63"/>
        <v>2014</v>
      </c>
      <c r="C1368" s="3">
        <f t="shared" si="64"/>
        <v>10</v>
      </c>
      <c r="D1368" t="s">
        <v>1513</v>
      </c>
      <c r="E1368" t="str">
        <f t="shared" si="65"/>
        <v>Ross DeVincentis20141027</v>
      </c>
      <c r="F1368">
        <f>IF(COUNTIF($E$2:E1368, E1368) = 1, MAX($F$1:F1367) + 1, INDEX($F$1:F1367, MATCH(E1368, $E$1:E1367, 0)))</f>
        <v>667</v>
      </c>
      <c r="G1368" t="s">
        <v>245</v>
      </c>
      <c r="H1368" t="s">
        <v>11</v>
      </c>
      <c r="I1368" t="s">
        <v>12</v>
      </c>
      <c r="J1368" t="s">
        <v>836</v>
      </c>
      <c r="K1368" s="17">
        <v>10.37</v>
      </c>
      <c r="L1368" s="17">
        <v>2</v>
      </c>
      <c r="M1368" s="17">
        <v>3.63</v>
      </c>
      <c r="N1368" s="17" t="str">
        <f>IF(SalesData[[#This Row],[Profit]]&gt;0,"Profit","Loss")</f>
        <v>Profit</v>
      </c>
    </row>
    <row r="1369" spans="1:14" x14ac:dyDescent="0.25">
      <c r="A1369" s="1">
        <v>41939</v>
      </c>
      <c r="B1369" s="3">
        <f t="shared" si="63"/>
        <v>2014</v>
      </c>
      <c r="C1369" s="3">
        <f t="shared" si="64"/>
        <v>10</v>
      </c>
      <c r="D1369" t="s">
        <v>1513</v>
      </c>
      <c r="E1369" t="str">
        <f t="shared" si="65"/>
        <v>Ross DeVincentis20141027</v>
      </c>
      <c r="F1369">
        <f>IF(COUNTIF($E$2:E1369, E1369) = 1, MAX($F$1:F1368) + 1, INDEX($F$1:F1368, MATCH(E1369, $E$1:E1368, 0)))</f>
        <v>667</v>
      </c>
      <c r="G1369" t="s">
        <v>245</v>
      </c>
      <c r="H1369" t="s">
        <v>11</v>
      </c>
      <c r="I1369" t="s">
        <v>12</v>
      </c>
      <c r="J1369" t="s">
        <v>625</v>
      </c>
      <c r="K1369" s="17">
        <v>11.95</v>
      </c>
      <c r="L1369" s="17">
        <v>3</v>
      </c>
      <c r="M1369" s="17">
        <v>4.03</v>
      </c>
      <c r="N1369" s="17" t="str">
        <f>IF(SalesData[[#This Row],[Profit]]&gt;0,"Profit","Loss")</f>
        <v>Profit</v>
      </c>
    </row>
    <row r="1370" spans="1:14" x14ac:dyDescent="0.25">
      <c r="A1370" s="1">
        <v>41940</v>
      </c>
      <c r="B1370" s="3">
        <f t="shared" si="63"/>
        <v>2014</v>
      </c>
      <c r="C1370" s="3">
        <f t="shared" si="64"/>
        <v>10</v>
      </c>
      <c r="D1370" t="s">
        <v>1514</v>
      </c>
      <c r="E1370" t="str">
        <f t="shared" si="65"/>
        <v>Todd Sumrall20141028</v>
      </c>
      <c r="F1370">
        <f>IF(COUNTIF($E$2:E1370, E1370) = 1, MAX($F$1:F1369) + 1, INDEX($F$1:F1369, MATCH(E1370, $E$1:E1369, 0)))</f>
        <v>668</v>
      </c>
      <c r="G1370" t="s">
        <v>27</v>
      </c>
      <c r="H1370" t="s">
        <v>11</v>
      </c>
      <c r="I1370" t="s">
        <v>20</v>
      </c>
      <c r="J1370" t="s">
        <v>451</v>
      </c>
      <c r="K1370" s="17">
        <v>7.18</v>
      </c>
      <c r="L1370" s="17">
        <v>2</v>
      </c>
      <c r="M1370" s="17">
        <v>2.25</v>
      </c>
      <c r="N1370" s="17" t="str">
        <f>IF(SalesData[[#This Row],[Profit]]&gt;0,"Profit","Loss")</f>
        <v>Profit</v>
      </c>
    </row>
    <row r="1371" spans="1:14" x14ac:dyDescent="0.25">
      <c r="A1371" s="1">
        <v>41940</v>
      </c>
      <c r="B1371" s="3">
        <f t="shared" si="63"/>
        <v>2014</v>
      </c>
      <c r="C1371" s="3">
        <f t="shared" si="64"/>
        <v>10</v>
      </c>
      <c r="D1371" t="s">
        <v>1514</v>
      </c>
      <c r="E1371" t="str">
        <f t="shared" si="65"/>
        <v>Todd Sumrall20141028</v>
      </c>
      <c r="F1371">
        <f>IF(COUNTIF($E$2:E1371, E1371) = 1, MAX($F$1:F1370) + 1, INDEX($F$1:F1370, MATCH(E1371, $E$1:E1370, 0)))</f>
        <v>668</v>
      </c>
      <c r="G1371" t="s">
        <v>27</v>
      </c>
      <c r="H1371" t="s">
        <v>11</v>
      </c>
      <c r="I1371" t="s">
        <v>200</v>
      </c>
      <c r="J1371" t="s">
        <v>1515</v>
      </c>
      <c r="K1371" s="17">
        <v>6.28</v>
      </c>
      <c r="L1371" s="17">
        <v>2</v>
      </c>
      <c r="M1371" s="17">
        <v>0.06</v>
      </c>
      <c r="N1371" s="17" t="str">
        <f>IF(SalesData[[#This Row],[Profit]]&gt;0,"Profit","Loss")</f>
        <v>Profit</v>
      </c>
    </row>
    <row r="1372" spans="1:14" x14ac:dyDescent="0.25">
      <c r="A1372" s="1">
        <v>41940</v>
      </c>
      <c r="B1372" s="3">
        <f t="shared" si="63"/>
        <v>2014</v>
      </c>
      <c r="C1372" s="3">
        <f t="shared" si="64"/>
        <v>10</v>
      </c>
      <c r="D1372" t="s">
        <v>1514</v>
      </c>
      <c r="E1372" t="str">
        <f t="shared" si="65"/>
        <v>Todd Sumrall20141028</v>
      </c>
      <c r="F1372">
        <f>IF(COUNTIF($E$2:E1372, E1372) = 1, MAX($F$1:F1371) + 1, INDEX($F$1:F1371, MATCH(E1372, $E$1:E1371, 0)))</f>
        <v>668</v>
      </c>
      <c r="G1372" t="s">
        <v>27</v>
      </c>
      <c r="H1372" t="s">
        <v>11</v>
      </c>
      <c r="I1372" t="s">
        <v>200</v>
      </c>
      <c r="J1372" t="s">
        <v>1516</v>
      </c>
      <c r="K1372" s="17">
        <v>480.74</v>
      </c>
      <c r="L1372" s="17">
        <v>2</v>
      </c>
      <c r="M1372" s="17">
        <v>14.42</v>
      </c>
      <c r="N1372" s="17" t="str">
        <f>IF(SalesData[[#This Row],[Profit]]&gt;0,"Profit","Loss")</f>
        <v>Profit</v>
      </c>
    </row>
    <row r="1373" spans="1:14" x14ac:dyDescent="0.25">
      <c r="A1373" s="1">
        <v>41940</v>
      </c>
      <c r="B1373" s="3">
        <f t="shared" si="63"/>
        <v>2014</v>
      </c>
      <c r="C1373" s="3">
        <f t="shared" si="64"/>
        <v>10</v>
      </c>
      <c r="D1373" t="s">
        <v>1514</v>
      </c>
      <c r="E1373" t="str">
        <f t="shared" si="65"/>
        <v>Todd Sumrall20141028</v>
      </c>
      <c r="F1373">
        <f>IF(COUNTIF($E$2:E1373, E1373) = 1, MAX($F$1:F1372) + 1, INDEX($F$1:F1372, MATCH(E1373, $E$1:E1372, 0)))</f>
        <v>668</v>
      </c>
      <c r="G1373" t="s">
        <v>27</v>
      </c>
      <c r="H1373" t="s">
        <v>34</v>
      </c>
      <c r="I1373" t="s">
        <v>74</v>
      </c>
      <c r="J1373" t="s">
        <v>412</v>
      </c>
      <c r="K1373" s="17">
        <v>617</v>
      </c>
      <c r="L1373" s="17">
        <v>6</v>
      </c>
      <c r="M1373" s="17">
        <v>-36.29</v>
      </c>
      <c r="N1373" s="17" t="str">
        <f>IF(SalesData[[#This Row],[Profit]]&gt;0,"Profit","Loss")</f>
        <v>Loss</v>
      </c>
    </row>
    <row r="1374" spans="1:14" x14ac:dyDescent="0.25">
      <c r="A1374" s="1">
        <v>41940</v>
      </c>
      <c r="B1374" s="3">
        <f t="shared" si="63"/>
        <v>2014</v>
      </c>
      <c r="C1374" s="3">
        <f t="shared" si="64"/>
        <v>10</v>
      </c>
      <c r="D1374" t="s">
        <v>1514</v>
      </c>
      <c r="E1374" t="str">
        <f t="shared" si="65"/>
        <v>Todd Sumrall20141028</v>
      </c>
      <c r="F1374">
        <f>IF(COUNTIF($E$2:E1374, E1374) = 1, MAX($F$1:F1373) + 1, INDEX($F$1:F1373, MATCH(E1374, $E$1:E1373, 0)))</f>
        <v>668</v>
      </c>
      <c r="G1374" t="s">
        <v>27</v>
      </c>
      <c r="H1374" t="s">
        <v>11</v>
      </c>
      <c r="I1374" t="s">
        <v>18</v>
      </c>
      <c r="J1374" t="s">
        <v>623</v>
      </c>
      <c r="K1374" s="17">
        <v>141.4</v>
      </c>
      <c r="L1374" s="17">
        <v>5</v>
      </c>
      <c r="M1374" s="17">
        <v>38.18</v>
      </c>
      <c r="N1374" s="17" t="str">
        <f>IF(SalesData[[#This Row],[Profit]]&gt;0,"Profit","Loss")</f>
        <v>Profit</v>
      </c>
    </row>
    <row r="1375" spans="1:14" x14ac:dyDescent="0.25">
      <c r="A1375" s="1">
        <v>41940</v>
      </c>
      <c r="B1375" s="3">
        <f t="shared" si="63"/>
        <v>2014</v>
      </c>
      <c r="C1375" s="3">
        <f t="shared" si="64"/>
        <v>10</v>
      </c>
      <c r="D1375" t="s">
        <v>1517</v>
      </c>
      <c r="E1375" t="str">
        <f t="shared" si="65"/>
        <v>Bill Tyler20141028</v>
      </c>
      <c r="F1375">
        <f>IF(COUNTIF($E$2:E1375, E1375) = 1, MAX($F$1:F1374) + 1, INDEX($F$1:F1374, MATCH(E1375, $E$1:E1374, 0)))</f>
        <v>669</v>
      </c>
      <c r="G1375" t="s">
        <v>1283</v>
      </c>
      <c r="H1375" t="s">
        <v>39</v>
      </c>
      <c r="I1375" t="s">
        <v>40</v>
      </c>
      <c r="J1375" t="s">
        <v>1518</v>
      </c>
      <c r="K1375" s="17">
        <v>257.98</v>
      </c>
      <c r="L1375" s="17">
        <v>2</v>
      </c>
      <c r="M1375" s="17">
        <v>74.81</v>
      </c>
      <c r="N1375" s="17" t="str">
        <f>IF(SalesData[[#This Row],[Profit]]&gt;0,"Profit","Loss")</f>
        <v>Profit</v>
      </c>
    </row>
    <row r="1376" spans="1:14" x14ac:dyDescent="0.25">
      <c r="A1376" s="1">
        <v>41941</v>
      </c>
      <c r="B1376" s="3">
        <f t="shared" si="63"/>
        <v>2014</v>
      </c>
      <c r="C1376" s="3">
        <f t="shared" si="64"/>
        <v>10</v>
      </c>
      <c r="D1376" t="s">
        <v>218</v>
      </c>
      <c r="E1376" t="str">
        <f t="shared" si="65"/>
        <v>Sue Ann Reed20141029</v>
      </c>
      <c r="F1376">
        <f>IF(COUNTIF($E$2:E1376, E1376) = 1, MAX($F$1:F1375) + 1, INDEX($F$1:F1375, MATCH(E1376, $E$1:E1375, 0)))</f>
        <v>670</v>
      </c>
      <c r="G1376" t="s">
        <v>15</v>
      </c>
      <c r="H1376" t="s">
        <v>39</v>
      </c>
      <c r="I1376" t="s">
        <v>40</v>
      </c>
      <c r="J1376" t="s">
        <v>1018</v>
      </c>
      <c r="K1376" s="17">
        <v>2735.95</v>
      </c>
      <c r="L1376" s="17">
        <v>6</v>
      </c>
      <c r="M1376" s="17">
        <v>341.99</v>
      </c>
      <c r="N1376" s="17" t="str">
        <f>IF(SalesData[[#This Row],[Profit]]&gt;0,"Profit","Loss")</f>
        <v>Profit</v>
      </c>
    </row>
    <row r="1377" spans="1:14" x14ac:dyDescent="0.25">
      <c r="A1377" s="1">
        <v>41941</v>
      </c>
      <c r="B1377" s="3">
        <f t="shared" si="63"/>
        <v>2014</v>
      </c>
      <c r="C1377" s="3">
        <f t="shared" si="64"/>
        <v>10</v>
      </c>
      <c r="D1377" t="s">
        <v>1519</v>
      </c>
      <c r="E1377" t="str">
        <f t="shared" si="65"/>
        <v>Noah Childs20141029</v>
      </c>
      <c r="F1377">
        <f>IF(COUNTIF($E$2:E1377, E1377) = 1, MAX($F$1:F1376) + 1, INDEX($F$1:F1376, MATCH(E1377, $E$1:E1376, 0)))</f>
        <v>671</v>
      </c>
      <c r="G1377" t="s">
        <v>129</v>
      </c>
      <c r="H1377" t="s">
        <v>39</v>
      </c>
      <c r="I1377" t="s">
        <v>52</v>
      </c>
      <c r="J1377" t="s">
        <v>1520</v>
      </c>
      <c r="K1377" s="17">
        <v>1.98</v>
      </c>
      <c r="L1377" s="17">
        <v>2</v>
      </c>
      <c r="M1377" s="17">
        <v>0.89</v>
      </c>
      <c r="N1377" s="17" t="str">
        <f>IF(SalesData[[#This Row],[Profit]]&gt;0,"Profit","Loss")</f>
        <v>Profit</v>
      </c>
    </row>
    <row r="1378" spans="1:14" x14ac:dyDescent="0.25">
      <c r="A1378" s="1">
        <v>41941</v>
      </c>
      <c r="B1378" s="3">
        <f t="shared" si="63"/>
        <v>2014</v>
      </c>
      <c r="C1378" s="3">
        <f t="shared" si="64"/>
        <v>10</v>
      </c>
      <c r="D1378" t="s">
        <v>1519</v>
      </c>
      <c r="E1378" t="str">
        <f t="shared" si="65"/>
        <v>Noah Childs20141029</v>
      </c>
      <c r="F1378">
        <f>IF(COUNTIF($E$2:E1378, E1378) = 1, MAX($F$1:F1377) + 1, INDEX($F$1:F1377, MATCH(E1378, $E$1:E1377, 0)))</f>
        <v>671</v>
      </c>
      <c r="G1378" t="s">
        <v>129</v>
      </c>
      <c r="H1378" t="s">
        <v>11</v>
      </c>
      <c r="I1378" t="s">
        <v>12</v>
      </c>
      <c r="J1378" t="s">
        <v>1255</v>
      </c>
      <c r="K1378" s="17">
        <v>75.88</v>
      </c>
      <c r="L1378" s="17">
        <v>2</v>
      </c>
      <c r="M1378" s="17">
        <v>35.659999999999997</v>
      </c>
      <c r="N1378" s="17" t="str">
        <f>IF(SalesData[[#This Row],[Profit]]&gt;0,"Profit","Loss")</f>
        <v>Profit</v>
      </c>
    </row>
    <row r="1379" spans="1:14" x14ac:dyDescent="0.25">
      <c r="A1379" s="1">
        <v>41943</v>
      </c>
      <c r="B1379" s="3">
        <f t="shared" si="63"/>
        <v>2014</v>
      </c>
      <c r="C1379" s="3">
        <f t="shared" si="64"/>
        <v>10</v>
      </c>
      <c r="D1379" t="s">
        <v>1521</v>
      </c>
      <c r="E1379" t="str">
        <f t="shared" si="65"/>
        <v>Greg Guthrie20141031</v>
      </c>
      <c r="F1379">
        <f>IF(COUNTIF($E$2:E1379, E1379) = 1, MAX($F$1:F1378) + 1, INDEX($F$1:F1378, MATCH(E1379, $E$1:E1378, 0)))</f>
        <v>672</v>
      </c>
      <c r="G1379" t="s">
        <v>27</v>
      </c>
      <c r="H1379" t="s">
        <v>11</v>
      </c>
      <c r="I1379" t="s">
        <v>43</v>
      </c>
      <c r="J1379" t="s">
        <v>160</v>
      </c>
      <c r="K1379" s="17">
        <v>11.34</v>
      </c>
      <c r="L1379" s="17">
        <v>3</v>
      </c>
      <c r="M1379" s="17">
        <v>5.22</v>
      </c>
      <c r="N1379" s="17" t="str">
        <f>IF(SalesData[[#This Row],[Profit]]&gt;0,"Profit","Loss")</f>
        <v>Profit</v>
      </c>
    </row>
    <row r="1380" spans="1:14" x14ac:dyDescent="0.25">
      <c r="A1380" s="1">
        <v>41943</v>
      </c>
      <c r="B1380" s="3">
        <f t="shared" si="63"/>
        <v>2014</v>
      </c>
      <c r="C1380" s="3">
        <f t="shared" si="64"/>
        <v>10</v>
      </c>
      <c r="D1380" t="s">
        <v>1521</v>
      </c>
      <c r="E1380" t="str">
        <f t="shared" si="65"/>
        <v>Greg Guthrie20141031</v>
      </c>
      <c r="F1380">
        <f>IF(COUNTIF($E$2:E1380, E1380) = 1, MAX($F$1:F1379) + 1, INDEX($F$1:F1379, MATCH(E1380, $E$1:E1379, 0)))</f>
        <v>672</v>
      </c>
      <c r="G1380" t="s">
        <v>27</v>
      </c>
      <c r="H1380" t="s">
        <v>11</v>
      </c>
      <c r="I1380" t="s">
        <v>18</v>
      </c>
      <c r="J1380" t="s">
        <v>1522</v>
      </c>
      <c r="K1380" s="17">
        <v>80.3</v>
      </c>
      <c r="L1380" s="17">
        <v>5</v>
      </c>
      <c r="M1380" s="17">
        <v>20.88</v>
      </c>
      <c r="N1380" s="17" t="str">
        <f>IF(SalesData[[#This Row],[Profit]]&gt;0,"Profit","Loss")</f>
        <v>Profit</v>
      </c>
    </row>
    <row r="1381" spans="1:14" x14ac:dyDescent="0.25">
      <c r="A1381" s="1">
        <v>41943</v>
      </c>
      <c r="B1381" s="3">
        <f t="shared" si="63"/>
        <v>2014</v>
      </c>
      <c r="C1381" s="3">
        <f t="shared" si="64"/>
        <v>10</v>
      </c>
      <c r="D1381" t="s">
        <v>1521</v>
      </c>
      <c r="E1381" t="str">
        <f t="shared" si="65"/>
        <v>Greg Guthrie20141031</v>
      </c>
      <c r="F1381">
        <f>IF(COUNTIF($E$2:E1381, E1381) = 1, MAX($F$1:F1380) + 1, INDEX($F$1:F1380, MATCH(E1381, $E$1:E1380, 0)))</f>
        <v>672</v>
      </c>
      <c r="G1381" t="s">
        <v>27</v>
      </c>
      <c r="H1381" t="s">
        <v>11</v>
      </c>
      <c r="I1381" t="s">
        <v>20</v>
      </c>
      <c r="J1381" t="s">
        <v>1523</v>
      </c>
      <c r="K1381" s="17">
        <v>15.97</v>
      </c>
      <c r="L1381" s="17">
        <v>2</v>
      </c>
      <c r="M1381" s="17">
        <v>5.39</v>
      </c>
      <c r="N1381" s="17" t="str">
        <f>IF(SalesData[[#This Row],[Profit]]&gt;0,"Profit","Loss")</f>
        <v>Profit</v>
      </c>
    </row>
    <row r="1382" spans="1:14" x14ac:dyDescent="0.25">
      <c r="A1382" s="1">
        <v>41943</v>
      </c>
      <c r="B1382" s="3">
        <f t="shared" si="63"/>
        <v>2014</v>
      </c>
      <c r="C1382" s="3">
        <f t="shared" si="64"/>
        <v>10</v>
      </c>
      <c r="D1382" t="s">
        <v>1521</v>
      </c>
      <c r="E1382" t="str">
        <f t="shared" si="65"/>
        <v>Greg Guthrie20141031</v>
      </c>
      <c r="F1382">
        <f>IF(COUNTIF($E$2:E1382, E1382) = 1, MAX($F$1:F1381) + 1, INDEX($F$1:F1381, MATCH(E1382, $E$1:E1381, 0)))</f>
        <v>672</v>
      </c>
      <c r="G1382" t="s">
        <v>27</v>
      </c>
      <c r="H1382" t="s">
        <v>11</v>
      </c>
      <c r="I1382" t="s">
        <v>12</v>
      </c>
      <c r="J1382" t="s">
        <v>1524</v>
      </c>
      <c r="K1382" s="17">
        <v>64.739999999999995</v>
      </c>
      <c r="L1382" s="17">
        <v>13</v>
      </c>
      <c r="M1382" s="17">
        <v>30.43</v>
      </c>
      <c r="N1382" s="17" t="str">
        <f>IF(SalesData[[#This Row],[Profit]]&gt;0,"Profit","Loss")</f>
        <v>Profit</v>
      </c>
    </row>
    <row r="1383" spans="1:14" x14ac:dyDescent="0.25">
      <c r="A1383" s="1">
        <v>41943</v>
      </c>
      <c r="B1383" s="3">
        <f t="shared" si="63"/>
        <v>2014</v>
      </c>
      <c r="C1383" s="3">
        <f t="shared" si="64"/>
        <v>10</v>
      </c>
      <c r="D1383" t="s">
        <v>1521</v>
      </c>
      <c r="E1383" t="str">
        <f t="shared" si="65"/>
        <v>Greg Guthrie20141031</v>
      </c>
      <c r="F1383">
        <f>IF(COUNTIF($E$2:E1383, E1383) = 1, MAX($F$1:F1382) + 1, INDEX($F$1:F1382, MATCH(E1383, $E$1:E1382, 0)))</f>
        <v>672</v>
      </c>
      <c r="G1383" t="s">
        <v>27</v>
      </c>
      <c r="H1383" t="s">
        <v>11</v>
      </c>
      <c r="I1383" t="s">
        <v>20</v>
      </c>
      <c r="J1383" t="s">
        <v>467</v>
      </c>
      <c r="K1383" s="17">
        <v>19.3</v>
      </c>
      <c r="L1383" s="17">
        <v>3</v>
      </c>
      <c r="M1383" s="17">
        <v>6.03</v>
      </c>
      <c r="N1383" s="17" t="str">
        <f>IF(SalesData[[#This Row],[Profit]]&gt;0,"Profit","Loss")</f>
        <v>Profit</v>
      </c>
    </row>
    <row r="1384" spans="1:14" x14ac:dyDescent="0.25">
      <c r="A1384" s="1">
        <v>41943</v>
      </c>
      <c r="B1384" s="3">
        <f t="shared" si="63"/>
        <v>2014</v>
      </c>
      <c r="C1384" s="3">
        <f t="shared" si="64"/>
        <v>10</v>
      </c>
      <c r="D1384" t="s">
        <v>1521</v>
      </c>
      <c r="E1384" t="str">
        <f t="shared" si="65"/>
        <v>Greg Guthrie20141031</v>
      </c>
      <c r="F1384">
        <f>IF(COUNTIF($E$2:E1384, E1384) = 1, MAX($F$1:F1383) + 1, INDEX($F$1:F1383, MATCH(E1384, $E$1:E1383, 0)))</f>
        <v>672</v>
      </c>
      <c r="G1384" t="s">
        <v>27</v>
      </c>
      <c r="H1384" t="s">
        <v>11</v>
      </c>
      <c r="I1384" t="s">
        <v>18</v>
      </c>
      <c r="J1384" t="s">
        <v>1525</v>
      </c>
      <c r="K1384" s="17">
        <v>405.64</v>
      </c>
      <c r="L1384" s="17">
        <v>4</v>
      </c>
      <c r="M1384" s="17">
        <v>12.17</v>
      </c>
      <c r="N1384" s="17" t="str">
        <f>IF(SalesData[[#This Row],[Profit]]&gt;0,"Profit","Loss")</f>
        <v>Profit</v>
      </c>
    </row>
    <row r="1385" spans="1:14" x14ac:dyDescent="0.25">
      <c r="A1385" s="1">
        <v>41943</v>
      </c>
      <c r="B1385" s="3">
        <f t="shared" si="63"/>
        <v>2014</v>
      </c>
      <c r="C1385" s="3">
        <f t="shared" si="64"/>
        <v>10</v>
      </c>
      <c r="D1385" t="s">
        <v>1521</v>
      </c>
      <c r="E1385" t="str">
        <f t="shared" si="65"/>
        <v>Greg Guthrie20141031</v>
      </c>
      <c r="F1385">
        <f>IF(COUNTIF($E$2:E1385, E1385) = 1, MAX($F$1:F1384) + 1, INDEX($F$1:F1384, MATCH(E1385, $E$1:E1384, 0)))</f>
        <v>672</v>
      </c>
      <c r="G1385" t="s">
        <v>27</v>
      </c>
      <c r="H1385" t="s">
        <v>34</v>
      </c>
      <c r="I1385" t="s">
        <v>35</v>
      </c>
      <c r="J1385" t="s">
        <v>1128</v>
      </c>
      <c r="K1385" s="17">
        <v>146.35</v>
      </c>
      <c r="L1385" s="17">
        <v>3</v>
      </c>
      <c r="M1385" s="17">
        <v>-9.15</v>
      </c>
      <c r="N1385" s="17" t="str">
        <f>IF(SalesData[[#This Row],[Profit]]&gt;0,"Profit","Loss")</f>
        <v>Loss</v>
      </c>
    </row>
    <row r="1386" spans="1:14" x14ac:dyDescent="0.25">
      <c r="A1386" s="1">
        <v>41943</v>
      </c>
      <c r="B1386" s="3">
        <f t="shared" si="63"/>
        <v>2014</v>
      </c>
      <c r="C1386" s="3">
        <f t="shared" si="64"/>
        <v>10</v>
      </c>
      <c r="D1386" t="s">
        <v>1521</v>
      </c>
      <c r="E1386" t="str">
        <f t="shared" si="65"/>
        <v>Greg Guthrie20141031</v>
      </c>
      <c r="F1386">
        <f>IF(COUNTIF($E$2:E1386, E1386) = 1, MAX($F$1:F1385) + 1, INDEX($F$1:F1385, MATCH(E1386, $E$1:E1385, 0)))</f>
        <v>672</v>
      </c>
      <c r="G1386" t="s">
        <v>27</v>
      </c>
      <c r="H1386" t="s">
        <v>39</v>
      </c>
      <c r="I1386" t="s">
        <v>52</v>
      </c>
      <c r="J1386" t="s">
        <v>1526</v>
      </c>
      <c r="K1386" s="17">
        <v>251.91</v>
      </c>
      <c r="L1386" s="17">
        <v>9</v>
      </c>
      <c r="M1386" s="17">
        <v>47.86</v>
      </c>
      <c r="N1386" s="17" t="str">
        <f>IF(SalesData[[#This Row],[Profit]]&gt;0,"Profit","Loss")</f>
        <v>Profit</v>
      </c>
    </row>
    <row r="1387" spans="1:14" x14ac:dyDescent="0.25">
      <c r="A1387" s="1">
        <v>41943</v>
      </c>
      <c r="B1387" s="3">
        <f t="shared" si="63"/>
        <v>2014</v>
      </c>
      <c r="C1387" s="3">
        <f t="shared" si="64"/>
        <v>10</v>
      </c>
      <c r="D1387" t="s">
        <v>1521</v>
      </c>
      <c r="E1387" t="str">
        <f t="shared" si="65"/>
        <v>Greg Guthrie20141031</v>
      </c>
      <c r="F1387">
        <f>IF(COUNTIF($E$2:E1387, E1387) = 1, MAX($F$1:F1386) + 1, INDEX($F$1:F1386, MATCH(E1387, $E$1:E1386, 0)))</f>
        <v>672</v>
      </c>
      <c r="G1387" t="s">
        <v>27</v>
      </c>
      <c r="H1387" t="s">
        <v>11</v>
      </c>
      <c r="I1387" t="s">
        <v>24</v>
      </c>
      <c r="J1387" t="s">
        <v>1527</v>
      </c>
      <c r="K1387" s="17">
        <v>12.39</v>
      </c>
      <c r="L1387" s="17">
        <v>3</v>
      </c>
      <c r="M1387" s="17">
        <v>3.72</v>
      </c>
      <c r="N1387" s="17" t="str">
        <f>IF(SalesData[[#This Row],[Profit]]&gt;0,"Profit","Loss")</f>
        <v>Profit</v>
      </c>
    </row>
    <row r="1388" spans="1:14" x14ac:dyDescent="0.25">
      <c r="A1388" s="1">
        <v>41943</v>
      </c>
      <c r="B1388" s="3">
        <f t="shared" si="63"/>
        <v>2014</v>
      </c>
      <c r="C1388" s="3">
        <f t="shared" si="64"/>
        <v>10</v>
      </c>
      <c r="D1388" t="s">
        <v>1528</v>
      </c>
      <c r="E1388" t="str">
        <f t="shared" si="65"/>
        <v>Anne McFarland20141031</v>
      </c>
      <c r="F1388">
        <f>IF(COUNTIF($E$2:E1388, E1388) = 1, MAX($F$1:F1387) + 1, INDEX($F$1:F1387, MATCH(E1388, $E$1:E1387, 0)))</f>
        <v>673</v>
      </c>
      <c r="G1388" t="s">
        <v>1529</v>
      </c>
      <c r="H1388" t="s">
        <v>11</v>
      </c>
      <c r="I1388" t="s">
        <v>24</v>
      </c>
      <c r="J1388" t="s">
        <v>1530</v>
      </c>
      <c r="K1388" s="17">
        <v>49.25</v>
      </c>
      <c r="L1388" s="17">
        <v>5</v>
      </c>
      <c r="M1388" s="17">
        <v>18.72</v>
      </c>
      <c r="N1388" s="17" t="str">
        <f>IF(SalesData[[#This Row],[Profit]]&gt;0,"Profit","Loss")</f>
        <v>Profit</v>
      </c>
    </row>
    <row r="1389" spans="1:14" x14ac:dyDescent="0.25">
      <c r="A1389" s="1">
        <v>41943</v>
      </c>
      <c r="B1389" s="3">
        <f t="shared" si="63"/>
        <v>2014</v>
      </c>
      <c r="C1389" s="3">
        <f t="shared" si="64"/>
        <v>10</v>
      </c>
      <c r="D1389" t="s">
        <v>1528</v>
      </c>
      <c r="E1389" t="str">
        <f t="shared" si="65"/>
        <v>Anne McFarland20141031</v>
      </c>
      <c r="F1389">
        <f>IF(COUNTIF($E$2:E1389, E1389) = 1, MAX($F$1:F1388) + 1, INDEX($F$1:F1388, MATCH(E1389, $E$1:E1388, 0)))</f>
        <v>673</v>
      </c>
      <c r="G1389" t="s">
        <v>1529</v>
      </c>
      <c r="H1389" t="s">
        <v>11</v>
      </c>
      <c r="I1389" t="s">
        <v>12</v>
      </c>
      <c r="J1389" t="s">
        <v>1531</v>
      </c>
      <c r="K1389" s="17">
        <v>10.16</v>
      </c>
      <c r="L1389" s="17">
        <v>2</v>
      </c>
      <c r="M1389" s="17">
        <v>4.78</v>
      </c>
      <c r="N1389" s="17" t="str">
        <f>IF(SalesData[[#This Row],[Profit]]&gt;0,"Profit","Loss")</f>
        <v>Profit</v>
      </c>
    </row>
    <row r="1390" spans="1:14" x14ac:dyDescent="0.25">
      <c r="A1390" s="1">
        <v>41943</v>
      </c>
      <c r="B1390" s="3">
        <f t="shared" si="63"/>
        <v>2014</v>
      </c>
      <c r="C1390" s="3">
        <f t="shared" si="64"/>
        <v>10</v>
      </c>
      <c r="D1390" t="s">
        <v>1528</v>
      </c>
      <c r="E1390" t="str">
        <f t="shared" si="65"/>
        <v>Anne McFarland20141031</v>
      </c>
      <c r="F1390">
        <f>IF(COUNTIF($E$2:E1390, E1390) = 1, MAX($F$1:F1389) + 1, INDEX($F$1:F1389, MATCH(E1390, $E$1:E1389, 0)))</f>
        <v>673</v>
      </c>
      <c r="G1390" t="s">
        <v>1529</v>
      </c>
      <c r="H1390" t="s">
        <v>34</v>
      </c>
      <c r="I1390" t="s">
        <v>47</v>
      </c>
      <c r="J1390" t="s">
        <v>1532</v>
      </c>
      <c r="K1390" s="17">
        <v>14.76</v>
      </c>
      <c r="L1390" s="17">
        <v>2</v>
      </c>
      <c r="M1390" s="17">
        <v>4.28</v>
      </c>
      <c r="N1390" s="17" t="str">
        <f>IF(SalesData[[#This Row],[Profit]]&gt;0,"Profit","Loss")</f>
        <v>Profit</v>
      </c>
    </row>
    <row r="1391" spans="1:14" x14ac:dyDescent="0.25">
      <c r="A1391" s="1">
        <v>41943</v>
      </c>
      <c r="B1391" s="3">
        <f t="shared" si="63"/>
        <v>2014</v>
      </c>
      <c r="C1391" s="3">
        <f t="shared" si="64"/>
        <v>10</v>
      </c>
      <c r="D1391" t="s">
        <v>1528</v>
      </c>
      <c r="E1391" t="str">
        <f t="shared" si="65"/>
        <v>Anne McFarland20141031</v>
      </c>
      <c r="F1391">
        <f>IF(COUNTIF($E$2:E1391, E1391) = 1, MAX($F$1:F1390) + 1, INDEX($F$1:F1390, MATCH(E1391, $E$1:E1390, 0)))</f>
        <v>673</v>
      </c>
      <c r="G1391" t="s">
        <v>1529</v>
      </c>
      <c r="H1391" t="s">
        <v>11</v>
      </c>
      <c r="I1391" t="s">
        <v>20</v>
      </c>
      <c r="J1391" t="s">
        <v>1533</v>
      </c>
      <c r="K1391" s="17">
        <v>34.08</v>
      </c>
      <c r="L1391" s="17">
        <v>2</v>
      </c>
      <c r="M1391" s="17">
        <v>15.68</v>
      </c>
      <c r="N1391" s="17" t="str">
        <f>IF(SalesData[[#This Row],[Profit]]&gt;0,"Profit","Loss")</f>
        <v>Profit</v>
      </c>
    </row>
    <row r="1392" spans="1:14" x14ac:dyDescent="0.25">
      <c r="A1392" s="1">
        <v>41943</v>
      </c>
      <c r="B1392" s="3">
        <f t="shared" si="63"/>
        <v>2014</v>
      </c>
      <c r="C1392" s="3">
        <f t="shared" si="64"/>
        <v>10</v>
      </c>
      <c r="D1392" t="s">
        <v>1528</v>
      </c>
      <c r="E1392" t="str">
        <f t="shared" si="65"/>
        <v>Anne McFarland20141031</v>
      </c>
      <c r="F1392">
        <f>IF(COUNTIF($E$2:E1392, E1392) = 1, MAX($F$1:F1391) + 1, INDEX($F$1:F1391, MATCH(E1392, $E$1:E1391, 0)))</f>
        <v>673</v>
      </c>
      <c r="G1392" t="s">
        <v>1529</v>
      </c>
      <c r="H1392" t="s">
        <v>34</v>
      </c>
      <c r="I1392" t="s">
        <v>47</v>
      </c>
      <c r="J1392" t="s">
        <v>281</v>
      </c>
      <c r="K1392" s="17">
        <v>17.670000000000002</v>
      </c>
      <c r="L1392" s="17">
        <v>3</v>
      </c>
      <c r="M1392" s="17">
        <v>7.77</v>
      </c>
      <c r="N1392" s="17" t="str">
        <f>IF(SalesData[[#This Row],[Profit]]&gt;0,"Profit","Loss")</f>
        <v>Profit</v>
      </c>
    </row>
    <row r="1393" spans="1:14" x14ac:dyDescent="0.25">
      <c r="A1393" s="1">
        <v>41943</v>
      </c>
      <c r="B1393" s="3">
        <f t="shared" si="63"/>
        <v>2014</v>
      </c>
      <c r="C1393" s="3">
        <f t="shared" si="64"/>
        <v>10</v>
      </c>
      <c r="D1393" t="s">
        <v>1528</v>
      </c>
      <c r="E1393" t="str">
        <f t="shared" si="65"/>
        <v>Anne McFarland20141031</v>
      </c>
      <c r="F1393">
        <f>IF(COUNTIF($E$2:E1393, E1393) = 1, MAX($F$1:F1392) + 1, INDEX($F$1:F1392, MATCH(E1393, $E$1:E1392, 0)))</f>
        <v>673</v>
      </c>
      <c r="G1393" t="s">
        <v>1529</v>
      </c>
      <c r="H1393" t="s">
        <v>34</v>
      </c>
      <c r="I1393" t="s">
        <v>35</v>
      </c>
      <c r="J1393" t="s">
        <v>650</v>
      </c>
      <c r="K1393" s="17">
        <v>1604.9</v>
      </c>
      <c r="L1393" s="17">
        <v>5</v>
      </c>
      <c r="M1393" s="17">
        <v>481.47</v>
      </c>
      <c r="N1393" s="17" t="str">
        <f>IF(SalesData[[#This Row],[Profit]]&gt;0,"Profit","Loss")</f>
        <v>Profit</v>
      </c>
    </row>
    <row r="1394" spans="1:14" x14ac:dyDescent="0.25">
      <c r="A1394" s="1">
        <v>41943</v>
      </c>
      <c r="B1394" s="3">
        <f t="shared" si="63"/>
        <v>2014</v>
      </c>
      <c r="C1394" s="3">
        <f t="shared" si="64"/>
        <v>10</v>
      </c>
      <c r="D1394" t="s">
        <v>1528</v>
      </c>
      <c r="E1394" t="str">
        <f t="shared" si="65"/>
        <v>Anne McFarland20141031</v>
      </c>
      <c r="F1394">
        <f>IF(COUNTIF($E$2:E1394, E1394) = 1, MAX($F$1:F1393) + 1, INDEX($F$1:F1393, MATCH(E1394, $E$1:E1393, 0)))</f>
        <v>673</v>
      </c>
      <c r="G1394" t="s">
        <v>1529</v>
      </c>
      <c r="H1394" t="s">
        <v>34</v>
      </c>
      <c r="I1394" t="s">
        <v>145</v>
      </c>
      <c r="J1394" t="s">
        <v>783</v>
      </c>
      <c r="K1394" s="17">
        <v>385.69</v>
      </c>
      <c r="L1394" s="17">
        <v>1</v>
      </c>
      <c r="M1394" s="17">
        <v>-60.61</v>
      </c>
      <c r="N1394" s="17" t="str">
        <f>IF(SalesData[[#This Row],[Profit]]&gt;0,"Profit","Loss")</f>
        <v>Loss</v>
      </c>
    </row>
    <row r="1395" spans="1:14" x14ac:dyDescent="0.25">
      <c r="A1395" s="1">
        <v>41943</v>
      </c>
      <c r="B1395" s="3">
        <f t="shared" si="63"/>
        <v>2014</v>
      </c>
      <c r="C1395" s="3">
        <f t="shared" si="64"/>
        <v>10</v>
      </c>
      <c r="D1395" t="s">
        <v>1534</v>
      </c>
      <c r="E1395" t="str">
        <f t="shared" si="65"/>
        <v>Amy Cox20141031</v>
      </c>
      <c r="F1395">
        <f>IF(COUNTIF($E$2:E1395, E1395) = 1, MAX($F$1:F1394) + 1, INDEX($F$1:F1394, MATCH(E1395, $E$1:E1394, 0)))</f>
        <v>674</v>
      </c>
      <c r="G1395" t="s">
        <v>95</v>
      </c>
      <c r="H1395" t="s">
        <v>39</v>
      </c>
      <c r="I1395" t="s">
        <v>40</v>
      </c>
      <c r="J1395" t="s">
        <v>730</v>
      </c>
      <c r="K1395" s="17">
        <v>742.34</v>
      </c>
      <c r="L1395" s="17">
        <v>8</v>
      </c>
      <c r="M1395" s="17">
        <v>83.51</v>
      </c>
      <c r="N1395" s="17" t="str">
        <f>IF(SalesData[[#This Row],[Profit]]&gt;0,"Profit","Loss")</f>
        <v>Profit</v>
      </c>
    </row>
    <row r="1396" spans="1:14" x14ac:dyDescent="0.25">
      <c r="A1396" s="1">
        <v>41943</v>
      </c>
      <c r="B1396" s="3">
        <f t="shared" si="63"/>
        <v>2014</v>
      </c>
      <c r="C1396" s="3">
        <f t="shared" si="64"/>
        <v>10</v>
      </c>
      <c r="D1396" t="s">
        <v>54</v>
      </c>
      <c r="E1396" t="str">
        <f t="shared" si="65"/>
        <v>Anthony Jacobs20141031</v>
      </c>
      <c r="F1396">
        <f>IF(COUNTIF($E$2:E1396, E1396) = 1, MAX($F$1:F1395) + 1, INDEX($F$1:F1395, MATCH(E1396, $E$1:E1395, 0)))</f>
        <v>675</v>
      </c>
      <c r="G1396" t="s">
        <v>78</v>
      </c>
      <c r="H1396" t="s">
        <v>34</v>
      </c>
      <c r="I1396" t="s">
        <v>145</v>
      </c>
      <c r="J1396" t="s">
        <v>397</v>
      </c>
      <c r="K1396" s="17">
        <v>1421.66</v>
      </c>
      <c r="L1396" s="17">
        <v>8</v>
      </c>
      <c r="M1396" s="17">
        <v>-734.53</v>
      </c>
      <c r="N1396" s="17" t="str">
        <f>IF(SalesData[[#This Row],[Profit]]&gt;0,"Profit","Loss")</f>
        <v>Loss</v>
      </c>
    </row>
    <row r="1397" spans="1:14" x14ac:dyDescent="0.25">
      <c r="A1397" s="1">
        <v>41943</v>
      </c>
      <c r="B1397" s="3">
        <f t="shared" si="63"/>
        <v>2014</v>
      </c>
      <c r="C1397" s="3">
        <f t="shared" si="64"/>
        <v>10</v>
      </c>
      <c r="D1397" t="s">
        <v>1535</v>
      </c>
      <c r="E1397" t="str">
        <f t="shared" si="65"/>
        <v>Nancy Lomonaco20141031</v>
      </c>
      <c r="F1397">
        <f>IF(COUNTIF($E$2:E1397, E1397) = 1, MAX($F$1:F1396) + 1, INDEX($F$1:F1396, MATCH(E1397, $E$1:E1396, 0)))</f>
        <v>676</v>
      </c>
      <c r="G1397" t="s">
        <v>27</v>
      </c>
      <c r="H1397" t="s">
        <v>39</v>
      </c>
      <c r="I1397" t="s">
        <v>40</v>
      </c>
      <c r="J1397" t="s">
        <v>707</v>
      </c>
      <c r="K1397" s="17">
        <v>73.58</v>
      </c>
      <c r="L1397" s="17">
        <v>2</v>
      </c>
      <c r="M1397" s="17">
        <v>8.2799999999999994</v>
      </c>
      <c r="N1397" s="17" t="str">
        <f>IF(SalesData[[#This Row],[Profit]]&gt;0,"Profit","Loss")</f>
        <v>Profit</v>
      </c>
    </row>
    <row r="1398" spans="1:14" x14ac:dyDescent="0.25">
      <c r="A1398" s="1">
        <v>41944</v>
      </c>
      <c r="B1398" s="3">
        <f t="shared" si="63"/>
        <v>2014</v>
      </c>
      <c r="C1398" s="3">
        <f t="shared" si="64"/>
        <v>11</v>
      </c>
      <c r="D1398" t="s">
        <v>889</v>
      </c>
      <c r="E1398" t="str">
        <f t="shared" si="65"/>
        <v>Russell Applegate20141101</v>
      </c>
      <c r="F1398">
        <f>IF(COUNTIF($E$2:E1398, E1398) = 1, MAX($F$1:F1397) + 1, INDEX($F$1:F1397, MATCH(E1398, $E$1:E1397, 0)))</f>
        <v>677</v>
      </c>
      <c r="G1398" t="s">
        <v>278</v>
      </c>
      <c r="H1398" t="s">
        <v>11</v>
      </c>
      <c r="I1398" t="s">
        <v>24</v>
      </c>
      <c r="J1398" t="s">
        <v>629</v>
      </c>
      <c r="K1398" s="17">
        <v>43.18</v>
      </c>
      <c r="L1398" s="17">
        <v>3</v>
      </c>
      <c r="M1398" s="17">
        <v>4.32</v>
      </c>
      <c r="N1398" s="17" t="str">
        <f>IF(SalesData[[#This Row],[Profit]]&gt;0,"Profit","Loss")</f>
        <v>Profit</v>
      </c>
    </row>
    <row r="1399" spans="1:14" x14ac:dyDescent="0.25">
      <c r="A1399" s="1">
        <v>41944</v>
      </c>
      <c r="B1399" s="3">
        <f t="shared" si="63"/>
        <v>2014</v>
      </c>
      <c r="C1399" s="3">
        <f t="shared" si="64"/>
        <v>11</v>
      </c>
      <c r="D1399" t="s">
        <v>889</v>
      </c>
      <c r="E1399" t="str">
        <f t="shared" si="65"/>
        <v>Russell Applegate20141101</v>
      </c>
      <c r="F1399">
        <f>IF(COUNTIF($E$2:E1399, E1399) = 1, MAX($F$1:F1398) + 1, INDEX($F$1:F1398, MATCH(E1399, $E$1:E1398, 0)))</f>
        <v>677</v>
      </c>
      <c r="G1399" t="s">
        <v>278</v>
      </c>
      <c r="H1399" t="s">
        <v>39</v>
      </c>
      <c r="I1399" t="s">
        <v>40</v>
      </c>
      <c r="J1399" t="s">
        <v>1536</v>
      </c>
      <c r="K1399" s="17">
        <v>1983.97</v>
      </c>
      <c r="L1399" s="17">
        <v>4</v>
      </c>
      <c r="M1399" s="17">
        <v>248</v>
      </c>
      <c r="N1399" s="17" t="str">
        <f>IF(SalesData[[#This Row],[Profit]]&gt;0,"Profit","Loss")</f>
        <v>Profit</v>
      </c>
    </row>
    <row r="1400" spans="1:14" x14ac:dyDescent="0.25">
      <c r="A1400" s="1">
        <v>41944</v>
      </c>
      <c r="B1400" s="3">
        <f t="shared" si="63"/>
        <v>2014</v>
      </c>
      <c r="C1400" s="3">
        <f t="shared" si="64"/>
        <v>11</v>
      </c>
      <c r="D1400" t="s">
        <v>69</v>
      </c>
      <c r="E1400" t="str">
        <f t="shared" si="65"/>
        <v>Natalie DeCherney20141101</v>
      </c>
      <c r="F1400">
        <f>IF(COUNTIF($E$2:E1400, E1400) = 1, MAX($F$1:F1399) + 1, INDEX($F$1:F1399, MATCH(E1400, $E$1:E1399, 0)))</f>
        <v>678</v>
      </c>
      <c r="G1400" t="s">
        <v>91</v>
      </c>
      <c r="H1400" t="s">
        <v>11</v>
      </c>
      <c r="I1400" t="s">
        <v>18</v>
      </c>
      <c r="J1400" t="s">
        <v>586</v>
      </c>
      <c r="K1400" s="17">
        <v>443.92</v>
      </c>
      <c r="L1400" s="17">
        <v>5</v>
      </c>
      <c r="M1400" s="17">
        <v>-94.33</v>
      </c>
      <c r="N1400" s="17" t="str">
        <f>IF(SalesData[[#This Row],[Profit]]&gt;0,"Profit","Loss")</f>
        <v>Loss</v>
      </c>
    </row>
    <row r="1401" spans="1:14" x14ac:dyDescent="0.25">
      <c r="A1401" s="1">
        <v>41944</v>
      </c>
      <c r="B1401" s="3">
        <f t="shared" si="63"/>
        <v>2014</v>
      </c>
      <c r="C1401" s="3">
        <f t="shared" si="64"/>
        <v>11</v>
      </c>
      <c r="D1401" t="s">
        <v>69</v>
      </c>
      <c r="E1401" t="str">
        <f t="shared" si="65"/>
        <v>Natalie DeCherney20141101</v>
      </c>
      <c r="F1401">
        <f>IF(COUNTIF($E$2:E1401, E1401) = 1, MAX($F$1:F1400) + 1, INDEX($F$1:F1400, MATCH(E1401, $E$1:E1400, 0)))</f>
        <v>678</v>
      </c>
      <c r="G1401" t="s">
        <v>91</v>
      </c>
      <c r="H1401" t="s">
        <v>39</v>
      </c>
      <c r="I1401" t="s">
        <v>40</v>
      </c>
      <c r="J1401" t="s">
        <v>1537</v>
      </c>
      <c r="K1401" s="17">
        <v>155.97999999999999</v>
      </c>
      <c r="L1401" s="17">
        <v>3</v>
      </c>
      <c r="M1401" s="17">
        <v>54.59</v>
      </c>
      <c r="N1401" s="17" t="str">
        <f>IF(SalesData[[#This Row],[Profit]]&gt;0,"Profit","Loss")</f>
        <v>Profit</v>
      </c>
    </row>
    <row r="1402" spans="1:14" x14ac:dyDescent="0.25">
      <c r="A1402" s="1">
        <v>41944</v>
      </c>
      <c r="B1402" s="3">
        <f t="shared" si="63"/>
        <v>2014</v>
      </c>
      <c r="C1402" s="3">
        <f t="shared" si="64"/>
        <v>11</v>
      </c>
      <c r="D1402" t="s">
        <v>1538</v>
      </c>
      <c r="E1402" t="str">
        <f t="shared" si="65"/>
        <v>Ken Heidel20141101</v>
      </c>
      <c r="F1402">
        <f>IF(COUNTIF($E$2:E1402, E1402) = 1, MAX($F$1:F1401) + 1, INDEX($F$1:F1401, MATCH(E1402, $E$1:E1401, 0)))</f>
        <v>679</v>
      </c>
      <c r="G1402" t="s">
        <v>245</v>
      </c>
      <c r="H1402" t="s">
        <v>11</v>
      </c>
      <c r="I1402" t="s">
        <v>43</v>
      </c>
      <c r="J1402" t="s">
        <v>160</v>
      </c>
      <c r="K1402" s="17">
        <v>7.52</v>
      </c>
      <c r="L1402" s="17">
        <v>5</v>
      </c>
      <c r="M1402" s="17">
        <v>1.41</v>
      </c>
      <c r="N1402" s="17" t="str">
        <f>IF(SalesData[[#This Row],[Profit]]&gt;0,"Profit","Loss")</f>
        <v>Profit</v>
      </c>
    </row>
    <row r="1403" spans="1:14" x14ac:dyDescent="0.25">
      <c r="A1403" s="1">
        <v>41944</v>
      </c>
      <c r="B1403" s="3">
        <f t="shared" si="63"/>
        <v>2014</v>
      </c>
      <c r="C1403" s="3">
        <f t="shared" si="64"/>
        <v>11</v>
      </c>
      <c r="D1403" t="s">
        <v>1538</v>
      </c>
      <c r="E1403" t="str">
        <f t="shared" si="65"/>
        <v>Ken Heidel20141101</v>
      </c>
      <c r="F1403">
        <f>IF(COUNTIF($E$2:E1403, E1403) = 1, MAX($F$1:F1402) + 1, INDEX($F$1:F1402, MATCH(E1403, $E$1:E1402, 0)))</f>
        <v>679</v>
      </c>
      <c r="G1403" t="s">
        <v>245</v>
      </c>
      <c r="H1403" t="s">
        <v>11</v>
      </c>
      <c r="I1403" t="s">
        <v>24</v>
      </c>
      <c r="J1403" t="s">
        <v>1270</v>
      </c>
      <c r="K1403" s="17">
        <v>10.27</v>
      </c>
      <c r="L1403" s="17">
        <v>3</v>
      </c>
      <c r="M1403" s="17">
        <v>0.9</v>
      </c>
      <c r="N1403" s="17" t="str">
        <f>IF(SalesData[[#This Row],[Profit]]&gt;0,"Profit","Loss")</f>
        <v>Profit</v>
      </c>
    </row>
    <row r="1404" spans="1:14" x14ac:dyDescent="0.25">
      <c r="A1404" s="1">
        <v>41944</v>
      </c>
      <c r="B1404" s="3">
        <f t="shared" si="63"/>
        <v>2014</v>
      </c>
      <c r="C1404" s="3">
        <f t="shared" si="64"/>
        <v>11</v>
      </c>
      <c r="D1404" t="s">
        <v>1538</v>
      </c>
      <c r="E1404" t="str">
        <f t="shared" si="65"/>
        <v>Ken Heidel20141101</v>
      </c>
      <c r="F1404">
        <f>IF(COUNTIF($E$2:E1404, E1404) = 1, MAX($F$1:F1403) + 1, INDEX($F$1:F1403, MATCH(E1404, $E$1:E1403, 0)))</f>
        <v>679</v>
      </c>
      <c r="G1404" t="s">
        <v>245</v>
      </c>
      <c r="H1404" t="s">
        <v>11</v>
      </c>
      <c r="I1404" t="s">
        <v>16</v>
      </c>
      <c r="J1404" t="s">
        <v>772</v>
      </c>
      <c r="K1404" s="17">
        <v>47.81</v>
      </c>
      <c r="L1404" s="17">
        <v>12</v>
      </c>
      <c r="M1404" s="17">
        <v>15.54</v>
      </c>
      <c r="N1404" s="17" t="str">
        <f>IF(SalesData[[#This Row],[Profit]]&gt;0,"Profit","Loss")</f>
        <v>Profit</v>
      </c>
    </row>
    <row r="1405" spans="1:14" x14ac:dyDescent="0.25">
      <c r="A1405" s="1">
        <v>41944</v>
      </c>
      <c r="B1405" s="3">
        <f t="shared" si="63"/>
        <v>2014</v>
      </c>
      <c r="C1405" s="3">
        <f t="shared" si="64"/>
        <v>11</v>
      </c>
      <c r="D1405" t="s">
        <v>1538</v>
      </c>
      <c r="E1405" t="str">
        <f t="shared" si="65"/>
        <v>Ken Heidel20141101</v>
      </c>
      <c r="F1405">
        <f>IF(COUNTIF($E$2:E1405, E1405) = 1, MAX($F$1:F1404) + 1, INDEX($F$1:F1404, MATCH(E1405, $E$1:E1404, 0)))</f>
        <v>679</v>
      </c>
      <c r="G1405" t="s">
        <v>245</v>
      </c>
      <c r="H1405" t="s">
        <v>39</v>
      </c>
      <c r="I1405" t="s">
        <v>40</v>
      </c>
      <c r="J1405" t="s">
        <v>1539</v>
      </c>
      <c r="K1405" s="17">
        <v>978.84</v>
      </c>
      <c r="L1405" s="17">
        <v>9</v>
      </c>
      <c r="M1405" s="17">
        <v>110.12</v>
      </c>
      <c r="N1405" s="17" t="str">
        <f>IF(SalesData[[#This Row],[Profit]]&gt;0,"Profit","Loss")</f>
        <v>Profit</v>
      </c>
    </row>
    <row r="1406" spans="1:14" x14ac:dyDescent="0.25">
      <c r="A1406" s="1">
        <v>41944</v>
      </c>
      <c r="B1406" s="3">
        <f t="shared" si="63"/>
        <v>2014</v>
      </c>
      <c r="C1406" s="3">
        <f t="shared" si="64"/>
        <v>11</v>
      </c>
      <c r="D1406" t="s">
        <v>1401</v>
      </c>
      <c r="E1406" t="str">
        <f t="shared" si="65"/>
        <v>Suzanne McNair20141101</v>
      </c>
      <c r="F1406">
        <f>IF(COUNTIF($E$2:E1406, E1406) = 1, MAX($F$1:F1405) + 1, INDEX($F$1:F1405, MATCH(E1406, $E$1:E1405, 0)))</f>
        <v>680</v>
      </c>
      <c r="G1406" t="s">
        <v>15</v>
      </c>
      <c r="H1406" t="s">
        <v>11</v>
      </c>
      <c r="I1406" t="s">
        <v>12</v>
      </c>
      <c r="J1406" t="s">
        <v>1403</v>
      </c>
      <c r="K1406" s="17">
        <v>15.7</v>
      </c>
      <c r="L1406" s="17">
        <v>3</v>
      </c>
      <c r="M1406" s="17">
        <v>5.0999999999999996</v>
      </c>
      <c r="N1406" s="17" t="str">
        <f>IF(SalesData[[#This Row],[Profit]]&gt;0,"Profit","Loss")</f>
        <v>Profit</v>
      </c>
    </row>
    <row r="1407" spans="1:14" x14ac:dyDescent="0.25">
      <c r="A1407" s="1">
        <v>41944</v>
      </c>
      <c r="B1407" s="3">
        <f t="shared" si="63"/>
        <v>2014</v>
      </c>
      <c r="C1407" s="3">
        <f t="shared" si="64"/>
        <v>11</v>
      </c>
      <c r="D1407" t="s">
        <v>29</v>
      </c>
      <c r="E1407" t="str">
        <f t="shared" si="65"/>
        <v>Jack O'Briant20141101</v>
      </c>
      <c r="F1407">
        <f>IF(COUNTIF($E$2:E1407, E1407) = 1, MAX($F$1:F1406) + 1, INDEX($F$1:F1406, MATCH(E1407, $E$1:E1406, 0)))</f>
        <v>681</v>
      </c>
      <c r="G1407" t="s">
        <v>33</v>
      </c>
      <c r="H1407" t="s">
        <v>11</v>
      </c>
      <c r="I1407" t="s">
        <v>18</v>
      </c>
      <c r="J1407" t="s">
        <v>1540</v>
      </c>
      <c r="K1407" s="17">
        <v>69.52</v>
      </c>
      <c r="L1407" s="17">
        <v>2</v>
      </c>
      <c r="M1407" s="17">
        <v>19.47</v>
      </c>
      <c r="N1407" s="17" t="str">
        <f>IF(SalesData[[#This Row],[Profit]]&gt;0,"Profit","Loss")</f>
        <v>Profit</v>
      </c>
    </row>
    <row r="1408" spans="1:14" x14ac:dyDescent="0.25">
      <c r="A1408" s="1">
        <v>41944</v>
      </c>
      <c r="B1408" s="3">
        <f t="shared" si="63"/>
        <v>2014</v>
      </c>
      <c r="C1408" s="3">
        <f t="shared" si="64"/>
        <v>11</v>
      </c>
      <c r="D1408" t="s">
        <v>29</v>
      </c>
      <c r="E1408" t="str">
        <f t="shared" si="65"/>
        <v>Jack O'Briant20141101</v>
      </c>
      <c r="F1408">
        <f>IF(COUNTIF($E$2:E1408, E1408) = 1, MAX($F$1:F1407) + 1, INDEX($F$1:F1407, MATCH(E1408, $E$1:E1407, 0)))</f>
        <v>681</v>
      </c>
      <c r="G1408" t="s">
        <v>33</v>
      </c>
      <c r="H1408" t="s">
        <v>11</v>
      </c>
      <c r="I1408" t="s">
        <v>24</v>
      </c>
      <c r="J1408" t="s">
        <v>844</v>
      </c>
      <c r="K1408" s="17">
        <v>5.64</v>
      </c>
      <c r="L1408" s="17">
        <v>3</v>
      </c>
      <c r="M1408" s="17">
        <v>1.64</v>
      </c>
      <c r="N1408" s="17" t="str">
        <f>IF(SalesData[[#This Row],[Profit]]&gt;0,"Profit","Loss")</f>
        <v>Profit</v>
      </c>
    </row>
    <row r="1409" spans="1:14" x14ac:dyDescent="0.25">
      <c r="A1409" s="1">
        <v>41944</v>
      </c>
      <c r="B1409" s="3">
        <f t="shared" si="63"/>
        <v>2014</v>
      </c>
      <c r="C1409" s="3">
        <f t="shared" si="64"/>
        <v>11</v>
      </c>
      <c r="D1409" t="s">
        <v>1541</v>
      </c>
      <c r="E1409" t="str">
        <f t="shared" si="65"/>
        <v>Paul Lucas20141101</v>
      </c>
      <c r="F1409">
        <f>IF(COUNTIF($E$2:E1409, E1409) = 1, MAX($F$1:F1408) + 1, INDEX($F$1:F1408, MATCH(E1409, $E$1:E1408, 0)))</f>
        <v>682</v>
      </c>
      <c r="G1409" t="s">
        <v>27</v>
      </c>
      <c r="H1409" t="s">
        <v>11</v>
      </c>
      <c r="I1409" t="s">
        <v>16</v>
      </c>
      <c r="J1409" t="s">
        <v>1542</v>
      </c>
      <c r="K1409" s="17">
        <v>44.4</v>
      </c>
      <c r="L1409" s="17">
        <v>3</v>
      </c>
      <c r="M1409" s="17">
        <v>22.2</v>
      </c>
      <c r="N1409" s="17" t="str">
        <f>IF(SalesData[[#This Row],[Profit]]&gt;0,"Profit","Loss")</f>
        <v>Profit</v>
      </c>
    </row>
    <row r="1410" spans="1:14" x14ac:dyDescent="0.25">
      <c r="A1410" s="1">
        <v>41944</v>
      </c>
      <c r="B1410" s="3">
        <f t="shared" ref="B1410:B1473" si="66">YEAR(A1410)</f>
        <v>2014</v>
      </c>
      <c r="C1410" s="3">
        <f t="shared" ref="C1410:C1473" si="67">MONTH(A1410)</f>
        <v>11</v>
      </c>
      <c r="D1410" t="s">
        <v>1541</v>
      </c>
      <c r="E1410" t="str">
        <f t="shared" ref="E1410:E1473" si="68">D1410 &amp; TEXT(A1410, "yyyymmdd")</f>
        <v>Paul Lucas20141101</v>
      </c>
      <c r="F1410">
        <f>IF(COUNTIF($E$2:E1410, E1410) = 1, MAX($F$1:F1409) + 1, INDEX($F$1:F1409, MATCH(E1410, $E$1:E1409, 0)))</f>
        <v>682</v>
      </c>
      <c r="G1410" t="s">
        <v>27</v>
      </c>
      <c r="H1410" t="s">
        <v>11</v>
      </c>
      <c r="I1410" t="s">
        <v>12</v>
      </c>
      <c r="J1410" t="s">
        <v>625</v>
      </c>
      <c r="K1410" s="17">
        <v>21.4</v>
      </c>
      <c r="L1410" s="17">
        <v>5</v>
      </c>
      <c r="M1410" s="17">
        <v>9.6300000000000008</v>
      </c>
      <c r="N1410" s="17" t="str">
        <f>IF(SalesData[[#This Row],[Profit]]&gt;0,"Profit","Loss")</f>
        <v>Profit</v>
      </c>
    </row>
    <row r="1411" spans="1:14" x14ac:dyDescent="0.25">
      <c r="A1411" s="1">
        <v>41944</v>
      </c>
      <c r="B1411" s="3">
        <f t="shared" si="66"/>
        <v>2014</v>
      </c>
      <c r="C1411" s="3">
        <f t="shared" si="67"/>
        <v>11</v>
      </c>
      <c r="D1411" t="s">
        <v>1267</v>
      </c>
      <c r="E1411" t="str">
        <f t="shared" si="68"/>
        <v>Daniel Lacy20141101</v>
      </c>
      <c r="F1411">
        <f>IF(COUNTIF($E$2:E1411, E1411) = 1, MAX($F$1:F1410) + 1, INDEX($F$1:F1410, MATCH(E1411, $E$1:E1410, 0)))</f>
        <v>683</v>
      </c>
      <c r="G1411" t="s">
        <v>149</v>
      </c>
      <c r="H1411" t="s">
        <v>11</v>
      </c>
      <c r="I1411" t="s">
        <v>92</v>
      </c>
      <c r="J1411" t="s">
        <v>1238</v>
      </c>
      <c r="K1411" s="17">
        <v>533.94000000000005</v>
      </c>
      <c r="L1411" s="17">
        <v>3</v>
      </c>
      <c r="M1411" s="17">
        <v>154.84</v>
      </c>
      <c r="N1411" s="17" t="str">
        <f>IF(SalesData[[#This Row],[Profit]]&gt;0,"Profit","Loss")</f>
        <v>Profit</v>
      </c>
    </row>
    <row r="1412" spans="1:14" x14ac:dyDescent="0.25">
      <c r="A1412" s="1">
        <v>41944</v>
      </c>
      <c r="B1412" s="3">
        <f t="shared" si="66"/>
        <v>2014</v>
      </c>
      <c r="C1412" s="3">
        <f t="shared" si="67"/>
        <v>11</v>
      </c>
      <c r="D1412" t="s">
        <v>1267</v>
      </c>
      <c r="E1412" t="str">
        <f t="shared" si="68"/>
        <v>Daniel Lacy20141101</v>
      </c>
      <c r="F1412">
        <f>IF(COUNTIF($E$2:E1412, E1412) = 1, MAX($F$1:F1411) + 1, INDEX($F$1:F1411, MATCH(E1412, $E$1:E1411, 0)))</f>
        <v>683</v>
      </c>
      <c r="G1412" t="s">
        <v>149</v>
      </c>
      <c r="H1412" t="s">
        <v>11</v>
      </c>
      <c r="I1412" t="s">
        <v>12</v>
      </c>
      <c r="J1412" t="s">
        <v>1057</v>
      </c>
      <c r="K1412" s="17">
        <v>167.94</v>
      </c>
      <c r="L1412" s="17">
        <v>3</v>
      </c>
      <c r="M1412" s="17">
        <v>82.29</v>
      </c>
      <c r="N1412" s="17" t="str">
        <f>IF(SalesData[[#This Row],[Profit]]&gt;0,"Profit","Loss")</f>
        <v>Profit</v>
      </c>
    </row>
    <row r="1413" spans="1:14" x14ac:dyDescent="0.25">
      <c r="A1413" s="1">
        <v>41944</v>
      </c>
      <c r="B1413" s="3">
        <f t="shared" si="66"/>
        <v>2014</v>
      </c>
      <c r="C1413" s="3">
        <f t="shared" si="67"/>
        <v>11</v>
      </c>
      <c r="D1413" t="s">
        <v>1267</v>
      </c>
      <c r="E1413" t="str">
        <f t="shared" si="68"/>
        <v>Daniel Lacy20141101</v>
      </c>
      <c r="F1413">
        <f>IF(COUNTIF($E$2:E1413, E1413) = 1, MAX($F$1:F1412) + 1, INDEX($F$1:F1412, MATCH(E1413, $E$1:E1412, 0)))</f>
        <v>683</v>
      </c>
      <c r="G1413" t="s">
        <v>149</v>
      </c>
      <c r="H1413" t="s">
        <v>34</v>
      </c>
      <c r="I1413" t="s">
        <v>47</v>
      </c>
      <c r="J1413" t="s">
        <v>1543</v>
      </c>
      <c r="K1413" s="17">
        <v>31.68</v>
      </c>
      <c r="L1413" s="17">
        <v>6</v>
      </c>
      <c r="M1413" s="17">
        <v>9.82</v>
      </c>
      <c r="N1413" s="17" t="str">
        <f>IF(SalesData[[#This Row],[Profit]]&gt;0,"Profit","Loss")</f>
        <v>Profit</v>
      </c>
    </row>
    <row r="1414" spans="1:14" x14ac:dyDescent="0.25">
      <c r="A1414" s="1">
        <v>41944</v>
      </c>
      <c r="B1414" s="3">
        <f t="shared" si="66"/>
        <v>2014</v>
      </c>
      <c r="C1414" s="3">
        <f t="shared" si="67"/>
        <v>11</v>
      </c>
      <c r="D1414" t="s">
        <v>1544</v>
      </c>
      <c r="E1414" t="str">
        <f t="shared" si="68"/>
        <v>Deirdre Greer20141101</v>
      </c>
      <c r="F1414">
        <f>IF(COUNTIF($E$2:E1414, E1414) = 1, MAX($F$1:F1413) + 1, INDEX($F$1:F1413, MATCH(E1414, $E$1:E1413, 0)))</f>
        <v>684</v>
      </c>
      <c r="G1414" t="s">
        <v>177</v>
      </c>
      <c r="H1414" t="s">
        <v>11</v>
      </c>
      <c r="I1414" t="s">
        <v>92</v>
      </c>
      <c r="J1414" t="s">
        <v>1080</v>
      </c>
      <c r="K1414" s="17">
        <v>76.12</v>
      </c>
      <c r="L1414" s="17">
        <v>2</v>
      </c>
      <c r="M1414" s="17">
        <v>22.07</v>
      </c>
      <c r="N1414" s="17" t="str">
        <f>IF(SalesData[[#This Row],[Profit]]&gt;0,"Profit","Loss")</f>
        <v>Profit</v>
      </c>
    </row>
    <row r="1415" spans="1:14" x14ac:dyDescent="0.25">
      <c r="A1415" s="1">
        <v>41944</v>
      </c>
      <c r="B1415" s="3">
        <f t="shared" si="66"/>
        <v>2014</v>
      </c>
      <c r="C1415" s="3">
        <f t="shared" si="67"/>
        <v>11</v>
      </c>
      <c r="D1415" t="s">
        <v>1287</v>
      </c>
      <c r="E1415" t="str">
        <f t="shared" si="68"/>
        <v>Erin Ashbrook20141101</v>
      </c>
      <c r="F1415">
        <f>IF(COUNTIF($E$2:E1415, E1415) = 1, MAX($F$1:F1414) + 1, INDEX($F$1:F1414, MATCH(E1415, $E$1:E1414, 0)))</f>
        <v>685</v>
      </c>
      <c r="G1415" t="s">
        <v>78</v>
      </c>
      <c r="H1415" t="s">
        <v>34</v>
      </c>
      <c r="I1415" t="s">
        <v>47</v>
      </c>
      <c r="J1415" t="s">
        <v>1545</v>
      </c>
      <c r="K1415" s="17">
        <v>68.7</v>
      </c>
      <c r="L1415" s="17">
        <v>2</v>
      </c>
      <c r="M1415" s="17">
        <v>16.32</v>
      </c>
      <c r="N1415" s="17" t="str">
        <f>IF(SalesData[[#This Row],[Profit]]&gt;0,"Profit","Loss")</f>
        <v>Profit</v>
      </c>
    </row>
    <row r="1416" spans="1:14" x14ac:dyDescent="0.25">
      <c r="A1416" s="1">
        <v>41944</v>
      </c>
      <c r="B1416" s="3">
        <f t="shared" si="66"/>
        <v>2014</v>
      </c>
      <c r="C1416" s="3">
        <f t="shared" si="67"/>
        <v>11</v>
      </c>
      <c r="D1416" t="s">
        <v>1287</v>
      </c>
      <c r="E1416" t="str">
        <f t="shared" si="68"/>
        <v>Erin Ashbrook20141101</v>
      </c>
      <c r="F1416">
        <f>IF(COUNTIF($E$2:E1416, E1416) = 1, MAX($F$1:F1415) + 1, INDEX($F$1:F1415, MATCH(E1416, $E$1:E1415, 0)))</f>
        <v>685</v>
      </c>
      <c r="G1416" t="s">
        <v>78</v>
      </c>
      <c r="H1416" t="s">
        <v>11</v>
      </c>
      <c r="I1416" t="s">
        <v>20</v>
      </c>
      <c r="J1416" t="s">
        <v>995</v>
      </c>
      <c r="K1416" s="17">
        <v>3.13</v>
      </c>
      <c r="L1416" s="17">
        <v>2</v>
      </c>
      <c r="M1416" s="17">
        <v>-2.61</v>
      </c>
      <c r="N1416" s="17" t="str">
        <f>IF(SalesData[[#This Row],[Profit]]&gt;0,"Profit","Loss")</f>
        <v>Loss</v>
      </c>
    </row>
    <row r="1417" spans="1:14" x14ac:dyDescent="0.25">
      <c r="A1417" s="1">
        <v>41944</v>
      </c>
      <c r="B1417" s="3">
        <f t="shared" si="66"/>
        <v>2014</v>
      </c>
      <c r="C1417" s="3">
        <f t="shared" si="67"/>
        <v>11</v>
      </c>
      <c r="D1417" t="s">
        <v>1287</v>
      </c>
      <c r="E1417" t="str">
        <f t="shared" si="68"/>
        <v>Erin Ashbrook20141101</v>
      </c>
      <c r="F1417">
        <f>IF(COUNTIF($E$2:E1417, E1417) = 1, MAX($F$1:F1416) + 1, INDEX($F$1:F1416, MATCH(E1417, $E$1:E1416, 0)))</f>
        <v>685</v>
      </c>
      <c r="G1417" t="s">
        <v>78</v>
      </c>
      <c r="H1417" t="s">
        <v>11</v>
      </c>
      <c r="I1417" t="s">
        <v>20</v>
      </c>
      <c r="J1417" t="s">
        <v>765</v>
      </c>
      <c r="K1417" s="17">
        <v>22.43</v>
      </c>
      <c r="L1417" s="17">
        <v>3</v>
      </c>
      <c r="M1417" s="17">
        <v>-17.940000000000001</v>
      </c>
      <c r="N1417" s="17" t="str">
        <f>IF(SalesData[[#This Row],[Profit]]&gt;0,"Profit","Loss")</f>
        <v>Loss</v>
      </c>
    </row>
    <row r="1418" spans="1:14" x14ac:dyDescent="0.25">
      <c r="A1418" s="1">
        <v>41945</v>
      </c>
      <c r="B1418" s="3">
        <f t="shared" si="66"/>
        <v>2014</v>
      </c>
      <c r="C1418" s="3">
        <f t="shared" si="67"/>
        <v>11</v>
      </c>
      <c r="D1418" t="s">
        <v>983</v>
      </c>
      <c r="E1418" t="str">
        <f t="shared" si="68"/>
        <v>Roger Demir20141102</v>
      </c>
      <c r="F1418">
        <f>IF(COUNTIF($E$2:E1418, E1418) = 1, MAX($F$1:F1417) + 1, INDEX($F$1:F1417, MATCH(E1418, $E$1:E1417, 0)))</f>
        <v>686</v>
      </c>
      <c r="G1418" t="s">
        <v>149</v>
      </c>
      <c r="H1418" t="s">
        <v>11</v>
      </c>
      <c r="I1418" t="s">
        <v>16</v>
      </c>
      <c r="J1418" t="s">
        <v>1336</v>
      </c>
      <c r="K1418" s="17">
        <v>34.86</v>
      </c>
      <c r="L1418" s="17">
        <v>7</v>
      </c>
      <c r="M1418" s="17">
        <v>16.04</v>
      </c>
      <c r="N1418" s="17" t="str">
        <f>IF(SalesData[[#This Row],[Profit]]&gt;0,"Profit","Loss")</f>
        <v>Profit</v>
      </c>
    </row>
    <row r="1419" spans="1:14" x14ac:dyDescent="0.25">
      <c r="A1419" s="1">
        <v>41945</v>
      </c>
      <c r="B1419" s="3">
        <f t="shared" si="66"/>
        <v>2014</v>
      </c>
      <c r="C1419" s="3">
        <f t="shared" si="67"/>
        <v>11</v>
      </c>
      <c r="D1419" t="s">
        <v>983</v>
      </c>
      <c r="E1419" t="str">
        <f t="shared" si="68"/>
        <v>Roger Demir20141102</v>
      </c>
      <c r="F1419">
        <f>IF(COUNTIF($E$2:E1419, E1419) = 1, MAX($F$1:F1418) + 1, INDEX($F$1:F1418, MATCH(E1419, $E$1:E1418, 0)))</f>
        <v>686</v>
      </c>
      <c r="G1419" t="s">
        <v>149</v>
      </c>
      <c r="H1419" t="s">
        <v>34</v>
      </c>
      <c r="I1419" t="s">
        <v>47</v>
      </c>
      <c r="J1419" t="s">
        <v>1020</v>
      </c>
      <c r="K1419" s="17">
        <v>89.34</v>
      </c>
      <c r="L1419" s="17">
        <v>6</v>
      </c>
      <c r="M1419" s="17">
        <v>24.12</v>
      </c>
      <c r="N1419" s="17" t="str">
        <f>IF(SalesData[[#This Row],[Profit]]&gt;0,"Profit","Loss")</f>
        <v>Profit</v>
      </c>
    </row>
    <row r="1420" spans="1:14" x14ac:dyDescent="0.25">
      <c r="A1420" s="1">
        <v>41945</v>
      </c>
      <c r="B1420" s="3">
        <f t="shared" si="66"/>
        <v>2014</v>
      </c>
      <c r="C1420" s="3">
        <f t="shared" si="67"/>
        <v>11</v>
      </c>
      <c r="D1420" t="s">
        <v>1546</v>
      </c>
      <c r="E1420" t="str">
        <f t="shared" si="68"/>
        <v>Patrick O'Brill20141102</v>
      </c>
      <c r="F1420">
        <f>IF(COUNTIF($E$2:E1420, E1420) = 1, MAX($F$1:F1419) + 1, INDEX($F$1:F1419, MATCH(E1420, $E$1:E1419, 0)))</f>
        <v>687</v>
      </c>
      <c r="G1420" t="s">
        <v>10</v>
      </c>
      <c r="H1420" t="s">
        <v>39</v>
      </c>
      <c r="I1420" t="s">
        <v>40</v>
      </c>
      <c r="J1420" t="s">
        <v>901</v>
      </c>
      <c r="K1420" s="17">
        <v>88.78</v>
      </c>
      <c r="L1420" s="17">
        <v>3</v>
      </c>
      <c r="M1420" s="17">
        <v>7.77</v>
      </c>
      <c r="N1420" s="17" t="str">
        <f>IF(SalesData[[#This Row],[Profit]]&gt;0,"Profit","Loss")</f>
        <v>Profit</v>
      </c>
    </row>
    <row r="1421" spans="1:14" x14ac:dyDescent="0.25">
      <c r="A1421" s="1">
        <v>41945</v>
      </c>
      <c r="B1421" s="3">
        <f t="shared" si="66"/>
        <v>2014</v>
      </c>
      <c r="C1421" s="3">
        <f t="shared" si="67"/>
        <v>11</v>
      </c>
      <c r="D1421" t="s">
        <v>154</v>
      </c>
      <c r="E1421" t="str">
        <f t="shared" si="68"/>
        <v>Liz Carlisle20141102</v>
      </c>
      <c r="F1421">
        <f>IF(COUNTIF($E$2:E1421, E1421) = 1, MAX($F$1:F1420) + 1, INDEX($F$1:F1420, MATCH(E1421, $E$1:E1420, 0)))</f>
        <v>688</v>
      </c>
      <c r="G1421" t="s">
        <v>78</v>
      </c>
      <c r="H1421" t="s">
        <v>39</v>
      </c>
      <c r="I1421" t="s">
        <v>40</v>
      </c>
      <c r="J1421" t="s">
        <v>1352</v>
      </c>
      <c r="K1421" s="17">
        <v>539.96</v>
      </c>
      <c r="L1421" s="17">
        <v>6</v>
      </c>
      <c r="M1421" s="17">
        <v>-107.99</v>
      </c>
      <c r="N1421" s="17" t="str">
        <f>IF(SalesData[[#This Row],[Profit]]&gt;0,"Profit","Loss")</f>
        <v>Loss</v>
      </c>
    </row>
    <row r="1422" spans="1:14" x14ac:dyDescent="0.25">
      <c r="A1422" s="1">
        <v>41945</v>
      </c>
      <c r="B1422" s="3">
        <f t="shared" si="66"/>
        <v>2014</v>
      </c>
      <c r="C1422" s="3">
        <f t="shared" si="67"/>
        <v>11</v>
      </c>
      <c r="D1422" t="s">
        <v>154</v>
      </c>
      <c r="E1422" t="str">
        <f t="shared" si="68"/>
        <v>Liz Carlisle20141102</v>
      </c>
      <c r="F1422">
        <f>IF(COUNTIF($E$2:E1422, E1422) = 1, MAX($F$1:F1421) + 1, INDEX($F$1:F1421, MATCH(E1422, $E$1:E1421, 0)))</f>
        <v>688</v>
      </c>
      <c r="G1422" t="s">
        <v>78</v>
      </c>
      <c r="H1422" t="s">
        <v>39</v>
      </c>
      <c r="I1422" t="s">
        <v>40</v>
      </c>
      <c r="J1422" t="s">
        <v>735</v>
      </c>
      <c r="K1422" s="17">
        <v>50.23</v>
      </c>
      <c r="L1422" s="17">
        <v>7</v>
      </c>
      <c r="M1422" s="17">
        <v>-10.050000000000001</v>
      </c>
      <c r="N1422" s="17" t="str">
        <f>IF(SalesData[[#This Row],[Profit]]&gt;0,"Profit","Loss")</f>
        <v>Loss</v>
      </c>
    </row>
    <row r="1423" spans="1:14" x14ac:dyDescent="0.25">
      <c r="A1423" s="1">
        <v>41945</v>
      </c>
      <c r="B1423" s="3">
        <f t="shared" si="66"/>
        <v>2014</v>
      </c>
      <c r="C1423" s="3">
        <f t="shared" si="67"/>
        <v>11</v>
      </c>
      <c r="D1423" t="s">
        <v>154</v>
      </c>
      <c r="E1423" t="str">
        <f t="shared" si="68"/>
        <v>Liz Carlisle20141102</v>
      </c>
      <c r="F1423">
        <f>IF(COUNTIF($E$2:E1423, E1423) = 1, MAX($F$1:F1422) + 1, INDEX($F$1:F1422, MATCH(E1423, $E$1:E1422, 0)))</f>
        <v>688</v>
      </c>
      <c r="G1423" t="s">
        <v>78</v>
      </c>
      <c r="H1423" t="s">
        <v>11</v>
      </c>
      <c r="I1423" t="s">
        <v>20</v>
      </c>
      <c r="J1423" t="s">
        <v>952</v>
      </c>
      <c r="K1423" s="17">
        <v>19.239999999999998</v>
      </c>
      <c r="L1423" s="17">
        <v>3</v>
      </c>
      <c r="M1423" s="17">
        <v>-13.47</v>
      </c>
      <c r="N1423" s="17" t="str">
        <f>IF(SalesData[[#This Row],[Profit]]&gt;0,"Profit","Loss")</f>
        <v>Loss</v>
      </c>
    </row>
    <row r="1424" spans="1:14" x14ac:dyDescent="0.25">
      <c r="A1424" s="1">
        <v>41945</v>
      </c>
      <c r="B1424" s="3">
        <f t="shared" si="66"/>
        <v>2014</v>
      </c>
      <c r="C1424" s="3">
        <f t="shared" si="67"/>
        <v>11</v>
      </c>
      <c r="D1424" t="s">
        <v>1547</v>
      </c>
      <c r="E1424" t="str">
        <f t="shared" si="68"/>
        <v>Julie Kriz20141102</v>
      </c>
      <c r="F1424">
        <f>IF(COUNTIF($E$2:E1424, E1424) = 1, MAX($F$1:F1423) + 1, INDEX($F$1:F1423, MATCH(E1424, $E$1:E1423, 0)))</f>
        <v>689</v>
      </c>
      <c r="G1424" t="s">
        <v>123</v>
      </c>
      <c r="H1424" t="s">
        <v>39</v>
      </c>
      <c r="I1424" t="s">
        <v>52</v>
      </c>
      <c r="J1424" t="s">
        <v>486</v>
      </c>
      <c r="K1424" s="17">
        <v>799.92</v>
      </c>
      <c r="L1424" s="17">
        <v>10</v>
      </c>
      <c r="M1424" s="17">
        <v>239.98</v>
      </c>
      <c r="N1424" s="17" t="str">
        <f>IF(SalesData[[#This Row],[Profit]]&gt;0,"Profit","Loss")</f>
        <v>Profit</v>
      </c>
    </row>
    <row r="1425" spans="1:14" x14ac:dyDescent="0.25">
      <c r="A1425" s="1">
        <v>41945</v>
      </c>
      <c r="B1425" s="3">
        <f t="shared" si="66"/>
        <v>2014</v>
      </c>
      <c r="C1425" s="3">
        <f t="shared" si="67"/>
        <v>11</v>
      </c>
      <c r="D1425" t="s">
        <v>1548</v>
      </c>
      <c r="E1425" t="str">
        <f t="shared" si="68"/>
        <v>Shahid Hopkins20141102</v>
      </c>
      <c r="F1425">
        <f>IF(COUNTIF($E$2:E1425, E1425) = 1, MAX($F$1:F1424) + 1, INDEX($F$1:F1424, MATCH(E1425, $E$1:E1424, 0)))</f>
        <v>690</v>
      </c>
      <c r="G1425" t="s">
        <v>27</v>
      </c>
      <c r="H1425" t="s">
        <v>39</v>
      </c>
      <c r="I1425" t="s">
        <v>40</v>
      </c>
      <c r="J1425" t="s">
        <v>174</v>
      </c>
      <c r="K1425" s="17">
        <v>46.38</v>
      </c>
      <c r="L1425" s="17">
        <v>2</v>
      </c>
      <c r="M1425" s="17">
        <v>5.22</v>
      </c>
      <c r="N1425" s="17" t="str">
        <f>IF(SalesData[[#This Row],[Profit]]&gt;0,"Profit","Loss")</f>
        <v>Profit</v>
      </c>
    </row>
    <row r="1426" spans="1:14" x14ac:dyDescent="0.25">
      <c r="A1426" s="1">
        <v>41945</v>
      </c>
      <c r="B1426" s="3">
        <f t="shared" si="66"/>
        <v>2014</v>
      </c>
      <c r="C1426" s="3">
        <f t="shared" si="67"/>
        <v>11</v>
      </c>
      <c r="D1426" t="s">
        <v>1548</v>
      </c>
      <c r="E1426" t="str">
        <f t="shared" si="68"/>
        <v>Shahid Hopkins20141102</v>
      </c>
      <c r="F1426">
        <f>IF(COUNTIF($E$2:E1426, E1426) = 1, MAX($F$1:F1425) + 1, INDEX($F$1:F1425, MATCH(E1426, $E$1:E1425, 0)))</f>
        <v>690</v>
      </c>
      <c r="G1426" t="s">
        <v>27</v>
      </c>
      <c r="H1426" t="s">
        <v>11</v>
      </c>
      <c r="I1426" t="s">
        <v>18</v>
      </c>
      <c r="J1426" t="s">
        <v>1549</v>
      </c>
      <c r="K1426" s="17">
        <v>362.92</v>
      </c>
      <c r="L1426" s="17">
        <v>2</v>
      </c>
      <c r="M1426" s="17">
        <v>105.25</v>
      </c>
      <c r="N1426" s="17" t="str">
        <f>IF(SalesData[[#This Row],[Profit]]&gt;0,"Profit","Loss")</f>
        <v>Profit</v>
      </c>
    </row>
    <row r="1427" spans="1:14" x14ac:dyDescent="0.25">
      <c r="A1427" s="1">
        <v>41945</v>
      </c>
      <c r="B1427" s="3">
        <f t="shared" si="66"/>
        <v>2014</v>
      </c>
      <c r="C1427" s="3">
        <f t="shared" si="67"/>
        <v>11</v>
      </c>
      <c r="D1427" t="s">
        <v>1550</v>
      </c>
      <c r="E1427" t="str">
        <f t="shared" si="68"/>
        <v>Steven Ward20141102</v>
      </c>
      <c r="F1427">
        <f>IF(COUNTIF($E$2:E1427, E1427) = 1, MAX($F$1:F1426) + 1, INDEX($F$1:F1426, MATCH(E1427, $E$1:E1426, 0)))</f>
        <v>691</v>
      </c>
      <c r="G1427" t="s">
        <v>164</v>
      </c>
      <c r="H1427" t="s">
        <v>39</v>
      </c>
      <c r="I1427" t="s">
        <v>52</v>
      </c>
      <c r="J1427" t="s">
        <v>986</v>
      </c>
      <c r="K1427" s="17">
        <v>41.94</v>
      </c>
      <c r="L1427" s="17">
        <v>2</v>
      </c>
      <c r="M1427" s="17">
        <v>15.1</v>
      </c>
      <c r="N1427" s="17" t="str">
        <f>IF(SalesData[[#This Row],[Profit]]&gt;0,"Profit","Loss")</f>
        <v>Profit</v>
      </c>
    </row>
    <row r="1428" spans="1:14" x14ac:dyDescent="0.25">
      <c r="A1428" s="1">
        <v>41945</v>
      </c>
      <c r="B1428" s="3">
        <f t="shared" si="66"/>
        <v>2014</v>
      </c>
      <c r="C1428" s="3">
        <f t="shared" si="67"/>
        <v>11</v>
      </c>
      <c r="D1428" t="s">
        <v>1550</v>
      </c>
      <c r="E1428" t="str">
        <f t="shared" si="68"/>
        <v>Steven Ward20141102</v>
      </c>
      <c r="F1428">
        <f>IF(COUNTIF($E$2:E1428, E1428) = 1, MAX($F$1:F1427) + 1, INDEX($F$1:F1427, MATCH(E1428, $E$1:E1427, 0)))</f>
        <v>691</v>
      </c>
      <c r="G1428" t="s">
        <v>164</v>
      </c>
      <c r="H1428" t="s">
        <v>39</v>
      </c>
      <c r="I1428" t="s">
        <v>40</v>
      </c>
      <c r="J1428" t="s">
        <v>1551</v>
      </c>
      <c r="K1428" s="17">
        <v>52.79</v>
      </c>
      <c r="L1428" s="17">
        <v>1</v>
      </c>
      <c r="M1428" s="17">
        <v>4.62</v>
      </c>
      <c r="N1428" s="17" t="str">
        <f>IF(SalesData[[#This Row],[Profit]]&gt;0,"Profit","Loss")</f>
        <v>Profit</v>
      </c>
    </row>
    <row r="1429" spans="1:14" x14ac:dyDescent="0.25">
      <c r="A1429" s="1">
        <v>41946</v>
      </c>
      <c r="B1429" s="3">
        <f t="shared" si="66"/>
        <v>2014</v>
      </c>
      <c r="C1429" s="3">
        <f t="shared" si="67"/>
        <v>11</v>
      </c>
      <c r="D1429" t="s">
        <v>902</v>
      </c>
      <c r="E1429" t="str">
        <f t="shared" si="68"/>
        <v>Maxwell Schwartz20141103</v>
      </c>
      <c r="F1429">
        <f>IF(COUNTIF($E$2:E1429, E1429) = 1, MAX($F$1:F1428) + 1, INDEX($F$1:F1428, MATCH(E1429, $E$1:E1428, 0)))</f>
        <v>692</v>
      </c>
      <c r="G1429" t="s">
        <v>23</v>
      </c>
      <c r="H1429" t="s">
        <v>11</v>
      </c>
      <c r="I1429" t="s">
        <v>200</v>
      </c>
      <c r="J1429" t="s">
        <v>201</v>
      </c>
      <c r="K1429" s="17">
        <v>286.33999999999997</v>
      </c>
      <c r="L1429" s="17">
        <v>3</v>
      </c>
      <c r="M1429" s="17">
        <v>-64.430000000000007</v>
      </c>
      <c r="N1429" s="17" t="str">
        <f>IF(SalesData[[#This Row],[Profit]]&gt;0,"Profit","Loss")</f>
        <v>Loss</v>
      </c>
    </row>
    <row r="1430" spans="1:14" x14ac:dyDescent="0.25">
      <c r="A1430" s="1">
        <v>41946</v>
      </c>
      <c r="B1430" s="3">
        <f t="shared" si="66"/>
        <v>2014</v>
      </c>
      <c r="C1430" s="3">
        <f t="shared" si="67"/>
        <v>11</v>
      </c>
      <c r="D1430" t="s">
        <v>128</v>
      </c>
      <c r="E1430" t="str">
        <f t="shared" si="68"/>
        <v>Speros Goranitis20141103</v>
      </c>
      <c r="F1430">
        <f>IF(COUNTIF($E$2:E1430, E1430) = 1, MAX($F$1:F1429) + 1, INDEX($F$1:F1429, MATCH(E1430, $E$1:E1429, 0)))</f>
        <v>693</v>
      </c>
      <c r="G1430" t="s">
        <v>149</v>
      </c>
      <c r="H1430" t="s">
        <v>39</v>
      </c>
      <c r="I1430" t="s">
        <v>40</v>
      </c>
      <c r="J1430" t="s">
        <v>287</v>
      </c>
      <c r="K1430" s="17">
        <v>783.96</v>
      </c>
      <c r="L1430" s="17">
        <v>4</v>
      </c>
      <c r="M1430" s="17">
        <v>219.51</v>
      </c>
      <c r="N1430" s="17" t="str">
        <f>IF(SalesData[[#This Row],[Profit]]&gt;0,"Profit","Loss")</f>
        <v>Profit</v>
      </c>
    </row>
    <row r="1431" spans="1:14" x14ac:dyDescent="0.25">
      <c r="A1431" s="1">
        <v>41946</v>
      </c>
      <c r="B1431" s="3">
        <f t="shared" si="66"/>
        <v>2014</v>
      </c>
      <c r="C1431" s="3">
        <f t="shared" si="67"/>
        <v>11</v>
      </c>
      <c r="D1431" t="s">
        <v>128</v>
      </c>
      <c r="E1431" t="str">
        <f t="shared" si="68"/>
        <v>Speros Goranitis20141103</v>
      </c>
      <c r="F1431">
        <f>IF(COUNTIF($E$2:E1431, E1431) = 1, MAX($F$1:F1430) + 1, INDEX($F$1:F1430, MATCH(E1431, $E$1:E1430, 0)))</f>
        <v>693</v>
      </c>
      <c r="G1431" t="s">
        <v>149</v>
      </c>
      <c r="H1431" t="s">
        <v>11</v>
      </c>
      <c r="I1431" t="s">
        <v>20</v>
      </c>
      <c r="J1431" t="s">
        <v>162</v>
      </c>
      <c r="K1431" s="17">
        <v>48.9</v>
      </c>
      <c r="L1431" s="17">
        <v>2</v>
      </c>
      <c r="M1431" s="17">
        <v>18.34</v>
      </c>
      <c r="N1431" s="17" t="str">
        <f>IF(SalesData[[#This Row],[Profit]]&gt;0,"Profit","Loss")</f>
        <v>Profit</v>
      </c>
    </row>
    <row r="1432" spans="1:14" x14ac:dyDescent="0.25">
      <c r="A1432" s="1">
        <v>41946</v>
      </c>
      <c r="B1432" s="3">
        <f t="shared" si="66"/>
        <v>2014</v>
      </c>
      <c r="C1432" s="3">
        <f t="shared" si="67"/>
        <v>11</v>
      </c>
      <c r="D1432" t="s">
        <v>128</v>
      </c>
      <c r="E1432" t="str">
        <f t="shared" si="68"/>
        <v>Speros Goranitis20141103</v>
      </c>
      <c r="F1432">
        <f>IF(COUNTIF($E$2:E1432, E1432) = 1, MAX($F$1:F1431) + 1, INDEX($F$1:F1431, MATCH(E1432, $E$1:E1431, 0)))</f>
        <v>693</v>
      </c>
      <c r="G1432" t="s">
        <v>149</v>
      </c>
      <c r="H1432" t="s">
        <v>11</v>
      </c>
      <c r="I1432" t="s">
        <v>20</v>
      </c>
      <c r="J1432" t="s">
        <v>1313</v>
      </c>
      <c r="K1432" s="17">
        <v>7.86</v>
      </c>
      <c r="L1432" s="17">
        <v>2</v>
      </c>
      <c r="M1432" s="17">
        <v>2.85</v>
      </c>
      <c r="N1432" s="17" t="str">
        <f>IF(SalesData[[#This Row],[Profit]]&gt;0,"Profit","Loss")</f>
        <v>Profit</v>
      </c>
    </row>
    <row r="1433" spans="1:14" x14ac:dyDescent="0.25">
      <c r="A1433" s="1">
        <v>41946</v>
      </c>
      <c r="B1433" s="3">
        <f t="shared" si="66"/>
        <v>2014</v>
      </c>
      <c r="C1433" s="3">
        <f t="shared" si="67"/>
        <v>11</v>
      </c>
      <c r="D1433" t="s">
        <v>712</v>
      </c>
      <c r="E1433" t="str">
        <f t="shared" si="68"/>
        <v>Resi PÃ¶lking20141103</v>
      </c>
      <c r="F1433">
        <f>IF(COUNTIF($E$2:E1433, E1433) = 1, MAX($F$1:F1432) + 1, INDEX($F$1:F1432, MATCH(E1433, $E$1:E1432, 0)))</f>
        <v>694</v>
      </c>
      <c r="G1433" t="s">
        <v>613</v>
      </c>
      <c r="H1433" t="s">
        <v>11</v>
      </c>
      <c r="I1433" t="s">
        <v>200</v>
      </c>
      <c r="J1433" t="s">
        <v>870</v>
      </c>
      <c r="K1433" s="17">
        <v>11.64</v>
      </c>
      <c r="L1433" s="17">
        <v>3</v>
      </c>
      <c r="M1433" s="17">
        <v>3.38</v>
      </c>
      <c r="N1433" s="17" t="str">
        <f>IF(SalesData[[#This Row],[Profit]]&gt;0,"Profit","Loss")</f>
        <v>Profit</v>
      </c>
    </row>
    <row r="1434" spans="1:14" x14ac:dyDescent="0.25">
      <c r="A1434" s="1">
        <v>41946</v>
      </c>
      <c r="B1434" s="3">
        <f t="shared" si="66"/>
        <v>2014</v>
      </c>
      <c r="C1434" s="3">
        <f t="shared" si="67"/>
        <v>11</v>
      </c>
      <c r="D1434" t="s">
        <v>1196</v>
      </c>
      <c r="E1434" t="str">
        <f t="shared" si="68"/>
        <v>Annie Thurman20141103</v>
      </c>
      <c r="F1434">
        <f>IF(COUNTIF($E$2:E1434, E1434) = 1, MAX($F$1:F1433) + 1, INDEX($F$1:F1433, MATCH(E1434, $E$1:E1433, 0)))</f>
        <v>695</v>
      </c>
      <c r="G1434" t="s">
        <v>120</v>
      </c>
      <c r="H1434" t="s">
        <v>11</v>
      </c>
      <c r="I1434" t="s">
        <v>12</v>
      </c>
      <c r="J1434" t="s">
        <v>1552</v>
      </c>
      <c r="K1434" s="17">
        <v>3.49</v>
      </c>
      <c r="L1434" s="17">
        <v>2</v>
      </c>
      <c r="M1434" s="17">
        <v>1.18</v>
      </c>
      <c r="N1434" s="17" t="str">
        <f>IF(SalesData[[#This Row],[Profit]]&gt;0,"Profit","Loss")</f>
        <v>Profit</v>
      </c>
    </row>
    <row r="1435" spans="1:14" x14ac:dyDescent="0.25">
      <c r="A1435" s="1">
        <v>41946</v>
      </c>
      <c r="B1435" s="3">
        <f t="shared" si="66"/>
        <v>2014</v>
      </c>
      <c r="C1435" s="3">
        <f t="shared" si="67"/>
        <v>11</v>
      </c>
      <c r="D1435" t="s">
        <v>1196</v>
      </c>
      <c r="E1435" t="str">
        <f t="shared" si="68"/>
        <v>Annie Thurman20141103</v>
      </c>
      <c r="F1435">
        <f>IF(COUNTIF($E$2:E1435, E1435) = 1, MAX($F$1:F1434) + 1, INDEX($F$1:F1434, MATCH(E1435, $E$1:E1434, 0)))</f>
        <v>695</v>
      </c>
      <c r="G1435" t="s">
        <v>120</v>
      </c>
      <c r="H1435" t="s">
        <v>11</v>
      </c>
      <c r="I1435" t="s">
        <v>12</v>
      </c>
      <c r="J1435" t="s">
        <v>1052</v>
      </c>
      <c r="K1435" s="17">
        <v>143.86000000000001</v>
      </c>
      <c r="L1435" s="17">
        <v>9</v>
      </c>
      <c r="M1435" s="17">
        <v>48.55</v>
      </c>
      <c r="N1435" s="17" t="str">
        <f>IF(SalesData[[#This Row],[Profit]]&gt;0,"Profit","Loss")</f>
        <v>Profit</v>
      </c>
    </row>
    <row r="1436" spans="1:14" x14ac:dyDescent="0.25">
      <c r="A1436" s="1">
        <v>41946</v>
      </c>
      <c r="B1436" s="3">
        <f t="shared" si="66"/>
        <v>2014</v>
      </c>
      <c r="C1436" s="3">
        <f t="shared" si="67"/>
        <v>11</v>
      </c>
      <c r="D1436" t="s">
        <v>1548</v>
      </c>
      <c r="E1436" t="str">
        <f t="shared" si="68"/>
        <v>Shahid Hopkins20141103</v>
      </c>
      <c r="F1436">
        <f>IF(COUNTIF($E$2:E1436, E1436) = 1, MAX($F$1:F1435) + 1, INDEX($F$1:F1435, MATCH(E1436, $E$1:E1435, 0)))</f>
        <v>696</v>
      </c>
      <c r="G1436" t="s">
        <v>245</v>
      </c>
      <c r="H1436" t="s">
        <v>11</v>
      </c>
      <c r="I1436" t="s">
        <v>18</v>
      </c>
      <c r="J1436" t="s">
        <v>179</v>
      </c>
      <c r="K1436" s="17">
        <v>25.98</v>
      </c>
      <c r="L1436" s="17">
        <v>2</v>
      </c>
      <c r="M1436" s="17">
        <v>-1.62</v>
      </c>
      <c r="N1436" s="17" t="str">
        <f>IF(SalesData[[#This Row],[Profit]]&gt;0,"Profit","Loss")</f>
        <v>Loss</v>
      </c>
    </row>
    <row r="1437" spans="1:14" x14ac:dyDescent="0.25">
      <c r="A1437" s="1">
        <v>41946</v>
      </c>
      <c r="B1437" s="3">
        <f t="shared" si="66"/>
        <v>2014</v>
      </c>
      <c r="C1437" s="3">
        <f t="shared" si="67"/>
        <v>11</v>
      </c>
      <c r="D1437" t="s">
        <v>1548</v>
      </c>
      <c r="E1437" t="str">
        <f t="shared" si="68"/>
        <v>Shahid Hopkins20141103</v>
      </c>
      <c r="F1437">
        <f>IF(COUNTIF($E$2:E1437, E1437) = 1, MAX($F$1:F1436) + 1, INDEX($F$1:F1436, MATCH(E1437, $E$1:E1436, 0)))</f>
        <v>696</v>
      </c>
      <c r="G1437" t="s">
        <v>245</v>
      </c>
      <c r="H1437" t="s">
        <v>34</v>
      </c>
      <c r="I1437" t="s">
        <v>145</v>
      </c>
      <c r="J1437" t="s">
        <v>1553</v>
      </c>
      <c r="K1437" s="17">
        <v>945.04</v>
      </c>
      <c r="L1437" s="17">
        <v>6</v>
      </c>
      <c r="M1437" s="17">
        <v>-299.26</v>
      </c>
      <c r="N1437" s="17" t="str">
        <f>IF(SalesData[[#This Row],[Profit]]&gt;0,"Profit","Loss")</f>
        <v>Loss</v>
      </c>
    </row>
    <row r="1438" spans="1:14" x14ac:dyDescent="0.25">
      <c r="A1438" s="1">
        <v>41946</v>
      </c>
      <c r="B1438" s="3">
        <f t="shared" si="66"/>
        <v>2014</v>
      </c>
      <c r="C1438" s="3">
        <f t="shared" si="67"/>
        <v>11</v>
      </c>
      <c r="D1438" t="s">
        <v>1548</v>
      </c>
      <c r="E1438" t="str">
        <f t="shared" si="68"/>
        <v>Shahid Hopkins20141103</v>
      </c>
      <c r="F1438">
        <f>IF(COUNTIF($E$2:E1438, E1438) = 1, MAX($F$1:F1437) + 1, INDEX($F$1:F1437, MATCH(E1438, $E$1:E1437, 0)))</f>
        <v>696</v>
      </c>
      <c r="G1438" t="s">
        <v>245</v>
      </c>
      <c r="H1438" t="s">
        <v>11</v>
      </c>
      <c r="I1438" t="s">
        <v>20</v>
      </c>
      <c r="J1438" t="s">
        <v>1377</v>
      </c>
      <c r="K1438" s="17">
        <v>14.3</v>
      </c>
      <c r="L1438" s="17">
        <v>7</v>
      </c>
      <c r="M1438" s="17">
        <v>-10.49</v>
      </c>
      <c r="N1438" s="17" t="str">
        <f>IF(SalesData[[#This Row],[Profit]]&gt;0,"Profit","Loss")</f>
        <v>Loss</v>
      </c>
    </row>
    <row r="1439" spans="1:14" x14ac:dyDescent="0.25">
      <c r="A1439" s="1">
        <v>41946</v>
      </c>
      <c r="B1439" s="3">
        <f t="shared" si="66"/>
        <v>2014</v>
      </c>
      <c r="C1439" s="3">
        <f t="shared" si="67"/>
        <v>11</v>
      </c>
      <c r="D1439" t="s">
        <v>1548</v>
      </c>
      <c r="E1439" t="str">
        <f t="shared" si="68"/>
        <v>Shahid Hopkins20141103</v>
      </c>
      <c r="F1439">
        <f>IF(COUNTIF($E$2:E1439, E1439) = 1, MAX($F$1:F1438) + 1, INDEX($F$1:F1438, MATCH(E1439, $E$1:E1438, 0)))</f>
        <v>696</v>
      </c>
      <c r="G1439" t="s">
        <v>245</v>
      </c>
      <c r="H1439" t="s">
        <v>34</v>
      </c>
      <c r="I1439" t="s">
        <v>47</v>
      </c>
      <c r="J1439" t="s">
        <v>1554</v>
      </c>
      <c r="K1439" s="17">
        <v>410.35</v>
      </c>
      <c r="L1439" s="17">
        <v>3</v>
      </c>
      <c r="M1439" s="17">
        <v>-51.29</v>
      </c>
      <c r="N1439" s="17" t="str">
        <f>IF(SalesData[[#This Row],[Profit]]&gt;0,"Profit","Loss")</f>
        <v>Loss</v>
      </c>
    </row>
    <row r="1440" spans="1:14" x14ac:dyDescent="0.25">
      <c r="A1440" s="1">
        <v>41946</v>
      </c>
      <c r="B1440" s="3">
        <f t="shared" si="66"/>
        <v>2014</v>
      </c>
      <c r="C1440" s="3">
        <f t="shared" si="67"/>
        <v>11</v>
      </c>
      <c r="D1440" t="s">
        <v>1555</v>
      </c>
      <c r="E1440" t="str">
        <f t="shared" si="68"/>
        <v>Denise Monton20141103</v>
      </c>
      <c r="F1440">
        <f>IF(COUNTIF($E$2:E1440, E1440) = 1, MAX($F$1:F1439) + 1, INDEX($F$1:F1439, MATCH(E1440, $E$1:E1439, 0)))</f>
        <v>697</v>
      </c>
      <c r="G1440" t="s">
        <v>177</v>
      </c>
      <c r="H1440" t="s">
        <v>11</v>
      </c>
      <c r="I1440" t="s">
        <v>20</v>
      </c>
      <c r="J1440" t="s">
        <v>899</v>
      </c>
      <c r="K1440" s="17">
        <v>5.76</v>
      </c>
      <c r="L1440" s="17">
        <v>2</v>
      </c>
      <c r="M1440" s="17">
        <v>2.82</v>
      </c>
      <c r="N1440" s="17" t="str">
        <f>IF(SalesData[[#This Row],[Profit]]&gt;0,"Profit","Loss")</f>
        <v>Profit</v>
      </c>
    </row>
    <row r="1441" spans="1:14" x14ac:dyDescent="0.25">
      <c r="A1441" s="1">
        <v>41946</v>
      </c>
      <c r="B1441" s="3">
        <f t="shared" si="66"/>
        <v>2014</v>
      </c>
      <c r="C1441" s="3">
        <f t="shared" si="67"/>
        <v>11</v>
      </c>
      <c r="D1441" t="s">
        <v>536</v>
      </c>
      <c r="E1441" t="str">
        <f t="shared" si="68"/>
        <v>Stephanie Phelps20141103</v>
      </c>
      <c r="F1441">
        <f>IF(COUNTIF($E$2:E1441, E1441) = 1, MAX($F$1:F1440) + 1, INDEX($F$1:F1440, MATCH(E1441, $E$1:E1440, 0)))</f>
        <v>698</v>
      </c>
      <c r="G1441" t="s">
        <v>996</v>
      </c>
      <c r="H1441" t="s">
        <v>39</v>
      </c>
      <c r="I1441" t="s">
        <v>52</v>
      </c>
      <c r="J1441" t="s">
        <v>1556</v>
      </c>
      <c r="K1441" s="17">
        <v>89.97</v>
      </c>
      <c r="L1441" s="17">
        <v>3</v>
      </c>
      <c r="M1441" s="17">
        <v>18.89</v>
      </c>
      <c r="N1441" s="17" t="str">
        <f>IF(SalesData[[#This Row],[Profit]]&gt;0,"Profit","Loss")</f>
        <v>Profit</v>
      </c>
    </row>
    <row r="1442" spans="1:14" x14ac:dyDescent="0.25">
      <c r="A1442" s="1">
        <v>41946</v>
      </c>
      <c r="B1442" s="3">
        <f t="shared" si="66"/>
        <v>2014</v>
      </c>
      <c r="C1442" s="3">
        <f t="shared" si="67"/>
        <v>11</v>
      </c>
      <c r="D1442" t="s">
        <v>1557</v>
      </c>
      <c r="E1442" t="str">
        <f t="shared" si="68"/>
        <v>Tracy Collins20141103</v>
      </c>
      <c r="F1442">
        <f>IF(COUNTIF($E$2:E1442, E1442) = 1, MAX($F$1:F1441) + 1, INDEX($F$1:F1441, MATCH(E1442, $E$1:E1441, 0)))</f>
        <v>699</v>
      </c>
      <c r="G1442" t="s">
        <v>27</v>
      </c>
      <c r="H1442" t="s">
        <v>11</v>
      </c>
      <c r="I1442" t="s">
        <v>24</v>
      </c>
      <c r="J1442" t="s">
        <v>541</v>
      </c>
      <c r="K1442" s="17">
        <v>6.72</v>
      </c>
      <c r="L1442" s="17">
        <v>4</v>
      </c>
      <c r="M1442" s="17">
        <v>3.36</v>
      </c>
      <c r="N1442" s="17" t="str">
        <f>IF(SalesData[[#This Row],[Profit]]&gt;0,"Profit","Loss")</f>
        <v>Profit</v>
      </c>
    </row>
    <row r="1443" spans="1:14" x14ac:dyDescent="0.25">
      <c r="A1443" s="1">
        <v>41947</v>
      </c>
      <c r="B1443" s="3">
        <f t="shared" si="66"/>
        <v>2014</v>
      </c>
      <c r="C1443" s="3">
        <f t="shared" si="67"/>
        <v>11</v>
      </c>
      <c r="D1443" t="s">
        <v>180</v>
      </c>
      <c r="E1443" t="str">
        <f t="shared" si="68"/>
        <v>Nathan Mautz20141104</v>
      </c>
      <c r="F1443">
        <f>IF(COUNTIF($E$2:E1443, E1443) = 1, MAX($F$1:F1442) + 1, INDEX($F$1:F1442, MATCH(E1443, $E$1:E1442, 0)))</f>
        <v>700</v>
      </c>
      <c r="G1443" t="s">
        <v>149</v>
      </c>
      <c r="H1443" t="s">
        <v>34</v>
      </c>
      <c r="I1443" t="s">
        <v>35</v>
      </c>
      <c r="J1443" t="s">
        <v>542</v>
      </c>
      <c r="K1443" s="17">
        <v>135.88</v>
      </c>
      <c r="L1443" s="17">
        <v>1</v>
      </c>
      <c r="M1443" s="17">
        <v>24.16</v>
      </c>
      <c r="N1443" s="17" t="str">
        <f>IF(SalesData[[#This Row],[Profit]]&gt;0,"Profit","Loss")</f>
        <v>Profit</v>
      </c>
    </row>
    <row r="1444" spans="1:14" x14ac:dyDescent="0.25">
      <c r="A1444" s="1">
        <v>41947</v>
      </c>
      <c r="B1444" s="3">
        <f t="shared" si="66"/>
        <v>2014</v>
      </c>
      <c r="C1444" s="3">
        <f t="shared" si="67"/>
        <v>11</v>
      </c>
      <c r="D1444" t="s">
        <v>180</v>
      </c>
      <c r="E1444" t="str">
        <f t="shared" si="68"/>
        <v>Nathan Mautz20141104</v>
      </c>
      <c r="F1444">
        <f>IF(COUNTIF($E$2:E1444, E1444) = 1, MAX($F$1:F1443) + 1, INDEX($F$1:F1443, MATCH(E1444, $E$1:E1443, 0)))</f>
        <v>700</v>
      </c>
      <c r="G1444" t="s">
        <v>149</v>
      </c>
      <c r="H1444" t="s">
        <v>39</v>
      </c>
      <c r="I1444" t="s">
        <v>302</v>
      </c>
      <c r="J1444" t="s">
        <v>1558</v>
      </c>
      <c r="K1444" s="17">
        <v>3991.98</v>
      </c>
      <c r="L1444" s="17">
        <v>2</v>
      </c>
      <c r="M1444" s="17">
        <v>1995.99</v>
      </c>
      <c r="N1444" s="17" t="str">
        <f>IF(SalesData[[#This Row],[Profit]]&gt;0,"Profit","Loss")</f>
        <v>Profit</v>
      </c>
    </row>
    <row r="1445" spans="1:14" x14ac:dyDescent="0.25">
      <c r="A1445" s="1">
        <v>41947</v>
      </c>
      <c r="B1445" s="3">
        <f t="shared" si="66"/>
        <v>2014</v>
      </c>
      <c r="C1445" s="3">
        <f t="shared" si="67"/>
        <v>11</v>
      </c>
      <c r="D1445" t="s">
        <v>180</v>
      </c>
      <c r="E1445" t="str">
        <f t="shared" si="68"/>
        <v>Nathan Mautz20141104</v>
      </c>
      <c r="F1445">
        <f>IF(COUNTIF($E$2:E1445, E1445) = 1, MAX($F$1:F1444) + 1, INDEX($F$1:F1444, MATCH(E1445, $E$1:E1444, 0)))</f>
        <v>700</v>
      </c>
      <c r="G1445" t="s">
        <v>149</v>
      </c>
      <c r="H1445" t="s">
        <v>39</v>
      </c>
      <c r="I1445" t="s">
        <v>40</v>
      </c>
      <c r="J1445" t="s">
        <v>863</v>
      </c>
      <c r="K1445" s="17">
        <v>275.94</v>
      </c>
      <c r="L1445" s="17">
        <v>6</v>
      </c>
      <c r="M1445" s="17">
        <v>80.02</v>
      </c>
      <c r="N1445" s="17" t="str">
        <f>IF(SalesData[[#This Row],[Profit]]&gt;0,"Profit","Loss")</f>
        <v>Profit</v>
      </c>
    </row>
    <row r="1446" spans="1:14" x14ac:dyDescent="0.25">
      <c r="A1446" s="1">
        <v>41947</v>
      </c>
      <c r="B1446" s="3">
        <f t="shared" si="66"/>
        <v>2014</v>
      </c>
      <c r="C1446" s="3">
        <f t="shared" si="67"/>
        <v>11</v>
      </c>
      <c r="D1446" t="s">
        <v>180</v>
      </c>
      <c r="E1446" t="str">
        <f t="shared" si="68"/>
        <v>Nathan Mautz20141104</v>
      </c>
      <c r="F1446">
        <f>IF(COUNTIF($E$2:E1446, E1446) = 1, MAX($F$1:F1445) + 1, INDEX($F$1:F1445, MATCH(E1446, $E$1:E1445, 0)))</f>
        <v>700</v>
      </c>
      <c r="G1446" t="s">
        <v>149</v>
      </c>
      <c r="H1446" t="s">
        <v>39</v>
      </c>
      <c r="I1446" t="s">
        <v>52</v>
      </c>
      <c r="J1446" t="s">
        <v>1559</v>
      </c>
      <c r="K1446" s="17">
        <v>360</v>
      </c>
      <c r="L1446" s="17">
        <v>4</v>
      </c>
      <c r="M1446" s="17">
        <v>129.6</v>
      </c>
      <c r="N1446" s="17" t="str">
        <f>IF(SalesData[[#This Row],[Profit]]&gt;0,"Profit","Loss")</f>
        <v>Profit</v>
      </c>
    </row>
    <row r="1447" spans="1:14" x14ac:dyDescent="0.25">
      <c r="A1447" s="1">
        <v>41947</v>
      </c>
      <c r="B1447" s="3">
        <f t="shared" si="66"/>
        <v>2014</v>
      </c>
      <c r="C1447" s="3">
        <f t="shared" si="67"/>
        <v>11</v>
      </c>
      <c r="D1447" t="s">
        <v>180</v>
      </c>
      <c r="E1447" t="str">
        <f t="shared" si="68"/>
        <v>Nathan Mautz20141104</v>
      </c>
      <c r="F1447">
        <f>IF(COUNTIF($E$2:E1447, E1447) = 1, MAX($F$1:F1446) + 1, INDEX($F$1:F1446, MATCH(E1447, $E$1:E1446, 0)))</f>
        <v>700</v>
      </c>
      <c r="G1447" t="s">
        <v>149</v>
      </c>
      <c r="H1447" t="s">
        <v>11</v>
      </c>
      <c r="I1447" t="s">
        <v>18</v>
      </c>
      <c r="J1447" t="s">
        <v>1560</v>
      </c>
      <c r="K1447" s="17">
        <v>43.57</v>
      </c>
      <c r="L1447" s="17">
        <v>1</v>
      </c>
      <c r="M1447" s="17">
        <v>13.07</v>
      </c>
      <c r="N1447" s="17" t="str">
        <f>IF(SalesData[[#This Row],[Profit]]&gt;0,"Profit","Loss")</f>
        <v>Profit</v>
      </c>
    </row>
    <row r="1448" spans="1:14" x14ac:dyDescent="0.25">
      <c r="A1448" s="1">
        <v>41947</v>
      </c>
      <c r="B1448" s="3">
        <f t="shared" si="66"/>
        <v>2014</v>
      </c>
      <c r="C1448" s="3">
        <f t="shared" si="67"/>
        <v>11</v>
      </c>
      <c r="D1448" t="s">
        <v>1289</v>
      </c>
      <c r="E1448" t="str">
        <f t="shared" si="68"/>
        <v>Odella Nelson20141104</v>
      </c>
      <c r="F1448">
        <f>IF(COUNTIF($E$2:E1448, E1448) = 1, MAX($F$1:F1447) + 1, INDEX($F$1:F1447, MATCH(E1448, $E$1:E1447, 0)))</f>
        <v>701</v>
      </c>
      <c r="G1448" t="s">
        <v>245</v>
      </c>
      <c r="H1448" t="s">
        <v>11</v>
      </c>
      <c r="I1448" t="s">
        <v>43</v>
      </c>
      <c r="J1448" t="s">
        <v>1561</v>
      </c>
      <c r="K1448" s="17">
        <v>8.3800000000000008</v>
      </c>
      <c r="L1448" s="17">
        <v>3</v>
      </c>
      <c r="M1448" s="17">
        <v>2.72</v>
      </c>
      <c r="N1448" s="17" t="str">
        <f>IF(SalesData[[#This Row],[Profit]]&gt;0,"Profit","Loss")</f>
        <v>Profit</v>
      </c>
    </row>
    <row r="1449" spans="1:14" x14ac:dyDescent="0.25">
      <c r="A1449" s="1">
        <v>41947</v>
      </c>
      <c r="B1449" s="3">
        <f t="shared" si="66"/>
        <v>2014</v>
      </c>
      <c r="C1449" s="3">
        <f t="shared" si="67"/>
        <v>11</v>
      </c>
      <c r="D1449" t="s">
        <v>1289</v>
      </c>
      <c r="E1449" t="str">
        <f t="shared" si="68"/>
        <v>Odella Nelson20141104</v>
      </c>
      <c r="F1449">
        <f>IF(COUNTIF($E$2:E1449, E1449) = 1, MAX($F$1:F1448) + 1, INDEX($F$1:F1448, MATCH(E1449, $E$1:E1448, 0)))</f>
        <v>701</v>
      </c>
      <c r="G1449" t="s">
        <v>245</v>
      </c>
      <c r="H1449" t="s">
        <v>11</v>
      </c>
      <c r="I1449" t="s">
        <v>92</v>
      </c>
      <c r="J1449" t="s">
        <v>764</v>
      </c>
      <c r="K1449" s="17">
        <v>58.24</v>
      </c>
      <c r="L1449" s="17">
        <v>5</v>
      </c>
      <c r="M1449" s="17">
        <v>5.0999999999999996</v>
      </c>
      <c r="N1449" s="17" t="str">
        <f>IF(SalesData[[#This Row],[Profit]]&gt;0,"Profit","Loss")</f>
        <v>Profit</v>
      </c>
    </row>
    <row r="1450" spans="1:14" x14ac:dyDescent="0.25">
      <c r="A1450" s="1">
        <v>41947</v>
      </c>
      <c r="B1450" s="3">
        <f t="shared" si="66"/>
        <v>2014</v>
      </c>
      <c r="C1450" s="3">
        <f t="shared" si="67"/>
        <v>11</v>
      </c>
      <c r="D1450" t="s">
        <v>1562</v>
      </c>
      <c r="E1450" t="str">
        <f t="shared" si="68"/>
        <v>MaryBeth Skach20141104</v>
      </c>
      <c r="F1450">
        <f>IF(COUNTIF($E$2:E1450, E1450) = 1, MAX($F$1:F1449) + 1, INDEX($F$1:F1449, MATCH(E1450, $E$1:E1449, 0)))</f>
        <v>702</v>
      </c>
      <c r="G1450" t="s">
        <v>27</v>
      </c>
      <c r="H1450" t="s">
        <v>34</v>
      </c>
      <c r="I1450" t="s">
        <v>47</v>
      </c>
      <c r="J1450" t="s">
        <v>1318</v>
      </c>
      <c r="K1450" s="17">
        <v>35.340000000000003</v>
      </c>
      <c r="L1450" s="17">
        <v>2</v>
      </c>
      <c r="M1450" s="17">
        <v>13.43</v>
      </c>
      <c r="N1450" s="17" t="str">
        <f>IF(SalesData[[#This Row],[Profit]]&gt;0,"Profit","Loss")</f>
        <v>Profit</v>
      </c>
    </row>
    <row r="1451" spans="1:14" x14ac:dyDescent="0.25">
      <c r="A1451" s="1">
        <v>41947</v>
      </c>
      <c r="B1451" s="3">
        <f t="shared" si="66"/>
        <v>2014</v>
      </c>
      <c r="C1451" s="3">
        <f t="shared" si="67"/>
        <v>11</v>
      </c>
      <c r="D1451" t="s">
        <v>1563</v>
      </c>
      <c r="E1451" t="str">
        <f t="shared" si="68"/>
        <v>William Brown20141104</v>
      </c>
      <c r="F1451">
        <f>IF(COUNTIF($E$2:E1451, E1451) = 1, MAX($F$1:F1450) + 1, INDEX($F$1:F1450, MATCH(E1451, $E$1:E1450, 0)))</f>
        <v>703</v>
      </c>
      <c r="G1451" t="s">
        <v>27</v>
      </c>
      <c r="H1451" t="s">
        <v>39</v>
      </c>
      <c r="I1451" t="s">
        <v>40</v>
      </c>
      <c r="J1451" t="s">
        <v>1564</v>
      </c>
      <c r="K1451" s="17">
        <v>666.34</v>
      </c>
      <c r="L1451" s="17">
        <v>7</v>
      </c>
      <c r="M1451" s="17">
        <v>66.63</v>
      </c>
      <c r="N1451" s="17" t="str">
        <f>IF(SalesData[[#This Row],[Profit]]&gt;0,"Profit","Loss")</f>
        <v>Profit</v>
      </c>
    </row>
    <row r="1452" spans="1:14" x14ac:dyDescent="0.25">
      <c r="A1452" s="1">
        <v>41947</v>
      </c>
      <c r="B1452" s="3">
        <f t="shared" si="66"/>
        <v>2014</v>
      </c>
      <c r="C1452" s="3">
        <f t="shared" si="67"/>
        <v>11</v>
      </c>
      <c r="D1452" t="s">
        <v>1563</v>
      </c>
      <c r="E1452" t="str">
        <f t="shared" si="68"/>
        <v>William Brown20141104</v>
      </c>
      <c r="F1452">
        <f>IF(COUNTIF($E$2:E1452, E1452) = 1, MAX($F$1:F1451) + 1, INDEX($F$1:F1451, MATCH(E1452, $E$1:E1451, 0)))</f>
        <v>703</v>
      </c>
      <c r="G1452" t="s">
        <v>27</v>
      </c>
      <c r="H1452" t="s">
        <v>34</v>
      </c>
      <c r="I1452" t="s">
        <v>145</v>
      </c>
      <c r="J1452" t="s">
        <v>790</v>
      </c>
      <c r="K1452" s="17">
        <v>573.73</v>
      </c>
      <c r="L1452" s="17">
        <v>4</v>
      </c>
      <c r="M1452" s="17">
        <v>-64.540000000000006</v>
      </c>
      <c r="N1452" s="17" t="str">
        <f>IF(SalesData[[#This Row],[Profit]]&gt;0,"Profit","Loss")</f>
        <v>Loss</v>
      </c>
    </row>
    <row r="1453" spans="1:14" x14ac:dyDescent="0.25">
      <c r="A1453" s="1">
        <v>41947</v>
      </c>
      <c r="B1453" s="3">
        <f t="shared" si="66"/>
        <v>2014</v>
      </c>
      <c r="C1453" s="3">
        <f t="shared" si="67"/>
        <v>11</v>
      </c>
      <c r="D1453" t="s">
        <v>1563</v>
      </c>
      <c r="E1453" t="str">
        <f t="shared" si="68"/>
        <v>William Brown20141104</v>
      </c>
      <c r="F1453">
        <f>IF(COUNTIF($E$2:E1453, E1453) = 1, MAX($F$1:F1452) + 1, INDEX($F$1:F1452, MATCH(E1453, $E$1:E1452, 0)))</f>
        <v>703</v>
      </c>
      <c r="G1453" t="s">
        <v>27</v>
      </c>
      <c r="H1453" t="s">
        <v>11</v>
      </c>
      <c r="I1453" t="s">
        <v>20</v>
      </c>
      <c r="J1453" t="s">
        <v>1565</v>
      </c>
      <c r="K1453" s="17">
        <v>21.94</v>
      </c>
      <c r="L1453" s="17">
        <v>3</v>
      </c>
      <c r="M1453" s="17">
        <v>8.23</v>
      </c>
      <c r="N1453" s="17" t="str">
        <f>IF(SalesData[[#This Row],[Profit]]&gt;0,"Profit","Loss")</f>
        <v>Profit</v>
      </c>
    </row>
    <row r="1454" spans="1:14" x14ac:dyDescent="0.25">
      <c r="A1454" s="1">
        <v>41947</v>
      </c>
      <c r="B1454" s="3">
        <f t="shared" si="66"/>
        <v>2014</v>
      </c>
      <c r="C1454" s="3">
        <f t="shared" si="67"/>
        <v>11</v>
      </c>
      <c r="D1454" t="s">
        <v>1563</v>
      </c>
      <c r="E1454" t="str">
        <f t="shared" si="68"/>
        <v>William Brown20141104</v>
      </c>
      <c r="F1454">
        <f>IF(COUNTIF($E$2:E1454, E1454) = 1, MAX($F$1:F1453) + 1, INDEX($F$1:F1453, MATCH(E1454, $E$1:E1453, 0)))</f>
        <v>703</v>
      </c>
      <c r="G1454" t="s">
        <v>27</v>
      </c>
      <c r="H1454" t="s">
        <v>11</v>
      </c>
      <c r="I1454" t="s">
        <v>12</v>
      </c>
      <c r="J1454" t="s">
        <v>1219</v>
      </c>
      <c r="K1454" s="17">
        <v>19.440000000000001</v>
      </c>
      <c r="L1454" s="17">
        <v>3</v>
      </c>
      <c r="M1454" s="17">
        <v>9.33</v>
      </c>
      <c r="N1454" s="17" t="str">
        <f>IF(SalesData[[#This Row],[Profit]]&gt;0,"Profit","Loss")</f>
        <v>Profit</v>
      </c>
    </row>
    <row r="1455" spans="1:14" x14ac:dyDescent="0.25">
      <c r="A1455" s="1">
        <v>41947</v>
      </c>
      <c r="B1455" s="3">
        <f t="shared" si="66"/>
        <v>2014</v>
      </c>
      <c r="C1455" s="3">
        <f t="shared" si="67"/>
        <v>11</v>
      </c>
      <c r="D1455" t="s">
        <v>1563</v>
      </c>
      <c r="E1455" t="str">
        <f t="shared" si="68"/>
        <v>William Brown20141104</v>
      </c>
      <c r="F1455">
        <f>IF(COUNTIF($E$2:E1455, E1455) = 1, MAX($F$1:F1454) + 1, INDEX($F$1:F1454, MATCH(E1455, $E$1:E1454, 0)))</f>
        <v>703</v>
      </c>
      <c r="G1455" t="s">
        <v>27</v>
      </c>
      <c r="H1455" t="s">
        <v>39</v>
      </c>
      <c r="I1455" t="s">
        <v>302</v>
      </c>
      <c r="J1455" t="s">
        <v>1566</v>
      </c>
      <c r="K1455" s="17">
        <v>447.97</v>
      </c>
      <c r="L1455" s="17">
        <v>4</v>
      </c>
      <c r="M1455" s="17">
        <v>139.99</v>
      </c>
      <c r="N1455" s="17" t="str">
        <f>IF(SalesData[[#This Row],[Profit]]&gt;0,"Profit","Loss")</f>
        <v>Profit</v>
      </c>
    </row>
    <row r="1456" spans="1:14" x14ac:dyDescent="0.25">
      <c r="A1456" s="1">
        <v>41947</v>
      </c>
      <c r="B1456" s="3">
        <f t="shared" si="66"/>
        <v>2014</v>
      </c>
      <c r="C1456" s="3">
        <f t="shared" si="67"/>
        <v>11</v>
      </c>
      <c r="D1456" t="s">
        <v>1223</v>
      </c>
      <c r="E1456" t="str">
        <f t="shared" si="68"/>
        <v>Sam Zeldin20141104</v>
      </c>
      <c r="F1456">
        <f>IF(COUNTIF($E$2:E1456, E1456) = 1, MAX($F$1:F1455) + 1, INDEX($F$1:F1455, MATCH(E1456, $E$1:E1455, 0)))</f>
        <v>704</v>
      </c>
      <c r="G1456" t="s">
        <v>149</v>
      </c>
      <c r="H1456" t="s">
        <v>11</v>
      </c>
      <c r="I1456" t="s">
        <v>20</v>
      </c>
      <c r="J1456" t="s">
        <v>1567</v>
      </c>
      <c r="K1456" s="17">
        <v>52.06</v>
      </c>
      <c r="L1456" s="17">
        <v>4</v>
      </c>
      <c r="M1456" s="17">
        <v>18.87</v>
      </c>
      <c r="N1456" s="17" t="str">
        <f>IF(SalesData[[#This Row],[Profit]]&gt;0,"Profit","Loss")</f>
        <v>Profit</v>
      </c>
    </row>
    <row r="1457" spans="1:14" x14ac:dyDescent="0.25">
      <c r="A1457" s="1">
        <v>41947</v>
      </c>
      <c r="B1457" s="3">
        <f t="shared" si="66"/>
        <v>2014</v>
      </c>
      <c r="C1457" s="3">
        <f t="shared" si="67"/>
        <v>11</v>
      </c>
      <c r="D1457" t="s">
        <v>1568</v>
      </c>
      <c r="E1457" t="str">
        <f t="shared" si="68"/>
        <v>Tiffany House20141104</v>
      </c>
      <c r="F1457">
        <f>IF(COUNTIF($E$2:E1457, E1457) = 1, MAX($F$1:F1456) + 1, INDEX($F$1:F1456, MATCH(E1457, $E$1:E1456, 0)))</f>
        <v>705</v>
      </c>
      <c r="G1457" t="s">
        <v>27</v>
      </c>
      <c r="H1457" t="s">
        <v>11</v>
      </c>
      <c r="I1457" t="s">
        <v>24</v>
      </c>
      <c r="J1457" t="s">
        <v>1569</v>
      </c>
      <c r="K1457" s="17">
        <v>2.94</v>
      </c>
      <c r="L1457" s="17">
        <v>1</v>
      </c>
      <c r="M1457" s="17">
        <v>0.79</v>
      </c>
      <c r="N1457" s="17" t="str">
        <f>IF(SalesData[[#This Row],[Profit]]&gt;0,"Profit","Loss")</f>
        <v>Profit</v>
      </c>
    </row>
    <row r="1458" spans="1:14" x14ac:dyDescent="0.25">
      <c r="A1458" s="1">
        <v>41948</v>
      </c>
      <c r="B1458" s="3">
        <f t="shared" si="66"/>
        <v>2014</v>
      </c>
      <c r="C1458" s="3">
        <f t="shared" si="67"/>
        <v>11</v>
      </c>
      <c r="D1458" t="s">
        <v>1143</v>
      </c>
      <c r="E1458" t="str">
        <f t="shared" si="68"/>
        <v>Deanra Eno20141105</v>
      </c>
      <c r="F1458">
        <f>IF(COUNTIF($E$2:E1458, E1458) = 1, MAX($F$1:F1457) + 1, INDEX($F$1:F1457, MATCH(E1458, $E$1:E1457, 0)))</f>
        <v>706</v>
      </c>
      <c r="G1458" t="s">
        <v>27</v>
      </c>
      <c r="H1458" t="s">
        <v>34</v>
      </c>
      <c r="I1458" t="s">
        <v>47</v>
      </c>
      <c r="J1458" t="s">
        <v>1570</v>
      </c>
      <c r="K1458" s="17">
        <v>20.04</v>
      </c>
      <c r="L1458" s="17">
        <v>6</v>
      </c>
      <c r="M1458" s="17">
        <v>8.82</v>
      </c>
      <c r="N1458" s="17" t="str">
        <f>IF(SalesData[[#This Row],[Profit]]&gt;0,"Profit","Loss")</f>
        <v>Profit</v>
      </c>
    </row>
    <row r="1459" spans="1:14" x14ac:dyDescent="0.25">
      <c r="A1459" s="1">
        <v>41948</v>
      </c>
      <c r="B1459" s="3">
        <f t="shared" si="66"/>
        <v>2014</v>
      </c>
      <c r="C1459" s="3">
        <f t="shared" si="67"/>
        <v>11</v>
      </c>
      <c r="D1459" t="s">
        <v>215</v>
      </c>
      <c r="E1459" t="str">
        <f t="shared" si="68"/>
        <v>Steven Roelle20141105</v>
      </c>
      <c r="F1459">
        <f>IF(COUNTIF($E$2:E1459, E1459) = 1, MAX($F$1:F1458) + 1, INDEX($F$1:F1458, MATCH(E1459, $E$1:E1458, 0)))</f>
        <v>707</v>
      </c>
      <c r="G1459" t="s">
        <v>55</v>
      </c>
      <c r="H1459" t="s">
        <v>39</v>
      </c>
      <c r="I1459" t="s">
        <v>52</v>
      </c>
      <c r="J1459" t="s">
        <v>598</v>
      </c>
      <c r="K1459" s="17">
        <v>47.79</v>
      </c>
      <c r="L1459" s="17">
        <v>3</v>
      </c>
      <c r="M1459" s="17">
        <v>16.25</v>
      </c>
      <c r="N1459" s="17" t="str">
        <f>IF(SalesData[[#This Row],[Profit]]&gt;0,"Profit","Loss")</f>
        <v>Profit</v>
      </c>
    </row>
    <row r="1460" spans="1:14" x14ac:dyDescent="0.25">
      <c r="A1460" s="1">
        <v>41948</v>
      </c>
      <c r="B1460" s="3">
        <f t="shared" si="66"/>
        <v>2014</v>
      </c>
      <c r="C1460" s="3">
        <f t="shared" si="67"/>
        <v>11</v>
      </c>
      <c r="D1460" t="s">
        <v>1571</v>
      </c>
      <c r="E1460" t="str">
        <f t="shared" si="68"/>
        <v>Maribeth Dona20141105</v>
      </c>
      <c r="F1460">
        <f>IF(COUNTIF($E$2:E1460, E1460) = 1, MAX($F$1:F1459) + 1, INDEX($F$1:F1459, MATCH(E1460, $E$1:E1459, 0)))</f>
        <v>708</v>
      </c>
      <c r="G1460" t="s">
        <v>23</v>
      </c>
      <c r="H1460" t="s">
        <v>34</v>
      </c>
      <c r="I1460" t="s">
        <v>47</v>
      </c>
      <c r="J1460" t="s">
        <v>1554</v>
      </c>
      <c r="K1460" s="17">
        <v>273.57</v>
      </c>
      <c r="L1460" s="17">
        <v>2</v>
      </c>
      <c r="M1460" s="17">
        <v>-34.200000000000003</v>
      </c>
      <c r="N1460" s="17" t="str">
        <f>IF(SalesData[[#This Row],[Profit]]&gt;0,"Profit","Loss")</f>
        <v>Loss</v>
      </c>
    </row>
    <row r="1461" spans="1:14" x14ac:dyDescent="0.25">
      <c r="A1461" s="1">
        <v>41948</v>
      </c>
      <c r="B1461" s="3">
        <f t="shared" si="66"/>
        <v>2014</v>
      </c>
      <c r="C1461" s="3">
        <f t="shared" si="67"/>
        <v>11</v>
      </c>
      <c r="D1461" t="s">
        <v>1571</v>
      </c>
      <c r="E1461" t="str">
        <f t="shared" si="68"/>
        <v>Maribeth Dona20141105</v>
      </c>
      <c r="F1461">
        <f>IF(COUNTIF($E$2:E1461, E1461) = 1, MAX($F$1:F1460) + 1, INDEX($F$1:F1460, MATCH(E1461, $E$1:E1460, 0)))</f>
        <v>708</v>
      </c>
      <c r="G1461" t="s">
        <v>23</v>
      </c>
      <c r="H1461" t="s">
        <v>11</v>
      </c>
      <c r="I1461" t="s">
        <v>20</v>
      </c>
      <c r="J1461" t="s">
        <v>627</v>
      </c>
      <c r="K1461" s="17">
        <v>13.19</v>
      </c>
      <c r="L1461" s="17">
        <v>2</v>
      </c>
      <c r="M1461" s="17">
        <v>-8.8000000000000007</v>
      </c>
      <c r="N1461" s="17" t="str">
        <f>IF(SalesData[[#This Row],[Profit]]&gt;0,"Profit","Loss")</f>
        <v>Loss</v>
      </c>
    </row>
    <row r="1462" spans="1:14" x14ac:dyDescent="0.25">
      <c r="A1462" s="1">
        <v>41948</v>
      </c>
      <c r="B1462" s="3">
        <f t="shared" si="66"/>
        <v>2014</v>
      </c>
      <c r="C1462" s="3">
        <f t="shared" si="67"/>
        <v>11</v>
      </c>
      <c r="D1462" t="s">
        <v>1571</v>
      </c>
      <c r="E1462" t="str">
        <f t="shared" si="68"/>
        <v>Maribeth Dona20141105</v>
      </c>
      <c r="F1462">
        <f>IF(COUNTIF($E$2:E1462, E1462) = 1, MAX($F$1:F1461) + 1, INDEX($F$1:F1461, MATCH(E1462, $E$1:E1461, 0)))</f>
        <v>708</v>
      </c>
      <c r="G1462" t="s">
        <v>23</v>
      </c>
      <c r="H1462" t="s">
        <v>11</v>
      </c>
      <c r="I1462" t="s">
        <v>18</v>
      </c>
      <c r="J1462" t="s">
        <v>1572</v>
      </c>
      <c r="K1462" s="17">
        <v>1080.0999999999999</v>
      </c>
      <c r="L1462" s="17">
        <v>6</v>
      </c>
      <c r="M1462" s="17">
        <v>-94.51</v>
      </c>
      <c r="N1462" s="17" t="str">
        <f>IF(SalesData[[#This Row],[Profit]]&gt;0,"Profit","Loss")</f>
        <v>Loss</v>
      </c>
    </row>
    <row r="1463" spans="1:14" x14ac:dyDescent="0.25">
      <c r="A1463" s="1">
        <v>41948</v>
      </c>
      <c r="B1463" s="3">
        <f t="shared" si="66"/>
        <v>2014</v>
      </c>
      <c r="C1463" s="3">
        <f t="shared" si="67"/>
        <v>11</v>
      </c>
      <c r="D1463" t="s">
        <v>1571</v>
      </c>
      <c r="E1463" t="str">
        <f t="shared" si="68"/>
        <v>Maribeth Dona20141105</v>
      </c>
      <c r="F1463">
        <f>IF(COUNTIF($E$2:E1463, E1463) = 1, MAX($F$1:F1462) + 1, INDEX($F$1:F1462, MATCH(E1463, $E$1:E1462, 0)))</f>
        <v>708</v>
      </c>
      <c r="G1463" t="s">
        <v>23</v>
      </c>
      <c r="H1463" t="s">
        <v>39</v>
      </c>
      <c r="I1463" t="s">
        <v>52</v>
      </c>
      <c r="J1463" t="s">
        <v>1461</v>
      </c>
      <c r="K1463" s="17">
        <v>51.56</v>
      </c>
      <c r="L1463" s="17">
        <v>5</v>
      </c>
      <c r="M1463" s="17">
        <v>-6.45</v>
      </c>
      <c r="N1463" s="17" t="str">
        <f>IF(SalesData[[#This Row],[Profit]]&gt;0,"Profit","Loss")</f>
        <v>Loss</v>
      </c>
    </row>
    <row r="1464" spans="1:14" x14ac:dyDescent="0.25">
      <c r="A1464" s="1">
        <v>41948</v>
      </c>
      <c r="B1464" s="3">
        <f t="shared" si="66"/>
        <v>2014</v>
      </c>
      <c r="C1464" s="3">
        <f t="shared" si="67"/>
        <v>11</v>
      </c>
      <c r="D1464" t="s">
        <v>1571</v>
      </c>
      <c r="E1464" t="str">
        <f t="shared" si="68"/>
        <v>Maribeth Dona20141105</v>
      </c>
      <c r="F1464">
        <f>IF(COUNTIF($E$2:E1464, E1464) = 1, MAX($F$1:F1463) + 1, INDEX($F$1:F1463, MATCH(E1464, $E$1:E1463, 0)))</f>
        <v>708</v>
      </c>
      <c r="G1464" t="s">
        <v>23</v>
      </c>
      <c r="H1464" t="s">
        <v>39</v>
      </c>
      <c r="I1464" t="s">
        <v>52</v>
      </c>
      <c r="J1464" t="s">
        <v>1573</v>
      </c>
      <c r="K1464" s="17">
        <v>58.42</v>
      </c>
      <c r="L1464" s="17">
        <v>2</v>
      </c>
      <c r="M1464" s="17">
        <v>16.79</v>
      </c>
      <c r="N1464" s="17" t="str">
        <f>IF(SalesData[[#This Row],[Profit]]&gt;0,"Profit","Loss")</f>
        <v>Profit</v>
      </c>
    </row>
    <row r="1465" spans="1:14" x14ac:dyDescent="0.25">
      <c r="A1465" s="1">
        <v>41948</v>
      </c>
      <c r="B1465" s="3">
        <f t="shared" si="66"/>
        <v>2014</v>
      </c>
      <c r="C1465" s="3">
        <f t="shared" si="67"/>
        <v>11</v>
      </c>
      <c r="D1465" t="s">
        <v>1574</v>
      </c>
      <c r="E1465" t="str">
        <f t="shared" si="68"/>
        <v>Barry Gonzalez20141105</v>
      </c>
      <c r="F1465">
        <f>IF(COUNTIF($E$2:E1465, E1465) = 1, MAX($F$1:F1464) + 1, INDEX($F$1:F1464, MATCH(E1465, $E$1:E1464, 0)))</f>
        <v>709</v>
      </c>
      <c r="G1465" t="s">
        <v>55</v>
      </c>
      <c r="H1465" t="s">
        <v>34</v>
      </c>
      <c r="I1465" t="s">
        <v>35</v>
      </c>
      <c r="J1465" t="s">
        <v>1575</v>
      </c>
      <c r="K1465" s="17">
        <v>149.9</v>
      </c>
      <c r="L1465" s="17">
        <v>5</v>
      </c>
      <c r="M1465" s="17">
        <v>40.47</v>
      </c>
      <c r="N1465" s="17" t="str">
        <f>IF(SalesData[[#This Row],[Profit]]&gt;0,"Profit","Loss")</f>
        <v>Profit</v>
      </c>
    </row>
    <row r="1466" spans="1:14" x14ac:dyDescent="0.25">
      <c r="A1466" s="1">
        <v>41949</v>
      </c>
      <c r="B1466" s="3">
        <f t="shared" si="66"/>
        <v>2014</v>
      </c>
      <c r="C1466" s="3">
        <f t="shared" si="67"/>
        <v>11</v>
      </c>
      <c r="D1466" t="s">
        <v>680</v>
      </c>
      <c r="E1466" t="str">
        <f t="shared" si="68"/>
        <v>George Ashbrook20141106</v>
      </c>
      <c r="F1466">
        <f>IF(COUNTIF($E$2:E1466, E1466) = 1, MAX($F$1:F1465) + 1, INDEX($F$1:F1465, MATCH(E1466, $E$1:E1465, 0)))</f>
        <v>710</v>
      </c>
      <c r="G1466" t="s">
        <v>30</v>
      </c>
      <c r="H1466" t="s">
        <v>11</v>
      </c>
      <c r="I1466" t="s">
        <v>12</v>
      </c>
      <c r="J1466" t="s">
        <v>240</v>
      </c>
      <c r="K1466" s="17">
        <v>43.68</v>
      </c>
      <c r="L1466" s="17">
        <v>6</v>
      </c>
      <c r="M1466" s="17">
        <v>20.97</v>
      </c>
      <c r="N1466" s="17" t="str">
        <f>IF(SalesData[[#This Row],[Profit]]&gt;0,"Profit","Loss")</f>
        <v>Profit</v>
      </c>
    </row>
    <row r="1467" spans="1:14" x14ac:dyDescent="0.25">
      <c r="A1467" s="1">
        <v>41950</v>
      </c>
      <c r="B1467" s="3">
        <f t="shared" si="66"/>
        <v>2014</v>
      </c>
      <c r="C1467" s="3">
        <f t="shared" si="67"/>
        <v>11</v>
      </c>
      <c r="D1467" t="s">
        <v>1576</v>
      </c>
      <c r="E1467" t="str">
        <f t="shared" si="68"/>
        <v>Tamara Chand20141107</v>
      </c>
      <c r="F1467">
        <f>IF(COUNTIF($E$2:E1467, E1467) = 1, MAX($F$1:F1466) + 1, INDEX($F$1:F1466, MATCH(E1467, $E$1:E1466, 0)))</f>
        <v>711</v>
      </c>
      <c r="G1467" t="s">
        <v>10</v>
      </c>
      <c r="H1467" t="s">
        <v>11</v>
      </c>
      <c r="I1467" t="s">
        <v>20</v>
      </c>
      <c r="J1467" t="s">
        <v>1139</v>
      </c>
      <c r="K1467" s="17">
        <v>26.05</v>
      </c>
      <c r="L1467" s="17">
        <v>3</v>
      </c>
      <c r="M1467" s="17">
        <v>-44.28</v>
      </c>
      <c r="N1467" s="17" t="str">
        <f>IF(SalesData[[#This Row],[Profit]]&gt;0,"Profit","Loss")</f>
        <v>Loss</v>
      </c>
    </row>
    <row r="1468" spans="1:14" x14ac:dyDescent="0.25">
      <c r="A1468" s="1">
        <v>41950</v>
      </c>
      <c r="B1468" s="3">
        <f t="shared" si="66"/>
        <v>2014</v>
      </c>
      <c r="C1468" s="3">
        <f t="shared" si="67"/>
        <v>11</v>
      </c>
      <c r="D1468" t="s">
        <v>1576</v>
      </c>
      <c r="E1468" t="str">
        <f t="shared" si="68"/>
        <v>Tamara Chand20141107</v>
      </c>
      <c r="F1468">
        <f>IF(COUNTIF($E$2:E1468, E1468) = 1, MAX($F$1:F1467) + 1, INDEX($F$1:F1467, MATCH(E1468, $E$1:E1467, 0)))</f>
        <v>711</v>
      </c>
      <c r="G1468" t="s">
        <v>10</v>
      </c>
      <c r="H1468" t="s">
        <v>11</v>
      </c>
      <c r="I1468" t="s">
        <v>63</v>
      </c>
      <c r="J1468" t="s">
        <v>64</v>
      </c>
      <c r="K1468" s="17">
        <v>74.349999999999994</v>
      </c>
      <c r="L1468" s="17">
        <v>3</v>
      </c>
      <c r="M1468" s="17">
        <v>26.95</v>
      </c>
      <c r="N1468" s="17" t="str">
        <f>IF(SalesData[[#This Row],[Profit]]&gt;0,"Profit","Loss")</f>
        <v>Profit</v>
      </c>
    </row>
    <row r="1469" spans="1:14" x14ac:dyDescent="0.25">
      <c r="A1469" s="1">
        <v>41950</v>
      </c>
      <c r="B1469" s="3">
        <f t="shared" si="66"/>
        <v>2014</v>
      </c>
      <c r="C1469" s="3">
        <f t="shared" si="67"/>
        <v>11</v>
      </c>
      <c r="D1469" t="s">
        <v>1138</v>
      </c>
      <c r="E1469" t="str">
        <f t="shared" si="68"/>
        <v>Lena Hernandez20141107</v>
      </c>
      <c r="F1469">
        <f>IF(COUNTIF($E$2:E1469, E1469) = 1, MAX($F$1:F1468) + 1, INDEX($F$1:F1468, MATCH(E1469, $E$1:E1468, 0)))</f>
        <v>712</v>
      </c>
      <c r="G1469" t="s">
        <v>27</v>
      </c>
      <c r="H1469" t="s">
        <v>11</v>
      </c>
      <c r="I1469" t="s">
        <v>20</v>
      </c>
      <c r="J1469" t="s">
        <v>627</v>
      </c>
      <c r="K1469" s="17">
        <v>123.14</v>
      </c>
      <c r="L1469" s="17">
        <v>7</v>
      </c>
      <c r="M1469" s="17">
        <v>46.18</v>
      </c>
      <c r="N1469" s="17" t="str">
        <f>IF(SalesData[[#This Row],[Profit]]&gt;0,"Profit","Loss")</f>
        <v>Profit</v>
      </c>
    </row>
    <row r="1470" spans="1:14" x14ac:dyDescent="0.25">
      <c r="A1470" s="1">
        <v>41950</v>
      </c>
      <c r="B1470" s="3">
        <f t="shared" si="66"/>
        <v>2014</v>
      </c>
      <c r="C1470" s="3">
        <f t="shared" si="67"/>
        <v>11</v>
      </c>
      <c r="D1470" t="s">
        <v>768</v>
      </c>
      <c r="E1470" t="str">
        <f t="shared" si="68"/>
        <v>Steven Cartwright20141107</v>
      </c>
      <c r="F1470">
        <f>IF(COUNTIF($E$2:E1470, E1470) = 1, MAX($F$1:F1469) + 1, INDEX($F$1:F1469, MATCH(E1470, $E$1:E1469, 0)))</f>
        <v>713</v>
      </c>
      <c r="G1470" t="s">
        <v>10</v>
      </c>
      <c r="H1470" t="s">
        <v>34</v>
      </c>
      <c r="I1470" t="s">
        <v>35</v>
      </c>
      <c r="J1470" t="s">
        <v>792</v>
      </c>
      <c r="K1470" s="17">
        <v>683.14</v>
      </c>
      <c r="L1470" s="17">
        <v>4</v>
      </c>
      <c r="M1470" s="17">
        <v>0</v>
      </c>
      <c r="N1470" s="17" t="str">
        <f>IF(SalesData[[#This Row],[Profit]]&gt;0,"Profit","Loss")</f>
        <v>Loss</v>
      </c>
    </row>
    <row r="1471" spans="1:14" x14ac:dyDescent="0.25">
      <c r="A1471" s="1">
        <v>41950</v>
      </c>
      <c r="B1471" s="3">
        <f t="shared" si="66"/>
        <v>2014</v>
      </c>
      <c r="C1471" s="3">
        <f t="shared" si="67"/>
        <v>11</v>
      </c>
      <c r="D1471" t="s">
        <v>768</v>
      </c>
      <c r="E1471" t="str">
        <f t="shared" si="68"/>
        <v>Steven Cartwright20141107</v>
      </c>
      <c r="F1471">
        <f>IF(COUNTIF($E$2:E1471, E1471) = 1, MAX($F$1:F1470) + 1, INDEX($F$1:F1470, MATCH(E1471, $E$1:E1470, 0)))</f>
        <v>713</v>
      </c>
      <c r="G1471" t="s">
        <v>10</v>
      </c>
      <c r="H1471" t="s">
        <v>11</v>
      </c>
      <c r="I1471" t="s">
        <v>20</v>
      </c>
      <c r="J1471" t="s">
        <v>1577</v>
      </c>
      <c r="K1471" s="17">
        <v>1.48</v>
      </c>
      <c r="L1471" s="17">
        <v>3</v>
      </c>
      <c r="M1471" s="17">
        <v>-2.21</v>
      </c>
      <c r="N1471" s="17" t="str">
        <f>IF(SalesData[[#This Row],[Profit]]&gt;0,"Profit","Loss")</f>
        <v>Loss</v>
      </c>
    </row>
    <row r="1472" spans="1:14" x14ac:dyDescent="0.25">
      <c r="A1472" s="1">
        <v>41950</v>
      </c>
      <c r="B1472" s="3">
        <f t="shared" si="66"/>
        <v>2014</v>
      </c>
      <c r="C1472" s="3">
        <f t="shared" si="67"/>
        <v>11</v>
      </c>
      <c r="D1472" t="s">
        <v>768</v>
      </c>
      <c r="E1472" t="str">
        <f t="shared" si="68"/>
        <v>Steven Cartwright20141107</v>
      </c>
      <c r="F1472">
        <f>IF(COUNTIF($E$2:E1472, E1472) = 1, MAX($F$1:F1471) + 1, INDEX($F$1:F1471, MATCH(E1472, $E$1:E1471, 0)))</f>
        <v>713</v>
      </c>
      <c r="G1472" t="s">
        <v>10</v>
      </c>
      <c r="H1472" t="s">
        <v>11</v>
      </c>
      <c r="I1472" t="s">
        <v>200</v>
      </c>
      <c r="J1472" t="s">
        <v>1578</v>
      </c>
      <c r="K1472" s="17">
        <v>40.71</v>
      </c>
      <c r="L1472" s="17">
        <v>7</v>
      </c>
      <c r="M1472" s="17">
        <v>3.56</v>
      </c>
      <c r="N1472" s="17" t="str">
        <f>IF(SalesData[[#This Row],[Profit]]&gt;0,"Profit","Loss")</f>
        <v>Profit</v>
      </c>
    </row>
    <row r="1473" spans="1:14" x14ac:dyDescent="0.25">
      <c r="A1473" s="1">
        <v>41950</v>
      </c>
      <c r="B1473" s="3">
        <f t="shared" si="66"/>
        <v>2014</v>
      </c>
      <c r="C1473" s="3">
        <f t="shared" si="67"/>
        <v>11</v>
      </c>
      <c r="D1473" t="s">
        <v>1258</v>
      </c>
      <c r="E1473" t="str">
        <f t="shared" si="68"/>
        <v>Maribeth Schnelling20141107</v>
      </c>
      <c r="F1473">
        <f>IF(COUNTIF($E$2:E1473, E1473) = 1, MAX($F$1:F1472) + 1, INDEX($F$1:F1472, MATCH(E1473, $E$1:E1472, 0)))</f>
        <v>714</v>
      </c>
      <c r="G1473" t="s">
        <v>157</v>
      </c>
      <c r="H1473" t="s">
        <v>11</v>
      </c>
      <c r="I1473" t="s">
        <v>92</v>
      </c>
      <c r="J1473" t="s">
        <v>199</v>
      </c>
      <c r="K1473" s="17">
        <v>245.88</v>
      </c>
      <c r="L1473" s="17">
        <v>6</v>
      </c>
      <c r="M1473" s="17">
        <v>68.849999999999994</v>
      </c>
      <c r="N1473" s="17" t="str">
        <f>IF(SalesData[[#This Row],[Profit]]&gt;0,"Profit","Loss")</f>
        <v>Profit</v>
      </c>
    </row>
    <row r="1474" spans="1:14" x14ac:dyDescent="0.25">
      <c r="A1474" s="1">
        <v>41950</v>
      </c>
      <c r="B1474" s="3">
        <f t="shared" ref="B1474:B1537" si="69">YEAR(A1474)</f>
        <v>2014</v>
      </c>
      <c r="C1474" s="3">
        <f t="shared" ref="C1474:C1537" si="70">MONTH(A1474)</f>
        <v>11</v>
      </c>
      <c r="D1474" t="s">
        <v>1258</v>
      </c>
      <c r="E1474" t="str">
        <f t="shared" ref="E1474:E1537" si="71">D1474 &amp; TEXT(A1474, "yyyymmdd")</f>
        <v>Maribeth Schnelling20141107</v>
      </c>
      <c r="F1474">
        <f>IF(COUNTIF($E$2:E1474, E1474) = 1, MAX($F$1:F1473) + 1, INDEX($F$1:F1473, MATCH(E1474, $E$1:E1473, 0)))</f>
        <v>714</v>
      </c>
      <c r="G1474" t="s">
        <v>157</v>
      </c>
      <c r="H1474" t="s">
        <v>11</v>
      </c>
      <c r="I1474" t="s">
        <v>18</v>
      </c>
      <c r="J1474" t="s">
        <v>1171</v>
      </c>
      <c r="K1474" s="17">
        <v>36.630000000000003</v>
      </c>
      <c r="L1474" s="17">
        <v>3</v>
      </c>
      <c r="M1474" s="17">
        <v>9.89</v>
      </c>
      <c r="N1474" s="17" t="str">
        <f>IF(SalesData[[#This Row],[Profit]]&gt;0,"Profit","Loss")</f>
        <v>Profit</v>
      </c>
    </row>
    <row r="1475" spans="1:14" x14ac:dyDescent="0.25">
      <c r="A1475" s="1">
        <v>41950</v>
      </c>
      <c r="B1475" s="3">
        <f t="shared" si="69"/>
        <v>2014</v>
      </c>
      <c r="C1475" s="3">
        <f t="shared" si="70"/>
        <v>11</v>
      </c>
      <c r="D1475" t="s">
        <v>1258</v>
      </c>
      <c r="E1475" t="str">
        <f t="shared" si="71"/>
        <v>Maribeth Schnelling20141107</v>
      </c>
      <c r="F1475">
        <f>IF(COUNTIF($E$2:E1475, E1475) = 1, MAX($F$1:F1474) + 1, INDEX($F$1:F1474, MATCH(E1475, $E$1:E1474, 0)))</f>
        <v>714</v>
      </c>
      <c r="G1475" t="s">
        <v>157</v>
      </c>
      <c r="H1475" t="s">
        <v>11</v>
      </c>
      <c r="I1475" t="s">
        <v>18</v>
      </c>
      <c r="J1475" t="s">
        <v>585</v>
      </c>
      <c r="K1475" s="17">
        <v>22.58</v>
      </c>
      <c r="L1475" s="17">
        <v>2</v>
      </c>
      <c r="M1475" s="17">
        <v>5.87</v>
      </c>
      <c r="N1475" s="17" t="str">
        <f>IF(SalesData[[#This Row],[Profit]]&gt;0,"Profit","Loss")</f>
        <v>Profit</v>
      </c>
    </row>
    <row r="1476" spans="1:14" x14ac:dyDescent="0.25">
      <c r="A1476" s="1">
        <v>41950</v>
      </c>
      <c r="B1476" s="3">
        <f t="shared" si="69"/>
        <v>2014</v>
      </c>
      <c r="C1476" s="3">
        <f t="shared" si="70"/>
        <v>11</v>
      </c>
      <c r="D1476" t="s">
        <v>1258</v>
      </c>
      <c r="E1476" t="str">
        <f t="shared" si="71"/>
        <v>Maribeth Schnelling20141107</v>
      </c>
      <c r="F1476">
        <f>IF(COUNTIF($E$2:E1476, E1476) = 1, MAX($F$1:F1475) + 1, INDEX($F$1:F1475, MATCH(E1476, $E$1:E1475, 0)))</f>
        <v>714</v>
      </c>
      <c r="G1476" t="s">
        <v>157</v>
      </c>
      <c r="H1476" t="s">
        <v>11</v>
      </c>
      <c r="I1476" t="s">
        <v>20</v>
      </c>
      <c r="J1476" t="s">
        <v>559</v>
      </c>
      <c r="K1476" s="17">
        <v>12.39</v>
      </c>
      <c r="L1476" s="17">
        <v>3</v>
      </c>
      <c r="M1476" s="17">
        <v>5.82</v>
      </c>
      <c r="N1476" s="17" t="str">
        <f>IF(SalesData[[#This Row],[Profit]]&gt;0,"Profit","Loss")</f>
        <v>Profit</v>
      </c>
    </row>
    <row r="1477" spans="1:14" x14ac:dyDescent="0.25">
      <c r="A1477" s="1">
        <v>41950</v>
      </c>
      <c r="B1477" s="3">
        <f t="shared" si="69"/>
        <v>2014</v>
      </c>
      <c r="C1477" s="3">
        <f t="shared" si="70"/>
        <v>11</v>
      </c>
      <c r="D1477" t="s">
        <v>788</v>
      </c>
      <c r="E1477" t="str">
        <f t="shared" si="71"/>
        <v>Bart Pistole20141107</v>
      </c>
      <c r="F1477">
        <f>IF(COUNTIF($E$2:E1477, E1477) = 1, MAX($F$1:F1476) + 1, INDEX($F$1:F1476, MATCH(E1477, $E$1:E1476, 0)))</f>
        <v>715</v>
      </c>
      <c r="G1477" t="s">
        <v>149</v>
      </c>
      <c r="H1477" t="s">
        <v>11</v>
      </c>
      <c r="I1477" t="s">
        <v>43</v>
      </c>
      <c r="J1477" t="s">
        <v>496</v>
      </c>
      <c r="K1477" s="17">
        <v>5.92</v>
      </c>
      <c r="L1477" s="17">
        <v>4</v>
      </c>
      <c r="M1477" s="17">
        <v>2.84</v>
      </c>
      <c r="N1477" s="17" t="str">
        <f>IF(SalesData[[#This Row],[Profit]]&gt;0,"Profit","Loss")</f>
        <v>Profit</v>
      </c>
    </row>
    <row r="1478" spans="1:14" x14ac:dyDescent="0.25">
      <c r="A1478" s="1">
        <v>41950</v>
      </c>
      <c r="B1478" s="3">
        <f t="shared" si="69"/>
        <v>2014</v>
      </c>
      <c r="C1478" s="3">
        <f t="shared" si="70"/>
        <v>11</v>
      </c>
      <c r="D1478" t="s">
        <v>788</v>
      </c>
      <c r="E1478" t="str">
        <f t="shared" si="71"/>
        <v>Bart Pistole20141107</v>
      </c>
      <c r="F1478">
        <f>IF(COUNTIF($E$2:E1478, E1478) = 1, MAX($F$1:F1477) + 1, INDEX($F$1:F1477, MATCH(E1478, $E$1:E1477, 0)))</f>
        <v>715</v>
      </c>
      <c r="G1478" t="s">
        <v>149</v>
      </c>
      <c r="H1478" t="s">
        <v>11</v>
      </c>
      <c r="I1478" t="s">
        <v>12</v>
      </c>
      <c r="J1478" t="s">
        <v>1141</v>
      </c>
      <c r="K1478" s="17">
        <v>30.18</v>
      </c>
      <c r="L1478" s="17">
        <v>3</v>
      </c>
      <c r="M1478" s="17">
        <v>13.88</v>
      </c>
      <c r="N1478" s="17" t="str">
        <f>IF(SalesData[[#This Row],[Profit]]&gt;0,"Profit","Loss")</f>
        <v>Profit</v>
      </c>
    </row>
    <row r="1479" spans="1:14" x14ac:dyDescent="0.25">
      <c r="A1479" s="1">
        <v>41950</v>
      </c>
      <c r="B1479" s="3">
        <f t="shared" si="69"/>
        <v>2014</v>
      </c>
      <c r="C1479" s="3">
        <f t="shared" si="70"/>
        <v>11</v>
      </c>
      <c r="D1479" t="s">
        <v>208</v>
      </c>
      <c r="E1479" t="str">
        <f t="shared" si="71"/>
        <v>Troy Blackwell20141107</v>
      </c>
      <c r="F1479">
        <f>IF(COUNTIF($E$2:E1479, E1479) = 1, MAX($F$1:F1478) + 1, INDEX($F$1:F1478, MATCH(E1479, $E$1:E1478, 0)))</f>
        <v>716</v>
      </c>
      <c r="G1479" t="s">
        <v>91</v>
      </c>
      <c r="H1479" t="s">
        <v>11</v>
      </c>
      <c r="I1479" t="s">
        <v>12</v>
      </c>
      <c r="J1479" t="s">
        <v>880</v>
      </c>
      <c r="K1479" s="17">
        <v>25.92</v>
      </c>
      <c r="L1479" s="17">
        <v>5</v>
      </c>
      <c r="M1479" s="17">
        <v>9.07</v>
      </c>
      <c r="N1479" s="17" t="str">
        <f>IF(SalesData[[#This Row],[Profit]]&gt;0,"Profit","Loss")</f>
        <v>Profit</v>
      </c>
    </row>
    <row r="1480" spans="1:14" x14ac:dyDescent="0.25">
      <c r="A1480" s="1">
        <v>41950</v>
      </c>
      <c r="B1480" s="3">
        <f t="shared" si="69"/>
        <v>2014</v>
      </c>
      <c r="C1480" s="3">
        <f t="shared" si="70"/>
        <v>11</v>
      </c>
      <c r="D1480" t="s">
        <v>208</v>
      </c>
      <c r="E1480" t="str">
        <f t="shared" si="71"/>
        <v>Troy Blackwell20141107</v>
      </c>
      <c r="F1480">
        <f>IF(COUNTIF($E$2:E1480, E1480) = 1, MAX($F$1:F1479) + 1, INDEX($F$1:F1479, MATCH(E1480, $E$1:E1479, 0)))</f>
        <v>716</v>
      </c>
      <c r="G1480" t="s">
        <v>91</v>
      </c>
      <c r="H1480" t="s">
        <v>11</v>
      </c>
      <c r="I1480" t="s">
        <v>24</v>
      </c>
      <c r="J1480" t="s">
        <v>1579</v>
      </c>
      <c r="K1480" s="17">
        <v>120.77</v>
      </c>
      <c r="L1480" s="17">
        <v>4</v>
      </c>
      <c r="M1480" s="17">
        <v>9.06</v>
      </c>
      <c r="N1480" s="17" t="str">
        <f>IF(SalesData[[#This Row],[Profit]]&gt;0,"Profit","Loss")</f>
        <v>Profit</v>
      </c>
    </row>
    <row r="1481" spans="1:14" x14ac:dyDescent="0.25">
      <c r="A1481" s="1">
        <v>41951</v>
      </c>
      <c r="B1481" s="3">
        <f t="shared" si="69"/>
        <v>2014</v>
      </c>
      <c r="C1481" s="3">
        <f t="shared" si="70"/>
        <v>11</v>
      </c>
      <c r="D1481" t="s">
        <v>622</v>
      </c>
      <c r="E1481" t="str">
        <f t="shared" si="71"/>
        <v>Emily Burns20141108</v>
      </c>
      <c r="F1481">
        <f>IF(COUNTIF($E$2:E1481, E1481) = 1, MAX($F$1:F1480) + 1, INDEX($F$1:F1480, MATCH(E1481, $E$1:E1480, 0)))</f>
        <v>717</v>
      </c>
      <c r="G1481" t="s">
        <v>27</v>
      </c>
      <c r="H1481" t="s">
        <v>39</v>
      </c>
      <c r="I1481" t="s">
        <v>40</v>
      </c>
      <c r="J1481" t="s">
        <v>1580</v>
      </c>
      <c r="K1481" s="17">
        <v>333.58</v>
      </c>
      <c r="L1481" s="17">
        <v>3</v>
      </c>
      <c r="M1481" s="17">
        <v>25.02</v>
      </c>
      <c r="N1481" s="17" t="str">
        <f>IF(SalesData[[#This Row],[Profit]]&gt;0,"Profit","Loss")</f>
        <v>Profit</v>
      </c>
    </row>
    <row r="1482" spans="1:14" x14ac:dyDescent="0.25">
      <c r="A1482" s="1">
        <v>41952</v>
      </c>
      <c r="B1482" s="3">
        <f t="shared" si="69"/>
        <v>2014</v>
      </c>
      <c r="C1482" s="3">
        <f t="shared" si="70"/>
        <v>11</v>
      </c>
      <c r="D1482" t="s">
        <v>1145</v>
      </c>
      <c r="E1482" t="str">
        <f t="shared" si="71"/>
        <v>Jeremy Pistek20141109</v>
      </c>
      <c r="F1482">
        <f>IF(COUNTIF($E$2:E1482, E1482) = 1, MAX($F$1:F1481) + 1, INDEX($F$1:F1481, MATCH(E1482, $E$1:E1481, 0)))</f>
        <v>718</v>
      </c>
      <c r="G1482" t="s">
        <v>27</v>
      </c>
      <c r="H1482" t="s">
        <v>11</v>
      </c>
      <c r="I1482" t="s">
        <v>18</v>
      </c>
      <c r="J1482" t="s">
        <v>19</v>
      </c>
      <c r="K1482" s="17">
        <v>340.92</v>
      </c>
      <c r="L1482" s="17">
        <v>3</v>
      </c>
      <c r="M1482" s="17">
        <v>3.41</v>
      </c>
      <c r="N1482" s="17" t="str">
        <f>IF(SalesData[[#This Row],[Profit]]&gt;0,"Profit","Loss")</f>
        <v>Profit</v>
      </c>
    </row>
    <row r="1483" spans="1:14" x14ac:dyDescent="0.25">
      <c r="A1483" s="1">
        <v>41952</v>
      </c>
      <c r="B1483" s="3">
        <f t="shared" si="69"/>
        <v>2014</v>
      </c>
      <c r="C1483" s="3">
        <f t="shared" si="70"/>
        <v>11</v>
      </c>
      <c r="D1483" t="s">
        <v>1145</v>
      </c>
      <c r="E1483" t="str">
        <f t="shared" si="71"/>
        <v>Jeremy Pistek20141109</v>
      </c>
      <c r="F1483">
        <f>IF(COUNTIF($E$2:E1483, E1483) = 1, MAX($F$1:F1482) + 1, INDEX($F$1:F1482, MATCH(E1483, $E$1:E1482, 0)))</f>
        <v>718</v>
      </c>
      <c r="G1483" t="s">
        <v>27</v>
      </c>
      <c r="H1483" t="s">
        <v>34</v>
      </c>
      <c r="I1483" t="s">
        <v>74</v>
      </c>
      <c r="J1483" t="s">
        <v>1581</v>
      </c>
      <c r="K1483" s="17">
        <v>222.67</v>
      </c>
      <c r="L1483" s="17">
        <v>2</v>
      </c>
      <c r="M1483" s="17">
        <v>10.48</v>
      </c>
      <c r="N1483" s="17" t="str">
        <f>IF(SalesData[[#This Row],[Profit]]&gt;0,"Profit","Loss")</f>
        <v>Profit</v>
      </c>
    </row>
    <row r="1484" spans="1:14" x14ac:dyDescent="0.25">
      <c r="A1484" s="1">
        <v>41952</v>
      </c>
      <c r="B1484" s="3">
        <f t="shared" si="69"/>
        <v>2014</v>
      </c>
      <c r="C1484" s="3">
        <f t="shared" si="70"/>
        <v>11</v>
      </c>
      <c r="D1484" t="s">
        <v>1145</v>
      </c>
      <c r="E1484" t="str">
        <f t="shared" si="71"/>
        <v>Jeremy Pistek20141109</v>
      </c>
      <c r="F1484">
        <f>IF(COUNTIF($E$2:E1484, E1484) = 1, MAX($F$1:F1483) + 1, INDEX($F$1:F1483, MATCH(E1484, $E$1:E1483, 0)))</f>
        <v>718</v>
      </c>
      <c r="G1484" t="s">
        <v>27</v>
      </c>
      <c r="H1484" t="s">
        <v>39</v>
      </c>
      <c r="I1484" t="s">
        <v>40</v>
      </c>
      <c r="J1484" t="s">
        <v>750</v>
      </c>
      <c r="K1484" s="17">
        <v>703.97</v>
      </c>
      <c r="L1484" s="17">
        <v>4</v>
      </c>
      <c r="M1484" s="17">
        <v>88</v>
      </c>
      <c r="N1484" s="17" t="str">
        <f>IF(SalesData[[#This Row],[Profit]]&gt;0,"Profit","Loss")</f>
        <v>Profit</v>
      </c>
    </row>
    <row r="1485" spans="1:14" x14ac:dyDescent="0.25">
      <c r="A1485" s="1">
        <v>41952</v>
      </c>
      <c r="B1485" s="3">
        <f t="shared" si="69"/>
        <v>2014</v>
      </c>
      <c r="C1485" s="3">
        <f t="shared" si="70"/>
        <v>11</v>
      </c>
      <c r="D1485" t="s">
        <v>1145</v>
      </c>
      <c r="E1485" t="str">
        <f t="shared" si="71"/>
        <v>Jeremy Pistek20141109</v>
      </c>
      <c r="F1485">
        <f>IF(COUNTIF($E$2:E1485, E1485) = 1, MAX($F$1:F1484) + 1, INDEX($F$1:F1484, MATCH(E1485, $E$1:E1484, 0)))</f>
        <v>718</v>
      </c>
      <c r="G1485" t="s">
        <v>27</v>
      </c>
      <c r="H1485" t="s">
        <v>11</v>
      </c>
      <c r="I1485" t="s">
        <v>18</v>
      </c>
      <c r="J1485" t="s">
        <v>1331</v>
      </c>
      <c r="K1485" s="17">
        <v>92.52</v>
      </c>
      <c r="L1485" s="17">
        <v>6</v>
      </c>
      <c r="M1485" s="17">
        <v>24.98</v>
      </c>
      <c r="N1485" s="17" t="str">
        <f>IF(SalesData[[#This Row],[Profit]]&gt;0,"Profit","Loss")</f>
        <v>Profit</v>
      </c>
    </row>
    <row r="1486" spans="1:14" x14ac:dyDescent="0.25">
      <c r="A1486" s="1">
        <v>41952</v>
      </c>
      <c r="B1486" s="3">
        <f t="shared" si="69"/>
        <v>2014</v>
      </c>
      <c r="C1486" s="3">
        <f t="shared" si="70"/>
        <v>11</v>
      </c>
      <c r="D1486" t="s">
        <v>1145</v>
      </c>
      <c r="E1486" t="str">
        <f t="shared" si="71"/>
        <v>Jeremy Pistek20141109</v>
      </c>
      <c r="F1486">
        <f>IF(COUNTIF($E$2:E1486, E1486) = 1, MAX($F$1:F1485) + 1, INDEX($F$1:F1485, MATCH(E1486, $E$1:E1485, 0)))</f>
        <v>718</v>
      </c>
      <c r="G1486" t="s">
        <v>27</v>
      </c>
      <c r="H1486" t="s">
        <v>11</v>
      </c>
      <c r="I1486" t="s">
        <v>12</v>
      </c>
      <c r="J1486" t="s">
        <v>1582</v>
      </c>
      <c r="K1486" s="17">
        <v>62.65</v>
      </c>
      <c r="L1486" s="17">
        <v>7</v>
      </c>
      <c r="M1486" s="17">
        <v>28.82</v>
      </c>
      <c r="N1486" s="17" t="str">
        <f>IF(SalesData[[#This Row],[Profit]]&gt;0,"Profit","Loss")</f>
        <v>Profit</v>
      </c>
    </row>
    <row r="1487" spans="1:14" x14ac:dyDescent="0.25">
      <c r="A1487" s="1">
        <v>41952</v>
      </c>
      <c r="B1487" s="3">
        <f t="shared" si="69"/>
        <v>2014</v>
      </c>
      <c r="C1487" s="3">
        <f t="shared" si="70"/>
        <v>11</v>
      </c>
      <c r="D1487" t="s">
        <v>1145</v>
      </c>
      <c r="E1487" t="str">
        <f t="shared" si="71"/>
        <v>Jeremy Pistek20141109</v>
      </c>
      <c r="F1487">
        <f>IF(COUNTIF($E$2:E1487, E1487) = 1, MAX($F$1:F1486) + 1, INDEX($F$1:F1486, MATCH(E1487, $E$1:E1486, 0)))</f>
        <v>718</v>
      </c>
      <c r="G1487" t="s">
        <v>27</v>
      </c>
      <c r="H1487" t="s">
        <v>11</v>
      </c>
      <c r="I1487" t="s">
        <v>12</v>
      </c>
      <c r="J1487" t="s">
        <v>1583</v>
      </c>
      <c r="K1487" s="17">
        <v>94.85</v>
      </c>
      <c r="L1487" s="17">
        <v>5</v>
      </c>
      <c r="M1487" s="17">
        <v>45.53</v>
      </c>
      <c r="N1487" s="17" t="str">
        <f>IF(SalesData[[#This Row],[Profit]]&gt;0,"Profit","Loss")</f>
        <v>Profit</v>
      </c>
    </row>
    <row r="1488" spans="1:14" x14ac:dyDescent="0.25">
      <c r="A1488" s="1">
        <v>41952</v>
      </c>
      <c r="B1488" s="3">
        <f t="shared" si="69"/>
        <v>2014</v>
      </c>
      <c r="C1488" s="3">
        <f t="shared" si="70"/>
        <v>11</v>
      </c>
      <c r="D1488" t="s">
        <v>1584</v>
      </c>
      <c r="E1488" t="str">
        <f t="shared" si="71"/>
        <v>Benjamin Farhat20141109</v>
      </c>
      <c r="F1488">
        <f>IF(COUNTIF($E$2:E1488, E1488) = 1, MAX($F$1:F1487) + 1, INDEX($F$1:F1487, MATCH(E1488, $E$1:E1487, 0)))</f>
        <v>719</v>
      </c>
      <c r="G1488" t="s">
        <v>149</v>
      </c>
      <c r="H1488" t="s">
        <v>34</v>
      </c>
      <c r="I1488" t="s">
        <v>47</v>
      </c>
      <c r="J1488" t="s">
        <v>1585</v>
      </c>
      <c r="K1488" s="17">
        <v>56.52</v>
      </c>
      <c r="L1488" s="17">
        <v>9</v>
      </c>
      <c r="M1488" s="17">
        <v>21.48</v>
      </c>
      <c r="N1488" s="17" t="str">
        <f>IF(SalesData[[#This Row],[Profit]]&gt;0,"Profit","Loss")</f>
        <v>Profit</v>
      </c>
    </row>
    <row r="1489" spans="1:14" x14ac:dyDescent="0.25">
      <c r="A1489" s="1">
        <v>41953</v>
      </c>
      <c r="B1489" s="3">
        <f t="shared" si="69"/>
        <v>2014</v>
      </c>
      <c r="C1489" s="3">
        <f t="shared" si="70"/>
        <v>11</v>
      </c>
      <c r="D1489" t="s">
        <v>465</v>
      </c>
      <c r="E1489" t="str">
        <f t="shared" si="71"/>
        <v>Ruben Dartt20141110</v>
      </c>
      <c r="F1489">
        <f>IF(COUNTIF($E$2:E1489, E1489) = 1, MAX($F$1:F1488) + 1, INDEX($F$1:F1488, MATCH(E1489, $E$1:E1488, 0)))</f>
        <v>720</v>
      </c>
      <c r="G1489" t="s">
        <v>27</v>
      </c>
      <c r="H1489" t="s">
        <v>39</v>
      </c>
      <c r="I1489" t="s">
        <v>40</v>
      </c>
      <c r="J1489" t="s">
        <v>138</v>
      </c>
      <c r="K1489" s="17">
        <v>601.54</v>
      </c>
      <c r="L1489" s="17">
        <v>8</v>
      </c>
      <c r="M1489" s="17">
        <v>60.15</v>
      </c>
      <c r="N1489" s="17" t="str">
        <f>IF(SalesData[[#This Row],[Profit]]&gt;0,"Profit","Loss")</f>
        <v>Profit</v>
      </c>
    </row>
    <row r="1490" spans="1:14" x14ac:dyDescent="0.25">
      <c r="A1490" s="1">
        <v>41953</v>
      </c>
      <c r="B1490" s="3">
        <f t="shared" si="69"/>
        <v>2014</v>
      </c>
      <c r="C1490" s="3">
        <f t="shared" si="70"/>
        <v>11</v>
      </c>
      <c r="D1490" t="s">
        <v>465</v>
      </c>
      <c r="E1490" t="str">
        <f t="shared" si="71"/>
        <v>Ruben Dartt20141110</v>
      </c>
      <c r="F1490">
        <f>IF(COUNTIF($E$2:E1490, E1490) = 1, MAX($F$1:F1489) + 1, INDEX($F$1:F1489, MATCH(E1490, $E$1:E1489, 0)))</f>
        <v>720</v>
      </c>
      <c r="G1490" t="s">
        <v>27</v>
      </c>
      <c r="H1490" t="s">
        <v>39</v>
      </c>
      <c r="I1490" t="s">
        <v>52</v>
      </c>
      <c r="J1490" t="s">
        <v>1243</v>
      </c>
      <c r="K1490" s="17">
        <v>10.99</v>
      </c>
      <c r="L1490" s="17">
        <v>1</v>
      </c>
      <c r="M1490" s="17">
        <v>4.29</v>
      </c>
      <c r="N1490" s="17" t="str">
        <f>IF(SalesData[[#This Row],[Profit]]&gt;0,"Profit","Loss")</f>
        <v>Profit</v>
      </c>
    </row>
    <row r="1491" spans="1:14" x14ac:dyDescent="0.25">
      <c r="A1491" s="1">
        <v>41953</v>
      </c>
      <c r="B1491" s="3">
        <f t="shared" si="69"/>
        <v>2014</v>
      </c>
      <c r="C1491" s="3">
        <f t="shared" si="70"/>
        <v>11</v>
      </c>
      <c r="D1491" t="s">
        <v>465</v>
      </c>
      <c r="E1491" t="str">
        <f t="shared" si="71"/>
        <v>Ruben Dartt20141110</v>
      </c>
      <c r="F1491">
        <f>IF(COUNTIF($E$2:E1491, E1491) = 1, MAX($F$1:F1490) + 1, INDEX($F$1:F1490, MATCH(E1491, $E$1:E1490, 0)))</f>
        <v>720</v>
      </c>
      <c r="G1491" t="s">
        <v>27</v>
      </c>
      <c r="H1491" t="s">
        <v>34</v>
      </c>
      <c r="I1491" t="s">
        <v>47</v>
      </c>
      <c r="J1491" t="s">
        <v>1586</v>
      </c>
      <c r="K1491" s="17">
        <v>39.880000000000003</v>
      </c>
      <c r="L1491" s="17">
        <v>2</v>
      </c>
      <c r="M1491" s="17">
        <v>11.17</v>
      </c>
      <c r="N1491" s="17" t="str">
        <f>IF(SalesData[[#This Row],[Profit]]&gt;0,"Profit","Loss")</f>
        <v>Profit</v>
      </c>
    </row>
    <row r="1492" spans="1:14" x14ac:dyDescent="0.25">
      <c r="A1492" s="1">
        <v>41953</v>
      </c>
      <c r="B1492" s="3">
        <f t="shared" si="69"/>
        <v>2014</v>
      </c>
      <c r="C1492" s="3">
        <f t="shared" si="70"/>
        <v>11</v>
      </c>
      <c r="D1492" t="s">
        <v>465</v>
      </c>
      <c r="E1492" t="str">
        <f t="shared" si="71"/>
        <v>Ruben Dartt20141110</v>
      </c>
      <c r="F1492">
        <f>IF(COUNTIF($E$2:E1492, E1492) = 1, MAX($F$1:F1491) + 1, INDEX($F$1:F1491, MATCH(E1492, $E$1:E1491, 0)))</f>
        <v>720</v>
      </c>
      <c r="G1492" t="s">
        <v>27</v>
      </c>
      <c r="H1492" t="s">
        <v>11</v>
      </c>
      <c r="I1492" t="s">
        <v>12</v>
      </c>
      <c r="J1492" t="s">
        <v>284</v>
      </c>
      <c r="K1492" s="17">
        <v>62.24</v>
      </c>
      <c r="L1492" s="17">
        <v>8</v>
      </c>
      <c r="M1492" s="17">
        <v>28.01</v>
      </c>
      <c r="N1492" s="17" t="str">
        <f>IF(SalesData[[#This Row],[Profit]]&gt;0,"Profit","Loss")</f>
        <v>Profit</v>
      </c>
    </row>
    <row r="1493" spans="1:14" x14ac:dyDescent="0.25">
      <c r="A1493" s="1">
        <v>41953</v>
      </c>
      <c r="B1493" s="3">
        <f t="shared" si="69"/>
        <v>2014</v>
      </c>
      <c r="C1493" s="3">
        <f t="shared" si="70"/>
        <v>11</v>
      </c>
      <c r="D1493" t="s">
        <v>465</v>
      </c>
      <c r="E1493" t="str">
        <f t="shared" si="71"/>
        <v>Ruben Dartt20141110</v>
      </c>
      <c r="F1493">
        <f>IF(COUNTIF($E$2:E1493, E1493) = 1, MAX($F$1:F1492) + 1, INDEX($F$1:F1492, MATCH(E1493, $E$1:E1492, 0)))</f>
        <v>720</v>
      </c>
      <c r="G1493" t="s">
        <v>27</v>
      </c>
      <c r="H1493" t="s">
        <v>34</v>
      </c>
      <c r="I1493" t="s">
        <v>47</v>
      </c>
      <c r="J1493" t="s">
        <v>1587</v>
      </c>
      <c r="K1493" s="17">
        <v>53.2</v>
      </c>
      <c r="L1493" s="17">
        <v>5</v>
      </c>
      <c r="M1493" s="17">
        <v>14.9</v>
      </c>
      <c r="N1493" s="17" t="str">
        <f>IF(SalesData[[#This Row],[Profit]]&gt;0,"Profit","Loss")</f>
        <v>Profit</v>
      </c>
    </row>
    <row r="1494" spans="1:14" x14ac:dyDescent="0.25">
      <c r="A1494" s="1">
        <v>41953</v>
      </c>
      <c r="B1494" s="3">
        <f t="shared" si="69"/>
        <v>2014</v>
      </c>
      <c r="C1494" s="3">
        <f t="shared" si="70"/>
        <v>11</v>
      </c>
      <c r="D1494" t="s">
        <v>465</v>
      </c>
      <c r="E1494" t="str">
        <f t="shared" si="71"/>
        <v>Ruben Dartt20141110</v>
      </c>
      <c r="F1494">
        <f>IF(COUNTIF($E$2:E1494, E1494) = 1, MAX($F$1:F1493) + 1, INDEX($F$1:F1493, MATCH(E1494, $E$1:E1493, 0)))</f>
        <v>720</v>
      </c>
      <c r="G1494" t="s">
        <v>27</v>
      </c>
      <c r="H1494" t="s">
        <v>11</v>
      </c>
      <c r="I1494" t="s">
        <v>16</v>
      </c>
      <c r="J1494" t="s">
        <v>1588</v>
      </c>
      <c r="K1494" s="17">
        <v>39.840000000000003</v>
      </c>
      <c r="L1494" s="17">
        <v>8</v>
      </c>
      <c r="M1494" s="17">
        <v>18.329999999999998</v>
      </c>
      <c r="N1494" s="17" t="str">
        <f>IF(SalesData[[#This Row],[Profit]]&gt;0,"Profit","Loss")</f>
        <v>Profit</v>
      </c>
    </row>
    <row r="1495" spans="1:14" x14ac:dyDescent="0.25">
      <c r="A1495" s="1">
        <v>41953</v>
      </c>
      <c r="B1495" s="3">
        <f t="shared" si="69"/>
        <v>2014</v>
      </c>
      <c r="C1495" s="3">
        <f t="shared" si="70"/>
        <v>11</v>
      </c>
      <c r="D1495" t="s">
        <v>252</v>
      </c>
      <c r="E1495" t="str">
        <f t="shared" si="71"/>
        <v>Sam Craven20141110</v>
      </c>
      <c r="F1495">
        <f>IF(COUNTIF($E$2:E1495, E1495) = 1, MAX($F$1:F1494) + 1, INDEX($F$1:F1494, MATCH(E1495, $E$1:E1494, 0)))</f>
        <v>721</v>
      </c>
      <c r="G1495" t="s">
        <v>110</v>
      </c>
      <c r="H1495" t="s">
        <v>11</v>
      </c>
      <c r="I1495" t="s">
        <v>24</v>
      </c>
      <c r="J1495" t="s">
        <v>1589</v>
      </c>
      <c r="K1495" s="17">
        <v>3.9</v>
      </c>
      <c r="L1495" s="17">
        <v>2</v>
      </c>
      <c r="M1495" s="17">
        <v>1.52</v>
      </c>
      <c r="N1495" s="17" t="str">
        <f>IF(SalesData[[#This Row],[Profit]]&gt;0,"Profit","Loss")</f>
        <v>Profit</v>
      </c>
    </row>
    <row r="1496" spans="1:14" x14ac:dyDescent="0.25">
      <c r="A1496" s="1">
        <v>41953</v>
      </c>
      <c r="B1496" s="3">
        <f t="shared" si="69"/>
        <v>2014</v>
      </c>
      <c r="C1496" s="3">
        <f t="shared" si="70"/>
        <v>11</v>
      </c>
      <c r="D1496" t="s">
        <v>252</v>
      </c>
      <c r="E1496" t="str">
        <f t="shared" si="71"/>
        <v>Sam Craven20141110</v>
      </c>
      <c r="F1496">
        <f>IF(COUNTIF($E$2:E1496, E1496) = 1, MAX($F$1:F1495) + 1, INDEX($F$1:F1495, MATCH(E1496, $E$1:E1495, 0)))</f>
        <v>721</v>
      </c>
      <c r="G1496" t="s">
        <v>110</v>
      </c>
      <c r="H1496" t="s">
        <v>11</v>
      </c>
      <c r="I1496" t="s">
        <v>12</v>
      </c>
      <c r="J1496" t="s">
        <v>1590</v>
      </c>
      <c r="K1496" s="17">
        <v>12.84</v>
      </c>
      <c r="L1496" s="17">
        <v>3</v>
      </c>
      <c r="M1496" s="17">
        <v>5.78</v>
      </c>
      <c r="N1496" s="17" t="str">
        <f>IF(SalesData[[#This Row],[Profit]]&gt;0,"Profit","Loss")</f>
        <v>Profit</v>
      </c>
    </row>
    <row r="1497" spans="1:14" x14ac:dyDescent="0.25">
      <c r="A1497" s="1">
        <v>41953</v>
      </c>
      <c r="B1497" s="3">
        <f t="shared" si="69"/>
        <v>2014</v>
      </c>
      <c r="C1497" s="3">
        <f t="shared" si="70"/>
        <v>11</v>
      </c>
      <c r="D1497" t="s">
        <v>252</v>
      </c>
      <c r="E1497" t="str">
        <f t="shared" si="71"/>
        <v>Sam Craven20141110</v>
      </c>
      <c r="F1497">
        <f>IF(COUNTIF($E$2:E1497, E1497) = 1, MAX($F$1:F1496) + 1, INDEX($F$1:F1496, MATCH(E1497, $E$1:E1496, 0)))</f>
        <v>721</v>
      </c>
      <c r="G1497" t="s">
        <v>110</v>
      </c>
      <c r="H1497" t="s">
        <v>11</v>
      </c>
      <c r="I1497" t="s">
        <v>12</v>
      </c>
      <c r="J1497" t="s">
        <v>1591</v>
      </c>
      <c r="K1497" s="17">
        <v>15.84</v>
      </c>
      <c r="L1497" s="17">
        <v>3</v>
      </c>
      <c r="M1497" s="17">
        <v>7.13</v>
      </c>
      <c r="N1497" s="17" t="str">
        <f>IF(SalesData[[#This Row],[Profit]]&gt;0,"Profit","Loss")</f>
        <v>Profit</v>
      </c>
    </row>
    <row r="1498" spans="1:14" x14ac:dyDescent="0.25">
      <c r="A1498" s="1">
        <v>41953</v>
      </c>
      <c r="B1498" s="3">
        <f t="shared" si="69"/>
        <v>2014</v>
      </c>
      <c r="C1498" s="3">
        <f t="shared" si="70"/>
        <v>11</v>
      </c>
      <c r="D1498" t="s">
        <v>252</v>
      </c>
      <c r="E1498" t="str">
        <f t="shared" si="71"/>
        <v>Sam Craven20141110</v>
      </c>
      <c r="F1498">
        <f>IF(COUNTIF($E$2:E1498, E1498) = 1, MAX($F$1:F1497) + 1, INDEX($F$1:F1497, MATCH(E1498, $E$1:E1497, 0)))</f>
        <v>721</v>
      </c>
      <c r="G1498" t="s">
        <v>110</v>
      </c>
      <c r="H1498" t="s">
        <v>34</v>
      </c>
      <c r="I1498" t="s">
        <v>35</v>
      </c>
      <c r="J1498" t="s">
        <v>994</v>
      </c>
      <c r="K1498" s="17">
        <v>563.94000000000005</v>
      </c>
      <c r="L1498" s="17">
        <v>3</v>
      </c>
      <c r="M1498" s="17">
        <v>112.79</v>
      </c>
      <c r="N1498" s="17" t="str">
        <f>IF(SalesData[[#This Row],[Profit]]&gt;0,"Profit","Loss")</f>
        <v>Profit</v>
      </c>
    </row>
    <row r="1499" spans="1:14" x14ac:dyDescent="0.25">
      <c r="A1499" s="1">
        <v>41953</v>
      </c>
      <c r="B1499" s="3">
        <f t="shared" si="69"/>
        <v>2014</v>
      </c>
      <c r="C1499" s="3">
        <f t="shared" si="70"/>
        <v>11</v>
      </c>
      <c r="D1499" t="s">
        <v>252</v>
      </c>
      <c r="E1499" t="str">
        <f t="shared" si="71"/>
        <v>Sam Craven20141110</v>
      </c>
      <c r="F1499">
        <f>IF(COUNTIF($E$2:E1499, E1499) = 1, MAX($F$1:F1498) + 1, INDEX($F$1:F1498, MATCH(E1499, $E$1:E1498, 0)))</f>
        <v>721</v>
      </c>
      <c r="G1499" t="s">
        <v>110</v>
      </c>
      <c r="H1499" t="s">
        <v>11</v>
      </c>
      <c r="I1499" t="s">
        <v>18</v>
      </c>
      <c r="J1499" t="s">
        <v>1592</v>
      </c>
      <c r="K1499" s="17">
        <v>62.94</v>
      </c>
      <c r="L1499" s="17">
        <v>3</v>
      </c>
      <c r="M1499" s="17">
        <v>11.96</v>
      </c>
      <c r="N1499" s="17" t="str">
        <f>IF(SalesData[[#This Row],[Profit]]&gt;0,"Profit","Loss")</f>
        <v>Profit</v>
      </c>
    </row>
    <row r="1500" spans="1:14" x14ac:dyDescent="0.25">
      <c r="A1500" s="1">
        <v>41953</v>
      </c>
      <c r="B1500" s="3">
        <f t="shared" si="69"/>
        <v>2014</v>
      </c>
      <c r="C1500" s="3">
        <f t="shared" si="70"/>
        <v>11</v>
      </c>
      <c r="D1500" t="s">
        <v>252</v>
      </c>
      <c r="E1500" t="str">
        <f t="shared" si="71"/>
        <v>Sam Craven20141110</v>
      </c>
      <c r="F1500">
        <f>IF(COUNTIF($E$2:E1500, E1500) = 1, MAX($F$1:F1499) + 1, INDEX($F$1:F1499, MATCH(E1500, $E$1:E1499, 0)))</f>
        <v>721</v>
      </c>
      <c r="G1500" t="s">
        <v>110</v>
      </c>
      <c r="H1500" t="s">
        <v>11</v>
      </c>
      <c r="I1500" t="s">
        <v>18</v>
      </c>
      <c r="J1500" t="s">
        <v>308</v>
      </c>
      <c r="K1500" s="17">
        <v>535.41</v>
      </c>
      <c r="L1500" s="17">
        <v>3</v>
      </c>
      <c r="M1500" s="17">
        <v>160.62</v>
      </c>
      <c r="N1500" s="17" t="str">
        <f>IF(SalesData[[#This Row],[Profit]]&gt;0,"Profit","Loss")</f>
        <v>Profit</v>
      </c>
    </row>
    <row r="1501" spans="1:14" x14ac:dyDescent="0.25">
      <c r="A1501" s="1">
        <v>41954</v>
      </c>
      <c r="B1501" s="3">
        <f t="shared" si="69"/>
        <v>2014</v>
      </c>
      <c r="C1501" s="3">
        <f t="shared" si="70"/>
        <v>11</v>
      </c>
      <c r="D1501" t="s">
        <v>1593</v>
      </c>
      <c r="E1501" t="str">
        <f t="shared" si="71"/>
        <v>Pete Kriz20141111</v>
      </c>
      <c r="F1501">
        <f>IF(COUNTIF($E$2:E1501, E1501) = 1, MAX($F$1:F1500) + 1, INDEX($F$1:F1500, MATCH(E1501, $E$1:E1500, 0)))</f>
        <v>722</v>
      </c>
      <c r="G1501" t="s">
        <v>157</v>
      </c>
      <c r="H1501" t="s">
        <v>11</v>
      </c>
      <c r="I1501" t="s">
        <v>18</v>
      </c>
      <c r="J1501" t="s">
        <v>1594</v>
      </c>
      <c r="K1501" s="17">
        <v>665.88</v>
      </c>
      <c r="L1501" s="17">
        <v>6</v>
      </c>
      <c r="M1501" s="17">
        <v>13.32</v>
      </c>
      <c r="N1501" s="17" t="str">
        <f>IF(SalesData[[#This Row],[Profit]]&gt;0,"Profit","Loss")</f>
        <v>Profit</v>
      </c>
    </row>
    <row r="1502" spans="1:14" x14ac:dyDescent="0.25">
      <c r="A1502" s="1">
        <v>41954</v>
      </c>
      <c r="B1502" s="3">
        <f t="shared" si="69"/>
        <v>2014</v>
      </c>
      <c r="C1502" s="3">
        <f t="shared" si="70"/>
        <v>11</v>
      </c>
      <c r="D1502" t="s">
        <v>1595</v>
      </c>
      <c r="E1502" t="str">
        <f t="shared" si="71"/>
        <v>Tracy Zic20141111</v>
      </c>
      <c r="F1502">
        <f>IF(COUNTIF($E$2:E1502, E1502) = 1, MAX($F$1:F1501) + 1, INDEX($F$1:F1501, MATCH(E1502, $E$1:E1501, 0)))</f>
        <v>723</v>
      </c>
      <c r="G1502" t="s">
        <v>278</v>
      </c>
      <c r="H1502" t="s">
        <v>11</v>
      </c>
      <c r="I1502" t="s">
        <v>24</v>
      </c>
      <c r="J1502" t="s">
        <v>386</v>
      </c>
      <c r="K1502" s="17">
        <v>3.39</v>
      </c>
      <c r="L1502" s="17">
        <v>1</v>
      </c>
      <c r="M1502" s="17">
        <v>0.81</v>
      </c>
      <c r="N1502" s="17" t="str">
        <f>IF(SalesData[[#This Row],[Profit]]&gt;0,"Profit","Loss")</f>
        <v>Profit</v>
      </c>
    </row>
    <row r="1503" spans="1:14" x14ac:dyDescent="0.25">
      <c r="A1503" s="1">
        <v>41954</v>
      </c>
      <c r="B1503" s="3">
        <f t="shared" si="69"/>
        <v>2014</v>
      </c>
      <c r="C1503" s="3">
        <f t="shared" si="70"/>
        <v>11</v>
      </c>
      <c r="D1503" t="s">
        <v>1595</v>
      </c>
      <c r="E1503" t="str">
        <f t="shared" si="71"/>
        <v>Tracy Zic20141111</v>
      </c>
      <c r="F1503">
        <f>IF(COUNTIF($E$2:E1503, E1503) = 1, MAX($F$1:F1502) + 1, INDEX($F$1:F1502, MATCH(E1503, $E$1:E1502, 0)))</f>
        <v>723</v>
      </c>
      <c r="G1503" t="s">
        <v>278</v>
      </c>
      <c r="H1503" t="s">
        <v>39</v>
      </c>
      <c r="I1503" t="s">
        <v>40</v>
      </c>
      <c r="J1503" t="s">
        <v>1596</v>
      </c>
      <c r="K1503" s="17">
        <v>559.98</v>
      </c>
      <c r="L1503" s="17">
        <v>2</v>
      </c>
      <c r="M1503" s="17">
        <v>56</v>
      </c>
      <c r="N1503" s="17" t="str">
        <f>IF(SalesData[[#This Row],[Profit]]&gt;0,"Profit","Loss")</f>
        <v>Profit</v>
      </c>
    </row>
    <row r="1504" spans="1:14" x14ac:dyDescent="0.25">
      <c r="A1504" s="1">
        <v>41954</v>
      </c>
      <c r="B1504" s="3">
        <f t="shared" si="69"/>
        <v>2014</v>
      </c>
      <c r="C1504" s="3">
        <f t="shared" si="70"/>
        <v>11</v>
      </c>
      <c r="D1504" t="s">
        <v>1595</v>
      </c>
      <c r="E1504" t="str">
        <f t="shared" si="71"/>
        <v>Tracy Zic20141111</v>
      </c>
      <c r="F1504">
        <f>IF(COUNTIF($E$2:E1504, E1504) = 1, MAX($F$1:F1503) + 1, INDEX($F$1:F1503, MATCH(E1504, $E$1:E1503, 0)))</f>
        <v>723</v>
      </c>
      <c r="G1504" t="s">
        <v>278</v>
      </c>
      <c r="H1504" t="s">
        <v>34</v>
      </c>
      <c r="I1504" t="s">
        <v>35</v>
      </c>
      <c r="J1504" t="s">
        <v>1597</v>
      </c>
      <c r="K1504" s="17">
        <v>603.91999999999996</v>
      </c>
      <c r="L1504" s="17">
        <v>5</v>
      </c>
      <c r="M1504" s="17">
        <v>75.489999999999995</v>
      </c>
      <c r="N1504" s="17" t="str">
        <f>IF(SalesData[[#This Row],[Profit]]&gt;0,"Profit","Loss")</f>
        <v>Profit</v>
      </c>
    </row>
    <row r="1505" spans="1:14" x14ac:dyDescent="0.25">
      <c r="A1505" s="1">
        <v>41954</v>
      </c>
      <c r="B1505" s="3">
        <f t="shared" si="69"/>
        <v>2014</v>
      </c>
      <c r="C1505" s="3">
        <f t="shared" si="70"/>
        <v>11</v>
      </c>
      <c r="D1505" t="s">
        <v>1598</v>
      </c>
      <c r="E1505" t="str">
        <f t="shared" si="71"/>
        <v>Karen Daniels20141111</v>
      </c>
      <c r="F1505">
        <f>IF(COUNTIF($E$2:E1505, E1505) = 1, MAX($F$1:F1504) + 1, INDEX($F$1:F1504, MATCH(E1505, $E$1:E1504, 0)))</f>
        <v>724</v>
      </c>
      <c r="G1505" t="s">
        <v>10</v>
      </c>
      <c r="H1505" t="s">
        <v>11</v>
      </c>
      <c r="I1505" t="s">
        <v>20</v>
      </c>
      <c r="J1505" t="s">
        <v>1142</v>
      </c>
      <c r="K1505" s="17">
        <v>896.99</v>
      </c>
      <c r="L1505" s="17">
        <v>5</v>
      </c>
      <c r="M1505" s="17">
        <v>-1480.03</v>
      </c>
      <c r="N1505" s="17" t="str">
        <f>IF(SalesData[[#This Row],[Profit]]&gt;0,"Profit","Loss")</f>
        <v>Loss</v>
      </c>
    </row>
    <row r="1506" spans="1:14" x14ac:dyDescent="0.25">
      <c r="A1506" s="1">
        <v>41954</v>
      </c>
      <c r="B1506" s="3">
        <f t="shared" si="69"/>
        <v>2014</v>
      </c>
      <c r="C1506" s="3">
        <f t="shared" si="70"/>
        <v>11</v>
      </c>
      <c r="D1506" t="s">
        <v>1598</v>
      </c>
      <c r="E1506" t="str">
        <f t="shared" si="71"/>
        <v>Karen Daniels20141111</v>
      </c>
      <c r="F1506">
        <f>IF(COUNTIF($E$2:E1506, E1506) = 1, MAX($F$1:F1505) + 1, INDEX($F$1:F1505, MATCH(E1506, $E$1:E1505, 0)))</f>
        <v>724</v>
      </c>
      <c r="G1506" t="s">
        <v>10</v>
      </c>
      <c r="H1506" t="s">
        <v>11</v>
      </c>
      <c r="I1506" t="s">
        <v>20</v>
      </c>
      <c r="J1506" t="s">
        <v>1599</v>
      </c>
      <c r="K1506" s="17">
        <v>1.23</v>
      </c>
      <c r="L1506" s="17">
        <v>1</v>
      </c>
      <c r="M1506" s="17">
        <v>-1.97</v>
      </c>
      <c r="N1506" s="17" t="str">
        <f>IF(SalesData[[#This Row],[Profit]]&gt;0,"Profit","Loss")</f>
        <v>Loss</v>
      </c>
    </row>
    <row r="1507" spans="1:14" x14ac:dyDescent="0.25">
      <c r="A1507" s="1">
        <v>41954</v>
      </c>
      <c r="B1507" s="3">
        <f t="shared" si="69"/>
        <v>2014</v>
      </c>
      <c r="C1507" s="3">
        <f t="shared" si="70"/>
        <v>11</v>
      </c>
      <c r="D1507" t="s">
        <v>1598</v>
      </c>
      <c r="E1507" t="str">
        <f t="shared" si="71"/>
        <v>Karen Daniels20141111</v>
      </c>
      <c r="F1507">
        <f>IF(COUNTIF($E$2:E1507, E1507) = 1, MAX($F$1:F1506) + 1, INDEX($F$1:F1506, MATCH(E1507, $E$1:E1506, 0)))</f>
        <v>724</v>
      </c>
      <c r="G1507" t="s">
        <v>10</v>
      </c>
      <c r="H1507" t="s">
        <v>11</v>
      </c>
      <c r="I1507" t="s">
        <v>24</v>
      </c>
      <c r="J1507" t="s">
        <v>1600</v>
      </c>
      <c r="K1507" s="17">
        <v>67.56</v>
      </c>
      <c r="L1507" s="17">
        <v>3</v>
      </c>
      <c r="M1507" s="17">
        <v>6.76</v>
      </c>
      <c r="N1507" s="17" t="str">
        <f>IF(SalesData[[#This Row],[Profit]]&gt;0,"Profit","Loss")</f>
        <v>Profit</v>
      </c>
    </row>
    <row r="1508" spans="1:14" x14ac:dyDescent="0.25">
      <c r="A1508" s="1">
        <v>41954</v>
      </c>
      <c r="B1508" s="3">
        <f t="shared" si="69"/>
        <v>2014</v>
      </c>
      <c r="C1508" s="3">
        <f t="shared" si="70"/>
        <v>11</v>
      </c>
      <c r="D1508" t="s">
        <v>1598</v>
      </c>
      <c r="E1508" t="str">
        <f t="shared" si="71"/>
        <v>Karen Daniels20141111</v>
      </c>
      <c r="F1508">
        <f>IF(COUNTIF($E$2:E1508, E1508) = 1, MAX($F$1:F1507) + 1, INDEX($F$1:F1507, MATCH(E1508, $E$1:E1507, 0)))</f>
        <v>724</v>
      </c>
      <c r="G1508" t="s">
        <v>10</v>
      </c>
      <c r="H1508" t="s">
        <v>11</v>
      </c>
      <c r="I1508" t="s">
        <v>12</v>
      </c>
      <c r="J1508" t="s">
        <v>1337</v>
      </c>
      <c r="K1508" s="17">
        <v>21.72</v>
      </c>
      <c r="L1508" s="17">
        <v>5</v>
      </c>
      <c r="M1508" s="17">
        <v>7.87</v>
      </c>
      <c r="N1508" s="17" t="str">
        <f>IF(SalesData[[#This Row],[Profit]]&gt;0,"Profit","Loss")</f>
        <v>Profit</v>
      </c>
    </row>
    <row r="1509" spans="1:14" x14ac:dyDescent="0.25">
      <c r="A1509" s="1">
        <v>41954</v>
      </c>
      <c r="B1509" s="3">
        <f t="shared" si="69"/>
        <v>2014</v>
      </c>
      <c r="C1509" s="3">
        <f t="shared" si="70"/>
        <v>11</v>
      </c>
      <c r="D1509" t="s">
        <v>1598</v>
      </c>
      <c r="E1509" t="str">
        <f t="shared" si="71"/>
        <v>Karen Daniels20141111</v>
      </c>
      <c r="F1509">
        <f>IF(COUNTIF($E$2:E1509, E1509) = 1, MAX($F$1:F1508) + 1, INDEX($F$1:F1508, MATCH(E1509, $E$1:E1508, 0)))</f>
        <v>724</v>
      </c>
      <c r="G1509" t="s">
        <v>10</v>
      </c>
      <c r="H1509" t="s">
        <v>11</v>
      </c>
      <c r="I1509" t="s">
        <v>12</v>
      </c>
      <c r="J1509" t="s">
        <v>1601</v>
      </c>
      <c r="K1509" s="17">
        <v>262.33999999999997</v>
      </c>
      <c r="L1509" s="17">
        <v>8</v>
      </c>
      <c r="M1509" s="17">
        <v>95.1</v>
      </c>
      <c r="N1509" s="17" t="str">
        <f>IF(SalesData[[#This Row],[Profit]]&gt;0,"Profit","Loss")</f>
        <v>Profit</v>
      </c>
    </row>
    <row r="1510" spans="1:14" x14ac:dyDescent="0.25">
      <c r="A1510" s="1">
        <v>41954</v>
      </c>
      <c r="B1510" s="3">
        <f t="shared" si="69"/>
        <v>2014</v>
      </c>
      <c r="C1510" s="3">
        <f t="shared" si="70"/>
        <v>11</v>
      </c>
      <c r="D1510" t="s">
        <v>1598</v>
      </c>
      <c r="E1510" t="str">
        <f t="shared" si="71"/>
        <v>Karen Daniels20141111</v>
      </c>
      <c r="F1510">
        <f>IF(COUNTIF($E$2:E1510, E1510) = 1, MAX($F$1:F1509) + 1, INDEX($F$1:F1509, MATCH(E1510, $E$1:E1509, 0)))</f>
        <v>724</v>
      </c>
      <c r="G1510" t="s">
        <v>10</v>
      </c>
      <c r="H1510" t="s">
        <v>39</v>
      </c>
      <c r="I1510" t="s">
        <v>40</v>
      </c>
      <c r="J1510" t="s">
        <v>745</v>
      </c>
      <c r="K1510" s="17">
        <v>148.47999999999999</v>
      </c>
      <c r="L1510" s="17">
        <v>2</v>
      </c>
      <c r="M1510" s="17">
        <v>16.7</v>
      </c>
      <c r="N1510" s="17" t="str">
        <f>IF(SalesData[[#This Row],[Profit]]&gt;0,"Profit","Loss")</f>
        <v>Profit</v>
      </c>
    </row>
    <row r="1511" spans="1:14" x14ac:dyDescent="0.25">
      <c r="A1511" s="1">
        <v>41954</v>
      </c>
      <c r="B1511" s="3">
        <f t="shared" si="69"/>
        <v>2014</v>
      </c>
      <c r="C1511" s="3">
        <f t="shared" si="70"/>
        <v>11</v>
      </c>
      <c r="D1511" t="s">
        <v>1598</v>
      </c>
      <c r="E1511" t="str">
        <f t="shared" si="71"/>
        <v>Karen Daniels20141111</v>
      </c>
      <c r="F1511">
        <f>IF(COUNTIF($E$2:E1511, E1511) = 1, MAX($F$1:F1510) + 1, INDEX($F$1:F1510, MATCH(E1511, $E$1:E1510, 0)))</f>
        <v>724</v>
      </c>
      <c r="G1511" t="s">
        <v>10</v>
      </c>
      <c r="H1511" t="s">
        <v>39</v>
      </c>
      <c r="I1511" t="s">
        <v>40</v>
      </c>
      <c r="J1511" t="s">
        <v>1602</v>
      </c>
      <c r="K1511" s="17">
        <v>241.18</v>
      </c>
      <c r="L1511" s="17">
        <v>3</v>
      </c>
      <c r="M1511" s="17">
        <v>15.07</v>
      </c>
      <c r="N1511" s="17" t="str">
        <f>IF(SalesData[[#This Row],[Profit]]&gt;0,"Profit","Loss")</f>
        <v>Profit</v>
      </c>
    </row>
    <row r="1512" spans="1:14" x14ac:dyDescent="0.25">
      <c r="A1512" s="1">
        <v>41954</v>
      </c>
      <c r="B1512" s="3">
        <f t="shared" si="69"/>
        <v>2014</v>
      </c>
      <c r="C1512" s="3">
        <f t="shared" si="70"/>
        <v>11</v>
      </c>
      <c r="D1512" t="s">
        <v>1152</v>
      </c>
      <c r="E1512" t="str">
        <f t="shared" si="71"/>
        <v>Arthur Prichep20141111</v>
      </c>
      <c r="F1512">
        <f>IF(COUNTIF($E$2:E1512, E1512) = 1, MAX($F$1:F1511) + 1, INDEX($F$1:F1511, MATCH(E1512, $E$1:E1511, 0)))</f>
        <v>725</v>
      </c>
      <c r="G1512" t="s">
        <v>27</v>
      </c>
      <c r="H1512" t="s">
        <v>11</v>
      </c>
      <c r="I1512" t="s">
        <v>24</v>
      </c>
      <c r="J1512" t="s">
        <v>1603</v>
      </c>
      <c r="K1512" s="17">
        <v>30.48</v>
      </c>
      <c r="L1512" s="17">
        <v>3</v>
      </c>
      <c r="M1512" s="17">
        <v>7.92</v>
      </c>
      <c r="N1512" s="17" t="str">
        <f>IF(SalesData[[#This Row],[Profit]]&gt;0,"Profit","Loss")</f>
        <v>Profit</v>
      </c>
    </row>
    <row r="1513" spans="1:14" x14ac:dyDescent="0.25">
      <c r="A1513" s="1">
        <v>41954</v>
      </c>
      <c r="B1513" s="3">
        <f t="shared" si="69"/>
        <v>2014</v>
      </c>
      <c r="C1513" s="3">
        <f t="shared" si="70"/>
        <v>11</v>
      </c>
      <c r="D1513" t="s">
        <v>1152</v>
      </c>
      <c r="E1513" t="str">
        <f t="shared" si="71"/>
        <v>Arthur Prichep20141111</v>
      </c>
      <c r="F1513">
        <f>IF(COUNTIF($E$2:E1513, E1513) = 1, MAX($F$1:F1512) + 1, INDEX($F$1:F1512, MATCH(E1513, $E$1:E1512, 0)))</f>
        <v>725</v>
      </c>
      <c r="G1513" t="s">
        <v>27</v>
      </c>
      <c r="H1513" t="s">
        <v>34</v>
      </c>
      <c r="I1513" t="s">
        <v>35</v>
      </c>
      <c r="J1513" t="s">
        <v>723</v>
      </c>
      <c r="K1513" s="17">
        <v>112.65</v>
      </c>
      <c r="L1513" s="17">
        <v>1</v>
      </c>
      <c r="M1513" s="17">
        <v>11.26</v>
      </c>
      <c r="N1513" s="17" t="str">
        <f>IF(SalesData[[#This Row],[Profit]]&gt;0,"Profit","Loss")</f>
        <v>Profit</v>
      </c>
    </row>
    <row r="1514" spans="1:14" x14ac:dyDescent="0.25">
      <c r="A1514" s="1">
        <v>41954</v>
      </c>
      <c r="B1514" s="3">
        <f t="shared" si="69"/>
        <v>2014</v>
      </c>
      <c r="C1514" s="3">
        <f t="shared" si="70"/>
        <v>11</v>
      </c>
      <c r="D1514" t="s">
        <v>1038</v>
      </c>
      <c r="E1514" t="str">
        <f t="shared" si="71"/>
        <v>Tom Stivers20141111</v>
      </c>
      <c r="F1514">
        <f>IF(COUNTIF($E$2:E1514, E1514) = 1, MAX($F$1:F1513) + 1, INDEX($F$1:F1513, MATCH(E1514, $E$1:E1513, 0)))</f>
        <v>726</v>
      </c>
      <c r="G1514" t="s">
        <v>23</v>
      </c>
      <c r="H1514" t="s">
        <v>34</v>
      </c>
      <c r="I1514" t="s">
        <v>47</v>
      </c>
      <c r="J1514" t="s">
        <v>553</v>
      </c>
      <c r="K1514" s="17">
        <v>23.97</v>
      </c>
      <c r="L1514" s="17">
        <v>2</v>
      </c>
      <c r="M1514" s="17">
        <v>7.79</v>
      </c>
      <c r="N1514" s="17" t="str">
        <f>IF(SalesData[[#This Row],[Profit]]&gt;0,"Profit","Loss")</f>
        <v>Profit</v>
      </c>
    </row>
    <row r="1515" spans="1:14" x14ac:dyDescent="0.25">
      <c r="A1515" s="1">
        <v>41954</v>
      </c>
      <c r="B1515" s="3">
        <f t="shared" si="69"/>
        <v>2014</v>
      </c>
      <c r="C1515" s="3">
        <f t="shared" si="70"/>
        <v>11</v>
      </c>
      <c r="D1515" t="s">
        <v>1038</v>
      </c>
      <c r="E1515" t="str">
        <f t="shared" si="71"/>
        <v>Tom Stivers20141111</v>
      </c>
      <c r="F1515">
        <f>IF(COUNTIF($E$2:E1515, E1515) = 1, MAX($F$1:F1514) + 1, INDEX($F$1:F1514, MATCH(E1515, $E$1:E1514, 0)))</f>
        <v>726</v>
      </c>
      <c r="G1515" t="s">
        <v>23</v>
      </c>
      <c r="H1515" t="s">
        <v>34</v>
      </c>
      <c r="I1515" t="s">
        <v>74</v>
      </c>
      <c r="J1515" t="s">
        <v>1604</v>
      </c>
      <c r="K1515" s="17">
        <v>521.96</v>
      </c>
      <c r="L1515" s="17">
        <v>4</v>
      </c>
      <c r="M1515" s="17">
        <v>-250.54</v>
      </c>
      <c r="N1515" s="17" t="str">
        <f>IF(SalesData[[#This Row],[Profit]]&gt;0,"Profit","Loss")</f>
        <v>Loss</v>
      </c>
    </row>
    <row r="1516" spans="1:14" x14ac:dyDescent="0.25">
      <c r="A1516" s="1">
        <v>41954</v>
      </c>
      <c r="B1516" s="3">
        <f t="shared" si="69"/>
        <v>2014</v>
      </c>
      <c r="C1516" s="3">
        <f t="shared" si="70"/>
        <v>11</v>
      </c>
      <c r="D1516" t="s">
        <v>1088</v>
      </c>
      <c r="E1516" t="str">
        <f t="shared" si="71"/>
        <v>Matt Abelman20141111</v>
      </c>
      <c r="F1516">
        <f>IF(COUNTIF($E$2:E1516, E1516) = 1, MAX($F$1:F1515) + 1, INDEX($F$1:F1515, MATCH(E1516, $E$1:E1515, 0)))</f>
        <v>727</v>
      </c>
      <c r="G1516" t="s">
        <v>27</v>
      </c>
      <c r="H1516" t="s">
        <v>39</v>
      </c>
      <c r="I1516" t="s">
        <v>40</v>
      </c>
      <c r="J1516" t="s">
        <v>767</v>
      </c>
      <c r="K1516" s="17">
        <v>575.92999999999995</v>
      </c>
      <c r="L1516" s="17">
        <v>9</v>
      </c>
      <c r="M1516" s="17">
        <v>57.59</v>
      </c>
      <c r="N1516" s="17" t="str">
        <f>IF(SalesData[[#This Row],[Profit]]&gt;0,"Profit","Loss")</f>
        <v>Profit</v>
      </c>
    </row>
    <row r="1517" spans="1:14" x14ac:dyDescent="0.25">
      <c r="A1517" s="1">
        <v>41954</v>
      </c>
      <c r="B1517" s="3">
        <f t="shared" si="69"/>
        <v>2014</v>
      </c>
      <c r="C1517" s="3">
        <f t="shared" si="70"/>
        <v>11</v>
      </c>
      <c r="D1517" t="s">
        <v>1088</v>
      </c>
      <c r="E1517" t="str">
        <f t="shared" si="71"/>
        <v>Matt Abelman20141111</v>
      </c>
      <c r="F1517">
        <f>IF(COUNTIF($E$2:E1517, E1517) = 1, MAX($F$1:F1516) + 1, INDEX($F$1:F1516, MATCH(E1517, $E$1:E1516, 0)))</f>
        <v>727</v>
      </c>
      <c r="G1517" t="s">
        <v>27</v>
      </c>
      <c r="H1517" t="s">
        <v>11</v>
      </c>
      <c r="I1517" t="s">
        <v>92</v>
      </c>
      <c r="J1517" t="s">
        <v>776</v>
      </c>
      <c r="K1517" s="17">
        <v>7.78</v>
      </c>
      <c r="L1517" s="17">
        <v>2</v>
      </c>
      <c r="M1517" s="17">
        <v>2.02</v>
      </c>
      <c r="N1517" s="17" t="str">
        <f>IF(SalesData[[#This Row],[Profit]]&gt;0,"Profit","Loss")</f>
        <v>Profit</v>
      </c>
    </row>
    <row r="1518" spans="1:14" x14ac:dyDescent="0.25">
      <c r="A1518" s="1">
        <v>41954</v>
      </c>
      <c r="B1518" s="3">
        <f t="shared" si="69"/>
        <v>2014</v>
      </c>
      <c r="C1518" s="3">
        <f t="shared" si="70"/>
        <v>11</v>
      </c>
      <c r="D1518" t="s">
        <v>1088</v>
      </c>
      <c r="E1518" t="str">
        <f t="shared" si="71"/>
        <v>Matt Abelman20141111</v>
      </c>
      <c r="F1518">
        <f>IF(COUNTIF($E$2:E1518, E1518) = 1, MAX($F$1:F1517) + 1, INDEX($F$1:F1517, MATCH(E1518, $E$1:E1517, 0)))</f>
        <v>727</v>
      </c>
      <c r="G1518" t="s">
        <v>27</v>
      </c>
      <c r="H1518" t="s">
        <v>11</v>
      </c>
      <c r="I1518" t="s">
        <v>12</v>
      </c>
      <c r="J1518" t="s">
        <v>1605</v>
      </c>
      <c r="K1518" s="17">
        <v>123.92</v>
      </c>
      <c r="L1518" s="17">
        <v>4</v>
      </c>
      <c r="M1518" s="17">
        <v>55.76</v>
      </c>
      <c r="N1518" s="17" t="str">
        <f>IF(SalesData[[#This Row],[Profit]]&gt;0,"Profit","Loss")</f>
        <v>Profit</v>
      </c>
    </row>
    <row r="1519" spans="1:14" x14ac:dyDescent="0.25">
      <c r="A1519" s="1">
        <v>41954</v>
      </c>
      <c r="B1519" s="3">
        <f t="shared" si="69"/>
        <v>2014</v>
      </c>
      <c r="C1519" s="3">
        <f t="shared" si="70"/>
        <v>11</v>
      </c>
      <c r="D1519" t="s">
        <v>450</v>
      </c>
      <c r="E1519" t="str">
        <f t="shared" si="71"/>
        <v>Mary Zewe20141111</v>
      </c>
      <c r="F1519">
        <f>IF(COUNTIF($E$2:E1519, E1519) = 1, MAX($F$1:F1518) + 1, INDEX($F$1:F1518, MATCH(E1519, $E$1:E1518, 0)))</f>
        <v>728</v>
      </c>
      <c r="G1519" t="s">
        <v>164</v>
      </c>
      <c r="H1519" t="s">
        <v>11</v>
      </c>
      <c r="I1519" t="s">
        <v>92</v>
      </c>
      <c r="J1519" t="s">
        <v>801</v>
      </c>
      <c r="K1519" s="17">
        <v>22.98</v>
      </c>
      <c r="L1519" s="17">
        <v>1</v>
      </c>
      <c r="M1519" s="17">
        <v>6.89</v>
      </c>
      <c r="N1519" s="17" t="str">
        <f>IF(SalesData[[#This Row],[Profit]]&gt;0,"Profit","Loss")</f>
        <v>Profit</v>
      </c>
    </row>
    <row r="1520" spans="1:14" x14ac:dyDescent="0.25">
      <c r="A1520" s="1">
        <v>41954</v>
      </c>
      <c r="B1520" s="3">
        <f t="shared" si="69"/>
        <v>2014</v>
      </c>
      <c r="C1520" s="3">
        <f t="shared" si="70"/>
        <v>11</v>
      </c>
      <c r="D1520" t="s">
        <v>450</v>
      </c>
      <c r="E1520" t="str">
        <f t="shared" si="71"/>
        <v>Mary Zewe20141111</v>
      </c>
      <c r="F1520">
        <f>IF(COUNTIF($E$2:E1520, E1520) = 1, MAX($F$1:F1519) + 1, INDEX($F$1:F1519, MATCH(E1520, $E$1:E1519, 0)))</f>
        <v>728</v>
      </c>
      <c r="G1520" t="s">
        <v>164</v>
      </c>
      <c r="H1520" t="s">
        <v>39</v>
      </c>
      <c r="I1520" t="s">
        <v>52</v>
      </c>
      <c r="J1520" t="s">
        <v>1227</v>
      </c>
      <c r="K1520" s="17">
        <v>102.13</v>
      </c>
      <c r="L1520" s="17">
        <v>7</v>
      </c>
      <c r="M1520" s="17">
        <v>15.32</v>
      </c>
      <c r="N1520" s="17" t="str">
        <f>IF(SalesData[[#This Row],[Profit]]&gt;0,"Profit","Loss")</f>
        <v>Profit</v>
      </c>
    </row>
    <row r="1521" spans="1:14" x14ac:dyDescent="0.25">
      <c r="A1521" s="1">
        <v>41954</v>
      </c>
      <c r="B1521" s="3">
        <f t="shared" si="69"/>
        <v>2014</v>
      </c>
      <c r="C1521" s="3">
        <f t="shared" si="70"/>
        <v>11</v>
      </c>
      <c r="D1521" t="s">
        <v>450</v>
      </c>
      <c r="E1521" t="str">
        <f t="shared" si="71"/>
        <v>Mary Zewe20141111</v>
      </c>
      <c r="F1521">
        <f>IF(COUNTIF($E$2:E1521, E1521) = 1, MAX($F$1:F1520) + 1, INDEX($F$1:F1520, MATCH(E1521, $E$1:E1520, 0)))</f>
        <v>728</v>
      </c>
      <c r="G1521" t="s">
        <v>164</v>
      </c>
      <c r="H1521" t="s">
        <v>11</v>
      </c>
      <c r="I1521" t="s">
        <v>20</v>
      </c>
      <c r="J1521" t="s">
        <v>1606</v>
      </c>
      <c r="K1521" s="17">
        <v>2033.58</v>
      </c>
      <c r="L1521" s="17">
        <v>2</v>
      </c>
      <c r="M1521" s="17">
        <v>762.59</v>
      </c>
      <c r="N1521" s="17" t="str">
        <f>IF(SalesData[[#This Row],[Profit]]&gt;0,"Profit","Loss")</f>
        <v>Profit</v>
      </c>
    </row>
    <row r="1522" spans="1:14" x14ac:dyDescent="0.25">
      <c r="A1522" s="1">
        <v>41954</v>
      </c>
      <c r="B1522" s="3">
        <f t="shared" si="69"/>
        <v>2014</v>
      </c>
      <c r="C1522" s="3">
        <f t="shared" si="70"/>
        <v>11</v>
      </c>
      <c r="D1522" t="s">
        <v>796</v>
      </c>
      <c r="E1522" t="str">
        <f t="shared" si="71"/>
        <v>Brosina Hoffman20141111</v>
      </c>
      <c r="F1522">
        <f>IF(COUNTIF($E$2:E1522, E1522) = 1, MAX($F$1:F1521) + 1, INDEX($F$1:F1521, MATCH(E1522, $E$1:E1521, 0)))</f>
        <v>729</v>
      </c>
      <c r="G1522" t="s">
        <v>15</v>
      </c>
      <c r="H1522" t="s">
        <v>34</v>
      </c>
      <c r="I1522" t="s">
        <v>47</v>
      </c>
      <c r="J1522" t="s">
        <v>1607</v>
      </c>
      <c r="K1522" s="17">
        <v>10.98</v>
      </c>
      <c r="L1522" s="17">
        <v>2</v>
      </c>
      <c r="M1522" s="17">
        <v>-7.96</v>
      </c>
      <c r="N1522" s="17" t="str">
        <f>IF(SalesData[[#This Row],[Profit]]&gt;0,"Profit","Loss")</f>
        <v>Loss</v>
      </c>
    </row>
    <row r="1523" spans="1:14" x14ac:dyDescent="0.25">
      <c r="A1523" s="1">
        <v>41954</v>
      </c>
      <c r="B1523" s="3">
        <f t="shared" si="69"/>
        <v>2014</v>
      </c>
      <c r="C1523" s="3">
        <f t="shared" si="70"/>
        <v>11</v>
      </c>
      <c r="D1523" t="s">
        <v>796</v>
      </c>
      <c r="E1523" t="str">
        <f t="shared" si="71"/>
        <v>Brosina Hoffman20141111</v>
      </c>
      <c r="F1523">
        <f>IF(COUNTIF($E$2:E1523, E1523) = 1, MAX($F$1:F1522) + 1, INDEX($F$1:F1522, MATCH(E1523, $E$1:E1522, 0)))</f>
        <v>729</v>
      </c>
      <c r="G1523" t="s">
        <v>15</v>
      </c>
      <c r="H1523" t="s">
        <v>34</v>
      </c>
      <c r="I1523" t="s">
        <v>35</v>
      </c>
      <c r="J1523" t="s">
        <v>294</v>
      </c>
      <c r="K1523" s="17">
        <v>797.94</v>
      </c>
      <c r="L1523" s="17">
        <v>4</v>
      </c>
      <c r="M1523" s="17">
        <v>-57</v>
      </c>
      <c r="N1523" s="17" t="str">
        <f>IF(SalesData[[#This Row],[Profit]]&gt;0,"Profit","Loss")</f>
        <v>Loss</v>
      </c>
    </row>
    <row r="1524" spans="1:14" x14ac:dyDescent="0.25">
      <c r="A1524" s="1">
        <v>41954</v>
      </c>
      <c r="B1524" s="3">
        <f t="shared" si="69"/>
        <v>2014</v>
      </c>
      <c r="C1524" s="3">
        <f t="shared" si="70"/>
        <v>11</v>
      </c>
      <c r="D1524" t="s">
        <v>239</v>
      </c>
      <c r="E1524" t="str">
        <f t="shared" si="71"/>
        <v>Kristina Nunn20141111</v>
      </c>
      <c r="F1524">
        <f>IF(COUNTIF($E$2:E1524, E1524) = 1, MAX($F$1:F1523) + 1, INDEX($F$1:F1523, MATCH(E1524, $E$1:E1523, 0)))</f>
        <v>730</v>
      </c>
      <c r="G1524" t="s">
        <v>149</v>
      </c>
      <c r="H1524" t="s">
        <v>11</v>
      </c>
      <c r="I1524" t="s">
        <v>12</v>
      </c>
      <c r="J1524" t="s">
        <v>1608</v>
      </c>
      <c r="K1524" s="17">
        <v>46.35</v>
      </c>
      <c r="L1524" s="17">
        <v>5</v>
      </c>
      <c r="M1524" s="17">
        <v>21.78</v>
      </c>
      <c r="N1524" s="17" t="str">
        <f>IF(SalesData[[#This Row],[Profit]]&gt;0,"Profit","Loss")</f>
        <v>Profit</v>
      </c>
    </row>
    <row r="1525" spans="1:14" x14ac:dyDescent="0.25">
      <c r="A1525" s="1">
        <v>41954</v>
      </c>
      <c r="B1525" s="3">
        <f t="shared" si="69"/>
        <v>2014</v>
      </c>
      <c r="C1525" s="3">
        <f t="shared" si="70"/>
        <v>11</v>
      </c>
      <c r="D1525" t="s">
        <v>239</v>
      </c>
      <c r="E1525" t="str">
        <f t="shared" si="71"/>
        <v>Kristina Nunn20141111</v>
      </c>
      <c r="F1525">
        <f>IF(COUNTIF($E$2:E1525, E1525) = 1, MAX($F$1:F1524) + 1, INDEX($F$1:F1524, MATCH(E1525, $E$1:E1524, 0)))</f>
        <v>730</v>
      </c>
      <c r="G1525" t="s">
        <v>149</v>
      </c>
      <c r="H1525" t="s">
        <v>11</v>
      </c>
      <c r="I1525" t="s">
        <v>12</v>
      </c>
      <c r="J1525" t="s">
        <v>1609</v>
      </c>
      <c r="K1525" s="17">
        <v>223.92</v>
      </c>
      <c r="L1525" s="17">
        <v>4</v>
      </c>
      <c r="M1525" s="17">
        <v>109.72</v>
      </c>
      <c r="N1525" s="17" t="str">
        <f>IF(SalesData[[#This Row],[Profit]]&gt;0,"Profit","Loss")</f>
        <v>Profit</v>
      </c>
    </row>
    <row r="1526" spans="1:14" x14ac:dyDescent="0.25">
      <c r="A1526" s="1">
        <v>41954</v>
      </c>
      <c r="B1526" s="3">
        <f t="shared" si="69"/>
        <v>2014</v>
      </c>
      <c r="C1526" s="3">
        <f t="shared" si="70"/>
        <v>11</v>
      </c>
      <c r="D1526" t="s">
        <v>239</v>
      </c>
      <c r="E1526" t="str">
        <f t="shared" si="71"/>
        <v>Kristina Nunn20141111</v>
      </c>
      <c r="F1526">
        <f>IF(COUNTIF($E$2:E1526, E1526) = 1, MAX($F$1:F1525) + 1, INDEX($F$1:F1525, MATCH(E1526, $E$1:E1525, 0)))</f>
        <v>730</v>
      </c>
      <c r="G1526" t="s">
        <v>149</v>
      </c>
      <c r="H1526" t="s">
        <v>11</v>
      </c>
      <c r="I1526" t="s">
        <v>200</v>
      </c>
      <c r="J1526" t="s">
        <v>1292</v>
      </c>
      <c r="K1526" s="17">
        <v>7.3</v>
      </c>
      <c r="L1526" s="17">
        <v>2</v>
      </c>
      <c r="M1526" s="17">
        <v>2.19</v>
      </c>
      <c r="N1526" s="17" t="str">
        <f>IF(SalesData[[#This Row],[Profit]]&gt;0,"Profit","Loss")</f>
        <v>Profit</v>
      </c>
    </row>
    <row r="1527" spans="1:14" x14ac:dyDescent="0.25">
      <c r="A1527" s="1">
        <v>41955</v>
      </c>
      <c r="B1527" s="3">
        <f t="shared" si="69"/>
        <v>2014</v>
      </c>
      <c r="C1527" s="3">
        <f t="shared" si="70"/>
        <v>11</v>
      </c>
      <c r="D1527" t="s">
        <v>1610</v>
      </c>
      <c r="E1527" t="str">
        <f t="shared" si="71"/>
        <v>Roy FranzÃ¶sisch20141112</v>
      </c>
      <c r="F1527">
        <f>IF(COUNTIF($E$2:E1527, E1527) = 1, MAX($F$1:F1526) + 1, INDEX($F$1:F1526, MATCH(E1527, $E$1:E1526, 0)))</f>
        <v>731</v>
      </c>
      <c r="G1527" t="s">
        <v>10</v>
      </c>
      <c r="H1527" t="s">
        <v>11</v>
      </c>
      <c r="I1527" t="s">
        <v>18</v>
      </c>
      <c r="J1527" t="s">
        <v>1611</v>
      </c>
      <c r="K1527" s="17">
        <v>49.63</v>
      </c>
      <c r="L1527" s="17">
        <v>4</v>
      </c>
      <c r="M1527" s="17">
        <v>4.96</v>
      </c>
      <c r="N1527" s="17" t="str">
        <f>IF(SalesData[[#This Row],[Profit]]&gt;0,"Profit","Loss")</f>
        <v>Profit</v>
      </c>
    </row>
    <row r="1528" spans="1:14" x14ac:dyDescent="0.25">
      <c r="A1528" s="1">
        <v>41955</v>
      </c>
      <c r="B1528" s="3">
        <f t="shared" si="69"/>
        <v>2014</v>
      </c>
      <c r="C1528" s="3">
        <f t="shared" si="70"/>
        <v>11</v>
      </c>
      <c r="D1528" t="s">
        <v>1320</v>
      </c>
      <c r="E1528" t="str">
        <f t="shared" si="71"/>
        <v>Joseph Airdo20141112</v>
      </c>
      <c r="F1528">
        <f>IF(COUNTIF($E$2:E1528, E1528) = 1, MAX($F$1:F1527) + 1, INDEX($F$1:F1527, MATCH(E1528, $E$1:E1527, 0)))</f>
        <v>732</v>
      </c>
      <c r="G1528" t="s">
        <v>27</v>
      </c>
      <c r="H1528" t="s">
        <v>11</v>
      </c>
      <c r="I1528" t="s">
        <v>12</v>
      </c>
      <c r="J1528" t="s">
        <v>1612</v>
      </c>
      <c r="K1528" s="17">
        <v>11.96</v>
      </c>
      <c r="L1528" s="17">
        <v>2</v>
      </c>
      <c r="M1528" s="17">
        <v>5.86</v>
      </c>
      <c r="N1528" s="17" t="str">
        <f>IF(SalesData[[#This Row],[Profit]]&gt;0,"Profit","Loss")</f>
        <v>Profit</v>
      </c>
    </row>
    <row r="1529" spans="1:14" x14ac:dyDescent="0.25">
      <c r="A1529" s="1">
        <v>41955</v>
      </c>
      <c r="B1529" s="3">
        <f t="shared" si="69"/>
        <v>2014</v>
      </c>
      <c r="C1529" s="3">
        <f t="shared" si="70"/>
        <v>11</v>
      </c>
      <c r="D1529" t="s">
        <v>1320</v>
      </c>
      <c r="E1529" t="str">
        <f t="shared" si="71"/>
        <v>Joseph Airdo20141112</v>
      </c>
      <c r="F1529">
        <f>IF(COUNTIF($E$2:E1529, E1529) = 1, MAX($F$1:F1528) + 1, INDEX($F$1:F1528, MATCH(E1529, $E$1:E1528, 0)))</f>
        <v>732</v>
      </c>
      <c r="G1529" t="s">
        <v>27</v>
      </c>
      <c r="H1529" t="s">
        <v>34</v>
      </c>
      <c r="I1529" t="s">
        <v>145</v>
      </c>
      <c r="J1529" t="s">
        <v>1613</v>
      </c>
      <c r="K1529" s="17">
        <v>629.05999999999995</v>
      </c>
      <c r="L1529" s="17">
        <v>3</v>
      </c>
      <c r="M1529" s="17">
        <v>31.45</v>
      </c>
      <c r="N1529" s="17" t="str">
        <f>IF(SalesData[[#This Row],[Profit]]&gt;0,"Profit","Loss")</f>
        <v>Profit</v>
      </c>
    </row>
    <row r="1530" spans="1:14" x14ac:dyDescent="0.25">
      <c r="A1530" s="1">
        <v>41955</v>
      </c>
      <c r="B1530" s="3">
        <f t="shared" si="69"/>
        <v>2014</v>
      </c>
      <c r="C1530" s="3">
        <f t="shared" si="70"/>
        <v>11</v>
      </c>
      <c r="D1530" t="s">
        <v>1555</v>
      </c>
      <c r="E1530" t="str">
        <f t="shared" si="71"/>
        <v>Denise Monton20141112</v>
      </c>
      <c r="F1530">
        <f>IF(COUNTIF($E$2:E1530, E1530) = 1, MAX($F$1:F1529) + 1, INDEX($F$1:F1529, MATCH(E1530, $E$1:E1529, 0)))</f>
        <v>733</v>
      </c>
      <c r="G1530" t="s">
        <v>245</v>
      </c>
      <c r="H1530" t="s">
        <v>11</v>
      </c>
      <c r="I1530" t="s">
        <v>24</v>
      </c>
      <c r="J1530" t="s">
        <v>620</v>
      </c>
      <c r="K1530" s="17">
        <v>7.87</v>
      </c>
      <c r="L1530" s="17">
        <v>3</v>
      </c>
      <c r="M1530" s="17">
        <v>0.89</v>
      </c>
      <c r="N1530" s="17" t="str">
        <f>IF(SalesData[[#This Row],[Profit]]&gt;0,"Profit","Loss")</f>
        <v>Profit</v>
      </c>
    </row>
    <row r="1531" spans="1:14" x14ac:dyDescent="0.25">
      <c r="A1531" s="1">
        <v>41955</v>
      </c>
      <c r="B1531" s="3">
        <f t="shared" si="69"/>
        <v>2014</v>
      </c>
      <c r="C1531" s="3">
        <f t="shared" si="70"/>
        <v>11</v>
      </c>
      <c r="D1531" t="s">
        <v>1614</v>
      </c>
      <c r="E1531" t="str">
        <f t="shared" si="71"/>
        <v>Darren Budd20141112</v>
      </c>
      <c r="F1531">
        <f>IF(COUNTIF($E$2:E1531, E1531) = 1, MAX($F$1:F1530) + 1, INDEX($F$1:F1530, MATCH(E1531, $E$1:E1530, 0)))</f>
        <v>734</v>
      </c>
      <c r="G1531" t="s">
        <v>10</v>
      </c>
      <c r="H1531" t="s">
        <v>11</v>
      </c>
      <c r="I1531" t="s">
        <v>24</v>
      </c>
      <c r="J1531" t="s">
        <v>338</v>
      </c>
      <c r="K1531" s="17">
        <v>2.67</v>
      </c>
      <c r="L1531" s="17">
        <v>1</v>
      </c>
      <c r="M1531" s="17">
        <v>0.33</v>
      </c>
      <c r="N1531" s="17" t="str">
        <f>IF(SalesData[[#This Row],[Profit]]&gt;0,"Profit","Loss")</f>
        <v>Profit</v>
      </c>
    </row>
    <row r="1532" spans="1:14" x14ac:dyDescent="0.25">
      <c r="A1532" s="1">
        <v>41955</v>
      </c>
      <c r="B1532" s="3">
        <f t="shared" si="69"/>
        <v>2014</v>
      </c>
      <c r="C1532" s="3">
        <f t="shared" si="70"/>
        <v>11</v>
      </c>
      <c r="D1532" t="s">
        <v>1614</v>
      </c>
      <c r="E1532" t="str">
        <f t="shared" si="71"/>
        <v>Darren Budd20141112</v>
      </c>
      <c r="F1532">
        <f>IF(COUNTIF($E$2:E1532, E1532) = 1, MAX($F$1:F1531) + 1, INDEX($F$1:F1531, MATCH(E1532, $E$1:E1531, 0)))</f>
        <v>734</v>
      </c>
      <c r="G1532" t="s">
        <v>10</v>
      </c>
      <c r="H1532" t="s">
        <v>11</v>
      </c>
      <c r="I1532" t="s">
        <v>200</v>
      </c>
      <c r="J1532" t="s">
        <v>1119</v>
      </c>
      <c r="K1532" s="17">
        <v>16.66</v>
      </c>
      <c r="L1532" s="17">
        <v>6</v>
      </c>
      <c r="M1532" s="17">
        <v>-3.12</v>
      </c>
      <c r="N1532" s="17" t="str">
        <f>IF(SalesData[[#This Row],[Profit]]&gt;0,"Profit","Loss")</f>
        <v>Loss</v>
      </c>
    </row>
    <row r="1533" spans="1:14" x14ac:dyDescent="0.25">
      <c r="A1533" s="1">
        <v>41955</v>
      </c>
      <c r="B1533" s="3">
        <f t="shared" si="69"/>
        <v>2014</v>
      </c>
      <c r="C1533" s="3">
        <f t="shared" si="70"/>
        <v>11</v>
      </c>
      <c r="D1533" t="s">
        <v>1614</v>
      </c>
      <c r="E1533" t="str">
        <f t="shared" si="71"/>
        <v>Darren Budd20141112</v>
      </c>
      <c r="F1533">
        <f>IF(COUNTIF($E$2:E1533, E1533) = 1, MAX($F$1:F1532) + 1, INDEX($F$1:F1532, MATCH(E1533, $E$1:E1532, 0)))</f>
        <v>734</v>
      </c>
      <c r="G1533" t="s">
        <v>10</v>
      </c>
      <c r="H1533" t="s">
        <v>39</v>
      </c>
      <c r="I1533" t="s">
        <v>52</v>
      </c>
      <c r="J1533" t="s">
        <v>1615</v>
      </c>
      <c r="K1533" s="17">
        <v>79.510000000000005</v>
      </c>
      <c r="L1533" s="17">
        <v>3</v>
      </c>
      <c r="M1533" s="17">
        <v>20.87</v>
      </c>
      <c r="N1533" s="17" t="str">
        <f>IF(SalesData[[#This Row],[Profit]]&gt;0,"Profit","Loss")</f>
        <v>Profit</v>
      </c>
    </row>
    <row r="1534" spans="1:14" x14ac:dyDescent="0.25">
      <c r="A1534" s="1">
        <v>41955</v>
      </c>
      <c r="B1534" s="3">
        <f t="shared" si="69"/>
        <v>2014</v>
      </c>
      <c r="C1534" s="3">
        <f t="shared" si="70"/>
        <v>11</v>
      </c>
      <c r="D1534" t="s">
        <v>1614</v>
      </c>
      <c r="E1534" t="str">
        <f t="shared" si="71"/>
        <v>Darren Budd20141112</v>
      </c>
      <c r="F1534">
        <f>IF(COUNTIF($E$2:E1534, E1534) = 1, MAX($F$1:F1533) + 1, INDEX($F$1:F1533, MATCH(E1534, $E$1:E1533, 0)))</f>
        <v>734</v>
      </c>
      <c r="G1534" t="s">
        <v>10</v>
      </c>
      <c r="H1534" t="s">
        <v>11</v>
      </c>
      <c r="I1534" t="s">
        <v>12</v>
      </c>
      <c r="J1534" t="s">
        <v>1203</v>
      </c>
      <c r="K1534" s="17">
        <v>36.29</v>
      </c>
      <c r="L1534" s="17">
        <v>7</v>
      </c>
      <c r="M1534" s="17">
        <v>12.7</v>
      </c>
      <c r="N1534" s="17" t="str">
        <f>IF(SalesData[[#This Row],[Profit]]&gt;0,"Profit","Loss")</f>
        <v>Profit</v>
      </c>
    </row>
    <row r="1535" spans="1:14" x14ac:dyDescent="0.25">
      <c r="A1535" s="1">
        <v>41955</v>
      </c>
      <c r="B1535" s="3">
        <f t="shared" si="69"/>
        <v>2014</v>
      </c>
      <c r="C1535" s="3">
        <f t="shared" si="70"/>
        <v>11</v>
      </c>
      <c r="D1535" t="s">
        <v>1614</v>
      </c>
      <c r="E1535" t="str">
        <f t="shared" si="71"/>
        <v>Darren Budd20141112</v>
      </c>
      <c r="F1535">
        <f>IF(COUNTIF($E$2:E1535, E1535) = 1, MAX($F$1:F1534) + 1, INDEX($F$1:F1534, MATCH(E1535, $E$1:E1534, 0)))</f>
        <v>734</v>
      </c>
      <c r="G1535" t="s">
        <v>10</v>
      </c>
      <c r="H1535" t="s">
        <v>34</v>
      </c>
      <c r="I1535" t="s">
        <v>74</v>
      </c>
      <c r="J1535" t="s">
        <v>644</v>
      </c>
      <c r="K1535" s="17">
        <v>67.989999999999995</v>
      </c>
      <c r="L1535" s="17">
        <v>1</v>
      </c>
      <c r="M1535" s="17">
        <v>-13</v>
      </c>
      <c r="N1535" s="17" t="str">
        <f>IF(SalesData[[#This Row],[Profit]]&gt;0,"Profit","Loss")</f>
        <v>Loss</v>
      </c>
    </row>
    <row r="1536" spans="1:14" x14ac:dyDescent="0.25">
      <c r="A1536" s="1">
        <v>41955</v>
      </c>
      <c r="B1536" s="3">
        <f t="shared" si="69"/>
        <v>2014</v>
      </c>
      <c r="C1536" s="3">
        <f t="shared" si="70"/>
        <v>11</v>
      </c>
      <c r="D1536" t="s">
        <v>9</v>
      </c>
      <c r="E1536" t="str">
        <f t="shared" si="71"/>
        <v>Darren Powers20141112</v>
      </c>
      <c r="F1536">
        <f>IF(COUNTIF($E$2:E1536, E1536) = 1, MAX($F$1:F1535) + 1, INDEX($F$1:F1535, MATCH(E1536, $E$1:E1535, 0)))</f>
        <v>735</v>
      </c>
      <c r="G1536" t="s">
        <v>10</v>
      </c>
      <c r="H1536" t="s">
        <v>34</v>
      </c>
      <c r="I1536" t="s">
        <v>47</v>
      </c>
      <c r="J1536" t="s">
        <v>132</v>
      </c>
      <c r="K1536" s="17">
        <v>25.13</v>
      </c>
      <c r="L1536" s="17">
        <v>3</v>
      </c>
      <c r="M1536" s="17">
        <v>-6.91</v>
      </c>
      <c r="N1536" s="17" t="str">
        <f>IF(SalesData[[#This Row],[Profit]]&gt;0,"Profit","Loss")</f>
        <v>Loss</v>
      </c>
    </row>
    <row r="1537" spans="1:14" x14ac:dyDescent="0.25">
      <c r="A1537" s="1">
        <v>41955</v>
      </c>
      <c r="B1537" s="3">
        <f t="shared" si="69"/>
        <v>2014</v>
      </c>
      <c r="C1537" s="3">
        <f t="shared" si="70"/>
        <v>11</v>
      </c>
      <c r="D1537" t="s">
        <v>9</v>
      </c>
      <c r="E1537" t="str">
        <f t="shared" si="71"/>
        <v>Darren Powers20141112</v>
      </c>
      <c r="F1537">
        <f>IF(COUNTIF($E$2:E1537, E1537) = 1, MAX($F$1:F1536) + 1, INDEX($F$1:F1536, MATCH(E1537, $E$1:E1536, 0)))</f>
        <v>735</v>
      </c>
      <c r="G1537" t="s">
        <v>10</v>
      </c>
      <c r="H1537" t="s">
        <v>39</v>
      </c>
      <c r="I1537" t="s">
        <v>52</v>
      </c>
      <c r="J1537" t="s">
        <v>999</v>
      </c>
      <c r="K1537" s="17">
        <v>127.98</v>
      </c>
      <c r="L1537" s="17">
        <v>2</v>
      </c>
      <c r="M1537" s="17">
        <v>25.6</v>
      </c>
      <c r="N1537" s="17" t="str">
        <f>IF(SalesData[[#This Row],[Profit]]&gt;0,"Profit","Loss")</f>
        <v>Profit</v>
      </c>
    </row>
    <row r="1538" spans="1:14" x14ac:dyDescent="0.25">
      <c r="A1538" s="1">
        <v>41957</v>
      </c>
      <c r="B1538" s="3">
        <f t="shared" ref="B1538:B1601" si="72">YEAR(A1538)</f>
        <v>2014</v>
      </c>
      <c r="C1538" s="3">
        <f t="shared" ref="C1538:C1601" si="73">MONTH(A1538)</f>
        <v>11</v>
      </c>
      <c r="D1538" t="s">
        <v>1616</v>
      </c>
      <c r="E1538" t="str">
        <f t="shared" ref="E1538:E1601" si="74">D1538 &amp; TEXT(A1538, "yyyymmdd")</f>
        <v>Maris LaWare20141114</v>
      </c>
      <c r="F1538">
        <f>IF(COUNTIF($E$2:E1538, E1538) = 1, MAX($F$1:F1537) + 1, INDEX($F$1:F1537, MATCH(E1538, $E$1:E1537, 0)))</f>
        <v>736</v>
      </c>
      <c r="G1538" t="s">
        <v>613</v>
      </c>
      <c r="H1538" t="s">
        <v>39</v>
      </c>
      <c r="I1538" t="s">
        <v>40</v>
      </c>
      <c r="J1538" t="s">
        <v>1564</v>
      </c>
      <c r="K1538" s="17">
        <v>832.93</v>
      </c>
      <c r="L1538" s="17">
        <v>7</v>
      </c>
      <c r="M1538" s="17">
        <v>233.22</v>
      </c>
      <c r="N1538" s="17" t="str">
        <f>IF(SalesData[[#This Row],[Profit]]&gt;0,"Profit","Loss")</f>
        <v>Profit</v>
      </c>
    </row>
    <row r="1539" spans="1:14" x14ac:dyDescent="0.25">
      <c r="A1539" s="1">
        <v>41957</v>
      </c>
      <c r="B1539" s="3">
        <f t="shared" si="72"/>
        <v>2014</v>
      </c>
      <c r="C1539" s="3">
        <f t="shared" si="73"/>
        <v>11</v>
      </c>
      <c r="D1539" t="s">
        <v>1616</v>
      </c>
      <c r="E1539" t="str">
        <f t="shared" si="74"/>
        <v>Maris LaWare20141114</v>
      </c>
      <c r="F1539">
        <f>IF(COUNTIF($E$2:E1539, E1539) = 1, MAX($F$1:F1538) + 1, INDEX($F$1:F1538, MATCH(E1539, $E$1:E1538, 0)))</f>
        <v>736</v>
      </c>
      <c r="G1539" t="s">
        <v>613</v>
      </c>
      <c r="H1539" t="s">
        <v>11</v>
      </c>
      <c r="I1539" t="s">
        <v>20</v>
      </c>
      <c r="J1539" t="s">
        <v>1380</v>
      </c>
      <c r="K1539" s="17">
        <v>43.8</v>
      </c>
      <c r="L1539" s="17">
        <v>10</v>
      </c>
      <c r="M1539" s="17">
        <v>21.02</v>
      </c>
      <c r="N1539" s="17" t="str">
        <f>IF(SalesData[[#This Row],[Profit]]&gt;0,"Profit","Loss")</f>
        <v>Profit</v>
      </c>
    </row>
    <row r="1540" spans="1:14" x14ac:dyDescent="0.25">
      <c r="A1540" s="1">
        <v>41957</v>
      </c>
      <c r="B1540" s="3">
        <f t="shared" si="72"/>
        <v>2014</v>
      </c>
      <c r="C1540" s="3">
        <f t="shared" si="73"/>
        <v>11</v>
      </c>
      <c r="D1540" t="s">
        <v>1617</v>
      </c>
      <c r="E1540" t="str">
        <f t="shared" si="74"/>
        <v>Jeremy Lonsdale20141114</v>
      </c>
      <c r="F1540">
        <f>IF(COUNTIF($E$2:E1540, E1540) = 1, MAX($F$1:F1539) + 1, INDEX($F$1:F1539, MATCH(E1540, $E$1:E1539, 0)))</f>
        <v>737</v>
      </c>
      <c r="G1540" t="s">
        <v>110</v>
      </c>
      <c r="H1540" t="s">
        <v>11</v>
      </c>
      <c r="I1540" t="s">
        <v>20</v>
      </c>
      <c r="J1540" t="s">
        <v>834</v>
      </c>
      <c r="K1540" s="17">
        <v>12.72</v>
      </c>
      <c r="L1540" s="17">
        <v>3</v>
      </c>
      <c r="M1540" s="17">
        <v>6.36</v>
      </c>
      <c r="N1540" s="17" t="str">
        <f>IF(SalesData[[#This Row],[Profit]]&gt;0,"Profit","Loss")</f>
        <v>Profit</v>
      </c>
    </row>
    <row r="1541" spans="1:14" x14ac:dyDescent="0.25">
      <c r="A1541" s="1">
        <v>41957</v>
      </c>
      <c r="B1541" s="3">
        <f t="shared" si="72"/>
        <v>2014</v>
      </c>
      <c r="C1541" s="3">
        <f t="shared" si="73"/>
        <v>11</v>
      </c>
      <c r="D1541" t="s">
        <v>1617</v>
      </c>
      <c r="E1541" t="str">
        <f t="shared" si="74"/>
        <v>Jeremy Lonsdale20141114</v>
      </c>
      <c r="F1541">
        <f>IF(COUNTIF($E$2:E1541, E1541) = 1, MAX($F$1:F1540) + 1, INDEX($F$1:F1540, MATCH(E1541, $E$1:E1540, 0)))</f>
        <v>737</v>
      </c>
      <c r="G1541" t="s">
        <v>110</v>
      </c>
      <c r="H1541" t="s">
        <v>11</v>
      </c>
      <c r="I1541" t="s">
        <v>20</v>
      </c>
      <c r="J1541" t="s">
        <v>899</v>
      </c>
      <c r="K1541" s="17">
        <v>11.52</v>
      </c>
      <c r="L1541" s="17">
        <v>4</v>
      </c>
      <c r="M1541" s="17">
        <v>5.64</v>
      </c>
      <c r="N1541" s="17" t="str">
        <f>IF(SalesData[[#This Row],[Profit]]&gt;0,"Profit","Loss")</f>
        <v>Profit</v>
      </c>
    </row>
    <row r="1542" spans="1:14" x14ac:dyDescent="0.25">
      <c r="A1542" s="1">
        <v>41957</v>
      </c>
      <c r="B1542" s="3">
        <f t="shared" si="72"/>
        <v>2014</v>
      </c>
      <c r="C1542" s="3">
        <f t="shared" si="73"/>
        <v>11</v>
      </c>
      <c r="D1542" t="s">
        <v>1618</v>
      </c>
      <c r="E1542" t="str">
        <f t="shared" si="74"/>
        <v>Candace McMahon20141114</v>
      </c>
      <c r="F1542">
        <f>IF(COUNTIF($E$2:E1542, E1542) = 1, MAX($F$1:F1541) + 1, INDEX($F$1:F1541, MATCH(E1542, $E$1:E1541, 0)))</f>
        <v>738</v>
      </c>
      <c r="G1542" t="s">
        <v>10</v>
      </c>
      <c r="H1542" t="s">
        <v>11</v>
      </c>
      <c r="I1542" t="s">
        <v>12</v>
      </c>
      <c r="J1542" t="s">
        <v>1619</v>
      </c>
      <c r="K1542" s="17">
        <v>20.74</v>
      </c>
      <c r="L1542" s="17">
        <v>4</v>
      </c>
      <c r="M1542" s="17">
        <v>7.26</v>
      </c>
      <c r="N1542" s="17" t="str">
        <f>IF(SalesData[[#This Row],[Profit]]&gt;0,"Profit","Loss")</f>
        <v>Profit</v>
      </c>
    </row>
    <row r="1543" spans="1:14" x14ac:dyDescent="0.25">
      <c r="A1543" s="1">
        <v>41957</v>
      </c>
      <c r="B1543" s="3">
        <f t="shared" si="72"/>
        <v>2014</v>
      </c>
      <c r="C1543" s="3">
        <f t="shared" si="73"/>
        <v>11</v>
      </c>
      <c r="D1543" t="s">
        <v>1620</v>
      </c>
      <c r="E1543" t="str">
        <f t="shared" si="74"/>
        <v>Robert Marley20141114</v>
      </c>
      <c r="F1543">
        <f>IF(COUNTIF($E$2:E1543, E1543) = 1, MAX($F$1:F1542) + 1, INDEX($F$1:F1542, MATCH(E1543, $E$1:E1542, 0)))</f>
        <v>739</v>
      </c>
      <c r="G1543" t="s">
        <v>149</v>
      </c>
      <c r="H1543" t="s">
        <v>11</v>
      </c>
      <c r="I1543" t="s">
        <v>12</v>
      </c>
      <c r="J1543" t="s">
        <v>1621</v>
      </c>
      <c r="K1543" s="17">
        <v>11.36</v>
      </c>
      <c r="L1543" s="17">
        <v>2</v>
      </c>
      <c r="M1543" s="17">
        <v>5.23</v>
      </c>
      <c r="N1543" s="17" t="str">
        <f>IF(SalesData[[#This Row],[Profit]]&gt;0,"Profit","Loss")</f>
        <v>Profit</v>
      </c>
    </row>
    <row r="1544" spans="1:14" x14ac:dyDescent="0.25">
      <c r="A1544" s="1">
        <v>41957</v>
      </c>
      <c r="B1544" s="3">
        <f t="shared" si="72"/>
        <v>2014</v>
      </c>
      <c r="C1544" s="3">
        <f t="shared" si="73"/>
        <v>11</v>
      </c>
      <c r="D1544" t="s">
        <v>1620</v>
      </c>
      <c r="E1544" t="str">
        <f t="shared" si="74"/>
        <v>Robert Marley20141114</v>
      </c>
      <c r="F1544">
        <f>IF(COUNTIF($E$2:E1544, E1544) = 1, MAX($F$1:F1543) + 1, INDEX($F$1:F1543, MATCH(E1544, $E$1:E1543, 0)))</f>
        <v>739</v>
      </c>
      <c r="G1544" t="s">
        <v>149</v>
      </c>
      <c r="H1544" t="s">
        <v>34</v>
      </c>
      <c r="I1544" t="s">
        <v>35</v>
      </c>
      <c r="J1544" t="s">
        <v>944</v>
      </c>
      <c r="K1544" s="17">
        <v>69.260000000000005</v>
      </c>
      <c r="L1544" s="17">
        <v>2</v>
      </c>
      <c r="M1544" s="17">
        <v>14.62</v>
      </c>
      <c r="N1544" s="17" t="str">
        <f>IF(SalesData[[#This Row],[Profit]]&gt;0,"Profit","Loss")</f>
        <v>Profit</v>
      </c>
    </row>
    <row r="1545" spans="1:14" x14ac:dyDescent="0.25">
      <c r="A1545" s="1">
        <v>41957</v>
      </c>
      <c r="B1545" s="3">
        <f t="shared" si="72"/>
        <v>2014</v>
      </c>
      <c r="C1545" s="3">
        <f t="shared" si="73"/>
        <v>11</v>
      </c>
      <c r="D1545" t="s">
        <v>1271</v>
      </c>
      <c r="E1545" t="str">
        <f t="shared" si="74"/>
        <v>Chris Cortes20141114</v>
      </c>
      <c r="F1545">
        <f>IF(COUNTIF($E$2:E1545, E1545) = 1, MAX($F$1:F1544) + 1, INDEX($F$1:F1544, MATCH(E1545, $E$1:E1544, 0)))</f>
        <v>740</v>
      </c>
      <c r="G1545" t="s">
        <v>55</v>
      </c>
      <c r="H1545" t="s">
        <v>11</v>
      </c>
      <c r="I1545" t="s">
        <v>12</v>
      </c>
      <c r="J1545" t="s">
        <v>1622</v>
      </c>
      <c r="K1545" s="17">
        <v>32.4</v>
      </c>
      <c r="L1545" s="17">
        <v>5</v>
      </c>
      <c r="M1545" s="17">
        <v>15.55</v>
      </c>
      <c r="N1545" s="17" t="str">
        <f>IF(SalesData[[#This Row],[Profit]]&gt;0,"Profit","Loss")</f>
        <v>Profit</v>
      </c>
    </row>
    <row r="1546" spans="1:14" x14ac:dyDescent="0.25">
      <c r="A1546" s="1">
        <v>41958</v>
      </c>
      <c r="B1546" s="3">
        <f t="shared" si="72"/>
        <v>2014</v>
      </c>
      <c r="C1546" s="3">
        <f t="shared" si="73"/>
        <v>11</v>
      </c>
      <c r="D1546" t="s">
        <v>1623</v>
      </c>
      <c r="E1546" t="str">
        <f t="shared" si="74"/>
        <v>Jamie Frazer20141115</v>
      </c>
      <c r="F1546">
        <f>IF(COUNTIF($E$2:E1546, E1546) = 1, MAX($F$1:F1545) + 1, INDEX($F$1:F1545, MATCH(E1546, $E$1:E1545, 0)))</f>
        <v>741</v>
      </c>
      <c r="G1546" t="s">
        <v>120</v>
      </c>
      <c r="H1546" t="s">
        <v>11</v>
      </c>
      <c r="I1546" t="s">
        <v>24</v>
      </c>
      <c r="J1546" t="s">
        <v>1624</v>
      </c>
      <c r="K1546" s="17">
        <v>4.22</v>
      </c>
      <c r="L1546" s="17">
        <v>3</v>
      </c>
      <c r="M1546" s="17">
        <v>0.48</v>
      </c>
      <c r="N1546" s="17" t="str">
        <f>IF(SalesData[[#This Row],[Profit]]&gt;0,"Profit","Loss")</f>
        <v>Profit</v>
      </c>
    </row>
    <row r="1547" spans="1:14" x14ac:dyDescent="0.25">
      <c r="A1547" s="1">
        <v>41958</v>
      </c>
      <c r="B1547" s="3">
        <f t="shared" si="72"/>
        <v>2014</v>
      </c>
      <c r="C1547" s="3">
        <f t="shared" si="73"/>
        <v>11</v>
      </c>
      <c r="D1547" t="s">
        <v>1623</v>
      </c>
      <c r="E1547" t="str">
        <f t="shared" si="74"/>
        <v>Jamie Frazer20141115</v>
      </c>
      <c r="F1547">
        <f>IF(COUNTIF($E$2:E1547, E1547) = 1, MAX($F$1:F1546) + 1, INDEX($F$1:F1546, MATCH(E1547, $E$1:E1546, 0)))</f>
        <v>741</v>
      </c>
      <c r="G1547" t="s">
        <v>120</v>
      </c>
      <c r="H1547" t="s">
        <v>11</v>
      </c>
      <c r="I1547" t="s">
        <v>92</v>
      </c>
      <c r="J1547" t="s">
        <v>711</v>
      </c>
      <c r="K1547" s="17">
        <v>333.06</v>
      </c>
      <c r="L1547" s="17">
        <v>2</v>
      </c>
      <c r="M1547" s="17">
        <v>29.14</v>
      </c>
      <c r="N1547" s="17" t="str">
        <f>IF(SalesData[[#This Row],[Profit]]&gt;0,"Profit","Loss")</f>
        <v>Profit</v>
      </c>
    </row>
    <row r="1548" spans="1:14" x14ac:dyDescent="0.25">
      <c r="A1548" s="1">
        <v>41958</v>
      </c>
      <c r="B1548" s="3">
        <f t="shared" si="72"/>
        <v>2014</v>
      </c>
      <c r="C1548" s="3">
        <f t="shared" si="73"/>
        <v>11</v>
      </c>
      <c r="D1548" t="s">
        <v>1623</v>
      </c>
      <c r="E1548" t="str">
        <f t="shared" si="74"/>
        <v>Jamie Frazer20141115</v>
      </c>
      <c r="F1548">
        <f>IF(COUNTIF($E$2:E1548, E1548) = 1, MAX($F$1:F1547) + 1, INDEX($F$1:F1547, MATCH(E1548, $E$1:E1547, 0)))</f>
        <v>741</v>
      </c>
      <c r="G1548" t="s">
        <v>120</v>
      </c>
      <c r="H1548" t="s">
        <v>11</v>
      </c>
      <c r="I1548" t="s">
        <v>12</v>
      </c>
      <c r="J1548" t="s">
        <v>284</v>
      </c>
      <c r="K1548" s="17">
        <v>24.9</v>
      </c>
      <c r="L1548" s="17">
        <v>4</v>
      </c>
      <c r="M1548" s="17">
        <v>7.78</v>
      </c>
      <c r="N1548" s="17" t="str">
        <f>IF(SalesData[[#This Row],[Profit]]&gt;0,"Profit","Loss")</f>
        <v>Profit</v>
      </c>
    </row>
    <row r="1549" spans="1:14" x14ac:dyDescent="0.25">
      <c r="A1549" s="1">
        <v>41958</v>
      </c>
      <c r="B1549" s="3">
        <f t="shared" si="72"/>
        <v>2014</v>
      </c>
      <c r="C1549" s="3">
        <f t="shared" si="73"/>
        <v>11</v>
      </c>
      <c r="D1549" t="s">
        <v>1625</v>
      </c>
      <c r="E1549" t="str">
        <f t="shared" si="74"/>
        <v>Peter BÃ¼hler20141115</v>
      </c>
      <c r="F1549">
        <f>IF(COUNTIF($E$2:E1549, E1549) = 1, MAX($F$1:F1548) + 1, INDEX($F$1:F1548, MATCH(E1549, $E$1:E1548, 0)))</f>
        <v>742</v>
      </c>
      <c r="G1549" t="s">
        <v>10</v>
      </c>
      <c r="H1549" t="s">
        <v>11</v>
      </c>
      <c r="I1549" t="s">
        <v>63</v>
      </c>
      <c r="J1549" t="s">
        <v>1626</v>
      </c>
      <c r="K1549" s="17">
        <v>604.66</v>
      </c>
      <c r="L1549" s="17">
        <v>9</v>
      </c>
      <c r="M1549" s="17">
        <v>204.07</v>
      </c>
      <c r="N1549" s="17" t="str">
        <f>IF(SalesData[[#This Row],[Profit]]&gt;0,"Profit","Loss")</f>
        <v>Profit</v>
      </c>
    </row>
    <row r="1550" spans="1:14" x14ac:dyDescent="0.25">
      <c r="A1550" s="1">
        <v>41958</v>
      </c>
      <c r="B1550" s="3">
        <f t="shared" si="72"/>
        <v>2014</v>
      </c>
      <c r="C1550" s="3">
        <f t="shared" si="73"/>
        <v>11</v>
      </c>
      <c r="D1550" t="s">
        <v>740</v>
      </c>
      <c r="E1550" t="str">
        <f t="shared" si="74"/>
        <v>Shahid Shariari20141115</v>
      </c>
      <c r="F1550">
        <f>IF(COUNTIF($E$2:E1550, E1550) = 1, MAX($F$1:F1549) + 1, INDEX($F$1:F1549, MATCH(E1550, $E$1:E1549, 0)))</f>
        <v>743</v>
      </c>
      <c r="G1550" t="s">
        <v>27</v>
      </c>
      <c r="H1550" t="s">
        <v>34</v>
      </c>
      <c r="I1550" t="s">
        <v>47</v>
      </c>
      <c r="J1550" t="s">
        <v>1627</v>
      </c>
      <c r="K1550" s="17">
        <v>10.11</v>
      </c>
      <c r="L1550" s="17">
        <v>3</v>
      </c>
      <c r="M1550" s="17">
        <v>3.24</v>
      </c>
      <c r="N1550" s="17" t="str">
        <f>IF(SalesData[[#This Row],[Profit]]&gt;0,"Profit","Loss")</f>
        <v>Profit</v>
      </c>
    </row>
    <row r="1551" spans="1:14" x14ac:dyDescent="0.25">
      <c r="A1551" s="1">
        <v>41958</v>
      </c>
      <c r="B1551" s="3">
        <f t="shared" si="72"/>
        <v>2014</v>
      </c>
      <c r="C1551" s="3">
        <f t="shared" si="73"/>
        <v>11</v>
      </c>
      <c r="D1551" t="s">
        <v>740</v>
      </c>
      <c r="E1551" t="str">
        <f t="shared" si="74"/>
        <v>Shahid Shariari20141115</v>
      </c>
      <c r="F1551">
        <f>IF(COUNTIF($E$2:E1551, E1551) = 1, MAX($F$1:F1550) + 1, INDEX($F$1:F1550, MATCH(E1551, $E$1:E1550, 0)))</f>
        <v>743</v>
      </c>
      <c r="G1551" t="s">
        <v>27</v>
      </c>
      <c r="H1551" t="s">
        <v>39</v>
      </c>
      <c r="I1551" t="s">
        <v>52</v>
      </c>
      <c r="J1551" t="s">
        <v>1628</v>
      </c>
      <c r="K1551" s="17">
        <v>772.47</v>
      </c>
      <c r="L1551" s="17">
        <v>3</v>
      </c>
      <c r="M1551" s="17">
        <v>146.77000000000001</v>
      </c>
      <c r="N1551" s="17" t="str">
        <f>IF(SalesData[[#This Row],[Profit]]&gt;0,"Profit","Loss")</f>
        <v>Profit</v>
      </c>
    </row>
    <row r="1552" spans="1:14" x14ac:dyDescent="0.25">
      <c r="A1552" s="1">
        <v>41958</v>
      </c>
      <c r="B1552" s="3">
        <f t="shared" si="72"/>
        <v>2014</v>
      </c>
      <c r="C1552" s="3">
        <f t="shared" si="73"/>
        <v>11</v>
      </c>
      <c r="D1552" t="s">
        <v>740</v>
      </c>
      <c r="E1552" t="str">
        <f t="shared" si="74"/>
        <v>Shahid Shariari20141115</v>
      </c>
      <c r="F1552">
        <f>IF(COUNTIF($E$2:E1552, E1552) = 1, MAX($F$1:F1551) + 1, INDEX($F$1:F1551, MATCH(E1552, $E$1:E1551, 0)))</f>
        <v>743</v>
      </c>
      <c r="G1552" t="s">
        <v>27</v>
      </c>
      <c r="H1552" t="s">
        <v>11</v>
      </c>
      <c r="I1552" t="s">
        <v>200</v>
      </c>
      <c r="J1552" t="s">
        <v>1053</v>
      </c>
      <c r="K1552" s="17">
        <v>20.46</v>
      </c>
      <c r="L1552" s="17">
        <v>2</v>
      </c>
      <c r="M1552" s="17">
        <v>5.32</v>
      </c>
      <c r="N1552" s="17" t="str">
        <f>IF(SalesData[[#This Row],[Profit]]&gt;0,"Profit","Loss")</f>
        <v>Profit</v>
      </c>
    </row>
    <row r="1553" spans="1:14" x14ac:dyDescent="0.25">
      <c r="A1553" s="1">
        <v>41958</v>
      </c>
      <c r="B1553" s="3">
        <f t="shared" si="72"/>
        <v>2014</v>
      </c>
      <c r="C1553" s="3">
        <f t="shared" si="73"/>
        <v>11</v>
      </c>
      <c r="D1553" t="s">
        <v>475</v>
      </c>
      <c r="E1553" t="str">
        <f t="shared" si="74"/>
        <v>Scott Cohen20141115</v>
      </c>
      <c r="F1553">
        <f>IF(COUNTIF($E$2:E1553, E1553) = 1, MAX($F$1:F1552) + 1, INDEX($F$1:F1552, MATCH(E1553, $E$1:E1552, 0)))</f>
        <v>744</v>
      </c>
      <c r="G1553" t="s">
        <v>27</v>
      </c>
      <c r="H1553" t="s">
        <v>11</v>
      </c>
      <c r="I1553" t="s">
        <v>200</v>
      </c>
      <c r="J1553" t="s">
        <v>1292</v>
      </c>
      <c r="K1553" s="17">
        <v>10.95</v>
      </c>
      <c r="L1553" s="17">
        <v>3</v>
      </c>
      <c r="M1553" s="17">
        <v>3.29</v>
      </c>
      <c r="N1553" s="17" t="str">
        <f>IF(SalesData[[#This Row],[Profit]]&gt;0,"Profit","Loss")</f>
        <v>Profit</v>
      </c>
    </row>
    <row r="1554" spans="1:14" x14ac:dyDescent="0.25">
      <c r="A1554" s="1">
        <v>41959</v>
      </c>
      <c r="B1554" s="3">
        <f t="shared" si="72"/>
        <v>2014</v>
      </c>
      <c r="C1554" s="3">
        <f t="shared" si="73"/>
        <v>11</v>
      </c>
      <c r="D1554" t="s">
        <v>1629</v>
      </c>
      <c r="E1554" t="str">
        <f t="shared" si="74"/>
        <v>Rick Huthwaite20141116</v>
      </c>
      <c r="F1554">
        <f>IF(COUNTIF($E$2:E1554, E1554) = 1, MAX($F$1:F1553) + 1, INDEX($F$1:F1553, MATCH(E1554, $E$1:E1553, 0)))</f>
        <v>745</v>
      </c>
      <c r="G1554" t="s">
        <v>1283</v>
      </c>
      <c r="H1554" t="s">
        <v>39</v>
      </c>
      <c r="I1554" t="s">
        <v>40</v>
      </c>
      <c r="J1554" t="s">
        <v>1101</v>
      </c>
      <c r="K1554" s="17">
        <v>273.95999999999998</v>
      </c>
      <c r="L1554" s="17">
        <v>2</v>
      </c>
      <c r="M1554" s="17">
        <v>10.96</v>
      </c>
      <c r="N1554" s="17" t="str">
        <f>IF(SalesData[[#This Row],[Profit]]&gt;0,"Profit","Loss")</f>
        <v>Profit</v>
      </c>
    </row>
    <row r="1555" spans="1:14" x14ac:dyDescent="0.25">
      <c r="A1555" s="1">
        <v>41959</v>
      </c>
      <c r="B1555" s="3">
        <f t="shared" si="72"/>
        <v>2014</v>
      </c>
      <c r="C1555" s="3">
        <f t="shared" si="73"/>
        <v>11</v>
      </c>
      <c r="D1555" t="s">
        <v>215</v>
      </c>
      <c r="E1555" t="str">
        <f t="shared" si="74"/>
        <v>Steven Roelle20141116</v>
      </c>
      <c r="F1555">
        <f>IF(COUNTIF($E$2:E1555, E1555) = 1, MAX($F$1:F1554) + 1, INDEX($F$1:F1554, MATCH(E1555, $E$1:E1554, 0)))</f>
        <v>746</v>
      </c>
      <c r="G1555" t="s">
        <v>129</v>
      </c>
      <c r="H1555" t="s">
        <v>11</v>
      </c>
      <c r="I1555" t="s">
        <v>63</v>
      </c>
      <c r="J1555" t="s">
        <v>1350</v>
      </c>
      <c r="K1555" s="17">
        <v>78.349999999999994</v>
      </c>
      <c r="L1555" s="17">
        <v>5</v>
      </c>
      <c r="M1555" s="17">
        <v>36.82</v>
      </c>
      <c r="N1555" s="17" t="str">
        <f>IF(SalesData[[#This Row],[Profit]]&gt;0,"Profit","Loss")</f>
        <v>Profit</v>
      </c>
    </row>
    <row r="1556" spans="1:14" x14ac:dyDescent="0.25">
      <c r="A1556" s="1">
        <v>41959</v>
      </c>
      <c r="B1556" s="3">
        <f t="shared" si="72"/>
        <v>2014</v>
      </c>
      <c r="C1556" s="3">
        <f t="shared" si="73"/>
        <v>11</v>
      </c>
      <c r="D1556" t="s">
        <v>215</v>
      </c>
      <c r="E1556" t="str">
        <f t="shared" si="74"/>
        <v>Steven Roelle20141116</v>
      </c>
      <c r="F1556">
        <f>IF(COUNTIF($E$2:E1556, E1556) = 1, MAX($F$1:F1555) + 1, INDEX($F$1:F1555, MATCH(E1556, $E$1:E1555, 0)))</f>
        <v>746</v>
      </c>
      <c r="G1556" t="s">
        <v>129</v>
      </c>
      <c r="H1556" t="s">
        <v>11</v>
      </c>
      <c r="I1556" t="s">
        <v>12</v>
      </c>
      <c r="J1556" t="s">
        <v>1376</v>
      </c>
      <c r="K1556" s="17">
        <v>31.68</v>
      </c>
      <c r="L1556" s="17">
        <v>6</v>
      </c>
      <c r="M1556" s="17">
        <v>14.26</v>
      </c>
      <c r="N1556" s="17" t="str">
        <f>IF(SalesData[[#This Row],[Profit]]&gt;0,"Profit","Loss")</f>
        <v>Profit</v>
      </c>
    </row>
    <row r="1557" spans="1:14" x14ac:dyDescent="0.25">
      <c r="A1557" s="1">
        <v>41959</v>
      </c>
      <c r="B1557" s="3">
        <f t="shared" si="72"/>
        <v>2014</v>
      </c>
      <c r="C1557" s="3">
        <f t="shared" si="73"/>
        <v>11</v>
      </c>
      <c r="D1557" t="s">
        <v>215</v>
      </c>
      <c r="E1557" t="str">
        <f t="shared" si="74"/>
        <v>Steven Roelle20141116</v>
      </c>
      <c r="F1557">
        <f>IF(COUNTIF($E$2:E1557, E1557) = 1, MAX($F$1:F1556) + 1, INDEX($F$1:F1556, MATCH(E1557, $E$1:E1556, 0)))</f>
        <v>746</v>
      </c>
      <c r="G1557" t="s">
        <v>129</v>
      </c>
      <c r="H1557" t="s">
        <v>11</v>
      </c>
      <c r="I1557" t="s">
        <v>20</v>
      </c>
      <c r="J1557" t="s">
        <v>1630</v>
      </c>
      <c r="K1557" s="17">
        <v>29.12</v>
      </c>
      <c r="L1557" s="17">
        <v>4</v>
      </c>
      <c r="M1557" s="17">
        <v>14.27</v>
      </c>
      <c r="N1557" s="17" t="str">
        <f>IF(SalesData[[#This Row],[Profit]]&gt;0,"Profit","Loss")</f>
        <v>Profit</v>
      </c>
    </row>
    <row r="1558" spans="1:14" x14ac:dyDescent="0.25">
      <c r="A1558" s="1">
        <v>41959</v>
      </c>
      <c r="B1558" s="3">
        <f t="shared" si="72"/>
        <v>2014</v>
      </c>
      <c r="C1558" s="3">
        <f t="shared" si="73"/>
        <v>11</v>
      </c>
      <c r="D1558" t="s">
        <v>215</v>
      </c>
      <c r="E1558" t="str">
        <f t="shared" si="74"/>
        <v>Steven Roelle20141116</v>
      </c>
      <c r="F1558">
        <f>IF(COUNTIF($E$2:E1558, E1558) = 1, MAX($F$1:F1557) + 1, INDEX($F$1:F1557, MATCH(E1558, $E$1:E1557, 0)))</f>
        <v>746</v>
      </c>
      <c r="G1558" t="s">
        <v>129</v>
      </c>
      <c r="H1558" t="s">
        <v>11</v>
      </c>
      <c r="I1558" t="s">
        <v>18</v>
      </c>
      <c r="J1558" t="s">
        <v>1360</v>
      </c>
      <c r="K1558" s="17">
        <v>169.45</v>
      </c>
      <c r="L1558" s="17">
        <v>5</v>
      </c>
      <c r="M1558" s="17">
        <v>42.36</v>
      </c>
      <c r="N1558" s="17" t="str">
        <f>IF(SalesData[[#This Row],[Profit]]&gt;0,"Profit","Loss")</f>
        <v>Profit</v>
      </c>
    </row>
    <row r="1559" spans="1:14" x14ac:dyDescent="0.25">
      <c r="A1559" s="1">
        <v>41959</v>
      </c>
      <c r="B1559" s="3">
        <f t="shared" si="72"/>
        <v>2014</v>
      </c>
      <c r="C1559" s="3">
        <f t="shared" si="73"/>
        <v>11</v>
      </c>
      <c r="D1559" t="s">
        <v>1631</v>
      </c>
      <c r="E1559" t="str">
        <f t="shared" si="74"/>
        <v>Adam Hart20141116</v>
      </c>
      <c r="F1559">
        <f>IF(COUNTIF($E$2:E1559, E1559) = 1, MAX($F$1:F1558) + 1, INDEX($F$1:F1558, MATCH(E1559, $E$1:E1558, 0)))</f>
        <v>747</v>
      </c>
      <c r="G1559" t="s">
        <v>27</v>
      </c>
      <c r="H1559" t="s">
        <v>11</v>
      </c>
      <c r="I1559" t="s">
        <v>16</v>
      </c>
      <c r="J1559" t="s">
        <v>1632</v>
      </c>
      <c r="K1559" s="17">
        <v>5.22</v>
      </c>
      <c r="L1559" s="17">
        <v>2</v>
      </c>
      <c r="M1559" s="17">
        <v>2.4</v>
      </c>
      <c r="N1559" s="17" t="str">
        <f>IF(SalesData[[#This Row],[Profit]]&gt;0,"Profit","Loss")</f>
        <v>Profit</v>
      </c>
    </row>
    <row r="1560" spans="1:14" x14ac:dyDescent="0.25">
      <c r="A1560" s="1">
        <v>41959</v>
      </c>
      <c r="B1560" s="3">
        <f t="shared" si="72"/>
        <v>2014</v>
      </c>
      <c r="C1560" s="3">
        <f t="shared" si="73"/>
        <v>11</v>
      </c>
      <c r="D1560" t="s">
        <v>1633</v>
      </c>
      <c r="E1560" t="str">
        <f t="shared" si="74"/>
        <v>Alan Barnes20141116</v>
      </c>
      <c r="F1560">
        <f>IF(COUNTIF($E$2:E1560, E1560) = 1, MAX($F$1:F1559) + 1, INDEX($F$1:F1559, MATCH(E1560, $E$1:E1559, 0)))</f>
        <v>748</v>
      </c>
      <c r="G1560" t="s">
        <v>15</v>
      </c>
      <c r="H1560" t="s">
        <v>34</v>
      </c>
      <c r="I1560" t="s">
        <v>35</v>
      </c>
      <c r="J1560" t="s">
        <v>1634</v>
      </c>
      <c r="K1560" s="17">
        <v>37.299999999999997</v>
      </c>
      <c r="L1560" s="17">
        <v>2</v>
      </c>
      <c r="M1560" s="17">
        <v>-1.07</v>
      </c>
      <c r="N1560" s="17" t="str">
        <f>IF(SalesData[[#This Row],[Profit]]&gt;0,"Profit","Loss")</f>
        <v>Loss</v>
      </c>
    </row>
    <row r="1561" spans="1:14" x14ac:dyDescent="0.25">
      <c r="A1561" s="1">
        <v>41959</v>
      </c>
      <c r="B1561" s="3">
        <f t="shared" si="72"/>
        <v>2014</v>
      </c>
      <c r="C1561" s="3">
        <f t="shared" si="73"/>
        <v>11</v>
      </c>
      <c r="D1561" t="s">
        <v>1635</v>
      </c>
      <c r="E1561" t="str">
        <f t="shared" si="74"/>
        <v>Justin Deggeller20141116</v>
      </c>
      <c r="F1561">
        <f>IF(COUNTIF($E$2:E1561, E1561) = 1, MAX($F$1:F1560) + 1, INDEX($F$1:F1560, MATCH(E1561, $E$1:E1560, 0)))</f>
        <v>749</v>
      </c>
      <c r="G1561" t="s">
        <v>27</v>
      </c>
      <c r="H1561" t="s">
        <v>39</v>
      </c>
      <c r="I1561" t="s">
        <v>40</v>
      </c>
      <c r="J1561" t="s">
        <v>1636</v>
      </c>
      <c r="K1561" s="17">
        <v>79.97</v>
      </c>
      <c r="L1561" s="17">
        <v>4</v>
      </c>
      <c r="M1561" s="17">
        <v>-17.989999999999998</v>
      </c>
      <c r="N1561" s="17" t="str">
        <f>IF(SalesData[[#This Row],[Profit]]&gt;0,"Profit","Loss")</f>
        <v>Loss</v>
      </c>
    </row>
    <row r="1562" spans="1:14" x14ac:dyDescent="0.25">
      <c r="A1562" s="1">
        <v>41959</v>
      </c>
      <c r="B1562" s="3">
        <f t="shared" si="72"/>
        <v>2014</v>
      </c>
      <c r="C1562" s="3">
        <f t="shared" si="73"/>
        <v>11</v>
      </c>
      <c r="D1562" t="s">
        <v>1635</v>
      </c>
      <c r="E1562" t="str">
        <f t="shared" si="74"/>
        <v>Justin Deggeller20141116</v>
      </c>
      <c r="F1562">
        <f>IF(COUNTIF($E$2:E1562, E1562) = 1, MAX($F$1:F1561) + 1, INDEX($F$1:F1561, MATCH(E1562, $E$1:E1561, 0)))</f>
        <v>749</v>
      </c>
      <c r="G1562" t="s">
        <v>27</v>
      </c>
      <c r="H1562" t="s">
        <v>34</v>
      </c>
      <c r="I1562" t="s">
        <v>74</v>
      </c>
      <c r="J1562" t="s">
        <v>1637</v>
      </c>
      <c r="K1562" s="17">
        <v>305.97000000000003</v>
      </c>
      <c r="L1562" s="17">
        <v>3</v>
      </c>
      <c r="M1562" s="17">
        <v>25.2</v>
      </c>
      <c r="N1562" s="17" t="str">
        <f>IF(SalesData[[#This Row],[Profit]]&gt;0,"Profit","Loss")</f>
        <v>Profit</v>
      </c>
    </row>
    <row r="1563" spans="1:14" x14ac:dyDescent="0.25">
      <c r="A1563" s="1">
        <v>41959</v>
      </c>
      <c r="B1563" s="3">
        <f t="shared" si="72"/>
        <v>2014</v>
      </c>
      <c r="C1563" s="3">
        <f t="shared" si="73"/>
        <v>11</v>
      </c>
      <c r="D1563" t="s">
        <v>1635</v>
      </c>
      <c r="E1563" t="str">
        <f t="shared" si="74"/>
        <v>Justin Deggeller20141116</v>
      </c>
      <c r="F1563">
        <f>IF(COUNTIF($E$2:E1563, E1563) = 1, MAX($F$1:F1562) + 1, INDEX($F$1:F1562, MATCH(E1563, $E$1:E1562, 0)))</f>
        <v>749</v>
      </c>
      <c r="G1563" t="s">
        <v>27</v>
      </c>
      <c r="H1563" t="s">
        <v>11</v>
      </c>
      <c r="I1563" t="s">
        <v>18</v>
      </c>
      <c r="J1563" t="s">
        <v>153</v>
      </c>
      <c r="K1563" s="17">
        <v>344.91</v>
      </c>
      <c r="L1563" s="17">
        <v>3</v>
      </c>
      <c r="M1563" s="17">
        <v>10.35</v>
      </c>
      <c r="N1563" s="17" t="str">
        <f>IF(SalesData[[#This Row],[Profit]]&gt;0,"Profit","Loss")</f>
        <v>Profit</v>
      </c>
    </row>
    <row r="1564" spans="1:14" x14ac:dyDescent="0.25">
      <c r="A1564" s="1">
        <v>41960</v>
      </c>
      <c r="B1564" s="3">
        <f t="shared" si="72"/>
        <v>2014</v>
      </c>
      <c r="C1564" s="3">
        <f t="shared" si="73"/>
        <v>11</v>
      </c>
      <c r="D1564" t="s">
        <v>413</v>
      </c>
      <c r="E1564" t="str">
        <f t="shared" si="74"/>
        <v>Mark Packer20141117</v>
      </c>
      <c r="F1564">
        <f>IF(COUNTIF($E$2:E1564, E1564) = 1, MAX($F$1:F1563) + 1, INDEX($F$1:F1563, MATCH(E1564, $E$1:E1563, 0)))</f>
        <v>750</v>
      </c>
      <c r="G1564" t="s">
        <v>315</v>
      </c>
      <c r="H1564" t="s">
        <v>34</v>
      </c>
      <c r="I1564" t="s">
        <v>35</v>
      </c>
      <c r="J1564" t="s">
        <v>1256</v>
      </c>
      <c r="K1564" s="17">
        <v>479.9</v>
      </c>
      <c r="L1564" s="17">
        <v>5</v>
      </c>
      <c r="M1564" s="17">
        <v>81.58</v>
      </c>
      <c r="N1564" s="17" t="str">
        <f>IF(SalesData[[#This Row],[Profit]]&gt;0,"Profit","Loss")</f>
        <v>Profit</v>
      </c>
    </row>
    <row r="1565" spans="1:14" x14ac:dyDescent="0.25">
      <c r="A1565" s="1">
        <v>41960</v>
      </c>
      <c r="B1565" s="3">
        <f t="shared" si="72"/>
        <v>2014</v>
      </c>
      <c r="C1565" s="3">
        <f t="shared" si="73"/>
        <v>11</v>
      </c>
      <c r="D1565" t="s">
        <v>1638</v>
      </c>
      <c r="E1565" t="str">
        <f t="shared" si="74"/>
        <v>Yoseph Carroll20141117</v>
      </c>
      <c r="F1565">
        <f>IF(COUNTIF($E$2:E1565, E1565) = 1, MAX($F$1:F1564) + 1, INDEX($F$1:F1564, MATCH(E1565, $E$1:E1564, 0)))</f>
        <v>751</v>
      </c>
      <c r="G1565" t="s">
        <v>59</v>
      </c>
      <c r="H1565" t="s">
        <v>11</v>
      </c>
      <c r="I1565" t="s">
        <v>18</v>
      </c>
      <c r="J1565" t="s">
        <v>1048</v>
      </c>
      <c r="K1565" s="17">
        <v>2934.33</v>
      </c>
      <c r="L1565" s="17">
        <v>7</v>
      </c>
      <c r="M1565" s="17">
        <v>792.27</v>
      </c>
      <c r="N1565" s="17" t="str">
        <f>IF(SalesData[[#This Row],[Profit]]&gt;0,"Profit","Loss")</f>
        <v>Profit</v>
      </c>
    </row>
    <row r="1566" spans="1:14" x14ac:dyDescent="0.25">
      <c r="A1566" s="1">
        <v>41960</v>
      </c>
      <c r="B1566" s="3">
        <f t="shared" si="72"/>
        <v>2014</v>
      </c>
      <c r="C1566" s="3">
        <f t="shared" si="73"/>
        <v>11</v>
      </c>
      <c r="D1566" t="s">
        <v>1638</v>
      </c>
      <c r="E1566" t="str">
        <f t="shared" si="74"/>
        <v>Yoseph Carroll20141117</v>
      </c>
      <c r="F1566">
        <f>IF(COUNTIF($E$2:E1566, E1566) = 1, MAX($F$1:F1565) + 1, INDEX($F$1:F1565, MATCH(E1566, $E$1:E1565, 0)))</f>
        <v>751</v>
      </c>
      <c r="G1566" t="s">
        <v>59</v>
      </c>
      <c r="H1566" t="s">
        <v>34</v>
      </c>
      <c r="I1566" t="s">
        <v>47</v>
      </c>
      <c r="J1566" t="s">
        <v>1639</v>
      </c>
      <c r="K1566" s="17">
        <v>124.41</v>
      </c>
      <c r="L1566" s="17">
        <v>3</v>
      </c>
      <c r="M1566" s="17">
        <v>14.93</v>
      </c>
      <c r="N1566" s="17" t="str">
        <f>IF(SalesData[[#This Row],[Profit]]&gt;0,"Profit","Loss")</f>
        <v>Profit</v>
      </c>
    </row>
    <row r="1567" spans="1:14" x14ac:dyDescent="0.25">
      <c r="A1567" s="1">
        <v>41960</v>
      </c>
      <c r="B1567" s="3">
        <f t="shared" si="72"/>
        <v>2014</v>
      </c>
      <c r="C1567" s="3">
        <f t="shared" si="73"/>
        <v>11</v>
      </c>
      <c r="D1567" t="s">
        <v>1638</v>
      </c>
      <c r="E1567" t="str">
        <f t="shared" si="74"/>
        <v>Yoseph Carroll20141117</v>
      </c>
      <c r="F1567">
        <f>IF(COUNTIF($E$2:E1567, E1567) = 1, MAX($F$1:F1566) + 1, INDEX($F$1:F1566, MATCH(E1567, $E$1:E1566, 0)))</f>
        <v>751</v>
      </c>
      <c r="G1567" t="s">
        <v>59</v>
      </c>
      <c r="H1567" t="s">
        <v>11</v>
      </c>
      <c r="I1567" t="s">
        <v>24</v>
      </c>
      <c r="J1567" t="s">
        <v>808</v>
      </c>
      <c r="K1567" s="17">
        <v>57.75</v>
      </c>
      <c r="L1567" s="17">
        <v>5</v>
      </c>
      <c r="M1567" s="17">
        <v>26.57</v>
      </c>
      <c r="N1567" s="17" t="str">
        <f>IF(SalesData[[#This Row],[Profit]]&gt;0,"Profit","Loss")</f>
        <v>Profit</v>
      </c>
    </row>
    <row r="1568" spans="1:14" x14ac:dyDescent="0.25">
      <c r="A1568" s="1">
        <v>41960</v>
      </c>
      <c r="B1568" s="3">
        <f t="shared" si="72"/>
        <v>2014</v>
      </c>
      <c r="C1568" s="3">
        <f t="shared" si="73"/>
        <v>11</v>
      </c>
      <c r="D1568" t="s">
        <v>355</v>
      </c>
      <c r="E1568" t="str">
        <f t="shared" si="74"/>
        <v>Thomas Seio20141117</v>
      </c>
      <c r="F1568">
        <f>IF(COUNTIF($E$2:E1568, E1568) = 1, MAX($F$1:F1567) + 1, INDEX($F$1:F1567, MATCH(E1568, $E$1:E1567, 0)))</f>
        <v>752</v>
      </c>
      <c r="G1568" t="s">
        <v>27</v>
      </c>
      <c r="H1568" t="s">
        <v>39</v>
      </c>
      <c r="I1568" t="s">
        <v>52</v>
      </c>
      <c r="J1568" t="s">
        <v>1008</v>
      </c>
      <c r="K1568" s="17">
        <v>99.98</v>
      </c>
      <c r="L1568" s="17">
        <v>2</v>
      </c>
      <c r="M1568" s="17">
        <v>8</v>
      </c>
      <c r="N1568" s="17" t="str">
        <f>IF(SalesData[[#This Row],[Profit]]&gt;0,"Profit","Loss")</f>
        <v>Profit</v>
      </c>
    </row>
    <row r="1569" spans="1:14" x14ac:dyDescent="0.25">
      <c r="A1569" s="1">
        <v>41960</v>
      </c>
      <c r="B1569" s="3">
        <f t="shared" si="72"/>
        <v>2014</v>
      </c>
      <c r="C1569" s="3">
        <f t="shared" si="73"/>
        <v>11</v>
      </c>
      <c r="D1569" t="s">
        <v>355</v>
      </c>
      <c r="E1569" t="str">
        <f t="shared" si="74"/>
        <v>Thomas Seio20141117</v>
      </c>
      <c r="F1569">
        <f>IF(COUNTIF($E$2:E1569, E1569) = 1, MAX($F$1:F1568) + 1, INDEX($F$1:F1568, MATCH(E1569, $E$1:E1568, 0)))</f>
        <v>752</v>
      </c>
      <c r="G1569" t="s">
        <v>27</v>
      </c>
      <c r="H1569" t="s">
        <v>11</v>
      </c>
      <c r="I1569" t="s">
        <v>12</v>
      </c>
      <c r="J1569" t="s">
        <v>882</v>
      </c>
      <c r="K1569" s="17">
        <v>733.95</v>
      </c>
      <c r="L1569" s="17">
        <v>7</v>
      </c>
      <c r="M1569" s="17">
        <v>352.3</v>
      </c>
      <c r="N1569" s="17" t="str">
        <f>IF(SalesData[[#This Row],[Profit]]&gt;0,"Profit","Loss")</f>
        <v>Profit</v>
      </c>
    </row>
    <row r="1570" spans="1:14" x14ac:dyDescent="0.25">
      <c r="A1570" s="1">
        <v>41960</v>
      </c>
      <c r="B1570" s="3">
        <f t="shared" si="72"/>
        <v>2014</v>
      </c>
      <c r="C1570" s="3">
        <f t="shared" si="73"/>
        <v>11</v>
      </c>
      <c r="D1570" t="s">
        <v>355</v>
      </c>
      <c r="E1570" t="str">
        <f t="shared" si="74"/>
        <v>Thomas Seio20141117</v>
      </c>
      <c r="F1570">
        <f>IF(COUNTIF($E$2:E1570, E1570) = 1, MAX($F$1:F1569) + 1, INDEX($F$1:F1569, MATCH(E1570, $E$1:E1569, 0)))</f>
        <v>752</v>
      </c>
      <c r="G1570" t="s">
        <v>27</v>
      </c>
      <c r="H1570" t="s">
        <v>11</v>
      </c>
      <c r="I1570" t="s">
        <v>92</v>
      </c>
      <c r="J1570" t="s">
        <v>1640</v>
      </c>
      <c r="K1570" s="17">
        <v>241.44</v>
      </c>
      <c r="L1570" s="17">
        <v>3</v>
      </c>
      <c r="M1570" s="17">
        <v>72.430000000000007</v>
      </c>
      <c r="N1570" s="17" t="str">
        <f>IF(SalesData[[#This Row],[Profit]]&gt;0,"Profit","Loss")</f>
        <v>Profit</v>
      </c>
    </row>
    <row r="1571" spans="1:14" x14ac:dyDescent="0.25">
      <c r="A1571" s="1">
        <v>41960</v>
      </c>
      <c r="B1571" s="3">
        <f t="shared" si="72"/>
        <v>2014</v>
      </c>
      <c r="C1571" s="3">
        <f t="shared" si="73"/>
        <v>11</v>
      </c>
      <c r="D1571" t="s">
        <v>1641</v>
      </c>
      <c r="E1571" t="str">
        <f t="shared" si="74"/>
        <v>Randy Bradley20141117</v>
      </c>
      <c r="F1571">
        <f>IF(COUNTIF($E$2:E1571, E1571) = 1, MAX($F$1:F1570) + 1, INDEX($F$1:F1570, MATCH(E1571, $E$1:E1570, 0)))</f>
        <v>753</v>
      </c>
      <c r="G1571" t="s">
        <v>23</v>
      </c>
      <c r="H1571" t="s">
        <v>11</v>
      </c>
      <c r="I1571" t="s">
        <v>12</v>
      </c>
      <c r="J1571" t="s">
        <v>284</v>
      </c>
      <c r="K1571" s="17">
        <v>12.45</v>
      </c>
      <c r="L1571" s="17">
        <v>2</v>
      </c>
      <c r="M1571" s="17">
        <v>3.89</v>
      </c>
      <c r="N1571" s="17" t="str">
        <f>IF(SalesData[[#This Row],[Profit]]&gt;0,"Profit","Loss")</f>
        <v>Profit</v>
      </c>
    </row>
    <row r="1572" spans="1:14" x14ac:dyDescent="0.25">
      <c r="A1572" s="1">
        <v>41960</v>
      </c>
      <c r="B1572" s="3">
        <f t="shared" si="72"/>
        <v>2014</v>
      </c>
      <c r="C1572" s="3">
        <f t="shared" si="73"/>
        <v>11</v>
      </c>
      <c r="D1572" t="s">
        <v>1641</v>
      </c>
      <c r="E1572" t="str">
        <f t="shared" si="74"/>
        <v>Randy Bradley20141117</v>
      </c>
      <c r="F1572">
        <f>IF(COUNTIF($E$2:E1572, E1572) = 1, MAX($F$1:F1571) + 1, INDEX($F$1:F1571, MATCH(E1572, $E$1:E1571, 0)))</f>
        <v>753</v>
      </c>
      <c r="G1572" t="s">
        <v>23</v>
      </c>
      <c r="H1572" t="s">
        <v>34</v>
      </c>
      <c r="I1572" t="s">
        <v>35</v>
      </c>
      <c r="J1572" t="s">
        <v>994</v>
      </c>
      <c r="K1572" s="17">
        <v>657.93</v>
      </c>
      <c r="L1572" s="17">
        <v>5</v>
      </c>
      <c r="M1572" s="17">
        <v>-93.99</v>
      </c>
      <c r="N1572" s="17" t="str">
        <f>IF(SalesData[[#This Row],[Profit]]&gt;0,"Profit","Loss")</f>
        <v>Loss</v>
      </c>
    </row>
    <row r="1573" spans="1:14" x14ac:dyDescent="0.25">
      <c r="A1573" s="1">
        <v>41960</v>
      </c>
      <c r="B1573" s="3">
        <f t="shared" si="72"/>
        <v>2014</v>
      </c>
      <c r="C1573" s="3">
        <f t="shared" si="73"/>
        <v>11</v>
      </c>
      <c r="D1573" t="s">
        <v>352</v>
      </c>
      <c r="E1573" t="str">
        <f t="shared" si="74"/>
        <v>Cassandra Brandow20141117</v>
      </c>
      <c r="F1573">
        <f>IF(COUNTIF($E$2:E1573, E1573) = 1, MAX($F$1:F1572) + 1, INDEX($F$1:F1572, MATCH(E1573, $E$1:E1572, 0)))</f>
        <v>754</v>
      </c>
      <c r="G1573" t="s">
        <v>10</v>
      </c>
      <c r="H1573" t="s">
        <v>11</v>
      </c>
      <c r="I1573" t="s">
        <v>63</v>
      </c>
      <c r="J1573" t="s">
        <v>1165</v>
      </c>
      <c r="K1573" s="17">
        <v>7.08</v>
      </c>
      <c r="L1573" s="17">
        <v>3</v>
      </c>
      <c r="M1573" s="17">
        <v>2.48</v>
      </c>
      <c r="N1573" s="17" t="str">
        <f>IF(SalesData[[#This Row],[Profit]]&gt;0,"Profit","Loss")</f>
        <v>Profit</v>
      </c>
    </row>
    <row r="1574" spans="1:14" x14ac:dyDescent="0.25">
      <c r="A1574" s="1">
        <v>41960</v>
      </c>
      <c r="B1574" s="3">
        <f t="shared" si="72"/>
        <v>2014</v>
      </c>
      <c r="C1574" s="3">
        <f t="shared" si="73"/>
        <v>11</v>
      </c>
      <c r="D1574" t="s">
        <v>709</v>
      </c>
      <c r="E1574" t="str">
        <f t="shared" si="74"/>
        <v>Greg Tran20141117</v>
      </c>
      <c r="F1574">
        <f>IF(COUNTIF($E$2:E1574, E1574) = 1, MAX($F$1:F1573) + 1, INDEX($F$1:F1573, MATCH(E1574, $E$1:E1573, 0)))</f>
        <v>755</v>
      </c>
      <c r="G1574" t="s">
        <v>149</v>
      </c>
      <c r="H1574" t="s">
        <v>11</v>
      </c>
      <c r="I1574" t="s">
        <v>20</v>
      </c>
      <c r="J1574" t="s">
        <v>1142</v>
      </c>
      <c r="K1574" s="17">
        <v>2152.7800000000002</v>
      </c>
      <c r="L1574" s="17">
        <v>3</v>
      </c>
      <c r="M1574" s="17">
        <v>726.56</v>
      </c>
      <c r="N1574" s="17" t="str">
        <f>IF(SalesData[[#This Row],[Profit]]&gt;0,"Profit","Loss")</f>
        <v>Profit</v>
      </c>
    </row>
    <row r="1575" spans="1:14" x14ac:dyDescent="0.25">
      <c r="A1575" s="1">
        <v>41960</v>
      </c>
      <c r="B1575" s="3">
        <f t="shared" si="72"/>
        <v>2014</v>
      </c>
      <c r="C1575" s="3">
        <f t="shared" si="73"/>
        <v>11</v>
      </c>
      <c r="D1575" t="s">
        <v>709</v>
      </c>
      <c r="E1575" t="str">
        <f t="shared" si="74"/>
        <v>Greg Tran20141117</v>
      </c>
      <c r="F1575">
        <f>IF(COUNTIF($E$2:E1575, E1575) = 1, MAX($F$1:F1574) + 1, INDEX($F$1:F1574, MATCH(E1575, $E$1:E1574, 0)))</f>
        <v>755</v>
      </c>
      <c r="G1575" t="s">
        <v>149</v>
      </c>
      <c r="H1575" t="s">
        <v>34</v>
      </c>
      <c r="I1575" t="s">
        <v>74</v>
      </c>
      <c r="J1575" t="s">
        <v>1344</v>
      </c>
      <c r="K1575" s="17">
        <v>4007.84</v>
      </c>
      <c r="L1575" s="17">
        <v>10</v>
      </c>
      <c r="M1575" s="17">
        <v>-50.1</v>
      </c>
      <c r="N1575" s="17" t="str">
        <f>IF(SalesData[[#This Row],[Profit]]&gt;0,"Profit","Loss")</f>
        <v>Loss</v>
      </c>
    </row>
    <row r="1576" spans="1:14" x14ac:dyDescent="0.25">
      <c r="A1576" s="1">
        <v>41960</v>
      </c>
      <c r="B1576" s="3">
        <f t="shared" si="72"/>
        <v>2014</v>
      </c>
      <c r="C1576" s="3">
        <f t="shared" si="73"/>
        <v>11</v>
      </c>
      <c r="D1576" t="s">
        <v>696</v>
      </c>
      <c r="E1576" t="str">
        <f t="shared" si="74"/>
        <v>Frank Gastineau20141117</v>
      </c>
      <c r="F1576">
        <f>IF(COUNTIF($E$2:E1576, E1576) = 1, MAX($F$1:F1575) + 1, INDEX($F$1:F1575, MATCH(E1576, $E$1:E1575, 0)))</f>
        <v>756</v>
      </c>
      <c r="G1576" t="s">
        <v>149</v>
      </c>
      <c r="H1576" t="s">
        <v>11</v>
      </c>
      <c r="I1576" t="s">
        <v>12</v>
      </c>
      <c r="J1576" t="s">
        <v>1642</v>
      </c>
      <c r="K1576" s="17">
        <v>34.44</v>
      </c>
      <c r="L1576" s="17">
        <v>3</v>
      </c>
      <c r="M1576" s="17">
        <v>17.22</v>
      </c>
      <c r="N1576" s="17" t="str">
        <f>IF(SalesData[[#This Row],[Profit]]&gt;0,"Profit","Loss")</f>
        <v>Profit</v>
      </c>
    </row>
    <row r="1577" spans="1:14" x14ac:dyDescent="0.25">
      <c r="A1577" s="1">
        <v>41961</v>
      </c>
      <c r="B1577" s="3">
        <f t="shared" si="72"/>
        <v>2014</v>
      </c>
      <c r="C1577" s="3">
        <f t="shared" si="73"/>
        <v>11</v>
      </c>
      <c r="D1577" t="s">
        <v>1643</v>
      </c>
      <c r="E1577" t="str">
        <f t="shared" si="74"/>
        <v>Pierre Wener20141118</v>
      </c>
      <c r="F1577">
        <f>IF(COUNTIF($E$2:E1577, E1577) = 1, MAX($F$1:F1576) + 1, INDEX($F$1:F1576, MATCH(E1577, $E$1:E1576, 0)))</f>
        <v>757</v>
      </c>
      <c r="G1577" t="s">
        <v>278</v>
      </c>
      <c r="H1577" t="s">
        <v>34</v>
      </c>
      <c r="I1577" t="s">
        <v>145</v>
      </c>
      <c r="J1577" t="s">
        <v>1644</v>
      </c>
      <c r="K1577" s="17">
        <v>145.97999999999999</v>
      </c>
      <c r="L1577" s="17">
        <v>2</v>
      </c>
      <c r="M1577" s="17">
        <v>-99.27</v>
      </c>
      <c r="N1577" s="17" t="str">
        <f>IF(SalesData[[#This Row],[Profit]]&gt;0,"Profit","Loss")</f>
        <v>Loss</v>
      </c>
    </row>
    <row r="1578" spans="1:14" x14ac:dyDescent="0.25">
      <c r="A1578" s="1">
        <v>41961</v>
      </c>
      <c r="B1578" s="3">
        <f t="shared" si="72"/>
        <v>2014</v>
      </c>
      <c r="C1578" s="3">
        <f t="shared" si="73"/>
        <v>11</v>
      </c>
      <c r="D1578" t="s">
        <v>1643</v>
      </c>
      <c r="E1578" t="str">
        <f t="shared" si="74"/>
        <v>Pierre Wener20141118</v>
      </c>
      <c r="F1578">
        <f>IF(COUNTIF($E$2:E1578, E1578) = 1, MAX($F$1:F1577) + 1, INDEX($F$1:F1577, MATCH(E1578, $E$1:E1577, 0)))</f>
        <v>757</v>
      </c>
      <c r="G1578" t="s">
        <v>278</v>
      </c>
      <c r="H1578" t="s">
        <v>11</v>
      </c>
      <c r="I1578" t="s">
        <v>12</v>
      </c>
      <c r="J1578" t="s">
        <v>276</v>
      </c>
      <c r="K1578" s="17">
        <v>35.81</v>
      </c>
      <c r="L1578" s="17">
        <v>4</v>
      </c>
      <c r="M1578" s="17">
        <v>12.53</v>
      </c>
      <c r="N1578" s="17" t="str">
        <f>IF(SalesData[[#This Row],[Profit]]&gt;0,"Profit","Loss")</f>
        <v>Profit</v>
      </c>
    </row>
    <row r="1579" spans="1:14" x14ac:dyDescent="0.25">
      <c r="A1579" s="1">
        <v>41961</v>
      </c>
      <c r="B1579" s="3">
        <f t="shared" si="72"/>
        <v>2014</v>
      </c>
      <c r="C1579" s="3">
        <f t="shared" si="73"/>
        <v>11</v>
      </c>
      <c r="D1579" t="s">
        <v>791</v>
      </c>
      <c r="E1579" t="str">
        <f t="shared" si="74"/>
        <v>Carlos Soltero20141118</v>
      </c>
      <c r="F1579">
        <f>IF(COUNTIF($E$2:E1579, E1579) = 1, MAX($F$1:F1578) + 1, INDEX($F$1:F1578, MATCH(E1579, $E$1:E1578, 0)))</f>
        <v>758</v>
      </c>
      <c r="G1579" t="s">
        <v>23</v>
      </c>
      <c r="H1579" t="s">
        <v>11</v>
      </c>
      <c r="I1579" t="s">
        <v>20</v>
      </c>
      <c r="J1579" t="s">
        <v>528</v>
      </c>
      <c r="K1579" s="17">
        <v>51</v>
      </c>
      <c r="L1579" s="17">
        <v>1</v>
      </c>
      <c r="M1579" s="17">
        <v>-40.799999999999997</v>
      </c>
      <c r="N1579" s="17" t="str">
        <f>IF(SalesData[[#This Row],[Profit]]&gt;0,"Profit","Loss")</f>
        <v>Loss</v>
      </c>
    </row>
    <row r="1580" spans="1:14" x14ac:dyDescent="0.25">
      <c r="A1580" s="1">
        <v>41961</v>
      </c>
      <c r="B1580" s="3">
        <f t="shared" si="72"/>
        <v>2014</v>
      </c>
      <c r="C1580" s="3">
        <f t="shared" si="73"/>
        <v>11</v>
      </c>
      <c r="D1580" t="s">
        <v>791</v>
      </c>
      <c r="E1580" t="str">
        <f t="shared" si="74"/>
        <v>Carlos Soltero20141118</v>
      </c>
      <c r="F1580">
        <f>IF(COUNTIF($E$2:E1580, E1580) = 1, MAX($F$1:F1579) + 1, INDEX($F$1:F1579, MATCH(E1580, $E$1:E1579, 0)))</f>
        <v>758</v>
      </c>
      <c r="G1580" t="s">
        <v>23</v>
      </c>
      <c r="H1580" t="s">
        <v>11</v>
      </c>
      <c r="I1580" t="s">
        <v>18</v>
      </c>
      <c r="J1580" t="s">
        <v>1645</v>
      </c>
      <c r="K1580" s="17">
        <v>76.790000000000006</v>
      </c>
      <c r="L1580" s="17">
        <v>1</v>
      </c>
      <c r="M1580" s="17">
        <v>-16.32</v>
      </c>
      <c r="N1580" s="17" t="str">
        <f>IF(SalesData[[#This Row],[Profit]]&gt;0,"Profit","Loss")</f>
        <v>Loss</v>
      </c>
    </row>
    <row r="1581" spans="1:14" x14ac:dyDescent="0.25">
      <c r="A1581" s="1">
        <v>41961</v>
      </c>
      <c r="B1581" s="3">
        <f t="shared" si="72"/>
        <v>2014</v>
      </c>
      <c r="C1581" s="3">
        <f t="shared" si="73"/>
        <v>11</v>
      </c>
      <c r="D1581" t="s">
        <v>791</v>
      </c>
      <c r="E1581" t="str">
        <f t="shared" si="74"/>
        <v>Carlos Soltero20141118</v>
      </c>
      <c r="F1581">
        <f>IF(COUNTIF($E$2:E1581, E1581) = 1, MAX($F$1:F1580) + 1, INDEX($F$1:F1580, MATCH(E1581, $E$1:E1580, 0)))</f>
        <v>758</v>
      </c>
      <c r="G1581" t="s">
        <v>23</v>
      </c>
      <c r="H1581" t="s">
        <v>39</v>
      </c>
      <c r="I1581" t="s">
        <v>40</v>
      </c>
      <c r="J1581" t="s">
        <v>439</v>
      </c>
      <c r="K1581" s="17">
        <v>539.96</v>
      </c>
      <c r="L1581" s="17">
        <v>6</v>
      </c>
      <c r="M1581" s="17">
        <v>-107.99</v>
      </c>
      <c r="N1581" s="17" t="str">
        <f>IF(SalesData[[#This Row],[Profit]]&gt;0,"Profit","Loss")</f>
        <v>Loss</v>
      </c>
    </row>
    <row r="1582" spans="1:14" x14ac:dyDescent="0.25">
      <c r="A1582" s="1">
        <v>41961</v>
      </c>
      <c r="B1582" s="3">
        <f t="shared" si="72"/>
        <v>2014</v>
      </c>
      <c r="C1582" s="3">
        <f t="shared" si="73"/>
        <v>11</v>
      </c>
      <c r="D1582" t="s">
        <v>791</v>
      </c>
      <c r="E1582" t="str">
        <f t="shared" si="74"/>
        <v>Carlos Soltero20141118</v>
      </c>
      <c r="F1582">
        <f>IF(COUNTIF($E$2:E1582, E1582) = 1, MAX($F$1:F1581) + 1, INDEX($F$1:F1581, MATCH(E1582, $E$1:E1581, 0)))</f>
        <v>758</v>
      </c>
      <c r="G1582" t="s">
        <v>23</v>
      </c>
      <c r="H1582" t="s">
        <v>34</v>
      </c>
      <c r="I1582" t="s">
        <v>47</v>
      </c>
      <c r="J1582" t="s">
        <v>1646</v>
      </c>
      <c r="K1582" s="17">
        <v>60.31</v>
      </c>
      <c r="L1582" s="17">
        <v>3</v>
      </c>
      <c r="M1582" s="17">
        <v>5.28</v>
      </c>
      <c r="N1582" s="17" t="str">
        <f>IF(SalesData[[#This Row],[Profit]]&gt;0,"Profit","Loss")</f>
        <v>Profit</v>
      </c>
    </row>
    <row r="1583" spans="1:14" x14ac:dyDescent="0.25">
      <c r="A1583" s="1">
        <v>41961</v>
      </c>
      <c r="B1583" s="3">
        <f t="shared" si="72"/>
        <v>2014</v>
      </c>
      <c r="C1583" s="3">
        <f t="shared" si="73"/>
        <v>11</v>
      </c>
      <c r="D1583" t="s">
        <v>791</v>
      </c>
      <c r="E1583" t="str">
        <f t="shared" si="74"/>
        <v>Carlos Soltero20141118</v>
      </c>
      <c r="F1583">
        <f>IF(COUNTIF($E$2:E1583, E1583) = 1, MAX($F$1:F1582) + 1, INDEX($F$1:F1582, MATCH(E1583, $E$1:E1582, 0)))</f>
        <v>758</v>
      </c>
      <c r="G1583" t="s">
        <v>23</v>
      </c>
      <c r="H1583" t="s">
        <v>11</v>
      </c>
      <c r="I1583" t="s">
        <v>20</v>
      </c>
      <c r="J1583" t="s">
        <v>1647</v>
      </c>
      <c r="K1583" s="17">
        <v>1.94</v>
      </c>
      <c r="L1583" s="17">
        <v>3</v>
      </c>
      <c r="M1583" s="17">
        <v>-1.43</v>
      </c>
      <c r="N1583" s="17" t="str">
        <f>IF(SalesData[[#This Row],[Profit]]&gt;0,"Profit","Loss")</f>
        <v>Loss</v>
      </c>
    </row>
    <row r="1584" spans="1:14" x14ac:dyDescent="0.25">
      <c r="A1584" s="1">
        <v>41961</v>
      </c>
      <c r="B1584" s="3">
        <f t="shared" si="72"/>
        <v>2014</v>
      </c>
      <c r="C1584" s="3">
        <f t="shared" si="73"/>
        <v>11</v>
      </c>
      <c r="D1584" t="s">
        <v>1648</v>
      </c>
      <c r="E1584" t="str">
        <f t="shared" si="74"/>
        <v>Ann Blume20141118</v>
      </c>
      <c r="F1584">
        <f>IF(COUNTIF($E$2:E1584, E1584) = 1, MAX($F$1:F1583) + 1, INDEX($F$1:F1583, MATCH(E1584, $E$1:E1583, 0)))</f>
        <v>759</v>
      </c>
      <c r="G1584" t="s">
        <v>15</v>
      </c>
      <c r="H1584" t="s">
        <v>11</v>
      </c>
      <c r="I1584" t="s">
        <v>20</v>
      </c>
      <c r="J1584" t="s">
        <v>1649</v>
      </c>
      <c r="K1584" s="17">
        <v>14.48</v>
      </c>
      <c r="L1584" s="17">
        <v>5</v>
      </c>
      <c r="M1584" s="17">
        <v>-23.89</v>
      </c>
      <c r="N1584" s="17" t="str">
        <f>IF(SalesData[[#This Row],[Profit]]&gt;0,"Profit","Loss")</f>
        <v>Loss</v>
      </c>
    </row>
    <row r="1585" spans="1:14" x14ac:dyDescent="0.25">
      <c r="A1585" s="1">
        <v>41961</v>
      </c>
      <c r="B1585" s="3">
        <f t="shared" si="72"/>
        <v>2014</v>
      </c>
      <c r="C1585" s="3">
        <f t="shared" si="73"/>
        <v>11</v>
      </c>
      <c r="D1585" t="s">
        <v>1562</v>
      </c>
      <c r="E1585" t="str">
        <f t="shared" si="74"/>
        <v>MaryBeth Skach20141118</v>
      </c>
      <c r="F1585">
        <f>IF(COUNTIF($E$2:E1585, E1585) = 1, MAX($F$1:F1584) + 1, INDEX($F$1:F1584, MATCH(E1585, $E$1:E1584, 0)))</f>
        <v>760</v>
      </c>
      <c r="G1585" t="s">
        <v>78</v>
      </c>
      <c r="H1585" t="s">
        <v>11</v>
      </c>
      <c r="I1585" t="s">
        <v>20</v>
      </c>
      <c r="J1585" t="s">
        <v>1650</v>
      </c>
      <c r="K1585" s="17">
        <v>11.81</v>
      </c>
      <c r="L1585" s="17">
        <v>8</v>
      </c>
      <c r="M1585" s="17">
        <v>-8.66</v>
      </c>
      <c r="N1585" s="17" t="str">
        <f>IF(SalesData[[#This Row],[Profit]]&gt;0,"Profit","Loss")</f>
        <v>Loss</v>
      </c>
    </row>
    <row r="1586" spans="1:14" x14ac:dyDescent="0.25">
      <c r="A1586" s="1">
        <v>41961</v>
      </c>
      <c r="B1586" s="3">
        <f t="shared" si="72"/>
        <v>2014</v>
      </c>
      <c r="C1586" s="3">
        <f t="shared" si="73"/>
        <v>11</v>
      </c>
      <c r="D1586" t="s">
        <v>1562</v>
      </c>
      <c r="E1586" t="str">
        <f t="shared" si="74"/>
        <v>MaryBeth Skach20141118</v>
      </c>
      <c r="F1586">
        <f>IF(COUNTIF($E$2:E1586, E1586) = 1, MAX($F$1:F1585) + 1, INDEX($F$1:F1585, MATCH(E1586, $E$1:E1585, 0)))</f>
        <v>760</v>
      </c>
      <c r="G1586" t="s">
        <v>78</v>
      </c>
      <c r="H1586" t="s">
        <v>39</v>
      </c>
      <c r="I1586" t="s">
        <v>40</v>
      </c>
      <c r="J1586" t="s">
        <v>1651</v>
      </c>
      <c r="K1586" s="17">
        <v>9.59</v>
      </c>
      <c r="L1586" s="17">
        <v>2</v>
      </c>
      <c r="M1586" s="17">
        <v>-2.08</v>
      </c>
      <c r="N1586" s="17" t="str">
        <f>IF(SalesData[[#This Row],[Profit]]&gt;0,"Profit","Loss")</f>
        <v>Loss</v>
      </c>
    </row>
    <row r="1587" spans="1:14" x14ac:dyDescent="0.25">
      <c r="A1587" s="1">
        <v>41961</v>
      </c>
      <c r="B1587" s="3">
        <f t="shared" si="72"/>
        <v>2014</v>
      </c>
      <c r="C1587" s="3">
        <f t="shared" si="73"/>
        <v>11</v>
      </c>
      <c r="D1587" t="s">
        <v>462</v>
      </c>
      <c r="E1587" t="str">
        <f t="shared" si="74"/>
        <v>John Grady20141118</v>
      </c>
      <c r="F1587">
        <f>IF(COUNTIF($E$2:E1587, E1587) = 1, MAX($F$1:F1586) + 1, INDEX($F$1:F1586, MATCH(E1587, $E$1:E1586, 0)))</f>
        <v>761</v>
      </c>
      <c r="G1587" t="s">
        <v>296</v>
      </c>
      <c r="H1587" t="s">
        <v>11</v>
      </c>
      <c r="I1587" t="s">
        <v>12</v>
      </c>
      <c r="J1587" t="s">
        <v>619</v>
      </c>
      <c r="K1587" s="17">
        <v>21.98</v>
      </c>
      <c r="L1587" s="17">
        <v>7</v>
      </c>
      <c r="M1587" s="17">
        <v>9.89</v>
      </c>
      <c r="N1587" s="17" t="str">
        <f>IF(SalesData[[#This Row],[Profit]]&gt;0,"Profit","Loss")</f>
        <v>Profit</v>
      </c>
    </row>
    <row r="1588" spans="1:14" x14ac:dyDescent="0.25">
      <c r="A1588" s="1">
        <v>41961</v>
      </c>
      <c r="B1588" s="3">
        <f t="shared" si="72"/>
        <v>2014</v>
      </c>
      <c r="C1588" s="3">
        <f t="shared" si="73"/>
        <v>11</v>
      </c>
      <c r="D1588" t="s">
        <v>1652</v>
      </c>
      <c r="E1588" t="str">
        <f t="shared" si="74"/>
        <v>Joe Kamberova20141118</v>
      </c>
      <c r="F1588">
        <f>IF(COUNTIF($E$2:E1588, E1588) = 1, MAX($F$1:F1587) + 1, INDEX($F$1:F1587, MATCH(E1588, $E$1:E1587, 0)))</f>
        <v>762</v>
      </c>
      <c r="G1588" t="s">
        <v>15</v>
      </c>
      <c r="H1588" t="s">
        <v>34</v>
      </c>
      <c r="I1588" t="s">
        <v>145</v>
      </c>
      <c r="J1588" t="s">
        <v>1653</v>
      </c>
      <c r="K1588" s="17">
        <v>292.10000000000002</v>
      </c>
      <c r="L1588" s="17">
        <v>4</v>
      </c>
      <c r="M1588" s="17">
        <v>-175.26</v>
      </c>
      <c r="N1588" s="17" t="str">
        <f>IF(SalesData[[#This Row],[Profit]]&gt;0,"Profit","Loss")</f>
        <v>Loss</v>
      </c>
    </row>
    <row r="1589" spans="1:14" x14ac:dyDescent="0.25">
      <c r="A1589" s="1">
        <v>41961</v>
      </c>
      <c r="B1589" s="3">
        <f t="shared" si="72"/>
        <v>2014</v>
      </c>
      <c r="C1589" s="3">
        <f t="shared" si="73"/>
        <v>11</v>
      </c>
      <c r="D1589" t="s">
        <v>1652</v>
      </c>
      <c r="E1589" t="str">
        <f t="shared" si="74"/>
        <v>Joe Kamberova20141118</v>
      </c>
      <c r="F1589">
        <f>IF(COUNTIF($E$2:E1589, E1589) = 1, MAX($F$1:F1588) + 1, INDEX($F$1:F1588, MATCH(E1589, $E$1:E1588, 0)))</f>
        <v>762</v>
      </c>
      <c r="G1589" t="s">
        <v>15</v>
      </c>
      <c r="H1589" t="s">
        <v>34</v>
      </c>
      <c r="I1589" t="s">
        <v>47</v>
      </c>
      <c r="J1589" t="s">
        <v>1355</v>
      </c>
      <c r="K1589" s="17">
        <v>8.5399999999999991</v>
      </c>
      <c r="L1589" s="17">
        <v>2</v>
      </c>
      <c r="M1589" s="17">
        <v>-7.48</v>
      </c>
      <c r="N1589" s="17" t="str">
        <f>IF(SalesData[[#This Row],[Profit]]&gt;0,"Profit","Loss")</f>
        <v>Loss</v>
      </c>
    </row>
    <row r="1590" spans="1:14" x14ac:dyDescent="0.25">
      <c r="A1590" s="1">
        <v>41961</v>
      </c>
      <c r="B1590" s="3">
        <f t="shared" si="72"/>
        <v>2014</v>
      </c>
      <c r="C1590" s="3">
        <f t="shared" si="73"/>
        <v>11</v>
      </c>
      <c r="D1590" t="s">
        <v>1652</v>
      </c>
      <c r="E1590" t="str">
        <f t="shared" si="74"/>
        <v>Joe Kamberova20141118</v>
      </c>
      <c r="F1590">
        <f>IF(COUNTIF($E$2:E1590, E1590) = 1, MAX($F$1:F1589) + 1, INDEX($F$1:F1589, MATCH(E1590, $E$1:E1589, 0)))</f>
        <v>762</v>
      </c>
      <c r="G1590" t="s">
        <v>15</v>
      </c>
      <c r="H1590" t="s">
        <v>34</v>
      </c>
      <c r="I1590" t="s">
        <v>74</v>
      </c>
      <c r="J1590" t="s">
        <v>1654</v>
      </c>
      <c r="K1590" s="17">
        <v>424.12</v>
      </c>
      <c r="L1590" s="17">
        <v>6</v>
      </c>
      <c r="M1590" s="17">
        <v>-30.29</v>
      </c>
      <c r="N1590" s="17" t="str">
        <f>IF(SalesData[[#This Row],[Profit]]&gt;0,"Profit","Loss")</f>
        <v>Loss</v>
      </c>
    </row>
    <row r="1591" spans="1:14" x14ac:dyDescent="0.25">
      <c r="A1591" s="1">
        <v>41961</v>
      </c>
      <c r="B1591" s="3">
        <f t="shared" si="72"/>
        <v>2014</v>
      </c>
      <c r="C1591" s="3">
        <f t="shared" si="73"/>
        <v>11</v>
      </c>
      <c r="D1591" t="s">
        <v>1652</v>
      </c>
      <c r="E1591" t="str">
        <f t="shared" si="74"/>
        <v>Joe Kamberova20141118</v>
      </c>
      <c r="F1591">
        <f>IF(COUNTIF($E$2:E1591, E1591) = 1, MAX($F$1:F1590) + 1, INDEX($F$1:F1590, MATCH(E1591, $E$1:E1590, 0)))</f>
        <v>762</v>
      </c>
      <c r="G1591" t="s">
        <v>15</v>
      </c>
      <c r="H1591" t="s">
        <v>11</v>
      </c>
      <c r="I1591" t="s">
        <v>20</v>
      </c>
      <c r="J1591" t="s">
        <v>189</v>
      </c>
      <c r="K1591" s="17">
        <v>2.89</v>
      </c>
      <c r="L1591" s="17">
        <v>3</v>
      </c>
      <c r="M1591" s="17">
        <v>-4.92</v>
      </c>
      <c r="N1591" s="17" t="str">
        <f>IF(SalesData[[#This Row],[Profit]]&gt;0,"Profit","Loss")</f>
        <v>Loss</v>
      </c>
    </row>
    <row r="1592" spans="1:14" x14ac:dyDescent="0.25">
      <c r="A1592" s="1">
        <v>41961</v>
      </c>
      <c r="B1592" s="3">
        <f t="shared" si="72"/>
        <v>2014</v>
      </c>
      <c r="C1592" s="3">
        <f t="shared" si="73"/>
        <v>11</v>
      </c>
      <c r="D1592" t="s">
        <v>1652</v>
      </c>
      <c r="E1592" t="str">
        <f t="shared" si="74"/>
        <v>Joe Kamberova20141118</v>
      </c>
      <c r="F1592">
        <f>IF(COUNTIF($E$2:E1592, E1592) = 1, MAX($F$1:F1591) + 1, INDEX($F$1:F1591, MATCH(E1592, $E$1:E1591, 0)))</f>
        <v>762</v>
      </c>
      <c r="G1592" t="s">
        <v>15</v>
      </c>
      <c r="H1592" t="s">
        <v>11</v>
      </c>
      <c r="I1592" t="s">
        <v>18</v>
      </c>
      <c r="J1592" t="s">
        <v>68</v>
      </c>
      <c r="K1592" s="17">
        <v>381.72</v>
      </c>
      <c r="L1592" s="17">
        <v>5</v>
      </c>
      <c r="M1592" s="17">
        <v>-66.8</v>
      </c>
      <c r="N1592" s="17" t="str">
        <f>IF(SalesData[[#This Row],[Profit]]&gt;0,"Profit","Loss")</f>
        <v>Loss</v>
      </c>
    </row>
    <row r="1593" spans="1:14" x14ac:dyDescent="0.25">
      <c r="A1593" s="1">
        <v>41961</v>
      </c>
      <c r="B1593" s="3">
        <f t="shared" si="72"/>
        <v>2014</v>
      </c>
      <c r="C1593" s="3">
        <f t="shared" si="73"/>
        <v>11</v>
      </c>
      <c r="D1593" t="s">
        <v>1655</v>
      </c>
      <c r="E1593" t="str">
        <f t="shared" si="74"/>
        <v>Julie Creighton20141118</v>
      </c>
      <c r="F1593">
        <f>IF(COUNTIF($E$2:E1593, E1593) = 1, MAX($F$1:F1592) + 1, INDEX($F$1:F1592, MATCH(E1593, $E$1:E1592, 0)))</f>
        <v>763</v>
      </c>
      <c r="G1593" t="s">
        <v>315</v>
      </c>
      <c r="H1593" t="s">
        <v>11</v>
      </c>
      <c r="I1593" t="s">
        <v>18</v>
      </c>
      <c r="J1593" t="s">
        <v>1656</v>
      </c>
      <c r="K1593" s="17">
        <v>67.150000000000006</v>
      </c>
      <c r="L1593" s="17">
        <v>5</v>
      </c>
      <c r="M1593" s="17">
        <v>16.79</v>
      </c>
      <c r="N1593" s="17" t="str">
        <f>IF(SalesData[[#This Row],[Profit]]&gt;0,"Profit","Loss")</f>
        <v>Profit</v>
      </c>
    </row>
    <row r="1594" spans="1:14" x14ac:dyDescent="0.25">
      <c r="A1594" s="1">
        <v>41961</v>
      </c>
      <c r="B1594" s="3">
        <f t="shared" si="72"/>
        <v>2014</v>
      </c>
      <c r="C1594" s="3">
        <f t="shared" si="73"/>
        <v>11</v>
      </c>
      <c r="D1594" t="s">
        <v>1657</v>
      </c>
      <c r="E1594" t="str">
        <f t="shared" si="74"/>
        <v>Michael Kennedy20141118</v>
      </c>
      <c r="F1594">
        <f>IF(COUNTIF($E$2:E1594, E1594) = 1, MAX($F$1:F1593) + 1, INDEX($F$1:F1593, MATCH(E1594, $E$1:E1593, 0)))</f>
        <v>764</v>
      </c>
      <c r="G1594" t="s">
        <v>157</v>
      </c>
      <c r="H1594" t="s">
        <v>34</v>
      </c>
      <c r="I1594" t="s">
        <v>35</v>
      </c>
      <c r="J1594" t="s">
        <v>371</v>
      </c>
      <c r="K1594" s="17">
        <v>392.94</v>
      </c>
      <c r="L1594" s="17">
        <v>3</v>
      </c>
      <c r="M1594" s="17">
        <v>43.22</v>
      </c>
      <c r="N1594" s="17" t="str">
        <f>IF(SalesData[[#This Row],[Profit]]&gt;0,"Profit","Loss")</f>
        <v>Profit</v>
      </c>
    </row>
    <row r="1595" spans="1:14" x14ac:dyDescent="0.25">
      <c r="A1595" s="1">
        <v>41961</v>
      </c>
      <c r="B1595" s="3">
        <f t="shared" si="72"/>
        <v>2014</v>
      </c>
      <c r="C1595" s="3">
        <f t="shared" si="73"/>
        <v>11</v>
      </c>
      <c r="D1595" t="s">
        <v>727</v>
      </c>
      <c r="E1595" t="str">
        <f t="shared" si="74"/>
        <v>Maya Herman20141118</v>
      </c>
      <c r="F1595">
        <f>IF(COUNTIF($E$2:E1595, E1595) = 1, MAX($F$1:F1594) + 1, INDEX($F$1:F1594, MATCH(E1595, $E$1:E1594, 0)))</f>
        <v>765</v>
      </c>
      <c r="G1595" t="s">
        <v>164</v>
      </c>
      <c r="H1595" t="s">
        <v>34</v>
      </c>
      <c r="I1595" t="s">
        <v>47</v>
      </c>
      <c r="J1595" t="s">
        <v>1658</v>
      </c>
      <c r="K1595" s="17">
        <v>137.54</v>
      </c>
      <c r="L1595" s="17">
        <v>2</v>
      </c>
      <c r="M1595" s="17">
        <v>55.02</v>
      </c>
      <c r="N1595" s="17" t="str">
        <f>IF(SalesData[[#This Row],[Profit]]&gt;0,"Profit","Loss")</f>
        <v>Profit</v>
      </c>
    </row>
    <row r="1596" spans="1:14" x14ac:dyDescent="0.25">
      <c r="A1596" s="1">
        <v>41961</v>
      </c>
      <c r="B1596" s="3">
        <f t="shared" si="72"/>
        <v>2014</v>
      </c>
      <c r="C1596" s="3">
        <f t="shared" si="73"/>
        <v>11</v>
      </c>
      <c r="D1596" t="s">
        <v>727</v>
      </c>
      <c r="E1596" t="str">
        <f t="shared" si="74"/>
        <v>Maya Herman20141118</v>
      </c>
      <c r="F1596">
        <f>IF(COUNTIF($E$2:E1596, E1596) = 1, MAX($F$1:F1595) + 1, INDEX($F$1:F1595, MATCH(E1596, $E$1:E1595, 0)))</f>
        <v>765</v>
      </c>
      <c r="G1596" t="s">
        <v>164</v>
      </c>
      <c r="H1596" t="s">
        <v>34</v>
      </c>
      <c r="I1596" t="s">
        <v>145</v>
      </c>
      <c r="J1596" t="s">
        <v>1496</v>
      </c>
      <c r="K1596" s="17">
        <v>730.2</v>
      </c>
      <c r="L1596" s="17">
        <v>4</v>
      </c>
      <c r="M1596" s="17">
        <v>94.93</v>
      </c>
      <c r="N1596" s="17" t="str">
        <f>IF(SalesData[[#This Row],[Profit]]&gt;0,"Profit","Loss")</f>
        <v>Profit</v>
      </c>
    </row>
    <row r="1597" spans="1:14" x14ac:dyDescent="0.25">
      <c r="A1597" s="1">
        <v>41962</v>
      </c>
      <c r="B1597" s="3">
        <f t="shared" si="72"/>
        <v>2014</v>
      </c>
      <c r="C1597" s="3">
        <f t="shared" si="73"/>
        <v>11</v>
      </c>
      <c r="D1597" t="s">
        <v>1620</v>
      </c>
      <c r="E1597" t="str">
        <f t="shared" si="74"/>
        <v>Robert Marley20141119</v>
      </c>
      <c r="F1597">
        <f>IF(COUNTIF($E$2:E1597, E1597) = 1, MAX($F$1:F1596) + 1, INDEX($F$1:F1596, MATCH(E1597, $E$1:E1596, 0)))</f>
        <v>766</v>
      </c>
      <c r="G1597" t="s">
        <v>62</v>
      </c>
      <c r="H1597" t="s">
        <v>39</v>
      </c>
      <c r="I1597" t="s">
        <v>40</v>
      </c>
      <c r="J1597" t="s">
        <v>400</v>
      </c>
      <c r="K1597" s="17">
        <v>503.96</v>
      </c>
      <c r="L1597" s="17">
        <v>4</v>
      </c>
      <c r="M1597" s="17">
        <v>131.03</v>
      </c>
      <c r="N1597" s="17" t="str">
        <f>IF(SalesData[[#This Row],[Profit]]&gt;0,"Profit","Loss")</f>
        <v>Profit</v>
      </c>
    </row>
    <row r="1598" spans="1:14" x14ac:dyDescent="0.25">
      <c r="A1598" s="1">
        <v>41962</v>
      </c>
      <c r="B1598" s="3">
        <f t="shared" si="72"/>
        <v>2014</v>
      </c>
      <c r="C1598" s="3">
        <f t="shared" si="73"/>
        <v>11</v>
      </c>
      <c r="D1598" t="s">
        <v>1620</v>
      </c>
      <c r="E1598" t="str">
        <f t="shared" si="74"/>
        <v>Robert Marley20141119</v>
      </c>
      <c r="F1598">
        <f>IF(COUNTIF($E$2:E1598, E1598) = 1, MAX($F$1:F1597) + 1, INDEX($F$1:F1597, MATCH(E1598, $E$1:E1597, 0)))</f>
        <v>766</v>
      </c>
      <c r="G1598" t="s">
        <v>62</v>
      </c>
      <c r="H1598" t="s">
        <v>39</v>
      </c>
      <c r="I1598" t="s">
        <v>40</v>
      </c>
      <c r="J1598" t="s">
        <v>1659</v>
      </c>
      <c r="K1598" s="17">
        <v>149.94999999999999</v>
      </c>
      <c r="L1598" s="17">
        <v>5</v>
      </c>
      <c r="M1598" s="17">
        <v>41.99</v>
      </c>
      <c r="N1598" s="17" t="str">
        <f>IF(SalesData[[#This Row],[Profit]]&gt;0,"Profit","Loss")</f>
        <v>Profit</v>
      </c>
    </row>
    <row r="1599" spans="1:14" x14ac:dyDescent="0.25">
      <c r="A1599" s="1">
        <v>41962</v>
      </c>
      <c r="B1599" s="3">
        <f t="shared" si="72"/>
        <v>2014</v>
      </c>
      <c r="C1599" s="3">
        <f t="shared" si="73"/>
        <v>11</v>
      </c>
      <c r="D1599" t="s">
        <v>1620</v>
      </c>
      <c r="E1599" t="str">
        <f t="shared" si="74"/>
        <v>Robert Marley20141119</v>
      </c>
      <c r="F1599">
        <f>IF(COUNTIF($E$2:E1599, E1599) = 1, MAX($F$1:F1598) + 1, INDEX($F$1:F1598, MATCH(E1599, $E$1:E1598, 0)))</f>
        <v>766</v>
      </c>
      <c r="G1599" t="s">
        <v>62</v>
      </c>
      <c r="H1599" t="s">
        <v>39</v>
      </c>
      <c r="I1599" t="s">
        <v>52</v>
      </c>
      <c r="J1599" t="s">
        <v>1660</v>
      </c>
      <c r="K1599" s="17">
        <v>29</v>
      </c>
      <c r="L1599" s="17">
        <v>2</v>
      </c>
      <c r="M1599" s="17">
        <v>7.25</v>
      </c>
      <c r="N1599" s="17" t="str">
        <f>IF(SalesData[[#This Row],[Profit]]&gt;0,"Profit","Loss")</f>
        <v>Profit</v>
      </c>
    </row>
    <row r="1600" spans="1:14" x14ac:dyDescent="0.25">
      <c r="A1600" s="1">
        <v>41962</v>
      </c>
      <c r="B1600" s="3">
        <f t="shared" si="72"/>
        <v>2014</v>
      </c>
      <c r="C1600" s="3">
        <f t="shared" si="73"/>
        <v>11</v>
      </c>
      <c r="D1600" t="s">
        <v>1661</v>
      </c>
      <c r="E1600" t="str">
        <f t="shared" si="74"/>
        <v>John Murray20141119</v>
      </c>
      <c r="F1600">
        <f>IF(COUNTIF($E$2:E1600, E1600) = 1, MAX($F$1:F1599) + 1, INDEX($F$1:F1599, MATCH(E1600, $E$1:E1599, 0)))</f>
        <v>767</v>
      </c>
      <c r="G1600" t="s">
        <v>149</v>
      </c>
      <c r="H1600" t="s">
        <v>39</v>
      </c>
      <c r="I1600" t="s">
        <v>40</v>
      </c>
      <c r="J1600" t="s">
        <v>676</v>
      </c>
      <c r="K1600" s="17">
        <v>4548.8100000000004</v>
      </c>
      <c r="L1600" s="17">
        <v>7</v>
      </c>
      <c r="M1600" s="17">
        <v>1228.18</v>
      </c>
      <c r="N1600" s="17" t="str">
        <f>IF(SalesData[[#This Row],[Profit]]&gt;0,"Profit","Loss")</f>
        <v>Profit</v>
      </c>
    </row>
    <row r="1601" spans="1:14" x14ac:dyDescent="0.25">
      <c r="A1601" s="1">
        <v>41962</v>
      </c>
      <c r="B1601" s="3">
        <f t="shared" si="72"/>
        <v>2014</v>
      </c>
      <c r="C1601" s="3">
        <f t="shared" si="73"/>
        <v>11</v>
      </c>
      <c r="D1601" t="s">
        <v>1662</v>
      </c>
      <c r="E1601" t="str">
        <f t="shared" si="74"/>
        <v>Georgia Rosenberg20141119</v>
      </c>
      <c r="F1601">
        <f>IF(COUNTIF($E$2:E1601, E1601) = 1, MAX($F$1:F1600) + 1, INDEX($F$1:F1600, MATCH(E1601, $E$1:E1600, 0)))</f>
        <v>768</v>
      </c>
      <c r="G1601" t="s">
        <v>59</v>
      </c>
      <c r="H1601" t="s">
        <v>11</v>
      </c>
      <c r="I1601" t="s">
        <v>16</v>
      </c>
      <c r="J1601" t="s">
        <v>172</v>
      </c>
      <c r="K1601" s="17">
        <v>22.5</v>
      </c>
      <c r="L1601" s="17">
        <v>6</v>
      </c>
      <c r="M1601" s="17">
        <v>10.8</v>
      </c>
      <c r="N1601" s="17" t="str">
        <f>IF(SalesData[[#This Row],[Profit]]&gt;0,"Profit","Loss")</f>
        <v>Profit</v>
      </c>
    </row>
    <row r="1602" spans="1:14" x14ac:dyDescent="0.25">
      <c r="A1602" s="1">
        <v>41962</v>
      </c>
      <c r="B1602" s="3">
        <f t="shared" ref="B1602:B1665" si="75">YEAR(A1602)</f>
        <v>2014</v>
      </c>
      <c r="C1602" s="3">
        <f t="shared" ref="C1602:C1665" si="76">MONTH(A1602)</f>
        <v>11</v>
      </c>
      <c r="D1602" t="s">
        <v>1662</v>
      </c>
      <c r="E1602" t="str">
        <f t="shared" ref="E1602:E1665" si="77">D1602 &amp; TEXT(A1602, "yyyymmdd")</f>
        <v>Georgia Rosenberg20141119</v>
      </c>
      <c r="F1602">
        <f>IF(COUNTIF($E$2:E1602, E1602) = 1, MAX($F$1:F1601) + 1, INDEX($F$1:F1601, MATCH(E1602, $E$1:E1601, 0)))</f>
        <v>768</v>
      </c>
      <c r="G1602" t="s">
        <v>59</v>
      </c>
      <c r="H1602" t="s">
        <v>11</v>
      </c>
      <c r="I1602" t="s">
        <v>16</v>
      </c>
      <c r="J1602" t="s">
        <v>1336</v>
      </c>
      <c r="K1602" s="17">
        <v>9.9600000000000009</v>
      </c>
      <c r="L1602" s="17">
        <v>2</v>
      </c>
      <c r="M1602" s="17">
        <v>4.58</v>
      </c>
      <c r="N1602" s="17" t="str">
        <f>IF(SalesData[[#This Row],[Profit]]&gt;0,"Profit","Loss")</f>
        <v>Profit</v>
      </c>
    </row>
    <row r="1603" spans="1:14" x14ac:dyDescent="0.25">
      <c r="A1603" s="1">
        <v>41962</v>
      </c>
      <c r="B1603" s="3">
        <f t="shared" si="75"/>
        <v>2014</v>
      </c>
      <c r="C1603" s="3">
        <f t="shared" si="76"/>
        <v>11</v>
      </c>
      <c r="D1603" t="s">
        <v>1662</v>
      </c>
      <c r="E1603" t="str">
        <f t="shared" si="77"/>
        <v>Georgia Rosenberg20141119</v>
      </c>
      <c r="F1603">
        <f>IF(COUNTIF($E$2:E1603, E1603) = 1, MAX($F$1:F1602) + 1, INDEX($F$1:F1602, MATCH(E1603, $E$1:E1602, 0)))</f>
        <v>768</v>
      </c>
      <c r="G1603" t="s">
        <v>59</v>
      </c>
      <c r="H1603" t="s">
        <v>11</v>
      </c>
      <c r="I1603" t="s">
        <v>20</v>
      </c>
      <c r="J1603" t="s">
        <v>1281</v>
      </c>
      <c r="K1603" s="17">
        <v>213.08</v>
      </c>
      <c r="L1603" s="17">
        <v>7</v>
      </c>
      <c r="M1603" s="17">
        <v>102.28</v>
      </c>
      <c r="N1603" s="17" t="str">
        <f>IF(SalesData[[#This Row],[Profit]]&gt;0,"Profit","Loss")</f>
        <v>Profit</v>
      </c>
    </row>
    <row r="1604" spans="1:14" x14ac:dyDescent="0.25">
      <c r="A1604" s="1">
        <v>41962</v>
      </c>
      <c r="B1604" s="3">
        <f t="shared" si="75"/>
        <v>2014</v>
      </c>
      <c r="C1604" s="3">
        <f t="shared" si="76"/>
        <v>11</v>
      </c>
      <c r="D1604" t="s">
        <v>1662</v>
      </c>
      <c r="E1604" t="str">
        <f t="shared" si="77"/>
        <v>Georgia Rosenberg20141119</v>
      </c>
      <c r="F1604">
        <f>IF(COUNTIF($E$2:E1604, E1604) = 1, MAX($F$1:F1603) + 1, INDEX($F$1:F1603, MATCH(E1604, $E$1:E1603, 0)))</f>
        <v>768</v>
      </c>
      <c r="G1604" t="s">
        <v>59</v>
      </c>
      <c r="H1604" t="s">
        <v>34</v>
      </c>
      <c r="I1604" t="s">
        <v>74</v>
      </c>
      <c r="J1604" t="s">
        <v>719</v>
      </c>
      <c r="K1604" s="17">
        <v>1025.8800000000001</v>
      </c>
      <c r="L1604" s="17">
        <v>6</v>
      </c>
      <c r="M1604" s="17">
        <v>235.95</v>
      </c>
      <c r="N1604" s="17" t="str">
        <f>IF(SalesData[[#This Row],[Profit]]&gt;0,"Profit","Loss")</f>
        <v>Profit</v>
      </c>
    </row>
    <row r="1605" spans="1:14" x14ac:dyDescent="0.25">
      <c r="A1605" s="1">
        <v>41962</v>
      </c>
      <c r="B1605" s="3">
        <f t="shared" si="75"/>
        <v>2014</v>
      </c>
      <c r="C1605" s="3">
        <f t="shared" si="76"/>
        <v>11</v>
      </c>
      <c r="D1605" t="s">
        <v>1663</v>
      </c>
      <c r="E1605" t="str">
        <f t="shared" si="77"/>
        <v>Dennis Bolton20141119</v>
      </c>
      <c r="F1605">
        <f>IF(COUNTIF($E$2:E1605, E1605) = 1, MAX($F$1:F1604) + 1, INDEX($F$1:F1604, MATCH(E1605, $E$1:E1604, 0)))</f>
        <v>769</v>
      </c>
      <c r="G1605" t="s">
        <v>296</v>
      </c>
      <c r="H1605" t="s">
        <v>11</v>
      </c>
      <c r="I1605" t="s">
        <v>12</v>
      </c>
      <c r="J1605" t="s">
        <v>1664</v>
      </c>
      <c r="K1605" s="17">
        <v>166.44</v>
      </c>
      <c r="L1605" s="17">
        <v>3</v>
      </c>
      <c r="M1605" s="17">
        <v>79.89</v>
      </c>
      <c r="N1605" s="17" t="str">
        <f>IF(SalesData[[#This Row],[Profit]]&gt;0,"Profit","Loss")</f>
        <v>Profit</v>
      </c>
    </row>
    <row r="1606" spans="1:14" x14ac:dyDescent="0.25">
      <c r="A1606" s="1">
        <v>41962</v>
      </c>
      <c r="B1606" s="3">
        <f t="shared" si="75"/>
        <v>2014</v>
      </c>
      <c r="C1606" s="3">
        <f t="shared" si="76"/>
        <v>11</v>
      </c>
      <c r="D1606" t="s">
        <v>465</v>
      </c>
      <c r="E1606" t="str">
        <f t="shared" si="77"/>
        <v>Ruben Dartt20141119</v>
      </c>
      <c r="F1606">
        <f>IF(COUNTIF($E$2:E1606, E1606) = 1, MAX($F$1:F1605) + 1, INDEX($F$1:F1605, MATCH(E1606, $E$1:E1605, 0)))</f>
        <v>770</v>
      </c>
      <c r="G1606" t="s">
        <v>23</v>
      </c>
      <c r="H1606" t="s">
        <v>39</v>
      </c>
      <c r="I1606" t="s">
        <v>52</v>
      </c>
      <c r="J1606" t="s">
        <v>1428</v>
      </c>
      <c r="K1606" s="17">
        <v>47.5</v>
      </c>
      <c r="L1606" s="17">
        <v>1</v>
      </c>
      <c r="M1606" s="17">
        <v>-1.19</v>
      </c>
      <c r="N1606" s="17" t="str">
        <f>IF(SalesData[[#This Row],[Profit]]&gt;0,"Profit","Loss")</f>
        <v>Loss</v>
      </c>
    </row>
    <row r="1607" spans="1:14" x14ac:dyDescent="0.25">
      <c r="A1607" s="1">
        <v>41962</v>
      </c>
      <c r="B1607" s="3">
        <f t="shared" si="75"/>
        <v>2014</v>
      </c>
      <c r="C1607" s="3">
        <f t="shared" si="76"/>
        <v>11</v>
      </c>
      <c r="D1607" t="s">
        <v>1172</v>
      </c>
      <c r="E1607" t="str">
        <f t="shared" si="77"/>
        <v>Mitch Webber20141119</v>
      </c>
      <c r="F1607">
        <f>IF(COUNTIF($E$2:E1607, E1607) = 1, MAX($F$1:F1606) + 1, INDEX($F$1:F1606, MATCH(E1607, $E$1:E1606, 0)))</f>
        <v>771</v>
      </c>
      <c r="G1607" t="s">
        <v>315</v>
      </c>
      <c r="H1607" t="s">
        <v>11</v>
      </c>
      <c r="I1607" t="s">
        <v>18</v>
      </c>
      <c r="J1607" t="s">
        <v>580</v>
      </c>
      <c r="K1607" s="17">
        <v>221.16</v>
      </c>
      <c r="L1607" s="17">
        <v>4</v>
      </c>
      <c r="M1607" s="17">
        <v>57.5</v>
      </c>
      <c r="N1607" s="17" t="str">
        <f>IF(SalesData[[#This Row],[Profit]]&gt;0,"Profit","Loss")</f>
        <v>Profit</v>
      </c>
    </row>
    <row r="1608" spans="1:14" x14ac:dyDescent="0.25">
      <c r="A1608" s="1">
        <v>41962</v>
      </c>
      <c r="B1608" s="3">
        <f t="shared" si="75"/>
        <v>2014</v>
      </c>
      <c r="C1608" s="3">
        <f t="shared" si="76"/>
        <v>11</v>
      </c>
      <c r="D1608" t="s">
        <v>1172</v>
      </c>
      <c r="E1608" t="str">
        <f t="shared" si="77"/>
        <v>Mitch Webber20141119</v>
      </c>
      <c r="F1608">
        <f>IF(COUNTIF($E$2:E1608, E1608) = 1, MAX($F$1:F1607) + 1, INDEX($F$1:F1607, MATCH(E1608, $E$1:E1607, 0)))</f>
        <v>771</v>
      </c>
      <c r="G1608" t="s">
        <v>315</v>
      </c>
      <c r="H1608" t="s">
        <v>39</v>
      </c>
      <c r="I1608" t="s">
        <v>40</v>
      </c>
      <c r="J1608" t="s">
        <v>138</v>
      </c>
      <c r="K1608" s="17">
        <v>281.97000000000003</v>
      </c>
      <c r="L1608" s="17">
        <v>3</v>
      </c>
      <c r="M1608" s="17">
        <v>78.95</v>
      </c>
      <c r="N1608" s="17" t="str">
        <f>IF(SalesData[[#This Row],[Profit]]&gt;0,"Profit","Loss")</f>
        <v>Profit</v>
      </c>
    </row>
    <row r="1609" spans="1:14" x14ac:dyDescent="0.25">
      <c r="A1609" s="1">
        <v>41962</v>
      </c>
      <c r="B1609" s="3">
        <f t="shared" si="75"/>
        <v>2014</v>
      </c>
      <c r="C1609" s="3">
        <f t="shared" si="76"/>
        <v>11</v>
      </c>
      <c r="D1609" t="s">
        <v>1665</v>
      </c>
      <c r="E1609" t="str">
        <f t="shared" si="77"/>
        <v>Alan Dominguez20141119</v>
      </c>
      <c r="F1609">
        <f>IF(COUNTIF($E$2:E1609, E1609) = 1, MAX($F$1:F1608) + 1, INDEX($F$1:F1608, MATCH(E1609, $E$1:E1608, 0)))</f>
        <v>772</v>
      </c>
      <c r="G1609" t="s">
        <v>23</v>
      </c>
      <c r="H1609" t="s">
        <v>11</v>
      </c>
      <c r="I1609" t="s">
        <v>12</v>
      </c>
      <c r="J1609" t="s">
        <v>1666</v>
      </c>
      <c r="K1609" s="17">
        <v>5.88</v>
      </c>
      <c r="L1609" s="17">
        <v>1</v>
      </c>
      <c r="M1609" s="17">
        <v>1.98</v>
      </c>
      <c r="N1609" s="17" t="str">
        <f>IF(SalesData[[#This Row],[Profit]]&gt;0,"Profit","Loss")</f>
        <v>Profit</v>
      </c>
    </row>
    <row r="1610" spans="1:14" x14ac:dyDescent="0.25">
      <c r="A1610" s="1">
        <v>41963</v>
      </c>
      <c r="B1610" s="3">
        <f t="shared" si="75"/>
        <v>2014</v>
      </c>
      <c r="C1610" s="3">
        <f t="shared" si="76"/>
        <v>11</v>
      </c>
      <c r="D1610" t="s">
        <v>433</v>
      </c>
      <c r="E1610" t="str">
        <f t="shared" si="77"/>
        <v>Katharine Harms20141120</v>
      </c>
      <c r="F1610">
        <f>IF(COUNTIF($E$2:E1610, E1610) = 1, MAX($F$1:F1609) + 1, INDEX($F$1:F1609, MATCH(E1610, $E$1:E1609, 0)))</f>
        <v>773</v>
      </c>
      <c r="G1610" t="s">
        <v>149</v>
      </c>
      <c r="H1610" t="s">
        <v>11</v>
      </c>
      <c r="I1610" t="s">
        <v>63</v>
      </c>
      <c r="J1610" t="s">
        <v>1667</v>
      </c>
      <c r="K1610" s="17">
        <v>34.74</v>
      </c>
      <c r="L1610" s="17">
        <v>3</v>
      </c>
      <c r="M1610" s="17">
        <v>17.37</v>
      </c>
      <c r="N1610" s="17" t="str">
        <f>IF(SalesData[[#This Row],[Profit]]&gt;0,"Profit","Loss")</f>
        <v>Profit</v>
      </c>
    </row>
    <row r="1611" spans="1:14" x14ac:dyDescent="0.25">
      <c r="A1611" s="1">
        <v>41963</v>
      </c>
      <c r="B1611" s="3">
        <f t="shared" si="75"/>
        <v>2014</v>
      </c>
      <c r="C1611" s="3">
        <f t="shared" si="76"/>
        <v>11</v>
      </c>
      <c r="D1611" t="s">
        <v>433</v>
      </c>
      <c r="E1611" t="str">
        <f t="shared" si="77"/>
        <v>Katharine Harms20141120</v>
      </c>
      <c r="F1611">
        <f>IF(COUNTIF($E$2:E1611, E1611) = 1, MAX($F$1:F1610) + 1, INDEX($F$1:F1610, MATCH(E1611, $E$1:E1610, 0)))</f>
        <v>773</v>
      </c>
      <c r="G1611" t="s">
        <v>149</v>
      </c>
      <c r="H1611" t="s">
        <v>39</v>
      </c>
      <c r="I1611" t="s">
        <v>40</v>
      </c>
      <c r="J1611" t="s">
        <v>1580</v>
      </c>
      <c r="K1611" s="17">
        <v>833.94</v>
      </c>
      <c r="L1611" s="17">
        <v>6</v>
      </c>
      <c r="M1611" s="17">
        <v>216.82</v>
      </c>
      <c r="N1611" s="17" t="str">
        <f>IF(SalesData[[#This Row],[Profit]]&gt;0,"Profit","Loss")</f>
        <v>Profit</v>
      </c>
    </row>
    <row r="1612" spans="1:14" x14ac:dyDescent="0.25">
      <c r="A1612" s="1">
        <v>41963</v>
      </c>
      <c r="B1612" s="3">
        <f t="shared" si="75"/>
        <v>2014</v>
      </c>
      <c r="C1612" s="3">
        <f t="shared" si="76"/>
        <v>11</v>
      </c>
      <c r="D1612" t="s">
        <v>433</v>
      </c>
      <c r="E1612" t="str">
        <f t="shared" si="77"/>
        <v>Katharine Harms20141120</v>
      </c>
      <c r="F1612">
        <f>IF(COUNTIF($E$2:E1612, E1612) = 1, MAX($F$1:F1611) + 1, INDEX($F$1:F1611, MATCH(E1612, $E$1:E1611, 0)))</f>
        <v>773</v>
      </c>
      <c r="G1612" t="s">
        <v>149</v>
      </c>
      <c r="H1612" t="s">
        <v>11</v>
      </c>
      <c r="I1612" t="s">
        <v>20</v>
      </c>
      <c r="J1612" t="s">
        <v>1668</v>
      </c>
      <c r="K1612" s="17">
        <v>12.96</v>
      </c>
      <c r="L1612" s="17">
        <v>3</v>
      </c>
      <c r="M1612" s="17">
        <v>4.54</v>
      </c>
      <c r="N1612" s="17" t="str">
        <f>IF(SalesData[[#This Row],[Profit]]&gt;0,"Profit","Loss")</f>
        <v>Profit</v>
      </c>
    </row>
    <row r="1613" spans="1:14" x14ac:dyDescent="0.25">
      <c r="A1613" s="1">
        <v>41963</v>
      </c>
      <c r="B1613" s="3">
        <f t="shared" si="75"/>
        <v>2014</v>
      </c>
      <c r="C1613" s="3">
        <f t="shared" si="76"/>
        <v>11</v>
      </c>
      <c r="D1613" t="s">
        <v>433</v>
      </c>
      <c r="E1613" t="str">
        <f t="shared" si="77"/>
        <v>Katharine Harms20141120</v>
      </c>
      <c r="F1613">
        <f>IF(COUNTIF($E$2:E1613, E1613) = 1, MAX($F$1:F1612) + 1, INDEX($F$1:F1612, MATCH(E1613, $E$1:E1612, 0)))</f>
        <v>773</v>
      </c>
      <c r="G1613" t="s">
        <v>149</v>
      </c>
      <c r="H1613" t="s">
        <v>11</v>
      </c>
      <c r="I1613" t="s">
        <v>12</v>
      </c>
      <c r="J1613" t="s">
        <v>1219</v>
      </c>
      <c r="K1613" s="17">
        <v>25.92</v>
      </c>
      <c r="L1613" s="17">
        <v>4</v>
      </c>
      <c r="M1613" s="17">
        <v>12.44</v>
      </c>
      <c r="N1613" s="17" t="str">
        <f>IF(SalesData[[#This Row],[Profit]]&gt;0,"Profit","Loss")</f>
        <v>Profit</v>
      </c>
    </row>
    <row r="1614" spans="1:14" x14ac:dyDescent="0.25">
      <c r="A1614" s="1">
        <v>41964</v>
      </c>
      <c r="B1614" s="3">
        <f t="shared" si="75"/>
        <v>2014</v>
      </c>
      <c r="C1614" s="3">
        <f t="shared" si="76"/>
        <v>11</v>
      </c>
      <c r="D1614" t="s">
        <v>1669</v>
      </c>
      <c r="E1614" t="str">
        <f t="shared" si="77"/>
        <v>Dave Hallsten20141121</v>
      </c>
      <c r="F1614">
        <f>IF(COUNTIF($E$2:E1614, E1614) = 1, MAX($F$1:F1613) + 1, INDEX($F$1:F1613, MATCH(E1614, $E$1:E1613, 0)))</f>
        <v>774</v>
      </c>
      <c r="G1614" t="s">
        <v>33</v>
      </c>
      <c r="H1614" t="s">
        <v>39</v>
      </c>
      <c r="I1614" t="s">
        <v>40</v>
      </c>
      <c r="J1614" t="s">
        <v>901</v>
      </c>
      <c r="K1614" s="17">
        <v>36.99</v>
      </c>
      <c r="L1614" s="17">
        <v>1</v>
      </c>
      <c r="M1614" s="17">
        <v>9.99</v>
      </c>
      <c r="N1614" s="17" t="str">
        <f>IF(SalesData[[#This Row],[Profit]]&gt;0,"Profit","Loss")</f>
        <v>Profit</v>
      </c>
    </row>
    <row r="1615" spans="1:14" x14ac:dyDescent="0.25">
      <c r="A1615" s="1">
        <v>41964</v>
      </c>
      <c r="B1615" s="3">
        <f t="shared" si="75"/>
        <v>2014</v>
      </c>
      <c r="C1615" s="3">
        <f t="shared" si="76"/>
        <v>11</v>
      </c>
      <c r="D1615" t="s">
        <v>1669</v>
      </c>
      <c r="E1615" t="str">
        <f t="shared" si="77"/>
        <v>Dave Hallsten20141121</v>
      </c>
      <c r="F1615">
        <f>IF(COUNTIF($E$2:E1615, E1615) = 1, MAX($F$1:F1614) + 1, INDEX($F$1:F1614, MATCH(E1615, $E$1:E1614, 0)))</f>
        <v>774</v>
      </c>
      <c r="G1615" t="s">
        <v>33</v>
      </c>
      <c r="H1615" t="s">
        <v>11</v>
      </c>
      <c r="I1615" t="s">
        <v>12</v>
      </c>
      <c r="J1615" t="s">
        <v>1670</v>
      </c>
      <c r="K1615" s="17">
        <v>629.1</v>
      </c>
      <c r="L1615" s="17">
        <v>6</v>
      </c>
      <c r="M1615" s="17">
        <v>301.97000000000003</v>
      </c>
      <c r="N1615" s="17" t="str">
        <f>IF(SalesData[[#This Row],[Profit]]&gt;0,"Profit","Loss")</f>
        <v>Profit</v>
      </c>
    </row>
    <row r="1616" spans="1:14" x14ac:dyDescent="0.25">
      <c r="A1616" s="1">
        <v>41964</v>
      </c>
      <c r="B1616" s="3">
        <f t="shared" si="75"/>
        <v>2014</v>
      </c>
      <c r="C1616" s="3">
        <f t="shared" si="76"/>
        <v>11</v>
      </c>
      <c r="D1616" t="s">
        <v>1669</v>
      </c>
      <c r="E1616" t="str">
        <f t="shared" si="77"/>
        <v>Dave Hallsten20141121</v>
      </c>
      <c r="F1616">
        <f>IF(COUNTIF($E$2:E1616, E1616) = 1, MAX($F$1:F1615) + 1, INDEX($F$1:F1615, MATCH(E1616, $E$1:E1615, 0)))</f>
        <v>774</v>
      </c>
      <c r="G1616" t="s">
        <v>33</v>
      </c>
      <c r="H1616" t="s">
        <v>11</v>
      </c>
      <c r="I1616" t="s">
        <v>18</v>
      </c>
      <c r="J1616" t="s">
        <v>418</v>
      </c>
      <c r="K1616" s="17">
        <v>193.95</v>
      </c>
      <c r="L1616" s="17">
        <v>3</v>
      </c>
      <c r="M1616" s="17">
        <v>9.6999999999999993</v>
      </c>
      <c r="N1616" s="17" t="str">
        <f>IF(SalesData[[#This Row],[Profit]]&gt;0,"Profit","Loss")</f>
        <v>Profit</v>
      </c>
    </row>
    <row r="1617" spans="1:14" x14ac:dyDescent="0.25">
      <c r="A1617" s="1">
        <v>41964</v>
      </c>
      <c r="B1617" s="3">
        <f t="shared" si="75"/>
        <v>2014</v>
      </c>
      <c r="C1617" s="3">
        <f t="shared" si="76"/>
        <v>11</v>
      </c>
      <c r="D1617" t="s">
        <v>1669</v>
      </c>
      <c r="E1617" t="str">
        <f t="shared" si="77"/>
        <v>Dave Hallsten20141121</v>
      </c>
      <c r="F1617">
        <f>IF(COUNTIF($E$2:E1617, E1617) = 1, MAX($F$1:F1616) + 1, INDEX($F$1:F1616, MATCH(E1617, $E$1:E1616, 0)))</f>
        <v>774</v>
      </c>
      <c r="G1617" t="s">
        <v>33</v>
      </c>
      <c r="H1617" t="s">
        <v>11</v>
      </c>
      <c r="I1617" t="s">
        <v>24</v>
      </c>
      <c r="J1617" t="s">
        <v>798</v>
      </c>
      <c r="K1617" s="17">
        <v>5.46</v>
      </c>
      <c r="L1617" s="17">
        <v>3</v>
      </c>
      <c r="M1617" s="17">
        <v>1.47</v>
      </c>
      <c r="N1617" s="17" t="str">
        <f>IF(SalesData[[#This Row],[Profit]]&gt;0,"Profit","Loss")</f>
        <v>Profit</v>
      </c>
    </row>
    <row r="1618" spans="1:14" x14ac:dyDescent="0.25">
      <c r="A1618" s="1">
        <v>41964</v>
      </c>
      <c r="B1618" s="3">
        <f t="shared" si="75"/>
        <v>2014</v>
      </c>
      <c r="C1618" s="3">
        <f t="shared" si="76"/>
        <v>11</v>
      </c>
      <c r="D1618" t="s">
        <v>1662</v>
      </c>
      <c r="E1618" t="str">
        <f t="shared" si="77"/>
        <v>Georgia Rosenberg20141121</v>
      </c>
      <c r="F1618">
        <f>IF(COUNTIF($E$2:E1618, E1618) = 1, MAX($F$1:F1617) + 1, INDEX($F$1:F1617, MATCH(E1618, $E$1:E1617, 0)))</f>
        <v>775</v>
      </c>
      <c r="G1618" t="s">
        <v>27</v>
      </c>
      <c r="H1618" t="s">
        <v>11</v>
      </c>
      <c r="I1618" t="s">
        <v>12</v>
      </c>
      <c r="J1618" t="s">
        <v>481</v>
      </c>
      <c r="K1618" s="17">
        <v>12.96</v>
      </c>
      <c r="L1618" s="17">
        <v>2</v>
      </c>
      <c r="M1618" s="17">
        <v>6.22</v>
      </c>
      <c r="N1618" s="17" t="str">
        <f>IF(SalesData[[#This Row],[Profit]]&gt;0,"Profit","Loss")</f>
        <v>Profit</v>
      </c>
    </row>
    <row r="1619" spans="1:14" x14ac:dyDescent="0.25">
      <c r="A1619" s="1">
        <v>41964</v>
      </c>
      <c r="B1619" s="3">
        <f t="shared" si="75"/>
        <v>2014</v>
      </c>
      <c r="C1619" s="3">
        <f t="shared" si="76"/>
        <v>11</v>
      </c>
      <c r="D1619" t="s">
        <v>1671</v>
      </c>
      <c r="E1619" t="str">
        <f t="shared" si="77"/>
        <v>Jason Klamczynski20141121</v>
      </c>
      <c r="F1619">
        <f>IF(COUNTIF($E$2:E1619, E1619) = 1, MAX($F$1:F1618) + 1, INDEX($F$1:F1618, MATCH(E1619, $E$1:E1618, 0)))</f>
        <v>776</v>
      </c>
      <c r="G1619" t="s">
        <v>10</v>
      </c>
      <c r="H1619" t="s">
        <v>11</v>
      </c>
      <c r="I1619" t="s">
        <v>63</v>
      </c>
      <c r="J1619" t="s">
        <v>396</v>
      </c>
      <c r="K1619" s="17">
        <v>1.63</v>
      </c>
      <c r="L1619" s="17">
        <v>1</v>
      </c>
      <c r="M1619" s="17">
        <v>0.55000000000000004</v>
      </c>
      <c r="N1619" s="17" t="str">
        <f>IF(SalesData[[#This Row],[Profit]]&gt;0,"Profit","Loss")</f>
        <v>Profit</v>
      </c>
    </row>
    <row r="1620" spans="1:14" x14ac:dyDescent="0.25">
      <c r="A1620" s="1">
        <v>41964</v>
      </c>
      <c r="B1620" s="3">
        <f t="shared" si="75"/>
        <v>2014</v>
      </c>
      <c r="C1620" s="3">
        <f t="shared" si="76"/>
        <v>11</v>
      </c>
      <c r="D1620" t="s">
        <v>1671</v>
      </c>
      <c r="E1620" t="str">
        <f t="shared" si="77"/>
        <v>Jason Klamczynski20141121</v>
      </c>
      <c r="F1620">
        <f>IF(COUNTIF($E$2:E1620, E1620) = 1, MAX($F$1:F1619) + 1, INDEX($F$1:F1619, MATCH(E1620, $E$1:E1619, 0)))</f>
        <v>776</v>
      </c>
      <c r="G1620" t="s">
        <v>10</v>
      </c>
      <c r="H1620" t="s">
        <v>39</v>
      </c>
      <c r="I1620" t="s">
        <v>40</v>
      </c>
      <c r="J1620" t="s">
        <v>494</v>
      </c>
      <c r="K1620" s="17">
        <v>267.95999999999998</v>
      </c>
      <c r="L1620" s="17">
        <v>5</v>
      </c>
      <c r="M1620" s="17">
        <v>16.75</v>
      </c>
      <c r="N1620" s="17" t="str">
        <f>IF(SalesData[[#This Row],[Profit]]&gt;0,"Profit","Loss")</f>
        <v>Profit</v>
      </c>
    </row>
    <row r="1621" spans="1:14" x14ac:dyDescent="0.25">
      <c r="A1621" s="1">
        <v>41964</v>
      </c>
      <c r="B1621" s="3">
        <f t="shared" si="75"/>
        <v>2014</v>
      </c>
      <c r="C1621" s="3">
        <f t="shared" si="76"/>
        <v>11</v>
      </c>
      <c r="D1621" t="s">
        <v>1672</v>
      </c>
      <c r="E1621" t="str">
        <f t="shared" si="77"/>
        <v>Steve Carroll20141121</v>
      </c>
      <c r="F1621">
        <f>IF(COUNTIF($E$2:E1621, E1621) = 1, MAX($F$1:F1620) + 1, INDEX($F$1:F1620, MATCH(E1621, $E$1:E1620, 0)))</f>
        <v>777</v>
      </c>
      <c r="G1621" t="s">
        <v>27</v>
      </c>
      <c r="H1621" t="s">
        <v>11</v>
      </c>
      <c r="I1621" t="s">
        <v>12</v>
      </c>
      <c r="J1621" t="s">
        <v>1673</v>
      </c>
      <c r="K1621" s="17">
        <v>6.58</v>
      </c>
      <c r="L1621" s="17">
        <v>2</v>
      </c>
      <c r="M1621" s="17">
        <v>3.03</v>
      </c>
      <c r="N1621" s="17" t="str">
        <f>IF(SalesData[[#This Row],[Profit]]&gt;0,"Profit","Loss")</f>
        <v>Profit</v>
      </c>
    </row>
    <row r="1622" spans="1:14" x14ac:dyDescent="0.25">
      <c r="A1622" s="1">
        <v>41964</v>
      </c>
      <c r="B1622" s="3">
        <f t="shared" si="75"/>
        <v>2014</v>
      </c>
      <c r="C1622" s="3">
        <f t="shared" si="76"/>
        <v>11</v>
      </c>
      <c r="D1622" t="s">
        <v>1672</v>
      </c>
      <c r="E1622" t="str">
        <f t="shared" si="77"/>
        <v>Steve Carroll20141121</v>
      </c>
      <c r="F1622">
        <f>IF(COUNTIF($E$2:E1622, E1622) = 1, MAX($F$1:F1621) + 1, INDEX($F$1:F1621, MATCH(E1622, $E$1:E1621, 0)))</f>
        <v>777</v>
      </c>
      <c r="G1622" t="s">
        <v>27</v>
      </c>
      <c r="H1622" t="s">
        <v>39</v>
      </c>
      <c r="I1622" t="s">
        <v>52</v>
      </c>
      <c r="J1622" t="s">
        <v>544</v>
      </c>
      <c r="K1622" s="17">
        <v>94.99</v>
      </c>
      <c r="L1622" s="17">
        <v>1</v>
      </c>
      <c r="M1622" s="17">
        <v>28.5</v>
      </c>
      <c r="N1622" s="17" t="str">
        <f>IF(SalesData[[#This Row],[Profit]]&gt;0,"Profit","Loss")</f>
        <v>Profit</v>
      </c>
    </row>
    <row r="1623" spans="1:14" x14ac:dyDescent="0.25">
      <c r="A1623" s="1">
        <v>41965</v>
      </c>
      <c r="B1623" s="3">
        <f t="shared" si="75"/>
        <v>2014</v>
      </c>
      <c r="C1623" s="3">
        <f t="shared" si="76"/>
        <v>11</v>
      </c>
      <c r="D1623" t="s">
        <v>498</v>
      </c>
      <c r="E1623" t="str">
        <f t="shared" si="77"/>
        <v>Ruben Ausman20141122</v>
      </c>
      <c r="F1623">
        <f>IF(COUNTIF($E$2:E1623, E1623) = 1, MAX($F$1:F1622) + 1, INDEX($F$1:F1622, MATCH(E1623, $E$1:E1622, 0)))</f>
        <v>778</v>
      </c>
      <c r="G1623" t="s">
        <v>30</v>
      </c>
      <c r="H1623" t="s">
        <v>11</v>
      </c>
      <c r="I1623" t="s">
        <v>63</v>
      </c>
      <c r="J1623" t="s">
        <v>1674</v>
      </c>
      <c r="K1623" s="17">
        <v>16.23</v>
      </c>
      <c r="L1623" s="17">
        <v>3</v>
      </c>
      <c r="M1623" s="17">
        <v>7.95</v>
      </c>
      <c r="N1623" s="17" t="str">
        <f>IF(SalesData[[#This Row],[Profit]]&gt;0,"Profit","Loss")</f>
        <v>Profit</v>
      </c>
    </row>
    <row r="1624" spans="1:14" x14ac:dyDescent="0.25">
      <c r="A1624" s="1">
        <v>41965</v>
      </c>
      <c r="B1624" s="3">
        <f t="shared" si="75"/>
        <v>2014</v>
      </c>
      <c r="C1624" s="3">
        <f t="shared" si="76"/>
        <v>11</v>
      </c>
      <c r="D1624" t="s">
        <v>498</v>
      </c>
      <c r="E1624" t="str">
        <f t="shared" si="77"/>
        <v>Ruben Ausman20141122</v>
      </c>
      <c r="F1624">
        <f>IF(COUNTIF($E$2:E1624, E1624) = 1, MAX($F$1:F1623) + 1, INDEX($F$1:F1623, MATCH(E1624, $E$1:E1623, 0)))</f>
        <v>778</v>
      </c>
      <c r="G1624" t="s">
        <v>30</v>
      </c>
      <c r="H1624" t="s">
        <v>11</v>
      </c>
      <c r="I1624" t="s">
        <v>20</v>
      </c>
      <c r="J1624" t="s">
        <v>697</v>
      </c>
      <c r="K1624" s="17">
        <v>319.89999999999998</v>
      </c>
      <c r="L1624" s="17">
        <v>5</v>
      </c>
      <c r="M1624" s="17">
        <v>156.75</v>
      </c>
      <c r="N1624" s="17" t="str">
        <f>IF(SalesData[[#This Row],[Profit]]&gt;0,"Profit","Loss")</f>
        <v>Profit</v>
      </c>
    </row>
    <row r="1625" spans="1:14" x14ac:dyDescent="0.25">
      <c r="A1625" s="1">
        <v>41965</v>
      </c>
      <c r="B1625" s="3">
        <f t="shared" si="75"/>
        <v>2014</v>
      </c>
      <c r="C1625" s="3">
        <f t="shared" si="76"/>
        <v>11</v>
      </c>
      <c r="D1625" t="s">
        <v>498</v>
      </c>
      <c r="E1625" t="str">
        <f t="shared" si="77"/>
        <v>Ruben Ausman20141122</v>
      </c>
      <c r="F1625">
        <f>IF(COUNTIF($E$2:E1625, E1625) = 1, MAX($F$1:F1624) + 1, INDEX($F$1:F1624, MATCH(E1625, $E$1:E1624, 0)))</f>
        <v>778</v>
      </c>
      <c r="G1625" t="s">
        <v>30</v>
      </c>
      <c r="H1625" t="s">
        <v>11</v>
      </c>
      <c r="I1625" t="s">
        <v>63</v>
      </c>
      <c r="J1625" t="s">
        <v>64</v>
      </c>
      <c r="K1625" s="17">
        <v>11.36</v>
      </c>
      <c r="L1625" s="17">
        <v>2</v>
      </c>
      <c r="M1625" s="17">
        <v>5.34</v>
      </c>
      <c r="N1625" s="17" t="str">
        <f>IF(SalesData[[#This Row],[Profit]]&gt;0,"Profit","Loss")</f>
        <v>Profit</v>
      </c>
    </row>
    <row r="1626" spans="1:14" x14ac:dyDescent="0.25">
      <c r="A1626" s="1">
        <v>41965</v>
      </c>
      <c r="B1626" s="3">
        <f t="shared" si="75"/>
        <v>2014</v>
      </c>
      <c r="C1626" s="3">
        <f t="shared" si="76"/>
        <v>11</v>
      </c>
      <c r="D1626" t="s">
        <v>498</v>
      </c>
      <c r="E1626" t="str">
        <f t="shared" si="77"/>
        <v>Ruben Ausman20141122</v>
      </c>
      <c r="F1626">
        <f>IF(COUNTIF($E$2:E1626, E1626) = 1, MAX($F$1:F1625) + 1, INDEX($F$1:F1625, MATCH(E1626, $E$1:E1625, 0)))</f>
        <v>778</v>
      </c>
      <c r="G1626" t="s">
        <v>30</v>
      </c>
      <c r="H1626" t="s">
        <v>11</v>
      </c>
      <c r="I1626" t="s">
        <v>92</v>
      </c>
      <c r="J1626" t="s">
        <v>1675</v>
      </c>
      <c r="K1626" s="17">
        <v>675.12</v>
      </c>
      <c r="L1626" s="17">
        <v>3</v>
      </c>
      <c r="M1626" s="17">
        <v>290.3</v>
      </c>
      <c r="N1626" s="17" t="str">
        <f>IF(SalesData[[#This Row],[Profit]]&gt;0,"Profit","Loss")</f>
        <v>Profit</v>
      </c>
    </row>
    <row r="1627" spans="1:14" x14ac:dyDescent="0.25">
      <c r="A1627" s="1">
        <v>41965</v>
      </c>
      <c r="B1627" s="3">
        <f t="shared" si="75"/>
        <v>2014</v>
      </c>
      <c r="C1627" s="3">
        <f t="shared" si="76"/>
        <v>11</v>
      </c>
      <c r="D1627" t="s">
        <v>702</v>
      </c>
      <c r="E1627" t="str">
        <f t="shared" si="77"/>
        <v>Evan Henry20141122</v>
      </c>
      <c r="F1627">
        <f>IF(COUNTIF($E$2:E1627, E1627) = 1, MAX($F$1:F1626) + 1, INDEX($F$1:F1626, MATCH(E1627, $E$1:E1626, 0)))</f>
        <v>779</v>
      </c>
      <c r="G1627" t="s">
        <v>10</v>
      </c>
      <c r="H1627" t="s">
        <v>11</v>
      </c>
      <c r="I1627" t="s">
        <v>20</v>
      </c>
      <c r="J1627" t="s">
        <v>763</v>
      </c>
      <c r="K1627" s="17">
        <v>6.93</v>
      </c>
      <c r="L1627" s="17">
        <v>1</v>
      </c>
      <c r="M1627" s="17">
        <v>-11.08</v>
      </c>
      <c r="N1627" s="17" t="str">
        <f>IF(SalesData[[#This Row],[Profit]]&gt;0,"Profit","Loss")</f>
        <v>Loss</v>
      </c>
    </row>
    <row r="1628" spans="1:14" x14ac:dyDescent="0.25">
      <c r="A1628" s="1">
        <v>41965</v>
      </c>
      <c r="B1628" s="3">
        <f t="shared" si="75"/>
        <v>2014</v>
      </c>
      <c r="C1628" s="3">
        <f t="shared" si="76"/>
        <v>11</v>
      </c>
      <c r="D1628" t="s">
        <v>1676</v>
      </c>
      <c r="E1628" t="str">
        <f t="shared" si="77"/>
        <v>Tony Chapman20141122</v>
      </c>
      <c r="F1628">
        <f>IF(COUNTIF($E$2:E1628, E1628) = 1, MAX($F$1:F1627) + 1, INDEX($F$1:F1627, MATCH(E1628, $E$1:E1627, 0)))</f>
        <v>780</v>
      </c>
      <c r="G1628" t="s">
        <v>15</v>
      </c>
      <c r="H1628" t="s">
        <v>11</v>
      </c>
      <c r="I1628" t="s">
        <v>20</v>
      </c>
      <c r="J1628" t="s">
        <v>1523</v>
      </c>
      <c r="K1628" s="17">
        <v>9.98</v>
      </c>
      <c r="L1628" s="17">
        <v>5</v>
      </c>
      <c r="M1628" s="17">
        <v>-16.47</v>
      </c>
      <c r="N1628" s="17" t="str">
        <f>IF(SalesData[[#This Row],[Profit]]&gt;0,"Profit","Loss")</f>
        <v>Loss</v>
      </c>
    </row>
    <row r="1629" spans="1:14" x14ac:dyDescent="0.25">
      <c r="A1629" s="1">
        <v>41965</v>
      </c>
      <c r="B1629" s="3">
        <f t="shared" si="75"/>
        <v>2014</v>
      </c>
      <c r="C1629" s="3">
        <f t="shared" si="76"/>
        <v>11</v>
      </c>
      <c r="D1629" t="s">
        <v>1677</v>
      </c>
      <c r="E1629" t="str">
        <f t="shared" si="77"/>
        <v>Susan Pistek20141122</v>
      </c>
      <c r="F1629">
        <f>IF(COUNTIF($E$2:E1629, E1629) = 1, MAX($F$1:F1628) + 1, INDEX($F$1:F1628, MATCH(E1629, $E$1:E1628, 0)))</f>
        <v>781</v>
      </c>
      <c r="G1629" t="s">
        <v>27</v>
      </c>
      <c r="H1629" t="s">
        <v>11</v>
      </c>
      <c r="I1629" t="s">
        <v>12</v>
      </c>
      <c r="J1629" t="s">
        <v>924</v>
      </c>
      <c r="K1629" s="17">
        <v>53.82</v>
      </c>
      <c r="L1629" s="17">
        <v>9</v>
      </c>
      <c r="M1629" s="17">
        <v>24.22</v>
      </c>
      <c r="N1629" s="17" t="str">
        <f>IF(SalesData[[#This Row],[Profit]]&gt;0,"Profit","Loss")</f>
        <v>Profit</v>
      </c>
    </row>
    <row r="1630" spans="1:14" x14ac:dyDescent="0.25">
      <c r="A1630" s="1">
        <v>41965</v>
      </c>
      <c r="B1630" s="3">
        <f t="shared" si="75"/>
        <v>2014</v>
      </c>
      <c r="C1630" s="3">
        <f t="shared" si="76"/>
        <v>11</v>
      </c>
      <c r="D1630" t="s">
        <v>1151</v>
      </c>
      <c r="E1630" t="str">
        <f t="shared" si="77"/>
        <v>Robert Barroso20141122</v>
      </c>
      <c r="F1630">
        <f>IF(COUNTIF($E$2:E1630, E1630) = 1, MAX($F$1:F1629) + 1, INDEX($F$1:F1629, MATCH(E1630, $E$1:E1629, 0)))</f>
        <v>782</v>
      </c>
      <c r="G1630" t="s">
        <v>30</v>
      </c>
      <c r="H1630" t="s">
        <v>11</v>
      </c>
      <c r="I1630" t="s">
        <v>12</v>
      </c>
      <c r="J1630" t="s">
        <v>1678</v>
      </c>
      <c r="K1630" s="17">
        <v>9.9600000000000009</v>
      </c>
      <c r="L1630" s="17">
        <v>2</v>
      </c>
      <c r="M1630" s="17">
        <v>4.88</v>
      </c>
      <c r="N1630" s="17" t="str">
        <f>IF(SalesData[[#This Row],[Profit]]&gt;0,"Profit","Loss")</f>
        <v>Profit</v>
      </c>
    </row>
    <row r="1631" spans="1:14" x14ac:dyDescent="0.25">
      <c r="A1631" s="1">
        <v>41966</v>
      </c>
      <c r="B1631" s="3">
        <f t="shared" si="75"/>
        <v>2014</v>
      </c>
      <c r="C1631" s="3">
        <f t="shared" si="76"/>
        <v>11</v>
      </c>
      <c r="D1631" t="s">
        <v>193</v>
      </c>
      <c r="E1631" t="str">
        <f t="shared" si="77"/>
        <v>Sanjit Chand20141123</v>
      </c>
      <c r="F1631">
        <f>IF(COUNTIF($E$2:E1631, E1631) = 1, MAX($F$1:F1630) + 1, INDEX($F$1:F1630, MATCH(E1631, $E$1:E1630, 0)))</f>
        <v>783</v>
      </c>
      <c r="G1631" t="s">
        <v>27</v>
      </c>
      <c r="H1631" t="s">
        <v>34</v>
      </c>
      <c r="I1631" t="s">
        <v>35</v>
      </c>
      <c r="J1631" t="s">
        <v>231</v>
      </c>
      <c r="K1631" s="17">
        <v>603.91999999999996</v>
      </c>
      <c r="L1631" s="17">
        <v>5</v>
      </c>
      <c r="M1631" s="17">
        <v>-67.94</v>
      </c>
      <c r="N1631" s="17" t="str">
        <f>IF(SalesData[[#This Row],[Profit]]&gt;0,"Profit","Loss")</f>
        <v>Loss</v>
      </c>
    </row>
    <row r="1632" spans="1:14" x14ac:dyDescent="0.25">
      <c r="A1632" s="1">
        <v>41966</v>
      </c>
      <c r="B1632" s="3">
        <f t="shared" si="75"/>
        <v>2014</v>
      </c>
      <c r="C1632" s="3">
        <f t="shared" si="76"/>
        <v>11</v>
      </c>
      <c r="D1632" t="s">
        <v>193</v>
      </c>
      <c r="E1632" t="str">
        <f t="shared" si="77"/>
        <v>Sanjit Chand20141123</v>
      </c>
      <c r="F1632">
        <f>IF(COUNTIF($E$2:E1632, E1632) = 1, MAX($F$1:F1631) + 1, INDEX($F$1:F1631, MATCH(E1632, $E$1:E1631, 0)))</f>
        <v>783</v>
      </c>
      <c r="G1632" t="s">
        <v>27</v>
      </c>
      <c r="H1632" t="s">
        <v>11</v>
      </c>
      <c r="I1632" t="s">
        <v>63</v>
      </c>
      <c r="J1632" t="s">
        <v>1464</v>
      </c>
      <c r="K1632" s="17">
        <v>21.84</v>
      </c>
      <c r="L1632" s="17">
        <v>3</v>
      </c>
      <c r="M1632" s="17">
        <v>10.48</v>
      </c>
      <c r="N1632" s="17" t="str">
        <f>IF(SalesData[[#This Row],[Profit]]&gt;0,"Profit","Loss")</f>
        <v>Profit</v>
      </c>
    </row>
    <row r="1633" spans="1:14" x14ac:dyDescent="0.25">
      <c r="A1633" s="1">
        <v>41966</v>
      </c>
      <c r="B1633" s="3">
        <f t="shared" si="75"/>
        <v>2014</v>
      </c>
      <c r="C1633" s="3">
        <f t="shared" si="76"/>
        <v>11</v>
      </c>
      <c r="D1633" t="s">
        <v>193</v>
      </c>
      <c r="E1633" t="str">
        <f t="shared" si="77"/>
        <v>Sanjit Chand20141123</v>
      </c>
      <c r="F1633">
        <f>IF(COUNTIF($E$2:E1633, E1633) = 1, MAX($F$1:F1632) + 1, INDEX($F$1:F1632, MATCH(E1633, $E$1:E1632, 0)))</f>
        <v>783</v>
      </c>
      <c r="G1633" t="s">
        <v>27</v>
      </c>
      <c r="H1633" t="s">
        <v>39</v>
      </c>
      <c r="I1633" t="s">
        <v>52</v>
      </c>
      <c r="J1633" t="s">
        <v>1556</v>
      </c>
      <c r="K1633" s="17">
        <v>29.99</v>
      </c>
      <c r="L1633" s="17">
        <v>1</v>
      </c>
      <c r="M1633" s="17">
        <v>6.3</v>
      </c>
      <c r="N1633" s="17" t="str">
        <f>IF(SalesData[[#This Row],[Profit]]&gt;0,"Profit","Loss")</f>
        <v>Profit</v>
      </c>
    </row>
    <row r="1634" spans="1:14" x14ac:dyDescent="0.25">
      <c r="A1634" s="1">
        <v>41966</v>
      </c>
      <c r="B1634" s="3">
        <f t="shared" si="75"/>
        <v>2014</v>
      </c>
      <c r="C1634" s="3">
        <f t="shared" si="76"/>
        <v>11</v>
      </c>
      <c r="D1634" t="s">
        <v>193</v>
      </c>
      <c r="E1634" t="str">
        <f t="shared" si="77"/>
        <v>Sanjit Chand20141123</v>
      </c>
      <c r="F1634">
        <f>IF(COUNTIF($E$2:E1634, E1634) = 1, MAX($F$1:F1633) + 1, INDEX($F$1:F1633, MATCH(E1634, $E$1:E1633, 0)))</f>
        <v>783</v>
      </c>
      <c r="G1634" t="s">
        <v>27</v>
      </c>
      <c r="H1634" t="s">
        <v>34</v>
      </c>
      <c r="I1634" t="s">
        <v>35</v>
      </c>
      <c r="J1634" t="s">
        <v>1679</v>
      </c>
      <c r="K1634" s="17">
        <v>381.44</v>
      </c>
      <c r="L1634" s="17">
        <v>2</v>
      </c>
      <c r="M1634" s="17">
        <v>23.84</v>
      </c>
      <c r="N1634" s="17" t="str">
        <f>IF(SalesData[[#This Row],[Profit]]&gt;0,"Profit","Loss")</f>
        <v>Profit</v>
      </c>
    </row>
    <row r="1635" spans="1:14" x14ac:dyDescent="0.25">
      <c r="A1635" s="1">
        <v>41966</v>
      </c>
      <c r="B1635" s="3">
        <f t="shared" si="75"/>
        <v>2014</v>
      </c>
      <c r="C1635" s="3">
        <f t="shared" si="76"/>
        <v>11</v>
      </c>
      <c r="D1635" t="s">
        <v>1097</v>
      </c>
      <c r="E1635" t="str">
        <f t="shared" si="77"/>
        <v>Emily Ducich20141123</v>
      </c>
      <c r="F1635">
        <f>IF(COUNTIF($E$2:E1635, E1635) = 1, MAX($F$1:F1634) + 1, INDEX($F$1:F1634, MATCH(E1635, $E$1:E1634, 0)))</f>
        <v>784</v>
      </c>
      <c r="G1635" t="s">
        <v>10</v>
      </c>
      <c r="H1635" t="s">
        <v>11</v>
      </c>
      <c r="I1635" t="s">
        <v>16</v>
      </c>
      <c r="J1635" t="s">
        <v>1259</v>
      </c>
      <c r="K1635" s="17">
        <v>23.68</v>
      </c>
      <c r="L1635" s="17">
        <v>2</v>
      </c>
      <c r="M1635" s="17">
        <v>8.8800000000000008</v>
      </c>
      <c r="N1635" s="17" t="str">
        <f>IF(SalesData[[#This Row],[Profit]]&gt;0,"Profit","Loss")</f>
        <v>Profit</v>
      </c>
    </row>
    <row r="1636" spans="1:14" x14ac:dyDescent="0.25">
      <c r="A1636" s="1">
        <v>41966</v>
      </c>
      <c r="B1636" s="3">
        <f t="shared" si="75"/>
        <v>2014</v>
      </c>
      <c r="C1636" s="3">
        <f t="shared" si="76"/>
        <v>11</v>
      </c>
      <c r="D1636" t="s">
        <v>1680</v>
      </c>
      <c r="E1636" t="str">
        <f t="shared" si="77"/>
        <v>Saphhira Shifley20141123</v>
      </c>
      <c r="F1636">
        <f>IF(COUNTIF($E$2:E1636, E1636) = 1, MAX($F$1:F1635) + 1, INDEX($F$1:F1635, MATCH(E1636, $E$1:E1635, 0)))</f>
        <v>785</v>
      </c>
      <c r="G1636" t="s">
        <v>10</v>
      </c>
      <c r="H1636" t="s">
        <v>34</v>
      </c>
      <c r="I1636" t="s">
        <v>47</v>
      </c>
      <c r="J1636" t="s">
        <v>1015</v>
      </c>
      <c r="K1636" s="17">
        <v>6.37</v>
      </c>
      <c r="L1636" s="17">
        <v>2</v>
      </c>
      <c r="M1636" s="17">
        <v>-2.5499999999999998</v>
      </c>
      <c r="N1636" s="17" t="str">
        <f>IF(SalesData[[#This Row],[Profit]]&gt;0,"Profit","Loss")</f>
        <v>Loss</v>
      </c>
    </row>
    <row r="1637" spans="1:14" x14ac:dyDescent="0.25">
      <c r="A1637" s="1">
        <v>41966</v>
      </c>
      <c r="B1637" s="3">
        <f t="shared" si="75"/>
        <v>2014</v>
      </c>
      <c r="C1637" s="3">
        <f t="shared" si="76"/>
        <v>11</v>
      </c>
      <c r="D1637" t="s">
        <v>1680</v>
      </c>
      <c r="E1637" t="str">
        <f t="shared" si="77"/>
        <v>Saphhira Shifley20141123</v>
      </c>
      <c r="F1637">
        <f>IF(COUNTIF($E$2:E1637, E1637) = 1, MAX($F$1:F1636) + 1, INDEX($F$1:F1636, MATCH(E1637, $E$1:E1636, 0)))</f>
        <v>785</v>
      </c>
      <c r="G1637" t="s">
        <v>10</v>
      </c>
      <c r="H1637" t="s">
        <v>11</v>
      </c>
      <c r="I1637" t="s">
        <v>92</v>
      </c>
      <c r="J1637" t="s">
        <v>1681</v>
      </c>
      <c r="K1637" s="17">
        <v>34.18</v>
      </c>
      <c r="L1637" s="17">
        <v>3</v>
      </c>
      <c r="M1637" s="17">
        <v>-87.15</v>
      </c>
      <c r="N1637" s="17" t="str">
        <f>IF(SalesData[[#This Row],[Profit]]&gt;0,"Profit","Loss")</f>
        <v>Loss</v>
      </c>
    </row>
    <row r="1638" spans="1:14" x14ac:dyDescent="0.25">
      <c r="A1638" s="1">
        <v>41966</v>
      </c>
      <c r="B1638" s="3">
        <f t="shared" si="75"/>
        <v>2014</v>
      </c>
      <c r="C1638" s="3">
        <f t="shared" si="76"/>
        <v>11</v>
      </c>
      <c r="D1638" t="s">
        <v>1680</v>
      </c>
      <c r="E1638" t="str">
        <f t="shared" si="77"/>
        <v>Saphhira Shifley20141123</v>
      </c>
      <c r="F1638">
        <f>IF(COUNTIF($E$2:E1638, E1638) = 1, MAX($F$1:F1637) + 1, INDEX($F$1:F1637, MATCH(E1638, $E$1:E1637, 0)))</f>
        <v>785</v>
      </c>
      <c r="G1638" t="s">
        <v>10</v>
      </c>
      <c r="H1638" t="s">
        <v>39</v>
      </c>
      <c r="I1638" t="s">
        <v>52</v>
      </c>
      <c r="J1638" t="s">
        <v>961</v>
      </c>
      <c r="K1638" s="17">
        <v>5.54</v>
      </c>
      <c r="L1638" s="17">
        <v>7</v>
      </c>
      <c r="M1638" s="17">
        <v>1.66</v>
      </c>
      <c r="N1638" s="17" t="str">
        <f>IF(SalesData[[#This Row],[Profit]]&gt;0,"Profit","Loss")</f>
        <v>Profit</v>
      </c>
    </row>
    <row r="1639" spans="1:14" x14ac:dyDescent="0.25">
      <c r="A1639" s="1">
        <v>41966</v>
      </c>
      <c r="B1639" s="3">
        <f t="shared" si="75"/>
        <v>2014</v>
      </c>
      <c r="C1639" s="3">
        <f t="shared" si="76"/>
        <v>11</v>
      </c>
      <c r="D1639" t="s">
        <v>1682</v>
      </c>
      <c r="E1639" t="str">
        <f t="shared" si="77"/>
        <v>Phillip Breyer20141123</v>
      </c>
      <c r="F1639">
        <f>IF(COUNTIF($E$2:E1639, E1639) = 1, MAX($F$1:F1638) + 1, INDEX($F$1:F1638, MATCH(E1639, $E$1:E1638, 0)))</f>
        <v>786</v>
      </c>
      <c r="G1639" t="s">
        <v>23</v>
      </c>
      <c r="H1639" t="s">
        <v>11</v>
      </c>
      <c r="I1639" t="s">
        <v>63</v>
      </c>
      <c r="J1639" t="s">
        <v>1683</v>
      </c>
      <c r="K1639" s="17">
        <v>62.81</v>
      </c>
      <c r="L1639" s="17">
        <v>3</v>
      </c>
      <c r="M1639" s="17">
        <v>21.2</v>
      </c>
      <c r="N1639" s="17" t="str">
        <f>IF(SalesData[[#This Row],[Profit]]&gt;0,"Profit","Loss")</f>
        <v>Profit</v>
      </c>
    </row>
    <row r="1640" spans="1:14" x14ac:dyDescent="0.25">
      <c r="A1640" s="1">
        <v>41966</v>
      </c>
      <c r="B1640" s="3">
        <f t="shared" si="75"/>
        <v>2014</v>
      </c>
      <c r="C1640" s="3">
        <f t="shared" si="76"/>
        <v>11</v>
      </c>
      <c r="D1640" t="s">
        <v>1684</v>
      </c>
      <c r="E1640" t="str">
        <f t="shared" si="77"/>
        <v>Sally Matthias20141123</v>
      </c>
      <c r="F1640">
        <f>IF(COUNTIF($E$2:E1640, E1640) = 1, MAX($F$1:F1639) + 1, INDEX($F$1:F1639, MATCH(E1640, $E$1:E1639, 0)))</f>
        <v>787</v>
      </c>
      <c r="G1640" t="s">
        <v>95</v>
      </c>
      <c r="H1640" t="s">
        <v>11</v>
      </c>
      <c r="I1640" t="s">
        <v>63</v>
      </c>
      <c r="J1640" t="s">
        <v>64</v>
      </c>
      <c r="K1640" s="17">
        <v>23.47</v>
      </c>
      <c r="L1640" s="17">
        <v>3</v>
      </c>
      <c r="M1640" s="17">
        <v>8.8000000000000007</v>
      </c>
      <c r="N1640" s="17" t="str">
        <f>IF(SalesData[[#This Row],[Profit]]&gt;0,"Profit","Loss")</f>
        <v>Profit</v>
      </c>
    </row>
    <row r="1641" spans="1:14" x14ac:dyDescent="0.25">
      <c r="A1641" s="1">
        <v>41966</v>
      </c>
      <c r="B1641" s="3">
        <f t="shared" si="75"/>
        <v>2014</v>
      </c>
      <c r="C1641" s="3">
        <f t="shared" si="76"/>
        <v>11</v>
      </c>
      <c r="D1641" t="s">
        <v>389</v>
      </c>
      <c r="E1641" t="str">
        <f t="shared" si="77"/>
        <v>Damala Kotsonis20141123</v>
      </c>
      <c r="F1641">
        <f>IF(COUNTIF($E$2:E1641, E1641) = 1, MAX($F$1:F1640) + 1, INDEX($F$1:F1640, MATCH(E1641, $E$1:E1640, 0)))</f>
        <v>788</v>
      </c>
      <c r="G1641" t="s">
        <v>10</v>
      </c>
      <c r="H1641" t="s">
        <v>34</v>
      </c>
      <c r="I1641" t="s">
        <v>35</v>
      </c>
      <c r="J1641" t="s">
        <v>1685</v>
      </c>
      <c r="K1641" s="17">
        <v>155.37</v>
      </c>
      <c r="L1641" s="17">
        <v>2</v>
      </c>
      <c r="M1641" s="17">
        <v>-35.51</v>
      </c>
      <c r="N1641" s="17" t="str">
        <f>IF(SalesData[[#This Row],[Profit]]&gt;0,"Profit","Loss")</f>
        <v>Loss</v>
      </c>
    </row>
    <row r="1642" spans="1:14" x14ac:dyDescent="0.25">
      <c r="A1642" s="1">
        <v>41966</v>
      </c>
      <c r="B1642" s="3">
        <f t="shared" si="75"/>
        <v>2014</v>
      </c>
      <c r="C1642" s="3">
        <f t="shared" si="76"/>
        <v>11</v>
      </c>
      <c r="D1642" t="s">
        <v>774</v>
      </c>
      <c r="E1642" t="str">
        <f t="shared" si="77"/>
        <v>Bobby Trafton20141123</v>
      </c>
      <c r="F1642">
        <f>IF(COUNTIF($E$2:E1642, E1642) = 1, MAX($F$1:F1641) + 1, INDEX($F$1:F1641, MATCH(E1642, $E$1:E1641, 0)))</f>
        <v>789</v>
      </c>
      <c r="G1642" t="s">
        <v>110</v>
      </c>
      <c r="H1642" t="s">
        <v>11</v>
      </c>
      <c r="I1642" t="s">
        <v>20</v>
      </c>
      <c r="J1642" t="s">
        <v>1686</v>
      </c>
      <c r="K1642" s="17">
        <v>14.67</v>
      </c>
      <c r="L1642" s="17">
        <v>3</v>
      </c>
      <c r="M1642" s="17">
        <v>6.75</v>
      </c>
      <c r="N1642" s="17" t="str">
        <f>IF(SalesData[[#This Row],[Profit]]&gt;0,"Profit","Loss")</f>
        <v>Profit</v>
      </c>
    </row>
    <row r="1643" spans="1:14" x14ac:dyDescent="0.25">
      <c r="A1643" s="1">
        <v>41967</v>
      </c>
      <c r="B1643" s="3">
        <f t="shared" si="75"/>
        <v>2014</v>
      </c>
      <c r="C1643" s="3">
        <f t="shared" si="76"/>
        <v>11</v>
      </c>
      <c r="D1643" t="s">
        <v>1687</v>
      </c>
      <c r="E1643" t="str">
        <f t="shared" si="77"/>
        <v>Nathan Gelder20141124</v>
      </c>
      <c r="F1643">
        <f>IF(COUNTIF($E$2:E1643, E1643) = 1, MAX($F$1:F1642) + 1, INDEX($F$1:F1642, MATCH(E1643, $E$1:E1642, 0)))</f>
        <v>790</v>
      </c>
      <c r="G1643" t="s">
        <v>78</v>
      </c>
      <c r="H1643" t="s">
        <v>11</v>
      </c>
      <c r="I1643" t="s">
        <v>24</v>
      </c>
      <c r="J1643" t="s">
        <v>459</v>
      </c>
      <c r="K1643" s="17">
        <v>2.62</v>
      </c>
      <c r="L1643" s="17">
        <v>1</v>
      </c>
      <c r="M1643" s="17">
        <v>0.43</v>
      </c>
      <c r="N1643" s="17" t="str">
        <f>IF(SalesData[[#This Row],[Profit]]&gt;0,"Profit","Loss")</f>
        <v>Profit</v>
      </c>
    </row>
    <row r="1644" spans="1:14" x14ac:dyDescent="0.25">
      <c r="A1644" s="1">
        <v>41967</v>
      </c>
      <c r="B1644" s="3">
        <f t="shared" si="75"/>
        <v>2014</v>
      </c>
      <c r="C1644" s="3">
        <f t="shared" si="76"/>
        <v>11</v>
      </c>
      <c r="D1644" t="s">
        <v>1093</v>
      </c>
      <c r="E1644" t="str">
        <f t="shared" si="77"/>
        <v>Vivek Gonzalez20141124</v>
      </c>
      <c r="F1644">
        <f>IF(COUNTIF($E$2:E1644, E1644) = 1, MAX($F$1:F1643) + 1, INDEX($F$1:F1643, MATCH(E1644, $E$1:E1643, 0)))</f>
        <v>791</v>
      </c>
      <c r="G1644" t="s">
        <v>27</v>
      </c>
      <c r="H1644" t="s">
        <v>34</v>
      </c>
      <c r="I1644" t="s">
        <v>47</v>
      </c>
      <c r="J1644" t="s">
        <v>1085</v>
      </c>
      <c r="K1644" s="17">
        <v>151.72</v>
      </c>
      <c r="L1644" s="17">
        <v>4</v>
      </c>
      <c r="M1644" s="17">
        <v>27.31</v>
      </c>
      <c r="N1644" s="17" t="str">
        <f>IF(SalesData[[#This Row],[Profit]]&gt;0,"Profit","Loss")</f>
        <v>Profit</v>
      </c>
    </row>
    <row r="1645" spans="1:14" x14ac:dyDescent="0.25">
      <c r="A1645" s="1">
        <v>41967</v>
      </c>
      <c r="B1645" s="3">
        <f t="shared" si="75"/>
        <v>2014</v>
      </c>
      <c r="C1645" s="3">
        <f t="shared" si="76"/>
        <v>11</v>
      </c>
      <c r="D1645" t="s">
        <v>1688</v>
      </c>
      <c r="E1645" t="str">
        <f t="shared" si="77"/>
        <v>Harold Ryan20141124</v>
      </c>
      <c r="F1645">
        <f>IF(COUNTIF($E$2:E1645, E1645) = 1, MAX($F$1:F1644) + 1, INDEX($F$1:F1644, MATCH(E1645, $E$1:E1644, 0)))</f>
        <v>792</v>
      </c>
      <c r="G1645" t="s">
        <v>164</v>
      </c>
      <c r="H1645" t="s">
        <v>11</v>
      </c>
      <c r="I1645" t="s">
        <v>20</v>
      </c>
      <c r="J1645" t="s">
        <v>1647</v>
      </c>
      <c r="K1645" s="17">
        <v>12.1</v>
      </c>
      <c r="L1645" s="17">
        <v>7</v>
      </c>
      <c r="M1645" s="17">
        <v>4.2300000000000004</v>
      </c>
      <c r="N1645" s="17" t="str">
        <f>IF(SalesData[[#This Row],[Profit]]&gt;0,"Profit","Loss")</f>
        <v>Profit</v>
      </c>
    </row>
    <row r="1646" spans="1:14" x14ac:dyDescent="0.25">
      <c r="A1646" s="1">
        <v>41967</v>
      </c>
      <c r="B1646" s="3">
        <f t="shared" si="75"/>
        <v>2014</v>
      </c>
      <c r="C1646" s="3">
        <f t="shared" si="76"/>
        <v>11</v>
      </c>
      <c r="D1646" t="s">
        <v>1688</v>
      </c>
      <c r="E1646" t="str">
        <f t="shared" si="77"/>
        <v>Harold Ryan20141124</v>
      </c>
      <c r="F1646">
        <f>IF(COUNTIF($E$2:E1646, E1646) = 1, MAX($F$1:F1645) + 1, INDEX($F$1:F1645, MATCH(E1646, $E$1:E1645, 0)))</f>
        <v>792</v>
      </c>
      <c r="G1646" t="s">
        <v>164</v>
      </c>
      <c r="H1646" t="s">
        <v>11</v>
      </c>
      <c r="I1646" t="s">
        <v>18</v>
      </c>
      <c r="J1646" t="s">
        <v>267</v>
      </c>
      <c r="K1646" s="17">
        <v>485.88</v>
      </c>
      <c r="L1646" s="17">
        <v>6</v>
      </c>
      <c r="M1646" s="17">
        <v>9.7200000000000006</v>
      </c>
      <c r="N1646" s="17" t="str">
        <f>IF(SalesData[[#This Row],[Profit]]&gt;0,"Profit","Loss")</f>
        <v>Profit</v>
      </c>
    </row>
    <row r="1647" spans="1:14" x14ac:dyDescent="0.25">
      <c r="A1647" s="1">
        <v>41967</v>
      </c>
      <c r="B1647" s="3">
        <f t="shared" si="75"/>
        <v>2014</v>
      </c>
      <c r="C1647" s="3">
        <f t="shared" si="76"/>
        <v>11</v>
      </c>
      <c r="D1647" t="s">
        <v>1688</v>
      </c>
      <c r="E1647" t="str">
        <f t="shared" si="77"/>
        <v>Harold Ryan20141124</v>
      </c>
      <c r="F1647">
        <f>IF(COUNTIF($E$2:E1647, E1647) = 1, MAX($F$1:F1646) + 1, INDEX($F$1:F1646, MATCH(E1647, $E$1:E1646, 0)))</f>
        <v>792</v>
      </c>
      <c r="G1647" t="s">
        <v>164</v>
      </c>
      <c r="H1647" t="s">
        <v>11</v>
      </c>
      <c r="I1647" t="s">
        <v>12</v>
      </c>
      <c r="J1647" t="s">
        <v>219</v>
      </c>
      <c r="K1647" s="17">
        <v>25.92</v>
      </c>
      <c r="L1647" s="17">
        <v>4</v>
      </c>
      <c r="M1647" s="17">
        <v>12.44</v>
      </c>
      <c r="N1647" s="17" t="str">
        <f>IF(SalesData[[#This Row],[Profit]]&gt;0,"Profit","Loss")</f>
        <v>Profit</v>
      </c>
    </row>
    <row r="1648" spans="1:14" x14ac:dyDescent="0.25">
      <c r="A1648" s="1">
        <v>41967</v>
      </c>
      <c r="B1648" s="3">
        <f t="shared" si="75"/>
        <v>2014</v>
      </c>
      <c r="C1648" s="3">
        <f t="shared" si="76"/>
        <v>11</v>
      </c>
      <c r="D1648" t="s">
        <v>1688</v>
      </c>
      <c r="E1648" t="str">
        <f t="shared" si="77"/>
        <v>Harold Ryan20141124</v>
      </c>
      <c r="F1648">
        <f>IF(COUNTIF($E$2:E1648, E1648) = 1, MAX($F$1:F1647) + 1, INDEX($F$1:F1647, MATCH(E1648, $E$1:E1647, 0)))</f>
        <v>792</v>
      </c>
      <c r="G1648" t="s">
        <v>164</v>
      </c>
      <c r="H1648" t="s">
        <v>11</v>
      </c>
      <c r="I1648" t="s">
        <v>18</v>
      </c>
      <c r="J1648" t="s">
        <v>1689</v>
      </c>
      <c r="K1648" s="17">
        <v>197.58</v>
      </c>
      <c r="L1648" s="17">
        <v>2</v>
      </c>
      <c r="M1648" s="17">
        <v>53.35</v>
      </c>
      <c r="N1648" s="17" t="str">
        <f>IF(SalesData[[#This Row],[Profit]]&gt;0,"Profit","Loss")</f>
        <v>Profit</v>
      </c>
    </row>
    <row r="1649" spans="1:14" x14ac:dyDescent="0.25">
      <c r="A1649" s="1">
        <v>41967</v>
      </c>
      <c r="B1649" s="3">
        <f t="shared" si="75"/>
        <v>2014</v>
      </c>
      <c r="C1649" s="3">
        <f t="shared" si="76"/>
        <v>11</v>
      </c>
      <c r="D1649" t="s">
        <v>289</v>
      </c>
      <c r="E1649" t="str">
        <f t="shared" si="77"/>
        <v>Richard Bierner20141124</v>
      </c>
      <c r="F1649">
        <f>IF(COUNTIF($E$2:E1649, E1649) = 1, MAX($F$1:F1648) + 1, INDEX($F$1:F1648, MATCH(E1649, $E$1:E1648, 0)))</f>
        <v>793</v>
      </c>
      <c r="G1649" t="s">
        <v>186</v>
      </c>
      <c r="H1649" t="s">
        <v>39</v>
      </c>
      <c r="I1649" t="s">
        <v>52</v>
      </c>
      <c r="J1649" t="s">
        <v>1690</v>
      </c>
      <c r="K1649" s="17">
        <v>111.79</v>
      </c>
      <c r="L1649" s="17">
        <v>7</v>
      </c>
      <c r="M1649" s="17">
        <v>43.6</v>
      </c>
      <c r="N1649" s="17" t="str">
        <f>IF(SalesData[[#This Row],[Profit]]&gt;0,"Profit","Loss")</f>
        <v>Profit</v>
      </c>
    </row>
    <row r="1650" spans="1:14" x14ac:dyDescent="0.25">
      <c r="A1650" s="1">
        <v>41967</v>
      </c>
      <c r="B1650" s="3">
        <f t="shared" si="75"/>
        <v>2014</v>
      </c>
      <c r="C1650" s="3">
        <f t="shared" si="76"/>
        <v>11</v>
      </c>
      <c r="D1650" t="s">
        <v>83</v>
      </c>
      <c r="E1650" t="str">
        <f t="shared" si="77"/>
        <v>Erica Hackney20141124</v>
      </c>
      <c r="F1650">
        <f>IF(COUNTIF($E$2:E1650, E1650) = 1, MAX($F$1:F1649) + 1, INDEX($F$1:F1649, MATCH(E1650, $E$1:E1649, 0)))</f>
        <v>794</v>
      </c>
      <c r="G1650" t="s">
        <v>27</v>
      </c>
      <c r="H1650" t="s">
        <v>34</v>
      </c>
      <c r="I1650" t="s">
        <v>35</v>
      </c>
      <c r="J1650" t="s">
        <v>1691</v>
      </c>
      <c r="K1650" s="17">
        <v>120.71</v>
      </c>
      <c r="L1650" s="17">
        <v>1</v>
      </c>
      <c r="M1650" s="17">
        <v>-18.11</v>
      </c>
      <c r="N1650" s="17" t="str">
        <f>IF(SalesData[[#This Row],[Profit]]&gt;0,"Profit","Loss")</f>
        <v>Loss</v>
      </c>
    </row>
    <row r="1651" spans="1:14" x14ac:dyDescent="0.25">
      <c r="A1651" s="1">
        <v>41967</v>
      </c>
      <c r="B1651" s="3">
        <f t="shared" si="75"/>
        <v>2014</v>
      </c>
      <c r="C1651" s="3">
        <f t="shared" si="76"/>
        <v>11</v>
      </c>
      <c r="D1651" t="s">
        <v>578</v>
      </c>
      <c r="E1651" t="str">
        <f t="shared" si="77"/>
        <v>Muhammed Yedwab20141124</v>
      </c>
      <c r="F1651">
        <f>IF(COUNTIF($E$2:E1651, E1651) = 1, MAX($F$1:F1650) + 1, INDEX($F$1:F1650, MATCH(E1651, $E$1:E1650, 0)))</f>
        <v>795</v>
      </c>
      <c r="G1651" t="s">
        <v>78</v>
      </c>
      <c r="H1651" t="s">
        <v>39</v>
      </c>
      <c r="I1651" t="s">
        <v>40</v>
      </c>
      <c r="J1651" t="s">
        <v>1596</v>
      </c>
      <c r="K1651" s="17">
        <v>1049.97</v>
      </c>
      <c r="L1651" s="17">
        <v>5</v>
      </c>
      <c r="M1651" s="17">
        <v>-209.99</v>
      </c>
      <c r="N1651" s="17" t="str">
        <f>IF(SalesData[[#This Row],[Profit]]&gt;0,"Profit","Loss")</f>
        <v>Loss</v>
      </c>
    </row>
    <row r="1652" spans="1:14" x14ac:dyDescent="0.25">
      <c r="A1652" s="1">
        <v>41967</v>
      </c>
      <c r="B1652" s="3">
        <f t="shared" si="75"/>
        <v>2014</v>
      </c>
      <c r="C1652" s="3">
        <f t="shared" si="76"/>
        <v>11</v>
      </c>
      <c r="D1652" t="s">
        <v>578</v>
      </c>
      <c r="E1652" t="str">
        <f t="shared" si="77"/>
        <v>Muhammed Yedwab20141124</v>
      </c>
      <c r="F1652">
        <f>IF(COUNTIF($E$2:E1652, E1652) = 1, MAX($F$1:F1651) + 1, INDEX($F$1:F1651, MATCH(E1652, $E$1:E1651, 0)))</f>
        <v>795</v>
      </c>
      <c r="G1652" t="s">
        <v>78</v>
      </c>
      <c r="H1652" t="s">
        <v>34</v>
      </c>
      <c r="I1652" t="s">
        <v>35</v>
      </c>
      <c r="J1652" t="s">
        <v>1692</v>
      </c>
      <c r="K1652" s="17">
        <v>611.05999999999995</v>
      </c>
      <c r="L1652" s="17">
        <v>3</v>
      </c>
      <c r="M1652" s="17">
        <v>-34.92</v>
      </c>
      <c r="N1652" s="17" t="str">
        <f>IF(SalesData[[#This Row],[Profit]]&gt;0,"Profit","Loss")</f>
        <v>Loss</v>
      </c>
    </row>
    <row r="1653" spans="1:14" x14ac:dyDescent="0.25">
      <c r="A1653" s="1">
        <v>41967</v>
      </c>
      <c r="B1653" s="3">
        <f t="shared" si="75"/>
        <v>2014</v>
      </c>
      <c r="C1653" s="3">
        <f t="shared" si="76"/>
        <v>11</v>
      </c>
      <c r="D1653" t="s">
        <v>1693</v>
      </c>
      <c r="E1653" t="str">
        <f t="shared" si="77"/>
        <v>Darren Koutras20141124</v>
      </c>
      <c r="F1653">
        <f>IF(COUNTIF($E$2:E1653, E1653) = 1, MAX($F$1:F1652) + 1, INDEX($F$1:F1652, MATCH(E1653, $E$1:E1652, 0)))</f>
        <v>796</v>
      </c>
      <c r="G1653" t="s">
        <v>15</v>
      </c>
      <c r="H1653" t="s">
        <v>11</v>
      </c>
      <c r="I1653" t="s">
        <v>18</v>
      </c>
      <c r="J1653" t="s">
        <v>1410</v>
      </c>
      <c r="K1653" s="17">
        <v>646.20000000000005</v>
      </c>
      <c r="L1653" s="17">
        <v>5</v>
      </c>
      <c r="M1653" s="17">
        <v>-8.08</v>
      </c>
      <c r="N1653" s="17" t="str">
        <f>IF(SalesData[[#This Row],[Profit]]&gt;0,"Profit","Loss")</f>
        <v>Loss</v>
      </c>
    </row>
    <row r="1654" spans="1:14" x14ac:dyDescent="0.25">
      <c r="A1654" s="1">
        <v>41967</v>
      </c>
      <c r="B1654" s="3">
        <f t="shared" si="75"/>
        <v>2014</v>
      </c>
      <c r="C1654" s="3">
        <f t="shared" si="76"/>
        <v>11</v>
      </c>
      <c r="D1654" t="s">
        <v>1392</v>
      </c>
      <c r="E1654" t="str">
        <f t="shared" si="77"/>
        <v>Thea Hendricks20141124</v>
      </c>
      <c r="F1654">
        <f>IF(COUNTIF($E$2:E1654, E1654) = 1, MAX($F$1:F1653) + 1, INDEX($F$1:F1653, MATCH(E1654, $E$1:E1653, 0)))</f>
        <v>797</v>
      </c>
      <c r="G1654" t="s">
        <v>78</v>
      </c>
      <c r="H1654" t="s">
        <v>34</v>
      </c>
      <c r="I1654" t="s">
        <v>47</v>
      </c>
      <c r="J1654" t="s">
        <v>1694</v>
      </c>
      <c r="K1654" s="17">
        <v>35.17</v>
      </c>
      <c r="L1654" s="17">
        <v>7</v>
      </c>
      <c r="M1654" s="17">
        <v>9.67</v>
      </c>
      <c r="N1654" s="17" t="str">
        <f>IF(SalesData[[#This Row],[Profit]]&gt;0,"Profit","Loss")</f>
        <v>Profit</v>
      </c>
    </row>
    <row r="1655" spans="1:14" x14ac:dyDescent="0.25">
      <c r="A1655" s="1">
        <v>41967</v>
      </c>
      <c r="B1655" s="3">
        <f t="shared" si="75"/>
        <v>2014</v>
      </c>
      <c r="C1655" s="3">
        <f t="shared" si="76"/>
        <v>11</v>
      </c>
      <c r="D1655" t="s">
        <v>1392</v>
      </c>
      <c r="E1655" t="str">
        <f t="shared" si="77"/>
        <v>Thea Hendricks20141124</v>
      </c>
      <c r="F1655">
        <f>IF(COUNTIF($E$2:E1655, E1655) = 1, MAX($F$1:F1654) + 1, INDEX($F$1:F1654, MATCH(E1655, $E$1:E1654, 0)))</f>
        <v>797</v>
      </c>
      <c r="G1655" t="s">
        <v>78</v>
      </c>
      <c r="H1655" t="s">
        <v>39</v>
      </c>
      <c r="I1655" t="s">
        <v>40</v>
      </c>
      <c r="J1655" t="s">
        <v>1695</v>
      </c>
      <c r="K1655" s="17">
        <v>1502.38</v>
      </c>
      <c r="L1655" s="17">
        <v>4</v>
      </c>
      <c r="M1655" s="17">
        <v>-250.4</v>
      </c>
      <c r="N1655" s="17" t="str">
        <f>IF(SalesData[[#This Row],[Profit]]&gt;0,"Profit","Loss")</f>
        <v>Loss</v>
      </c>
    </row>
    <row r="1656" spans="1:14" x14ac:dyDescent="0.25">
      <c r="A1656" s="1">
        <v>41967</v>
      </c>
      <c r="B1656" s="3">
        <f t="shared" si="75"/>
        <v>2014</v>
      </c>
      <c r="C1656" s="3">
        <f t="shared" si="76"/>
        <v>11</v>
      </c>
      <c r="D1656" t="s">
        <v>1696</v>
      </c>
      <c r="E1656" t="str">
        <f t="shared" si="77"/>
        <v>Nat Gilpin20141124</v>
      </c>
      <c r="F1656">
        <f>IF(COUNTIF($E$2:E1656, E1656) = 1, MAX($F$1:F1655) + 1, INDEX($F$1:F1655, MATCH(E1656, $E$1:E1655, 0)))</f>
        <v>798</v>
      </c>
      <c r="G1656" t="s">
        <v>110</v>
      </c>
      <c r="H1656" t="s">
        <v>11</v>
      </c>
      <c r="I1656" t="s">
        <v>24</v>
      </c>
      <c r="J1656" t="s">
        <v>1253</v>
      </c>
      <c r="K1656" s="17">
        <v>151.91999999999999</v>
      </c>
      <c r="L1656" s="17">
        <v>4</v>
      </c>
      <c r="M1656" s="17">
        <v>45.58</v>
      </c>
      <c r="N1656" s="17" t="str">
        <f>IF(SalesData[[#This Row],[Profit]]&gt;0,"Profit","Loss")</f>
        <v>Profit</v>
      </c>
    </row>
    <row r="1657" spans="1:14" x14ac:dyDescent="0.25">
      <c r="A1657" s="1">
        <v>41967</v>
      </c>
      <c r="B1657" s="3">
        <f t="shared" si="75"/>
        <v>2014</v>
      </c>
      <c r="C1657" s="3">
        <f t="shared" si="76"/>
        <v>11</v>
      </c>
      <c r="D1657" t="s">
        <v>1696</v>
      </c>
      <c r="E1657" t="str">
        <f t="shared" si="77"/>
        <v>Nat Gilpin20141124</v>
      </c>
      <c r="F1657">
        <f>IF(COUNTIF($E$2:E1657, E1657) = 1, MAX($F$1:F1656) + 1, INDEX($F$1:F1656, MATCH(E1657, $E$1:E1656, 0)))</f>
        <v>798</v>
      </c>
      <c r="G1657" t="s">
        <v>110</v>
      </c>
      <c r="H1657" t="s">
        <v>11</v>
      </c>
      <c r="I1657" t="s">
        <v>16</v>
      </c>
      <c r="J1657" t="s">
        <v>814</v>
      </c>
      <c r="K1657" s="17">
        <v>196.62</v>
      </c>
      <c r="L1657" s="17">
        <v>2</v>
      </c>
      <c r="M1657" s="17">
        <v>96.34</v>
      </c>
      <c r="N1657" s="17" t="str">
        <f>IF(SalesData[[#This Row],[Profit]]&gt;0,"Profit","Loss")</f>
        <v>Profit</v>
      </c>
    </row>
    <row r="1658" spans="1:14" x14ac:dyDescent="0.25">
      <c r="A1658" s="1">
        <v>41967</v>
      </c>
      <c r="B1658" s="3">
        <f t="shared" si="75"/>
        <v>2014</v>
      </c>
      <c r="C1658" s="3">
        <f t="shared" si="76"/>
        <v>11</v>
      </c>
      <c r="D1658" t="s">
        <v>1696</v>
      </c>
      <c r="E1658" t="str">
        <f t="shared" si="77"/>
        <v>Nat Gilpin20141124</v>
      </c>
      <c r="F1658">
        <f>IF(COUNTIF($E$2:E1658, E1658) = 1, MAX($F$1:F1657) + 1, INDEX($F$1:F1657, MATCH(E1658, $E$1:E1657, 0)))</f>
        <v>798</v>
      </c>
      <c r="G1658" t="s">
        <v>110</v>
      </c>
      <c r="H1658" t="s">
        <v>11</v>
      </c>
      <c r="I1658" t="s">
        <v>12</v>
      </c>
      <c r="J1658" t="s">
        <v>1697</v>
      </c>
      <c r="K1658" s="17">
        <v>144.12</v>
      </c>
      <c r="L1658" s="17">
        <v>3</v>
      </c>
      <c r="M1658" s="17">
        <v>69.180000000000007</v>
      </c>
      <c r="N1658" s="17" t="str">
        <f>IF(SalesData[[#This Row],[Profit]]&gt;0,"Profit","Loss")</f>
        <v>Profit</v>
      </c>
    </row>
    <row r="1659" spans="1:14" x14ac:dyDescent="0.25">
      <c r="A1659" s="1">
        <v>41967</v>
      </c>
      <c r="B1659" s="3">
        <f t="shared" si="75"/>
        <v>2014</v>
      </c>
      <c r="C1659" s="3">
        <f t="shared" si="76"/>
        <v>11</v>
      </c>
      <c r="D1659" t="s">
        <v>1696</v>
      </c>
      <c r="E1659" t="str">
        <f t="shared" si="77"/>
        <v>Nat Gilpin20141124</v>
      </c>
      <c r="F1659">
        <f>IF(COUNTIF($E$2:E1659, E1659) = 1, MAX($F$1:F1658) + 1, INDEX($F$1:F1658, MATCH(E1659, $E$1:E1658, 0)))</f>
        <v>798</v>
      </c>
      <c r="G1659" t="s">
        <v>110</v>
      </c>
      <c r="H1659" t="s">
        <v>11</v>
      </c>
      <c r="I1659" t="s">
        <v>12</v>
      </c>
      <c r="J1659" t="s">
        <v>754</v>
      </c>
      <c r="K1659" s="17">
        <v>15.96</v>
      </c>
      <c r="L1659" s="17">
        <v>2</v>
      </c>
      <c r="M1659" s="17">
        <v>7.98</v>
      </c>
      <c r="N1659" s="17" t="str">
        <f>IF(SalesData[[#This Row],[Profit]]&gt;0,"Profit","Loss")</f>
        <v>Profit</v>
      </c>
    </row>
    <row r="1660" spans="1:14" x14ac:dyDescent="0.25">
      <c r="A1660" s="1">
        <v>41967</v>
      </c>
      <c r="B1660" s="3">
        <f t="shared" si="75"/>
        <v>2014</v>
      </c>
      <c r="C1660" s="3">
        <f t="shared" si="76"/>
        <v>11</v>
      </c>
      <c r="D1660" t="s">
        <v>626</v>
      </c>
      <c r="E1660" t="str">
        <f t="shared" si="77"/>
        <v>Harold Pawlan20141124</v>
      </c>
      <c r="F1660">
        <f>IF(COUNTIF($E$2:E1660, E1660) = 1, MAX($F$1:F1659) + 1, INDEX($F$1:F1659, MATCH(E1660, $E$1:E1659, 0)))</f>
        <v>799</v>
      </c>
      <c r="G1660" t="s">
        <v>55</v>
      </c>
      <c r="H1660" t="s">
        <v>34</v>
      </c>
      <c r="I1660" t="s">
        <v>47</v>
      </c>
      <c r="J1660" t="s">
        <v>1698</v>
      </c>
      <c r="K1660" s="17">
        <v>111.15</v>
      </c>
      <c r="L1660" s="17">
        <v>5</v>
      </c>
      <c r="M1660" s="17">
        <v>48.91</v>
      </c>
      <c r="N1660" s="17" t="str">
        <f>IF(SalesData[[#This Row],[Profit]]&gt;0,"Profit","Loss")</f>
        <v>Profit</v>
      </c>
    </row>
    <row r="1661" spans="1:14" x14ac:dyDescent="0.25">
      <c r="A1661" s="1">
        <v>41967</v>
      </c>
      <c r="B1661" s="3">
        <f t="shared" si="75"/>
        <v>2014</v>
      </c>
      <c r="C1661" s="3">
        <f t="shared" si="76"/>
        <v>11</v>
      </c>
      <c r="D1661" t="s">
        <v>1699</v>
      </c>
      <c r="E1661" t="str">
        <f t="shared" si="77"/>
        <v>Alyssa Tate20141124</v>
      </c>
      <c r="F1661">
        <f>IF(COUNTIF($E$2:E1661, E1661) = 1, MAX($F$1:F1660) + 1, INDEX($F$1:F1660, MATCH(E1661, $E$1:E1660, 0)))</f>
        <v>800</v>
      </c>
      <c r="G1661" t="s">
        <v>78</v>
      </c>
      <c r="H1661" t="s">
        <v>11</v>
      </c>
      <c r="I1661" t="s">
        <v>20</v>
      </c>
      <c r="J1661" t="s">
        <v>1700</v>
      </c>
      <c r="K1661" s="17">
        <v>5.74</v>
      </c>
      <c r="L1661" s="17">
        <v>3</v>
      </c>
      <c r="M1661" s="17">
        <v>-4.59</v>
      </c>
      <c r="N1661" s="17" t="str">
        <f>IF(SalesData[[#This Row],[Profit]]&gt;0,"Profit","Loss")</f>
        <v>Loss</v>
      </c>
    </row>
    <row r="1662" spans="1:14" x14ac:dyDescent="0.25">
      <c r="A1662" s="1">
        <v>41968</v>
      </c>
      <c r="B1662" s="3">
        <f t="shared" si="75"/>
        <v>2014</v>
      </c>
      <c r="C1662" s="3">
        <f t="shared" si="76"/>
        <v>11</v>
      </c>
      <c r="D1662" t="s">
        <v>743</v>
      </c>
      <c r="E1662" t="str">
        <f t="shared" si="77"/>
        <v>Laurel Workman20141125</v>
      </c>
      <c r="F1662">
        <f>IF(COUNTIF($E$2:E1662, E1662) = 1, MAX($F$1:F1661) + 1, INDEX($F$1:F1661, MATCH(E1662, $E$1:E1661, 0)))</f>
        <v>801</v>
      </c>
      <c r="G1662" t="s">
        <v>27</v>
      </c>
      <c r="H1662" t="s">
        <v>11</v>
      </c>
      <c r="I1662" t="s">
        <v>92</v>
      </c>
      <c r="J1662" t="s">
        <v>534</v>
      </c>
      <c r="K1662" s="17">
        <v>320.88</v>
      </c>
      <c r="L1662" s="17">
        <v>6</v>
      </c>
      <c r="M1662" s="17">
        <v>93.06</v>
      </c>
      <c r="N1662" s="17" t="str">
        <f>IF(SalesData[[#This Row],[Profit]]&gt;0,"Profit","Loss")</f>
        <v>Profit</v>
      </c>
    </row>
    <row r="1663" spans="1:14" x14ac:dyDescent="0.25">
      <c r="A1663" s="1">
        <v>41968</v>
      </c>
      <c r="B1663" s="3">
        <f t="shared" si="75"/>
        <v>2014</v>
      </c>
      <c r="C1663" s="3">
        <f t="shared" si="76"/>
        <v>11</v>
      </c>
      <c r="D1663" t="s">
        <v>743</v>
      </c>
      <c r="E1663" t="str">
        <f t="shared" si="77"/>
        <v>Laurel Workman20141125</v>
      </c>
      <c r="F1663">
        <f>IF(COUNTIF($E$2:E1663, E1663) = 1, MAX($F$1:F1662) + 1, INDEX($F$1:F1662, MATCH(E1663, $E$1:E1662, 0)))</f>
        <v>801</v>
      </c>
      <c r="G1663" t="s">
        <v>27</v>
      </c>
      <c r="H1663" t="s">
        <v>34</v>
      </c>
      <c r="I1663" t="s">
        <v>47</v>
      </c>
      <c r="J1663" t="s">
        <v>1015</v>
      </c>
      <c r="K1663" s="17">
        <v>23.88</v>
      </c>
      <c r="L1663" s="17">
        <v>3</v>
      </c>
      <c r="M1663" s="17">
        <v>10.51</v>
      </c>
      <c r="N1663" s="17" t="str">
        <f>IF(SalesData[[#This Row],[Profit]]&gt;0,"Profit","Loss")</f>
        <v>Profit</v>
      </c>
    </row>
    <row r="1664" spans="1:14" x14ac:dyDescent="0.25">
      <c r="A1664" s="1">
        <v>41968</v>
      </c>
      <c r="B1664" s="3">
        <f t="shared" si="75"/>
        <v>2014</v>
      </c>
      <c r="C1664" s="3">
        <f t="shared" si="76"/>
        <v>11</v>
      </c>
      <c r="D1664" t="s">
        <v>743</v>
      </c>
      <c r="E1664" t="str">
        <f t="shared" si="77"/>
        <v>Laurel Workman20141125</v>
      </c>
      <c r="F1664">
        <f>IF(COUNTIF($E$2:E1664, E1664) = 1, MAX($F$1:F1663) + 1, INDEX($F$1:F1663, MATCH(E1664, $E$1:E1663, 0)))</f>
        <v>801</v>
      </c>
      <c r="G1664" t="s">
        <v>27</v>
      </c>
      <c r="H1664" t="s">
        <v>11</v>
      </c>
      <c r="I1664" t="s">
        <v>12</v>
      </c>
      <c r="J1664" t="s">
        <v>1701</v>
      </c>
      <c r="K1664" s="17">
        <v>26.76</v>
      </c>
      <c r="L1664" s="17">
        <v>4</v>
      </c>
      <c r="M1664" s="17">
        <v>12.31</v>
      </c>
      <c r="N1664" s="17" t="str">
        <f>IF(SalesData[[#This Row],[Profit]]&gt;0,"Profit","Loss")</f>
        <v>Profit</v>
      </c>
    </row>
    <row r="1665" spans="1:14" x14ac:dyDescent="0.25">
      <c r="A1665" s="1">
        <v>41968</v>
      </c>
      <c r="B1665" s="3">
        <f t="shared" si="75"/>
        <v>2014</v>
      </c>
      <c r="C1665" s="3">
        <f t="shared" si="76"/>
        <v>11</v>
      </c>
      <c r="D1665" t="s">
        <v>689</v>
      </c>
      <c r="E1665" t="str">
        <f t="shared" si="77"/>
        <v>Matt Collister20141125</v>
      </c>
      <c r="F1665">
        <f>IF(COUNTIF($E$2:E1665, E1665) = 1, MAX($F$1:F1664) + 1, INDEX($F$1:F1664, MATCH(E1665, $E$1:E1664, 0)))</f>
        <v>802</v>
      </c>
      <c r="G1665" t="s">
        <v>10</v>
      </c>
      <c r="H1665" t="s">
        <v>39</v>
      </c>
      <c r="I1665" t="s">
        <v>52</v>
      </c>
      <c r="J1665" t="s">
        <v>1199</v>
      </c>
      <c r="K1665" s="17">
        <v>24.67</v>
      </c>
      <c r="L1665" s="17">
        <v>3</v>
      </c>
      <c r="M1665" s="17">
        <v>0</v>
      </c>
      <c r="N1665" s="17" t="str">
        <f>IF(SalesData[[#This Row],[Profit]]&gt;0,"Profit","Loss")</f>
        <v>Loss</v>
      </c>
    </row>
    <row r="1666" spans="1:14" x14ac:dyDescent="0.25">
      <c r="A1666" s="1">
        <v>41968</v>
      </c>
      <c r="B1666" s="3">
        <f t="shared" ref="B1666:B1729" si="78">YEAR(A1666)</f>
        <v>2014</v>
      </c>
      <c r="C1666" s="3">
        <f t="shared" ref="C1666:C1729" si="79">MONTH(A1666)</f>
        <v>11</v>
      </c>
      <c r="D1666" t="s">
        <v>689</v>
      </c>
      <c r="E1666" t="str">
        <f t="shared" ref="E1666:E1729" si="80">D1666 &amp; TEXT(A1666, "yyyymmdd")</f>
        <v>Matt Collister20141125</v>
      </c>
      <c r="F1666">
        <f>IF(COUNTIF($E$2:E1666, E1666) = 1, MAX($F$1:F1665) + 1, INDEX($F$1:F1665, MATCH(E1666, $E$1:E1665, 0)))</f>
        <v>802</v>
      </c>
      <c r="G1666" t="s">
        <v>10</v>
      </c>
      <c r="H1666" t="s">
        <v>11</v>
      </c>
      <c r="I1666" t="s">
        <v>16</v>
      </c>
      <c r="J1666" t="s">
        <v>1702</v>
      </c>
      <c r="K1666" s="17">
        <v>2.52</v>
      </c>
      <c r="L1666" s="17">
        <v>1</v>
      </c>
      <c r="M1666" s="17">
        <v>0.88</v>
      </c>
      <c r="N1666" s="17" t="str">
        <f>IF(SalesData[[#This Row],[Profit]]&gt;0,"Profit","Loss")</f>
        <v>Profit</v>
      </c>
    </row>
    <row r="1667" spans="1:14" x14ac:dyDescent="0.25">
      <c r="A1667" s="1">
        <v>41968</v>
      </c>
      <c r="B1667" s="3">
        <f t="shared" si="78"/>
        <v>2014</v>
      </c>
      <c r="C1667" s="3">
        <f t="shared" si="79"/>
        <v>11</v>
      </c>
      <c r="D1667" t="s">
        <v>689</v>
      </c>
      <c r="E1667" t="str">
        <f t="shared" si="80"/>
        <v>Matt Collister20141125</v>
      </c>
      <c r="F1667">
        <f>IF(COUNTIF($E$2:E1667, E1667) = 1, MAX($F$1:F1666) + 1, INDEX($F$1:F1666, MATCH(E1667, $E$1:E1666, 0)))</f>
        <v>802</v>
      </c>
      <c r="G1667" t="s">
        <v>10</v>
      </c>
      <c r="H1667" t="s">
        <v>34</v>
      </c>
      <c r="I1667" t="s">
        <v>145</v>
      </c>
      <c r="J1667" t="s">
        <v>1703</v>
      </c>
      <c r="K1667" s="17">
        <v>1218.74</v>
      </c>
      <c r="L1667" s="17">
        <v>5</v>
      </c>
      <c r="M1667" s="17">
        <v>-121.87</v>
      </c>
      <c r="N1667" s="17" t="str">
        <f>IF(SalesData[[#This Row],[Profit]]&gt;0,"Profit","Loss")</f>
        <v>Loss</v>
      </c>
    </row>
    <row r="1668" spans="1:14" x14ac:dyDescent="0.25">
      <c r="A1668" s="1">
        <v>41968</v>
      </c>
      <c r="B1668" s="3">
        <f t="shared" si="78"/>
        <v>2014</v>
      </c>
      <c r="C1668" s="3">
        <f t="shared" si="79"/>
        <v>11</v>
      </c>
      <c r="D1668" t="s">
        <v>689</v>
      </c>
      <c r="E1668" t="str">
        <f t="shared" si="80"/>
        <v>Matt Collister20141125</v>
      </c>
      <c r="F1668">
        <f>IF(COUNTIF($E$2:E1668, E1668) = 1, MAX($F$1:F1667) + 1, INDEX($F$1:F1667, MATCH(E1668, $E$1:E1667, 0)))</f>
        <v>802</v>
      </c>
      <c r="G1668" t="s">
        <v>10</v>
      </c>
      <c r="H1668" t="s">
        <v>11</v>
      </c>
      <c r="I1668" t="s">
        <v>16</v>
      </c>
      <c r="J1668" t="s">
        <v>1704</v>
      </c>
      <c r="K1668" s="17">
        <v>5.9</v>
      </c>
      <c r="L1668" s="17">
        <v>2</v>
      </c>
      <c r="M1668" s="17">
        <v>1.99</v>
      </c>
      <c r="N1668" s="17" t="str">
        <f>IF(SalesData[[#This Row],[Profit]]&gt;0,"Profit","Loss")</f>
        <v>Profit</v>
      </c>
    </row>
    <row r="1669" spans="1:14" x14ac:dyDescent="0.25">
      <c r="A1669" s="1">
        <v>41968</v>
      </c>
      <c r="B1669" s="3">
        <f t="shared" si="78"/>
        <v>2014</v>
      </c>
      <c r="C1669" s="3">
        <f t="shared" si="79"/>
        <v>11</v>
      </c>
      <c r="D1669" t="s">
        <v>689</v>
      </c>
      <c r="E1669" t="str">
        <f t="shared" si="80"/>
        <v>Matt Collister20141125</v>
      </c>
      <c r="F1669">
        <f>IF(COUNTIF($E$2:E1669, E1669) = 1, MAX($F$1:F1668) + 1, INDEX($F$1:F1668, MATCH(E1669, $E$1:E1668, 0)))</f>
        <v>802</v>
      </c>
      <c r="G1669" t="s">
        <v>10</v>
      </c>
      <c r="H1669" t="s">
        <v>11</v>
      </c>
      <c r="I1669" t="s">
        <v>12</v>
      </c>
      <c r="J1669" t="s">
        <v>45</v>
      </c>
      <c r="K1669" s="17">
        <v>15.7</v>
      </c>
      <c r="L1669" s="17">
        <v>3</v>
      </c>
      <c r="M1669" s="17">
        <v>5.0999999999999996</v>
      </c>
      <c r="N1669" s="17" t="str">
        <f>IF(SalesData[[#This Row],[Profit]]&gt;0,"Profit","Loss")</f>
        <v>Profit</v>
      </c>
    </row>
    <row r="1670" spans="1:14" x14ac:dyDescent="0.25">
      <c r="A1670" s="1">
        <v>41968</v>
      </c>
      <c r="B1670" s="3">
        <f t="shared" si="78"/>
        <v>2014</v>
      </c>
      <c r="C1670" s="3">
        <f t="shared" si="79"/>
        <v>11</v>
      </c>
      <c r="D1670" t="s">
        <v>689</v>
      </c>
      <c r="E1670" t="str">
        <f t="shared" si="80"/>
        <v>Matt Collister20141125</v>
      </c>
      <c r="F1670">
        <f>IF(COUNTIF($E$2:E1670, E1670) = 1, MAX($F$1:F1669) + 1, INDEX($F$1:F1669, MATCH(E1670, $E$1:E1669, 0)))</f>
        <v>802</v>
      </c>
      <c r="G1670" t="s">
        <v>10</v>
      </c>
      <c r="H1670" t="s">
        <v>34</v>
      </c>
      <c r="I1670" t="s">
        <v>47</v>
      </c>
      <c r="J1670" t="s">
        <v>214</v>
      </c>
      <c r="K1670" s="17">
        <v>6.1</v>
      </c>
      <c r="L1670" s="17">
        <v>3</v>
      </c>
      <c r="M1670" s="17">
        <v>-3.96</v>
      </c>
      <c r="N1670" s="17" t="str">
        <f>IF(SalesData[[#This Row],[Profit]]&gt;0,"Profit","Loss")</f>
        <v>Loss</v>
      </c>
    </row>
    <row r="1671" spans="1:14" x14ac:dyDescent="0.25">
      <c r="A1671" s="1">
        <v>41968</v>
      </c>
      <c r="B1671" s="3">
        <f t="shared" si="78"/>
        <v>2014</v>
      </c>
      <c r="C1671" s="3">
        <f t="shared" si="79"/>
        <v>11</v>
      </c>
      <c r="D1671" t="s">
        <v>1705</v>
      </c>
      <c r="E1671" t="str">
        <f t="shared" si="80"/>
        <v>Andy Reiter20141125</v>
      </c>
      <c r="F1671">
        <f>IF(COUNTIF($E$2:E1671, E1671) = 1, MAX($F$1:F1670) + 1, INDEX($F$1:F1670, MATCH(E1671, $E$1:E1670, 0)))</f>
        <v>803</v>
      </c>
      <c r="G1671" t="s">
        <v>1529</v>
      </c>
      <c r="H1671" t="s">
        <v>34</v>
      </c>
      <c r="I1671" t="s">
        <v>47</v>
      </c>
      <c r="J1671" t="s">
        <v>86</v>
      </c>
      <c r="K1671" s="17">
        <v>52.96</v>
      </c>
      <c r="L1671" s="17">
        <v>2</v>
      </c>
      <c r="M1671" s="17">
        <v>20.12</v>
      </c>
      <c r="N1671" s="17" t="str">
        <f>IF(SalesData[[#This Row],[Profit]]&gt;0,"Profit","Loss")</f>
        <v>Profit</v>
      </c>
    </row>
    <row r="1672" spans="1:14" x14ac:dyDescent="0.25">
      <c r="A1672" s="1">
        <v>41968</v>
      </c>
      <c r="B1672" s="3">
        <f t="shared" si="78"/>
        <v>2014</v>
      </c>
      <c r="C1672" s="3">
        <f t="shared" si="79"/>
        <v>11</v>
      </c>
      <c r="D1672" t="s">
        <v>401</v>
      </c>
      <c r="E1672" t="str">
        <f t="shared" si="80"/>
        <v>Mike Pelletier20141125</v>
      </c>
      <c r="F1672">
        <f>IF(COUNTIF($E$2:E1672, E1672) = 1, MAX($F$1:F1671) + 1, INDEX($F$1:F1671, MATCH(E1672, $E$1:E1671, 0)))</f>
        <v>804</v>
      </c>
      <c r="G1672" t="s">
        <v>149</v>
      </c>
      <c r="H1672" t="s">
        <v>11</v>
      </c>
      <c r="I1672" t="s">
        <v>18</v>
      </c>
      <c r="J1672" t="s">
        <v>795</v>
      </c>
      <c r="K1672" s="17">
        <v>1117.92</v>
      </c>
      <c r="L1672" s="17">
        <v>4</v>
      </c>
      <c r="M1672" s="17">
        <v>55.9</v>
      </c>
      <c r="N1672" s="17" t="str">
        <f>IF(SalesData[[#This Row],[Profit]]&gt;0,"Profit","Loss")</f>
        <v>Profit</v>
      </c>
    </row>
    <row r="1673" spans="1:14" x14ac:dyDescent="0.25">
      <c r="A1673" s="1">
        <v>41968</v>
      </c>
      <c r="B1673" s="3">
        <f t="shared" si="78"/>
        <v>2014</v>
      </c>
      <c r="C1673" s="3">
        <f t="shared" si="79"/>
        <v>11</v>
      </c>
      <c r="D1673" t="s">
        <v>401</v>
      </c>
      <c r="E1673" t="str">
        <f t="shared" si="80"/>
        <v>Mike Pelletier20141125</v>
      </c>
      <c r="F1673">
        <f>IF(COUNTIF($E$2:E1673, E1673) = 1, MAX($F$1:F1672) + 1, INDEX($F$1:F1672, MATCH(E1673, $E$1:E1672, 0)))</f>
        <v>804</v>
      </c>
      <c r="G1673" t="s">
        <v>149</v>
      </c>
      <c r="H1673" t="s">
        <v>34</v>
      </c>
      <c r="I1673" t="s">
        <v>74</v>
      </c>
      <c r="J1673" t="s">
        <v>1706</v>
      </c>
      <c r="K1673" s="17">
        <v>275.95</v>
      </c>
      <c r="L1673" s="17">
        <v>3</v>
      </c>
      <c r="M1673" s="17">
        <v>-37.94</v>
      </c>
      <c r="N1673" s="17" t="str">
        <f>IF(SalesData[[#This Row],[Profit]]&gt;0,"Profit","Loss")</f>
        <v>Loss</v>
      </c>
    </row>
    <row r="1674" spans="1:14" x14ac:dyDescent="0.25">
      <c r="A1674" s="1">
        <v>41968</v>
      </c>
      <c r="B1674" s="3">
        <f t="shared" si="78"/>
        <v>2014</v>
      </c>
      <c r="C1674" s="3">
        <f t="shared" si="79"/>
        <v>11</v>
      </c>
      <c r="D1674" t="s">
        <v>509</v>
      </c>
      <c r="E1674" t="str">
        <f t="shared" si="80"/>
        <v>Sanjit Engle20141125</v>
      </c>
      <c r="F1674">
        <f>IF(COUNTIF($E$2:E1674, E1674) = 1, MAX($F$1:F1673) + 1, INDEX($F$1:F1673, MATCH(E1674, $E$1:E1673, 0)))</f>
        <v>805</v>
      </c>
      <c r="G1674" t="s">
        <v>91</v>
      </c>
      <c r="H1674" t="s">
        <v>11</v>
      </c>
      <c r="I1674" t="s">
        <v>24</v>
      </c>
      <c r="J1674" t="s">
        <v>147</v>
      </c>
      <c r="K1674" s="17">
        <v>51.02</v>
      </c>
      <c r="L1674" s="17">
        <v>7</v>
      </c>
      <c r="M1674" s="17">
        <v>8.2899999999999991</v>
      </c>
      <c r="N1674" s="17" t="str">
        <f>IF(SalesData[[#This Row],[Profit]]&gt;0,"Profit","Loss")</f>
        <v>Profit</v>
      </c>
    </row>
    <row r="1675" spans="1:14" x14ac:dyDescent="0.25">
      <c r="A1675" s="1">
        <v>41968</v>
      </c>
      <c r="B1675" s="3">
        <f t="shared" si="78"/>
        <v>2014</v>
      </c>
      <c r="C1675" s="3">
        <f t="shared" si="79"/>
        <v>11</v>
      </c>
      <c r="D1675" t="s">
        <v>289</v>
      </c>
      <c r="E1675" t="str">
        <f t="shared" si="80"/>
        <v>Richard Bierner20141125</v>
      </c>
      <c r="F1675">
        <f>IF(COUNTIF($E$2:E1675, E1675) = 1, MAX($F$1:F1674) + 1, INDEX($F$1:F1674, MATCH(E1675, $E$1:E1674, 0)))</f>
        <v>806</v>
      </c>
      <c r="G1675" t="s">
        <v>27</v>
      </c>
      <c r="H1675" t="s">
        <v>39</v>
      </c>
      <c r="I1675" t="s">
        <v>40</v>
      </c>
      <c r="J1675" t="s">
        <v>1707</v>
      </c>
      <c r="K1675" s="17">
        <v>539.91999999999996</v>
      </c>
      <c r="L1675" s="17">
        <v>5</v>
      </c>
      <c r="M1675" s="17">
        <v>47.24</v>
      </c>
      <c r="N1675" s="17" t="str">
        <f>IF(SalesData[[#This Row],[Profit]]&gt;0,"Profit","Loss")</f>
        <v>Profit</v>
      </c>
    </row>
    <row r="1676" spans="1:14" x14ac:dyDescent="0.25">
      <c r="A1676" s="1">
        <v>41968</v>
      </c>
      <c r="B1676" s="3">
        <f t="shared" si="78"/>
        <v>2014</v>
      </c>
      <c r="C1676" s="3">
        <f t="shared" si="79"/>
        <v>11</v>
      </c>
      <c r="D1676" t="s">
        <v>289</v>
      </c>
      <c r="E1676" t="str">
        <f t="shared" si="80"/>
        <v>Richard Bierner20141125</v>
      </c>
      <c r="F1676">
        <f>IF(COUNTIF($E$2:E1676, E1676) = 1, MAX($F$1:F1675) + 1, INDEX($F$1:F1675, MATCH(E1676, $E$1:E1675, 0)))</f>
        <v>806</v>
      </c>
      <c r="G1676" t="s">
        <v>27</v>
      </c>
      <c r="H1676" t="s">
        <v>34</v>
      </c>
      <c r="I1676" t="s">
        <v>35</v>
      </c>
      <c r="J1676" t="s">
        <v>1072</v>
      </c>
      <c r="K1676" s="17">
        <v>725.34</v>
      </c>
      <c r="L1676" s="17">
        <v>4</v>
      </c>
      <c r="M1676" s="17">
        <v>54.4</v>
      </c>
      <c r="N1676" s="17" t="str">
        <f>IF(SalesData[[#This Row],[Profit]]&gt;0,"Profit","Loss")</f>
        <v>Profit</v>
      </c>
    </row>
    <row r="1677" spans="1:14" x14ac:dyDescent="0.25">
      <c r="A1677" s="1">
        <v>41968</v>
      </c>
      <c r="B1677" s="3">
        <f t="shared" si="78"/>
        <v>2014</v>
      </c>
      <c r="C1677" s="3">
        <f t="shared" si="79"/>
        <v>11</v>
      </c>
      <c r="D1677" t="s">
        <v>289</v>
      </c>
      <c r="E1677" t="str">
        <f t="shared" si="80"/>
        <v>Richard Bierner20141125</v>
      </c>
      <c r="F1677">
        <f>IF(COUNTIF($E$2:E1677, E1677) = 1, MAX($F$1:F1676) + 1, INDEX($F$1:F1676, MATCH(E1677, $E$1:E1676, 0)))</f>
        <v>806</v>
      </c>
      <c r="G1677" t="s">
        <v>27</v>
      </c>
      <c r="H1677" t="s">
        <v>11</v>
      </c>
      <c r="I1677" t="s">
        <v>24</v>
      </c>
      <c r="J1677" t="s">
        <v>207</v>
      </c>
      <c r="K1677" s="17">
        <v>7.44</v>
      </c>
      <c r="L1677" s="17">
        <v>3</v>
      </c>
      <c r="M1677" s="17">
        <v>2.6</v>
      </c>
      <c r="N1677" s="17" t="str">
        <f>IF(SalesData[[#This Row],[Profit]]&gt;0,"Profit","Loss")</f>
        <v>Profit</v>
      </c>
    </row>
    <row r="1678" spans="1:14" x14ac:dyDescent="0.25">
      <c r="A1678" s="1">
        <v>41969</v>
      </c>
      <c r="B1678" s="3">
        <f t="shared" si="78"/>
        <v>2014</v>
      </c>
      <c r="C1678" s="3">
        <f t="shared" si="79"/>
        <v>11</v>
      </c>
      <c r="D1678" t="s">
        <v>857</v>
      </c>
      <c r="E1678" t="str">
        <f t="shared" si="80"/>
        <v>Joel Eaton20141126</v>
      </c>
      <c r="F1678">
        <f>IF(COUNTIF($E$2:E1678, E1678) = 1, MAX($F$1:F1677) + 1, INDEX($F$1:F1677, MATCH(E1678, $E$1:E1677, 0)))</f>
        <v>807</v>
      </c>
      <c r="G1678" t="s">
        <v>10</v>
      </c>
      <c r="H1678" t="s">
        <v>34</v>
      </c>
      <c r="I1678" t="s">
        <v>47</v>
      </c>
      <c r="J1678" t="s">
        <v>104</v>
      </c>
      <c r="K1678" s="17">
        <v>19.3</v>
      </c>
      <c r="L1678" s="17">
        <v>5</v>
      </c>
      <c r="M1678" s="17">
        <v>-14.48</v>
      </c>
      <c r="N1678" s="17" t="str">
        <f>IF(SalesData[[#This Row],[Profit]]&gt;0,"Profit","Loss")</f>
        <v>Loss</v>
      </c>
    </row>
    <row r="1679" spans="1:14" x14ac:dyDescent="0.25">
      <c r="A1679" s="1">
        <v>41969</v>
      </c>
      <c r="B1679" s="3">
        <f t="shared" si="78"/>
        <v>2014</v>
      </c>
      <c r="C1679" s="3">
        <f t="shared" si="79"/>
        <v>11</v>
      </c>
      <c r="D1679" t="s">
        <v>848</v>
      </c>
      <c r="E1679" t="str">
        <f t="shared" si="80"/>
        <v>Natalie Webber20141126</v>
      </c>
      <c r="F1679">
        <f>IF(COUNTIF($E$2:E1679, E1679) = 1, MAX($F$1:F1678) + 1, INDEX($F$1:F1678, MATCH(E1679, $E$1:E1678, 0)))</f>
        <v>808</v>
      </c>
      <c r="G1679" t="s">
        <v>91</v>
      </c>
      <c r="H1679" t="s">
        <v>11</v>
      </c>
      <c r="I1679" t="s">
        <v>12</v>
      </c>
      <c r="J1679" t="s">
        <v>836</v>
      </c>
      <c r="K1679" s="17">
        <v>15.55</v>
      </c>
      <c r="L1679" s="17">
        <v>3</v>
      </c>
      <c r="M1679" s="17">
        <v>5.44</v>
      </c>
      <c r="N1679" s="17" t="str">
        <f>IF(SalesData[[#This Row],[Profit]]&gt;0,"Profit","Loss")</f>
        <v>Profit</v>
      </c>
    </row>
    <row r="1680" spans="1:14" x14ac:dyDescent="0.25">
      <c r="A1680" s="1">
        <v>41969</v>
      </c>
      <c r="B1680" s="3">
        <f t="shared" si="78"/>
        <v>2014</v>
      </c>
      <c r="C1680" s="3">
        <f t="shared" si="79"/>
        <v>11</v>
      </c>
      <c r="D1680" t="s">
        <v>848</v>
      </c>
      <c r="E1680" t="str">
        <f t="shared" si="80"/>
        <v>Natalie Webber20141126</v>
      </c>
      <c r="F1680">
        <f>IF(COUNTIF($E$2:E1680, E1680) = 1, MAX($F$1:F1679) + 1, INDEX($F$1:F1679, MATCH(E1680, $E$1:E1679, 0)))</f>
        <v>808</v>
      </c>
      <c r="G1680" t="s">
        <v>91</v>
      </c>
      <c r="H1680" t="s">
        <v>11</v>
      </c>
      <c r="I1680" t="s">
        <v>18</v>
      </c>
      <c r="J1680" t="s">
        <v>860</v>
      </c>
      <c r="K1680" s="17">
        <v>669.08</v>
      </c>
      <c r="L1680" s="17">
        <v>5</v>
      </c>
      <c r="M1680" s="17">
        <v>-167.27</v>
      </c>
      <c r="N1680" s="17" t="str">
        <f>IF(SalesData[[#This Row],[Profit]]&gt;0,"Profit","Loss")</f>
        <v>Loss</v>
      </c>
    </row>
    <row r="1681" spans="1:14" x14ac:dyDescent="0.25">
      <c r="A1681" s="1">
        <v>41969</v>
      </c>
      <c r="B1681" s="3">
        <f t="shared" si="78"/>
        <v>2014</v>
      </c>
      <c r="C1681" s="3">
        <f t="shared" si="79"/>
        <v>11</v>
      </c>
      <c r="D1681" t="s">
        <v>848</v>
      </c>
      <c r="E1681" t="str">
        <f t="shared" si="80"/>
        <v>Natalie Webber20141126</v>
      </c>
      <c r="F1681">
        <f>IF(COUNTIF($E$2:E1681, E1681) = 1, MAX($F$1:F1680) + 1, INDEX($F$1:F1680, MATCH(E1681, $E$1:E1680, 0)))</f>
        <v>808</v>
      </c>
      <c r="G1681" t="s">
        <v>91</v>
      </c>
      <c r="H1681" t="s">
        <v>39</v>
      </c>
      <c r="I1681" t="s">
        <v>40</v>
      </c>
      <c r="J1681" t="s">
        <v>1101</v>
      </c>
      <c r="K1681" s="17">
        <v>438.34</v>
      </c>
      <c r="L1681" s="17">
        <v>4</v>
      </c>
      <c r="M1681" s="17">
        <v>-87.67</v>
      </c>
      <c r="N1681" s="17" t="str">
        <f>IF(SalesData[[#This Row],[Profit]]&gt;0,"Profit","Loss")</f>
        <v>Loss</v>
      </c>
    </row>
    <row r="1682" spans="1:14" x14ac:dyDescent="0.25">
      <c r="A1682" s="1">
        <v>41969</v>
      </c>
      <c r="B1682" s="3">
        <f t="shared" si="78"/>
        <v>2014</v>
      </c>
      <c r="C1682" s="3">
        <f t="shared" si="79"/>
        <v>11</v>
      </c>
      <c r="D1682" t="s">
        <v>1497</v>
      </c>
      <c r="E1682" t="str">
        <f t="shared" si="80"/>
        <v>Lindsay Shagiari20141126</v>
      </c>
      <c r="F1682">
        <f>IF(COUNTIF($E$2:E1682, E1682) = 1, MAX($F$1:F1681) + 1, INDEX($F$1:F1681, MATCH(E1682, $E$1:E1681, 0)))</f>
        <v>809</v>
      </c>
      <c r="G1682" t="s">
        <v>27</v>
      </c>
      <c r="H1682" t="s">
        <v>11</v>
      </c>
      <c r="I1682" t="s">
        <v>12</v>
      </c>
      <c r="J1682" t="s">
        <v>1601</v>
      </c>
      <c r="K1682" s="17">
        <v>81.98</v>
      </c>
      <c r="L1682" s="17">
        <v>2</v>
      </c>
      <c r="M1682" s="17">
        <v>40.17</v>
      </c>
      <c r="N1682" s="17" t="str">
        <f>IF(SalesData[[#This Row],[Profit]]&gt;0,"Profit","Loss")</f>
        <v>Profit</v>
      </c>
    </row>
    <row r="1683" spans="1:14" x14ac:dyDescent="0.25">
      <c r="A1683" s="1">
        <v>41969</v>
      </c>
      <c r="B1683" s="3">
        <f t="shared" si="78"/>
        <v>2014</v>
      </c>
      <c r="C1683" s="3">
        <f t="shared" si="79"/>
        <v>11</v>
      </c>
      <c r="D1683" t="s">
        <v>1475</v>
      </c>
      <c r="E1683" t="str">
        <f t="shared" si="80"/>
        <v>Lynn Smith20141126</v>
      </c>
      <c r="F1683">
        <f>IF(COUNTIF($E$2:E1683, E1683) = 1, MAX($F$1:F1682) + 1, INDEX($F$1:F1682, MATCH(E1683, $E$1:E1682, 0)))</f>
        <v>810</v>
      </c>
      <c r="G1683" t="s">
        <v>149</v>
      </c>
      <c r="H1683" t="s">
        <v>39</v>
      </c>
      <c r="I1683" t="s">
        <v>40</v>
      </c>
      <c r="J1683" t="s">
        <v>1708</v>
      </c>
      <c r="K1683" s="17">
        <v>279.95999999999998</v>
      </c>
      <c r="L1683" s="17">
        <v>4</v>
      </c>
      <c r="M1683" s="17">
        <v>78.39</v>
      </c>
      <c r="N1683" s="17" t="str">
        <f>IF(SalesData[[#This Row],[Profit]]&gt;0,"Profit","Loss")</f>
        <v>Profit</v>
      </c>
    </row>
    <row r="1684" spans="1:14" x14ac:dyDescent="0.25">
      <c r="A1684" s="1">
        <v>41969</v>
      </c>
      <c r="B1684" s="3">
        <f t="shared" si="78"/>
        <v>2014</v>
      </c>
      <c r="C1684" s="3">
        <f t="shared" si="79"/>
        <v>11</v>
      </c>
      <c r="D1684" t="s">
        <v>1475</v>
      </c>
      <c r="E1684" t="str">
        <f t="shared" si="80"/>
        <v>Lynn Smith20141126</v>
      </c>
      <c r="F1684">
        <f>IF(COUNTIF($E$2:E1684, E1684) = 1, MAX($F$1:F1683) + 1, INDEX($F$1:F1683, MATCH(E1684, $E$1:E1683, 0)))</f>
        <v>810</v>
      </c>
      <c r="G1684" t="s">
        <v>149</v>
      </c>
      <c r="H1684" t="s">
        <v>11</v>
      </c>
      <c r="I1684" t="s">
        <v>20</v>
      </c>
      <c r="J1684" t="s">
        <v>631</v>
      </c>
      <c r="K1684" s="17">
        <v>12.91</v>
      </c>
      <c r="L1684" s="17">
        <v>3</v>
      </c>
      <c r="M1684" s="17">
        <v>4.68</v>
      </c>
      <c r="N1684" s="17" t="str">
        <f>IF(SalesData[[#This Row],[Profit]]&gt;0,"Profit","Loss")</f>
        <v>Profit</v>
      </c>
    </row>
    <row r="1685" spans="1:14" x14ac:dyDescent="0.25">
      <c r="A1685" s="1">
        <v>41969</v>
      </c>
      <c r="B1685" s="3">
        <f t="shared" si="78"/>
        <v>2014</v>
      </c>
      <c r="C1685" s="3">
        <f t="shared" si="79"/>
        <v>11</v>
      </c>
      <c r="D1685" t="s">
        <v>1475</v>
      </c>
      <c r="E1685" t="str">
        <f t="shared" si="80"/>
        <v>Lynn Smith20141126</v>
      </c>
      <c r="F1685">
        <f>IF(COUNTIF($E$2:E1685, E1685) = 1, MAX($F$1:F1684) + 1, INDEX($F$1:F1684, MATCH(E1685, $E$1:E1684, 0)))</f>
        <v>810</v>
      </c>
      <c r="G1685" t="s">
        <v>149</v>
      </c>
      <c r="H1685" t="s">
        <v>11</v>
      </c>
      <c r="I1685" t="s">
        <v>20</v>
      </c>
      <c r="J1685" t="s">
        <v>203</v>
      </c>
      <c r="K1685" s="17">
        <v>17.09</v>
      </c>
      <c r="L1685" s="17">
        <v>4</v>
      </c>
      <c r="M1685" s="17">
        <v>5.77</v>
      </c>
      <c r="N1685" s="17" t="str">
        <f>IF(SalesData[[#This Row],[Profit]]&gt;0,"Profit","Loss")</f>
        <v>Profit</v>
      </c>
    </row>
    <row r="1686" spans="1:14" x14ac:dyDescent="0.25">
      <c r="A1686" s="1">
        <v>41969</v>
      </c>
      <c r="B1686" s="3">
        <f t="shared" si="78"/>
        <v>2014</v>
      </c>
      <c r="C1686" s="3">
        <f t="shared" si="79"/>
        <v>11</v>
      </c>
      <c r="D1686" t="s">
        <v>1475</v>
      </c>
      <c r="E1686" t="str">
        <f t="shared" si="80"/>
        <v>Lynn Smith20141126</v>
      </c>
      <c r="F1686">
        <f>IF(COUNTIF($E$2:E1686, E1686) = 1, MAX($F$1:F1685) + 1, INDEX($F$1:F1685, MATCH(E1686, $E$1:E1685, 0)))</f>
        <v>810</v>
      </c>
      <c r="G1686" t="s">
        <v>149</v>
      </c>
      <c r="H1686" t="s">
        <v>11</v>
      </c>
      <c r="I1686" t="s">
        <v>16</v>
      </c>
      <c r="J1686" t="s">
        <v>1709</v>
      </c>
      <c r="K1686" s="17">
        <v>93.15</v>
      </c>
      <c r="L1686" s="17">
        <v>9</v>
      </c>
      <c r="M1686" s="17">
        <v>44.71</v>
      </c>
      <c r="N1686" s="17" t="str">
        <f>IF(SalesData[[#This Row],[Profit]]&gt;0,"Profit","Loss")</f>
        <v>Profit</v>
      </c>
    </row>
    <row r="1687" spans="1:14" x14ac:dyDescent="0.25">
      <c r="A1687" s="1">
        <v>41969</v>
      </c>
      <c r="B1687" s="3">
        <f t="shared" si="78"/>
        <v>2014</v>
      </c>
      <c r="C1687" s="3">
        <f t="shared" si="79"/>
        <v>11</v>
      </c>
      <c r="D1687" t="s">
        <v>1475</v>
      </c>
      <c r="E1687" t="str">
        <f t="shared" si="80"/>
        <v>Lynn Smith20141126</v>
      </c>
      <c r="F1687">
        <f>IF(COUNTIF($E$2:E1687, E1687) = 1, MAX($F$1:F1686) + 1, INDEX($F$1:F1686, MATCH(E1687, $E$1:E1686, 0)))</f>
        <v>810</v>
      </c>
      <c r="G1687" t="s">
        <v>149</v>
      </c>
      <c r="H1687" t="s">
        <v>11</v>
      </c>
      <c r="I1687" t="s">
        <v>16</v>
      </c>
      <c r="J1687" t="s">
        <v>584</v>
      </c>
      <c r="K1687" s="17">
        <v>11.52</v>
      </c>
      <c r="L1687" s="17">
        <v>4</v>
      </c>
      <c r="M1687" s="17">
        <v>5.64</v>
      </c>
      <c r="N1687" s="17" t="str">
        <f>IF(SalesData[[#This Row],[Profit]]&gt;0,"Profit","Loss")</f>
        <v>Profit</v>
      </c>
    </row>
    <row r="1688" spans="1:14" x14ac:dyDescent="0.25">
      <c r="A1688" s="1">
        <v>41969</v>
      </c>
      <c r="B1688" s="3">
        <f t="shared" si="78"/>
        <v>2014</v>
      </c>
      <c r="C1688" s="3">
        <f t="shared" si="79"/>
        <v>11</v>
      </c>
      <c r="D1688" t="s">
        <v>1483</v>
      </c>
      <c r="E1688" t="str">
        <f t="shared" si="80"/>
        <v>Luke Schmidt20141126</v>
      </c>
      <c r="F1688">
        <f>IF(COUNTIF($E$2:E1688, E1688) = 1, MAX($F$1:F1687) + 1, INDEX($F$1:F1687, MATCH(E1688, $E$1:E1687, 0)))</f>
        <v>811</v>
      </c>
      <c r="G1688" t="s">
        <v>27</v>
      </c>
      <c r="H1688" t="s">
        <v>11</v>
      </c>
      <c r="I1688" t="s">
        <v>20</v>
      </c>
      <c r="J1688" t="s">
        <v>205</v>
      </c>
      <c r="K1688" s="17">
        <v>4.32</v>
      </c>
      <c r="L1688" s="17">
        <v>3</v>
      </c>
      <c r="M1688" s="17">
        <v>1.51</v>
      </c>
      <c r="N1688" s="17" t="str">
        <f>IF(SalesData[[#This Row],[Profit]]&gt;0,"Profit","Loss")</f>
        <v>Profit</v>
      </c>
    </row>
    <row r="1689" spans="1:14" x14ac:dyDescent="0.25">
      <c r="A1689" s="1">
        <v>41969</v>
      </c>
      <c r="B1689" s="3">
        <f t="shared" si="78"/>
        <v>2014</v>
      </c>
      <c r="C1689" s="3">
        <f t="shared" si="79"/>
        <v>11</v>
      </c>
      <c r="D1689" t="s">
        <v>1483</v>
      </c>
      <c r="E1689" t="str">
        <f t="shared" si="80"/>
        <v>Luke Schmidt20141126</v>
      </c>
      <c r="F1689">
        <f>IF(COUNTIF($E$2:E1689, E1689) = 1, MAX($F$1:F1688) + 1, INDEX($F$1:F1688, MATCH(E1689, $E$1:E1688, 0)))</f>
        <v>811</v>
      </c>
      <c r="G1689" t="s">
        <v>27</v>
      </c>
      <c r="H1689" t="s">
        <v>11</v>
      </c>
      <c r="I1689" t="s">
        <v>12</v>
      </c>
      <c r="J1689" t="s">
        <v>1710</v>
      </c>
      <c r="K1689" s="17">
        <v>14.94</v>
      </c>
      <c r="L1689" s="17">
        <v>3</v>
      </c>
      <c r="M1689" s="17">
        <v>7.02</v>
      </c>
      <c r="N1689" s="17" t="str">
        <f>IF(SalesData[[#This Row],[Profit]]&gt;0,"Profit","Loss")</f>
        <v>Profit</v>
      </c>
    </row>
    <row r="1690" spans="1:14" x14ac:dyDescent="0.25">
      <c r="A1690" s="1">
        <v>41969</v>
      </c>
      <c r="B1690" s="3">
        <f t="shared" si="78"/>
        <v>2014</v>
      </c>
      <c r="C1690" s="3">
        <f t="shared" si="79"/>
        <v>11</v>
      </c>
      <c r="D1690" t="s">
        <v>1483</v>
      </c>
      <c r="E1690" t="str">
        <f t="shared" si="80"/>
        <v>Luke Schmidt20141126</v>
      </c>
      <c r="F1690">
        <f>IF(COUNTIF($E$2:E1690, E1690) = 1, MAX($F$1:F1689) + 1, INDEX($F$1:F1689, MATCH(E1690, $E$1:E1689, 0)))</f>
        <v>811</v>
      </c>
      <c r="G1690" t="s">
        <v>27</v>
      </c>
      <c r="H1690" t="s">
        <v>11</v>
      </c>
      <c r="I1690" t="s">
        <v>92</v>
      </c>
      <c r="J1690" t="s">
        <v>93</v>
      </c>
      <c r="K1690" s="17">
        <v>40.54</v>
      </c>
      <c r="L1690" s="17">
        <v>2</v>
      </c>
      <c r="M1690" s="17">
        <v>11.35</v>
      </c>
      <c r="N1690" s="17" t="str">
        <f>IF(SalesData[[#This Row],[Profit]]&gt;0,"Profit","Loss")</f>
        <v>Profit</v>
      </c>
    </row>
    <row r="1691" spans="1:14" x14ac:dyDescent="0.25">
      <c r="A1691" s="1">
        <v>41969</v>
      </c>
      <c r="B1691" s="3">
        <f t="shared" si="78"/>
        <v>2014</v>
      </c>
      <c r="C1691" s="3">
        <f t="shared" si="79"/>
        <v>11</v>
      </c>
      <c r="D1691" t="s">
        <v>1483</v>
      </c>
      <c r="E1691" t="str">
        <f t="shared" si="80"/>
        <v>Luke Schmidt20141126</v>
      </c>
      <c r="F1691">
        <f>IF(COUNTIF($E$2:E1691, E1691) = 1, MAX($F$1:F1690) + 1, INDEX($F$1:F1690, MATCH(E1691, $E$1:E1690, 0)))</f>
        <v>811</v>
      </c>
      <c r="G1691" t="s">
        <v>27</v>
      </c>
      <c r="H1691" t="s">
        <v>11</v>
      </c>
      <c r="I1691" t="s">
        <v>20</v>
      </c>
      <c r="J1691" t="s">
        <v>865</v>
      </c>
      <c r="K1691" s="17">
        <v>7.31</v>
      </c>
      <c r="L1691" s="17">
        <v>1</v>
      </c>
      <c r="M1691" s="17">
        <v>2.56</v>
      </c>
      <c r="N1691" s="17" t="str">
        <f>IF(SalesData[[#This Row],[Profit]]&gt;0,"Profit","Loss")</f>
        <v>Profit</v>
      </c>
    </row>
    <row r="1692" spans="1:14" x14ac:dyDescent="0.25">
      <c r="A1692" s="1">
        <v>41970</v>
      </c>
      <c r="B1692" s="3">
        <f t="shared" si="78"/>
        <v>2014</v>
      </c>
      <c r="C1692" s="3">
        <f t="shared" si="79"/>
        <v>11</v>
      </c>
      <c r="D1692" t="s">
        <v>902</v>
      </c>
      <c r="E1692" t="str">
        <f t="shared" si="80"/>
        <v>Maxwell Schwartz20141127</v>
      </c>
      <c r="F1692">
        <f>IF(COUNTIF($E$2:E1692, E1692) = 1, MAX($F$1:F1691) + 1, INDEX($F$1:F1691, MATCH(E1692, $E$1:E1691, 0)))</f>
        <v>812</v>
      </c>
      <c r="G1692" t="s">
        <v>149</v>
      </c>
      <c r="H1692" t="s">
        <v>11</v>
      </c>
      <c r="I1692" t="s">
        <v>43</v>
      </c>
      <c r="J1692" t="s">
        <v>160</v>
      </c>
      <c r="K1692" s="17">
        <v>3.76</v>
      </c>
      <c r="L1692" s="17">
        <v>2</v>
      </c>
      <c r="M1692" s="17">
        <v>1.32</v>
      </c>
      <c r="N1692" s="17" t="str">
        <f>IF(SalesData[[#This Row],[Profit]]&gt;0,"Profit","Loss")</f>
        <v>Profit</v>
      </c>
    </row>
    <row r="1693" spans="1:14" x14ac:dyDescent="0.25">
      <c r="A1693" s="1">
        <v>41970</v>
      </c>
      <c r="B1693" s="3">
        <f t="shared" si="78"/>
        <v>2014</v>
      </c>
      <c r="C1693" s="3">
        <f t="shared" si="79"/>
        <v>11</v>
      </c>
      <c r="D1693" t="s">
        <v>29</v>
      </c>
      <c r="E1693" t="str">
        <f t="shared" si="80"/>
        <v>Jack O'Briant20141127</v>
      </c>
      <c r="F1693">
        <f>IF(COUNTIF($E$2:E1693, E1693) = 1, MAX($F$1:F1692) + 1, INDEX($F$1:F1692, MATCH(E1693, $E$1:E1692, 0)))</f>
        <v>813</v>
      </c>
      <c r="G1693" t="s">
        <v>149</v>
      </c>
      <c r="H1693" t="s">
        <v>34</v>
      </c>
      <c r="I1693" t="s">
        <v>47</v>
      </c>
      <c r="J1693" t="s">
        <v>1711</v>
      </c>
      <c r="K1693" s="17">
        <v>199.9</v>
      </c>
      <c r="L1693" s="17">
        <v>5</v>
      </c>
      <c r="M1693" s="17">
        <v>39.979999999999997</v>
      </c>
      <c r="N1693" s="17" t="str">
        <f>IF(SalesData[[#This Row],[Profit]]&gt;0,"Profit","Loss")</f>
        <v>Profit</v>
      </c>
    </row>
    <row r="1694" spans="1:14" x14ac:dyDescent="0.25">
      <c r="A1694" s="1">
        <v>41971</v>
      </c>
      <c r="B1694" s="3">
        <f t="shared" si="78"/>
        <v>2014</v>
      </c>
      <c r="C1694" s="3">
        <f t="shared" si="79"/>
        <v>11</v>
      </c>
      <c r="D1694" t="s">
        <v>1712</v>
      </c>
      <c r="E1694" t="str">
        <f t="shared" si="80"/>
        <v>Bart Folk20141128</v>
      </c>
      <c r="F1694">
        <f>IF(COUNTIF($E$2:E1694, E1694) = 1, MAX($F$1:F1693) + 1, INDEX($F$1:F1693, MATCH(E1694, $E$1:E1693, 0)))</f>
        <v>814</v>
      </c>
      <c r="G1694" t="s">
        <v>488</v>
      </c>
      <c r="H1694" t="s">
        <v>11</v>
      </c>
      <c r="I1694" t="s">
        <v>24</v>
      </c>
      <c r="J1694" t="s">
        <v>1713</v>
      </c>
      <c r="K1694" s="17">
        <v>14.67</v>
      </c>
      <c r="L1694" s="17">
        <v>3</v>
      </c>
      <c r="M1694" s="17">
        <v>3.96</v>
      </c>
      <c r="N1694" s="17" t="str">
        <f>IF(SalesData[[#This Row],[Profit]]&gt;0,"Profit","Loss")</f>
        <v>Profit</v>
      </c>
    </row>
    <row r="1695" spans="1:14" x14ac:dyDescent="0.25">
      <c r="A1695" s="1">
        <v>41971</v>
      </c>
      <c r="B1695" s="3">
        <f t="shared" si="78"/>
        <v>2014</v>
      </c>
      <c r="C1695" s="3">
        <f t="shared" si="79"/>
        <v>11</v>
      </c>
      <c r="D1695" t="s">
        <v>1714</v>
      </c>
      <c r="E1695" t="str">
        <f t="shared" si="80"/>
        <v>Mary O'Rourke20141128</v>
      </c>
      <c r="F1695">
        <f>IF(COUNTIF($E$2:E1695, E1695) = 1, MAX($F$1:F1694) + 1, INDEX($F$1:F1694, MATCH(E1695, $E$1:E1694, 0)))</f>
        <v>815</v>
      </c>
      <c r="G1695" t="s">
        <v>149</v>
      </c>
      <c r="H1695" t="s">
        <v>11</v>
      </c>
      <c r="I1695" t="s">
        <v>20</v>
      </c>
      <c r="J1695" t="s">
        <v>96</v>
      </c>
      <c r="K1695" s="17">
        <v>17.25</v>
      </c>
      <c r="L1695" s="17">
        <v>2</v>
      </c>
      <c r="M1695" s="17">
        <v>6.04</v>
      </c>
      <c r="N1695" s="17" t="str">
        <f>IF(SalesData[[#This Row],[Profit]]&gt;0,"Profit","Loss")</f>
        <v>Profit</v>
      </c>
    </row>
    <row r="1696" spans="1:14" x14ac:dyDescent="0.25">
      <c r="A1696" s="1">
        <v>41971</v>
      </c>
      <c r="B1696" s="3">
        <f t="shared" si="78"/>
        <v>2014</v>
      </c>
      <c r="C1696" s="3">
        <f t="shared" si="79"/>
        <v>11</v>
      </c>
      <c r="D1696" t="s">
        <v>61</v>
      </c>
      <c r="E1696" t="str">
        <f t="shared" si="80"/>
        <v>Chris Selesnick20141128</v>
      </c>
      <c r="F1696">
        <f>IF(COUNTIF($E$2:E1696, E1696) = 1, MAX($F$1:F1695) + 1, INDEX($F$1:F1695, MATCH(E1696, $E$1:E1695, 0)))</f>
        <v>816</v>
      </c>
      <c r="G1696" t="s">
        <v>70</v>
      </c>
      <c r="H1696" t="s">
        <v>34</v>
      </c>
      <c r="I1696" t="s">
        <v>47</v>
      </c>
      <c r="J1696" t="s">
        <v>1715</v>
      </c>
      <c r="K1696" s="17">
        <v>397.6</v>
      </c>
      <c r="L1696" s="17">
        <v>5</v>
      </c>
      <c r="M1696" s="17">
        <v>43.74</v>
      </c>
      <c r="N1696" s="17" t="str">
        <f>IF(SalesData[[#This Row],[Profit]]&gt;0,"Profit","Loss")</f>
        <v>Profit</v>
      </c>
    </row>
    <row r="1697" spans="1:14" x14ac:dyDescent="0.25">
      <c r="A1697" s="1">
        <v>41971</v>
      </c>
      <c r="B1697" s="3">
        <f t="shared" si="78"/>
        <v>2014</v>
      </c>
      <c r="C1697" s="3">
        <f t="shared" si="79"/>
        <v>11</v>
      </c>
      <c r="D1697" t="s">
        <v>61</v>
      </c>
      <c r="E1697" t="str">
        <f t="shared" si="80"/>
        <v>Chris Selesnick20141128</v>
      </c>
      <c r="F1697">
        <f>IF(COUNTIF($E$2:E1697, E1697) = 1, MAX($F$1:F1696) + 1, INDEX($F$1:F1696, MATCH(E1697, $E$1:E1696, 0)))</f>
        <v>816</v>
      </c>
      <c r="G1697" t="s">
        <v>70</v>
      </c>
      <c r="H1697" t="s">
        <v>11</v>
      </c>
      <c r="I1697" t="s">
        <v>12</v>
      </c>
      <c r="J1697" t="s">
        <v>621</v>
      </c>
      <c r="K1697" s="17">
        <v>85.96</v>
      </c>
      <c r="L1697" s="17">
        <v>7</v>
      </c>
      <c r="M1697" s="17">
        <v>40.4</v>
      </c>
      <c r="N1697" s="17" t="str">
        <f>IF(SalesData[[#This Row],[Profit]]&gt;0,"Profit","Loss")</f>
        <v>Profit</v>
      </c>
    </row>
    <row r="1698" spans="1:14" x14ac:dyDescent="0.25">
      <c r="A1698" s="1">
        <v>41971</v>
      </c>
      <c r="B1698" s="3">
        <f t="shared" si="78"/>
        <v>2014</v>
      </c>
      <c r="C1698" s="3">
        <f t="shared" si="79"/>
        <v>11</v>
      </c>
      <c r="D1698" t="s">
        <v>61</v>
      </c>
      <c r="E1698" t="str">
        <f t="shared" si="80"/>
        <v>Chris Selesnick20141128</v>
      </c>
      <c r="F1698">
        <f>IF(COUNTIF($E$2:E1698, E1698) = 1, MAX($F$1:F1697) + 1, INDEX($F$1:F1697, MATCH(E1698, $E$1:E1697, 0)))</f>
        <v>816</v>
      </c>
      <c r="G1698" t="s">
        <v>70</v>
      </c>
      <c r="H1698" t="s">
        <v>11</v>
      </c>
      <c r="I1698" t="s">
        <v>24</v>
      </c>
      <c r="J1698" t="s">
        <v>459</v>
      </c>
      <c r="K1698" s="17">
        <v>13.12</v>
      </c>
      <c r="L1698" s="17">
        <v>4</v>
      </c>
      <c r="M1698" s="17">
        <v>4.33</v>
      </c>
      <c r="N1698" s="17" t="str">
        <f>IF(SalesData[[#This Row],[Profit]]&gt;0,"Profit","Loss")</f>
        <v>Profit</v>
      </c>
    </row>
    <row r="1699" spans="1:14" x14ac:dyDescent="0.25">
      <c r="A1699" s="1">
        <v>41971</v>
      </c>
      <c r="B1699" s="3">
        <f t="shared" si="78"/>
        <v>2014</v>
      </c>
      <c r="C1699" s="3">
        <f t="shared" si="79"/>
        <v>11</v>
      </c>
      <c r="D1699" t="s">
        <v>61</v>
      </c>
      <c r="E1699" t="str">
        <f t="shared" si="80"/>
        <v>Chris Selesnick20141128</v>
      </c>
      <c r="F1699">
        <f>IF(COUNTIF($E$2:E1699, E1699) = 1, MAX($F$1:F1698) + 1, INDEX($F$1:F1698, MATCH(E1699, $E$1:E1698, 0)))</f>
        <v>816</v>
      </c>
      <c r="G1699" t="s">
        <v>70</v>
      </c>
      <c r="H1699" t="s">
        <v>11</v>
      </c>
      <c r="I1699" t="s">
        <v>20</v>
      </c>
      <c r="J1699" t="s">
        <v>330</v>
      </c>
      <c r="K1699" s="17">
        <v>45.66</v>
      </c>
      <c r="L1699" s="17">
        <v>3</v>
      </c>
      <c r="M1699" s="17">
        <v>22.37</v>
      </c>
      <c r="N1699" s="17" t="str">
        <f>IF(SalesData[[#This Row],[Profit]]&gt;0,"Profit","Loss")</f>
        <v>Profit</v>
      </c>
    </row>
    <row r="1700" spans="1:14" x14ac:dyDescent="0.25">
      <c r="A1700" s="1">
        <v>41971</v>
      </c>
      <c r="B1700" s="3">
        <f t="shared" si="78"/>
        <v>2014</v>
      </c>
      <c r="C1700" s="3">
        <f t="shared" si="79"/>
        <v>11</v>
      </c>
      <c r="D1700" t="s">
        <v>1115</v>
      </c>
      <c r="E1700" t="str">
        <f t="shared" si="80"/>
        <v>Duane Huffman20141128</v>
      </c>
      <c r="F1700">
        <f>IF(COUNTIF($E$2:E1700, E1700) = 1, MAX($F$1:F1699) + 1, INDEX($F$1:F1699, MATCH(E1700, $E$1:E1699, 0)))</f>
        <v>817</v>
      </c>
      <c r="G1700" t="s">
        <v>27</v>
      </c>
      <c r="H1700" t="s">
        <v>11</v>
      </c>
      <c r="I1700" t="s">
        <v>200</v>
      </c>
      <c r="J1700" t="s">
        <v>807</v>
      </c>
      <c r="K1700" s="17">
        <v>7.36</v>
      </c>
      <c r="L1700" s="17">
        <v>2</v>
      </c>
      <c r="M1700" s="17">
        <v>0.15</v>
      </c>
      <c r="N1700" s="17" t="str">
        <f>IF(SalesData[[#This Row],[Profit]]&gt;0,"Profit","Loss")</f>
        <v>Profit</v>
      </c>
    </row>
    <row r="1701" spans="1:14" x14ac:dyDescent="0.25">
      <c r="A1701" s="1">
        <v>41971</v>
      </c>
      <c r="B1701" s="3">
        <f t="shared" si="78"/>
        <v>2014</v>
      </c>
      <c r="C1701" s="3">
        <f t="shared" si="79"/>
        <v>11</v>
      </c>
      <c r="D1701" t="s">
        <v>1115</v>
      </c>
      <c r="E1701" t="str">
        <f t="shared" si="80"/>
        <v>Duane Huffman20141128</v>
      </c>
      <c r="F1701">
        <f>IF(COUNTIF($E$2:E1701, E1701) = 1, MAX($F$1:F1700) + 1, INDEX($F$1:F1700, MATCH(E1701, $E$1:E1700, 0)))</f>
        <v>817</v>
      </c>
      <c r="G1701" t="s">
        <v>27</v>
      </c>
      <c r="H1701" t="s">
        <v>11</v>
      </c>
      <c r="I1701" t="s">
        <v>16</v>
      </c>
      <c r="J1701" t="s">
        <v>1716</v>
      </c>
      <c r="K1701" s="17">
        <v>41.4</v>
      </c>
      <c r="L1701" s="17">
        <v>4</v>
      </c>
      <c r="M1701" s="17">
        <v>19.87</v>
      </c>
      <c r="N1701" s="17" t="str">
        <f>IF(SalesData[[#This Row],[Profit]]&gt;0,"Profit","Loss")</f>
        <v>Profit</v>
      </c>
    </row>
    <row r="1702" spans="1:14" x14ac:dyDescent="0.25">
      <c r="A1702" s="1">
        <v>41971</v>
      </c>
      <c r="B1702" s="3">
        <f t="shared" si="78"/>
        <v>2014</v>
      </c>
      <c r="C1702" s="3">
        <f t="shared" si="79"/>
        <v>11</v>
      </c>
      <c r="D1702" t="s">
        <v>1115</v>
      </c>
      <c r="E1702" t="str">
        <f t="shared" si="80"/>
        <v>Duane Huffman20141128</v>
      </c>
      <c r="F1702">
        <f>IF(COUNTIF($E$2:E1702, E1702) = 1, MAX($F$1:F1701) + 1, INDEX($F$1:F1701, MATCH(E1702, $E$1:E1701, 0)))</f>
        <v>817</v>
      </c>
      <c r="G1702" t="s">
        <v>27</v>
      </c>
      <c r="H1702" t="s">
        <v>34</v>
      </c>
      <c r="I1702" t="s">
        <v>74</v>
      </c>
      <c r="J1702" t="s">
        <v>1717</v>
      </c>
      <c r="K1702" s="17">
        <v>411.33</v>
      </c>
      <c r="L1702" s="17">
        <v>4</v>
      </c>
      <c r="M1702" s="17">
        <v>-4.84</v>
      </c>
      <c r="N1702" s="17" t="str">
        <f>IF(SalesData[[#This Row],[Profit]]&gt;0,"Profit","Loss")</f>
        <v>Loss</v>
      </c>
    </row>
    <row r="1703" spans="1:14" x14ac:dyDescent="0.25">
      <c r="A1703" s="1">
        <v>41971</v>
      </c>
      <c r="B1703" s="3">
        <f t="shared" si="78"/>
        <v>2014</v>
      </c>
      <c r="C1703" s="3">
        <f t="shared" si="79"/>
        <v>11</v>
      </c>
      <c r="D1703" t="s">
        <v>1023</v>
      </c>
      <c r="E1703" t="str">
        <f t="shared" si="80"/>
        <v>Sheri Gordon20141128</v>
      </c>
      <c r="F1703">
        <f>IF(COUNTIF($E$2:E1703, E1703) = 1, MAX($F$1:F1702) + 1, INDEX($F$1:F1702, MATCH(E1703, $E$1:E1702, 0)))</f>
        <v>818</v>
      </c>
      <c r="G1703" t="s">
        <v>27</v>
      </c>
      <c r="H1703" t="s">
        <v>11</v>
      </c>
      <c r="I1703" t="s">
        <v>92</v>
      </c>
      <c r="J1703" t="s">
        <v>764</v>
      </c>
      <c r="K1703" s="17">
        <v>43.68</v>
      </c>
      <c r="L1703" s="17">
        <v>3</v>
      </c>
      <c r="M1703" s="17">
        <v>11.79</v>
      </c>
      <c r="N1703" s="17" t="str">
        <f>IF(SalesData[[#This Row],[Profit]]&gt;0,"Profit","Loss")</f>
        <v>Profit</v>
      </c>
    </row>
    <row r="1704" spans="1:14" x14ac:dyDescent="0.25">
      <c r="A1704" s="1">
        <v>41971</v>
      </c>
      <c r="B1704" s="3">
        <f t="shared" si="78"/>
        <v>2014</v>
      </c>
      <c r="C1704" s="3">
        <f t="shared" si="79"/>
        <v>11</v>
      </c>
      <c r="D1704" t="s">
        <v>1023</v>
      </c>
      <c r="E1704" t="str">
        <f t="shared" si="80"/>
        <v>Sheri Gordon20141128</v>
      </c>
      <c r="F1704">
        <f>IF(COUNTIF($E$2:E1704, E1704) = 1, MAX($F$1:F1703) + 1, INDEX($F$1:F1703, MATCH(E1704, $E$1:E1703, 0)))</f>
        <v>818</v>
      </c>
      <c r="G1704" t="s">
        <v>27</v>
      </c>
      <c r="H1704" t="s">
        <v>39</v>
      </c>
      <c r="I1704" t="s">
        <v>52</v>
      </c>
      <c r="J1704" t="s">
        <v>1718</v>
      </c>
      <c r="K1704" s="17">
        <v>139.93</v>
      </c>
      <c r="L1704" s="17">
        <v>7</v>
      </c>
      <c r="M1704" s="17">
        <v>34.979999999999997</v>
      </c>
      <c r="N1704" s="17" t="str">
        <f>IF(SalesData[[#This Row],[Profit]]&gt;0,"Profit","Loss")</f>
        <v>Profit</v>
      </c>
    </row>
    <row r="1705" spans="1:14" x14ac:dyDescent="0.25">
      <c r="A1705" s="1">
        <v>41971</v>
      </c>
      <c r="B1705" s="3">
        <f t="shared" si="78"/>
        <v>2014</v>
      </c>
      <c r="C1705" s="3">
        <f t="shared" si="79"/>
        <v>11</v>
      </c>
      <c r="D1705" t="s">
        <v>1719</v>
      </c>
      <c r="E1705" t="str">
        <f t="shared" si="80"/>
        <v>Brian Thompson20141128</v>
      </c>
      <c r="F1705">
        <f>IF(COUNTIF($E$2:E1705, E1705) = 1, MAX($F$1:F1704) + 1, INDEX($F$1:F1704, MATCH(E1705, $E$1:E1704, 0)))</f>
        <v>819</v>
      </c>
      <c r="G1705" t="s">
        <v>10</v>
      </c>
      <c r="H1705" t="s">
        <v>39</v>
      </c>
      <c r="I1705" t="s">
        <v>302</v>
      </c>
      <c r="J1705" t="s">
        <v>1217</v>
      </c>
      <c r="K1705" s="17">
        <v>998.85</v>
      </c>
      <c r="L1705" s="17">
        <v>5</v>
      </c>
      <c r="M1705" s="17">
        <v>-199.77</v>
      </c>
      <c r="N1705" s="17" t="str">
        <f>IF(SalesData[[#This Row],[Profit]]&gt;0,"Profit","Loss")</f>
        <v>Loss</v>
      </c>
    </row>
    <row r="1706" spans="1:14" x14ac:dyDescent="0.25">
      <c r="A1706" s="1">
        <v>41971</v>
      </c>
      <c r="B1706" s="3">
        <f t="shared" si="78"/>
        <v>2014</v>
      </c>
      <c r="C1706" s="3">
        <f t="shared" si="79"/>
        <v>11</v>
      </c>
      <c r="D1706" t="s">
        <v>1720</v>
      </c>
      <c r="E1706" t="str">
        <f t="shared" si="80"/>
        <v>Matthew Clasen20141128</v>
      </c>
      <c r="F1706">
        <f>IF(COUNTIF($E$2:E1706, E1706) = 1, MAX($F$1:F1705) + 1, INDEX($F$1:F1705, MATCH(E1706, $E$1:E1705, 0)))</f>
        <v>820</v>
      </c>
      <c r="G1706" t="s">
        <v>129</v>
      </c>
      <c r="H1706" t="s">
        <v>11</v>
      </c>
      <c r="I1706" t="s">
        <v>63</v>
      </c>
      <c r="J1706" t="s">
        <v>1721</v>
      </c>
      <c r="K1706" s="17">
        <v>64.02</v>
      </c>
      <c r="L1706" s="17">
        <v>6</v>
      </c>
      <c r="M1706" s="17">
        <v>29.45</v>
      </c>
      <c r="N1706" s="17" t="str">
        <f>IF(SalesData[[#This Row],[Profit]]&gt;0,"Profit","Loss")</f>
        <v>Profit</v>
      </c>
    </row>
    <row r="1707" spans="1:14" x14ac:dyDescent="0.25">
      <c r="A1707" s="1">
        <v>41972</v>
      </c>
      <c r="B1707" s="3">
        <f t="shared" si="78"/>
        <v>2014</v>
      </c>
      <c r="C1707" s="3">
        <f t="shared" si="79"/>
        <v>11</v>
      </c>
      <c r="D1707" t="s">
        <v>839</v>
      </c>
      <c r="E1707" t="str">
        <f t="shared" si="80"/>
        <v>Corey-Lock20141129</v>
      </c>
      <c r="F1707">
        <f>IF(COUNTIF($E$2:E1707, E1707) = 1, MAX($F$1:F1706) + 1, INDEX($F$1:F1706, MATCH(E1707, $E$1:E1706, 0)))</f>
        <v>821</v>
      </c>
      <c r="G1707" t="s">
        <v>23</v>
      </c>
      <c r="H1707" t="s">
        <v>11</v>
      </c>
      <c r="I1707" t="s">
        <v>16</v>
      </c>
      <c r="J1707" t="s">
        <v>582</v>
      </c>
      <c r="K1707" s="17">
        <v>5.04</v>
      </c>
      <c r="L1707" s="17">
        <v>2</v>
      </c>
      <c r="M1707" s="17">
        <v>1.76</v>
      </c>
      <c r="N1707" s="17" t="str">
        <f>IF(SalesData[[#This Row],[Profit]]&gt;0,"Profit","Loss")</f>
        <v>Profit</v>
      </c>
    </row>
    <row r="1708" spans="1:14" x14ac:dyDescent="0.25">
      <c r="A1708" s="1">
        <v>41972</v>
      </c>
      <c r="B1708" s="3">
        <f t="shared" si="78"/>
        <v>2014</v>
      </c>
      <c r="C1708" s="3">
        <f t="shared" si="79"/>
        <v>11</v>
      </c>
      <c r="D1708" t="s">
        <v>1722</v>
      </c>
      <c r="E1708" t="str">
        <f t="shared" si="80"/>
        <v>Bill Stewart20141129</v>
      </c>
      <c r="F1708">
        <f>IF(COUNTIF($E$2:E1708, E1708) = 1, MAX($F$1:F1707) + 1, INDEX($F$1:F1707, MATCH(E1708, $E$1:E1707, 0)))</f>
        <v>822</v>
      </c>
      <c r="G1708" t="s">
        <v>15</v>
      </c>
      <c r="H1708" t="s">
        <v>11</v>
      </c>
      <c r="I1708" t="s">
        <v>43</v>
      </c>
      <c r="J1708" t="s">
        <v>160</v>
      </c>
      <c r="K1708" s="17">
        <v>12.62</v>
      </c>
      <c r="L1708" s="17">
        <v>2</v>
      </c>
      <c r="M1708" s="17">
        <v>3.95</v>
      </c>
      <c r="N1708" s="17" t="str">
        <f>IF(SalesData[[#This Row],[Profit]]&gt;0,"Profit","Loss")</f>
        <v>Profit</v>
      </c>
    </row>
    <row r="1709" spans="1:14" x14ac:dyDescent="0.25">
      <c r="A1709" s="1">
        <v>41972</v>
      </c>
      <c r="B1709" s="3">
        <f t="shared" si="78"/>
        <v>2014</v>
      </c>
      <c r="C1709" s="3">
        <f t="shared" si="79"/>
        <v>11</v>
      </c>
      <c r="D1709" t="s">
        <v>1723</v>
      </c>
      <c r="E1709" t="str">
        <f t="shared" si="80"/>
        <v>Alan Hwang20141129</v>
      </c>
      <c r="F1709">
        <f>IF(COUNTIF($E$2:E1709, E1709) = 1, MAX($F$1:F1708) + 1, INDEX($F$1:F1708, MATCH(E1709, $E$1:E1708, 0)))</f>
        <v>823</v>
      </c>
      <c r="G1709" t="s">
        <v>27</v>
      </c>
      <c r="H1709" t="s">
        <v>39</v>
      </c>
      <c r="I1709" t="s">
        <v>40</v>
      </c>
      <c r="J1709" t="s">
        <v>898</v>
      </c>
      <c r="K1709" s="17">
        <v>575.91999999999996</v>
      </c>
      <c r="L1709" s="17">
        <v>2</v>
      </c>
      <c r="M1709" s="17">
        <v>71.989999999999995</v>
      </c>
      <c r="N1709" s="17" t="str">
        <f>IF(SalesData[[#This Row],[Profit]]&gt;0,"Profit","Loss")</f>
        <v>Profit</v>
      </c>
    </row>
    <row r="1710" spans="1:14" x14ac:dyDescent="0.25">
      <c r="A1710" s="1">
        <v>41972</v>
      </c>
      <c r="B1710" s="3">
        <f t="shared" si="78"/>
        <v>2014</v>
      </c>
      <c r="C1710" s="3">
        <f t="shared" si="79"/>
        <v>11</v>
      </c>
      <c r="D1710" t="s">
        <v>1723</v>
      </c>
      <c r="E1710" t="str">
        <f t="shared" si="80"/>
        <v>Alan Hwang20141129</v>
      </c>
      <c r="F1710">
        <f>IF(COUNTIF($E$2:E1710, E1710) = 1, MAX($F$1:F1709) + 1, INDEX($F$1:F1709, MATCH(E1710, $E$1:E1709, 0)))</f>
        <v>823</v>
      </c>
      <c r="G1710" t="s">
        <v>27</v>
      </c>
      <c r="H1710" t="s">
        <v>11</v>
      </c>
      <c r="I1710" t="s">
        <v>43</v>
      </c>
      <c r="J1710" t="s">
        <v>160</v>
      </c>
      <c r="K1710" s="17">
        <v>30.4</v>
      </c>
      <c r="L1710" s="17">
        <v>5</v>
      </c>
      <c r="M1710" s="17">
        <v>15.2</v>
      </c>
      <c r="N1710" s="17" t="str">
        <f>IF(SalesData[[#This Row],[Profit]]&gt;0,"Profit","Loss")</f>
        <v>Profit</v>
      </c>
    </row>
    <row r="1711" spans="1:14" x14ac:dyDescent="0.25">
      <c r="A1711" s="1">
        <v>41972</v>
      </c>
      <c r="B1711" s="3">
        <f t="shared" si="78"/>
        <v>2014</v>
      </c>
      <c r="C1711" s="3">
        <f t="shared" si="79"/>
        <v>11</v>
      </c>
      <c r="D1711" t="s">
        <v>953</v>
      </c>
      <c r="E1711" t="str">
        <f t="shared" si="80"/>
        <v>Philip Brown20141129</v>
      </c>
      <c r="F1711">
        <f>IF(COUNTIF($E$2:E1711, E1711) = 1, MAX($F$1:F1710) + 1, INDEX($F$1:F1710, MATCH(E1711, $E$1:E1710, 0)))</f>
        <v>824</v>
      </c>
      <c r="G1711" t="s">
        <v>149</v>
      </c>
      <c r="H1711" t="s">
        <v>11</v>
      </c>
      <c r="I1711" t="s">
        <v>16</v>
      </c>
      <c r="J1711" t="s">
        <v>1025</v>
      </c>
      <c r="K1711" s="17">
        <v>25.06</v>
      </c>
      <c r="L1711" s="17">
        <v>2</v>
      </c>
      <c r="M1711" s="17">
        <v>11.78</v>
      </c>
      <c r="N1711" s="17" t="str">
        <f>IF(SalesData[[#This Row],[Profit]]&gt;0,"Profit","Loss")</f>
        <v>Profit</v>
      </c>
    </row>
    <row r="1712" spans="1:14" x14ac:dyDescent="0.25">
      <c r="A1712" s="1">
        <v>41973</v>
      </c>
      <c r="B1712" s="3">
        <f t="shared" si="78"/>
        <v>2014</v>
      </c>
      <c r="C1712" s="3">
        <f t="shared" si="79"/>
        <v>11</v>
      </c>
      <c r="D1712" t="s">
        <v>1617</v>
      </c>
      <c r="E1712" t="str">
        <f t="shared" si="80"/>
        <v>Jeremy Lonsdale20141130</v>
      </c>
      <c r="F1712">
        <f>IF(COUNTIF($E$2:E1712, E1712) = 1, MAX($F$1:F1711) + 1, INDEX($F$1:F1711, MATCH(E1712, $E$1:E1711, 0)))</f>
        <v>825</v>
      </c>
      <c r="G1712" t="s">
        <v>149</v>
      </c>
      <c r="H1712" t="s">
        <v>11</v>
      </c>
      <c r="I1712" t="s">
        <v>63</v>
      </c>
      <c r="J1712" t="s">
        <v>1724</v>
      </c>
      <c r="K1712" s="17">
        <v>62.28</v>
      </c>
      <c r="L1712" s="17">
        <v>4</v>
      </c>
      <c r="M1712" s="17">
        <v>29.27</v>
      </c>
      <c r="N1712" s="17" t="str">
        <f>IF(SalesData[[#This Row],[Profit]]&gt;0,"Profit","Loss")</f>
        <v>Profit</v>
      </c>
    </row>
    <row r="1713" spans="1:14" x14ac:dyDescent="0.25">
      <c r="A1713" s="1">
        <v>41973</v>
      </c>
      <c r="B1713" s="3">
        <f t="shared" si="78"/>
        <v>2014</v>
      </c>
      <c r="C1713" s="3">
        <f t="shared" si="79"/>
        <v>11</v>
      </c>
      <c r="D1713" t="s">
        <v>684</v>
      </c>
      <c r="E1713" t="str">
        <f t="shared" si="80"/>
        <v>Randy Ferguson20141130</v>
      </c>
      <c r="F1713">
        <f>IF(COUNTIF($E$2:E1713, E1713) = 1, MAX($F$1:F1712) + 1, INDEX($F$1:F1712, MATCH(E1713, $E$1:E1712, 0)))</f>
        <v>826</v>
      </c>
      <c r="G1713" t="s">
        <v>123</v>
      </c>
      <c r="H1713" t="s">
        <v>11</v>
      </c>
      <c r="I1713" t="s">
        <v>20</v>
      </c>
      <c r="J1713" t="s">
        <v>1577</v>
      </c>
      <c r="K1713" s="17">
        <v>6.64</v>
      </c>
      <c r="L1713" s="17">
        <v>9</v>
      </c>
      <c r="M1713" s="17">
        <v>-4.43</v>
      </c>
      <c r="N1713" s="17" t="str">
        <f>IF(SalesData[[#This Row],[Profit]]&gt;0,"Profit","Loss")</f>
        <v>Loss</v>
      </c>
    </row>
    <row r="1714" spans="1:14" x14ac:dyDescent="0.25">
      <c r="A1714" s="1">
        <v>41973</v>
      </c>
      <c r="B1714" s="3">
        <f t="shared" si="78"/>
        <v>2014</v>
      </c>
      <c r="C1714" s="3">
        <f t="shared" si="79"/>
        <v>11</v>
      </c>
      <c r="D1714" t="s">
        <v>953</v>
      </c>
      <c r="E1714" t="str">
        <f t="shared" si="80"/>
        <v>Philip Brown20141130</v>
      </c>
      <c r="F1714">
        <f>IF(COUNTIF($E$2:E1714, E1714) = 1, MAX($F$1:F1713) + 1, INDEX($F$1:F1713, MATCH(E1714, $E$1:E1713, 0)))</f>
        <v>827</v>
      </c>
      <c r="G1714" t="s">
        <v>95</v>
      </c>
      <c r="H1714" t="s">
        <v>11</v>
      </c>
      <c r="I1714" t="s">
        <v>200</v>
      </c>
      <c r="J1714" t="s">
        <v>782</v>
      </c>
      <c r="K1714" s="17">
        <v>47.99</v>
      </c>
      <c r="L1714" s="17">
        <v>7</v>
      </c>
      <c r="M1714" s="17">
        <v>3.6</v>
      </c>
      <c r="N1714" s="17" t="str">
        <f>IF(SalesData[[#This Row],[Profit]]&gt;0,"Profit","Loss")</f>
        <v>Profit</v>
      </c>
    </row>
    <row r="1715" spans="1:14" x14ac:dyDescent="0.25">
      <c r="A1715" s="1">
        <v>41973</v>
      </c>
      <c r="B1715" s="3">
        <f t="shared" si="78"/>
        <v>2014</v>
      </c>
      <c r="C1715" s="3">
        <f t="shared" si="79"/>
        <v>11</v>
      </c>
      <c r="D1715" t="s">
        <v>953</v>
      </c>
      <c r="E1715" t="str">
        <f t="shared" si="80"/>
        <v>Philip Brown20141130</v>
      </c>
      <c r="F1715">
        <f>IF(COUNTIF($E$2:E1715, E1715) = 1, MAX($F$1:F1714) + 1, INDEX($F$1:F1714, MATCH(E1715, $E$1:E1714, 0)))</f>
        <v>827</v>
      </c>
      <c r="G1715" t="s">
        <v>95</v>
      </c>
      <c r="H1715" t="s">
        <v>39</v>
      </c>
      <c r="I1715" t="s">
        <v>52</v>
      </c>
      <c r="J1715" t="s">
        <v>1725</v>
      </c>
      <c r="K1715" s="17">
        <v>102.24</v>
      </c>
      <c r="L1715" s="17">
        <v>4</v>
      </c>
      <c r="M1715" s="17">
        <v>-16.61</v>
      </c>
      <c r="N1715" s="17" t="str">
        <f>IF(SalesData[[#This Row],[Profit]]&gt;0,"Profit","Loss")</f>
        <v>Loss</v>
      </c>
    </row>
    <row r="1716" spans="1:14" x14ac:dyDescent="0.25">
      <c r="A1716" s="1">
        <v>41974</v>
      </c>
      <c r="B1716" s="3">
        <f t="shared" si="78"/>
        <v>2014</v>
      </c>
      <c r="C1716" s="3">
        <f t="shared" si="79"/>
        <v>12</v>
      </c>
      <c r="D1716" t="s">
        <v>712</v>
      </c>
      <c r="E1716" t="str">
        <f t="shared" si="80"/>
        <v>Resi PÃ¶lking20141201</v>
      </c>
      <c r="F1716">
        <f>IF(COUNTIF($E$2:E1716, E1716) = 1, MAX($F$1:F1715) + 1, INDEX($F$1:F1715, MATCH(E1716, $E$1:E1715, 0)))</f>
        <v>828</v>
      </c>
      <c r="G1716" t="s">
        <v>157</v>
      </c>
      <c r="H1716" t="s">
        <v>34</v>
      </c>
      <c r="I1716" t="s">
        <v>35</v>
      </c>
      <c r="J1716" t="s">
        <v>1726</v>
      </c>
      <c r="K1716" s="17">
        <v>2807.84</v>
      </c>
      <c r="L1716" s="17">
        <v>8</v>
      </c>
      <c r="M1716" s="17">
        <v>673.88</v>
      </c>
      <c r="N1716" s="17" t="str">
        <f>IF(SalesData[[#This Row],[Profit]]&gt;0,"Profit","Loss")</f>
        <v>Profit</v>
      </c>
    </row>
    <row r="1717" spans="1:14" x14ac:dyDescent="0.25">
      <c r="A1717" s="1">
        <v>41974</v>
      </c>
      <c r="B1717" s="3">
        <f t="shared" si="78"/>
        <v>2014</v>
      </c>
      <c r="C1717" s="3">
        <f t="shared" si="79"/>
        <v>12</v>
      </c>
      <c r="D1717" t="s">
        <v>712</v>
      </c>
      <c r="E1717" t="str">
        <f t="shared" si="80"/>
        <v>Resi PÃ¶lking20141201</v>
      </c>
      <c r="F1717">
        <f>IF(COUNTIF($E$2:E1717, E1717) = 1, MAX($F$1:F1716) + 1, INDEX($F$1:F1716, MATCH(E1717, $E$1:E1716, 0)))</f>
        <v>828</v>
      </c>
      <c r="G1717" t="s">
        <v>157</v>
      </c>
      <c r="H1717" t="s">
        <v>11</v>
      </c>
      <c r="I1717" t="s">
        <v>24</v>
      </c>
      <c r="J1717" t="s">
        <v>877</v>
      </c>
      <c r="K1717" s="17">
        <v>46.64</v>
      </c>
      <c r="L1717" s="17">
        <v>4</v>
      </c>
      <c r="M1717" s="17">
        <v>12.59</v>
      </c>
      <c r="N1717" s="17" t="str">
        <f>IF(SalesData[[#This Row],[Profit]]&gt;0,"Profit","Loss")</f>
        <v>Profit</v>
      </c>
    </row>
    <row r="1718" spans="1:14" x14ac:dyDescent="0.25">
      <c r="A1718" s="1">
        <v>41974</v>
      </c>
      <c r="B1718" s="3">
        <f t="shared" si="78"/>
        <v>2014</v>
      </c>
      <c r="C1718" s="3">
        <f t="shared" si="79"/>
        <v>12</v>
      </c>
      <c r="D1718" t="s">
        <v>1727</v>
      </c>
      <c r="E1718" t="str">
        <f t="shared" si="80"/>
        <v>Toby Ritter20141201</v>
      </c>
      <c r="F1718">
        <f>IF(COUNTIF($E$2:E1718, E1718) = 1, MAX($F$1:F1717) + 1, INDEX($F$1:F1717, MATCH(E1718, $E$1:E1717, 0)))</f>
        <v>829</v>
      </c>
      <c r="G1718" t="s">
        <v>27</v>
      </c>
      <c r="H1718" t="s">
        <v>34</v>
      </c>
      <c r="I1718" t="s">
        <v>47</v>
      </c>
      <c r="J1718" t="s">
        <v>1728</v>
      </c>
      <c r="K1718" s="17">
        <v>58.2</v>
      </c>
      <c r="L1718" s="17">
        <v>3</v>
      </c>
      <c r="M1718" s="17">
        <v>28.52</v>
      </c>
      <c r="N1718" s="17" t="str">
        <f>IF(SalesData[[#This Row],[Profit]]&gt;0,"Profit","Loss")</f>
        <v>Profit</v>
      </c>
    </row>
    <row r="1719" spans="1:14" x14ac:dyDescent="0.25">
      <c r="A1719" s="1">
        <v>41974</v>
      </c>
      <c r="B1719" s="3">
        <f t="shared" si="78"/>
        <v>2014</v>
      </c>
      <c r="C1719" s="3">
        <f t="shared" si="79"/>
        <v>12</v>
      </c>
      <c r="D1719" t="s">
        <v>853</v>
      </c>
      <c r="E1719" t="str">
        <f t="shared" si="80"/>
        <v>Toby Braunhardt20141201</v>
      </c>
      <c r="F1719">
        <f>IF(COUNTIF($E$2:E1719, E1719) = 1, MAX($F$1:F1718) + 1, INDEX($F$1:F1718, MATCH(E1719, $E$1:E1718, 0)))</f>
        <v>830</v>
      </c>
      <c r="G1719" t="s">
        <v>245</v>
      </c>
      <c r="H1719" t="s">
        <v>39</v>
      </c>
      <c r="I1719" t="s">
        <v>40</v>
      </c>
      <c r="J1719" t="s">
        <v>1729</v>
      </c>
      <c r="K1719" s="17">
        <v>95.97</v>
      </c>
      <c r="L1719" s="17">
        <v>4</v>
      </c>
      <c r="M1719" s="17">
        <v>9.6</v>
      </c>
      <c r="N1719" s="17" t="str">
        <f>IF(SalesData[[#This Row],[Profit]]&gt;0,"Profit","Loss")</f>
        <v>Profit</v>
      </c>
    </row>
    <row r="1720" spans="1:14" x14ac:dyDescent="0.25">
      <c r="A1720" s="1">
        <v>41974</v>
      </c>
      <c r="B1720" s="3">
        <f t="shared" si="78"/>
        <v>2014</v>
      </c>
      <c r="C1720" s="3">
        <f t="shared" si="79"/>
        <v>12</v>
      </c>
      <c r="D1720" t="s">
        <v>1652</v>
      </c>
      <c r="E1720" t="str">
        <f t="shared" si="80"/>
        <v>Joe Kamberova20141201</v>
      </c>
      <c r="F1720">
        <f>IF(COUNTIF($E$2:E1720, E1720) = 1, MAX($F$1:F1719) + 1, INDEX($F$1:F1719, MATCH(E1720, $E$1:E1719, 0)))</f>
        <v>831</v>
      </c>
      <c r="G1720" t="s">
        <v>78</v>
      </c>
      <c r="H1720" t="s">
        <v>39</v>
      </c>
      <c r="I1720" t="s">
        <v>603</v>
      </c>
      <c r="J1720" t="s">
        <v>1089</v>
      </c>
      <c r="K1720" s="17">
        <v>659.99</v>
      </c>
      <c r="L1720" s="17">
        <v>2</v>
      </c>
      <c r="M1720" s="17">
        <v>110</v>
      </c>
      <c r="N1720" s="17" t="str">
        <f>IF(SalesData[[#This Row],[Profit]]&gt;0,"Profit","Loss")</f>
        <v>Profit</v>
      </c>
    </row>
    <row r="1721" spans="1:14" x14ac:dyDescent="0.25">
      <c r="A1721" s="1">
        <v>41974</v>
      </c>
      <c r="B1721" s="3">
        <f t="shared" si="78"/>
        <v>2014</v>
      </c>
      <c r="C1721" s="3">
        <f t="shared" si="79"/>
        <v>12</v>
      </c>
      <c r="D1721" t="s">
        <v>1652</v>
      </c>
      <c r="E1721" t="str">
        <f t="shared" si="80"/>
        <v>Joe Kamberova20141201</v>
      </c>
      <c r="F1721">
        <f>IF(COUNTIF($E$2:E1721, E1721) = 1, MAX($F$1:F1720) + 1, INDEX($F$1:F1720, MATCH(E1721, $E$1:E1720, 0)))</f>
        <v>831</v>
      </c>
      <c r="G1721" t="s">
        <v>78</v>
      </c>
      <c r="H1721" t="s">
        <v>34</v>
      </c>
      <c r="I1721" t="s">
        <v>47</v>
      </c>
      <c r="J1721" t="s">
        <v>214</v>
      </c>
      <c r="K1721" s="17">
        <v>8.1300000000000008</v>
      </c>
      <c r="L1721" s="17">
        <v>2</v>
      </c>
      <c r="M1721" s="17">
        <v>1.42</v>
      </c>
      <c r="N1721" s="17" t="str">
        <f>IF(SalesData[[#This Row],[Profit]]&gt;0,"Profit","Loss")</f>
        <v>Profit</v>
      </c>
    </row>
    <row r="1722" spans="1:14" x14ac:dyDescent="0.25">
      <c r="A1722" s="1">
        <v>41974</v>
      </c>
      <c r="B1722" s="3">
        <f t="shared" si="78"/>
        <v>2014</v>
      </c>
      <c r="C1722" s="3">
        <f t="shared" si="79"/>
        <v>12</v>
      </c>
      <c r="D1722" t="s">
        <v>1652</v>
      </c>
      <c r="E1722" t="str">
        <f t="shared" si="80"/>
        <v>Joe Kamberova20141201</v>
      </c>
      <c r="F1722">
        <f>IF(COUNTIF($E$2:E1722, E1722) = 1, MAX($F$1:F1721) + 1, INDEX($F$1:F1721, MATCH(E1722, $E$1:E1721, 0)))</f>
        <v>831</v>
      </c>
      <c r="G1722" t="s">
        <v>78</v>
      </c>
      <c r="H1722" t="s">
        <v>11</v>
      </c>
      <c r="I1722" t="s">
        <v>12</v>
      </c>
      <c r="J1722" t="s">
        <v>1730</v>
      </c>
      <c r="K1722" s="17">
        <v>36.29</v>
      </c>
      <c r="L1722" s="17">
        <v>7</v>
      </c>
      <c r="M1722" s="17">
        <v>12.7</v>
      </c>
      <c r="N1722" s="17" t="str">
        <f>IF(SalesData[[#This Row],[Profit]]&gt;0,"Profit","Loss")</f>
        <v>Profit</v>
      </c>
    </row>
    <row r="1723" spans="1:14" x14ac:dyDescent="0.25">
      <c r="A1723" s="1">
        <v>41974</v>
      </c>
      <c r="B1723" s="3">
        <f t="shared" si="78"/>
        <v>2014</v>
      </c>
      <c r="C1723" s="3">
        <f t="shared" si="79"/>
        <v>12</v>
      </c>
      <c r="D1723" t="s">
        <v>1652</v>
      </c>
      <c r="E1723" t="str">
        <f t="shared" si="80"/>
        <v>Joe Kamberova20141201</v>
      </c>
      <c r="F1723">
        <f>IF(COUNTIF($E$2:E1723, E1723) = 1, MAX($F$1:F1722) + 1, INDEX($F$1:F1722, MATCH(E1723, $E$1:E1722, 0)))</f>
        <v>831</v>
      </c>
      <c r="G1723" t="s">
        <v>78</v>
      </c>
      <c r="H1723" t="s">
        <v>34</v>
      </c>
      <c r="I1723" t="s">
        <v>35</v>
      </c>
      <c r="J1723" t="s">
        <v>660</v>
      </c>
      <c r="K1723" s="17">
        <v>909.72</v>
      </c>
      <c r="L1723" s="17">
        <v>6</v>
      </c>
      <c r="M1723" s="17">
        <v>-51.98</v>
      </c>
      <c r="N1723" s="17" t="str">
        <f>IF(SalesData[[#This Row],[Profit]]&gt;0,"Profit","Loss")</f>
        <v>Loss</v>
      </c>
    </row>
    <row r="1724" spans="1:14" x14ac:dyDescent="0.25">
      <c r="A1724" s="1">
        <v>41974</v>
      </c>
      <c r="B1724" s="3">
        <f t="shared" si="78"/>
        <v>2014</v>
      </c>
      <c r="C1724" s="3">
        <f t="shared" si="79"/>
        <v>12</v>
      </c>
      <c r="D1724" t="s">
        <v>346</v>
      </c>
      <c r="E1724" t="str">
        <f t="shared" si="80"/>
        <v>Matt Connell20141201</v>
      </c>
      <c r="F1724">
        <f>IF(COUNTIF($E$2:E1724, E1724) = 1, MAX($F$1:F1723) + 1, INDEX($F$1:F1723, MATCH(E1724, $E$1:E1723, 0)))</f>
        <v>832</v>
      </c>
      <c r="G1724" t="s">
        <v>10</v>
      </c>
      <c r="H1724" t="s">
        <v>34</v>
      </c>
      <c r="I1724" t="s">
        <v>35</v>
      </c>
      <c r="J1724" t="s">
        <v>1731</v>
      </c>
      <c r="K1724" s="17">
        <v>674.06</v>
      </c>
      <c r="L1724" s="17">
        <v>3</v>
      </c>
      <c r="M1724" s="17">
        <v>-19.260000000000002</v>
      </c>
      <c r="N1724" s="17" t="str">
        <f>IF(SalesData[[#This Row],[Profit]]&gt;0,"Profit","Loss")</f>
        <v>Loss</v>
      </c>
    </row>
    <row r="1725" spans="1:14" x14ac:dyDescent="0.25">
      <c r="A1725" s="1">
        <v>41974</v>
      </c>
      <c r="B1725" s="3">
        <f t="shared" si="78"/>
        <v>2014</v>
      </c>
      <c r="C1725" s="3">
        <f t="shared" si="79"/>
        <v>12</v>
      </c>
      <c r="D1725" t="s">
        <v>861</v>
      </c>
      <c r="E1725" t="str">
        <f t="shared" si="80"/>
        <v>Anna Andreadi20141201</v>
      </c>
      <c r="F1725">
        <f>IF(COUNTIF($E$2:E1725, E1725) = 1, MAX($F$1:F1724) + 1, INDEX($F$1:F1724, MATCH(E1725, $E$1:E1724, 0)))</f>
        <v>833</v>
      </c>
      <c r="G1725" t="s">
        <v>434</v>
      </c>
      <c r="H1725" t="s">
        <v>39</v>
      </c>
      <c r="I1725" t="s">
        <v>40</v>
      </c>
      <c r="J1725" t="s">
        <v>1539</v>
      </c>
      <c r="K1725" s="17">
        <v>271.89999999999998</v>
      </c>
      <c r="L1725" s="17">
        <v>2</v>
      </c>
      <c r="M1725" s="17">
        <v>78.849999999999994</v>
      </c>
      <c r="N1725" s="17" t="str">
        <f>IF(SalesData[[#This Row],[Profit]]&gt;0,"Profit","Loss")</f>
        <v>Profit</v>
      </c>
    </row>
    <row r="1726" spans="1:14" x14ac:dyDescent="0.25">
      <c r="A1726" s="1">
        <v>41974</v>
      </c>
      <c r="B1726" s="3">
        <f t="shared" si="78"/>
        <v>2014</v>
      </c>
      <c r="C1726" s="3">
        <f t="shared" si="79"/>
        <v>12</v>
      </c>
      <c r="D1726" t="s">
        <v>861</v>
      </c>
      <c r="E1726" t="str">
        <f t="shared" si="80"/>
        <v>Anna Andreadi20141201</v>
      </c>
      <c r="F1726">
        <f>IF(COUNTIF($E$2:E1726, E1726) = 1, MAX($F$1:F1725) + 1, INDEX($F$1:F1725, MATCH(E1726, $E$1:E1725, 0)))</f>
        <v>833</v>
      </c>
      <c r="G1726" t="s">
        <v>434</v>
      </c>
      <c r="H1726" t="s">
        <v>34</v>
      </c>
      <c r="I1726" t="s">
        <v>47</v>
      </c>
      <c r="J1726" t="s">
        <v>1732</v>
      </c>
      <c r="K1726" s="17">
        <v>45.84</v>
      </c>
      <c r="L1726" s="17">
        <v>3</v>
      </c>
      <c r="M1726" s="17">
        <v>15.59</v>
      </c>
      <c r="N1726" s="17" t="str">
        <f>IF(SalesData[[#This Row],[Profit]]&gt;0,"Profit","Loss")</f>
        <v>Profit</v>
      </c>
    </row>
    <row r="1727" spans="1:14" x14ac:dyDescent="0.25">
      <c r="A1727" s="1">
        <v>41974</v>
      </c>
      <c r="B1727" s="3">
        <f t="shared" si="78"/>
        <v>2014</v>
      </c>
      <c r="C1727" s="3">
        <f t="shared" si="79"/>
        <v>12</v>
      </c>
      <c r="D1727" t="s">
        <v>861</v>
      </c>
      <c r="E1727" t="str">
        <f t="shared" si="80"/>
        <v>Anna Andreadi20141201</v>
      </c>
      <c r="F1727">
        <f>IF(COUNTIF($E$2:E1727, E1727) = 1, MAX($F$1:F1726) + 1, INDEX($F$1:F1726, MATCH(E1727, $E$1:E1726, 0)))</f>
        <v>833</v>
      </c>
      <c r="G1727" t="s">
        <v>434</v>
      </c>
      <c r="H1727" t="s">
        <v>34</v>
      </c>
      <c r="I1727" t="s">
        <v>47</v>
      </c>
      <c r="J1727" t="s">
        <v>117</v>
      </c>
      <c r="K1727" s="17">
        <v>9.82</v>
      </c>
      <c r="L1727" s="17">
        <v>2</v>
      </c>
      <c r="M1727" s="17">
        <v>3.24</v>
      </c>
      <c r="N1727" s="17" t="str">
        <f>IF(SalesData[[#This Row],[Profit]]&gt;0,"Profit","Loss")</f>
        <v>Profit</v>
      </c>
    </row>
    <row r="1728" spans="1:14" x14ac:dyDescent="0.25">
      <c r="A1728" s="1">
        <v>41975</v>
      </c>
      <c r="B1728" s="3">
        <f t="shared" si="78"/>
        <v>2014</v>
      </c>
      <c r="C1728" s="3">
        <f t="shared" si="79"/>
        <v>12</v>
      </c>
      <c r="D1728" t="s">
        <v>1733</v>
      </c>
      <c r="E1728" t="str">
        <f t="shared" si="80"/>
        <v>David Philippe20141202</v>
      </c>
      <c r="F1728">
        <f>IF(COUNTIF($E$2:E1728, E1728) = 1, MAX($F$1:F1727) + 1, INDEX($F$1:F1727, MATCH(E1728, $E$1:E1727, 0)))</f>
        <v>834</v>
      </c>
      <c r="G1728" t="s">
        <v>149</v>
      </c>
      <c r="H1728" t="s">
        <v>39</v>
      </c>
      <c r="I1728" t="s">
        <v>52</v>
      </c>
      <c r="J1728" t="s">
        <v>84</v>
      </c>
      <c r="K1728" s="17">
        <v>119.96</v>
      </c>
      <c r="L1728" s="17">
        <v>4</v>
      </c>
      <c r="M1728" s="17">
        <v>52.78</v>
      </c>
      <c r="N1728" s="17" t="str">
        <f>IF(SalesData[[#This Row],[Profit]]&gt;0,"Profit","Loss")</f>
        <v>Profit</v>
      </c>
    </row>
    <row r="1729" spans="1:14" x14ac:dyDescent="0.25">
      <c r="A1729" s="1">
        <v>41975</v>
      </c>
      <c r="B1729" s="3">
        <f t="shared" si="78"/>
        <v>2014</v>
      </c>
      <c r="C1729" s="3">
        <f t="shared" si="79"/>
        <v>12</v>
      </c>
      <c r="D1729" t="s">
        <v>1733</v>
      </c>
      <c r="E1729" t="str">
        <f t="shared" si="80"/>
        <v>David Philippe20141202</v>
      </c>
      <c r="F1729">
        <f>IF(COUNTIF($E$2:E1729, E1729) = 1, MAX($F$1:F1728) + 1, INDEX($F$1:F1728, MATCH(E1729, $E$1:E1728, 0)))</f>
        <v>834</v>
      </c>
      <c r="G1729" t="s">
        <v>149</v>
      </c>
      <c r="H1729" t="s">
        <v>34</v>
      </c>
      <c r="I1729" t="s">
        <v>74</v>
      </c>
      <c r="J1729" t="s">
        <v>777</v>
      </c>
      <c r="K1729" s="17">
        <v>883.92</v>
      </c>
      <c r="L1729" s="17">
        <v>5</v>
      </c>
      <c r="M1729" s="17">
        <v>-110.49</v>
      </c>
      <c r="N1729" s="17" t="str">
        <f>IF(SalesData[[#This Row],[Profit]]&gt;0,"Profit","Loss")</f>
        <v>Loss</v>
      </c>
    </row>
    <row r="1730" spans="1:14" x14ac:dyDescent="0.25">
      <c r="A1730" s="1">
        <v>41975</v>
      </c>
      <c r="B1730" s="3">
        <f t="shared" ref="B1730:B1793" si="81">YEAR(A1730)</f>
        <v>2014</v>
      </c>
      <c r="C1730" s="3">
        <f t="shared" ref="C1730:C1793" si="82">MONTH(A1730)</f>
        <v>12</v>
      </c>
      <c r="D1730" t="s">
        <v>1733</v>
      </c>
      <c r="E1730" t="str">
        <f t="shared" ref="E1730:E1793" si="83">D1730 &amp; TEXT(A1730, "yyyymmdd")</f>
        <v>David Philippe20141202</v>
      </c>
      <c r="F1730">
        <f>IF(COUNTIF($E$2:E1730, E1730) = 1, MAX($F$1:F1729) + 1, INDEX($F$1:F1729, MATCH(E1730, $E$1:E1729, 0)))</f>
        <v>834</v>
      </c>
      <c r="G1730" t="s">
        <v>149</v>
      </c>
      <c r="H1730" t="s">
        <v>11</v>
      </c>
      <c r="I1730" t="s">
        <v>20</v>
      </c>
      <c r="J1730" t="s">
        <v>1225</v>
      </c>
      <c r="K1730" s="17">
        <v>46.72</v>
      </c>
      <c r="L1730" s="17">
        <v>8</v>
      </c>
      <c r="M1730" s="17">
        <v>15.77</v>
      </c>
      <c r="N1730" s="17" t="str">
        <f>IF(SalesData[[#This Row],[Profit]]&gt;0,"Profit","Loss")</f>
        <v>Profit</v>
      </c>
    </row>
    <row r="1731" spans="1:14" x14ac:dyDescent="0.25">
      <c r="A1731" s="1">
        <v>41975</v>
      </c>
      <c r="B1731" s="3">
        <f t="shared" si="81"/>
        <v>2014</v>
      </c>
      <c r="C1731" s="3">
        <f t="shared" si="82"/>
        <v>12</v>
      </c>
      <c r="D1731" t="s">
        <v>1734</v>
      </c>
      <c r="E1731" t="str">
        <f t="shared" si="83"/>
        <v>Michael Dominguez20141202</v>
      </c>
      <c r="F1731">
        <f>IF(COUNTIF($E$2:E1731, E1731) = 1, MAX($F$1:F1730) + 1, INDEX($F$1:F1730, MATCH(E1731, $E$1:E1730, 0)))</f>
        <v>835</v>
      </c>
      <c r="G1731" t="s">
        <v>10</v>
      </c>
      <c r="H1731" t="s">
        <v>34</v>
      </c>
      <c r="I1731" t="s">
        <v>47</v>
      </c>
      <c r="J1731" t="s">
        <v>1391</v>
      </c>
      <c r="K1731" s="17">
        <v>58.36</v>
      </c>
      <c r="L1731" s="17">
        <v>5</v>
      </c>
      <c r="M1731" s="17">
        <v>-24.8</v>
      </c>
      <c r="N1731" s="17" t="str">
        <f>IF(SalesData[[#This Row],[Profit]]&gt;0,"Profit","Loss")</f>
        <v>Loss</v>
      </c>
    </row>
    <row r="1732" spans="1:14" x14ac:dyDescent="0.25">
      <c r="A1732" s="1">
        <v>41975</v>
      </c>
      <c r="B1732" s="3">
        <f t="shared" si="81"/>
        <v>2014</v>
      </c>
      <c r="C1732" s="3">
        <f t="shared" si="82"/>
        <v>12</v>
      </c>
      <c r="D1732" t="s">
        <v>1734</v>
      </c>
      <c r="E1732" t="str">
        <f t="shared" si="83"/>
        <v>Michael Dominguez20141202</v>
      </c>
      <c r="F1732">
        <f>IF(COUNTIF($E$2:E1732, E1732) = 1, MAX($F$1:F1731) + 1, INDEX($F$1:F1731, MATCH(E1732, $E$1:E1731, 0)))</f>
        <v>835</v>
      </c>
      <c r="G1732" t="s">
        <v>10</v>
      </c>
      <c r="H1732" t="s">
        <v>11</v>
      </c>
      <c r="I1732" t="s">
        <v>24</v>
      </c>
      <c r="J1732" t="s">
        <v>1569</v>
      </c>
      <c r="K1732" s="17">
        <v>16.46</v>
      </c>
      <c r="L1732" s="17">
        <v>7</v>
      </c>
      <c r="M1732" s="17">
        <v>1.44</v>
      </c>
      <c r="N1732" s="17" t="str">
        <f>IF(SalesData[[#This Row],[Profit]]&gt;0,"Profit","Loss")</f>
        <v>Profit</v>
      </c>
    </row>
    <row r="1733" spans="1:14" x14ac:dyDescent="0.25">
      <c r="A1733" s="1">
        <v>41975</v>
      </c>
      <c r="B1733" s="3">
        <f t="shared" si="81"/>
        <v>2014</v>
      </c>
      <c r="C1733" s="3">
        <f t="shared" si="82"/>
        <v>12</v>
      </c>
      <c r="D1733" t="s">
        <v>1734</v>
      </c>
      <c r="E1733" t="str">
        <f t="shared" si="83"/>
        <v>Michael Dominguez20141202</v>
      </c>
      <c r="F1733">
        <f>IF(COUNTIF($E$2:E1733, E1733) = 1, MAX($F$1:F1732) + 1, INDEX($F$1:F1732, MATCH(E1733, $E$1:E1732, 0)))</f>
        <v>835</v>
      </c>
      <c r="G1733" t="s">
        <v>10</v>
      </c>
      <c r="H1733" t="s">
        <v>34</v>
      </c>
      <c r="I1733" t="s">
        <v>47</v>
      </c>
      <c r="J1733" t="s">
        <v>1735</v>
      </c>
      <c r="K1733" s="17">
        <v>39.96</v>
      </c>
      <c r="L1733" s="17">
        <v>5</v>
      </c>
      <c r="M1733" s="17">
        <v>-23.98</v>
      </c>
      <c r="N1733" s="17" t="str">
        <f>IF(SalesData[[#This Row],[Profit]]&gt;0,"Profit","Loss")</f>
        <v>Loss</v>
      </c>
    </row>
    <row r="1734" spans="1:14" x14ac:dyDescent="0.25">
      <c r="A1734" s="1">
        <v>41975</v>
      </c>
      <c r="B1734" s="3">
        <f t="shared" si="81"/>
        <v>2014</v>
      </c>
      <c r="C1734" s="3">
        <f t="shared" si="82"/>
        <v>12</v>
      </c>
      <c r="D1734" t="s">
        <v>1736</v>
      </c>
      <c r="E1734" t="str">
        <f t="shared" si="83"/>
        <v>Katherine Nockton20141202</v>
      </c>
      <c r="F1734">
        <f>IF(COUNTIF($E$2:E1734, E1734) = 1, MAX($F$1:F1733) + 1, INDEX($F$1:F1733, MATCH(E1734, $E$1:E1733, 0)))</f>
        <v>836</v>
      </c>
      <c r="G1734" t="s">
        <v>78</v>
      </c>
      <c r="H1734" t="s">
        <v>39</v>
      </c>
      <c r="I1734" t="s">
        <v>52</v>
      </c>
      <c r="J1734" t="s">
        <v>1737</v>
      </c>
      <c r="K1734" s="17">
        <v>119.8</v>
      </c>
      <c r="L1734" s="17">
        <v>5</v>
      </c>
      <c r="M1734" s="17">
        <v>29.95</v>
      </c>
      <c r="N1734" s="17" t="str">
        <f>IF(SalesData[[#This Row],[Profit]]&gt;0,"Profit","Loss")</f>
        <v>Profit</v>
      </c>
    </row>
    <row r="1735" spans="1:14" x14ac:dyDescent="0.25">
      <c r="A1735" s="1">
        <v>41975</v>
      </c>
      <c r="B1735" s="3">
        <f t="shared" si="81"/>
        <v>2014</v>
      </c>
      <c r="C1735" s="3">
        <f t="shared" si="82"/>
        <v>12</v>
      </c>
      <c r="D1735" t="s">
        <v>1738</v>
      </c>
      <c r="E1735" t="str">
        <f t="shared" si="83"/>
        <v>Matt Collins20141202</v>
      </c>
      <c r="F1735">
        <f>IF(COUNTIF($E$2:E1735, E1735) = 1, MAX($F$1:F1734) + 1, INDEX($F$1:F1734, MATCH(E1735, $E$1:E1734, 0)))</f>
        <v>837</v>
      </c>
      <c r="G1735" t="s">
        <v>15</v>
      </c>
      <c r="H1735" t="s">
        <v>11</v>
      </c>
      <c r="I1735" t="s">
        <v>92</v>
      </c>
      <c r="J1735" t="s">
        <v>658</v>
      </c>
      <c r="K1735" s="17">
        <v>2.39</v>
      </c>
      <c r="L1735" s="17">
        <v>1</v>
      </c>
      <c r="M1735" s="17">
        <v>-6.34</v>
      </c>
      <c r="N1735" s="17" t="str">
        <f>IF(SalesData[[#This Row],[Profit]]&gt;0,"Profit","Loss")</f>
        <v>Loss</v>
      </c>
    </row>
    <row r="1736" spans="1:14" x14ac:dyDescent="0.25">
      <c r="A1736" s="1">
        <v>41975</v>
      </c>
      <c r="B1736" s="3">
        <f t="shared" si="81"/>
        <v>2014</v>
      </c>
      <c r="C1736" s="3">
        <f t="shared" si="82"/>
        <v>12</v>
      </c>
      <c r="D1736" t="s">
        <v>1289</v>
      </c>
      <c r="E1736" t="str">
        <f t="shared" si="83"/>
        <v>Odella Nelson20141202</v>
      </c>
      <c r="F1736">
        <f>IF(COUNTIF($E$2:E1736, E1736) = 1, MAX($F$1:F1735) + 1, INDEX($F$1:F1735, MATCH(E1736, $E$1:E1735, 0)))</f>
        <v>838</v>
      </c>
      <c r="G1736" t="s">
        <v>531</v>
      </c>
      <c r="H1736" t="s">
        <v>34</v>
      </c>
      <c r="I1736" t="s">
        <v>47</v>
      </c>
      <c r="J1736" t="s">
        <v>1739</v>
      </c>
      <c r="K1736" s="17">
        <v>60.72</v>
      </c>
      <c r="L1736" s="17">
        <v>3</v>
      </c>
      <c r="M1736" s="17">
        <v>23.68</v>
      </c>
      <c r="N1736" s="17" t="str">
        <f>IF(SalesData[[#This Row],[Profit]]&gt;0,"Profit","Loss")</f>
        <v>Profit</v>
      </c>
    </row>
    <row r="1737" spans="1:14" x14ac:dyDescent="0.25">
      <c r="A1737" s="1">
        <v>41975</v>
      </c>
      <c r="B1737" s="3">
        <f t="shared" si="81"/>
        <v>2014</v>
      </c>
      <c r="C1737" s="3">
        <f t="shared" si="82"/>
        <v>12</v>
      </c>
      <c r="D1737" t="s">
        <v>1289</v>
      </c>
      <c r="E1737" t="str">
        <f t="shared" si="83"/>
        <v>Odella Nelson20141202</v>
      </c>
      <c r="F1737">
        <f>IF(COUNTIF($E$2:E1737, E1737) = 1, MAX($F$1:F1736) + 1, INDEX($F$1:F1736, MATCH(E1737, $E$1:E1736, 0)))</f>
        <v>838</v>
      </c>
      <c r="G1737" t="s">
        <v>531</v>
      </c>
      <c r="H1737" t="s">
        <v>11</v>
      </c>
      <c r="I1737" t="s">
        <v>12</v>
      </c>
      <c r="J1737" t="s">
        <v>1294</v>
      </c>
      <c r="K1737" s="17">
        <v>146.82</v>
      </c>
      <c r="L1737" s="17">
        <v>3</v>
      </c>
      <c r="M1737" s="17">
        <v>73.41</v>
      </c>
      <c r="N1737" s="17" t="str">
        <f>IF(SalesData[[#This Row],[Profit]]&gt;0,"Profit","Loss")</f>
        <v>Profit</v>
      </c>
    </row>
    <row r="1738" spans="1:14" x14ac:dyDescent="0.25">
      <c r="A1738" s="1">
        <v>41975</v>
      </c>
      <c r="B1738" s="3">
        <f t="shared" si="81"/>
        <v>2014</v>
      </c>
      <c r="C1738" s="3">
        <f t="shared" si="82"/>
        <v>12</v>
      </c>
      <c r="D1738" t="s">
        <v>1289</v>
      </c>
      <c r="E1738" t="str">
        <f t="shared" si="83"/>
        <v>Odella Nelson20141202</v>
      </c>
      <c r="F1738">
        <f>IF(COUNTIF($E$2:E1738, E1738) = 1, MAX($F$1:F1737) + 1, INDEX($F$1:F1737, MATCH(E1738, $E$1:E1737, 0)))</f>
        <v>838</v>
      </c>
      <c r="G1738" t="s">
        <v>531</v>
      </c>
      <c r="H1738" t="s">
        <v>34</v>
      </c>
      <c r="I1738" t="s">
        <v>35</v>
      </c>
      <c r="J1738" t="s">
        <v>1575</v>
      </c>
      <c r="K1738" s="17">
        <v>239.84</v>
      </c>
      <c r="L1738" s="17">
        <v>8</v>
      </c>
      <c r="M1738" s="17">
        <v>64.760000000000005</v>
      </c>
      <c r="N1738" s="17" t="str">
        <f>IF(SalesData[[#This Row],[Profit]]&gt;0,"Profit","Loss")</f>
        <v>Profit</v>
      </c>
    </row>
    <row r="1739" spans="1:14" x14ac:dyDescent="0.25">
      <c r="A1739" s="1">
        <v>41975</v>
      </c>
      <c r="B1739" s="3">
        <f t="shared" si="81"/>
        <v>2014</v>
      </c>
      <c r="C1739" s="3">
        <f t="shared" si="82"/>
        <v>12</v>
      </c>
      <c r="D1739" t="s">
        <v>1289</v>
      </c>
      <c r="E1739" t="str">
        <f t="shared" si="83"/>
        <v>Odella Nelson20141202</v>
      </c>
      <c r="F1739">
        <f>IF(COUNTIF($E$2:E1739, E1739) = 1, MAX($F$1:F1738) + 1, INDEX($F$1:F1738, MATCH(E1739, $E$1:E1738, 0)))</f>
        <v>838</v>
      </c>
      <c r="G1739" t="s">
        <v>531</v>
      </c>
      <c r="H1739" t="s">
        <v>11</v>
      </c>
      <c r="I1739" t="s">
        <v>16</v>
      </c>
      <c r="J1739" t="s">
        <v>1740</v>
      </c>
      <c r="K1739" s="17">
        <v>15.66</v>
      </c>
      <c r="L1739" s="17">
        <v>6</v>
      </c>
      <c r="M1739" s="17">
        <v>7.2</v>
      </c>
      <c r="N1739" s="17" t="str">
        <f>IF(SalesData[[#This Row],[Profit]]&gt;0,"Profit","Loss")</f>
        <v>Profit</v>
      </c>
    </row>
    <row r="1740" spans="1:14" x14ac:dyDescent="0.25">
      <c r="A1740" s="1">
        <v>41975</v>
      </c>
      <c r="B1740" s="3">
        <f t="shared" si="81"/>
        <v>2014</v>
      </c>
      <c r="C1740" s="3">
        <f t="shared" si="82"/>
        <v>12</v>
      </c>
      <c r="D1740" t="s">
        <v>1741</v>
      </c>
      <c r="E1740" t="str">
        <f t="shared" si="83"/>
        <v>Elizabeth Moffitt20141202</v>
      </c>
      <c r="F1740">
        <f>IF(COUNTIF($E$2:E1740, E1740) = 1, MAX($F$1:F1739) + 1, INDEX($F$1:F1739, MATCH(E1740, $E$1:E1739, 0)))</f>
        <v>839</v>
      </c>
      <c r="G1740" t="s">
        <v>30</v>
      </c>
      <c r="H1740" t="s">
        <v>39</v>
      </c>
      <c r="I1740" t="s">
        <v>52</v>
      </c>
      <c r="J1740" t="s">
        <v>1742</v>
      </c>
      <c r="K1740" s="17">
        <v>5.95</v>
      </c>
      <c r="L1740" s="17">
        <v>1</v>
      </c>
      <c r="M1740" s="17">
        <v>0.83</v>
      </c>
      <c r="N1740" s="17" t="str">
        <f>IF(SalesData[[#This Row],[Profit]]&gt;0,"Profit","Loss")</f>
        <v>Profit</v>
      </c>
    </row>
    <row r="1741" spans="1:14" x14ac:dyDescent="0.25">
      <c r="A1741" s="1">
        <v>41975</v>
      </c>
      <c r="B1741" s="3">
        <f t="shared" si="81"/>
        <v>2014</v>
      </c>
      <c r="C1741" s="3">
        <f t="shared" si="82"/>
        <v>12</v>
      </c>
      <c r="D1741" t="s">
        <v>1741</v>
      </c>
      <c r="E1741" t="str">
        <f t="shared" si="83"/>
        <v>Elizabeth Moffitt20141202</v>
      </c>
      <c r="F1741">
        <f>IF(COUNTIF($E$2:E1741, E1741) = 1, MAX($F$1:F1740) + 1, INDEX($F$1:F1740, MATCH(E1741, $E$1:E1740, 0)))</f>
        <v>839</v>
      </c>
      <c r="G1741" t="s">
        <v>30</v>
      </c>
      <c r="H1741" t="s">
        <v>11</v>
      </c>
      <c r="I1741" t="s">
        <v>12</v>
      </c>
      <c r="J1741" t="s">
        <v>1531</v>
      </c>
      <c r="K1741" s="17">
        <v>15.24</v>
      </c>
      <c r="L1741" s="17">
        <v>3</v>
      </c>
      <c r="M1741" s="17">
        <v>7.16</v>
      </c>
      <c r="N1741" s="17" t="str">
        <f>IF(SalesData[[#This Row],[Profit]]&gt;0,"Profit","Loss")</f>
        <v>Profit</v>
      </c>
    </row>
    <row r="1742" spans="1:14" x14ac:dyDescent="0.25">
      <c r="A1742" s="1">
        <v>41976</v>
      </c>
      <c r="B1742" s="3">
        <f t="shared" si="81"/>
        <v>2014</v>
      </c>
      <c r="C1742" s="3">
        <f t="shared" si="82"/>
        <v>12</v>
      </c>
      <c r="D1742" t="s">
        <v>1687</v>
      </c>
      <c r="E1742" t="str">
        <f t="shared" si="83"/>
        <v>Nathan Gelder20141203</v>
      </c>
      <c r="F1742">
        <f>IF(COUNTIF($E$2:E1742, E1742) = 1, MAX($F$1:F1741) + 1, INDEX($F$1:F1741, MATCH(E1742, $E$1:E1741, 0)))</f>
        <v>840</v>
      </c>
      <c r="G1742" t="s">
        <v>840</v>
      </c>
      <c r="H1742" t="s">
        <v>39</v>
      </c>
      <c r="I1742" t="s">
        <v>40</v>
      </c>
      <c r="J1742" t="s">
        <v>1743</v>
      </c>
      <c r="K1742" s="17">
        <v>479.96</v>
      </c>
      <c r="L1742" s="17">
        <v>4</v>
      </c>
      <c r="M1742" s="17">
        <v>134.38999999999999</v>
      </c>
      <c r="N1742" s="17" t="str">
        <f>IF(SalesData[[#This Row],[Profit]]&gt;0,"Profit","Loss")</f>
        <v>Profit</v>
      </c>
    </row>
    <row r="1743" spans="1:14" x14ac:dyDescent="0.25">
      <c r="A1743" s="1">
        <v>41976</v>
      </c>
      <c r="B1743" s="3">
        <f t="shared" si="81"/>
        <v>2014</v>
      </c>
      <c r="C1743" s="3">
        <f t="shared" si="82"/>
        <v>12</v>
      </c>
      <c r="D1743" t="s">
        <v>1720</v>
      </c>
      <c r="E1743" t="str">
        <f t="shared" si="83"/>
        <v>Matthew Clasen20141203</v>
      </c>
      <c r="F1743">
        <f>IF(COUNTIF($E$2:E1743, E1743) = 1, MAX($F$1:F1742) + 1, INDEX($F$1:F1742, MATCH(E1743, $E$1:E1742, 0)))</f>
        <v>841</v>
      </c>
      <c r="G1743" t="s">
        <v>186</v>
      </c>
      <c r="H1743" t="s">
        <v>11</v>
      </c>
      <c r="I1743" t="s">
        <v>12</v>
      </c>
      <c r="J1743" t="s">
        <v>1730</v>
      </c>
      <c r="K1743" s="17">
        <v>25.92</v>
      </c>
      <c r="L1743" s="17">
        <v>4</v>
      </c>
      <c r="M1743" s="17">
        <v>12.44</v>
      </c>
      <c r="N1743" s="17" t="str">
        <f>IF(SalesData[[#This Row],[Profit]]&gt;0,"Profit","Loss")</f>
        <v>Profit</v>
      </c>
    </row>
    <row r="1744" spans="1:14" x14ac:dyDescent="0.25">
      <c r="A1744" s="1">
        <v>41977</v>
      </c>
      <c r="B1744" s="3">
        <f t="shared" si="81"/>
        <v>2014</v>
      </c>
      <c r="C1744" s="3">
        <f t="shared" si="82"/>
        <v>12</v>
      </c>
      <c r="D1744" t="s">
        <v>1744</v>
      </c>
      <c r="E1744" t="str">
        <f t="shared" si="83"/>
        <v>Cathy Prescott20141204</v>
      </c>
      <c r="F1744">
        <f>IF(COUNTIF($E$2:E1744, E1744) = 1, MAX($F$1:F1743) + 1, INDEX($F$1:F1743, MATCH(E1744, $E$1:E1743, 0)))</f>
        <v>842</v>
      </c>
      <c r="G1744" t="s">
        <v>149</v>
      </c>
      <c r="H1744" t="s">
        <v>39</v>
      </c>
      <c r="I1744" t="s">
        <v>40</v>
      </c>
      <c r="J1744" t="s">
        <v>1537</v>
      </c>
      <c r="K1744" s="17">
        <v>129.97999999999999</v>
      </c>
      <c r="L1744" s="17">
        <v>2</v>
      </c>
      <c r="M1744" s="17">
        <v>62.39</v>
      </c>
      <c r="N1744" s="17" t="str">
        <f>IF(SalesData[[#This Row],[Profit]]&gt;0,"Profit","Loss")</f>
        <v>Profit</v>
      </c>
    </row>
    <row r="1745" spans="1:14" x14ac:dyDescent="0.25">
      <c r="A1745" s="1">
        <v>41978</v>
      </c>
      <c r="B1745" s="3">
        <f t="shared" si="81"/>
        <v>2014</v>
      </c>
      <c r="C1745" s="3">
        <f t="shared" si="82"/>
        <v>12</v>
      </c>
      <c r="D1745" t="s">
        <v>81</v>
      </c>
      <c r="E1745" t="str">
        <f t="shared" si="83"/>
        <v>Brendan Sweed20141205</v>
      </c>
      <c r="F1745">
        <f>IF(COUNTIF($E$2:E1745, E1745) = 1, MAX($F$1:F1744) + 1, INDEX($F$1:F1744, MATCH(E1745, $E$1:E1744, 0)))</f>
        <v>843</v>
      </c>
      <c r="G1745" t="s">
        <v>95</v>
      </c>
      <c r="H1745" t="s">
        <v>11</v>
      </c>
      <c r="I1745" t="s">
        <v>24</v>
      </c>
      <c r="J1745" t="s">
        <v>1745</v>
      </c>
      <c r="K1745" s="17">
        <v>1113.02</v>
      </c>
      <c r="L1745" s="17">
        <v>8</v>
      </c>
      <c r="M1745" s="17">
        <v>111.3</v>
      </c>
      <c r="N1745" s="17" t="str">
        <f>IF(SalesData[[#This Row],[Profit]]&gt;0,"Profit","Loss")</f>
        <v>Profit</v>
      </c>
    </row>
    <row r="1746" spans="1:14" x14ac:dyDescent="0.25">
      <c r="A1746" s="1">
        <v>41978</v>
      </c>
      <c r="B1746" s="3">
        <f t="shared" si="81"/>
        <v>2014</v>
      </c>
      <c r="C1746" s="3">
        <f t="shared" si="82"/>
        <v>12</v>
      </c>
      <c r="D1746" t="s">
        <v>81</v>
      </c>
      <c r="E1746" t="str">
        <f t="shared" si="83"/>
        <v>Brendan Sweed20141205</v>
      </c>
      <c r="F1746">
        <f>IF(COUNTIF($E$2:E1746, E1746) = 1, MAX($F$1:F1745) + 1, INDEX($F$1:F1745, MATCH(E1746, $E$1:E1745, 0)))</f>
        <v>843</v>
      </c>
      <c r="G1746" t="s">
        <v>95</v>
      </c>
      <c r="H1746" t="s">
        <v>39</v>
      </c>
      <c r="I1746" t="s">
        <v>40</v>
      </c>
      <c r="J1746" t="s">
        <v>721</v>
      </c>
      <c r="K1746" s="17">
        <v>167.97</v>
      </c>
      <c r="L1746" s="17">
        <v>4</v>
      </c>
      <c r="M1746" s="17">
        <v>62.99</v>
      </c>
      <c r="N1746" s="17" t="str">
        <f>IF(SalesData[[#This Row],[Profit]]&gt;0,"Profit","Loss")</f>
        <v>Profit</v>
      </c>
    </row>
    <row r="1747" spans="1:14" x14ac:dyDescent="0.25">
      <c r="A1747" s="1">
        <v>41978</v>
      </c>
      <c r="B1747" s="3">
        <f t="shared" si="81"/>
        <v>2014</v>
      </c>
      <c r="C1747" s="3">
        <f t="shared" si="82"/>
        <v>12</v>
      </c>
      <c r="D1747" t="s">
        <v>1746</v>
      </c>
      <c r="E1747" t="str">
        <f t="shared" si="83"/>
        <v>David Kendrick20141205</v>
      </c>
      <c r="F1747">
        <f>IF(COUNTIF($E$2:E1747, E1747) = 1, MAX($F$1:F1746) + 1, INDEX($F$1:F1746, MATCH(E1747, $E$1:E1746, 0)))</f>
        <v>844</v>
      </c>
      <c r="G1747" t="s">
        <v>15</v>
      </c>
      <c r="H1747" t="s">
        <v>11</v>
      </c>
      <c r="I1747" t="s">
        <v>18</v>
      </c>
      <c r="J1747" t="s">
        <v>463</v>
      </c>
      <c r="K1747" s="17">
        <v>24.82</v>
      </c>
      <c r="L1747" s="17">
        <v>2</v>
      </c>
      <c r="M1747" s="17">
        <v>1.86</v>
      </c>
      <c r="N1747" s="17" t="str">
        <f>IF(SalesData[[#This Row],[Profit]]&gt;0,"Profit","Loss")</f>
        <v>Profit</v>
      </c>
    </row>
    <row r="1748" spans="1:14" x14ac:dyDescent="0.25">
      <c r="A1748" s="1">
        <v>41978</v>
      </c>
      <c r="B1748" s="3">
        <f t="shared" si="81"/>
        <v>2014</v>
      </c>
      <c r="C1748" s="3">
        <f t="shared" si="82"/>
        <v>12</v>
      </c>
      <c r="D1748" t="s">
        <v>1746</v>
      </c>
      <c r="E1748" t="str">
        <f t="shared" si="83"/>
        <v>David Kendrick20141205</v>
      </c>
      <c r="F1748">
        <f>IF(COUNTIF($E$2:E1748, E1748) = 1, MAX($F$1:F1747) + 1, INDEX($F$1:F1747, MATCH(E1748, $E$1:E1747, 0)))</f>
        <v>844</v>
      </c>
      <c r="G1748" t="s">
        <v>15</v>
      </c>
      <c r="H1748" t="s">
        <v>39</v>
      </c>
      <c r="I1748" t="s">
        <v>52</v>
      </c>
      <c r="J1748" t="s">
        <v>474</v>
      </c>
      <c r="K1748" s="17">
        <v>408.74</v>
      </c>
      <c r="L1748" s="17">
        <v>7</v>
      </c>
      <c r="M1748" s="17">
        <v>76.64</v>
      </c>
      <c r="N1748" s="17" t="str">
        <f>IF(SalesData[[#This Row],[Profit]]&gt;0,"Profit","Loss")</f>
        <v>Profit</v>
      </c>
    </row>
    <row r="1749" spans="1:14" x14ac:dyDescent="0.25">
      <c r="A1749" s="1">
        <v>41978</v>
      </c>
      <c r="B1749" s="3">
        <f t="shared" si="81"/>
        <v>2014</v>
      </c>
      <c r="C1749" s="3">
        <f t="shared" si="82"/>
        <v>12</v>
      </c>
      <c r="D1749" t="s">
        <v>1747</v>
      </c>
      <c r="E1749" t="str">
        <f t="shared" si="83"/>
        <v>Roy Collins20141205</v>
      </c>
      <c r="F1749">
        <f>IF(COUNTIF($E$2:E1749, E1749) = 1, MAX($F$1:F1748) + 1, INDEX($F$1:F1748, MATCH(E1749, $E$1:E1748, 0)))</f>
        <v>845</v>
      </c>
      <c r="G1749" t="s">
        <v>55</v>
      </c>
      <c r="H1749" t="s">
        <v>11</v>
      </c>
      <c r="I1749" t="s">
        <v>18</v>
      </c>
      <c r="J1749" t="s">
        <v>843</v>
      </c>
      <c r="K1749" s="17">
        <v>24.56</v>
      </c>
      <c r="L1749" s="17">
        <v>2</v>
      </c>
      <c r="M1749" s="17">
        <v>6.88</v>
      </c>
      <c r="N1749" s="17" t="str">
        <f>IF(SalesData[[#This Row],[Profit]]&gt;0,"Profit","Loss")</f>
        <v>Profit</v>
      </c>
    </row>
    <row r="1750" spans="1:14" x14ac:dyDescent="0.25">
      <c r="A1750" s="1">
        <v>41978</v>
      </c>
      <c r="B1750" s="3">
        <f t="shared" si="81"/>
        <v>2014</v>
      </c>
      <c r="C1750" s="3">
        <f t="shared" si="82"/>
        <v>12</v>
      </c>
      <c r="D1750" t="s">
        <v>1748</v>
      </c>
      <c r="E1750" t="str">
        <f t="shared" si="83"/>
        <v>Nona Balk20141205</v>
      </c>
      <c r="F1750">
        <f>IF(COUNTIF($E$2:E1750, E1750) = 1, MAX($F$1:F1749) + 1, INDEX($F$1:F1749, MATCH(E1750, $E$1:E1749, 0)))</f>
        <v>846</v>
      </c>
      <c r="G1750" t="s">
        <v>23</v>
      </c>
      <c r="H1750" t="s">
        <v>11</v>
      </c>
      <c r="I1750" t="s">
        <v>63</v>
      </c>
      <c r="J1750" t="s">
        <v>543</v>
      </c>
      <c r="K1750" s="17">
        <v>348.49</v>
      </c>
      <c r="L1750" s="17">
        <v>7</v>
      </c>
      <c r="M1750" s="17">
        <v>117.61</v>
      </c>
      <c r="N1750" s="17" t="str">
        <f>IF(SalesData[[#This Row],[Profit]]&gt;0,"Profit","Loss")</f>
        <v>Profit</v>
      </c>
    </row>
    <row r="1751" spans="1:14" x14ac:dyDescent="0.25">
      <c r="A1751" s="1">
        <v>41978</v>
      </c>
      <c r="B1751" s="3">
        <f t="shared" si="81"/>
        <v>2014</v>
      </c>
      <c r="C1751" s="3">
        <f t="shared" si="82"/>
        <v>12</v>
      </c>
      <c r="D1751" t="s">
        <v>1748</v>
      </c>
      <c r="E1751" t="str">
        <f t="shared" si="83"/>
        <v>Nona Balk20141205</v>
      </c>
      <c r="F1751">
        <f>IF(COUNTIF($E$2:E1751, E1751) = 1, MAX($F$1:F1750) + 1, INDEX($F$1:F1750, MATCH(E1751, $E$1:E1750, 0)))</f>
        <v>846</v>
      </c>
      <c r="G1751" t="s">
        <v>23</v>
      </c>
      <c r="H1751" t="s">
        <v>11</v>
      </c>
      <c r="I1751" t="s">
        <v>18</v>
      </c>
      <c r="J1751" t="s">
        <v>236</v>
      </c>
      <c r="K1751" s="17">
        <v>172.74</v>
      </c>
      <c r="L1751" s="17">
        <v>4</v>
      </c>
      <c r="M1751" s="17">
        <v>-30.23</v>
      </c>
      <c r="N1751" s="17" t="str">
        <f>IF(SalesData[[#This Row],[Profit]]&gt;0,"Profit","Loss")</f>
        <v>Loss</v>
      </c>
    </row>
    <row r="1752" spans="1:14" x14ac:dyDescent="0.25">
      <c r="A1752" s="1">
        <v>41978</v>
      </c>
      <c r="B1752" s="3">
        <f t="shared" si="81"/>
        <v>2014</v>
      </c>
      <c r="C1752" s="3">
        <f t="shared" si="82"/>
        <v>12</v>
      </c>
      <c r="D1752" t="s">
        <v>1287</v>
      </c>
      <c r="E1752" t="str">
        <f t="shared" si="83"/>
        <v>Erin Ashbrook20141205</v>
      </c>
      <c r="F1752">
        <f>IF(COUNTIF($E$2:E1752, E1752) = 1, MAX($F$1:F1751) + 1, INDEX($F$1:F1751, MATCH(E1752, $E$1:E1751, 0)))</f>
        <v>847</v>
      </c>
      <c r="G1752" t="s">
        <v>78</v>
      </c>
      <c r="H1752" t="s">
        <v>11</v>
      </c>
      <c r="I1752" t="s">
        <v>12</v>
      </c>
      <c r="J1752" t="s">
        <v>1601</v>
      </c>
      <c r="K1752" s="17">
        <v>98.38</v>
      </c>
      <c r="L1752" s="17">
        <v>3</v>
      </c>
      <c r="M1752" s="17">
        <v>35.659999999999997</v>
      </c>
      <c r="N1752" s="17" t="str">
        <f>IF(SalesData[[#This Row],[Profit]]&gt;0,"Profit","Loss")</f>
        <v>Profit</v>
      </c>
    </row>
    <row r="1753" spans="1:14" x14ac:dyDescent="0.25">
      <c r="A1753" s="1">
        <v>41978</v>
      </c>
      <c r="B1753" s="3">
        <f t="shared" si="81"/>
        <v>2014</v>
      </c>
      <c r="C1753" s="3">
        <f t="shared" si="82"/>
        <v>12</v>
      </c>
      <c r="D1753" t="s">
        <v>1287</v>
      </c>
      <c r="E1753" t="str">
        <f t="shared" si="83"/>
        <v>Erin Ashbrook20141205</v>
      </c>
      <c r="F1753">
        <f>IF(COUNTIF($E$2:E1753, E1753) = 1, MAX($F$1:F1752) + 1, INDEX($F$1:F1752, MATCH(E1753, $E$1:E1752, 0)))</f>
        <v>847</v>
      </c>
      <c r="G1753" t="s">
        <v>78</v>
      </c>
      <c r="H1753" t="s">
        <v>11</v>
      </c>
      <c r="I1753" t="s">
        <v>20</v>
      </c>
      <c r="J1753" t="s">
        <v>471</v>
      </c>
      <c r="K1753" s="17">
        <v>29.94</v>
      </c>
      <c r="L1753" s="17">
        <v>4</v>
      </c>
      <c r="M1753" s="17">
        <v>-23.95</v>
      </c>
      <c r="N1753" s="17" t="str">
        <f>IF(SalesData[[#This Row],[Profit]]&gt;0,"Profit","Loss")</f>
        <v>Loss</v>
      </c>
    </row>
    <row r="1754" spans="1:14" x14ac:dyDescent="0.25">
      <c r="A1754" s="1">
        <v>41978</v>
      </c>
      <c r="B1754" s="3">
        <f t="shared" si="81"/>
        <v>2014</v>
      </c>
      <c r="C1754" s="3">
        <f t="shared" si="82"/>
        <v>12</v>
      </c>
      <c r="D1754" t="s">
        <v>1287</v>
      </c>
      <c r="E1754" t="str">
        <f t="shared" si="83"/>
        <v>Erin Ashbrook20141205</v>
      </c>
      <c r="F1754">
        <f>IF(COUNTIF($E$2:E1754, E1754) = 1, MAX($F$1:F1753) + 1, INDEX($F$1:F1753, MATCH(E1754, $E$1:E1753, 0)))</f>
        <v>847</v>
      </c>
      <c r="G1754" t="s">
        <v>78</v>
      </c>
      <c r="H1754" t="s">
        <v>11</v>
      </c>
      <c r="I1754" t="s">
        <v>12</v>
      </c>
      <c r="J1754" t="s">
        <v>232</v>
      </c>
      <c r="K1754" s="17">
        <v>17.47</v>
      </c>
      <c r="L1754" s="17">
        <v>3</v>
      </c>
      <c r="M1754" s="17">
        <v>5.68</v>
      </c>
      <c r="N1754" s="17" t="str">
        <f>IF(SalesData[[#This Row],[Profit]]&gt;0,"Profit","Loss")</f>
        <v>Profit</v>
      </c>
    </row>
    <row r="1755" spans="1:14" x14ac:dyDescent="0.25">
      <c r="A1755" s="1">
        <v>41978</v>
      </c>
      <c r="B1755" s="3">
        <f t="shared" si="81"/>
        <v>2014</v>
      </c>
      <c r="C1755" s="3">
        <f t="shared" si="82"/>
        <v>12</v>
      </c>
      <c r="D1755" t="s">
        <v>1287</v>
      </c>
      <c r="E1755" t="str">
        <f t="shared" si="83"/>
        <v>Erin Ashbrook20141205</v>
      </c>
      <c r="F1755">
        <f>IF(COUNTIF($E$2:E1755, E1755) = 1, MAX($F$1:F1754) + 1, INDEX($F$1:F1754, MATCH(E1755, $E$1:E1754, 0)))</f>
        <v>847</v>
      </c>
      <c r="G1755" t="s">
        <v>78</v>
      </c>
      <c r="H1755" t="s">
        <v>39</v>
      </c>
      <c r="I1755" t="s">
        <v>40</v>
      </c>
      <c r="J1755" t="s">
        <v>1749</v>
      </c>
      <c r="K1755" s="17">
        <v>36.74</v>
      </c>
      <c r="L1755" s="17">
        <v>1</v>
      </c>
      <c r="M1755" s="17">
        <v>-9.18</v>
      </c>
      <c r="N1755" s="17" t="str">
        <f>IF(SalesData[[#This Row],[Profit]]&gt;0,"Profit","Loss")</f>
        <v>Loss</v>
      </c>
    </row>
    <row r="1756" spans="1:14" x14ac:dyDescent="0.25">
      <c r="A1756" s="1">
        <v>41978</v>
      </c>
      <c r="B1756" s="3">
        <f t="shared" si="81"/>
        <v>2014</v>
      </c>
      <c r="C1756" s="3">
        <f t="shared" si="82"/>
        <v>12</v>
      </c>
      <c r="D1756" t="s">
        <v>1287</v>
      </c>
      <c r="E1756" t="str">
        <f t="shared" si="83"/>
        <v>Erin Ashbrook20141205</v>
      </c>
      <c r="F1756">
        <f>IF(COUNTIF($E$2:E1756, E1756) = 1, MAX($F$1:F1755) + 1, INDEX($F$1:F1755, MATCH(E1756, $E$1:E1755, 0)))</f>
        <v>847</v>
      </c>
      <c r="G1756" t="s">
        <v>78</v>
      </c>
      <c r="H1756" t="s">
        <v>39</v>
      </c>
      <c r="I1756" t="s">
        <v>40</v>
      </c>
      <c r="J1756" t="s">
        <v>1750</v>
      </c>
      <c r="K1756" s="17">
        <v>179.94</v>
      </c>
      <c r="L1756" s="17">
        <v>2</v>
      </c>
      <c r="M1756" s="17">
        <v>-44.99</v>
      </c>
      <c r="N1756" s="17" t="str">
        <f>IF(SalesData[[#This Row],[Profit]]&gt;0,"Profit","Loss")</f>
        <v>Loss</v>
      </c>
    </row>
    <row r="1757" spans="1:14" x14ac:dyDescent="0.25">
      <c r="A1757" s="1">
        <v>41978</v>
      </c>
      <c r="B1757" s="3">
        <f t="shared" si="81"/>
        <v>2014</v>
      </c>
      <c r="C1757" s="3">
        <f t="shared" si="82"/>
        <v>12</v>
      </c>
      <c r="D1757" t="s">
        <v>1751</v>
      </c>
      <c r="E1757" t="str">
        <f t="shared" si="83"/>
        <v>Rob Lucas20141205</v>
      </c>
      <c r="F1757">
        <f>IF(COUNTIF($E$2:E1757, E1757) = 1, MAX($F$1:F1756) + 1, INDEX($F$1:F1756, MATCH(E1757, $E$1:E1756, 0)))</f>
        <v>848</v>
      </c>
      <c r="G1757" t="s">
        <v>27</v>
      </c>
      <c r="H1757" t="s">
        <v>11</v>
      </c>
      <c r="I1757" t="s">
        <v>24</v>
      </c>
      <c r="J1757" t="s">
        <v>1252</v>
      </c>
      <c r="K1757" s="17">
        <v>26.46</v>
      </c>
      <c r="L1757" s="17">
        <v>9</v>
      </c>
      <c r="M1757" s="17">
        <v>11.91</v>
      </c>
      <c r="N1757" s="17" t="str">
        <f>IF(SalesData[[#This Row],[Profit]]&gt;0,"Profit","Loss")</f>
        <v>Profit</v>
      </c>
    </row>
    <row r="1758" spans="1:14" x14ac:dyDescent="0.25">
      <c r="A1758" s="1">
        <v>41978</v>
      </c>
      <c r="B1758" s="3">
        <f t="shared" si="81"/>
        <v>2014</v>
      </c>
      <c r="C1758" s="3">
        <f t="shared" si="82"/>
        <v>12</v>
      </c>
      <c r="D1758" t="s">
        <v>1751</v>
      </c>
      <c r="E1758" t="str">
        <f t="shared" si="83"/>
        <v>Rob Lucas20141205</v>
      </c>
      <c r="F1758">
        <f>IF(COUNTIF($E$2:E1758, E1758) = 1, MAX($F$1:F1757) + 1, INDEX($F$1:F1757, MATCH(E1758, $E$1:E1757, 0)))</f>
        <v>848</v>
      </c>
      <c r="G1758" t="s">
        <v>27</v>
      </c>
      <c r="H1758" t="s">
        <v>11</v>
      </c>
      <c r="I1758" t="s">
        <v>12</v>
      </c>
      <c r="J1758" t="s">
        <v>621</v>
      </c>
      <c r="K1758" s="17">
        <v>49.12</v>
      </c>
      <c r="L1758" s="17">
        <v>4</v>
      </c>
      <c r="M1758" s="17">
        <v>23.09</v>
      </c>
      <c r="N1758" s="17" t="str">
        <f>IF(SalesData[[#This Row],[Profit]]&gt;0,"Profit","Loss")</f>
        <v>Profit</v>
      </c>
    </row>
    <row r="1759" spans="1:14" x14ac:dyDescent="0.25">
      <c r="A1759" s="1">
        <v>41978</v>
      </c>
      <c r="B1759" s="3">
        <f t="shared" si="81"/>
        <v>2014</v>
      </c>
      <c r="C1759" s="3">
        <f t="shared" si="82"/>
        <v>12</v>
      </c>
      <c r="D1759" t="s">
        <v>1751</v>
      </c>
      <c r="E1759" t="str">
        <f t="shared" si="83"/>
        <v>Rob Lucas20141205</v>
      </c>
      <c r="F1759">
        <f>IF(COUNTIF($E$2:E1759, E1759) = 1, MAX($F$1:F1758) + 1, INDEX($F$1:F1758, MATCH(E1759, $E$1:E1758, 0)))</f>
        <v>848</v>
      </c>
      <c r="G1759" t="s">
        <v>27</v>
      </c>
      <c r="H1759" t="s">
        <v>11</v>
      </c>
      <c r="I1759" t="s">
        <v>43</v>
      </c>
      <c r="J1759" t="s">
        <v>1247</v>
      </c>
      <c r="K1759" s="17">
        <v>15</v>
      </c>
      <c r="L1759" s="17">
        <v>3</v>
      </c>
      <c r="M1759" s="17">
        <v>7.2</v>
      </c>
      <c r="N1759" s="17" t="str">
        <f>IF(SalesData[[#This Row],[Profit]]&gt;0,"Profit","Loss")</f>
        <v>Profit</v>
      </c>
    </row>
    <row r="1760" spans="1:14" x14ac:dyDescent="0.25">
      <c r="A1760" s="1">
        <v>41978</v>
      </c>
      <c r="B1760" s="3">
        <f t="shared" si="81"/>
        <v>2014</v>
      </c>
      <c r="C1760" s="3">
        <f t="shared" si="82"/>
        <v>12</v>
      </c>
      <c r="D1760" t="s">
        <v>1752</v>
      </c>
      <c r="E1760" t="str">
        <f t="shared" si="83"/>
        <v>Joni Blumstein20141205</v>
      </c>
      <c r="F1760">
        <f>IF(COUNTIF($E$2:E1760, E1760) = 1, MAX($F$1:F1759) + 1, INDEX($F$1:F1759, MATCH(E1760, $E$1:E1759, 0)))</f>
        <v>849</v>
      </c>
      <c r="G1760" t="s">
        <v>27</v>
      </c>
      <c r="H1760" t="s">
        <v>11</v>
      </c>
      <c r="I1760" t="s">
        <v>92</v>
      </c>
      <c r="J1760" t="s">
        <v>1278</v>
      </c>
      <c r="K1760" s="17">
        <v>250.26</v>
      </c>
      <c r="L1760" s="17">
        <v>6</v>
      </c>
      <c r="M1760" s="17">
        <v>72.58</v>
      </c>
      <c r="N1760" s="17" t="str">
        <f>IF(SalesData[[#This Row],[Profit]]&gt;0,"Profit","Loss")</f>
        <v>Profit</v>
      </c>
    </row>
    <row r="1761" spans="1:14" x14ac:dyDescent="0.25">
      <c r="A1761" s="1">
        <v>41979</v>
      </c>
      <c r="B1761" s="3">
        <f t="shared" si="81"/>
        <v>2014</v>
      </c>
      <c r="C1761" s="3">
        <f t="shared" si="82"/>
        <v>12</v>
      </c>
      <c r="D1761" t="s">
        <v>1027</v>
      </c>
      <c r="E1761" t="str">
        <f t="shared" si="83"/>
        <v>Luke Foster20141206</v>
      </c>
      <c r="F1761">
        <f>IF(COUNTIF($E$2:E1761, E1761) = 1, MAX($F$1:F1760) + 1, INDEX($F$1:F1760, MATCH(E1761, $E$1:E1760, 0)))</f>
        <v>850</v>
      </c>
      <c r="G1761" t="s">
        <v>10</v>
      </c>
      <c r="H1761" t="s">
        <v>34</v>
      </c>
      <c r="I1761" t="s">
        <v>47</v>
      </c>
      <c r="J1761" t="s">
        <v>1735</v>
      </c>
      <c r="K1761" s="17">
        <v>23.98</v>
      </c>
      <c r="L1761" s="17">
        <v>3</v>
      </c>
      <c r="M1761" s="17">
        <v>-14.39</v>
      </c>
      <c r="N1761" s="17" t="str">
        <f>IF(SalesData[[#This Row],[Profit]]&gt;0,"Profit","Loss")</f>
        <v>Loss</v>
      </c>
    </row>
    <row r="1762" spans="1:14" x14ac:dyDescent="0.25">
      <c r="A1762" s="1">
        <v>41979</v>
      </c>
      <c r="B1762" s="3">
        <f t="shared" si="81"/>
        <v>2014</v>
      </c>
      <c r="C1762" s="3">
        <f t="shared" si="82"/>
        <v>12</v>
      </c>
      <c r="D1762" t="s">
        <v>1164</v>
      </c>
      <c r="E1762" t="str">
        <f t="shared" si="83"/>
        <v>Ryan Crowe20141206</v>
      </c>
      <c r="F1762">
        <f>IF(COUNTIF($E$2:E1762, E1762) = 1, MAX($F$1:F1761) + 1, INDEX($F$1:F1761, MATCH(E1762, $E$1:E1761, 0)))</f>
        <v>851</v>
      </c>
      <c r="G1762" t="s">
        <v>91</v>
      </c>
      <c r="H1762" t="s">
        <v>11</v>
      </c>
      <c r="I1762" t="s">
        <v>18</v>
      </c>
      <c r="J1762" t="s">
        <v>1753</v>
      </c>
      <c r="K1762" s="17">
        <v>53.42</v>
      </c>
      <c r="L1762" s="17">
        <v>3</v>
      </c>
      <c r="M1762" s="17">
        <v>4.67</v>
      </c>
      <c r="N1762" s="17" t="str">
        <f>IF(SalesData[[#This Row],[Profit]]&gt;0,"Profit","Loss")</f>
        <v>Profit</v>
      </c>
    </row>
    <row r="1763" spans="1:14" x14ac:dyDescent="0.25">
      <c r="A1763" s="1">
        <v>41979</v>
      </c>
      <c r="B1763" s="3">
        <f t="shared" si="81"/>
        <v>2014</v>
      </c>
      <c r="C1763" s="3">
        <f t="shared" si="82"/>
        <v>12</v>
      </c>
      <c r="D1763" t="s">
        <v>1164</v>
      </c>
      <c r="E1763" t="str">
        <f t="shared" si="83"/>
        <v>Ryan Crowe20141206</v>
      </c>
      <c r="F1763">
        <f>IF(COUNTIF($E$2:E1763, E1763) = 1, MAX($F$1:F1762) + 1, INDEX($F$1:F1762, MATCH(E1763, $E$1:E1762, 0)))</f>
        <v>851</v>
      </c>
      <c r="G1763" t="s">
        <v>91</v>
      </c>
      <c r="H1763" t="s">
        <v>34</v>
      </c>
      <c r="I1763" t="s">
        <v>145</v>
      </c>
      <c r="J1763" t="s">
        <v>783</v>
      </c>
      <c r="K1763" s="17">
        <v>275.49</v>
      </c>
      <c r="L1763" s="17">
        <v>1</v>
      </c>
      <c r="M1763" s="17">
        <v>-170.8</v>
      </c>
      <c r="N1763" s="17" t="str">
        <f>IF(SalesData[[#This Row],[Profit]]&gt;0,"Profit","Loss")</f>
        <v>Loss</v>
      </c>
    </row>
    <row r="1764" spans="1:14" x14ac:dyDescent="0.25">
      <c r="A1764" s="1">
        <v>41979</v>
      </c>
      <c r="B1764" s="3">
        <f t="shared" si="81"/>
        <v>2014</v>
      </c>
      <c r="C1764" s="3">
        <f t="shared" si="82"/>
        <v>12</v>
      </c>
      <c r="D1764" t="s">
        <v>1051</v>
      </c>
      <c r="E1764" t="str">
        <f t="shared" si="83"/>
        <v>Berenike Kampe20141206</v>
      </c>
      <c r="F1764">
        <f>IF(COUNTIF($E$2:E1764, E1764) = 1, MAX($F$1:F1763) + 1, INDEX($F$1:F1763, MATCH(E1764, $E$1:E1763, 0)))</f>
        <v>852</v>
      </c>
      <c r="G1764" t="s">
        <v>15</v>
      </c>
      <c r="H1764" t="s">
        <v>11</v>
      </c>
      <c r="I1764" t="s">
        <v>92</v>
      </c>
      <c r="J1764" t="s">
        <v>1754</v>
      </c>
      <c r="K1764" s="17">
        <v>14.02</v>
      </c>
      <c r="L1764" s="17">
        <v>4</v>
      </c>
      <c r="M1764" s="17">
        <v>-31.54</v>
      </c>
      <c r="N1764" s="17" t="str">
        <f>IF(SalesData[[#This Row],[Profit]]&gt;0,"Profit","Loss")</f>
        <v>Loss</v>
      </c>
    </row>
    <row r="1765" spans="1:14" x14ac:dyDescent="0.25">
      <c r="A1765" s="1">
        <v>41979</v>
      </c>
      <c r="B1765" s="3">
        <f t="shared" si="81"/>
        <v>2014</v>
      </c>
      <c r="C1765" s="3">
        <f t="shared" si="82"/>
        <v>12</v>
      </c>
      <c r="D1765" t="s">
        <v>1051</v>
      </c>
      <c r="E1765" t="str">
        <f t="shared" si="83"/>
        <v>Berenike Kampe20141206</v>
      </c>
      <c r="F1765">
        <f>IF(COUNTIF($E$2:E1765, E1765) = 1, MAX($F$1:F1764) + 1, INDEX($F$1:F1764, MATCH(E1765, $E$1:E1764, 0)))</f>
        <v>852</v>
      </c>
      <c r="G1765" t="s">
        <v>15</v>
      </c>
      <c r="H1765" t="s">
        <v>34</v>
      </c>
      <c r="I1765" t="s">
        <v>145</v>
      </c>
      <c r="J1765" t="s">
        <v>473</v>
      </c>
      <c r="K1765" s="17">
        <v>214.95</v>
      </c>
      <c r="L1765" s="17">
        <v>5</v>
      </c>
      <c r="M1765" s="17">
        <v>-120.37</v>
      </c>
      <c r="N1765" s="17" t="str">
        <f>IF(SalesData[[#This Row],[Profit]]&gt;0,"Profit","Loss")</f>
        <v>Loss</v>
      </c>
    </row>
    <row r="1766" spans="1:14" x14ac:dyDescent="0.25">
      <c r="A1766" s="1">
        <v>41979</v>
      </c>
      <c r="B1766" s="3">
        <f t="shared" si="81"/>
        <v>2014</v>
      </c>
      <c r="C1766" s="3">
        <f t="shared" si="82"/>
        <v>12</v>
      </c>
      <c r="D1766" t="s">
        <v>1051</v>
      </c>
      <c r="E1766" t="str">
        <f t="shared" si="83"/>
        <v>Berenike Kampe20141206</v>
      </c>
      <c r="F1766">
        <f>IF(COUNTIF($E$2:E1766, E1766) = 1, MAX($F$1:F1765) + 1, INDEX($F$1:F1765, MATCH(E1766, $E$1:E1765, 0)))</f>
        <v>852</v>
      </c>
      <c r="G1766" t="s">
        <v>15</v>
      </c>
      <c r="H1766" t="s">
        <v>39</v>
      </c>
      <c r="I1766" t="s">
        <v>40</v>
      </c>
      <c r="J1766" t="s">
        <v>1755</v>
      </c>
      <c r="K1766" s="17">
        <v>35.04</v>
      </c>
      <c r="L1766" s="17">
        <v>4</v>
      </c>
      <c r="M1766" s="17">
        <v>-7.01</v>
      </c>
      <c r="N1766" s="17" t="str">
        <f>IF(SalesData[[#This Row],[Profit]]&gt;0,"Profit","Loss")</f>
        <v>Loss</v>
      </c>
    </row>
    <row r="1767" spans="1:14" x14ac:dyDescent="0.25">
      <c r="A1767" s="1">
        <v>41979</v>
      </c>
      <c r="B1767" s="3">
        <f t="shared" si="81"/>
        <v>2014</v>
      </c>
      <c r="C1767" s="3">
        <f t="shared" si="82"/>
        <v>12</v>
      </c>
      <c r="D1767" t="s">
        <v>1051</v>
      </c>
      <c r="E1767" t="str">
        <f t="shared" si="83"/>
        <v>Berenike Kampe20141206</v>
      </c>
      <c r="F1767">
        <f>IF(COUNTIF($E$2:E1767, E1767) = 1, MAX($F$1:F1766) + 1, INDEX($F$1:F1766, MATCH(E1767, $E$1:E1766, 0)))</f>
        <v>852</v>
      </c>
      <c r="G1767" t="s">
        <v>15</v>
      </c>
      <c r="H1767" t="s">
        <v>34</v>
      </c>
      <c r="I1767" t="s">
        <v>47</v>
      </c>
      <c r="J1767" t="s">
        <v>1092</v>
      </c>
      <c r="K1767" s="17">
        <v>10.78</v>
      </c>
      <c r="L1767" s="17">
        <v>3</v>
      </c>
      <c r="M1767" s="17">
        <v>-4.8499999999999996</v>
      </c>
      <c r="N1767" s="17" t="str">
        <f>IF(SalesData[[#This Row],[Profit]]&gt;0,"Profit","Loss")</f>
        <v>Loss</v>
      </c>
    </row>
    <row r="1768" spans="1:14" x14ac:dyDescent="0.25">
      <c r="A1768" s="1">
        <v>41979</v>
      </c>
      <c r="B1768" s="3">
        <f t="shared" si="81"/>
        <v>2014</v>
      </c>
      <c r="C1768" s="3">
        <f t="shared" si="82"/>
        <v>12</v>
      </c>
      <c r="D1768" t="s">
        <v>1051</v>
      </c>
      <c r="E1768" t="str">
        <f t="shared" si="83"/>
        <v>Berenike Kampe20141206</v>
      </c>
      <c r="F1768">
        <f>IF(COUNTIF($E$2:E1768, E1768) = 1, MAX($F$1:F1767) + 1, INDEX($F$1:F1767, MATCH(E1768, $E$1:E1767, 0)))</f>
        <v>852</v>
      </c>
      <c r="G1768" t="s">
        <v>15</v>
      </c>
      <c r="H1768" t="s">
        <v>11</v>
      </c>
      <c r="I1768" t="s">
        <v>20</v>
      </c>
      <c r="J1768" t="s">
        <v>1372</v>
      </c>
      <c r="K1768" s="17">
        <v>4.5999999999999996</v>
      </c>
      <c r="L1768" s="17">
        <v>2</v>
      </c>
      <c r="M1768" s="17">
        <v>-8.0500000000000007</v>
      </c>
      <c r="N1768" s="17" t="str">
        <f>IF(SalesData[[#This Row],[Profit]]&gt;0,"Profit","Loss")</f>
        <v>Loss</v>
      </c>
    </row>
    <row r="1769" spans="1:14" x14ac:dyDescent="0.25">
      <c r="A1769" s="1">
        <v>41979</v>
      </c>
      <c r="B1769" s="3">
        <f t="shared" si="81"/>
        <v>2014</v>
      </c>
      <c r="C1769" s="3">
        <f t="shared" si="82"/>
        <v>12</v>
      </c>
      <c r="D1769" t="s">
        <v>1051</v>
      </c>
      <c r="E1769" t="str">
        <f t="shared" si="83"/>
        <v>Berenike Kampe20141206</v>
      </c>
      <c r="F1769">
        <f>IF(COUNTIF($E$2:E1769, E1769) = 1, MAX($F$1:F1768) + 1, INDEX($F$1:F1768, MATCH(E1769, $E$1:E1768, 0)))</f>
        <v>852</v>
      </c>
      <c r="G1769" t="s">
        <v>15</v>
      </c>
      <c r="H1769" t="s">
        <v>11</v>
      </c>
      <c r="I1769" t="s">
        <v>18</v>
      </c>
      <c r="J1769" t="s">
        <v>1756</v>
      </c>
      <c r="K1769" s="17">
        <v>35.17</v>
      </c>
      <c r="L1769" s="17">
        <v>2</v>
      </c>
      <c r="M1769" s="17">
        <v>-8.35</v>
      </c>
      <c r="N1769" s="17" t="str">
        <f>IF(SalesData[[#This Row],[Profit]]&gt;0,"Profit","Loss")</f>
        <v>Loss</v>
      </c>
    </row>
    <row r="1770" spans="1:14" x14ac:dyDescent="0.25">
      <c r="A1770" s="1">
        <v>41979</v>
      </c>
      <c r="B1770" s="3">
        <f t="shared" si="81"/>
        <v>2014</v>
      </c>
      <c r="C1770" s="3">
        <f t="shared" si="82"/>
        <v>12</v>
      </c>
      <c r="D1770" t="s">
        <v>490</v>
      </c>
      <c r="E1770" t="str">
        <f t="shared" si="83"/>
        <v>Roland Schwarz20141206</v>
      </c>
      <c r="F1770">
        <f>IF(COUNTIF($E$2:E1770, E1770) = 1, MAX($F$1:F1769) + 1, INDEX($F$1:F1769, MATCH(E1770, $E$1:E1769, 0)))</f>
        <v>853</v>
      </c>
      <c r="G1770" t="s">
        <v>27</v>
      </c>
      <c r="H1770" t="s">
        <v>11</v>
      </c>
      <c r="I1770" t="s">
        <v>18</v>
      </c>
      <c r="J1770" t="s">
        <v>1757</v>
      </c>
      <c r="K1770" s="17">
        <v>1261.33</v>
      </c>
      <c r="L1770" s="17">
        <v>7</v>
      </c>
      <c r="M1770" s="17">
        <v>327.95</v>
      </c>
      <c r="N1770" s="17" t="str">
        <f>IF(SalesData[[#This Row],[Profit]]&gt;0,"Profit","Loss")</f>
        <v>Profit</v>
      </c>
    </row>
    <row r="1771" spans="1:14" x14ac:dyDescent="0.25">
      <c r="A1771" s="1">
        <v>41979</v>
      </c>
      <c r="B1771" s="3">
        <f t="shared" si="81"/>
        <v>2014</v>
      </c>
      <c r="C1771" s="3">
        <f t="shared" si="82"/>
        <v>12</v>
      </c>
      <c r="D1771" t="s">
        <v>1574</v>
      </c>
      <c r="E1771" t="str">
        <f t="shared" si="83"/>
        <v>Barry Gonzalez20141206</v>
      </c>
      <c r="F1771">
        <f>IF(COUNTIF($E$2:E1771, E1771) = 1, MAX($F$1:F1770) + 1, INDEX($F$1:F1770, MATCH(E1771, $E$1:E1770, 0)))</f>
        <v>854</v>
      </c>
      <c r="G1771" t="s">
        <v>120</v>
      </c>
      <c r="H1771" t="s">
        <v>11</v>
      </c>
      <c r="I1771" t="s">
        <v>12</v>
      </c>
      <c r="J1771" t="s">
        <v>335</v>
      </c>
      <c r="K1771" s="17">
        <v>42.21</v>
      </c>
      <c r="L1771" s="17">
        <v>2</v>
      </c>
      <c r="M1771" s="17">
        <v>13.72</v>
      </c>
      <c r="N1771" s="17" t="str">
        <f>IF(SalesData[[#This Row],[Profit]]&gt;0,"Profit","Loss")</f>
        <v>Profit</v>
      </c>
    </row>
    <row r="1772" spans="1:14" x14ac:dyDescent="0.25">
      <c r="A1772" s="1">
        <v>41980</v>
      </c>
      <c r="B1772" s="3">
        <f t="shared" si="81"/>
        <v>2014</v>
      </c>
      <c r="C1772" s="3">
        <f t="shared" si="82"/>
        <v>12</v>
      </c>
      <c r="D1772" t="s">
        <v>1546</v>
      </c>
      <c r="E1772" t="str">
        <f t="shared" si="83"/>
        <v>Patrick O'Brill20141207</v>
      </c>
      <c r="F1772">
        <f>IF(COUNTIF($E$2:E1772, E1772) = 1, MAX($F$1:F1771) + 1, INDEX($F$1:F1771, MATCH(E1772, $E$1:E1771, 0)))</f>
        <v>855</v>
      </c>
      <c r="G1772" t="s">
        <v>55</v>
      </c>
      <c r="H1772" t="s">
        <v>11</v>
      </c>
      <c r="I1772" t="s">
        <v>12</v>
      </c>
      <c r="J1772" t="s">
        <v>335</v>
      </c>
      <c r="K1772" s="17">
        <v>105.52</v>
      </c>
      <c r="L1772" s="17">
        <v>4</v>
      </c>
      <c r="M1772" s="17">
        <v>48.54</v>
      </c>
      <c r="N1772" s="17" t="str">
        <f>IF(SalesData[[#This Row],[Profit]]&gt;0,"Profit","Loss")</f>
        <v>Profit</v>
      </c>
    </row>
    <row r="1773" spans="1:14" x14ac:dyDescent="0.25">
      <c r="A1773" s="1">
        <v>41980</v>
      </c>
      <c r="B1773" s="3">
        <f t="shared" si="81"/>
        <v>2014</v>
      </c>
      <c r="C1773" s="3">
        <f t="shared" si="82"/>
        <v>12</v>
      </c>
      <c r="D1773" t="s">
        <v>1758</v>
      </c>
      <c r="E1773" t="str">
        <f t="shared" si="83"/>
        <v>Frank Preis20141207</v>
      </c>
      <c r="F1773">
        <f>IF(COUNTIF($E$2:E1773, E1773) = 1, MAX($F$1:F1772) + 1, INDEX($F$1:F1772, MATCH(E1773, $E$1:E1772, 0)))</f>
        <v>856</v>
      </c>
      <c r="G1773" t="s">
        <v>27</v>
      </c>
      <c r="H1773" t="s">
        <v>11</v>
      </c>
      <c r="I1773" t="s">
        <v>24</v>
      </c>
      <c r="J1773" t="s">
        <v>1000</v>
      </c>
      <c r="K1773" s="17">
        <v>8.64</v>
      </c>
      <c r="L1773" s="17">
        <v>3</v>
      </c>
      <c r="M1773" s="17">
        <v>2.42</v>
      </c>
      <c r="N1773" s="17" t="str">
        <f>IF(SalesData[[#This Row],[Profit]]&gt;0,"Profit","Loss")</f>
        <v>Profit</v>
      </c>
    </row>
    <row r="1774" spans="1:14" x14ac:dyDescent="0.25">
      <c r="A1774" s="1">
        <v>41980</v>
      </c>
      <c r="B1774" s="3">
        <f t="shared" si="81"/>
        <v>2014</v>
      </c>
      <c r="C1774" s="3">
        <f t="shared" si="82"/>
        <v>12</v>
      </c>
      <c r="D1774" t="s">
        <v>1044</v>
      </c>
      <c r="E1774" t="str">
        <f t="shared" si="83"/>
        <v>Ann Steele20141207</v>
      </c>
      <c r="F1774">
        <f>IF(COUNTIF($E$2:E1774, E1774) = 1, MAX($F$1:F1773) + 1, INDEX($F$1:F1773, MATCH(E1774, $E$1:E1773, 0)))</f>
        <v>857</v>
      </c>
      <c r="G1774" t="s">
        <v>164</v>
      </c>
      <c r="H1774" t="s">
        <v>11</v>
      </c>
      <c r="I1774" t="s">
        <v>18</v>
      </c>
      <c r="J1774" t="s">
        <v>1087</v>
      </c>
      <c r="K1774" s="17">
        <v>269.36</v>
      </c>
      <c r="L1774" s="17">
        <v>7</v>
      </c>
      <c r="M1774" s="17">
        <v>70.03</v>
      </c>
      <c r="N1774" s="17" t="str">
        <f>IF(SalesData[[#This Row],[Profit]]&gt;0,"Profit","Loss")</f>
        <v>Profit</v>
      </c>
    </row>
    <row r="1775" spans="1:14" x14ac:dyDescent="0.25">
      <c r="A1775" s="1">
        <v>41980</v>
      </c>
      <c r="B1775" s="3">
        <f t="shared" si="81"/>
        <v>2014</v>
      </c>
      <c r="C1775" s="3">
        <f t="shared" si="82"/>
        <v>12</v>
      </c>
      <c r="D1775" t="s">
        <v>665</v>
      </c>
      <c r="E1775" t="str">
        <f t="shared" si="83"/>
        <v>Erica Hernandez20141207</v>
      </c>
      <c r="F1775">
        <f>IF(COUNTIF($E$2:E1775, E1775) = 1, MAX($F$1:F1774) + 1, INDEX($F$1:F1774, MATCH(E1775, $E$1:E1774, 0)))</f>
        <v>858</v>
      </c>
      <c r="G1775" t="s">
        <v>27</v>
      </c>
      <c r="H1775" t="s">
        <v>11</v>
      </c>
      <c r="I1775" t="s">
        <v>12</v>
      </c>
      <c r="J1775" t="s">
        <v>1759</v>
      </c>
      <c r="K1775" s="17">
        <v>164.88</v>
      </c>
      <c r="L1775" s="17">
        <v>3</v>
      </c>
      <c r="M1775" s="17">
        <v>80.790000000000006</v>
      </c>
      <c r="N1775" s="17" t="str">
        <f>IF(SalesData[[#This Row],[Profit]]&gt;0,"Profit","Loss")</f>
        <v>Profit</v>
      </c>
    </row>
    <row r="1776" spans="1:14" x14ac:dyDescent="0.25">
      <c r="A1776" s="1">
        <v>41981</v>
      </c>
      <c r="B1776" s="3">
        <f t="shared" si="81"/>
        <v>2014</v>
      </c>
      <c r="C1776" s="3">
        <f t="shared" si="82"/>
        <v>12</v>
      </c>
      <c r="D1776" t="s">
        <v>1760</v>
      </c>
      <c r="E1776" t="str">
        <f t="shared" si="83"/>
        <v>Thomas Boland20141208</v>
      </c>
      <c r="F1776">
        <f>IF(COUNTIF($E$2:E1776, E1776) = 1, MAX($F$1:F1775) + 1, INDEX($F$1:F1775, MATCH(E1776, $E$1:E1775, 0)))</f>
        <v>859</v>
      </c>
      <c r="G1776" t="s">
        <v>10</v>
      </c>
      <c r="H1776" t="s">
        <v>11</v>
      </c>
      <c r="I1776" t="s">
        <v>18</v>
      </c>
      <c r="J1776" t="s">
        <v>1761</v>
      </c>
      <c r="K1776" s="17">
        <v>60.42</v>
      </c>
      <c r="L1776" s="17">
        <v>2</v>
      </c>
      <c r="M1776" s="17">
        <v>6.04</v>
      </c>
      <c r="N1776" s="17" t="str">
        <f>IF(SalesData[[#This Row],[Profit]]&gt;0,"Profit","Loss")</f>
        <v>Profit</v>
      </c>
    </row>
    <row r="1777" spans="1:14" x14ac:dyDescent="0.25">
      <c r="A1777" s="1">
        <v>41981</v>
      </c>
      <c r="B1777" s="3">
        <f t="shared" si="81"/>
        <v>2014</v>
      </c>
      <c r="C1777" s="3">
        <f t="shared" si="82"/>
        <v>12</v>
      </c>
      <c r="D1777" t="s">
        <v>1762</v>
      </c>
      <c r="E1777" t="str">
        <f t="shared" si="83"/>
        <v>Tim Brockman20141208</v>
      </c>
      <c r="F1777">
        <f>IF(COUNTIF($E$2:E1777, E1777) = 1, MAX($F$1:F1776) + 1, INDEX($F$1:F1776, MATCH(E1777, $E$1:E1776, 0)))</f>
        <v>860</v>
      </c>
      <c r="G1777" t="s">
        <v>91</v>
      </c>
      <c r="H1777" t="s">
        <v>11</v>
      </c>
      <c r="I1777" t="s">
        <v>16</v>
      </c>
      <c r="J1777" t="s">
        <v>1336</v>
      </c>
      <c r="K1777" s="17">
        <v>27.89</v>
      </c>
      <c r="L1777" s="17">
        <v>7</v>
      </c>
      <c r="M1777" s="17">
        <v>9.06</v>
      </c>
      <c r="N1777" s="17" t="str">
        <f>IF(SalesData[[#This Row],[Profit]]&gt;0,"Profit","Loss")</f>
        <v>Profit</v>
      </c>
    </row>
    <row r="1778" spans="1:14" x14ac:dyDescent="0.25">
      <c r="A1778" s="1">
        <v>41981</v>
      </c>
      <c r="B1778" s="3">
        <f t="shared" si="81"/>
        <v>2014</v>
      </c>
      <c r="C1778" s="3">
        <f t="shared" si="82"/>
        <v>12</v>
      </c>
      <c r="D1778" t="s">
        <v>1762</v>
      </c>
      <c r="E1778" t="str">
        <f t="shared" si="83"/>
        <v>Tim Brockman20141208</v>
      </c>
      <c r="F1778">
        <f>IF(COUNTIF($E$2:E1778, E1778) = 1, MAX($F$1:F1777) + 1, INDEX($F$1:F1777, MATCH(E1778, $E$1:E1777, 0)))</f>
        <v>860</v>
      </c>
      <c r="G1778" t="s">
        <v>91</v>
      </c>
      <c r="H1778" t="s">
        <v>11</v>
      </c>
      <c r="I1778" t="s">
        <v>20</v>
      </c>
      <c r="J1778" t="s">
        <v>1763</v>
      </c>
      <c r="K1778" s="17">
        <v>6.46</v>
      </c>
      <c r="L1778" s="17">
        <v>4</v>
      </c>
      <c r="M1778" s="17">
        <v>-4.5199999999999996</v>
      </c>
      <c r="N1778" s="17" t="str">
        <f>IF(SalesData[[#This Row],[Profit]]&gt;0,"Profit","Loss")</f>
        <v>Loss</v>
      </c>
    </row>
    <row r="1779" spans="1:14" x14ac:dyDescent="0.25">
      <c r="A1779" s="1">
        <v>41981</v>
      </c>
      <c r="B1779" s="3">
        <f t="shared" si="81"/>
        <v>2014</v>
      </c>
      <c r="C1779" s="3">
        <f t="shared" si="82"/>
        <v>12</v>
      </c>
      <c r="D1779" t="s">
        <v>1762</v>
      </c>
      <c r="E1779" t="str">
        <f t="shared" si="83"/>
        <v>Tim Brockman20141208</v>
      </c>
      <c r="F1779">
        <f>IF(COUNTIF($E$2:E1779, E1779) = 1, MAX($F$1:F1778) + 1, INDEX($F$1:F1778, MATCH(E1779, $E$1:E1778, 0)))</f>
        <v>860</v>
      </c>
      <c r="G1779" t="s">
        <v>91</v>
      </c>
      <c r="H1779" t="s">
        <v>39</v>
      </c>
      <c r="I1779" t="s">
        <v>40</v>
      </c>
      <c r="J1779" t="s">
        <v>1764</v>
      </c>
      <c r="K1779" s="17">
        <v>52.68</v>
      </c>
      <c r="L1779" s="17">
        <v>3</v>
      </c>
      <c r="M1779" s="17">
        <v>19.760000000000002</v>
      </c>
      <c r="N1779" s="17" t="str">
        <f>IF(SalesData[[#This Row],[Profit]]&gt;0,"Profit","Loss")</f>
        <v>Profit</v>
      </c>
    </row>
    <row r="1780" spans="1:14" x14ac:dyDescent="0.25">
      <c r="A1780" s="1">
        <v>41981</v>
      </c>
      <c r="B1780" s="3">
        <f t="shared" si="81"/>
        <v>2014</v>
      </c>
      <c r="C1780" s="3">
        <f t="shared" si="82"/>
        <v>12</v>
      </c>
      <c r="D1780" t="s">
        <v>1762</v>
      </c>
      <c r="E1780" t="str">
        <f t="shared" si="83"/>
        <v>Tim Brockman20141208</v>
      </c>
      <c r="F1780">
        <f>IF(COUNTIF($E$2:E1780, E1780) = 1, MAX($F$1:F1779) + 1, INDEX($F$1:F1779, MATCH(E1780, $E$1:E1779, 0)))</f>
        <v>860</v>
      </c>
      <c r="G1780" t="s">
        <v>91</v>
      </c>
      <c r="H1780" t="s">
        <v>11</v>
      </c>
      <c r="I1780" t="s">
        <v>200</v>
      </c>
      <c r="J1780" t="s">
        <v>1119</v>
      </c>
      <c r="K1780" s="17">
        <v>13.88</v>
      </c>
      <c r="L1780" s="17">
        <v>5</v>
      </c>
      <c r="M1780" s="17">
        <v>-2.6</v>
      </c>
      <c r="N1780" s="17" t="str">
        <f>IF(SalesData[[#This Row],[Profit]]&gt;0,"Profit","Loss")</f>
        <v>Loss</v>
      </c>
    </row>
    <row r="1781" spans="1:14" x14ac:dyDescent="0.25">
      <c r="A1781" s="1">
        <v>41981</v>
      </c>
      <c r="B1781" s="3">
        <f t="shared" si="81"/>
        <v>2014</v>
      </c>
      <c r="C1781" s="3">
        <f t="shared" si="82"/>
        <v>12</v>
      </c>
      <c r="D1781" t="s">
        <v>1762</v>
      </c>
      <c r="E1781" t="str">
        <f t="shared" si="83"/>
        <v>Tim Brockman20141208</v>
      </c>
      <c r="F1781">
        <f>IF(COUNTIF($E$2:E1781, E1781) = 1, MAX($F$1:F1780) + 1, INDEX($F$1:F1780, MATCH(E1781, $E$1:E1780, 0)))</f>
        <v>860</v>
      </c>
      <c r="G1781" t="s">
        <v>91</v>
      </c>
      <c r="H1781" t="s">
        <v>39</v>
      </c>
      <c r="I1781" t="s">
        <v>52</v>
      </c>
      <c r="J1781" t="s">
        <v>691</v>
      </c>
      <c r="K1781" s="17">
        <v>103.92</v>
      </c>
      <c r="L1781" s="17">
        <v>10</v>
      </c>
      <c r="M1781" s="17">
        <v>-18.190000000000001</v>
      </c>
      <c r="N1781" s="17" t="str">
        <f>IF(SalesData[[#This Row],[Profit]]&gt;0,"Profit","Loss")</f>
        <v>Loss</v>
      </c>
    </row>
    <row r="1782" spans="1:14" x14ac:dyDescent="0.25">
      <c r="A1782" s="1">
        <v>41981</v>
      </c>
      <c r="B1782" s="3">
        <f t="shared" si="81"/>
        <v>2014</v>
      </c>
      <c r="C1782" s="3">
        <f t="shared" si="82"/>
        <v>12</v>
      </c>
      <c r="D1782" t="s">
        <v>1762</v>
      </c>
      <c r="E1782" t="str">
        <f t="shared" si="83"/>
        <v>Tim Brockman20141208</v>
      </c>
      <c r="F1782">
        <f>IF(COUNTIF($E$2:E1782, E1782) = 1, MAX($F$1:F1781) + 1, INDEX($F$1:F1781, MATCH(E1782, $E$1:E1781, 0)))</f>
        <v>860</v>
      </c>
      <c r="G1782" t="s">
        <v>91</v>
      </c>
      <c r="H1782" t="s">
        <v>11</v>
      </c>
      <c r="I1782" t="s">
        <v>16</v>
      </c>
      <c r="J1782" t="s">
        <v>359</v>
      </c>
      <c r="K1782" s="17">
        <v>11.52</v>
      </c>
      <c r="L1782" s="17">
        <v>5</v>
      </c>
      <c r="M1782" s="17">
        <v>3.74</v>
      </c>
      <c r="N1782" s="17" t="str">
        <f>IF(SalesData[[#This Row],[Profit]]&gt;0,"Profit","Loss")</f>
        <v>Profit</v>
      </c>
    </row>
    <row r="1783" spans="1:14" x14ac:dyDescent="0.25">
      <c r="A1783" s="1">
        <v>41981</v>
      </c>
      <c r="B1783" s="3">
        <f t="shared" si="81"/>
        <v>2014</v>
      </c>
      <c r="C1783" s="3">
        <f t="shared" si="82"/>
        <v>12</v>
      </c>
      <c r="D1783" t="s">
        <v>1762</v>
      </c>
      <c r="E1783" t="str">
        <f t="shared" si="83"/>
        <v>Tim Brockman20141208</v>
      </c>
      <c r="F1783">
        <f>IF(COUNTIF($E$2:E1783, E1783) = 1, MAX($F$1:F1782) + 1, INDEX($F$1:F1782, MATCH(E1783, $E$1:E1782, 0)))</f>
        <v>860</v>
      </c>
      <c r="G1783" t="s">
        <v>91</v>
      </c>
      <c r="H1783" t="s">
        <v>11</v>
      </c>
      <c r="I1783" t="s">
        <v>12</v>
      </c>
      <c r="J1783" t="s">
        <v>549</v>
      </c>
      <c r="K1783" s="17">
        <v>10.37</v>
      </c>
      <c r="L1783" s="17">
        <v>2</v>
      </c>
      <c r="M1783" s="17">
        <v>3.63</v>
      </c>
      <c r="N1783" s="17" t="str">
        <f>IF(SalesData[[#This Row],[Profit]]&gt;0,"Profit","Loss")</f>
        <v>Profit</v>
      </c>
    </row>
    <row r="1784" spans="1:14" x14ac:dyDescent="0.25">
      <c r="A1784" s="1">
        <v>41981</v>
      </c>
      <c r="B1784" s="3">
        <f t="shared" si="81"/>
        <v>2014</v>
      </c>
      <c r="C1784" s="3">
        <f t="shared" si="82"/>
        <v>12</v>
      </c>
      <c r="D1784" t="s">
        <v>1762</v>
      </c>
      <c r="E1784" t="str">
        <f t="shared" si="83"/>
        <v>Tim Brockman20141208</v>
      </c>
      <c r="F1784">
        <f>IF(COUNTIF($E$2:E1784, E1784) = 1, MAX($F$1:F1783) + 1, INDEX($F$1:F1783, MATCH(E1784, $E$1:E1783, 0)))</f>
        <v>860</v>
      </c>
      <c r="G1784" t="s">
        <v>91</v>
      </c>
      <c r="H1784" t="s">
        <v>11</v>
      </c>
      <c r="I1784" t="s">
        <v>18</v>
      </c>
      <c r="J1784" t="s">
        <v>464</v>
      </c>
      <c r="K1784" s="17">
        <v>39.07</v>
      </c>
      <c r="L1784" s="17">
        <v>3</v>
      </c>
      <c r="M1784" s="17">
        <v>2.93</v>
      </c>
      <c r="N1784" s="17" t="str">
        <f>IF(SalesData[[#This Row],[Profit]]&gt;0,"Profit","Loss")</f>
        <v>Profit</v>
      </c>
    </row>
    <row r="1785" spans="1:14" x14ac:dyDescent="0.25">
      <c r="A1785" s="1">
        <v>41981</v>
      </c>
      <c r="B1785" s="3">
        <f t="shared" si="81"/>
        <v>2014</v>
      </c>
      <c r="C1785" s="3">
        <f t="shared" si="82"/>
        <v>12</v>
      </c>
      <c r="D1785" t="s">
        <v>749</v>
      </c>
      <c r="E1785" t="str">
        <f t="shared" si="83"/>
        <v>Jim Karlsson20141208</v>
      </c>
      <c r="F1785">
        <f>IF(COUNTIF($E$2:E1785, E1785) = 1, MAX($F$1:F1784) + 1, INDEX($F$1:F1784, MATCH(E1785, $E$1:E1784, 0)))</f>
        <v>861</v>
      </c>
      <c r="G1785" t="s">
        <v>164</v>
      </c>
      <c r="H1785" t="s">
        <v>11</v>
      </c>
      <c r="I1785" t="s">
        <v>12</v>
      </c>
      <c r="J1785" t="s">
        <v>1765</v>
      </c>
      <c r="K1785" s="17">
        <v>45.68</v>
      </c>
      <c r="L1785" s="17">
        <v>2</v>
      </c>
      <c r="M1785" s="17">
        <v>21.01</v>
      </c>
      <c r="N1785" s="17" t="str">
        <f>IF(SalesData[[#This Row],[Profit]]&gt;0,"Profit","Loss")</f>
        <v>Profit</v>
      </c>
    </row>
    <row r="1786" spans="1:14" x14ac:dyDescent="0.25">
      <c r="A1786" s="1">
        <v>41981</v>
      </c>
      <c r="B1786" s="3">
        <f t="shared" si="81"/>
        <v>2014</v>
      </c>
      <c r="C1786" s="3">
        <f t="shared" si="82"/>
        <v>12</v>
      </c>
      <c r="D1786" t="s">
        <v>749</v>
      </c>
      <c r="E1786" t="str">
        <f t="shared" si="83"/>
        <v>Jim Karlsson20141208</v>
      </c>
      <c r="F1786">
        <f>IF(COUNTIF($E$2:E1786, E1786) = 1, MAX($F$1:F1785) + 1, INDEX($F$1:F1785, MATCH(E1786, $E$1:E1785, 0)))</f>
        <v>861</v>
      </c>
      <c r="G1786" t="s">
        <v>164</v>
      </c>
      <c r="H1786" t="s">
        <v>34</v>
      </c>
      <c r="I1786" t="s">
        <v>35</v>
      </c>
      <c r="J1786" t="s">
        <v>542</v>
      </c>
      <c r="K1786" s="17">
        <v>603.91999999999996</v>
      </c>
      <c r="L1786" s="17">
        <v>5</v>
      </c>
      <c r="M1786" s="17">
        <v>45.29</v>
      </c>
      <c r="N1786" s="17" t="str">
        <f>IF(SalesData[[#This Row],[Profit]]&gt;0,"Profit","Loss")</f>
        <v>Profit</v>
      </c>
    </row>
    <row r="1787" spans="1:14" x14ac:dyDescent="0.25">
      <c r="A1787" s="1">
        <v>41981</v>
      </c>
      <c r="B1787" s="3">
        <f t="shared" si="81"/>
        <v>2014</v>
      </c>
      <c r="C1787" s="3">
        <f t="shared" si="82"/>
        <v>12</v>
      </c>
      <c r="D1787" t="s">
        <v>1766</v>
      </c>
      <c r="E1787" t="str">
        <f t="shared" si="83"/>
        <v>Denny Joy20141208</v>
      </c>
      <c r="F1787">
        <f>IF(COUNTIF($E$2:E1787, E1787) = 1, MAX($F$1:F1786) + 1, INDEX($F$1:F1786, MATCH(E1787, $E$1:E1786, 0)))</f>
        <v>862</v>
      </c>
      <c r="G1787" t="s">
        <v>27</v>
      </c>
      <c r="H1787" t="s">
        <v>34</v>
      </c>
      <c r="I1787" t="s">
        <v>47</v>
      </c>
      <c r="J1787" t="s">
        <v>1586</v>
      </c>
      <c r="K1787" s="17">
        <v>39.880000000000003</v>
      </c>
      <c r="L1787" s="17">
        <v>2</v>
      </c>
      <c r="M1787" s="17">
        <v>11.17</v>
      </c>
      <c r="N1787" s="17" t="str">
        <f>IF(SalesData[[#This Row],[Profit]]&gt;0,"Profit","Loss")</f>
        <v>Profit</v>
      </c>
    </row>
    <row r="1788" spans="1:14" x14ac:dyDescent="0.25">
      <c r="A1788" s="1">
        <v>41981</v>
      </c>
      <c r="B1788" s="3">
        <f t="shared" si="81"/>
        <v>2014</v>
      </c>
      <c r="C1788" s="3">
        <f t="shared" si="82"/>
        <v>12</v>
      </c>
      <c r="D1788" t="s">
        <v>1766</v>
      </c>
      <c r="E1788" t="str">
        <f t="shared" si="83"/>
        <v>Denny Joy20141208</v>
      </c>
      <c r="F1788">
        <f>IF(COUNTIF($E$2:E1788, E1788) = 1, MAX($F$1:F1787) + 1, INDEX($F$1:F1787, MATCH(E1788, $E$1:E1787, 0)))</f>
        <v>862</v>
      </c>
      <c r="G1788" t="s">
        <v>27</v>
      </c>
      <c r="H1788" t="s">
        <v>34</v>
      </c>
      <c r="I1788" t="s">
        <v>47</v>
      </c>
      <c r="J1788" t="s">
        <v>1216</v>
      </c>
      <c r="K1788" s="17">
        <v>79.44</v>
      </c>
      <c r="L1788" s="17">
        <v>3</v>
      </c>
      <c r="M1788" s="17">
        <v>28.6</v>
      </c>
      <c r="N1788" s="17" t="str">
        <f>IF(SalesData[[#This Row],[Profit]]&gt;0,"Profit","Loss")</f>
        <v>Profit</v>
      </c>
    </row>
    <row r="1789" spans="1:14" x14ac:dyDescent="0.25">
      <c r="A1789" s="1">
        <v>41982</v>
      </c>
      <c r="B1789" s="3">
        <f t="shared" si="81"/>
        <v>2014</v>
      </c>
      <c r="C1789" s="3">
        <f t="shared" si="82"/>
        <v>12</v>
      </c>
      <c r="D1789" t="s">
        <v>176</v>
      </c>
      <c r="E1789" t="str">
        <f t="shared" si="83"/>
        <v>Cyma Kinney20141209</v>
      </c>
      <c r="F1789">
        <f>IF(COUNTIF($E$2:E1789, E1789) = 1, MAX($F$1:F1788) + 1, INDEX($F$1:F1788, MATCH(E1789, $E$1:E1788, 0)))</f>
        <v>863</v>
      </c>
      <c r="G1789" t="s">
        <v>27</v>
      </c>
      <c r="H1789" t="s">
        <v>11</v>
      </c>
      <c r="I1789" t="s">
        <v>12</v>
      </c>
      <c r="J1789" t="s">
        <v>1767</v>
      </c>
      <c r="K1789" s="17">
        <v>34.68</v>
      </c>
      <c r="L1789" s="17">
        <v>6</v>
      </c>
      <c r="M1789" s="17">
        <v>16.989999999999998</v>
      </c>
      <c r="N1789" s="17" t="str">
        <f>IF(SalesData[[#This Row],[Profit]]&gt;0,"Profit","Loss")</f>
        <v>Profit</v>
      </c>
    </row>
    <row r="1790" spans="1:14" x14ac:dyDescent="0.25">
      <c r="A1790" s="1">
        <v>41982</v>
      </c>
      <c r="B1790" s="3">
        <f t="shared" si="81"/>
        <v>2014</v>
      </c>
      <c r="C1790" s="3">
        <f t="shared" si="82"/>
        <v>12</v>
      </c>
      <c r="D1790" t="s">
        <v>1414</v>
      </c>
      <c r="E1790" t="str">
        <f t="shared" si="83"/>
        <v>Dario Medina20141209</v>
      </c>
      <c r="F1790">
        <f>IF(COUNTIF($E$2:E1790, E1790) = 1, MAX($F$1:F1789) + 1, INDEX($F$1:F1789, MATCH(E1790, $E$1:E1789, 0)))</f>
        <v>864</v>
      </c>
      <c r="G1790" t="s">
        <v>95</v>
      </c>
      <c r="H1790" t="s">
        <v>11</v>
      </c>
      <c r="I1790" t="s">
        <v>18</v>
      </c>
      <c r="J1790" t="s">
        <v>1592</v>
      </c>
      <c r="K1790" s="17">
        <v>100.7</v>
      </c>
      <c r="L1790" s="17">
        <v>6</v>
      </c>
      <c r="M1790" s="17">
        <v>-1.26</v>
      </c>
      <c r="N1790" s="17" t="str">
        <f>IF(SalesData[[#This Row],[Profit]]&gt;0,"Profit","Loss")</f>
        <v>Loss</v>
      </c>
    </row>
    <row r="1791" spans="1:14" x14ac:dyDescent="0.25">
      <c r="A1791" s="1">
        <v>41982</v>
      </c>
      <c r="B1791" s="3">
        <f t="shared" si="81"/>
        <v>2014</v>
      </c>
      <c r="C1791" s="3">
        <f t="shared" si="82"/>
        <v>12</v>
      </c>
      <c r="D1791" t="s">
        <v>1214</v>
      </c>
      <c r="E1791" t="str">
        <f t="shared" si="83"/>
        <v>Victoria Pisteka20141209</v>
      </c>
      <c r="F1791">
        <f>IF(COUNTIF($E$2:E1791, E1791) = 1, MAX($F$1:F1790) + 1, INDEX($F$1:F1790, MATCH(E1791, $E$1:E1790, 0)))</f>
        <v>865</v>
      </c>
      <c r="G1791" t="s">
        <v>10</v>
      </c>
      <c r="H1791" t="s">
        <v>11</v>
      </c>
      <c r="I1791" t="s">
        <v>12</v>
      </c>
      <c r="J1791" t="s">
        <v>127</v>
      </c>
      <c r="K1791" s="17">
        <v>10.69</v>
      </c>
      <c r="L1791" s="17">
        <v>2</v>
      </c>
      <c r="M1791" s="17">
        <v>3.74</v>
      </c>
      <c r="N1791" s="17" t="str">
        <f>IF(SalesData[[#This Row],[Profit]]&gt;0,"Profit","Loss")</f>
        <v>Profit</v>
      </c>
    </row>
    <row r="1792" spans="1:14" x14ac:dyDescent="0.25">
      <c r="A1792" s="1">
        <v>41982</v>
      </c>
      <c r="B1792" s="3">
        <f t="shared" si="81"/>
        <v>2014</v>
      </c>
      <c r="C1792" s="3">
        <f t="shared" si="82"/>
        <v>12</v>
      </c>
      <c r="D1792" t="s">
        <v>1214</v>
      </c>
      <c r="E1792" t="str">
        <f t="shared" si="83"/>
        <v>Victoria Pisteka20141209</v>
      </c>
      <c r="F1792">
        <f>IF(COUNTIF($E$2:E1792, E1792) = 1, MAX($F$1:F1791) + 1, INDEX($F$1:F1791, MATCH(E1792, $E$1:E1791, 0)))</f>
        <v>865</v>
      </c>
      <c r="G1792" t="s">
        <v>10</v>
      </c>
      <c r="H1792" t="s">
        <v>11</v>
      </c>
      <c r="I1792" t="s">
        <v>18</v>
      </c>
      <c r="J1792" t="s">
        <v>1689</v>
      </c>
      <c r="K1792" s="17">
        <v>237.1</v>
      </c>
      <c r="L1792" s="17">
        <v>3</v>
      </c>
      <c r="M1792" s="17">
        <v>20.75</v>
      </c>
      <c r="N1792" s="17" t="str">
        <f>IF(SalesData[[#This Row],[Profit]]&gt;0,"Profit","Loss")</f>
        <v>Profit</v>
      </c>
    </row>
    <row r="1793" spans="1:14" x14ac:dyDescent="0.25">
      <c r="A1793" s="1">
        <v>41982</v>
      </c>
      <c r="B1793" s="3">
        <f t="shared" si="81"/>
        <v>2014</v>
      </c>
      <c r="C1793" s="3">
        <f t="shared" si="82"/>
        <v>12</v>
      </c>
      <c r="D1793" t="s">
        <v>355</v>
      </c>
      <c r="E1793" t="str">
        <f t="shared" si="83"/>
        <v>Thomas Seio20141209</v>
      </c>
      <c r="F1793">
        <f>IF(COUNTIF($E$2:E1793, E1793) = 1, MAX($F$1:F1792) + 1, INDEX($F$1:F1792, MATCH(E1793, $E$1:E1792, 0)))</f>
        <v>866</v>
      </c>
      <c r="G1793" t="s">
        <v>15</v>
      </c>
      <c r="H1793" t="s">
        <v>11</v>
      </c>
      <c r="I1793" t="s">
        <v>12</v>
      </c>
      <c r="J1793" t="s">
        <v>1768</v>
      </c>
      <c r="K1793" s="17">
        <v>8.4499999999999993</v>
      </c>
      <c r="L1793" s="17">
        <v>2</v>
      </c>
      <c r="M1793" s="17">
        <v>2.96</v>
      </c>
      <c r="N1793" s="17" t="str">
        <f>IF(SalesData[[#This Row],[Profit]]&gt;0,"Profit","Loss")</f>
        <v>Profit</v>
      </c>
    </row>
    <row r="1794" spans="1:14" x14ac:dyDescent="0.25">
      <c r="A1794" s="1">
        <v>41982</v>
      </c>
      <c r="B1794" s="3">
        <f t="shared" ref="B1794:B1857" si="84">YEAR(A1794)</f>
        <v>2014</v>
      </c>
      <c r="C1794" s="3">
        <f t="shared" ref="C1794:C1857" si="85">MONTH(A1794)</f>
        <v>12</v>
      </c>
      <c r="D1794" t="s">
        <v>355</v>
      </c>
      <c r="E1794" t="str">
        <f t="shared" ref="E1794:E1857" si="86">D1794 &amp; TEXT(A1794, "yyyymmdd")</f>
        <v>Thomas Seio20141209</v>
      </c>
      <c r="F1794">
        <f>IF(COUNTIF($E$2:E1794, E1794) = 1, MAX($F$1:F1793) + 1, INDEX($F$1:F1793, MATCH(E1794, $E$1:E1793, 0)))</f>
        <v>866</v>
      </c>
      <c r="G1794" t="s">
        <v>15</v>
      </c>
      <c r="H1794" t="s">
        <v>11</v>
      </c>
      <c r="I1794" t="s">
        <v>92</v>
      </c>
      <c r="J1794" t="s">
        <v>1125</v>
      </c>
      <c r="K1794" s="17">
        <v>20.39</v>
      </c>
      <c r="L1794" s="17">
        <v>2</v>
      </c>
      <c r="M1794" s="17">
        <v>-53.01</v>
      </c>
      <c r="N1794" s="17" t="str">
        <f>IF(SalesData[[#This Row],[Profit]]&gt;0,"Profit","Loss")</f>
        <v>Loss</v>
      </c>
    </row>
    <row r="1795" spans="1:14" x14ac:dyDescent="0.25">
      <c r="A1795" s="1">
        <v>41982</v>
      </c>
      <c r="B1795" s="3">
        <f t="shared" si="84"/>
        <v>2014</v>
      </c>
      <c r="C1795" s="3">
        <f t="shared" si="85"/>
        <v>12</v>
      </c>
      <c r="D1795" t="s">
        <v>1758</v>
      </c>
      <c r="E1795" t="str">
        <f t="shared" si="86"/>
        <v>Frank Preis20141209</v>
      </c>
      <c r="F1795">
        <f>IF(COUNTIF($E$2:E1795, E1795) = 1, MAX($F$1:F1794) + 1, INDEX($F$1:F1794, MATCH(E1795, $E$1:E1794, 0)))</f>
        <v>867</v>
      </c>
      <c r="G1795" t="s">
        <v>23</v>
      </c>
      <c r="H1795" t="s">
        <v>11</v>
      </c>
      <c r="I1795" t="s">
        <v>63</v>
      </c>
      <c r="J1795" t="s">
        <v>1091</v>
      </c>
      <c r="K1795" s="17">
        <v>30.67</v>
      </c>
      <c r="L1795" s="17">
        <v>3</v>
      </c>
      <c r="M1795" s="17">
        <v>9.59</v>
      </c>
      <c r="N1795" s="17" t="str">
        <f>IF(SalesData[[#This Row],[Profit]]&gt;0,"Profit","Loss")</f>
        <v>Profit</v>
      </c>
    </row>
    <row r="1796" spans="1:14" x14ac:dyDescent="0.25">
      <c r="A1796" s="1">
        <v>41982</v>
      </c>
      <c r="B1796" s="3">
        <f t="shared" si="84"/>
        <v>2014</v>
      </c>
      <c r="C1796" s="3">
        <f t="shared" si="85"/>
        <v>12</v>
      </c>
      <c r="D1796" t="s">
        <v>1758</v>
      </c>
      <c r="E1796" t="str">
        <f t="shared" si="86"/>
        <v>Frank Preis20141209</v>
      </c>
      <c r="F1796">
        <f>IF(COUNTIF($E$2:E1796, E1796) = 1, MAX($F$1:F1795) + 1, INDEX($F$1:F1795, MATCH(E1796, $E$1:E1795, 0)))</f>
        <v>867</v>
      </c>
      <c r="G1796" t="s">
        <v>23</v>
      </c>
      <c r="H1796" t="s">
        <v>39</v>
      </c>
      <c r="I1796" t="s">
        <v>603</v>
      </c>
      <c r="J1796" t="s">
        <v>1769</v>
      </c>
      <c r="K1796" s="17">
        <v>1079.98</v>
      </c>
      <c r="L1796" s="17">
        <v>4</v>
      </c>
      <c r="M1796" s="17">
        <v>126</v>
      </c>
      <c r="N1796" s="17" t="str">
        <f>IF(SalesData[[#This Row],[Profit]]&gt;0,"Profit","Loss")</f>
        <v>Profit</v>
      </c>
    </row>
    <row r="1797" spans="1:14" x14ac:dyDescent="0.25">
      <c r="A1797" s="1">
        <v>41983</v>
      </c>
      <c r="B1797" s="3">
        <f t="shared" si="84"/>
        <v>2014</v>
      </c>
      <c r="C1797" s="3">
        <f t="shared" si="85"/>
        <v>12</v>
      </c>
      <c r="D1797" t="s">
        <v>1684</v>
      </c>
      <c r="E1797" t="str">
        <f t="shared" si="86"/>
        <v>Sally Matthias20141210</v>
      </c>
      <c r="F1797">
        <f>IF(COUNTIF($E$2:E1797, E1797) = 1, MAX($F$1:F1796) + 1, INDEX($F$1:F1796, MATCH(E1797, $E$1:E1796, 0)))</f>
        <v>868</v>
      </c>
      <c r="G1797" t="s">
        <v>149</v>
      </c>
      <c r="H1797" t="s">
        <v>11</v>
      </c>
      <c r="I1797" t="s">
        <v>12</v>
      </c>
      <c r="J1797" t="s">
        <v>1621</v>
      </c>
      <c r="K1797" s="17">
        <v>11.36</v>
      </c>
      <c r="L1797" s="17">
        <v>2</v>
      </c>
      <c r="M1797" s="17">
        <v>5.23</v>
      </c>
      <c r="N1797" s="17" t="str">
        <f>IF(SalesData[[#This Row],[Profit]]&gt;0,"Profit","Loss")</f>
        <v>Profit</v>
      </c>
    </row>
    <row r="1798" spans="1:14" x14ac:dyDescent="0.25">
      <c r="A1798" s="1">
        <v>41983</v>
      </c>
      <c r="B1798" s="3">
        <f t="shared" si="84"/>
        <v>2014</v>
      </c>
      <c r="C1798" s="3">
        <f t="shared" si="85"/>
        <v>12</v>
      </c>
      <c r="D1798" t="s">
        <v>1684</v>
      </c>
      <c r="E1798" t="str">
        <f t="shared" si="86"/>
        <v>Sally Matthias20141210</v>
      </c>
      <c r="F1798">
        <f>IF(COUNTIF($E$2:E1798, E1798) = 1, MAX($F$1:F1797) + 1, INDEX($F$1:F1797, MATCH(E1798, $E$1:E1797, 0)))</f>
        <v>868</v>
      </c>
      <c r="G1798" t="s">
        <v>149</v>
      </c>
      <c r="H1798" t="s">
        <v>11</v>
      </c>
      <c r="I1798" t="s">
        <v>20</v>
      </c>
      <c r="J1798" t="s">
        <v>1770</v>
      </c>
      <c r="K1798" s="17">
        <v>106.34</v>
      </c>
      <c r="L1798" s="17">
        <v>7</v>
      </c>
      <c r="M1798" s="17">
        <v>37.22</v>
      </c>
      <c r="N1798" s="17" t="str">
        <f>IF(SalesData[[#This Row],[Profit]]&gt;0,"Profit","Loss")</f>
        <v>Profit</v>
      </c>
    </row>
    <row r="1799" spans="1:14" x14ac:dyDescent="0.25">
      <c r="A1799" s="1">
        <v>41983</v>
      </c>
      <c r="B1799" s="3">
        <f t="shared" si="84"/>
        <v>2014</v>
      </c>
      <c r="C1799" s="3">
        <f t="shared" si="85"/>
        <v>12</v>
      </c>
      <c r="D1799" t="s">
        <v>1771</v>
      </c>
      <c r="E1799" t="str">
        <f t="shared" si="86"/>
        <v>Sally Hughsby20141210</v>
      </c>
      <c r="F1799">
        <f>IF(COUNTIF($E$2:E1799, E1799) = 1, MAX($F$1:F1798) + 1, INDEX($F$1:F1798, MATCH(E1799, $E$1:E1798, 0)))</f>
        <v>869</v>
      </c>
      <c r="G1799" t="s">
        <v>510</v>
      </c>
      <c r="H1799" t="s">
        <v>34</v>
      </c>
      <c r="I1799" t="s">
        <v>35</v>
      </c>
      <c r="J1799" t="s">
        <v>1772</v>
      </c>
      <c r="K1799" s="17">
        <v>338.35</v>
      </c>
      <c r="L1799" s="17">
        <v>3</v>
      </c>
      <c r="M1799" s="17">
        <v>4.2300000000000004</v>
      </c>
      <c r="N1799" s="17" t="str">
        <f>IF(SalesData[[#This Row],[Profit]]&gt;0,"Profit","Loss")</f>
        <v>Profit</v>
      </c>
    </row>
    <row r="1800" spans="1:14" x14ac:dyDescent="0.25">
      <c r="A1800" s="1">
        <v>41983</v>
      </c>
      <c r="B1800" s="3">
        <f t="shared" si="84"/>
        <v>2014</v>
      </c>
      <c r="C1800" s="3">
        <f t="shared" si="85"/>
        <v>12</v>
      </c>
      <c r="D1800" t="s">
        <v>1771</v>
      </c>
      <c r="E1800" t="str">
        <f t="shared" si="86"/>
        <v>Sally Hughsby20141210</v>
      </c>
      <c r="F1800">
        <f>IF(COUNTIF($E$2:E1800, E1800) = 1, MAX($F$1:F1799) + 1, INDEX($F$1:F1799, MATCH(E1800, $E$1:E1799, 0)))</f>
        <v>869</v>
      </c>
      <c r="G1800" t="s">
        <v>510</v>
      </c>
      <c r="H1800" t="s">
        <v>11</v>
      </c>
      <c r="I1800" t="s">
        <v>12</v>
      </c>
      <c r="J1800" t="s">
        <v>1157</v>
      </c>
      <c r="K1800" s="17">
        <v>25.92</v>
      </c>
      <c r="L1800" s="17">
        <v>4</v>
      </c>
      <c r="M1800" s="17">
        <v>12.44</v>
      </c>
      <c r="N1800" s="17" t="str">
        <f>IF(SalesData[[#This Row],[Profit]]&gt;0,"Profit","Loss")</f>
        <v>Profit</v>
      </c>
    </row>
    <row r="1801" spans="1:14" x14ac:dyDescent="0.25">
      <c r="A1801" s="1">
        <v>41983</v>
      </c>
      <c r="B1801" s="3">
        <f t="shared" si="84"/>
        <v>2014</v>
      </c>
      <c r="C1801" s="3">
        <f t="shared" si="85"/>
        <v>12</v>
      </c>
      <c r="D1801" t="s">
        <v>1771</v>
      </c>
      <c r="E1801" t="str">
        <f t="shared" si="86"/>
        <v>Sally Hughsby20141210</v>
      </c>
      <c r="F1801">
        <f>IF(COUNTIF($E$2:E1801, E1801) = 1, MAX($F$1:F1800) + 1, INDEX($F$1:F1800, MATCH(E1801, $E$1:E1800, 0)))</f>
        <v>869</v>
      </c>
      <c r="G1801" t="s">
        <v>510</v>
      </c>
      <c r="H1801" t="s">
        <v>11</v>
      </c>
      <c r="I1801" t="s">
        <v>12</v>
      </c>
      <c r="J1801" t="s">
        <v>1773</v>
      </c>
      <c r="K1801" s="17">
        <v>91.36</v>
      </c>
      <c r="L1801" s="17">
        <v>4</v>
      </c>
      <c r="M1801" s="17">
        <v>42.03</v>
      </c>
      <c r="N1801" s="17" t="str">
        <f>IF(SalesData[[#This Row],[Profit]]&gt;0,"Profit","Loss")</f>
        <v>Profit</v>
      </c>
    </row>
    <row r="1802" spans="1:14" x14ac:dyDescent="0.25">
      <c r="A1802" s="1">
        <v>41985</v>
      </c>
      <c r="B1802" s="3">
        <f t="shared" si="84"/>
        <v>2014</v>
      </c>
      <c r="C1802" s="3">
        <f t="shared" si="85"/>
        <v>12</v>
      </c>
      <c r="D1802" t="s">
        <v>1211</v>
      </c>
      <c r="E1802" t="str">
        <f t="shared" si="86"/>
        <v>Nora Preis20141212</v>
      </c>
      <c r="F1802">
        <f>IF(COUNTIF($E$2:E1802, E1802) = 1, MAX($F$1:F1801) + 1, INDEX($F$1:F1801, MATCH(E1802, $E$1:E1801, 0)))</f>
        <v>870</v>
      </c>
      <c r="G1802" t="s">
        <v>27</v>
      </c>
      <c r="H1802" t="s">
        <v>34</v>
      </c>
      <c r="I1802" t="s">
        <v>145</v>
      </c>
      <c r="J1802" t="s">
        <v>1774</v>
      </c>
      <c r="K1802" s="17">
        <v>764.69</v>
      </c>
      <c r="L1802" s="17">
        <v>6</v>
      </c>
      <c r="M1802" s="17">
        <v>95.59</v>
      </c>
      <c r="N1802" s="17" t="str">
        <f>IF(SalesData[[#This Row],[Profit]]&gt;0,"Profit","Loss")</f>
        <v>Profit</v>
      </c>
    </row>
    <row r="1803" spans="1:14" x14ac:dyDescent="0.25">
      <c r="A1803" s="1">
        <v>41985</v>
      </c>
      <c r="B1803" s="3">
        <f t="shared" si="84"/>
        <v>2014</v>
      </c>
      <c r="C1803" s="3">
        <f t="shared" si="85"/>
        <v>12</v>
      </c>
      <c r="D1803" t="s">
        <v>1211</v>
      </c>
      <c r="E1803" t="str">
        <f t="shared" si="86"/>
        <v>Nora Preis20141212</v>
      </c>
      <c r="F1803">
        <f>IF(COUNTIF($E$2:E1803, E1803) = 1, MAX($F$1:F1802) + 1, INDEX($F$1:F1802, MATCH(E1803, $E$1:E1802, 0)))</f>
        <v>870</v>
      </c>
      <c r="G1803" t="s">
        <v>27</v>
      </c>
      <c r="H1803" t="s">
        <v>34</v>
      </c>
      <c r="I1803" t="s">
        <v>145</v>
      </c>
      <c r="J1803" t="s">
        <v>320</v>
      </c>
      <c r="K1803" s="17">
        <v>3610.85</v>
      </c>
      <c r="L1803" s="17">
        <v>12</v>
      </c>
      <c r="M1803" s="17">
        <v>135.41</v>
      </c>
      <c r="N1803" s="17" t="str">
        <f>IF(SalesData[[#This Row],[Profit]]&gt;0,"Profit","Loss")</f>
        <v>Profit</v>
      </c>
    </row>
    <row r="1804" spans="1:14" x14ac:dyDescent="0.25">
      <c r="A1804" s="1">
        <v>41985</v>
      </c>
      <c r="B1804" s="3">
        <f t="shared" si="84"/>
        <v>2014</v>
      </c>
      <c r="C1804" s="3">
        <f t="shared" si="85"/>
        <v>12</v>
      </c>
      <c r="D1804" t="s">
        <v>1211</v>
      </c>
      <c r="E1804" t="str">
        <f t="shared" si="86"/>
        <v>Nora Preis20141212</v>
      </c>
      <c r="F1804">
        <f>IF(COUNTIF($E$2:E1804, E1804) = 1, MAX($F$1:F1803) + 1, INDEX($F$1:F1803, MATCH(E1804, $E$1:E1803, 0)))</f>
        <v>870</v>
      </c>
      <c r="G1804" t="s">
        <v>27</v>
      </c>
      <c r="H1804" t="s">
        <v>34</v>
      </c>
      <c r="I1804" t="s">
        <v>74</v>
      </c>
      <c r="J1804" t="s">
        <v>644</v>
      </c>
      <c r="K1804" s="17">
        <v>254.97</v>
      </c>
      <c r="L1804" s="17">
        <v>3</v>
      </c>
      <c r="M1804" s="17">
        <v>12</v>
      </c>
      <c r="N1804" s="17" t="str">
        <f>IF(SalesData[[#This Row],[Profit]]&gt;0,"Profit","Loss")</f>
        <v>Profit</v>
      </c>
    </row>
    <row r="1805" spans="1:14" x14ac:dyDescent="0.25">
      <c r="A1805" s="1">
        <v>41985</v>
      </c>
      <c r="B1805" s="3">
        <f t="shared" si="84"/>
        <v>2014</v>
      </c>
      <c r="C1805" s="3">
        <f t="shared" si="85"/>
        <v>12</v>
      </c>
      <c r="D1805" t="s">
        <v>1563</v>
      </c>
      <c r="E1805" t="str">
        <f t="shared" si="86"/>
        <v>William Brown20141212</v>
      </c>
      <c r="F1805">
        <f>IF(COUNTIF($E$2:E1805, E1805) = 1, MAX($F$1:F1804) + 1, INDEX($F$1:F1804, MATCH(E1805, $E$1:E1804, 0)))</f>
        <v>871</v>
      </c>
      <c r="G1805" t="s">
        <v>27</v>
      </c>
      <c r="H1805" t="s">
        <v>34</v>
      </c>
      <c r="I1805" t="s">
        <v>47</v>
      </c>
      <c r="J1805" t="s">
        <v>1775</v>
      </c>
      <c r="K1805" s="17">
        <v>43.31</v>
      </c>
      <c r="L1805" s="17">
        <v>1</v>
      </c>
      <c r="M1805" s="17">
        <v>4.33</v>
      </c>
      <c r="N1805" s="17" t="str">
        <f>IF(SalesData[[#This Row],[Profit]]&gt;0,"Profit","Loss")</f>
        <v>Profit</v>
      </c>
    </row>
    <row r="1806" spans="1:14" x14ac:dyDescent="0.25">
      <c r="A1806" s="1">
        <v>41985</v>
      </c>
      <c r="B1806" s="3">
        <f t="shared" si="84"/>
        <v>2014</v>
      </c>
      <c r="C1806" s="3">
        <f t="shared" si="85"/>
        <v>12</v>
      </c>
      <c r="D1806" t="s">
        <v>1776</v>
      </c>
      <c r="E1806" t="str">
        <f t="shared" si="86"/>
        <v>Craig Yedwab20141212</v>
      </c>
      <c r="F1806">
        <f>IF(COUNTIF($E$2:E1806, E1806) = 1, MAX($F$1:F1805) + 1, INDEX($F$1:F1805, MATCH(E1806, $E$1:E1805, 0)))</f>
        <v>872</v>
      </c>
      <c r="G1806" t="s">
        <v>10</v>
      </c>
      <c r="H1806" t="s">
        <v>11</v>
      </c>
      <c r="I1806" t="s">
        <v>20</v>
      </c>
      <c r="J1806" t="s">
        <v>1777</v>
      </c>
      <c r="K1806" s="17">
        <v>210.39</v>
      </c>
      <c r="L1806" s="17">
        <v>2</v>
      </c>
      <c r="M1806" s="17">
        <v>-336.63</v>
      </c>
      <c r="N1806" s="17" t="str">
        <f>IF(SalesData[[#This Row],[Profit]]&gt;0,"Profit","Loss")</f>
        <v>Loss</v>
      </c>
    </row>
    <row r="1807" spans="1:14" x14ac:dyDescent="0.25">
      <c r="A1807" s="1">
        <v>41985</v>
      </c>
      <c r="B1807" s="3">
        <f t="shared" si="84"/>
        <v>2014</v>
      </c>
      <c r="C1807" s="3">
        <f t="shared" si="85"/>
        <v>12</v>
      </c>
      <c r="D1807" t="s">
        <v>1778</v>
      </c>
      <c r="E1807" t="str">
        <f t="shared" si="86"/>
        <v>Logan Haushalter20141212</v>
      </c>
      <c r="F1807">
        <f>IF(COUNTIF($E$2:E1807, E1807) = 1, MAX($F$1:F1806) + 1, INDEX($F$1:F1806, MATCH(E1807, $E$1:E1806, 0)))</f>
        <v>873</v>
      </c>
      <c r="G1807" t="s">
        <v>27</v>
      </c>
      <c r="H1807" t="s">
        <v>34</v>
      </c>
      <c r="I1807" t="s">
        <v>47</v>
      </c>
      <c r="J1807" t="s">
        <v>1779</v>
      </c>
      <c r="K1807" s="17">
        <v>12.54</v>
      </c>
      <c r="L1807" s="17">
        <v>3</v>
      </c>
      <c r="M1807" s="17">
        <v>4.51</v>
      </c>
      <c r="N1807" s="17" t="str">
        <f>IF(SalesData[[#This Row],[Profit]]&gt;0,"Profit","Loss")</f>
        <v>Profit</v>
      </c>
    </row>
    <row r="1808" spans="1:14" x14ac:dyDescent="0.25">
      <c r="A1808" s="1">
        <v>41985</v>
      </c>
      <c r="B1808" s="3">
        <f t="shared" si="84"/>
        <v>2014</v>
      </c>
      <c r="C1808" s="3">
        <f t="shared" si="85"/>
        <v>12</v>
      </c>
      <c r="D1808" t="s">
        <v>1778</v>
      </c>
      <c r="E1808" t="str">
        <f t="shared" si="86"/>
        <v>Logan Haushalter20141212</v>
      </c>
      <c r="F1808">
        <f>IF(COUNTIF($E$2:E1808, E1808) = 1, MAX($F$1:F1807) + 1, INDEX($F$1:F1807, MATCH(E1808, $E$1:E1807, 0)))</f>
        <v>873</v>
      </c>
      <c r="G1808" t="s">
        <v>27</v>
      </c>
      <c r="H1808" t="s">
        <v>11</v>
      </c>
      <c r="I1808" t="s">
        <v>18</v>
      </c>
      <c r="J1808" t="s">
        <v>1780</v>
      </c>
      <c r="K1808" s="17">
        <v>8.94</v>
      </c>
      <c r="L1808" s="17">
        <v>3</v>
      </c>
      <c r="M1808" s="17">
        <v>0.63</v>
      </c>
      <c r="N1808" s="17" t="str">
        <f>IF(SalesData[[#This Row],[Profit]]&gt;0,"Profit","Loss")</f>
        <v>Profit</v>
      </c>
    </row>
    <row r="1809" spans="1:14" x14ac:dyDescent="0.25">
      <c r="A1809" s="1">
        <v>41985</v>
      </c>
      <c r="B1809" s="3">
        <f t="shared" si="84"/>
        <v>2014</v>
      </c>
      <c r="C1809" s="3">
        <f t="shared" si="85"/>
        <v>12</v>
      </c>
      <c r="D1809" t="s">
        <v>1778</v>
      </c>
      <c r="E1809" t="str">
        <f t="shared" si="86"/>
        <v>Logan Haushalter20141212</v>
      </c>
      <c r="F1809">
        <f>IF(COUNTIF($E$2:E1809, E1809) = 1, MAX($F$1:F1808) + 1, INDEX($F$1:F1808, MATCH(E1809, $E$1:E1808, 0)))</f>
        <v>873</v>
      </c>
      <c r="G1809" t="s">
        <v>27</v>
      </c>
      <c r="H1809" t="s">
        <v>34</v>
      </c>
      <c r="I1809" t="s">
        <v>47</v>
      </c>
      <c r="J1809" t="s">
        <v>1404</v>
      </c>
      <c r="K1809" s="17">
        <v>9.24</v>
      </c>
      <c r="L1809" s="17">
        <v>3</v>
      </c>
      <c r="M1809" s="17">
        <v>4.4400000000000004</v>
      </c>
      <c r="N1809" s="17" t="str">
        <f>IF(SalesData[[#This Row],[Profit]]&gt;0,"Profit","Loss")</f>
        <v>Profit</v>
      </c>
    </row>
    <row r="1810" spans="1:14" x14ac:dyDescent="0.25">
      <c r="A1810" s="1">
        <v>41985</v>
      </c>
      <c r="B1810" s="3">
        <f t="shared" si="84"/>
        <v>2014</v>
      </c>
      <c r="C1810" s="3">
        <f t="shared" si="85"/>
        <v>12</v>
      </c>
      <c r="D1810" t="s">
        <v>953</v>
      </c>
      <c r="E1810" t="str">
        <f t="shared" si="86"/>
        <v>Philip Brown20141212</v>
      </c>
      <c r="F1810">
        <f>IF(COUNTIF($E$2:E1810, E1810) = 1, MAX($F$1:F1809) + 1, INDEX($F$1:F1809, MATCH(E1810, $E$1:E1809, 0)))</f>
        <v>874</v>
      </c>
      <c r="G1810" t="s">
        <v>123</v>
      </c>
      <c r="H1810" t="s">
        <v>11</v>
      </c>
      <c r="I1810" t="s">
        <v>63</v>
      </c>
      <c r="J1810" t="s">
        <v>64</v>
      </c>
      <c r="K1810" s="17">
        <v>23.47</v>
      </c>
      <c r="L1810" s="17">
        <v>3</v>
      </c>
      <c r="M1810" s="17">
        <v>7.63</v>
      </c>
      <c r="N1810" s="17" t="str">
        <f>IF(SalesData[[#This Row],[Profit]]&gt;0,"Profit","Loss")</f>
        <v>Profit</v>
      </c>
    </row>
    <row r="1811" spans="1:14" x14ac:dyDescent="0.25">
      <c r="A1811" s="1">
        <v>41986</v>
      </c>
      <c r="B1811" s="3">
        <f t="shared" si="84"/>
        <v>2014</v>
      </c>
      <c r="C1811" s="3">
        <f t="shared" si="85"/>
        <v>12</v>
      </c>
      <c r="D1811" t="s">
        <v>1207</v>
      </c>
      <c r="E1811" t="str">
        <f t="shared" si="86"/>
        <v>Katherine Ducich20141213</v>
      </c>
      <c r="F1811">
        <f>IF(COUNTIF($E$2:E1811, E1811) = 1, MAX($F$1:F1810) + 1, INDEX($F$1:F1810, MATCH(E1811, $E$1:E1810, 0)))</f>
        <v>875</v>
      </c>
      <c r="G1811" t="s">
        <v>27</v>
      </c>
      <c r="H1811" t="s">
        <v>11</v>
      </c>
      <c r="I1811" t="s">
        <v>12</v>
      </c>
      <c r="J1811" t="s">
        <v>1395</v>
      </c>
      <c r="K1811" s="17">
        <v>90.24</v>
      </c>
      <c r="L1811" s="17">
        <v>6</v>
      </c>
      <c r="M1811" s="17">
        <v>41.51</v>
      </c>
      <c r="N1811" s="17" t="str">
        <f>IF(SalesData[[#This Row],[Profit]]&gt;0,"Profit","Loss")</f>
        <v>Profit</v>
      </c>
    </row>
    <row r="1812" spans="1:14" x14ac:dyDescent="0.25">
      <c r="A1812" s="1">
        <v>41986</v>
      </c>
      <c r="B1812" s="3">
        <f t="shared" si="84"/>
        <v>2014</v>
      </c>
      <c r="C1812" s="3">
        <f t="shared" si="85"/>
        <v>12</v>
      </c>
      <c r="D1812" t="s">
        <v>1781</v>
      </c>
      <c r="E1812" t="str">
        <f t="shared" si="86"/>
        <v>Ralph Arnett20141213</v>
      </c>
      <c r="F1812">
        <f>IF(COUNTIF($E$2:E1812, E1812) = 1, MAX($F$1:F1811) + 1, INDEX($F$1:F1811, MATCH(E1812, $E$1:E1811, 0)))</f>
        <v>876</v>
      </c>
      <c r="G1812" t="s">
        <v>10</v>
      </c>
      <c r="H1812" t="s">
        <v>11</v>
      </c>
      <c r="I1812" t="s">
        <v>200</v>
      </c>
      <c r="J1812" t="s">
        <v>1292</v>
      </c>
      <c r="K1812" s="17">
        <v>2.92</v>
      </c>
      <c r="L1812" s="17">
        <v>1</v>
      </c>
      <c r="M1812" s="17">
        <v>0.37</v>
      </c>
      <c r="N1812" s="17" t="str">
        <f>IF(SalesData[[#This Row],[Profit]]&gt;0,"Profit","Loss")</f>
        <v>Profit</v>
      </c>
    </row>
    <row r="1813" spans="1:14" x14ac:dyDescent="0.25">
      <c r="A1813" s="1">
        <v>41986</v>
      </c>
      <c r="B1813" s="3">
        <f t="shared" si="84"/>
        <v>2014</v>
      </c>
      <c r="C1813" s="3">
        <f t="shared" si="85"/>
        <v>12</v>
      </c>
      <c r="D1813" t="s">
        <v>738</v>
      </c>
      <c r="E1813" t="str">
        <f t="shared" si="86"/>
        <v>Ellis Ballard20141213</v>
      </c>
      <c r="F1813">
        <f>IF(COUNTIF($E$2:E1813, E1813) = 1, MAX($F$1:F1812) + 1, INDEX($F$1:F1812, MATCH(E1813, $E$1:E1812, 0)))</f>
        <v>877</v>
      </c>
      <c r="G1813" t="s">
        <v>15</v>
      </c>
      <c r="H1813" t="s">
        <v>34</v>
      </c>
      <c r="I1813" t="s">
        <v>47</v>
      </c>
      <c r="J1813" t="s">
        <v>1782</v>
      </c>
      <c r="K1813" s="17">
        <v>94.43</v>
      </c>
      <c r="L1813" s="17">
        <v>3</v>
      </c>
      <c r="M1813" s="17">
        <v>-42.49</v>
      </c>
      <c r="N1813" s="17" t="str">
        <f>IF(SalesData[[#This Row],[Profit]]&gt;0,"Profit","Loss")</f>
        <v>Loss</v>
      </c>
    </row>
    <row r="1814" spans="1:14" x14ac:dyDescent="0.25">
      <c r="A1814" s="1">
        <v>41986</v>
      </c>
      <c r="B1814" s="3">
        <f t="shared" si="84"/>
        <v>2014</v>
      </c>
      <c r="C1814" s="3">
        <f t="shared" si="85"/>
        <v>12</v>
      </c>
      <c r="D1814" t="s">
        <v>684</v>
      </c>
      <c r="E1814" t="str">
        <f t="shared" si="86"/>
        <v>Randy Ferguson20141213</v>
      </c>
      <c r="F1814">
        <f>IF(COUNTIF($E$2:E1814, E1814) = 1, MAX($F$1:F1813) + 1, INDEX($F$1:F1813, MATCH(E1814, $E$1:E1813, 0)))</f>
        <v>878</v>
      </c>
      <c r="G1814" t="s">
        <v>95</v>
      </c>
      <c r="H1814" t="s">
        <v>34</v>
      </c>
      <c r="I1814" t="s">
        <v>47</v>
      </c>
      <c r="J1814" t="s">
        <v>716</v>
      </c>
      <c r="K1814" s="17">
        <v>87.96</v>
      </c>
      <c r="L1814" s="17">
        <v>3</v>
      </c>
      <c r="M1814" s="17">
        <v>7.7</v>
      </c>
      <c r="N1814" s="17" t="str">
        <f>IF(SalesData[[#This Row],[Profit]]&gt;0,"Profit","Loss")</f>
        <v>Profit</v>
      </c>
    </row>
    <row r="1815" spans="1:14" x14ac:dyDescent="0.25">
      <c r="A1815" s="1">
        <v>41986</v>
      </c>
      <c r="B1815" s="3">
        <f t="shared" si="84"/>
        <v>2014</v>
      </c>
      <c r="C1815" s="3">
        <f t="shared" si="85"/>
        <v>12</v>
      </c>
      <c r="D1815" t="s">
        <v>684</v>
      </c>
      <c r="E1815" t="str">
        <f t="shared" si="86"/>
        <v>Randy Ferguson20141213</v>
      </c>
      <c r="F1815">
        <f>IF(COUNTIF($E$2:E1815, E1815) = 1, MAX($F$1:F1814) + 1, INDEX($F$1:F1814, MATCH(E1815, $E$1:E1814, 0)))</f>
        <v>878</v>
      </c>
      <c r="G1815" t="s">
        <v>95</v>
      </c>
      <c r="H1815" t="s">
        <v>11</v>
      </c>
      <c r="I1815" t="s">
        <v>20</v>
      </c>
      <c r="J1815" t="s">
        <v>966</v>
      </c>
      <c r="K1815" s="17">
        <v>5.21</v>
      </c>
      <c r="L1815" s="17">
        <v>2</v>
      </c>
      <c r="M1815" s="17">
        <v>-4.17</v>
      </c>
      <c r="N1815" s="17" t="str">
        <f>IF(SalesData[[#This Row],[Profit]]&gt;0,"Profit","Loss")</f>
        <v>Loss</v>
      </c>
    </row>
    <row r="1816" spans="1:14" x14ac:dyDescent="0.25">
      <c r="A1816" s="1">
        <v>41986</v>
      </c>
      <c r="B1816" s="3">
        <f t="shared" si="84"/>
        <v>2014</v>
      </c>
      <c r="C1816" s="3">
        <f t="shared" si="85"/>
        <v>12</v>
      </c>
      <c r="D1816" t="s">
        <v>1783</v>
      </c>
      <c r="E1816" t="str">
        <f t="shared" si="86"/>
        <v>Kimberly Carter20141213</v>
      </c>
      <c r="F1816">
        <f>IF(COUNTIF($E$2:E1816, E1816) = 1, MAX($F$1:F1815) + 1, INDEX($F$1:F1815, MATCH(E1816, $E$1:E1815, 0)))</f>
        <v>879</v>
      </c>
      <c r="G1816" t="s">
        <v>33</v>
      </c>
      <c r="H1816" t="s">
        <v>11</v>
      </c>
      <c r="I1816" t="s">
        <v>20</v>
      </c>
      <c r="J1816" t="s">
        <v>559</v>
      </c>
      <c r="K1816" s="17">
        <v>12.39</v>
      </c>
      <c r="L1816" s="17">
        <v>3</v>
      </c>
      <c r="M1816" s="17">
        <v>5.82</v>
      </c>
      <c r="N1816" s="17" t="str">
        <f>IF(SalesData[[#This Row],[Profit]]&gt;0,"Profit","Loss")</f>
        <v>Profit</v>
      </c>
    </row>
    <row r="1817" spans="1:14" x14ac:dyDescent="0.25">
      <c r="A1817" s="1">
        <v>41987</v>
      </c>
      <c r="B1817" s="3">
        <f t="shared" si="84"/>
        <v>2014</v>
      </c>
      <c r="C1817" s="3">
        <f t="shared" si="85"/>
        <v>12</v>
      </c>
      <c r="D1817" t="s">
        <v>1433</v>
      </c>
      <c r="E1817" t="str">
        <f t="shared" si="86"/>
        <v>Joy Daniels20141214</v>
      </c>
      <c r="F1817">
        <f>IF(COUNTIF($E$2:E1817, E1817) = 1, MAX($F$1:F1816) + 1, INDEX($F$1:F1816, MATCH(E1817, $E$1:E1816, 0)))</f>
        <v>880</v>
      </c>
      <c r="G1817" t="s">
        <v>15</v>
      </c>
      <c r="H1817" t="s">
        <v>11</v>
      </c>
      <c r="I1817" t="s">
        <v>20</v>
      </c>
      <c r="J1817" t="s">
        <v>682</v>
      </c>
      <c r="K1817" s="17">
        <v>5.0999999999999996</v>
      </c>
      <c r="L1817" s="17">
        <v>4</v>
      </c>
      <c r="M1817" s="17">
        <v>-8.68</v>
      </c>
      <c r="N1817" s="17" t="str">
        <f>IF(SalesData[[#This Row],[Profit]]&gt;0,"Profit","Loss")</f>
        <v>Loss</v>
      </c>
    </row>
    <row r="1818" spans="1:14" x14ac:dyDescent="0.25">
      <c r="A1818" s="1">
        <v>41987</v>
      </c>
      <c r="B1818" s="3">
        <f t="shared" si="84"/>
        <v>2014</v>
      </c>
      <c r="C1818" s="3">
        <f t="shared" si="85"/>
        <v>12</v>
      </c>
      <c r="D1818" t="s">
        <v>1433</v>
      </c>
      <c r="E1818" t="str">
        <f t="shared" si="86"/>
        <v>Joy Daniels20141214</v>
      </c>
      <c r="F1818">
        <f>IF(COUNTIF($E$2:E1818, E1818) = 1, MAX($F$1:F1817) + 1, INDEX($F$1:F1817, MATCH(E1818, $E$1:E1817, 0)))</f>
        <v>880</v>
      </c>
      <c r="G1818" t="s">
        <v>15</v>
      </c>
      <c r="H1818" t="s">
        <v>11</v>
      </c>
      <c r="I1818" t="s">
        <v>43</v>
      </c>
      <c r="J1818" t="s">
        <v>1784</v>
      </c>
      <c r="K1818" s="17">
        <v>2.9</v>
      </c>
      <c r="L1818" s="17">
        <v>2</v>
      </c>
      <c r="M1818" s="17">
        <v>0.47</v>
      </c>
      <c r="N1818" s="17" t="str">
        <f>IF(SalesData[[#This Row],[Profit]]&gt;0,"Profit","Loss")</f>
        <v>Profit</v>
      </c>
    </row>
    <row r="1819" spans="1:14" x14ac:dyDescent="0.25">
      <c r="A1819" s="1">
        <v>41987</v>
      </c>
      <c r="B1819" s="3">
        <f t="shared" si="84"/>
        <v>2014</v>
      </c>
      <c r="C1819" s="3">
        <f t="shared" si="85"/>
        <v>12</v>
      </c>
      <c r="D1819" t="s">
        <v>1433</v>
      </c>
      <c r="E1819" t="str">
        <f t="shared" si="86"/>
        <v>Joy Daniels20141214</v>
      </c>
      <c r="F1819">
        <f>IF(COUNTIF($E$2:E1819, E1819) = 1, MAX($F$1:F1818) + 1, INDEX($F$1:F1818, MATCH(E1819, $E$1:E1818, 0)))</f>
        <v>880</v>
      </c>
      <c r="G1819" t="s">
        <v>15</v>
      </c>
      <c r="H1819" t="s">
        <v>39</v>
      </c>
      <c r="I1819" t="s">
        <v>52</v>
      </c>
      <c r="J1819" t="s">
        <v>1227</v>
      </c>
      <c r="K1819" s="17">
        <v>35.020000000000003</v>
      </c>
      <c r="L1819" s="17">
        <v>3</v>
      </c>
      <c r="M1819" s="17">
        <v>-2.19</v>
      </c>
      <c r="N1819" s="17" t="str">
        <f>IF(SalesData[[#This Row],[Profit]]&gt;0,"Profit","Loss")</f>
        <v>Loss</v>
      </c>
    </row>
    <row r="1820" spans="1:14" x14ac:dyDescent="0.25">
      <c r="A1820" s="1">
        <v>41987</v>
      </c>
      <c r="B1820" s="3">
        <f t="shared" si="84"/>
        <v>2014</v>
      </c>
      <c r="C1820" s="3">
        <f t="shared" si="85"/>
        <v>12</v>
      </c>
      <c r="D1820" t="s">
        <v>778</v>
      </c>
      <c r="E1820" t="str">
        <f t="shared" si="86"/>
        <v>Bryan Mills20141214</v>
      </c>
      <c r="F1820">
        <f>IF(COUNTIF($E$2:E1820, E1820) = 1, MAX($F$1:F1819) + 1, INDEX($F$1:F1819, MATCH(E1820, $E$1:E1819, 0)))</f>
        <v>881</v>
      </c>
      <c r="G1820" t="s">
        <v>123</v>
      </c>
      <c r="H1820" t="s">
        <v>34</v>
      </c>
      <c r="I1820" t="s">
        <v>35</v>
      </c>
      <c r="J1820" t="s">
        <v>382</v>
      </c>
      <c r="K1820" s="17">
        <v>186.3</v>
      </c>
      <c r="L1820" s="17">
        <v>4</v>
      </c>
      <c r="M1820" s="17">
        <v>13.97</v>
      </c>
      <c r="N1820" s="17" t="str">
        <f>IF(SalesData[[#This Row],[Profit]]&gt;0,"Profit","Loss")</f>
        <v>Profit</v>
      </c>
    </row>
    <row r="1821" spans="1:14" x14ac:dyDescent="0.25">
      <c r="A1821" s="1">
        <v>41987</v>
      </c>
      <c r="B1821" s="3">
        <f t="shared" si="84"/>
        <v>2014</v>
      </c>
      <c r="C1821" s="3">
        <f t="shared" si="85"/>
        <v>12</v>
      </c>
      <c r="D1821" t="s">
        <v>1785</v>
      </c>
      <c r="E1821" t="str">
        <f t="shared" si="86"/>
        <v>Sung Shariari20141214</v>
      </c>
      <c r="F1821">
        <f>IF(COUNTIF($E$2:E1821, E1821) = 1, MAX($F$1:F1820) + 1, INDEX($F$1:F1820, MATCH(E1821, $E$1:E1820, 0)))</f>
        <v>882</v>
      </c>
      <c r="G1821" t="s">
        <v>78</v>
      </c>
      <c r="H1821" t="s">
        <v>11</v>
      </c>
      <c r="I1821" t="s">
        <v>24</v>
      </c>
      <c r="J1821" t="s">
        <v>317</v>
      </c>
      <c r="K1821" s="17">
        <v>2.62</v>
      </c>
      <c r="L1821" s="17">
        <v>1</v>
      </c>
      <c r="M1821" s="17">
        <v>0.3</v>
      </c>
      <c r="N1821" s="17" t="str">
        <f>IF(SalesData[[#This Row],[Profit]]&gt;0,"Profit","Loss")</f>
        <v>Profit</v>
      </c>
    </row>
    <row r="1822" spans="1:14" x14ac:dyDescent="0.25">
      <c r="A1822" s="1">
        <v>41987</v>
      </c>
      <c r="B1822" s="3">
        <f t="shared" si="84"/>
        <v>2014</v>
      </c>
      <c r="C1822" s="3">
        <f t="shared" si="85"/>
        <v>12</v>
      </c>
      <c r="D1822" t="s">
        <v>1785</v>
      </c>
      <c r="E1822" t="str">
        <f t="shared" si="86"/>
        <v>Sung Shariari20141214</v>
      </c>
      <c r="F1822">
        <f>IF(COUNTIF($E$2:E1822, E1822) = 1, MAX($F$1:F1821) + 1, INDEX($F$1:F1821, MATCH(E1822, $E$1:E1821, 0)))</f>
        <v>882</v>
      </c>
      <c r="G1822" t="s">
        <v>78</v>
      </c>
      <c r="H1822" t="s">
        <v>34</v>
      </c>
      <c r="I1822" t="s">
        <v>145</v>
      </c>
      <c r="J1822" t="s">
        <v>1786</v>
      </c>
      <c r="K1822" s="17">
        <v>136.53</v>
      </c>
      <c r="L1822" s="17">
        <v>1</v>
      </c>
      <c r="M1822" s="17">
        <v>-52.34</v>
      </c>
      <c r="N1822" s="17" t="str">
        <f>IF(SalesData[[#This Row],[Profit]]&gt;0,"Profit","Loss")</f>
        <v>Loss</v>
      </c>
    </row>
    <row r="1823" spans="1:14" x14ac:dyDescent="0.25">
      <c r="A1823" s="1">
        <v>41987</v>
      </c>
      <c r="B1823" s="3">
        <f t="shared" si="84"/>
        <v>2014</v>
      </c>
      <c r="C1823" s="3">
        <f t="shared" si="85"/>
        <v>12</v>
      </c>
      <c r="D1823" t="s">
        <v>1785</v>
      </c>
      <c r="E1823" t="str">
        <f t="shared" si="86"/>
        <v>Sung Shariari20141214</v>
      </c>
      <c r="F1823">
        <f>IF(COUNTIF($E$2:E1823, E1823) = 1, MAX($F$1:F1822) + 1, INDEX($F$1:F1822, MATCH(E1823, $E$1:E1822, 0)))</f>
        <v>882</v>
      </c>
      <c r="G1823" t="s">
        <v>78</v>
      </c>
      <c r="H1823" t="s">
        <v>39</v>
      </c>
      <c r="I1823" t="s">
        <v>52</v>
      </c>
      <c r="J1823" t="s">
        <v>1787</v>
      </c>
      <c r="K1823" s="17">
        <v>263.95999999999998</v>
      </c>
      <c r="L1823" s="17">
        <v>1</v>
      </c>
      <c r="M1823" s="17">
        <v>42.89</v>
      </c>
      <c r="N1823" s="17" t="str">
        <f>IF(SalesData[[#This Row],[Profit]]&gt;0,"Profit","Loss")</f>
        <v>Profit</v>
      </c>
    </row>
    <row r="1824" spans="1:14" x14ac:dyDescent="0.25">
      <c r="A1824" s="1">
        <v>41987</v>
      </c>
      <c r="B1824" s="3">
        <f t="shared" si="84"/>
        <v>2014</v>
      </c>
      <c r="C1824" s="3">
        <f t="shared" si="85"/>
        <v>12</v>
      </c>
      <c r="D1824" t="s">
        <v>122</v>
      </c>
      <c r="E1824" t="str">
        <f t="shared" si="86"/>
        <v>Tom Boeckenhauer20141214</v>
      </c>
      <c r="F1824">
        <f>IF(COUNTIF($E$2:E1824, E1824) = 1, MAX($F$1:F1823) + 1, INDEX($F$1:F1823, MATCH(E1824, $E$1:E1823, 0)))</f>
        <v>883</v>
      </c>
      <c r="G1824" t="s">
        <v>149</v>
      </c>
      <c r="H1824" t="s">
        <v>39</v>
      </c>
      <c r="I1824" t="s">
        <v>302</v>
      </c>
      <c r="J1824" t="s">
        <v>1329</v>
      </c>
      <c r="K1824" s="17">
        <v>6999.96</v>
      </c>
      <c r="L1824" s="17">
        <v>4</v>
      </c>
      <c r="M1824" s="17">
        <v>2239.9899999999998</v>
      </c>
      <c r="N1824" s="17" t="str">
        <f>IF(SalesData[[#This Row],[Profit]]&gt;0,"Profit","Loss")</f>
        <v>Profit</v>
      </c>
    </row>
    <row r="1825" spans="1:14" x14ac:dyDescent="0.25">
      <c r="A1825" s="1">
        <v>41987</v>
      </c>
      <c r="B1825" s="3">
        <f t="shared" si="84"/>
        <v>2014</v>
      </c>
      <c r="C1825" s="3">
        <f t="shared" si="85"/>
        <v>12</v>
      </c>
      <c r="D1825" t="s">
        <v>1788</v>
      </c>
      <c r="E1825" t="str">
        <f t="shared" si="86"/>
        <v>Cari Sayre20141214</v>
      </c>
      <c r="F1825">
        <f>IF(COUNTIF($E$2:E1825, E1825) = 1, MAX($F$1:F1824) + 1, INDEX($F$1:F1824, MATCH(E1825, $E$1:E1824, 0)))</f>
        <v>884</v>
      </c>
      <c r="G1825" t="s">
        <v>15</v>
      </c>
      <c r="H1825" t="s">
        <v>11</v>
      </c>
      <c r="I1825" t="s">
        <v>20</v>
      </c>
      <c r="J1825" t="s">
        <v>1509</v>
      </c>
      <c r="K1825" s="17">
        <v>9.26</v>
      </c>
      <c r="L1825" s="17">
        <v>3</v>
      </c>
      <c r="M1825" s="17">
        <v>-13.9</v>
      </c>
      <c r="N1825" s="17" t="str">
        <f>IF(SalesData[[#This Row],[Profit]]&gt;0,"Profit","Loss")</f>
        <v>Loss</v>
      </c>
    </row>
    <row r="1826" spans="1:14" x14ac:dyDescent="0.25">
      <c r="A1826" s="1">
        <v>41988</v>
      </c>
      <c r="B1826" s="3">
        <f t="shared" si="84"/>
        <v>2014</v>
      </c>
      <c r="C1826" s="3">
        <f t="shared" si="85"/>
        <v>12</v>
      </c>
      <c r="D1826" t="s">
        <v>831</v>
      </c>
      <c r="E1826" t="str">
        <f t="shared" si="86"/>
        <v>Mick Crebagga20141215</v>
      </c>
      <c r="F1826">
        <f>IF(COUNTIF($E$2:E1826, E1826) = 1, MAX($F$1:F1825) + 1, INDEX($F$1:F1825, MATCH(E1826, $E$1:E1825, 0)))</f>
        <v>885</v>
      </c>
      <c r="G1826" t="s">
        <v>10</v>
      </c>
      <c r="H1826" t="s">
        <v>39</v>
      </c>
      <c r="I1826" t="s">
        <v>40</v>
      </c>
      <c r="J1826" t="s">
        <v>1789</v>
      </c>
      <c r="K1826" s="17">
        <v>40.68</v>
      </c>
      <c r="L1826" s="17">
        <v>3</v>
      </c>
      <c r="M1826" s="17">
        <v>-9.15</v>
      </c>
      <c r="N1826" s="17" t="str">
        <f>IF(SalesData[[#This Row],[Profit]]&gt;0,"Profit","Loss")</f>
        <v>Loss</v>
      </c>
    </row>
    <row r="1827" spans="1:14" x14ac:dyDescent="0.25">
      <c r="A1827" s="1">
        <v>41988</v>
      </c>
      <c r="B1827" s="3">
        <f t="shared" si="84"/>
        <v>2014</v>
      </c>
      <c r="C1827" s="3">
        <f t="shared" si="85"/>
        <v>12</v>
      </c>
      <c r="D1827" t="s">
        <v>831</v>
      </c>
      <c r="E1827" t="str">
        <f t="shared" si="86"/>
        <v>Mick Crebagga20141215</v>
      </c>
      <c r="F1827">
        <f>IF(COUNTIF($E$2:E1827, E1827) = 1, MAX($F$1:F1826) + 1, INDEX($F$1:F1826, MATCH(E1827, $E$1:E1826, 0)))</f>
        <v>885</v>
      </c>
      <c r="G1827" t="s">
        <v>10</v>
      </c>
      <c r="H1827" t="s">
        <v>34</v>
      </c>
      <c r="I1827" t="s">
        <v>35</v>
      </c>
      <c r="J1827" t="s">
        <v>633</v>
      </c>
      <c r="K1827" s="17">
        <v>763.28</v>
      </c>
      <c r="L1827" s="17">
        <v>5</v>
      </c>
      <c r="M1827" s="17">
        <v>-21.81</v>
      </c>
      <c r="N1827" s="17" t="str">
        <f>IF(SalesData[[#This Row],[Profit]]&gt;0,"Profit","Loss")</f>
        <v>Loss</v>
      </c>
    </row>
    <row r="1828" spans="1:14" x14ac:dyDescent="0.25">
      <c r="A1828" s="1">
        <v>41988</v>
      </c>
      <c r="B1828" s="3">
        <f t="shared" si="84"/>
        <v>2014</v>
      </c>
      <c r="C1828" s="3">
        <f t="shared" si="85"/>
        <v>12</v>
      </c>
      <c r="D1828" t="s">
        <v>422</v>
      </c>
      <c r="E1828" t="str">
        <f t="shared" si="86"/>
        <v>Jas O'Carroll20141215</v>
      </c>
      <c r="F1828">
        <f>IF(COUNTIF($E$2:E1828, E1828) = 1, MAX($F$1:F1827) + 1, INDEX($F$1:F1827, MATCH(E1828, $E$1:E1827, 0)))</f>
        <v>886</v>
      </c>
      <c r="G1828" t="s">
        <v>27</v>
      </c>
      <c r="H1828" t="s">
        <v>34</v>
      </c>
      <c r="I1828" t="s">
        <v>47</v>
      </c>
      <c r="J1828" t="s">
        <v>1790</v>
      </c>
      <c r="K1828" s="17">
        <v>6.16</v>
      </c>
      <c r="L1828" s="17">
        <v>2</v>
      </c>
      <c r="M1828" s="17">
        <v>1.97</v>
      </c>
      <c r="N1828" s="17" t="str">
        <f>IF(SalesData[[#This Row],[Profit]]&gt;0,"Profit","Loss")</f>
        <v>Profit</v>
      </c>
    </row>
    <row r="1829" spans="1:14" x14ac:dyDescent="0.25">
      <c r="A1829" s="1">
        <v>41988</v>
      </c>
      <c r="B1829" s="3">
        <f t="shared" si="84"/>
        <v>2014</v>
      </c>
      <c r="C1829" s="3">
        <f t="shared" si="85"/>
        <v>12</v>
      </c>
      <c r="D1829" t="s">
        <v>1791</v>
      </c>
      <c r="E1829" t="str">
        <f t="shared" si="86"/>
        <v>Sung Pak20141215</v>
      </c>
      <c r="F1829">
        <f>IF(COUNTIF($E$2:E1829, E1829) = 1, MAX($F$1:F1828) + 1, INDEX($F$1:F1828, MATCH(E1829, $E$1:E1828, 0)))</f>
        <v>887</v>
      </c>
      <c r="G1829" t="s">
        <v>15</v>
      </c>
      <c r="H1829" t="s">
        <v>34</v>
      </c>
      <c r="I1829" t="s">
        <v>47</v>
      </c>
      <c r="J1829" t="s">
        <v>1355</v>
      </c>
      <c r="K1829" s="17">
        <v>8.5399999999999991</v>
      </c>
      <c r="L1829" s="17">
        <v>2</v>
      </c>
      <c r="M1829" s="17">
        <v>-7.48</v>
      </c>
      <c r="N1829" s="17" t="str">
        <f>IF(SalesData[[#This Row],[Profit]]&gt;0,"Profit","Loss")</f>
        <v>Loss</v>
      </c>
    </row>
    <row r="1830" spans="1:14" x14ac:dyDescent="0.25">
      <c r="A1830" s="1">
        <v>41988</v>
      </c>
      <c r="B1830" s="3">
        <f t="shared" si="84"/>
        <v>2014</v>
      </c>
      <c r="C1830" s="3">
        <f t="shared" si="85"/>
        <v>12</v>
      </c>
      <c r="D1830" t="s">
        <v>922</v>
      </c>
      <c r="E1830" t="str">
        <f t="shared" si="86"/>
        <v>Ed Braxton20141215</v>
      </c>
      <c r="F1830">
        <f>IF(COUNTIF($E$2:E1830, E1830) = 1, MAX($F$1:F1829) + 1, INDEX($F$1:F1829, MATCH(E1830, $E$1:E1829, 0)))</f>
        <v>888</v>
      </c>
      <c r="G1830" t="s">
        <v>23</v>
      </c>
      <c r="H1830" t="s">
        <v>34</v>
      </c>
      <c r="I1830" t="s">
        <v>35</v>
      </c>
      <c r="J1830" t="s">
        <v>1480</v>
      </c>
      <c r="K1830" s="17">
        <v>445.8</v>
      </c>
      <c r="L1830" s="17">
        <v>7</v>
      </c>
      <c r="M1830" s="17">
        <v>-108.27</v>
      </c>
      <c r="N1830" s="17" t="str">
        <f>IF(SalesData[[#This Row],[Profit]]&gt;0,"Profit","Loss")</f>
        <v>Loss</v>
      </c>
    </row>
    <row r="1831" spans="1:14" x14ac:dyDescent="0.25">
      <c r="A1831" s="1">
        <v>41989</v>
      </c>
      <c r="B1831" s="3">
        <f t="shared" si="84"/>
        <v>2014</v>
      </c>
      <c r="C1831" s="3">
        <f t="shared" si="85"/>
        <v>12</v>
      </c>
      <c r="D1831" t="s">
        <v>519</v>
      </c>
      <c r="E1831" t="str">
        <f t="shared" si="86"/>
        <v>Kean Nguyen20141216</v>
      </c>
      <c r="F1831">
        <f>IF(COUNTIF($E$2:E1831, E1831) = 1, MAX($F$1:F1830) + 1, INDEX($F$1:F1830, MATCH(E1831, $E$1:E1830, 0)))</f>
        <v>889</v>
      </c>
      <c r="G1831" t="s">
        <v>123</v>
      </c>
      <c r="H1831" t="s">
        <v>11</v>
      </c>
      <c r="I1831" t="s">
        <v>20</v>
      </c>
      <c r="J1831" t="s">
        <v>1792</v>
      </c>
      <c r="K1831" s="17">
        <v>1.17</v>
      </c>
      <c r="L1831" s="17">
        <v>1</v>
      </c>
      <c r="M1831" s="17">
        <v>-0.86</v>
      </c>
      <c r="N1831" s="17" t="str">
        <f>IF(SalesData[[#This Row],[Profit]]&gt;0,"Profit","Loss")</f>
        <v>Loss</v>
      </c>
    </row>
    <row r="1832" spans="1:14" x14ac:dyDescent="0.25">
      <c r="A1832" s="1">
        <v>41989</v>
      </c>
      <c r="B1832" s="3">
        <f t="shared" si="84"/>
        <v>2014</v>
      </c>
      <c r="C1832" s="3">
        <f t="shared" si="85"/>
        <v>12</v>
      </c>
      <c r="D1832" t="s">
        <v>1793</v>
      </c>
      <c r="E1832" t="str">
        <f t="shared" si="86"/>
        <v>Chad Cunningham20141216</v>
      </c>
      <c r="F1832">
        <f>IF(COUNTIF($E$2:E1832, E1832) = 1, MAX($F$1:F1831) + 1, INDEX($F$1:F1831, MATCH(E1832, $E$1:E1831, 0)))</f>
        <v>890</v>
      </c>
      <c r="G1832" t="s">
        <v>27</v>
      </c>
      <c r="H1832" t="s">
        <v>34</v>
      </c>
      <c r="I1832" t="s">
        <v>47</v>
      </c>
      <c r="J1832" t="s">
        <v>1794</v>
      </c>
      <c r="K1832" s="17">
        <v>44.46</v>
      </c>
      <c r="L1832" s="17">
        <v>2</v>
      </c>
      <c r="M1832" s="17">
        <v>14.67</v>
      </c>
      <c r="N1832" s="17" t="str">
        <f>IF(SalesData[[#This Row],[Profit]]&gt;0,"Profit","Loss")</f>
        <v>Profit</v>
      </c>
    </row>
    <row r="1833" spans="1:14" x14ac:dyDescent="0.25">
      <c r="A1833" s="1">
        <v>41989</v>
      </c>
      <c r="B1833" s="3">
        <f t="shared" si="84"/>
        <v>2014</v>
      </c>
      <c r="C1833" s="3">
        <f t="shared" si="85"/>
        <v>12</v>
      </c>
      <c r="D1833" t="s">
        <v>1793</v>
      </c>
      <c r="E1833" t="str">
        <f t="shared" si="86"/>
        <v>Chad Cunningham20141216</v>
      </c>
      <c r="F1833">
        <f>IF(COUNTIF($E$2:E1833, E1833) = 1, MAX($F$1:F1832) + 1, INDEX($F$1:F1832, MATCH(E1833, $E$1:E1832, 0)))</f>
        <v>890</v>
      </c>
      <c r="G1833" t="s">
        <v>27</v>
      </c>
      <c r="H1833" t="s">
        <v>34</v>
      </c>
      <c r="I1833" t="s">
        <v>35</v>
      </c>
      <c r="J1833" t="s">
        <v>542</v>
      </c>
      <c r="K1833" s="17">
        <v>241.57</v>
      </c>
      <c r="L1833" s="17">
        <v>2</v>
      </c>
      <c r="M1833" s="17">
        <v>18.12</v>
      </c>
      <c r="N1833" s="17" t="str">
        <f>IF(SalesData[[#This Row],[Profit]]&gt;0,"Profit","Loss")</f>
        <v>Profit</v>
      </c>
    </row>
    <row r="1834" spans="1:14" x14ac:dyDescent="0.25">
      <c r="A1834" s="1">
        <v>41989</v>
      </c>
      <c r="B1834" s="3">
        <f t="shared" si="84"/>
        <v>2014</v>
      </c>
      <c r="C1834" s="3">
        <f t="shared" si="85"/>
        <v>12</v>
      </c>
      <c r="D1834" t="s">
        <v>1793</v>
      </c>
      <c r="E1834" t="str">
        <f t="shared" si="86"/>
        <v>Chad Cunningham20141216</v>
      </c>
      <c r="F1834">
        <f>IF(COUNTIF($E$2:E1834, E1834) = 1, MAX($F$1:F1833) + 1, INDEX($F$1:F1833, MATCH(E1834, $E$1:E1833, 0)))</f>
        <v>890</v>
      </c>
      <c r="G1834" t="s">
        <v>27</v>
      </c>
      <c r="H1834" t="s">
        <v>39</v>
      </c>
      <c r="I1834" t="s">
        <v>52</v>
      </c>
      <c r="J1834" t="s">
        <v>1795</v>
      </c>
      <c r="K1834" s="17">
        <v>395</v>
      </c>
      <c r="L1834" s="17">
        <v>5</v>
      </c>
      <c r="M1834" s="17">
        <v>39.5</v>
      </c>
      <c r="N1834" s="17" t="str">
        <f>IF(SalesData[[#This Row],[Profit]]&gt;0,"Profit","Loss")</f>
        <v>Profit</v>
      </c>
    </row>
    <row r="1835" spans="1:14" x14ac:dyDescent="0.25">
      <c r="A1835" s="1">
        <v>41989</v>
      </c>
      <c r="B1835" s="3">
        <f t="shared" si="84"/>
        <v>2014</v>
      </c>
      <c r="C1835" s="3">
        <f t="shared" si="85"/>
        <v>12</v>
      </c>
      <c r="D1835" t="s">
        <v>1793</v>
      </c>
      <c r="E1835" t="str">
        <f t="shared" si="86"/>
        <v>Chad Cunningham20141216</v>
      </c>
      <c r="F1835">
        <f>IF(COUNTIF($E$2:E1835, E1835) = 1, MAX($F$1:F1834) + 1, INDEX($F$1:F1834, MATCH(E1835, $E$1:E1834, 0)))</f>
        <v>890</v>
      </c>
      <c r="G1835" t="s">
        <v>27</v>
      </c>
      <c r="H1835" t="s">
        <v>39</v>
      </c>
      <c r="I1835" t="s">
        <v>40</v>
      </c>
      <c r="J1835" t="s">
        <v>41</v>
      </c>
      <c r="K1835" s="17">
        <v>627.16999999999996</v>
      </c>
      <c r="L1835" s="17">
        <v>4</v>
      </c>
      <c r="M1835" s="17">
        <v>70.56</v>
      </c>
      <c r="N1835" s="17" t="str">
        <f>IF(SalesData[[#This Row],[Profit]]&gt;0,"Profit","Loss")</f>
        <v>Profit</v>
      </c>
    </row>
    <row r="1836" spans="1:14" x14ac:dyDescent="0.25">
      <c r="A1836" s="1">
        <v>41989</v>
      </c>
      <c r="B1836" s="3">
        <f t="shared" si="84"/>
        <v>2014</v>
      </c>
      <c r="C1836" s="3">
        <f t="shared" si="85"/>
        <v>12</v>
      </c>
      <c r="D1836" t="s">
        <v>452</v>
      </c>
      <c r="E1836" t="str">
        <f t="shared" si="86"/>
        <v>Ken Black20141216</v>
      </c>
      <c r="F1836">
        <f>IF(COUNTIF($E$2:E1836, E1836) = 1, MAX($F$1:F1835) + 1, INDEX($F$1:F1835, MATCH(E1836, $E$1:E1835, 0)))</f>
        <v>891</v>
      </c>
      <c r="G1836" t="s">
        <v>123</v>
      </c>
      <c r="H1836" t="s">
        <v>34</v>
      </c>
      <c r="I1836" t="s">
        <v>35</v>
      </c>
      <c r="J1836" t="s">
        <v>723</v>
      </c>
      <c r="K1836" s="17">
        <v>1013.83</v>
      </c>
      <c r="L1836" s="17">
        <v>9</v>
      </c>
      <c r="M1836" s="17">
        <v>101.38</v>
      </c>
      <c r="N1836" s="17" t="str">
        <f>IF(SalesData[[#This Row],[Profit]]&gt;0,"Profit","Loss")</f>
        <v>Profit</v>
      </c>
    </row>
    <row r="1837" spans="1:14" x14ac:dyDescent="0.25">
      <c r="A1837" s="1">
        <v>41989</v>
      </c>
      <c r="B1837" s="3">
        <f t="shared" si="84"/>
        <v>2014</v>
      </c>
      <c r="C1837" s="3">
        <f t="shared" si="85"/>
        <v>12</v>
      </c>
      <c r="D1837" t="s">
        <v>452</v>
      </c>
      <c r="E1837" t="str">
        <f t="shared" si="86"/>
        <v>Ken Black20141216</v>
      </c>
      <c r="F1837">
        <f>IF(COUNTIF($E$2:E1837, E1837) = 1, MAX($F$1:F1836) + 1, INDEX($F$1:F1836, MATCH(E1837, $E$1:E1836, 0)))</f>
        <v>891</v>
      </c>
      <c r="G1837" t="s">
        <v>123</v>
      </c>
      <c r="H1837" t="s">
        <v>11</v>
      </c>
      <c r="I1837" t="s">
        <v>43</v>
      </c>
      <c r="J1837" t="s">
        <v>1796</v>
      </c>
      <c r="K1837" s="17">
        <v>1.98</v>
      </c>
      <c r="L1837" s="17">
        <v>2</v>
      </c>
      <c r="M1837" s="17">
        <v>0.67</v>
      </c>
      <c r="N1837" s="17" t="str">
        <f>IF(SalesData[[#This Row],[Profit]]&gt;0,"Profit","Loss")</f>
        <v>Profit</v>
      </c>
    </row>
    <row r="1838" spans="1:14" x14ac:dyDescent="0.25">
      <c r="A1838" s="1">
        <v>41989</v>
      </c>
      <c r="B1838" s="3">
        <f t="shared" si="84"/>
        <v>2014</v>
      </c>
      <c r="C1838" s="3">
        <f t="shared" si="85"/>
        <v>12</v>
      </c>
      <c r="D1838" t="s">
        <v>143</v>
      </c>
      <c r="E1838" t="str">
        <f t="shared" si="86"/>
        <v>Ed Jacobs20141216</v>
      </c>
      <c r="F1838">
        <f>IF(COUNTIF($E$2:E1838, E1838) = 1, MAX($F$1:F1837) + 1, INDEX($F$1:F1837, MATCH(E1838, $E$1:E1837, 0)))</f>
        <v>892</v>
      </c>
      <c r="G1838" t="s">
        <v>10</v>
      </c>
      <c r="H1838" t="s">
        <v>11</v>
      </c>
      <c r="I1838" t="s">
        <v>12</v>
      </c>
      <c r="J1838" t="s">
        <v>507</v>
      </c>
      <c r="K1838" s="17">
        <v>36.29</v>
      </c>
      <c r="L1838" s="17">
        <v>7</v>
      </c>
      <c r="M1838" s="17">
        <v>12.7</v>
      </c>
      <c r="N1838" s="17" t="str">
        <f>IF(SalesData[[#This Row],[Profit]]&gt;0,"Profit","Loss")</f>
        <v>Profit</v>
      </c>
    </row>
    <row r="1839" spans="1:14" x14ac:dyDescent="0.25">
      <c r="A1839" s="1">
        <v>41989</v>
      </c>
      <c r="B1839" s="3">
        <f t="shared" si="84"/>
        <v>2014</v>
      </c>
      <c r="C1839" s="3">
        <f t="shared" si="85"/>
        <v>12</v>
      </c>
      <c r="D1839" t="s">
        <v>143</v>
      </c>
      <c r="E1839" t="str">
        <f t="shared" si="86"/>
        <v>Ed Jacobs20141216</v>
      </c>
      <c r="F1839">
        <f>IF(COUNTIF($E$2:E1839, E1839) = 1, MAX($F$1:F1838) + 1, INDEX($F$1:F1838, MATCH(E1839, $E$1:E1838, 0)))</f>
        <v>892</v>
      </c>
      <c r="G1839" t="s">
        <v>10</v>
      </c>
      <c r="H1839" t="s">
        <v>34</v>
      </c>
      <c r="I1839" t="s">
        <v>47</v>
      </c>
      <c r="J1839" t="s">
        <v>1205</v>
      </c>
      <c r="K1839" s="17">
        <v>56.57</v>
      </c>
      <c r="L1839" s="17">
        <v>2</v>
      </c>
      <c r="M1839" s="17">
        <v>-74.95</v>
      </c>
      <c r="N1839" s="17" t="str">
        <f>IF(SalesData[[#This Row],[Profit]]&gt;0,"Profit","Loss")</f>
        <v>Loss</v>
      </c>
    </row>
    <row r="1840" spans="1:14" x14ac:dyDescent="0.25">
      <c r="A1840" s="1">
        <v>41989</v>
      </c>
      <c r="B1840" s="3">
        <f t="shared" si="84"/>
        <v>2014</v>
      </c>
      <c r="C1840" s="3">
        <f t="shared" si="85"/>
        <v>12</v>
      </c>
      <c r="D1840" t="s">
        <v>1797</v>
      </c>
      <c r="E1840" t="str">
        <f t="shared" si="86"/>
        <v>Steve Chapman20141216</v>
      </c>
      <c r="F1840">
        <f>IF(COUNTIF($E$2:E1840, E1840) = 1, MAX($F$1:F1839) + 1, INDEX($F$1:F1839, MATCH(E1840, $E$1:E1839, 0)))</f>
        <v>893</v>
      </c>
      <c r="G1840" t="s">
        <v>110</v>
      </c>
      <c r="H1840" t="s">
        <v>11</v>
      </c>
      <c r="I1840" t="s">
        <v>12</v>
      </c>
      <c r="J1840" t="s">
        <v>1132</v>
      </c>
      <c r="K1840" s="17">
        <v>114.2</v>
      </c>
      <c r="L1840" s="17">
        <v>5</v>
      </c>
      <c r="M1840" s="17">
        <v>52.53</v>
      </c>
      <c r="N1840" s="17" t="str">
        <f>IF(SalesData[[#This Row],[Profit]]&gt;0,"Profit","Loss")</f>
        <v>Profit</v>
      </c>
    </row>
    <row r="1841" spans="1:14" x14ac:dyDescent="0.25">
      <c r="A1841" s="1">
        <v>41989</v>
      </c>
      <c r="B1841" s="3">
        <f t="shared" si="84"/>
        <v>2014</v>
      </c>
      <c r="C1841" s="3">
        <f t="shared" si="85"/>
        <v>12</v>
      </c>
      <c r="D1841" t="s">
        <v>1798</v>
      </c>
      <c r="E1841" t="str">
        <f t="shared" si="86"/>
        <v>Stefanie Holloman20141216</v>
      </c>
      <c r="F1841">
        <f>IF(COUNTIF($E$2:E1841, E1841) = 1, MAX($F$1:F1840) + 1, INDEX($F$1:F1840, MATCH(E1841, $E$1:E1840, 0)))</f>
        <v>894</v>
      </c>
      <c r="G1841" t="s">
        <v>27</v>
      </c>
      <c r="H1841" t="s">
        <v>34</v>
      </c>
      <c r="I1841" t="s">
        <v>35</v>
      </c>
      <c r="J1841" t="s">
        <v>1726</v>
      </c>
      <c r="K1841" s="17">
        <v>1403.92</v>
      </c>
      <c r="L1841" s="17">
        <v>5</v>
      </c>
      <c r="M1841" s="17">
        <v>70.2</v>
      </c>
      <c r="N1841" s="17" t="str">
        <f>IF(SalesData[[#This Row],[Profit]]&gt;0,"Profit","Loss")</f>
        <v>Profit</v>
      </c>
    </row>
    <row r="1842" spans="1:14" x14ac:dyDescent="0.25">
      <c r="A1842" s="1">
        <v>41989</v>
      </c>
      <c r="B1842" s="3">
        <f t="shared" si="84"/>
        <v>2014</v>
      </c>
      <c r="C1842" s="3">
        <f t="shared" si="85"/>
        <v>12</v>
      </c>
      <c r="D1842" t="s">
        <v>732</v>
      </c>
      <c r="E1842" t="str">
        <f t="shared" si="86"/>
        <v>Laurel Elliston20141216</v>
      </c>
      <c r="F1842">
        <f>IF(COUNTIF($E$2:E1842, E1842) = 1, MAX($F$1:F1841) + 1, INDEX($F$1:F1841, MATCH(E1842, $E$1:E1841, 0)))</f>
        <v>895</v>
      </c>
      <c r="G1842" t="s">
        <v>55</v>
      </c>
      <c r="H1842" t="s">
        <v>39</v>
      </c>
      <c r="I1842" t="s">
        <v>52</v>
      </c>
      <c r="J1842" t="s">
        <v>1008</v>
      </c>
      <c r="K1842" s="17">
        <v>99.98</v>
      </c>
      <c r="L1842" s="17">
        <v>2</v>
      </c>
      <c r="M1842" s="17">
        <v>8</v>
      </c>
      <c r="N1842" s="17" t="str">
        <f>IF(SalesData[[#This Row],[Profit]]&gt;0,"Profit","Loss")</f>
        <v>Profit</v>
      </c>
    </row>
    <row r="1843" spans="1:14" x14ac:dyDescent="0.25">
      <c r="A1843" s="1">
        <v>41989</v>
      </c>
      <c r="B1843" s="3">
        <f t="shared" si="84"/>
        <v>2014</v>
      </c>
      <c r="C1843" s="3">
        <f t="shared" si="85"/>
        <v>12</v>
      </c>
      <c r="D1843" t="s">
        <v>732</v>
      </c>
      <c r="E1843" t="str">
        <f t="shared" si="86"/>
        <v>Laurel Elliston20141216</v>
      </c>
      <c r="F1843">
        <f>IF(COUNTIF($E$2:E1843, E1843) = 1, MAX($F$1:F1842) + 1, INDEX($F$1:F1842, MATCH(E1843, $E$1:E1842, 0)))</f>
        <v>895</v>
      </c>
      <c r="G1843" t="s">
        <v>55</v>
      </c>
      <c r="H1843" t="s">
        <v>34</v>
      </c>
      <c r="I1843" t="s">
        <v>47</v>
      </c>
      <c r="J1843" t="s">
        <v>117</v>
      </c>
      <c r="K1843" s="17">
        <v>29.46</v>
      </c>
      <c r="L1843" s="17">
        <v>6</v>
      </c>
      <c r="M1843" s="17">
        <v>9.7200000000000006</v>
      </c>
      <c r="N1843" s="17" t="str">
        <f>IF(SalesData[[#This Row],[Profit]]&gt;0,"Profit","Loss")</f>
        <v>Profit</v>
      </c>
    </row>
    <row r="1844" spans="1:14" x14ac:dyDescent="0.25">
      <c r="A1844" s="1">
        <v>41989</v>
      </c>
      <c r="B1844" s="3">
        <f t="shared" si="84"/>
        <v>2014</v>
      </c>
      <c r="C1844" s="3">
        <f t="shared" si="85"/>
        <v>12</v>
      </c>
      <c r="D1844" t="s">
        <v>1799</v>
      </c>
      <c r="E1844" t="str">
        <f t="shared" si="86"/>
        <v>Sean Christensen20141216</v>
      </c>
      <c r="F1844">
        <f>IF(COUNTIF($E$2:E1844, E1844) = 1, MAX($F$1:F1843) + 1, INDEX($F$1:F1843, MATCH(E1844, $E$1:E1843, 0)))</f>
        <v>896</v>
      </c>
      <c r="G1844" t="s">
        <v>10</v>
      </c>
      <c r="H1844" t="s">
        <v>39</v>
      </c>
      <c r="I1844" t="s">
        <v>52</v>
      </c>
      <c r="J1844" t="s">
        <v>486</v>
      </c>
      <c r="K1844" s="17">
        <v>319.97000000000003</v>
      </c>
      <c r="L1844" s="17">
        <v>4</v>
      </c>
      <c r="M1844" s="17">
        <v>95.99</v>
      </c>
      <c r="N1844" s="17" t="str">
        <f>IF(SalesData[[#This Row],[Profit]]&gt;0,"Profit","Loss")</f>
        <v>Profit</v>
      </c>
    </row>
    <row r="1845" spans="1:14" x14ac:dyDescent="0.25">
      <c r="A1845" s="1">
        <v>41989</v>
      </c>
      <c r="B1845" s="3">
        <f t="shared" si="84"/>
        <v>2014</v>
      </c>
      <c r="C1845" s="3">
        <f t="shared" si="85"/>
        <v>12</v>
      </c>
      <c r="D1845" t="s">
        <v>1799</v>
      </c>
      <c r="E1845" t="str">
        <f t="shared" si="86"/>
        <v>Sean Christensen20141216</v>
      </c>
      <c r="F1845">
        <f>IF(COUNTIF($E$2:E1845, E1845) = 1, MAX($F$1:F1844) + 1, INDEX($F$1:F1844, MATCH(E1845, $E$1:E1844, 0)))</f>
        <v>896</v>
      </c>
      <c r="G1845" t="s">
        <v>10</v>
      </c>
      <c r="H1845" t="s">
        <v>34</v>
      </c>
      <c r="I1845" t="s">
        <v>47</v>
      </c>
      <c r="J1845" t="s">
        <v>1404</v>
      </c>
      <c r="K1845" s="17">
        <v>8.6199999999999992</v>
      </c>
      <c r="L1845" s="17">
        <v>7</v>
      </c>
      <c r="M1845" s="17">
        <v>-2.59</v>
      </c>
      <c r="N1845" s="17" t="str">
        <f>IF(SalesData[[#This Row],[Profit]]&gt;0,"Profit","Loss")</f>
        <v>Loss</v>
      </c>
    </row>
    <row r="1846" spans="1:14" x14ac:dyDescent="0.25">
      <c r="A1846" s="1">
        <v>41990</v>
      </c>
      <c r="B1846" s="3">
        <f t="shared" si="84"/>
        <v>2014</v>
      </c>
      <c r="C1846" s="3">
        <f t="shared" si="85"/>
        <v>12</v>
      </c>
      <c r="D1846" t="s">
        <v>1610</v>
      </c>
      <c r="E1846" t="str">
        <f t="shared" si="86"/>
        <v>Roy FranzÃ¶sisch20141217</v>
      </c>
      <c r="F1846">
        <f>IF(COUNTIF($E$2:E1846, E1846) = 1, MAX($F$1:F1845) + 1, INDEX($F$1:F1845, MATCH(E1846, $E$1:E1845, 0)))</f>
        <v>897</v>
      </c>
      <c r="G1846" t="s">
        <v>30</v>
      </c>
      <c r="H1846" t="s">
        <v>11</v>
      </c>
      <c r="I1846" t="s">
        <v>24</v>
      </c>
      <c r="J1846" t="s">
        <v>466</v>
      </c>
      <c r="K1846" s="17">
        <v>40.049999999999997</v>
      </c>
      <c r="L1846" s="17">
        <v>3</v>
      </c>
      <c r="M1846" s="17">
        <v>11.21</v>
      </c>
      <c r="N1846" s="17" t="str">
        <f>IF(SalesData[[#This Row],[Profit]]&gt;0,"Profit","Loss")</f>
        <v>Profit</v>
      </c>
    </row>
    <row r="1847" spans="1:14" x14ac:dyDescent="0.25">
      <c r="A1847" s="1">
        <v>41990</v>
      </c>
      <c r="B1847" s="3">
        <f t="shared" si="84"/>
        <v>2014</v>
      </c>
      <c r="C1847" s="3">
        <f t="shared" si="85"/>
        <v>12</v>
      </c>
      <c r="D1847" t="s">
        <v>1800</v>
      </c>
      <c r="E1847" t="str">
        <f t="shared" si="86"/>
        <v>Erin Creighton20141217</v>
      </c>
      <c r="F1847">
        <f>IF(COUNTIF($E$2:E1847, E1847) = 1, MAX($F$1:F1846) + 1, INDEX($F$1:F1846, MATCH(E1847, $E$1:E1846, 0)))</f>
        <v>898</v>
      </c>
      <c r="G1847" t="s">
        <v>78</v>
      </c>
      <c r="H1847" t="s">
        <v>11</v>
      </c>
      <c r="I1847" t="s">
        <v>20</v>
      </c>
      <c r="J1847" t="s">
        <v>937</v>
      </c>
      <c r="K1847" s="17">
        <v>5.48</v>
      </c>
      <c r="L1847" s="17">
        <v>4</v>
      </c>
      <c r="M1847" s="17">
        <v>-4.0199999999999996</v>
      </c>
      <c r="N1847" s="17" t="str">
        <f>IF(SalesData[[#This Row],[Profit]]&gt;0,"Profit","Loss")</f>
        <v>Loss</v>
      </c>
    </row>
    <row r="1848" spans="1:14" x14ac:dyDescent="0.25">
      <c r="A1848" s="1">
        <v>41992</v>
      </c>
      <c r="B1848" s="3">
        <f t="shared" si="84"/>
        <v>2014</v>
      </c>
      <c r="C1848" s="3">
        <f t="shared" si="85"/>
        <v>12</v>
      </c>
      <c r="D1848" t="s">
        <v>1801</v>
      </c>
      <c r="E1848" t="str">
        <f t="shared" si="86"/>
        <v>Mike Kennedy20141219</v>
      </c>
      <c r="F1848">
        <f>IF(COUNTIF($E$2:E1848, E1848) = 1, MAX($F$1:F1847) + 1, INDEX($F$1:F1847, MATCH(E1848, $E$1:E1847, 0)))</f>
        <v>899</v>
      </c>
      <c r="G1848" t="s">
        <v>123</v>
      </c>
      <c r="H1848" t="s">
        <v>11</v>
      </c>
      <c r="I1848" t="s">
        <v>20</v>
      </c>
      <c r="J1848" t="s">
        <v>310</v>
      </c>
      <c r="K1848" s="17">
        <v>4.8099999999999996</v>
      </c>
      <c r="L1848" s="17">
        <v>2</v>
      </c>
      <c r="M1848" s="17">
        <v>-3.69</v>
      </c>
      <c r="N1848" s="17" t="str">
        <f>IF(SalesData[[#This Row],[Profit]]&gt;0,"Profit","Loss")</f>
        <v>Loss</v>
      </c>
    </row>
    <row r="1849" spans="1:14" x14ac:dyDescent="0.25">
      <c r="A1849" s="1">
        <v>41992</v>
      </c>
      <c r="B1849" s="3">
        <f t="shared" si="84"/>
        <v>2014</v>
      </c>
      <c r="C1849" s="3">
        <f t="shared" si="85"/>
        <v>12</v>
      </c>
      <c r="D1849" t="s">
        <v>1801</v>
      </c>
      <c r="E1849" t="str">
        <f t="shared" si="86"/>
        <v>Mike Kennedy20141219</v>
      </c>
      <c r="F1849">
        <f>IF(COUNTIF($E$2:E1849, E1849) = 1, MAX($F$1:F1848) + 1, INDEX($F$1:F1848, MATCH(E1849, $E$1:E1848, 0)))</f>
        <v>899</v>
      </c>
      <c r="G1849" t="s">
        <v>123</v>
      </c>
      <c r="H1849" t="s">
        <v>39</v>
      </c>
      <c r="I1849" t="s">
        <v>52</v>
      </c>
      <c r="J1849" t="s">
        <v>1802</v>
      </c>
      <c r="K1849" s="17">
        <v>247.8</v>
      </c>
      <c r="L1849" s="17">
        <v>5</v>
      </c>
      <c r="M1849" s="17">
        <v>-18.59</v>
      </c>
      <c r="N1849" s="17" t="str">
        <f>IF(SalesData[[#This Row],[Profit]]&gt;0,"Profit","Loss")</f>
        <v>Loss</v>
      </c>
    </row>
    <row r="1850" spans="1:14" x14ac:dyDescent="0.25">
      <c r="A1850" s="1">
        <v>41992</v>
      </c>
      <c r="B1850" s="3">
        <f t="shared" si="84"/>
        <v>2014</v>
      </c>
      <c r="C1850" s="3">
        <f t="shared" si="85"/>
        <v>12</v>
      </c>
      <c r="D1850" t="s">
        <v>1803</v>
      </c>
      <c r="E1850" t="str">
        <f t="shared" si="86"/>
        <v>Irene Maddox20141219</v>
      </c>
      <c r="F1850">
        <f>IF(COUNTIF($E$2:E1850, E1850) = 1, MAX($F$1:F1849) + 1, INDEX($F$1:F1849, MATCH(E1850, $E$1:E1849, 0)))</f>
        <v>900</v>
      </c>
      <c r="G1850" t="s">
        <v>488</v>
      </c>
      <c r="H1850" t="s">
        <v>11</v>
      </c>
      <c r="I1850" t="s">
        <v>20</v>
      </c>
      <c r="J1850" t="s">
        <v>1804</v>
      </c>
      <c r="K1850" s="17">
        <v>152.76</v>
      </c>
      <c r="L1850" s="17">
        <v>6</v>
      </c>
      <c r="M1850" s="17">
        <v>74.849999999999994</v>
      </c>
      <c r="N1850" s="17" t="str">
        <f>IF(SalesData[[#This Row],[Profit]]&gt;0,"Profit","Loss")</f>
        <v>Profit</v>
      </c>
    </row>
    <row r="1851" spans="1:14" x14ac:dyDescent="0.25">
      <c r="A1851" s="1">
        <v>41992</v>
      </c>
      <c r="B1851" s="3">
        <f t="shared" si="84"/>
        <v>2014</v>
      </c>
      <c r="C1851" s="3">
        <f t="shared" si="85"/>
        <v>12</v>
      </c>
      <c r="D1851" t="s">
        <v>1803</v>
      </c>
      <c r="E1851" t="str">
        <f t="shared" si="86"/>
        <v>Irene Maddox20141219</v>
      </c>
      <c r="F1851">
        <f>IF(COUNTIF($E$2:E1851, E1851) = 1, MAX($F$1:F1850) + 1, INDEX($F$1:F1850, MATCH(E1851, $E$1:E1850, 0)))</f>
        <v>900</v>
      </c>
      <c r="G1851" t="s">
        <v>488</v>
      </c>
      <c r="H1851" t="s">
        <v>11</v>
      </c>
      <c r="I1851" t="s">
        <v>200</v>
      </c>
      <c r="J1851" t="s">
        <v>1578</v>
      </c>
      <c r="K1851" s="17">
        <v>7.27</v>
      </c>
      <c r="L1851" s="17">
        <v>1</v>
      </c>
      <c r="M1851" s="17">
        <v>1.96</v>
      </c>
      <c r="N1851" s="17" t="str">
        <f>IF(SalesData[[#This Row],[Profit]]&gt;0,"Profit","Loss")</f>
        <v>Profit</v>
      </c>
    </row>
    <row r="1852" spans="1:14" x14ac:dyDescent="0.25">
      <c r="A1852" s="1">
        <v>41992</v>
      </c>
      <c r="B1852" s="3">
        <f t="shared" si="84"/>
        <v>2014</v>
      </c>
      <c r="C1852" s="3">
        <f t="shared" si="85"/>
        <v>12</v>
      </c>
      <c r="D1852" t="s">
        <v>1803</v>
      </c>
      <c r="E1852" t="str">
        <f t="shared" si="86"/>
        <v>Irene Maddox20141219</v>
      </c>
      <c r="F1852">
        <f>IF(COUNTIF($E$2:E1852, E1852) = 1, MAX($F$1:F1851) + 1, INDEX($F$1:F1851, MATCH(E1852, $E$1:E1851, 0)))</f>
        <v>900</v>
      </c>
      <c r="G1852" t="s">
        <v>488</v>
      </c>
      <c r="H1852" t="s">
        <v>34</v>
      </c>
      <c r="I1852" t="s">
        <v>35</v>
      </c>
      <c r="J1852" t="s">
        <v>1805</v>
      </c>
      <c r="K1852" s="17">
        <v>1819.86</v>
      </c>
      <c r="L1852" s="17">
        <v>14</v>
      </c>
      <c r="M1852" s="17">
        <v>163.79</v>
      </c>
      <c r="N1852" s="17" t="str">
        <f>IF(SalesData[[#This Row],[Profit]]&gt;0,"Profit","Loss")</f>
        <v>Profit</v>
      </c>
    </row>
    <row r="1853" spans="1:14" x14ac:dyDescent="0.25">
      <c r="A1853" s="1">
        <v>41992</v>
      </c>
      <c r="B1853" s="3">
        <f t="shared" si="84"/>
        <v>2014</v>
      </c>
      <c r="C1853" s="3">
        <f t="shared" si="85"/>
        <v>12</v>
      </c>
      <c r="D1853" t="s">
        <v>788</v>
      </c>
      <c r="E1853" t="str">
        <f t="shared" si="86"/>
        <v>Bart Pistole20141219</v>
      </c>
      <c r="F1853">
        <f>IF(COUNTIF($E$2:E1853, E1853) = 1, MAX($F$1:F1852) + 1, INDEX($F$1:F1852, MATCH(E1853, $E$1:E1852, 0)))</f>
        <v>901</v>
      </c>
      <c r="G1853" t="s">
        <v>27</v>
      </c>
      <c r="H1853" t="s">
        <v>11</v>
      </c>
      <c r="I1853" t="s">
        <v>16</v>
      </c>
      <c r="J1853" t="s">
        <v>906</v>
      </c>
      <c r="K1853" s="17">
        <v>14.62</v>
      </c>
      <c r="L1853" s="17">
        <v>2</v>
      </c>
      <c r="M1853" s="17">
        <v>6.87</v>
      </c>
      <c r="N1853" s="17" t="str">
        <f>IF(SalesData[[#This Row],[Profit]]&gt;0,"Profit","Loss")</f>
        <v>Profit</v>
      </c>
    </row>
    <row r="1854" spans="1:14" x14ac:dyDescent="0.25">
      <c r="A1854" s="1">
        <v>41992</v>
      </c>
      <c r="B1854" s="3">
        <f t="shared" si="84"/>
        <v>2014</v>
      </c>
      <c r="C1854" s="3">
        <f t="shared" si="85"/>
        <v>12</v>
      </c>
      <c r="D1854" t="s">
        <v>788</v>
      </c>
      <c r="E1854" t="str">
        <f t="shared" si="86"/>
        <v>Bart Pistole20141219</v>
      </c>
      <c r="F1854">
        <f>IF(COUNTIF($E$2:E1854, E1854) = 1, MAX($F$1:F1853) + 1, INDEX($F$1:F1853, MATCH(E1854, $E$1:E1853, 0)))</f>
        <v>901</v>
      </c>
      <c r="G1854" t="s">
        <v>27</v>
      </c>
      <c r="H1854" t="s">
        <v>11</v>
      </c>
      <c r="I1854" t="s">
        <v>43</v>
      </c>
      <c r="J1854" t="s">
        <v>1806</v>
      </c>
      <c r="K1854" s="17">
        <v>22.55</v>
      </c>
      <c r="L1854" s="17">
        <v>5</v>
      </c>
      <c r="M1854" s="17">
        <v>8.7899999999999991</v>
      </c>
      <c r="N1854" s="17" t="str">
        <f>IF(SalesData[[#This Row],[Profit]]&gt;0,"Profit","Loss")</f>
        <v>Profit</v>
      </c>
    </row>
    <row r="1855" spans="1:14" x14ac:dyDescent="0.25">
      <c r="A1855" s="1">
        <v>41992</v>
      </c>
      <c r="B1855" s="3">
        <f t="shared" si="84"/>
        <v>2014</v>
      </c>
      <c r="C1855" s="3">
        <f t="shared" si="85"/>
        <v>12</v>
      </c>
      <c r="D1855" t="s">
        <v>788</v>
      </c>
      <c r="E1855" t="str">
        <f t="shared" si="86"/>
        <v>Bart Pistole20141219</v>
      </c>
      <c r="F1855">
        <f>IF(COUNTIF($E$2:E1855, E1855) = 1, MAX($F$1:F1854) + 1, INDEX($F$1:F1854, MATCH(E1855, $E$1:E1854, 0)))</f>
        <v>901</v>
      </c>
      <c r="G1855" t="s">
        <v>27</v>
      </c>
      <c r="H1855" t="s">
        <v>39</v>
      </c>
      <c r="I1855" t="s">
        <v>40</v>
      </c>
      <c r="J1855" t="s">
        <v>1807</v>
      </c>
      <c r="K1855" s="17">
        <v>583.79999999999995</v>
      </c>
      <c r="L1855" s="17">
        <v>5</v>
      </c>
      <c r="M1855" s="17">
        <v>72.98</v>
      </c>
      <c r="N1855" s="17" t="str">
        <f>IF(SalesData[[#This Row],[Profit]]&gt;0,"Profit","Loss")</f>
        <v>Profit</v>
      </c>
    </row>
    <row r="1856" spans="1:14" x14ac:dyDescent="0.25">
      <c r="A1856" s="1">
        <v>41992</v>
      </c>
      <c r="B1856" s="3">
        <f t="shared" si="84"/>
        <v>2014</v>
      </c>
      <c r="C1856" s="3">
        <f t="shared" si="85"/>
        <v>12</v>
      </c>
      <c r="D1856" t="s">
        <v>788</v>
      </c>
      <c r="E1856" t="str">
        <f t="shared" si="86"/>
        <v>Bart Pistole20141219</v>
      </c>
      <c r="F1856">
        <f>IF(COUNTIF($E$2:E1856, E1856) = 1, MAX($F$1:F1855) + 1, INDEX($F$1:F1855, MATCH(E1856, $E$1:E1855, 0)))</f>
        <v>901</v>
      </c>
      <c r="G1856" t="s">
        <v>27</v>
      </c>
      <c r="H1856" t="s">
        <v>39</v>
      </c>
      <c r="I1856" t="s">
        <v>40</v>
      </c>
      <c r="J1856" t="s">
        <v>1808</v>
      </c>
      <c r="K1856" s="17">
        <v>211.17</v>
      </c>
      <c r="L1856" s="17">
        <v>4</v>
      </c>
      <c r="M1856" s="17">
        <v>15.84</v>
      </c>
      <c r="N1856" s="17" t="str">
        <f>IF(SalesData[[#This Row],[Profit]]&gt;0,"Profit","Loss")</f>
        <v>Profit</v>
      </c>
    </row>
    <row r="1857" spans="1:14" x14ac:dyDescent="0.25">
      <c r="A1857" s="1">
        <v>41992</v>
      </c>
      <c r="B1857" s="3">
        <f t="shared" si="84"/>
        <v>2014</v>
      </c>
      <c r="C1857" s="3">
        <f t="shared" si="85"/>
        <v>12</v>
      </c>
      <c r="D1857" t="s">
        <v>128</v>
      </c>
      <c r="E1857" t="str">
        <f t="shared" si="86"/>
        <v>Speros Goranitis20141219</v>
      </c>
      <c r="F1857">
        <f>IF(COUNTIF($E$2:E1857, E1857) = 1, MAX($F$1:F1856) + 1, INDEX($F$1:F1856, MATCH(E1857, $E$1:E1856, 0)))</f>
        <v>902</v>
      </c>
      <c r="G1857" t="s">
        <v>15</v>
      </c>
      <c r="H1857" t="s">
        <v>39</v>
      </c>
      <c r="I1857" t="s">
        <v>40</v>
      </c>
      <c r="J1857" t="s">
        <v>1809</v>
      </c>
      <c r="K1857" s="17">
        <v>323.98</v>
      </c>
      <c r="L1857" s="17">
        <v>3</v>
      </c>
      <c r="M1857" s="17">
        <v>36.450000000000003</v>
      </c>
      <c r="N1857" s="17" t="str">
        <f>IF(SalesData[[#This Row],[Profit]]&gt;0,"Profit","Loss")</f>
        <v>Profit</v>
      </c>
    </row>
    <row r="1858" spans="1:14" x14ac:dyDescent="0.25">
      <c r="A1858" s="1">
        <v>41992</v>
      </c>
      <c r="B1858" s="3">
        <f t="shared" ref="B1858:B1921" si="87">YEAR(A1858)</f>
        <v>2014</v>
      </c>
      <c r="C1858" s="3">
        <f t="shared" ref="C1858:C1921" si="88">MONTH(A1858)</f>
        <v>12</v>
      </c>
      <c r="D1858" t="s">
        <v>128</v>
      </c>
      <c r="E1858" t="str">
        <f t="shared" ref="E1858:E1921" si="89">D1858 &amp; TEXT(A1858, "yyyymmdd")</f>
        <v>Speros Goranitis20141219</v>
      </c>
      <c r="F1858">
        <f>IF(COUNTIF($E$2:E1858, E1858) = 1, MAX($F$1:F1857) + 1, INDEX($F$1:F1857, MATCH(E1858, $E$1:E1857, 0)))</f>
        <v>902</v>
      </c>
      <c r="G1858" t="s">
        <v>15</v>
      </c>
      <c r="H1858" t="s">
        <v>11</v>
      </c>
      <c r="I1858" t="s">
        <v>12</v>
      </c>
      <c r="J1858" t="s">
        <v>1116</v>
      </c>
      <c r="K1858" s="17">
        <v>15.55</v>
      </c>
      <c r="L1858" s="17">
        <v>3</v>
      </c>
      <c r="M1858" s="17">
        <v>5.44</v>
      </c>
      <c r="N1858" s="17" t="str">
        <f>IF(SalesData[[#This Row],[Profit]]&gt;0,"Profit","Loss")</f>
        <v>Profit</v>
      </c>
    </row>
    <row r="1859" spans="1:14" x14ac:dyDescent="0.25">
      <c r="A1859" s="1">
        <v>41992</v>
      </c>
      <c r="B1859" s="3">
        <f t="shared" si="87"/>
        <v>2014</v>
      </c>
      <c r="C1859" s="3">
        <f t="shared" si="88"/>
        <v>12</v>
      </c>
      <c r="D1859" t="s">
        <v>128</v>
      </c>
      <c r="E1859" t="str">
        <f t="shared" si="89"/>
        <v>Speros Goranitis20141219</v>
      </c>
      <c r="F1859">
        <f>IF(COUNTIF($E$2:E1859, E1859) = 1, MAX($F$1:F1858) + 1, INDEX($F$1:F1858, MATCH(E1859, $E$1:E1858, 0)))</f>
        <v>902</v>
      </c>
      <c r="G1859" t="s">
        <v>15</v>
      </c>
      <c r="H1859" t="s">
        <v>11</v>
      </c>
      <c r="I1859" t="s">
        <v>18</v>
      </c>
      <c r="J1859" t="s">
        <v>1810</v>
      </c>
      <c r="K1859" s="17">
        <v>32.590000000000003</v>
      </c>
      <c r="L1859" s="17">
        <v>3</v>
      </c>
      <c r="M1859" s="17">
        <v>-7.74</v>
      </c>
      <c r="N1859" s="17" t="str">
        <f>IF(SalesData[[#This Row],[Profit]]&gt;0,"Profit","Loss")</f>
        <v>Loss</v>
      </c>
    </row>
    <row r="1860" spans="1:14" x14ac:dyDescent="0.25">
      <c r="A1860" s="1">
        <v>41993</v>
      </c>
      <c r="B1860" s="3">
        <f t="shared" si="87"/>
        <v>2014</v>
      </c>
      <c r="C1860" s="3">
        <f t="shared" si="88"/>
        <v>12</v>
      </c>
      <c r="D1860" t="s">
        <v>1811</v>
      </c>
      <c r="E1860" t="str">
        <f t="shared" si="89"/>
        <v>Penelope Sewall20141220</v>
      </c>
      <c r="F1860">
        <f>IF(COUNTIF($E$2:E1860, E1860) = 1, MAX($F$1:F1859) + 1, INDEX($F$1:F1859, MATCH(E1860, $E$1:E1859, 0)))</f>
        <v>903</v>
      </c>
      <c r="G1860" t="s">
        <v>55</v>
      </c>
      <c r="H1860" t="s">
        <v>11</v>
      </c>
      <c r="I1860" t="s">
        <v>18</v>
      </c>
      <c r="J1860" t="s">
        <v>133</v>
      </c>
      <c r="K1860" s="17">
        <v>122.48</v>
      </c>
      <c r="L1860" s="17">
        <v>2</v>
      </c>
      <c r="M1860" s="17">
        <v>0</v>
      </c>
      <c r="N1860" s="17" t="str">
        <f>IF(SalesData[[#This Row],[Profit]]&gt;0,"Profit","Loss")</f>
        <v>Loss</v>
      </c>
    </row>
    <row r="1861" spans="1:14" x14ac:dyDescent="0.25">
      <c r="A1861" s="1">
        <v>41993</v>
      </c>
      <c r="B1861" s="3">
        <f t="shared" si="87"/>
        <v>2014</v>
      </c>
      <c r="C1861" s="3">
        <f t="shared" si="88"/>
        <v>12</v>
      </c>
      <c r="D1861" t="s">
        <v>1811</v>
      </c>
      <c r="E1861" t="str">
        <f t="shared" si="89"/>
        <v>Penelope Sewall20141220</v>
      </c>
      <c r="F1861">
        <f>IF(COUNTIF($E$2:E1861, E1861) = 1, MAX($F$1:F1860) + 1, INDEX($F$1:F1860, MATCH(E1861, $E$1:E1860, 0)))</f>
        <v>903</v>
      </c>
      <c r="G1861" t="s">
        <v>55</v>
      </c>
      <c r="H1861" t="s">
        <v>34</v>
      </c>
      <c r="I1861" t="s">
        <v>145</v>
      </c>
      <c r="J1861" t="s">
        <v>1812</v>
      </c>
      <c r="K1861" s="17">
        <v>2244.48</v>
      </c>
      <c r="L1861" s="17">
        <v>7</v>
      </c>
      <c r="M1861" s="17">
        <v>493.79</v>
      </c>
      <c r="N1861" s="17" t="str">
        <f>IF(SalesData[[#This Row],[Profit]]&gt;0,"Profit","Loss")</f>
        <v>Profit</v>
      </c>
    </row>
    <row r="1862" spans="1:14" x14ac:dyDescent="0.25">
      <c r="A1862" s="1">
        <v>41993</v>
      </c>
      <c r="B1862" s="3">
        <f t="shared" si="87"/>
        <v>2014</v>
      </c>
      <c r="C1862" s="3">
        <f t="shared" si="88"/>
        <v>12</v>
      </c>
      <c r="D1862" t="s">
        <v>1811</v>
      </c>
      <c r="E1862" t="str">
        <f t="shared" si="89"/>
        <v>Penelope Sewall20141220</v>
      </c>
      <c r="F1862">
        <f>IF(COUNTIF($E$2:E1862, E1862) = 1, MAX($F$1:F1861) + 1, INDEX($F$1:F1861, MATCH(E1862, $E$1:E1861, 0)))</f>
        <v>903</v>
      </c>
      <c r="G1862" t="s">
        <v>55</v>
      </c>
      <c r="H1862" t="s">
        <v>11</v>
      </c>
      <c r="I1862" t="s">
        <v>20</v>
      </c>
      <c r="J1862" t="s">
        <v>781</v>
      </c>
      <c r="K1862" s="17">
        <v>62.31</v>
      </c>
      <c r="L1862" s="17">
        <v>3</v>
      </c>
      <c r="M1862" s="17">
        <v>29.29</v>
      </c>
      <c r="N1862" s="17" t="str">
        <f>IF(SalesData[[#This Row],[Profit]]&gt;0,"Profit","Loss")</f>
        <v>Profit</v>
      </c>
    </row>
    <row r="1863" spans="1:14" x14ac:dyDescent="0.25">
      <c r="A1863" s="1">
        <v>41993</v>
      </c>
      <c r="B1863" s="3">
        <f t="shared" si="87"/>
        <v>2014</v>
      </c>
      <c r="C1863" s="3">
        <f t="shared" si="88"/>
        <v>12</v>
      </c>
      <c r="D1863" t="s">
        <v>1811</v>
      </c>
      <c r="E1863" t="str">
        <f t="shared" si="89"/>
        <v>Penelope Sewall20141220</v>
      </c>
      <c r="F1863">
        <f>IF(COUNTIF($E$2:E1863, E1863) = 1, MAX($F$1:F1862) + 1, INDEX($F$1:F1862, MATCH(E1863, $E$1:E1862, 0)))</f>
        <v>903</v>
      </c>
      <c r="G1863" t="s">
        <v>55</v>
      </c>
      <c r="H1863" t="s">
        <v>34</v>
      </c>
      <c r="I1863" t="s">
        <v>145</v>
      </c>
      <c r="J1863" t="s">
        <v>1501</v>
      </c>
      <c r="K1863" s="17">
        <v>455.1</v>
      </c>
      <c r="L1863" s="17">
        <v>2</v>
      </c>
      <c r="M1863" s="17">
        <v>100.12</v>
      </c>
      <c r="N1863" s="17" t="str">
        <f>IF(SalesData[[#This Row],[Profit]]&gt;0,"Profit","Loss")</f>
        <v>Profit</v>
      </c>
    </row>
    <row r="1864" spans="1:14" x14ac:dyDescent="0.25">
      <c r="A1864" s="1">
        <v>41993</v>
      </c>
      <c r="B1864" s="3">
        <f t="shared" si="87"/>
        <v>2014</v>
      </c>
      <c r="C1864" s="3">
        <f t="shared" si="88"/>
        <v>12</v>
      </c>
      <c r="D1864" t="s">
        <v>1121</v>
      </c>
      <c r="E1864" t="str">
        <f t="shared" si="89"/>
        <v>Keith Herrera20141220</v>
      </c>
      <c r="F1864">
        <f>IF(COUNTIF($E$2:E1864, E1864) = 1, MAX($F$1:F1863) + 1, INDEX($F$1:F1863, MATCH(E1864, $E$1:E1863, 0)))</f>
        <v>904</v>
      </c>
      <c r="G1864" t="s">
        <v>164</v>
      </c>
      <c r="H1864" t="s">
        <v>11</v>
      </c>
      <c r="I1864" t="s">
        <v>16</v>
      </c>
      <c r="J1864" t="s">
        <v>1716</v>
      </c>
      <c r="K1864" s="17">
        <v>31.05</v>
      </c>
      <c r="L1864" s="17">
        <v>3</v>
      </c>
      <c r="M1864" s="17">
        <v>14.9</v>
      </c>
      <c r="N1864" s="17" t="str">
        <f>IF(SalesData[[#This Row],[Profit]]&gt;0,"Profit","Loss")</f>
        <v>Profit</v>
      </c>
    </row>
    <row r="1865" spans="1:14" x14ac:dyDescent="0.25">
      <c r="A1865" s="1">
        <v>41993</v>
      </c>
      <c r="B1865" s="3">
        <f t="shared" si="87"/>
        <v>2014</v>
      </c>
      <c r="C1865" s="3">
        <f t="shared" si="88"/>
        <v>12</v>
      </c>
      <c r="D1865" t="s">
        <v>1813</v>
      </c>
      <c r="E1865" t="str">
        <f t="shared" si="89"/>
        <v>Tony Sayre20141220</v>
      </c>
      <c r="F1865">
        <f>IF(COUNTIF($E$2:E1865, E1865) = 1, MAX($F$1:F1864) + 1, INDEX($F$1:F1864, MATCH(E1865, $E$1:E1864, 0)))</f>
        <v>905</v>
      </c>
      <c r="G1865" t="s">
        <v>120</v>
      </c>
      <c r="H1865" t="s">
        <v>11</v>
      </c>
      <c r="I1865" t="s">
        <v>92</v>
      </c>
      <c r="J1865" t="s">
        <v>1814</v>
      </c>
      <c r="K1865" s="17">
        <v>43.51</v>
      </c>
      <c r="L1865" s="17">
        <v>7</v>
      </c>
      <c r="M1865" s="17">
        <v>3.81</v>
      </c>
      <c r="N1865" s="17" t="str">
        <f>IF(SalesData[[#This Row],[Profit]]&gt;0,"Profit","Loss")</f>
        <v>Profit</v>
      </c>
    </row>
    <row r="1866" spans="1:14" x14ac:dyDescent="0.25">
      <c r="A1866" s="1">
        <v>41993</v>
      </c>
      <c r="B1866" s="3">
        <f t="shared" si="87"/>
        <v>2014</v>
      </c>
      <c r="C1866" s="3">
        <f t="shared" si="88"/>
        <v>12</v>
      </c>
      <c r="D1866" t="s">
        <v>1813</v>
      </c>
      <c r="E1866" t="str">
        <f t="shared" si="89"/>
        <v>Tony Sayre20141220</v>
      </c>
      <c r="F1866">
        <f>IF(COUNTIF($E$2:E1866, E1866) = 1, MAX($F$1:F1865) + 1, INDEX($F$1:F1865, MATCH(E1866, $E$1:E1865, 0)))</f>
        <v>905</v>
      </c>
      <c r="G1866" t="s">
        <v>120</v>
      </c>
      <c r="H1866" t="s">
        <v>34</v>
      </c>
      <c r="I1866" t="s">
        <v>35</v>
      </c>
      <c r="J1866" t="s">
        <v>1237</v>
      </c>
      <c r="K1866" s="17">
        <v>662.88</v>
      </c>
      <c r="L1866" s="17">
        <v>3</v>
      </c>
      <c r="M1866" s="17">
        <v>74.569999999999993</v>
      </c>
      <c r="N1866" s="17" t="str">
        <f>IF(SalesData[[#This Row],[Profit]]&gt;0,"Profit","Loss")</f>
        <v>Profit</v>
      </c>
    </row>
    <row r="1867" spans="1:14" x14ac:dyDescent="0.25">
      <c r="A1867" s="1">
        <v>41993</v>
      </c>
      <c r="B1867" s="3">
        <f t="shared" si="87"/>
        <v>2014</v>
      </c>
      <c r="C1867" s="3">
        <f t="shared" si="88"/>
        <v>12</v>
      </c>
      <c r="D1867" t="s">
        <v>1813</v>
      </c>
      <c r="E1867" t="str">
        <f t="shared" si="89"/>
        <v>Tony Sayre20141220</v>
      </c>
      <c r="F1867">
        <f>IF(COUNTIF($E$2:E1867, E1867) = 1, MAX($F$1:F1866) + 1, INDEX($F$1:F1866, MATCH(E1867, $E$1:E1866, 0)))</f>
        <v>905</v>
      </c>
      <c r="G1867" t="s">
        <v>120</v>
      </c>
      <c r="H1867" t="s">
        <v>11</v>
      </c>
      <c r="I1867" t="s">
        <v>12</v>
      </c>
      <c r="J1867" t="s">
        <v>640</v>
      </c>
      <c r="K1867" s="17">
        <v>25.92</v>
      </c>
      <c r="L1867" s="17">
        <v>5</v>
      </c>
      <c r="M1867" s="17">
        <v>9.07</v>
      </c>
      <c r="N1867" s="17" t="str">
        <f>IF(SalesData[[#This Row],[Profit]]&gt;0,"Profit","Loss")</f>
        <v>Profit</v>
      </c>
    </row>
    <row r="1868" spans="1:14" x14ac:dyDescent="0.25">
      <c r="A1868" s="1">
        <v>41993</v>
      </c>
      <c r="B1868" s="3">
        <f t="shared" si="87"/>
        <v>2014</v>
      </c>
      <c r="C1868" s="3">
        <f t="shared" si="88"/>
        <v>12</v>
      </c>
      <c r="D1868" t="s">
        <v>904</v>
      </c>
      <c r="E1868" t="str">
        <f t="shared" si="89"/>
        <v>Michael Chen20141220</v>
      </c>
      <c r="F1868">
        <f>IF(COUNTIF($E$2:E1868, E1868) = 1, MAX($F$1:F1867) + 1, INDEX($F$1:F1867, MATCH(E1868, $E$1:E1867, 0)))</f>
        <v>906</v>
      </c>
      <c r="G1868" t="s">
        <v>27</v>
      </c>
      <c r="H1868" t="s">
        <v>11</v>
      </c>
      <c r="I1868" t="s">
        <v>20</v>
      </c>
      <c r="J1868" t="s">
        <v>37</v>
      </c>
      <c r="K1868" s="17">
        <v>487.98</v>
      </c>
      <c r="L1868" s="17">
        <v>2</v>
      </c>
      <c r="M1868" s="17">
        <v>152.5</v>
      </c>
      <c r="N1868" s="17" t="str">
        <f>IF(SalesData[[#This Row],[Profit]]&gt;0,"Profit","Loss")</f>
        <v>Profit</v>
      </c>
    </row>
    <row r="1869" spans="1:14" x14ac:dyDescent="0.25">
      <c r="A1869" s="1">
        <v>41993</v>
      </c>
      <c r="B1869" s="3">
        <f t="shared" si="87"/>
        <v>2014</v>
      </c>
      <c r="C1869" s="3">
        <f t="shared" si="88"/>
        <v>12</v>
      </c>
      <c r="D1869" t="s">
        <v>904</v>
      </c>
      <c r="E1869" t="str">
        <f t="shared" si="89"/>
        <v>Michael Chen20141220</v>
      </c>
      <c r="F1869">
        <f>IF(COUNTIF($E$2:E1869, E1869) = 1, MAX($F$1:F1868) + 1, INDEX($F$1:F1868, MATCH(E1869, $E$1:E1868, 0)))</f>
        <v>906</v>
      </c>
      <c r="G1869" t="s">
        <v>27</v>
      </c>
      <c r="H1869" t="s">
        <v>11</v>
      </c>
      <c r="I1869" t="s">
        <v>24</v>
      </c>
      <c r="J1869" t="s">
        <v>484</v>
      </c>
      <c r="K1869" s="17">
        <v>47.3</v>
      </c>
      <c r="L1869" s="17">
        <v>2</v>
      </c>
      <c r="M1869" s="17">
        <v>12.3</v>
      </c>
      <c r="N1869" s="17" t="str">
        <f>IF(SalesData[[#This Row],[Profit]]&gt;0,"Profit","Loss")</f>
        <v>Profit</v>
      </c>
    </row>
    <row r="1870" spans="1:14" x14ac:dyDescent="0.25">
      <c r="A1870" s="1">
        <v>41993</v>
      </c>
      <c r="B1870" s="3">
        <f t="shared" si="87"/>
        <v>2014</v>
      </c>
      <c r="C1870" s="3">
        <f t="shared" si="88"/>
        <v>12</v>
      </c>
      <c r="D1870" t="s">
        <v>904</v>
      </c>
      <c r="E1870" t="str">
        <f t="shared" si="89"/>
        <v>Michael Chen20141220</v>
      </c>
      <c r="F1870">
        <f>IF(COUNTIF($E$2:E1870, E1870) = 1, MAX($F$1:F1869) + 1, INDEX($F$1:F1869, MATCH(E1870, $E$1:E1869, 0)))</f>
        <v>906</v>
      </c>
      <c r="G1870" t="s">
        <v>27</v>
      </c>
      <c r="H1870" t="s">
        <v>11</v>
      </c>
      <c r="I1870" t="s">
        <v>24</v>
      </c>
      <c r="J1870" t="s">
        <v>1815</v>
      </c>
      <c r="K1870" s="17">
        <v>4.13</v>
      </c>
      <c r="L1870" s="17">
        <v>1</v>
      </c>
      <c r="M1870" s="17">
        <v>1.1599999999999999</v>
      </c>
      <c r="N1870" s="17" t="str">
        <f>IF(SalesData[[#This Row],[Profit]]&gt;0,"Profit","Loss")</f>
        <v>Profit</v>
      </c>
    </row>
    <row r="1871" spans="1:14" x14ac:dyDescent="0.25">
      <c r="A1871" s="1">
        <v>41993</v>
      </c>
      <c r="B1871" s="3">
        <f t="shared" si="87"/>
        <v>2014</v>
      </c>
      <c r="C1871" s="3">
        <f t="shared" si="88"/>
        <v>12</v>
      </c>
      <c r="D1871" t="s">
        <v>904</v>
      </c>
      <c r="E1871" t="str">
        <f t="shared" si="89"/>
        <v>Michael Chen20141220</v>
      </c>
      <c r="F1871">
        <f>IF(COUNTIF($E$2:E1871, E1871) = 1, MAX($F$1:F1870) + 1, INDEX($F$1:F1870, MATCH(E1871, $E$1:E1870, 0)))</f>
        <v>906</v>
      </c>
      <c r="G1871" t="s">
        <v>27</v>
      </c>
      <c r="H1871" t="s">
        <v>11</v>
      </c>
      <c r="I1871" t="s">
        <v>20</v>
      </c>
      <c r="J1871" t="s">
        <v>300</v>
      </c>
      <c r="K1871" s="17">
        <v>155.12</v>
      </c>
      <c r="L1871" s="17">
        <v>5</v>
      </c>
      <c r="M1871" s="17">
        <v>50.41</v>
      </c>
      <c r="N1871" s="17" t="str">
        <f>IF(SalesData[[#This Row],[Profit]]&gt;0,"Profit","Loss")</f>
        <v>Profit</v>
      </c>
    </row>
    <row r="1872" spans="1:14" x14ac:dyDescent="0.25">
      <c r="A1872" s="1">
        <v>41993</v>
      </c>
      <c r="B1872" s="3">
        <f t="shared" si="87"/>
        <v>2014</v>
      </c>
      <c r="C1872" s="3">
        <f t="shared" si="88"/>
        <v>12</v>
      </c>
      <c r="D1872" t="s">
        <v>1471</v>
      </c>
      <c r="E1872" t="str">
        <f t="shared" si="89"/>
        <v>Toby Carlisle20141220</v>
      </c>
      <c r="F1872">
        <f>IF(COUNTIF($E$2:E1872, E1872) = 1, MAX($F$1:F1871) + 1, INDEX($F$1:F1871, MATCH(E1872, $E$1:E1871, 0)))</f>
        <v>907</v>
      </c>
      <c r="G1872" t="s">
        <v>278</v>
      </c>
      <c r="H1872" t="s">
        <v>39</v>
      </c>
      <c r="I1872" t="s">
        <v>52</v>
      </c>
      <c r="J1872" t="s">
        <v>1816</v>
      </c>
      <c r="K1872" s="17">
        <v>447.94</v>
      </c>
      <c r="L1872" s="17">
        <v>7</v>
      </c>
      <c r="M1872" s="17">
        <v>89.59</v>
      </c>
      <c r="N1872" s="17" t="str">
        <f>IF(SalesData[[#This Row],[Profit]]&gt;0,"Profit","Loss")</f>
        <v>Profit</v>
      </c>
    </row>
    <row r="1873" spans="1:14" x14ac:dyDescent="0.25">
      <c r="A1873" s="1">
        <v>41993</v>
      </c>
      <c r="B1873" s="3">
        <f t="shared" si="87"/>
        <v>2014</v>
      </c>
      <c r="C1873" s="3">
        <f t="shared" si="88"/>
        <v>12</v>
      </c>
      <c r="D1873" t="s">
        <v>1817</v>
      </c>
      <c r="E1873" t="str">
        <f t="shared" si="89"/>
        <v>Adrian Barton20141220</v>
      </c>
      <c r="F1873">
        <f>IF(COUNTIF($E$2:E1873, E1873) = 1, MAX($F$1:F1872) + 1, INDEX($F$1:F1872, MATCH(E1873, $E$1:E1872, 0)))</f>
        <v>908</v>
      </c>
      <c r="G1873" t="s">
        <v>129</v>
      </c>
      <c r="H1873" t="s">
        <v>11</v>
      </c>
      <c r="I1873" t="s">
        <v>16</v>
      </c>
      <c r="J1873" t="s">
        <v>1818</v>
      </c>
      <c r="K1873" s="17">
        <v>3.69</v>
      </c>
      <c r="L1873" s="17">
        <v>1</v>
      </c>
      <c r="M1873" s="17">
        <v>1.73</v>
      </c>
      <c r="N1873" s="17" t="str">
        <f>IF(SalesData[[#This Row],[Profit]]&gt;0,"Profit","Loss")</f>
        <v>Profit</v>
      </c>
    </row>
    <row r="1874" spans="1:14" x14ac:dyDescent="0.25">
      <c r="A1874" s="1">
        <v>41993</v>
      </c>
      <c r="B1874" s="3">
        <f t="shared" si="87"/>
        <v>2014</v>
      </c>
      <c r="C1874" s="3">
        <f t="shared" si="88"/>
        <v>12</v>
      </c>
      <c r="D1874" t="s">
        <v>1817</v>
      </c>
      <c r="E1874" t="str">
        <f t="shared" si="89"/>
        <v>Adrian Barton20141220</v>
      </c>
      <c r="F1874">
        <f>IF(COUNTIF($E$2:E1874, E1874) = 1, MAX($F$1:F1873) + 1, INDEX($F$1:F1873, MATCH(E1874, $E$1:E1873, 0)))</f>
        <v>908</v>
      </c>
      <c r="G1874" t="s">
        <v>129</v>
      </c>
      <c r="H1874" t="s">
        <v>11</v>
      </c>
      <c r="I1874" t="s">
        <v>20</v>
      </c>
      <c r="J1874" t="s">
        <v>1103</v>
      </c>
      <c r="K1874" s="17">
        <v>1103.97</v>
      </c>
      <c r="L1874" s="17">
        <v>3</v>
      </c>
      <c r="M1874" s="17">
        <v>496.79</v>
      </c>
      <c r="N1874" s="17" t="str">
        <f>IF(SalesData[[#This Row],[Profit]]&gt;0,"Profit","Loss")</f>
        <v>Profit</v>
      </c>
    </row>
    <row r="1875" spans="1:14" x14ac:dyDescent="0.25">
      <c r="A1875" s="1">
        <v>41993</v>
      </c>
      <c r="B1875" s="3">
        <f t="shared" si="87"/>
        <v>2014</v>
      </c>
      <c r="C1875" s="3">
        <f t="shared" si="88"/>
        <v>12</v>
      </c>
      <c r="D1875" t="s">
        <v>935</v>
      </c>
      <c r="E1875" t="str">
        <f t="shared" si="89"/>
        <v>Mark Hamilton20141220</v>
      </c>
      <c r="F1875">
        <f>IF(COUNTIF($E$2:E1875, E1875) = 1, MAX($F$1:F1874) + 1, INDEX($F$1:F1874, MATCH(E1875, $E$1:E1874, 0)))</f>
        <v>909</v>
      </c>
      <c r="G1875" t="s">
        <v>78</v>
      </c>
      <c r="H1875" t="s">
        <v>34</v>
      </c>
      <c r="I1875" t="s">
        <v>47</v>
      </c>
      <c r="J1875" t="s">
        <v>1715</v>
      </c>
      <c r="K1875" s="17">
        <v>190.85</v>
      </c>
      <c r="L1875" s="17">
        <v>3</v>
      </c>
      <c r="M1875" s="17">
        <v>-21.47</v>
      </c>
      <c r="N1875" s="17" t="str">
        <f>IF(SalesData[[#This Row],[Profit]]&gt;0,"Profit","Loss")</f>
        <v>Loss</v>
      </c>
    </row>
    <row r="1876" spans="1:14" x14ac:dyDescent="0.25">
      <c r="A1876" s="1">
        <v>41993</v>
      </c>
      <c r="B1876" s="3">
        <f t="shared" si="87"/>
        <v>2014</v>
      </c>
      <c r="C1876" s="3">
        <f t="shared" si="88"/>
        <v>12</v>
      </c>
      <c r="D1876" t="s">
        <v>630</v>
      </c>
      <c r="E1876" t="str">
        <f t="shared" si="89"/>
        <v>Carol Triggs20141220</v>
      </c>
      <c r="F1876">
        <f>IF(COUNTIF($E$2:E1876, E1876) = 1, MAX($F$1:F1875) + 1, INDEX($F$1:F1875, MATCH(E1876, $E$1:E1875, 0)))</f>
        <v>910</v>
      </c>
      <c r="G1876" t="s">
        <v>95</v>
      </c>
      <c r="H1876" t="s">
        <v>34</v>
      </c>
      <c r="I1876" t="s">
        <v>47</v>
      </c>
      <c r="J1876" t="s">
        <v>1362</v>
      </c>
      <c r="K1876" s="17">
        <v>51.97</v>
      </c>
      <c r="L1876" s="17">
        <v>2</v>
      </c>
      <c r="M1876" s="17">
        <v>10.39</v>
      </c>
      <c r="N1876" s="17" t="str">
        <f>IF(SalesData[[#This Row],[Profit]]&gt;0,"Profit","Loss")</f>
        <v>Profit</v>
      </c>
    </row>
    <row r="1877" spans="1:14" x14ac:dyDescent="0.25">
      <c r="A1877" s="1">
        <v>41993</v>
      </c>
      <c r="B1877" s="3">
        <f t="shared" si="87"/>
        <v>2014</v>
      </c>
      <c r="C1877" s="3">
        <f t="shared" si="88"/>
        <v>12</v>
      </c>
      <c r="D1877" t="s">
        <v>630</v>
      </c>
      <c r="E1877" t="str">
        <f t="shared" si="89"/>
        <v>Carol Triggs20141220</v>
      </c>
      <c r="F1877">
        <f>IF(COUNTIF($E$2:E1877, E1877) = 1, MAX($F$1:F1876) + 1, INDEX($F$1:F1876, MATCH(E1877, $E$1:E1876, 0)))</f>
        <v>910</v>
      </c>
      <c r="G1877" t="s">
        <v>95</v>
      </c>
      <c r="H1877" t="s">
        <v>39</v>
      </c>
      <c r="I1877" t="s">
        <v>52</v>
      </c>
      <c r="J1877" t="s">
        <v>84</v>
      </c>
      <c r="K1877" s="17">
        <v>71.98</v>
      </c>
      <c r="L1877" s="17">
        <v>3</v>
      </c>
      <c r="M1877" s="17">
        <v>21.59</v>
      </c>
      <c r="N1877" s="17" t="str">
        <f>IF(SalesData[[#This Row],[Profit]]&gt;0,"Profit","Loss")</f>
        <v>Profit</v>
      </c>
    </row>
    <row r="1878" spans="1:14" x14ac:dyDescent="0.25">
      <c r="A1878" s="1">
        <v>41993</v>
      </c>
      <c r="B1878" s="3">
        <f t="shared" si="87"/>
        <v>2014</v>
      </c>
      <c r="C1878" s="3">
        <f t="shared" si="88"/>
        <v>12</v>
      </c>
      <c r="D1878" t="s">
        <v>630</v>
      </c>
      <c r="E1878" t="str">
        <f t="shared" si="89"/>
        <v>Carol Triggs20141220</v>
      </c>
      <c r="F1878">
        <f>IF(COUNTIF($E$2:E1878, E1878) = 1, MAX($F$1:F1877) + 1, INDEX($F$1:F1877, MATCH(E1878, $E$1:E1877, 0)))</f>
        <v>910</v>
      </c>
      <c r="G1878" t="s">
        <v>95</v>
      </c>
      <c r="H1878" t="s">
        <v>34</v>
      </c>
      <c r="I1878" t="s">
        <v>35</v>
      </c>
      <c r="J1878" t="s">
        <v>1819</v>
      </c>
      <c r="K1878" s="17">
        <v>242.35</v>
      </c>
      <c r="L1878" s="17">
        <v>3</v>
      </c>
      <c r="M1878" s="17">
        <v>-42.41</v>
      </c>
      <c r="N1878" s="17" t="str">
        <f>IF(SalesData[[#This Row],[Profit]]&gt;0,"Profit","Loss")</f>
        <v>Loss</v>
      </c>
    </row>
    <row r="1879" spans="1:14" x14ac:dyDescent="0.25">
      <c r="A1879" s="1">
        <v>41993</v>
      </c>
      <c r="B1879" s="3">
        <f t="shared" si="87"/>
        <v>2014</v>
      </c>
      <c r="C1879" s="3">
        <f t="shared" si="88"/>
        <v>12</v>
      </c>
      <c r="D1879" t="s">
        <v>630</v>
      </c>
      <c r="E1879" t="str">
        <f t="shared" si="89"/>
        <v>Carol Triggs20141220</v>
      </c>
      <c r="F1879">
        <f>IF(COUNTIF($E$2:E1879, E1879) = 1, MAX($F$1:F1878) + 1, INDEX($F$1:F1878, MATCH(E1879, $E$1:E1878, 0)))</f>
        <v>910</v>
      </c>
      <c r="G1879" t="s">
        <v>95</v>
      </c>
      <c r="H1879" t="s">
        <v>11</v>
      </c>
      <c r="I1879" t="s">
        <v>12</v>
      </c>
      <c r="J1879" t="s">
        <v>1664</v>
      </c>
      <c r="K1879" s="17">
        <v>221.92</v>
      </c>
      <c r="L1879" s="17">
        <v>5</v>
      </c>
      <c r="M1879" s="17">
        <v>77.67</v>
      </c>
      <c r="N1879" s="17" t="str">
        <f>IF(SalesData[[#This Row],[Profit]]&gt;0,"Profit","Loss")</f>
        <v>Profit</v>
      </c>
    </row>
    <row r="1880" spans="1:14" x14ac:dyDescent="0.25">
      <c r="A1880" s="1">
        <v>41993</v>
      </c>
      <c r="B1880" s="3">
        <f t="shared" si="87"/>
        <v>2014</v>
      </c>
      <c r="C1880" s="3">
        <f t="shared" si="88"/>
        <v>12</v>
      </c>
      <c r="D1880" t="s">
        <v>630</v>
      </c>
      <c r="E1880" t="str">
        <f t="shared" si="89"/>
        <v>Carol Triggs20141220</v>
      </c>
      <c r="F1880">
        <f>IF(COUNTIF($E$2:E1880, E1880) = 1, MAX($F$1:F1879) + 1, INDEX($F$1:F1879, MATCH(E1880, $E$1:E1879, 0)))</f>
        <v>910</v>
      </c>
      <c r="G1880" t="s">
        <v>95</v>
      </c>
      <c r="H1880" t="s">
        <v>11</v>
      </c>
      <c r="I1880" t="s">
        <v>12</v>
      </c>
      <c r="J1880" t="s">
        <v>1376</v>
      </c>
      <c r="K1880" s="17">
        <v>8.4499999999999993</v>
      </c>
      <c r="L1880" s="17">
        <v>2</v>
      </c>
      <c r="M1880" s="17">
        <v>2.64</v>
      </c>
      <c r="N1880" s="17" t="str">
        <f>IF(SalesData[[#This Row],[Profit]]&gt;0,"Profit","Loss")</f>
        <v>Profit</v>
      </c>
    </row>
    <row r="1881" spans="1:14" x14ac:dyDescent="0.25">
      <c r="A1881" s="1">
        <v>41993</v>
      </c>
      <c r="B1881" s="3">
        <f t="shared" si="87"/>
        <v>2014</v>
      </c>
      <c r="C1881" s="3">
        <f t="shared" si="88"/>
        <v>12</v>
      </c>
      <c r="D1881" t="s">
        <v>1563</v>
      </c>
      <c r="E1881" t="str">
        <f t="shared" si="89"/>
        <v>William Brown20141220</v>
      </c>
      <c r="F1881">
        <f>IF(COUNTIF($E$2:E1881, E1881) = 1, MAX($F$1:F1880) + 1, INDEX($F$1:F1880, MATCH(E1881, $E$1:E1880, 0)))</f>
        <v>911</v>
      </c>
      <c r="G1881" t="s">
        <v>10</v>
      </c>
      <c r="H1881" t="s">
        <v>11</v>
      </c>
      <c r="I1881" t="s">
        <v>92</v>
      </c>
      <c r="J1881" t="s">
        <v>1820</v>
      </c>
      <c r="K1881" s="17">
        <v>19.43</v>
      </c>
      <c r="L1881" s="17">
        <v>2</v>
      </c>
      <c r="M1881" s="17">
        <v>-49.55</v>
      </c>
      <c r="N1881" s="17" t="str">
        <f>IF(SalesData[[#This Row],[Profit]]&gt;0,"Profit","Loss")</f>
        <v>Loss</v>
      </c>
    </row>
    <row r="1882" spans="1:14" x14ac:dyDescent="0.25">
      <c r="A1882" s="1">
        <v>41993</v>
      </c>
      <c r="B1882" s="3">
        <f t="shared" si="87"/>
        <v>2014</v>
      </c>
      <c r="C1882" s="3">
        <f t="shared" si="88"/>
        <v>12</v>
      </c>
      <c r="D1882" t="s">
        <v>1563</v>
      </c>
      <c r="E1882" t="str">
        <f t="shared" si="89"/>
        <v>William Brown20141220</v>
      </c>
      <c r="F1882">
        <f>IF(COUNTIF($E$2:E1882, E1882) = 1, MAX($F$1:F1881) + 1, INDEX($F$1:F1881, MATCH(E1882, $E$1:E1881, 0)))</f>
        <v>911</v>
      </c>
      <c r="G1882" t="s">
        <v>10</v>
      </c>
      <c r="H1882" t="s">
        <v>39</v>
      </c>
      <c r="I1882" t="s">
        <v>52</v>
      </c>
      <c r="J1882" t="s">
        <v>1068</v>
      </c>
      <c r="K1882" s="17">
        <v>65.44</v>
      </c>
      <c r="L1882" s="17">
        <v>5</v>
      </c>
      <c r="M1882" s="17">
        <v>-8.18</v>
      </c>
      <c r="N1882" s="17" t="str">
        <f>IF(SalesData[[#This Row],[Profit]]&gt;0,"Profit","Loss")</f>
        <v>Loss</v>
      </c>
    </row>
    <row r="1883" spans="1:14" x14ac:dyDescent="0.25">
      <c r="A1883" s="1">
        <v>41993</v>
      </c>
      <c r="B1883" s="3">
        <f t="shared" si="87"/>
        <v>2014</v>
      </c>
      <c r="C1883" s="3">
        <f t="shared" si="88"/>
        <v>12</v>
      </c>
      <c r="D1883" t="s">
        <v>1401</v>
      </c>
      <c r="E1883" t="str">
        <f t="shared" si="89"/>
        <v>Suzanne McNair20141220</v>
      </c>
      <c r="F1883">
        <f>IF(COUNTIF($E$2:E1883, E1883) = 1, MAX($F$1:F1882) + 1, INDEX($F$1:F1882, MATCH(E1883, $E$1:E1882, 0)))</f>
        <v>912</v>
      </c>
      <c r="G1883" t="s">
        <v>149</v>
      </c>
      <c r="H1883" t="s">
        <v>34</v>
      </c>
      <c r="I1883" t="s">
        <v>35</v>
      </c>
      <c r="J1883" t="s">
        <v>1821</v>
      </c>
      <c r="K1883" s="17">
        <v>192.19</v>
      </c>
      <c r="L1883" s="17">
        <v>3</v>
      </c>
      <c r="M1883" s="17">
        <v>36.299999999999997</v>
      </c>
      <c r="N1883" s="17" t="str">
        <f>IF(SalesData[[#This Row],[Profit]]&gt;0,"Profit","Loss")</f>
        <v>Profit</v>
      </c>
    </row>
    <row r="1884" spans="1:14" x14ac:dyDescent="0.25">
      <c r="A1884" s="1">
        <v>41994</v>
      </c>
      <c r="B1884" s="3">
        <f t="shared" si="87"/>
        <v>2014</v>
      </c>
      <c r="C1884" s="3">
        <f t="shared" si="88"/>
        <v>12</v>
      </c>
      <c r="D1884" t="s">
        <v>363</v>
      </c>
      <c r="E1884" t="str">
        <f t="shared" si="89"/>
        <v>Gary McGarr20141221</v>
      </c>
      <c r="F1884">
        <f>IF(COUNTIF($E$2:E1884, E1884) = 1, MAX($F$1:F1883) + 1, INDEX($F$1:F1883, MATCH(E1884, $E$1:E1883, 0)))</f>
        <v>913</v>
      </c>
      <c r="G1884" t="s">
        <v>27</v>
      </c>
      <c r="H1884" t="s">
        <v>34</v>
      </c>
      <c r="I1884" t="s">
        <v>35</v>
      </c>
      <c r="J1884" t="s">
        <v>1237</v>
      </c>
      <c r="K1884" s="17">
        <v>1325.76</v>
      </c>
      <c r="L1884" s="17">
        <v>6</v>
      </c>
      <c r="M1884" s="17">
        <v>149.15</v>
      </c>
      <c r="N1884" s="17" t="str">
        <f>IF(SalesData[[#This Row],[Profit]]&gt;0,"Profit","Loss")</f>
        <v>Profit</v>
      </c>
    </row>
    <row r="1885" spans="1:14" x14ac:dyDescent="0.25">
      <c r="A1885" s="1">
        <v>41994</v>
      </c>
      <c r="B1885" s="3">
        <f t="shared" si="87"/>
        <v>2014</v>
      </c>
      <c r="C1885" s="3">
        <f t="shared" si="88"/>
        <v>12</v>
      </c>
      <c r="D1885" t="s">
        <v>363</v>
      </c>
      <c r="E1885" t="str">
        <f t="shared" si="89"/>
        <v>Gary McGarr20141221</v>
      </c>
      <c r="F1885">
        <f>IF(COUNTIF($E$2:E1885, E1885) = 1, MAX($F$1:F1884) + 1, INDEX($F$1:F1884, MATCH(E1885, $E$1:E1884, 0)))</f>
        <v>913</v>
      </c>
      <c r="G1885" t="s">
        <v>27</v>
      </c>
      <c r="H1885" t="s">
        <v>34</v>
      </c>
      <c r="I1885" t="s">
        <v>35</v>
      </c>
      <c r="J1885" t="s">
        <v>1679</v>
      </c>
      <c r="K1885" s="17">
        <v>572.16</v>
      </c>
      <c r="L1885" s="17">
        <v>3</v>
      </c>
      <c r="M1885" s="17">
        <v>35.76</v>
      </c>
      <c r="N1885" s="17" t="str">
        <f>IF(SalesData[[#This Row],[Profit]]&gt;0,"Profit","Loss")</f>
        <v>Profit</v>
      </c>
    </row>
    <row r="1886" spans="1:14" x14ac:dyDescent="0.25">
      <c r="A1886" s="1">
        <v>41994</v>
      </c>
      <c r="B1886" s="3">
        <f t="shared" si="87"/>
        <v>2014</v>
      </c>
      <c r="C1886" s="3">
        <f t="shared" si="88"/>
        <v>12</v>
      </c>
      <c r="D1886" t="s">
        <v>910</v>
      </c>
      <c r="E1886" t="str">
        <f t="shared" si="89"/>
        <v>Dennis Pardue20141221</v>
      </c>
      <c r="F1886">
        <f>IF(COUNTIF($E$2:E1886, E1886) = 1, MAX($F$1:F1885) + 1, INDEX($F$1:F1885, MATCH(E1886, $E$1:E1885, 0)))</f>
        <v>914</v>
      </c>
      <c r="G1886" t="s">
        <v>120</v>
      </c>
      <c r="H1886" t="s">
        <v>11</v>
      </c>
      <c r="I1886" t="s">
        <v>20</v>
      </c>
      <c r="J1886" t="s">
        <v>701</v>
      </c>
      <c r="K1886" s="17">
        <v>18.239999999999998</v>
      </c>
      <c r="L1886" s="17">
        <v>2</v>
      </c>
      <c r="M1886" s="17">
        <v>-14.59</v>
      </c>
      <c r="N1886" s="17" t="str">
        <f>IF(SalesData[[#This Row],[Profit]]&gt;0,"Profit","Loss")</f>
        <v>Loss</v>
      </c>
    </row>
    <row r="1887" spans="1:14" x14ac:dyDescent="0.25">
      <c r="A1887" s="1">
        <v>41994</v>
      </c>
      <c r="B1887" s="3">
        <f t="shared" si="87"/>
        <v>2014</v>
      </c>
      <c r="C1887" s="3">
        <f t="shared" si="88"/>
        <v>12</v>
      </c>
      <c r="D1887" t="s">
        <v>1301</v>
      </c>
      <c r="E1887" t="str">
        <f t="shared" si="89"/>
        <v>John Castell20141221</v>
      </c>
      <c r="F1887">
        <f>IF(COUNTIF($E$2:E1887, E1887) = 1, MAX($F$1:F1886) + 1, INDEX($F$1:F1886, MATCH(E1887, $E$1:E1886, 0)))</f>
        <v>915</v>
      </c>
      <c r="G1887" t="s">
        <v>59</v>
      </c>
      <c r="H1887" t="s">
        <v>11</v>
      </c>
      <c r="I1887" t="s">
        <v>16</v>
      </c>
      <c r="J1887" t="s">
        <v>359</v>
      </c>
      <c r="K1887" s="17">
        <v>17.28</v>
      </c>
      <c r="L1887" s="17">
        <v>6</v>
      </c>
      <c r="M1887" s="17">
        <v>7.95</v>
      </c>
      <c r="N1887" s="17" t="str">
        <f>IF(SalesData[[#This Row],[Profit]]&gt;0,"Profit","Loss")</f>
        <v>Profit</v>
      </c>
    </row>
    <row r="1888" spans="1:14" x14ac:dyDescent="0.25">
      <c r="A1888" s="1">
        <v>41995</v>
      </c>
      <c r="B1888" s="3">
        <f t="shared" si="87"/>
        <v>2014</v>
      </c>
      <c r="C1888" s="3">
        <f t="shared" si="88"/>
        <v>12</v>
      </c>
      <c r="D1888" t="s">
        <v>1822</v>
      </c>
      <c r="E1888" t="str">
        <f t="shared" si="89"/>
        <v>Khloe Miller20141222</v>
      </c>
      <c r="F1888">
        <f>IF(COUNTIF($E$2:E1888, E1888) = 1, MAX($F$1:F1887) + 1, INDEX($F$1:F1887, MATCH(E1888, $E$1:E1887, 0)))</f>
        <v>916</v>
      </c>
      <c r="G1888" t="s">
        <v>27</v>
      </c>
      <c r="H1888" t="s">
        <v>11</v>
      </c>
      <c r="I1888" t="s">
        <v>24</v>
      </c>
      <c r="J1888" t="s">
        <v>1823</v>
      </c>
      <c r="K1888" s="17">
        <v>11.76</v>
      </c>
      <c r="L1888" s="17">
        <v>4</v>
      </c>
      <c r="M1888" s="17">
        <v>3.18</v>
      </c>
      <c r="N1888" s="17" t="str">
        <f>IF(SalesData[[#This Row],[Profit]]&gt;0,"Profit","Loss")</f>
        <v>Profit</v>
      </c>
    </row>
    <row r="1889" spans="1:14" x14ac:dyDescent="0.25">
      <c r="A1889" s="1">
        <v>41995</v>
      </c>
      <c r="B1889" s="3">
        <f t="shared" si="87"/>
        <v>2014</v>
      </c>
      <c r="C1889" s="3">
        <f t="shared" si="88"/>
        <v>12</v>
      </c>
      <c r="D1889" t="s">
        <v>695</v>
      </c>
      <c r="E1889" t="str">
        <f t="shared" si="89"/>
        <v>Bradley Talbott20141222</v>
      </c>
      <c r="F1889">
        <f>IF(COUNTIF($E$2:E1889, E1889) = 1, MAX($F$1:F1888) + 1, INDEX($F$1:F1888, MATCH(E1889, $E$1:E1888, 0)))</f>
        <v>917</v>
      </c>
      <c r="G1889" t="s">
        <v>149</v>
      </c>
      <c r="H1889" t="s">
        <v>11</v>
      </c>
      <c r="I1889" t="s">
        <v>18</v>
      </c>
      <c r="J1889" t="s">
        <v>1824</v>
      </c>
      <c r="K1889" s="17">
        <v>216.4</v>
      </c>
      <c r="L1889" s="17">
        <v>4</v>
      </c>
      <c r="M1889" s="17">
        <v>56.26</v>
      </c>
      <c r="N1889" s="17" t="str">
        <f>IF(SalesData[[#This Row],[Profit]]&gt;0,"Profit","Loss")</f>
        <v>Profit</v>
      </c>
    </row>
    <row r="1890" spans="1:14" x14ac:dyDescent="0.25">
      <c r="A1890" s="1">
        <v>41995</v>
      </c>
      <c r="B1890" s="3">
        <f t="shared" si="87"/>
        <v>2014</v>
      </c>
      <c r="C1890" s="3">
        <f t="shared" si="88"/>
        <v>12</v>
      </c>
      <c r="D1890" t="s">
        <v>1211</v>
      </c>
      <c r="E1890" t="str">
        <f t="shared" si="89"/>
        <v>Nora Preis20141222</v>
      </c>
      <c r="F1890">
        <f>IF(COUNTIF($E$2:E1890, E1890) = 1, MAX($F$1:F1889) + 1, INDEX($F$1:F1889, MATCH(E1890, $E$1:E1889, 0)))</f>
        <v>918</v>
      </c>
      <c r="G1890" t="s">
        <v>15</v>
      </c>
      <c r="H1890" t="s">
        <v>11</v>
      </c>
      <c r="I1890" t="s">
        <v>18</v>
      </c>
      <c r="J1890" t="s">
        <v>374</v>
      </c>
      <c r="K1890" s="17">
        <v>132.16</v>
      </c>
      <c r="L1890" s="17">
        <v>1</v>
      </c>
      <c r="M1890" s="17">
        <v>9.91</v>
      </c>
      <c r="N1890" s="17" t="str">
        <f>IF(SalesData[[#This Row],[Profit]]&gt;0,"Profit","Loss")</f>
        <v>Profit</v>
      </c>
    </row>
    <row r="1891" spans="1:14" x14ac:dyDescent="0.25">
      <c r="A1891" s="1">
        <v>41995</v>
      </c>
      <c r="B1891" s="3">
        <f t="shared" si="87"/>
        <v>2014</v>
      </c>
      <c r="C1891" s="3">
        <f t="shared" si="88"/>
        <v>12</v>
      </c>
      <c r="D1891" t="s">
        <v>1211</v>
      </c>
      <c r="E1891" t="str">
        <f t="shared" si="89"/>
        <v>Nora Preis20141222</v>
      </c>
      <c r="F1891">
        <f>IF(COUNTIF($E$2:E1891, E1891) = 1, MAX($F$1:F1890) + 1, INDEX($F$1:F1890, MATCH(E1891, $E$1:E1890, 0)))</f>
        <v>918</v>
      </c>
      <c r="G1891" t="s">
        <v>15</v>
      </c>
      <c r="H1891" t="s">
        <v>11</v>
      </c>
      <c r="I1891" t="s">
        <v>20</v>
      </c>
      <c r="J1891" t="s">
        <v>1825</v>
      </c>
      <c r="K1891" s="17">
        <v>17.899999999999999</v>
      </c>
      <c r="L1891" s="17">
        <v>6</v>
      </c>
      <c r="M1891" s="17">
        <v>-31.33</v>
      </c>
      <c r="N1891" s="17" t="str">
        <f>IF(SalesData[[#This Row],[Profit]]&gt;0,"Profit","Loss")</f>
        <v>Loss</v>
      </c>
    </row>
    <row r="1892" spans="1:14" x14ac:dyDescent="0.25">
      <c r="A1892" s="1">
        <v>41995</v>
      </c>
      <c r="B1892" s="3">
        <f t="shared" si="87"/>
        <v>2014</v>
      </c>
      <c r="C1892" s="3">
        <f t="shared" si="88"/>
        <v>12</v>
      </c>
      <c r="D1892" t="s">
        <v>1211</v>
      </c>
      <c r="E1892" t="str">
        <f t="shared" si="89"/>
        <v>Nora Preis20141222</v>
      </c>
      <c r="F1892">
        <f>IF(COUNTIF($E$2:E1892, E1892) = 1, MAX($F$1:F1891) + 1, INDEX($F$1:F1891, MATCH(E1892, $E$1:E1891, 0)))</f>
        <v>918</v>
      </c>
      <c r="G1892" t="s">
        <v>15</v>
      </c>
      <c r="H1892" t="s">
        <v>11</v>
      </c>
      <c r="I1892" t="s">
        <v>12</v>
      </c>
      <c r="J1892" t="s">
        <v>1054</v>
      </c>
      <c r="K1892" s="17">
        <v>124.03</v>
      </c>
      <c r="L1892" s="17">
        <v>4</v>
      </c>
      <c r="M1892" s="17">
        <v>44.96</v>
      </c>
      <c r="N1892" s="17" t="str">
        <f>IF(SalesData[[#This Row],[Profit]]&gt;0,"Profit","Loss")</f>
        <v>Profit</v>
      </c>
    </row>
    <row r="1893" spans="1:14" x14ac:dyDescent="0.25">
      <c r="A1893" s="1">
        <v>41995</v>
      </c>
      <c r="B1893" s="3">
        <f t="shared" si="87"/>
        <v>2014</v>
      </c>
      <c r="C1893" s="3">
        <f t="shared" si="88"/>
        <v>12</v>
      </c>
      <c r="D1893" t="s">
        <v>1826</v>
      </c>
      <c r="E1893" t="str">
        <f t="shared" si="89"/>
        <v>Tamara Willingham20141222</v>
      </c>
      <c r="F1893">
        <f>IF(COUNTIF($E$2:E1893, E1893) = 1, MAX($F$1:F1892) + 1, INDEX($F$1:F1892, MATCH(E1893, $E$1:E1892, 0)))</f>
        <v>919</v>
      </c>
      <c r="G1893" t="s">
        <v>149</v>
      </c>
      <c r="H1893" t="s">
        <v>11</v>
      </c>
      <c r="I1893" t="s">
        <v>20</v>
      </c>
      <c r="J1893" t="s">
        <v>1827</v>
      </c>
      <c r="K1893" s="17">
        <v>296.70999999999998</v>
      </c>
      <c r="L1893" s="17">
        <v>13</v>
      </c>
      <c r="M1893" s="17">
        <v>100.14</v>
      </c>
      <c r="N1893" s="17" t="str">
        <f>IF(SalesData[[#This Row],[Profit]]&gt;0,"Profit","Loss")</f>
        <v>Profit</v>
      </c>
    </row>
    <row r="1894" spans="1:14" x14ac:dyDescent="0.25">
      <c r="A1894" s="1">
        <v>41996</v>
      </c>
      <c r="B1894" s="3">
        <f t="shared" si="87"/>
        <v>2014</v>
      </c>
      <c r="C1894" s="3">
        <f t="shared" si="88"/>
        <v>12</v>
      </c>
      <c r="D1894" t="s">
        <v>1828</v>
      </c>
      <c r="E1894" t="str">
        <f t="shared" si="89"/>
        <v>Sarah Foster20141223</v>
      </c>
      <c r="F1894">
        <f>IF(COUNTIF($E$2:E1894, E1894) = 1, MAX($F$1:F1893) + 1, INDEX($F$1:F1893, MATCH(E1894, $E$1:E1893, 0)))</f>
        <v>920</v>
      </c>
      <c r="G1894" t="s">
        <v>129</v>
      </c>
      <c r="H1894" t="s">
        <v>11</v>
      </c>
      <c r="I1894" t="s">
        <v>92</v>
      </c>
      <c r="J1894" t="s">
        <v>1829</v>
      </c>
      <c r="K1894" s="17">
        <v>207.24</v>
      </c>
      <c r="L1894" s="17">
        <v>11</v>
      </c>
      <c r="M1894" s="17">
        <v>58.03</v>
      </c>
      <c r="N1894" s="17" t="str">
        <f>IF(SalesData[[#This Row],[Profit]]&gt;0,"Profit","Loss")</f>
        <v>Profit</v>
      </c>
    </row>
    <row r="1895" spans="1:14" x14ac:dyDescent="0.25">
      <c r="A1895" s="1">
        <v>41996</v>
      </c>
      <c r="B1895" s="3">
        <f t="shared" si="87"/>
        <v>2014</v>
      </c>
      <c r="C1895" s="3">
        <f t="shared" si="88"/>
        <v>12</v>
      </c>
      <c r="D1895" t="s">
        <v>1568</v>
      </c>
      <c r="E1895" t="str">
        <f t="shared" si="89"/>
        <v>Tiffany House20141223</v>
      </c>
      <c r="F1895">
        <f>IF(COUNTIF($E$2:E1895, E1895) = 1, MAX($F$1:F1894) + 1, INDEX($F$1:F1894, MATCH(E1895, $E$1:E1894, 0)))</f>
        <v>921</v>
      </c>
      <c r="G1895" t="s">
        <v>149</v>
      </c>
      <c r="H1895" t="s">
        <v>34</v>
      </c>
      <c r="I1895" t="s">
        <v>145</v>
      </c>
      <c r="J1895" t="s">
        <v>1830</v>
      </c>
      <c r="K1895" s="17">
        <v>53.32</v>
      </c>
      <c r="L1895" s="17">
        <v>2</v>
      </c>
      <c r="M1895" s="17">
        <v>-19.55</v>
      </c>
      <c r="N1895" s="17" t="str">
        <f>IF(SalesData[[#This Row],[Profit]]&gt;0,"Profit","Loss")</f>
        <v>Loss</v>
      </c>
    </row>
    <row r="1896" spans="1:14" x14ac:dyDescent="0.25">
      <c r="A1896" s="1">
        <v>41996</v>
      </c>
      <c r="B1896" s="3">
        <f t="shared" si="87"/>
        <v>2014</v>
      </c>
      <c r="C1896" s="3">
        <f t="shared" si="88"/>
        <v>12</v>
      </c>
      <c r="D1896" t="s">
        <v>1568</v>
      </c>
      <c r="E1896" t="str">
        <f t="shared" si="89"/>
        <v>Tiffany House20141223</v>
      </c>
      <c r="F1896">
        <f>IF(COUNTIF($E$2:E1896, E1896) = 1, MAX($F$1:F1895) + 1, INDEX($F$1:F1895, MATCH(E1896, $E$1:E1895, 0)))</f>
        <v>921</v>
      </c>
      <c r="G1896" t="s">
        <v>149</v>
      </c>
      <c r="H1896" t="s">
        <v>11</v>
      </c>
      <c r="I1896" t="s">
        <v>92</v>
      </c>
      <c r="J1896" t="s">
        <v>1829</v>
      </c>
      <c r="K1896" s="17">
        <v>56.52</v>
      </c>
      <c r="L1896" s="17">
        <v>3</v>
      </c>
      <c r="M1896" s="17">
        <v>15.83</v>
      </c>
      <c r="N1896" s="17" t="str">
        <f>IF(SalesData[[#This Row],[Profit]]&gt;0,"Profit","Loss")</f>
        <v>Profit</v>
      </c>
    </row>
    <row r="1897" spans="1:14" x14ac:dyDescent="0.25">
      <c r="A1897" s="1">
        <v>41996</v>
      </c>
      <c r="B1897" s="3">
        <f t="shared" si="87"/>
        <v>2014</v>
      </c>
      <c r="C1897" s="3">
        <f t="shared" si="88"/>
        <v>12</v>
      </c>
      <c r="D1897" t="s">
        <v>989</v>
      </c>
      <c r="E1897" t="str">
        <f t="shared" si="89"/>
        <v>Michelle Ellison20141223</v>
      </c>
      <c r="F1897">
        <f>IF(COUNTIF($E$2:E1897, E1897) = 1, MAX($F$1:F1896) + 1, INDEX($F$1:F1896, MATCH(E1897, $E$1:E1896, 0)))</f>
        <v>922</v>
      </c>
      <c r="G1897" t="s">
        <v>10</v>
      </c>
      <c r="H1897" t="s">
        <v>11</v>
      </c>
      <c r="I1897" t="s">
        <v>12</v>
      </c>
      <c r="J1897" t="s">
        <v>1219</v>
      </c>
      <c r="K1897" s="17">
        <v>5.18</v>
      </c>
      <c r="L1897" s="17">
        <v>1</v>
      </c>
      <c r="M1897" s="17">
        <v>1.81</v>
      </c>
      <c r="N1897" s="17" t="str">
        <f>IF(SalesData[[#This Row],[Profit]]&gt;0,"Profit","Loss")</f>
        <v>Profit</v>
      </c>
    </row>
    <row r="1898" spans="1:14" x14ac:dyDescent="0.25">
      <c r="A1898" s="1">
        <v>41996</v>
      </c>
      <c r="B1898" s="3">
        <f t="shared" si="87"/>
        <v>2014</v>
      </c>
      <c r="C1898" s="3">
        <f t="shared" si="88"/>
        <v>12</v>
      </c>
      <c r="D1898" t="s">
        <v>1831</v>
      </c>
      <c r="E1898" t="str">
        <f t="shared" si="89"/>
        <v>Craig Carreira20141223</v>
      </c>
      <c r="F1898">
        <f>IF(COUNTIF($E$2:E1898, E1898) = 1, MAX($F$1:F1897) + 1, INDEX($F$1:F1897, MATCH(E1898, $E$1:E1897, 0)))</f>
        <v>923</v>
      </c>
      <c r="G1898" t="s">
        <v>123</v>
      </c>
      <c r="H1898" t="s">
        <v>11</v>
      </c>
      <c r="I1898" t="s">
        <v>12</v>
      </c>
      <c r="J1898" t="s">
        <v>1832</v>
      </c>
      <c r="K1898" s="17">
        <v>45.53</v>
      </c>
      <c r="L1898" s="17">
        <v>3</v>
      </c>
      <c r="M1898" s="17">
        <v>15.93</v>
      </c>
      <c r="N1898" s="17" t="str">
        <f>IF(SalesData[[#This Row],[Profit]]&gt;0,"Profit","Loss")</f>
        <v>Profit</v>
      </c>
    </row>
    <row r="1899" spans="1:14" x14ac:dyDescent="0.25">
      <c r="A1899" s="1">
        <v>41996</v>
      </c>
      <c r="B1899" s="3">
        <f t="shared" si="87"/>
        <v>2014</v>
      </c>
      <c r="C1899" s="3">
        <f t="shared" si="88"/>
        <v>12</v>
      </c>
      <c r="D1899" t="s">
        <v>1831</v>
      </c>
      <c r="E1899" t="str">
        <f t="shared" si="89"/>
        <v>Craig Carreira20141223</v>
      </c>
      <c r="F1899">
        <f>IF(COUNTIF($E$2:E1899, E1899) = 1, MAX($F$1:F1898) + 1, INDEX($F$1:F1898, MATCH(E1899, $E$1:E1898, 0)))</f>
        <v>923</v>
      </c>
      <c r="G1899" t="s">
        <v>123</v>
      </c>
      <c r="H1899" t="s">
        <v>34</v>
      </c>
      <c r="I1899" t="s">
        <v>35</v>
      </c>
      <c r="J1899" t="s">
        <v>862</v>
      </c>
      <c r="K1899" s="17">
        <v>64.78</v>
      </c>
      <c r="L1899" s="17">
        <v>1</v>
      </c>
      <c r="M1899" s="17">
        <v>6.48</v>
      </c>
      <c r="N1899" s="17" t="str">
        <f>IF(SalesData[[#This Row],[Profit]]&gt;0,"Profit","Loss")</f>
        <v>Profit</v>
      </c>
    </row>
    <row r="1900" spans="1:14" x14ac:dyDescent="0.25">
      <c r="A1900" s="1">
        <v>41996</v>
      </c>
      <c r="B1900" s="3">
        <f t="shared" si="87"/>
        <v>2014</v>
      </c>
      <c r="C1900" s="3">
        <f t="shared" si="88"/>
        <v>12</v>
      </c>
      <c r="D1900" t="s">
        <v>1831</v>
      </c>
      <c r="E1900" t="str">
        <f t="shared" si="89"/>
        <v>Craig Carreira20141223</v>
      </c>
      <c r="F1900">
        <f>IF(COUNTIF($E$2:E1900, E1900) = 1, MAX($F$1:F1899) + 1, INDEX($F$1:F1899, MATCH(E1900, $E$1:E1899, 0)))</f>
        <v>923</v>
      </c>
      <c r="G1900" t="s">
        <v>123</v>
      </c>
      <c r="H1900" t="s">
        <v>11</v>
      </c>
      <c r="I1900" t="s">
        <v>18</v>
      </c>
      <c r="J1900" t="s">
        <v>73</v>
      </c>
      <c r="K1900" s="17">
        <v>424.27</v>
      </c>
      <c r="L1900" s="17">
        <v>2</v>
      </c>
      <c r="M1900" s="17">
        <v>-10.61</v>
      </c>
      <c r="N1900" s="17" t="str">
        <f>IF(SalesData[[#This Row],[Profit]]&gt;0,"Profit","Loss")</f>
        <v>Loss</v>
      </c>
    </row>
    <row r="1901" spans="1:14" x14ac:dyDescent="0.25">
      <c r="A1901" s="1">
        <v>41996</v>
      </c>
      <c r="B1901" s="3">
        <f t="shared" si="87"/>
        <v>2014</v>
      </c>
      <c r="C1901" s="3">
        <f t="shared" si="88"/>
        <v>12</v>
      </c>
      <c r="D1901" t="s">
        <v>1831</v>
      </c>
      <c r="E1901" t="str">
        <f t="shared" si="89"/>
        <v>Craig Carreira20141223</v>
      </c>
      <c r="F1901">
        <f>IF(COUNTIF($E$2:E1901, E1901) = 1, MAX($F$1:F1900) + 1, INDEX($F$1:F1900, MATCH(E1901, $E$1:E1900, 0)))</f>
        <v>923</v>
      </c>
      <c r="G1901" t="s">
        <v>123</v>
      </c>
      <c r="H1901" t="s">
        <v>11</v>
      </c>
      <c r="I1901" t="s">
        <v>24</v>
      </c>
      <c r="J1901" t="s">
        <v>541</v>
      </c>
      <c r="K1901" s="17">
        <v>1.34</v>
      </c>
      <c r="L1901" s="17">
        <v>1</v>
      </c>
      <c r="M1901" s="17">
        <v>0.5</v>
      </c>
      <c r="N1901" s="17" t="str">
        <f>IF(SalesData[[#This Row],[Profit]]&gt;0,"Profit","Loss")</f>
        <v>Profit</v>
      </c>
    </row>
    <row r="1902" spans="1:14" x14ac:dyDescent="0.25">
      <c r="A1902" s="1">
        <v>41996</v>
      </c>
      <c r="B1902" s="3">
        <f t="shared" si="87"/>
        <v>2014</v>
      </c>
      <c r="C1902" s="3">
        <f t="shared" si="88"/>
        <v>12</v>
      </c>
      <c r="D1902" t="s">
        <v>1831</v>
      </c>
      <c r="E1902" t="str">
        <f t="shared" si="89"/>
        <v>Craig Carreira20141223</v>
      </c>
      <c r="F1902">
        <f>IF(COUNTIF($E$2:E1902, E1902) = 1, MAX($F$1:F1901) + 1, INDEX($F$1:F1901, MATCH(E1902, $E$1:E1901, 0)))</f>
        <v>923</v>
      </c>
      <c r="G1902" t="s">
        <v>123</v>
      </c>
      <c r="H1902" t="s">
        <v>11</v>
      </c>
      <c r="I1902" t="s">
        <v>18</v>
      </c>
      <c r="J1902" t="s">
        <v>1592</v>
      </c>
      <c r="K1902" s="17">
        <v>83.92</v>
      </c>
      <c r="L1902" s="17">
        <v>5</v>
      </c>
      <c r="M1902" s="17">
        <v>-1.05</v>
      </c>
      <c r="N1902" s="17" t="str">
        <f>IF(SalesData[[#This Row],[Profit]]&gt;0,"Profit","Loss")</f>
        <v>Loss</v>
      </c>
    </row>
    <row r="1903" spans="1:14" x14ac:dyDescent="0.25">
      <c r="A1903" s="1">
        <v>41997</v>
      </c>
      <c r="B1903" s="3">
        <f t="shared" si="87"/>
        <v>2014</v>
      </c>
      <c r="C1903" s="3">
        <f t="shared" si="88"/>
        <v>12</v>
      </c>
      <c r="D1903" t="s">
        <v>1027</v>
      </c>
      <c r="E1903" t="str">
        <f t="shared" si="89"/>
        <v>Luke Foster20141224</v>
      </c>
      <c r="F1903">
        <f>IF(COUNTIF($E$2:E1903, E1903) = 1, MAX($F$1:F1902) + 1, INDEX($F$1:F1902, MATCH(E1903, $E$1:E1902, 0)))</f>
        <v>924</v>
      </c>
      <c r="G1903" t="s">
        <v>123</v>
      </c>
      <c r="H1903" t="s">
        <v>11</v>
      </c>
      <c r="I1903" t="s">
        <v>12</v>
      </c>
      <c r="J1903" t="s">
        <v>1612</v>
      </c>
      <c r="K1903" s="17">
        <v>9.57</v>
      </c>
      <c r="L1903" s="17">
        <v>2</v>
      </c>
      <c r="M1903" s="17">
        <v>3.47</v>
      </c>
      <c r="N1903" s="17" t="str">
        <f>IF(SalesData[[#This Row],[Profit]]&gt;0,"Profit","Loss")</f>
        <v>Profit</v>
      </c>
    </row>
    <row r="1904" spans="1:14" x14ac:dyDescent="0.25">
      <c r="A1904" s="1">
        <v>41997</v>
      </c>
      <c r="B1904" s="3">
        <f t="shared" si="87"/>
        <v>2014</v>
      </c>
      <c r="C1904" s="3">
        <f t="shared" si="88"/>
        <v>12</v>
      </c>
      <c r="D1904" t="s">
        <v>712</v>
      </c>
      <c r="E1904" t="str">
        <f t="shared" si="89"/>
        <v>Resi PÃ¶lking20141224</v>
      </c>
      <c r="F1904">
        <f>IF(COUNTIF($E$2:E1904, E1904) = 1, MAX($F$1:F1903) + 1, INDEX($F$1:F1903, MATCH(E1904, $E$1:E1903, 0)))</f>
        <v>925</v>
      </c>
      <c r="G1904" t="s">
        <v>78</v>
      </c>
      <c r="H1904" t="s">
        <v>34</v>
      </c>
      <c r="I1904" t="s">
        <v>47</v>
      </c>
      <c r="J1904" t="s">
        <v>1833</v>
      </c>
      <c r="K1904" s="17">
        <v>30.36</v>
      </c>
      <c r="L1904" s="17">
        <v>5</v>
      </c>
      <c r="M1904" s="17">
        <v>8.73</v>
      </c>
      <c r="N1904" s="17" t="str">
        <f>IF(SalesData[[#This Row],[Profit]]&gt;0,"Profit","Loss")</f>
        <v>Profit</v>
      </c>
    </row>
    <row r="1905" spans="1:14" x14ac:dyDescent="0.25">
      <c r="A1905" s="1">
        <v>41997</v>
      </c>
      <c r="B1905" s="3">
        <f t="shared" si="87"/>
        <v>2014</v>
      </c>
      <c r="C1905" s="3">
        <f t="shared" si="88"/>
        <v>12</v>
      </c>
      <c r="D1905" t="s">
        <v>1655</v>
      </c>
      <c r="E1905" t="str">
        <f t="shared" si="89"/>
        <v>Julie Creighton20141224</v>
      </c>
      <c r="F1905">
        <f>IF(COUNTIF($E$2:E1905, E1905) = 1, MAX($F$1:F1904) + 1, INDEX($F$1:F1904, MATCH(E1905, $E$1:E1904, 0)))</f>
        <v>926</v>
      </c>
      <c r="G1905" t="s">
        <v>27</v>
      </c>
      <c r="H1905" t="s">
        <v>11</v>
      </c>
      <c r="I1905" t="s">
        <v>18</v>
      </c>
      <c r="J1905" t="s">
        <v>974</v>
      </c>
      <c r="K1905" s="17">
        <v>142.86000000000001</v>
      </c>
      <c r="L1905" s="17">
        <v>1</v>
      </c>
      <c r="M1905" s="17">
        <v>41.43</v>
      </c>
      <c r="N1905" s="17" t="str">
        <f>IF(SalesData[[#This Row],[Profit]]&gt;0,"Profit","Loss")</f>
        <v>Profit</v>
      </c>
    </row>
    <row r="1906" spans="1:14" x14ac:dyDescent="0.25">
      <c r="A1906" s="1">
        <v>41997</v>
      </c>
      <c r="B1906" s="3">
        <f t="shared" si="87"/>
        <v>2014</v>
      </c>
      <c r="C1906" s="3">
        <f t="shared" si="88"/>
        <v>12</v>
      </c>
      <c r="D1906" t="s">
        <v>1655</v>
      </c>
      <c r="E1906" t="str">
        <f t="shared" si="89"/>
        <v>Julie Creighton20141224</v>
      </c>
      <c r="F1906">
        <f>IF(COUNTIF($E$2:E1906, E1906) = 1, MAX($F$1:F1905) + 1, INDEX($F$1:F1905, MATCH(E1906, $E$1:E1905, 0)))</f>
        <v>926</v>
      </c>
      <c r="G1906" t="s">
        <v>27</v>
      </c>
      <c r="H1906" t="s">
        <v>34</v>
      </c>
      <c r="I1906" t="s">
        <v>35</v>
      </c>
      <c r="J1906" t="s">
        <v>187</v>
      </c>
      <c r="K1906" s="17">
        <v>292.27</v>
      </c>
      <c r="L1906" s="17">
        <v>6</v>
      </c>
      <c r="M1906" s="17">
        <v>18.27</v>
      </c>
      <c r="N1906" s="17" t="str">
        <f>IF(SalesData[[#This Row],[Profit]]&gt;0,"Profit","Loss")</f>
        <v>Profit</v>
      </c>
    </row>
    <row r="1907" spans="1:14" x14ac:dyDescent="0.25">
      <c r="A1907" s="1">
        <v>41997</v>
      </c>
      <c r="B1907" s="3">
        <f t="shared" si="87"/>
        <v>2014</v>
      </c>
      <c r="C1907" s="3">
        <f t="shared" si="88"/>
        <v>12</v>
      </c>
      <c r="D1907" t="s">
        <v>530</v>
      </c>
      <c r="E1907" t="str">
        <f t="shared" si="89"/>
        <v>Ben Ferrer20141224</v>
      </c>
      <c r="F1907">
        <f>IF(COUNTIF($E$2:E1907, E1907) = 1, MAX($F$1:F1906) + 1, INDEX($F$1:F1906, MATCH(E1907, $E$1:E1906, 0)))</f>
        <v>927</v>
      </c>
      <c r="G1907" t="s">
        <v>27</v>
      </c>
      <c r="H1907" t="s">
        <v>39</v>
      </c>
      <c r="I1907" t="s">
        <v>40</v>
      </c>
      <c r="J1907" t="s">
        <v>1834</v>
      </c>
      <c r="K1907" s="17">
        <v>173.66</v>
      </c>
      <c r="L1907" s="17">
        <v>7</v>
      </c>
      <c r="M1907" s="17">
        <v>17.37</v>
      </c>
      <c r="N1907" s="17" t="str">
        <f>IF(SalesData[[#This Row],[Profit]]&gt;0,"Profit","Loss")</f>
        <v>Profit</v>
      </c>
    </row>
    <row r="1908" spans="1:14" x14ac:dyDescent="0.25">
      <c r="A1908" s="1">
        <v>41997</v>
      </c>
      <c r="B1908" s="3">
        <f t="shared" si="87"/>
        <v>2014</v>
      </c>
      <c r="C1908" s="3">
        <f t="shared" si="88"/>
        <v>12</v>
      </c>
      <c r="D1908" t="s">
        <v>530</v>
      </c>
      <c r="E1908" t="str">
        <f t="shared" si="89"/>
        <v>Ben Ferrer20141224</v>
      </c>
      <c r="F1908">
        <f>IF(COUNTIF($E$2:E1908, E1908) = 1, MAX($F$1:F1907) + 1, INDEX($F$1:F1907, MATCH(E1908, $E$1:E1907, 0)))</f>
        <v>927</v>
      </c>
      <c r="G1908" t="s">
        <v>27</v>
      </c>
      <c r="H1908" t="s">
        <v>11</v>
      </c>
      <c r="I1908" t="s">
        <v>92</v>
      </c>
      <c r="J1908" t="s">
        <v>1835</v>
      </c>
      <c r="K1908" s="17">
        <v>361.96</v>
      </c>
      <c r="L1908" s="17">
        <v>2</v>
      </c>
      <c r="M1908" s="17">
        <v>101.35</v>
      </c>
      <c r="N1908" s="17" t="str">
        <f>IF(SalesData[[#This Row],[Profit]]&gt;0,"Profit","Loss")</f>
        <v>Profit</v>
      </c>
    </row>
    <row r="1909" spans="1:14" x14ac:dyDescent="0.25">
      <c r="A1909" s="1">
        <v>41997</v>
      </c>
      <c r="B1909" s="3">
        <f t="shared" si="87"/>
        <v>2014</v>
      </c>
      <c r="C1909" s="3">
        <f t="shared" si="88"/>
        <v>12</v>
      </c>
      <c r="D1909" t="s">
        <v>530</v>
      </c>
      <c r="E1909" t="str">
        <f t="shared" si="89"/>
        <v>Ben Ferrer20141224</v>
      </c>
      <c r="F1909">
        <f>IF(COUNTIF($E$2:E1909, E1909) = 1, MAX($F$1:F1908) + 1, INDEX($F$1:F1908, MATCH(E1909, $E$1:E1908, 0)))</f>
        <v>927</v>
      </c>
      <c r="G1909" t="s">
        <v>27</v>
      </c>
      <c r="H1909" t="s">
        <v>39</v>
      </c>
      <c r="I1909" t="s">
        <v>52</v>
      </c>
      <c r="J1909" t="s">
        <v>1836</v>
      </c>
      <c r="K1909" s="17">
        <v>62.85</v>
      </c>
      <c r="L1909" s="17">
        <v>3</v>
      </c>
      <c r="M1909" s="17">
        <v>13.2</v>
      </c>
      <c r="N1909" s="17" t="str">
        <f>IF(SalesData[[#This Row],[Profit]]&gt;0,"Profit","Loss")</f>
        <v>Profit</v>
      </c>
    </row>
    <row r="1910" spans="1:14" x14ac:dyDescent="0.25">
      <c r="A1910" s="1">
        <v>41997</v>
      </c>
      <c r="B1910" s="3">
        <f t="shared" si="87"/>
        <v>2014</v>
      </c>
      <c r="C1910" s="3">
        <f t="shared" si="88"/>
        <v>12</v>
      </c>
      <c r="D1910" t="s">
        <v>530</v>
      </c>
      <c r="E1910" t="str">
        <f t="shared" si="89"/>
        <v>Ben Ferrer20141224</v>
      </c>
      <c r="F1910">
        <f>IF(COUNTIF($E$2:E1910, E1910) = 1, MAX($F$1:F1909) + 1, INDEX($F$1:F1909, MATCH(E1910, $E$1:E1909, 0)))</f>
        <v>927</v>
      </c>
      <c r="G1910" t="s">
        <v>27</v>
      </c>
      <c r="H1910" t="s">
        <v>39</v>
      </c>
      <c r="I1910" t="s">
        <v>40</v>
      </c>
      <c r="J1910" t="s">
        <v>1100</v>
      </c>
      <c r="K1910" s="17">
        <v>818.38</v>
      </c>
      <c r="L1910" s="17">
        <v>3</v>
      </c>
      <c r="M1910" s="17">
        <v>51.15</v>
      </c>
      <c r="N1910" s="17" t="str">
        <f>IF(SalesData[[#This Row],[Profit]]&gt;0,"Profit","Loss")</f>
        <v>Profit</v>
      </c>
    </row>
    <row r="1911" spans="1:14" x14ac:dyDescent="0.25">
      <c r="A1911" s="1">
        <v>41997</v>
      </c>
      <c r="B1911" s="3">
        <f t="shared" si="87"/>
        <v>2014</v>
      </c>
      <c r="C1911" s="3">
        <f t="shared" si="88"/>
        <v>12</v>
      </c>
      <c r="D1911" t="s">
        <v>530</v>
      </c>
      <c r="E1911" t="str">
        <f t="shared" si="89"/>
        <v>Ben Ferrer20141224</v>
      </c>
      <c r="F1911">
        <f>IF(COUNTIF($E$2:E1911, E1911) = 1, MAX($F$1:F1910) + 1, INDEX($F$1:F1910, MATCH(E1911, $E$1:E1910, 0)))</f>
        <v>927</v>
      </c>
      <c r="G1911" t="s">
        <v>27</v>
      </c>
      <c r="H1911" t="s">
        <v>11</v>
      </c>
      <c r="I1911" t="s">
        <v>18</v>
      </c>
      <c r="J1911" t="s">
        <v>356</v>
      </c>
      <c r="K1911" s="17">
        <v>20.34</v>
      </c>
      <c r="L1911" s="17">
        <v>1</v>
      </c>
      <c r="M1911" s="17">
        <v>0.2</v>
      </c>
      <c r="N1911" s="17" t="str">
        <f>IF(SalesData[[#This Row],[Profit]]&gt;0,"Profit","Loss")</f>
        <v>Profit</v>
      </c>
    </row>
    <row r="1912" spans="1:14" x14ac:dyDescent="0.25">
      <c r="A1912" s="1">
        <v>41997</v>
      </c>
      <c r="B1912" s="3">
        <f t="shared" si="87"/>
        <v>2014</v>
      </c>
      <c r="C1912" s="3">
        <f t="shared" si="88"/>
        <v>12</v>
      </c>
      <c r="D1912" t="s">
        <v>530</v>
      </c>
      <c r="E1912" t="str">
        <f t="shared" si="89"/>
        <v>Ben Ferrer20141224</v>
      </c>
      <c r="F1912">
        <f>IF(COUNTIF($E$2:E1912, E1912) = 1, MAX($F$1:F1911) + 1, INDEX($F$1:F1911, MATCH(E1912, $E$1:E1911, 0)))</f>
        <v>927</v>
      </c>
      <c r="G1912" t="s">
        <v>27</v>
      </c>
      <c r="H1912" t="s">
        <v>34</v>
      </c>
      <c r="I1912" t="s">
        <v>47</v>
      </c>
      <c r="J1912" t="s">
        <v>1837</v>
      </c>
      <c r="K1912" s="17">
        <v>23.99</v>
      </c>
      <c r="L1912" s="17">
        <v>1</v>
      </c>
      <c r="M1912" s="17">
        <v>5.52</v>
      </c>
      <c r="N1912" s="17" t="str">
        <f>IF(SalesData[[#This Row],[Profit]]&gt;0,"Profit","Loss")</f>
        <v>Profit</v>
      </c>
    </row>
    <row r="1913" spans="1:14" x14ac:dyDescent="0.25">
      <c r="A1913" s="1">
        <v>41997</v>
      </c>
      <c r="B1913" s="3">
        <f t="shared" si="87"/>
        <v>2014</v>
      </c>
      <c r="C1913" s="3">
        <f t="shared" si="88"/>
        <v>12</v>
      </c>
      <c r="D1913" t="s">
        <v>1361</v>
      </c>
      <c r="E1913" t="str">
        <f t="shared" si="89"/>
        <v>Adam Shillingsburg20141224</v>
      </c>
      <c r="F1913">
        <f>IF(COUNTIF($E$2:E1913, E1913) = 1, MAX($F$1:F1912) + 1, INDEX($F$1:F1912, MATCH(E1913, $E$1:E1912, 0)))</f>
        <v>928</v>
      </c>
      <c r="G1913" t="s">
        <v>27</v>
      </c>
      <c r="H1913" t="s">
        <v>11</v>
      </c>
      <c r="I1913" t="s">
        <v>92</v>
      </c>
      <c r="J1913" t="s">
        <v>1838</v>
      </c>
      <c r="K1913" s="17">
        <v>13.97</v>
      </c>
      <c r="L1913" s="17">
        <v>1</v>
      </c>
      <c r="M1913" s="17">
        <v>3.63</v>
      </c>
      <c r="N1913" s="17" t="str">
        <f>IF(SalesData[[#This Row],[Profit]]&gt;0,"Profit","Loss")</f>
        <v>Profit</v>
      </c>
    </row>
    <row r="1914" spans="1:14" x14ac:dyDescent="0.25">
      <c r="A1914" s="1">
        <v>41999</v>
      </c>
      <c r="B1914" s="3">
        <f t="shared" si="87"/>
        <v>2014</v>
      </c>
      <c r="C1914" s="3">
        <f t="shared" si="88"/>
        <v>12</v>
      </c>
      <c r="D1914" t="s">
        <v>1665</v>
      </c>
      <c r="E1914" t="str">
        <f t="shared" si="89"/>
        <v>Alan Dominguez20141226</v>
      </c>
      <c r="F1914">
        <f>IF(COUNTIF($E$2:E1914, E1914) = 1, MAX($F$1:F1913) + 1, INDEX($F$1:F1913, MATCH(E1914, $E$1:E1913, 0)))</f>
        <v>929</v>
      </c>
      <c r="G1914" t="s">
        <v>10</v>
      </c>
      <c r="H1914" t="s">
        <v>34</v>
      </c>
      <c r="I1914" t="s">
        <v>35</v>
      </c>
      <c r="J1914" t="s">
        <v>36</v>
      </c>
      <c r="K1914" s="17">
        <v>600.55999999999995</v>
      </c>
      <c r="L1914" s="17">
        <v>3</v>
      </c>
      <c r="M1914" s="17">
        <v>-8.58</v>
      </c>
      <c r="N1914" s="17" t="str">
        <f>IF(SalesData[[#This Row],[Profit]]&gt;0,"Profit","Loss")</f>
        <v>Loss</v>
      </c>
    </row>
    <row r="1915" spans="1:14" x14ac:dyDescent="0.25">
      <c r="A1915" s="1">
        <v>41999</v>
      </c>
      <c r="B1915" s="3">
        <f t="shared" si="87"/>
        <v>2014</v>
      </c>
      <c r="C1915" s="3">
        <f t="shared" si="88"/>
        <v>12</v>
      </c>
      <c r="D1915" t="s">
        <v>817</v>
      </c>
      <c r="E1915" t="str">
        <f t="shared" si="89"/>
        <v>Kelly Lampkin20141226</v>
      </c>
      <c r="F1915">
        <f>IF(COUNTIF($E$2:E1915, E1915) = 1, MAX($F$1:F1914) + 1, INDEX($F$1:F1914, MATCH(E1915, $E$1:E1914, 0)))</f>
        <v>930</v>
      </c>
      <c r="G1915" t="s">
        <v>278</v>
      </c>
      <c r="H1915" t="s">
        <v>34</v>
      </c>
      <c r="I1915" t="s">
        <v>47</v>
      </c>
      <c r="J1915" t="s">
        <v>535</v>
      </c>
      <c r="K1915" s="17">
        <v>300.42</v>
      </c>
      <c r="L1915" s="17">
        <v>8</v>
      </c>
      <c r="M1915" s="17">
        <v>78.86</v>
      </c>
      <c r="N1915" s="17" t="str">
        <f>IF(SalesData[[#This Row],[Profit]]&gt;0,"Profit","Loss")</f>
        <v>Profit</v>
      </c>
    </row>
    <row r="1916" spans="1:14" x14ac:dyDescent="0.25">
      <c r="A1916" s="1">
        <v>41999</v>
      </c>
      <c r="B1916" s="3">
        <f t="shared" si="87"/>
        <v>2014</v>
      </c>
      <c r="C1916" s="3">
        <f t="shared" si="88"/>
        <v>12</v>
      </c>
      <c r="D1916" t="s">
        <v>817</v>
      </c>
      <c r="E1916" t="str">
        <f t="shared" si="89"/>
        <v>Kelly Lampkin20141226</v>
      </c>
      <c r="F1916">
        <f>IF(COUNTIF($E$2:E1916, E1916) = 1, MAX($F$1:F1915) + 1, INDEX($F$1:F1915, MATCH(E1916, $E$1:E1915, 0)))</f>
        <v>930</v>
      </c>
      <c r="G1916" t="s">
        <v>278</v>
      </c>
      <c r="H1916" t="s">
        <v>34</v>
      </c>
      <c r="I1916" t="s">
        <v>35</v>
      </c>
      <c r="J1916" t="s">
        <v>1839</v>
      </c>
      <c r="K1916" s="17">
        <v>230.35</v>
      </c>
      <c r="L1916" s="17">
        <v>3</v>
      </c>
      <c r="M1916" s="17">
        <v>20.16</v>
      </c>
      <c r="N1916" s="17" t="str">
        <f>IF(SalesData[[#This Row],[Profit]]&gt;0,"Profit","Loss")</f>
        <v>Profit</v>
      </c>
    </row>
    <row r="1917" spans="1:14" x14ac:dyDescent="0.25">
      <c r="A1917" s="1">
        <v>41999</v>
      </c>
      <c r="B1917" s="3">
        <f t="shared" si="87"/>
        <v>2014</v>
      </c>
      <c r="C1917" s="3">
        <f t="shared" si="88"/>
        <v>12</v>
      </c>
      <c r="D1917" t="s">
        <v>817</v>
      </c>
      <c r="E1917" t="str">
        <f t="shared" si="89"/>
        <v>Kelly Lampkin20141226</v>
      </c>
      <c r="F1917">
        <f>IF(COUNTIF($E$2:E1917, E1917) = 1, MAX($F$1:F1916) + 1, INDEX($F$1:F1916, MATCH(E1917, $E$1:E1916, 0)))</f>
        <v>930</v>
      </c>
      <c r="G1917" t="s">
        <v>278</v>
      </c>
      <c r="H1917" t="s">
        <v>34</v>
      </c>
      <c r="I1917" t="s">
        <v>47</v>
      </c>
      <c r="J1917" t="s">
        <v>112</v>
      </c>
      <c r="K1917" s="17">
        <v>218.35</v>
      </c>
      <c r="L1917" s="17">
        <v>3</v>
      </c>
      <c r="M1917" s="17">
        <v>-24.56</v>
      </c>
      <c r="N1917" s="17" t="str">
        <f>IF(SalesData[[#This Row],[Profit]]&gt;0,"Profit","Loss")</f>
        <v>Loss</v>
      </c>
    </row>
    <row r="1918" spans="1:14" x14ac:dyDescent="0.25">
      <c r="A1918" s="1">
        <v>41999</v>
      </c>
      <c r="B1918" s="3">
        <f t="shared" si="87"/>
        <v>2014</v>
      </c>
      <c r="C1918" s="3">
        <f t="shared" si="88"/>
        <v>12</v>
      </c>
      <c r="D1918" t="s">
        <v>817</v>
      </c>
      <c r="E1918" t="str">
        <f t="shared" si="89"/>
        <v>Kelly Lampkin20141226</v>
      </c>
      <c r="F1918">
        <f>IF(COUNTIF($E$2:E1918, E1918) = 1, MAX($F$1:F1917) + 1, INDEX($F$1:F1917, MATCH(E1918, $E$1:E1917, 0)))</f>
        <v>930</v>
      </c>
      <c r="G1918" t="s">
        <v>278</v>
      </c>
      <c r="H1918" t="s">
        <v>11</v>
      </c>
      <c r="I1918" t="s">
        <v>20</v>
      </c>
      <c r="J1918" t="s">
        <v>165</v>
      </c>
      <c r="K1918" s="17">
        <v>78.599999999999994</v>
      </c>
      <c r="L1918" s="17">
        <v>5</v>
      </c>
      <c r="M1918" s="17">
        <v>-62.88</v>
      </c>
      <c r="N1918" s="17" t="str">
        <f>IF(SalesData[[#This Row],[Profit]]&gt;0,"Profit","Loss")</f>
        <v>Loss</v>
      </c>
    </row>
    <row r="1919" spans="1:14" x14ac:dyDescent="0.25">
      <c r="A1919" s="1">
        <v>41999</v>
      </c>
      <c r="B1919" s="3">
        <f t="shared" si="87"/>
        <v>2014</v>
      </c>
      <c r="C1919" s="3">
        <f t="shared" si="88"/>
        <v>12</v>
      </c>
      <c r="D1919" t="s">
        <v>817</v>
      </c>
      <c r="E1919" t="str">
        <f t="shared" si="89"/>
        <v>Kelly Lampkin20141226</v>
      </c>
      <c r="F1919">
        <f>IF(COUNTIF($E$2:E1919, E1919) = 1, MAX($F$1:F1918) + 1, INDEX($F$1:F1918, MATCH(E1919, $E$1:E1918, 0)))</f>
        <v>930</v>
      </c>
      <c r="G1919" t="s">
        <v>278</v>
      </c>
      <c r="H1919" t="s">
        <v>11</v>
      </c>
      <c r="I1919" t="s">
        <v>43</v>
      </c>
      <c r="J1919" t="s">
        <v>1109</v>
      </c>
      <c r="K1919" s="17">
        <v>27.55</v>
      </c>
      <c r="L1919" s="17">
        <v>3</v>
      </c>
      <c r="M1919" s="17">
        <v>9.3000000000000007</v>
      </c>
      <c r="N1919" s="17" t="str">
        <f>IF(SalesData[[#This Row],[Profit]]&gt;0,"Profit","Loss")</f>
        <v>Profit</v>
      </c>
    </row>
    <row r="1920" spans="1:14" x14ac:dyDescent="0.25">
      <c r="A1920" s="1">
        <v>41999</v>
      </c>
      <c r="B1920" s="3">
        <f t="shared" si="87"/>
        <v>2014</v>
      </c>
      <c r="C1920" s="3">
        <f t="shared" si="88"/>
        <v>12</v>
      </c>
      <c r="D1920" t="s">
        <v>383</v>
      </c>
      <c r="E1920" t="str">
        <f t="shared" si="89"/>
        <v>Christina Anderson20141226</v>
      </c>
      <c r="F1920">
        <f>IF(COUNTIF($E$2:E1920, E1920) = 1, MAX($F$1:F1919) + 1, INDEX($F$1:F1919, MATCH(E1920, $E$1:E1919, 0)))</f>
        <v>931</v>
      </c>
      <c r="G1920" t="s">
        <v>15</v>
      </c>
      <c r="H1920" t="s">
        <v>11</v>
      </c>
      <c r="I1920" t="s">
        <v>20</v>
      </c>
      <c r="J1920" t="s">
        <v>966</v>
      </c>
      <c r="K1920" s="17">
        <v>8.69</v>
      </c>
      <c r="L1920" s="17">
        <v>5</v>
      </c>
      <c r="M1920" s="17">
        <v>-14.77</v>
      </c>
      <c r="N1920" s="17" t="str">
        <f>IF(SalesData[[#This Row],[Profit]]&gt;0,"Profit","Loss")</f>
        <v>Loss</v>
      </c>
    </row>
    <row r="1921" spans="1:14" x14ac:dyDescent="0.25">
      <c r="A1921" s="1">
        <v>41999</v>
      </c>
      <c r="B1921" s="3">
        <f t="shared" si="87"/>
        <v>2014</v>
      </c>
      <c r="C1921" s="3">
        <f t="shared" si="88"/>
        <v>12</v>
      </c>
      <c r="D1921" t="s">
        <v>1840</v>
      </c>
      <c r="E1921" t="str">
        <f t="shared" si="89"/>
        <v>Clytie Kelty20141226</v>
      </c>
      <c r="F1921">
        <f>IF(COUNTIF($E$2:E1921, E1921) = 1, MAX($F$1:F1920) + 1, INDEX($F$1:F1920, MATCH(E1921, $E$1:E1920, 0)))</f>
        <v>932</v>
      </c>
      <c r="G1921" t="s">
        <v>27</v>
      </c>
      <c r="H1921" t="s">
        <v>11</v>
      </c>
      <c r="I1921" t="s">
        <v>200</v>
      </c>
      <c r="J1921" t="s">
        <v>1841</v>
      </c>
      <c r="K1921" s="17">
        <v>11.91</v>
      </c>
      <c r="L1921" s="17">
        <v>3</v>
      </c>
      <c r="M1921" s="17">
        <v>0.12</v>
      </c>
      <c r="N1921" s="17" t="str">
        <f>IF(SalesData[[#This Row],[Profit]]&gt;0,"Profit","Loss")</f>
        <v>Profit</v>
      </c>
    </row>
    <row r="1922" spans="1:14" x14ac:dyDescent="0.25">
      <c r="A1922" s="1">
        <v>41999</v>
      </c>
      <c r="B1922" s="3">
        <f t="shared" ref="B1922:B1985" si="90">YEAR(A1922)</f>
        <v>2014</v>
      </c>
      <c r="C1922" s="3">
        <f t="shared" ref="C1922:C1985" si="91">MONTH(A1922)</f>
        <v>12</v>
      </c>
      <c r="D1922" t="s">
        <v>1840</v>
      </c>
      <c r="E1922" t="str">
        <f t="shared" ref="E1922:E1985" si="92">D1922 &amp; TEXT(A1922, "yyyymmdd")</f>
        <v>Clytie Kelty20141226</v>
      </c>
      <c r="F1922">
        <f>IF(COUNTIF($E$2:E1922, E1922) = 1, MAX($F$1:F1921) + 1, INDEX($F$1:F1921, MATCH(E1922, $E$1:E1921, 0)))</f>
        <v>932</v>
      </c>
      <c r="G1922" t="s">
        <v>27</v>
      </c>
      <c r="H1922" t="s">
        <v>34</v>
      </c>
      <c r="I1922" t="s">
        <v>47</v>
      </c>
      <c r="J1922" t="s">
        <v>616</v>
      </c>
      <c r="K1922" s="17">
        <v>3.48</v>
      </c>
      <c r="L1922" s="17">
        <v>2</v>
      </c>
      <c r="M1922" s="17">
        <v>1.1100000000000001</v>
      </c>
      <c r="N1922" s="17" t="str">
        <f>IF(SalesData[[#This Row],[Profit]]&gt;0,"Profit","Loss")</f>
        <v>Profit</v>
      </c>
    </row>
    <row r="1923" spans="1:14" x14ac:dyDescent="0.25">
      <c r="A1923" s="1">
        <v>41999</v>
      </c>
      <c r="B1923" s="3">
        <f t="shared" si="90"/>
        <v>2014</v>
      </c>
      <c r="C1923" s="3">
        <f t="shared" si="91"/>
        <v>12</v>
      </c>
      <c r="D1923" t="s">
        <v>1842</v>
      </c>
      <c r="E1923" t="str">
        <f t="shared" si="92"/>
        <v>Maureen Gnade20141226</v>
      </c>
      <c r="F1923">
        <f>IF(COUNTIF($E$2:E1923, E1923) = 1, MAX($F$1:F1922) + 1, INDEX($F$1:F1922, MATCH(E1923, $E$1:E1922, 0)))</f>
        <v>933</v>
      </c>
      <c r="G1923" t="s">
        <v>23</v>
      </c>
      <c r="H1923" t="s">
        <v>11</v>
      </c>
      <c r="I1923" t="s">
        <v>12</v>
      </c>
      <c r="J1923" t="s">
        <v>985</v>
      </c>
      <c r="K1923" s="17">
        <v>18.260000000000002</v>
      </c>
      <c r="L1923" s="17">
        <v>3</v>
      </c>
      <c r="M1923" s="17">
        <v>6.16</v>
      </c>
      <c r="N1923" s="17" t="str">
        <f>IF(SalesData[[#This Row],[Profit]]&gt;0,"Profit","Loss")</f>
        <v>Profit</v>
      </c>
    </row>
    <row r="1924" spans="1:14" x14ac:dyDescent="0.25">
      <c r="A1924" s="1">
        <v>41999</v>
      </c>
      <c r="B1924" s="3">
        <f t="shared" si="90"/>
        <v>2014</v>
      </c>
      <c r="C1924" s="3">
        <f t="shared" si="91"/>
        <v>12</v>
      </c>
      <c r="D1924" t="s">
        <v>1842</v>
      </c>
      <c r="E1924" t="str">
        <f t="shared" si="92"/>
        <v>Maureen Gnade20141226</v>
      </c>
      <c r="F1924">
        <f>IF(COUNTIF($E$2:E1924, E1924) = 1, MAX($F$1:F1923) + 1, INDEX($F$1:F1923, MATCH(E1924, $E$1:E1923, 0)))</f>
        <v>933</v>
      </c>
      <c r="G1924" t="s">
        <v>23</v>
      </c>
      <c r="H1924" t="s">
        <v>11</v>
      </c>
      <c r="I1924" t="s">
        <v>92</v>
      </c>
      <c r="J1924" t="s">
        <v>1843</v>
      </c>
      <c r="K1924" s="17">
        <v>34.659999999999997</v>
      </c>
      <c r="L1924" s="17">
        <v>2</v>
      </c>
      <c r="M1924" s="17">
        <v>5.63</v>
      </c>
      <c r="N1924" s="17" t="str">
        <f>IF(SalesData[[#This Row],[Profit]]&gt;0,"Profit","Loss")</f>
        <v>Profit</v>
      </c>
    </row>
    <row r="1925" spans="1:14" x14ac:dyDescent="0.25">
      <c r="A1925" s="1">
        <v>41999</v>
      </c>
      <c r="B1925" s="3">
        <f t="shared" si="90"/>
        <v>2014</v>
      </c>
      <c r="C1925" s="3">
        <f t="shared" si="91"/>
        <v>12</v>
      </c>
      <c r="D1925" t="s">
        <v>1842</v>
      </c>
      <c r="E1925" t="str">
        <f t="shared" si="92"/>
        <v>Maureen Gnade20141226</v>
      </c>
      <c r="F1925">
        <f>IF(COUNTIF($E$2:E1925, E1925) = 1, MAX($F$1:F1924) + 1, INDEX($F$1:F1924, MATCH(E1925, $E$1:E1924, 0)))</f>
        <v>933</v>
      </c>
      <c r="G1925" t="s">
        <v>23</v>
      </c>
      <c r="H1925" t="s">
        <v>11</v>
      </c>
      <c r="I1925" t="s">
        <v>92</v>
      </c>
      <c r="J1925" t="s">
        <v>1125</v>
      </c>
      <c r="K1925" s="17">
        <v>81.55</v>
      </c>
      <c r="L1925" s="17">
        <v>2</v>
      </c>
      <c r="M1925" s="17">
        <v>8.16</v>
      </c>
      <c r="N1925" s="17" t="str">
        <f>IF(SalesData[[#This Row],[Profit]]&gt;0,"Profit","Loss")</f>
        <v>Profit</v>
      </c>
    </row>
    <row r="1926" spans="1:14" x14ac:dyDescent="0.25">
      <c r="A1926" s="1">
        <v>41999</v>
      </c>
      <c r="B1926" s="3">
        <f t="shared" si="90"/>
        <v>2014</v>
      </c>
      <c r="C1926" s="3">
        <f t="shared" si="91"/>
        <v>12</v>
      </c>
      <c r="D1926" t="s">
        <v>1842</v>
      </c>
      <c r="E1926" t="str">
        <f t="shared" si="92"/>
        <v>Maureen Gnade20141226</v>
      </c>
      <c r="F1926">
        <f>IF(COUNTIF($E$2:E1926, E1926) = 1, MAX($F$1:F1925) + 1, INDEX($F$1:F1925, MATCH(E1926, $E$1:E1925, 0)))</f>
        <v>933</v>
      </c>
      <c r="G1926" t="s">
        <v>23</v>
      </c>
      <c r="H1926" t="s">
        <v>11</v>
      </c>
      <c r="I1926" t="s">
        <v>18</v>
      </c>
      <c r="J1926" t="s">
        <v>257</v>
      </c>
      <c r="K1926" s="17">
        <v>227.14</v>
      </c>
      <c r="L1926" s="17">
        <v>4</v>
      </c>
      <c r="M1926" s="17">
        <v>-42.59</v>
      </c>
      <c r="N1926" s="17" t="str">
        <f>IF(SalesData[[#This Row],[Profit]]&gt;0,"Profit","Loss")</f>
        <v>Loss</v>
      </c>
    </row>
    <row r="1927" spans="1:14" x14ac:dyDescent="0.25">
      <c r="A1927" s="1">
        <v>41999</v>
      </c>
      <c r="B1927" s="3">
        <f t="shared" si="90"/>
        <v>2014</v>
      </c>
      <c r="C1927" s="3">
        <f t="shared" si="91"/>
        <v>12</v>
      </c>
      <c r="D1927" t="s">
        <v>1477</v>
      </c>
      <c r="E1927" t="str">
        <f t="shared" si="92"/>
        <v>Tracy Blumstein20141226</v>
      </c>
      <c r="F1927">
        <f>IF(COUNTIF($E$2:E1927, E1927) = 1, MAX($F$1:F1926) + 1, INDEX($F$1:F1926, MATCH(E1927, $E$1:E1926, 0)))</f>
        <v>934</v>
      </c>
      <c r="G1927" t="s">
        <v>149</v>
      </c>
      <c r="H1927" t="s">
        <v>11</v>
      </c>
      <c r="I1927" t="s">
        <v>18</v>
      </c>
      <c r="J1927" t="s">
        <v>909</v>
      </c>
      <c r="K1927" s="17">
        <v>191.88</v>
      </c>
      <c r="L1927" s="17">
        <v>6</v>
      </c>
      <c r="M1927" s="17">
        <v>19.190000000000001</v>
      </c>
      <c r="N1927" s="17" t="str">
        <f>IF(SalesData[[#This Row],[Profit]]&gt;0,"Profit","Loss")</f>
        <v>Profit</v>
      </c>
    </row>
    <row r="1928" spans="1:14" x14ac:dyDescent="0.25">
      <c r="A1928" s="1">
        <v>41999</v>
      </c>
      <c r="B1928" s="3">
        <f t="shared" si="90"/>
        <v>2014</v>
      </c>
      <c r="C1928" s="3">
        <f t="shared" si="91"/>
        <v>12</v>
      </c>
      <c r="D1928" t="s">
        <v>478</v>
      </c>
      <c r="E1928" t="str">
        <f t="shared" si="92"/>
        <v>Andy Yotov20141226</v>
      </c>
      <c r="F1928">
        <f>IF(COUNTIF($E$2:E1928, E1928) = 1, MAX($F$1:F1927) + 1, INDEX($F$1:F1927, MATCH(E1928, $E$1:E1927, 0)))</f>
        <v>935</v>
      </c>
      <c r="G1928" t="s">
        <v>23</v>
      </c>
      <c r="H1928" t="s">
        <v>11</v>
      </c>
      <c r="I1928" t="s">
        <v>24</v>
      </c>
      <c r="J1928" t="s">
        <v>1844</v>
      </c>
      <c r="K1928" s="17">
        <v>8.02</v>
      </c>
      <c r="L1928" s="17">
        <v>3</v>
      </c>
      <c r="M1928" s="17">
        <v>1.1000000000000001</v>
      </c>
      <c r="N1928" s="17" t="str">
        <f>IF(SalesData[[#This Row],[Profit]]&gt;0,"Profit","Loss")</f>
        <v>Profit</v>
      </c>
    </row>
    <row r="1929" spans="1:14" x14ac:dyDescent="0.25">
      <c r="A1929" s="1">
        <v>42000</v>
      </c>
      <c r="B1929" s="3">
        <f t="shared" si="90"/>
        <v>2014</v>
      </c>
      <c r="C1929" s="3">
        <f t="shared" si="91"/>
        <v>12</v>
      </c>
      <c r="D1929" t="s">
        <v>1699</v>
      </c>
      <c r="E1929" t="str">
        <f t="shared" si="92"/>
        <v>Alyssa Tate20141227</v>
      </c>
      <c r="F1929">
        <f>IF(COUNTIF($E$2:E1929, E1929) = 1, MAX($F$1:F1928) + 1, INDEX($F$1:F1928, MATCH(E1929, $E$1:E1928, 0)))</f>
        <v>936</v>
      </c>
      <c r="G1929" t="s">
        <v>27</v>
      </c>
      <c r="H1929" t="s">
        <v>11</v>
      </c>
      <c r="I1929" t="s">
        <v>16</v>
      </c>
      <c r="J1929" t="s">
        <v>221</v>
      </c>
      <c r="K1929" s="17">
        <v>11.56</v>
      </c>
      <c r="L1929" s="17">
        <v>4</v>
      </c>
      <c r="M1929" s="17">
        <v>5.43</v>
      </c>
      <c r="N1929" s="17" t="str">
        <f>IF(SalesData[[#This Row],[Profit]]&gt;0,"Profit","Loss")</f>
        <v>Profit</v>
      </c>
    </row>
    <row r="1930" spans="1:14" x14ac:dyDescent="0.25">
      <c r="A1930" s="1">
        <v>42000</v>
      </c>
      <c r="B1930" s="3">
        <f t="shared" si="90"/>
        <v>2014</v>
      </c>
      <c r="C1930" s="3">
        <f t="shared" si="91"/>
        <v>12</v>
      </c>
      <c r="D1930" t="s">
        <v>839</v>
      </c>
      <c r="E1930" t="str">
        <f t="shared" si="92"/>
        <v>Corey-Lock20141227</v>
      </c>
      <c r="F1930">
        <f>IF(COUNTIF($E$2:E1930, E1930) = 1, MAX($F$1:F1929) + 1, INDEX($F$1:F1929, MATCH(E1930, $E$1:E1929, 0)))</f>
        <v>937</v>
      </c>
      <c r="G1930" t="s">
        <v>15</v>
      </c>
      <c r="H1930" t="s">
        <v>34</v>
      </c>
      <c r="I1930" t="s">
        <v>47</v>
      </c>
      <c r="J1930" t="s">
        <v>365</v>
      </c>
      <c r="K1930" s="17">
        <v>32.950000000000003</v>
      </c>
      <c r="L1930" s="17">
        <v>6</v>
      </c>
      <c r="M1930" s="17">
        <v>-19.77</v>
      </c>
      <c r="N1930" s="17" t="str">
        <f>IF(SalesData[[#This Row],[Profit]]&gt;0,"Profit","Loss")</f>
        <v>Loss</v>
      </c>
    </row>
    <row r="1931" spans="1:14" x14ac:dyDescent="0.25">
      <c r="A1931" s="1">
        <v>42000</v>
      </c>
      <c r="B1931" s="3">
        <f t="shared" si="90"/>
        <v>2014</v>
      </c>
      <c r="C1931" s="3">
        <f t="shared" si="91"/>
        <v>12</v>
      </c>
      <c r="D1931" t="s">
        <v>839</v>
      </c>
      <c r="E1931" t="str">
        <f t="shared" si="92"/>
        <v>Corey-Lock20141227</v>
      </c>
      <c r="F1931">
        <f>IF(COUNTIF($E$2:E1931, E1931) = 1, MAX($F$1:F1930) + 1, INDEX($F$1:F1930, MATCH(E1931, $E$1:E1930, 0)))</f>
        <v>937</v>
      </c>
      <c r="G1931" t="s">
        <v>15</v>
      </c>
      <c r="H1931" t="s">
        <v>11</v>
      </c>
      <c r="I1931" t="s">
        <v>18</v>
      </c>
      <c r="J1931" t="s">
        <v>299</v>
      </c>
      <c r="K1931" s="17">
        <v>30.02</v>
      </c>
      <c r="L1931" s="17">
        <v>4</v>
      </c>
      <c r="M1931" s="17">
        <v>3</v>
      </c>
      <c r="N1931" s="17" t="str">
        <f>IF(SalesData[[#This Row],[Profit]]&gt;0,"Profit","Loss")</f>
        <v>Profit</v>
      </c>
    </row>
    <row r="1932" spans="1:14" x14ac:dyDescent="0.25">
      <c r="A1932" s="1">
        <v>42000</v>
      </c>
      <c r="B1932" s="3">
        <f t="shared" si="90"/>
        <v>2014</v>
      </c>
      <c r="C1932" s="3">
        <f t="shared" si="91"/>
        <v>12</v>
      </c>
      <c r="D1932" t="s">
        <v>1487</v>
      </c>
      <c r="E1932" t="str">
        <f t="shared" si="92"/>
        <v>Jeremy Farry20141227</v>
      </c>
      <c r="F1932">
        <f>IF(COUNTIF($E$2:E1932, E1932) = 1, MAX($F$1:F1931) + 1, INDEX($F$1:F1931, MATCH(E1932, $E$1:E1931, 0)))</f>
        <v>938</v>
      </c>
      <c r="G1932" t="s">
        <v>27</v>
      </c>
      <c r="H1932" t="s">
        <v>34</v>
      </c>
      <c r="I1932" t="s">
        <v>35</v>
      </c>
      <c r="J1932" t="s">
        <v>574</v>
      </c>
      <c r="K1932" s="17">
        <v>230.28</v>
      </c>
      <c r="L1932" s="17">
        <v>3</v>
      </c>
      <c r="M1932" s="17">
        <v>23.03</v>
      </c>
      <c r="N1932" s="17" t="str">
        <f>IF(SalesData[[#This Row],[Profit]]&gt;0,"Profit","Loss")</f>
        <v>Profit</v>
      </c>
    </row>
    <row r="1933" spans="1:14" x14ac:dyDescent="0.25">
      <c r="A1933" s="1">
        <v>42000</v>
      </c>
      <c r="B1933" s="3">
        <f t="shared" si="90"/>
        <v>2014</v>
      </c>
      <c r="C1933" s="3">
        <f t="shared" si="91"/>
        <v>12</v>
      </c>
      <c r="D1933" t="s">
        <v>1487</v>
      </c>
      <c r="E1933" t="str">
        <f t="shared" si="92"/>
        <v>Jeremy Farry20141227</v>
      </c>
      <c r="F1933">
        <f>IF(COUNTIF($E$2:E1933, E1933) = 1, MAX($F$1:F1932) + 1, INDEX($F$1:F1932, MATCH(E1933, $E$1:E1932, 0)))</f>
        <v>938</v>
      </c>
      <c r="G1933" t="s">
        <v>27</v>
      </c>
      <c r="H1933" t="s">
        <v>11</v>
      </c>
      <c r="I1933" t="s">
        <v>12</v>
      </c>
      <c r="J1933" t="s">
        <v>1845</v>
      </c>
      <c r="K1933" s="17">
        <v>12.84</v>
      </c>
      <c r="L1933" s="17">
        <v>3</v>
      </c>
      <c r="M1933" s="17">
        <v>5.78</v>
      </c>
      <c r="N1933" s="17" t="str">
        <f>IF(SalesData[[#This Row],[Profit]]&gt;0,"Profit","Loss")</f>
        <v>Profit</v>
      </c>
    </row>
    <row r="1934" spans="1:14" x14ac:dyDescent="0.25">
      <c r="A1934" s="1">
        <v>42000</v>
      </c>
      <c r="B1934" s="3">
        <f t="shared" si="90"/>
        <v>2014</v>
      </c>
      <c r="C1934" s="3">
        <f t="shared" si="91"/>
        <v>12</v>
      </c>
      <c r="D1934" t="s">
        <v>1846</v>
      </c>
      <c r="E1934" t="str">
        <f t="shared" si="92"/>
        <v>Thomas Brumley20141227</v>
      </c>
      <c r="F1934">
        <f>IF(COUNTIF($E$2:E1934, E1934) = 1, MAX($F$1:F1933) + 1, INDEX($F$1:F1933, MATCH(E1934, $E$1:E1933, 0)))</f>
        <v>939</v>
      </c>
      <c r="G1934" t="s">
        <v>149</v>
      </c>
      <c r="H1934" t="s">
        <v>34</v>
      </c>
      <c r="I1934" t="s">
        <v>35</v>
      </c>
      <c r="J1934" t="s">
        <v>265</v>
      </c>
      <c r="K1934" s="17">
        <v>767.21</v>
      </c>
      <c r="L1934" s="17">
        <v>14</v>
      </c>
      <c r="M1934" s="17">
        <v>161.97</v>
      </c>
      <c r="N1934" s="17" t="str">
        <f>IF(SalesData[[#This Row],[Profit]]&gt;0,"Profit","Loss")</f>
        <v>Profit</v>
      </c>
    </row>
    <row r="1935" spans="1:14" x14ac:dyDescent="0.25">
      <c r="A1935" s="1">
        <v>42000</v>
      </c>
      <c r="B1935" s="3">
        <f t="shared" si="90"/>
        <v>2014</v>
      </c>
      <c r="C1935" s="3">
        <f t="shared" si="91"/>
        <v>12</v>
      </c>
      <c r="D1935" t="s">
        <v>159</v>
      </c>
      <c r="E1935" t="str">
        <f t="shared" si="92"/>
        <v>Cynthia Delaney20141227</v>
      </c>
      <c r="F1935">
        <f>IF(COUNTIF($E$2:E1935, E1935) = 1, MAX($F$1:F1934) + 1, INDEX($F$1:F1934, MATCH(E1935, $E$1:E1934, 0)))</f>
        <v>940</v>
      </c>
      <c r="G1935" t="s">
        <v>27</v>
      </c>
      <c r="H1935" t="s">
        <v>11</v>
      </c>
      <c r="I1935" t="s">
        <v>92</v>
      </c>
      <c r="J1935" t="s">
        <v>658</v>
      </c>
      <c r="K1935" s="17">
        <v>10.98</v>
      </c>
      <c r="L1935" s="17">
        <v>1</v>
      </c>
      <c r="M1935" s="17">
        <v>2.96</v>
      </c>
      <c r="N1935" s="17" t="str">
        <f>IF(SalesData[[#This Row],[Profit]]&gt;0,"Profit","Loss")</f>
        <v>Profit</v>
      </c>
    </row>
    <row r="1936" spans="1:14" x14ac:dyDescent="0.25">
      <c r="A1936" s="1">
        <v>42000</v>
      </c>
      <c r="B1936" s="3">
        <f t="shared" si="90"/>
        <v>2014</v>
      </c>
      <c r="C1936" s="3">
        <f t="shared" si="91"/>
        <v>12</v>
      </c>
      <c r="D1936" t="s">
        <v>159</v>
      </c>
      <c r="E1936" t="str">
        <f t="shared" si="92"/>
        <v>Cynthia Delaney20141227</v>
      </c>
      <c r="F1936">
        <f>IF(COUNTIF($E$2:E1936, E1936) = 1, MAX($F$1:F1935) + 1, INDEX($F$1:F1935, MATCH(E1936, $E$1:E1935, 0)))</f>
        <v>940</v>
      </c>
      <c r="G1936" t="s">
        <v>27</v>
      </c>
      <c r="H1936" t="s">
        <v>11</v>
      </c>
      <c r="I1936" t="s">
        <v>43</v>
      </c>
      <c r="J1936" t="s">
        <v>160</v>
      </c>
      <c r="K1936" s="17">
        <v>7.86</v>
      </c>
      <c r="L1936" s="17">
        <v>3</v>
      </c>
      <c r="M1936" s="17">
        <v>3.62</v>
      </c>
      <c r="N1936" s="17" t="str">
        <f>IF(SalesData[[#This Row],[Profit]]&gt;0,"Profit","Loss")</f>
        <v>Profit</v>
      </c>
    </row>
    <row r="1937" spans="1:14" x14ac:dyDescent="0.25">
      <c r="A1937" s="1">
        <v>42000</v>
      </c>
      <c r="B1937" s="3">
        <f t="shared" si="90"/>
        <v>2014</v>
      </c>
      <c r="C1937" s="3">
        <f t="shared" si="91"/>
        <v>12</v>
      </c>
      <c r="D1937" t="s">
        <v>159</v>
      </c>
      <c r="E1937" t="str">
        <f t="shared" si="92"/>
        <v>Cynthia Delaney20141227</v>
      </c>
      <c r="F1937">
        <f>IF(COUNTIF($E$2:E1937, E1937) = 1, MAX($F$1:F1936) + 1, INDEX($F$1:F1936, MATCH(E1937, $E$1:E1936, 0)))</f>
        <v>940</v>
      </c>
      <c r="G1937" t="s">
        <v>27</v>
      </c>
      <c r="H1937" t="s">
        <v>11</v>
      </c>
      <c r="I1937" t="s">
        <v>18</v>
      </c>
      <c r="J1937" t="s">
        <v>1847</v>
      </c>
      <c r="K1937" s="17">
        <v>51.45</v>
      </c>
      <c r="L1937" s="17">
        <v>3</v>
      </c>
      <c r="M1937" s="17">
        <v>13.89</v>
      </c>
      <c r="N1937" s="17" t="str">
        <f>IF(SalesData[[#This Row],[Profit]]&gt;0,"Profit","Loss")</f>
        <v>Profit</v>
      </c>
    </row>
    <row r="1938" spans="1:14" x14ac:dyDescent="0.25">
      <c r="A1938" s="1">
        <v>42000</v>
      </c>
      <c r="B1938" s="3">
        <f t="shared" si="90"/>
        <v>2014</v>
      </c>
      <c r="C1938" s="3">
        <f t="shared" si="91"/>
        <v>12</v>
      </c>
      <c r="D1938" t="s">
        <v>159</v>
      </c>
      <c r="E1938" t="str">
        <f t="shared" si="92"/>
        <v>Cynthia Delaney20141227</v>
      </c>
      <c r="F1938">
        <f>IF(COUNTIF($E$2:E1938, E1938) = 1, MAX($F$1:F1937) + 1, INDEX($F$1:F1937, MATCH(E1938, $E$1:E1937, 0)))</f>
        <v>940</v>
      </c>
      <c r="G1938" t="s">
        <v>27</v>
      </c>
      <c r="H1938" t="s">
        <v>11</v>
      </c>
      <c r="I1938" t="s">
        <v>20</v>
      </c>
      <c r="J1938" t="s">
        <v>1509</v>
      </c>
      <c r="K1938" s="17">
        <v>37.06</v>
      </c>
      <c r="L1938" s="17">
        <v>3</v>
      </c>
      <c r="M1938" s="17">
        <v>13.9</v>
      </c>
      <c r="N1938" s="17" t="str">
        <f>IF(SalesData[[#This Row],[Profit]]&gt;0,"Profit","Loss")</f>
        <v>Profit</v>
      </c>
    </row>
    <row r="1939" spans="1:14" x14ac:dyDescent="0.25">
      <c r="A1939" s="1">
        <v>42000</v>
      </c>
      <c r="B1939" s="3">
        <f t="shared" si="90"/>
        <v>2014</v>
      </c>
      <c r="C1939" s="3">
        <f t="shared" si="91"/>
        <v>12</v>
      </c>
      <c r="D1939" t="s">
        <v>1576</v>
      </c>
      <c r="E1939" t="str">
        <f t="shared" si="92"/>
        <v>Tamara Chand20141227</v>
      </c>
      <c r="F1939">
        <f>IF(COUNTIF($E$2:E1939, E1939) = 1, MAX($F$1:F1938) + 1, INDEX($F$1:F1938, MATCH(E1939, $E$1:E1938, 0)))</f>
        <v>941</v>
      </c>
      <c r="G1939" t="s">
        <v>488</v>
      </c>
      <c r="H1939" t="s">
        <v>11</v>
      </c>
      <c r="I1939" t="s">
        <v>12</v>
      </c>
      <c r="J1939" t="s">
        <v>1848</v>
      </c>
      <c r="K1939" s="17">
        <v>23.92</v>
      </c>
      <c r="L1939" s="17">
        <v>4</v>
      </c>
      <c r="M1939" s="17">
        <v>11.72</v>
      </c>
      <c r="N1939" s="17" t="str">
        <f>IF(SalesData[[#This Row],[Profit]]&gt;0,"Profit","Loss")</f>
        <v>Profit</v>
      </c>
    </row>
    <row r="1940" spans="1:14" x14ac:dyDescent="0.25">
      <c r="A1940" s="1">
        <v>42000</v>
      </c>
      <c r="B1940" s="3">
        <f t="shared" si="90"/>
        <v>2014</v>
      </c>
      <c r="C1940" s="3">
        <f t="shared" si="91"/>
        <v>12</v>
      </c>
      <c r="D1940" t="s">
        <v>1576</v>
      </c>
      <c r="E1940" t="str">
        <f t="shared" si="92"/>
        <v>Tamara Chand20141227</v>
      </c>
      <c r="F1940">
        <f>IF(COUNTIF($E$2:E1940, E1940) = 1, MAX($F$1:F1939) + 1, INDEX($F$1:F1939, MATCH(E1940, $E$1:E1939, 0)))</f>
        <v>941</v>
      </c>
      <c r="G1940" t="s">
        <v>488</v>
      </c>
      <c r="H1940" t="s">
        <v>39</v>
      </c>
      <c r="I1940" t="s">
        <v>52</v>
      </c>
      <c r="J1940" t="s">
        <v>1849</v>
      </c>
      <c r="K1940" s="17">
        <v>498</v>
      </c>
      <c r="L1940" s="17">
        <v>5</v>
      </c>
      <c r="M1940" s="17">
        <v>184.26</v>
      </c>
      <c r="N1940" s="17" t="str">
        <f>IF(SalesData[[#This Row],[Profit]]&gt;0,"Profit","Loss")</f>
        <v>Profit</v>
      </c>
    </row>
    <row r="1941" spans="1:14" x14ac:dyDescent="0.25">
      <c r="A1941" s="1">
        <v>42000</v>
      </c>
      <c r="B1941" s="3">
        <f t="shared" si="90"/>
        <v>2014</v>
      </c>
      <c r="C1941" s="3">
        <f t="shared" si="91"/>
        <v>12</v>
      </c>
      <c r="D1941" t="s">
        <v>607</v>
      </c>
      <c r="E1941" t="str">
        <f t="shared" si="92"/>
        <v>Nathan Cano20141227</v>
      </c>
      <c r="F1941">
        <f>IF(COUNTIF($E$2:E1941, E1941) = 1, MAX($F$1:F1940) + 1, INDEX($F$1:F1940, MATCH(E1941, $E$1:E1940, 0)))</f>
        <v>942</v>
      </c>
      <c r="G1941" t="s">
        <v>10</v>
      </c>
      <c r="H1941" t="s">
        <v>11</v>
      </c>
      <c r="I1941" t="s">
        <v>20</v>
      </c>
      <c r="J1941" t="s">
        <v>765</v>
      </c>
      <c r="K1941" s="17">
        <v>4.9800000000000004</v>
      </c>
      <c r="L1941" s="17">
        <v>1</v>
      </c>
      <c r="M1941" s="17">
        <v>-8.4700000000000006</v>
      </c>
      <c r="N1941" s="17" t="str">
        <f>IF(SalesData[[#This Row],[Profit]]&gt;0,"Profit","Loss")</f>
        <v>Loss</v>
      </c>
    </row>
    <row r="1942" spans="1:14" x14ac:dyDescent="0.25">
      <c r="A1942" s="1">
        <v>42000</v>
      </c>
      <c r="B1942" s="3">
        <f t="shared" si="90"/>
        <v>2014</v>
      </c>
      <c r="C1942" s="3">
        <f t="shared" si="91"/>
        <v>12</v>
      </c>
      <c r="D1942" t="s">
        <v>1178</v>
      </c>
      <c r="E1942" t="str">
        <f t="shared" si="92"/>
        <v>Karl Braun20141227</v>
      </c>
      <c r="F1942">
        <f>IF(COUNTIF($E$2:E1942, E1942) = 1, MAX($F$1:F1941) + 1, INDEX($F$1:F1941, MATCH(E1942, $E$1:E1941, 0)))</f>
        <v>943</v>
      </c>
      <c r="G1942" t="s">
        <v>78</v>
      </c>
      <c r="H1942" t="s">
        <v>34</v>
      </c>
      <c r="I1942" t="s">
        <v>47</v>
      </c>
      <c r="J1942" t="s">
        <v>1850</v>
      </c>
      <c r="K1942" s="17">
        <v>182.35</v>
      </c>
      <c r="L1942" s="17">
        <v>3</v>
      </c>
      <c r="M1942" s="17">
        <v>-18.239999999999998</v>
      </c>
      <c r="N1942" s="17" t="str">
        <f>IF(SalesData[[#This Row],[Profit]]&gt;0,"Profit","Loss")</f>
        <v>Loss</v>
      </c>
    </row>
    <row r="1943" spans="1:14" x14ac:dyDescent="0.25">
      <c r="A1943" s="1">
        <v>42000</v>
      </c>
      <c r="B1943" s="3">
        <f t="shared" si="90"/>
        <v>2014</v>
      </c>
      <c r="C1943" s="3">
        <f t="shared" si="91"/>
        <v>12</v>
      </c>
      <c r="D1943" t="s">
        <v>1178</v>
      </c>
      <c r="E1943" t="str">
        <f t="shared" si="92"/>
        <v>Karl Braun20141227</v>
      </c>
      <c r="F1943">
        <f>IF(COUNTIF($E$2:E1943, E1943) = 1, MAX($F$1:F1942) + 1, INDEX($F$1:F1942, MATCH(E1943, $E$1:E1942, 0)))</f>
        <v>943</v>
      </c>
      <c r="G1943" t="s">
        <v>78</v>
      </c>
      <c r="H1943" t="s">
        <v>11</v>
      </c>
      <c r="I1943" t="s">
        <v>18</v>
      </c>
      <c r="J1943" t="s">
        <v>1851</v>
      </c>
      <c r="K1943" s="17">
        <v>118.16</v>
      </c>
      <c r="L1943" s="17">
        <v>2</v>
      </c>
      <c r="M1943" s="17">
        <v>-25.11</v>
      </c>
      <c r="N1943" s="17" t="str">
        <f>IF(SalesData[[#This Row],[Profit]]&gt;0,"Profit","Loss")</f>
        <v>Loss</v>
      </c>
    </row>
    <row r="1944" spans="1:14" x14ac:dyDescent="0.25">
      <c r="A1944" s="1">
        <v>42000</v>
      </c>
      <c r="B1944" s="3">
        <f t="shared" si="90"/>
        <v>2014</v>
      </c>
      <c r="C1944" s="3">
        <f t="shared" si="91"/>
        <v>12</v>
      </c>
      <c r="D1944" t="s">
        <v>712</v>
      </c>
      <c r="E1944" t="str">
        <f t="shared" si="92"/>
        <v>Resi PÃ¶lking20141227</v>
      </c>
      <c r="F1944">
        <f>IF(COUNTIF($E$2:E1944, E1944) = 1, MAX($F$1:F1943) + 1, INDEX($F$1:F1943, MATCH(E1944, $E$1:E1943, 0)))</f>
        <v>944</v>
      </c>
      <c r="G1944" t="s">
        <v>95</v>
      </c>
      <c r="H1944" t="s">
        <v>11</v>
      </c>
      <c r="I1944" t="s">
        <v>20</v>
      </c>
      <c r="J1944" t="s">
        <v>1777</v>
      </c>
      <c r="K1944" s="17">
        <v>946.76</v>
      </c>
      <c r="L1944" s="17">
        <v>6</v>
      </c>
      <c r="M1944" s="17">
        <v>-694.29</v>
      </c>
      <c r="N1944" s="17" t="str">
        <f>IF(SalesData[[#This Row],[Profit]]&gt;0,"Profit","Loss")</f>
        <v>Loss</v>
      </c>
    </row>
    <row r="1945" spans="1:14" x14ac:dyDescent="0.25">
      <c r="A1945" s="1">
        <v>42001</v>
      </c>
      <c r="B1945" s="3">
        <f t="shared" si="90"/>
        <v>2014</v>
      </c>
      <c r="C1945" s="3">
        <f t="shared" si="91"/>
        <v>12</v>
      </c>
      <c r="D1945" t="s">
        <v>1791</v>
      </c>
      <c r="E1945" t="str">
        <f t="shared" si="92"/>
        <v>Sung Pak20141228</v>
      </c>
      <c r="F1945">
        <f>IF(COUNTIF($E$2:E1945, E1945) = 1, MAX($F$1:F1944) + 1, INDEX($F$1:F1944, MATCH(E1945, $E$1:E1944, 0)))</f>
        <v>945</v>
      </c>
      <c r="G1945" t="s">
        <v>23</v>
      </c>
      <c r="H1945" t="s">
        <v>11</v>
      </c>
      <c r="I1945" t="s">
        <v>24</v>
      </c>
      <c r="J1945" t="s">
        <v>1852</v>
      </c>
      <c r="K1945" s="17">
        <v>99.14</v>
      </c>
      <c r="L1945" s="17">
        <v>4</v>
      </c>
      <c r="M1945" s="17">
        <v>8.67</v>
      </c>
      <c r="N1945" s="17" t="str">
        <f>IF(SalesData[[#This Row],[Profit]]&gt;0,"Profit","Loss")</f>
        <v>Profit</v>
      </c>
    </row>
    <row r="1946" spans="1:14" x14ac:dyDescent="0.25">
      <c r="A1946" s="1">
        <v>42001</v>
      </c>
      <c r="B1946" s="3">
        <f t="shared" si="90"/>
        <v>2014</v>
      </c>
      <c r="C1946" s="3">
        <f t="shared" si="91"/>
        <v>12</v>
      </c>
      <c r="D1946" t="s">
        <v>54</v>
      </c>
      <c r="E1946" t="str">
        <f t="shared" si="92"/>
        <v>Anthony Jacobs20141228</v>
      </c>
      <c r="F1946">
        <f>IF(COUNTIF($E$2:E1946, E1946) = 1, MAX($F$1:F1945) + 1, INDEX($F$1:F1945, MATCH(E1946, $E$1:E1945, 0)))</f>
        <v>946</v>
      </c>
      <c r="G1946" t="s">
        <v>434</v>
      </c>
      <c r="H1946" t="s">
        <v>11</v>
      </c>
      <c r="I1946" t="s">
        <v>92</v>
      </c>
      <c r="J1946" t="s">
        <v>1853</v>
      </c>
      <c r="K1946" s="17">
        <v>1737.18</v>
      </c>
      <c r="L1946" s="17">
        <v>6</v>
      </c>
      <c r="M1946" s="17">
        <v>503.78</v>
      </c>
      <c r="N1946" s="17" t="str">
        <f>IF(SalesData[[#This Row],[Profit]]&gt;0,"Profit","Loss")</f>
        <v>Profit</v>
      </c>
    </row>
    <row r="1947" spans="1:14" x14ac:dyDescent="0.25">
      <c r="A1947" s="1">
        <v>42001</v>
      </c>
      <c r="B1947" s="3">
        <f t="shared" si="90"/>
        <v>2014</v>
      </c>
      <c r="C1947" s="3">
        <f t="shared" si="91"/>
        <v>12</v>
      </c>
      <c r="D1947" t="s">
        <v>54</v>
      </c>
      <c r="E1947" t="str">
        <f t="shared" si="92"/>
        <v>Anthony Jacobs20141228</v>
      </c>
      <c r="F1947">
        <f>IF(COUNTIF($E$2:E1947, E1947) = 1, MAX($F$1:F1946) + 1, INDEX($F$1:F1946, MATCH(E1947, $E$1:E1946, 0)))</f>
        <v>946</v>
      </c>
      <c r="G1947" t="s">
        <v>434</v>
      </c>
      <c r="H1947" t="s">
        <v>11</v>
      </c>
      <c r="I1947" t="s">
        <v>18</v>
      </c>
      <c r="J1947" t="s">
        <v>1854</v>
      </c>
      <c r="K1947" s="17">
        <v>704.25</v>
      </c>
      <c r="L1947" s="17">
        <v>5</v>
      </c>
      <c r="M1947" s="17">
        <v>84.51</v>
      </c>
      <c r="N1947" s="17" t="str">
        <f>IF(SalesData[[#This Row],[Profit]]&gt;0,"Profit","Loss")</f>
        <v>Profit</v>
      </c>
    </row>
    <row r="1948" spans="1:14" x14ac:dyDescent="0.25">
      <c r="A1948" s="1">
        <v>42001</v>
      </c>
      <c r="B1948" s="3">
        <f t="shared" si="90"/>
        <v>2014</v>
      </c>
      <c r="C1948" s="3">
        <f t="shared" si="91"/>
        <v>12</v>
      </c>
      <c r="D1948" t="s">
        <v>54</v>
      </c>
      <c r="E1948" t="str">
        <f t="shared" si="92"/>
        <v>Anthony Jacobs20141228</v>
      </c>
      <c r="F1948">
        <f>IF(COUNTIF($E$2:E1948, E1948) = 1, MAX($F$1:F1947) + 1, INDEX($F$1:F1947, MATCH(E1948, $E$1:E1947, 0)))</f>
        <v>946</v>
      </c>
      <c r="G1948" t="s">
        <v>434</v>
      </c>
      <c r="H1948" t="s">
        <v>11</v>
      </c>
      <c r="I1948" t="s">
        <v>12</v>
      </c>
      <c r="J1948" t="s">
        <v>1855</v>
      </c>
      <c r="K1948" s="17">
        <v>141.76</v>
      </c>
      <c r="L1948" s="17">
        <v>4</v>
      </c>
      <c r="M1948" s="17">
        <v>66.63</v>
      </c>
      <c r="N1948" s="17" t="str">
        <f>IF(SalesData[[#This Row],[Profit]]&gt;0,"Profit","Loss")</f>
        <v>Profit</v>
      </c>
    </row>
    <row r="1949" spans="1:14" x14ac:dyDescent="0.25">
      <c r="A1949" s="1">
        <v>42001</v>
      </c>
      <c r="B1949" s="3">
        <f t="shared" si="90"/>
        <v>2014</v>
      </c>
      <c r="C1949" s="3">
        <f t="shared" si="91"/>
        <v>12</v>
      </c>
      <c r="D1949" t="s">
        <v>1571</v>
      </c>
      <c r="E1949" t="str">
        <f t="shared" si="92"/>
        <v>Maribeth Dona20141228</v>
      </c>
      <c r="F1949">
        <f>IF(COUNTIF($E$2:E1949, E1949) = 1, MAX($F$1:F1948) + 1, INDEX($F$1:F1948, MATCH(E1949, $E$1:E1948, 0)))</f>
        <v>947</v>
      </c>
      <c r="G1949" t="s">
        <v>27</v>
      </c>
      <c r="H1949" t="s">
        <v>11</v>
      </c>
      <c r="I1949" t="s">
        <v>18</v>
      </c>
      <c r="J1949" t="s">
        <v>586</v>
      </c>
      <c r="K1949" s="17">
        <v>998.82</v>
      </c>
      <c r="L1949" s="17">
        <v>9</v>
      </c>
      <c r="M1949" s="17">
        <v>29.96</v>
      </c>
      <c r="N1949" s="17" t="str">
        <f>IF(SalesData[[#This Row],[Profit]]&gt;0,"Profit","Loss")</f>
        <v>Profit</v>
      </c>
    </row>
    <row r="1950" spans="1:14" x14ac:dyDescent="0.25">
      <c r="A1950" s="1">
        <v>42001</v>
      </c>
      <c r="B1950" s="3">
        <f t="shared" si="90"/>
        <v>2014</v>
      </c>
      <c r="C1950" s="3">
        <f t="shared" si="91"/>
        <v>12</v>
      </c>
      <c r="D1950" t="s">
        <v>1571</v>
      </c>
      <c r="E1950" t="str">
        <f t="shared" si="92"/>
        <v>Maribeth Dona20141228</v>
      </c>
      <c r="F1950">
        <f>IF(COUNTIF($E$2:E1950, E1950) = 1, MAX($F$1:F1949) + 1, INDEX($F$1:F1949, MATCH(E1950, $E$1:E1949, 0)))</f>
        <v>947</v>
      </c>
      <c r="G1950" t="s">
        <v>27</v>
      </c>
      <c r="H1950" t="s">
        <v>11</v>
      </c>
      <c r="I1950" t="s">
        <v>200</v>
      </c>
      <c r="J1950" t="s">
        <v>1053</v>
      </c>
      <c r="K1950" s="17">
        <v>51.15</v>
      </c>
      <c r="L1950" s="17">
        <v>5</v>
      </c>
      <c r="M1950" s="17">
        <v>13.3</v>
      </c>
      <c r="N1950" s="17" t="str">
        <f>IF(SalesData[[#This Row],[Profit]]&gt;0,"Profit","Loss")</f>
        <v>Profit</v>
      </c>
    </row>
    <row r="1951" spans="1:14" x14ac:dyDescent="0.25">
      <c r="A1951" s="1">
        <v>42002</v>
      </c>
      <c r="B1951" s="3">
        <f t="shared" si="90"/>
        <v>2014</v>
      </c>
      <c r="C1951" s="3">
        <f t="shared" si="91"/>
        <v>12</v>
      </c>
      <c r="D1951" t="s">
        <v>1856</v>
      </c>
      <c r="E1951" t="str">
        <f t="shared" si="92"/>
        <v>Debra Catini20141229</v>
      </c>
      <c r="F1951">
        <f>IF(COUNTIF($E$2:E1951, E1951) = 1, MAX($F$1:F1950) + 1, INDEX($F$1:F1950, MATCH(E1951, $E$1:E1950, 0)))</f>
        <v>948</v>
      </c>
      <c r="G1951" t="s">
        <v>315</v>
      </c>
      <c r="H1951" t="s">
        <v>11</v>
      </c>
      <c r="I1951" t="s">
        <v>18</v>
      </c>
      <c r="J1951" t="s">
        <v>843</v>
      </c>
      <c r="K1951" s="17">
        <v>24.56</v>
      </c>
      <c r="L1951" s="17">
        <v>2</v>
      </c>
      <c r="M1951" s="17">
        <v>6.88</v>
      </c>
      <c r="N1951" s="17" t="str">
        <f>IF(SalesData[[#This Row],[Profit]]&gt;0,"Profit","Loss")</f>
        <v>Profit</v>
      </c>
    </row>
    <row r="1952" spans="1:14" x14ac:dyDescent="0.25">
      <c r="A1952" s="1">
        <v>42002</v>
      </c>
      <c r="B1952" s="3">
        <f t="shared" si="90"/>
        <v>2014</v>
      </c>
      <c r="C1952" s="3">
        <f t="shared" si="91"/>
        <v>12</v>
      </c>
      <c r="D1952" t="s">
        <v>1856</v>
      </c>
      <c r="E1952" t="str">
        <f t="shared" si="92"/>
        <v>Debra Catini20141229</v>
      </c>
      <c r="F1952">
        <f>IF(COUNTIF($E$2:E1952, E1952) = 1, MAX($F$1:F1951) + 1, INDEX($F$1:F1951, MATCH(E1952, $E$1:E1951, 0)))</f>
        <v>948</v>
      </c>
      <c r="G1952" t="s">
        <v>315</v>
      </c>
      <c r="H1952" t="s">
        <v>39</v>
      </c>
      <c r="I1952" t="s">
        <v>52</v>
      </c>
      <c r="J1952" t="s">
        <v>1737</v>
      </c>
      <c r="K1952" s="17">
        <v>119.8</v>
      </c>
      <c r="L1952" s="17">
        <v>4</v>
      </c>
      <c r="M1952" s="17">
        <v>47.92</v>
      </c>
      <c r="N1952" s="17" t="str">
        <f>IF(SalesData[[#This Row],[Profit]]&gt;0,"Profit","Loss")</f>
        <v>Profit</v>
      </c>
    </row>
    <row r="1953" spans="1:14" x14ac:dyDescent="0.25">
      <c r="A1953" s="1">
        <v>42002</v>
      </c>
      <c r="B1953" s="3">
        <f t="shared" si="90"/>
        <v>2014</v>
      </c>
      <c r="C1953" s="3">
        <f t="shared" si="91"/>
        <v>12</v>
      </c>
      <c r="D1953" t="s">
        <v>669</v>
      </c>
      <c r="E1953" t="str">
        <f t="shared" si="92"/>
        <v>Anthony Johnson20141229</v>
      </c>
      <c r="F1953">
        <f>IF(COUNTIF($E$2:E1953, E1953) = 1, MAX($F$1:F1952) + 1, INDEX($F$1:F1952, MATCH(E1953, $E$1:E1952, 0)))</f>
        <v>949</v>
      </c>
      <c r="G1953" t="s">
        <v>27</v>
      </c>
      <c r="H1953" t="s">
        <v>34</v>
      </c>
      <c r="I1953" t="s">
        <v>47</v>
      </c>
      <c r="J1953" t="s">
        <v>849</v>
      </c>
      <c r="K1953" s="17">
        <v>24.9</v>
      </c>
      <c r="L1953" s="17">
        <v>5</v>
      </c>
      <c r="M1953" s="17">
        <v>8.2200000000000006</v>
      </c>
      <c r="N1953" s="17" t="str">
        <f>IF(SalesData[[#This Row],[Profit]]&gt;0,"Profit","Loss")</f>
        <v>Profit</v>
      </c>
    </row>
    <row r="1954" spans="1:14" x14ac:dyDescent="0.25">
      <c r="A1954" s="1">
        <v>42002</v>
      </c>
      <c r="B1954" s="3">
        <f t="shared" si="90"/>
        <v>2014</v>
      </c>
      <c r="C1954" s="3">
        <f t="shared" si="91"/>
        <v>12</v>
      </c>
      <c r="D1954" t="s">
        <v>669</v>
      </c>
      <c r="E1954" t="str">
        <f t="shared" si="92"/>
        <v>Anthony Johnson20141229</v>
      </c>
      <c r="F1954">
        <f>IF(COUNTIF($E$2:E1954, E1954) = 1, MAX($F$1:F1953) + 1, INDEX($F$1:F1953, MATCH(E1954, $E$1:E1953, 0)))</f>
        <v>949</v>
      </c>
      <c r="G1954" t="s">
        <v>27</v>
      </c>
      <c r="H1954" t="s">
        <v>11</v>
      </c>
      <c r="I1954" t="s">
        <v>12</v>
      </c>
      <c r="J1954" t="s">
        <v>1857</v>
      </c>
      <c r="K1954" s="17">
        <v>21.12</v>
      </c>
      <c r="L1954" s="17">
        <v>4</v>
      </c>
      <c r="M1954" s="17">
        <v>9.5</v>
      </c>
      <c r="N1954" s="17" t="str">
        <f>IF(SalesData[[#This Row],[Profit]]&gt;0,"Profit","Loss")</f>
        <v>Profit</v>
      </c>
    </row>
    <row r="1955" spans="1:14" x14ac:dyDescent="0.25">
      <c r="A1955" s="1">
        <v>42002</v>
      </c>
      <c r="B1955" s="3">
        <f t="shared" si="90"/>
        <v>2014</v>
      </c>
      <c r="C1955" s="3">
        <f t="shared" si="91"/>
        <v>12</v>
      </c>
      <c r="D1955" t="s">
        <v>669</v>
      </c>
      <c r="E1955" t="str">
        <f t="shared" si="92"/>
        <v>Anthony Johnson20141229</v>
      </c>
      <c r="F1955">
        <f>IF(COUNTIF($E$2:E1955, E1955) = 1, MAX($F$1:F1954) + 1, INDEX($F$1:F1954, MATCH(E1955, $E$1:E1954, 0)))</f>
        <v>949</v>
      </c>
      <c r="G1955" t="s">
        <v>27</v>
      </c>
      <c r="H1955" t="s">
        <v>39</v>
      </c>
      <c r="I1955" t="s">
        <v>302</v>
      </c>
      <c r="J1955" t="s">
        <v>1858</v>
      </c>
      <c r="K1955" s="17">
        <v>767.95</v>
      </c>
      <c r="L1955" s="17">
        <v>6</v>
      </c>
      <c r="M1955" s="17">
        <v>287.98</v>
      </c>
      <c r="N1955" s="17" t="str">
        <f>IF(SalesData[[#This Row],[Profit]]&gt;0,"Profit","Loss")</f>
        <v>Profit</v>
      </c>
    </row>
    <row r="1956" spans="1:14" x14ac:dyDescent="0.25">
      <c r="A1956" s="1">
        <v>42002</v>
      </c>
      <c r="B1956" s="3">
        <f t="shared" si="90"/>
        <v>2014</v>
      </c>
      <c r="C1956" s="3">
        <f t="shared" si="91"/>
        <v>12</v>
      </c>
      <c r="D1956" t="s">
        <v>669</v>
      </c>
      <c r="E1956" t="str">
        <f t="shared" si="92"/>
        <v>Anthony Johnson20141229</v>
      </c>
      <c r="F1956">
        <f>IF(COUNTIF($E$2:E1956, E1956) = 1, MAX($F$1:F1955) + 1, INDEX($F$1:F1955, MATCH(E1956, $E$1:E1955, 0)))</f>
        <v>949</v>
      </c>
      <c r="G1956" t="s">
        <v>27</v>
      </c>
      <c r="H1956" t="s">
        <v>11</v>
      </c>
      <c r="I1956" t="s">
        <v>20</v>
      </c>
      <c r="J1956" t="s">
        <v>1859</v>
      </c>
      <c r="K1956" s="17">
        <v>14.35</v>
      </c>
      <c r="L1956" s="17">
        <v>3</v>
      </c>
      <c r="M1956" s="17">
        <v>4.66</v>
      </c>
      <c r="N1956" s="17" t="str">
        <f>IF(SalesData[[#This Row],[Profit]]&gt;0,"Profit","Loss")</f>
        <v>Profit</v>
      </c>
    </row>
    <row r="1957" spans="1:14" x14ac:dyDescent="0.25">
      <c r="A1957" s="1">
        <v>42002</v>
      </c>
      <c r="B1957" s="3">
        <f t="shared" si="90"/>
        <v>2014</v>
      </c>
      <c r="C1957" s="3">
        <f t="shared" si="91"/>
        <v>12</v>
      </c>
      <c r="D1957" t="s">
        <v>669</v>
      </c>
      <c r="E1957" t="str">
        <f t="shared" si="92"/>
        <v>Anthony Johnson20141229</v>
      </c>
      <c r="F1957">
        <f>IF(COUNTIF($E$2:E1957, E1957) = 1, MAX($F$1:F1956) + 1, INDEX($F$1:F1956, MATCH(E1957, $E$1:E1956, 0)))</f>
        <v>949</v>
      </c>
      <c r="G1957" t="s">
        <v>27</v>
      </c>
      <c r="H1957" t="s">
        <v>39</v>
      </c>
      <c r="I1957" t="s">
        <v>40</v>
      </c>
      <c r="J1957" t="s">
        <v>767</v>
      </c>
      <c r="K1957" s="17">
        <v>191.98</v>
      </c>
      <c r="L1957" s="17">
        <v>3</v>
      </c>
      <c r="M1957" s="17">
        <v>19.2</v>
      </c>
      <c r="N1957" s="17" t="str">
        <f>IF(SalesData[[#This Row],[Profit]]&gt;0,"Profit","Loss")</f>
        <v>Profit</v>
      </c>
    </row>
    <row r="1958" spans="1:14" x14ac:dyDescent="0.25">
      <c r="A1958" s="1">
        <v>42002</v>
      </c>
      <c r="B1958" s="3">
        <f t="shared" si="90"/>
        <v>2014</v>
      </c>
      <c r="C1958" s="3">
        <f t="shared" si="91"/>
        <v>12</v>
      </c>
      <c r="D1958" t="s">
        <v>669</v>
      </c>
      <c r="E1958" t="str">
        <f t="shared" si="92"/>
        <v>Anthony Johnson20141229</v>
      </c>
      <c r="F1958">
        <f>IF(COUNTIF($E$2:E1958, E1958) = 1, MAX($F$1:F1957) + 1, INDEX($F$1:F1957, MATCH(E1958, $E$1:E1957, 0)))</f>
        <v>949</v>
      </c>
      <c r="G1958" t="s">
        <v>27</v>
      </c>
      <c r="H1958" t="s">
        <v>11</v>
      </c>
      <c r="I1958" t="s">
        <v>16</v>
      </c>
      <c r="J1958" t="s">
        <v>1860</v>
      </c>
      <c r="K1958" s="17">
        <v>274.77</v>
      </c>
      <c r="L1958" s="17">
        <v>9</v>
      </c>
      <c r="M1958" s="17">
        <v>126.39</v>
      </c>
      <c r="N1958" s="17" t="str">
        <f>IF(SalesData[[#This Row],[Profit]]&gt;0,"Profit","Loss")</f>
        <v>Profit</v>
      </c>
    </row>
    <row r="1959" spans="1:14" x14ac:dyDescent="0.25">
      <c r="A1959" s="1">
        <v>42002</v>
      </c>
      <c r="B1959" s="3">
        <f t="shared" si="90"/>
        <v>2014</v>
      </c>
      <c r="C1959" s="3">
        <f t="shared" si="91"/>
        <v>12</v>
      </c>
      <c r="D1959" t="s">
        <v>669</v>
      </c>
      <c r="E1959" t="str">
        <f t="shared" si="92"/>
        <v>Anthony Johnson20141229</v>
      </c>
      <c r="F1959">
        <f>IF(COUNTIF($E$2:E1959, E1959) = 1, MAX($F$1:F1958) + 1, INDEX($F$1:F1958, MATCH(E1959, $E$1:E1958, 0)))</f>
        <v>949</v>
      </c>
      <c r="G1959" t="s">
        <v>27</v>
      </c>
      <c r="H1959" t="s">
        <v>34</v>
      </c>
      <c r="I1959" t="s">
        <v>47</v>
      </c>
      <c r="J1959" t="s">
        <v>1861</v>
      </c>
      <c r="K1959" s="17">
        <v>70.56</v>
      </c>
      <c r="L1959" s="17">
        <v>6</v>
      </c>
      <c r="M1959" s="17">
        <v>23.99</v>
      </c>
      <c r="N1959" s="17" t="str">
        <f>IF(SalesData[[#This Row],[Profit]]&gt;0,"Profit","Loss")</f>
        <v>Profit</v>
      </c>
    </row>
    <row r="1960" spans="1:14" x14ac:dyDescent="0.25">
      <c r="A1960" s="1">
        <v>42002</v>
      </c>
      <c r="B1960" s="3">
        <f t="shared" si="90"/>
        <v>2014</v>
      </c>
      <c r="C1960" s="3">
        <f t="shared" si="91"/>
        <v>12</v>
      </c>
      <c r="D1960" t="s">
        <v>195</v>
      </c>
      <c r="E1960" t="str">
        <f t="shared" si="92"/>
        <v>Shui Tom20141229</v>
      </c>
      <c r="F1960">
        <f>IF(COUNTIF($E$2:E1960, E1960) = 1, MAX($F$1:F1959) + 1, INDEX($F$1:F1959, MATCH(E1960, $E$1:E1959, 0)))</f>
        <v>950</v>
      </c>
      <c r="G1960" t="s">
        <v>399</v>
      </c>
      <c r="H1960" t="s">
        <v>39</v>
      </c>
      <c r="I1960" t="s">
        <v>40</v>
      </c>
      <c r="J1960" t="s">
        <v>1862</v>
      </c>
      <c r="K1960" s="17">
        <v>23.98</v>
      </c>
      <c r="L1960" s="17">
        <v>3</v>
      </c>
      <c r="M1960" s="17">
        <v>-5.69</v>
      </c>
      <c r="N1960" s="17" t="str">
        <f>IF(SalesData[[#This Row],[Profit]]&gt;0,"Profit","Loss")</f>
        <v>Loss</v>
      </c>
    </row>
    <row r="1961" spans="1:14" x14ac:dyDescent="0.25">
      <c r="A1961" s="1">
        <v>42002</v>
      </c>
      <c r="B1961" s="3">
        <f t="shared" si="90"/>
        <v>2014</v>
      </c>
      <c r="C1961" s="3">
        <f t="shared" si="91"/>
        <v>12</v>
      </c>
      <c r="D1961" t="s">
        <v>195</v>
      </c>
      <c r="E1961" t="str">
        <f t="shared" si="92"/>
        <v>Shui Tom20141229</v>
      </c>
      <c r="F1961">
        <f>IF(COUNTIF($E$2:E1961, E1961) = 1, MAX($F$1:F1960) + 1, INDEX($F$1:F1960, MATCH(E1961, $E$1:E1960, 0)))</f>
        <v>950</v>
      </c>
      <c r="G1961" t="s">
        <v>399</v>
      </c>
      <c r="H1961" t="s">
        <v>11</v>
      </c>
      <c r="I1961" t="s">
        <v>18</v>
      </c>
      <c r="J1961" t="s">
        <v>115</v>
      </c>
      <c r="K1961" s="17">
        <v>33.29</v>
      </c>
      <c r="L1961" s="17">
        <v>1</v>
      </c>
      <c r="M1961" s="17">
        <v>7.99</v>
      </c>
      <c r="N1961" s="17" t="str">
        <f>IF(SalesData[[#This Row],[Profit]]&gt;0,"Profit","Loss")</f>
        <v>Profit</v>
      </c>
    </row>
    <row r="1962" spans="1:14" x14ac:dyDescent="0.25">
      <c r="A1962" s="1">
        <v>42002</v>
      </c>
      <c r="B1962" s="3">
        <f t="shared" si="90"/>
        <v>2014</v>
      </c>
      <c r="C1962" s="3">
        <f t="shared" si="91"/>
        <v>12</v>
      </c>
      <c r="D1962" t="s">
        <v>1459</v>
      </c>
      <c r="E1962" t="str">
        <f t="shared" si="92"/>
        <v>Zuschuss Carroll20141229</v>
      </c>
      <c r="F1962">
        <f>IF(COUNTIF($E$2:E1962, E1962) = 1, MAX($F$1:F1961) + 1, INDEX($F$1:F1961, MATCH(E1962, $E$1:E1961, 0)))</f>
        <v>951</v>
      </c>
      <c r="G1962" t="s">
        <v>15</v>
      </c>
      <c r="H1962" t="s">
        <v>34</v>
      </c>
      <c r="I1962" t="s">
        <v>47</v>
      </c>
      <c r="J1962" t="s">
        <v>1506</v>
      </c>
      <c r="K1962" s="17">
        <v>38.979999999999997</v>
      </c>
      <c r="L1962" s="17">
        <v>3</v>
      </c>
      <c r="M1962" s="17">
        <v>-50.67</v>
      </c>
      <c r="N1962" s="17" t="str">
        <f>IF(SalesData[[#This Row],[Profit]]&gt;0,"Profit","Loss")</f>
        <v>Loss</v>
      </c>
    </row>
    <row r="1963" spans="1:14" x14ac:dyDescent="0.25">
      <c r="A1963" s="1">
        <v>42002</v>
      </c>
      <c r="B1963" s="3">
        <f t="shared" si="90"/>
        <v>2014</v>
      </c>
      <c r="C1963" s="3">
        <f t="shared" si="91"/>
        <v>12</v>
      </c>
      <c r="D1963" t="s">
        <v>1863</v>
      </c>
      <c r="E1963" t="str">
        <f t="shared" si="92"/>
        <v>Michael Granlund20141229</v>
      </c>
      <c r="F1963">
        <f>IF(COUNTIF($E$2:E1963, E1963) = 1, MAX($F$1:F1962) + 1, INDEX($F$1:F1962, MATCH(E1963, $E$1:E1962, 0)))</f>
        <v>952</v>
      </c>
      <c r="G1963" t="s">
        <v>15</v>
      </c>
      <c r="H1963" t="s">
        <v>34</v>
      </c>
      <c r="I1963" t="s">
        <v>47</v>
      </c>
      <c r="J1963" t="s">
        <v>181</v>
      </c>
      <c r="K1963" s="17">
        <v>8.74</v>
      </c>
      <c r="L1963" s="17">
        <v>3</v>
      </c>
      <c r="M1963" s="17">
        <v>-4.8</v>
      </c>
      <c r="N1963" s="17" t="str">
        <f>IF(SalesData[[#This Row],[Profit]]&gt;0,"Profit","Loss")</f>
        <v>Loss</v>
      </c>
    </row>
    <row r="1964" spans="1:14" x14ac:dyDescent="0.25">
      <c r="A1964" s="1">
        <v>42002</v>
      </c>
      <c r="B1964" s="3">
        <f t="shared" si="90"/>
        <v>2014</v>
      </c>
      <c r="C1964" s="3">
        <f t="shared" si="91"/>
        <v>12</v>
      </c>
      <c r="D1964" t="s">
        <v>587</v>
      </c>
      <c r="E1964" t="str">
        <f t="shared" si="92"/>
        <v>Arianne Irving20141229</v>
      </c>
      <c r="F1964">
        <f>IF(COUNTIF($E$2:E1964, E1964) = 1, MAX($F$1:F1963) + 1, INDEX($F$1:F1963, MATCH(E1964, $E$1:E1963, 0)))</f>
        <v>953</v>
      </c>
      <c r="G1964" t="s">
        <v>27</v>
      </c>
      <c r="H1964" t="s">
        <v>11</v>
      </c>
      <c r="I1964" t="s">
        <v>16</v>
      </c>
      <c r="J1964" t="s">
        <v>1259</v>
      </c>
      <c r="K1964" s="17">
        <v>88.8</v>
      </c>
      <c r="L1964" s="17">
        <v>6</v>
      </c>
      <c r="M1964" s="17">
        <v>44.4</v>
      </c>
      <c r="N1964" s="17" t="str">
        <f>IF(SalesData[[#This Row],[Profit]]&gt;0,"Profit","Loss")</f>
        <v>Profit</v>
      </c>
    </row>
    <row r="1965" spans="1:14" x14ac:dyDescent="0.25">
      <c r="A1965" s="1">
        <v>42002</v>
      </c>
      <c r="B1965" s="3">
        <f t="shared" si="90"/>
        <v>2014</v>
      </c>
      <c r="C1965" s="3">
        <f t="shared" si="91"/>
        <v>12</v>
      </c>
      <c r="D1965" t="s">
        <v>587</v>
      </c>
      <c r="E1965" t="str">
        <f t="shared" si="92"/>
        <v>Arianne Irving20141229</v>
      </c>
      <c r="F1965">
        <f>IF(COUNTIF($E$2:E1965, E1965) = 1, MAX($F$1:F1964) + 1, INDEX($F$1:F1964, MATCH(E1965, $E$1:E1964, 0)))</f>
        <v>953</v>
      </c>
      <c r="G1965" t="s">
        <v>27</v>
      </c>
      <c r="H1965" t="s">
        <v>39</v>
      </c>
      <c r="I1965" t="s">
        <v>40</v>
      </c>
      <c r="J1965" t="s">
        <v>1864</v>
      </c>
      <c r="K1965" s="17">
        <v>319.97000000000003</v>
      </c>
      <c r="L1965" s="17">
        <v>4</v>
      </c>
      <c r="M1965" s="17">
        <v>36</v>
      </c>
      <c r="N1965" s="17" t="str">
        <f>IF(SalesData[[#This Row],[Profit]]&gt;0,"Profit","Loss")</f>
        <v>Profit</v>
      </c>
    </row>
    <row r="1966" spans="1:14" x14ac:dyDescent="0.25">
      <c r="A1966" s="1">
        <v>42002</v>
      </c>
      <c r="B1966" s="3">
        <f t="shared" si="90"/>
        <v>2014</v>
      </c>
      <c r="C1966" s="3">
        <f t="shared" si="91"/>
        <v>12</v>
      </c>
      <c r="D1966" t="s">
        <v>1865</v>
      </c>
      <c r="E1966" t="str">
        <f t="shared" si="92"/>
        <v>Ricardo Emerson20141229</v>
      </c>
      <c r="F1966">
        <f>IF(COUNTIF($E$2:E1966, E1966) = 1, MAX($F$1:F1965) + 1, INDEX($F$1:F1965, MATCH(E1966, $E$1:E1965, 0)))</f>
        <v>954</v>
      </c>
      <c r="G1966" t="s">
        <v>78</v>
      </c>
      <c r="H1966" t="s">
        <v>11</v>
      </c>
      <c r="I1966" t="s">
        <v>92</v>
      </c>
      <c r="J1966" t="s">
        <v>1031</v>
      </c>
      <c r="K1966" s="17">
        <v>48.36</v>
      </c>
      <c r="L1966" s="17">
        <v>5</v>
      </c>
      <c r="M1966" s="17">
        <v>6.05</v>
      </c>
      <c r="N1966" s="17" t="str">
        <f>IF(SalesData[[#This Row],[Profit]]&gt;0,"Profit","Loss")</f>
        <v>Profit</v>
      </c>
    </row>
    <row r="1967" spans="1:14" x14ac:dyDescent="0.25">
      <c r="A1967" s="1">
        <v>42003</v>
      </c>
      <c r="B1967" s="3">
        <f t="shared" si="90"/>
        <v>2014</v>
      </c>
      <c r="C1967" s="3">
        <f t="shared" si="91"/>
        <v>12</v>
      </c>
      <c r="D1967" t="s">
        <v>1866</v>
      </c>
      <c r="E1967" t="str">
        <f t="shared" si="92"/>
        <v>Ken Brennan20141230</v>
      </c>
      <c r="F1967">
        <f>IF(COUNTIF($E$2:E1967, E1967) = 1, MAX($F$1:F1966) + 1, INDEX($F$1:F1966, MATCH(E1967, $E$1:E1966, 0)))</f>
        <v>955</v>
      </c>
      <c r="G1967" t="s">
        <v>110</v>
      </c>
      <c r="H1967" t="s">
        <v>11</v>
      </c>
      <c r="I1967" t="s">
        <v>24</v>
      </c>
      <c r="J1967" t="s">
        <v>620</v>
      </c>
      <c r="K1967" s="17">
        <v>9.84</v>
      </c>
      <c r="L1967" s="17">
        <v>3</v>
      </c>
      <c r="M1967" s="17">
        <v>2.85</v>
      </c>
      <c r="N1967" s="17" t="str">
        <f>IF(SalesData[[#This Row],[Profit]]&gt;0,"Profit","Loss")</f>
        <v>Profit</v>
      </c>
    </row>
    <row r="1968" spans="1:14" x14ac:dyDescent="0.25">
      <c r="A1968" s="1">
        <v>42003</v>
      </c>
      <c r="B1968" s="3">
        <f t="shared" si="90"/>
        <v>2014</v>
      </c>
      <c r="C1968" s="3">
        <f t="shared" si="91"/>
        <v>12</v>
      </c>
      <c r="D1968" t="s">
        <v>1249</v>
      </c>
      <c r="E1968" t="str">
        <f t="shared" si="92"/>
        <v>Stefania Perrino20141230</v>
      </c>
      <c r="F1968">
        <f>IF(COUNTIF($E$2:E1968, E1968) = 1, MAX($F$1:F1967) + 1, INDEX($F$1:F1967, MATCH(E1968, $E$1:E1967, 0)))</f>
        <v>956</v>
      </c>
      <c r="G1968" t="s">
        <v>10</v>
      </c>
      <c r="H1968" t="s">
        <v>11</v>
      </c>
      <c r="I1968" t="s">
        <v>63</v>
      </c>
      <c r="J1968" t="s">
        <v>1674</v>
      </c>
      <c r="K1968" s="17">
        <v>12.98</v>
      </c>
      <c r="L1968" s="17">
        <v>3</v>
      </c>
      <c r="M1968" s="17">
        <v>4.71</v>
      </c>
      <c r="N1968" s="17" t="str">
        <f>IF(SalesData[[#This Row],[Profit]]&gt;0,"Profit","Loss")</f>
        <v>Profit</v>
      </c>
    </row>
    <row r="1969" spans="1:14" x14ac:dyDescent="0.25">
      <c r="A1969" s="1">
        <v>42003</v>
      </c>
      <c r="B1969" s="3">
        <f t="shared" si="90"/>
        <v>2014</v>
      </c>
      <c r="C1969" s="3">
        <f t="shared" si="91"/>
        <v>12</v>
      </c>
      <c r="D1969" t="s">
        <v>1249</v>
      </c>
      <c r="E1969" t="str">
        <f t="shared" si="92"/>
        <v>Stefania Perrino20141230</v>
      </c>
      <c r="F1969">
        <f>IF(COUNTIF($E$2:E1969, E1969) = 1, MAX($F$1:F1968) + 1, INDEX($F$1:F1968, MATCH(E1969, $E$1:E1968, 0)))</f>
        <v>956</v>
      </c>
      <c r="G1969" t="s">
        <v>10</v>
      </c>
      <c r="H1969" t="s">
        <v>39</v>
      </c>
      <c r="I1969" t="s">
        <v>40</v>
      </c>
      <c r="J1969" t="s">
        <v>1073</v>
      </c>
      <c r="K1969" s="17">
        <v>217.58</v>
      </c>
      <c r="L1969" s="17">
        <v>2</v>
      </c>
      <c r="M1969" s="17">
        <v>19.04</v>
      </c>
      <c r="N1969" s="17" t="str">
        <f>IF(SalesData[[#This Row],[Profit]]&gt;0,"Profit","Loss")</f>
        <v>Profit</v>
      </c>
    </row>
    <row r="1970" spans="1:14" x14ac:dyDescent="0.25">
      <c r="A1970" s="1">
        <v>42003</v>
      </c>
      <c r="B1970" s="3">
        <f t="shared" si="90"/>
        <v>2014</v>
      </c>
      <c r="C1970" s="3">
        <f t="shared" si="91"/>
        <v>12</v>
      </c>
      <c r="D1970" t="s">
        <v>1249</v>
      </c>
      <c r="E1970" t="str">
        <f t="shared" si="92"/>
        <v>Stefania Perrino20141230</v>
      </c>
      <c r="F1970">
        <f>IF(COUNTIF($E$2:E1970, E1970) = 1, MAX($F$1:F1969) + 1, INDEX($F$1:F1969, MATCH(E1970, $E$1:E1969, 0)))</f>
        <v>956</v>
      </c>
      <c r="G1970" t="s">
        <v>10</v>
      </c>
      <c r="H1970" t="s">
        <v>39</v>
      </c>
      <c r="I1970" t="s">
        <v>40</v>
      </c>
      <c r="J1970" t="s">
        <v>521</v>
      </c>
      <c r="K1970" s="17">
        <v>328.78</v>
      </c>
      <c r="L1970" s="17">
        <v>3</v>
      </c>
      <c r="M1970" s="17">
        <v>28.77</v>
      </c>
      <c r="N1970" s="17" t="str">
        <f>IF(SalesData[[#This Row],[Profit]]&gt;0,"Profit","Loss")</f>
        <v>Profit</v>
      </c>
    </row>
    <row r="1971" spans="1:14" x14ac:dyDescent="0.25">
      <c r="A1971" s="1">
        <v>42003</v>
      </c>
      <c r="B1971" s="3">
        <f t="shared" si="90"/>
        <v>2014</v>
      </c>
      <c r="C1971" s="3">
        <f t="shared" si="91"/>
        <v>12</v>
      </c>
      <c r="D1971" t="s">
        <v>1249</v>
      </c>
      <c r="E1971" t="str">
        <f t="shared" si="92"/>
        <v>Stefania Perrino20141230</v>
      </c>
      <c r="F1971">
        <f>IF(COUNTIF($E$2:E1971, E1971) = 1, MAX($F$1:F1970) + 1, INDEX($F$1:F1970, MATCH(E1971, $E$1:E1970, 0)))</f>
        <v>956</v>
      </c>
      <c r="G1971" t="s">
        <v>10</v>
      </c>
      <c r="H1971" t="s">
        <v>11</v>
      </c>
      <c r="I1971" t="s">
        <v>20</v>
      </c>
      <c r="J1971" t="s">
        <v>970</v>
      </c>
      <c r="K1971" s="17">
        <v>2.29</v>
      </c>
      <c r="L1971" s="17">
        <v>3</v>
      </c>
      <c r="M1971" s="17">
        <v>-3.66</v>
      </c>
      <c r="N1971" s="17" t="str">
        <f>IF(SalesData[[#This Row],[Profit]]&gt;0,"Profit","Loss")</f>
        <v>Loss</v>
      </c>
    </row>
    <row r="1972" spans="1:14" x14ac:dyDescent="0.25">
      <c r="A1972" s="1">
        <v>42003</v>
      </c>
      <c r="B1972" s="3">
        <f t="shared" si="90"/>
        <v>2014</v>
      </c>
      <c r="C1972" s="3">
        <f t="shared" si="91"/>
        <v>12</v>
      </c>
      <c r="D1972" t="s">
        <v>1249</v>
      </c>
      <c r="E1972" t="str">
        <f t="shared" si="92"/>
        <v>Stefania Perrino20141230</v>
      </c>
      <c r="F1972">
        <f>IF(COUNTIF($E$2:E1972, E1972) = 1, MAX($F$1:F1971) + 1, INDEX($F$1:F1971, MATCH(E1972, $E$1:E1971, 0)))</f>
        <v>956</v>
      </c>
      <c r="G1972" t="s">
        <v>10</v>
      </c>
      <c r="H1972" t="s">
        <v>39</v>
      </c>
      <c r="I1972" t="s">
        <v>52</v>
      </c>
      <c r="J1972" t="s">
        <v>84</v>
      </c>
      <c r="K1972" s="17">
        <v>47.98</v>
      </c>
      <c r="L1972" s="17">
        <v>2</v>
      </c>
      <c r="M1972" s="17">
        <v>14.4</v>
      </c>
      <c r="N1972" s="17" t="str">
        <f>IF(SalesData[[#This Row],[Profit]]&gt;0,"Profit","Loss")</f>
        <v>Profit</v>
      </c>
    </row>
    <row r="1973" spans="1:14" x14ac:dyDescent="0.25">
      <c r="A1973" s="1">
        <v>42003</v>
      </c>
      <c r="B1973" s="3">
        <f t="shared" si="90"/>
        <v>2014</v>
      </c>
      <c r="C1973" s="3">
        <f t="shared" si="91"/>
        <v>12</v>
      </c>
      <c r="D1973" t="s">
        <v>1867</v>
      </c>
      <c r="E1973" t="str">
        <f t="shared" si="92"/>
        <v>Maureen Fritzler20141230</v>
      </c>
      <c r="F1973">
        <f>IF(COUNTIF($E$2:E1973, E1973) = 1, MAX($F$1:F1972) + 1, INDEX($F$1:F1972, MATCH(E1973, $E$1:E1972, 0)))</f>
        <v>957</v>
      </c>
      <c r="G1973" t="s">
        <v>95</v>
      </c>
      <c r="H1973" t="s">
        <v>11</v>
      </c>
      <c r="I1973" t="s">
        <v>20</v>
      </c>
      <c r="J1973" t="s">
        <v>1103</v>
      </c>
      <c r="K1973" s="17">
        <v>551.99</v>
      </c>
      <c r="L1973" s="17">
        <v>5</v>
      </c>
      <c r="M1973" s="17">
        <v>-459.99</v>
      </c>
      <c r="N1973" s="17" t="str">
        <f>IF(SalesData[[#This Row],[Profit]]&gt;0,"Profit","Loss")</f>
        <v>Loss</v>
      </c>
    </row>
    <row r="1974" spans="1:14" x14ac:dyDescent="0.25">
      <c r="A1974" s="1">
        <v>42003</v>
      </c>
      <c r="B1974" s="3">
        <f t="shared" si="90"/>
        <v>2014</v>
      </c>
      <c r="C1974" s="3">
        <f t="shared" si="91"/>
        <v>12</v>
      </c>
      <c r="D1974" t="s">
        <v>185</v>
      </c>
      <c r="E1974" t="str">
        <f t="shared" si="92"/>
        <v>Guy Armstrong20141230</v>
      </c>
      <c r="F1974">
        <f>IF(COUNTIF($E$2:E1974, E1974) = 1, MAX($F$1:F1973) + 1, INDEX($F$1:F1973, MATCH(E1974, $E$1:E1973, 0)))</f>
        <v>958</v>
      </c>
      <c r="G1974" t="s">
        <v>23</v>
      </c>
      <c r="H1974" t="s">
        <v>39</v>
      </c>
      <c r="I1974" t="s">
        <v>52</v>
      </c>
      <c r="J1974" t="s">
        <v>1390</v>
      </c>
      <c r="K1974" s="17">
        <v>27.97</v>
      </c>
      <c r="L1974" s="17">
        <v>2</v>
      </c>
      <c r="M1974" s="17">
        <v>6.99</v>
      </c>
      <c r="N1974" s="17" t="str">
        <f>IF(SalesData[[#This Row],[Profit]]&gt;0,"Profit","Loss")</f>
        <v>Profit</v>
      </c>
    </row>
    <row r="1975" spans="1:14" x14ac:dyDescent="0.25">
      <c r="A1975" s="1">
        <v>42003</v>
      </c>
      <c r="B1975" s="3">
        <f t="shared" si="90"/>
        <v>2014</v>
      </c>
      <c r="C1975" s="3">
        <f t="shared" si="91"/>
        <v>12</v>
      </c>
      <c r="D1975" t="s">
        <v>1868</v>
      </c>
      <c r="E1975" t="str">
        <f t="shared" si="92"/>
        <v>Alex Russell20141230</v>
      </c>
      <c r="F1975">
        <f>IF(COUNTIF($E$2:E1975, E1975) = 1, MAX($F$1:F1974) + 1, INDEX($F$1:F1974, MATCH(E1975, $E$1:E1974, 0)))</f>
        <v>959</v>
      </c>
      <c r="G1975" t="s">
        <v>23</v>
      </c>
      <c r="H1975" t="s">
        <v>39</v>
      </c>
      <c r="I1975" t="s">
        <v>40</v>
      </c>
      <c r="J1975" t="s">
        <v>1708</v>
      </c>
      <c r="K1975" s="17">
        <v>251.96</v>
      </c>
      <c r="L1975" s="17">
        <v>6</v>
      </c>
      <c r="M1975" s="17">
        <v>-50.39</v>
      </c>
      <c r="N1975" s="17" t="str">
        <f>IF(SalesData[[#This Row],[Profit]]&gt;0,"Profit","Loss")</f>
        <v>Loss</v>
      </c>
    </row>
    <row r="1976" spans="1:14" x14ac:dyDescent="0.25">
      <c r="A1976" s="1">
        <v>42003</v>
      </c>
      <c r="B1976" s="3">
        <f t="shared" si="90"/>
        <v>2014</v>
      </c>
      <c r="C1976" s="3">
        <f t="shared" si="91"/>
        <v>12</v>
      </c>
      <c r="D1976" t="s">
        <v>1868</v>
      </c>
      <c r="E1976" t="str">
        <f t="shared" si="92"/>
        <v>Alex Russell20141230</v>
      </c>
      <c r="F1976">
        <f>IF(COUNTIF($E$2:E1976, E1976) = 1, MAX($F$1:F1975) + 1, INDEX($F$1:F1975, MATCH(E1976, $E$1:E1975, 0)))</f>
        <v>959</v>
      </c>
      <c r="G1976" t="s">
        <v>23</v>
      </c>
      <c r="H1976" t="s">
        <v>34</v>
      </c>
      <c r="I1976" t="s">
        <v>145</v>
      </c>
      <c r="J1976" t="s">
        <v>942</v>
      </c>
      <c r="K1976" s="17">
        <v>523.76</v>
      </c>
      <c r="L1976" s="17">
        <v>3</v>
      </c>
      <c r="M1976" s="17">
        <v>-192.05</v>
      </c>
      <c r="N1976" s="17" t="str">
        <f>IF(SalesData[[#This Row],[Profit]]&gt;0,"Profit","Loss")</f>
        <v>Loss</v>
      </c>
    </row>
    <row r="1977" spans="1:14" x14ac:dyDescent="0.25">
      <c r="A1977" s="1">
        <v>42003</v>
      </c>
      <c r="B1977" s="3">
        <f t="shared" si="90"/>
        <v>2014</v>
      </c>
      <c r="C1977" s="3">
        <f t="shared" si="91"/>
        <v>12</v>
      </c>
      <c r="D1977" t="s">
        <v>1298</v>
      </c>
      <c r="E1977" t="str">
        <f t="shared" si="92"/>
        <v>Astrea Jones20141230</v>
      </c>
      <c r="F1977">
        <f>IF(COUNTIF($E$2:E1977, E1977) = 1, MAX($F$1:F1976) + 1, INDEX($F$1:F1976, MATCH(E1977, $E$1:E1976, 0)))</f>
        <v>960</v>
      </c>
      <c r="G1977" t="s">
        <v>149</v>
      </c>
      <c r="H1977" t="s">
        <v>11</v>
      </c>
      <c r="I1977" t="s">
        <v>92</v>
      </c>
      <c r="J1977" t="s">
        <v>1869</v>
      </c>
      <c r="K1977" s="17">
        <v>122.94</v>
      </c>
      <c r="L1977" s="17">
        <v>3</v>
      </c>
      <c r="M1977" s="17">
        <v>30.74</v>
      </c>
      <c r="N1977" s="17" t="str">
        <f>IF(SalesData[[#This Row],[Profit]]&gt;0,"Profit","Loss")</f>
        <v>Profit</v>
      </c>
    </row>
    <row r="1978" spans="1:14" x14ac:dyDescent="0.25">
      <c r="A1978" s="1">
        <v>42003</v>
      </c>
      <c r="B1978" s="3">
        <f t="shared" si="90"/>
        <v>2014</v>
      </c>
      <c r="C1978" s="3">
        <f t="shared" si="91"/>
        <v>12</v>
      </c>
      <c r="D1978" t="s">
        <v>1298</v>
      </c>
      <c r="E1978" t="str">
        <f t="shared" si="92"/>
        <v>Astrea Jones20141230</v>
      </c>
      <c r="F1978">
        <f>IF(COUNTIF($E$2:E1978, E1978) = 1, MAX($F$1:F1977) + 1, INDEX($F$1:F1977, MATCH(E1978, $E$1:E1977, 0)))</f>
        <v>960</v>
      </c>
      <c r="G1978" t="s">
        <v>149</v>
      </c>
      <c r="H1978" t="s">
        <v>11</v>
      </c>
      <c r="I1978" t="s">
        <v>20</v>
      </c>
      <c r="J1978" t="s">
        <v>248</v>
      </c>
      <c r="K1978" s="17">
        <v>35.450000000000003</v>
      </c>
      <c r="L1978" s="17">
        <v>7</v>
      </c>
      <c r="M1978" s="17">
        <v>12.85</v>
      </c>
      <c r="N1978" s="17" t="str">
        <f>IF(SalesData[[#This Row],[Profit]]&gt;0,"Profit","Loss")</f>
        <v>Profit</v>
      </c>
    </row>
    <row r="1979" spans="1:14" x14ac:dyDescent="0.25">
      <c r="A1979" s="1">
        <v>42003</v>
      </c>
      <c r="B1979" s="3">
        <f t="shared" si="90"/>
        <v>2014</v>
      </c>
      <c r="C1979" s="3">
        <f t="shared" si="91"/>
        <v>12</v>
      </c>
      <c r="D1979" t="s">
        <v>424</v>
      </c>
      <c r="E1979" t="str">
        <f t="shared" si="92"/>
        <v>Dorothy Dickinson20141230</v>
      </c>
      <c r="F1979">
        <f>IF(COUNTIF($E$2:E1979, E1979) = 1, MAX($F$1:F1978) + 1, INDEX($F$1:F1978, MATCH(E1979, $E$1:E1978, 0)))</f>
        <v>961</v>
      </c>
      <c r="G1979" t="s">
        <v>120</v>
      </c>
      <c r="H1979" t="s">
        <v>11</v>
      </c>
      <c r="I1979" t="s">
        <v>18</v>
      </c>
      <c r="J1979" t="s">
        <v>1870</v>
      </c>
      <c r="K1979" s="17">
        <v>39.130000000000003</v>
      </c>
      <c r="L1979" s="17">
        <v>1</v>
      </c>
      <c r="M1979" s="17">
        <v>-8.8000000000000007</v>
      </c>
      <c r="N1979" s="17" t="str">
        <f>IF(SalesData[[#This Row],[Profit]]&gt;0,"Profit","Loss")</f>
        <v>Loss</v>
      </c>
    </row>
    <row r="1980" spans="1:14" x14ac:dyDescent="0.25">
      <c r="A1980" s="1">
        <v>42004</v>
      </c>
      <c r="B1980" s="3">
        <f t="shared" si="90"/>
        <v>2014</v>
      </c>
      <c r="C1980" s="3">
        <f t="shared" si="91"/>
        <v>12</v>
      </c>
      <c r="D1980" t="s">
        <v>1871</v>
      </c>
      <c r="E1980" t="str">
        <f t="shared" si="92"/>
        <v>Pamela Coakley20141231</v>
      </c>
      <c r="F1980">
        <f>IF(COUNTIF($E$2:E1980, E1980) = 1, MAX($F$1:F1979) + 1, INDEX($F$1:F1979, MATCH(E1980, $E$1:E1979, 0)))</f>
        <v>962</v>
      </c>
      <c r="G1980" t="s">
        <v>149</v>
      </c>
      <c r="H1980" t="s">
        <v>34</v>
      </c>
      <c r="I1980" t="s">
        <v>74</v>
      </c>
      <c r="J1980" t="s">
        <v>1872</v>
      </c>
      <c r="K1980" s="17">
        <v>1573.49</v>
      </c>
      <c r="L1980" s="17">
        <v>7</v>
      </c>
      <c r="M1980" s="17">
        <v>196.69</v>
      </c>
      <c r="N1980" s="17" t="str">
        <f>IF(SalesData[[#This Row],[Profit]]&gt;0,"Profit","Loss")</f>
        <v>Profit</v>
      </c>
    </row>
    <row r="1981" spans="1:14" x14ac:dyDescent="0.25">
      <c r="A1981" s="1">
        <v>42004</v>
      </c>
      <c r="B1981" s="3">
        <f t="shared" si="90"/>
        <v>2014</v>
      </c>
      <c r="C1981" s="3">
        <f t="shared" si="91"/>
        <v>12</v>
      </c>
      <c r="D1981" t="s">
        <v>883</v>
      </c>
      <c r="E1981" t="str">
        <f t="shared" si="92"/>
        <v>Rob Williams20141231</v>
      </c>
      <c r="F1981">
        <f>IF(COUNTIF($E$2:E1981, E1981) = 1, MAX($F$1:F1980) + 1, INDEX($F$1:F1980, MATCH(E1981, $E$1:E1980, 0)))</f>
        <v>963</v>
      </c>
      <c r="G1981" t="s">
        <v>186</v>
      </c>
      <c r="H1981" t="s">
        <v>11</v>
      </c>
      <c r="I1981" t="s">
        <v>24</v>
      </c>
      <c r="J1981" t="s">
        <v>386</v>
      </c>
      <c r="K1981" s="17">
        <v>29.68</v>
      </c>
      <c r="L1981" s="17">
        <v>7</v>
      </c>
      <c r="M1981" s="17">
        <v>11.58</v>
      </c>
      <c r="N1981" s="17" t="str">
        <f>IF(SalesData[[#This Row],[Profit]]&gt;0,"Profit","Loss")</f>
        <v>Profit</v>
      </c>
    </row>
    <row r="1982" spans="1:14" x14ac:dyDescent="0.25">
      <c r="A1982" s="1">
        <v>42004</v>
      </c>
      <c r="B1982" s="3">
        <f t="shared" si="90"/>
        <v>2014</v>
      </c>
      <c r="C1982" s="3">
        <f t="shared" si="91"/>
        <v>12</v>
      </c>
      <c r="D1982" t="s">
        <v>883</v>
      </c>
      <c r="E1982" t="str">
        <f t="shared" si="92"/>
        <v>Rob Williams20141231</v>
      </c>
      <c r="F1982">
        <f>IF(COUNTIF($E$2:E1982, E1982) = 1, MAX($F$1:F1981) + 1, INDEX($F$1:F1981, MATCH(E1982, $E$1:E1981, 0)))</f>
        <v>963</v>
      </c>
      <c r="G1982" t="s">
        <v>186</v>
      </c>
      <c r="H1982" t="s">
        <v>39</v>
      </c>
      <c r="I1982" t="s">
        <v>52</v>
      </c>
      <c r="J1982" t="s">
        <v>1873</v>
      </c>
      <c r="K1982" s="17">
        <v>47.53</v>
      </c>
      <c r="L1982" s="17">
        <v>7</v>
      </c>
      <c r="M1982" s="17">
        <v>16.16</v>
      </c>
      <c r="N1982" s="17" t="str">
        <f>IF(SalesData[[#This Row],[Profit]]&gt;0,"Profit","Loss")</f>
        <v>Profit</v>
      </c>
    </row>
    <row r="1983" spans="1:14" x14ac:dyDescent="0.25">
      <c r="A1983" s="1">
        <v>42004</v>
      </c>
      <c r="B1983" s="3">
        <f t="shared" si="90"/>
        <v>2014</v>
      </c>
      <c r="C1983" s="3">
        <f t="shared" si="91"/>
        <v>12</v>
      </c>
      <c r="D1983" t="s">
        <v>512</v>
      </c>
      <c r="E1983" t="str">
        <f t="shared" si="92"/>
        <v>Gary Mitchum20141231</v>
      </c>
      <c r="F1983">
        <f>IF(COUNTIF($E$2:E1983, E1983) = 1, MAX($F$1:F1982) + 1, INDEX($F$1:F1982, MATCH(E1983, $E$1:E1982, 0)))</f>
        <v>964</v>
      </c>
      <c r="G1983" t="s">
        <v>434</v>
      </c>
      <c r="H1983" t="s">
        <v>34</v>
      </c>
      <c r="I1983" t="s">
        <v>47</v>
      </c>
      <c r="J1983" t="s">
        <v>1269</v>
      </c>
      <c r="K1983" s="17">
        <v>63.2</v>
      </c>
      <c r="L1983" s="17">
        <v>5</v>
      </c>
      <c r="M1983" s="17">
        <v>23.38</v>
      </c>
      <c r="N1983" s="17" t="str">
        <f>IF(SalesData[[#This Row],[Profit]]&gt;0,"Profit","Loss")</f>
        <v>Profit</v>
      </c>
    </row>
    <row r="1984" spans="1:14" x14ac:dyDescent="0.25">
      <c r="A1984" s="1">
        <v>42004</v>
      </c>
      <c r="B1984" s="3">
        <f t="shared" si="90"/>
        <v>2014</v>
      </c>
      <c r="C1984" s="3">
        <f t="shared" si="91"/>
        <v>12</v>
      </c>
      <c r="D1984" t="s">
        <v>512</v>
      </c>
      <c r="E1984" t="str">
        <f t="shared" si="92"/>
        <v>Gary Mitchum20141231</v>
      </c>
      <c r="F1984">
        <f>IF(COUNTIF($E$2:E1984, E1984) = 1, MAX($F$1:F1983) + 1, INDEX($F$1:F1983, MATCH(E1984, $E$1:E1983, 0)))</f>
        <v>964</v>
      </c>
      <c r="G1984" t="s">
        <v>434</v>
      </c>
      <c r="H1984" t="s">
        <v>39</v>
      </c>
      <c r="I1984" t="s">
        <v>52</v>
      </c>
      <c r="J1984" t="s">
        <v>1874</v>
      </c>
      <c r="K1984" s="17">
        <v>113.97</v>
      </c>
      <c r="L1984" s="17">
        <v>3</v>
      </c>
      <c r="M1984" s="17">
        <v>27.35</v>
      </c>
      <c r="N1984" s="17" t="str">
        <f>IF(SalesData[[#This Row],[Profit]]&gt;0,"Profit","Loss")</f>
        <v>Profit</v>
      </c>
    </row>
    <row r="1985" spans="1:14" x14ac:dyDescent="0.25">
      <c r="A1985" s="1">
        <v>42004</v>
      </c>
      <c r="B1985" s="3">
        <f t="shared" si="90"/>
        <v>2014</v>
      </c>
      <c r="C1985" s="3">
        <f t="shared" si="91"/>
        <v>12</v>
      </c>
      <c r="D1985" t="s">
        <v>1618</v>
      </c>
      <c r="E1985" t="str">
        <f t="shared" si="92"/>
        <v>Candace McMahon20141231</v>
      </c>
      <c r="F1985">
        <f>IF(COUNTIF($E$2:E1985, E1985) = 1, MAX($F$1:F1984) + 1, INDEX($F$1:F1984, MATCH(E1985, $E$1:E1984, 0)))</f>
        <v>965</v>
      </c>
      <c r="G1985" t="s">
        <v>10</v>
      </c>
      <c r="H1985" t="s">
        <v>11</v>
      </c>
      <c r="I1985" t="s">
        <v>63</v>
      </c>
      <c r="J1985" t="s">
        <v>64</v>
      </c>
      <c r="K1985" s="17">
        <v>49.57</v>
      </c>
      <c r="L1985" s="17">
        <v>2</v>
      </c>
      <c r="M1985" s="17">
        <v>17.97</v>
      </c>
      <c r="N1985" s="17" t="str">
        <f>IF(SalesData[[#This Row],[Profit]]&gt;0,"Profit","Loss")</f>
        <v>Profit</v>
      </c>
    </row>
    <row r="1986" spans="1:14" x14ac:dyDescent="0.25">
      <c r="A1986" s="1">
        <v>42004</v>
      </c>
      <c r="B1986" s="3">
        <f t="shared" ref="B1986:B2049" si="93">YEAR(A1986)</f>
        <v>2014</v>
      </c>
      <c r="C1986" s="3">
        <f t="shared" ref="C1986:C2049" si="94">MONTH(A1986)</f>
        <v>12</v>
      </c>
      <c r="D1986" t="s">
        <v>973</v>
      </c>
      <c r="E1986" t="str">
        <f t="shared" ref="E1986:E2049" si="95">D1986 &amp; TEXT(A1986, "yyyymmdd")</f>
        <v>Katherine Murray20141231</v>
      </c>
      <c r="F1986">
        <f>IF(COUNTIF($E$2:E1986, E1986) = 1, MAX($F$1:F1985) + 1, INDEX($F$1:F1985, MATCH(E1986, $E$1:E1985, 0)))</f>
        <v>966</v>
      </c>
      <c r="G1986" t="s">
        <v>1529</v>
      </c>
      <c r="H1986" t="s">
        <v>11</v>
      </c>
      <c r="I1986" t="s">
        <v>12</v>
      </c>
      <c r="J1986" t="s">
        <v>1492</v>
      </c>
      <c r="K1986" s="17">
        <v>195.64</v>
      </c>
      <c r="L1986" s="17">
        <v>4</v>
      </c>
      <c r="M1986" s="17">
        <v>91.95</v>
      </c>
      <c r="N1986" s="17" t="str">
        <f>IF(SalesData[[#This Row],[Profit]]&gt;0,"Profit","Loss")</f>
        <v>Profit</v>
      </c>
    </row>
    <row r="1987" spans="1:14" x14ac:dyDescent="0.25">
      <c r="A1987" s="1">
        <v>42004</v>
      </c>
      <c r="B1987" s="3">
        <f t="shared" si="93"/>
        <v>2014</v>
      </c>
      <c r="C1987" s="3">
        <f t="shared" si="94"/>
        <v>12</v>
      </c>
      <c r="D1987" t="s">
        <v>973</v>
      </c>
      <c r="E1987" t="str">
        <f t="shared" si="95"/>
        <v>Katherine Murray20141231</v>
      </c>
      <c r="F1987">
        <f>IF(COUNTIF($E$2:E1987, E1987) = 1, MAX($F$1:F1986) + 1, INDEX($F$1:F1986, MATCH(E1987, $E$1:E1986, 0)))</f>
        <v>966</v>
      </c>
      <c r="G1987" t="s">
        <v>1529</v>
      </c>
      <c r="H1987" t="s">
        <v>11</v>
      </c>
      <c r="I1987" t="s">
        <v>12</v>
      </c>
      <c r="J1987" t="s">
        <v>1710</v>
      </c>
      <c r="K1987" s="17">
        <v>14.94</v>
      </c>
      <c r="L1987" s="17">
        <v>3</v>
      </c>
      <c r="M1987" s="17">
        <v>7.02</v>
      </c>
      <c r="N1987" s="17" t="str">
        <f>IF(SalesData[[#This Row],[Profit]]&gt;0,"Profit","Loss")</f>
        <v>Profit</v>
      </c>
    </row>
    <row r="1988" spans="1:14" x14ac:dyDescent="0.25">
      <c r="A1988" s="1">
        <v>42004</v>
      </c>
      <c r="B1988" s="3">
        <f t="shared" si="93"/>
        <v>2014</v>
      </c>
      <c r="C1988" s="3">
        <f t="shared" si="94"/>
        <v>12</v>
      </c>
      <c r="D1988" t="s">
        <v>973</v>
      </c>
      <c r="E1988" t="str">
        <f t="shared" si="95"/>
        <v>Katherine Murray20141231</v>
      </c>
      <c r="F1988">
        <f>IF(COUNTIF($E$2:E1988, E1988) = 1, MAX($F$1:F1987) + 1, INDEX($F$1:F1987, MATCH(E1988, $E$1:E1987, 0)))</f>
        <v>966</v>
      </c>
      <c r="G1988" t="s">
        <v>1529</v>
      </c>
      <c r="H1988" t="s">
        <v>39</v>
      </c>
      <c r="I1988" t="s">
        <v>52</v>
      </c>
      <c r="J1988" t="s">
        <v>1875</v>
      </c>
      <c r="K1988" s="17">
        <v>1687.8</v>
      </c>
      <c r="L1988" s="17">
        <v>4</v>
      </c>
      <c r="M1988" s="17">
        <v>742.63</v>
      </c>
      <c r="N1988" s="17" t="str">
        <f>IF(SalesData[[#This Row],[Profit]]&gt;0,"Profit","Loss")</f>
        <v>Profit</v>
      </c>
    </row>
    <row r="1989" spans="1:14" x14ac:dyDescent="0.25">
      <c r="A1989" s="1">
        <v>42004</v>
      </c>
      <c r="B1989" s="3">
        <f t="shared" si="93"/>
        <v>2014</v>
      </c>
      <c r="C1989" s="3">
        <f t="shared" si="94"/>
        <v>12</v>
      </c>
      <c r="D1989" t="s">
        <v>973</v>
      </c>
      <c r="E1989" t="str">
        <f t="shared" si="95"/>
        <v>Katherine Murray20141231</v>
      </c>
      <c r="F1989">
        <f>IF(COUNTIF($E$2:E1989, E1989) = 1, MAX($F$1:F1988) + 1, INDEX($F$1:F1988, MATCH(E1989, $E$1:E1988, 0)))</f>
        <v>966</v>
      </c>
      <c r="G1989" t="s">
        <v>1529</v>
      </c>
      <c r="H1989" t="s">
        <v>34</v>
      </c>
      <c r="I1989" t="s">
        <v>74</v>
      </c>
      <c r="J1989" t="s">
        <v>719</v>
      </c>
      <c r="K1989" s="17">
        <v>341.96</v>
      </c>
      <c r="L1989" s="17">
        <v>2</v>
      </c>
      <c r="M1989" s="17">
        <v>78.650000000000006</v>
      </c>
      <c r="N1989" s="17" t="str">
        <f>IF(SalesData[[#This Row],[Profit]]&gt;0,"Profit","Loss")</f>
        <v>Profit</v>
      </c>
    </row>
    <row r="1990" spans="1:14" x14ac:dyDescent="0.25">
      <c r="A1990" s="1">
        <v>42004</v>
      </c>
      <c r="B1990" s="3">
        <f t="shared" si="93"/>
        <v>2014</v>
      </c>
      <c r="C1990" s="3">
        <f t="shared" si="94"/>
        <v>12</v>
      </c>
      <c r="D1990" t="s">
        <v>973</v>
      </c>
      <c r="E1990" t="str">
        <f t="shared" si="95"/>
        <v>Katherine Murray20141231</v>
      </c>
      <c r="F1990">
        <f>IF(COUNTIF($E$2:E1990, E1990) = 1, MAX($F$1:F1989) + 1, INDEX($F$1:F1989, MATCH(E1990, $E$1:E1989, 0)))</f>
        <v>966</v>
      </c>
      <c r="G1990" t="s">
        <v>1529</v>
      </c>
      <c r="H1990" t="s">
        <v>34</v>
      </c>
      <c r="I1990" t="s">
        <v>35</v>
      </c>
      <c r="J1990" t="s">
        <v>1876</v>
      </c>
      <c r="K1990" s="17">
        <v>605.88</v>
      </c>
      <c r="L1990" s="17">
        <v>6</v>
      </c>
      <c r="M1990" s="17">
        <v>151.47</v>
      </c>
      <c r="N1990" s="17" t="str">
        <f>IF(SalesData[[#This Row],[Profit]]&gt;0,"Profit","Loss")</f>
        <v>Profit</v>
      </c>
    </row>
    <row r="1991" spans="1:14" x14ac:dyDescent="0.25">
      <c r="A1991" s="1">
        <v>42004</v>
      </c>
      <c r="B1991" s="3">
        <f t="shared" si="93"/>
        <v>2014</v>
      </c>
      <c r="C1991" s="3">
        <f t="shared" si="94"/>
        <v>12</v>
      </c>
      <c r="D1991" t="s">
        <v>1877</v>
      </c>
      <c r="E1991" t="str">
        <f t="shared" si="95"/>
        <v>James Lanier20141231</v>
      </c>
      <c r="F1991">
        <f>IF(COUNTIF($E$2:E1991, E1991) = 1, MAX($F$1:F1990) + 1, INDEX($F$1:F1990, MATCH(E1991, $E$1:E1990, 0)))</f>
        <v>967</v>
      </c>
      <c r="G1991" t="s">
        <v>126</v>
      </c>
      <c r="H1991" t="s">
        <v>39</v>
      </c>
      <c r="I1991" t="s">
        <v>40</v>
      </c>
      <c r="J1991" t="s">
        <v>1878</v>
      </c>
      <c r="K1991" s="17">
        <v>475.94</v>
      </c>
      <c r="L1991" s="17">
        <v>7</v>
      </c>
      <c r="M1991" s="17">
        <v>59.49</v>
      </c>
      <c r="N1991" s="17" t="str">
        <f>IF(SalesData[[#This Row],[Profit]]&gt;0,"Profit","Loss")</f>
        <v>Profit</v>
      </c>
    </row>
    <row r="1992" spans="1:14" x14ac:dyDescent="0.25">
      <c r="A1992" s="1">
        <v>42004</v>
      </c>
      <c r="B1992" s="3">
        <f t="shared" si="93"/>
        <v>2014</v>
      </c>
      <c r="C1992" s="3">
        <f t="shared" si="94"/>
        <v>12</v>
      </c>
      <c r="D1992" t="s">
        <v>558</v>
      </c>
      <c r="E1992" t="str">
        <f t="shared" si="95"/>
        <v>Aaron Hawkins20141231</v>
      </c>
      <c r="F1992">
        <f>IF(COUNTIF($E$2:E1992, E1992) = 1, MAX($F$1:F1991) + 1, INDEX($F$1:F1991, MATCH(E1992, $E$1:E1991, 0)))</f>
        <v>968</v>
      </c>
      <c r="G1992" t="s">
        <v>149</v>
      </c>
      <c r="H1992" t="s">
        <v>39</v>
      </c>
      <c r="I1992" t="s">
        <v>52</v>
      </c>
      <c r="J1992" t="s">
        <v>1879</v>
      </c>
      <c r="K1992" s="17">
        <v>34.770000000000003</v>
      </c>
      <c r="L1992" s="17">
        <v>3</v>
      </c>
      <c r="M1992" s="17">
        <v>11.47</v>
      </c>
      <c r="N1992" s="17" t="str">
        <f>IF(SalesData[[#This Row],[Profit]]&gt;0,"Profit","Loss")</f>
        <v>Profit</v>
      </c>
    </row>
    <row r="1993" spans="1:14" x14ac:dyDescent="0.25">
      <c r="A1993" s="1">
        <v>42004</v>
      </c>
      <c r="B1993" s="3">
        <f t="shared" si="93"/>
        <v>2014</v>
      </c>
      <c r="C1993" s="3">
        <f t="shared" si="94"/>
        <v>12</v>
      </c>
      <c r="D1993" t="s">
        <v>558</v>
      </c>
      <c r="E1993" t="str">
        <f t="shared" si="95"/>
        <v>Aaron Hawkins20141231</v>
      </c>
      <c r="F1993">
        <f>IF(COUNTIF($E$2:E1993, E1993) = 1, MAX($F$1:F1992) + 1, INDEX($F$1:F1992, MATCH(E1993, $E$1:E1992, 0)))</f>
        <v>968</v>
      </c>
      <c r="G1993" t="s">
        <v>149</v>
      </c>
      <c r="H1993" t="s">
        <v>11</v>
      </c>
      <c r="I1993" t="s">
        <v>16</v>
      </c>
      <c r="J1993" t="s">
        <v>1297</v>
      </c>
      <c r="K1993" s="17">
        <v>18.899999999999999</v>
      </c>
      <c r="L1993" s="17">
        <v>3</v>
      </c>
      <c r="M1993" s="17">
        <v>8.69</v>
      </c>
      <c r="N1993" s="17" t="str">
        <f>IF(SalesData[[#This Row],[Profit]]&gt;0,"Profit","Loss")</f>
        <v>Profit</v>
      </c>
    </row>
    <row r="1994" spans="1:14" x14ac:dyDescent="0.25">
      <c r="A1994" s="1">
        <v>42006</v>
      </c>
      <c r="B1994" s="3">
        <f t="shared" si="93"/>
        <v>2015</v>
      </c>
      <c r="C1994" s="3">
        <f t="shared" si="94"/>
        <v>1</v>
      </c>
      <c r="D1994" t="s">
        <v>659</v>
      </c>
      <c r="E1994" t="str">
        <f t="shared" si="95"/>
        <v>Victoria Wilson20150102</v>
      </c>
      <c r="F1994">
        <f>IF(COUNTIF($E$2:E1994, E1994) = 1, MAX($F$1:F1993) + 1, INDEX($F$1:F1993, MATCH(E1994, $E$1:E1993, 0)))</f>
        <v>969</v>
      </c>
      <c r="G1994" t="s">
        <v>78</v>
      </c>
      <c r="H1994" t="s">
        <v>11</v>
      </c>
      <c r="I1994" t="s">
        <v>16</v>
      </c>
      <c r="J1994" t="s">
        <v>364</v>
      </c>
      <c r="K1994" s="17">
        <v>23.68</v>
      </c>
      <c r="L1994" s="17">
        <v>2</v>
      </c>
      <c r="M1994" s="17">
        <v>8.8800000000000008</v>
      </c>
      <c r="N1994" s="17" t="str">
        <f>IF(SalesData[[#This Row],[Profit]]&gt;0,"Profit","Loss")</f>
        <v>Profit</v>
      </c>
    </row>
    <row r="1995" spans="1:14" x14ac:dyDescent="0.25">
      <c r="A1995" s="1">
        <v>42006</v>
      </c>
      <c r="B1995" s="3">
        <f t="shared" si="93"/>
        <v>2015</v>
      </c>
      <c r="C1995" s="3">
        <f t="shared" si="94"/>
        <v>1</v>
      </c>
      <c r="D1995" t="s">
        <v>659</v>
      </c>
      <c r="E1995" t="str">
        <f t="shared" si="95"/>
        <v>Victoria Wilson20150102</v>
      </c>
      <c r="F1995">
        <f>IF(COUNTIF($E$2:E1995, E1995) = 1, MAX($F$1:F1994) + 1, INDEX($F$1:F1994, MATCH(E1995, $E$1:E1994, 0)))</f>
        <v>969</v>
      </c>
      <c r="G1995" t="s">
        <v>78</v>
      </c>
      <c r="H1995" t="s">
        <v>34</v>
      </c>
      <c r="I1995" t="s">
        <v>74</v>
      </c>
      <c r="J1995" t="s">
        <v>1880</v>
      </c>
      <c r="K1995" s="17">
        <v>452.45</v>
      </c>
      <c r="L1995" s="17">
        <v>5</v>
      </c>
      <c r="M1995" s="17">
        <v>-244.32</v>
      </c>
      <c r="N1995" s="17" t="str">
        <f>IF(SalesData[[#This Row],[Profit]]&gt;0,"Profit","Loss")</f>
        <v>Loss</v>
      </c>
    </row>
    <row r="1996" spans="1:14" x14ac:dyDescent="0.25">
      <c r="A1996" s="1">
        <v>42006</v>
      </c>
      <c r="B1996" s="3">
        <f t="shared" si="93"/>
        <v>2015</v>
      </c>
      <c r="C1996" s="3">
        <f t="shared" si="94"/>
        <v>1</v>
      </c>
      <c r="D1996" t="s">
        <v>659</v>
      </c>
      <c r="E1996" t="str">
        <f t="shared" si="95"/>
        <v>Victoria Wilson20150102</v>
      </c>
      <c r="F1996">
        <f>IF(COUNTIF($E$2:E1996, E1996) = 1, MAX($F$1:F1995) + 1, INDEX($F$1:F1995, MATCH(E1996, $E$1:E1995, 0)))</f>
        <v>969</v>
      </c>
      <c r="G1996" t="s">
        <v>78</v>
      </c>
      <c r="H1996" t="s">
        <v>39</v>
      </c>
      <c r="I1996" t="s">
        <v>40</v>
      </c>
      <c r="J1996" t="s">
        <v>1881</v>
      </c>
      <c r="K1996" s="17">
        <v>62.98</v>
      </c>
      <c r="L1996" s="17">
        <v>3</v>
      </c>
      <c r="M1996" s="17">
        <v>-14.7</v>
      </c>
      <c r="N1996" s="17" t="str">
        <f>IF(SalesData[[#This Row],[Profit]]&gt;0,"Profit","Loss")</f>
        <v>Loss</v>
      </c>
    </row>
    <row r="1997" spans="1:14" x14ac:dyDescent="0.25">
      <c r="A1997" s="1">
        <v>42006</v>
      </c>
      <c r="B1997" s="3">
        <f t="shared" si="93"/>
        <v>2015</v>
      </c>
      <c r="C1997" s="3">
        <f t="shared" si="94"/>
        <v>1</v>
      </c>
      <c r="D1997" t="s">
        <v>659</v>
      </c>
      <c r="E1997" t="str">
        <f t="shared" si="95"/>
        <v>Victoria Wilson20150102</v>
      </c>
      <c r="F1997">
        <f>IF(COUNTIF($E$2:E1997, E1997) = 1, MAX($F$1:F1996) + 1, INDEX($F$1:F1996, MATCH(E1997, $E$1:E1996, 0)))</f>
        <v>969</v>
      </c>
      <c r="G1997" t="s">
        <v>78</v>
      </c>
      <c r="H1997" t="s">
        <v>39</v>
      </c>
      <c r="I1997" t="s">
        <v>302</v>
      </c>
      <c r="J1997" t="s">
        <v>1882</v>
      </c>
      <c r="K1997" s="17">
        <v>1188</v>
      </c>
      <c r="L1997" s="17">
        <v>9</v>
      </c>
      <c r="M1997" s="17">
        <v>-950.4</v>
      </c>
      <c r="N1997" s="17" t="str">
        <f>IF(SalesData[[#This Row],[Profit]]&gt;0,"Profit","Loss")</f>
        <v>Loss</v>
      </c>
    </row>
    <row r="1998" spans="1:14" x14ac:dyDescent="0.25">
      <c r="A1998" s="1">
        <v>42006</v>
      </c>
      <c r="B1998" s="3">
        <f t="shared" si="93"/>
        <v>2015</v>
      </c>
      <c r="C1998" s="3">
        <f t="shared" si="94"/>
        <v>1</v>
      </c>
      <c r="D1998" t="s">
        <v>659</v>
      </c>
      <c r="E1998" t="str">
        <f t="shared" si="95"/>
        <v>Victoria Wilson20150102</v>
      </c>
      <c r="F1998">
        <f>IF(COUNTIF($E$2:E1998, E1998) = 1, MAX($F$1:F1997) + 1, INDEX($F$1:F1997, MATCH(E1998, $E$1:E1997, 0)))</f>
        <v>969</v>
      </c>
      <c r="G1998" t="s">
        <v>78</v>
      </c>
      <c r="H1998" t="s">
        <v>39</v>
      </c>
      <c r="I1998" t="s">
        <v>52</v>
      </c>
      <c r="J1998" t="s">
        <v>636</v>
      </c>
      <c r="K1998" s="17">
        <v>89.58</v>
      </c>
      <c r="L1998" s="17">
        <v>2</v>
      </c>
      <c r="M1998" s="17">
        <v>4.4800000000000004</v>
      </c>
      <c r="N1998" s="17" t="str">
        <f>IF(SalesData[[#This Row],[Profit]]&gt;0,"Profit","Loss")</f>
        <v>Profit</v>
      </c>
    </row>
    <row r="1999" spans="1:14" x14ac:dyDescent="0.25">
      <c r="A1999" s="1">
        <v>42006</v>
      </c>
      <c r="B1999" s="3">
        <f t="shared" si="93"/>
        <v>2015</v>
      </c>
      <c r="C1999" s="3">
        <f t="shared" si="94"/>
        <v>1</v>
      </c>
      <c r="D1999" t="s">
        <v>1883</v>
      </c>
      <c r="E1999" t="str">
        <f t="shared" si="95"/>
        <v>Claudia Bergmann20150102</v>
      </c>
      <c r="F1999">
        <f>IF(COUNTIF($E$2:E1999, E1999) = 1, MAX($F$1:F1998) + 1, INDEX($F$1:F1998, MATCH(E1999, $E$1:E1998, 0)))</f>
        <v>970</v>
      </c>
      <c r="G1999" t="s">
        <v>59</v>
      </c>
      <c r="H1999" t="s">
        <v>11</v>
      </c>
      <c r="I1999" t="s">
        <v>18</v>
      </c>
      <c r="J1999" t="s">
        <v>725</v>
      </c>
      <c r="K1999" s="17">
        <v>85.52</v>
      </c>
      <c r="L1999" s="17">
        <v>2</v>
      </c>
      <c r="M1999" s="17">
        <v>22.24</v>
      </c>
      <c r="N1999" s="17" t="str">
        <f>IF(SalesData[[#This Row],[Profit]]&gt;0,"Profit","Loss")</f>
        <v>Profit</v>
      </c>
    </row>
    <row r="2000" spans="1:14" x14ac:dyDescent="0.25">
      <c r="A2000" s="1">
        <v>42006</v>
      </c>
      <c r="B2000" s="3">
        <f t="shared" si="93"/>
        <v>2015</v>
      </c>
      <c r="C2000" s="3">
        <f t="shared" si="94"/>
        <v>1</v>
      </c>
      <c r="D2000" t="s">
        <v>1883</v>
      </c>
      <c r="E2000" t="str">
        <f t="shared" si="95"/>
        <v>Claudia Bergmann20150102</v>
      </c>
      <c r="F2000">
        <f>IF(COUNTIF($E$2:E2000, E2000) = 1, MAX($F$1:F1999) + 1, INDEX($F$1:F1999, MATCH(E2000, $E$1:E1999, 0)))</f>
        <v>970</v>
      </c>
      <c r="G2000" t="s">
        <v>59</v>
      </c>
      <c r="H2000" t="s">
        <v>11</v>
      </c>
      <c r="I2000" t="s">
        <v>24</v>
      </c>
      <c r="J2000" t="s">
        <v>1321</v>
      </c>
      <c r="K2000" s="17">
        <v>9.84</v>
      </c>
      <c r="L2000" s="17">
        <v>3</v>
      </c>
      <c r="M2000" s="17">
        <v>2.66</v>
      </c>
      <c r="N2000" s="17" t="str">
        <f>IF(SalesData[[#This Row],[Profit]]&gt;0,"Profit","Loss")</f>
        <v>Profit</v>
      </c>
    </row>
    <row r="2001" spans="1:14" x14ac:dyDescent="0.25">
      <c r="A2001" s="1">
        <v>42006</v>
      </c>
      <c r="B2001" s="3">
        <f t="shared" si="93"/>
        <v>2015</v>
      </c>
      <c r="C2001" s="3">
        <f t="shared" si="94"/>
        <v>1</v>
      </c>
      <c r="D2001" t="s">
        <v>1883</v>
      </c>
      <c r="E2001" t="str">
        <f t="shared" si="95"/>
        <v>Claudia Bergmann20150102</v>
      </c>
      <c r="F2001">
        <f>IF(COUNTIF($E$2:E2001, E2001) = 1, MAX($F$1:F2000) + 1, INDEX($F$1:F2000, MATCH(E2001, $E$1:E2000, 0)))</f>
        <v>970</v>
      </c>
      <c r="G2001" t="s">
        <v>59</v>
      </c>
      <c r="H2001" t="s">
        <v>11</v>
      </c>
      <c r="I2001" t="s">
        <v>12</v>
      </c>
      <c r="J2001" t="s">
        <v>1884</v>
      </c>
      <c r="K2001" s="17">
        <v>20.04</v>
      </c>
      <c r="L2001" s="17">
        <v>3</v>
      </c>
      <c r="M2001" s="17">
        <v>9.6199999999999992</v>
      </c>
      <c r="N2001" s="17" t="str">
        <f>IF(SalesData[[#This Row],[Profit]]&gt;0,"Profit","Loss")</f>
        <v>Profit</v>
      </c>
    </row>
    <row r="2002" spans="1:14" x14ac:dyDescent="0.25">
      <c r="A2002" s="1">
        <v>42007</v>
      </c>
      <c r="B2002" s="3">
        <f t="shared" si="93"/>
        <v>2015</v>
      </c>
      <c r="C2002" s="3">
        <f t="shared" si="94"/>
        <v>1</v>
      </c>
      <c r="D2002" t="s">
        <v>1502</v>
      </c>
      <c r="E2002" t="str">
        <f t="shared" si="95"/>
        <v>Sylvia Foulston20150103</v>
      </c>
      <c r="F2002">
        <f>IF(COUNTIF($E$2:E2002, E2002) = 1, MAX($F$1:F2001) + 1, INDEX($F$1:F2001, MATCH(E2002, $E$1:E2001, 0)))</f>
        <v>971</v>
      </c>
      <c r="G2002" t="s">
        <v>10</v>
      </c>
      <c r="H2002" t="s">
        <v>11</v>
      </c>
      <c r="I2002" t="s">
        <v>12</v>
      </c>
      <c r="J2002" t="s">
        <v>1096</v>
      </c>
      <c r="K2002" s="17">
        <v>10.37</v>
      </c>
      <c r="L2002" s="17">
        <v>2</v>
      </c>
      <c r="M2002" s="17">
        <v>3.63</v>
      </c>
      <c r="N2002" s="17" t="str">
        <f>IF(SalesData[[#This Row],[Profit]]&gt;0,"Profit","Loss")</f>
        <v>Profit</v>
      </c>
    </row>
    <row r="2003" spans="1:14" x14ac:dyDescent="0.25">
      <c r="A2003" s="1">
        <v>42007</v>
      </c>
      <c r="B2003" s="3">
        <f t="shared" si="93"/>
        <v>2015</v>
      </c>
      <c r="C2003" s="3">
        <f t="shared" si="94"/>
        <v>1</v>
      </c>
      <c r="D2003" t="s">
        <v>1885</v>
      </c>
      <c r="E2003" t="str">
        <f t="shared" si="95"/>
        <v>Amy Hunt20150103</v>
      </c>
      <c r="F2003">
        <f>IF(COUNTIF($E$2:E2003, E2003) = 1, MAX($F$1:F2002) + 1, INDEX($F$1:F2002, MATCH(E2003, $E$1:E2002, 0)))</f>
        <v>972</v>
      </c>
      <c r="G2003" t="s">
        <v>10</v>
      </c>
      <c r="H2003" t="s">
        <v>39</v>
      </c>
      <c r="I2003" t="s">
        <v>52</v>
      </c>
      <c r="J2003" t="s">
        <v>1849</v>
      </c>
      <c r="K2003" s="17">
        <v>398.4</v>
      </c>
      <c r="L2003" s="17">
        <v>5</v>
      </c>
      <c r="M2003" s="17">
        <v>84.66</v>
      </c>
      <c r="N2003" s="17" t="str">
        <f>IF(SalesData[[#This Row],[Profit]]&gt;0,"Profit","Loss")</f>
        <v>Profit</v>
      </c>
    </row>
    <row r="2004" spans="1:14" x14ac:dyDescent="0.25">
      <c r="A2004" s="1">
        <v>42007</v>
      </c>
      <c r="B2004" s="3">
        <f t="shared" si="93"/>
        <v>2015</v>
      </c>
      <c r="C2004" s="3">
        <f t="shared" si="94"/>
        <v>1</v>
      </c>
      <c r="D2004" t="s">
        <v>1885</v>
      </c>
      <c r="E2004" t="str">
        <f t="shared" si="95"/>
        <v>Amy Hunt20150103</v>
      </c>
      <c r="F2004">
        <f>IF(COUNTIF($E$2:E2004, E2004) = 1, MAX($F$1:F2003) + 1, INDEX($F$1:F2003, MATCH(E2004, $E$1:E2003, 0)))</f>
        <v>972</v>
      </c>
      <c r="G2004" t="s">
        <v>10</v>
      </c>
      <c r="H2004" t="s">
        <v>11</v>
      </c>
      <c r="I2004" t="s">
        <v>24</v>
      </c>
      <c r="J2004" t="s">
        <v>706</v>
      </c>
      <c r="K2004" s="17">
        <v>7.06</v>
      </c>
      <c r="L2004" s="17">
        <v>3</v>
      </c>
      <c r="M2004" s="17">
        <v>0.79</v>
      </c>
      <c r="N2004" s="17" t="str">
        <f>IF(SalesData[[#This Row],[Profit]]&gt;0,"Profit","Loss")</f>
        <v>Profit</v>
      </c>
    </row>
    <row r="2005" spans="1:14" x14ac:dyDescent="0.25">
      <c r="A2005" s="1">
        <v>42007</v>
      </c>
      <c r="B2005" s="3">
        <f t="shared" si="93"/>
        <v>2015</v>
      </c>
      <c r="C2005" s="3">
        <f t="shared" si="94"/>
        <v>1</v>
      </c>
      <c r="D2005" t="s">
        <v>1885</v>
      </c>
      <c r="E2005" t="str">
        <f t="shared" si="95"/>
        <v>Amy Hunt20150103</v>
      </c>
      <c r="F2005">
        <f>IF(COUNTIF($E$2:E2005, E2005) = 1, MAX($F$1:F2004) + 1, INDEX($F$1:F2004, MATCH(E2005, $E$1:E2004, 0)))</f>
        <v>972</v>
      </c>
      <c r="G2005" t="s">
        <v>10</v>
      </c>
      <c r="H2005" t="s">
        <v>34</v>
      </c>
      <c r="I2005" t="s">
        <v>74</v>
      </c>
      <c r="J2005" t="s">
        <v>777</v>
      </c>
      <c r="K2005" s="17">
        <v>1352.4</v>
      </c>
      <c r="L2005" s="17">
        <v>9</v>
      </c>
      <c r="M2005" s="17">
        <v>-437.54</v>
      </c>
      <c r="N2005" s="17" t="str">
        <f>IF(SalesData[[#This Row],[Profit]]&gt;0,"Profit","Loss")</f>
        <v>Loss</v>
      </c>
    </row>
    <row r="2006" spans="1:14" x14ac:dyDescent="0.25">
      <c r="A2006" s="1">
        <v>42008</v>
      </c>
      <c r="B2006" s="3">
        <f t="shared" si="93"/>
        <v>2015</v>
      </c>
      <c r="C2006" s="3">
        <f t="shared" si="94"/>
        <v>1</v>
      </c>
      <c r="D2006" t="s">
        <v>61</v>
      </c>
      <c r="E2006" t="str">
        <f t="shared" si="95"/>
        <v>Chris Selesnick20150104</v>
      </c>
      <c r="F2006">
        <f>IF(COUNTIF($E$2:E2006, E2006) = 1, MAX($F$1:F2005) + 1, INDEX($F$1:F2005, MATCH(E2006, $E$1:E2005, 0)))</f>
        <v>973</v>
      </c>
      <c r="G2006" t="s">
        <v>315</v>
      </c>
      <c r="H2006" t="s">
        <v>11</v>
      </c>
      <c r="I2006" t="s">
        <v>20</v>
      </c>
      <c r="J2006" t="s">
        <v>96</v>
      </c>
      <c r="K2006" s="17">
        <v>32.340000000000003</v>
      </c>
      <c r="L2006" s="17">
        <v>3</v>
      </c>
      <c r="M2006" s="17">
        <v>15.52</v>
      </c>
      <c r="N2006" s="17" t="str">
        <f>IF(SalesData[[#This Row],[Profit]]&gt;0,"Profit","Loss")</f>
        <v>Profit</v>
      </c>
    </row>
    <row r="2007" spans="1:14" x14ac:dyDescent="0.25">
      <c r="A2007" s="1">
        <v>42008</v>
      </c>
      <c r="B2007" s="3">
        <f t="shared" si="93"/>
        <v>2015</v>
      </c>
      <c r="C2007" s="3">
        <f t="shared" si="94"/>
        <v>1</v>
      </c>
      <c r="D2007" t="s">
        <v>61</v>
      </c>
      <c r="E2007" t="str">
        <f t="shared" si="95"/>
        <v>Chris Selesnick20150104</v>
      </c>
      <c r="F2007">
        <f>IF(COUNTIF($E$2:E2007, E2007) = 1, MAX($F$1:F2006) + 1, INDEX($F$1:F2006, MATCH(E2007, $E$1:E2006, 0)))</f>
        <v>973</v>
      </c>
      <c r="G2007" t="s">
        <v>315</v>
      </c>
      <c r="H2007" t="s">
        <v>11</v>
      </c>
      <c r="I2007" t="s">
        <v>12</v>
      </c>
      <c r="J2007" t="s">
        <v>754</v>
      </c>
      <c r="K2007" s="17">
        <v>39.9</v>
      </c>
      <c r="L2007" s="17">
        <v>5</v>
      </c>
      <c r="M2007" s="17">
        <v>19.95</v>
      </c>
      <c r="N2007" s="17" t="str">
        <f>IF(SalesData[[#This Row],[Profit]]&gt;0,"Profit","Loss")</f>
        <v>Profit</v>
      </c>
    </row>
    <row r="2008" spans="1:14" x14ac:dyDescent="0.25">
      <c r="A2008" s="1">
        <v>42008</v>
      </c>
      <c r="B2008" s="3">
        <f t="shared" si="93"/>
        <v>2015</v>
      </c>
      <c r="C2008" s="3">
        <f t="shared" si="94"/>
        <v>1</v>
      </c>
      <c r="D2008" t="s">
        <v>1886</v>
      </c>
      <c r="E2008" t="str">
        <f t="shared" si="95"/>
        <v>Andrew Gjertsen20150104</v>
      </c>
      <c r="F2008">
        <f>IF(COUNTIF($E$2:E2008, E2008) = 1, MAX($F$1:F2007) + 1, INDEX($F$1:F2007, MATCH(E2008, $E$1:E2007, 0)))</f>
        <v>974</v>
      </c>
      <c r="G2008" t="s">
        <v>55</v>
      </c>
      <c r="H2008" t="s">
        <v>34</v>
      </c>
      <c r="I2008" t="s">
        <v>47</v>
      </c>
      <c r="J2008" t="s">
        <v>365</v>
      </c>
      <c r="K2008" s="17">
        <v>192.22</v>
      </c>
      <c r="L2008" s="17">
        <v>14</v>
      </c>
      <c r="M2008" s="17">
        <v>69.2</v>
      </c>
      <c r="N2008" s="17" t="str">
        <f>IF(SalesData[[#This Row],[Profit]]&gt;0,"Profit","Loss")</f>
        <v>Profit</v>
      </c>
    </row>
    <row r="2009" spans="1:14" x14ac:dyDescent="0.25">
      <c r="A2009" s="1">
        <v>42009</v>
      </c>
      <c r="B2009" s="3">
        <f t="shared" si="93"/>
        <v>2015</v>
      </c>
      <c r="C2009" s="3">
        <f t="shared" si="94"/>
        <v>1</v>
      </c>
      <c r="D2009" t="s">
        <v>215</v>
      </c>
      <c r="E2009" t="str">
        <f t="shared" si="95"/>
        <v>Steven Roelle20150105</v>
      </c>
      <c r="F2009">
        <f>IF(COUNTIF($E$2:E2009, E2009) = 1, MAX($F$1:F2008) + 1, INDEX($F$1:F2008, MATCH(E2009, $E$1:E2008, 0)))</f>
        <v>975</v>
      </c>
      <c r="G2009" t="s">
        <v>164</v>
      </c>
      <c r="H2009" t="s">
        <v>34</v>
      </c>
      <c r="I2009" t="s">
        <v>35</v>
      </c>
      <c r="J2009" t="s">
        <v>699</v>
      </c>
      <c r="K2009" s="17">
        <v>61.58</v>
      </c>
      <c r="L2009" s="17">
        <v>1</v>
      </c>
      <c r="M2009" s="17">
        <v>-6.93</v>
      </c>
      <c r="N2009" s="17" t="str">
        <f>IF(SalesData[[#This Row],[Profit]]&gt;0,"Profit","Loss")</f>
        <v>Loss</v>
      </c>
    </row>
    <row r="2010" spans="1:14" x14ac:dyDescent="0.25">
      <c r="A2010" s="1">
        <v>42009</v>
      </c>
      <c r="B2010" s="3">
        <f t="shared" si="93"/>
        <v>2015</v>
      </c>
      <c r="C2010" s="3">
        <f t="shared" si="94"/>
        <v>1</v>
      </c>
      <c r="D2010" t="s">
        <v>657</v>
      </c>
      <c r="E2010" t="str">
        <f t="shared" si="95"/>
        <v>Brooke Gillingham20150105</v>
      </c>
      <c r="F2010">
        <f>IF(COUNTIF($E$2:E2010, E2010) = 1, MAX($F$1:F2009) + 1, INDEX($F$1:F2009, MATCH(E2010, $E$1:E2009, 0)))</f>
        <v>976</v>
      </c>
      <c r="G2010" t="s">
        <v>149</v>
      </c>
      <c r="H2010" t="s">
        <v>11</v>
      </c>
      <c r="I2010" t="s">
        <v>24</v>
      </c>
      <c r="J2010" t="s">
        <v>1351</v>
      </c>
      <c r="K2010" s="17">
        <v>59.52</v>
      </c>
      <c r="L2010" s="17">
        <v>3</v>
      </c>
      <c r="M2010" s="17">
        <v>15.48</v>
      </c>
      <c r="N2010" s="17" t="str">
        <f>IF(SalesData[[#This Row],[Profit]]&gt;0,"Profit","Loss")</f>
        <v>Profit</v>
      </c>
    </row>
    <row r="2011" spans="1:14" x14ac:dyDescent="0.25">
      <c r="A2011" s="1">
        <v>42009</v>
      </c>
      <c r="B2011" s="3">
        <f t="shared" si="93"/>
        <v>2015</v>
      </c>
      <c r="C2011" s="3">
        <f t="shared" si="94"/>
        <v>1</v>
      </c>
      <c r="D2011" t="s">
        <v>657</v>
      </c>
      <c r="E2011" t="str">
        <f t="shared" si="95"/>
        <v>Brooke Gillingham20150105</v>
      </c>
      <c r="F2011">
        <f>IF(COUNTIF($E$2:E2011, E2011) = 1, MAX($F$1:F2010) + 1, INDEX($F$1:F2010, MATCH(E2011, $E$1:E2010, 0)))</f>
        <v>976</v>
      </c>
      <c r="G2011" t="s">
        <v>149</v>
      </c>
      <c r="H2011" t="s">
        <v>11</v>
      </c>
      <c r="I2011" t="s">
        <v>63</v>
      </c>
      <c r="J2011" t="s">
        <v>785</v>
      </c>
      <c r="K2011" s="17">
        <v>17.48</v>
      </c>
      <c r="L2011" s="17">
        <v>2</v>
      </c>
      <c r="M2011" s="17">
        <v>8.2200000000000006</v>
      </c>
      <c r="N2011" s="17" t="str">
        <f>IF(SalesData[[#This Row],[Profit]]&gt;0,"Profit","Loss")</f>
        <v>Profit</v>
      </c>
    </row>
    <row r="2012" spans="1:14" x14ac:dyDescent="0.25">
      <c r="A2012" s="1">
        <v>42009</v>
      </c>
      <c r="B2012" s="3">
        <f t="shared" si="93"/>
        <v>2015</v>
      </c>
      <c r="C2012" s="3">
        <f t="shared" si="94"/>
        <v>1</v>
      </c>
      <c r="D2012" t="s">
        <v>657</v>
      </c>
      <c r="E2012" t="str">
        <f t="shared" si="95"/>
        <v>Brooke Gillingham20150105</v>
      </c>
      <c r="F2012">
        <f>IF(COUNTIF($E$2:E2012, E2012) = 1, MAX($F$1:F2011) + 1, INDEX($F$1:F2011, MATCH(E2012, $E$1:E2011, 0)))</f>
        <v>976</v>
      </c>
      <c r="G2012" t="s">
        <v>149</v>
      </c>
      <c r="H2012" t="s">
        <v>11</v>
      </c>
      <c r="I2012" t="s">
        <v>20</v>
      </c>
      <c r="J2012" t="s">
        <v>1043</v>
      </c>
      <c r="K2012" s="17">
        <v>13.17</v>
      </c>
      <c r="L2012" s="17">
        <v>2</v>
      </c>
      <c r="M2012" s="17">
        <v>4.6100000000000003</v>
      </c>
      <c r="N2012" s="17" t="str">
        <f>IF(SalesData[[#This Row],[Profit]]&gt;0,"Profit","Loss")</f>
        <v>Profit</v>
      </c>
    </row>
    <row r="2013" spans="1:14" x14ac:dyDescent="0.25">
      <c r="A2013" s="1">
        <v>42009</v>
      </c>
      <c r="B2013" s="3">
        <f t="shared" si="93"/>
        <v>2015</v>
      </c>
      <c r="C2013" s="3">
        <f t="shared" si="94"/>
        <v>1</v>
      </c>
      <c r="D2013" t="s">
        <v>1877</v>
      </c>
      <c r="E2013" t="str">
        <f t="shared" si="95"/>
        <v>James Lanier20150105</v>
      </c>
      <c r="F2013">
        <f>IF(COUNTIF($E$2:E2013, E2013) = 1, MAX($F$1:F2012) + 1, INDEX($F$1:F2012, MATCH(E2013, $E$1:E2012, 0)))</f>
        <v>977</v>
      </c>
      <c r="G2013" t="s">
        <v>27</v>
      </c>
      <c r="H2013" t="s">
        <v>11</v>
      </c>
      <c r="I2013" t="s">
        <v>92</v>
      </c>
      <c r="J2013" t="s">
        <v>764</v>
      </c>
      <c r="K2013" s="17">
        <v>87.36</v>
      </c>
      <c r="L2013" s="17">
        <v>6</v>
      </c>
      <c r="M2013" s="17">
        <v>23.59</v>
      </c>
      <c r="N2013" s="17" t="str">
        <f>IF(SalesData[[#This Row],[Profit]]&gt;0,"Profit","Loss")</f>
        <v>Profit</v>
      </c>
    </row>
    <row r="2014" spans="1:14" x14ac:dyDescent="0.25">
      <c r="A2014" s="1">
        <v>42009</v>
      </c>
      <c r="B2014" s="3">
        <f t="shared" si="93"/>
        <v>2015</v>
      </c>
      <c r="C2014" s="3">
        <f t="shared" si="94"/>
        <v>1</v>
      </c>
      <c r="D2014" t="s">
        <v>1877</v>
      </c>
      <c r="E2014" t="str">
        <f t="shared" si="95"/>
        <v>James Lanier20150105</v>
      </c>
      <c r="F2014">
        <f>IF(COUNTIF($E$2:E2014, E2014) = 1, MAX($F$1:F2013) + 1, INDEX($F$1:F2013, MATCH(E2014, $E$1:E2013, 0)))</f>
        <v>977</v>
      </c>
      <c r="G2014" t="s">
        <v>27</v>
      </c>
      <c r="H2014" t="s">
        <v>11</v>
      </c>
      <c r="I2014" t="s">
        <v>20</v>
      </c>
      <c r="J2014" t="s">
        <v>611</v>
      </c>
      <c r="K2014" s="17">
        <v>56.16</v>
      </c>
      <c r="L2014" s="17">
        <v>6</v>
      </c>
      <c r="M2014" s="17">
        <v>17.55</v>
      </c>
      <c r="N2014" s="17" t="str">
        <f>IF(SalesData[[#This Row],[Profit]]&gt;0,"Profit","Loss")</f>
        <v>Profit</v>
      </c>
    </row>
    <row r="2015" spans="1:14" x14ac:dyDescent="0.25">
      <c r="A2015" s="1">
        <v>42010</v>
      </c>
      <c r="B2015" s="3">
        <f t="shared" si="93"/>
        <v>2015</v>
      </c>
      <c r="C2015" s="3">
        <f t="shared" si="94"/>
        <v>1</v>
      </c>
      <c r="D2015" t="s">
        <v>1249</v>
      </c>
      <c r="E2015" t="str">
        <f t="shared" si="95"/>
        <v>Stefania Perrino20150106</v>
      </c>
      <c r="F2015">
        <f>IF(COUNTIF($E$2:E2015, E2015) = 1, MAX($F$1:F2014) + 1, INDEX($F$1:F2014, MATCH(E2015, $E$1:E2014, 0)))</f>
        <v>978</v>
      </c>
      <c r="G2015" t="s">
        <v>278</v>
      </c>
      <c r="H2015" t="s">
        <v>11</v>
      </c>
      <c r="I2015" t="s">
        <v>12</v>
      </c>
      <c r="J2015" t="s">
        <v>1887</v>
      </c>
      <c r="K2015" s="17">
        <v>29.6</v>
      </c>
      <c r="L2015" s="17">
        <v>5</v>
      </c>
      <c r="M2015" s="17">
        <v>9.25</v>
      </c>
      <c r="N2015" s="17" t="str">
        <f>IF(SalesData[[#This Row],[Profit]]&gt;0,"Profit","Loss")</f>
        <v>Profit</v>
      </c>
    </row>
    <row r="2016" spans="1:14" x14ac:dyDescent="0.25">
      <c r="A2016" s="1">
        <v>42010</v>
      </c>
      <c r="B2016" s="3">
        <f t="shared" si="93"/>
        <v>2015</v>
      </c>
      <c r="C2016" s="3">
        <f t="shared" si="94"/>
        <v>1</v>
      </c>
      <c r="D2016" t="s">
        <v>1249</v>
      </c>
      <c r="E2016" t="str">
        <f t="shared" si="95"/>
        <v>Stefania Perrino20150106</v>
      </c>
      <c r="F2016">
        <f>IF(COUNTIF($E$2:E2016, E2016) = 1, MAX($F$1:F2015) + 1, INDEX($F$1:F2015, MATCH(E2016, $E$1:E2015, 0)))</f>
        <v>978</v>
      </c>
      <c r="G2016" t="s">
        <v>278</v>
      </c>
      <c r="H2016" t="s">
        <v>11</v>
      </c>
      <c r="I2016" t="s">
        <v>20</v>
      </c>
      <c r="J2016" t="s">
        <v>522</v>
      </c>
      <c r="K2016" s="17">
        <v>1.94</v>
      </c>
      <c r="L2016" s="17">
        <v>2</v>
      </c>
      <c r="M2016" s="17">
        <v>-1.36</v>
      </c>
      <c r="N2016" s="17" t="str">
        <f>IF(SalesData[[#This Row],[Profit]]&gt;0,"Profit","Loss")</f>
        <v>Loss</v>
      </c>
    </row>
    <row r="2017" spans="1:14" x14ac:dyDescent="0.25">
      <c r="A2017" s="1">
        <v>42013</v>
      </c>
      <c r="B2017" s="3">
        <f t="shared" si="93"/>
        <v>2015</v>
      </c>
      <c r="C2017" s="3">
        <f t="shared" si="94"/>
        <v>1</v>
      </c>
      <c r="D2017" t="s">
        <v>366</v>
      </c>
      <c r="E2017" t="str">
        <f t="shared" si="95"/>
        <v>Craig Carroll20150109</v>
      </c>
      <c r="F2017">
        <f>IF(COUNTIF($E$2:E2017, E2017) = 1, MAX($F$1:F2016) + 1, INDEX($F$1:F2016, MATCH(E2017, $E$1:E2016, 0)))</f>
        <v>979</v>
      </c>
      <c r="G2017" t="s">
        <v>33</v>
      </c>
      <c r="H2017" t="s">
        <v>11</v>
      </c>
      <c r="I2017" t="s">
        <v>12</v>
      </c>
      <c r="J2017" t="s">
        <v>625</v>
      </c>
      <c r="K2017" s="17">
        <v>106.32</v>
      </c>
      <c r="L2017" s="17">
        <v>3</v>
      </c>
      <c r="M2017" s="17">
        <v>49.97</v>
      </c>
      <c r="N2017" s="17" t="str">
        <f>IF(SalesData[[#This Row],[Profit]]&gt;0,"Profit","Loss")</f>
        <v>Profit</v>
      </c>
    </row>
    <row r="2018" spans="1:14" x14ac:dyDescent="0.25">
      <c r="A2018" s="1">
        <v>42013</v>
      </c>
      <c r="B2018" s="3">
        <f t="shared" si="93"/>
        <v>2015</v>
      </c>
      <c r="C2018" s="3">
        <f t="shared" si="94"/>
        <v>1</v>
      </c>
      <c r="D2018" t="s">
        <v>366</v>
      </c>
      <c r="E2018" t="str">
        <f t="shared" si="95"/>
        <v>Craig Carroll20150109</v>
      </c>
      <c r="F2018">
        <f>IF(COUNTIF($E$2:E2018, E2018) = 1, MAX($F$1:F2017) + 1, INDEX($F$1:F2017, MATCH(E2018, $E$1:E2017, 0)))</f>
        <v>979</v>
      </c>
      <c r="G2018" t="s">
        <v>33</v>
      </c>
      <c r="H2018" t="s">
        <v>11</v>
      </c>
      <c r="I2018" t="s">
        <v>92</v>
      </c>
      <c r="J2018" t="s">
        <v>1888</v>
      </c>
      <c r="K2018" s="17">
        <v>163.44</v>
      </c>
      <c r="L2018" s="17">
        <v>3</v>
      </c>
      <c r="M2018" s="17">
        <v>45.76</v>
      </c>
      <c r="N2018" s="17" t="str">
        <f>IF(SalesData[[#This Row],[Profit]]&gt;0,"Profit","Loss")</f>
        <v>Profit</v>
      </c>
    </row>
    <row r="2019" spans="1:14" x14ac:dyDescent="0.25">
      <c r="A2019" s="1">
        <v>42013</v>
      </c>
      <c r="B2019" s="3">
        <f t="shared" si="93"/>
        <v>2015</v>
      </c>
      <c r="C2019" s="3">
        <f t="shared" si="94"/>
        <v>1</v>
      </c>
      <c r="D2019" t="s">
        <v>366</v>
      </c>
      <c r="E2019" t="str">
        <f t="shared" si="95"/>
        <v>Craig Carroll20150109</v>
      </c>
      <c r="F2019">
        <f>IF(COUNTIF($E$2:E2019, E2019) = 1, MAX($F$1:F2018) + 1, INDEX($F$1:F2018, MATCH(E2019, $E$1:E2018, 0)))</f>
        <v>979</v>
      </c>
      <c r="G2019" t="s">
        <v>33</v>
      </c>
      <c r="H2019" t="s">
        <v>11</v>
      </c>
      <c r="I2019" t="s">
        <v>24</v>
      </c>
      <c r="J2019" t="s">
        <v>1889</v>
      </c>
      <c r="K2019" s="17">
        <v>42.76</v>
      </c>
      <c r="L2019" s="17">
        <v>2</v>
      </c>
      <c r="M2019" s="17">
        <v>11.12</v>
      </c>
      <c r="N2019" s="17" t="str">
        <f>IF(SalesData[[#This Row],[Profit]]&gt;0,"Profit","Loss")</f>
        <v>Profit</v>
      </c>
    </row>
    <row r="2020" spans="1:14" x14ac:dyDescent="0.25">
      <c r="A2020" s="1">
        <v>42013</v>
      </c>
      <c r="B2020" s="3">
        <f t="shared" si="93"/>
        <v>2015</v>
      </c>
      <c r="C2020" s="3">
        <f t="shared" si="94"/>
        <v>1</v>
      </c>
      <c r="D2020" t="s">
        <v>366</v>
      </c>
      <c r="E2020" t="str">
        <f t="shared" si="95"/>
        <v>Craig Carroll20150109</v>
      </c>
      <c r="F2020">
        <f>IF(COUNTIF($E$2:E2020, E2020) = 1, MAX($F$1:F2019) + 1, INDEX($F$1:F2019, MATCH(E2020, $E$1:E2019, 0)))</f>
        <v>979</v>
      </c>
      <c r="G2020" t="s">
        <v>33</v>
      </c>
      <c r="H2020" t="s">
        <v>11</v>
      </c>
      <c r="I2020" t="s">
        <v>12</v>
      </c>
      <c r="J2020" t="s">
        <v>1890</v>
      </c>
      <c r="K2020" s="17">
        <v>51.55</v>
      </c>
      <c r="L2020" s="17">
        <v>5</v>
      </c>
      <c r="M2020" s="17">
        <v>24.23</v>
      </c>
      <c r="N2020" s="17" t="str">
        <f>IF(SalesData[[#This Row],[Profit]]&gt;0,"Profit","Loss")</f>
        <v>Profit</v>
      </c>
    </row>
    <row r="2021" spans="1:14" x14ac:dyDescent="0.25">
      <c r="A2021" s="1">
        <v>42014</v>
      </c>
      <c r="B2021" s="3">
        <f t="shared" si="93"/>
        <v>2015</v>
      </c>
      <c r="C2021" s="3">
        <f t="shared" si="94"/>
        <v>1</v>
      </c>
      <c r="D2021" t="s">
        <v>77</v>
      </c>
      <c r="E2021" t="str">
        <f t="shared" si="95"/>
        <v>Michael Moore20150110</v>
      </c>
      <c r="F2021">
        <f>IF(COUNTIF($E$2:E2021, E2021) = 1, MAX($F$1:F2020) + 1, INDEX($F$1:F2020, MATCH(E2021, $E$1:E2020, 0)))</f>
        <v>980</v>
      </c>
      <c r="G2021" t="s">
        <v>149</v>
      </c>
      <c r="H2021" t="s">
        <v>34</v>
      </c>
      <c r="I2021" t="s">
        <v>145</v>
      </c>
      <c r="J2021" t="s">
        <v>404</v>
      </c>
      <c r="K2021" s="17">
        <v>1018.1</v>
      </c>
      <c r="L2021" s="17">
        <v>4</v>
      </c>
      <c r="M2021" s="17">
        <v>-373.3</v>
      </c>
      <c r="N2021" s="17" t="str">
        <f>IF(SalesData[[#This Row],[Profit]]&gt;0,"Profit","Loss")</f>
        <v>Loss</v>
      </c>
    </row>
    <row r="2022" spans="1:14" x14ac:dyDescent="0.25">
      <c r="A2022" s="1">
        <v>42016</v>
      </c>
      <c r="B2022" s="3">
        <f t="shared" si="93"/>
        <v>2015</v>
      </c>
      <c r="C2022" s="3">
        <f t="shared" si="94"/>
        <v>1</v>
      </c>
      <c r="D2022" t="s">
        <v>1891</v>
      </c>
      <c r="E2022" t="str">
        <f t="shared" si="95"/>
        <v>Yana Sorensen20150112</v>
      </c>
      <c r="F2022">
        <f>IF(COUNTIF($E$2:E2022, E2022) = 1, MAX($F$1:F2021) + 1, INDEX($F$1:F2021, MATCH(E2022, $E$1:E2021, 0)))</f>
        <v>981</v>
      </c>
      <c r="G2022" t="s">
        <v>59</v>
      </c>
      <c r="H2022" t="s">
        <v>11</v>
      </c>
      <c r="I2022" t="s">
        <v>18</v>
      </c>
      <c r="J2022" t="s">
        <v>1384</v>
      </c>
      <c r="K2022" s="17">
        <v>465.18</v>
      </c>
      <c r="L2022" s="17">
        <v>3</v>
      </c>
      <c r="M2022" s="17">
        <v>120.95</v>
      </c>
      <c r="N2022" s="17" t="str">
        <f>IF(SalesData[[#This Row],[Profit]]&gt;0,"Profit","Loss")</f>
        <v>Profit</v>
      </c>
    </row>
    <row r="2023" spans="1:14" x14ac:dyDescent="0.25">
      <c r="A2023" s="1">
        <v>42016</v>
      </c>
      <c r="B2023" s="3">
        <f t="shared" si="93"/>
        <v>2015</v>
      </c>
      <c r="C2023" s="3">
        <f t="shared" si="94"/>
        <v>1</v>
      </c>
      <c r="D2023" t="s">
        <v>1892</v>
      </c>
      <c r="E2023" t="str">
        <f t="shared" si="95"/>
        <v>Cindy Schnelling20150112</v>
      </c>
      <c r="F2023">
        <f>IF(COUNTIF($E$2:E2023, E2023) = 1, MAX($F$1:F2022) + 1, INDEX($F$1:F2022, MATCH(E2023, $E$1:E2022, 0)))</f>
        <v>982</v>
      </c>
      <c r="G2023" t="s">
        <v>78</v>
      </c>
      <c r="H2023" t="s">
        <v>11</v>
      </c>
      <c r="I2023" t="s">
        <v>24</v>
      </c>
      <c r="J2023" t="s">
        <v>258</v>
      </c>
      <c r="K2023" s="17">
        <v>10.37</v>
      </c>
      <c r="L2023" s="17">
        <v>2</v>
      </c>
      <c r="M2023" s="17">
        <v>1.56</v>
      </c>
      <c r="N2023" s="17" t="str">
        <f>IF(SalesData[[#This Row],[Profit]]&gt;0,"Profit","Loss")</f>
        <v>Profit</v>
      </c>
    </row>
    <row r="2024" spans="1:14" x14ac:dyDescent="0.25">
      <c r="A2024" s="1">
        <v>42016</v>
      </c>
      <c r="B2024" s="3">
        <f t="shared" si="93"/>
        <v>2015</v>
      </c>
      <c r="C2024" s="3">
        <f t="shared" si="94"/>
        <v>1</v>
      </c>
      <c r="D2024" t="s">
        <v>1892</v>
      </c>
      <c r="E2024" t="str">
        <f t="shared" si="95"/>
        <v>Cindy Schnelling20150112</v>
      </c>
      <c r="F2024">
        <f>IF(COUNTIF($E$2:E2024, E2024) = 1, MAX($F$1:F2023) + 1, INDEX($F$1:F2023, MATCH(E2024, $E$1:E2023, 0)))</f>
        <v>982</v>
      </c>
      <c r="G2024" t="s">
        <v>78</v>
      </c>
      <c r="H2024" t="s">
        <v>39</v>
      </c>
      <c r="I2024" t="s">
        <v>40</v>
      </c>
      <c r="J2024" t="s">
        <v>41</v>
      </c>
      <c r="K2024" s="17">
        <v>235.19</v>
      </c>
      <c r="L2024" s="17">
        <v>2</v>
      </c>
      <c r="M2024" s="17">
        <v>-43.12</v>
      </c>
      <c r="N2024" s="17" t="str">
        <f>IF(SalesData[[#This Row],[Profit]]&gt;0,"Profit","Loss")</f>
        <v>Loss</v>
      </c>
    </row>
    <row r="2025" spans="1:14" x14ac:dyDescent="0.25">
      <c r="A2025" s="1">
        <v>42016</v>
      </c>
      <c r="B2025" s="3">
        <f t="shared" si="93"/>
        <v>2015</v>
      </c>
      <c r="C2025" s="3">
        <f t="shared" si="94"/>
        <v>1</v>
      </c>
      <c r="D2025" t="s">
        <v>1892</v>
      </c>
      <c r="E2025" t="str">
        <f t="shared" si="95"/>
        <v>Cindy Schnelling20150112</v>
      </c>
      <c r="F2025">
        <f>IF(COUNTIF($E$2:E2025, E2025) = 1, MAX($F$1:F2024) + 1, INDEX($F$1:F2024, MATCH(E2025, $E$1:E2024, 0)))</f>
        <v>982</v>
      </c>
      <c r="G2025" t="s">
        <v>78</v>
      </c>
      <c r="H2025" t="s">
        <v>39</v>
      </c>
      <c r="I2025" t="s">
        <v>40</v>
      </c>
      <c r="J2025" t="s">
        <v>1893</v>
      </c>
      <c r="K2025" s="17">
        <v>26.38</v>
      </c>
      <c r="L2025" s="17">
        <v>4</v>
      </c>
      <c r="M2025" s="17">
        <v>2.64</v>
      </c>
      <c r="N2025" s="17" t="str">
        <f>IF(SalesData[[#This Row],[Profit]]&gt;0,"Profit","Loss")</f>
        <v>Profit</v>
      </c>
    </row>
    <row r="2026" spans="1:14" x14ac:dyDescent="0.25">
      <c r="A2026" s="1">
        <v>42016</v>
      </c>
      <c r="B2026" s="3">
        <f t="shared" si="93"/>
        <v>2015</v>
      </c>
      <c r="C2026" s="3">
        <f t="shared" si="94"/>
        <v>1</v>
      </c>
      <c r="D2026" t="s">
        <v>1892</v>
      </c>
      <c r="E2026" t="str">
        <f t="shared" si="95"/>
        <v>Cindy Schnelling20150112</v>
      </c>
      <c r="F2026">
        <f>IF(COUNTIF($E$2:E2026, E2026) = 1, MAX($F$1:F2025) + 1, INDEX($F$1:F2025, MATCH(E2026, $E$1:E2025, 0)))</f>
        <v>982</v>
      </c>
      <c r="G2026" t="s">
        <v>78</v>
      </c>
      <c r="H2026" t="s">
        <v>39</v>
      </c>
      <c r="I2026" t="s">
        <v>52</v>
      </c>
      <c r="J2026" t="s">
        <v>1894</v>
      </c>
      <c r="K2026" s="17">
        <v>10.38</v>
      </c>
      <c r="L2026" s="17">
        <v>2</v>
      </c>
      <c r="M2026" s="17">
        <v>2.21</v>
      </c>
      <c r="N2026" s="17" t="str">
        <f>IF(SalesData[[#This Row],[Profit]]&gt;0,"Profit","Loss")</f>
        <v>Profit</v>
      </c>
    </row>
    <row r="2027" spans="1:14" x14ac:dyDescent="0.25">
      <c r="A2027" s="1">
        <v>42016</v>
      </c>
      <c r="B2027" s="3">
        <f t="shared" si="93"/>
        <v>2015</v>
      </c>
      <c r="C2027" s="3">
        <f t="shared" si="94"/>
        <v>1</v>
      </c>
      <c r="D2027" t="s">
        <v>1892</v>
      </c>
      <c r="E2027" t="str">
        <f t="shared" si="95"/>
        <v>Cindy Schnelling20150112</v>
      </c>
      <c r="F2027">
        <f>IF(COUNTIF($E$2:E2027, E2027) = 1, MAX($F$1:F2026) + 1, INDEX($F$1:F2026, MATCH(E2027, $E$1:E2026, 0)))</f>
        <v>982</v>
      </c>
      <c r="G2027" t="s">
        <v>78</v>
      </c>
      <c r="H2027" t="s">
        <v>39</v>
      </c>
      <c r="I2027" t="s">
        <v>40</v>
      </c>
      <c r="J2027" t="s">
        <v>1895</v>
      </c>
      <c r="K2027" s="17">
        <v>107.12</v>
      </c>
      <c r="L2027" s="17">
        <v>3</v>
      </c>
      <c r="M2027" s="17">
        <v>-21.42</v>
      </c>
      <c r="N2027" s="17" t="str">
        <f>IF(SalesData[[#This Row],[Profit]]&gt;0,"Profit","Loss")</f>
        <v>Loss</v>
      </c>
    </row>
    <row r="2028" spans="1:14" x14ac:dyDescent="0.25">
      <c r="A2028" s="1">
        <v>42017</v>
      </c>
      <c r="B2028" s="3">
        <f t="shared" si="93"/>
        <v>2015</v>
      </c>
      <c r="C2028" s="3">
        <f t="shared" si="94"/>
        <v>1</v>
      </c>
      <c r="D2028" t="s">
        <v>953</v>
      </c>
      <c r="E2028" t="str">
        <f t="shared" si="95"/>
        <v>Philip Brown20150113</v>
      </c>
      <c r="F2028">
        <f>IF(COUNTIF($E$2:E2028, E2028) = 1, MAX($F$1:F2027) + 1, INDEX($F$1:F2027, MATCH(E2028, $E$1:E2027, 0)))</f>
        <v>983</v>
      </c>
      <c r="G2028" t="s">
        <v>27</v>
      </c>
      <c r="H2028" t="s">
        <v>11</v>
      </c>
      <c r="I2028" t="s">
        <v>20</v>
      </c>
      <c r="J2028" t="s">
        <v>1896</v>
      </c>
      <c r="K2028" s="17">
        <v>70.010000000000005</v>
      </c>
      <c r="L2028" s="17">
        <v>3</v>
      </c>
      <c r="M2028" s="17">
        <v>24.5</v>
      </c>
      <c r="N2028" s="17" t="str">
        <f>IF(SalesData[[#This Row],[Profit]]&gt;0,"Profit","Loss")</f>
        <v>Profit</v>
      </c>
    </row>
    <row r="2029" spans="1:14" x14ac:dyDescent="0.25">
      <c r="A2029" s="1">
        <v>42017</v>
      </c>
      <c r="B2029" s="3">
        <f t="shared" si="93"/>
        <v>2015</v>
      </c>
      <c r="C2029" s="3">
        <f t="shared" si="94"/>
        <v>1</v>
      </c>
      <c r="D2029" t="s">
        <v>953</v>
      </c>
      <c r="E2029" t="str">
        <f t="shared" si="95"/>
        <v>Philip Brown20150113</v>
      </c>
      <c r="F2029">
        <f>IF(COUNTIF($E$2:E2029, E2029) = 1, MAX($F$1:F2028) + 1, INDEX($F$1:F2028, MATCH(E2029, $E$1:E2028, 0)))</f>
        <v>983</v>
      </c>
      <c r="G2029" t="s">
        <v>27</v>
      </c>
      <c r="H2029" t="s">
        <v>34</v>
      </c>
      <c r="I2029" t="s">
        <v>47</v>
      </c>
      <c r="J2029" t="s">
        <v>1728</v>
      </c>
      <c r="K2029" s="17">
        <v>77.599999999999994</v>
      </c>
      <c r="L2029" s="17">
        <v>4</v>
      </c>
      <c r="M2029" s="17">
        <v>38.020000000000003</v>
      </c>
      <c r="N2029" s="17" t="str">
        <f>IF(SalesData[[#This Row],[Profit]]&gt;0,"Profit","Loss")</f>
        <v>Profit</v>
      </c>
    </row>
    <row r="2030" spans="1:14" x14ac:dyDescent="0.25">
      <c r="A2030" s="1">
        <v>42017</v>
      </c>
      <c r="B2030" s="3">
        <f t="shared" si="93"/>
        <v>2015</v>
      </c>
      <c r="C2030" s="3">
        <f t="shared" si="94"/>
        <v>1</v>
      </c>
      <c r="D2030" t="s">
        <v>953</v>
      </c>
      <c r="E2030" t="str">
        <f t="shared" si="95"/>
        <v>Philip Brown20150113</v>
      </c>
      <c r="F2030">
        <f>IF(COUNTIF($E$2:E2030, E2030) = 1, MAX($F$1:F2029) + 1, INDEX($F$1:F2029, MATCH(E2030, $E$1:E2029, 0)))</f>
        <v>983</v>
      </c>
      <c r="G2030" t="s">
        <v>27</v>
      </c>
      <c r="H2030" t="s">
        <v>34</v>
      </c>
      <c r="I2030" t="s">
        <v>47</v>
      </c>
      <c r="J2030" t="s">
        <v>1897</v>
      </c>
      <c r="K2030" s="17">
        <v>464.85</v>
      </c>
      <c r="L2030" s="17">
        <v>9</v>
      </c>
      <c r="M2030" s="17">
        <v>92.97</v>
      </c>
      <c r="N2030" s="17" t="str">
        <f>IF(SalesData[[#This Row],[Profit]]&gt;0,"Profit","Loss")</f>
        <v>Profit</v>
      </c>
    </row>
    <row r="2031" spans="1:14" x14ac:dyDescent="0.25">
      <c r="A2031" s="1">
        <v>42017</v>
      </c>
      <c r="B2031" s="3">
        <f t="shared" si="93"/>
        <v>2015</v>
      </c>
      <c r="C2031" s="3">
        <f t="shared" si="94"/>
        <v>1</v>
      </c>
      <c r="D2031" t="s">
        <v>1898</v>
      </c>
      <c r="E2031" t="str">
        <f t="shared" si="95"/>
        <v>Karen Seio20150113</v>
      </c>
      <c r="F2031">
        <f>IF(COUNTIF($E$2:E2031, E2031) = 1, MAX($F$1:F2030) + 1, INDEX($F$1:F2030, MATCH(E2031, $E$1:E2030, 0)))</f>
        <v>984</v>
      </c>
      <c r="G2031" t="s">
        <v>30</v>
      </c>
      <c r="H2031" t="s">
        <v>11</v>
      </c>
      <c r="I2031" t="s">
        <v>16</v>
      </c>
      <c r="J2031" t="s">
        <v>17</v>
      </c>
      <c r="K2031" s="17">
        <v>9.82</v>
      </c>
      <c r="L2031" s="17">
        <v>2</v>
      </c>
      <c r="M2031" s="17">
        <v>4.8099999999999996</v>
      </c>
      <c r="N2031" s="17" t="str">
        <f>IF(SalesData[[#This Row],[Profit]]&gt;0,"Profit","Loss")</f>
        <v>Profit</v>
      </c>
    </row>
    <row r="2032" spans="1:14" x14ac:dyDescent="0.25">
      <c r="A2032" s="1">
        <v>42021</v>
      </c>
      <c r="B2032" s="3">
        <f t="shared" si="93"/>
        <v>2015</v>
      </c>
      <c r="C2032" s="3">
        <f t="shared" si="94"/>
        <v>1</v>
      </c>
      <c r="D2032" t="s">
        <v>605</v>
      </c>
      <c r="E2032" t="str">
        <f t="shared" si="95"/>
        <v>Joni Sundaresam20150117</v>
      </c>
      <c r="F2032">
        <f>IF(COUNTIF($E$2:E2032, E2032) = 1, MAX($F$1:F2031) + 1, INDEX($F$1:F2031, MATCH(E2032, $E$1:E2031, 0)))</f>
        <v>985</v>
      </c>
      <c r="G2032" t="s">
        <v>15</v>
      </c>
      <c r="H2032" t="s">
        <v>34</v>
      </c>
      <c r="I2032" t="s">
        <v>47</v>
      </c>
      <c r="J2032" t="s">
        <v>112</v>
      </c>
      <c r="K2032" s="17">
        <v>254.74</v>
      </c>
      <c r="L2032" s="17">
        <v>7</v>
      </c>
      <c r="M2032" s="17">
        <v>-312.06</v>
      </c>
      <c r="N2032" s="17" t="str">
        <f>IF(SalesData[[#This Row],[Profit]]&gt;0,"Profit","Loss")</f>
        <v>Loss</v>
      </c>
    </row>
    <row r="2033" spans="1:14" x14ac:dyDescent="0.25">
      <c r="A2033" s="1">
        <v>42021</v>
      </c>
      <c r="B2033" s="3">
        <f t="shared" si="93"/>
        <v>2015</v>
      </c>
      <c r="C2033" s="3">
        <f t="shared" si="94"/>
        <v>1</v>
      </c>
      <c r="D2033" t="s">
        <v>475</v>
      </c>
      <c r="E2033" t="str">
        <f t="shared" si="95"/>
        <v>Scott Cohen20150117</v>
      </c>
      <c r="F2033">
        <f>IF(COUNTIF($E$2:E2033, E2033) = 1, MAX($F$1:F2032) + 1, INDEX($F$1:F2032, MATCH(E2033, $E$1:E2032, 0)))</f>
        <v>986</v>
      </c>
      <c r="G2033" t="s">
        <v>434</v>
      </c>
      <c r="H2033" t="s">
        <v>11</v>
      </c>
      <c r="I2033" t="s">
        <v>24</v>
      </c>
      <c r="J2033" t="s">
        <v>338</v>
      </c>
      <c r="K2033" s="17">
        <v>6.68</v>
      </c>
      <c r="L2033" s="17">
        <v>2</v>
      </c>
      <c r="M2033" s="17">
        <v>2</v>
      </c>
      <c r="N2033" s="17" t="str">
        <f>IF(SalesData[[#This Row],[Profit]]&gt;0,"Profit","Loss")</f>
        <v>Profit</v>
      </c>
    </row>
    <row r="2034" spans="1:14" x14ac:dyDescent="0.25">
      <c r="A2034" s="1">
        <v>42021</v>
      </c>
      <c r="B2034" s="3">
        <f t="shared" si="93"/>
        <v>2015</v>
      </c>
      <c r="C2034" s="3">
        <f t="shared" si="94"/>
        <v>1</v>
      </c>
      <c r="D2034" t="s">
        <v>1885</v>
      </c>
      <c r="E2034" t="str">
        <f t="shared" si="95"/>
        <v>Amy Hunt20150117</v>
      </c>
      <c r="F2034">
        <f>IF(COUNTIF($E$2:E2034, E2034) = 1, MAX($F$1:F2033) + 1, INDEX($F$1:F2033, MATCH(E2034, $E$1:E2033, 0)))</f>
        <v>987</v>
      </c>
      <c r="G2034" t="s">
        <v>120</v>
      </c>
      <c r="H2034" t="s">
        <v>11</v>
      </c>
      <c r="I2034" t="s">
        <v>200</v>
      </c>
      <c r="J2034" t="s">
        <v>1458</v>
      </c>
      <c r="K2034" s="17">
        <v>88.96</v>
      </c>
      <c r="L2034" s="17">
        <v>8</v>
      </c>
      <c r="M2034" s="17">
        <v>10.01</v>
      </c>
      <c r="N2034" s="17" t="str">
        <f>IF(SalesData[[#This Row],[Profit]]&gt;0,"Profit","Loss")</f>
        <v>Profit</v>
      </c>
    </row>
    <row r="2035" spans="1:14" x14ac:dyDescent="0.25">
      <c r="A2035" s="1">
        <v>42023</v>
      </c>
      <c r="B2035" s="3">
        <f t="shared" si="93"/>
        <v>2015</v>
      </c>
      <c r="C2035" s="3">
        <f t="shared" si="94"/>
        <v>1</v>
      </c>
      <c r="D2035" t="s">
        <v>610</v>
      </c>
      <c r="E2035" t="str">
        <f t="shared" si="95"/>
        <v>Paul MacIntyre20150119</v>
      </c>
      <c r="F2035">
        <f>IF(COUNTIF($E$2:E2035, E2035) = 1, MAX($F$1:F2034) + 1, INDEX($F$1:F2034, MATCH(E2035, $E$1:E2034, 0)))</f>
        <v>988</v>
      </c>
      <c r="G2035" t="s">
        <v>10</v>
      </c>
      <c r="H2035" t="s">
        <v>34</v>
      </c>
      <c r="I2035" t="s">
        <v>145</v>
      </c>
      <c r="J2035" t="s">
        <v>950</v>
      </c>
      <c r="K2035" s="17">
        <v>102.44</v>
      </c>
      <c r="L2035" s="17">
        <v>1</v>
      </c>
      <c r="M2035" s="17">
        <v>-13.17</v>
      </c>
      <c r="N2035" s="17" t="str">
        <f>IF(SalesData[[#This Row],[Profit]]&gt;0,"Profit","Loss")</f>
        <v>Loss</v>
      </c>
    </row>
    <row r="2036" spans="1:14" x14ac:dyDescent="0.25">
      <c r="A2036" s="1">
        <v>42023</v>
      </c>
      <c r="B2036" s="3">
        <f t="shared" si="93"/>
        <v>2015</v>
      </c>
      <c r="C2036" s="3">
        <f t="shared" si="94"/>
        <v>1</v>
      </c>
      <c r="D2036" t="s">
        <v>610</v>
      </c>
      <c r="E2036" t="str">
        <f t="shared" si="95"/>
        <v>Paul MacIntyre20150119</v>
      </c>
      <c r="F2036">
        <f>IF(COUNTIF($E$2:E2036, E2036) = 1, MAX($F$1:F2035) + 1, INDEX($F$1:F2035, MATCH(E2036, $E$1:E2035, 0)))</f>
        <v>988</v>
      </c>
      <c r="G2036" t="s">
        <v>10</v>
      </c>
      <c r="H2036" t="s">
        <v>34</v>
      </c>
      <c r="I2036" t="s">
        <v>35</v>
      </c>
      <c r="J2036" t="s">
        <v>1821</v>
      </c>
      <c r="K2036" s="17">
        <v>199.3</v>
      </c>
      <c r="L2036" s="17">
        <v>4</v>
      </c>
      <c r="M2036" s="17">
        <v>-8.5399999999999991</v>
      </c>
      <c r="N2036" s="17" t="str">
        <f>IF(SalesData[[#This Row],[Profit]]&gt;0,"Profit","Loss")</f>
        <v>Loss</v>
      </c>
    </row>
    <row r="2037" spans="1:14" x14ac:dyDescent="0.25">
      <c r="A2037" s="1">
        <v>42027</v>
      </c>
      <c r="B2037" s="3">
        <f t="shared" si="93"/>
        <v>2015</v>
      </c>
      <c r="C2037" s="3">
        <f t="shared" si="94"/>
        <v>1</v>
      </c>
      <c r="D2037" t="s">
        <v>803</v>
      </c>
      <c r="E2037" t="str">
        <f t="shared" si="95"/>
        <v>Carl Weiss20150123</v>
      </c>
      <c r="F2037">
        <f>IF(COUNTIF($E$2:E2037, E2037) = 1, MAX($F$1:F2036) + 1, INDEX($F$1:F2036, MATCH(E2037, $E$1:E2036, 0)))</f>
        <v>989</v>
      </c>
      <c r="G2037" t="s">
        <v>515</v>
      </c>
      <c r="H2037" t="s">
        <v>11</v>
      </c>
      <c r="I2037" t="s">
        <v>12</v>
      </c>
      <c r="J2037" t="s">
        <v>108</v>
      </c>
      <c r="K2037" s="17">
        <v>29.04</v>
      </c>
      <c r="L2037" s="17">
        <v>3</v>
      </c>
      <c r="M2037" s="17">
        <v>13.94</v>
      </c>
      <c r="N2037" s="17" t="str">
        <f>IF(SalesData[[#This Row],[Profit]]&gt;0,"Profit","Loss")</f>
        <v>Profit</v>
      </c>
    </row>
    <row r="2038" spans="1:14" x14ac:dyDescent="0.25">
      <c r="A2038" s="1">
        <v>42027</v>
      </c>
      <c r="B2038" s="3">
        <f t="shared" si="93"/>
        <v>2015</v>
      </c>
      <c r="C2038" s="3">
        <f t="shared" si="94"/>
        <v>1</v>
      </c>
      <c r="D2038" t="s">
        <v>803</v>
      </c>
      <c r="E2038" t="str">
        <f t="shared" si="95"/>
        <v>Carl Weiss20150123</v>
      </c>
      <c r="F2038">
        <f>IF(COUNTIF($E$2:E2038, E2038) = 1, MAX($F$1:F2037) + 1, INDEX($F$1:F2037, MATCH(E2038, $E$1:E2037, 0)))</f>
        <v>989</v>
      </c>
      <c r="G2038" t="s">
        <v>515</v>
      </c>
      <c r="H2038" t="s">
        <v>11</v>
      </c>
      <c r="I2038" t="s">
        <v>16</v>
      </c>
      <c r="J2038" t="s">
        <v>1899</v>
      </c>
      <c r="K2038" s="17">
        <v>14.62</v>
      </c>
      <c r="L2038" s="17">
        <v>2</v>
      </c>
      <c r="M2038" s="17">
        <v>6.87</v>
      </c>
      <c r="N2038" s="17" t="str">
        <f>IF(SalesData[[#This Row],[Profit]]&gt;0,"Profit","Loss")</f>
        <v>Profit</v>
      </c>
    </row>
    <row r="2039" spans="1:14" x14ac:dyDescent="0.25">
      <c r="A2039" s="1">
        <v>42028</v>
      </c>
      <c r="B2039" s="3">
        <f t="shared" si="93"/>
        <v>2015</v>
      </c>
      <c r="C2039" s="3">
        <f t="shared" si="94"/>
        <v>1</v>
      </c>
      <c r="D2039" t="s">
        <v>1900</v>
      </c>
      <c r="E2039" t="str">
        <f t="shared" si="95"/>
        <v>Cyra Reiten20150124</v>
      </c>
      <c r="F2039">
        <f>IF(COUNTIF($E$2:E2039, E2039) = 1, MAX($F$1:F2038) + 1, INDEX($F$1:F2038, MATCH(E2039, $E$1:E2038, 0)))</f>
        <v>990</v>
      </c>
      <c r="G2039" t="s">
        <v>123</v>
      </c>
      <c r="H2039" t="s">
        <v>11</v>
      </c>
      <c r="I2039" t="s">
        <v>24</v>
      </c>
      <c r="J2039" t="s">
        <v>459</v>
      </c>
      <c r="K2039" s="17">
        <v>13.12</v>
      </c>
      <c r="L2039" s="17">
        <v>5</v>
      </c>
      <c r="M2039" s="17">
        <v>2.13</v>
      </c>
      <c r="N2039" s="17" t="str">
        <f>IF(SalesData[[#This Row],[Profit]]&gt;0,"Profit","Loss")</f>
        <v>Profit</v>
      </c>
    </row>
    <row r="2040" spans="1:14" x14ac:dyDescent="0.25">
      <c r="A2040" s="1">
        <v>42030</v>
      </c>
      <c r="B2040" s="3">
        <f t="shared" si="93"/>
        <v>2015</v>
      </c>
      <c r="C2040" s="3">
        <f t="shared" si="94"/>
        <v>1</v>
      </c>
      <c r="D2040" t="s">
        <v>1741</v>
      </c>
      <c r="E2040" t="str">
        <f t="shared" si="95"/>
        <v>Elizabeth Moffitt20150126</v>
      </c>
      <c r="F2040">
        <f>IF(COUNTIF($E$2:E2040, E2040) = 1, MAX($F$1:F2039) + 1, INDEX($F$1:F2039, MATCH(E2040, $E$1:E2039, 0)))</f>
        <v>991</v>
      </c>
      <c r="G2040" t="s">
        <v>27</v>
      </c>
      <c r="H2040" t="s">
        <v>11</v>
      </c>
      <c r="I2040" t="s">
        <v>12</v>
      </c>
      <c r="J2040" t="s">
        <v>1901</v>
      </c>
      <c r="K2040" s="17">
        <v>182.72</v>
      </c>
      <c r="L2040" s="17">
        <v>8</v>
      </c>
      <c r="M2040" s="17">
        <v>84.05</v>
      </c>
      <c r="N2040" s="17" t="str">
        <f>IF(SalesData[[#This Row],[Profit]]&gt;0,"Profit","Loss")</f>
        <v>Profit</v>
      </c>
    </row>
    <row r="2041" spans="1:14" x14ac:dyDescent="0.25">
      <c r="A2041" s="1">
        <v>42031</v>
      </c>
      <c r="B2041" s="3">
        <f t="shared" si="93"/>
        <v>2015</v>
      </c>
      <c r="C2041" s="3">
        <f t="shared" si="94"/>
        <v>1</v>
      </c>
      <c r="D2041" t="s">
        <v>58</v>
      </c>
      <c r="E2041" t="str">
        <f t="shared" si="95"/>
        <v>Seth Vernon20150127</v>
      </c>
      <c r="F2041">
        <f>IF(COUNTIF($E$2:E2041, E2041) = 1, MAX($F$1:F2040) + 1, INDEX($F$1:F2040, MATCH(E2041, $E$1:E2040, 0)))</f>
        <v>992</v>
      </c>
      <c r="G2041" t="s">
        <v>78</v>
      </c>
      <c r="H2041" t="s">
        <v>34</v>
      </c>
      <c r="I2041" t="s">
        <v>35</v>
      </c>
      <c r="J2041" t="s">
        <v>1805</v>
      </c>
      <c r="K2041" s="17">
        <v>181.99</v>
      </c>
      <c r="L2041" s="17">
        <v>2</v>
      </c>
      <c r="M2041" s="17">
        <v>-54.6</v>
      </c>
      <c r="N2041" s="17" t="str">
        <f>IF(SalesData[[#This Row],[Profit]]&gt;0,"Profit","Loss")</f>
        <v>Loss</v>
      </c>
    </row>
    <row r="2042" spans="1:14" x14ac:dyDescent="0.25">
      <c r="A2042" s="1">
        <v>42031</v>
      </c>
      <c r="B2042" s="3">
        <f t="shared" si="93"/>
        <v>2015</v>
      </c>
      <c r="C2042" s="3">
        <f t="shared" si="94"/>
        <v>1</v>
      </c>
      <c r="D2042" t="s">
        <v>58</v>
      </c>
      <c r="E2042" t="str">
        <f t="shared" si="95"/>
        <v>Seth Vernon20150127</v>
      </c>
      <c r="F2042">
        <f>IF(COUNTIF($E$2:E2042, E2042) = 1, MAX($F$1:F2041) + 1, INDEX($F$1:F2041, MATCH(E2042, $E$1:E2041, 0)))</f>
        <v>992</v>
      </c>
      <c r="G2042" t="s">
        <v>78</v>
      </c>
      <c r="H2042" t="s">
        <v>39</v>
      </c>
      <c r="I2042" t="s">
        <v>40</v>
      </c>
      <c r="J2042" t="s">
        <v>933</v>
      </c>
      <c r="K2042" s="17">
        <v>431.98</v>
      </c>
      <c r="L2042" s="17">
        <v>4</v>
      </c>
      <c r="M2042" s="17">
        <v>-100.79</v>
      </c>
      <c r="N2042" s="17" t="str">
        <f>IF(SalesData[[#This Row],[Profit]]&gt;0,"Profit","Loss")</f>
        <v>Loss</v>
      </c>
    </row>
    <row r="2043" spans="1:14" x14ac:dyDescent="0.25">
      <c r="A2043" s="1">
        <v>42031</v>
      </c>
      <c r="B2043" s="3">
        <f t="shared" si="93"/>
        <v>2015</v>
      </c>
      <c r="C2043" s="3">
        <f t="shared" si="94"/>
        <v>1</v>
      </c>
      <c r="D2043" t="s">
        <v>58</v>
      </c>
      <c r="E2043" t="str">
        <f t="shared" si="95"/>
        <v>Seth Vernon20150127</v>
      </c>
      <c r="F2043">
        <f>IF(COUNTIF($E$2:E2043, E2043) = 1, MAX($F$1:F2042) + 1, INDEX($F$1:F2042, MATCH(E2043, $E$1:E2042, 0)))</f>
        <v>992</v>
      </c>
      <c r="G2043" t="s">
        <v>78</v>
      </c>
      <c r="H2043" t="s">
        <v>39</v>
      </c>
      <c r="I2043" t="s">
        <v>40</v>
      </c>
      <c r="J2043" t="s">
        <v>1902</v>
      </c>
      <c r="K2043" s="17">
        <v>155.37</v>
      </c>
      <c r="L2043" s="17">
        <v>1</v>
      </c>
      <c r="M2043" s="17">
        <v>-36.25</v>
      </c>
      <c r="N2043" s="17" t="str">
        <f>IF(SalesData[[#This Row],[Profit]]&gt;0,"Profit","Loss")</f>
        <v>Loss</v>
      </c>
    </row>
    <row r="2044" spans="1:14" x14ac:dyDescent="0.25">
      <c r="A2044" s="1">
        <v>42031</v>
      </c>
      <c r="B2044" s="3">
        <f t="shared" si="93"/>
        <v>2015</v>
      </c>
      <c r="C2044" s="3">
        <f t="shared" si="94"/>
        <v>1</v>
      </c>
      <c r="D2044" t="s">
        <v>1799</v>
      </c>
      <c r="E2044" t="str">
        <f t="shared" si="95"/>
        <v>Sean Christensen20150127</v>
      </c>
      <c r="F2044">
        <f>IF(COUNTIF($E$2:E2044, E2044) = 1, MAX($F$1:F2043) + 1, INDEX($F$1:F2043, MATCH(E2044, $E$1:E2043, 0)))</f>
        <v>993</v>
      </c>
      <c r="G2044" t="s">
        <v>27</v>
      </c>
      <c r="H2044" t="s">
        <v>34</v>
      </c>
      <c r="I2044" t="s">
        <v>35</v>
      </c>
      <c r="J2044" t="s">
        <v>976</v>
      </c>
      <c r="K2044" s="17">
        <v>2803.92</v>
      </c>
      <c r="L2044" s="17">
        <v>5</v>
      </c>
      <c r="M2044" s="17">
        <v>0</v>
      </c>
      <c r="N2044" s="17" t="str">
        <f>IF(SalesData[[#This Row],[Profit]]&gt;0,"Profit","Loss")</f>
        <v>Loss</v>
      </c>
    </row>
    <row r="2045" spans="1:14" x14ac:dyDescent="0.25">
      <c r="A2045" s="1">
        <v>42032</v>
      </c>
      <c r="B2045" s="3">
        <f t="shared" si="93"/>
        <v>2015</v>
      </c>
      <c r="C2045" s="3">
        <f t="shared" si="94"/>
        <v>1</v>
      </c>
      <c r="D2045" t="s">
        <v>1102</v>
      </c>
      <c r="E2045" t="str">
        <f t="shared" si="95"/>
        <v>Joseph Holt20150128</v>
      </c>
      <c r="F2045">
        <f>IF(COUNTIF($E$2:E2045, E2045) = 1, MAX($F$1:F2044) + 1, INDEX($F$1:F2044, MATCH(E2045, $E$1:E2044, 0)))</f>
        <v>994</v>
      </c>
      <c r="G2045" t="s">
        <v>245</v>
      </c>
      <c r="H2045" t="s">
        <v>34</v>
      </c>
      <c r="I2045" t="s">
        <v>145</v>
      </c>
      <c r="J2045" t="s">
        <v>402</v>
      </c>
      <c r="K2045" s="17">
        <v>4297.6400000000003</v>
      </c>
      <c r="L2045" s="17">
        <v>13</v>
      </c>
      <c r="M2045" s="17">
        <v>-1862.31</v>
      </c>
      <c r="N2045" s="17" t="str">
        <f>IF(SalesData[[#This Row],[Profit]]&gt;0,"Profit","Loss")</f>
        <v>Loss</v>
      </c>
    </row>
    <row r="2046" spans="1:14" x14ac:dyDescent="0.25">
      <c r="A2046" s="1">
        <v>42034</v>
      </c>
      <c r="B2046" s="3">
        <f t="shared" si="93"/>
        <v>2015</v>
      </c>
      <c r="C2046" s="3">
        <f t="shared" si="94"/>
        <v>1</v>
      </c>
      <c r="D2046" t="s">
        <v>1145</v>
      </c>
      <c r="E2046" t="str">
        <f t="shared" si="95"/>
        <v>Jeremy Pistek20150130</v>
      </c>
      <c r="F2046">
        <f>IF(COUNTIF($E$2:E2046, E2046) = 1, MAX($F$1:F2045) + 1, INDEX($F$1:F2045, MATCH(E2046, $E$1:E2045, 0)))</f>
        <v>995</v>
      </c>
      <c r="G2046" t="s">
        <v>10</v>
      </c>
      <c r="H2046" t="s">
        <v>11</v>
      </c>
      <c r="I2046" t="s">
        <v>12</v>
      </c>
      <c r="J2046" t="s">
        <v>1903</v>
      </c>
      <c r="K2046" s="17">
        <v>14.3</v>
      </c>
      <c r="L2046" s="17">
        <v>6</v>
      </c>
      <c r="M2046" s="17">
        <v>5.01</v>
      </c>
      <c r="N2046" s="17" t="str">
        <f>IF(SalesData[[#This Row],[Profit]]&gt;0,"Profit","Loss")</f>
        <v>Profit</v>
      </c>
    </row>
    <row r="2047" spans="1:14" x14ac:dyDescent="0.25">
      <c r="A2047" s="1">
        <v>42034</v>
      </c>
      <c r="B2047" s="3">
        <f t="shared" si="93"/>
        <v>2015</v>
      </c>
      <c r="C2047" s="3">
        <f t="shared" si="94"/>
        <v>1</v>
      </c>
      <c r="D2047" t="s">
        <v>978</v>
      </c>
      <c r="E2047" t="str">
        <f t="shared" si="95"/>
        <v>Charles Crestani20150130</v>
      </c>
      <c r="F2047">
        <f>IF(COUNTIF($E$2:E2047, E2047) = 1, MAX($F$1:F2046) + 1, INDEX($F$1:F2046, MATCH(E2047, $E$1:E2046, 0)))</f>
        <v>996</v>
      </c>
      <c r="G2047" t="s">
        <v>27</v>
      </c>
      <c r="H2047" t="s">
        <v>34</v>
      </c>
      <c r="I2047" t="s">
        <v>47</v>
      </c>
      <c r="J2047" t="s">
        <v>1362</v>
      </c>
      <c r="K2047" s="17">
        <v>227.36</v>
      </c>
      <c r="L2047" s="17">
        <v>7</v>
      </c>
      <c r="M2047" s="17">
        <v>81.849999999999994</v>
      </c>
      <c r="N2047" s="17" t="str">
        <f>IF(SalesData[[#This Row],[Profit]]&gt;0,"Profit","Loss")</f>
        <v>Profit</v>
      </c>
    </row>
    <row r="2048" spans="1:14" x14ac:dyDescent="0.25">
      <c r="A2048" s="1">
        <v>42034</v>
      </c>
      <c r="B2048" s="3">
        <f t="shared" si="93"/>
        <v>2015</v>
      </c>
      <c r="C2048" s="3">
        <f t="shared" si="94"/>
        <v>1</v>
      </c>
      <c r="D2048" t="s">
        <v>978</v>
      </c>
      <c r="E2048" t="str">
        <f t="shared" si="95"/>
        <v>Charles Crestani20150130</v>
      </c>
      <c r="F2048">
        <f>IF(COUNTIF($E$2:E2048, E2048) = 1, MAX($F$1:F2047) + 1, INDEX($F$1:F2047, MATCH(E2048, $E$1:E2047, 0)))</f>
        <v>996</v>
      </c>
      <c r="G2048" t="s">
        <v>27</v>
      </c>
      <c r="H2048" t="s">
        <v>39</v>
      </c>
      <c r="I2048" t="s">
        <v>302</v>
      </c>
      <c r="J2048" t="s">
        <v>1904</v>
      </c>
      <c r="K2048" s="17">
        <v>1919.98</v>
      </c>
      <c r="L2048" s="17">
        <v>3</v>
      </c>
      <c r="M2048" s="17">
        <v>216</v>
      </c>
      <c r="N2048" s="17" t="str">
        <f>IF(SalesData[[#This Row],[Profit]]&gt;0,"Profit","Loss")</f>
        <v>Profit</v>
      </c>
    </row>
    <row r="2049" spans="1:14" x14ac:dyDescent="0.25">
      <c r="A2049" s="1">
        <v>42035</v>
      </c>
      <c r="B2049" s="3">
        <f t="shared" si="93"/>
        <v>2015</v>
      </c>
      <c r="C2049" s="3">
        <f t="shared" si="94"/>
        <v>1</v>
      </c>
      <c r="D2049" t="s">
        <v>1178</v>
      </c>
      <c r="E2049" t="str">
        <f t="shared" si="95"/>
        <v>Karl Braun20150131</v>
      </c>
      <c r="F2049">
        <f>IF(COUNTIF($E$2:E2049, E2049) = 1, MAX($F$1:F2048) + 1, INDEX($F$1:F2048, MATCH(E2049, $E$1:E2048, 0)))</f>
        <v>997</v>
      </c>
      <c r="G2049" t="s">
        <v>315</v>
      </c>
      <c r="H2049" t="s">
        <v>11</v>
      </c>
      <c r="I2049" t="s">
        <v>12</v>
      </c>
      <c r="J2049" t="s">
        <v>708</v>
      </c>
      <c r="K2049" s="17">
        <v>12.96</v>
      </c>
      <c r="L2049" s="17">
        <v>2</v>
      </c>
      <c r="M2049" s="17">
        <v>6.22</v>
      </c>
      <c r="N2049" s="17" t="str">
        <f>IF(SalesData[[#This Row],[Profit]]&gt;0,"Profit","Loss")</f>
        <v>Profit</v>
      </c>
    </row>
    <row r="2050" spans="1:14" x14ac:dyDescent="0.25">
      <c r="A2050" s="1">
        <v>42035</v>
      </c>
      <c r="B2050" s="3">
        <f t="shared" ref="B2050:B2113" si="96">YEAR(A2050)</f>
        <v>2015</v>
      </c>
      <c r="C2050" s="3">
        <f t="shared" ref="C2050:C2113" si="97">MONTH(A2050)</f>
        <v>1</v>
      </c>
      <c r="D2050" t="s">
        <v>1178</v>
      </c>
      <c r="E2050" t="str">
        <f t="shared" ref="E2050:E2113" si="98">D2050 &amp; TEXT(A2050, "yyyymmdd")</f>
        <v>Karl Braun20150131</v>
      </c>
      <c r="F2050">
        <f>IF(COUNTIF($E$2:E2050, E2050) = 1, MAX($F$1:F2049) + 1, INDEX($F$1:F2049, MATCH(E2050, $E$1:E2049, 0)))</f>
        <v>997</v>
      </c>
      <c r="G2050" t="s">
        <v>315</v>
      </c>
      <c r="H2050" t="s">
        <v>34</v>
      </c>
      <c r="I2050" t="s">
        <v>47</v>
      </c>
      <c r="J2050" t="s">
        <v>1905</v>
      </c>
      <c r="K2050" s="17">
        <v>53.34</v>
      </c>
      <c r="L2050" s="17">
        <v>3</v>
      </c>
      <c r="M2050" s="17">
        <v>16.54</v>
      </c>
      <c r="N2050" s="17" t="str">
        <f>IF(SalesData[[#This Row],[Profit]]&gt;0,"Profit","Loss")</f>
        <v>Profit</v>
      </c>
    </row>
    <row r="2051" spans="1:14" x14ac:dyDescent="0.25">
      <c r="A2051" s="1">
        <v>42035</v>
      </c>
      <c r="B2051" s="3">
        <f t="shared" si="96"/>
        <v>2015</v>
      </c>
      <c r="C2051" s="3">
        <f t="shared" si="97"/>
        <v>1</v>
      </c>
      <c r="D2051" t="s">
        <v>1178</v>
      </c>
      <c r="E2051" t="str">
        <f t="shared" si="98"/>
        <v>Karl Braun20150131</v>
      </c>
      <c r="F2051">
        <f>IF(COUNTIF($E$2:E2051, E2051) = 1, MAX($F$1:F2050) + 1, INDEX($F$1:F2050, MATCH(E2051, $E$1:E2050, 0)))</f>
        <v>997</v>
      </c>
      <c r="G2051" t="s">
        <v>315</v>
      </c>
      <c r="H2051" t="s">
        <v>11</v>
      </c>
      <c r="I2051" t="s">
        <v>20</v>
      </c>
      <c r="J2051" t="s">
        <v>469</v>
      </c>
      <c r="K2051" s="17">
        <v>32.96</v>
      </c>
      <c r="L2051" s="17">
        <v>2</v>
      </c>
      <c r="M2051" s="17">
        <v>16.149999999999999</v>
      </c>
      <c r="N2051" s="17" t="str">
        <f>IF(SalesData[[#This Row],[Profit]]&gt;0,"Profit","Loss")</f>
        <v>Profit</v>
      </c>
    </row>
    <row r="2052" spans="1:14" x14ac:dyDescent="0.25">
      <c r="A2052" s="1">
        <v>42038</v>
      </c>
      <c r="B2052" s="3">
        <f t="shared" si="96"/>
        <v>2015</v>
      </c>
      <c r="C2052" s="3">
        <f t="shared" si="97"/>
        <v>2</v>
      </c>
      <c r="D2052" t="s">
        <v>554</v>
      </c>
      <c r="E2052" t="str">
        <f t="shared" si="98"/>
        <v>Allen Armold20150203</v>
      </c>
      <c r="F2052">
        <f>IF(COUNTIF($E$2:E2052, E2052) = 1, MAX($F$1:F2051) + 1, INDEX($F$1:F2051, MATCH(E2052, $E$1:E2051, 0)))</f>
        <v>998</v>
      </c>
      <c r="G2052" t="s">
        <v>996</v>
      </c>
      <c r="H2052" t="s">
        <v>34</v>
      </c>
      <c r="I2052" t="s">
        <v>47</v>
      </c>
      <c r="J2052" t="s">
        <v>1906</v>
      </c>
      <c r="K2052" s="17">
        <v>28.4</v>
      </c>
      <c r="L2052" s="17">
        <v>2</v>
      </c>
      <c r="M2052" s="17">
        <v>11.08</v>
      </c>
      <c r="N2052" s="17" t="str">
        <f>IF(SalesData[[#This Row],[Profit]]&gt;0,"Profit","Loss")</f>
        <v>Profit</v>
      </c>
    </row>
    <row r="2053" spans="1:14" x14ac:dyDescent="0.25">
      <c r="A2053" s="1">
        <v>42038</v>
      </c>
      <c r="B2053" s="3">
        <f t="shared" si="96"/>
        <v>2015</v>
      </c>
      <c r="C2053" s="3">
        <f t="shared" si="97"/>
        <v>2</v>
      </c>
      <c r="D2053" t="s">
        <v>554</v>
      </c>
      <c r="E2053" t="str">
        <f t="shared" si="98"/>
        <v>Allen Armold20150203</v>
      </c>
      <c r="F2053">
        <f>IF(COUNTIF($E$2:E2053, E2053) = 1, MAX($F$1:F2052) + 1, INDEX($F$1:F2052, MATCH(E2053, $E$1:E2052, 0)))</f>
        <v>998</v>
      </c>
      <c r="G2053" t="s">
        <v>996</v>
      </c>
      <c r="H2053" t="s">
        <v>39</v>
      </c>
      <c r="I2053" t="s">
        <v>52</v>
      </c>
      <c r="J2053" t="s">
        <v>426</v>
      </c>
      <c r="K2053" s="17">
        <v>149.97</v>
      </c>
      <c r="L2053" s="17">
        <v>3</v>
      </c>
      <c r="M2053" s="17">
        <v>50.99</v>
      </c>
      <c r="N2053" s="17" t="str">
        <f>IF(SalesData[[#This Row],[Profit]]&gt;0,"Profit","Loss")</f>
        <v>Profit</v>
      </c>
    </row>
    <row r="2054" spans="1:14" x14ac:dyDescent="0.25">
      <c r="A2054" s="1">
        <v>42038</v>
      </c>
      <c r="B2054" s="3">
        <f t="shared" si="96"/>
        <v>2015</v>
      </c>
      <c r="C2054" s="3">
        <f t="shared" si="97"/>
        <v>2</v>
      </c>
      <c r="D2054" t="s">
        <v>1907</v>
      </c>
      <c r="E2054" t="str">
        <f t="shared" si="98"/>
        <v>Rick Wilson20150203</v>
      </c>
      <c r="F2054">
        <f>IF(COUNTIF($E$2:E2054, E2054) = 1, MAX($F$1:F2053) + 1, INDEX($F$1:F2053, MATCH(E2054, $E$1:E2053, 0)))</f>
        <v>999</v>
      </c>
      <c r="G2054" t="s">
        <v>27</v>
      </c>
      <c r="H2054" t="s">
        <v>34</v>
      </c>
      <c r="I2054" t="s">
        <v>47</v>
      </c>
      <c r="J2054" t="s">
        <v>1908</v>
      </c>
      <c r="K2054" s="17">
        <v>136.91999999999999</v>
      </c>
      <c r="L2054" s="17">
        <v>4</v>
      </c>
      <c r="M2054" s="17">
        <v>41.08</v>
      </c>
      <c r="N2054" s="17" t="str">
        <f>IF(SalesData[[#This Row],[Profit]]&gt;0,"Profit","Loss")</f>
        <v>Profit</v>
      </c>
    </row>
    <row r="2055" spans="1:14" x14ac:dyDescent="0.25">
      <c r="A2055" s="1">
        <v>42038</v>
      </c>
      <c r="B2055" s="3">
        <f t="shared" si="96"/>
        <v>2015</v>
      </c>
      <c r="C2055" s="3">
        <f t="shared" si="97"/>
        <v>2</v>
      </c>
      <c r="D2055" t="s">
        <v>1538</v>
      </c>
      <c r="E2055" t="str">
        <f t="shared" si="98"/>
        <v>Ken Heidel20150203</v>
      </c>
      <c r="F2055">
        <f>IF(COUNTIF($E$2:E2055, E2055) = 1, MAX($F$1:F2054) + 1, INDEX($F$1:F2054, MATCH(E2055, $E$1:E2054, 0)))</f>
        <v>1000</v>
      </c>
      <c r="G2055" t="s">
        <v>296</v>
      </c>
      <c r="H2055" t="s">
        <v>11</v>
      </c>
      <c r="I2055" t="s">
        <v>20</v>
      </c>
      <c r="J2055" t="s">
        <v>1197</v>
      </c>
      <c r="K2055" s="17">
        <v>12.14</v>
      </c>
      <c r="L2055" s="17">
        <v>3</v>
      </c>
      <c r="M2055" s="17">
        <v>4.0999999999999996</v>
      </c>
      <c r="N2055" s="17" t="str">
        <f>IF(SalesData[[#This Row],[Profit]]&gt;0,"Profit","Loss")</f>
        <v>Profit</v>
      </c>
    </row>
    <row r="2056" spans="1:14" x14ac:dyDescent="0.25">
      <c r="A2056" s="1">
        <v>42038</v>
      </c>
      <c r="B2056" s="3">
        <f t="shared" si="96"/>
        <v>2015</v>
      </c>
      <c r="C2056" s="3">
        <f t="shared" si="97"/>
        <v>2</v>
      </c>
      <c r="D2056" t="s">
        <v>809</v>
      </c>
      <c r="E2056" t="str">
        <f t="shared" si="98"/>
        <v>Frank Olsen20150203</v>
      </c>
      <c r="F2056">
        <f>IF(COUNTIF($E$2:E2056, E2056) = 1, MAX($F$1:F2055) + 1, INDEX($F$1:F2055, MATCH(E2056, $E$1:E2055, 0)))</f>
        <v>1001</v>
      </c>
      <c r="G2056" t="s">
        <v>30</v>
      </c>
      <c r="H2056" t="s">
        <v>11</v>
      </c>
      <c r="I2056" t="s">
        <v>63</v>
      </c>
      <c r="J2056" t="s">
        <v>64</v>
      </c>
      <c r="K2056" s="17">
        <v>74.52</v>
      </c>
      <c r="L2056" s="17">
        <v>9</v>
      </c>
      <c r="M2056" s="17">
        <v>35.020000000000003</v>
      </c>
      <c r="N2056" s="17" t="str">
        <f>IF(SalesData[[#This Row],[Profit]]&gt;0,"Profit","Loss")</f>
        <v>Profit</v>
      </c>
    </row>
    <row r="2057" spans="1:14" x14ac:dyDescent="0.25">
      <c r="A2057" s="1">
        <v>42038</v>
      </c>
      <c r="B2057" s="3">
        <f t="shared" si="96"/>
        <v>2015</v>
      </c>
      <c r="C2057" s="3">
        <f t="shared" si="97"/>
        <v>2</v>
      </c>
      <c r="D2057" t="s">
        <v>671</v>
      </c>
      <c r="E2057" t="str">
        <f t="shared" si="98"/>
        <v>Pauline Webber20150203</v>
      </c>
      <c r="F2057">
        <f>IF(COUNTIF($E$2:E2057, E2057) = 1, MAX($F$1:F2056) + 1, INDEX($F$1:F2056, MATCH(E2057, $E$1:E2056, 0)))</f>
        <v>1002</v>
      </c>
      <c r="G2057" t="s">
        <v>149</v>
      </c>
      <c r="H2057" t="s">
        <v>34</v>
      </c>
      <c r="I2057" t="s">
        <v>35</v>
      </c>
      <c r="J2057" t="s">
        <v>1876</v>
      </c>
      <c r="K2057" s="17">
        <v>90.88</v>
      </c>
      <c r="L2057" s="17">
        <v>1</v>
      </c>
      <c r="M2057" s="17">
        <v>15.15</v>
      </c>
      <c r="N2057" s="17" t="str">
        <f>IF(SalesData[[#This Row],[Profit]]&gt;0,"Profit","Loss")</f>
        <v>Profit</v>
      </c>
    </row>
    <row r="2058" spans="1:14" x14ac:dyDescent="0.25">
      <c r="A2058" s="1">
        <v>42041</v>
      </c>
      <c r="B2058" s="3">
        <f t="shared" si="96"/>
        <v>2015</v>
      </c>
      <c r="C2058" s="3">
        <f t="shared" si="97"/>
        <v>2</v>
      </c>
      <c r="D2058" t="s">
        <v>659</v>
      </c>
      <c r="E2058" t="str">
        <f t="shared" si="98"/>
        <v>Victoria Wilson20150206</v>
      </c>
      <c r="F2058">
        <f>IF(COUNTIF($E$2:E2058, E2058) = 1, MAX($F$1:F2057) + 1, INDEX($F$1:F2057, MATCH(E2058, $E$1:E2057, 0)))</f>
        <v>1003</v>
      </c>
      <c r="G2058" t="s">
        <v>164</v>
      </c>
      <c r="H2058" t="s">
        <v>11</v>
      </c>
      <c r="I2058" t="s">
        <v>24</v>
      </c>
      <c r="J2058" t="s">
        <v>1624</v>
      </c>
      <c r="K2058" s="17">
        <v>5.28</v>
      </c>
      <c r="L2058" s="17">
        <v>3</v>
      </c>
      <c r="M2058" s="17">
        <v>1.53</v>
      </c>
      <c r="N2058" s="17" t="str">
        <f>IF(SalesData[[#This Row],[Profit]]&gt;0,"Profit","Loss")</f>
        <v>Profit</v>
      </c>
    </row>
    <row r="2059" spans="1:14" x14ac:dyDescent="0.25">
      <c r="A2059" s="1">
        <v>42041</v>
      </c>
      <c r="B2059" s="3">
        <f t="shared" si="96"/>
        <v>2015</v>
      </c>
      <c r="C2059" s="3">
        <f t="shared" si="97"/>
        <v>2</v>
      </c>
      <c r="D2059" t="s">
        <v>1042</v>
      </c>
      <c r="E2059" t="str">
        <f t="shared" si="98"/>
        <v>Ivan Liston20150206</v>
      </c>
      <c r="F2059">
        <f>IF(COUNTIF($E$2:E2059, E2059) = 1, MAX($F$1:F2058) + 1, INDEX($F$1:F2058, MATCH(E2059, $E$1:E2058, 0)))</f>
        <v>1004</v>
      </c>
      <c r="G2059" t="s">
        <v>59</v>
      </c>
      <c r="H2059" t="s">
        <v>34</v>
      </c>
      <c r="I2059" t="s">
        <v>35</v>
      </c>
      <c r="J2059" t="s">
        <v>1772</v>
      </c>
      <c r="K2059" s="17">
        <v>1268.82</v>
      </c>
      <c r="L2059" s="17">
        <v>9</v>
      </c>
      <c r="M2059" s="17">
        <v>266.45</v>
      </c>
      <c r="N2059" s="17" t="str">
        <f>IF(SalesData[[#This Row],[Profit]]&gt;0,"Profit","Loss")</f>
        <v>Profit</v>
      </c>
    </row>
    <row r="2060" spans="1:14" x14ac:dyDescent="0.25">
      <c r="A2060" s="1">
        <v>42041</v>
      </c>
      <c r="B2060" s="3">
        <f t="shared" si="96"/>
        <v>2015</v>
      </c>
      <c r="C2060" s="3">
        <f t="shared" si="97"/>
        <v>2</v>
      </c>
      <c r="D2060" t="s">
        <v>1042</v>
      </c>
      <c r="E2060" t="str">
        <f t="shared" si="98"/>
        <v>Ivan Liston20150206</v>
      </c>
      <c r="F2060">
        <f>IF(COUNTIF($E$2:E2060, E2060) = 1, MAX($F$1:F2059) + 1, INDEX($F$1:F2059, MATCH(E2060, $E$1:E2059, 0)))</f>
        <v>1004</v>
      </c>
      <c r="G2060" t="s">
        <v>59</v>
      </c>
      <c r="H2060" t="s">
        <v>34</v>
      </c>
      <c r="I2060" t="s">
        <v>74</v>
      </c>
      <c r="J2060" t="s">
        <v>1909</v>
      </c>
      <c r="K2060" s="17">
        <v>283.92</v>
      </c>
      <c r="L2060" s="17">
        <v>4</v>
      </c>
      <c r="M2060" s="17">
        <v>82.34</v>
      </c>
      <c r="N2060" s="17" t="str">
        <f>IF(SalesData[[#This Row],[Profit]]&gt;0,"Profit","Loss")</f>
        <v>Profit</v>
      </c>
    </row>
    <row r="2061" spans="1:14" x14ac:dyDescent="0.25">
      <c r="A2061" s="1">
        <v>42041</v>
      </c>
      <c r="B2061" s="3">
        <f t="shared" si="96"/>
        <v>2015</v>
      </c>
      <c r="C2061" s="3">
        <f t="shared" si="97"/>
        <v>2</v>
      </c>
      <c r="D2061" t="s">
        <v>1042</v>
      </c>
      <c r="E2061" t="str">
        <f t="shared" si="98"/>
        <v>Ivan Liston20150206</v>
      </c>
      <c r="F2061">
        <f>IF(COUNTIF($E$2:E2061, E2061) = 1, MAX($F$1:F2060) + 1, INDEX($F$1:F2060, MATCH(E2061, $E$1:E2060, 0)))</f>
        <v>1004</v>
      </c>
      <c r="G2061" t="s">
        <v>59</v>
      </c>
      <c r="H2061" t="s">
        <v>11</v>
      </c>
      <c r="I2061" t="s">
        <v>24</v>
      </c>
      <c r="J2061" t="s">
        <v>1504</v>
      </c>
      <c r="K2061" s="17">
        <v>5.68</v>
      </c>
      <c r="L2061" s="17">
        <v>2</v>
      </c>
      <c r="M2061" s="17">
        <v>1.76</v>
      </c>
      <c r="N2061" s="17" t="str">
        <f>IF(SalesData[[#This Row],[Profit]]&gt;0,"Profit","Loss")</f>
        <v>Profit</v>
      </c>
    </row>
    <row r="2062" spans="1:14" x14ac:dyDescent="0.25">
      <c r="A2062" s="1">
        <v>42041</v>
      </c>
      <c r="B2062" s="3">
        <f t="shared" si="96"/>
        <v>2015</v>
      </c>
      <c r="C2062" s="3">
        <f t="shared" si="97"/>
        <v>2</v>
      </c>
      <c r="D2062" t="s">
        <v>1910</v>
      </c>
      <c r="E2062" t="str">
        <f t="shared" si="98"/>
        <v>Trudy Schmidt20150206</v>
      </c>
      <c r="F2062">
        <f>IF(COUNTIF($E$2:E2062, E2062) = 1, MAX($F$1:F2061) + 1, INDEX($F$1:F2061, MATCH(E2062, $E$1:E2061, 0)))</f>
        <v>1005</v>
      </c>
      <c r="G2062" t="s">
        <v>10</v>
      </c>
      <c r="H2062" t="s">
        <v>11</v>
      </c>
      <c r="I2062" t="s">
        <v>20</v>
      </c>
      <c r="J2062" t="s">
        <v>1686</v>
      </c>
      <c r="K2062" s="17">
        <v>2.93</v>
      </c>
      <c r="L2062" s="17">
        <v>3</v>
      </c>
      <c r="M2062" s="17">
        <v>-4.99</v>
      </c>
      <c r="N2062" s="17" t="str">
        <f>IF(SalesData[[#This Row],[Profit]]&gt;0,"Profit","Loss")</f>
        <v>Loss</v>
      </c>
    </row>
    <row r="2063" spans="1:14" x14ac:dyDescent="0.25">
      <c r="A2063" s="1">
        <v>42041</v>
      </c>
      <c r="B2063" s="3">
        <f t="shared" si="96"/>
        <v>2015</v>
      </c>
      <c r="C2063" s="3">
        <f t="shared" si="97"/>
        <v>2</v>
      </c>
      <c r="D2063" t="s">
        <v>1910</v>
      </c>
      <c r="E2063" t="str">
        <f t="shared" si="98"/>
        <v>Trudy Schmidt20150206</v>
      </c>
      <c r="F2063">
        <f>IF(COUNTIF($E$2:E2063, E2063) = 1, MAX($F$1:F2062) + 1, INDEX($F$1:F2062, MATCH(E2063, $E$1:E2062, 0)))</f>
        <v>1005</v>
      </c>
      <c r="G2063" t="s">
        <v>10</v>
      </c>
      <c r="H2063" t="s">
        <v>39</v>
      </c>
      <c r="I2063" t="s">
        <v>52</v>
      </c>
      <c r="J2063" t="s">
        <v>1911</v>
      </c>
      <c r="K2063" s="17">
        <v>18.53</v>
      </c>
      <c r="L2063" s="17">
        <v>2</v>
      </c>
      <c r="M2063" s="17">
        <v>4.4000000000000004</v>
      </c>
      <c r="N2063" s="17" t="str">
        <f>IF(SalesData[[#This Row],[Profit]]&gt;0,"Profit","Loss")</f>
        <v>Profit</v>
      </c>
    </row>
    <row r="2064" spans="1:14" x14ac:dyDescent="0.25">
      <c r="A2064" s="1">
        <v>42041</v>
      </c>
      <c r="B2064" s="3">
        <f t="shared" si="96"/>
        <v>2015</v>
      </c>
      <c r="C2064" s="3">
        <f t="shared" si="97"/>
        <v>2</v>
      </c>
      <c r="D2064" t="s">
        <v>1910</v>
      </c>
      <c r="E2064" t="str">
        <f t="shared" si="98"/>
        <v>Trudy Schmidt20150206</v>
      </c>
      <c r="F2064">
        <f>IF(COUNTIF($E$2:E2064, E2064) = 1, MAX($F$1:F2063) + 1, INDEX($F$1:F2063, MATCH(E2064, $E$1:E2063, 0)))</f>
        <v>1005</v>
      </c>
      <c r="G2064" t="s">
        <v>10</v>
      </c>
      <c r="H2064" t="s">
        <v>11</v>
      </c>
      <c r="I2064" t="s">
        <v>18</v>
      </c>
      <c r="J2064" t="s">
        <v>795</v>
      </c>
      <c r="K2064" s="17">
        <v>670.75</v>
      </c>
      <c r="L2064" s="17">
        <v>3</v>
      </c>
      <c r="M2064" s="17">
        <v>-125.77</v>
      </c>
      <c r="N2064" s="17" t="str">
        <f>IF(SalesData[[#This Row],[Profit]]&gt;0,"Profit","Loss")</f>
        <v>Loss</v>
      </c>
    </row>
    <row r="2065" spans="1:14" x14ac:dyDescent="0.25">
      <c r="A2065" s="1">
        <v>42041</v>
      </c>
      <c r="B2065" s="3">
        <f t="shared" si="96"/>
        <v>2015</v>
      </c>
      <c r="C2065" s="3">
        <f t="shared" si="97"/>
        <v>2</v>
      </c>
      <c r="D2065" t="s">
        <v>1912</v>
      </c>
      <c r="E2065" t="str">
        <f t="shared" si="98"/>
        <v>Lori Olson20150206</v>
      </c>
      <c r="F2065">
        <f>IF(COUNTIF($E$2:E2065, E2065) = 1, MAX($F$1:F2064) + 1, INDEX($F$1:F2064, MATCH(E2065, $E$1:E2064, 0)))</f>
        <v>1006</v>
      </c>
      <c r="G2065" t="s">
        <v>55</v>
      </c>
      <c r="H2065" t="s">
        <v>11</v>
      </c>
      <c r="I2065" t="s">
        <v>18</v>
      </c>
      <c r="J2065" t="s">
        <v>1870</v>
      </c>
      <c r="K2065" s="17">
        <v>146.72999999999999</v>
      </c>
      <c r="L2065" s="17">
        <v>3</v>
      </c>
      <c r="M2065" s="17">
        <v>2.93</v>
      </c>
      <c r="N2065" s="17" t="str">
        <f>IF(SalesData[[#This Row],[Profit]]&gt;0,"Profit","Loss")</f>
        <v>Profit</v>
      </c>
    </row>
    <row r="2066" spans="1:14" x14ac:dyDescent="0.25">
      <c r="A2066" s="1">
        <v>42041</v>
      </c>
      <c r="B2066" s="3">
        <f t="shared" si="96"/>
        <v>2015</v>
      </c>
      <c r="C2066" s="3">
        <f t="shared" si="97"/>
        <v>2</v>
      </c>
      <c r="D2066" t="s">
        <v>1912</v>
      </c>
      <c r="E2066" t="str">
        <f t="shared" si="98"/>
        <v>Lori Olson20150206</v>
      </c>
      <c r="F2066">
        <f>IF(COUNTIF($E$2:E2066, E2066) = 1, MAX($F$1:F2065) + 1, INDEX($F$1:F2065, MATCH(E2066, $E$1:E2065, 0)))</f>
        <v>1006</v>
      </c>
      <c r="G2066" t="s">
        <v>55</v>
      </c>
      <c r="H2066" t="s">
        <v>11</v>
      </c>
      <c r="I2066" t="s">
        <v>12</v>
      </c>
      <c r="J2066" t="s">
        <v>1913</v>
      </c>
      <c r="K2066" s="17">
        <v>29.9</v>
      </c>
      <c r="L2066" s="17">
        <v>5</v>
      </c>
      <c r="M2066" s="17">
        <v>13.46</v>
      </c>
      <c r="N2066" s="17" t="str">
        <f>IF(SalesData[[#This Row],[Profit]]&gt;0,"Profit","Loss")</f>
        <v>Profit</v>
      </c>
    </row>
    <row r="2067" spans="1:14" x14ac:dyDescent="0.25">
      <c r="A2067" s="1">
        <v>42042</v>
      </c>
      <c r="B2067" s="3">
        <f t="shared" si="96"/>
        <v>2015</v>
      </c>
      <c r="C2067" s="3">
        <f t="shared" si="97"/>
        <v>2</v>
      </c>
      <c r="D2067" t="s">
        <v>389</v>
      </c>
      <c r="E2067" t="str">
        <f t="shared" si="98"/>
        <v>Damala Kotsonis20150207</v>
      </c>
      <c r="F2067">
        <f>IF(COUNTIF($E$2:E2067, E2067) = 1, MAX($F$1:F2066) + 1, INDEX($F$1:F2066, MATCH(E2067, $E$1:E2066, 0)))</f>
        <v>1007</v>
      </c>
      <c r="G2067" t="s">
        <v>55</v>
      </c>
      <c r="H2067" t="s">
        <v>11</v>
      </c>
      <c r="I2067" t="s">
        <v>63</v>
      </c>
      <c r="J2067" t="s">
        <v>543</v>
      </c>
      <c r="K2067" s="17">
        <v>311.14999999999998</v>
      </c>
      <c r="L2067" s="17">
        <v>5</v>
      </c>
      <c r="M2067" s="17">
        <v>146.24</v>
      </c>
      <c r="N2067" s="17" t="str">
        <f>IF(SalesData[[#This Row],[Profit]]&gt;0,"Profit","Loss")</f>
        <v>Profit</v>
      </c>
    </row>
    <row r="2068" spans="1:14" x14ac:dyDescent="0.25">
      <c r="A2068" s="1">
        <v>42042</v>
      </c>
      <c r="B2068" s="3">
        <f t="shared" si="96"/>
        <v>2015</v>
      </c>
      <c r="C2068" s="3">
        <f t="shared" si="97"/>
        <v>2</v>
      </c>
      <c r="D2068" t="s">
        <v>389</v>
      </c>
      <c r="E2068" t="str">
        <f t="shared" si="98"/>
        <v>Damala Kotsonis20150207</v>
      </c>
      <c r="F2068">
        <f>IF(COUNTIF($E$2:E2068, E2068) = 1, MAX($F$1:F2067) + 1, INDEX($F$1:F2067, MATCH(E2068, $E$1:E2067, 0)))</f>
        <v>1007</v>
      </c>
      <c r="G2068" t="s">
        <v>55</v>
      </c>
      <c r="H2068" t="s">
        <v>11</v>
      </c>
      <c r="I2068" t="s">
        <v>12</v>
      </c>
      <c r="J2068" t="s">
        <v>331</v>
      </c>
      <c r="K2068" s="17">
        <v>12.96</v>
      </c>
      <c r="L2068" s="17">
        <v>2</v>
      </c>
      <c r="M2068" s="17">
        <v>6.35</v>
      </c>
      <c r="N2068" s="17" t="str">
        <f>IF(SalesData[[#This Row],[Profit]]&gt;0,"Profit","Loss")</f>
        <v>Profit</v>
      </c>
    </row>
    <row r="2069" spans="1:14" x14ac:dyDescent="0.25">
      <c r="A2069" s="1">
        <v>42043</v>
      </c>
      <c r="B2069" s="3">
        <f t="shared" si="96"/>
        <v>2015</v>
      </c>
      <c r="C2069" s="3">
        <f t="shared" si="97"/>
        <v>2</v>
      </c>
      <c r="D2069" t="s">
        <v>1241</v>
      </c>
      <c r="E2069" t="str">
        <f t="shared" si="98"/>
        <v>Lisa Hazard20150208</v>
      </c>
      <c r="F2069">
        <f>IF(COUNTIF($E$2:E2069, E2069) = 1, MAX($F$1:F2068) + 1, INDEX($F$1:F2068, MATCH(E2069, $E$1:E2068, 0)))</f>
        <v>1008</v>
      </c>
      <c r="G2069" t="s">
        <v>78</v>
      </c>
      <c r="H2069" t="s">
        <v>39</v>
      </c>
      <c r="I2069" t="s">
        <v>40</v>
      </c>
      <c r="J2069" t="s">
        <v>1239</v>
      </c>
      <c r="K2069" s="17">
        <v>107.98</v>
      </c>
      <c r="L2069" s="17">
        <v>3</v>
      </c>
      <c r="M2069" s="17">
        <v>-27</v>
      </c>
      <c r="N2069" s="17" t="str">
        <f>IF(SalesData[[#This Row],[Profit]]&gt;0,"Profit","Loss")</f>
        <v>Loss</v>
      </c>
    </row>
    <row r="2070" spans="1:14" x14ac:dyDescent="0.25">
      <c r="A2070" s="1">
        <v>42043</v>
      </c>
      <c r="B2070" s="3">
        <f t="shared" si="96"/>
        <v>2015</v>
      </c>
      <c r="C2070" s="3">
        <f t="shared" si="97"/>
        <v>2</v>
      </c>
      <c r="D2070" t="s">
        <v>796</v>
      </c>
      <c r="E2070" t="str">
        <f t="shared" si="98"/>
        <v>Brosina Hoffman20150208</v>
      </c>
      <c r="F2070">
        <f>IF(COUNTIF($E$2:E2070, E2070) = 1, MAX($F$1:F2069) + 1, INDEX($F$1:F2069, MATCH(E2070, $E$1:E2069, 0)))</f>
        <v>1009</v>
      </c>
      <c r="G2070" t="s">
        <v>1283</v>
      </c>
      <c r="H2070" t="s">
        <v>11</v>
      </c>
      <c r="I2070" t="s">
        <v>12</v>
      </c>
      <c r="J2070" t="s">
        <v>1914</v>
      </c>
      <c r="K2070" s="17">
        <v>9.5399999999999991</v>
      </c>
      <c r="L2070" s="17">
        <v>2</v>
      </c>
      <c r="M2070" s="17">
        <v>4.29</v>
      </c>
      <c r="N2070" s="17" t="str">
        <f>IF(SalesData[[#This Row],[Profit]]&gt;0,"Profit","Loss")</f>
        <v>Profit</v>
      </c>
    </row>
    <row r="2071" spans="1:14" x14ac:dyDescent="0.25">
      <c r="A2071" s="1">
        <v>42043</v>
      </c>
      <c r="B2071" s="3">
        <f t="shared" si="96"/>
        <v>2015</v>
      </c>
      <c r="C2071" s="3">
        <f t="shared" si="97"/>
        <v>2</v>
      </c>
      <c r="D2071" t="s">
        <v>796</v>
      </c>
      <c r="E2071" t="str">
        <f t="shared" si="98"/>
        <v>Brosina Hoffman20150208</v>
      </c>
      <c r="F2071">
        <f>IF(COUNTIF($E$2:E2071, E2071) = 1, MAX($F$1:F2070) + 1, INDEX($F$1:F2070, MATCH(E2071, $E$1:E2070, 0)))</f>
        <v>1009</v>
      </c>
      <c r="G2071" t="s">
        <v>1283</v>
      </c>
      <c r="H2071" t="s">
        <v>11</v>
      </c>
      <c r="I2071" t="s">
        <v>43</v>
      </c>
      <c r="J2071" t="s">
        <v>540</v>
      </c>
      <c r="K2071" s="17">
        <v>5.81</v>
      </c>
      <c r="L2071" s="17">
        <v>1</v>
      </c>
      <c r="M2071" s="17">
        <v>1.8</v>
      </c>
      <c r="N2071" s="17" t="str">
        <f>IF(SalesData[[#This Row],[Profit]]&gt;0,"Profit","Loss")</f>
        <v>Profit</v>
      </c>
    </row>
    <row r="2072" spans="1:14" x14ac:dyDescent="0.25">
      <c r="A2072" s="1">
        <v>42043</v>
      </c>
      <c r="B2072" s="3">
        <f t="shared" si="96"/>
        <v>2015</v>
      </c>
      <c r="C2072" s="3">
        <f t="shared" si="97"/>
        <v>2</v>
      </c>
      <c r="D2072" t="s">
        <v>796</v>
      </c>
      <c r="E2072" t="str">
        <f t="shared" si="98"/>
        <v>Brosina Hoffman20150208</v>
      </c>
      <c r="F2072">
        <f>IF(COUNTIF($E$2:E2072, E2072) = 1, MAX($F$1:F2071) + 1, INDEX($F$1:F2071, MATCH(E2072, $E$1:E2071, 0)))</f>
        <v>1009</v>
      </c>
      <c r="G2072" t="s">
        <v>1283</v>
      </c>
      <c r="H2072" t="s">
        <v>11</v>
      </c>
      <c r="I2072" t="s">
        <v>24</v>
      </c>
      <c r="J2072" t="s">
        <v>1915</v>
      </c>
      <c r="K2072" s="17">
        <v>5.76</v>
      </c>
      <c r="L2072" s="17">
        <v>2</v>
      </c>
      <c r="M2072" s="17">
        <v>1.73</v>
      </c>
      <c r="N2072" s="17" t="str">
        <f>IF(SalesData[[#This Row],[Profit]]&gt;0,"Profit","Loss")</f>
        <v>Profit</v>
      </c>
    </row>
    <row r="2073" spans="1:14" x14ac:dyDescent="0.25">
      <c r="A2073" s="1">
        <v>42044</v>
      </c>
      <c r="B2073" s="3">
        <f t="shared" si="96"/>
        <v>2015</v>
      </c>
      <c r="C2073" s="3">
        <f t="shared" si="97"/>
        <v>2</v>
      </c>
      <c r="D2073" t="s">
        <v>892</v>
      </c>
      <c r="E2073" t="str">
        <f t="shared" si="98"/>
        <v>Michael Stewart20150209</v>
      </c>
      <c r="F2073">
        <f>IF(COUNTIF($E$2:E2073, E2073) = 1, MAX($F$1:F2072) + 1, INDEX($F$1:F2072, MATCH(E2073, $E$1:E2072, 0)))</f>
        <v>1010</v>
      </c>
      <c r="G2073" t="s">
        <v>10</v>
      </c>
      <c r="H2073" t="s">
        <v>39</v>
      </c>
      <c r="I2073" t="s">
        <v>52</v>
      </c>
      <c r="J2073" t="s">
        <v>53</v>
      </c>
      <c r="K2073" s="17">
        <v>20.8</v>
      </c>
      <c r="L2073" s="17">
        <v>2</v>
      </c>
      <c r="M2073" s="17">
        <v>6.5</v>
      </c>
      <c r="N2073" s="17" t="str">
        <f>IF(SalesData[[#This Row],[Profit]]&gt;0,"Profit","Loss")</f>
        <v>Profit</v>
      </c>
    </row>
    <row r="2074" spans="1:14" x14ac:dyDescent="0.25">
      <c r="A2074" s="1">
        <v>42044</v>
      </c>
      <c r="B2074" s="3">
        <f t="shared" si="96"/>
        <v>2015</v>
      </c>
      <c r="C2074" s="3">
        <f t="shared" si="97"/>
        <v>2</v>
      </c>
      <c r="D2074" t="s">
        <v>1327</v>
      </c>
      <c r="E2074" t="str">
        <f t="shared" si="98"/>
        <v>Frank Atkinson20150209</v>
      </c>
      <c r="F2074">
        <f>IF(COUNTIF($E$2:E2074, E2074) = 1, MAX($F$1:F2073) + 1, INDEX($F$1:F2073, MATCH(E2074, $E$1:E2073, 0)))</f>
        <v>1011</v>
      </c>
      <c r="G2074" t="s">
        <v>10</v>
      </c>
      <c r="H2074" t="s">
        <v>11</v>
      </c>
      <c r="I2074" t="s">
        <v>16</v>
      </c>
      <c r="J2074" t="s">
        <v>89</v>
      </c>
      <c r="K2074" s="17">
        <v>40.1</v>
      </c>
      <c r="L2074" s="17">
        <v>4</v>
      </c>
      <c r="M2074" s="17">
        <v>13.53</v>
      </c>
      <c r="N2074" s="17" t="str">
        <f>IF(SalesData[[#This Row],[Profit]]&gt;0,"Profit","Loss")</f>
        <v>Profit</v>
      </c>
    </row>
    <row r="2075" spans="1:14" x14ac:dyDescent="0.25">
      <c r="A2075" s="1">
        <v>42044</v>
      </c>
      <c r="B2075" s="3">
        <f t="shared" si="96"/>
        <v>2015</v>
      </c>
      <c r="C2075" s="3">
        <f t="shared" si="97"/>
        <v>2</v>
      </c>
      <c r="D2075" t="s">
        <v>1327</v>
      </c>
      <c r="E2075" t="str">
        <f t="shared" si="98"/>
        <v>Frank Atkinson20150209</v>
      </c>
      <c r="F2075">
        <f>IF(COUNTIF($E$2:E2075, E2075) = 1, MAX($F$1:F2074) + 1, INDEX($F$1:F2074, MATCH(E2075, $E$1:E2074, 0)))</f>
        <v>1011</v>
      </c>
      <c r="G2075" t="s">
        <v>10</v>
      </c>
      <c r="H2075" t="s">
        <v>34</v>
      </c>
      <c r="I2075" t="s">
        <v>47</v>
      </c>
      <c r="J2075" t="s">
        <v>340</v>
      </c>
      <c r="K2075" s="17">
        <v>40.78</v>
      </c>
      <c r="L2075" s="17">
        <v>2</v>
      </c>
      <c r="M2075" s="17">
        <v>-30.59</v>
      </c>
      <c r="N2075" s="17" t="str">
        <f>IF(SalesData[[#This Row],[Profit]]&gt;0,"Profit","Loss")</f>
        <v>Loss</v>
      </c>
    </row>
    <row r="2076" spans="1:14" x14ac:dyDescent="0.25">
      <c r="A2076" s="1">
        <v>42044</v>
      </c>
      <c r="B2076" s="3">
        <f t="shared" si="96"/>
        <v>2015</v>
      </c>
      <c r="C2076" s="3">
        <f t="shared" si="97"/>
        <v>2</v>
      </c>
      <c r="D2076" t="s">
        <v>1916</v>
      </c>
      <c r="E2076" t="str">
        <f t="shared" si="98"/>
        <v>Sarah Jordon20150209</v>
      </c>
      <c r="F2076">
        <f>IF(COUNTIF($E$2:E2076, E2076) = 1, MAX($F$1:F2075) + 1, INDEX($F$1:F2075, MATCH(E2076, $E$1:E2075, 0)))</f>
        <v>1012</v>
      </c>
      <c r="G2076" t="s">
        <v>27</v>
      </c>
      <c r="H2076" t="s">
        <v>34</v>
      </c>
      <c r="I2076" t="s">
        <v>35</v>
      </c>
      <c r="J2076" t="s">
        <v>1425</v>
      </c>
      <c r="K2076" s="17">
        <v>203.92</v>
      </c>
      <c r="L2076" s="17">
        <v>5</v>
      </c>
      <c r="M2076" s="17">
        <v>22.94</v>
      </c>
      <c r="N2076" s="17" t="str">
        <f>IF(SalesData[[#This Row],[Profit]]&gt;0,"Profit","Loss")</f>
        <v>Profit</v>
      </c>
    </row>
    <row r="2077" spans="1:14" x14ac:dyDescent="0.25">
      <c r="A2077" s="1">
        <v>42044</v>
      </c>
      <c r="B2077" s="3">
        <f t="shared" si="96"/>
        <v>2015</v>
      </c>
      <c r="C2077" s="3">
        <f t="shared" si="97"/>
        <v>2</v>
      </c>
      <c r="D2077" t="s">
        <v>1448</v>
      </c>
      <c r="E2077" t="str">
        <f t="shared" si="98"/>
        <v>Jill Fjeld20150209</v>
      </c>
      <c r="F2077">
        <f>IF(COUNTIF($E$2:E2077, E2077) = 1, MAX($F$1:F2076) + 1, INDEX($F$1:F2076, MATCH(E2077, $E$1:E2076, 0)))</f>
        <v>1013</v>
      </c>
      <c r="G2077" t="s">
        <v>15</v>
      </c>
      <c r="H2077" t="s">
        <v>39</v>
      </c>
      <c r="I2077" t="s">
        <v>52</v>
      </c>
      <c r="J2077" t="s">
        <v>502</v>
      </c>
      <c r="K2077" s="17">
        <v>479.95</v>
      </c>
      <c r="L2077" s="17">
        <v>6</v>
      </c>
      <c r="M2077" s="17">
        <v>89.99</v>
      </c>
      <c r="N2077" s="17" t="str">
        <f>IF(SalesData[[#This Row],[Profit]]&gt;0,"Profit","Loss")</f>
        <v>Profit</v>
      </c>
    </row>
    <row r="2078" spans="1:14" x14ac:dyDescent="0.25">
      <c r="A2078" s="1">
        <v>42045</v>
      </c>
      <c r="B2078" s="3">
        <f t="shared" si="96"/>
        <v>2015</v>
      </c>
      <c r="C2078" s="3">
        <f t="shared" si="97"/>
        <v>2</v>
      </c>
      <c r="D2078" t="s">
        <v>1748</v>
      </c>
      <c r="E2078" t="str">
        <f t="shared" si="98"/>
        <v>Nona Balk20150210</v>
      </c>
      <c r="F2078">
        <f>IF(COUNTIF($E$2:E2078, E2078) = 1, MAX($F$1:F2077) + 1, INDEX($F$1:F2077, MATCH(E2078, $E$1:E2077, 0)))</f>
        <v>1014</v>
      </c>
      <c r="G2078" t="s">
        <v>23</v>
      </c>
      <c r="H2078" t="s">
        <v>11</v>
      </c>
      <c r="I2078" t="s">
        <v>18</v>
      </c>
      <c r="J2078" t="s">
        <v>1317</v>
      </c>
      <c r="K2078" s="17">
        <v>77.239999999999995</v>
      </c>
      <c r="L2078" s="17">
        <v>5</v>
      </c>
      <c r="M2078" s="17">
        <v>7.72</v>
      </c>
      <c r="N2078" s="17" t="str">
        <f>IF(SalesData[[#This Row],[Profit]]&gt;0,"Profit","Loss")</f>
        <v>Profit</v>
      </c>
    </row>
    <row r="2079" spans="1:14" x14ac:dyDescent="0.25">
      <c r="A2079" s="1">
        <v>42049</v>
      </c>
      <c r="B2079" s="3">
        <f t="shared" si="96"/>
        <v>2015</v>
      </c>
      <c r="C2079" s="3">
        <f t="shared" si="97"/>
        <v>2</v>
      </c>
      <c r="D2079" t="s">
        <v>1178</v>
      </c>
      <c r="E2079" t="str">
        <f t="shared" si="98"/>
        <v>Karl Braun20150214</v>
      </c>
      <c r="F2079">
        <f>IF(COUNTIF($E$2:E2079, E2079) = 1, MAX($F$1:F2078) + 1, INDEX($F$1:F2078, MATCH(E2079, $E$1:E2078, 0)))</f>
        <v>1015</v>
      </c>
      <c r="G2079" t="s">
        <v>78</v>
      </c>
      <c r="H2079" t="s">
        <v>11</v>
      </c>
      <c r="I2079" t="s">
        <v>20</v>
      </c>
      <c r="J2079" t="s">
        <v>765</v>
      </c>
      <c r="K2079" s="17">
        <v>14.95</v>
      </c>
      <c r="L2079" s="17">
        <v>2</v>
      </c>
      <c r="M2079" s="17">
        <v>-11.96</v>
      </c>
      <c r="N2079" s="17" t="str">
        <f>IF(SalesData[[#This Row],[Profit]]&gt;0,"Profit","Loss")</f>
        <v>Loss</v>
      </c>
    </row>
    <row r="2080" spans="1:14" x14ac:dyDescent="0.25">
      <c r="A2080" s="1">
        <v>42049</v>
      </c>
      <c r="B2080" s="3">
        <f t="shared" si="96"/>
        <v>2015</v>
      </c>
      <c r="C2080" s="3">
        <f t="shared" si="97"/>
        <v>2</v>
      </c>
      <c r="D2080" t="s">
        <v>1178</v>
      </c>
      <c r="E2080" t="str">
        <f t="shared" si="98"/>
        <v>Karl Braun20150214</v>
      </c>
      <c r="F2080">
        <f>IF(COUNTIF($E$2:E2080, E2080) = 1, MAX($F$1:F2079) + 1, INDEX($F$1:F2079, MATCH(E2080, $E$1:E2079, 0)))</f>
        <v>1015</v>
      </c>
      <c r="G2080" t="s">
        <v>78</v>
      </c>
      <c r="H2080" t="s">
        <v>39</v>
      </c>
      <c r="I2080" t="s">
        <v>40</v>
      </c>
      <c r="J2080" t="s">
        <v>1917</v>
      </c>
      <c r="K2080" s="17">
        <v>323.98</v>
      </c>
      <c r="L2080" s="17">
        <v>3</v>
      </c>
      <c r="M2080" s="17">
        <v>-81</v>
      </c>
      <c r="N2080" s="17" t="str">
        <f>IF(SalesData[[#This Row],[Profit]]&gt;0,"Profit","Loss")</f>
        <v>Loss</v>
      </c>
    </row>
    <row r="2081" spans="1:14" x14ac:dyDescent="0.25">
      <c r="A2081" s="1">
        <v>42049</v>
      </c>
      <c r="B2081" s="3">
        <f t="shared" si="96"/>
        <v>2015</v>
      </c>
      <c r="C2081" s="3">
        <f t="shared" si="97"/>
        <v>2</v>
      </c>
      <c r="D2081" t="s">
        <v>1178</v>
      </c>
      <c r="E2081" t="str">
        <f t="shared" si="98"/>
        <v>Karl Braun20150214</v>
      </c>
      <c r="F2081">
        <f>IF(COUNTIF($E$2:E2081, E2081) = 1, MAX($F$1:F2080) + 1, INDEX($F$1:F2080, MATCH(E2081, $E$1:E2080, 0)))</f>
        <v>1015</v>
      </c>
      <c r="G2081" t="s">
        <v>78</v>
      </c>
      <c r="H2081" t="s">
        <v>11</v>
      </c>
      <c r="I2081" t="s">
        <v>20</v>
      </c>
      <c r="J2081" t="s">
        <v>970</v>
      </c>
      <c r="K2081" s="17">
        <v>2.29</v>
      </c>
      <c r="L2081" s="17">
        <v>2</v>
      </c>
      <c r="M2081" s="17">
        <v>-1.68</v>
      </c>
      <c r="N2081" s="17" t="str">
        <f>IF(SalesData[[#This Row],[Profit]]&gt;0,"Profit","Loss")</f>
        <v>Loss</v>
      </c>
    </row>
    <row r="2082" spans="1:14" x14ac:dyDescent="0.25">
      <c r="A2082" s="1">
        <v>42049</v>
      </c>
      <c r="B2082" s="3">
        <f t="shared" si="96"/>
        <v>2015</v>
      </c>
      <c r="C2082" s="3">
        <f t="shared" si="97"/>
        <v>2</v>
      </c>
      <c r="D2082" t="s">
        <v>1178</v>
      </c>
      <c r="E2082" t="str">
        <f t="shared" si="98"/>
        <v>Karl Braun20150214</v>
      </c>
      <c r="F2082">
        <f>IF(COUNTIF($E$2:E2082, E2082) = 1, MAX($F$1:F2081) + 1, INDEX($F$1:F2081, MATCH(E2082, $E$1:E2081, 0)))</f>
        <v>1015</v>
      </c>
      <c r="G2082" t="s">
        <v>78</v>
      </c>
      <c r="H2082" t="s">
        <v>11</v>
      </c>
      <c r="I2082" t="s">
        <v>24</v>
      </c>
      <c r="J2082" t="s">
        <v>960</v>
      </c>
      <c r="K2082" s="17">
        <v>14.35</v>
      </c>
      <c r="L2082" s="17">
        <v>3</v>
      </c>
      <c r="M2082" s="17">
        <v>0.9</v>
      </c>
      <c r="N2082" s="17" t="str">
        <f>IF(SalesData[[#This Row],[Profit]]&gt;0,"Profit","Loss")</f>
        <v>Profit</v>
      </c>
    </row>
    <row r="2083" spans="1:14" x14ac:dyDescent="0.25">
      <c r="A2083" s="1">
        <v>42049</v>
      </c>
      <c r="B2083" s="3">
        <f t="shared" si="96"/>
        <v>2015</v>
      </c>
      <c r="C2083" s="3">
        <f t="shared" si="97"/>
        <v>2</v>
      </c>
      <c r="D2083" t="s">
        <v>1178</v>
      </c>
      <c r="E2083" t="str">
        <f t="shared" si="98"/>
        <v>Karl Braun20150214</v>
      </c>
      <c r="F2083">
        <f>IF(COUNTIF($E$2:E2083, E2083) = 1, MAX($F$1:F2082) + 1, INDEX($F$1:F2082, MATCH(E2083, $E$1:E2082, 0)))</f>
        <v>1015</v>
      </c>
      <c r="G2083" t="s">
        <v>78</v>
      </c>
      <c r="H2083" t="s">
        <v>39</v>
      </c>
      <c r="I2083" t="s">
        <v>52</v>
      </c>
      <c r="J2083" t="s">
        <v>1556</v>
      </c>
      <c r="K2083" s="17">
        <v>71.98</v>
      </c>
      <c r="L2083" s="17">
        <v>3</v>
      </c>
      <c r="M2083" s="17">
        <v>0.9</v>
      </c>
      <c r="N2083" s="17" t="str">
        <f>IF(SalesData[[#This Row],[Profit]]&gt;0,"Profit","Loss")</f>
        <v>Profit</v>
      </c>
    </row>
    <row r="2084" spans="1:14" x14ac:dyDescent="0.25">
      <c r="A2084" s="1">
        <v>42049</v>
      </c>
      <c r="B2084" s="3">
        <f t="shared" si="96"/>
        <v>2015</v>
      </c>
      <c r="C2084" s="3">
        <f t="shared" si="97"/>
        <v>2</v>
      </c>
      <c r="D2084" t="s">
        <v>677</v>
      </c>
      <c r="E2084" t="str">
        <f t="shared" si="98"/>
        <v>Ted Trevino20150214</v>
      </c>
      <c r="F2084">
        <f>IF(COUNTIF($E$2:E2084, E2084) = 1, MAX($F$1:F2083) + 1, INDEX($F$1:F2083, MATCH(E2084, $E$1:E2083, 0)))</f>
        <v>1016</v>
      </c>
      <c r="G2084" t="s">
        <v>149</v>
      </c>
      <c r="H2084" t="s">
        <v>11</v>
      </c>
      <c r="I2084" t="s">
        <v>20</v>
      </c>
      <c r="J2084" t="s">
        <v>1918</v>
      </c>
      <c r="K2084" s="17">
        <v>26.42</v>
      </c>
      <c r="L2084" s="17">
        <v>9</v>
      </c>
      <c r="M2084" s="17">
        <v>9.58</v>
      </c>
      <c r="N2084" s="17" t="str">
        <f>IF(SalesData[[#This Row],[Profit]]&gt;0,"Profit","Loss")</f>
        <v>Profit</v>
      </c>
    </row>
    <row r="2085" spans="1:14" x14ac:dyDescent="0.25">
      <c r="A2085" s="1">
        <v>42049</v>
      </c>
      <c r="B2085" s="3">
        <f t="shared" si="96"/>
        <v>2015</v>
      </c>
      <c r="C2085" s="3">
        <f t="shared" si="97"/>
        <v>2</v>
      </c>
      <c r="D2085" t="s">
        <v>677</v>
      </c>
      <c r="E2085" t="str">
        <f t="shared" si="98"/>
        <v>Ted Trevino20150214</v>
      </c>
      <c r="F2085">
        <f>IF(COUNTIF($E$2:E2085, E2085) = 1, MAX($F$1:F2084) + 1, INDEX($F$1:F2084, MATCH(E2085, $E$1:E2084, 0)))</f>
        <v>1016</v>
      </c>
      <c r="G2085" t="s">
        <v>149</v>
      </c>
      <c r="H2085" t="s">
        <v>39</v>
      </c>
      <c r="I2085" t="s">
        <v>40</v>
      </c>
      <c r="J2085" t="s">
        <v>1695</v>
      </c>
      <c r="K2085" s="17">
        <v>625.99</v>
      </c>
      <c r="L2085" s="17">
        <v>1</v>
      </c>
      <c r="M2085" s="17">
        <v>187.8</v>
      </c>
      <c r="N2085" s="17" t="str">
        <f>IF(SalesData[[#This Row],[Profit]]&gt;0,"Profit","Loss")</f>
        <v>Profit</v>
      </c>
    </row>
    <row r="2086" spans="1:14" x14ac:dyDescent="0.25">
      <c r="A2086" s="1">
        <v>42050</v>
      </c>
      <c r="B2086" s="3">
        <f t="shared" si="96"/>
        <v>2015</v>
      </c>
      <c r="C2086" s="3">
        <f t="shared" si="97"/>
        <v>2</v>
      </c>
      <c r="D2086" t="s">
        <v>468</v>
      </c>
      <c r="E2086" t="str">
        <f t="shared" si="98"/>
        <v>Roy Phan20150215</v>
      </c>
      <c r="F2086">
        <f>IF(COUNTIF($E$2:E2086, E2086) = 1, MAX($F$1:F2085) + 1, INDEX($F$1:F2085, MATCH(E2086, $E$1:E2085, 0)))</f>
        <v>1017</v>
      </c>
      <c r="G2086" t="s">
        <v>157</v>
      </c>
      <c r="H2086" t="s">
        <v>39</v>
      </c>
      <c r="I2086" t="s">
        <v>40</v>
      </c>
      <c r="J2086" t="s">
        <v>415</v>
      </c>
      <c r="K2086" s="17">
        <v>134.97</v>
      </c>
      <c r="L2086" s="17">
        <v>3</v>
      </c>
      <c r="M2086" s="17">
        <v>64.790000000000006</v>
      </c>
      <c r="N2086" s="17" t="str">
        <f>IF(SalesData[[#This Row],[Profit]]&gt;0,"Profit","Loss")</f>
        <v>Profit</v>
      </c>
    </row>
    <row r="2087" spans="1:14" x14ac:dyDescent="0.25">
      <c r="A2087" s="1">
        <v>42050</v>
      </c>
      <c r="B2087" s="3">
        <f t="shared" si="96"/>
        <v>2015</v>
      </c>
      <c r="C2087" s="3">
        <f t="shared" si="97"/>
        <v>2</v>
      </c>
      <c r="D2087" t="s">
        <v>468</v>
      </c>
      <c r="E2087" t="str">
        <f t="shared" si="98"/>
        <v>Roy Phan20150215</v>
      </c>
      <c r="F2087">
        <f>IF(COUNTIF($E$2:E2087, E2087) = 1, MAX($F$1:F2086) + 1, INDEX($F$1:F2086, MATCH(E2087, $E$1:E2086, 0)))</f>
        <v>1017</v>
      </c>
      <c r="G2087" t="s">
        <v>157</v>
      </c>
      <c r="H2087" t="s">
        <v>39</v>
      </c>
      <c r="I2087" t="s">
        <v>40</v>
      </c>
      <c r="J2087" t="s">
        <v>1596</v>
      </c>
      <c r="K2087" s="17">
        <v>699.98</v>
      </c>
      <c r="L2087" s="17">
        <v>2</v>
      </c>
      <c r="M2087" s="17">
        <v>195.99</v>
      </c>
      <c r="N2087" s="17" t="str">
        <f>IF(SalesData[[#This Row],[Profit]]&gt;0,"Profit","Loss")</f>
        <v>Profit</v>
      </c>
    </row>
    <row r="2088" spans="1:14" x14ac:dyDescent="0.25">
      <c r="A2088" s="1">
        <v>42050</v>
      </c>
      <c r="B2088" s="3">
        <f t="shared" si="96"/>
        <v>2015</v>
      </c>
      <c r="C2088" s="3">
        <f t="shared" si="97"/>
        <v>2</v>
      </c>
      <c r="D2088" t="s">
        <v>468</v>
      </c>
      <c r="E2088" t="str">
        <f t="shared" si="98"/>
        <v>Roy Phan20150215</v>
      </c>
      <c r="F2088">
        <f>IF(COUNTIF($E$2:E2088, E2088) = 1, MAX($F$1:F2087) + 1, INDEX($F$1:F2087, MATCH(E2088, $E$1:E2087, 0)))</f>
        <v>1017</v>
      </c>
      <c r="G2088" t="s">
        <v>157</v>
      </c>
      <c r="H2088" t="s">
        <v>39</v>
      </c>
      <c r="I2088" t="s">
        <v>52</v>
      </c>
      <c r="J2088" t="s">
        <v>1526</v>
      </c>
      <c r="K2088" s="17">
        <v>139.94999999999999</v>
      </c>
      <c r="L2088" s="17">
        <v>5</v>
      </c>
      <c r="M2088" s="17">
        <v>26.59</v>
      </c>
      <c r="N2088" s="17" t="str">
        <f>IF(SalesData[[#This Row],[Profit]]&gt;0,"Profit","Loss")</f>
        <v>Profit</v>
      </c>
    </row>
    <row r="2089" spans="1:14" x14ac:dyDescent="0.25">
      <c r="A2089" s="1">
        <v>42050</v>
      </c>
      <c r="B2089" s="3">
        <f t="shared" si="96"/>
        <v>2015</v>
      </c>
      <c r="C2089" s="3">
        <f t="shared" si="97"/>
        <v>2</v>
      </c>
      <c r="D2089" t="s">
        <v>599</v>
      </c>
      <c r="E2089" t="str">
        <f t="shared" si="98"/>
        <v>Justin MacKendrick20150215</v>
      </c>
      <c r="F2089">
        <f>IF(COUNTIF($E$2:E2089, E2089) = 1, MAX($F$1:F2088) + 1, INDEX($F$1:F2088, MATCH(E2089, $E$1:E2088, 0)))</f>
        <v>1018</v>
      </c>
      <c r="G2089" t="s">
        <v>27</v>
      </c>
      <c r="H2089" t="s">
        <v>11</v>
      </c>
      <c r="I2089" t="s">
        <v>12</v>
      </c>
      <c r="J2089" t="s">
        <v>1884</v>
      </c>
      <c r="K2089" s="17">
        <v>13.36</v>
      </c>
      <c r="L2089" s="17">
        <v>2</v>
      </c>
      <c r="M2089" s="17">
        <v>6.41</v>
      </c>
      <c r="N2089" s="17" t="str">
        <f>IF(SalesData[[#This Row],[Profit]]&gt;0,"Profit","Loss")</f>
        <v>Profit</v>
      </c>
    </row>
    <row r="2090" spans="1:14" x14ac:dyDescent="0.25">
      <c r="A2090" s="1">
        <v>42050</v>
      </c>
      <c r="B2090" s="3">
        <f t="shared" si="96"/>
        <v>2015</v>
      </c>
      <c r="C2090" s="3">
        <f t="shared" si="97"/>
        <v>2</v>
      </c>
      <c r="D2090" t="s">
        <v>599</v>
      </c>
      <c r="E2090" t="str">
        <f t="shared" si="98"/>
        <v>Justin MacKendrick20150215</v>
      </c>
      <c r="F2090">
        <f>IF(COUNTIF($E$2:E2090, E2090) = 1, MAX($F$1:F2089) + 1, INDEX($F$1:F2089, MATCH(E2090, $E$1:E2089, 0)))</f>
        <v>1018</v>
      </c>
      <c r="G2090" t="s">
        <v>27</v>
      </c>
      <c r="H2090" t="s">
        <v>11</v>
      </c>
      <c r="I2090" t="s">
        <v>20</v>
      </c>
      <c r="J2090" t="s">
        <v>579</v>
      </c>
      <c r="K2090" s="17">
        <v>41.72</v>
      </c>
      <c r="L2090" s="17">
        <v>5</v>
      </c>
      <c r="M2090" s="17">
        <v>13.04</v>
      </c>
      <c r="N2090" s="17" t="str">
        <f>IF(SalesData[[#This Row],[Profit]]&gt;0,"Profit","Loss")</f>
        <v>Profit</v>
      </c>
    </row>
    <row r="2091" spans="1:14" x14ac:dyDescent="0.25">
      <c r="A2091" s="1">
        <v>42050</v>
      </c>
      <c r="B2091" s="3">
        <f t="shared" si="96"/>
        <v>2015</v>
      </c>
      <c r="C2091" s="3">
        <f t="shared" si="97"/>
        <v>2</v>
      </c>
      <c r="D2091" t="s">
        <v>599</v>
      </c>
      <c r="E2091" t="str">
        <f t="shared" si="98"/>
        <v>Justin MacKendrick20150215</v>
      </c>
      <c r="F2091">
        <f>IF(COUNTIF($E$2:E2091, E2091) = 1, MAX($F$1:F2090) + 1, INDEX($F$1:F2090, MATCH(E2091, $E$1:E2090, 0)))</f>
        <v>1018</v>
      </c>
      <c r="G2091" t="s">
        <v>27</v>
      </c>
      <c r="H2091" t="s">
        <v>11</v>
      </c>
      <c r="I2091" t="s">
        <v>20</v>
      </c>
      <c r="J2091" t="s">
        <v>899</v>
      </c>
      <c r="K2091" s="17">
        <v>11.52</v>
      </c>
      <c r="L2091" s="17">
        <v>5</v>
      </c>
      <c r="M2091" s="17">
        <v>4.18</v>
      </c>
      <c r="N2091" s="17" t="str">
        <f>IF(SalesData[[#This Row],[Profit]]&gt;0,"Profit","Loss")</f>
        <v>Profit</v>
      </c>
    </row>
    <row r="2092" spans="1:14" x14ac:dyDescent="0.25">
      <c r="A2092" s="1">
        <v>42050</v>
      </c>
      <c r="B2092" s="3">
        <f t="shared" si="96"/>
        <v>2015</v>
      </c>
      <c r="C2092" s="3">
        <f t="shared" si="97"/>
        <v>2</v>
      </c>
      <c r="D2092" t="s">
        <v>599</v>
      </c>
      <c r="E2092" t="str">
        <f t="shared" si="98"/>
        <v>Justin MacKendrick20150215</v>
      </c>
      <c r="F2092">
        <f>IF(COUNTIF($E$2:E2092, E2092) = 1, MAX($F$1:F2091) + 1, INDEX($F$1:F2091, MATCH(E2092, $E$1:E2091, 0)))</f>
        <v>1018</v>
      </c>
      <c r="G2092" t="s">
        <v>27</v>
      </c>
      <c r="H2092" t="s">
        <v>11</v>
      </c>
      <c r="I2092" t="s">
        <v>92</v>
      </c>
      <c r="J2092" t="s">
        <v>571</v>
      </c>
      <c r="K2092" s="17">
        <v>541.44000000000005</v>
      </c>
      <c r="L2092" s="17">
        <v>6</v>
      </c>
      <c r="M2092" s="17">
        <v>157.02000000000001</v>
      </c>
      <c r="N2092" s="17" t="str">
        <f>IF(SalesData[[#This Row],[Profit]]&gt;0,"Profit","Loss")</f>
        <v>Profit</v>
      </c>
    </row>
    <row r="2093" spans="1:14" x14ac:dyDescent="0.25">
      <c r="A2093" s="1">
        <v>42050</v>
      </c>
      <c r="B2093" s="3">
        <f t="shared" si="96"/>
        <v>2015</v>
      </c>
      <c r="C2093" s="3">
        <f t="shared" si="97"/>
        <v>2</v>
      </c>
      <c r="D2093" t="s">
        <v>599</v>
      </c>
      <c r="E2093" t="str">
        <f t="shared" si="98"/>
        <v>Justin MacKendrick20150215</v>
      </c>
      <c r="F2093">
        <f>IF(COUNTIF($E$2:E2093, E2093) = 1, MAX($F$1:F2092) + 1, INDEX($F$1:F2092, MATCH(E2093, $E$1:E2092, 0)))</f>
        <v>1018</v>
      </c>
      <c r="G2093" t="s">
        <v>27</v>
      </c>
      <c r="H2093" t="s">
        <v>11</v>
      </c>
      <c r="I2093" t="s">
        <v>12</v>
      </c>
      <c r="J2093" t="s">
        <v>1919</v>
      </c>
      <c r="K2093" s="17">
        <v>19.440000000000001</v>
      </c>
      <c r="L2093" s="17">
        <v>3</v>
      </c>
      <c r="M2093" s="17">
        <v>9.33</v>
      </c>
      <c r="N2093" s="17" t="str">
        <f>IF(SalesData[[#This Row],[Profit]]&gt;0,"Profit","Loss")</f>
        <v>Profit</v>
      </c>
    </row>
    <row r="2094" spans="1:14" x14ac:dyDescent="0.25">
      <c r="A2094" s="1">
        <v>42051</v>
      </c>
      <c r="B2094" s="3">
        <f t="shared" si="96"/>
        <v>2015</v>
      </c>
      <c r="C2094" s="3">
        <f t="shared" si="97"/>
        <v>2</v>
      </c>
      <c r="D2094" t="s">
        <v>1791</v>
      </c>
      <c r="E2094" t="str">
        <f t="shared" si="98"/>
        <v>Sung Pak20150216</v>
      </c>
      <c r="F2094">
        <f>IF(COUNTIF($E$2:E2094, E2094) = 1, MAX($F$1:F2093) + 1, INDEX($F$1:F2093, MATCH(E2094, $E$1:E2093, 0)))</f>
        <v>1019</v>
      </c>
      <c r="G2094" t="s">
        <v>685</v>
      </c>
      <c r="H2094" t="s">
        <v>11</v>
      </c>
      <c r="I2094" t="s">
        <v>12</v>
      </c>
      <c r="J2094" t="s">
        <v>1913</v>
      </c>
      <c r="K2094" s="17">
        <v>35.880000000000003</v>
      </c>
      <c r="L2094" s="17">
        <v>6</v>
      </c>
      <c r="M2094" s="17">
        <v>16.149999999999999</v>
      </c>
      <c r="N2094" s="17" t="str">
        <f>IF(SalesData[[#This Row],[Profit]]&gt;0,"Profit","Loss")</f>
        <v>Profit</v>
      </c>
    </row>
    <row r="2095" spans="1:14" x14ac:dyDescent="0.25">
      <c r="A2095" s="1">
        <v>42051</v>
      </c>
      <c r="B2095" s="3">
        <f t="shared" si="96"/>
        <v>2015</v>
      </c>
      <c r="C2095" s="3">
        <f t="shared" si="97"/>
        <v>2</v>
      </c>
      <c r="D2095" t="s">
        <v>437</v>
      </c>
      <c r="E2095" t="str">
        <f t="shared" si="98"/>
        <v>Rob Dowd20150216</v>
      </c>
      <c r="F2095">
        <f>IF(COUNTIF($E$2:E2095, E2095) = 1, MAX($F$1:F2094) + 1, INDEX($F$1:F2094, MATCH(E2095, $E$1:E2094, 0)))</f>
        <v>1020</v>
      </c>
      <c r="G2095" t="s">
        <v>27</v>
      </c>
      <c r="H2095" t="s">
        <v>11</v>
      </c>
      <c r="I2095" t="s">
        <v>12</v>
      </c>
      <c r="J2095" t="s">
        <v>936</v>
      </c>
      <c r="K2095" s="17">
        <v>36.840000000000003</v>
      </c>
      <c r="L2095" s="17">
        <v>3</v>
      </c>
      <c r="M2095" s="17">
        <v>17.309999999999999</v>
      </c>
      <c r="N2095" s="17" t="str">
        <f>IF(SalesData[[#This Row],[Profit]]&gt;0,"Profit","Loss")</f>
        <v>Profit</v>
      </c>
    </row>
    <row r="2096" spans="1:14" x14ac:dyDescent="0.25">
      <c r="A2096" s="1">
        <v>42051</v>
      </c>
      <c r="B2096" s="3">
        <f t="shared" si="96"/>
        <v>2015</v>
      </c>
      <c r="C2096" s="3">
        <f t="shared" si="97"/>
        <v>2</v>
      </c>
      <c r="D2096" t="s">
        <v>437</v>
      </c>
      <c r="E2096" t="str">
        <f t="shared" si="98"/>
        <v>Rob Dowd20150216</v>
      </c>
      <c r="F2096">
        <f>IF(COUNTIF($E$2:E2096, E2096) = 1, MAX($F$1:F2095) + 1, INDEX($F$1:F2095, MATCH(E2096, $E$1:E2095, 0)))</f>
        <v>1020</v>
      </c>
      <c r="G2096" t="s">
        <v>27</v>
      </c>
      <c r="H2096" t="s">
        <v>11</v>
      </c>
      <c r="I2096" t="s">
        <v>16</v>
      </c>
      <c r="J2096" t="s">
        <v>1025</v>
      </c>
      <c r="K2096" s="17">
        <v>87.71</v>
      </c>
      <c r="L2096" s="17">
        <v>7</v>
      </c>
      <c r="M2096" s="17">
        <v>41.22</v>
      </c>
      <c r="N2096" s="17" t="str">
        <f>IF(SalesData[[#This Row],[Profit]]&gt;0,"Profit","Loss")</f>
        <v>Profit</v>
      </c>
    </row>
    <row r="2097" spans="1:14" x14ac:dyDescent="0.25">
      <c r="A2097" s="1">
        <v>42053</v>
      </c>
      <c r="B2097" s="3">
        <f t="shared" si="96"/>
        <v>2015</v>
      </c>
      <c r="C2097" s="3">
        <f t="shared" si="97"/>
        <v>2</v>
      </c>
      <c r="D2097" t="s">
        <v>1648</v>
      </c>
      <c r="E2097" t="str">
        <f t="shared" si="98"/>
        <v>Ann Blume20150218</v>
      </c>
      <c r="F2097">
        <f>IF(COUNTIF($E$2:E2097, E2097) = 1, MAX($F$1:F2096) + 1, INDEX($F$1:F2096, MATCH(E2097, $E$1:E2096, 0)))</f>
        <v>1021</v>
      </c>
      <c r="G2097" t="s">
        <v>27</v>
      </c>
      <c r="H2097" t="s">
        <v>11</v>
      </c>
      <c r="I2097" t="s">
        <v>16</v>
      </c>
      <c r="J2097" t="s">
        <v>1430</v>
      </c>
      <c r="K2097" s="17">
        <v>9.24</v>
      </c>
      <c r="L2097" s="17">
        <v>3</v>
      </c>
      <c r="M2097" s="17">
        <v>4.4400000000000004</v>
      </c>
      <c r="N2097" s="17" t="str">
        <f>IF(SalesData[[#This Row],[Profit]]&gt;0,"Profit","Loss")</f>
        <v>Profit</v>
      </c>
    </row>
    <row r="2098" spans="1:14" x14ac:dyDescent="0.25">
      <c r="A2098" s="1">
        <v>42053</v>
      </c>
      <c r="B2098" s="3">
        <f t="shared" si="96"/>
        <v>2015</v>
      </c>
      <c r="C2098" s="3">
        <f t="shared" si="97"/>
        <v>2</v>
      </c>
      <c r="D2098" t="s">
        <v>1920</v>
      </c>
      <c r="E2098" t="str">
        <f t="shared" si="98"/>
        <v>Guy Thornton20150218</v>
      </c>
      <c r="F2098">
        <f>IF(COUNTIF($E$2:E2098, E2098) = 1, MAX($F$1:F2097) + 1, INDEX($F$1:F2097, MATCH(E2098, $E$1:E2097, 0)))</f>
        <v>1022</v>
      </c>
      <c r="G2098" t="s">
        <v>27</v>
      </c>
      <c r="H2098" t="s">
        <v>11</v>
      </c>
      <c r="I2098" t="s">
        <v>16</v>
      </c>
      <c r="J2098" t="s">
        <v>1500</v>
      </c>
      <c r="K2098" s="17">
        <v>61.06</v>
      </c>
      <c r="L2098" s="17">
        <v>2</v>
      </c>
      <c r="M2098" s="17">
        <v>28.09</v>
      </c>
      <c r="N2098" s="17" t="str">
        <f>IF(SalesData[[#This Row],[Profit]]&gt;0,"Profit","Loss")</f>
        <v>Profit</v>
      </c>
    </row>
    <row r="2099" spans="1:14" x14ac:dyDescent="0.25">
      <c r="A2099" s="1">
        <v>42053</v>
      </c>
      <c r="B2099" s="3">
        <f t="shared" si="96"/>
        <v>2015</v>
      </c>
      <c r="C2099" s="3">
        <f t="shared" si="97"/>
        <v>2</v>
      </c>
      <c r="D2099" t="s">
        <v>1920</v>
      </c>
      <c r="E2099" t="str">
        <f t="shared" si="98"/>
        <v>Guy Thornton20150218</v>
      </c>
      <c r="F2099">
        <f>IF(COUNTIF($E$2:E2099, E2099) = 1, MAX($F$1:F2098) + 1, INDEX($F$1:F2098, MATCH(E2099, $E$1:E2098, 0)))</f>
        <v>1022</v>
      </c>
      <c r="G2099" t="s">
        <v>27</v>
      </c>
      <c r="H2099" t="s">
        <v>34</v>
      </c>
      <c r="I2099" t="s">
        <v>145</v>
      </c>
      <c r="J2099" t="s">
        <v>1830</v>
      </c>
      <c r="K2099" s="17">
        <v>35.54</v>
      </c>
      <c r="L2099" s="17">
        <v>1</v>
      </c>
      <c r="M2099" s="17">
        <v>-0.89</v>
      </c>
      <c r="N2099" s="17" t="str">
        <f>IF(SalesData[[#This Row],[Profit]]&gt;0,"Profit","Loss")</f>
        <v>Loss</v>
      </c>
    </row>
    <row r="2100" spans="1:14" x14ac:dyDescent="0.25">
      <c r="A2100" s="1">
        <v>42055</v>
      </c>
      <c r="B2100" s="3">
        <f t="shared" si="96"/>
        <v>2015</v>
      </c>
      <c r="C2100" s="3">
        <f t="shared" si="97"/>
        <v>2</v>
      </c>
      <c r="D2100" t="s">
        <v>878</v>
      </c>
      <c r="E2100" t="str">
        <f t="shared" si="98"/>
        <v>Liz MacKendrick20150220</v>
      </c>
      <c r="F2100">
        <f>IF(COUNTIF($E$2:E2100, E2100) = 1, MAX($F$1:F2099) + 1, INDEX($F$1:F2099, MATCH(E2100, $E$1:E2099, 0)))</f>
        <v>1023</v>
      </c>
      <c r="G2100" t="s">
        <v>101</v>
      </c>
      <c r="H2100" t="s">
        <v>39</v>
      </c>
      <c r="I2100" t="s">
        <v>52</v>
      </c>
      <c r="J2100" t="s">
        <v>1921</v>
      </c>
      <c r="K2100" s="17">
        <v>29.99</v>
      </c>
      <c r="L2100" s="17">
        <v>1</v>
      </c>
      <c r="M2100" s="17">
        <v>3</v>
      </c>
      <c r="N2100" s="17" t="str">
        <f>IF(SalesData[[#This Row],[Profit]]&gt;0,"Profit","Loss")</f>
        <v>Profit</v>
      </c>
    </row>
    <row r="2101" spans="1:14" x14ac:dyDescent="0.25">
      <c r="A2101" s="1">
        <v>42055</v>
      </c>
      <c r="B2101" s="3">
        <f t="shared" si="96"/>
        <v>2015</v>
      </c>
      <c r="C2101" s="3">
        <f t="shared" si="97"/>
        <v>2</v>
      </c>
      <c r="D2101" t="s">
        <v>283</v>
      </c>
      <c r="E2101" t="str">
        <f t="shared" si="98"/>
        <v>Kelly Andreada20150220</v>
      </c>
      <c r="F2101">
        <f>IF(COUNTIF($E$2:E2101, E2101) = 1, MAX($F$1:F2100) + 1, INDEX($F$1:F2100, MATCH(E2101, $E$1:E2100, 0)))</f>
        <v>1024</v>
      </c>
      <c r="G2101" t="s">
        <v>177</v>
      </c>
      <c r="H2101" t="s">
        <v>11</v>
      </c>
      <c r="I2101" t="s">
        <v>24</v>
      </c>
      <c r="J2101" t="s">
        <v>1108</v>
      </c>
      <c r="K2101" s="17">
        <v>286.79000000000002</v>
      </c>
      <c r="L2101" s="17">
        <v>7</v>
      </c>
      <c r="M2101" s="17">
        <v>74.569999999999993</v>
      </c>
      <c r="N2101" s="17" t="str">
        <f>IF(SalesData[[#This Row],[Profit]]&gt;0,"Profit","Loss")</f>
        <v>Profit</v>
      </c>
    </row>
    <row r="2102" spans="1:14" x14ac:dyDescent="0.25">
      <c r="A2102" s="1">
        <v>42056</v>
      </c>
      <c r="B2102" s="3">
        <f t="shared" si="96"/>
        <v>2015</v>
      </c>
      <c r="C2102" s="3">
        <f t="shared" si="97"/>
        <v>2</v>
      </c>
      <c r="D2102" t="s">
        <v>1173</v>
      </c>
      <c r="E2102" t="str">
        <f t="shared" si="98"/>
        <v>Joe Elijah20150221</v>
      </c>
      <c r="F2102">
        <f>IF(COUNTIF($E$2:E2102, E2102) = 1, MAX($F$1:F2101) + 1, INDEX($F$1:F2101, MATCH(E2102, $E$1:E2101, 0)))</f>
        <v>1025</v>
      </c>
      <c r="G2102" t="s">
        <v>399</v>
      </c>
      <c r="H2102" t="s">
        <v>11</v>
      </c>
      <c r="I2102" t="s">
        <v>12</v>
      </c>
      <c r="J2102" t="s">
        <v>625</v>
      </c>
      <c r="K2102" s="17">
        <v>49.12</v>
      </c>
      <c r="L2102" s="17">
        <v>4</v>
      </c>
      <c r="M2102" s="17">
        <v>23.09</v>
      </c>
      <c r="N2102" s="17" t="str">
        <f>IF(SalesData[[#This Row],[Profit]]&gt;0,"Profit","Loss")</f>
        <v>Profit</v>
      </c>
    </row>
    <row r="2103" spans="1:14" x14ac:dyDescent="0.25">
      <c r="A2103" s="1">
        <v>42056</v>
      </c>
      <c r="B2103" s="3">
        <f t="shared" si="96"/>
        <v>2015</v>
      </c>
      <c r="C2103" s="3">
        <f t="shared" si="97"/>
        <v>2</v>
      </c>
      <c r="D2103" t="s">
        <v>1643</v>
      </c>
      <c r="E2103" t="str">
        <f t="shared" si="98"/>
        <v>Pierre Wener20150221</v>
      </c>
      <c r="F2103">
        <f>IF(COUNTIF($E$2:E2103, E2103) = 1, MAX($F$1:F2102) + 1, INDEX($F$1:F2102, MATCH(E2103, $E$1:E2102, 0)))</f>
        <v>1026</v>
      </c>
      <c r="G2103" t="s">
        <v>531</v>
      </c>
      <c r="H2103" t="s">
        <v>11</v>
      </c>
      <c r="I2103" t="s">
        <v>20</v>
      </c>
      <c r="J2103" t="s">
        <v>1606</v>
      </c>
      <c r="K2103" s="17">
        <v>2541.98</v>
      </c>
      <c r="L2103" s="17">
        <v>2</v>
      </c>
      <c r="M2103" s="17">
        <v>1270.99</v>
      </c>
      <c r="N2103" s="17" t="str">
        <f>IF(SalesData[[#This Row],[Profit]]&gt;0,"Profit","Loss")</f>
        <v>Profit</v>
      </c>
    </row>
    <row r="2104" spans="1:14" x14ac:dyDescent="0.25">
      <c r="A2104" s="1">
        <v>42057</v>
      </c>
      <c r="B2104" s="3">
        <f t="shared" si="96"/>
        <v>2015</v>
      </c>
      <c r="C2104" s="3">
        <f t="shared" si="97"/>
        <v>2</v>
      </c>
      <c r="D2104" t="s">
        <v>1811</v>
      </c>
      <c r="E2104" t="str">
        <f t="shared" si="98"/>
        <v>Penelope Sewall20150222</v>
      </c>
      <c r="F2104">
        <f>IF(COUNTIF($E$2:E2104, E2104) = 1, MAX($F$1:F2103) + 1, INDEX($F$1:F2103, MATCH(E2104, $E$1:E2103, 0)))</f>
        <v>1027</v>
      </c>
      <c r="G2104" t="s">
        <v>110</v>
      </c>
      <c r="H2104" t="s">
        <v>11</v>
      </c>
      <c r="I2104" t="s">
        <v>24</v>
      </c>
      <c r="J2104" t="s">
        <v>1351</v>
      </c>
      <c r="K2104" s="17">
        <v>79.36</v>
      </c>
      <c r="L2104" s="17">
        <v>4</v>
      </c>
      <c r="M2104" s="17">
        <v>20.63</v>
      </c>
      <c r="N2104" s="17" t="str">
        <f>IF(SalesData[[#This Row],[Profit]]&gt;0,"Profit","Loss")</f>
        <v>Profit</v>
      </c>
    </row>
    <row r="2105" spans="1:14" x14ac:dyDescent="0.25">
      <c r="A2105" s="1">
        <v>42058</v>
      </c>
      <c r="B2105" s="3">
        <f t="shared" si="96"/>
        <v>2015</v>
      </c>
      <c r="C2105" s="3">
        <f t="shared" si="97"/>
        <v>2</v>
      </c>
      <c r="D2105" t="s">
        <v>1922</v>
      </c>
      <c r="E2105" t="str">
        <f t="shared" si="98"/>
        <v>Lindsay Castell20150223</v>
      </c>
      <c r="F2105">
        <f>IF(COUNTIF($E$2:E2105, E2105) = 1, MAX($F$1:F2104) + 1, INDEX($F$1:F2104, MATCH(E2105, $E$1:E2104, 0)))</f>
        <v>1028</v>
      </c>
      <c r="G2105" t="s">
        <v>149</v>
      </c>
      <c r="H2105" t="s">
        <v>11</v>
      </c>
      <c r="I2105" t="s">
        <v>92</v>
      </c>
      <c r="J2105" t="s">
        <v>1923</v>
      </c>
      <c r="K2105" s="17">
        <v>26.88</v>
      </c>
      <c r="L2105" s="17">
        <v>6</v>
      </c>
      <c r="M2105" s="17">
        <v>6.72</v>
      </c>
      <c r="N2105" s="17" t="str">
        <f>IF(SalesData[[#This Row],[Profit]]&gt;0,"Profit","Loss")</f>
        <v>Profit</v>
      </c>
    </row>
    <row r="2106" spans="1:14" x14ac:dyDescent="0.25">
      <c r="A2106" s="1">
        <v>42058</v>
      </c>
      <c r="B2106" s="3">
        <f t="shared" si="96"/>
        <v>2015</v>
      </c>
      <c r="C2106" s="3">
        <f t="shared" si="97"/>
        <v>2</v>
      </c>
      <c r="D2106" t="s">
        <v>1922</v>
      </c>
      <c r="E2106" t="str">
        <f t="shared" si="98"/>
        <v>Lindsay Castell20150223</v>
      </c>
      <c r="F2106">
        <f>IF(COUNTIF($E$2:E2106, E2106) = 1, MAX($F$1:F2105) + 1, INDEX($F$1:F2105, MATCH(E2106, $E$1:E2105, 0)))</f>
        <v>1028</v>
      </c>
      <c r="G2106" t="s">
        <v>149</v>
      </c>
      <c r="H2106" t="s">
        <v>11</v>
      </c>
      <c r="I2106" t="s">
        <v>20</v>
      </c>
      <c r="J2106" t="s">
        <v>1377</v>
      </c>
      <c r="K2106" s="17">
        <v>10.9</v>
      </c>
      <c r="L2106" s="17">
        <v>2</v>
      </c>
      <c r="M2106" s="17">
        <v>3.81</v>
      </c>
      <c r="N2106" s="17" t="str">
        <f>IF(SalesData[[#This Row],[Profit]]&gt;0,"Profit","Loss")</f>
        <v>Profit</v>
      </c>
    </row>
    <row r="2107" spans="1:14" x14ac:dyDescent="0.25">
      <c r="A2107" s="1">
        <v>42060</v>
      </c>
      <c r="B2107" s="3">
        <f t="shared" si="96"/>
        <v>2015</v>
      </c>
      <c r="C2107" s="3">
        <f t="shared" si="97"/>
        <v>2</v>
      </c>
      <c r="D2107" t="s">
        <v>1785</v>
      </c>
      <c r="E2107" t="str">
        <f t="shared" si="98"/>
        <v>Sung Shariari20150225</v>
      </c>
      <c r="F2107">
        <f>IF(COUNTIF($E$2:E2107, E2107) = 1, MAX($F$1:F2106) + 1, INDEX($F$1:F2106, MATCH(E2107, $E$1:E2106, 0)))</f>
        <v>1029</v>
      </c>
      <c r="G2107" t="s">
        <v>434</v>
      </c>
      <c r="H2107" t="s">
        <v>11</v>
      </c>
      <c r="I2107" t="s">
        <v>16</v>
      </c>
      <c r="J2107" t="s">
        <v>447</v>
      </c>
      <c r="K2107" s="17">
        <v>3.15</v>
      </c>
      <c r="L2107" s="17">
        <v>1</v>
      </c>
      <c r="M2107" s="17">
        <v>1.51</v>
      </c>
      <c r="N2107" s="17" t="str">
        <f>IF(SalesData[[#This Row],[Profit]]&gt;0,"Profit","Loss")</f>
        <v>Profit</v>
      </c>
    </row>
    <row r="2108" spans="1:14" x14ac:dyDescent="0.25">
      <c r="A2108" s="1">
        <v>42060</v>
      </c>
      <c r="B2108" s="3">
        <f t="shared" si="96"/>
        <v>2015</v>
      </c>
      <c r="C2108" s="3">
        <f t="shared" si="97"/>
        <v>2</v>
      </c>
      <c r="D2108" t="s">
        <v>1785</v>
      </c>
      <c r="E2108" t="str">
        <f t="shared" si="98"/>
        <v>Sung Shariari20150225</v>
      </c>
      <c r="F2108">
        <f>IF(COUNTIF($E$2:E2108, E2108) = 1, MAX($F$1:F2107) + 1, INDEX($F$1:F2107, MATCH(E2108, $E$1:E2107, 0)))</f>
        <v>1029</v>
      </c>
      <c r="G2108" t="s">
        <v>434</v>
      </c>
      <c r="H2108" t="s">
        <v>11</v>
      </c>
      <c r="I2108" t="s">
        <v>12</v>
      </c>
      <c r="J2108" t="s">
        <v>1924</v>
      </c>
      <c r="K2108" s="17">
        <v>22.72</v>
      </c>
      <c r="L2108" s="17">
        <v>4</v>
      </c>
      <c r="M2108" s="17">
        <v>10.220000000000001</v>
      </c>
      <c r="N2108" s="17" t="str">
        <f>IF(SalesData[[#This Row],[Profit]]&gt;0,"Profit","Loss")</f>
        <v>Profit</v>
      </c>
    </row>
    <row r="2109" spans="1:14" x14ac:dyDescent="0.25">
      <c r="A2109" s="1">
        <v>42062</v>
      </c>
      <c r="B2109" s="3">
        <f t="shared" si="96"/>
        <v>2015</v>
      </c>
      <c r="C2109" s="3">
        <f t="shared" si="97"/>
        <v>2</v>
      </c>
      <c r="D2109" t="s">
        <v>1517</v>
      </c>
      <c r="E2109" t="str">
        <f t="shared" si="98"/>
        <v>Bill Tyler20150227</v>
      </c>
      <c r="F2109">
        <f>IF(COUNTIF($E$2:E2109, E2109) = 1, MAX($F$1:F2108) + 1, INDEX($F$1:F2108, MATCH(E2109, $E$1:E2108, 0)))</f>
        <v>1030</v>
      </c>
      <c r="G2109" t="s">
        <v>23</v>
      </c>
      <c r="H2109" t="s">
        <v>11</v>
      </c>
      <c r="I2109" t="s">
        <v>20</v>
      </c>
      <c r="J2109" t="s">
        <v>150</v>
      </c>
      <c r="K2109" s="17">
        <v>4.42</v>
      </c>
      <c r="L2109" s="17">
        <v>3</v>
      </c>
      <c r="M2109" s="17">
        <v>-3.39</v>
      </c>
      <c r="N2109" s="17" t="str">
        <f>IF(SalesData[[#This Row],[Profit]]&gt;0,"Profit","Loss")</f>
        <v>Loss</v>
      </c>
    </row>
    <row r="2110" spans="1:14" x14ac:dyDescent="0.25">
      <c r="A2110" s="1">
        <v>42062</v>
      </c>
      <c r="B2110" s="3">
        <f t="shared" si="96"/>
        <v>2015</v>
      </c>
      <c r="C2110" s="3">
        <f t="shared" si="97"/>
        <v>2</v>
      </c>
      <c r="D2110" t="s">
        <v>1517</v>
      </c>
      <c r="E2110" t="str">
        <f t="shared" si="98"/>
        <v>Bill Tyler20150227</v>
      </c>
      <c r="F2110">
        <f>IF(COUNTIF($E$2:E2110, E2110) = 1, MAX($F$1:F2109) + 1, INDEX($F$1:F2109, MATCH(E2110, $E$1:E2109, 0)))</f>
        <v>1030</v>
      </c>
      <c r="G2110" t="s">
        <v>23</v>
      </c>
      <c r="H2110" t="s">
        <v>11</v>
      </c>
      <c r="I2110" t="s">
        <v>24</v>
      </c>
      <c r="J2110" t="s">
        <v>1844</v>
      </c>
      <c r="K2110" s="17">
        <v>16.03</v>
      </c>
      <c r="L2110" s="17">
        <v>6</v>
      </c>
      <c r="M2110" s="17">
        <v>2.2000000000000002</v>
      </c>
      <c r="N2110" s="17" t="str">
        <f>IF(SalesData[[#This Row],[Profit]]&gt;0,"Profit","Loss")</f>
        <v>Profit</v>
      </c>
    </row>
    <row r="2111" spans="1:14" x14ac:dyDescent="0.25">
      <c r="A2111" s="1">
        <v>42062</v>
      </c>
      <c r="B2111" s="3">
        <f t="shared" si="96"/>
        <v>2015</v>
      </c>
      <c r="C2111" s="3">
        <f t="shared" si="97"/>
        <v>2</v>
      </c>
      <c r="D2111" t="s">
        <v>1417</v>
      </c>
      <c r="E2111" t="str">
        <f t="shared" si="98"/>
        <v>Erin Smith20150227</v>
      </c>
      <c r="F2111">
        <f>IF(COUNTIF($E$2:E2111, E2111) = 1, MAX($F$1:F2110) + 1, INDEX($F$1:F2110, MATCH(E2111, $E$1:E2110, 0)))</f>
        <v>1031</v>
      </c>
      <c r="G2111" t="s">
        <v>1529</v>
      </c>
      <c r="H2111" t="s">
        <v>39</v>
      </c>
      <c r="I2111" t="s">
        <v>40</v>
      </c>
      <c r="J2111" t="s">
        <v>1925</v>
      </c>
      <c r="K2111" s="17">
        <v>105.98</v>
      </c>
      <c r="L2111" s="17">
        <v>2</v>
      </c>
      <c r="M2111" s="17">
        <v>1.06</v>
      </c>
      <c r="N2111" s="17" t="str">
        <f>IF(SalesData[[#This Row],[Profit]]&gt;0,"Profit","Loss")</f>
        <v>Profit</v>
      </c>
    </row>
    <row r="2112" spans="1:14" x14ac:dyDescent="0.25">
      <c r="A2112" s="1">
        <v>42062</v>
      </c>
      <c r="B2112" s="3">
        <f t="shared" si="96"/>
        <v>2015</v>
      </c>
      <c r="C2112" s="3">
        <f t="shared" si="97"/>
        <v>2</v>
      </c>
      <c r="D2112" t="s">
        <v>1417</v>
      </c>
      <c r="E2112" t="str">
        <f t="shared" si="98"/>
        <v>Erin Smith20150227</v>
      </c>
      <c r="F2112">
        <f>IF(COUNTIF($E$2:E2112, E2112) = 1, MAX($F$1:F2111) + 1, INDEX($F$1:F2111, MATCH(E2112, $E$1:E2111, 0)))</f>
        <v>1031</v>
      </c>
      <c r="G2112" t="s">
        <v>1529</v>
      </c>
      <c r="H2112" t="s">
        <v>34</v>
      </c>
      <c r="I2112" t="s">
        <v>145</v>
      </c>
      <c r="J2112" t="s">
        <v>968</v>
      </c>
      <c r="K2112" s="17">
        <v>493.92</v>
      </c>
      <c r="L2112" s="17">
        <v>7</v>
      </c>
      <c r="M2112" s="17">
        <v>-28.22</v>
      </c>
      <c r="N2112" s="17" t="str">
        <f>IF(SalesData[[#This Row],[Profit]]&gt;0,"Profit","Loss")</f>
        <v>Loss</v>
      </c>
    </row>
    <row r="2113" spans="1:14" x14ac:dyDescent="0.25">
      <c r="A2113" s="1">
        <v>42062</v>
      </c>
      <c r="B2113" s="3">
        <f t="shared" si="96"/>
        <v>2015</v>
      </c>
      <c r="C2113" s="3">
        <f t="shared" si="97"/>
        <v>2</v>
      </c>
      <c r="D2113" t="s">
        <v>1926</v>
      </c>
      <c r="E2113" t="str">
        <f t="shared" si="98"/>
        <v>Nora Paige20150227</v>
      </c>
      <c r="F2113">
        <f>IF(COUNTIF($E$2:E2113, E2113) = 1, MAX($F$1:F2112) + 1, INDEX($F$1:F2112, MATCH(E2113, $E$1:E2112, 0)))</f>
        <v>1032</v>
      </c>
      <c r="G2113" t="s">
        <v>164</v>
      </c>
      <c r="H2113" t="s">
        <v>39</v>
      </c>
      <c r="I2113" t="s">
        <v>52</v>
      </c>
      <c r="J2113" t="s">
        <v>1007</v>
      </c>
      <c r="K2113" s="17">
        <v>538.91999999999996</v>
      </c>
      <c r="L2113" s="17">
        <v>9</v>
      </c>
      <c r="M2113" s="17">
        <v>80.84</v>
      </c>
      <c r="N2113" s="17" t="str">
        <f>IF(SalesData[[#This Row],[Profit]]&gt;0,"Profit","Loss")</f>
        <v>Profit</v>
      </c>
    </row>
    <row r="2114" spans="1:14" x14ac:dyDescent="0.25">
      <c r="A2114" s="1">
        <v>42063</v>
      </c>
      <c r="B2114" s="3">
        <f t="shared" ref="B2114:B2177" si="99">YEAR(A2114)</f>
        <v>2015</v>
      </c>
      <c r="C2114" s="3">
        <f t="shared" ref="C2114:C2177" si="100">MONTH(A2114)</f>
        <v>2</v>
      </c>
      <c r="D2114" t="s">
        <v>1055</v>
      </c>
      <c r="E2114" t="str">
        <f t="shared" ref="E2114:E2177" si="101">D2114 &amp; TEXT(A2114, "yyyymmdd")</f>
        <v>Valerie Dominguez20150228</v>
      </c>
      <c r="F2114">
        <f>IF(COUNTIF($E$2:E2114, E2114) = 1, MAX($F$1:F2113) + 1, INDEX($F$1:F2113, MATCH(E2114, $E$1:E2113, 0)))</f>
        <v>1033</v>
      </c>
      <c r="G2114" t="s">
        <v>120</v>
      </c>
      <c r="H2114" t="s">
        <v>34</v>
      </c>
      <c r="I2114" t="s">
        <v>35</v>
      </c>
      <c r="J2114" t="s">
        <v>1819</v>
      </c>
      <c r="K2114" s="17">
        <v>161.57</v>
      </c>
      <c r="L2114" s="17">
        <v>2</v>
      </c>
      <c r="M2114" s="17">
        <v>-28.27</v>
      </c>
      <c r="N2114" s="17" t="str">
        <f>IF(SalesData[[#This Row],[Profit]]&gt;0,"Profit","Loss")</f>
        <v>Loss</v>
      </c>
    </row>
    <row r="2115" spans="1:14" x14ac:dyDescent="0.25">
      <c r="A2115" s="1">
        <v>42063</v>
      </c>
      <c r="B2115" s="3">
        <f t="shared" si="99"/>
        <v>2015</v>
      </c>
      <c r="C2115" s="3">
        <f t="shared" si="100"/>
        <v>2</v>
      </c>
      <c r="D2115" t="s">
        <v>1055</v>
      </c>
      <c r="E2115" t="str">
        <f t="shared" si="101"/>
        <v>Valerie Dominguez20150228</v>
      </c>
      <c r="F2115">
        <f>IF(COUNTIF($E$2:E2115, E2115) = 1, MAX($F$1:F2114) + 1, INDEX($F$1:F2114, MATCH(E2115, $E$1:E2114, 0)))</f>
        <v>1033</v>
      </c>
      <c r="G2115" t="s">
        <v>120</v>
      </c>
      <c r="H2115" t="s">
        <v>34</v>
      </c>
      <c r="I2115" t="s">
        <v>35</v>
      </c>
      <c r="J2115" t="s">
        <v>265</v>
      </c>
      <c r="K2115" s="17">
        <v>389.7</v>
      </c>
      <c r="L2115" s="17">
        <v>8</v>
      </c>
      <c r="M2115" s="17">
        <v>43.84</v>
      </c>
      <c r="N2115" s="17" t="str">
        <f>IF(SalesData[[#This Row],[Profit]]&gt;0,"Profit","Loss")</f>
        <v>Profit</v>
      </c>
    </row>
    <row r="2116" spans="1:14" x14ac:dyDescent="0.25">
      <c r="A2116" s="1">
        <v>42064</v>
      </c>
      <c r="B2116" s="3">
        <f t="shared" si="99"/>
        <v>2015</v>
      </c>
      <c r="C2116" s="3">
        <f t="shared" si="100"/>
        <v>3</v>
      </c>
      <c r="D2116" t="s">
        <v>195</v>
      </c>
      <c r="E2116" t="str">
        <f t="shared" si="101"/>
        <v>Shui Tom20150301</v>
      </c>
      <c r="F2116">
        <f>IF(COUNTIF($E$2:E2116, E2116) = 1, MAX($F$1:F2115) + 1, INDEX($F$1:F2115, MATCH(E2116, $E$1:E2115, 0)))</f>
        <v>1034</v>
      </c>
      <c r="G2116" t="s">
        <v>30</v>
      </c>
      <c r="H2116" t="s">
        <v>11</v>
      </c>
      <c r="I2116" t="s">
        <v>20</v>
      </c>
      <c r="J2116" t="s">
        <v>1927</v>
      </c>
      <c r="K2116" s="17">
        <v>58.72</v>
      </c>
      <c r="L2116" s="17">
        <v>4</v>
      </c>
      <c r="M2116" s="17">
        <v>27.01</v>
      </c>
      <c r="N2116" s="17" t="str">
        <f>IF(SalesData[[#This Row],[Profit]]&gt;0,"Profit","Loss")</f>
        <v>Profit</v>
      </c>
    </row>
    <row r="2117" spans="1:14" x14ac:dyDescent="0.25">
      <c r="A2117" s="1">
        <v>42064</v>
      </c>
      <c r="B2117" s="3">
        <f t="shared" si="99"/>
        <v>2015</v>
      </c>
      <c r="C2117" s="3">
        <f t="shared" si="100"/>
        <v>3</v>
      </c>
      <c r="D2117" t="s">
        <v>1669</v>
      </c>
      <c r="E2117" t="str">
        <f t="shared" si="101"/>
        <v>Dave Hallsten20150301</v>
      </c>
      <c r="F2117">
        <f>IF(COUNTIF($E$2:E2117, E2117) = 1, MAX($F$1:F2116) + 1, INDEX($F$1:F2116, MATCH(E2117, $E$1:E2116, 0)))</f>
        <v>1035</v>
      </c>
      <c r="G2117" t="s">
        <v>27</v>
      </c>
      <c r="H2117" t="s">
        <v>39</v>
      </c>
      <c r="I2117" t="s">
        <v>40</v>
      </c>
      <c r="J2117" t="s">
        <v>597</v>
      </c>
      <c r="K2117" s="17">
        <v>15.98</v>
      </c>
      <c r="L2117" s="17">
        <v>2</v>
      </c>
      <c r="M2117" s="17">
        <v>1.2</v>
      </c>
      <c r="N2117" s="17" t="str">
        <f>IF(SalesData[[#This Row],[Profit]]&gt;0,"Profit","Loss")</f>
        <v>Profit</v>
      </c>
    </row>
    <row r="2118" spans="1:14" x14ac:dyDescent="0.25">
      <c r="A2118" s="1">
        <v>42064</v>
      </c>
      <c r="B2118" s="3">
        <f t="shared" si="99"/>
        <v>2015</v>
      </c>
      <c r="C2118" s="3">
        <f t="shared" si="100"/>
        <v>3</v>
      </c>
      <c r="D2118" t="s">
        <v>1669</v>
      </c>
      <c r="E2118" t="str">
        <f t="shared" si="101"/>
        <v>Dave Hallsten20150301</v>
      </c>
      <c r="F2118">
        <f>IF(COUNTIF($E$2:E2118, E2118) = 1, MAX($F$1:F2117) + 1, INDEX($F$1:F2117, MATCH(E2118, $E$1:E2117, 0)))</f>
        <v>1035</v>
      </c>
      <c r="G2118" t="s">
        <v>27</v>
      </c>
      <c r="H2118" t="s">
        <v>34</v>
      </c>
      <c r="I2118" t="s">
        <v>35</v>
      </c>
      <c r="J2118" t="s">
        <v>699</v>
      </c>
      <c r="K2118" s="17">
        <v>184.75</v>
      </c>
      <c r="L2118" s="17">
        <v>3</v>
      </c>
      <c r="M2118" s="17">
        <v>-20.78</v>
      </c>
      <c r="N2118" s="17" t="str">
        <f>IF(SalesData[[#This Row],[Profit]]&gt;0,"Profit","Loss")</f>
        <v>Loss</v>
      </c>
    </row>
    <row r="2119" spans="1:14" x14ac:dyDescent="0.25">
      <c r="A2119" s="1">
        <v>42064</v>
      </c>
      <c r="B2119" s="3">
        <f t="shared" si="99"/>
        <v>2015</v>
      </c>
      <c r="C2119" s="3">
        <f t="shared" si="100"/>
        <v>3</v>
      </c>
      <c r="D2119" t="s">
        <v>712</v>
      </c>
      <c r="E2119" t="str">
        <f t="shared" si="101"/>
        <v>Resi PÃ¶lking20150301</v>
      </c>
      <c r="F2119">
        <f>IF(COUNTIF($E$2:E2119, E2119) = 1, MAX($F$1:F2118) + 1, INDEX($F$1:F2118, MATCH(E2119, $E$1:E2118, 0)))</f>
        <v>1036</v>
      </c>
      <c r="G2119" t="s">
        <v>23</v>
      </c>
      <c r="H2119" t="s">
        <v>11</v>
      </c>
      <c r="I2119" t="s">
        <v>92</v>
      </c>
      <c r="J2119" t="s">
        <v>1928</v>
      </c>
      <c r="K2119" s="17">
        <v>3.55</v>
      </c>
      <c r="L2119" s="17">
        <v>2</v>
      </c>
      <c r="M2119" s="17">
        <v>0.44</v>
      </c>
      <c r="N2119" s="17" t="str">
        <f>IF(SalesData[[#This Row],[Profit]]&gt;0,"Profit","Loss")</f>
        <v>Profit</v>
      </c>
    </row>
    <row r="2120" spans="1:14" x14ac:dyDescent="0.25">
      <c r="A2120" s="1">
        <v>42064</v>
      </c>
      <c r="B2120" s="3">
        <f t="shared" si="99"/>
        <v>2015</v>
      </c>
      <c r="C2120" s="3">
        <f t="shared" si="100"/>
        <v>3</v>
      </c>
      <c r="D2120" t="s">
        <v>270</v>
      </c>
      <c r="E2120" t="str">
        <f t="shared" si="101"/>
        <v>Craig Molinari20150301</v>
      </c>
      <c r="F2120">
        <f>IF(COUNTIF($E$2:E2120, E2120) = 1, MAX($F$1:F2119) + 1, INDEX($F$1:F2119, MATCH(E2120, $E$1:E2119, 0)))</f>
        <v>1037</v>
      </c>
      <c r="G2120" t="s">
        <v>10</v>
      </c>
      <c r="H2120" t="s">
        <v>11</v>
      </c>
      <c r="I2120" t="s">
        <v>24</v>
      </c>
      <c r="J2120" t="s">
        <v>1929</v>
      </c>
      <c r="K2120" s="17">
        <v>55.33</v>
      </c>
      <c r="L2120" s="17">
        <v>2</v>
      </c>
      <c r="M2120" s="17">
        <v>6.22</v>
      </c>
      <c r="N2120" s="17" t="str">
        <f>IF(SalesData[[#This Row],[Profit]]&gt;0,"Profit","Loss")</f>
        <v>Profit</v>
      </c>
    </row>
    <row r="2121" spans="1:14" x14ac:dyDescent="0.25">
      <c r="A2121" s="1">
        <v>42064</v>
      </c>
      <c r="B2121" s="3">
        <f t="shared" si="99"/>
        <v>2015</v>
      </c>
      <c r="C2121" s="3">
        <f t="shared" si="100"/>
        <v>3</v>
      </c>
      <c r="D2121" t="s">
        <v>270</v>
      </c>
      <c r="E2121" t="str">
        <f t="shared" si="101"/>
        <v>Craig Molinari20150301</v>
      </c>
      <c r="F2121">
        <f>IF(COUNTIF($E$2:E2121, E2121) = 1, MAX($F$1:F2120) + 1, INDEX($F$1:F2120, MATCH(E2121, $E$1:E2120, 0)))</f>
        <v>1037</v>
      </c>
      <c r="G2121" t="s">
        <v>10</v>
      </c>
      <c r="H2121" t="s">
        <v>34</v>
      </c>
      <c r="I2121" t="s">
        <v>74</v>
      </c>
      <c r="J2121" t="s">
        <v>1930</v>
      </c>
      <c r="K2121" s="17">
        <v>1228</v>
      </c>
      <c r="L2121" s="17">
        <v>6</v>
      </c>
      <c r="M2121" s="17">
        <v>-36.119999999999997</v>
      </c>
      <c r="N2121" s="17" t="str">
        <f>IF(SalesData[[#This Row],[Profit]]&gt;0,"Profit","Loss")</f>
        <v>Loss</v>
      </c>
    </row>
    <row r="2122" spans="1:14" x14ac:dyDescent="0.25">
      <c r="A2122" s="1">
        <v>42064</v>
      </c>
      <c r="B2122" s="3">
        <f t="shared" si="99"/>
        <v>2015</v>
      </c>
      <c r="C2122" s="3">
        <f t="shared" si="100"/>
        <v>3</v>
      </c>
      <c r="D2122" t="s">
        <v>1931</v>
      </c>
      <c r="E2122" t="str">
        <f t="shared" si="101"/>
        <v>Tracy Poddar20150301</v>
      </c>
      <c r="F2122">
        <f>IF(COUNTIF($E$2:E2122, E2122) = 1, MAX($F$1:F2121) + 1, INDEX($F$1:F2121, MATCH(E2122, $E$1:E2121, 0)))</f>
        <v>1038</v>
      </c>
      <c r="G2122" t="s">
        <v>10</v>
      </c>
      <c r="H2122" t="s">
        <v>39</v>
      </c>
      <c r="I2122" t="s">
        <v>40</v>
      </c>
      <c r="J2122" t="s">
        <v>1932</v>
      </c>
      <c r="K2122" s="17">
        <v>95.84</v>
      </c>
      <c r="L2122" s="17">
        <v>4</v>
      </c>
      <c r="M2122" s="17">
        <v>34.74</v>
      </c>
      <c r="N2122" s="17" t="str">
        <f>IF(SalesData[[#This Row],[Profit]]&gt;0,"Profit","Loss")</f>
        <v>Profit</v>
      </c>
    </row>
    <row r="2123" spans="1:14" x14ac:dyDescent="0.25">
      <c r="A2123" s="1">
        <v>42065</v>
      </c>
      <c r="B2123" s="3">
        <f t="shared" si="99"/>
        <v>2015</v>
      </c>
      <c r="C2123" s="3">
        <f t="shared" si="100"/>
        <v>3</v>
      </c>
      <c r="D2123" t="s">
        <v>1933</v>
      </c>
      <c r="E2123" t="str">
        <f t="shared" si="101"/>
        <v>Dave Kipp20150302</v>
      </c>
      <c r="F2123">
        <f>IF(COUNTIF($E$2:E2123, E2123) = 1, MAX($F$1:F2122) + 1, INDEX($F$1:F2122, MATCH(E2123, $E$1:E2122, 0)))</f>
        <v>1039</v>
      </c>
      <c r="G2123" t="s">
        <v>164</v>
      </c>
      <c r="H2123" t="s">
        <v>34</v>
      </c>
      <c r="I2123" t="s">
        <v>145</v>
      </c>
      <c r="J2123" t="s">
        <v>1553</v>
      </c>
      <c r="K2123" s="17">
        <v>787.53</v>
      </c>
      <c r="L2123" s="17">
        <v>3</v>
      </c>
      <c r="M2123" s="17">
        <v>165.38</v>
      </c>
      <c r="N2123" s="17" t="str">
        <f>IF(SalesData[[#This Row],[Profit]]&gt;0,"Profit","Loss")</f>
        <v>Profit</v>
      </c>
    </row>
    <row r="2124" spans="1:14" x14ac:dyDescent="0.25">
      <c r="A2124" s="1">
        <v>42065</v>
      </c>
      <c r="B2124" s="3">
        <f t="shared" si="99"/>
        <v>2015</v>
      </c>
      <c r="C2124" s="3">
        <f t="shared" si="100"/>
        <v>3</v>
      </c>
      <c r="D2124" t="s">
        <v>674</v>
      </c>
      <c r="E2124" t="str">
        <f t="shared" si="101"/>
        <v>Pete Armstrong20150302</v>
      </c>
      <c r="F2124">
        <f>IF(COUNTIF($E$2:E2124, E2124) = 1, MAX($F$1:F2123) + 1, INDEX($F$1:F2123, MATCH(E2124, $E$1:E2123, 0)))</f>
        <v>1040</v>
      </c>
      <c r="G2124" t="s">
        <v>129</v>
      </c>
      <c r="H2124" t="s">
        <v>11</v>
      </c>
      <c r="I2124" t="s">
        <v>24</v>
      </c>
      <c r="J2124" t="s">
        <v>1603</v>
      </c>
      <c r="K2124" s="17">
        <v>10.16</v>
      </c>
      <c r="L2124" s="17">
        <v>1</v>
      </c>
      <c r="M2124" s="17">
        <v>2.64</v>
      </c>
      <c r="N2124" s="17" t="str">
        <f>IF(SalesData[[#This Row],[Profit]]&gt;0,"Profit","Loss")</f>
        <v>Profit</v>
      </c>
    </row>
    <row r="2125" spans="1:14" x14ac:dyDescent="0.25">
      <c r="A2125" s="1">
        <v>42065</v>
      </c>
      <c r="B2125" s="3">
        <f t="shared" si="99"/>
        <v>2015</v>
      </c>
      <c r="C2125" s="3">
        <f t="shared" si="100"/>
        <v>3</v>
      </c>
      <c r="D2125" t="s">
        <v>674</v>
      </c>
      <c r="E2125" t="str">
        <f t="shared" si="101"/>
        <v>Pete Armstrong20150302</v>
      </c>
      <c r="F2125">
        <f>IF(COUNTIF($E$2:E2125, E2125) = 1, MAX($F$1:F2124) + 1, INDEX($F$1:F2124, MATCH(E2125, $E$1:E2124, 0)))</f>
        <v>1040</v>
      </c>
      <c r="G2125" t="s">
        <v>129</v>
      </c>
      <c r="H2125" t="s">
        <v>11</v>
      </c>
      <c r="I2125" t="s">
        <v>63</v>
      </c>
      <c r="J2125" t="s">
        <v>65</v>
      </c>
      <c r="K2125" s="17">
        <v>101.88</v>
      </c>
      <c r="L2125" s="17">
        <v>6</v>
      </c>
      <c r="M2125" s="17">
        <v>50.94</v>
      </c>
      <c r="N2125" s="17" t="str">
        <f>IF(SalesData[[#This Row],[Profit]]&gt;0,"Profit","Loss")</f>
        <v>Profit</v>
      </c>
    </row>
    <row r="2126" spans="1:14" x14ac:dyDescent="0.25">
      <c r="A2126" s="1">
        <v>42068</v>
      </c>
      <c r="B2126" s="3">
        <f t="shared" si="99"/>
        <v>2015</v>
      </c>
      <c r="C2126" s="3">
        <f t="shared" si="100"/>
        <v>3</v>
      </c>
      <c r="D2126" t="s">
        <v>1027</v>
      </c>
      <c r="E2126" t="str">
        <f t="shared" si="101"/>
        <v>Luke Foster20150305</v>
      </c>
      <c r="F2126">
        <f>IF(COUNTIF($E$2:E2126, E2126) = 1, MAX($F$1:F2125) + 1, INDEX($F$1:F2125, MATCH(E2126, $E$1:E2125, 0)))</f>
        <v>1041</v>
      </c>
      <c r="G2126" t="s">
        <v>149</v>
      </c>
      <c r="H2126" t="s">
        <v>11</v>
      </c>
      <c r="I2126" t="s">
        <v>63</v>
      </c>
      <c r="J2126" t="s">
        <v>64</v>
      </c>
      <c r="K2126" s="17">
        <v>29.34</v>
      </c>
      <c r="L2126" s="17">
        <v>3</v>
      </c>
      <c r="M2126" s="17">
        <v>14.67</v>
      </c>
      <c r="N2126" s="17" t="str">
        <f>IF(SalesData[[#This Row],[Profit]]&gt;0,"Profit","Loss")</f>
        <v>Profit</v>
      </c>
    </row>
    <row r="2127" spans="1:14" x14ac:dyDescent="0.25">
      <c r="A2127" s="1">
        <v>42068</v>
      </c>
      <c r="B2127" s="3">
        <f t="shared" si="99"/>
        <v>2015</v>
      </c>
      <c r="C2127" s="3">
        <f t="shared" si="100"/>
        <v>3</v>
      </c>
      <c r="D2127" t="s">
        <v>1027</v>
      </c>
      <c r="E2127" t="str">
        <f t="shared" si="101"/>
        <v>Luke Foster20150305</v>
      </c>
      <c r="F2127">
        <f>IF(COUNTIF($E$2:E2127, E2127) = 1, MAX($F$1:F2126) + 1, INDEX($F$1:F2126, MATCH(E2127, $E$1:E2126, 0)))</f>
        <v>1041</v>
      </c>
      <c r="G2127" t="s">
        <v>149</v>
      </c>
      <c r="H2127" t="s">
        <v>34</v>
      </c>
      <c r="I2127" t="s">
        <v>35</v>
      </c>
      <c r="J2127" t="s">
        <v>187</v>
      </c>
      <c r="K2127" s="17">
        <v>383.61</v>
      </c>
      <c r="L2127" s="17">
        <v>7</v>
      </c>
      <c r="M2127" s="17">
        <v>63.93</v>
      </c>
      <c r="N2127" s="17" t="str">
        <f>IF(SalesData[[#This Row],[Profit]]&gt;0,"Profit","Loss")</f>
        <v>Profit</v>
      </c>
    </row>
    <row r="2128" spans="1:14" x14ac:dyDescent="0.25">
      <c r="A2128" s="1">
        <v>42068</v>
      </c>
      <c r="B2128" s="3">
        <f t="shared" si="99"/>
        <v>2015</v>
      </c>
      <c r="C2128" s="3">
        <f t="shared" si="100"/>
        <v>3</v>
      </c>
      <c r="D2128" t="s">
        <v>1027</v>
      </c>
      <c r="E2128" t="str">
        <f t="shared" si="101"/>
        <v>Luke Foster20150305</v>
      </c>
      <c r="F2128">
        <f>IF(COUNTIF($E$2:E2128, E2128) = 1, MAX($F$1:F2127) + 1, INDEX($F$1:F2127, MATCH(E2128, $E$1:E2127, 0)))</f>
        <v>1041</v>
      </c>
      <c r="G2128" t="s">
        <v>149</v>
      </c>
      <c r="H2128" t="s">
        <v>11</v>
      </c>
      <c r="I2128" t="s">
        <v>18</v>
      </c>
      <c r="J2128" t="s">
        <v>1854</v>
      </c>
      <c r="K2128" s="17">
        <v>563.4</v>
      </c>
      <c r="L2128" s="17">
        <v>4</v>
      </c>
      <c r="M2128" s="17">
        <v>67.61</v>
      </c>
      <c r="N2128" s="17" t="str">
        <f>IF(SalesData[[#This Row],[Profit]]&gt;0,"Profit","Loss")</f>
        <v>Profit</v>
      </c>
    </row>
    <row r="2129" spans="1:14" x14ac:dyDescent="0.25">
      <c r="A2129" s="1">
        <v>42068</v>
      </c>
      <c r="B2129" s="3">
        <f t="shared" si="99"/>
        <v>2015</v>
      </c>
      <c r="C2129" s="3">
        <f t="shared" si="100"/>
        <v>3</v>
      </c>
      <c r="D2129" t="s">
        <v>1828</v>
      </c>
      <c r="E2129" t="str">
        <f t="shared" si="101"/>
        <v>Sarah Foster20150305</v>
      </c>
      <c r="F2129">
        <f>IF(COUNTIF($E$2:E2129, E2129) = 1, MAX($F$1:F2128) + 1, INDEX($F$1:F2128, MATCH(E2129, $E$1:E2128, 0)))</f>
        <v>1042</v>
      </c>
      <c r="G2129" t="s">
        <v>129</v>
      </c>
      <c r="H2129" t="s">
        <v>39</v>
      </c>
      <c r="I2129" t="s">
        <v>40</v>
      </c>
      <c r="J2129" t="s">
        <v>735</v>
      </c>
      <c r="K2129" s="17">
        <v>23.92</v>
      </c>
      <c r="L2129" s="17">
        <v>2</v>
      </c>
      <c r="M2129" s="17">
        <v>6.7</v>
      </c>
      <c r="N2129" s="17" t="str">
        <f>IF(SalesData[[#This Row],[Profit]]&gt;0,"Profit","Loss")</f>
        <v>Profit</v>
      </c>
    </row>
    <row r="2130" spans="1:14" x14ac:dyDescent="0.25">
      <c r="A2130" s="1">
        <v>42068</v>
      </c>
      <c r="B2130" s="3">
        <f t="shared" si="99"/>
        <v>2015</v>
      </c>
      <c r="C2130" s="3">
        <f t="shared" si="100"/>
        <v>3</v>
      </c>
      <c r="D2130" t="s">
        <v>1828</v>
      </c>
      <c r="E2130" t="str">
        <f t="shared" si="101"/>
        <v>Sarah Foster20150305</v>
      </c>
      <c r="F2130">
        <f>IF(COUNTIF($E$2:E2130, E2130) = 1, MAX($F$1:F2129) + 1, INDEX($F$1:F2129, MATCH(E2130, $E$1:E2129, 0)))</f>
        <v>1042</v>
      </c>
      <c r="G2130" t="s">
        <v>129</v>
      </c>
      <c r="H2130" t="s">
        <v>11</v>
      </c>
      <c r="I2130" t="s">
        <v>92</v>
      </c>
      <c r="J2130" t="s">
        <v>658</v>
      </c>
      <c r="K2130" s="17">
        <v>60.69</v>
      </c>
      <c r="L2130" s="17">
        <v>7</v>
      </c>
      <c r="M2130" s="17">
        <v>16.39</v>
      </c>
      <c r="N2130" s="17" t="str">
        <f>IF(SalesData[[#This Row],[Profit]]&gt;0,"Profit","Loss")</f>
        <v>Profit</v>
      </c>
    </row>
    <row r="2131" spans="1:14" x14ac:dyDescent="0.25">
      <c r="A2131" s="1">
        <v>42068</v>
      </c>
      <c r="B2131" s="3">
        <f t="shared" si="99"/>
        <v>2015</v>
      </c>
      <c r="C2131" s="3">
        <f t="shared" si="100"/>
        <v>3</v>
      </c>
      <c r="D2131" t="s">
        <v>1736</v>
      </c>
      <c r="E2131" t="str">
        <f t="shared" si="101"/>
        <v>Katherine Nockton20150305</v>
      </c>
      <c r="F2131">
        <f>IF(COUNTIF($E$2:E2131, E2131) = 1, MAX($F$1:F2130) + 1, INDEX($F$1:F2130, MATCH(E2131, $E$1:E2130, 0)))</f>
        <v>1043</v>
      </c>
      <c r="G2131" t="s">
        <v>23</v>
      </c>
      <c r="H2131" t="s">
        <v>39</v>
      </c>
      <c r="I2131" t="s">
        <v>40</v>
      </c>
      <c r="J2131" t="s">
        <v>1934</v>
      </c>
      <c r="K2131" s="17">
        <v>466.16</v>
      </c>
      <c r="L2131" s="17">
        <v>7</v>
      </c>
      <c r="M2131" s="17">
        <v>-93.23</v>
      </c>
      <c r="N2131" s="17" t="str">
        <f>IF(SalesData[[#This Row],[Profit]]&gt;0,"Profit","Loss")</f>
        <v>Loss</v>
      </c>
    </row>
    <row r="2132" spans="1:14" x14ac:dyDescent="0.25">
      <c r="A2132" s="1">
        <v>42068</v>
      </c>
      <c r="B2132" s="3">
        <f t="shared" si="99"/>
        <v>2015</v>
      </c>
      <c r="C2132" s="3">
        <f t="shared" si="100"/>
        <v>3</v>
      </c>
      <c r="D2132" t="s">
        <v>1736</v>
      </c>
      <c r="E2132" t="str">
        <f t="shared" si="101"/>
        <v>Katherine Nockton20150305</v>
      </c>
      <c r="F2132">
        <f>IF(COUNTIF($E$2:E2132, E2132) = 1, MAX($F$1:F2131) + 1, INDEX($F$1:F2131, MATCH(E2132, $E$1:E2131, 0)))</f>
        <v>1043</v>
      </c>
      <c r="G2132" t="s">
        <v>23</v>
      </c>
      <c r="H2132" t="s">
        <v>39</v>
      </c>
      <c r="I2132" t="s">
        <v>52</v>
      </c>
      <c r="J2132" t="s">
        <v>1461</v>
      </c>
      <c r="K2132" s="17">
        <v>10.31</v>
      </c>
      <c r="L2132" s="17">
        <v>1</v>
      </c>
      <c r="M2132" s="17">
        <v>-1.29</v>
      </c>
      <c r="N2132" s="17" t="str">
        <f>IF(SalesData[[#This Row],[Profit]]&gt;0,"Profit","Loss")</f>
        <v>Loss</v>
      </c>
    </row>
    <row r="2133" spans="1:14" x14ac:dyDescent="0.25">
      <c r="A2133" s="1">
        <v>42068</v>
      </c>
      <c r="B2133" s="3">
        <f t="shared" si="99"/>
        <v>2015</v>
      </c>
      <c r="C2133" s="3">
        <f t="shared" si="100"/>
        <v>3</v>
      </c>
      <c r="D2133" t="s">
        <v>1736</v>
      </c>
      <c r="E2133" t="str">
        <f t="shared" si="101"/>
        <v>Katherine Nockton20150305</v>
      </c>
      <c r="F2133">
        <f>IF(COUNTIF($E$2:E2133, E2133) = 1, MAX($F$1:F2132) + 1, INDEX($F$1:F2132, MATCH(E2133, $E$1:E2132, 0)))</f>
        <v>1043</v>
      </c>
      <c r="G2133" t="s">
        <v>23</v>
      </c>
      <c r="H2133" t="s">
        <v>11</v>
      </c>
      <c r="I2133" t="s">
        <v>20</v>
      </c>
      <c r="J2133" t="s">
        <v>423</v>
      </c>
      <c r="K2133" s="17">
        <v>2.56</v>
      </c>
      <c r="L2133" s="17">
        <v>3</v>
      </c>
      <c r="M2133" s="17">
        <v>-1.79</v>
      </c>
      <c r="N2133" s="17" t="str">
        <f>IF(SalesData[[#This Row],[Profit]]&gt;0,"Profit","Loss")</f>
        <v>Loss</v>
      </c>
    </row>
    <row r="2134" spans="1:14" x14ac:dyDescent="0.25">
      <c r="A2134" s="1">
        <v>42068</v>
      </c>
      <c r="B2134" s="3">
        <f t="shared" si="99"/>
        <v>2015</v>
      </c>
      <c r="C2134" s="3">
        <f t="shared" si="100"/>
        <v>3</v>
      </c>
      <c r="D2134" t="s">
        <v>1935</v>
      </c>
      <c r="E2134" t="str">
        <f t="shared" si="101"/>
        <v>Alan Haines20150305</v>
      </c>
      <c r="F2134">
        <f>IF(COUNTIF($E$2:E2134, E2134) = 1, MAX($F$1:F2133) + 1, INDEX($F$1:F2133, MATCH(E2134, $E$1:E2133, 0)))</f>
        <v>1044</v>
      </c>
      <c r="G2134" t="s">
        <v>23</v>
      </c>
      <c r="H2134" t="s">
        <v>34</v>
      </c>
      <c r="I2134" t="s">
        <v>35</v>
      </c>
      <c r="J2134" t="s">
        <v>793</v>
      </c>
      <c r="K2134" s="17">
        <v>99.37</v>
      </c>
      <c r="L2134" s="17">
        <v>2</v>
      </c>
      <c r="M2134" s="17">
        <v>-7.1</v>
      </c>
      <c r="N2134" s="17" t="str">
        <f>IF(SalesData[[#This Row],[Profit]]&gt;0,"Profit","Loss")</f>
        <v>Loss</v>
      </c>
    </row>
    <row r="2135" spans="1:14" x14ac:dyDescent="0.25">
      <c r="A2135" s="1">
        <v>42068</v>
      </c>
      <c r="B2135" s="3">
        <f t="shared" si="99"/>
        <v>2015</v>
      </c>
      <c r="C2135" s="3">
        <f t="shared" si="100"/>
        <v>3</v>
      </c>
      <c r="D2135" t="s">
        <v>1935</v>
      </c>
      <c r="E2135" t="str">
        <f t="shared" si="101"/>
        <v>Alan Haines20150305</v>
      </c>
      <c r="F2135">
        <f>IF(COUNTIF($E$2:E2135, E2135) = 1, MAX($F$1:F2134) + 1, INDEX($F$1:F2134, MATCH(E2135, $E$1:E2134, 0)))</f>
        <v>1044</v>
      </c>
      <c r="G2135" t="s">
        <v>23</v>
      </c>
      <c r="H2135" t="s">
        <v>34</v>
      </c>
      <c r="I2135" t="s">
        <v>47</v>
      </c>
      <c r="J2135" t="s">
        <v>1936</v>
      </c>
      <c r="K2135" s="17">
        <v>33.57</v>
      </c>
      <c r="L2135" s="17">
        <v>2</v>
      </c>
      <c r="M2135" s="17">
        <v>-5.45</v>
      </c>
      <c r="N2135" s="17" t="str">
        <f>IF(SalesData[[#This Row],[Profit]]&gt;0,"Profit","Loss")</f>
        <v>Loss</v>
      </c>
    </row>
    <row r="2136" spans="1:14" x14ac:dyDescent="0.25">
      <c r="A2136" s="1">
        <v>42068</v>
      </c>
      <c r="B2136" s="3">
        <f t="shared" si="99"/>
        <v>2015</v>
      </c>
      <c r="C2136" s="3">
        <f t="shared" si="100"/>
        <v>3</v>
      </c>
      <c r="D2136" t="s">
        <v>151</v>
      </c>
      <c r="E2136" t="str">
        <f t="shared" si="101"/>
        <v>Mike Vittorini20150305</v>
      </c>
      <c r="F2136">
        <f>IF(COUNTIF($E$2:E2136, E2136) = 1, MAX($F$1:F2135) + 1, INDEX($F$1:F2135, MATCH(E2136, $E$1:E2135, 0)))</f>
        <v>1045</v>
      </c>
      <c r="G2136" t="s">
        <v>10</v>
      </c>
      <c r="H2136" t="s">
        <v>39</v>
      </c>
      <c r="I2136" t="s">
        <v>40</v>
      </c>
      <c r="J2136" t="s">
        <v>1156</v>
      </c>
      <c r="K2136" s="17">
        <v>31.92</v>
      </c>
      <c r="L2136" s="17">
        <v>2</v>
      </c>
      <c r="M2136" s="17">
        <v>2.39</v>
      </c>
      <c r="N2136" s="17" t="str">
        <f>IF(SalesData[[#This Row],[Profit]]&gt;0,"Profit","Loss")</f>
        <v>Profit</v>
      </c>
    </row>
    <row r="2137" spans="1:14" x14ac:dyDescent="0.25">
      <c r="A2137" s="1">
        <v>42068</v>
      </c>
      <c r="B2137" s="3">
        <f t="shared" si="99"/>
        <v>2015</v>
      </c>
      <c r="C2137" s="3">
        <f t="shared" si="100"/>
        <v>3</v>
      </c>
      <c r="D2137" t="s">
        <v>1937</v>
      </c>
      <c r="E2137" t="str">
        <f t="shared" si="101"/>
        <v>Jennifer Jackson20150305</v>
      </c>
      <c r="F2137">
        <f>IF(COUNTIF($E$2:E2137, E2137) = 1, MAX($F$1:F2136) + 1, INDEX($F$1:F2136, MATCH(E2137, $E$1:E2136, 0)))</f>
        <v>1046</v>
      </c>
      <c r="G2137" t="s">
        <v>15</v>
      </c>
      <c r="H2137" t="s">
        <v>11</v>
      </c>
      <c r="I2137" t="s">
        <v>43</v>
      </c>
      <c r="J2137" t="s">
        <v>496</v>
      </c>
      <c r="K2137" s="17">
        <v>7.1</v>
      </c>
      <c r="L2137" s="17">
        <v>6</v>
      </c>
      <c r="M2137" s="17">
        <v>2.4900000000000002</v>
      </c>
      <c r="N2137" s="17" t="str">
        <f>IF(SalesData[[#This Row],[Profit]]&gt;0,"Profit","Loss")</f>
        <v>Profit</v>
      </c>
    </row>
    <row r="2138" spans="1:14" x14ac:dyDescent="0.25">
      <c r="A2138" s="1">
        <v>42068</v>
      </c>
      <c r="B2138" s="3">
        <f t="shared" si="99"/>
        <v>2015</v>
      </c>
      <c r="C2138" s="3">
        <f t="shared" si="100"/>
        <v>3</v>
      </c>
      <c r="D2138" t="s">
        <v>1258</v>
      </c>
      <c r="E2138" t="str">
        <f t="shared" si="101"/>
        <v>Maribeth Schnelling20150305</v>
      </c>
      <c r="F2138">
        <f>IF(COUNTIF($E$2:E2138, E2138) = 1, MAX($F$1:F2137) + 1, INDEX($F$1:F2137, MATCH(E2138, $E$1:E2137, 0)))</f>
        <v>1047</v>
      </c>
      <c r="G2138" t="s">
        <v>15</v>
      </c>
      <c r="H2138" t="s">
        <v>11</v>
      </c>
      <c r="I2138" t="s">
        <v>20</v>
      </c>
      <c r="J2138" t="s">
        <v>1112</v>
      </c>
      <c r="K2138" s="17">
        <v>11.21</v>
      </c>
      <c r="L2138" s="17">
        <v>2</v>
      </c>
      <c r="M2138" s="17">
        <v>-16.82</v>
      </c>
      <c r="N2138" s="17" t="str">
        <f>IF(SalesData[[#This Row],[Profit]]&gt;0,"Profit","Loss")</f>
        <v>Loss</v>
      </c>
    </row>
    <row r="2139" spans="1:14" x14ac:dyDescent="0.25">
      <c r="A2139" s="1">
        <v>42068</v>
      </c>
      <c r="B2139" s="3">
        <f t="shared" si="99"/>
        <v>2015</v>
      </c>
      <c r="C2139" s="3">
        <f t="shared" si="100"/>
        <v>3</v>
      </c>
      <c r="D2139" t="s">
        <v>1258</v>
      </c>
      <c r="E2139" t="str">
        <f t="shared" si="101"/>
        <v>Maribeth Schnelling20150305</v>
      </c>
      <c r="F2139">
        <f>IF(COUNTIF($E$2:E2139, E2139) = 1, MAX($F$1:F2138) + 1, INDEX($F$1:F2138, MATCH(E2139, $E$1:E2138, 0)))</f>
        <v>1047</v>
      </c>
      <c r="G2139" t="s">
        <v>15</v>
      </c>
      <c r="H2139" t="s">
        <v>34</v>
      </c>
      <c r="I2139" t="s">
        <v>47</v>
      </c>
      <c r="J2139" t="s">
        <v>281</v>
      </c>
      <c r="K2139" s="17">
        <v>4.71</v>
      </c>
      <c r="L2139" s="17">
        <v>2</v>
      </c>
      <c r="M2139" s="17">
        <v>-1.88</v>
      </c>
      <c r="N2139" s="17" t="str">
        <f>IF(SalesData[[#This Row],[Profit]]&gt;0,"Profit","Loss")</f>
        <v>Loss</v>
      </c>
    </row>
    <row r="2140" spans="1:14" x14ac:dyDescent="0.25">
      <c r="A2140" s="1">
        <v>42068</v>
      </c>
      <c r="B2140" s="3">
        <f t="shared" si="99"/>
        <v>2015</v>
      </c>
      <c r="C2140" s="3">
        <f t="shared" si="100"/>
        <v>3</v>
      </c>
      <c r="D2140" t="s">
        <v>1258</v>
      </c>
      <c r="E2140" t="str">
        <f t="shared" si="101"/>
        <v>Maribeth Schnelling20150305</v>
      </c>
      <c r="F2140">
        <f>IF(COUNTIF($E$2:E2140, E2140) = 1, MAX($F$1:F2139) + 1, INDEX($F$1:F2139, MATCH(E2140, $E$1:E2139, 0)))</f>
        <v>1047</v>
      </c>
      <c r="G2140" t="s">
        <v>15</v>
      </c>
      <c r="H2140" t="s">
        <v>11</v>
      </c>
      <c r="I2140" t="s">
        <v>92</v>
      </c>
      <c r="J2140" t="s">
        <v>1835</v>
      </c>
      <c r="K2140" s="17">
        <v>180.98</v>
      </c>
      <c r="L2140" s="17">
        <v>5</v>
      </c>
      <c r="M2140" s="17">
        <v>-470.55</v>
      </c>
      <c r="N2140" s="17" t="str">
        <f>IF(SalesData[[#This Row],[Profit]]&gt;0,"Profit","Loss")</f>
        <v>Loss</v>
      </c>
    </row>
    <row r="2141" spans="1:14" x14ac:dyDescent="0.25">
      <c r="A2141" s="1">
        <v>42068</v>
      </c>
      <c r="B2141" s="3">
        <f t="shared" si="99"/>
        <v>2015</v>
      </c>
      <c r="C2141" s="3">
        <f t="shared" si="100"/>
        <v>3</v>
      </c>
      <c r="D2141" t="s">
        <v>1258</v>
      </c>
      <c r="E2141" t="str">
        <f t="shared" si="101"/>
        <v>Maribeth Schnelling20150305</v>
      </c>
      <c r="F2141">
        <f>IF(COUNTIF($E$2:E2141, E2141) = 1, MAX($F$1:F2140) + 1, INDEX($F$1:F2140, MATCH(E2141, $E$1:E2140, 0)))</f>
        <v>1047</v>
      </c>
      <c r="G2141" t="s">
        <v>15</v>
      </c>
      <c r="H2141" t="s">
        <v>11</v>
      </c>
      <c r="I2141" t="s">
        <v>18</v>
      </c>
      <c r="J2141" t="s">
        <v>1761</v>
      </c>
      <c r="K2141" s="17">
        <v>60.42</v>
      </c>
      <c r="L2141" s="17">
        <v>2</v>
      </c>
      <c r="M2141" s="17">
        <v>6.04</v>
      </c>
      <c r="N2141" s="17" t="str">
        <f>IF(SalesData[[#This Row],[Profit]]&gt;0,"Profit","Loss")</f>
        <v>Profit</v>
      </c>
    </row>
    <row r="2142" spans="1:14" x14ac:dyDescent="0.25">
      <c r="A2142" s="1">
        <v>42069</v>
      </c>
      <c r="B2142" s="3">
        <f t="shared" si="99"/>
        <v>2015</v>
      </c>
      <c r="C2142" s="3">
        <f t="shared" si="100"/>
        <v>3</v>
      </c>
      <c r="D2142" t="s">
        <v>1004</v>
      </c>
      <c r="E2142" t="str">
        <f t="shared" si="101"/>
        <v>John Lucas20150306</v>
      </c>
      <c r="F2142">
        <f>IF(COUNTIF($E$2:E2142, E2142) = 1, MAX($F$1:F2141) + 1, INDEX($F$1:F2141, MATCH(E2142, $E$1:E2141, 0)))</f>
        <v>1048</v>
      </c>
      <c r="G2142" t="s">
        <v>27</v>
      </c>
      <c r="H2142" t="s">
        <v>34</v>
      </c>
      <c r="I2142" t="s">
        <v>47</v>
      </c>
      <c r="J2142" t="s">
        <v>678</v>
      </c>
      <c r="K2142" s="17">
        <v>435.26</v>
      </c>
      <c r="L2142" s="17">
        <v>7</v>
      </c>
      <c r="M2142" s="17">
        <v>95.76</v>
      </c>
      <c r="N2142" s="17" t="str">
        <f>IF(SalesData[[#This Row],[Profit]]&gt;0,"Profit","Loss")</f>
        <v>Profit</v>
      </c>
    </row>
    <row r="2143" spans="1:14" x14ac:dyDescent="0.25">
      <c r="A2143" s="1">
        <v>42069</v>
      </c>
      <c r="B2143" s="3">
        <f t="shared" si="99"/>
        <v>2015</v>
      </c>
      <c r="C2143" s="3">
        <f t="shared" si="100"/>
        <v>3</v>
      </c>
      <c r="D2143" t="s">
        <v>1004</v>
      </c>
      <c r="E2143" t="str">
        <f t="shared" si="101"/>
        <v>John Lucas20150306</v>
      </c>
      <c r="F2143">
        <f>IF(COUNTIF($E$2:E2143, E2143) = 1, MAX($F$1:F2142) + 1, INDEX($F$1:F2142, MATCH(E2143, $E$1:E2142, 0)))</f>
        <v>1048</v>
      </c>
      <c r="G2143" t="s">
        <v>27</v>
      </c>
      <c r="H2143" t="s">
        <v>39</v>
      </c>
      <c r="I2143" t="s">
        <v>603</v>
      </c>
      <c r="J2143" t="s">
        <v>1938</v>
      </c>
      <c r="K2143" s="17">
        <v>1119.98</v>
      </c>
      <c r="L2143" s="17">
        <v>2</v>
      </c>
      <c r="M2143" s="17">
        <v>377.99</v>
      </c>
      <c r="N2143" s="17" t="str">
        <f>IF(SalesData[[#This Row],[Profit]]&gt;0,"Profit","Loss")</f>
        <v>Profit</v>
      </c>
    </row>
    <row r="2144" spans="1:14" x14ac:dyDescent="0.25">
      <c r="A2144" s="1">
        <v>42070</v>
      </c>
      <c r="B2144" s="3">
        <f t="shared" si="99"/>
        <v>2015</v>
      </c>
      <c r="C2144" s="3">
        <f t="shared" si="100"/>
        <v>3</v>
      </c>
      <c r="D2144" t="s">
        <v>971</v>
      </c>
      <c r="E2144" t="str">
        <f t="shared" si="101"/>
        <v>Eugene Moren20150307</v>
      </c>
      <c r="F2144">
        <f>IF(COUNTIF($E$2:E2144, E2144) = 1, MAX($F$1:F2143) + 1, INDEX($F$1:F2143, MATCH(E2144, $E$1:E2143, 0)))</f>
        <v>1049</v>
      </c>
      <c r="G2144" t="s">
        <v>59</v>
      </c>
      <c r="H2144" t="s">
        <v>39</v>
      </c>
      <c r="I2144" t="s">
        <v>52</v>
      </c>
      <c r="J2144" t="s">
        <v>1939</v>
      </c>
      <c r="K2144" s="17">
        <v>119.85</v>
      </c>
      <c r="L2144" s="17">
        <v>3</v>
      </c>
      <c r="M2144" s="17">
        <v>52.73</v>
      </c>
      <c r="N2144" s="17" t="str">
        <f>IF(SalesData[[#This Row],[Profit]]&gt;0,"Profit","Loss")</f>
        <v>Profit</v>
      </c>
    </row>
    <row r="2145" spans="1:14" x14ac:dyDescent="0.25">
      <c r="A2145" s="1">
        <v>42070</v>
      </c>
      <c r="B2145" s="3">
        <f t="shared" si="99"/>
        <v>2015</v>
      </c>
      <c r="C2145" s="3">
        <f t="shared" si="100"/>
        <v>3</v>
      </c>
      <c r="D2145" t="s">
        <v>971</v>
      </c>
      <c r="E2145" t="str">
        <f t="shared" si="101"/>
        <v>Eugene Moren20150307</v>
      </c>
      <c r="F2145">
        <f>IF(COUNTIF($E$2:E2145, E2145) = 1, MAX($F$1:F2144) + 1, INDEX($F$1:F2144, MATCH(E2145, $E$1:E2144, 0)))</f>
        <v>1049</v>
      </c>
      <c r="G2145" t="s">
        <v>59</v>
      </c>
      <c r="H2145" t="s">
        <v>11</v>
      </c>
      <c r="I2145" t="s">
        <v>20</v>
      </c>
      <c r="J2145" t="s">
        <v>330</v>
      </c>
      <c r="K2145" s="17">
        <v>30.44</v>
      </c>
      <c r="L2145" s="17">
        <v>2</v>
      </c>
      <c r="M2145" s="17">
        <v>14.92</v>
      </c>
      <c r="N2145" s="17" t="str">
        <f>IF(SalesData[[#This Row],[Profit]]&gt;0,"Profit","Loss")</f>
        <v>Profit</v>
      </c>
    </row>
    <row r="2146" spans="1:14" x14ac:dyDescent="0.25">
      <c r="A2146" s="1">
        <v>42070</v>
      </c>
      <c r="B2146" s="3">
        <f t="shared" si="99"/>
        <v>2015</v>
      </c>
      <c r="C2146" s="3">
        <f t="shared" si="100"/>
        <v>3</v>
      </c>
      <c r="D2146" t="s">
        <v>971</v>
      </c>
      <c r="E2146" t="str">
        <f t="shared" si="101"/>
        <v>Eugene Moren20150307</v>
      </c>
      <c r="F2146">
        <f>IF(COUNTIF($E$2:E2146, E2146) = 1, MAX($F$1:F2145) + 1, INDEX($F$1:F2145, MATCH(E2146, $E$1:E2145, 0)))</f>
        <v>1049</v>
      </c>
      <c r="G2146" t="s">
        <v>59</v>
      </c>
      <c r="H2146" t="s">
        <v>11</v>
      </c>
      <c r="I2146" t="s">
        <v>20</v>
      </c>
      <c r="J2146" t="s">
        <v>763</v>
      </c>
      <c r="K2146" s="17">
        <v>69.28</v>
      </c>
      <c r="L2146" s="17">
        <v>2</v>
      </c>
      <c r="M2146" s="17">
        <v>33.25</v>
      </c>
      <c r="N2146" s="17" t="str">
        <f>IF(SalesData[[#This Row],[Profit]]&gt;0,"Profit","Loss")</f>
        <v>Profit</v>
      </c>
    </row>
    <row r="2147" spans="1:14" x14ac:dyDescent="0.25">
      <c r="A2147" s="1">
        <v>42070</v>
      </c>
      <c r="B2147" s="3">
        <f t="shared" si="99"/>
        <v>2015</v>
      </c>
      <c r="C2147" s="3">
        <f t="shared" si="100"/>
        <v>3</v>
      </c>
      <c r="D2147" t="s">
        <v>971</v>
      </c>
      <c r="E2147" t="str">
        <f t="shared" si="101"/>
        <v>Eugene Moren20150307</v>
      </c>
      <c r="F2147">
        <f>IF(COUNTIF($E$2:E2147, E2147) = 1, MAX($F$1:F2146) + 1, INDEX($F$1:F2146, MATCH(E2147, $E$1:E2146, 0)))</f>
        <v>1049</v>
      </c>
      <c r="G2147" t="s">
        <v>59</v>
      </c>
      <c r="H2147" t="s">
        <v>39</v>
      </c>
      <c r="I2147" t="s">
        <v>40</v>
      </c>
      <c r="J2147" t="s">
        <v>1940</v>
      </c>
      <c r="K2147" s="17">
        <v>587.97</v>
      </c>
      <c r="L2147" s="17">
        <v>3</v>
      </c>
      <c r="M2147" s="17">
        <v>170.51</v>
      </c>
      <c r="N2147" s="17" t="str">
        <f>IF(SalesData[[#This Row],[Profit]]&gt;0,"Profit","Loss")</f>
        <v>Profit</v>
      </c>
    </row>
    <row r="2148" spans="1:14" x14ac:dyDescent="0.25">
      <c r="A2148" s="1">
        <v>42071</v>
      </c>
      <c r="B2148" s="3">
        <f t="shared" si="99"/>
        <v>2015</v>
      </c>
      <c r="C2148" s="3">
        <f t="shared" si="100"/>
        <v>3</v>
      </c>
      <c r="D2148" t="s">
        <v>1941</v>
      </c>
      <c r="E2148" t="str">
        <f t="shared" si="101"/>
        <v>Dana Kaydos20150308</v>
      </c>
      <c r="F2148">
        <f>IF(COUNTIF($E$2:E2148, E2148) = 1, MAX($F$1:F2147) + 1, INDEX($F$1:F2147, MATCH(E2148, $E$1:E2147, 0)))</f>
        <v>1050</v>
      </c>
      <c r="G2148" t="s">
        <v>157</v>
      </c>
      <c r="H2148" t="s">
        <v>34</v>
      </c>
      <c r="I2148" t="s">
        <v>74</v>
      </c>
      <c r="J2148" t="s">
        <v>1039</v>
      </c>
      <c r="K2148" s="17">
        <v>512.94000000000005</v>
      </c>
      <c r="L2148" s="17">
        <v>3</v>
      </c>
      <c r="M2148" s="17">
        <v>97.46</v>
      </c>
      <c r="N2148" s="17" t="str">
        <f>IF(SalesData[[#This Row],[Profit]]&gt;0,"Profit","Loss")</f>
        <v>Profit</v>
      </c>
    </row>
    <row r="2149" spans="1:14" x14ac:dyDescent="0.25">
      <c r="A2149" s="1">
        <v>42071</v>
      </c>
      <c r="B2149" s="3">
        <f t="shared" si="99"/>
        <v>2015</v>
      </c>
      <c r="C2149" s="3">
        <f t="shared" si="100"/>
        <v>3</v>
      </c>
      <c r="D2149" t="s">
        <v>1941</v>
      </c>
      <c r="E2149" t="str">
        <f t="shared" si="101"/>
        <v>Dana Kaydos20150308</v>
      </c>
      <c r="F2149">
        <f>IF(COUNTIF($E$2:E2149, E2149) = 1, MAX($F$1:F2148) + 1, INDEX($F$1:F2148, MATCH(E2149, $E$1:E2148, 0)))</f>
        <v>1050</v>
      </c>
      <c r="G2149" t="s">
        <v>157</v>
      </c>
      <c r="H2149" t="s">
        <v>34</v>
      </c>
      <c r="I2149" t="s">
        <v>35</v>
      </c>
      <c r="J2149" t="s">
        <v>1942</v>
      </c>
      <c r="K2149" s="17">
        <v>860.93</v>
      </c>
      <c r="L2149" s="17">
        <v>7</v>
      </c>
      <c r="M2149" s="17">
        <v>189.4</v>
      </c>
      <c r="N2149" s="17" t="str">
        <f>IF(SalesData[[#This Row],[Profit]]&gt;0,"Profit","Loss")</f>
        <v>Profit</v>
      </c>
    </row>
    <row r="2150" spans="1:14" x14ac:dyDescent="0.25">
      <c r="A2150" s="1">
        <v>42071</v>
      </c>
      <c r="B2150" s="3">
        <f t="shared" si="99"/>
        <v>2015</v>
      </c>
      <c r="C2150" s="3">
        <f t="shared" si="100"/>
        <v>3</v>
      </c>
      <c r="D2150" t="s">
        <v>1941</v>
      </c>
      <c r="E2150" t="str">
        <f t="shared" si="101"/>
        <v>Dana Kaydos20150308</v>
      </c>
      <c r="F2150">
        <f>IF(COUNTIF($E$2:E2150, E2150) = 1, MAX($F$1:F2149) + 1, INDEX($F$1:F2149, MATCH(E2150, $E$1:E2149, 0)))</f>
        <v>1050</v>
      </c>
      <c r="G2150" t="s">
        <v>157</v>
      </c>
      <c r="H2150" t="s">
        <v>39</v>
      </c>
      <c r="I2150" t="s">
        <v>40</v>
      </c>
      <c r="J2150" t="s">
        <v>1347</v>
      </c>
      <c r="K2150" s="17">
        <v>769.95</v>
      </c>
      <c r="L2150" s="17">
        <v>5</v>
      </c>
      <c r="M2150" s="17">
        <v>223.29</v>
      </c>
      <c r="N2150" s="17" t="str">
        <f>IF(SalesData[[#This Row],[Profit]]&gt;0,"Profit","Loss")</f>
        <v>Profit</v>
      </c>
    </row>
    <row r="2151" spans="1:14" x14ac:dyDescent="0.25">
      <c r="A2151" s="1">
        <v>42071</v>
      </c>
      <c r="B2151" s="3">
        <f t="shared" si="99"/>
        <v>2015</v>
      </c>
      <c r="C2151" s="3">
        <f t="shared" si="100"/>
        <v>3</v>
      </c>
      <c r="D2151" t="s">
        <v>1941</v>
      </c>
      <c r="E2151" t="str">
        <f t="shared" si="101"/>
        <v>Dana Kaydos20150308</v>
      </c>
      <c r="F2151">
        <f>IF(COUNTIF($E$2:E2151, E2151) = 1, MAX($F$1:F2150) + 1, INDEX($F$1:F2150, MATCH(E2151, $E$1:E2150, 0)))</f>
        <v>1050</v>
      </c>
      <c r="G2151" t="s">
        <v>157</v>
      </c>
      <c r="H2151" t="s">
        <v>11</v>
      </c>
      <c r="I2151" t="s">
        <v>24</v>
      </c>
      <c r="J2151" t="s">
        <v>1943</v>
      </c>
      <c r="K2151" s="17">
        <v>14.98</v>
      </c>
      <c r="L2151" s="17">
        <v>1</v>
      </c>
      <c r="M2151" s="17">
        <v>4.49</v>
      </c>
      <c r="N2151" s="17" t="str">
        <f>IF(SalesData[[#This Row],[Profit]]&gt;0,"Profit","Loss")</f>
        <v>Profit</v>
      </c>
    </row>
    <row r="2152" spans="1:14" x14ac:dyDescent="0.25">
      <c r="A2152" s="1">
        <v>42071</v>
      </c>
      <c r="B2152" s="3">
        <f t="shared" si="99"/>
        <v>2015</v>
      </c>
      <c r="C2152" s="3">
        <f t="shared" si="100"/>
        <v>3</v>
      </c>
      <c r="D2152" t="s">
        <v>1941</v>
      </c>
      <c r="E2152" t="str">
        <f t="shared" si="101"/>
        <v>Dana Kaydos20150308</v>
      </c>
      <c r="F2152">
        <f>IF(COUNTIF($E$2:E2152, E2152) = 1, MAX($F$1:F2151) + 1, INDEX($F$1:F2151, MATCH(E2152, $E$1:E2151, 0)))</f>
        <v>1050</v>
      </c>
      <c r="G2152" t="s">
        <v>157</v>
      </c>
      <c r="H2152" t="s">
        <v>34</v>
      </c>
      <c r="I2152" t="s">
        <v>47</v>
      </c>
      <c r="J2152" t="s">
        <v>678</v>
      </c>
      <c r="K2152" s="17">
        <v>373.08</v>
      </c>
      <c r="L2152" s="17">
        <v>6</v>
      </c>
      <c r="M2152" s="17">
        <v>82.08</v>
      </c>
      <c r="N2152" s="17" t="str">
        <f>IF(SalesData[[#This Row],[Profit]]&gt;0,"Profit","Loss")</f>
        <v>Profit</v>
      </c>
    </row>
    <row r="2153" spans="1:14" x14ac:dyDescent="0.25">
      <c r="A2153" s="1">
        <v>42071</v>
      </c>
      <c r="B2153" s="3">
        <f t="shared" si="99"/>
        <v>2015</v>
      </c>
      <c r="C2153" s="3">
        <f t="shared" si="100"/>
        <v>3</v>
      </c>
      <c r="D2153" t="s">
        <v>891</v>
      </c>
      <c r="E2153" t="str">
        <f t="shared" si="101"/>
        <v>Anthony Rawles20150308</v>
      </c>
      <c r="F2153">
        <f>IF(COUNTIF($E$2:E2153, E2153) = 1, MAX($F$1:F2152) + 1, INDEX($F$1:F2152, MATCH(E2153, $E$1:E2152, 0)))</f>
        <v>1051</v>
      </c>
      <c r="G2153" t="s">
        <v>149</v>
      </c>
      <c r="H2153" t="s">
        <v>11</v>
      </c>
      <c r="I2153" t="s">
        <v>12</v>
      </c>
      <c r="J2153" t="s">
        <v>1944</v>
      </c>
      <c r="K2153" s="17">
        <v>19.440000000000001</v>
      </c>
      <c r="L2153" s="17">
        <v>3</v>
      </c>
      <c r="M2153" s="17">
        <v>9.33</v>
      </c>
      <c r="N2153" s="17" t="str">
        <f>IF(SalesData[[#This Row],[Profit]]&gt;0,"Profit","Loss")</f>
        <v>Profit</v>
      </c>
    </row>
    <row r="2154" spans="1:14" x14ac:dyDescent="0.25">
      <c r="A2154" s="1">
        <v>42071</v>
      </c>
      <c r="B2154" s="3">
        <f t="shared" si="99"/>
        <v>2015</v>
      </c>
      <c r="C2154" s="3">
        <f t="shared" si="100"/>
        <v>3</v>
      </c>
      <c r="D2154" t="s">
        <v>1446</v>
      </c>
      <c r="E2154" t="str">
        <f t="shared" si="101"/>
        <v>Fred Chung20150308</v>
      </c>
      <c r="F2154">
        <f>IF(COUNTIF($E$2:E2154, E2154) = 1, MAX($F$1:F2153) + 1, INDEX($F$1:F2153, MATCH(E2154, $E$1:E2153, 0)))</f>
        <v>1052</v>
      </c>
      <c r="G2154" t="s">
        <v>278</v>
      </c>
      <c r="H2154" t="s">
        <v>11</v>
      </c>
      <c r="I2154" t="s">
        <v>24</v>
      </c>
      <c r="J2154" t="s">
        <v>31</v>
      </c>
      <c r="K2154" s="17">
        <v>3.41</v>
      </c>
      <c r="L2154" s="17">
        <v>1</v>
      </c>
      <c r="M2154" s="17">
        <v>0.89</v>
      </c>
      <c r="N2154" s="17" t="str">
        <f>IF(SalesData[[#This Row],[Profit]]&gt;0,"Profit","Loss")</f>
        <v>Profit</v>
      </c>
    </row>
    <row r="2155" spans="1:14" x14ac:dyDescent="0.25">
      <c r="A2155" s="1">
        <v>42071</v>
      </c>
      <c r="B2155" s="3">
        <f t="shared" si="99"/>
        <v>2015</v>
      </c>
      <c r="C2155" s="3">
        <f t="shared" si="100"/>
        <v>3</v>
      </c>
      <c r="D2155" t="s">
        <v>809</v>
      </c>
      <c r="E2155" t="str">
        <f t="shared" si="101"/>
        <v>Frank Olsen20150308</v>
      </c>
      <c r="F2155">
        <f>IF(COUNTIF($E$2:E2155, E2155) = 1, MAX($F$1:F2154) + 1, INDEX($F$1:F2154, MATCH(E2155, $E$1:E2154, 0)))</f>
        <v>1053</v>
      </c>
      <c r="G2155" t="s">
        <v>15</v>
      </c>
      <c r="H2155" t="s">
        <v>11</v>
      </c>
      <c r="I2155" t="s">
        <v>20</v>
      </c>
      <c r="J2155" t="s">
        <v>819</v>
      </c>
      <c r="K2155" s="17">
        <v>8.57</v>
      </c>
      <c r="L2155" s="17">
        <v>3</v>
      </c>
      <c r="M2155" s="17">
        <v>-14.57</v>
      </c>
      <c r="N2155" s="17" t="str">
        <f>IF(SalesData[[#This Row],[Profit]]&gt;0,"Profit","Loss")</f>
        <v>Loss</v>
      </c>
    </row>
    <row r="2156" spans="1:14" x14ac:dyDescent="0.25">
      <c r="A2156" s="1">
        <v>42072</v>
      </c>
      <c r="B2156" s="3">
        <f t="shared" si="99"/>
        <v>2015</v>
      </c>
      <c r="C2156" s="3">
        <f t="shared" si="100"/>
        <v>3</v>
      </c>
      <c r="D2156" t="s">
        <v>873</v>
      </c>
      <c r="E2156" t="str">
        <f t="shared" si="101"/>
        <v>Noel Staavos20150309</v>
      </c>
      <c r="F2156">
        <f>IF(COUNTIF($E$2:E2156, E2156) = 1, MAX($F$1:F2155) + 1, INDEX($F$1:F2155, MATCH(E2156, $E$1:E2155, 0)))</f>
        <v>1054</v>
      </c>
      <c r="G2156" t="s">
        <v>10</v>
      </c>
      <c r="H2156" t="s">
        <v>39</v>
      </c>
      <c r="I2156" t="s">
        <v>52</v>
      </c>
      <c r="J2156" t="s">
        <v>1063</v>
      </c>
      <c r="K2156" s="17">
        <v>113.52</v>
      </c>
      <c r="L2156" s="17">
        <v>5</v>
      </c>
      <c r="M2156" s="17">
        <v>29.8</v>
      </c>
      <c r="N2156" s="17" t="str">
        <f>IF(SalesData[[#This Row],[Profit]]&gt;0,"Profit","Loss")</f>
        <v>Profit</v>
      </c>
    </row>
    <row r="2157" spans="1:14" x14ac:dyDescent="0.25">
      <c r="A2157" s="1">
        <v>42072</v>
      </c>
      <c r="B2157" s="3">
        <f t="shared" si="99"/>
        <v>2015</v>
      </c>
      <c r="C2157" s="3">
        <f t="shared" si="100"/>
        <v>3</v>
      </c>
      <c r="D2157" t="s">
        <v>873</v>
      </c>
      <c r="E2157" t="str">
        <f t="shared" si="101"/>
        <v>Noel Staavos20150309</v>
      </c>
      <c r="F2157">
        <f>IF(COUNTIF($E$2:E2157, E2157) = 1, MAX($F$1:F2156) + 1, INDEX($F$1:F2156, MATCH(E2157, $E$1:E2156, 0)))</f>
        <v>1054</v>
      </c>
      <c r="G2157" t="s">
        <v>10</v>
      </c>
      <c r="H2157" t="s">
        <v>39</v>
      </c>
      <c r="I2157" t="s">
        <v>40</v>
      </c>
      <c r="J2157" t="s">
        <v>1750</v>
      </c>
      <c r="K2157" s="17">
        <v>359.88</v>
      </c>
      <c r="L2157" s="17">
        <v>3</v>
      </c>
      <c r="M2157" s="17">
        <v>22.49</v>
      </c>
      <c r="N2157" s="17" t="str">
        <f>IF(SalesData[[#This Row],[Profit]]&gt;0,"Profit","Loss")</f>
        <v>Profit</v>
      </c>
    </row>
    <row r="2158" spans="1:14" x14ac:dyDescent="0.25">
      <c r="A2158" s="1">
        <v>42072</v>
      </c>
      <c r="B2158" s="3">
        <f t="shared" si="99"/>
        <v>2015</v>
      </c>
      <c r="C2158" s="3">
        <f t="shared" si="100"/>
        <v>3</v>
      </c>
      <c r="D2158" t="s">
        <v>1945</v>
      </c>
      <c r="E2158" t="str">
        <f t="shared" si="101"/>
        <v>Toby Gnade20150309</v>
      </c>
      <c r="F2158">
        <f>IF(COUNTIF($E$2:E2158, E2158) = 1, MAX($F$1:F2157) + 1, INDEX($F$1:F2157, MATCH(E2158, $E$1:E2157, 0)))</f>
        <v>1055</v>
      </c>
      <c r="G2158" t="s">
        <v>245</v>
      </c>
      <c r="H2158" t="s">
        <v>11</v>
      </c>
      <c r="I2158" t="s">
        <v>16</v>
      </c>
      <c r="J2158" t="s">
        <v>932</v>
      </c>
      <c r="K2158" s="17">
        <v>4.6100000000000003</v>
      </c>
      <c r="L2158" s="17">
        <v>2</v>
      </c>
      <c r="M2158" s="17">
        <v>1.67</v>
      </c>
      <c r="N2158" s="17" t="str">
        <f>IF(SalesData[[#This Row],[Profit]]&gt;0,"Profit","Loss")</f>
        <v>Profit</v>
      </c>
    </row>
    <row r="2159" spans="1:14" x14ac:dyDescent="0.25">
      <c r="A2159" s="1">
        <v>42073</v>
      </c>
      <c r="B2159" s="3">
        <f t="shared" si="99"/>
        <v>2015</v>
      </c>
      <c r="C2159" s="3">
        <f t="shared" si="100"/>
        <v>3</v>
      </c>
      <c r="D2159" t="s">
        <v>94</v>
      </c>
      <c r="E2159" t="str">
        <f t="shared" si="101"/>
        <v>Toby Swindell20150310</v>
      </c>
      <c r="F2159">
        <f>IF(COUNTIF($E$2:E2159, E2159) = 1, MAX($F$1:F2158) + 1, INDEX($F$1:F2158, MATCH(E2159, $E$1:E2158, 0)))</f>
        <v>1056</v>
      </c>
      <c r="G2159" t="s">
        <v>10</v>
      </c>
      <c r="H2159" t="s">
        <v>11</v>
      </c>
      <c r="I2159" t="s">
        <v>20</v>
      </c>
      <c r="J2159" t="s">
        <v>1291</v>
      </c>
      <c r="K2159" s="17">
        <v>1.1100000000000001</v>
      </c>
      <c r="L2159" s="17">
        <v>2</v>
      </c>
      <c r="M2159" s="17">
        <v>-1.89</v>
      </c>
      <c r="N2159" s="17" t="str">
        <f>IF(SalesData[[#This Row],[Profit]]&gt;0,"Profit","Loss")</f>
        <v>Loss</v>
      </c>
    </row>
    <row r="2160" spans="1:14" x14ac:dyDescent="0.25">
      <c r="A2160" s="1">
        <v>42073</v>
      </c>
      <c r="B2160" s="3">
        <f t="shared" si="99"/>
        <v>2015</v>
      </c>
      <c r="C2160" s="3">
        <f t="shared" si="100"/>
        <v>3</v>
      </c>
      <c r="D2160" t="s">
        <v>452</v>
      </c>
      <c r="E2160" t="str">
        <f t="shared" si="101"/>
        <v>Ken Black20150310</v>
      </c>
      <c r="F2160">
        <f>IF(COUNTIF($E$2:E2160, E2160) = 1, MAX($F$1:F2159) + 1, INDEX($F$1:F2159, MATCH(E2160, $E$1:E2159, 0)))</f>
        <v>1057</v>
      </c>
      <c r="G2160" t="s">
        <v>531</v>
      </c>
      <c r="H2160" t="s">
        <v>11</v>
      </c>
      <c r="I2160" t="s">
        <v>18</v>
      </c>
      <c r="J2160" t="s">
        <v>1245</v>
      </c>
      <c r="K2160" s="17">
        <v>89.82</v>
      </c>
      <c r="L2160" s="17">
        <v>6</v>
      </c>
      <c r="M2160" s="17">
        <v>25.15</v>
      </c>
      <c r="N2160" s="17" t="str">
        <f>IF(SalesData[[#This Row],[Profit]]&gt;0,"Profit","Loss")</f>
        <v>Profit</v>
      </c>
    </row>
    <row r="2161" spans="1:14" x14ac:dyDescent="0.25">
      <c r="A2161" s="1">
        <v>42075</v>
      </c>
      <c r="B2161" s="3">
        <f t="shared" si="99"/>
        <v>2015</v>
      </c>
      <c r="C2161" s="3">
        <f t="shared" si="100"/>
        <v>3</v>
      </c>
      <c r="D2161" t="s">
        <v>1946</v>
      </c>
      <c r="E2161" t="str">
        <f t="shared" si="101"/>
        <v>Edward Becker20150312</v>
      </c>
      <c r="F2161">
        <f>IF(COUNTIF($E$2:E2161, E2161) = 1, MAX($F$1:F2160) + 1, INDEX($F$1:F2160, MATCH(E2161, $E$1:E2160, 0)))</f>
        <v>1058</v>
      </c>
      <c r="G2161" t="s">
        <v>123</v>
      </c>
      <c r="H2161" t="s">
        <v>11</v>
      </c>
      <c r="I2161" t="s">
        <v>63</v>
      </c>
      <c r="J2161" t="s">
        <v>1427</v>
      </c>
      <c r="K2161" s="17">
        <v>8.69</v>
      </c>
      <c r="L2161" s="17">
        <v>3</v>
      </c>
      <c r="M2161" s="17">
        <v>2.93</v>
      </c>
      <c r="N2161" s="17" t="str">
        <f>IF(SalesData[[#This Row],[Profit]]&gt;0,"Profit","Loss")</f>
        <v>Profit</v>
      </c>
    </row>
    <row r="2162" spans="1:14" x14ac:dyDescent="0.25">
      <c r="A2162" s="1">
        <v>42075</v>
      </c>
      <c r="B2162" s="3">
        <f t="shared" si="99"/>
        <v>2015</v>
      </c>
      <c r="C2162" s="3">
        <f t="shared" si="100"/>
        <v>3</v>
      </c>
      <c r="D2162" t="s">
        <v>1946</v>
      </c>
      <c r="E2162" t="str">
        <f t="shared" si="101"/>
        <v>Edward Becker20150312</v>
      </c>
      <c r="F2162">
        <f>IF(COUNTIF($E$2:E2162, E2162) = 1, MAX($F$1:F2161) + 1, INDEX($F$1:F2161, MATCH(E2162, $E$1:E2161, 0)))</f>
        <v>1058</v>
      </c>
      <c r="G2162" t="s">
        <v>123</v>
      </c>
      <c r="H2162" t="s">
        <v>34</v>
      </c>
      <c r="I2162" t="s">
        <v>47</v>
      </c>
      <c r="J2162" t="s">
        <v>104</v>
      </c>
      <c r="K2162" s="17">
        <v>30.88</v>
      </c>
      <c r="L2162" s="17">
        <v>4</v>
      </c>
      <c r="M2162" s="17">
        <v>3.86</v>
      </c>
      <c r="N2162" s="17" t="str">
        <f>IF(SalesData[[#This Row],[Profit]]&gt;0,"Profit","Loss")</f>
        <v>Profit</v>
      </c>
    </row>
    <row r="2163" spans="1:14" x14ac:dyDescent="0.25">
      <c r="A2163" s="1">
        <v>42075</v>
      </c>
      <c r="B2163" s="3">
        <f t="shared" si="99"/>
        <v>2015</v>
      </c>
      <c r="C2163" s="3">
        <f t="shared" si="100"/>
        <v>3</v>
      </c>
      <c r="D2163" t="s">
        <v>1946</v>
      </c>
      <c r="E2163" t="str">
        <f t="shared" si="101"/>
        <v>Edward Becker20150312</v>
      </c>
      <c r="F2163">
        <f>IF(COUNTIF($E$2:E2163, E2163) = 1, MAX($F$1:F2162) + 1, INDEX($F$1:F2162, MATCH(E2163, $E$1:E2162, 0)))</f>
        <v>1058</v>
      </c>
      <c r="G2163" t="s">
        <v>123</v>
      </c>
      <c r="H2163" t="s">
        <v>34</v>
      </c>
      <c r="I2163" t="s">
        <v>47</v>
      </c>
      <c r="J2163" t="s">
        <v>872</v>
      </c>
      <c r="K2163" s="17">
        <v>6.41</v>
      </c>
      <c r="L2163" s="17">
        <v>3</v>
      </c>
      <c r="M2163" s="17">
        <v>1.44</v>
      </c>
      <c r="N2163" s="17" t="str">
        <f>IF(SalesData[[#This Row],[Profit]]&gt;0,"Profit","Loss")</f>
        <v>Profit</v>
      </c>
    </row>
    <row r="2164" spans="1:14" x14ac:dyDescent="0.25">
      <c r="A2164" s="1">
        <v>42075</v>
      </c>
      <c r="B2164" s="3">
        <f t="shared" si="99"/>
        <v>2015</v>
      </c>
      <c r="C2164" s="3">
        <f t="shared" si="100"/>
        <v>3</v>
      </c>
      <c r="D2164" t="s">
        <v>1408</v>
      </c>
      <c r="E2164" t="str">
        <f t="shared" si="101"/>
        <v>Evan Bailliet20150312</v>
      </c>
      <c r="F2164">
        <f>IF(COUNTIF($E$2:E2164, E2164) = 1, MAX($F$1:F2163) + 1, INDEX($F$1:F2163, MATCH(E2164, $E$1:E2163, 0)))</f>
        <v>1059</v>
      </c>
      <c r="G2164" t="s">
        <v>245</v>
      </c>
      <c r="H2164" t="s">
        <v>11</v>
      </c>
      <c r="I2164" t="s">
        <v>16</v>
      </c>
      <c r="J2164" t="s">
        <v>447</v>
      </c>
      <c r="K2164" s="17">
        <v>5.04</v>
      </c>
      <c r="L2164" s="17">
        <v>2</v>
      </c>
      <c r="M2164" s="17">
        <v>1.76</v>
      </c>
      <c r="N2164" s="17" t="str">
        <f>IF(SalesData[[#This Row],[Profit]]&gt;0,"Profit","Loss")</f>
        <v>Profit</v>
      </c>
    </row>
    <row r="2165" spans="1:14" x14ac:dyDescent="0.25">
      <c r="A2165" s="1">
        <v>42076</v>
      </c>
      <c r="B2165" s="3">
        <f t="shared" si="99"/>
        <v>2015</v>
      </c>
      <c r="C2165" s="3">
        <f t="shared" si="100"/>
        <v>3</v>
      </c>
      <c r="D2165" t="s">
        <v>1251</v>
      </c>
      <c r="E2165" t="str">
        <f t="shared" si="101"/>
        <v>Marc Crier20150313</v>
      </c>
      <c r="F2165">
        <f>IF(COUNTIF($E$2:E2165, E2165) = 1, MAX($F$1:F2164) + 1, INDEX($F$1:F2164, MATCH(E2165, $E$1:E2164, 0)))</f>
        <v>1060</v>
      </c>
      <c r="G2165" t="s">
        <v>164</v>
      </c>
      <c r="H2165" t="s">
        <v>34</v>
      </c>
      <c r="I2165" t="s">
        <v>74</v>
      </c>
      <c r="J2165" t="s">
        <v>142</v>
      </c>
      <c r="K2165" s="17">
        <v>141.96</v>
      </c>
      <c r="L2165" s="17">
        <v>2</v>
      </c>
      <c r="M2165" s="17">
        <v>39.75</v>
      </c>
      <c r="N2165" s="17" t="str">
        <f>IF(SalesData[[#This Row],[Profit]]&gt;0,"Profit","Loss")</f>
        <v>Profit</v>
      </c>
    </row>
    <row r="2166" spans="1:14" x14ac:dyDescent="0.25">
      <c r="A2166" s="1">
        <v>42076</v>
      </c>
      <c r="B2166" s="3">
        <f t="shared" si="99"/>
        <v>2015</v>
      </c>
      <c r="C2166" s="3">
        <f t="shared" si="100"/>
        <v>3</v>
      </c>
      <c r="D2166" t="s">
        <v>545</v>
      </c>
      <c r="E2166" t="str">
        <f t="shared" si="101"/>
        <v>Nicole Fjeld20150313</v>
      </c>
      <c r="F2166">
        <f>IF(COUNTIF($E$2:E2166, E2166) = 1, MAX($F$1:F2165) + 1, INDEX($F$1:F2165, MATCH(E2166, $E$1:E2165, 0)))</f>
        <v>1061</v>
      </c>
      <c r="G2166" t="s">
        <v>27</v>
      </c>
      <c r="H2166" t="s">
        <v>34</v>
      </c>
      <c r="I2166" t="s">
        <v>35</v>
      </c>
      <c r="J2166" t="s">
        <v>36</v>
      </c>
      <c r="K2166" s="17">
        <v>915.14</v>
      </c>
      <c r="L2166" s="17">
        <v>4</v>
      </c>
      <c r="M2166" s="17">
        <v>102.95</v>
      </c>
      <c r="N2166" s="17" t="str">
        <f>IF(SalesData[[#This Row],[Profit]]&gt;0,"Profit","Loss")</f>
        <v>Profit</v>
      </c>
    </row>
    <row r="2167" spans="1:14" x14ac:dyDescent="0.25">
      <c r="A2167" s="1">
        <v>42076</v>
      </c>
      <c r="B2167" s="3">
        <f t="shared" si="99"/>
        <v>2015</v>
      </c>
      <c r="C2167" s="3">
        <f t="shared" si="100"/>
        <v>3</v>
      </c>
      <c r="D2167" t="s">
        <v>545</v>
      </c>
      <c r="E2167" t="str">
        <f t="shared" si="101"/>
        <v>Nicole Fjeld20150313</v>
      </c>
      <c r="F2167">
        <f>IF(COUNTIF($E$2:E2167, E2167) = 1, MAX($F$1:F2166) + 1, INDEX($F$1:F2166, MATCH(E2167, $E$1:E2166, 0)))</f>
        <v>1061</v>
      </c>
      <c r="G2167" t="s">
        <v>27</v>
      </c>
      <c r="H2167" t="s">
        <v>34</v>
      </c>
      <c r="I2167" t="s">
        <v>47</v>
      </c>
      <c r="J2167" t="s">
        <v>1083</v>
      </c>
      <c r="K2167" s="17">
        <v>327.76</v>
      </c>
      <c r="L2167" s="17">
        <v>8</v>
      </c>
      <c r="M2167" s="17">
        <v>91.77</v>
      </c>
      <c r="N2167" s="17" t="str">
        <f>IF(SalesData[[#This Row],[Profit]]&gt;0,"Profit","Loss")</f>
        <v>Profit</v>
      </c>
    </row>
    <row r="2168" spans="1:14" x14ac:dyDescent="0.25">
      <c r="A2168" s="1">
        <v>42077</v>
      </c>
      <c r="B2168" s="3">
        <f t="shared" si="99"/>
        <v>2015</v>
      </c>
      <c r="C2168" s="3">
        <f t="shared" si="100"/>
        <v>3</v>
      </c>
      <c r="D2168" t="s">
        <v>915</v>
      </c>
      <c r="E2168" t="str">
        <f t="shared" si="101"/>
        <v>Emily Phan20150314</v>
      </c>
      <c r="F2168">
        <f>IF(COUNTIF($E$2:E2168, E2168) = 1, MAX($F$1:F2167) + 1, INDEX($F$1:F2167, MATCH(E2168, $E$1:E2167, 0)))</f>
        <v>1062</v>
      </c>
      <c r="G2168" t="s">
        <v>685</v>
      </c>
      <c r="H2168" t="s">
        <v>11</v>
      </c>
      <c r="I2168" t="s">
        <v>16</v>
      </c>
      <c r="J2168" t="s">
        <v>377</v>
      </c>
      <c r="K2168" s="17">
        <v>16.52</v>
      </c>
      <c r="L2168" s="17">
        <v>4</v>
      </c>
      <c r="M2168" s="17">
        <v>7.6</v>
      </c>
      <c r="N2168" s="17" t="str">
        <f>IF(SalesData[[#This Row],[Profit]]&gt;0,"Profit","Loss")</f>
        <v>Profit</v>
      </c>
    </row>
    <row r="2169" spans="1:14" x14ac:dyDescent="0.25">
      <c r="A2169" s="1">
        <v>42077</v>
      </c>
      <c r="B2169" s="3">
        <f t="shared" si="99"/>
        <v>2015</v>
      </c>
      <c r="C2169" s="3">
        <f t="shared" si="100"/>
        <v>3</v>
      </c>
      <c r="D2169" t="s">
        <v>915</v>
      </c>
      <c r="E2169" t="str">
        <f t="shared" si="101"/>
        <v>Emily Phan20150314</v>
      </c>
      <c r="F2169">
        <f>IF(COUNTIF($E$2:E2169, E2169) = 1, MAX($F$1:F2168) + 1, INDEX($F$1:F2168, MATCH(E2169, $E$1:E2168, 0)))</f>
        <v>1062</v>
      </c>
      <c r="G2169" t="s">
        <v>685</v>
      </c>
      <c r="H2169" t="s">
        <v>11</v>
      </c>
      <c r="I2169" t="s">
        <v>20</v>
      </c>
      <c r="J2169" t="s">
        <v>121</v>
      </c>
      <c r="K2169" s="17">
        <v>671.94</v>
      </c>
      <c r="L2169" s="17">
        <v>3</v>
      </c>
      <c r="M2169" s="17">
        <v>315.81</v>
      </c>
      <c r="N2169" s="17" t="str">
        <f>IF(SalesData[[#This Row],[Profit]]&gt;0,"Profit","Loss")</f>
        <v>Profit</v>
      </c>
    </row>
    <row r="2170" spans="1:14" x14ac:dyDescent="0.25">
      <c r="A2170" s="1">
        <v>42077</v>
      </c>
      <c r="B2170" s="3">
        <f t="shared" si="99"/>
        <v>2015</v>
      </c>
      <c r="C2170" s="3">
        <f t="shared" si="100"/>
        <v>3</v>
      </c>
      <c r="D2170" t="s">
        <v>587</v>
      </c>
      <c r="E2170" t="str">
        <f t="shared" si="101"/>
        <v>Arianne Irving20150314</v>
      </c>
      <c r="F2170">
        <f>IF(COUNTIF($E$2:E2170, E2170) = 1, MAX($F$1:F2169) + 1, INDEX($F$1:F2169, MATCH(E2170, $E$1:E2169, 0)))</f>
        <v>1063</v>
      </c>
      <c r="G2170" t="s">
        <v>27</v>
      </c>
      <c r="H2170" t="s">
        <v>11</v>
      </c>
      <c r="I2170" t="s">
        <v>12</v>
      </c>
      <c r="J2170" t="s">
        <v>1398</v>
      </c>
      <c r="K2170" s="17">
        <v>19.440000000000001</v>
      </c>
      <c r="L2170" s="17">
        <v>3</v>
      </c>
      <c r="M2170" s="17">
        <v>9.33</v>
      </c>
      <c r="N2170" s="17" t="str">
        <f>IF(SalesData[[#This Row],[Profit]]&gt;0,"Profit","Loss")</f>
        <v>Profit</v>
      </c>
    </row>
    <row r="2171" spans="1:14" x14ac:dyDescent="0.25">
      <c r="A2171" s="1">
        <v>42078</v>
      </c>
      <c r="B2171" s="3">
        <f t="shared" si="99"/>
        <v>2015</v>
      </c>
      <c r="C2171" s="3">
        <f t="shared" si="100"/>
        <v>3</v>
      </c>
      <c r="D2171" t="s">
        <v>1898</v>
      </c>
      <c r="E2171" t="str">
        <f t="shared" si="101"/>
        <v>Karen Seio20150315</v>
      </c>
      <c r="F2171">
        <f>IF(COUNTIF($E$2:E2171, E2171) = 1, MAX($F$1:F2170) + 1, INDEX($F$1:F2170, MATCH(E2171, $E$1:E2170, 0)))</f>
        <v>1064</v>
      </c>
      <c r="G2171" t="s">
        <v>296</v>
      </c>
      <c r="H2171" t="s">
        <v>39</v>
      </c>
      <c r="I2171" t="s">
        <v>40</v>
      </c>
      <c r="J2171" t="s">
        <v>1947</v>
      </c>
      <c r="K2171" s="17">
        <v>16.78</v>
      </c>
      <c r="L2171" s="17">
        <v>3</v>
      </c>
      <c r="M2171" s="17">
        <v>1.68</v>
      </c>
      <c r="N2171" s="17" t="str">
        <f>IF(SalesData[[#This Row],[Profit]]&gt;0,"Profit","Loss")</f>
        <v>Profit</v>
      </c>
    </row>
    <row r="2172" spans="1:14" x14ac:dyDescent="0.25">
      <c r="A2172" s="1">
        <v>42079</v>
      </c>
      <c r="B2172" s="3">
        <f t="shared" si="99"/>
        <v>2015</v>
      </c>
      <c r="C2172" s="3">
        <f t="shared" si="100"/>
        <v>3</v>
      </c>
      <c r="D2172" t="s">
        <v>1948</v>
      </c>
      <c r="E2172" t="str">
        <f t="shared" si="101"/>
        <v>Christopher Martinez20150316</v>
      </c>
      <c r="F2172">
        <f>IF(COUNTIF($E$2:E2172, E2172) = 1, MAX($F$1:F2171) + 1, INDEX($F$1:F2171, MATCH(E2172, $E$1:E2171, 0)))</f>
        <v>1065</v>
      </c>
      <c r="G2172" t="s">
        <v>30</v>
      </c>
      <c r="H2172" t="s">
        <v>11</v>
      </c>
      <c r="I2172" t="s">
        <v>24</v>
      </c>
      <c r="J2172" t="s">
        <v>38</v>
      </c>
      <c r="K2172" s="17">
        <v>2.74</v>
      </c>
      <c r="L2172" s="17">
        <v>1</v>
      </c>
      <c r="M2172" s="17">
        <v>0.74</v>
      </c>
      <c r="N2172" s="17" t="str">
        <f>IF(SalesData[[#This Row],[Profit]]&gt;0,"Profit","Loss")</f>
        <v>Profit</v>
      </c>
    </row>
    <row r="2173" spans="1:14" x14ac:dyDescent="0.25">
      <c r="A2173" s="1">
        <v>42079</v>
      </c>
      <c r="B2173" s="3">
        <f t="shared" si="99"/>
        <v>2015</v>
      </c>
      <c r="C2173" s="3">
        <f t="shared" si="100"/>
        <v>3</v>
      </c>
      <c r="D2173" t="s">
        <v>1948</v>
      </c>
      <c r="E2173" t="str">
        <f t="shared" si="101"/>
        <v>Christopher Martinez20150316</v>
      </c>
      <c r="F2173">
        <f>IF(COUNTIF($E$2:E2173, E2173) = 1, MAX($F$1:F2172) + 1, INDEX($F$1:F2172, MATCH(E2173, $E$1:E2172, 0)))</f>
        <v>1065</v>
      </c>
      <c r="G2173" t="s">
        <v>30</v>
      </c>
      <c r="H2173" t="s">
        <v>11</v>
      </c>
      <c r="I2173" t="s">
        <v>24</v>
      </c>
      <c r="J2173" t="s">
        <v>1949</v>
      </c>
      <c r="K2173" s="17">
        <v>8.34</v>
      </c>
      <c r="L2173" s="17">
        <v>3</v>
      </c>
      <c r="M2173" s="17">
        <v>2.17</v>
      </c>
      <c r="N2173" s="17" t="str">
        <f>IF(SalesData[[#This Row],[Profit]]&gt;0,"Profit","Loss")</f>
        <v>Profit</v>
      </c>
    </row>
    <row r="2174" spans="1:14" x14ac:dyDescent="0.25">
      <c r="A2174" s="1">
        <v>42079</v>
      </c>
      <c r="B2174" s="3">
        <f t="shared" si="99"/>
        <v>2015</v>
      </c>
      <c r="C2174" s="3">
        <f t="shared" si="100"/>
        <v>3</v>
      </c>
      <c r="D2174" t="s">
        <v>1948</v>
      </c>
      <c r="E2174" t="str">
        <f t="shared" si="101"/>
        <v>Christopher Martinez20150316</v>
      </c>
      <c r="F2174">
        <f>IF(COUNTIF($E$2:E2174, E2174) = 1, MAX($F$1:F2173) + 1, INDEX($F$1:F2173, MATCH(E2174, $E$1:E2173, 0)))</f>
        <v>1065</v>
      </c>
      <c r="G2174" t="s">
        <v>30</v>
      </c>
      <c r="H2174" t="s">
        <v>11</v>
      </c>
      <c r="I2174" t="s">
        <v>18</v>
      </c>
      <c r="J2174" t="s">
        <v>1950</v>
      </c>
      <c r="K2174" s="17">
        <v>46.74</v>
      </c>
      <c r="L2174" s="17">
        <v>3</v>
      </c>
      <c r="M2174" s="17">
        <v>11.69</v>
      </c>
      <c r="N2174" s="17" t="str">
        <f>IF(SalesData[[#This Row],[Profit]]&gt;0,"Profit","Loss")</f>
        <v>Profit</v>
      </c>
    </row>
    <row r="2175" spans="1:14" x14ac:dyDescent="0.25">
      <c r="A2175" s="1">
        <v>42079</v>
      </c>
      <c r="B2175" s="3">
        <f t="shared" si="99"/>
        <v>2015</v>
      </c>
      <c r="C2175" s="3">
        <f t="shared" si="100"/>
        <v>3</v>
      </c>
      <c r="D2175" t="s">
        <v>1948</v>
      </c>
      <c r="E2175" t="str">
        <f t="shared" si="101"/>
        <v>Christopher Martinez20150316</v>
      </c>
      <c r="F2175">
        <f>IF(COUNTIF($E$2:E2175, E2175) = 1, MAX($F$1:F2174) + 1, INDEX($F$1:F2174, MATCH(E2175, $E$1:E2174, 0)))</f>
        <v>1065</v>
      </c>
      <c r="G2175" t="s">
        <v>30</v>
      </c>
      <c r="H2175" t="s">
        <v>11</v>
      </c>
      <c r="I2175" t="s">
        <v>20</v>
      </c>
      <c r="J2175" t="s">
        <v>1606</v>
      </c>
      <c r="K2175" s="17">
        <v>6354.95</v>
      </c>
      <c r="L2175" s="17">
        <v>5</v>
      </c>
      <c r="M2175" s="17">
        <v>3177.48</v>
      </c>
      <c r="N2175" s="17" t="str">
        <f>IF(SalesData[[#This Row],[Profit]]&gt;0,"Profit","Loss")</f>
        <v>Profit</v>
      </c>
    </row>
    <row r="2176" spans="1:14" x14ac:dyDescent="0.25">
      <c r="A2176" s="1">
        <v>42079</v>
      </c>
      <c r="B2176" s="3">
        <f t="shared" si="99"/>
        <v>2015</v>
      </c>
      <c r="C2176" s="3">
        <f t="shared" si="100"/>
        <v>3</v>
      </c>
      <c r="D2176" t="s">
        <v>1951</v>
      </c>
      <c r="E2176" t="str">
        <f t="shared" si="101"/>
        <v>Jeremy Ellison20150316</v>
      </c>
      <c r="F2176">
        <f>IF(COUNTIF($E$2:E2176, E2176) = 1, MAX($F$1:F2175) + 1, INDEX($F$1:F2175, MATCH(E2176, $E$1:E2175, 0)))</f>
        <v>1066</v>
      </c>
      <c r="G2176" t="s">
        <v>164</v>
      </c>
      <c r="H2176" t="s">
        <v>34</v>
      </c>
      <c r="I2176" t="s">
        <v>145</v>
      </c>
      <c r="J2176" t="s">
        <v>473</v>
      </c>
      <c r="K2176" s="17">
        <v>171.96</v>
      </c>
      <c r="L2176" s="17">
        <v>2</v>
      </c>
      <c r="M2176" s="17">
        <v>44.71</v>
      </c>
      <c r="N2176" s="17" t="str">
        <f>IF(SalesData[[#This Row],[Profit]]&gt;0,"Profit","Loss")</f>
        <v>Profit</v>
      </c>
    </row>
    <row r="2177" spans="1:14" x14ac:dyDescent="0.25">
      <c r="A2177" s="1">
        <v>42079</v>
      </c>
      <c r="B2177" s="3">
        <f t="shared" si="99"/>
        <v>2015</v>
      </c>
      <c r="C2177" s="3">
        <f t="shared" si="100"/>
        <v>3</v>
      </c>
      <c r="D2177" t="s">
        <v>1310</v>
      </c>
      <c r="E2177" t="str">
        <f t="shared" si="101"/>
        <v>Monica Federle20150316</v>
      </c>
      <c r="F2177">
        <f>IF(COUNTIF($E$2:E2177, E2177) = 1, MAX($F$1:F2176) + 1, INDEX($F$1:F2176, MATCH(E2177, $E$1:E2176, 0)))</f>
        <v>1067</v>
      </c>
      <c r="G2177" t="s">
        <v>27</v>
      </c>
      <c r="H2177" t="s">
        <v>34</v>
      </c>
      <c r="I2177" t="s">
        <v>47</v>
      </c>
      <c r="J2177" t="s">
        <v>1952</v>
      </c>
      <c r="K2177" s="17">
        <v>43.13</v>
      </c>
      <c r="L2177" s="17">
        <v>1</v>
      </c>
      <c r="M2177" s="17">
        <v>18.11</v>
      </c>
      <c r="N2177" s="17" t="str">
        <f>IF(SalesData[[#This Row],[Profit]]&gt;0,"Profit","Loss")</f>
        <v>Profit</v>
      </c>
    </row>
    <row r="2178" spans="1:14" x14ac:dyDescent="0.25">
      <c r="A2178" s="1">
        <v>42079</v>
      </c>
      <c r="B2178" s="3">
        <f t="shared" ref="B2178:B2241" si="102">YEAR(A2178)</f>
        <v>2015</v>
      </c>
      <c r="C2178" s="3">
        <f t="shared" ref="C2178:C2241" si="103">MONTH(A2178)</f>
        <v>3</v>
      </c>
      <c r="D2178" t="s">
        <v>892</v>
      </c>
      <c r="E2178" t="str">
        <f t="shared" ref="E2178:E2241" si="104">D2178 &amp; TEXT(A2178, "yyyymmdd")</f>
        <v>Michael Stewart20150316</v>
      </c>
      <c r="F2178">
        <f>IF(COUNTIF($E$2:E2178, E2178) = 1, MAX($F$1:F2177) + 1, INDEX($F$1:F2177, MATCH(E2178, $E$1:E2177, 0)))</f>
        <v>1068</v>
      </c>
      <c r="G2178" t="s">
        <v>149</v>
      </c>
      <c r="H2178" t="s">
        <v>39</v>
      </c>
      <c r="I2178" t="s">
        <v>40</v>
      </c>
      <c r="J2178" t="s">
        <v>1953</v>
      </c>
      <c r="K2178" s="17">
        <v>85.9</v>
      </c>
      <c r="L2178" s="17">
        <v>2</v>
      </c>
      <c r="M2178" s="17">
        <v>2.58</v>
      </c>
      <c r="N2178" s="17" t="str">
        <f>IF(SalesData[[#This Row],[Profit]]&gt;0,"Profit","Loss")</f>
        <v>Profit</v>
      </c>
    </row>
    <row r="2179" spans="1:14" x14ac:dyDescent="0.25">
      <c r="A2179" s="1">
        <v>42079</v>
      </c>
      <c r="B2179" s="3">
        <f t="shared" si="102"/>
        <v>2015</v>
      </c>
      <c r="C2179" s="3">
        <f t="shared" si="103"/>
        <v>3</v>
      </c>
      <c r="D2179" t="s">
        <v>380</v>
      </c>
      <c r="E2179" t="str">
        <f t="shared" si="104"/>
        <v>Maurice Satty20150316</v>
      </c>
      <c r="F2179">
        <f>IF(COUNTIF($E$2:E2179, E2179) = 1, MAX($F$1:F2178) + 1, INDEX($F$1:F2178, MATCH(E2179, $E$1:E2178, 0)))</f>
        <v>1069</v>
      </c>
      <c r="G2179" t="s">
        <v>488</v>
      </c>
      <c r="H2179" t="s">
        <v>11</v>
      </c>
      <c r="I2179" t="s">
        <v>16</v>
      </c>
      <c r="J2179" t="s">
        <v>814</v>
      </c>
      <c r="K2179" s="17">
        <v>491.55</v>
      </c>
      <c r="L2179" s="17">
        <v>5</v>
      </c>
      <c r="M2179" s="17">
        <v>240.86</v>
      </c>
      <c r="N2179" s="17" t="str">
        <f>IF(SalesData[[#This Row],[Profit]]&gt;0,"Profit","Loss")</f>
        <v>Profit</v>
      </c>
    </row>
    <row r="2180" spans="1:14" x14ac:dyDescent="0.25">
      <c r="A2180" s="1">
        <v>42079</v>
      </c>
      <c r="B2180" s="3">
        <f t="shared" si="102"/>
        <v>2015</v>
      </c>
      <c r="C2180" s="3">
        <f t="shared" si="103"/>
        <v>3</v>
      </c>
      <c r="D2180" t="s">
        <v>380</v>
      </c>
      <c r="E2180" t="str">
        <f t="shared" si="104"/>
        <v>Maurice Satty20150316</v>
      </c>
      <c r="F2180">
        <f>IF(COUNTIF($E$2:E2180, E2180) = 1, MAX($F$1:F2179) + 1, INDEX($F$1:F2179, MATCH(E2180, $E$1:E2179, 0)))</f>
        <v>1069</v>
      </c>
      <c r="G2180" t="s">
        <v>488</v>
      </c>
      <c r="H2180" t="s">
        <v>11</v>
      </c>
      <c r="I2180" t="s">
        <v>63</v>
      </c>
      <c r="J2180" t="s">
        <v>1299</v>
      </c>
      <c r="K2180" s="17">
        <v>7.38</v>
      </c>
      <c r="L2180" s="17">
        <v>2</v>
      </c>
      <c r="M2180" s="17">
        <v>3.39</v>
      </c>
      <c r="N2180" s="17" t="str">
        <f>IF(SalesData[[#This Row],[Profit]]&gt;0,"Profit","Loss")</f>
        <v>Profit</v>
      </c>
    </row>
    <row r="2181" spans="1:14" x14ac:dyDescent="0.25">
      <c r="A2181" s="1">
        <v>42079</v>
      </c>
      <c r="B2181" s="3">
        <f t="shared" si="102"/>
        <v>2015</v>
      </c>
      <c r="C2181" s="3">
        <f t="shared" si="103"/>
        <v>3</v>
      </c>
      <c r="D2181" t="s">
        <v>1332</v>
      </c>
      <c r="E2181" t="str">
        <f t="shared" si="104"/>
        <v>Jim Kriz20150316</v>
      </c>
      <c r="F2181">
        <f>IF(COUNTIF($E$2:E2181, E2181) = 1, MAX($F$1:F2180) + 1, INDEX($F$1:F2180, MATCH(E2181, $E$1:E2180, 0)))</f>
        <v>1070</v>
      </c>
      <c r="G2181" t="s">
        <v>149</v>
      </c>
      <c r="H2181" t="s">
        <v>11</v>
      </c>
      <c r="I2181" t="s">
        <v>24</v>
      </c>
      <c r="J2181" t="s">
        <v>1954</v>
      </c>
      <c r="K2181" s="17">
        <v>17.52</v>
      </c>
      <c r="L2181" s="17">
        <v>3</v>
      </c>
      <c r="M2181" s="17">
        <v>6.31</v>
      </c>
      <c r="N2181" s="17" t="str">
        <f>IF(SalesData[[#This Row],[Profit]]&gt;0,"Profit","Loss")</f>
        <v>Profit</v>
      </c>
    </row>
    <row r="2182" spans="1:14" x14ac:dyDescent="0.25">
      <c r="A2182" s="1">
        <v>42080</v>
      </c>
      <c r="B2182" s="3">
        <f t="shared" si="102"/>
        <v>2015</v>
      </c>
      <c r="C2182" s="3">
        <f t="shared" si="103"/>
        <v>3</v>
      </c>
      <c r="D2182" t="s">
        <v>1688</v>
      </c>
      <c r="E2182" t="str">
        <f t="shared" si="104"/>
        <v>Harold Ryan20150317</v>
      </c>
      <c r="F2182">
        <f>IF(COUNTIF($E$2:E2182, E2182) = 1, MAX($F$1:F2181) + 1, INDEX($F$1:F2181, MATCH(E2182, $E$1:E2181, 0)))</f>
        <v>1071</v>
      </c>
      <c r="G2182" t="s">
        <v>149</v>
      </c>
      <c r="H2182" t="s">
        <v>39</v>
      </c>
      <c r="I2182" t="s">
        <v>52</v>
      </c>
      <c r="J2182" t="s">
        <v>1955</v>
      </c>
      <c r="K2182" s="17">
        <v>15.02</v>
      </c>
      <c r="L2182" s="17">
        <v>1</v>
      </c>
      <c r="M2182" s="17">
        <v>2.7</v>
      </c>
      <c r="N2182" s="17" t="str">
        <f>IF(SalesData[[#This Row],[Profit]]&gt;0,"Profit","Loss")</f>
        <v>Profit</v>
      </c>
    </row>
    <row r="2183" spans="1:14" x14ac:dyDescent="0.25">
      <c r="A2183" s="1">
        <v>42080</v>
      </c>
      <c r="B2183" s="3">
        <f t="shared" si="102"/>
        <v>2015</v>
      </c>
      <c r="C2183" s="3">
        <f t="shared" si="103"/>
        <v>3</v>
      </c>
      <c r="D2183" t="s">
        <v>1688</v>
      </c>
      <c r="E2183" t="str">
        <f t="shared" si="104"/>
        <v>Harold Ryan20150317</v>
      </c>
      <c r="F2183">
        <f>IF(COUNTIF($E$2:E2183, E2183) = 1, MAX($F$1:F2182) + 1, INDEX($F$1:F2182, MATCH(E2183, $E$1:E2182, 0)))</f>
        <v>1071</v>
      </c>
      <c r="G2183" t="s">
        <v>149</v>
      </c>
      <c r="H2183" t="s">
        <v>11</v>
      </c>
      <c r="I2183" t="s">
        <v>18</v>
      </c>
      <c r="J2183" t="s">
        <v>1956</v>
      </c>
      <c r="K2183" s="17">
        <v>33.82</v>
      </c>
      <c r="L2183" s="17">
        <v>2</v>
      </c>
      <c r="M2183" s="17">
        <v>9.1300000000000008</v>
      </c>
      <c r="N2183" s="17" t="str">
        <f>IF(SalesData[[#This Row],[Profit]]&gt;0,"Profit","Loss")</f>
        <v>Profit</v>
      </c>
    </row>
    <row r="2184" spans="1:14" x14ac:dyDescent="0.25">
      <c r="A2184" s="1">
        <v>42082</v>
      </c>
      <c r="B2184" s="3">
        <f t="shared" si="102"/>
        <v>2015</v>
      </c>
      <c r="C2184" s="3">
        <f t="shared" si="103"/>
        <v>3</v>
      </c>
      <c r="D2184" t="s">
        <v>1957</v>
      </c>
      <c r="E2184" t="str">
        <f t="shared" si="104"/>
        <v>Jesus Ocampo20150319</v>
      </c>
      <c r="F2184">
        <f>IF(COUNTIF($E$2:E2184, E2184) = 1, MAX($F$1:F2183) + 1, INDEX($F$1:F2183, MATCH(E2184, $E$1:E2183, 0)))</f>
        <v>1072</v>
      </c>
      <c r="G2184" t="s">
        <v>164</v>
      </c>
      <c r="H2184" t="s">
        <v>39</v>
      </c>
      <c r="I2184" t="s">
        <v>40</v>
      </c>
      <c r="J2184" t="s">
        <v>42</v>
      </c>
      <c r="K2184" s="17">
        <v>453.58</v>
      </c>
      <c r="L2184" s="17">
        <v>3</v>
      </c>
      <c r="M2184" s="17">
        <v>39.69</v>
      </c>
      <c r="N2184" s="17" t="str">
        <f>IF(SalesData[[#This Row],[Profit]]&gt;0,"Profit","Loss")</f>
        <v>Profit</v>
      </c>
    </row>
    <row r="2185" spans="1:14" x14ac:dyDescent="0.25">
      <c r="A2185" s="1">
        <v>42082</v>
      </c>
      <c r="B2185" s="3">
        <f t="shared" si="102"/>
        <v>2015</v>
      </c>
      <c r="C2185" s="3">
        <f t="shared" si="103"/>
        <v>3</v>
      </c>
      <c r="D2185" t="s">
        <v>1495</v>
      </c>
      <c r="E2185" t="str">
        <f t="shared" si="104"/>
        <v>Fred Hopkins20150319</v>
      </c>
      <c r="F2185">
        <f>IF(COUNTIF($E$2:E2185, E2185) = 1, MAX($F$1:F2184) + 1, INDEX($F$1:F2184, MATCH(E2185, $E$1:E2184, 0)))</f>
        <v>1073</v>
      </c>
      <c r="G2185" t="s">
        <v>164</v>
      </c>
      <c r="H2185" t="s">
        <v>11</v>
      </c>
      <c r="I2185" t="s">
        <v>18</v>
      </c>
      <c r="J2185" t="s">
        <v>1958</v>
      </c>
      <c r="K2185" s="17">
        <v>1247.6400000000001</v>
      </c>
      <c r="L2185" s="17">
        <v>3</v>
      </c>
      <c r="M2185" s="17">
        <v>349.34</v>
      </c>
      <c r="N2185" s="17" t="str">
        <f>IF(SalesData[[#This Row],[Profit]]&gt;0,"Profit","Loss")</f>
        <v>Profit</v>
      </c>
    </row>
    <row r="2186" spans="1:14" x14ac:dyDescent="0.25">
      <c r="A2186" s="1">
        <v>42082</v>
      </c>
      <c r="B2186" s="3">
        <f t="shared" si="102"/>
        <v>2015</v>
      </c>
      <c r="C2186" s="3">
        <f t="shared" si="103"/>
        <v>3</v>
      </c>
      <c r="D2186" t="s">
        <v>1495</v>
      </c>
      <c r="E2186" t="str">
        <f t="shared" si="104"/>
        <v>Fred Hopkins20150319</v>
      </c>
      <c r="F2186">
        <f>IF(COUNTIF($E$2:E2186, E2186) = 1, MAX($F$1:F2185) + 1, INDEX($F$1:F2185, MATCH(E2186, $E$1:E2185, 0)))</f>
        <v>1073</v>
      </c>
      <c r="G2186" t="s">
        <v>164</v>
      </c>
      <c r="H2186" t="s">
        <v>39</v>
      </c>
      <c r="I2186" t="s">
        <v>603</v>
      </c>
      <c r="J2186" t="s">
        <v>1769</v>
      </c>
      <c r="K2186" s="17">
        <v>3149.93</v>
      </c>
      <c r="L2186" s="17">
        <v>7</v>
      </c>
      <c r="M2186" s="17">
        <v>1480.47</v>
      </c>
      <c r="N2186" s="17" t="str">
        <f>IF(SalesData[[#This Row],[Profit]]&gt;0,"Profit","Loss")</f>
        <v>Profit</v>
      </c>
    </row>
    <row r="2187" spans="1:14" x14ac:dyDescent="0.25">
      <c r="A2187" s="1">
        <v>42082</v>
      </c>
      <c r="B2187" s="3">
        <f t="shared" si="102"/>
        <v>2015</v>
      </c>
      <c r="C2187" s="3">
        <f t="shared" si="103"/>
        <v>3</v>
      </c>
      <c r="D2187" t="s">
        <v>1495</v>
      </c>
      <c r="E2187" t="str">
        <f t="shared" si="104"/>
        <v>Fred Hopkins20150319</v>
      </c>
      <c r="F2187">
        <f>IF(COUNTIF($E$2:E2187, E2187) = 1, MAX($F$1:F2186) + 1, INDEX($F$1:F2186, MATCH(E2187, $E$1:E2186, 0)))</f>
        <v>1073</v>
      </c>
      <c r="G2187" t="s">
        <v>164</v>
      </c>
      <c r="H2187" t="s">
        <v>11</v>
      </c>
      <c r="I2187" t="s">
        <v>12</v>
      </c>
      <c r="J2187" t="s">
        <v>1670</v>
      </c>
      <c r="K2187" s="17">
        <v>209.7</v>
      </c>
      <c r="L2187" s="17">
        <v>2</v>
      </c>
      <c r="M2187" s="17">
        <v>100.66</v>
      </c>
      <c r="N2187" s="17" t="str">
        <f>IF(SalesData[[#This Row],[Profit]]&gt;0,"Profit","Loss")</f>
        <v>Profit</v>
      </c>
    </row>
    <row r="2188" spans="1:14" x14ac:dyDescent="0.25">
      <c r="A2188" s="1">
        <v>42082</v>
      </c>
      <c r="B2188" s="3">
        <f t="shared" si="102"/>
        <v>2015</v>
      </c>
      <c r="C2188" s="3">
        <f t="shared" si="103"/>
        <v>3</v>
      </c>
      <c r="D2188" t="s">
        <v>1051</v>
      </c>
      <c r="E2188" t="str">
        <f t="shared" si="104"/>
        <v>Berenike Kampe20150319</v>
      </c>
      <c r="F2188">
        <f>IF(COUNTIF($E$2:E2188, E2188) = 1, MAX($F$1:F2187) + 1, INDEX($F$1:F2187, MATCH(E2188, $E$1:E2187, 0)))</f>
        <v>1074</v>
      </c>
      <c r="G2188" t="s">
        <v>27</v>
      </c>
      <c r="H2188" t="s">
        <v>11</v>
      </c>
      <c r="I2188" t="s">
        <v>20</v>
      </c>
      <c r="J2188" t="s">
        <v>1959</v>
      </c>
      <c r="K2188" s="17">
        <v>17.57</v>
      </c>
      <c r="L2188" s="17">
        <v>2</v>
      </c>
      <c r="M2188" s="17">
        <v>6.37</v>
      </c>
      <c r="N2188" s="17" t="str">
        <f>IF(SalesData[[#This Row],[Profit]]&gt;0,"Profit","Loss")</f>
        <v>Profit</v>
      </c>
    </row>
    <row r="2189" spans="1:14" x14ac:dyDescent="0.25">
      <c r="A2189" s="1">
        <v>42082</v>
      </c>
      <c r="B2189" s="3">
        <f t="shared" si="102"/>
        <v>2015</v>
      </c>
      <c r="C2189" s="3">
        <f t="shared" si="103"/>
        <v>3</v>
      </c>
      <c r="D2189" t="s">
        <v>1051</v>
      </c>
      <c r="E2189" t="str">
        <f t="shared" si="104"/>
        <v>Berenike Kampe20150319</v>
      </c>
      <c r="F2189">
        <f>IF(COUNTIF($E$2:E2189, E2189) = 1, MAX($F$1:F2188) + 1, INDEX($F$1:F2188, MATCH(E2189, $E$1:E2188, 0)))</f>
        <v>1074</v>
      </c>
      <c r="G2189" t="s">
        <v>27</v>
      </c>
      <c r="H2189" t="s">
        <v>11</v>
      </c>
      <c r="I2189" t="s">
        <v>16</v>
      </c>
      <c r="J2189" t="s">
        <v>1040</v>
      </c>
      <c r="K2189" s="17">
        <v>14.62</v>
      </c>
      <c r="L2189" s="17">
        <v>2</v>
      </c>
      <c r="M2189" s="17">
        <v>6.87</v>
      </c>
      <c r="N2189" s="17" t="str">
        <f>IF(SalesData[[#This Row],[Profit]]&gt;0,"Profit","Loss")</f>
        <v>Profit</v>
      </c>
    </row>
    <row r="2190" spans="1:14" x14ac:dyDescent="0.25">
      <c r="A2190" s="1">
        <v>42082</v>
      </c>
      <c r="B2190" s="3">
        <f t="shared" si="102"/>
        <v>2015</v>
      </c>
      <c r="C2190" s="3">
        <f t="shared" si="103"/>
        <v>3</v>
      </c>
      <c r="D2190" t="s">
        <v>1051</v>
      </c>
      <c r="E2190" t="str">
        <f t="shared" si="104"/>
        <v>Berenike Kampe20150319</v>
      </c>
      <c r="F2190">
        <f>IF(COUNTIF($E$2:E2190, E2190) = 1, MAX($F$1:F2189) + 1, INDEX($F$1:F2189, MATCH(E2190, $E$1:E2189, 0)))</f>
        <v>1074</v>
      </c>
      <c r="G2190" t="s">
        <v>27</v>
      </c>
      <c r="H2190" t="s">
        <v>11</v>
      </c>
      <c r="I2190" t="s">
        <v>200</v>
      </c>
      <c r="J2190" t="s">
        <v>1960</v>
      </c>
      <c r="K2190" s="17">
        <v>33.36</v>
      </c>
      <c r="L2190" s="17">
        <v>4</v>
      </c>
      <c r="M2190" s="17">
        <v>8.67</v>
      </c>
      <c r="N2190" s="17" t="str">
        <f>IF(SalesData[[#This Row],[Profit]]&gt;0,"Profit","Loss")</f>
        <v>Profit</v>
      </c>
    </row>
    <row r="2191" spans="1:14" x14ac:dyDescent="0.25">
      <c r="A2191" s="1">
        <v>42082</v>
      </c>
      <c r="B2191" s="3">
        <f t="shared" si="102"/>
        <v>2015</v>
      </c>
      <c r="C2191" s="3">
        <f t="shared" si="103"/>
        <v>3</v>
      </c>
      <c r="D2191" t="s">
        <v>1051</v>
      </c>
      <c r="E2191" t="str">
        <f t="shared" si="104"/>
        <v>Berenike Kampe20150319</v>
      </c>
      <c r="F2191">
        <f>IF(COUNTIF($E$2:E2191, E2191) = 1, MAX($F$1:F2190) + 1, INDEX($F$1:F2190, MATCH(E2191, $E$1:E2190, 0)))</f>
        <v>1074</v>
      </c>
      <c r="G2191" t="s">
        <v>27</v>
      </c>
      <c r="H2191" t="s">
        <v>11</v>
      </c>
      <c r="I2191" t="s">
        <v>12</v>
      </c>
      <c r="J2191" t="s">
        <v>1961</v>
      </c>
      <c r="K2191" s="17">
        <v>40.14</v>
      </c>
      <c r="L2191" s="17">
        <v>6</v>
      </c>
      <c r="M2191" s="17">
        <v>19.670000000000002</v>
      </c>
      <c r="N2191" s="17" t="str">
        <f>IF(SalesData[[#This Row],[Profit]]&gt;0,"Profit","Loss")</f>
        <v>Profit</v>
      </c>
    </row>
    <row r="2192" spans="1:14" x14ac:dyDescent="0.25">
      <c r="A2192" s="1">
        <v>42082</v>
      </c>
      <c r="B2192" s="3">
        <f t="shared" si="102"/>
        <v>2015</v>
      </c>
      <c r="C2192" s="3">
        <f t="shared" si="103"/>
        <v>3</v>
      </c>
      <c r="D2192" t="s">
        <v>907</v>
      </c>
      <c r="E2192" t="str">
        <f t="shared" si="104"/>
        <v>Dan Campbell20150319</v>
      </c>
      <c r="F2192">
        <f>IF(COUNTIF($E$2:E2192, E2192) = 1, MAX($F$1:F2191) + 1, INDEX($F$1:F2191, MATCH(E2192, $E$1:E2191, 0)))</f>
        <v>1075</v>
      </c>
      <c r="G2192" t="s">
        <v>123</v>
      </c>
      <c r="H2192" t="s">
        <v>11</v>
      </c>
      <c r="I2192" t="s">
        <v>12</v>
      </c>
      <c r="J2192" t="s">
        <v>700</v>
      </c>
      <c r="K2192" s="17">
        <v>14.5</v>
      </c>
      <c r="L2192" s="17">
        <v>3</v>
      </c>
      <c r="M2192" s="17">
        <v>4.8899999999999997</v>
      </c>
      <c r="N2192" s="17" t="str">
        <f>IF(SalesData[[#This Row],[Profit]]&gt;0,"Profit","Loss")</f>
        <v>Profit</v>
      </c>
    </row>
    <row r="2193" spans="1:14" x14ac:dyDescent="0.25">
      <c r="A2193" s="1">
        <v>42082</v>
      </c>
      <c r="B2193" s="3">
        <f t="shared" si="102"/>
        <v>2015</v>
      </c>
      <c r="C2193" s="3">
        <f t="shared" si="103"/>
        <v>3</v>
      </c>
      <c r="D2193" t="s">
        <v>1330</v>
      </c>
      <c r="E2193" t="str">
        <f t="shared" si="104"/>
        <v>Mike Caudle20150319</v>
      </c>
      <c r="F2193">
        <f>IF(COUNTIF($E$2:E2193, E2193) = 1, MAX($F$1:F2192) + 1, INDEX($F$1:F2192, MATCH(E2193, $E$1:E2192, 0)))</f>
        <v>1076</v>
      </c>
      <c r="G2193" t="s">
        <v>27</v>
      </c>
      <c r="H2193" t="s">
        <v>11</v>
      </c>
      <c r="I2193" t="s">
        <v>12</v>
      </c>
      <c r="J2193" t="s">
        <v>1612</v>
      </c>
      <c r="K2193" s="17">
        <v>11.96</v>
      </c>
      <c r="L2193" s="17">
        <v>2</v>
      </c>
      <c r="M2193" s="17">
        <v>5.86</v>
      </c>
      <c r="N2193" s="17" t="str">
        <f>IF(SalesData[[#This Row],[Profit]]&gt;0,"Profit","Loss")</f>
        <v>Profit</v>
      </c>
    </row>
    <row r="2194" spans="1:14" x14ac:dyDescent="0.25">
      <c r="A2194" s="1">
        <v>42082</v>
      </c>
      <c r="B2194" s="3">
        <f t="shared" si="102"/>
        <v>2015</v>
      </c>
      <c r="C2194" s="3">
        <f t="shared" si="103"/>
        <v>3</v>
      </c>
      <c r="D2194" t="s">
        <v>185</v>
      </c>
      <c r="E2194" t="str">
        <f t="shared" si="104"/>
        <v>Guy Armstrong20150319</v>
      </c>
      <c r="F2194">
        <f>IF(COUNTIF($E$2:E2194, E2194) = 1, MAX($F$1:F2193) + 1, INDEX($F$1:F2193, MATCH(E2194, $E$1:E2193, 0)))</f>
        <v>1077</v>
      </c>
      <c r="G2194" t="s">
        <v>27</v>
      </c>
      <c r="H2194" t="s">
        <v>11</v>
      </c>
      <c r="I2194" t="s">
        <v>43</v>
      </c>
      <c r="J2194" t="s">
        <v>282</v>
      </c>
      <c r="K2194" s="17">
        <v>10.9</v>
      </c>
      <c r="L2194" s="17">
        <v>5</v>
      </c>
      <c r="M2194" s="17">
        <v>3.6</v>
      </c>
      <c r="N2194" s="17" t="str">
        <f>IF(SalesData[[#This Row],[Profit]]&gt;0,"Profit","Loss")</f>
        <v>Profit</v>
      </c>
    </row>
    <row r="2195" spans="1:14" x14ac:dyDescent="0.25">
      <c r="A2195" s="1">
        <v>42082</v>
      </c>
      <c r="B2195" s="3">
        <f t="shared" si="102"/>
        <v>2015</v>
      </c>
      <c r="C2195" s="3">
        <f t="shared" si="103"/>
        <v>3</v>
      </c>
      <c r="D2195" t="s">
        <v>1962</v>
      </c>
      <c r="E2195" t="str">
        <f t="shared" si="104"/>
        <v>Corinna Mitchell20150319</v>
      </c>
      <c r="F2195">
        <f>IF(COUNTIF($E$2:E2195, E2195) = 1, MAX($F$1:F2194) + 1, INDEX($F$1:F2194, MATCH(E2195, $E$1:E2194, 0)))</f>
        <v>1078</v>
      </c>
      <c r="G2195" t="s">
        <v>10</v>
      </c>
      <c r="H2195" t="s">
        <v>11</v>
      </c>
      <c r="I2195" t="s">
        <v>12</v>
      </c>
      <c r="J2195" t="s">
        <v>360</v>
      </c>
      <c r="K2195" s="17">
        <v>65.58</v>
      </c>
      <c r="L2195" s="17">
        <v>2</v>
      </c>
      <c r="M2195" s="17">
        <v>23.77</v>
      </c>
      <c r="N2195" s="17" t="str">
        <f>IF(SalesData[[#This Row],[Profit]]&gt;0,"Profit","Loss")</f>
        <v>Profit</v>
      </c>
    </row>
    <row r="2196" spans="1:14" x14ac:dyDescent="0.25">
      <c r="A2196" s="1">
        <v>42082</v>
      </c>
      <c r="B2196" s="3">
        <f t="shared" si="102"/>
        <v>2015</v>
      </c>
      <c r="C2196" s="3">
        <f t="shared" si="103"/>
        <v>3</v>
      </c>
      <c r="D2196" t="s">
        <v>1962</v>
      </c>
      <c r="E2196" t="str">
        <f t="shared" si="104"/>
        <v>Corinna Mitchell20150319</v>
      </c>
      <c r="F2196">
        <f>IF(COUNTIF($E$2:E2196, E2196) = 1, MAX($F$1:F2195) + 1, INDEX($F$1:F2195, MATCH(E2196, $E$1:E2195, 0)))</f>
        <v>1078</v>
      </c>
      <c r="G2196" t="s">
        <v>10</v>
      </c>
      <c r="H2196" t="s">
        <v>34</v>
      </c>
      <c r="I2196" t="s">
        <v>74</v>
      </c>
      <c r="J2196" t="s">
        <v>342</v>
      </c>
      <c r="K2196" s="17">
        <v>383.47</v>
      </c>
      <c r="L2196" s="17">
        <v>4</v>
      </c>
      <c r="M2196" s="17">
        <v>-67.67</v>
      </c>
      <c r="N2196" s="17" t="str">
        <f>IF(SalesData[[#This Row],[Profit]]&gt;0,"Profit","Loss")</f>
        <v>Loss</v>
      </c>
    </row>
    <row r="2197" spans="1:14" x14ac:dyDescent="0.25">
      <c r="A2197" s="1">
        <v>42083</v>
      </c>
      <c r="B2197" s="3">
        <f t="shared" si="102"/>
        <v>2015</v>
      </c>
      <c r="C2197" s="3">
        <f t="shared" si="103"/>
        <v>3</v>
      </c>
      <c r="D2197" t="s">
        <v>1963</v>
      </c>
      <c r="E2197" t="str">
        <f t="shared" si="104"/>
        <v>Bart Watters20150320</v>
      </c>
      <c r="F2197">
        <f>IF(COUNTIF($E$2:E2197, E2197) = 1, MAX($F$1:F2196) + 1, INDEX($F$1:F2196, MATCH(E2197, $E$1:E2196, 0)))</f>
        <v>1079</v>
      </c>
      <c r="G2197" t="s">
        <v>157</v>
      </c>
      <c r="H2197" t="s">
        <v>11</v>
      </c>
      <c r="I2197" t="s">
        <v>12</v>
      </c>
      <c r="J2197" t="s">
        <v>756</v>
      </c>
      <c r="K2197" s="17">
        <v>51.84</v>
      </c>
      <c r="L2197" s="17">
        <v>8</v>
      </c>
      <c r="M2197" s="17">
        <v>24.88</v>
      </c>
      <c r="N2197" s="17" t="str">
        <f>IF(SalesData[[#This Row],[Profit]]&gt;0,"Profit","Loss")</f>
        <v>Profit</v>
      </c>
    </row>
    <row r="2198" spans="1:14" x14ac:dyDescent="0.25">
      <c r="A2198" s="1">
        <v>42083</v>
      </c>
      <c r="B2198" s="3">
        <f t="shared" si="102"/>
        <v>2015</v>
      </c>
      <c r="C2198" s="3">
        <f t="shared" si="103"/>
        <v>3</v>
      </c>
      <c r="D2198" t="s">
        <v>1652</v>
      </c>
      <c r="E2198" t="str">
        <f t="shared" si="104"/>
        <v>Joe Kamberova20150320</v>
      </c>
      <c r="F2198">
        <f>IF(COUNTIF($E$2:E2198, E2198) = 1, MAX($F$1:F2197) + 1, INDEX($F$1:F2197, MATCH(E2198, $E$1:E2197, 0)))</f>
        <v>1080</v>
      </c>
      <c r="G2198" t="s">
        <v>10</v>
      </c>
      <c r="H2198" t="s">
        <v>11</v>
      </c>
      <c r="I2198" t="s">
        <v>20</v>
      </c>
      <c r="J2198" t="s">
        <v>1409</v>
      </c>
      <c r="K2198" s="17">
        <v>2.5099999999999998</v>
      </c>
      <c r="L2198" s="17">
        <v>2</v>
      </c>
      <c r="M2198" s="17">
        <v>-4.4000000000000004</v>
      </c>
      <c r="N2198" s="17" t="str">
        <f>IF(SalesData[[#This Row],[Profit]]&gt;0,"Profit","Loss")</f>
        <v>Loss</v>
      </c>
    </row>
    <row r="2199" spans="1:14" x14ac:dyDescent="0.25">
      <c r="A2199" s="1">
        <v>42083</v>
      </c>
      <c r="B2199" s="3">
        <f t="shared" si="102"/>
        <v>2015</v>
      </c>
      <c r="C2199" s="3">
        <f t="shared" si="103"/>
        <v>3</v>
      </c>
      <c r="D2199" t="s">
        <v>1652</v>
      </c>
      <c r="E2199" t="str">
        <f t="shared" si="104"/>
        <v>Joe Kamberova20150320</v>
      </c>
      <c r="F2199">
        <f>IF(COUNTIF($E$2:E2199, E2199) = 1, MAX($F$1:F2198) + 1, INDEX($F$1:F2198, MATCH(E2199, $E$1:E2198, 0)))</f>
        <v>1080</v>
      </c>
      <c r="G2199" t="s">
        <v>10</v>
      </c>
      <c r="H2199" t="s">
        <v>11</v>
      </c>
      <c r="I2199" t="s">
        <v>43</v>
      </c>
      <c r="J2199" t="s">
        <v>160</v>
      </c>
      <c r="K2199" s="17">
        <v>18.86</v>
      </c>
      <c r="L2199" s="17">
        <v>9</v>
      </c>
      <c r="M2199" s="17">
        <v>6.13</v>
      </c>
      <c r="N2199" s="17" t="str">
        <f>IF(SalesData[[#This Row],[Profit]]&gt;0,"Profit","Loss")</f>
        <v>Profit</v>
      </c>
    </row>
    <row r="2200" spans="1:14" x14ac:dyDescent="0.25">
      <c r="A2200" s="1">
        <v>42083</v>
      </c>
      <c r="B2200" s="3">
        <f t="shared" si="102"/>
        <v>2015</v>
      </c>
      <c r="C2200" s="3">
        <f t="shared" si="103"/>
        <v>3</v>
      </c>
      <c r="D2200" t="s">
        <v>778</v>
      </c>
      <c r="E2200" t="str">
        <f t="shared" si="104"/>
        <v>Bryan Mills20150320</v>
      </c>
      <c r="F2200">
        <f>IF(COUNTIF($E$2:E2200, E2200) = 1, MAX($F$1:F2199) + 1, INDEX($F$1:F2199, MATCH(E2200, $E$1:E2199, 0)))</f>
        <v>1081</v>
      </c>
      <c r="G2200" t="s">
        <v>91</v>
      </c>
      <c r="H2200" t="s">
        <v>11</v>
      </c>
      <c r="I2200" t="s">
        <v>18</v>
      </c>
      <c r="J2200" t="s">
        <v>1171</v>
      </c>
      <c r="K2200" s="17">
        <v>29.3</v>
      </c>
      <c r="L2200" s="17">
        <v>3</v>
      </c>
      <c r="M2200" s="17">
        <v>2.56</v>
      </c>
      <c r="N2200" s="17" t="str">
        <f>IF(SalesData[[#This Row],[Profit]]&gt;0,"Profit","Loss")</f>
        <v>Profit</v>
      </c>
    </row>
    <row r="2201" spans="1:14" x14ac:dyDescent="0.25">
      <c r="A2201" s="1">
        <v>42083</v>
      </c>
      <c r="B2201" s="3">
        <f t="shared" si="102"/>
        <v>2015</v>
      </c>
      <c r="C2201" s="3">
        <f t="shared" si="103"/>
        <v>3</v>
      </c>
      <c r="D2201" t="s">
        <v>1669</v>
      </c>
      <c r="E2201" t="str">
        <f t="shared" si="104"/>
        <v>Dave Hallsten20150320</v>
      </c>
      <c r="F2201">
        <f>IF(COUNTIF($E$2:E2201, E2201) = 1, MAX($F$1:F2200) + 1, INDEX($F$1:F2200, MATCH(E2201, $E$1:E2200, 0)))</f>
        <v>1082</v>
      </c>
      <c r="G2201" t="s">
        <v>149</v>
      </c>
      <c r="H2201" t="s">
        <v>11</v>
      </c>
      <c r="I2201" t="s">
        <v>20</v>
      </c>
      <c r="J2201" t="s">
        <v>781</v>
      </c>
      <c r="K2201" s="17">
        <v>49.85</v>
      </c>
      <c r="L2201" s="17">
        <v>3</v>
      </c>
      <c r="M2201" s="17">
        <v>16.82</v>
      </c>
      <c r="N2201" s="17" t="str">
        <f>IF(SalesData[[#This Row],[Profit]]&gt;0,"Profit","Loss")</f>
        <v>Profit</v>
      </c>
    </row>
    <row r="2202" spans="1:14" x14ac:dyDescent="0.25">
      <c r="A2202" s="1">
        <v>42083</v>
      </c>
      <c r="B2202" s="3">
        <f t="shared" si="102"/>
        <v>2015</v>
      </c>
      <c r="C2202" s="3">
        <f t="shared" si="103"/>
        <v>3</v>
      </c>
      <c r="D2202" t="s">
        <v>1669</v>
      </c>
      <c r="E2202" t="str">
        <f t="shared" si="104"/>
        <v>Dave Hallsten20150320</v>
      </c>
      <c r="F2202">
        <f>IF(COUNTIF($E$2:E2202, E2202) = 1, MAX($F$1:F2201) + 1, INDEX($F$1:F2201, MATCH(E2202, $E$1:E2201, 0)))</f>
        <v>1082</v>
      </c>
      <c r="G2202" t="s">
        <v>149</v>
      </c>
      <c r="H2202" t="s">
        <v>11</v>
      </c>
      <c r="I2202" t="s">
        <v>63</v>
      </c>
      <c r="J2202" t="s">
        <v>1964</v>
      </c>
      <c r="K2202" s="17">
        <v>23.99</v>
      </c>
      <c r="L2202" s="17">
        <v>1</v>
      </c>
      <c r="M2202" s="17">
        <v>12</v>
      </c>
      <c r="N2202" s="17" t="str">
        <f>IF(SalesData[[#This Row],[Profit]]&gt;0,"Profit","Loss")</f>
        <v>Profit</v>
      </c>
    </row>
    <row r="2203" spans="1:14" x14ac:dyDescent="0.25">
      <c r="A2203" s="1">
        <v>42083</v>
      </c>
      <c r="B2203" s="3">
        <f t="shared" si="102"/>
        <v>2015</v>
      </c>
      <c r="C2203" s="3">
        <f t="shared" si="103"/>
        <v>3</v>
      </c>
      <c r="D2203" t="s">
        <v>1669</v>
      </c>
      <c r="E2203" t="str">
        <f t="shared" si="104"/>
        <v>Dave Hallsten20150320</v>
      </c>
      <c r="F2203">
        <f>IF(COUNTIF($E$2:E2203, E2203) = 1, MAX($F$1:F2202) + 1, INDEX($F$1:F2202, MATCH(E2203, $E$1:E2202, 0)))</f>
        <v>1082</v>
      </c>
      <c r="G2203" t="s">
        <v>149</v>
      </c>
      <c r="H2203" t="s">
        <v>11</v>
      </c>
      <c r="I2203" t="s">
        <v>20</v>
      </c>
      <c r="J2203" t="s">
        <v>528</v>
      </c>
      <c r="K2203" s="17">
        <v>1087.94</v>
      </c>
      <c r="L2203" s="17">
        <v>8</v>
      </c>
      <c r="M2203" s="17">
        <v>353.58</v>
      </c>
      <c r="N2203" s="17" t="str">
        <f>IF(SalesData[[#This Row],[Profit]]&gt;0,"Profit","Loss")</f>
        <v>Profit</v>
      </c>
    </row>
    <row r="2204" spans="1:14" x14ac:dyDescent="0.25">
      <c r="A2204" s="1">
        <v>42083</v>
      </c>
      <c r="B2204" s="3">
        <f t="shared" si="102"/>
        <v>2015</v>
      </c>
      <c r="C2204" s="3">
        <f t="shared" si="103"/>
        <v>3</v>
      </c>
      <c r="D2204" t="s">
        <v>1669</v>
      </c>
      <c r="E2204" t="str">
        <f t="shared" si="104"/>
        <v>Dave Hallsten20150320</v>
      </c>
      <c r="F2204">
        <f>IF(COUNTIF($E$2:E2204, E2204) = 1, MAX($F$1:F2203) + 1, INDEX($F$1:F2203, MATCH(E2204, $E$1:E2203, 0)))</f>
        <v>1082</v>
      </c>
      <c r="G2204" t="s">
        <v>149</v>
      </c>
      <c r="H2204" t="s">
        <v>39</v>
      </c>
      <c r="I2204" t="s">
        <v>40</v>
      </c>
      <c r="J2204" t="s">
        <v>1059</v>
      </c>
      <c r="K2204" s="17">
        <v>199.98</v>
      </c>
      <c r="L2204" s="17">
        <v>2</v>
      </c>
      <c r="M2204" s="17">
        <v>53.99</v>
      </c>
      <c r="N2204" s="17" t="str">
        <f>IF(SalesData[[#This Row],[Profit]]&gt;0,"Profit","Loss")</f>
        <v>Profit</v>
      </c>
    </row>
    <row r="2205" spans="1:14" x14ac:dyDescent="0.25">
      <c r="A2205" s="1">
        <v>42083</v>
      </c>
      <c r="B2205" s="3">
        <f t="shared" si="102"/>
        <v>2015</v>
      </c>
      <c r="C2205" s="3">
        <f t="shared" si="103"/>
        <v>3</v>
      </c>
      <c r="D2205" t="s">
        <v>1669</v>
      </c>
      <c r="E2205" t="str">
        <f t="shared" si="104"/>
        <v>Dave Hallsten20150320</v>
      </c>
      <c r="F2205">
        <f>IF(COUNTIF($E$2:E2205, E2205) = 1, MAX($F$1:F2204) + 1, INDEX($F$1:F2204, MATCH(E2205, $E$1:E2204, 0)))</f>
        <v>1082</v>
      </c>
      <c r="G2205" t="s">
        <v>149</v>
      </c>
      <c r="H2205" t="s">
        <v>11</v>
      </c>
      <c r="I2205" t="s">
        <v>18</v>
      </c>
      <c r="J2205" t="s">
        <v>1965</v>
      </c>
      <c r="K2205" s="17">
        <v>83.92</v>
      </c>
      <c r="L2205" s="17">
        <v>4</v>
      </c>
      <c r="M2205" s="17">
        <v>20.14</v>
      </c>
      <c r="N2205" s="17" t="str">
        <f>IF(SalesData[[#This Row],[Profit]]&gt;0,"Profit","Loss")</f>
        <v>Profit</v>
      </c>
    </row>
    <row r="2206" spans="1:14" x14ac:dyDescent="0.25">
      <c r="A2206" s="1">
        <v>42084</v>
      </c>
      <c r="B2206" s="3">
        <f t="shared" si="102"/>
        <v>2015</v>
      </c>
      <c r="C2206" s="3">
        <f t="shared" si="103"/>
        <v>3</v>
      </c>
      <c r="D2206" t="s">
        <v>1966</v>
      </c>
      <c r="E2206" t="str">
        <f t="shared" si="104"/>
        <v>Julia West20150321</v>
      </c>
      <c r="F2206">
        <f>IF(COUNTIF($E$2:E2206, E2206) = 1, MAX($F$1:F2205) + 1, INDEX($F$1:F2205, MATCH(E2206, $E$1:E2205, 0)))</f>
        <v>1083</v>
      </c>
      <c r="G2206" t="s">
        <v>245</v>
      </c>
      <c r="H2206" t="s">
        <v>11</v>
      </c>
      <c r="I2206" t="s">
        <v>92</v>
      </c>
      <c r="J2206" t="s">
        <v>755</v>
      </c>
      <c r="K2206" s="17">
        <v>962.08</v>
      </c>
      <c r="L2206" s="17">
        <v>4</v>
      </c>
      <c r="M2206" s="17">
        <v>156.34</v>
      </c>
      <c r="N2206" s="17" t="str">
        <f>IF(SalesData[[#This Row],[Profit]]&gt;0,"Profit","Loss")</f>
        <v>Profit</v>
      </c>
    </row>
    <row r="2207" spans="1:14" x14ac:dyDescent="0.25">
      <c r="A2207" s="1">
        <v>42084</v>
      </c>
      <c r="B2207" s="3">
        <f t="shared" si="102"/>
        <v>2015</v>
      </c>
      <c r="C2207" s="3">
        <f t="shared" si="103"/>
        <v>3</v>
      </c>
      <c r="D2207" t="s">
        <v>1966</v>
      </c>
      <c r="E2207" t="str">
        <f t="shared" si="104"/>
        <v>Julia West20150321</v>
      </c>
      <c r="F2207">
        <f>IF(COUNTIF($E$2:E2207, E2207) = 1, MAX($F$1:F2206) + 1, INDEX($F$1:F2206, MATCH(E2207, $E$1:E2206, 0)))</f>
        <v>1083</v>
      </c>
      <c r="G2207" t="s">
        <v>245</v>
      </c>
      <c r="H2207" t="s">
        <v>11</v>
      </c>
      <c r="I2207" t="s">
        <v>20</v>
      </c>
      <c r="J2207" t="s">
        <v>1218</v>
      </c>
      <c r="K2207" s="17">
        <v>12.84</v>
      </c>
      <c r="L2207" s="17">
        <v>3</v>
      </c>
      <c r="M2207" s="17">
        <v>-9.85</v>
      </c>
      <c r="N2207" s="17" t="str">
        <f>IF(SalesData[[#This Row],[Profit]]&gt;0,"Profit","Loss")</f>
        <v>Loss</v>
      </c>
    </row>
    <row r="2208" spans="1:14" x14ac:dyDescent="0.25">
      <c r="A2208" s="1">
        <v>42084</v>
      </c>
      <c r="B2208" s="3">
        <f t="shared" si="102"/>
        <v>2015</v>
      </c>
      <c r="C2208" s="3">
        <f t="shared" si="103"/>
        <v>3</v>
      </c>
      <c r="D2208" t="s">
        <v>1966</v>
      </c>
      <c r="E2208" t="str">
        <f t="shared" si="104"/>
        <v>Julia West20150321</v>
      </c>
      <c r="F2208">
        <f>IF(COUNTIF($E$2:E2208, E2208) = 1, MAX($F$1:F2207) + 1, INDEX($F$1:F2207, MATCH(E2208, $E$1:E2207, 0)))</f>
        <v>1083</v>
      </c>
      <c r="G2208" t="s">
        <v>245</v>
      </c>
      <c r="H2208" t="s">
        <v>11</v>
      </c>
      <c r="I2208" t="s">
        <v>12</v>
      </c>
      <c r="J2208" t="s">
        <v>1967</v>
      </c>
      <c r="K2208" s="17">
        <v>295.45999999999998</v>
      </c>
      <c r="L2208" s="17">
        <v>14</v>
      </c>
      <c r="M2208" s="17">
        <v>96.02</v>
      </c>
      <c r="N2208" s="17" t="str">
        <f>IF(SalesData[[#This Row],[Profit]]&gt;0,"Profit","Loss")</f>
        <v>Profit</v>
      </c>
    </row>
    <row r="2209" spans="1:14" x14ac:dyDescent="0.25">
      <c r="A2209" s="1">
        <v>42085</v>
      </c>
      <c r="B2209" s="3">
        <f t="shared" si="102"/>
        <v>2015</v>
      </c>
      <c r="C2209" s="3">
        <f t="shared" si="103"/>
        <v>3</v>
      </c>
      <c r="D2209" t="s">
        <v>1968</v>
      </c>
      <c r="E2209" t="str">
        <f t="shared" si="104"/>
        <v>Dean Braden20150322</v>
      </c>
      <c r="F2209">
        <f>IF(COUNTIF($E$2:E2209, E2209) = 1, MAX($F$1:F2208) + 1, INDEX($F$1:F2208, MATCH(E2209, $E$1:E2208, 0)))</f>
        <v>1084</v>
      </c>
      <c r="G2209" t="s">
        <v>10</v>
      </c>
      <c r="H2209" t="s">
        <v>39</v>
      </c>
      <c r="I2209" t="s">
        <v>52</v>
      </c>
      <c r="J2209" t="s">
        <v>1969</v>
      </c>
      <c r="K2209" s="17">
        <v>18.39</v>
      </c>
      <c r="L2209" s="17">
        <v>1</v>
      </c>
      <c r="M2209" s="17">
        <v>5.29</v>
      </c>
      <c r="N2209" s="17" t="str">
        <f>IF(SalesData[[#This Row],[Profit]]&gt;0,"Profit","Loss")</f>
        <v>Profit</v>
      </c>
    </row>
    <row r="2210" spans="1:14" x14ac:dyDescent="0.25">
      <c r="A2210" s="1">
        <v>42085</v>
      </c>
      <c r="B2210" s="3">
        <f t="shared" si="102"/>
        <v>2015</v>
      </c>
      <c r="C2210" s="3">
        <f t="shared" si="103"/>
        <v>3</v>
      </c>
      <c r="D2210" t="s">
        <v>1968</v>
      </c>
      <c r="E2210" t="str">
        <f t="shared" si="104"/>
        <v>Dean Braden20150322</v>
      </c>
      <c r="F2210">
        <f>IF(COUNTIF($E$2:E2210, E2210) = 1, MAX($F$1:F2209) + 1, INDEX($F$1:F2209, MATCH(E2210, $E$1:E2209, 0)))</f>
        <v>1084</v>
      </c>
      <c r="G2210" t="s">
        <v>10</v>
      </c>
      <c r="H2210" t="s">
        <v>11</v>
      </c>
      <c r="I2210" t="s">
        <v>18</v>
      </c>
      <c r="J2210" t="s">
        <v>297</v>
      </c>
      <c r="K2210" s="17">
        <v>129.57</v>
      </c>
      <c r="L2210" s="17">
        <v>2</v>
      </c>
      <c r="M2210" s="17">
        <v>-25.91</v>
      </c>
      <c r="N2210" s="17" t="str">
        <f>IF(SalesData[[#This Row],[Profit]]&gt;0,"Profit","Loss")</f>
        <v>Loss</v>
      </c>
    </row>
    <row r="2211" spans="1:14" x14ac:dyDescent="0.25">
      <c r="A2211" s="1">
        <v>42085</v>
      </c>
      <c r="B2211" s="3">
        <f t="shared" si="102"/>
        <v>2015</v>
      </c>
      <c r="C2211" s="3">
        <f t="shared" si="103"/>
        <v>3</v>
      </c>
      <c r="D2211" t="s">
        <v>1968</v>
      </c>
      <c r="E2211" t="str">
        <f t="shared" si="104"/>
        <v>Dean Braden20150322</v>
      </c>
      <c r="F2211">
        <f>IF(COUNTIF($E$2:E2211, E2211) = 1, MAX($F$1:F2210) + 1, INDEX($F$1:F2210, MATCH(E2211, $E$1:E2210, 0)))</f>
        <v>1084</v>
      </c>
      <c r="G2211" t="s">
        <v>10</v>
      </c>
      <c r="H2211" t="s">
        <v>11</v>
      </c>
      <c r="I2211" t="s">
        <v>20</v>
      </c>
      <c r="J2211" t="s">
        <v>1970</v>
      </c>
      <c r="K2211" s="17">
        <v>14.11</v>
      </c>
      <c r="L2211" s="17">
        <v>9</v>
      </c>
      <c r="M2211" s="17">
        <v>-21.17</v>
      </c>
      <c r="N2211" s="17" t="str">
        <f>IF(SalesData[[#This Row],[Profit]]&gt;0,"Profit","Loss")</f>
        <v>Loss</v>
      </c>
    </row>
    <row r="2212" spans="1:14" x14ac:dyDescent="0.25">
      <c r="A2212" s="1">
        <v>42085</v>
      </c>
      <c r="B2212" s="3">
        <f t="shared" si="102"/>
        <v>2015</v>
      </c>
      <c r="C2212" s="3">
        <f t="shared" si="103"/>
        <v>3</v>
      </c>
      <c r="D2212" t="s">
        <v>465</v>
      </c>
      <c r="E2212" t="str">
        <f t="shared" si="104"/>
        <v>Ruben Dartt20150322</v>
      </c>
      <c r="F2212">
        <f>IF(COUNTIF($E$2:E2212, E2212) = 1, MAX($F$1:F2211) + 1, INDEX($F$1:F2211, MATCH(E2212, $E$1:E2211, 0)))</f>
        <v>1085</v>
      </c>
      <c r="G2212" t="s">
        <v>27</v>
      </c>
      <c r="H2212" t="s">
        <v>39</v>
      </c>
      <c r="I2212" t="s">
        <v>40</v>
      </c>
      <c r="J2212" t="s">
        <v>597</v>
      </c>
      <c r="K2212" s="17">
        <v>15.98</v>
      </c>
      <c r="L2212" s="17">
        <v>2</v>
      </c>
      <c r="M2212" s="17">
        <v>1.2</v>
      </c>
      <c r="N2212" s="17" t="str">
        <f>IF(SalesData[[#This Row],[Profit]]&gt;0,"Profit","Loss")</f>
        <v>Profit</v>
      </c>
    </row>
    <row r="2213" spans="1:14" x14ac:dyDescent="0.25">
      <c r="A2213" s="1">
        <v>42085</v>
      </c>
      <c r="B2213" s="3">
        <f t="shared" si="102"/>
        <v>2015</v>
      </c>
      <c r="C2213" s="3">
        <f t="shared" si="103"/>
        <v>3</v>
      </c>
      <c r="D2213" t="s">
        <v>1635</v>
      </c>
      <c r="E2213" t="str">
        <f t="shared" si="104"/>
        <v>Justin Deggeller20150322</v>
      </c>
      <c r="F2213">
        <f>IF(COUNTIF($E$2:E2213, E2213) = 1, MAX($F$1:F2212) + 1, INDEX($F$1:F2212, MATCH(E2213, $E$1:E2212, 0)))</f>
        <v>1086</v>
      </c>
      <c r="G2213" t="s">
        <v>27</v>
      </c>
      <c r="H2213" t="s">
        <v>11</v>
      </c>
      <c r="I2213" t="s">
        <v>12</v>
      </c>
      <c r="J2213" t="s">
        <v>625</v>
      </c>
      <c r="K2213" s="17">
        <v>105.52</v>
      </c>
      <c r="L2213" s="17">
        <v>4</v>
      </c>
      <c r="M2213" s="17">
        <v>48.54</v>
      </c>
      <c r="N2213" s="17" t="str">
        <f>IF(SalesData[[#This Row],[Profit]]&gt;0,"Profit","Loss")</f>
        <v>Profit</v>
      </c>
    </row>
    <row r="2214" spans="1:14" x14ac:dyDescent="0.25">
      <c r="A2214" s="1">
        <v>42085</v>
      </c>
      <c r="B2214" s="3">
        <f t="shared" si="102"/>
        <v>2015</v>
      </c>
      <c r="C2214" s="3">
        <f t="shared" si="103"/>
        <v>3</v>
      </c>
      <c r="D2214" t="s">
        <v>1635</v>
      </c>
      <c r="E2214" t="str">
        <f t="shared" si="104"/>
        <v>Justin Deggeller20150322</v>
      </c>
      <c r="F2214">
        <f>IF(COUNTIF($E$2:E2214, E2214) = 1, MAX($F$1:F2213) + 1, INDEX($F$1:F2213, MATCH(E2214, $E$1:E2213, 0)))</f>
        <v>1086</v>
      </c>
      <c r="G2214" t="s">
        <v>27</v>
      </c>
      <c r="H2214" t="s">
        <v>34</v>
      </c>
      <c r="I2214" t="s">
        <v>47</v>
      </c>
      <c r="J2214" t="s">
        <v>479</v>
      </c>
      <c r="K2214" s="17">
        <v>91.96</v>
      </c>
      <c r="L2214" s="17">
        <v>2</v>
      </c>
      <c r="M2214" s="17">
        <v>15.63</v>
      </c>
      <c r="N2214" s="17" t="str">
        <f>IF(SalesData[[#This Row],[Profit]]&gt;0,"Profit","Loss")</f>
        <v>Profit</v>
      </c>
    </row>
    <row r="2215" spans="1:14" x14ac:dyDescent="0.25">
      <c r="A2215" s="1">
        <v>42085</v>
      </c>
      <c r="B2215" s="3">
        <f t="shared" si="102"/>
        <v>2015</v>
      </c>
      <c r="C2215" s="3">
        <f t="shared" si="103"/>
        <v>3</v>
      </c>
      <c r="D2215" t="s">
        <v>1635</v>
      </c>
      <c r="E2215" t="str">
        <f t="shared" si="104"/>
        <v>Justin Deggeller20150322</v>
      </c>
      <c r="F2215">
        <f>IF(COUNTIF($E$2:E2215, E2215) = 1, MAX($F$1:F2214) + 1, INDEX($F$1:F2214, MATCH(E2215, $E$1:E2214, 0)))</f>
        <v>1086</v>
      </c>
      <c r="G2215" t="s">
        <v>27</v>
      </c>
      <c r="H2215" t="s">
        <v>39</v>
      </c>
      <c r="I2215" t="s">
        <v>40</v>
      </c>
      <c r="J2215" t="s">
        <v>1536</v>
      </c>
      <c r="K2215" s="17">
        <v>1487.98</v>
      </c>
      <c r="L2215" s="17">
        <v>3</v>
      </c>
      <c r="M2215" s="17">
        <v>186</v>
      </c>
      <c r="N2215" s="17" t="str">
        <f>IF(SalesData[[#This Row],[Profit]]&gt;0,"Profit","Loss")</f>
        <v>Profit</v>
      </c>
    </row>
    <row r="2216" spans="1:14" x14ac:dyDescent="0.25">
      <c r="A2216" s="1">
        <v>42085</v>
      </c>
      <c r="B2216" s="3">
        <f t="shared" si="102"/>
        <v>2015</v>
      </c>
      <c r="C2216" s="3">
        <f t="shared" si="103"/>
        <v>3</v>
      </c>
      <c r="D2216" t="s">
        <v>1971</v>
      </c>
      <c r="E2216" t="str">
        <f t="shared" si="104"/>
        <v>Fred Wasserman20150322</v>
      </c>
      <c r="F2216">
        <f>IF(COUNTIF($E$2:E2216, E2216) = 1, MAX($F$1:F2215) + 1, INDEX($F$1:F2215, MATCH(E2216, $E$1:E2215, 0)))</f>
        <v>1087</v>
      </c>
      <c r="G2216" t="s">
        <v>488</v>
      </c>
      <c r="H2216" t="s">
        <v>11</v>
      </c>
      <c r="I2216" t="s">
        <v>24</v>
      </c>
      <c r="J2216" t="s">
        <v>1972</v>
      </c>
      <c r="K2216" s="17">
        <v>19.559999999999999</v>
      </c>
      <c r="L2216" s="17">
        <v>4</v>
      </c>
      <c r="M2216" s="17">
        <v>5.48</v>
      </c>
      <c r="N2216" s="17" t="str">
        <f>IF(SalesData[[#This Row],[Profit]]&gt;0,"Profit","Loss")</f>
        <v>Profit</v>
      </c>
    </row>
    <row r="2217" spans="1:14" x14ac:dyDescent="0.25">
      <c r="A2217" s="1">
        <v>42085</v>
      </c>
      <c r="B2217" s="3">
        <f t="shared" si="102"/>
        <v>2015</v>
      </c>
      <c r="C2217" s="3">
        <f t="shared" si="103"/>
        <v>3</v>
      </c>
      <c r="D2217" t="s">
        <v>1856</v>
      </c>
      <c r="E2217" t="str">
        <f t="shared" si="104"/>
        <v>Debra Catini20150322</v>
      </c>
      <c r="F2217">
        <f>IF(COUNTIF($E$2:E2217, E2217) = 1, MAX($F$1:F2216) + 1, INDEX($F$1:F2216, MATCH(E2217, $E$1:E2216, 0)))</f>
        <v>1088</v>
      </c>
      <c r="G2217" t="s">
        <v>123</v>
      </c>
      <c r="H2217" t="s">
        <v>39</v>
      </c>
      <c r="I2217" t="s">
        <v>52</v>
      </c>
      <c r="J2217" t="s">
        <v>999</v>
      </c>
      <c r="K2217" s="17">
        <v>447.94</v>
      </c>
      <c r="L2217" s="17">
        <v>7</v>
      </c>
      <c r="M2217" s="17">
        <v>89.59</v>
      </c>
      <c r="N2217" s="17" t="str">
        <f>IF(SalesData[[#This Row],[Profit]]&gt;0,"Profit","Loss")</f>
        <v>Profit</v>
      </c>
    </row>
    <row r="2218" spans="1:14" x14ac:dyDescent="0.25">
      <c r="A2218" s="1">
        <v>42085</v>
      </c>
      <c r="B2218" s="3">
        <f t="shared" si="102"/>
        <v>2015</v>
      </c>
      <c r="C2218" s="3">
        <f t="shared" si="103"/>
        <v>3</v>
      </c>
      <c r="D2218" t="s">
        <v>1856</v>
      </c>
      <c r="E2218" t="str">
        <f t="shared" si="104"/>
        <v>Debra Catini20150322</v>
      </c>
      <c r="F2218">
        <f>IF(COUNTIF($E$2:E2218, E2218) = 1, MAX($F$1:F2217) + 1, INDEX($F$1:F2217, MATCH(E2218, $E$1:E2217, 0)))</f>
        <v>1088</v>
      </c>
      <c r="G2218" t="s">
        <v>123</v>
      </c>
      <c r="H2218" t="s">
        <v>11</v>
      </c>
      <c r="I2218" t="s">
        <v>18</v>
      </c>
      <c r="J2218" t="s">
        <v>1973</v>
      </c>
      <c r="K2218" s="17">
        <v>150.41</v>
      </c>
      <c r="L2218" s="17">
        <v>9</v>
      </c>
      <c r="M2218" s="17">
        <v>-33.840000000000003</v>
      </c>
      <c r="N2218" s="17" t="str">
        <f>IF(SalesData[[#This Row],[Profit]]&gt;0,"Profit","Loss")</f>
        <v>Loss</v>
      </c>
    </row>
    <row r="2219" spans="1:14" x14ac:dyDescent="0.25">
      <c r="A2219" s="1">
        <v>42086</v>
      </c>
      <c r="B2219" s="3">
        <f t="shared" si="102"/>
        <v>2015</v>
      </c>
      <c r="C2219" s="3">
        <f t="shared" si="103"/>
        <v>3</v>
      </c>
      <c r="D2219" t="s">
        <v>1373</v>
      </c>
      <c r="E2219" t="str">
        <f t="shared" si="104"/>
        <v>Julia Dunbar20150323</v>
      </c>
      <c r="F2219">
        <f>IF(COUNTIF($E$2:E2219, E2219) = 1, MAX($F$1:F2218) + 1, INDEX($F$1:F2218, MATCH(E2219, $E$1:E2218, 0)))</f>
        <v>1089</v>
      </c>
      <c r="G2219" t="s">
        <v>10</v>
      </c>
      <c r="H2219" t="s">
        <v>34</v>
      </c>
      <c r="I2219" t="s">
        <v>35</v>
      </c>
      <c r="J2219" t="s">
        <v>699</v>
      </c>
      <c r="K2219" s="17">
        <v>107.77</v>
      </c>
      <c r="L2219" s="17">
        <v>2</v>
      </c>
      <c r="M2219" s="17">
        <v>-29.25</v>
      </c>
      <c r="N2219" s="17" t="str">
        <f>IF(SalesData[[#This Row],[Profit]]&gt;0,"Profit","Loss")</f>
        <v>Loss</v>
      </c>
    </row>
    <row r="2220" spans="1:14" x14ac:dyDescent="0.25">
      <c r="A2220" s="1">
        <v>42086</v>
      </c>
      <c r="B2220" s="3">
        <f t="shared" si="102"/>
        <v>2015</v>
      </c>
      <c r="C2220" s="3">
        <f t="shared" si="103"/>
        <v>3</v>
      </c>
      <c r="D2220" t="s">
        <v>1023</v>
      </c>
      <c r="E2220" t="str">
        <f t="shared" si="104"/>
        <v>Sheri Gordon20150323</v>
      </c>
      <c r="F2220">
        <f>IF(COUNTIF($E$2:E2220, E2220) = 1, MAX($F$1:F2219) + 1, INDEX($F$1:F2219, MATCH(E2220, $E$1:E2219, 0)))</f>
        <v>1090</v>
      </c>
      <c r="G2220" t="s">
        <v>70</v>
      </c>
      <c r="H2220" t="s">
        <v>11</v>
      </c>
      <c r="I2220" t="s">
        <v>43</v>
      </c>
      <c r="J2220" t="s">
        <v>160</v>
      </c>
      <c r="K2220" s="17">
        <v>31.56</v>
      </c>
      <c r="L2220" s="17">
        <v>4</v>
      </c>
      <c r="M2220" s="17">
        <v>14.2</v>
      </c>
      <c r="N2220" s="17" t="str">
        <f>IF(SalesData[[#This Row],[Profit]]&gt;0,"Profit","Loss")</f>
        <v>Profit</v>
      </c>
    </row>
    <row r="2221" spans="1:14" x14ac:dyDescent="0.25">
      <c r="A2221" s="1">
        <v>42086</v>
      </c>
      <c r="B2221" s="3">
        <f t="shared" si="102"/>
        <v>2015</v>
      </c>
      <c r="C2221" s="3">
        <f t="shared" si="103"/>
        <v>3</v>
      </c>
      <c r="D2221" t="s">
        <v>1023</v>
      </c>
      <c r="E2221" t="str">
        <f t="shared" si="104"/>
        <v>Sheri Gordon20150323</v>
      </c>
      <c r="F2221">
        <f>IF(COUNTIF($E$2:E2221, E2221) = 1, MAX($F$1:F2220) + 1, INDEX($F$1:F2220, MATCH(E2221, $E$1:E2220, 0)))</f>
        <v>1090</v>
      </c>
      <c r="G2221" t="s">
        <v>70</v>
      </c>
      <c r="H2221" t="s">
        <v>11</v>
      </c>
      <c r="I2221" t="s">
        <v>18</v>
      </c>
      <c r="J2221" t="s">
        <v>251</v>
      </c>
      <c r="K2221" s="17">
        <v>27.92</v>
      </c>
      <c r="L2221" s="17">
        <v>4</v>
      </c>
      <c r="M2221" s="17">
        <v>0.56000000000000005</v>
      </c>
      <c r="N2221" s="17" t="str">
        <f>IF(SalesData[[#This Row],[Profit]]&gt;0,"Profit","Loss")</f>
        <v>Profit</v>
      </c>
    </row>
    <row r="2222" spans="1:14" x14ac:dyDescent="0.25">
      <c r="A2222" s="1">
        <v>42086</v>
      </c>
      <c r="B2222" s="3">
        <f t="shared" si="102"/>
        <v>2015</v>
      </c>
      <c r="C2222" s="3">
        <f t="shared" si="103"/>
        <v>3</v>
      </c>
      <c r="D2222" t="s">
        <v>788</v>
      </c>
      <c r="E2222" t="str">
        <f t="shared" si="104"/>
        <v>Bart Pistole20150323</v>
      </c>
      <c r="F2222">
        <f>IF(COUNTIF($E$2:E2222, E2222) = 1, MAX($F$1:F2221) + 1, INDEX($F$1:F2221, MATCH(E2222, $E$1:E2221, 0)))</f>
        <v>1091</v>
      </c>
      <c r="G2222" t="s">
        <v>27</v>
      </c>
      <c r="H2222" t="s">
        <v>11</v>
      </c>
      <c r="I2222" t="s">
        <v>12</v>
      </c>
      <c r="J2222" t="s">
        <v>135</v>
      </c>
      <c r="K2222" s="17">
        <v>33.36</v>
      </c>
      <c r="L2222" s="17">
        <v>4</v>
      </c>
      <c r="M2222" s="17">
        <v>16.68</v>
      </c>
      <c r="N2222" s="17" t="str">
        <f>IF(SalesData[[#This Row],[Profit]]&gt;0,"Profit","Loss")</f>
        <v>Profit</v>
      </c>
    </row>
    <row r="2223" spans="1:14" x14ac:dyDescent="0.25">
      <c r="A2223" s="1">
        <v>42086</v>
      </c>
      <c r="B2223" s="3">
        <f t="shared" si="102"/>
        <v>2015</v>
      </c>
      <c r="C2223" s="3">
        <f t="shared" si="103"/>
        <v>3</v>
      </c>
      <c r="D2223" t="s">
        <v>1438</v>
      </c>
      <c r="E2223" t="str">
        <f t="shared" si="104"/>
        <v>Alice McCarthy20150323</v>
      </c>
      <c r="F2223">
        <f>IF(COUNTIF($E$2:E2223, E2223) = 1, MAX($F$1:F2222) + 1, INDEX($F$1:F2222, MATCH(E2223, $E$1:E2222, 0)))</f>
        <v>1092</v>
      </c>
      <c r="G2223" t="s">
        <v>27</v>
      </c>
      <c r="H2223" t="s">
        <v>11</v>
      </c>
      <c r="I2223" t="s">
        <v>12</v>
      </c>
      <c r="J2223" t="s">
        <v>97</v>
      </c>
      <c r="K2223" s="17">
        <v>192.72</v>
      </c>
      <c r="L2223" s="17">
        <v>11</v>
      </c>
      <c r="M2223" s="17">
        <v>92.51</v>
      </c>
      <c r="N2223" s="17" t="str">
        <f>IF(SalesData[[#This Row],[Profit]]&gt;0,"Profit","Loss")</f>
        <v>Profit</v>
      </c>
    </row>
    <row r="2224" spans="1:14" x14ac:dyDescent="0.25">
      <c r="A2224" s="1">
        <v>42086</v>
      </c>
      <c r="B2224" s="3">
        <f t="shared" si="102"/>
        <v>2015</v>
      </c>
      <c r="C2224" s="3">
        <f t="shared" si="103"/>
        <v>3</v>
      </c>
      <c r="D2224" t="s">
        <v>1438</v>
      </c>
      <c r="E2224" t="str">
        <f t="shared" si="104"/>
        <v>Alice McCarthy20150323</v>
      </c>
      <c r="F2224">
        <f>IF(COUNTIF($E$2:E2224, E2224) = 1, MAX($F$1:F2223) + 1, INDEX($F$1:F2223, MATCH(E2224, $E$1:E2223, 0)))</f>
        <v>1092</v>
      </c>
      <c r="G2224" t="s">
        <v>27</v>
      </c>
      <c r="H2224" t="s">
        <v>39</v>
      </c>
      <c r="I2224" t="s">
        <v>52</v>
      </c>
      <c r="J2224" t="s">
        <v>198</v>
      </c>
      <c r="K2224" s="17">
        <v>239.97</v>
      </c>
      <c r="L2224" s="17">
        <v>3</v>
      </c>
      <c r="M2224" s="17">
        <v>86.39</v>
      </c>
      <c r="N2224" s="17" t="str">
        <f>IF(SalesData[[#This Row],[Profit]]&gt;0,"Profit","Loss")</f>
        <v>Profit</v>
      </c>
    </row>
    <row r="2225" spans="1:14" x14ac:dyDescent="0.25">
      <c r="A2225" s="1">
        <v>42087</v>
      </c>
      <c r="B2225" s="3">
        <f t="shared" si="102"/>
        <v>2015</v>
      </c>
      <c r="C2225" s="3">
        <f t="shared" si="103"/>
        <v>3</v>
      </c>
      <c r="D2225" t="s">
        <v>910</v>
      </c>
      <c r="E2225" t="str">
        <f t="shared" si="104"/>
        <v>Dennis Pardue20150324</v>
      </c>
      <c r="F2225">
        <f>IF(COUNTIF($E$2:E2225, E2225) = 1, MAX($F$1:F2224) + 1, INDEX($F$1:F2224, MATCH(E2225, $E$1:E2224, 0)))</f>
        <v>1093</v>
      </c>
      <c r="G2225" t="s">
        <v>15</v>
      </c>
      <c r="H2225" t="s">
        <v>34</v>
      </c>
      <c r="I2225" t="s">
        <v>74</v>
      </c>
      <c r="J2225" t="s">
        <v>719</v>
      </c>
      <c r="K2225" s="17">
        <v>359.06</v>
      </c>
      <c r="L2225" s="17">
        <v>3</v>
      </c>
      <c r="M2225" s="17">
        <v>-35.909999999999997</v>
      </c>
      <c r="N2225" s="17" t="str">
        <f>IF(SalesData[[#This Row],[Profit]]&gt;0,"Profit","Loss")</f>
        <v>Loss</v>
      </c>
    </row>
    <row r="2226" spans="1:14" x14ac:dyDescent="0.25">
      <c r="A2226" s="1">
        <v>42087</v>
      </c>
      <c r="B2226" s="3">
        <f t="shared" si="102"/>
        <v>2015</v>
      </c>
      <c r="C2226" s="3">
        <f t="shared" si="103"/>
        <v>3</v>
      </c>
      <c r="D2226" t="s">
        <v>1974</v>
      </c>
      <c r="E2226" t="str">
        <f t="shared" si="104"/>
        <v>Ben Peterman20150324</v>
      </c>
      <c r="F2226">
        <f>IF(COUNTIF($E$2:E2226, E2226) = 1, MAX($F$1:F2225) + 1, INDEX($F$1:F2225, MATCH(E2226, $E$1:E2225, 0)))</f>
        <v>1094</v>
      </c>
      <c r="G2226" t="s">
        <v>123</v>
      </c>
      <c r="H2226" t="s">
        <v>11</v>
      </c>
      <c r="I2226" t="s">
        <v>92</v>
      </c>
      <c r="J2226" t="s">
        <v>1975</v>
      </c>
      <c r="K2226" s="17">
        <v>6.99</v>
      </c>
      <c r="L2226" s="17">
        <v>2</v>
      </c>
      <c r="M2226" s="17">
        <v>0.52</v>
      </c>
      <c r="N2226" s="17" t="str">
        <f>IF(SalesData[[#This Row],[Profit]]&gt;0,"Profit","Loss")</f>
        <v>Profit</v>
      </c>
    </row>
    <row r="2227" spans="1:14" x14ac:dyDescent="0.25">
      <c r="A2227" s="1">
        <v>42087</v>
      </c>
      <c r="B2227" s="3">
        <f t="shared" si="102"/>
        <v>2015</v>
      </c>
      <c r="C2227" s="3">
        <f t="shared" si="103"/>
        <v>3</v>
      </c>
      <c r="D2227" t="s">
        <v>1744</v>
      </c>
      <c r="E2227" t="str">
        <f t="shared" si="104"/>
        <v>Cathy Prescott20150324</v>
      </c>
      <c r="F2227">
        <f>IF(COUNTIF($E$2:E2227, E2227) = 1, MAX($F$1:F2226) + 1, INDEX($F$1:F2226, MATCH(E2227, $E$1:E2226, 0)))</f>
        <v>1095</v>
      </c>
      <c r="G2227" t="s">
        <v>164</v>
      </c>
      <c r="H2227" t="s">
        <v>34</v>
      </c>
      <c r="I2227" t="s">
        <v>47</v>
      </c>
      <c r="J2227" t="s">
        <v>1976</v>
      </c>
      <c r="K2227" s="17">
        <v>46.9</v>
      </c>
      <c r="L2227" s="17">
        <v>5</v>
      </c>
      <c r="M2227" s="17">
        <v>13.13</v>
      </c>
      <c r="N2227" s="17" t="str">
        <f>IF(SalesData[[#This Row],[Profit]]&gt;0,"Profit","Loss")</f>
        <v>Profit</v>
      </c>
    </row>
    <row r="2228" spans="1:14" x14ac:dyDescent="0.25">
      <c r="A2228" s="1">
        <v>42089</v>
      </c>
      <c r="B2228" s="3">
        <f t="shared" si="102"/>
        <v>2015</v>
      </c>
      <c r="C2228" s="3">
        <f t="shared" si="103"/>
        <v>3</v>
      </c>
      <c r="D2228" t="s">
        <v>1977</v>
      </c>
      <c r="E2228" t="str">
        <f t="shared" si="104"/>
        <v>Benjamin Venier20150326</v>
      </c>
      <c r="F2228">
        <f>IF(COUNTIF($E$2:E2228, E2228) = 1, MAX($F$1:F2227) + 1, INDEX($F$1:F2227, MATCH(E2228, $E$1:E2227, 0)))</f>
        <v>1096</v>
      </c>
      <c r="G2228" t="s">
        <v>123</v>
      </c>
      <c r="H2228" t="s">
        <v>11</v>
      </c>
      <c r="I2228" t="s">
        <v>12</v>
      </c>
      <c r="J2228" t="s">
        <v>1158</v>
      </c>
      <c r="K2228" s="17">
        <v>74.349999999999994</v>
      </c>
      <c r="L2228" s="17">
        <v>3</v>
      </c>
      <c r="M2228" s="17">
        <v>23.24</v>
      </c>
      <c r="N2228" s="17" t="str">
        <f>IF(SalesData[[#This Row],[Profit]]&gt;0,"Profit","Loss")</f>
        <v>Profit</v>
      </c>
    </row>
    <row r="2229" spans="1:14" x14ac:dyDescent="0.25">
      <c r="A2229" s="1">
        <v>42089</v>
      </c>
      <c r="B2229" s="3">
        <f t="shared" si="102"/>
        <v>2015</v>
      </c>
      <c r="C2229" s="3">
        <f t="shared" si="103"/>
        <v>3</v>
      </c>
      <c r="D2229" t="s">
        <v>1104</v>
      </c>
      <c r="E2229" t="str">
        <f t="shared" si="104"/>
        <v>Gene McClure20150326</v>
      </c>
      <c r="F2229">
        <f>IF(COUNTIF($E$2:E2229, E2229) = 1, MAX($F$1:F2228) + 1, INDEX($F$1:F2228, MATCH(E2229, $E$1:E2228, 0)))</f>
        <v>1097</v>
      </c>
      <c r="G2229" t="s">
        <v>23</v>
      </c>
      <c r="H2229" t="s">
        <v>11</v>
      </c>
      <c r="I2229" t="s">
        <v>12</v>
      </c>
      <c r="J2229" t="s">
        <v>1978</v>
      </c>
      <c r="K2229" s="17">
        <v>40.03</v>
      </c>
      <c r="L2229" s="17">
        <v>6</v>
      </c>
      <c r="M2229" s="17">
        <v>12.51</v>
      </c>
      <c r="N2229" s="17" t="str">
        <f>IF(SalesData[[#This Row],[Profit]]&gt;0,"Profit","Loss")</f>
        <v>Profit</v>
      </c>
    </row>
    <row r="2230" spans="1:14" x14ac:dyDescent="0.25">
      <c r="A2230" s="1">
        <v>42089</v>
      </c>
      <c r="B2230" s="3">
        <f t="shared" si="102"/>
        <v>2015</v>
      </c>
      <c r="C2230" s="3">
        <f t="shared" si="103"/>
        <v>3</v>
      </c>
      <c r="D2230" t="s">
        <v>1104</v>
      </c>
      <c r="E2230" t="str">
        <f t="shared" si="104"/>
        <v>Gene McClure20150326</v>
      </c>
      <c r="F2230">
        <f>IF(COUNTIF($E$2:E2230, E2230) = 1, MAX($F$1:F2229) + 1, INDEX($F$1:F2229, MATCH(E2230, $E$1:E2229, 0)))</f>
        <v>1097</v>
      </c>
      <c r="G2230" t="s">
        <v>23</v>
      </c>
      <c r="H2230" t="s">
        <v>39</v>
      </c>
      <c r="I2230" t="s">
        <v>52</v>
      </c>
      <c r="J2230" t="s">
        <v>1325</v>
      </c>
      <c r="K2230" s="17">
        <v>16.78</v>
      </c>
      <c r="L2230" s="17">
        <v>3</v>
      </c>
      <c r="M2230" s="17">
        <v>5.03</v>
      </c>
      <c r="N2230" s="17" t="str">
        <f>IF(SalesData[[#This Row],[Profit]]&gt;0,"Profit","Loss")</f>
        <v>Profit</v>
      </c>
    </row>
    <row r="2231" spans="1:14" x14ac:dyDescent="0.25">
      <c r="A2231" s="1">
        <v>42089</v>
      </c>
      <c r="B2231" s="3">
        <f t="shared" si="102"/>
        <v>2015</v>
      </c>
      <c r="C2231" s="3">
        <f t="shared" si="103"/>
        <v>3</v>
      </c>
      <c r="D2231" t="s">
        <v>738</v>
      </c>
      <c r="E2231" t="str">
        <f t="shared" si="104"/>
        <v>Ellis Ballard20150326</v>
      </c>
      <c r="F2231">
        <f>IF(COUNTIF($E$2:E2231, E2231) = 1, MAX($F$1:F2230) + 1, INDEX($F$1:F2230, MATCH(E2231, $E$1:E2230, 0)))</f>
        <v>1098</v>
      </c>
      <c r="G2231" t="s">
        <v>164</v>
      </c>
      <c r="H2231" t="s">
        <v>34</v>
      </c>
      <c r="I2231" t="s">
        <v>145</v>
      </c>
      <c r="J2231" t="s">
        <v>404</v>
      </c>
      <c r="K2231" s="17">
        <v>3393.68</v>
      </c>
      <c r="L2231" s="17">
        <v>8</v>
      </c>
      <c r="M2231" s="17">
        <v>610.86</v>
      </c>
      <c r="N2231" s="17" t="str">
        <f>IF(SalesData[[#This Row],[Profit]]&gt;0,"Profit","Loss")</f>
        <v>Profit</v>
      </c>
    </row>
    <row r="2232" spans="1:14" x14ac:dyDescent="0.25">
      <c r="A2232" s="1">
        <v>42089</v>
      </c>
      <c r="B2232" s="3">
        <f t="shared" si="102"/>
        <v>2015</v>
      </c>
      <c r="C2232" s="3">
        <f t="shared" si="103"/>
        <v>3</v>
      </c>
      <c r="D2232" t="s">
        <v>1401</v>
      </c>
      <c r="E2232" t="str">
        <f t="shared" si="104"/>
        <v>Suzanne McNair20150326</v>
      </c>
      <c r="F2232">
        <f>IF(COUNTIF($E$2:E2232, E2232) = 1, MAX($F$1:F2231) + 1, INDEX($F$1:F2231, MATCH(E2232, $E$1:E2231, 0)))</f>
        <v>1099</v>
      </c>
      <c r="G2232" t="s">
        <v>149</v>
      </c>
      <c r="H2232" t="s">
        <v>11</v>
      </c>
      <c r="I2232" t="s">
        <v>18</v>
      </c>
      <c r="J2232" t="s">
        <v>1384</v>
      </c>
      <c r="K2232" s="17">
        <v>1085.42</v>
      </c>
      <c r="L2232" s="17">
        <v>7</v>
      </c>
      <c r="M2232" s="17">
        <v>282.20999999999998</v>
      </c>
      <c r="N2232" s="17" t="str">
        <f>IF(SalesData[[#This Row],[Profit]]&gt;0,"Profit","Loss")</f>
        <v>Profit</v>
      </c>
    </row>
    <row r="2233" spans="1:14" x14ac:dyDescent="0.25">
      <c r="A2233" s="1">
        <v>42089</v>
      </c>
      <c r="B2233" s="3">
        <f t="shared" si="102"/>
        <v>2015</v>
      </c>
      <c r="C2233" s="3">
        <f t="shared" si="103"/>
        <v>3</v>
      </c>
      <c r="D2233" t="s">
        <v>1401</v>
      </c>
      <c r="E2233" t="str">
        <f t="shared" si="104"/>
        <v>Suzanne McNair20150326</v>
      </c>
      <c r="F2233">
        <f>IF(COUNTIF($E$2:E2233, E2233) = 1, MAX($F$1:F2232) + 1, INDEX($F$1:F2232, MATCH(E2233, $E$1:E2232, 0)))</f>
        <v>1099</v>
      </c>
      <c r="G2233" t="s">
        <v>149</v>
      </c>
      <c r="H2233" t="s">
        <v>11</v>
      </c>
      <c r="I2233" t="s">
        <v>92</v>
      </c>
      <c r="J2233" t="s">
        <v>1979</v>
      </c>
      <c r="K2233" s="17">
        <v>13.11</v>
      </c>
      <c r="L2233" s="17">
        <v>3</v>
      </c>
      <c r="M2233" s="17">
        <v>3.41</v>
      </c>
      <c r="N2233" s="17" t="str">
        <f>IF(SalesData[[#This Row],[Profit]]&gt;0,"Profit","Loss")</f>
        <v>Profit</v>
      </c>
    </row>
    <row r="2234" spans="1:14" x14ac:dyDescent="0.25">
      <c r="A2234" s="1">
        <v>42090</v>
      </c>
      <c r="B2234" s="3">
        <f t="shared" si="102"/>
        <v>2015</v>
      </c>
      <c r="C2234" s="3">
        <f t="shared" si="103"/>
        <v>3</v>
      </c>
      <c r="D2234" t="s">
        <v>107</v>
      </c>
      <c r="E2234" t="str">
        <f t="shared" si="104"/>
        <v>Mark Van Huff20150327</v>
      </c>
      <c r="F2234">
        <f>IF(COUNTIF($E$2:E2234, E2234) = 1, MAX($F$1:F2233) + 1, INDEX($F$1:F2233, MATCH(E2234, $E$1:E2233, 0)))</f>
        <v>1100</v>
      </c>
      <c r="G2234" t="s">
        <v>164</v>
      </c>
      <c r="H2234" t="s">
        <v>11</v>
      </c>
      <c r="I2234" t="s">
        <v>18</v>
      </c>
      <c r="J2234" t="s">
        <v>435</v>
      </c>
      <c r="K2234" s="17">
        <v>83.7</v>
      </c>
      <c r="L2234" s="17">
        <v>5</v>
      </c>
      <c r="M2234" s="17">
        <v>3.35</v>
      </c>
      <c r="N2234" s="17" t="str">
        <f>IF(SalesData[[#This Row],[Profit]]&gt;0,"Profit","Loss")</f>
        <v>Profit</v>
      </c>
    </row>
    <row r="2235" spans="1:14" x14ac:dyDescent="0.25">
      <c r="A2235" s="1">
        <v>42091</v>
      </c>
      <c r="B2235" s="3">
        <f t="shared" si="102"/>
        <v>2015</v>
      </c>
      <c r="C2235" s="3">
        <f t="shared" si="103"/>
        <v>3</v>
      </c>
      <c r="D2235" t="s">
        <v>1633</v>
      </c>
      <c r="E2235" t="str">
        <f t="shared" si="104"/>
        <v>Alan Barnes20150328</v>
      </c>
      <c r="F2235">
        <f>IF(COUNTIF($E$2:E2235, E2235) = 1, MAX($F$1:F2234) + 1, INDEX($F$1:F2234, MATCH(E2235, $E$1:E2234, 0)))</f>
        <v>1101</v>
      </c>
      <c r="G2235" t="s">
        <v>27</v>
      </c>
      <c r="H2235" t="s">
        <v>39</v>
      </c>
      <c r="I2235" t="s">
        <v>52</v>
      </c>
      <c r="J2235" t="s">
        <v>1980</v>
      </c>
      <c r="K2235" s="17">
        <v>166.24</v>
      </c>
      <c r="L2235" s="17">
        <v>1</v>
      </c>
      <c r="M2235" s="17">
        <v>24.94</v>
      </c>
      <c r="N2235" s="17" t="str">
        <f>IF(SalesData[[#This Row],[Profit]]&gt;0,"Profit","Loss")</f>
        <v>Profit</v>
      </c>
    </row>
    <row r="2236" spans="1:14" x14ac:dyDescent="0.25">
      <c r="A2236" s="1">
        <v>42091</v>
      </c>
      <c r="B2236" s="3">
        <f t="shared" si="102"/>
        <v>2015</v>
      </c>
      <c r="C2236" s="3">
        <f t="shared" si="103"/>
        <v>3</v>
      </c>
      <c r="D2236" t="s">
        <v>1633</v>
      </c>
      <c r="E2236" t="str">
        <f t="shared" si="104"/>
        <v>Alan Barnes20150328</v>
      </c>
      <c r="F2236">
        <f>IF(COUNTIF($E$2:E2236, E2236) = 1, MAX($F$1:F2235) + 1, INDEX($F$1:F2235, MATCH(E2236, $E$1:E2235, 0)))</f>
        <v>1101</v>
      </c>
      <c r="G2236" t="s">
        <v>27</v>
      </c>
      <c r="H2236" t="s">
        <v>11</v>
      </c>
      <c r="I2236" t="s">
        <v>12</v>
      </c>
      <c r="J2236" t="s">
        <v>1981</v>
      </c>
      <c r="K2236" s="17">
        <v>33.4</v>
      </c>
      <c r="L2236" s="17">
        <v>5</v>
      </c>
      <c r="M2236" s="17">
        <v>16.03</v>
      </c>
      <c r="N2236" s="17" t="str">
        <f>IF(SalesData[[#This Row],[Profit]]&gt;0,"Profit","Loss")</f>
        <v>Profit</v>
      </c>
    </row>
    <row r="2237" spans="1:14" x14ac:dyDescent="0.25">
      <c r="A2237" s="1">
        <v>42091</v>
      </c>
      <c r="B2237" s="3">
        <f t="shared" si="102"/>
        <v>2015</v>
      </c>
      <c r="C2237" s="3">
        <f t="shared" si="103"/>
        <v>3</v>
      </c>
      <c r="D2237" t="s">
        <v>280</v>
      </c>
      <c r="E2237" t="str">
        <f t="shared" si="104"/>
        <v>Chloris Kastensmidt20150328</v>
      </c>
      <c r="F2237">
        <f>IF(COUNTIF($E$2:E2237, E2237) = 1, MAX($F$1:F2236) + 1, INDEX($F$1:F2236, MATCH(E2237, $E$1:E2236, 0)))</f>
        <v>1102</v>
      </c>
      <c r="G2237" t="s">
        <v>23</v>
      </c>
      <c r="H2237" t="s">
        <v>11</v>
      </c>
      <c r="I2237" t="s">
        <v>12</v>
      </c>
      <c r="J2237" t="s">
        <v>708</v>
      </c>
      <c r="K2237" s="17">
        <v>15.55</v>
      </c>
      <c r="L2237" s="17">
        <v>3</v>
      </c>
      <c r="M2237" s="17">
        <v>5.44</v>
      </c>
      <c r="N2237" s="17" t="str">
        <f>IF(SalesData[[#This Row],[Profit]]&gt;0,"Profit","Loss")</f>
        <v>Profit</v>
      </c>
    </row>
    <row r="2238" spans="1:14" x14ac:dyDescent="0.25">
      <c r="A2238" s="1">
        <v>42091</v>
      </c>
      <c r="B2238" s="3">
        <f t="shared" si="102"/>
        <v>2015</v>
      </c>
      <c r="C2238" s="3">
        <f t="shared" si="103"/>
        <v>3</v>
      </c>
      <c r="D2238" t="s">
        <v>280</v>
      </c>
      <c r="E2238" t="str">
        <f t="shared" si="104"/>
        <v>Chloris Kastensmidt20150328</v>
      </c>
      <c r="F2238">
        <f>IF(COUNTIF($E$2:E2238, E2238) = 1, MAX($F$1:F2237) + 1, INDEX($F$1:F2237, MATCH(E2238, $E$1:E2237, 0)))</f>
        <v>1102</v>
      </c>
      <c r="G2238" t="s">
        <v>23</v>
      </c>
      <c r="H2238" t="s">
        <v>11</v>
      </c>
      <c r="I2238" t="s">
        <v>12</v>
      </c>
      <c r="J2238" t="s">
        <v>1403</v>
      </c>
      <c r="K2238" s="17">
        <v>5.23</v>
      </c>
      <c r="L2238" s="17">
        <v>1</v>
      </c>
      <c r="M2238" s="17">
        <v>1.7</v>
      </c>
      <c r="N2238" s="17" t="str">
        <f>IF(SalesData[[#This Row],[Profit]]&gt;0,"Profit","Loss")</f>
        <v>Profit</v>
      </c>
    </row>
    <row r="2239" spans="1:14" x14ac:dyDescent="0.25">
      <c r="A2239" s="1">
        <v>42091</v>
      </c>
      <c r="B2239" s="3">
        <f t="shared" si="102"/>
        <v>2015</v>
      </c>
      <c r="C2239" s="3">
        <f t="shared" si="103"/>
        <v>3</v>
      </c>
      <c r="D2239" t="s">
        <v>681</v>
      </c>
      <c r="E2239" t="str">
        <f t="shared" si="104"/>
        <v>John Huston20150328</v>
      </c>
      <c r="F2239">
        <f>IF(COUNTIF($E$2:E2239, E2239) = 1, MAX($F$1:F2238) + 1, INDEX($F$1:F2238, MATCH(E2239, $E$1:E2238, 0)))</f>
        <v>1103</v>
      </c>
      <c r="G2239" t="s">
        <v>149</v>
      </c>
      <c r="H2239" t="s">
        <v>11</v>
      </c>
      <c r="I2239" t="s">
        <v>63</v>
      </c>
      <c r="J2239" t="s">
        <v>770</v>
      </c>
      <c r="K2239" s="17">
        <v>22.92</v>
      </c>
      <c r="L2239" s="17">
        <v>3</v>
      </c>
      <c r="M2239" s="17">
        <v>11.23</v>
      </c>
      <c r="N2239" s="17" t="str">
        <f>IF(SalesData[[#This Row],[Profit]]&gt;0,"Profit","Loss")</f>
        <v>Profit</v>
      </c>
    </row>
    <row r="2240" spans="1:14" x14ac:dyDescent="0.25">
      <c r="A2240" s="1">
        <v>42092</v>
      </c>
      <c r="B2240" s="3">
        <f t="shared" si="102"/>
        <v>2015</v>
      </c>
      <c r="C2240" s="3">
        <f t="shared" si="103"/>
        <v>3</v>
      </c>
      <c r="D2240" t="s">
        <v>1357</v>
      </c>
      <c r="E2240" t="str">
        <f t="shared" si="104"/>
        <v>Sara Luxemburg20150329</v>
      </c>
      <c r="F2240">
        <f>IF(COUNTIF($E$2:E2240, E2240) = 1, MAX($F$1:F2239) + 1, INDEX($F$1:F2239, MATCH(E2240, $E$1:E2239, 0)))</f>
        <v>1104</v>
      </c>
      <c r="G2240" t="s">
        <v>123</v>
      </c>
      <c r="H2240" t="s">
        <v>34</v>
      </c>
      <c r="I2240" t="s">
        <v>35</v>
      </c>
      <c r="J2240" t="s">
        <v>1982</v>
      </c>
      <c r="K2240" s="17">
        <v>1166.92</v>
      </c>
      <c r="L2240" s="17">
        <v>5</v>
      </c>
      <c r="M2240" s="17">
        <v>131.28</v>
      </c>
      <c r="N2240" s="17" t="str">
        <f>IF(SalesData[[#This Row],[Profit]]&gt;0,"Profit","Loss")</f>
        <v>Profit</v>
      </c>
    </row>
    <row r="2241" spans="1:14" x14ac:dyDescent="0.25">
      <c r="A2241" s="1">
        <v>42092</v>
      </c>
      <c r="B2241" s="3">
        <f t="shared" si="102"/>
        <v>2015</v>
      </c>
      <c r="C2241" s="3">
        <f t="shared" si="103"/>
        <v>3</v>
      </c>
      <c r="D2241" t="s">
        <v>1426</v>
      </c>
      <c r="E2241" t="str">
        <f t="shared" si="104"/>
        <v>Denny Ordway20150329</v>
      </c>
      <c r="F2241">
        <f>IF(COUNTIF($E$2:E2241, E2241) = 1, MAX($F$1:F2240) + 1, INDEX($F$1:F2240, MATCH(E2241, $E$1:E2240, 0)))</f>
        <v>1105</v>
      </c>
      <c r="G2241" t="s">
        <v>164</v>
      </c>
      <c r="H2241" t="s">
        <v>11</v>
      </c>
      <c r="I2241" t="s">
        <v>92</v>
      </c>
      <c r="J2241" t="s">
        <v>1983</v>
      </c>
      <c r="K2241" s="17">
        <v>73.28</v>
      </c>
      <c r="L2241" s="17">
        <v>4</v>
      </c>
      <c r="M2241" s="17">
        <v>21.25</v>
      </c>
      <c r="N2241" s="17" t="str">
        <f>IF(SalesData[[#This Row],[Profit]]&gt;0,"Profit","Loss")</f>
        <v>Profit</v>
      </c>
    </row>
    <row r="2242" spans="1:14" x14ac:dyDescent="0.25">
      <c r="A2242" s="1">
        <v>42092</v>
      </c>
      <c r="B2242" s="3">
        <f t="shared" ref="B2242:B2305" si="105">YEAR(A2242)</f>
        <v>2015</v>
      </c>
      <c r="C2242" s="3">
        <f t="shared" ref="C2242:C2305" si="106">MONTH(A2242)</f>
        <v>3</v>
      </c>
      <c r="D2242" t="s">
        <v>289</v>
      </c>
      <c r="E2242" t="str">
        <f t="shared" ref="E2242:E2305" si="107">D2242 &amp; TEXT(A2242, "yyyymmdd")</f>
        <v>Richard Bierner20150329</v>
      </c>
      <c r="F2242">
        <f>IF(COUNTIF($E$2:E2242, E2242) = 1, MAX($F$1:F2241) + 1, INDEX($F$1:F2241, MATCH(E2242, $E$1:E2241, 0)))</f>
        <v>1106</v>
      </c>
      <c r="G2242" t="s">
        <v>27</v>
      </c>
      <c r="H2242" t="s">
        <v>11</v>
      </c>
      <c r="I2242" t="s">
        <v>12</v>
      </c>
      <c r="J2242" t="s">
        <v>1984</v>
      </c>
      <c r="K2242" s="17">
        <v>212.64</v>
      </c>
      <c r="L2242" s="17">
        <v>6</v>
      </c>
      <c r="M2242" s="17">
        <v>99.94</v>
      </c>
      <c r="N2242" s="17" t="str">
        <f>IF(SalesData[[#This Row],[Profit]]&gt;0,"Profit","Loss")</f>
        <v>Profit</v>
      </c>
    </row>
    <row r="2243" spans="1:14" x14ac:dyDescent="0.25">
      <c r="A2243" s="1">
        <v>42092</v>
      </c>
      <c r="B2243" s="3">
        <f t="shared" si="105"/>
        <v>2015</v>
      </c>
      <c r="C2243" s="3">
        <f t="shared" si="106"/>
        <v>3</v>
      </c>
      <c r="D2243" t="s">
        <v>289</v>
      </c>
      <c r="E2243" t="str">
        <f t="shared" si="107"/>
        <v>Richard Bierner20150329</v>
      </c>
      <c r="F2243">
        <f>IF(COUNTIF($E$2:E2243, E2243) = 1, MAX($F$1:F2242) + 1, INDEX($F$1:F2242, MATCH(E2243, $E$1:E2242, 0)))</f>
        <v>1106</v>
      </c>
      <c r="G2243" t="s">
        <v>27</v>
      </c>
      <c r="H2243" t="s">
        <v>11</v>
      </c>
      <c r="I2243" t="s">
        <v>12</v>
      </c>
      <c r="J2243" t="s">
        <v>1673</v>
      </c>
      <c r="K2243" s="17">
        <v>9.8699999999999992</v>
      </c>
      <c r="L2243" s="17">
        <v>3</v>
      </c>
      <c r="M2243" s="17">
        <v>4.54</v>
      </c>
      <c r="N2243" s="17" t="str">
        <f>IF(SalesData[[#This Row],[Profit]]&gt;0,"Profit","Loss")</f>
        <v>Profit</v>
      </c>
    </row>
    <row r="2244" spans="1:14" x14ac:dyDescent="0.25">
      <c r="A2244" s="1">
        <v>42092</v>
      </c>
      <c r="B2244" s="3">
        <f t="shared" si="105"/>
        <v>2015</v>
      </c>
      <c r="C2244" s="3">
        <f t="shared" si="106"/>
        <v>3</v>
      </c>
      <c r="D2244" t="s">
        <v>289</v>
      </c>
      <c r="E2244" t="str">
        <f t="shared" si="107"/>
        <v>Richard Bierner20150329</v>
      </c>
      <c r="F2244">
        <f>IF(COUNTIF($E$2:E2244, E2244) = 1, MAX($F$1:F2243) + 1, INDEX($F$1:F2243, MATCH(E2244, $E$1:E2243, 0)))</f>
        <v>1106</v>
      </c>
      <c r="G2244" t="s">
        <v>27</v>
      </c>
      <c r="H2244" t="s">
        <v>39</v>
      </c>
      <c r="I2244" t="s">
        <v>52</v>
      </c>
      <c r="J2244" t="s">
        <v>1985</v>
      </c>
      <c r="K2244" s="17">
        <v>53.25</v>
      </c>
      <c r="L2244" s="17">
        <v>3</v>
      </c>
      <c r="M2244" s="17">
        <v>20.77</v>
      </c>
      <c r="N2244" s="17" t="str">
        <f>IF(SalesData[[#This Row],[Profit]]&gt;0,"Profit","Loss")</f>
        <v>Profit</v>
      </c>
    </row>
    <row r="2245" spans="1:14" x14ac:dyDescent="0.25">
      <c r="A2245" s="1">
        <v>42092</v>
      </c>
      <c r="B2245" s="3">
        <f t="shared" si="105"/>
        <v>2015</v>
      </c>
      <c r="C2245" s="3">
        <f t="shared" si="106"/>
        <v>3</v>
      </c>
      <c r="D2245" t="s">
        <v>289</v>
      </c>
      <c r="E2245" t="str">
        <f t="shared" si="107"/>
        <v>Richard Bierner20150329</v>
      </c>
      <c r="F2245">
        <f>IF(COUNTIF($E$2:E2245, E2245) = 1, MAX($F$1:F2244) + 1, INDEX($F$1:F2244, MATCH(E2245, $E$1:E2244, 0)))</f>
        <v>1106</v>
      </c>
      <c r="G2245" t="s">
        <v>27</v>
      </c>
      <c r="H2245" t="s">
        <v>34</v>
      </c>
      <c r="I2245" t="s">
        <v>47</v>
      </c>
      <c r="J2245" t="s">
        <v>1162</v>
      </c>
      <c r="K2245" s="17">
        <v>19.920000000000002</v>
      </c>
      <c r="L2245" s="17">
        <v>3</v>
      </c>
      <c r="M2245" s="17">
        <v>9.56</v>
      </c>
      <c r="N2245" s="17" t="str">
        <f>IF(SalesData[[#This Row],[Profit]]&gt;0,"Profit","Loss")</f>
        <v>Profit</v>
      </c>
    </row>
    <row r="2246" spans="1:14" x14ac:dyDescent="0.25">
      <c r="A2246" s="1">
        <v>42092</v>
      </c>
      <c r="B2246" s="3">
        <f t="shared" si="105"/>
        <v>2015</v>
      </c>
      <c r="C2246" s="3">
        <f t="shared" si="106"/>
        <v>3</v>
      </c>
      <c r="D2246" t="s">
        <v>307</v>
      </c>
      <c r="E2246" t="str">
        <f t="shared" si="107"/>
        <v>Alan Shonely20150329</v>
      </c>
      <c r="F2246">
        <f>IF(COUNTIF($E$2:E2246, E2246) = 1, MAX($F$1:F2245) + 1, INDEX($F$1:F2245, MATCH(E2246, $E$1:E2245, 0)))</f>
        <v>1107</v>
      </c>
      <c r="G2246" t="s">
        <v>55</v>
      </c>
      <c r="H2246" t="s">
        <v>11</v>
      </c>
      <c r="I2246" t="s">
        <v>24</v>
      </c>
      <c r="J2246" t="s">
        <v>326</v>
      </c>
      <c r="K2246" s="17">
        <v>5.56</v>
      </c>
      <c r="L2246" s="17">
        <v>2</v>
      </c>
      <c r="M2246" s="17">
        <v>1.45</v>
      </c>
      <c r="N2246" s="17" t="str">
        <f>IF(SalesData[[#This Row],[Profit]]&gt;0,"Profit","Loss")</f>
        <v>Profit</v>
      </c>
    </row>
    <row r="2247" spans="1:14" x14ac:dyDescent="0.25">
      <c r="A2247" s="1">
        <v>42092</v>
      </c>
      <c r="B2247" s="3">
        <f t="shared" si="105"/>
        <v>2015</v>
      </c>
      <c r="C2247" s="3">
        <f t="shared" si="106"/>
        <v>3</v>
      </c>
      <c r="D2247" t="s">
        <v>1986</v>
      </c>
      <c r="E2247" t="str">
        <f t="shared" si="107"/>
        <v>Chad McGuire20150329</v>
      </c>
      <c r="F2247">
        <f>IF(COUNTIF($E$2:E2247, E2247) = 1, MAX($F$1:F2246) + 1, INDEX($F$1:F2246, MATCH(E2247, $E$1:E2246, 0)))</f>
        <v>1108</v>
      </c>
      <c r="G2247" t="s">
        <v>149</v>
      </c>
      <c r="H2247" t="s">
        <v>11</v>
      </c>
      <c r="I2247" t="s">
        <v>12</v>
      </c>
      <c r="J2247" t="s">
        <v>1987</v>
      </c>
      <c r="K2247" s="17">
        <v>17.64</v>
      </c>
      <c r="L2247" s="17">
        <v>4</v>
      </c>
      <c r="M2247" s="17">
        <v>8.11</v>
      </c>
      <c r="N2247" s="17" t="str">
        <f>IF(SalesData[[#This Row],[Profit]]&gt;0,"Profit","Loss")</f>
        <v>Profit</v>
      </c>
    </row>
    <row r="2248" spans="1:14" x14ac:dyDescent="0.25">
      <c r="A2248" s="1">
        <v>42093</v>
      </c>
      <c r="B2248" s="3">
        <f t="shared" si="105"/>
        <v>2015</v>
      </c>
      <c r="C2248" s="3">
        <f t="shared" si="106"/>
        <v>3</v>
      </c>
      <c r="D2248" t="s">
        <v>1446</v>
      </c>
      <c r="E2248" t="str">
        <f t="shared" si="107"/>
        <v>Fred Chung20150330</v>
      </c>
      <c r="F2248">
        <f>IF(COUNTIF($E$2:E2248, E2248) = 1, MAX($F$1:F2247) + 1, INDEX($F$1:F2247, MATCH(E2248, $E$1:E2247, 0)))</f>
        <v>1109</v>
      </c>
      <c r="G2248" t="s">
        <v>15</v>
      </c>
      <c r="H2248" t="s">
        <v>11</v>
      </c>
      <c r="I2248" t="s">
        <v>12</v>
      </c>
      <c r="J2248" t="s">
        <v>1418</v>
      </c>
      <c r="K2248" s="17">
        <v>23.52</v>
      </c>
      <c r="L2248" s="17">
        <v>5</v>
      </c>
      <c r="M2248" s="17">
        <v>8.5299999999999994</v>
      </c>
      <c r="N2248" s="17" t="str">
        <f>IF(SalesData[[#This Row],[Profit]]&gt;0,"Profit","Loss")</f>
        <v>Profit</v>
      </c>
    </row>
    <row r="2249" spans="1:14" x14ac:dyDescent="0.25">
      <c r="A2249" s="1">
        <v>42093</v>
      </c>
      <c r="B2249" s="3">
        <f t="shared" si="105"/>
        <v>2015</v>
      </c>
      <c r="C2249" s="3">
        <f t="shared" si="106"/>
        <v>3</v>
      </c>
      <c r="D2249" t="s">
        <v>1446</v>
      </c>
      <c r="E2249" t="str">
        <f t="shared" si="107"/>
        <v>Fred Chung20150330</v>
      </c>
      <c r="F2249">
        <f>IF(COUNTIF($E$2:E2249, E2249) = 1, MAX($F$1:F2248) + 1, INDEX($F$1:F2248, MATCH(E2249, $E$1:E2248, 0)))</f>
        <v>1109</v>
      </c>
      <c r="G2249" t="s">
        <v>15</v>
      </c>
      <c r="H2249" t="s">
        <v>39</v>
      </c>
      <c r="I2249" t="s">
        <v>40</v>
      </c>
      <c r="J2249" t="s">
        <v>163</v>
      </c>
      <c r="K2249" s="17">
        <v>180.96</v>
      </c>
      <c r="L2249" s="17">
        <v>5</v>
      </c>
      <c r="M2249" s="17">
        <v>13.57</v>
      </c>
      <c r="N2249" s="17" t="str">
        <f>IF(SalesData[[#This Row],[Profit]]&gt;0,"Profit","Loss")</f>
        <v>Profit</v>
      </c>
    </row>
    <row r="2250" spans="1:14" x14ac:dyDescent="0.25">
      <c r="A2250" s="1">
        <v>42093</v>
      </c>
      <c r="B2250" s="3">
        <f t="shared" si="105"/>
        <v>2015</v>
      </c>
      <c r="C2250" s="3">
        <f t="shared" si="106"/>
        <v>3</v>
      </c>
      <c r="D2250" t="s">
        <v>398</v>
      </c>
      <c r="E2250" t="str">
        <f t="shared" si="107"/>
        <v>Daniel Raglin20150330</v>
      </c>
      <c r="F2250">
        <f>IF(COUNTIF($E$2:E2250, E2250) = 1, MAX($F$1:F2249) + 1, INDEX($F$1:F2249, MATCH(E2250, $E$1:E2249, 0)))</f>
        <v>1110</v>
      </c>
      <c r="G2250" t="s">
        <v>15</v>
      </c>
      <c r="H2250" t="s">
        <v>34</v>
      </c>
      <c r="I2250" t="s">
        <v>35</v>
      </c>
      <c r="J2250" t="s">
        <v>1435</v>
      </c>
      <c r="K2250" s="17">
        <v>366.74</v>
      </c>
      <c r="L2250" s="17">
        <v>4</v>
      </c>
      <c r="M2250" s="17">
        <v>-110.02</v>
      </c>
      <c r="N2250" s="17" t="str">
        <f>IF(SalesData[[#This Row],[Profit]]&gt;0,"Profit","Loss")</f>
        <v>Loss</v>
      </c>
    </row>
    <row r="2251" spans="1:14" x14ac:dyDescent="0.25">
      <c r="A2251" s="1">
        <v>42094</v>
      </c>
      <c r="B2251" s="3">
        <f t="shared" si="105"/>
        <v>2015</v>
      </c>
      <c r="C2251" s="3">
        <f t="shared" si="106"/>
        <v>3</v>
      </c>
      <c r="D2251" t="s">
        <v>475</v>
      </c>
      <c r="E2251" t="str">
        <f t="shared" si="107"/>
        <v>Scott Cohen20150331</v>
      </c>
      <c r="F2251">
        <f>IF(COUNTIF($E$2:E2251, E2251) = 1, MAX($F$1:F2250) + 1, INDEX($F$1:F2250, MATCH(E2251, $E$1:E2250, 0)))</f>
        <v>1111</v>
      </c>
      <c r="G2251" t="s">
        <v>123</v>
      </c>
      <c r="H2251" t="s">
        <v>39</v>
      </c>
      <c r="I2251" t="s">
        <v>40</v>
      </c>
      <c r="J2251" t="s">
        <v>1988</v>
      </c>
      <c r="K2251" s="17">
        <v>79.959999999999994</v>
      </c>
      <c r="L2251" s="17">
        <v>5</v>
      </c>
      <c r="M2251" s="17">
        <v>27.99</v>
      </c>
      <c r="N2251" s="17" t="str">
        <f>IF(SalesData[[#This Row],[Profit]]&gt;0,"Profit","Loss")</f>
        <v>Profit</v>
      </c>
    </row>
    <row r="2252" spans="1:14" x14ac:dyDescent="0.25">
      <c r="A2252" s="1">
        <v>42094</v>
      </c>
      <c r="B2252" s="3">
        <f t="shared" si="105"/>
        <v>2015</v>
      </c>
      <c r="C2252" s="3">
        <f t="shared" si="106"/>
        <v>3</v>
      </c>
      <c r="D2252" t="s">
        <v>922</v>
      </c>
      <c r="E2252" t="str">
        <f t="shared" si="107"/>
        <v>Ed Braxton20150331</v>
      </c>
      <c r="F2252">
        <f>IF(COUNTIF($E$2:E2252, E2252) = 1, MAX($F$1:F2251) + 1, INDEX($F$1:F2251, MATCH(E2252, $E$1:E2251, 0)))</f>
        <v>1112</v>
      </c>
      <c r="G2252" t="s">
        <v>10</v>
      </c>
      <c r="H2252" t="s">
        <v>11</v>
      </c>
      <c r="I2252" t="s">
        <v>12</v>
      </c>
      <c r="J2252" t="s">
        <v>1989</v>
      </c>
      <c r="K2252" s="17">
        <v>98.38</v>
      </c>
      <c r="L2252" s="17">
        <v>3</v>
      </c>
      <c r="M2252" s="17">
        <v>35.659999999999997</v>
      </c>
      <c r="N2252" s="17" t="str">
        <f>IF(SalesData[[#This Row],[Profit]]&gt;0,"Profit","Loss")</f>
        <v>Profit</v>
      </c>
    </row>
    <row r="2253" spans="1:14" x14ac:dyDescent="0.25">
      <c r="A2253" s="1">
        <v>42094</v>
      </c>
      <c r="B2253" s="3">
        <f t="shared" si="105"/>
        <v>2015</v>
      </c>
      <c r="C2253" s="3">
        <f t="shared" si="106"/>
        <v>3</v>
      </c>
      <c r="D2253" t="s">
        <v>922</v>
      </c>
      <c r="E2253" t="str">
        <f t="shared" si="107"/>
        <v>Ed Braxton20150331</v>
      </c>
      <c r="F2253">
        <f>IF(COUNTIF($E$2:E2253, E2253) = 1, MAX($F$1:F2252) + 1, INDEX($F$1:F2252, MATCH(E2253, $E$1:E2252, 0)))</f>
        <v>1112</v>
      </c>
      <c r="G2253" t="s">
        <v>10</v>
      </c>
      <c r="H2253" t="s">
        <v>34</v>
      </c>
      <c r="I2253" t="s">
        <v>47</v>
      </c>
      <c r="J2253" t="s">
        <v>1990</v>
      </c>
      <c r="K2253" s="17">
        <v>22.38</v>
      </c>
      <c r="L2253" s="17">
        <v>3</v>
      </c>
      <c r="M2253" s="17">
        <v>-7.83</v>
      </c>
      <c r="N2253" s="17" t="str">
        <f>IF(SalesData[[#This Row],[Profit]]&gt;0,"Profit","Loss")</f>
        <v>Loss</v>
      </c>
    </row>
    <row r="2254" spans="1:14" x14ac:dyDescent="0.25">
      <c r="A2254" s="1">
        <v>42096</v>
      </c>
      <c r="B2254" s="3">
        <f t="shared" si="105"/>
        <v>2015</v>
      </c>
      <c r="C2254" s="3">
        <f t="shared" si="106"/>
        <v>4</v>
      </c>
      <c r="D2254" t="s">
        <v>1991</v>
      </c>
      <c r="E2254" t="str">
        <f t="shared" si="107"/>
        <v>Michael Oakman20150402</v>
      </c>
      <c r="F2254">
        <f>IF(COUNTIF($E$2:E2254, E2254) = 1, MAX($F$1:F2253) + 1, INDEX($F$1:F2253, MATCH(E2254, $E$1:E2253, 0)))</f>
        <v>1113</v>
      </c>
      <c r="G2254" t="s">
        <v>10</v>
      </c>
      <c r="H2254" t="s">
        <v>11</v>
      </c>
      <c r="I2254" t="s">
        <v>92</v>
      </c>
      <c r="J2254" t="s">
        <v>1640</v>
      </c>
      <c r="K2254" s="17">
        <v>32.19</v>
      </c>
      <c r="L2254" s="17">
        <v>2</v>
      </c>
      <c r="M2254" s="17">
        <v>-80.48</v>
      </c>
      <c r="N2254" s="17" t="str">
        <f>IF(SalesData[[#This Row],[Profit]]&gt;0,"Profit","Loss")</f>
        <v>Loss</v>
      </c>
    </row>
    <row r="2255" spans="1:14" x14ac:dyDescent="0.25">
      <c r="A2255" s="1">
        <v>42096</v>
      </c>
      <c r="B2255" s="3">
        <f t="shared" si="105"/>
        <v>2015</v>
      </c>
      <c r="C2255" s="3">
        <f t="shared" si="106"/>
        <v>4</v>
      </c>
      <c r="D2255" t="s">
        <v>1991</v>
      </c>
      <c r="E2255" t="str">
        <f t="shared" si="107"/>
        <v>Michael Oakman20150402</v>
      </c>
      <c r="F2255">
        <f>IF(COUNTIF($E$2:E2255, E2255) = 1, MAX($F$1:F2254) + 1, INDEX($F$1:F2254, MATCH(E2255, $E$1:E2254, 0)))</f>
        <v>1113</v>
      </c>
      <c r="G2255" t="s">
        <v>10</v>
      </c>
      <c r="H2255" t="s">
        <v>39</v>
      </c>
      <c r="I2255" t="s">
        <v>52</v>
      </c>
      <c r="J2255" t="s">
        <v>1422</v>
      </c>
      <c r="K2255" s="17">
        <v>50.12</v>
      </c>
      <c r="L2255" s="17">
        <v>7</v>
      </c>
      <c r="M2255" s="17">
        <v>-0.63</v>
      </c>
      <c r="N2255" s="17" t="str">
        <f>IF(SalesData[[#This Row],[Profit]]&gt;0,"Profit","Loss")</f>
        <v>Loss</v>
      </c>
    </row>
    <row r="2256" spans="1:14" x14ac:dyDescent="0.25">
      <c r="A2256" s="1">
        <v>42096</v>
      </c>
      <c r="B2256" s="3">
        <f t="shared" si="105"/>
        <v>2015</v>
      </c>
      <c r="C2256" s="3">
        <f t="shared" si="106"/>
        <v>4</v>
      </c>
      <c r="D2256" t="s">
        <v>1991</v>
      </c>
      <c r="E2256" t="str">
        <f t="shared" si="107"/>
        <v>Michael Oakman20150402</v>
      </c>
      <c r="F2256">
        <f>IF(COUNTIF($E$2:E2256, E2256) = 1, MAX($F$1:F2255) + 1, INDEX($F$1:F2255, MATCH(E2256, $E$1:E2255, 0)))</f>
        <v>1113</v>
      </c>
      <c r="G2256" t="s">
        <v>10</v>
      </c>
      <c r="H2256" t="s">
        <v>39</v>
      </c>
      <c r="I2256" t="s">
        <v>52</v>
      </c>
      <c r="J2256" t="s">
        <v>1992</v>
      </c>
      <c r="K2256" s="17">
        <v>47.98</v>
      </c>
      <c r="L2256" s="17">
        <v>3</v>
      </c>
      <c r="M2256" s="17">
        <v>1.8</v>
      </c>
      <c r="N2256" s="17" t="str">
        <f>IF(SalesData[[#This Row],[Profit]]&gt;0,"Profit","Loss")</f>
        <v>Profit</v>
      </c>
    </row>
    <row r="2257" spans="1:14" x14ac:dyDescent="0.25">
      <c r="A2257" s="1">
        <v>42096</v>
      </c>
      <c r="B2257" s="3">
        <f t="shared" si="105"/>
        <v>2015</v>
      </c>
      <c r="C2257" s="3">
        <f t="shared" si="106"/>
        <v>4</v>
      </c>
      <c r="D2257" t="s">
        <v>1788</v>
      </c>
      <c r="E2257" t="str">
        <f t="shared" si="107"/>
        <v>Cari Sayre20150402</v>
      </c>
      <c r="F2257">
        <f>IF(COUNTIF($E$2:E2257, E2257) = 1, MAX($F$1:F2256) + 1, INDEX($F$1:F2256, MATCH(E2257, $E$1:E2256, 0)))</f>
        <v>1114</v>
      </c>
      <c r="G2257" t="s">
        <v>10</v>
      </c>
      <c r="H2257" t="s">
        <v>11</v>
      </c>
      <c r="I2257" t="s">
        <v>20</v>
      </c>
      <c r="J2257" t="s">
        <v>1993</v>
      </c>
      <c r="K2257" s="17">
        <v>9.16</v>
      </c>
      <c r="L2257" s="17">
        <v>3</v>
      </c>
      <c r="M2257" s="17">
        <v>-13.73</v>
      </c>
      <c r="N2257" s="17" t="str">
        <f>IF(SalesData[[#This Row],[Profit]]&gt;0,"Profit","Loss")</f>
        <v>Loss</v>
      </c>
    </row>
    <row r="2258" spans="1:14" x14ac:dyDescent="0.25">
      <c r="A2258" s="1">
        <v>42096</v>
      </c>
      <c r="B2258" s="3">
        <f t="shared" si="105"/>
        <v>2015</v>
      </c>
      <c r="C2258" s="3">
        <f t="shared" si="106"/>
        <v>4</v>
      </c>
      <c r="D2258" t="s">
        <v>1994</v>
      </c>
      <c r="E2258" t="str">
        <f t="shared" si="107"/>
        <v>John Dryer20150402</v>
      </c>
      <c r="F2258">
        <f>IF(COUNTIF($E$2:E2258, E2258) = 1, MAX($F$1:F2257) + 1, INDEX($F$1:F2257, MATCH(E2258, $E$1:E2257, 0)))</f>
        <v>1115</v>
      </c>
      <c r="G2258" t="s">
        <v>27</v>
      </c>
      <c r="H2258" t="s">
        <v>39</v>
      </c>
      <c r="I2258" t="s">
        <v>302</v>
      </c>
      <c r="J2258" t="s">
        <v>1995</v>
      </c>
      <c r="K2258" s="17">
        <v>71.98</v>
      </c>
      <c r="L2258" s="17">
        <v>3</v>
      </c>
      <c r="M2258" s="17">
        <v>24.29</v>
      </c>
      <c r="N2258" s="17" t="str">
        <f>IF(SalesData[[#This Row],[Profit]]&gt;0,"Profit","Loss")</f>
        <v>Profit</v>
      </c>
    </row>
    <row r="2259" spans="1:14" x14ac:dyDescent="0.25">
      <c r="A2259" s="1">
        <v>42096</v>
      </c>
      <c r="B2259" s="3">
        <f t="shared" si="105"/>
        <v>2015</v>
      </c>
      <c r="C2259" s="3">
        <f t="shared" si="106"/>
        <v>4</v>
      </c>
      <c r="D2259" t="s">
        <v>1004</v>
      </c>
      <c r="E2259" t="str">
        <f t="shared" si="107"/>
        <v>John Lucas20150402</v>
      </c>
      <c r="F2259">
        <f>IF(COUNTIF($E$2:E2259, E2259) = 1, MAX($F$1:F2258) + 1, INDEX($F$1:F2258, MATCH(E2259, $E$1:E2258, 0)))</f>
        <v>1116</v>
      </c>
      <c r="G2259" t="s">
        <v>95</v>
      </c>
      <c r="H2259" t="s">
        <v>39</v>
      </c>
      <c r="I2259" t="s">
        <v>40</v>
      </c>
      <c r="J2259" t="s">
        <v>1764</v>
      </c>
      <c r="K2259" s="17">
        <v>87.8</v>
      </c>
      <c r="L2259" s="17">
        <v>5</v>
      </c>
      <c r="M2259" s="17">
        <v>32.93</v>
      </c>
      <c r="N2259" s="17" t="str">
        <f>IF(SalesData[[#This Row],[Profit]]&gt;0,"Profit","Loss")</f>
        <v>Profit</v>
      </c>
    </row>
    <row r="2260" spans="1:14" x14ac:dyDescent="0.25">
      <c r="A2260" s="1">
        <v>42098</v>
      </c>
      <c r="B2260" s="3">
        <f t="shared" si="105"/>
        <v>2015</v>
      </c>
      <c r="C2260" s="3">
        <f t="shared" si="106"/>
        <v>4</v>
      </c>
      <c r="D2260" t="s">
        <v>545</v>
      </c>
      <c r="E2260" t="str">
        <f t="shared" si="107"/>
        <v>Nicole Fjeld20150404</v>
      </c>
      <c r="F2260">
        <f>IF(COUNTIF($E$2:E2260, E2260) = 1, MAX($F$1:F2259) + 1, INDEX($F$1:F2259, MATCH(E2260, $E$1:E2259, 0)))</f>
        <v>1117</v>
      </c>
      <c r="G2260" t="s">
        <v>149</v>
      </c>
      <c r="H2260" t="s">
        <v>11</v>
      </c>
      <c r="I2260" t="s">
        <v>24</v>
      </c>
      <c r="J2260" t="s">
        <v>645</v>
      </c>
      <c r="K2260" s="17">
        <v>11.16</v>
      </c>
      <c r="L2260" s="17">
        <v>2</v>
      </c>
      <c r="M2260" s="17">
        <v>4.3499999999999996</v>
      </c>
      <c r="N2260" s="17" t="str">
        <f>IF(SalesData[[#This Row],[Profit]]&gt;0,"Profit","Loss")</f>
        <v>Profit</v>
      </c>
    </row>
    <row r="2261" spans="1:14" x14ac:dyDescent="0.25">
      <c r="A2261" s="1">
        <v>42098</v>
      </c>
      <c r="B2261" s="3">
        <f t="shared" si="105"/>
        <v>2015</v>
      </c>
      <c r="C2261" s="3">
        <f t="shared" si="106"/>
        <v>4</v>
      </c>
      <c r="D2261" t="s">
        <v>545</v>
      </c>
      <c r="E2261" t="str">
        <f t="shared" si="107"/>
        <v>Nicole Fjeld20150404</v>
      </c>
      <c r="F2261">
        <f>IF(COUNTIF($E$2:E2261, E2261) = 1, MAX($F$1:F2260) + 1, INDEX($F$1:F2260, MATCH(E2261, $E$1:E2260, 0)))</f>
        <v>1117</v>
      </c>
      <c r="G2261" t="s">
        <v>149</v>
      </c>
      <c r="H2261" t="s">
        <v>34</v>
      </c>
      <c r="I2261" t="s">
        <v>47</v>
      </c>
      <c r="J2261" t="s">
        <v>1996</v>
      </c>
      <c r="K2261" s="17">
        <v>108.4</v>
      </c>
      <c r="L2261" s="17">
        <v>2</v>
      </c>
      <c r="M2261" s="17">
        <v>22.76</v>
      </c>
      <c r="N2261" s="17" t="str">
        <f>IF(SalesData[[#This Row],[Profit]]&gt;0,"Profit","Loss")</f>
        <v>Profit</v>
      </c>
    </row>
    <row r="2262" spans="1:14" x14ac:dyDescent="0.25">
      <c r="A2262" s="1">
        <v>42098</v>
      </c>
      <c r="B2262" s="3">
        <f t="shared" si="105"/>
        <v>2015</v>
      </c>
      <c r="C2262" s="3">
        <f t="shared" si="106"/>
        <v>4</v>
      </c>
      <c r="D2262" t="s">
        <v>545</v>
      </c>
      <c r="E2262" t="str">
        <f t="shared" si="107"/>
        <v>Nicole Fjeld20150404</v>
      </c>
      <c r="F2262">
        <f>IF(COUNTIF($E$2:E2262, E2262) = 1, MAX($F$1:F2261) + 1, INDEX($F$1:F2261, MATCH(E2262, $E$1:E2261, 0)))</f>
        <v>1117</v>
      </c>
      <c r="G2262" t="s">
        <v>149</v>
      </c>
      <c r="H2262" t="s">
        <v>11</v>
      </c>
      <c r="I2262" t="s">
        <v>20</v>
      </c>
      <c r="J2262" t="s">
        <v>368</v>
      </c>
      <c r="K2262" s="17">
        <v>82.34</v>
      </c>
      <c r="L2262" s="17">
        <v>3</v>
      </c>
      <c r="M2262" s="17">
        <v>27.79</v>
      </c>
      <c r="N2262" s="17" t="str">
        <f>IF(SalesData[[#This Row],[Profit]]&gt;0,"Profit","Loss")</f>
        <v>Profit</v>
      </c>
    </row>
    <row r="2263" spans="1:14" x14ac:dyDescent="0.25">
      <c r="A2263" s="1">
        <v>42098</v>
      </c>
      <c r="B2263" s="3">
        <f t="shared" si="105"/>
        <v>2015</v>
      </c>
      <c r="C2263" s="3">
        <f t="shared" si="106"/>
        <v>4</v>
      </c>
      <c r="D2263" t="s">
        <v>545</v>
      </c>
      <c r="E2263" t="str">
        <f t="shared" si="107"/>
        <v>Nicole Fjeld20150404</v>
      </c>
      <c r="F2263">
        <f>IF(COUNTIF($E$2:E2263, E2263) = 1, MAX($F$1:F2262) + 1, INDEX($F$1:F2262, MATCH(E2263, $E$1:E2262, 0)))</f>
        <v>1117</v>
      </c>
      <c r="G2263" t="s">
        <v>149</v>
      </c>
      <c r="H2263" t="s">
        <v>11</v>
      </c>
      <c r="I2263" t="s">
        <v>20</v>
      </c>
      <c r="J2263" t="s">
        <v>423</v>
      </c>
      <c r="K2263" s="17">
        <v>9.09</v>
      </c>
      <c r="L2263" s="17">
        <v>4</v>
      </c>
      <c r="M2263" s="17">
        <v>3.29</v>
      </c>
      <c r="N2263" s="17" t="str">
        <f>IF(SalesData[[#This Row],[Profit]]&gt;0,"Profit","Loss")</f>
        <v>Profit</v>
      </c>
    </row>
    <row r="2264" spans="1:14" x14ac:dyDescent="0.25">
      <c r="A2264" s="1">
        <v>42098</v>
      </c>
      <c r="B2264" s="3">
        <f t="shared" si="105"/>
        <v>2015</v>
      </c>
      <c r="C2264" s="3">
        <f t="shared" si="106"/>
        <v>4</v>
      </c>
      <c r="D2264" t="s">
        <v>417</v>
      </c>
      <c r="E2264" t="str">
        <f t="shared" si="107"/>
        <v>Nat Carroll20150404</v>
      </c>
      <c r="F2264">
        <f>IF(COUNTIF($E$2:E2264, E2264) = 1, MAX($F$1:F2263) + 1, INDEX($F$1:F2263, MATCH(E2264, $E$1:E2263, 0)))</f>
        <v>1118</v>
      </c>
      <c r="G2264" t="s">
        <v>110</v>
      </c>
      <c r="H2264" t="s">
        <v>11</v>
      </c>
      <c r="I2264" t="s">
        <v>92</v>
      </c>
      <c r="J2264" t="s">
        <v>1997</v>
      </c>
      <c r="K2264" s="17">
        <v>644.08000000000004</v>
      </c>
      <c r="L2264" s="17">
        <v>2</v>
      </c>
      <c r="M2264" s="17">
        <v>107.35</v>
      </c>
      <c r="N2264" s="17" t="str">
        <f>IF(SalesData[[#This Row],[Profit]]&gt;0,"Profit","Loss")</f>
        <v>Profit</v>
      </c>
    </row>
    <row r="2265" spans="1:14" x14ac:dyDescent="0.25">
      <c r="A2265" s="1">
        <v>42098</v>
      </c>
      <c r="B2265" s="3">
        <f t="shared" si="105"/>
        <v>2015</v>
      </c>
      <c r="C2265" s="3">
        <f t="shared" si="106"/>
        <v>4</v>
      </c>
      <c r="D2265" t="s">
        <v>417</v>
      </c>
      <c r="E2265" t="str">
        <f t="shared" si="107"/>
        <v>Nat Carroll20150404</v>
      </c>
      <c r="F2265">
        <f>IF(COUNTIF($E$2:E2265, E2265) = 1, MAX($F$1:F2264) + 1, INDEX($F$1:F2264, MATCH(E2265, $E$1:E2264, 0)))</f>
        <v>1118</v>
      </c>
      <c r="G2265" t="s">
        <v>110</v>
      </c>
      <c r="H2265" t="s">
        <v>11</v>
      </c>
      <c r="I2265" t="s">
        <v>43</v>
      </c>
      <c r="J2265" t="s">
        <v>160</v>
      </c>
      <c r="K2265" s="17">
        <v>5.84</v>
      </c>
      <c r="L2265" s="17">
        <v>2</v>
      </c>
      <c r="M2265" s="17">
        <v>2.63</v>
      </c>
      <c r="N2265" s="17" t="str">
        <f>IF(SalesData[[#This Row],[Profit]]&gt;0,"Profit","Loss")</f>
        <v>Profit</v>
      </c>
    </row>
    <row r="2266" spans="1:14" x14ac:dyDescent="0.25">
      <c r="A2266" s="1">
        <v>42098</v>
      </c>
      <c r="B2266" s="3">
        <f t="shared" si="105"/>
        <v>2015</v>
      </c>
      <c r="C2266" s="3">
        <f t="shared" si="106"/>
        <v>4</v>
      </c>
      <c r="D2266" t="s">
        <v>417</v>
      </c>
      <c r="E2266" t="str">
        <f t="shared" si="107"/>
        <v>Nat Carroll20150404</v>
      </c>
      <c r="F2266">
        <f>IF(COUNTIF($E$2:E2266, E2266) = 1, MAX($F$1:F2265) + 1, INDEX($F$1:F2265, MATCH(E2266, $E$1:E2265, 0)))</f>
        <v>1118</v>
      </c>
      <c r="G2266" t="s">
        <v>110</v>
      </c>
      <c r="H2266" t="s">
        <v>11</v>
      </c>
      <c r="I2266" t="s">
        <v>20</v>
      </c>
      <c r="J2266" t="s">
        <v>1700</v>
      </c>
      <c r="K2266" s="17">
        <v>12.76</v>
      </c>
      <c r="L2266" s="17">
        <v>2</v>
      </c>
      <c r="M2266" s="17">
        <v>5.87</v>
      </c>
      <c r="N2266" s="17" t="str">
        <f>IF(SalesData[[#This Row],[Profit]]&gt;0,"Profit","Loss")</f>
        <v>Profit</v>
      </c>
    </row>
    <row r="2267" spans="1:14" x14ac:dyDescent="0.25">
      <c r="A2267" s="1">
        <v>42098</v>
      </c>
      <c r="B2267" s="3">
        <f t="shared" si="105"/>
        <v>2015</v>
      </c>
      <c r="C2267" s="3">
        <f t="shared" si="106"/>
        <v>4</v>
      </c>
      <c r="D2267" t="s">
        <v>417</v>
      </c>
      <c r="E2267" t="str">
        <f t="shared" si="107"/>
        <v>Nat Carroll20150404</v>
      </c>
      <c r="F2267">
        <f>IF(COUNTIF($E$2:E2267, E2267) = 1, MAX($F$1:F2266) + 1, INDEX($F$1:F2266, MATCH(E2267, $E$1:E2266, 0)))</f>
        <v>1118</v>
      </c>
      <c r="G2267" t="s">
        <v>110</v>
      </c>
      <c r="H2267" t="s">
        <v>39</v>
      </c>
      <c r="I2267" t="s">
        <v>40</v>
      </c>
      <c r="J2267" t="s">
        <v>1755</v>
      </c>
      <c r="K2267" s="17">
        <v>10.95</v>
      </c>
      <c r="L2267" s="17">
        <v>1</v>
      </c>
      <c r="M2267" s="17">
        <v>0.44</v>
      </c>
      <c r="N2267" s="17" t="str">
        <f>IF(SalesData[[#This Row],[Profit]]&gt;0,"Profit","Loss")</f>
        <v>Profit</v>
      </c>
    </row>
    <row r="2268" spans="1:14" x14ac:dyDescent="0.25">
      <c r="A2268" s="1">
        <v>42098</v>
      </c>
      <c r="B2268" s="3">
        <f t="shared" si="105"/>
        <v>2015</v>
      </c>
      <c r="C2268" s="3">
        <f t="shared" si="106"/>
        <v>4</v>
      </c>
      <c r="D2268" t="s">
        <v>417</v>
      </c>
      <c r="E2268" t="str">
        <f t="shared" si="107"/>
        <v>Nat Carroll20150404</v>
      </c>
      <c r="F2268">
        <f>IF(COUNTIF($E$2:E2268, E2268) = 1, MAX($F$1:F2267) + 1, INDEX($F$1:F2267, MATCH(E2268, $E$1:E2267, 0)))</f>
        <v>1118</v>
      </c>
      <c r="G2268" t="s">
        <v>110</v>
      </c>
      <c r="H2268" t="s">
        <v>39</v>
      </c>
      <c r="I2268" t="s">
        <v>603</v>
      </c>
      <c r="J2268" t="s">
        <v>604</v>
      </c>
      <c r="K2268" s="17">
        <v>599.98</v>
      </c>
      <c r="L2268" s="17">
        <v>2</v>
      </c>
      <c r="M2268" s="17">
        <v>209.99</v>
      </c>
      <c r="N2268" s="17" t="str">
        <f>IF(SalesData[[#This Row],[Profit]]&gt;0,"Profit","Loss")</f>
        <v>Profit</v>
      </c>
    </row>
    <row r="2269" spans="1:14" x14ac:dyDescent="0.25">
      <c r="A2269" s="1">
        <v>42099</v>
      </c>
      <c r="B2269" s="3">
        <f t="shared" si="105"/>
        <v>2015</v>
      </c>
      <c r="C2269" s="3">
        <f t="shared" si="106"/>
        <v>4</v>
      </c>
      <c r="D2269" t="s">
        <v>1521</v>
      </c>
      <c r="E2269" t="str">
        <f t="shared" si="107"/>
        <v>Greg Guthrie20150405</v>
      </c>
      <c r="F2269">
        <f>IF(COUNTIF($E$2:E2269, E2269) = 1, MAX($F$1:F2268) + 1, INDEX($F$1:F2268, MATCH(E2269, $E$1:E2268, 0)))</f>
        <v>1119</v>
      </c>
      <c r="G2269" t="s">
        <v>120</v>
      </c>
      <c r="H2269" t="s">
        <v>11</v>
      </c>
      <c r="I2269" t="s">
        <v>20</v>
      </c>
      <c r="J2269" t="s">
        <v>1777</v>
      </c>
      <c r="K2269" s="17">
        <v>157.79</v>
      </c>
      <c r="L2269" s="17">
        <v>1</v>
      </c>
      <c r="M2269" s="17">
        <v>-115.72</v>
      </c>
      <c r="N2269" s="17" t="str">
        <f>IF(SalesData[[#This Row],[Profit]]&gt;0,"Profit","Loss")</f>
        <v>Loss</v>
      </c>
    </row>
    <row r="2270" spans="1:14" x14ac:dyDescent="0.25">
      <c r="A2270" s="1">
        <v>42099</v>
      </c>
      <c r="B2270" s="3">
        <f t="shared" si="105"/>
        <v>2015</v>
      </c>
      <c r="C2270" s="3">
        <f t="shared" si="106"/>
        <v>4</v>
      </c>
      <c r="D2270" t="s">
        <v>786</v>
      </c>
      <c r="E2270" t="str">
        <f t="shared" si="107"/>
        <v>Valerie Takahito20150405</v>
      </c>
      <c r="F2270">
        <f>IF(COUNTIF($E$2:E2270, E2270) = 1, MAX($F$1:F2269) + 1, INDEX($F$1:F2269, MATCH(E2270, $E$1:E2269, 0)))</f>
        <v>1120</v>
      </c>
      <c r="G2270" t="s">
        <v>23</v>
      </c>
      <c r="H2270" t="s">
        <v>11</v>
      </c>
      <c r="I2270" t="s">
        <v>92</v>
      </c>
      <c r="J2270" t="s">
        <v>1754</v>
      </c>
      <c r="K2270" s="17">
        <v>98.11</v>
      </c>
      <c r="L2270" s="17">
        <v>7</v>
      </c>
      <c r="M2270" s="17">
        <v>18.399999999999999</v>
      </c>
      <c r="N2270" s="17" t="str">
        <f>IF(SalesData[[#This Row],[Profit]]&gt;0,"Profit","Loss")</f>
        <v>Profit</v>
      </c>
    </row>
    <row r="2271" spans="1:14" x14ac:dyDescent="0.25">
      <c r="A2271" s="1">
        <v>42099</v>
      </c>
      <c r="B2271" s="3">
        <f t="shared" si="105"/>
        <v>2015</v>
      </c>
      <c r="C2271" s="3">
        <f t="shared" si="106"/>
        <v>4</v>
      </c>
      <c r="D2271" t="s">
        <v>786</v>
      </c>
      <c r="E2271" t="str">
        <f t="shared" si="107"/>
        <v>Valerie Takahito20150405</v>
      </c>
      <c r="F2271">
        <f>IF(COUNTIF($E$2:E2271, E2271) = 1, MAX($F$1:F2270) + 1, INDEX($F$1:F2270, MATCH(E2271, $E$1:E2270, 0)))</f>
        <v>1120</v>
      </c>
      <c r="G2271" t="s">
        <v>23</v>
      </c>
      <c r="H2271" t="s">
        <v>11</v>
      </c>
      <c r="I2271" t="s">
        <v>18</v>
      </c>
      <c r="J2271" t="s">
        <v>1449</v>
      </c>
      <c r="K2271" s="17">
        <v>563.80999999999995</v>
      </c>
      <c r="L2271" s="17">
        <v>4</v>
      </c>
      <c r="M2271" s="17">
        <v>21.14</v>
      </c>
      <c r="N2271" s="17" t="str">
        <f>IF(SalesData[[#This Row],[Profit]]&gt;0,"Profit","Loss")</f>
        <v>Profit</v>
      </c>
    </row>
    <row r="2272" spans="1:14" x14ac:dyDescent="0.25">
      <c r="A2272" s="1">
        <v>42099</v>
      </c>
      <c r="B2272" s="3">
        <f t="shared" si="105"/>
        <v>2015</v>
      </c>
      <c r="C2272" s="3">
        <f t="shared" si="106"/>
        <v>4</v>
      </c>
      <c r="D2272" t="s">
        <v>786</v>
      </c>
      <c r="E2272" t="str">
        <f t="shared" si="107"/>
        <v>Valerie Takahito20150405</v>
      </c>
      <c r="F2272">
        <f>IF(COUNTIF($E$2:E2272, E2272) = 1, MAX($F$1:F2271) + 1, INDEX($F$1:F2271, MATCH(E2272, $E$1:E2271, 0)))</f>
        <v>1120</v>
      </c>
      <c r="G2272" t="s">
        <v>23</v>
      </c>
      <c r="H2272" t="s">
        <v>11</v>
      </c>
      <c r="I2272" t="s">
        <v>20</v>
      </c>
      <c r="J2272" t="s">
        <v>1998</v>
      </c>
      <c r="K2272" s="17">
        <v>10.43</v>
      </c>
      <c r="L2272" s="17">
        <v>4</v>
      </c>
      <c r="M2272" s="17">
        <v>-6.95</v>
      </c>
      <c r="N2272" s="17" t="str">
        <f>IF(SalesData[[#This Row],[Profit]]&gt;0,"Profit","Loss")</f>
        <v>Loss</v>
      </c>
    </row>
    <row r="2273" spans="1:14" x14ac:dyDescent="0.25">
      <c r="A2273" s="1">
        <v>42099</v>
      </c>
      <c r="B2273" s="3">
        <f t="shared" si="105"/>
        <v>2015</v>
      </c>
      <c r="C2273" s="3">
        <f t="shared" si="106"/>
        <v>4</v>
      </c>
      <c r="D2273" t="s">
        <v>786</v>
      </c>
      <c r="E2273" t="str">
        <f t="shared" si="107"/>
        <v>Valerie Takahito20150405</v>
      </c>
      <c r="F2273">
        <f>IF(COUNTIF($E$2:E2273, E2273) = 1, MAX($F$1:F2272) + 1, INDEX($F$1:F2272, MATCH(E2273, $E$1:E2272, 0)))</f>
        <v>1120</v>
      </c>
      <c r="G2273" t="s">
        <v>23</v>
      </c>
      <c r="H2273" t="s">
        <v>34</v>
      </c>
      <c r="I2273" t="s">
        <v>47</v>
      </c>
      <c r="J2273" t="s">
        <v>1554</v>
      </c>
      <c r="K2273" s="17">
        <v>547.14</v>
      </c>
      <c r="L2273" s="17">
        <v>4</v>
      </c>
      <c r="M2273" s="17">
        <v>-68.39</v>
      </c>
      <c r="N2273" s="17" t="str">
        <f>IF(SalesData[[#This Row],[Profit]]&gt;0,"Profit","Loss")</f>
        <v>Loss</v>
      </c>
    </row>
    <row r="2274" spans="1:14" x14ac:dyDescent="0.25">
      <c r="A2274" s="1">
        <v>42099</v>
      </c>
      <c r="B2274" s="3">
        <f t="shared" si="105"/>
        <v>2015</v>
      </c>
      <c r="C2274" s="3">
        <f t="shared" si="106"/>
        <v>4</v>
      </c>
      <c r="D2274" t="s">
        <v>786</v>
      </c>
      <c r="E2274" t="str">
        <f t="shared" si="107"/>
        <v>Valerie Takahito20150405</v>
      </c>
      <c r="F2274">
        <f>IF(COUNTIF($E$2:E2274, E2274) = 1, MAX($F$1:F2273) + 1, INDEX($F$1:F2273, MATCH(E2274, $E$1:E2273, 0)))</f>
        <v>1120</v>
      </c>
      <c r="G2274" t="s">
        <v>23</v>
      </c>
      <c r="H2274" t="s">
        <v>39</v>
      </c>
      <c r="I2274" t="s">
        <v>40</v>
      </c>
      <c r="J2274" t="s">
        <v>1999</v>
      </c>
      <c r="K2274" s="17">
        <v>14.85</v>
      </c>
      <c r="L2274" s="17">
        <v>5</v>
      </c>
      <c r="M2274" s="17">
        <v>-3.22</v>
      </c>
      <c r="N2274" s="17" t="str">
        <f>IF(SalesData[[#This Row],[Profit]]&gt;0,"Profit","Loss")</f>
        <v>Loss</v>
      </c>
    </row>
    <row r="2275" spans="1:14" x14ac:dyDescent="0.25">
      <c r="A2275" s="1">
        <v>42099</v>
      </c>
      <c r="B2275" s="3">
        <f t="shared" si="105"/>
        <v>2015</v>
      </c>
      <c r="C2275" s="3">
        <f t="shared" si="106"/>
        <v>4</v>
      </c>
      <c r="D2275" t="s">
        <v>786</v>
      </c>
      <c r="E2275" t="str">
        <f t="shared" si="107"/>
        <v>Valerie Takahito20150405</v>
      </c>
      <c r="F2275">
        <f>IF(COUNTIF($E$2:E2275, E2275) = 1, MAX($F$1:F2274) + 1, INDEX($F$1:F2274, MATCH(E2275, $E$1:E2274, 0)))</f>
        <v>1120</v>
      </c>
      <c r="G2275" t="s">
        <v>23</v>
      </c>
      <c r="H2275" t="s">
        <v>39</v>
      </c>
      <c r="I2275" t="s">
        <v>40</v>
      </c>
      <c r="J2275" t="s">
        <v>1881</v>
      </c>
      <c r="K2275" s="17">
        <v>41.99</v>
      </c>
      <c r="L2275" s="17">
        <v>2</v>
      </c>
      <c r="M2275" s="17">
        <v>-9.8000000000000007</v>
      </c>
      <c r="N2275" s="17" t="str">
        <f>IF(SalesData[[#This Row],[Profit]]&gt;0,"Profit","Loss")</f>
        <v>Loss</v>
      </c>
    </row>
    <row r="2276" spans="1:14" x14ac:dyDescent="0.25">
      <c r="A2276" s="1">
        <v>42099</v>
      </c>
      <c r="B2276" s="3">
        <f t="shared" si="105"/>
        <v>2015</v>
      </c>
      <c r="C2276" s="3">
        <f t="shared" si="106"/>
        <v>4</v>
      </c>
      <c r="D2276" t="s">
        <v>786</v>
      </c>
      <c r="E2276" t="str">
        <f t="shared" si="107"/>
        <v>Valerie Takahito20150405</v>
      </c>
      <c r="F2276">
        <f>IF(COUNTIF($E$2:E2276, E2276) = 1, MAX($F$1:F2275) + 1, INDEX($F$1:F2275, MATCH(E2276, $E$1:E2275, 0)))</f>
        <v>1120</v>
      </c>
      <c r="G2276" t="s">
        <v>23</v>
      </c>
      <c r="H2276" t="s">
        <v>34</v>
      </c>
      <c r="I2276" t="s">
        <v>47</v>
      </c>
      <c r="J2276" t="s">
        <v>2000</v>
      </c>
      <c r="K2276" s="17">
        <v>7.58</v>
      </c>
      <c r="L2276" s="17">
        <v>1</v>
      </c>
      <c r="M2276" s="17">
        <v>2.37</v>
      </c>
      <c r="N2276" s="17" t="str">
        <f>IF(SalesData[[#This Row],[Profit]]&gt;0,"Profit","Loss")</f>
        <v>Profit</v>
      </c>
    </row>
    <row r="2277" spans="1:14" x14ac:dyDescent="0.25">
      <c r="A2277" s="1">
        <v>42099</v>
      </c>
      <c r="B2277" s="3">
        <f t="shared" si="105"/>
        <v>2015</v>
      </c>
      <c r="C2277" s="3">
        <f t="shared" si="106"/>
        <v>4</v>
      </c>
      <c r="D2277" t="s">
        <v>786</v>
      </c>
      <c r="E2277" t="str">
        <f t="shared" si="107"/>
        <v>Valerie Takahito20150405</v>
      </c>
      <c r="F2277">
        <f>IF(COUNTIF($E$2:E2277, E2277) = 1, MAX($F$1:F2276) + 1, INDEX($F$1:F2276, MATCH(E2277, $E$1:E2276, 0)))</f>
        <v>1120</v>
      </c>
      <c r="G2277" t="s">
        <v>23</v>
      </c>
      <c r="H2277" t="s">
        <v>34</v>
      </c>
      <c r="I2277" t="s">
        <v>74</v>
      </c>
      <c r="J2277" t="s">
        <v>342</v>
      </c>
      <c r="K2277" s="17">
        <v>352.45</v>
      </c>
      <c r="L2277" s="17">
        <v>5</v>
      </c>
      <c r="M2277" s="17">
        <v>-211.47</v>
      </c>
      <c r="N2277" s="17" t="str">
        <f>IF(SalesData[[#This Row],[Profit]]&gt;0,"Profit","Loss")</f>
        <v>Loss</v>
      </c>
    </row>
    <row r="2278" spans="1:14" x14ac:dyDescent="0.25">
      <c r="A2278" s="1">
        <v>42099</v>
      </c>
      <c r="B2278" s="3">
        <f t="shared" si="105"/>
        <v>2015</v>
      </c>
      <c r="C2278" s="3">
        <f t="shared" si="106"/>
        <v>4</v>
      </c>
      <c r="D2278" t="s">
        <v>677</v>
      </c>
      <c r="E2278" t="str">
        <f t="shared" si="107"/>
        <v>Ted Trevino20150405</v>
      </c>
      <c r="F2278">
        <f>IF(COUNTIF($E$2:E2278, E2278) = 1, MAX($F$1:F2277) + 1, INDEX($F$1:F2277, MATCH(E2278, $E$1:E2277, 0)))</f>
        <v>1121</v>
      </c>
      <c r="G2278" t="s">
        <v>23</v>
      </c>
      <c r="H2278" t="s">
        <v>11</v>
      </c>
      <c r="I2278" t="s">
        <v>16</v>
      </c>
      <c r="J2278" t="s">
        <v>1336</v>
      </c>
      <c r="K2278" s="17">
        <v>23.9</v>
      </c>
      <c r="L2278" s="17">
        <v>6</v>
      </c>
      <c r="M2278" s="17">
        <v>7.77</v>
      </c>
      <c r="N2278" s="17" t="str">
        <f>IF(SalesData[[#This Row],[Profit]]&gt;0,"Profit","Loss")</f>
        <v>Profit</v>
      </c>
    </row>
    <row r="2279" spans="1:14" x14ac:dyDescent="0.25">
      <c r="A2279" s="1">
        <v>42099</v>
      </c>
      <c r="B2279" s="3">
        <f t="shared" si="105"/>
        <v>2015</v>
      </c>
      <c r="C2279" s="3">
        <f t="shared" si="106"/>
        <v>4</v>
      </c>
      <c r="D2279" t="s">
        <v>139</v>
      </c>
      <c r="E2279" t="str">
        <f t="shared" si="107"/>
        <v>Carol Adams20150405</v>
      </c>
      <c r="F2279">
        <f>IF(COUNTIF($E$2:E2279, E2279) = 1, MAX($F$1:F2278) + 1, INDEX($F$1:F2278, MATCH(E2279, $E$1:E2278, 0)))</f>
        <v>1122</v>
      </c>
      <c r="G2279" t="s">
        <v>27</v>
      </c>
      <c r="H2279" t="s">
        <v>34</v>
      </c>
      <c r="I2279" t="s">
        <v>35</v>
      </c>
      <c r="J2279" t="s">
        <v>572</v>
      </c>
      <c r="K2279" s="17">
        <v>892.22</v>
      </c>
      <c r="L2279" s="17">
        <v>3</v>
      </c>
      <c r="M2279" s="17">
        <v>89.22</v>
      </c>
      <c r="N2279" s="17" t="str">
        <f>IF(SalesData[[#This Row],[Profit]]&gt;0,"Profit","Loss")</f>
        <v>Profit</v>
      </c>
    </row>
    <row r="2280" spans="1:14" x14ac:dyDescent="0.25">
      <c r="A2280" s="1">
        <v>42099</v>
      </c>
      <c r="B2280" s="3">
        <f t="shared" si="105"/>
        <v>2015</v>
      </c>
      <c r="C2280" s="3">
        <f t="shared" si="106"/>
        <v>4</v>
      </c>
      <c r="D2280" t="s">
        <v>829</v>
      </c>
      <c r="E2280" t="str">
        <f t="shared" si="107"/>
        <v>Jennifer Ferguson20150405</v>
      </c>
      <c r="F2280">
        <f>IF(COUNTIF($E$2:E2280, E2280) = 1, MAX($F$1:F2279) + 1, INDEX($F$1:F2279, MATCH(E2280, $E$1:E2279, 0)))</f>
        <v>1123</v>
      </c>
      <c r="G2280" t="s">
        <v>164</v>
      </c>
      <c r="H2280" t="s">
        <v>39</v>
      </c>
      <c r="I2280" t="s">
        <v>52</v>
      </c>
      <c r="J2280" t="s">
        <v>1086</v>
      </c>
      <c r="K2280" s="17">
        <v>239.94</v>
      </c>
      <c r="L2280" s="17">
        <v>6</v>
      </c>
      <c r="M2280" s="17">
        <v>26.39</v>
      </c>
      <c r="N2280" s="17" t="str">
        <f>IF(SalesData[[#This Row],[Profit]]&gt;0,"Profit","Loss")</f>
        <v>Profit</v>
      </c>
    </row>
    <row r="2281" spans="1:14" x14ac:dyDescent="0.25">
      <c r="A2281" s="1">
        <v>42099</v>
      </c>
      <c r="B2281" s="3">
        <f t="shared" si="105"/>
        <v>2015</v>
      </c>
      <c r="C2281" s="3">
        <f t="shared" si="106"/>
        <v>4</v>
      </c>
      <c r="D2281" t="s">
        <v>829</v>
      </c>
      <c r="E2281" t="str">
        <f t="shared" si="107"/>
        <v>Jennifer Ferguson20150405</v>
      </c>
      <c r="F2281">
        <f>IF(COUNTIF($E$2:E2281, E2281) = 1, MAX($F$1:F2280) + 1, INDEX($F$1:F2280, MATCH(E2281, $E$1:E2280, 0)))</f>
        <v>1123</v>
      </c>
      <c r="G2281" t="s">
        <v>164</v>
      </c>
      <c r="H2281" t="s">
        <v>11</v>
      </c>
      <c r="I2281" t="s">
        <v>24</v>
      </c>
      <c r="J2281" t="s">
        <v>2001</v>
      </c>
      <c r="K2281" s="17">
        <v>23.84</v>
      </c>
      <c r="L2281" s="17">
        <v>8</v>
      </c>
      <c r="M2281" s="17">
        <v>6.44</v>
      </c>
      <c r="N2281" s="17" t="str">
        <f>IF(SalesData[[#This Row],[Profit]]&gt;0,"Profit","Loss")</f>
        <v>Profit</v>
      </c>
    </row>
    <row r="2282" spans="1:14" x14ac:dyDescent="0.25">
      <c r="A2282" s="1">
        <v>42100</v>
      </c>
      <c r="B2282" s="3">
        <f t="shared" si="105"/>
        <v>2015</v>
      </c>
      <c r="C2282" s="3">
        <f t="shared" si="106"/>
        <v>4</v>
      </c>
      <c r="D2282" t="s">
        <v>1371</v>
      </c>
      <c r="E2282" t="str">
        <f t="shared" si="107"/>
        <v>Thomas Thornton20150406</v>
      </c>
      <c r="F2282">
        <f>IF(COUNTIF($E$2:E2282, E2282) = 1, MAX($F$1:F2281) + 1, INDEX($F$1:F2281, MATCH(E2282, $E$1:E2281, 0)))</f>
        <v>1124</v>
      </c>
      <c r="G2282" t="s">
        <v>10</v>
      </c>
      <c r="H2282" t="s">
        <v>11</v>
      </c>
      <c r="I2282" t="s">
        <v>24</v>
      </c>
      <c r="J2282" t="s">
        <v>51</v>
      </c>
      <c r="K2282" s="17">
        <v>42.05</v>
      </c>
      <c r="L2282" s="17">
        <v>9</v>
      </c>
      <c r="M2282" s="17">
        <v>5.26</v>
      </c>
      <c r="N2282" s="17" t="str">
        <f>IF(SalesData[[#This Row],[Profit]]&gt;0,"Profit","Loss")</f>
        <v>Profit</v>
      </c>
    </row>
    <row r="2283" spans="1:14" x14ac:dyDescent="0.25">
      <c r="A2283" s="1">
        <v>42100</v>
      </c>
      <c r="B2283" s="3">
        <f t="shared" si="105"/>
        <v>2015</v>
      </c>
      <c r="C2283" s="3">
        <f t="shared" si="106"/>
        <v>4</v>
      </c>
      <c r="D2283" t="s">
        <v>1371</v>
      </c>
      <c r="E2283" t="str">
        <f t="shared" si="107"/>
        <v>Thomas Thornton20150406</v>
      </c>
      <c r="F2283">
        <f>IF(COUNTIF($E$2:E2283, E2283) = 1, MAX($F$1:F2282) + 1, INDEX($F$1:F2282, MATCH(E2283, $E$1:E2282, 0)))</f>
        <v>1124</v>
      </c>
      <c r="G2283" t="s">
        <v>10</v>
      </c>
      <c r="H2283" t="s">
        <v>39</v>
      </c>
      <c r="I2283" t="s">
        <v>52</v>
      </c>
      <c r="J2283" t="s">
        <v>598</v>
      </c>
      <c r="K2283" s="17">
        <v>25.49</v>
      </c>
      <c r="L2283" s="17">
        <v>2</v>
      </c>
      <c r="M2283" s="17">
        <v>4.46</v>
      </c>
      <c r="N2283" s="17" t="str">
        <f>IF(SalesData[[#This Row],[Profit]]&gt;0,"Profit","Loss")</f>
        <v>Profit</v>
      </c>
    </row>
    <row r="2284" spans="1:14" x14ac:dyDescent="0.25">
      <c r="A2284" s="1">
        <v>42100</v>
      </c>
      <c r="B2284" s="3">
        <f t="shared" si="105"/>
        <v>2015</v>
      </c>
      <c r="C2284" s="3">
        <f t="shared" si="106"/>
        <v>4</v>
      </c>
      <c r="D2284" t="s">
        <v>1371</v>
      </c>
      <c r="E2284" t="str">
        <f t="shared" si="107"/>
        <v>Thomas Thornton20150406</v>
      </c>
      <c r="F2284">
        <f>IF(COUNTIF($E$2:E2284, E2284) = 1, MAX($F$1:F2283) + 1, INDEX($F$1:F2283, MATCH(E2284, $E$1:E2283, 0)))</f>
        <v>1124</v>
      </c>
      <c r="G2284" t="s">
        <v>10</v>
      </c>
      <c r="H2284" t="s">
        <v>11</v>
      </c>
      <c r="I2284" t="s">
        <v>20</v>
      </c>
      <c r="J2284" t="s">
        <v>1372</v>
      </c>
      <c r="K2284" s="17">
        <v>6.9</v>
      </c>
      <c r="L2284" s="17">
        <v>3</v>
      </c>
      <c r="M2284" s="17">
        <v>-12.08</v>
      </c>
      <c r="N2284" s="17" t="str">
        <f>IF(SalesData[[#This Row],[Profit]]&gt;0,"Profit","Loss")</f>
        <v>Loss</v>
      </c>
    </row>
    <row r="2285" spans="1:14" x14ac:dyDescent="0.25">
      <c r="A2285" s="1">
        <v>42100</v>
      </c>
      <c r="B2285" s="3">
        <f t="shared" si="105"/>
        <v>2015</v>
      </c>
      <c r="C2285" s="3">
        <f t="shared" si="106"/>
        <v>4</v>
      </c>
      <c r="D2285" t="s">
        <v>1371</v>
      </c>
      <c r="E2285" t="str">
        <f t="shared" si="107"/>
        <v>Thomas Thornton20150406</v>
      </c>
      <c r="F2285">
        <f>IF(COUNTIF($E$2:E2285, E2285) = 1, MAX($F$1:F2284) + 1, INDEX($F$1:F2284, MATCH(E2285, $E$1:E2284, 0)))</f>
        <v>1124</v>
      </c>
      <c r="G2285" t="s">
        <v>10</v>
      </c>
      <c r="H2285" t="s">
        <v>11</v>
      </c>
      <c r="I2285" t="s">
        <v>20</v>
      </c>
      <c r="J2285" t="s">
        <v>467</v>
      </c>
      <c r="K2285" s="17">
        <v>9.65</v>
      </c>
      <c r="L2285" s="17">
        <v>6</v>
      </c>
      <c r="M2285" s="17">
        <v>-16.88</v>
      </c>
      <c r="N2285" s="17" t="str">
        <f>IF(SalesData[[#This Row],[Profit]]&gt;0,"Profit","Loss")</f>
        <v>Loss</v>
      </c>
    </row>
    <row r="2286" spans="1:14" x14ac:dyDescent="0.25">
      <c r="A2286" s="1">
        <v>42100</v>
      </c>
      <c r="B2286" s="3">
        <f t="shared" si="105"/>
        <v>2015</v>
      </c>
      <c r="C2286" s="3">
        <f t="shared" si="106"/>
        <v>4</v>
      </c>
      <c r="D2286" t="s">
        <v>1371</v>
      </c>
      <c r="E2286" t="str">
        <f t="shared" si="107"/>
        <v>Thomas Thornton20150406</v>
      </c>
      <c r="F2286">
        <f>IF(COUNTIF($E$2:E2286, E2286) = 1, MAX($F$1:F2285) + 1, INDEX($F$1:F2285, MATCH(E2286, $E$1:E2285, 0)))</f>
        <v>1124</v>
      </c>
      <c r="G2286" t="s">
        <v>10</v>
      </c>
      <c r="H2286" t="s">
        <v>11</v>
      </c>
      <c r="I2286" t="s">
        <v>12</v>
      </c>
      <c r="J2286" t="s">
        <v>679</v>
      </c>
      <c r="K2286" s="17">
        <v>7.97</v>
      </c>
      <c r="L2286" s="17">
        <v>2</v>
      </c>
      <c r="M2286" s="17">
        <v>2.89</v>
      </c>
      <c r="N2286" s="17" t="str">
        <f>IF(SalesData[[#This Row],[Profit]]&gt;0,"Profit","Loss")</f>
        <v>Profit</v>
      </c>
    </row>
    <row r="2287" spans="1:14" x14ac:dyDescent="0.25">
      <c r="A2287" s="1">
        <v>42100</v>
      </c>
      <c r="B2287" s="3">
        <f t="shared" si="105"/>
        <v>2015</v>
      </c>
      <c r="C2287" s="3">
        <f t="shared" si="106"/>
        <v>4</v>
      </c>
      <c r="D2287" t="s">
        <v>935</v>
      </c>
      <c r="E2287" t="str">
        <f t="shared" si="107"/>
        <v>Mark Hamilton20150406</v>
      </c>
      <c r="F2287">
        <f>IF(COUNTIF($E$2:E2287, E2287) = 1, MAX($F$1:F2286) + 1, INDEX($F$1:F2286, MATCH(E2287, $E$1:E2286, 0)))</f>
        <v>1125</v>
      </c>
      <c r="G2287" t="s">
        <v>245</v>
      </c>
      <c r="H2287" t="s">
        <v>11</v>
      </c>
      <c r="I2287" t="s">
        <v>12</v>
      </c>
      <c r="J2287" t="s">
        <v>1052</v>
      </c>
      <c r="K2287" s="17">
        <v>47.95</v>
      </c>
      <c r="L2287" s="17">
        <v>3</v>
      </c>
      <c r="M2287" s="17">
        <v>16.18</v>
      </c>
      <c r="N2287" s="17" t="str">
        <f>IF(SalesData[[#This Row],[Profit]]&gt;0,"Profit","Loss")</f>
        <v>Profit</v>
      </c>
    </row>
    <row r="2288" spans="1:14" x14ac:dyDescent="0.25">
      <c r="A2288" s="1">
        <v>42101</v>
      </c>
      <c r="B2288" s="3">
        <f t="shared" si="105"/>
        <v>2015</v>
      </c>
      <c r="C2288" s="3">
        <f t="shared" si="106"/>
        <v>4</v>
      </c>
      <c r="D2288" t="s">
        <v>618</v>
      </c>
      <c r="E2288" t="str">
        <f t="shared" si="107"/>
        <v>Peter Fuller20150407</v>
      </c>
      <c r="F2288">
        <f>IF(COUNTIF($E$2:E2288, E2288) = 1, MAX($F$1:F2287) + 1, INDEX($F$1:F2287, MATCH(E2288, $E$1:E2287, 0)))</f>
        <v>1126</v>
      </c>
      <c r="G2288" t="s">
        <v>10</v>
      </c>
      <c r="H2288" t="s">
        <v>11</v>
      </c>
      <c r="I2288" t="s">
        <v>92</v>
      </c>
      <c r="J2288" t="s">
        <v>1853</v>
      </c>
      <c r="K2288" s="17">
        <v>463.25</v>
      </c>
      <c r="L2288" s="17">
        <v>8</v>
      </c>
      <c r="M2288" s="17">
        <v>-1181.28</v>
      </c>
      <c r="N2288" s="17" t="str">
        <f>IF(SalesData[[#This Row],[Profit]]&gt;0,"Profit","Loss")</f>
        <v>Loss</v>
      </c>
    </row>
    <row r="2289" spans="1:14" x14ac:dyDescent="0.25">
      <c r="A2289" s="1">
        <v>42101</v>
      </c>
      <c r="B2289" s="3">
        <f t="shared" si="105"/>
        <v>2015</v>
      </c>
      <c r="C2289" s="3">
        <f t="shared" si="106"/>
        <v>4</v>
      </c>
      <c r="D2289" t="s">
        <v>618</v>
      </c>
      <c r="E2289" t="str">
        <f t="shared" si="107"/>
        <v>Peter Fuller20150407</v>
      </c>
      <c r="F2289">
        <f>IF(COUNTIF($E$2:E2289, E2289) = 1, MAX($F$1:F2288) + 1, INDEX($F$1:F2288, MATCH(E2289, $E$1:E2288, 0)))</f>
        <v>1126</v>
      </c>
      <c r="G2289" t="s">
        <v>10</v>
      </c>
      <c r="H2289" t="s">
        <v>39</v>
      </c>
      <c r="I2289" t="s">
        <v>52</v>
      </c>
      <c r="J2289" t="s">
        <v>2002</v>
      </c>
      <c r="K2289" s="17">
        <v>383.95</v>
      </c>
      <c r="L2289" s="17">
        <v>6</v>
      </c>
      <c r="M2289" s="17">
        <v>47.99</v>
      </c>
      <c r="N2289" s="17" t="str">
        <f>IF(SalesData[[#This Row],[Profit]]&gt;0,"Profit","Loss")</f>
        <v>Profit</v>
      </c>
    </row>
    <row r="2290" spans="1:14" x14ac:dyDescent="0.25">
      <c r="A2290" s="1">
        <v>42101</v>
      </c>
      <c r="B2290" s="3">
        <f t="shared" si="105"/>
        <v>2015</v>
      </c>
      <c r="C2290" s="3">
        <f t="shared" si="106"/>
        <v>4</v>
      </c>
      <c r="D2290" t="s">
        <v>1177</v>
      </c>
      <c r="E2290" t="str">
        <f t="shared" si="107"/>
        <v>Frank Merwin20150407</v>
      </c>
      <c r="F2290">
        <f>IF(COUNTIF($E$2:E2290, E2290) = 1, MAX($F$1:F2289) + 1, INDEX($F$1:F2289, MATCH(E2290, $E$1:E2289, 0)))</f>
        <v>1127</v>
      </c>
      <c r="G2290" t="s">
        <v>23</v>
      </c>
      <c r="H2290" t="s">
        <v>11</v>
      </c>
      <c r="I2290" t="s">
        <v>24</v>
      </c>
      <c r="J2290" t="s">
        <v>1713</v>
      </c>
      <c r="K2290" s="17">
        <v>11.74</v>
      </c>
      <c r="L2290" s="17">
        <v>3</v>
      </c>
      <c r="M2290" s="17">
        <v>1.03</v>
      </c>
      <c r="N2290" s="17" t="str">
        <f>IF(SalesData[[#This Row],[Profit]]&gt;0,"Profit","Loss")</f>
        <v>Profit</v>
      </c>
    </row>
    <row r="2291" spans="1:14" x14ac:dyDescent="0.25">
      <c r="A2291" s="1">
        <v>42101</v>
      </c>
      <c r="B2291" s="3">
        <f t="shared" si="105"/>
        <v>2015</v>
      </c>
      <c r="C2291" s="3">
        <f t="shared" si="106"/>
        <v>4</v>
      </c>
      <c r="D2291" t="s">
        <v>712</v>
      </c>
      <c r="E2291" t="str">
        <f t="shared" si="107"/>
        <v>Resi PÃ¶lking20150407</v>
      </c>
      <c r="F2291">
        <f>IF(COUNTIF($E$2:E2291, E2291) = 1, MAX($F$1:F2290) + 1, INDEX($F$1:F2290, MATCH(E2291, $E$1:E2290, 0)))</f>
        <v>1128</v>
      </c>
      <c r="G2291" t="s">
        <v>149</v>
      </c>
      <c r="H2291" t="s">
        <v>11</v>
      </c>
      <c r="I2291" t="s">
        <v>12</v>
      </c>
      <c r="J2291" t="s">
        <v>1622</v>
      </c>
      <c r="K2291" s="17">
        <v>25.92</v>
      </c>
      <c r="L2291" s="17">
        <v>4</v>
      </c>
      <c r="M2291" s="17">
        <v>12.44</v>
      </c>
      <c r="N2291" s="17" t="str">
        <f>IF(SalesData[[#This Row],[Profit]]&gt;0,"Profit","Loss")</f>
        <v>Profit</v>
      </c>
    </row>
    <row r="2292" spans="1:14" x14ac:dyDescent="0.25">
      <c r="A2292" s="1">
        <v>42101</v>
      </c>
      <c r="B2292" s="3">
        <f t="shared" si="105"/>
        <v>2015</v>
      </c>
      <c r="C2292" s="3">
        <f t="shared" si="106"/>
        <v>4</v>
      </c>
      <c r="D2292" t="s">
        <v>712</v>
      </c>
      <c r="E2292" t="str">
        <f t="shared" si="107"/>
        <v>Resi PÃ¶lking20150407</v>
      </c>
      <c r="F2292">
        <f>IF(COUNTIF($E$2:E2292, E2292) = 1, MAX($F$1:F2291) + 1, INDEX($F$1:F2291, MATCH(E2292, $E$1:E2291, 0)))</f>
        <v>1128</v>
      </c>
      <c r="G2292" t="s">
        <v>149</v>
      </c>
      <c r="H2292" t="s">
        <v>11</v>
      </c>
      <c r="I2292" t="s">
        <v>18</v>
      </c>
      <c r="J2292" t="s">
        <v>585</v>
      </c>
      <c r="K2292" s="17">
        <v>22.58</v>
      </c>
      <c r="L2292" s="17">
        <v>2</v>
      </c>
      <c r="M2292" s="17">
        <v>5.87</v>
      </c>
      <c r="N2292" s="17" t="str">
        <f>IF(SalesData[[#This Row],[Profit]]&gt;0,"Profit","Loss")</f>
        <v>Profit</v>
      </c>
    </row>
    <row r="2293" spans="1:14" x14ac:dyDescent="0.25">
      <c r="A2293" s="1">
        <v>42103</v>
      </c>
      <c r="B2293" s="3">
        <f t="shared" si="105"/>
        <v>2015</v>
      </c>
      <c r="C2293" s="3">
        <f t="shared" si="106"/>
        <v>4</v>
      </c>
      <c r="D2293" t="s">
        <v>505</v>
      </c>
      <c r="E2293" t="str">
        <f t="shared" si="107"/>
        <v>Jay Kimmel20150409</v>
      </c>
      <c r="F2293">
        <f>IF(COUNTIF($E$2:E2293, E2293) = 1, MAX($F$1:F2292) + 1, INDEX($F$1:F2292, MATCH(E2293, $E$1:E2292, 0)))</f>
        <v>1129</v>
      </c>
      <c r="G2293" t="s">
        <v>27</v>
      </c>
      <c r="H2293" t="s">
        <v>34</v>
      </c>
      <c r="I2293" t="s">
        <v>145</v>
      </c>
      <c r="J2293" t="s">
        <v>2003</v>
      </c>
      <c r="K2293" s="17">
        <v>369.91</v>
      </c>
      <c r="L2293" s="17">
        <v>3</v>
      </c>
      <c r="M2293" s="17">
        <v>-13.87</v>
      </c>
      <c r="N2293" s="17" t="str">
        <f>IF(SalesData[[#This Row],[Profit]]&gt;0,"Profit","Loss")</f>
        <v>Loss</v>
      </c>
    </row>
    <row r="2294" spans="1:14" x14ac:dyDescent="0.25">
      <c r="A2294" s="1">
        <v>42103</v>
      </c>
      <c r="B2294" s="3">
        <f t="shared" si="105"/>
        <v>2015</v>
      </c>
      <c r="C2294" s="3">
        <f t="shared" si="106"/>
        <v>4</v>
      </c>
      <c r="D2294" t="s">
        <v>831</v>
      </c>
      <c r="E2294" t="str">
        <f t="shared" si="107"/>
        <v>Mick Crebagga20150409</v>
      </c>
      <c r="F2294">
        <f>IF(COUNTIF($E$2:E2294, E2294) = 1, MAX($F$1:F2293) + 1, INDEX($F$1:F2293, MATCH(E2294, $E$1:E2293, 0)))</f>
        <v>1130</v>
      </c>
      <c r="G2294" t="s">
        <v>149</v>
      </c>
      <c r="H2294" t="s">
        <v>11</v>
      </c>
      <c r="I2294" t="s">
        <v>18</v>
      </c>
      <c r="J2294" t="s">
        <v>927</v>
      </c>
      <c r="K2294" s="17">
        <v>17.940000000000001</v>
      </c>
      <c r="L2294" s="17">
        <v>3</v>
      </c>
      <c r="M2294" s="17">
        <v>3.05</v>
      </c>
      <c r="N2294" s="17" t="str">
        <f>IF(SalesData[[#This Row],[Profit]]&gt;0,"Profit","Loss")</f>
        <v>Profit</v>
      </c>
    </row>
    <row r="2295" spans="1:14" x14ac:dyDescent="0.25">
      <c r="A2295" s="1">
        <v>42103</v>
      </c>
      <c r="B2295" s="3">
        <f t="shared" si="105"/>
        <v>2015</v>
      </c>
      <c r="C2295" s="3">
        <f t="shared" si="106"/>
        <v>4</v>
      </c>
      <c r="D2295" t="s">
        <v>1485</v>
      </c>
      <c r="E2295" t="str">
        <f t="shared" si="107"/>
        <v>Ivan Gibson20150409</v>
      </c>
      <c r="F2295">
        <f>IF(COUNTIF($E$2:E2295, E2295) = 1, MAX($F$1:F2294) + 1, INDEX($F$1:F2294, MATCH(E2295, $E$1:E2294, 0)))</f>
        <v>1131</v>
      </c>
      <c r="G2295" t="s">
        <v>613</v>
      </c>
      <c r="H2295" t="s">
        <v>11</v>
      </c>
      <c r="I2295" t="s">
        <v>92</v>
      </c>
      <c r="J2295" t="s">
        <v>2004</v>
      </c>
      <c r="K2295" s="17">
        <v>370.14</v>
      </c>
      <c r="L2295" s="17">
        <v>3</v>
      </c>
      <c r="M2295" s="17">
        <v>144.35</v>
      </c>
      <c r="N2295" s="17" t="str">
        <f>IF(SalesData[[#This Row],[Profit]]&gt;0,"Profit","Loss")</f>
        <v>Profit</v>
      </c>
    </row>
    <row r="2296" spans="1:14" x14ac:dyDescent="0.25">
      <c r="A2296" s="1">
        <v>42104</v>
      </c>
      <c r="B2296" s="3">
        <f t="shared" si="105"/>
        <v>2015</v>
      </c>
      <c r="C2296" s="3">
        <f t="shared" si="106"/>
        <v>4</v>
      </c>
      <c r="D2296" t="s">
        <v>1414</v>
      </c>
      <c r="E2296" t="str">
        <f t="shared" si="107"/>
        <v>Dario Medina20150410</v>
      </c>
      <c r="F2296">
        <f>IF(COUNTIF($E$2:E2296, E2296) = 1, MAX($F$1:F2295) + 1, INDEX($F$1:F2295, MATCH(E2296, $E$1:E2295, 0)))</f>
        <v>1132</v>
      </c>
      <c r="G2296" t="s">
        <v>27</v>
      </c>
      <c r="H2296" t="s">
        <v>11</v>
      </c>
      <c r="I2296" t="s">
        <v>20</v>
      </c>
      <c r="J2296" t="s">
        <v>310</v>
      </c>
      <c r="K2296" s="17">
        <v>12.83</v>
      </c>
      <c r="L2296" s="17">
        <v>2</v>
      </c>
      <c r="M2296" s="17">
        <v>4.33</v>
      </c>
      <c r="N2296" s="17" t="str">
        <f>IF(SalesData[[#This Row],[Profit]]&gt;0,"Profit","Loss")</f>
        <v>Profit</v>
      </c>
    </row>
    <row r="2297" spans="1:14" x14ac:dyDescent="0.25">
      <c r="A2297" s="1">
        <v>42104</v>
      </c>
      <c r="B2297" s="3">
        <f t="shared" si="105"/>
        <v>2015</v>
      </c>
      <c r="C2297" s="3">
        <f t="shared" si="106"/>
        <v>4</v>
      </c>
      <c r="D2297" t="s">
        <v>1494</v>
      </c>
      <c r="E2297" t="str">
        <f t="shared" si="107"/>
        <v>Eugene Hildebrand20150410</v>
      </c>
      <c r="F2297">
        <f>IF(COUNTIF($E$2:E2297, E2297) = 1, MAX($F$1:F2296) + 1, INDEX($F$1:F2296, MATCH(E2297, $E$1:E2296, 0)))</f>
        <v>1133</v>
      </c>
      <c r="G2297" t="s">
        <v>149</v>
      </c>
      <c r="H2297" t="s">
        <v>11</v>
      </c>
      <c r="I2297" t="s">
        <v>18</v>
      </c>
      <c r="J2297" t="s">
        <v>2005</v>
      </c>
      <c r="K2297" s="17">
        <v>142.04</v>
      </c>
      <c r="L2297" s="17">
        <v>4</v>
      </c>
      <c r="M2297" s="17">
        <v>38.35</v>
      </c>
      <c r="N2297" s="17" t="str">
        <f>IF(SalesData[[#This Row],[Profit]]&gt;0,"Profit","Loss")</f>
        <v>Profit</v>
      </c>
    </row>
    <row r="2298" spans="1:14" x14ac:dyDescent="0.25">
      <c r="A2298" s="1">
        <v>42104</v>
      </c>
      <c r="B2298" s="3">
        <f t="shared" si="105"/>
        <v>2015</v>
      </c>
      <c r="C2298" s="3">
        <f t="shared" si="106"/>
        <v>4</v>
      </c>
      <c r="D2298" t="s">
        <v>1494</v>
      </c>
      <c r="E2298" t="str">
        <f t="shared" si="107"/>
        <v>Eugene Hildebrand20150410</v>
      </c>
      <c r="F2298">
        <f>IF(COUNTIF($E$2:E2298, E2298) = 1, MAX($F$1:F2297) + 1, INDEX($F$1:F2297, MATCH(E2298, $E$1:E2297, 0)))</f>
        <v>1133</v>
      </c>
      <c r="G2298" t="s">
        <v>149</v>
      </c>
      <c r="H2298" t="s">
        <v>11</v>
      </c>
      <c r="I2298" t="s">
        <v>24</v>
      </c>
      <c r="J2298" t="s">
        <v>1144</v>
      </c>
      <c r="K2298" s="17">
        <v>14.67</v>
      </c>
      <c r="L2298" s="17">
        <v>3</v>
      </c>
      <c r="M2298" s="17">
        <v>6.01</v>
      </c>
      <c r="N2298" s="17" t="str">
        <f>IF(SalesData[[#This Row],[Profit]]&gt;0,"Profit","Loss")</f>
        <v>Profit</v>
      </c>
    </row>
    <row r="2299" spans="1:14" x14ac:dyDescent="0.25">
      <c r="A2299" s="1">
        <v>42105</v>
      </c>
      <c r="B2299" s="3">
        <f t="shared" si="105"/>
        <v>2015</v>
      </c>
      <c r="C2299" s="3">
        <f t="shared" si="106"/>
        <v>4</v>
      </c>
      <c r="D2299" t="s">
        <v>509</v>
      </c>
      <c r="E2299" t="str">
        <f t="shared" si="107"/>
        <v>Sanjit Engle20150411</v>
      </c>
      <c r="F2299">
        <f>IF(COUNTIF($E$2:E2299, E2299) = 1, MAX($F$1:F2298) + 1, INDEX($F$1:F2298, MATCH(E2299, $E$1:E2298, 0)))</f>
        <v>1134</v>
      </c>
      <c r="G2299" t="s">
        <v>149</v>
      </c>
      <c r="H2299" t="s">
        <v>39</v>
      </c>
      <c r="I2299" t="s">
        <v>52</v>
      </c>
      <c r="J2299" t="s">
        <v>1063</v>
      </c>
      <c r="K2299" s="17">
        <v>85.14</v>
      </c>
      <c r="L2299" s="17">
        <v>3</v>
      </c>
      <c r="M2299" s="17">
        <v>34.909999999999997</v>
      </c>
      <c r="N2299" s="17" t="str">
        <f>IF(SalesData[[#This Row],[Profit]]&gt;0,"Profit","Loss")</f>
        <v>Profit</v>
      </c>
    </row>
    <row r="2300" spans="1:14" x14ac:dyDescent="0.25">
      <c r="A2300" s="1">
        <v>42105</v>
      </c>
      <c r="B2300" s="3">
        <f t="shared" si="105"/>
        <v>2015</v>
      </c>
      <c r="C2300" s="3">
        <f t="shared" si="106"/>
        <v>4</v>
      </c>
      <c r="D2300" t="s">
        <v>509</v>
      </c>
      <c r="E2300" t="str">
        <f t="shared" si="107"/>
        <v>Sanjit Engle20150411</v>
      </c>
      <c r="F2300">
        <f>IF(COUNTIF($E$2:E2300, E2300) = 1, MAX($F$1:F2299) + 1, INDEX($F$1:F2299, MATCH(E2300, $E$1:E2299, 0)))</f>
        <v>1134</v>
      </c>
      <c r="G2300" t="s">
        <v>149</v>
      </c>
      <c r="H2300" t="s">
        <v>39</v>
      </c>
      <c r="I2300" t="s">
        <v>40</v>
      </c>
      <c r="J2300" t="s">
        <v>2006</v>
      </c>
      <c r="K2300" s="17">
        <v>21.99</v>
      </c>
      <c r="L2300" s="17">
        <v>1</v>
      </c>
      <c r="M2300" s="17">
        <v>10.56</v>
      </c>
      <c r="N2300" s="17" t="str">
        <f>IF(SalesData[[#This Row],[Profit]]&gt;0,"Profit","Loss")</f>
        <v>Profit</v>
      </c>
    </row>
    <row r="2301" spans="1:14" x14ac:dyDescent="0.25">
      <c r="A2301" s="1">
        <v>42105</v>
      </c>
      <c r="B2301" s="3">
        <f t="shared" si="105"/>
        <v>2015</v>
      </c>
      <c r="C2301" s="3">
        <f t="shared" si="106"/>
        <v>4</v>
      </c>
      <c r="D2301" t="s">
        <v>509</v>
      </c>
      <c r="E2301" t="str">
        <f t="shared" si="107"/>
        <v>Sanjit Engle20150411</v>
      </c>
      <c r="F2301">
        <f>IF(COUNTIF($E$2:E2301, E2301) = 1, MAX($F$1:F2300) + 1, INDEX($F$1:F2300, MATCH(E2301, $E$1:E2300, 0)))</f>
        <v>1134</v>
      </c>
      <c r="G2301" t="s">
        <v>149</v>
      </c>
      <c r="H2301" t="s">
        <v>11</v>
      </c>
      <c r="I2301" t="s">
        <v>92</v>
      </c>
      <c r="J2301" t="s">
        <v>2007</v>
      </c>
      <c r="K2301" s="17">
        <v>406.6</v>
      </c>
      <c r="L2301" s="17">
        <v>5</v>
      </c>
      <c r="M2301" s="17">
        <v>113.85</v>
      </c>
      <c r="N2301" s="17" t="str">
        <f>IF(SalesData[[#This Row],[Profit]]&gt;0,"Profit","Loss")</f>
        <v>Profit</v>
      </c>
    </row>
    <row r="2302" spans="1:14" x14ac:dyDescent="0.25">
      <c r="A2302" s="1">
        <v>42105</v>
      </c>
      <c r="B2302" s="3">
        <f t="shared" si="105"/>
        <v>2015</v>
      </c>
      <c r="C2302" s="3">
        <f t="shared" si="106"/>
        <v>4</v>
      </c>
      <c r="D2302" t="s">
        <v>1212</v>
      </c>
      <c r="E2302" t="str">
        <f t="shared" si="107"/>
        <v>Patrick Ryan20150411</v>
      </c>
      <c r="F2302">
        <f>IF(COUNTIF($E$2:E2302, E2302) = 1, MAX($F$1:F2301) + 1, INDEX($F$1:F2301, MATCH(E2302, $E$1:E2301, 0)))</f>
        <v>1135</v>
      </c>
      <c r="G2302" t="s">
        <v>123</v>
      </c>
      <c r="H2302" t="s">
        <v>34</v>
      </c>
      <c r="I2302" t="s">
        <v>47</v>
      </c>
      <c r="J2302" t="s">
        <v>2008</v>
      </c>
      <c r="K2302" s="17">
        <v>67.36</v>
      </c>
      <c r="L2302" s="17">
        <v>2</v>
      </c>
      <c r="M2302" s="17">
        <v>10.1</v>
      </c>
      <c r="N2302" s="17" t="str">
        <f>IF(SalesData[[#This Row],[Profit]]&gt;0,"Profit","Loss")</f>
        <v>Profit</v>
      </c>
    </row>
    <row r="2303" spans="1:14" x14ac:dyDescent="0.25">
      <c r="A2303" s="1">
        <v>42105</v>
      </c>
      <c r="B2303" s="3">
        <f t="shared" si="105"/>
        <v>2015</v>
      </c>
      <c r="C2303" s="3">
        <f t="shared" si="106"/>
        <v>4</v>
      </c>
      <c r="D2303" t="s">
        <v>1212</v>
      </c>
      <c r="E2303" t="str">
        <f t="shared" si="107"/>
        <v>Patrick Ryan20150411</v>
      </c>
      <c r="F2303">
        <f>IF(COUNTIF($E$2:E2303, E2303) = 1, MAX($F$1:F2302) + 1, INDEX($F$1:F2302, MATCH(E2303, $E$1:E2302, 0)))</f>
        <v>1135</v>
      </c>
      <c r="G2303" t="s">
        <v>123</v>
      </c>
      <c r="H2303" t="s">
        <v>34</v>
      </c>
      <c r="I2303" t="s">
        <v>47</v>
      </c>
      <c r="J2303" t="s">
        <v>2009</v>
      </c>
      <c r="K2303" s="17">
        <v>54.53</v>
      </c>
      <c r="L2303" s="17">
        <v>3</v>
      </c>
      <c r="M2303" s="17">
        <v>14.31</v>
      </c>
      <c r="N2303" s="17" t="str">
        <f>IF(SalesData[[#This Row],[Profit]]&gt;0,"Profit","Loss")</f>
        <v>Profit</v>
      </c>
    </row>
    <row r="2304" spans="1:14" x14ac:dyDescent="0.25">
      <c r="A2304" s="1">
        <v>42105</v>
      </c>
      <c r="B2304" s="3">
        <f t="shared" si="105"/>
        <v>2015</v>
      </c>
      <c r="C2304" s="3">
        <f t="shared" si="106"/>
        <v>4</v>
      </c>
      <c r="D2304" t="s">
        <v>1705</v>
      </c>
      <c r="E2304" t="str">
        <f t="shared" si="107"/>
        <v>Andy Reiter20150411</v>
      </c>
      <c r="F2304">
        <f>IF(COUNTIF($E$2:E2304, E2304) = 1, MAX($F$1:F2303) + 1, INDEX($F$1:F2303, MATCH(E2304, $E$1:E2303, 0)))</f>
        <v>1136</v>
      </c>
      <c r="G2304" t="s">
        <v>27</v>
      </c>
      <c r="H2304" t="s">
        <v>39</v>
      </c>
      <c r="I2304" t="s">
        <v>603</v>
      </c>
      <c r="J2304" t="s">
        <v>2010</v>
      </c>
      <c r="K2304" s="17">
        <v>639.97</v>
      </c>
      <c r="L2304" s="17">
        <v>4</v>
      </c>
      <c r="M2304" s="17">
        <v>215.99</v>
      </c>
      <c r="N2304" s="17" t="str">
        <f>IF(SalesData[[#This Row],[Profit]]&gt;0,"Profit","Loss")</f>
        <v>Profit</v>
      </c>
    </row>
    <row r="2305" spans="1:14" x14ac:dyDescent="0.25">
      <c r="A2305" s="1">
        <v>42105</v>
      </c>
      <c r="B2305" s="3">
        <f t="shared" si="105"/>
        <v>2015</v>
      </c>
      <c r="C2305" s="3">
        <f t="shared" si="106"/>
        <v>4</v>
      </c>
      <c r="D2305" t="s">
        <v>1705</v>
      </c>
      <c r="E2305" t="str">
        <f t="shared" si="107"/>
        <v>Andy Reiter20150411</v>
      </c>
      <c r="F2305">
        <f>IF(COUNTIF($E$2:E2305, E2305) = 1, MAX($F$1:F2304) + 1, INDEX($F$1:F2304, MATCH(E2305, $E$1:E2304, 0)))</f>
        <v>1136</v>
      </c>
      <c r="G2305" t="s">
        <v>27</v>
      </c>
      <c r="H2305" t="s">
        <v>11</v>
      </c>
      <c r="I2305" t="s">
        <v>12</v>
      </c>
      <c r="J2305" t="s">
        <v>625</v>
      </c>
      <c r="K2305" s="17">
        <v>52.76</v>
      </c>
      <c r="L2305" s="17">
        <v>2</v>
      </c>
      <c r="M2305" s="17">
        <v>24.27</v>
      </c>
      <c r="N2305" s="17" t="str">
        <f>IF(SalesData[[#This Row],[Profit]]&gt;0,"Profit","Loss")</f>
        <v>Profit</v>
      </c>
    </row>
    <row r="2306" spans="1:14" x14ac:dyDescent="0.25">
      <c r="A2306" s="1">
        <v>42106</v>
      </c>
      <c r="B2306" s="3">
        <f t="shared" ref="B2306:B2369" si="108">YEAR(A2306)</f>
        <v>2015</v>
      </c>
      <c r="C2306" s="3">
        <f t="shared" ref="C2306:C2369" si="109">MONTH(A2306)</f>
        <v>4</v>
      </c>
      <c r="D2306" t="s">
        <v>2011</v>
      </c>
      <c r="E2306" t="str">
        <f t="shared" ref="E2306:E2369" si="110">D2306 &amp; TEXT(A2306, "yyyymmdd")</f>
        <v>Robert Dilbeck20150412</v>
      </c>
      <c r="F2306">
        <f>IF(COUNTIF($E$2:E2306, E2306) = 1, MAX($F$1:F2305) + 1, INDEX($F$1:F2305, MATCH(E2306, $E$1:E2305, 0)))</f>
        <v>1137</v>
      </c>
      <c r="G2306" t="s">
        <v>164</v>
      </c>
      <c r="H2306" t="s">
        <v>11</v>
      </c>
      <c r="I2306" t="s">
        <v>18</v>
      </c>
      <c r="J2306" t="s">
        <v>1810</v>
      </c>
      <c r="K2306" s="17">
        <v>40.74</v>
      </c>
      <c r="L2306" s="17">
        <v>3</v>
      </c>
      <c r="M2306" s="17">
        <v>0.41</v>
      </c>
      <c r="N2306" s="17" t="str">
        <f>IF(SalesData[[#This Row],[Profit]]&gt;0,"Profit","Loss")</f>
        <v>Profit</v>
      </c>
    </row>
    <row r="2307" spans="1:14" x14ac:dyDescent="0.25">
      <c r="A2307" s="1">
        <v>42107</v>
      </c>
      <c r="B2307" s="3">
        <f t="shared" si="108"/>
        <v>2015</v>
      </c>
      <c r="C2307" s="3">
        <f t="shared" si="109"/>
        <v>4</v>
      </c>
      <c r="D2307" t="s">
        <v>1459</v>
      </c>
      <c r="E2307" t="str">
        <f t="shared" si="110"/>
        <v>Zuschuss Carroll20150413</v>
      </c>
      <c r="F2307">
        <f>IF(COUNTIF($E$2:E2307, E2307) = 1, MAX($F$1:F2306) + 1, INDEX($F$1:F2306, MATCH(E2307, $E$1:E2306, 0)))</f>
        <v>1138</v>
      </c>
      <c r="G2307" t="s">
        <v>27</v>
      </c>
      <c r="H2307" t="s">
        <v>39</v>
      </c>
      <c r="I2307" t="s">
        <v>52</v>
      </c>
      <c r="J2307" t="s">
        <v>668</v>
      </c>
      <c r="K2307" s="17">
        <v>199.96</v>
      </c>
      <c r="L2307" s="17">
        <v>4</v>
      </c>
      <c r="M2307" s="17">
        <v>69.989999999999995</v>
      </c>
      <c r="N2307" s="17" t="str">
        <f>IF(SalesData[[#This Row],[Profit]]&gt;0,"Profit","Loss")</f>
        <v>Profit</v>
      </c>
    </row>
    <row r="2308" spans="1:14" x14ac:dyDescent="0.25">
      <c r="A2308" s="1">
        <v>42107</v>
      </c>
      <c r="B2308" s="3">
        <f t="shared" si="108"/>
        <v>2015</v>
      </c>
      <c r="C2308" s="3">
        <f t="shared" si="109"/>
        <v>4</v>
      </c>
      <c r="D2308" t="s">
        <v>1459</v>
      </c>
      <c r="E2308" t="str">
        <f t="shared" si="110"/>
        <v>Zuschuss Carroll20150413</v>
      </c>
      <c r="F2308">
        <f>IF(COUNTIF($E$2:E2308, E2308) = 1, MAX($F$1:F2307) + 1, INDEX($F$1:F2307, MATCH(E2308, $E$1:E2307, 0)))</f>
        <v>1138</v>
      </c>
      <c r="G2308" t="s">
        <v>27</v>
      </c>
      <c r="H2308" t="s">
        <v>34</v>
      </c>
      <c r="I2308" t="s">
        <v>145</v>
      </c>
      <c r="J2308" t="s">
        <v>397</v>
      </c>
      <c r="K2308" s="17">
        <v>710.83</v>
      </c>
      <c r="L2308" s="17">
        <v>3</v>
      </c>
      <c r="M2308" s="17">
        <v>-97.74</v>
      </c>
      <c r="N2308" s="17" t="str">
        <f>IF(SalesData[[#This Row],[Profit]]&gt;0,"Profit","Loss")</f>
        <v>Loss</v>
      </c>
    </row>
    <row r="2309" spans="1:14" x14ac:dyDescent="0.25">
      <c r="A2309" s="1">
        <v>42107</v>
      </c>
      <c r="B2309" s="3">
        <f t="shared" si="108"/>
        <v>2015</v>
      </c>
      <c r="C2309" s="3">
        <f t="shared" si="109"/>
        <v>4</v>
      </c>
      <c r="D2309" t="s">
        <v>2012</v>
      </c>
      <c r="E2309" t="str">
        <f t="shared" si="110"/>
        <v>Anthony Witt20150413</v>
      </c>
      <c r="F2309">
        <f>IF(COUNTIF($E$2:E2309, E2309) = 1, MAX($F$1:F2308) + 1, INDEX($F$1:F2308, MATCH(E2309, $E$1:E2308, 0)))</f>
        <v>1139</v>
      </c>
      <c r="G2309" t="s">
        <v>399</v>
      </c>
      <c r="H2309" t="s">
        <v>11</v>
      </c>
      <c r="I2309" t="s">
        <v>200</v>
      </c>
      <c r="J2309" t="s">
        <v>472</v>
      </c>
      <c r="K2309" s="17">
        <v>12.88</v>
      </c>
      <c r="L2309" s="17">
        <v>1</v>
      </c>
      <c r="M2309" s="17">
        <v>0.39</v>
      </c>
      <c r="N2309" s="17" t="str">
        <f>IF(SalesData[[#This Row],[Profit]]&gt;0,"Profit","Loss")</f>
        <v>Profit</v>
      </c>
    </row>
    <row r="2310" spans="1:14" x14ac:dyDescent="0.25">
      <c r="A2310" s="1">
        <v>42107</v>
      </c>
      <c r="B2310" s="3">
        <f t="shared" si="108"/>
        <v>2015</v>
      </c>
      <c r="C2310" s="3">
        <f t="shared" si="109"/>
        <v>4</v>
      </c>
      <c r="D2310" t="s">
        <v>2013</v>
      </c>
      <c r="E2310" t="str">
        <f t="shared" si="110"/>
        <v>Heather Jas20150413</v>
      </c>
      <c r="F2310">
        <f>IF(COUNTIF($E$2:E2310, E2310) = 1, MAX($F$1:F2309) + 1, INDEX($F$1:F2309, MATCH(E2310, $E$1:E2309, 0)))</f>
        <v>1140</v>
      </c>
      <c r="G2310" t="s">
        <v>95</v>
      </c>
      <c r="H2310" t="s">
        <v>11</v>
      </c>
      <c r="I2310" t="s">
        <v>12</v>
      </c>
      <c r="J2310" t="s">
        <v>1264</v>
      </c>
      <c r="K2310" s="17">
        <v>31.1</v>
      </c>
      <c r="L2310" s="17">
        <v>6</v>
      </c>
      <c r="M2310" s="17">
        <v>10.89</v>
      </c>
      <c r="N2310" s="17" t="str">
        <f>IF(SalesData[[#This Row],[Profit]]&gt;0,"Profit","Loss")</f>
        <v>Profit</v>
      </c>
    </row>
    <row r="2311" spans="1:14" x14ac:dyDescent="0.25">
      <c r="A2311" s="1">
        <v>42107</v>
      </c>
      <c r="B2311" s="3">
        <f t="shared" si="108"/>
        <v>2015</v>
      </c>
      <c r="C2311" s="3">
        <f t="shared" si="109"/>
        <v>4</v>
      </c>
      <c r="D2311" t="s">
        <v>2013</v>
      </c>
      <c r="E2311" t="str">
        <f t="shared" si="110"/>
        <v>Heather Jas20150413</v>
      </c>
      <c r="F2311">
        <f>IF(COUNTIF($E$2:E2311, E2311) = 1, MAX($F$1:F2310) + 1, INDEX($F$1:F2310, MATCH(E2311, $E$1:E2310, 0)))</f>
        <v>1140</v>
      </c>
      <c r="G2311" t="s">
        <v>95</v>
      </c>
      <c r="H2311" t="s">
        <v>11</v>
      </c>
      <c r="I2311" t="s">
        <v>12</v>
      </c>
      <c r="J2311" t="s">
        <v>2014</v>
      </c>
      <c r="K2311" s="17">
        <v>54.82</v>
      </c>
      <c r="L2311" s="17">
        <v>3</v>
      </c>
      <c r="M2311" s="17">
        <v>17.82</v>
      </c>
      <c r="N2311" s="17" t="str">
        <f>IF(SalesData[[#This Row],[Profit]]&gt;0,"Profit","Loss")</f>
        <v>Profit</v>
      </c>
    </row>
    <row r="2312" spans="1:14" x14ac:dyDescent="0.25">
      <c r="A2312" s="1">
        <v>42107</v>
      </c>
      <c r="B2312" s="3">
        <f t="shared" si="108"/>
        <v>2015</v>
      </c>
      <c r="C2312" s="3">
        <f t="shared" si="109"/>
        <v>4</v>
      </c>
      <c r="D2312" t="s">
        <v>1517</v>
      </c>
      <c r="E2312" t="str">
        <f t="shared" si="110"/>
        <v>Bill Tyler20150413</v>
      </c>
      <c r="F2312">
        <f>IF(COUNTIF($E$2:E2312, E2312) = 1, MAX($F$1:F2311) + 1, INDEX($F$1:F2311, MATCH(E2312, $E$1:E2311, 0)))</f>
        <v>1141</v>
      </c>
      <c r="G2312" t="s">
        <v>27</v>
      </c>
      <c r="H2312" t="s">
        <v>34</v>
      </c>
      <c r="I2312" t="s">
        <v>47</v>
      </c>
      <c r="J2312" t="s">
        <v>2015</v>
      </c>
      <c r="K2312" s="17">
        <v>37.68</v>
      </c>
      <c r="L2312" s="17">
        <v>2</v>
      </c>
      <c r="M2312" s="17">
        <v>15.83</v>
      </c>
      <c r="N2312" s="17" t="str">
        <f>IF(SalesData[[#This Row],[Profit]]&gt;0,"Profit","Loss")</f>
        <v>Profit</v>
      </c>
    </row>
    <row r="2313" spans="1:14" x14ac:dyDescent="0.25">
      <c r="A2313" s="1">
        <v>42107</v>
      </c>
      <c r="B2313" s="3">
        <f t="shared" si="108"/>
        <v>2015</v>
      </c>
      <c r="C2313" s="3">
        <f t="shared" si="109"/>
        <v>4</v>
      </c>
      <c r="D2313" t="s">
        <v>1517</v>
      </c>
      <c r="E2313" t="str">
        <f t="shared" si="110"/>
        <v>Bill Tyler20150413</v>
      </c>
      <c r="F2313">
        <f>IF(COUNTIF($E$2:E2313, E2313) = 1, MAX($F$1:F2312) + 1, INDEX($F$1:F2312, MATCH(E2313, $E$1:E2312, 0)))</f>
        <v>1141</v>
      </c>
      <c r="G2313" t="s">
        <v>27</v>
      </c>
      <c r="H2313" t="s">
        <v>39</v>
      </c>
      <c r="I2313" t="s">
        <v>40</v>
      </c>
      <c r="J2313" t="s">
        <v>173</v>
      </c>
      <c r="K2313" s="17">
        <v>258.58</v>
      </c>
      <c r="L2313" s="17">
        <v>2</v>
      </c>
      <c r="M2313" s="17">
        <v>19.39</v>
      </c>
      <c r="N2313" s="17" t="str">
        <f>IF(SalesData[[#This Row],[Profit]]&gt;0,"Profit","Loss")</f>
        <v>Profit</v>
      </c>
    </row>
    <row r="2314" spans="1:14" x14ac:dyDescent="0.25">
      <c r="A2314" s="1">
        <v>42107</v>
      </c>
      <c r="B2314" s="3">
        <f t="shared" si="108"/>
        <v>2015</v>
      </c>
      <c r="C2314" s="3">
        <f t="shared" si="109"/>
        <v>4</v>
      </c>
      <c r="D2314" t="s">
        <v>1517</v>
      </c>
      <c r="E2314" t="str">
        <f t="shared" si="110"/>
        <v>Bill Tyler20150413</v>
      </c>
      <c r="F2314">
        <f>IF(COUNTIF($E$2:E2314, E2314) = 1, MAX($F$1:F2313) + 1, INDEX($F$1:F2313, MATCH(E2314, $E$1:E2313, 0)))</f>
        <v>1141</v>
      </c>
      <c r="G2314" t="s">
        <v>27</v>
      </c>
      <c r="H2314" t="s">
        <v>11</v>
      </c>
      <c r="I2314" t="s">
        <v>92</v>
      </c>
      <c r="J2314" t="s">
        <v>2016</v>
      </c>
      <c r="K2314" s="17">
        <v>75.84</v>
      </c>
      <c r="L2314" s="17">
        <v>2</v>
      </c>
      <c r="M2314" s="17">
        <v>29.58</v>
      </c>
      <c r="N2314" s="17" t="str">
        <f>IF(SalesData[[#This Row],[Profit]]&gt;0,"Profit","Loss")</f>
        <v>Profit</v>
      </c>
    </row>
    <row r="2315" spans="1:14" x14ac:dyDescent="0.25">
      <c r="A2315" s="1">
        <v>42107</v>
      </c>
      <c r="B2315" s="3">
        <f t="shared" si="108"/>
        <v>2015</v>
      </c>
      <c r="C2315" s="3">
        <f t="shared" si="109"/>
        <v>4</v>
      </c>
      <c r="D2315" t="s">
        <v>1067</v>
      </c>
      <c r="E2315" t="str">
        <f t="shared" si="110"/>
        <v>Sonia Sunley20150413</v>
      </c>
      <c r="F2315">
        <f>IF(COUNTIF($E$2:E2315, E2315) = 1, MAX($F$1:F2314) + 1, INDEX($F$1:F2314, MATCH(E2315, $E$1:E2314, 0)))</f>
        <v>1142</v>
      </c>
      <c r="G2315" t="s">
        <v>996</v>
      </c>
      <c r="H2315" t="s">
        <v>11</v>
      </c>
      <c r="I2315" t="s">
        <v>20</v>
      </c>
      <c r="J2315" t="s">
        <v>425</v>
      </c>
      <c r="K2315" s="17">
        <v>17.43</v>
      </c>
      <c r="L2315" s="17">
        <v>3</v>
      </c>
      <c r="M2315" s="17">
        <v>8.02</v>
      </c>
      <c r="N2315" s="17" t="str">
        <f>IF(SalesData[[#This Row],[Profit]]&gt;0,"Profit","Loss")</f>
        <v>Profit</v>
      </c>
    </row>
    <row r="2316" spans="1:14" x14ac:dyDescent="0.25">
      <c r="A2316" s="1">
        <v>42107</v>
      </c>
      <c r="B2316" s="3">
        <f t="shared" si="108"/>
        <v>2015</v>
      </c>
      <c r="C2316" s="3">
        <f t="shared" si="109"/>
        <v>4</v>
      </c>
      <c r="D2316" t="s">
        <v>2017</v>
      </c>
      <c r="E2316" t="str">
        <f t="shared" si="110"/>
        <v>Eugene Barchas20150413</v>
      </c>
      <c r="F2316">
        <f>IF(COUNTIF($E$2:E2316, E2316) = 1, MAX($F$1:F2315) + 1, INDEX($F$1:F2315, MATCH(E2316, $E$1:E2315, 0)))</f>
        <v>1143</v>
      </c>
      <c r="G2316" t="s">
        <v>27</v>
      </c>
      <c r="H2316" t="s">
        <v>34</v>
      </c>
      <c r="I2316" t="s">
        <v>145</v>
      </c>
      <c r="J2316" t="s">
        <v>2018</v>
      </c>
      <c r="K2316" s="17">
        <v>241.57</v>
      </c>
      <c r="L2316" s="17">
        <v>2</v>
      </c>
      <c r="M2316" s="17">
        <v>-15.1</v>
      </c>
      <c r="N2316" s="17" t="str">
        <f>IF(SalesData[[#This Row],[Profit]]&gt;0,"Profit","Loss")</f>
        <v>Loss</v>
      </c>
    </row>
    <row r="2317" spans="1:14" x14ac:dyDescent="0.25">
      <c r="A2317" s="1">
        <v>42107</v>
      </c>
      <c r="B2317" s="3">
        <f t="shared" si="108"/>
        <v>2015</v>
      </c>
      <c r="C2317" s="3">
        <f t="shared" si="109"/>
        <v>4</v>
      </c>
      <c r="D2317" t="s">
        <v>2017</v>
      </c>
      <c r="E2317" t="str">
        <f t="shared" si="110"/>
        <v>Eugene Barchas20150413</v>
      </c>
      <c r="F2317">
        <f>IF(COUNTIF($E$2:E2317, E2317) = 1, MAX($F$1:F2316) + 1, INDEX($F$1:F2316, MATCH(E2317, $E$1:E2316, 0)))</f>
        <v>1143</v>
      </c>
      <c r="G2317" t="s">
        <v>27</v>
      </c>
      <c r="H2317" t="s">
        <v>39</v>
      </c>
      <c r="I2317" t="s">
        <v>40</v>
      </c>
      <c r="J2317" t="s">
        <v>2019</v>
      </c>
      <c r="K2317" s="17">
        <v>479.92</v>
      </c>
      <c r="L2317" s="17">
        <v>2</v>
      </c>
      <c r="M2317" s="17">
        <v>41.99</v>
      </c>
      <c r="N2317" s="17" t="str">
        <f>IF(SalesData[[#This Row],[Profit]]&gt;0,"Profit","Loss")</f>
        <v>Profit</v>
      </c>
    </row>
    <row r="2318" spans="1:14" x14ac:dyDescent="0.25">
      <c r="A2318" s="1">
        <v>42107</v>
      </c>
      <c r="B2318" s="3">
        <f t="shared" si="108"/>
        <v>2015</v>
      </c>
      <c r="C2318" s="3">
        <f t="shared" si="109"/>
        <v>4</v>
      </c>
      <c r="D2318" t="s">
        <v>1392</v>
      </c>
      <c r="E2318" t="str">
        <f t="shared" si="110"/>
        <v>Thea Hendricks20150413</v>
      </c>
      <c r="F2318">
        <f>IF(COUNTIF($E$2:E2318, E2318) = 1, MAX($F$1:F2317) + 1, INDEX($F$1:F2317, MATCH(E2318, $E$1:E2317, 0)))</f>
        <v>1144</v>
      </c>
      <c r="G2318" t="s">
        <v>95</v>
      </c>
      <c r="H2318" t="s">
        <v>11</v>
      </c>
      <c r="I2318" t="s">
        <v>18</v>
      </c>
      <c r="J2318" t="s">
        <v>2020</v>
      </c>
      <c r="K2318" s="17">
        <v>10.74</v>
      </c>
      <c r="L2318" s="17">
        <v>1</v>
      </c>
      <c r="M2318" s="17">
        <v>0.81</v>
      </c>
      <c r="N2318" s="17" t="str">
        <f>IF(SalesData[[#This Row],[Profit]]&gt;0,"Profit","Loss")</f>
        <v>Profit</v>
      </c>
    </row>
    <row r="2319" spans="1:14" x14ac:dyDescent="0.25">
      <c r="A2319" s="1">
        <v>42107</v>
      </c>
      <c r="B2319" s="3">
        <f t="shared" si="108"/>
        <v>2015</v>
      </c>
      <c r="C2319" s="3">
        <f t="shared" si="109"/>
        <v>4</v>
      </c>
      <c r="D2319" t="s">
        <v>1758</v>
      </c>
      <c r="E2319" t="str">
        <f t="shared" si="110"/>
        <v>Frank Preis20150413</v>
      </c>
      <c r="F2319">
        <f>IF(COUNTIF($E$2:E2319, E2319) = 1, MAX($F$1:F2318) + 1, INDEX($F$1:F2318, MATCH(E2319, $E$1:E2318, 0)))</f>
        <v>1145</v>
      </c>
      <c r="G2319" t="s">
        <v>10</v>
      </c>
      <c r="H2319" t="s">
        <v>34</v>
      </c>
      <c r="I2319" t="s">
        <v>145</v>
      </c>
      <c r="J2319" t="s">
        <v>476</v>
      </c>
      <c r="K2319" s="17">
        <v>609.98</v>
      </c>
      <c r="L2319" s="17">
        <v>4</v>
      </c>
      <c r="M2319" s="17">
        <v>-113.28</v>
      </c>
      <c r="N2319" s="17" t="str">
        <f>IF(SalesData[[#This Row],[Profit]]&gt;0,"Profit","Loss")</f>
        <v>Loss</v>
      </c>
    </row>
    <row r="2320" spans="1:14" x14ac:dyDescent="0.25">
      <c r="A2320" s="1">
        <v>42107</v>
      </c>
      <c r="B2320" s="3">
        <f t="shared" si="108"/>
        <v>2015</v>
      </c>
      <c r="C2320" s="3">
        <f t="shared" si="109"/>
        <v>4</v>
      </c>
      <c r="D2320" t="s">
        <v>1758</v>
      </c>
      <c r="E2320" t="str">
        <f t="shared" si="110"/>
        <v>Frank Preis20150413</v>
      </c>
      <c r="F2320">
        <f>IF(COUNTIF($E$2:E2320, E2320) = 1, MAX($F$1:F2319) + 1, INDEX($F$1:F2319, MATCH(E2320, $E$1:E2319, 0)))</f>
        <v>1145</v>
      </c>
      <c r="G2320" t="s">
        <v>10</v>
      </c>
      <c r="H2320" t="s">
        <v>34</v>
      </c>
      <c r="I2320" t="s">
        <v>145</v>
      </c>
      <c r="J2320" t="s">
        <v>2018</v>
      </c>
      <c r="K2320" s="17">
        <v>211.37</v>
      </c>
      <c r="L2320" s="17">
        <v>2</v>
      </c>
      <c r="M2320" s="17">
        <v>-45.29</v>
      </c>
      <c r="N2320" s="17" t="str">
        <f>IF(SalesData[[#This Row],[Profit]]&gt;0,"Profit","Loss")</f>
        <v>Loss</v>
      </c>
    </row>
    <row r="2321" spans="1:14" x14ac:dyDescent="0.25">
      <c r="A2321" s="1">
        <v>42107</v>
      </c>
      <c r="B2321" s="3">
        <f t="shared" si="108"/>
        <v>2015</v>
      </c>
      <c r="C2321" s="3">
        <f t="shared" si="109"/>
        <v>4</v>
      </c>
      <c r="D2321" t="s">
        <v>1758</v>
      </c>
      <c r="E2321" t="str">
        <f t="shared" si="110"/>
        <v>Frank Preis20150413</v>
      </c>
      <c r="F2321">
        <f>IF(COUNTIF($E$2:E2321, E2321) = 1, MAX($F$1:F2320) + 1, INDEX($F$1:F2320, MATCH(E2321, $E$1:E2320, 0)))</f>
        <v>1145</v>
      </c>
      <c r="G2321" t="s">
        <v>10</v>
      </c>
      <c r="H2321" t="s">
        <v>39</v>
      </c>
      <c r="I2321" t="s">
        <v>40</v>
      </c>
      <c r="J2321" t="s">
        <v>102</v>
      </c>
      <c r="K2321" s="17">
        <v>239.98</v>
      </c>
      <c r="L2321" s="17">
        <v>3</v>
      </c>
      <c r="M2321" s="17">
        <v>18</v>
      </c>
      <c r="N2321" s="17" t="str">
        <f>IF(SalesData[[#This Row],[Profit]]&gt;0,"Profit","Loss")</f>
        <v>Profit</v>
      </c>
    </row>
    <row r="2322" spans="1:14" x14ac:dyDescent="0.25">
      <c r="A2322" s="1">
        <v>42108</v>
      </c>
      <c r="B2322" s="3">
        <f t="shared" si="108"/>
        <v>2015</v>
      </c>
      <c r="C2322" s="3">
        <f t="shared" si="109"/>
        <v>4</v>
      </c>
      <c r="D2322" t="s">
        <v>2021</v>
      </c>
      <c r="E2322" t="str">
        <f t="shared" si="110"/>
        <v>Theone Pippenger20150414</v>
      </c>
      <c r="F2322">
        <f>IF(COUNTIF($E$2:E2322, E2322) = 1, MAX($F$1:F2321) + 1, INDEX($F$1:F2321, MATCH(E2322, $E$1:E2321, 0)))</f>
        <v>1146</v>
      </c>
      <c r="G2322" t="s">
        <v>91</v>
      </c>
      <c r="H2322" t="s">
        <v>11</v>
      </c>
      <c r="I2322" t="s">
        <v>92</v>
      </c>
      <c r="J2322" t="s">
        <v>1118</v>
      </c>
      <c r="K2322" s="17">
        <v>35.21</v>
      </c>
      <c r="L2322" s="17">
        <v>1</v>
      </c>
      <c r="M2322" s="17">
        <v>2.64</v>
      </c>
      <c r="N2322" s="17" t="str">
        <f>IF(SalesData[[#This Row],[Profit]]&gt;0,"Profit","Loss")</f>
        <v>Profit</v>
      </c>
    </row>
    <row r="2323" spans="1:14" x14ac:dyDescent="0.25">
      <c r="A2323" s="1">
        <v>42110</v>
      </c>
      <c r="B2323" s="3">
        <f t="shared" si="108"/>
        <v>2015</v>
      </c>
      <c r="C2323" s="3">
        <f t="shared" si="109"/>
        <v>4</v>
      </c>
      <c r="D2323" t="s">
        <v>560</v>
      </c>
      <c r="E2323" t="str">
        <f t="shared" si="110"/>
        <v>Theresa Swint20150416</v>
      </c>
      <c r="F2323">
        <f>IF(COUNTIF($E$2:E2323, E2323) = 1, MAX($F$1:F2322) + 1, INDEX($F$1:F2322, MATCH(E2323, $E$1:E2322, 0)))</f>
        <v>1147</v>
      </c>
      <c r="G2323" t="s">
        <v>78</v>
      </c>
      <c r="H2323" t="s">
        <v>11</v>
      </c>
      <c r="I2323" t="s">
        <v>92</v>
      </c>
      <c r="J2323" t="s">
        <v>1829</v>
      </c>
      <c r="K2323" s="17">
        <v>45.22</v>
      </c>
      <c r="L2323" s="17">
        <v>3</v>
      </c>
      <c r="M2323" s="17">
        <v>4.5199999999999996</v>
      </c>
      <c r="N2323" s="17" t="str">
        <f>IF(SalesData[[#This Row],[Profit]]&gt;0,"Profit","Loss")</f>
        <v>Profit</v>
      </c>
    </row>
    <row r="2324" spans="1:14" x14ac:dyDescent="0.25">
      <c r="A2324" s="1">
        <v>42110</v>
      </c>
      <c r="B2324" s="3">
        <f t="shared" si="108"/>
        <v>2015</v>
      </c>
      <c r="C2324" s="3">
        <f t="shared" si="109"/>
        <v>4</v>
      </c>
      <c r="D2324" t="s">
        <v>560</v>
      </c>
      <c r="E2324" t="str">
        <f t="shared" si="110"/>
        <v>Theresa Swint20150416</v>
      </c>
      <c r="F2324">
        <f>IF(COUNTIF($E$2:E2324, E2324) = 1, MAX($F$1:F2323) + 1, INDEX($F$1:F2323, MATCH(E2324, $E$1:E2323, 0)))</f>
        <v>1147</v>
      </c>
      <c r="G2324" t="s">
        <v>78</v>
      </c>
      <c r="H2324" t="s">
        <v>11</v>
      </c>
      <c r="I2324" t="s">
        <v>43</v>
      </c>
      <c r="J2324" t="s">
        <v>1106</v>
      </c>
      <c r="K2324" s="17">
        <v>10.42</v>
      </c>
      <c r="L2324" s="17">
        <v>7</v>
      </c>
      <c r="M2324" s="17">
        <v>-2.21</v>
      </c>
      <c r="N2324" s="17" t="str">
        <f>IF(SalesData[[#This Row],[Profit]]&gt;0,"Profit","Loss")</f>
        <v>Loss</v>
      </c>
    </row>
    <row r="2325" spans="1:14" x14ac:dyDescent="0.25">
      <c r="A2325" s="1">
        <v>42110</v>
      </c>
      <c r="B2325" s="3">
        <f t="shared" si="108"/>
        <v>2015</v>
      </c>
      <c r="C2325" s="3">
        <f t="shared" si="109"/>
        <v>4</v>
      </c>
      <c r="D2325" t="s">
        <v>560</v>
      </c>
      <c r="E2325" t="str">
        <f t="shared" si="110"/>
        <v>Theresa Swint20150416</v>
      </c>
      <c r="F2325">
        <f>IF(COUNTIF($E$2:E2325, E2325) = 1, MAX($F$1:F2324) + 1, INDEX($F$1:F2324, MATCH(E2325, $E$1:E2324, 0)))</f>
        <v>1147</v>
      </c>
      <c r="G2325" t="s">
        <v>78</v>
      </c>
      <c r="H2325" t="s">
        <v>11</v>
      </c>
      <c r="I2325" t="s">
        <v>24</v>
      </c>
      <c r="J2325" t="s">
        <v>459</v>
      </c>
      <c r="K2325" s="17">
        <v>7.87</v>
      </c>
      <c r="L2325" s="17">
        <v>3</v>
      </c>
      <c r="M2325" s="17">
        <v>1.28</v>
      </c>
      <c r="N2325" s="17" t="str">
        <f>IF(SalesData[[#This Row],[Profit]]&gt;0,"Profit","Loss")</f>
        <v>Profit</v>
      </c>
    </row>
    <row r="2326" spans="1:14" x14ac:dyDescent="0.25">
      <c r="A2326" s="1">
        <v>42110</v>
      </c>
      <c r="B2326" s="3">
        <f t="shared" si="108"/>
        <v>2015</v>
      </c>
      <c r="C2326" s="3">
        <f t="shared" si="109"/>
        <v>4</v>
      </c>
      <c r="D2326" t="s">
        <v>560</v>
      </c>
      <c r="E2326" t="str">
        <f t="shared" si="110"/>
        <v>Theresa Swint20150416</v>
      </c>
      <c r="F2326">
        <f>IF(COUNTIF($E$2:E2326, E2326) = 1, MAX($F$1:F2325) + 1, INDEX($F$1:F2325, MATCH(E2326, $E$1:E2325, 0)))</f>
        <v>1147</v>
      </c>
      <c r="G2326" t="s">
        <v>78</v>
      </c>
      <c r="H2326" t="s">
        <v>39</v>
      </c>
      <c r="I2326" t="s">
        <v>40</v>
      </c>
      <c r="J2326" t="s">
        <v>876</v>
      </c>
      <c r="K2326" s="17">
        <v>118.78</v>
      </c>
      <c r="L2326" s="17">
        <v>3</v>
      </c>
      <c r="M2326" s="17">
        <v>-27.72</v>
      </c>
      <c r="N2326" s="17" t="str">
        <f>IF(SalesData[[#This Row],[Profit]]&gt;0,"Profit","Loss")</f>
        <v>Loss</v>
      </c>
    </row>
    <row r="2327" spans="1:14" x14ac:dyDescent="0.25">
      <c r="A2327" s="1">
        <v>42110</v>
      </c>
      <c r="B2327" s="3">
        <f t="shared" si="108"/>
        <v>2015</v>
      </c>
      <c r="C2327" s="3">
        <f t="shared" si="109"/>
        <v>4</v>
      </c>
      <c r="D2327" t="s">
        <v>560</v>
      </c>
      <c r="E2327" t="str">
        <f t="shared" si="110"/>
        <v>Theresa Swint20150416</v>
      </c>
      <c r="F2327">
        <f>IF(COUNTIF($E$2:E2327, E2327) = 1, MAX($F$1:F2326) + 1, INDEX($F$1:F2326, MATCH(E2327, $E$1:E2326, 0)))</f>
        <v>1147</v>
      </c>
      <c r="G2327" t="s">
        <v>78</v>
      </c>
      <c r="H2327" t="s">
        <v>11</v>
      </c>
      <c r="I2327" t="s">
        <v>43</v>
      </c>
      <c r="J2327" t="s">
        <v>1784</v>
      </c>
      <c r="K2327" s="17">
        <v>1.45</v>
      </c>
      <c r="L2327" s="17">
        <v>1</v>
      </c>
      <c r="M2327" s="17">
        <v>0.24</v>
      </c>
      <c r="N2327" s="17" t="str">
        <f>IF(SalesData[[#This Row],[Profit]]&gt;0,"Profit","Loss")</f>
        <v>Profit</v>
      </c>
    </row>
    <row r="2328" spans="1:14" x14ac:dyDescent="0.25">
      <c r="A2328" s="1">
        <v>42110</v>
      </c>
      <c r="B2328" s="3">
        <f t="shared" si="108"/>
        <v>2015</v>
      </c>
      <c r="C2328" s="3">
        <f t="shared" si="109"/>
        <v>4</v>
      </c>
      <c r="D2328" t="s">
        <v>560</v>
      </c>
      <c r="E2328" t="str">
        <f t="shared" si="110"/>
        <v>Theresa Swint20150416</v>
      </c>
      <c r="F2328">
        <f>IF(COUNTIF($E$2:E2328, E2328) = 1, MAX($F$1:F2327) + 1, INDEX($F$1:F2327, MATCH(E2328, $E$1:E2327, 0)))</f>
        <v>1147</v>
      </c>
      <c r="G2328" t="s">
        <v>78</v>
      </c>
      <c r="H2328" t="s">
        <v>11</v>
      </c>
      <c r="I2328" t="s">
        <v>20</v>
      </c>
      <c r="J2328" t="s">
        <v>2022</v>
      </c>
      <c r="K2328" s="17">
        <v>55.47</v>
      </c>
      <c r="L2328" s="17">
        <v>5</v>
      </c>
      <c r="M2328" s="17">
        <v>-46.23</v>
      </c>
      <c r="N2328" s="17" t="str">
        <f>IF(SalesData[[#This Row],[Profit]]&gt;0,"Profit","Loss")</f>
        <v>Loss</v>
      </c>
    </row>
    <row r="2329" spans="1:14" x14ac:dyDescent="0.25">
      <c r="A2329" s="1">
        <v>42110</v>
      </c>
      <c r="B2329" s="3">
        <f t="shared" si="108"/>
        <v>2015</v>
      </c>
      <c r="C2329" s="3">
        <f t="shared" si="109"/>
        <v>4</v>
      </c>
      <c r="D2329" t="s">
        <v>1277</v>
      </c>
      <c r="E2329" t="str">
        <f t="shared" si="110"/>
        <v>Brad Norvell20150416</v>
      </c>
      <c r="F2329">
        <f>IF(COUNTIF($E$2:E2329, E2329) = 1, MAX($F$1:F2328) + 1, INDEX($F$1:F2328, MATCH(E2329, $E$1:E2328, 0)))</f>
        <v>1148</v>
      </c>
      <c r="G2329" t="s">
        <v>23</v>
      </c>
      <c r="H2329" t="s">
        <v>11</v>
      </c>
      <c r="I2329" t="s">
        <v>43</v>
      </c>
      <c r="J2329" t="s">
        <v>160</v>
      </c>
      <c r="K2329" s="17">
        <v>12.58</v>
      </c>
      <c r="L2329" s="17">
        <v>4</v>
      </c>
      <c r="M2329" s="17">
        <v>4.09</v>
      </c>
      <c r="N2329" s="17" t="str">
        <f>IF(SalesData[[#This Row],[Profit]]&gt;0,"Profit","Loss")</f>
        <v>Profit</v>
      </c>
    </row>
    <row r="2330" spans="1:14" x14ac:dyDescent="0.25">
      <c r="A2330" s="1">
        <v>42110</v>
      </c>
      <c r="B2330" s="3">
        <f t="shared" si="108"/>
        <v>2015</v>
      </c>
      <c r="C2330" s="3">
        <f t="shared" si="109"/>
        <v>4</v>
      </c>
      <c r="D2330" t="s">
        <v>1341</v>
      </c>
      <c r="E2330" t="str">
        <f t="shared" si="110"/>
        <v>Sarah Brown20150416</v>
      </c>
      <c r="F2330">
        <f>IF(COUNTIF($E$2:E2330, E2330) = 1, MAX($F$1:F2329) + 1, INDEX($F$1:F2329, MATCH(E2330, $E$1:E2329, 0)))</f>
        <v>1149</v>
      </c>
      <c r="G2330" t="s">
        <v>15</v>
      </c>
      <c r="H2330" t="s">
        <v>39</v>
      </c>
      <c r="I2330" t="s">
        <v>603</v>
      </c>
      <c r="J2330" t="s">
        <v>1769</v>
      </c>
      <c r="K2330" s="17">
        <v>1439.97</v>
      </c>
      <c r="L2330" s="17">
        <v>4</v>
      </c>
      <c r="M2330" s="17">
        <v>485.99</v>
      </c>
      <c r="N2330" s="17" t="str">
        <f>IF(SalesData[[#This Row],[Profit]]&gt;0,"Profit","Loss")</f>
        <v>Profit</v>
      </c>
    </row>
    <row r="2331" spans="1:14" x14ac:dyDescent="0.25">
      <c r="A2331" s="1">
        <v>42110</v>
      </c>
      <c r="B2331" s="3">
        <f t="shared" si="108"/>
        <v>2015</v>
      </c>
      <c r="C2331" s="3">
        <f t="shared" si="109"/>
        <v>4</v>
      </c>
      <c r="D2331" t="s">
        <v>1341</v>
      </c>
      <c r="E2331" t="str">
        <f t="shared" si="110"/>
        <v>Sarah Brown20150416</v>
      </c>
      <c r="F2331">
        <f>IF(COUNTIF($E$2:E2331, E2331) = 1, MAX($F$1:F2330) + 1, INDEX($F$1:F2330, MATCH(E2331, $E$1:E2330, 0)))</f>
        <v>1149</v>
      </c>
      <c r="G2331" t="s">
        <v>15</v>
      </c>
      <c r="H2331" t="s">
        <v>39</v>
      </c>
      <c r="I2331" t="s">
        <v>52</v>
      </c>
      <c r="J2331" t="s">
        <v>2023</v>
      </c>
      <c r="K2331" s="17">
        <v>43.56</v>
      </c>
      <c r="L2331" s="17">
        <v>3</v>
      </c>
      <c r="M2331" s="17">
        <v>-4.9000000000000004</v>
      </c>
      <c r="N2331" s="17" t="str">
        <f>IF(SalesData[[#This Row],[Profit]]&gt;0,"Profit","Loss")</f>
        <v>Loss</v>
      </c>
    </row>
    <row r="2332" spans="1:14" x14ac:dyDescent="0.25">
      <c r="A2332" s="1">
        <v>42110</v>
      </c>
      <c r="B2332" s="3">
        <f t="shared" si="108"/>
        <v>2015</v>
      </c>
      <c r="C2332" s="3">
        <f t="shared" si="109"/>
        <v>4</v>
      </c>
      <c r="D2332" t="s">
        <v>590</v>
      </c>
      <c r="E2332" t="str">
        <f t="shared" si="110"/>
        <v>Lauren Leatherbury20150416</v>
      </c>
      <c r="F2332">
        <f>IF(COUNTIF($E$2:E2332, E2332) = 1, MAX($F$1:F2331) + 1, INDEX($F$1:F2331, MATCH(E2332, $E$1:E2331, 0)))</f>
        <v>1150</v>
      </c>
      <c r="G2332" t="s">
        <v>55</v>
      </c>
      <c r="H2332" t="s">
        <v>39</v>
      </c>
      <c r="I2332" t="s">
        <v>40</v>
      </c>
      <c r="J2332" t="s">
        <v>802</v>
      </c>
      <c r="K2332" s="17">
        <v>569.64</v>
      </c>
      <c r="L2332" s="17">
        <v>2</v>
      </c>
      <c r="M2332" s="17">
        <v>148.11000000000001</v>
      </c>
      <c r="N2332" s="17" t="str">
        <f>IF(SalesData[[#This Row],[Profit]]&gt;0,"Profit","Loss")</f>
        <v>Profit</v>
      </c>
    </row>
    <row r="2333" spans="1:14" x14ac:dyDescent="0.25">
      <c r="A2333" s="1">
        <v>42110</v>
      </c>
      <c r="B2333" s="3">
        <f t="shared" si="108"/>
        <v>2015</v>
      </c>
      <c r="C2333" s="3">
        <f t="shared" si="109"/>
        <v>4</v>
      </c>
      <c r="D2333" t="s">
        <v>590</v>
      </c>
      <c r="E2333" t="str">
        <f t="shared" si="110"/>
        <v>Lauren Leatherbury20150416</v>
      </c>
      <c r="F2333">
        <f>IF(COUNTIF($E$2:E2333, E2333) = 1, MAX($F$1:F2332) + 1, INDEX($F$1:F2332, MATCH(E2333, $E$1:E2332, 0)))</f>
        <v>1150</v>
      </c>
      <c r="G2333" t="s">
        <v>55</v>
      </c>
      <c r="H2333" t="s">
        <v>11</v>
      </c>
      <c r="I2333" t="s">
        <v>20</v>
      </c>
      <c r="J2333" t="s">
        <v>1565</v>
      </c>
      <c r="K2333" s="17">
        <v>9.14</v>
      </c>
      <c r="L2333" s="17">
        <v>1</v>
      </c>
      <c r="M2333" s="17">
        <v>4.57</v>
      </c>
      <c r="N2333" s="17" t="str">
        <f>IF(SalesData[[#This Row],[Profit]]&gt;0,"Profit","Loss")</f>
        <v>Profit</v>
      </c>
    </row>
    <row r="2334" spans="1:14" x14ac:dyDescent="0.25">
      <c r="A2334" s="1">
        <v>42110</v>
      </c>
      <c r="B2334" s="3">
        <f t="shared" si="108"/>
        <v>2015</v>
      </c>
      <c r="C2334" s="3">
        <f t="shared" si="109"/>
        <v>4</v>
      </c>
      <c r="D2334" t="s">
        <v>590</v>
      </c>
      <c r="E2334" t="str">
        <f t="shared" si="110"/>
        <v>Lauren Leatherbury20150416</v>
      </c>
      <c r="F2334">
        <f>IF(COUNTIF($E$2:E2334, E2334) = 1, MAX($F$1:F2333) + 1, INDEX($F$1:F2333, MATCH(E2334, $E$1:E2333, 0)))</f>
        <v>1150</v>
      </c>
      <c r="G2334" t="s">
        <v>55</v>
      </c>
      <c r="H2334" t="s">
        <v>34</v>
      </c>
      <c r="I2334" t="s">
        <v>47</v>
      </c>
      <c r="J2334" t="s">
        <v>1554</v>
      </c>
      <c r="K2334" s="17">
        <v>1196.8599999999999</v>
      </c>
      <c r="L2334" s="17">
        <v>7</v>
      </c>
      <c r="M2334" s="17">
        <v>119.69</v>
      </c>
      <c r="N2334" s="17" t="str">
        <f>IF(SalesData[[#This Row],[Profit]]&gt;0,"Profit","Loss")</f>
        <v>Profit</v>
      </c>
    </row>
    <row r="2335" spans="1:14" x14ac:dyDescent="0.25">
      <c r="A2335" s="1">
        <v>42110</v>
      </c>
      <c r="B2335" s="3">
        <f t="shared" si="108"/>
        <v>2015</v>
      </c>
      <c r="C2335" s="3">
        <f t="shared" si="109"/>
        <v>4</v>
      </c>
      <c r="D2335" t="s">
        <v>590</v>
      </c>
      <c r="E2335" t="str">
        <f t="shared" si="110"/>
        <v>Lauren Leatherbury20150416</v>
      </c>
      <c r="F2335">
        <f>IF(COUNTIF($E$2:E2335, E2335) = 1, MAX($F$1:F2334) + 1, INDEX($F$1:F2334, MATCH(E2335, $E$1:E2334, 0)))</f>
        <v>1150</v>
      </c>
      <c r="G2335" t="s">
        <v>55</v>
      </c>
      <c r="H2335" t="s">
        <v>34</v>
      </c>
      <c r="I2335" t="s">
        <v>74</v>
      </c>
      <c r="J2335" t="s">
        <v>2024</v>
      </c>
      <c r="K2335" s="17">
        <v>523.26</v>
      </c>
      <c r="L2335" s="17">
        <v>9</v>
      </c>
      <c r="M2335" s="17">
        <v>125.58</v>
      </c>
      <c r="N2335" s="17" t="str">
        <f>IF(SalesData[[#This Row],[Profit]]&gt;0,"Profit","Loss")</f>
        <v>Profit</v>
      </c>
    </row>
    <row r="2336" spans="1:14" x14ac:dyDescent="0.25">
      <c r="A2336" s="1">
        <v>42110</v>
      </c>
      <c r="B2336" s="3">
        <f t="shared" si="108"/>
        <v>2015</v>
      </c>
      <c r="C2336" s="3">
        <f t="shared" si="109"/>
        <v>4</v>
      </c>
      <c r="D2336" t="s">
        <v>1555</v>
      </c>
      <c r="E2336" t="str">
        <f t="shared" si="110"/>
        <v>Denise Monton20150416</v>
      </c>
      <c r="F2336">
        <f>IF(COUNTIF($E$2:E2336, E2336) = 1, MAX($F$1:F2335) + 1, INDEX($F$1:F2335, MATCH(E2336, $E$1:E2335, 0)))</f>
        <v>1151</v>
      </c>
      <c r="G2336" t="s">
        <v>149</v>
      </c>
      <c r="H2336" t="s">
        <v>34</v>
      </c>
      <c r="I2336" t="s">
        <v>35</v>
      </c>
      <c r="J2336" t="s">
        <v>2025</v>
      </c>
      <c r="K2336" s="17">
        <v>127.76</v>
      </c>
      <c r="L2336" s="17">
        <v>2</v>
      </c>
      <c r="M2336" s="17">
        <v>2.84</v>
      </c>
      <c r="N2336" s="17" t="str">
        <f>IF(SalesData[[#This Row],[Profit]]&gt;0,"Profit","Loss")</f>
        <v>Profit</v>
      </c>
    </row>
    <row r="2337" spans="1:14" x14ac:dyDescent="0.25">
      <c r="A2337" s="1">
        <v>42111</v>
      </c>
      <c r="B2337" s="3">
        <f t="shared" si="108"/>
        <v>2015</v>
      </c>
      <c r="C2337" s="3">
        <f t="shared" si="109"/>
        <v>4</v>
      </c>
      <c r="D2337" t="s">
        <v>680</v>
      </c>
      <c r="E2337" t="str">
        <f t="shared" si="110"/>
        <v>George Ashbrook20150417</v>
      </c>
      <c r="F2337">
        <f>IF(COUNTIF($E$2:E2337, E2337) = 1, MAX($F$1:F2336) + 1, INDEX($F$1:F2336, MATCH(E2337, $E$1:E2336, 0)))</f>
        <v>1152</v>
      </c>
      <c r="G2337" t="s">
        <v>27</v>
      </c>
      <c r="H2337" t="s">
        <v>11</v>
      </c>
      <c r="I2337" t="s">
        <v>24</v>
      </c>
      <c r="J2337" t="s">
        <v>869</v>
      </c>
      <c r="K2337" s="17">
        <v>5.56</v>
      </c>
      <c r="L2337" s="17">
        <v>2</v>
      </c>
      <c r="M2337" s="17">
        <v>2.2200000000000002</v>
      </c>
      <c r="N2337" s="17" t="str">
        <f>IF(SalesData[[#This Row],[Profit]]&gt;0,"Profit","Loss")</f>
        <v>Profit</v>
      </c>
    </row>
    <row r="2338" spans="1:14" x14ac:dyDescent="0.25">
      <c r="A2338" s="1">
        <v>42111</v>
      </c>
      <c r="B2338" s="3">
        <f t="shared" si="108"/>
        <v>2015</v>
      </c>
      <c r="C2338" s="3">
        <f t="shared" si="109"/>
        <v>4</v>
      </c>
      <c r="D2338" t="s">
        <v>680</v>
      </c>
      <c r="E2338" t="str">
        <f t="shared" si="110"/>
        <v>George Ashbrook20150417</v>
      </c>
      <c r="F2338">
        <f>IF(COUNTIF($E$2:E2338, E2338) = 1, MAX($F$1:F2337) + 1, INDEX($F$1:F2337, MATCH(E2338, $E$1:E2337, 0)))</f>
        <v>1152</v>
      </c>
      <c r="G2338" t="s">
        <v>27</v>
      </c>
      <c r="H2338" t="s">
        <v>39</v>
      </c>
      <c r="I2338" t="s">
        <v>52</v>
      </c>
      <c r="J2338" t="s">
        <v>66</v>
      </c>
      <c r="K2338" s="17">
        <v>323.37</v>
      </c>
      <c r="L2338" s="17">
        <v>3</v>
      </c>
      <c r="M2338" s="17">
        <v>129.35</v>
      </c>
      <c r="N2338" s="17" t="str">
        <f>IF(SalesData[[#This Row],[Profit]]&gt;0,"Profit","Loss")</f>
        <v>Profit</v>
      </c>
    </row>
    <row r="2339" spans="1:14" x14ac:dyDescent="0.25">
      <c r="A2339" s="1">
        <v>42111</v>
      </c>
      <c r="B2339" s="3">
        <f t="shared" si="108"/>
        <v>2015</v>
      </c>
      <c r="C2339" s="3">
        <f t="shared" si="109"/>
        <v>4</v>
      </c>
      <c r="D2339" t="s">
        <v>680</v>
      </c>
      <c r="E2339" t="str">
        <f t="shared" si="110"/>
        <v>George Ashbrook20150417</v>
      </c>
      <c r="F2339">
        <f>IF(COUNTIF($E$2:E2339, E2339) = 1, MAX($F$1:F2338) + 1, INDEX($F$1:F2338, MATCH(E2339, $E$1:E2338, 0)))</f>
        <v>1152</v>
      </c>
      <c r="G2339" t="s">
        <v>27</v>
      </c>
      <c r="H2339" t="s">
        <v>39</v>
      </c>
      <c r="I2339" t="s">
        <v>40</v>
      </c>
      <c r="J2339" t="s">
        <v>2026</v>
      </c>
      <c r="K2339" s="17">
        <v>783.96</v>
      </c>
      <c r="L2339" s="17">
        <v>5</v>
      </c>
      <c r="M2339" s="17">
        <v>68.599999999999994</v>
      </c>
      <c r="N2339" s="17" t="str">
        <f>IF(SalesData[[#This Row],[Profit]]&gt;0,"Profit","Loss")</f>
        <v>Profit</v>
      </c>
    </row>
    <row r="2340" spans="1:14" x14ac:dyDescent="0.25">
      <c r="A2340" s="1">
        <v>42111</v>
      </c>
      <c r="B2340" s="3">
        <f t="shared" si="108"/>
        <v>2015</v>
      </c>
      <c r="C2340" s="3">
        <f t="shared" si="109"/>
        <v>4</v>
      </c>
      <c r="D2340" t="s">
        <v>680</v>
      </c>
      <c r="E2340" t="str">
        <f t="shared" si="110"/>
        <v>George Ashbrook20150417</v>
      </c>
      <c r="F2340">
        <f>IF(COUNTIF($E$2:E2340, E2340) = 1, MAX($F$1:F2339) + 1, INDEX($F$1:F2339, MATCH(E2340, $E$1:E2339, 0)))</f>
        <v>1152</v>
      </c>
      <c r="G2340" t="s">
        <v>27</v>
      </c>
      <c r="H2340" t="s">
        <v>11</v>
      </c>
      <c r="I2340" t="s">
        <v>92</v>
      </c>
      <c r="J2340" t="s">
        <v>1853</v>
      </c>
      <c r="K2340" s="17">
        <v>1447.65</v>
      </c>
      <c r="L2340" s="17">
        <v>5</v>
      </c>
      <c r="M2340" s="17">
        <v>419.82</v>
      </c>
      <c r="N2340" s="17" t="str">
        <f>IF(SalesData[[#This Row],[Profit]]&gt;0,"Profit","Loss")</f>
        <v>Profit</v>
      </c>
    </row>
    <row r="2341" spans="1:14" x14ac:dyDescent="0.25">
      <c r="A2341" s="1">
        <v>42111</v>
      </c>
      <c r="B2341" s="3">
        <f t="shared" si="108"/>
        <v>2015</v>
      </c>
      <c r="C2341" s="3">
        <f t="shared" si="109"/>
        <v>4</v>
      </c>
      <c r="D2341" t="s">
        <v>680</v>
      </c>
      <c r="E2341" t="str">
        <f t="shared" si="110"/>
        <v>George Ashbrook20150417</v>
      </c>
      <c r="F2341">
        <f>IF(COUNTIF($E$2:E2341, E2341) = 1, MAX($F$1:F2340) + 1, INDEX($F$1:F2340, MATCH(E2341, $E$1:E2340, 0)))</f>
        <v>1152</v>
      </c>
      <c r="G2341" t="s">
        <v>27</v>
      </c>
      <c r="H2341" t="s">
        <v>11</v>
      </c>
      <c r="I2341" t="s">
        <v>12</v>
      </c>
      <c r="J2341" t="s">
        <v>1470</v>
      </c>
      <c r="K2341" s="17">
        <v>11.96</v>
      </c>
      <c r="L2341" s="17">
        <v>2</v>
      </c>
      <c r="M2341" s="17">
        <v>5.86</v>
      </c>
      <c r="N2341" s="17" t="str">
        <f>IF(SalesData[[#This Row],[Profit]]&gt;0,"Profit","Loss")</f>
        <v>Profit</v>
      </c>
    </row>
    <row r="2342" spans="1:14" x14ac:dyDescent="0.25">
      <c r="A2342" s="1">
        <v>42111</v>
      </c>
      <c r="B2342" s="3">
        <f t="shared" si="108"/>
        <v>2015</v>
      </c>
      <c r="C2342" s="3">
        <f t="shared" si="109"/>
        <v>4</v>
      </c>
      <c r="D2342" t="s">
        <v>1288</v>
      </c>
      <c r="E2342" t="str">
        <f t="shared" si="110"/>
        <v>Jessica Myrick20150417</v>
      </c>
      <c r="F2342">
        <f>IF(COUNTIF($E$2:E2342, E2342) = 1, MAX($F$1:F2341) + 1, INDEX($F$1:F2341, MATCH(E2342, $E$1:E2341, 0)))</f>
        <v>1153</v>
      </c>
      <c r="G2342" t="s">
        <v>149</v>
      </c>
      <c r="H2342" t="s">
        <v>39</v>
      </c>
      <c r="I2342" t="s">
        <v>52</v>
      </c>
      <c r="J2342" t="s">
        <v>1849</v>
      </c>
      <c r="K2342" s="17">
        <v>99.6</v>
      </c>
      <c r="L2342" s="17">
        <v>1</v>
      </c>
      <c r="M2342" s="17">
        <v>36.85</v>
      </c>
      <c r="N2342" s="17" t="str">
        <f>IF(SalesData[[#This Row],[Profit]]&gt;0,"Profit","Loss")</f>
        <v>Profit</v>
      </c>
    </row>
    <row r="2343" spans="1:14" x14ac:dyDescent="0.25">
      <c r="A2343" s="1">
        <v>42111</v>
      </c>
      <c r="B2343" s="3">
        <f t="shared" si="108"/>
        <v>2015</v>
      </c>
      <c r="C2343" s="3">
        <f t="shared" si="109"/>
        <v>4</v>
      </c>
      <c r="D2343" t="s">
        <v>1288</v>
      </c>
      <c r="E2343" t="str">
        <f t="shared" si="110"/>
        <v>Jessica Myrick20150417</v>
      </c>
      <c r="F2343">
        <f>IF(COUNTIF($E$2:E2343, E2343) = 1, MAX($F$1:F2342) + 1, INDEX($F$1:F2342, MATCH(E2343, $E$1:E2342, 0)))</f>
        <v>1153</v>
      </c>
      <c r="G2343" t="s">
        <v>149</v>
      </c>
      <c r="H2343" t="s">
        <v>11</v>
      </c>
      <c r="I2343" t="s">
        <v>20</v>
      </c>
      <c r="J2343" t="s">
        <v>2027</v>
      </c>
      <c r="K2343" s="17">
        <v>62.3</v>
      </c>
      <c r="L2343" s="17">
        <v>13</v>
      </c>
      <c r="M2343" s="17">
        <v>21.02</v>
      </c>
      <c r="N2343" s="17" t="str">
        <f>IF(SalesData[[#This Row],[Profit]]&gt;0,"Profit","Loss")</f>
        <v>Profit</v>
      </c>
    </row>
    <row r="2344" spans="1:14" x14ac:dyDescent="0.25">
      <c r="A2344" s="1">
        <v>42111</v>
      </c>
      <c r="B2344" s="3">
        <f t="shared" si="108"/>
        <v>2015</v>
      </c>
      <c r="C2344" s="3">
        <f t="shared" si="109"/>
        <v>4</v>
      </c>
      <c r="D2344" t="s">
        <v>1288</v>
      </c>
      <c r="E2344" t="str">
        <f t="shared" si="110"/>
        <v>Jessica Myrick20150417</v>
      </c>
      <c r="F2344">
        <f>IF(COUNTIF($E$2:E2344, E2344) = 1, MAX($F$1:F2343) + 1, INDEX($F$1:F2343, MATCH(E2344, $E$1:E2343, 0)))</f>
        <v>1153</v>
      </c>
      <c r="G2344" t="s">
        <v>149</v>
      </c>
      <c r="H2344" t="s">
        <v>11</v>
      </c>
      <c r="I2344" t="s">
        <v>24</v>
      </c>
      <c r="J2344" t="s">
        <v>2028</v>
      </c>
      <c r="K2344" s="17">
        <v>10.71</v>
      </c>
      <c r="L2344" s="17">
        <v>3</v>
      </c>
      <c r="M2344" s="17">
        <v>2.78</v>
      </c>
      <c r="N2344" s="17" t="str">
        <f>IF(SalesData[[#This Row],[Profit]]&gt;0,"Profit","Loss")</f>
        <v>Profit</v>
      </c>
    </row>
    <row r="2345" spans="1:14" x14ac:dyDescent="0.25">
      <c r="A2345" s="1">
        <v>42112</v>
      </c>
      <c r="B2345" s="3">
        <f t="shared" si="108"/>
        <v>2015</v>
      </c>
      <c r="C2345" s="3">
        <f t="shared" si="109"/>
        <v>4</v>
      </c>
      <c r="D2345" t="s">
        <v>9</v>
      </c>
      <c r="E2345" t="str">
        <f t="shared" si="110"/>
        <v>Darren Powers20150418</v>
      </c>
      <c r="F2345">
        <f>IF(COUNTIF($E$2:E2345, E2345) = 1, MAX($F$1:F2344) + 1, INDEX($F$1:F2344, MATCH(E2345, $E$1:E2344, 0)))</f>
        <v>1154</v>
      </c>
      <c r="G2345" t="s">
        <v>129</v>
      </c>
      <c r="H2345" t="s">
        <v>11</v>
      </c>
      <c r="I2345" t="s">
        <v>20</v>
      </c>
      <c r="J2345" t="s">
        <v>367</v>
      </c>
      <c r="K2345" s="17">
        <v>38.22</v>
      </c>
      <c r="L2345" s="17">
        <v>6</v>
      </c>
      <c r="M2345" s="17">
        <v>17.96</v>
      </c>
      <c r="N2345" s="17" t="str">
        <f>IF(SalesData[[#This Row],[Profit]]&gt;0,"Profit","Loss")</f>
        <v>Profit</v>
      </c>
    </row>
    <row r="2346" spans="1:14" x14ac:dyDescent="0.25">
      <c r="A2346" s="1">
        <v>42112</v>
      </c>
      <c r="B2346" s="3">
        <f t="shared" si="108"/>
        <v>2015</v>
      </c>
      <c r="C2346" s="3">
        <f t="shared" si="109"/>
        <v>4</v>
      </c>
      <c r="D2346" t="s">
        <v>9</v>
      </c>
      <c r="E2346" t="str">
        <f t="shared" si="110"/>
        <v>Darren Powers20150418</v>
      </c>
      <c r="F2346">
        <f>IF(COUNTIF($E$2:E2346, E2346) = 1, MAX($F$1:F2345) + 1, INDEX($F$1:F2345, MATCH(E2346, $E$1:E2345, 0)))</f>
        <v>1154</v>
      </c>
      <c r="G2346" t="s">
        <v>129</v>
      </c>
      <c r="H2346" t="s">
        <v>11</v>
      </c>
      <c r="I2346" t="s">
        <v>16</v>
      </c>
      <c r="J2346" t="s">
        <v>1025</v>
      </c>
      <c r="K2346" s="17">
        <v>75.180000000000007</v>
      </c>
      <c r="L2346" s="17">
        <v>6</v>
      </c>
      <c r="M2346" s="17">
        <v>35.33</v>
      </c>
      <c r="N2346" s="17" t="str">
        <f>IF(SalesData[[#This Row],[Profit]]&gt;0,"Profit","Loss")</f>
        <v>Profit</v>
      </c>
    </row>
    <row r="2347" spans="1:14" x14ac:dyDescent="0.25">
      <c r="A2347" s="1">
        <v>42112</v>
      </c>
      <c r="B2347" s="3">
        <f t="shared" si="108"/>
        <v>2015</v>
      </c>
      <c r="C2347" s="3">
        <f t="shared" si="109"/>
        <v>4</v>
      </c>
      <c r="D2347" t="s">
        <v>9</v>
      </c>
      <c r="E2347" t="str">
        <f t="shared" si="110"/>
        <v>Darren Powers20150418</v>
      </c>
      <c r="F2347">
        <f>IF(COUNTIF($E$2:E2347, E2347) = 1, MAX($F$1:F2346) + 1, INDEX($F$1:F2346, MATCH(E2347, $E$1:E2346, 0)))</f>
        <v>1154</v>
      </c>
      <c r="G2347" t="s">
        <v>129</v>
      </c>
      <c r="H2347" t="s">
        <v>34</v>
      </c>
      <c r="I2347" t="s">
        <v>47</v>
      </c>
      <c r="J2347" t="s">
        <v>1404</v>
      </c>
      <c r="K2347" s="17">
        <v>6.16</v>
      </c>
      <c r="L2347" s="17">
        <v>2</v>
      </c>
      <c r="M2347" s="17">
        <v>2.96</v>
      </c>
      <c r="N2347" s="17" t="str">
        <f>IF(SalesData[[#This Row],[Profit]]&gt;0,"Profit","Loss")</f>
        <v>Profit</v>
      </c>
    </row>
    <row r="2348" spans="1:14" x14ac:dyDescent="0.25">
      <c r="A2348" s="1">
        <v>42112</v>
      </c>
      <c r="B2348" s="3">
        <f t="shared" si="108"/>
        <v>2015</v>
      </c>
      <c r="C2348" s="3">
        <f t="shared" si="109"/>
        <v>4</v>
      </c>
      <c r="D2348" t="s">
        <v>9</v>
      </c>
      <c r="E2348" t="str">
        <f t="shared" si="110"/>
        <v>Darren Powers20150418</v>
      </c>
      <c r="F2348">
        <f>IF(COUNTIF($E$2:E2348, E2348) = 1, MAX($F$1:F2347) + 1, INDEX($F$1:F2347, MATCH(E2348, $E$1:E2347, 0)))</f>
        <v>1154</v>
      </c>
      <c r="G2348" t="s">
        <v>129</v>
      </c>
      <c r="H2348" t="s">
        <v>34</v>
      </c>
      <c r="I2348" t="s">
        <v>35</v>
      </c>
      <c r="J2348" t="s">
        <v>2029</v>
      </c>
      <c r="K2348" s="17">
        <v>89.99</v>
      </c>
      <c r="L2348" s="17">
        <v>1</v>
      </c>
      <c r="M2348" s="17">
        <v>17.100000000000001</v>
      </c>
      <c r="N2348" s="17" t="str">
        <f>IF(SalesData[[#This Row],[Profit]]&gt;0,"Profit","Loss")</f>
        <v>Profit</v>
      </c>
    </row>
    <row r="2349" spans="1:14" x14ac:dyDescent="0.25">
      <c r="A2349" s="1">
        <v>42112</v>
      </c>
      <c r="B2349" s="3">
        <f t="shared" si="108"/>
        <v>2015</v>
      </c>
      <c r="C2349" s="3">
        <f t="shared" si="109"/>
        <v>4</v>
      </c>
      <c r="D2349" t="s">
        <v>1412</v>
      </c>
      <c r="E2349" t="str">
        <f t="shared" si="110"/>
        <v>Kelly Williams20150418</v>
      </c>
      <c r="F2349">
        <f>IF(COUNTIF($E$2:E2349, E2349) = 1, MAX($F$1:F2348) + 1, INDEX($F$1:F2348, MATCH(E2349, $E$1:E2348, 0)))</f>
        <v>1155</v>
      </c>
      <c r="G2349" t="s">
        <v>62</v>
      </c>
      <c r="H2349" t="s">
        <v>39</v>
      </c>
      <c r="I2349" t="s">
        <v>52</v>
      </c>
      <c r="J2349" t="s">
        <v>1985</v>
      </c>
      <c r="K2349" s="17">
        <v>106.5</v>
      </c>
      <c r="L2349" s="17">
        <v>6</v>
      </c>
      <c r="M2349" s="17">
        <v>41.54</v>
      </c>
      <c r="N2349" s="17" t="str">
        <f>IF(SalesData[[#This Row],[Profit]]&gt;0,"Profit","Loss")</f>
        <v>Profit</v>
      </c>
    </row>
    <row r="2350" spans="1:14" x14ac:dyDescent="0.25">
      <c r="A2350" s="1">
        <v>42112</v>
      </c>
      <c r="B2350" s="3">
        <f t="shared" si="108"/>
        <v>2015</v>
      </c>
      <c r="C2350" s="3">
        <f t="shared" si="109"/>
        <v>4</v>
      </c>
      <c r="D2350" t="s">
        <v>1076</v>
      </c>
      <c r="E2350" t="str">
        <f t="shared" si="110"/>
        <v>Roland Fjeld20150418</v>
      </c>
      <c r="F2350">
        <f>IF(COUNTIF($E$2:E2350, E2350) = 1, MAX($F$1:F2349) + 1, INDEX($F$1:F2349, MATCH(E2350, $E$1:E2349, 0)))</f>
        <v>1156</v>
      </c>
      <c r="G2350" t="s">
        <v>149</v>
      </c>
      <c r="H2350" t="s">
        <v>11</v>
      </c>
      <c r="I2350" t="s">
        <v>16</v>
      </c>
      <c r="J2350" t="s">
        <v>2030</v>
      </c>
      <c r="K2350" s="17">
        <v>21.93</v>
      </c>
      <c r="L2350" s="17">
        <v>3</v>
      </c>
      <c r="M2350" s="17">
        <v>10.31</v>
      </c>
      <c r="N2350" s="17" t="str">
        <f>IF(SalesData[[#This Row],[Profit]]&gt;0,"Profit","Loss")</f>
        <v>Profit</v>
      </c>
    </row>
    <row r="2351" spans="1:14" x14ac:dyDescent="0.25">
      <c r="A2351" s="1">
        <v>42112</v>
      </c>
      <c r="B2351" s="3">
        <f t="shared" si="108"/>
        <v>2015</v>
      </c>
      <c r="C2351" s="3">
        <f t="shared" si="109"/>
        <v>4</v>
      </c>
      <c r="D2351" t="s">
        <v>1143</v>
      </c>
      <c r="E2351" t="str">
        <f t="shared" si="110"/>
        <v>Deanra Eno20150418</v>
      </c>
      <c r="F2351">
        <f>IF(COUNTIF($E$2:E2351, E2351) = 1, MAX($F$1:F2350) + 1, INDEX($F$1:F2350, MATCH(E2351, $E$1:E2350, 0)))</f>
        <v>1157</v>
      </c>
      <c r="G2351" t="s">
        <v>27</v>
      </c>
      <c r="H2351" t="s">
        <v>11</v>
      </c>
      <c r="I2351" t="s">
        <v>18</v>
      </c>
      <c r="J2351" t="s">
        <v>2031</v>
      </c>
      <c r="K2351" s="17">
        <v>947.17</v>
      </c>
      <c r="L2351" s="17">
        <v>7</v>
      </c>
      <c r="M2351" s="17">
        <v>9.4700000000000006</v>
      </c>
      <c r="N2351" s="17" t="str">
        <f>IF(SalesData[[#This Row],[Profit]]&gt;0,"Profit","Loss")</f>
        <v>Profit</v>
      </c>
    </row>
    <row r="2352" spans="1:14" x14ac:dyDescent="0.25">
      <c r="A2352" s="1">
        <v>42112</v>
      </c>
      <c r="B2352" s="3">
        <f t="shared" si="108"/>
        <v>2015</v>
      </c>
      <c r="C2352" s="3">
        <f t="shared" si="109"/>
        <v>4</v>
      </c>
      <c r="D2352" t="s">
        <v>1143</v>
      </c>
      <c r="E2352" t="str">
        <f t="shared" si="110"/>
        <v>Deanra Eno20150418</v>
      </c>
      <c r="F2352">
        <f>IF(COUNTIF($E$2:E2352, E2352) = 1, MAX($F$1:F2351) + 1, INDEX($F$1:F2351, MATCH(E2352, $E$1:E2351, 0)))</f>
        <v>1157</v>
      </c>
      <c r="G2352" t="s">
        <v>27</v>
      </c>
      <c r="H2352" t="s">
        <v>11</v>
      </c>
      <c r="I2352" t="s">
        <v>12</v>
      </c>
      <c r="J2352" t="s">
        <v>2032</v>
      </c>
      <c r="K2352" s="17">
        <v>61.96</v>
      </c>
      <c r="L2352" s="17">
        <v>2</v>
      </c>
      <c r="M2352" s="17">
        <v>27.88</v>
      </c>
      <c r="N2352" s="17" t="str">
        <f>IF(SalesData[[#This Row],[Profit]]&gt;0,"Profit","Loss")</f>
        <v>Profit</v>
      </c>
    </row>
    <row r="2353" spans="1:14" x14ac:dyDescent="0.25">
      <c r="A2353" s="1">
        <v>42112</v>
      </c>
      <c r="B2353" s="3">
        <f t="shared" si="108"/>
        <v>2015</v>
      </c>
      <c r="C2353" s="3">
        <f t="shared" si="109"/>
        <v>4</v>
      </c>
      <c r="D2353" t="s">
        <v>607</v>
      </c>
      <c r="E2353" t="str">
        <f t="shared" si="110"/>
        <v>Nathan Cano20150418</v>
      </c>
      <c r="F2353">
        <f>IF(COUNTIF($E$2:E2353, E2353) = 1, MAX($F$1:F2352) + 1, INDEX($F$1:F2352, MATCH(E2353, $E$1:E2352, 0)))</f>
        <v>1158</v>
      </c>
      <c r="G2353" t="s">
        <v>27</v>
      </c>
      <c r="H2353" t="s">
        <v>11</v>
      </c>
      <c r="I2353" t="s">
        <v>18</v>
      </c>
      <c r="J2353" t="s">
        <v>1087</v>
      </c>
      <c r="K2353" s="17">
        <v>115.44</v>
      </c>
      <c r="L2353" s="17">
        <v>3</v>
      </c>
      <c r="M2353" s="17">
        <v>30.01</v>
      </c>
      <c r="N2353" s="17" t="str">
        <f>IF(SalesData[[#This Row],[Profit]]&gt;0,"Profit","Loss")</f>
        <v>Profit</v>
      </c>
    </row>
    <row r="2354" spans="1:14" x14ac:dyDescent="0.25">
      <c r="A2354" s="1">
        <v>42112</v>
      </c>
      <c r="B2354" s="3">
        <f t="shared" si="108"/>
        <v>2015</v>
      </c>
      <c r="C2354" s="3">
        <f t="shared" si="109"/>
        <v>4</v>
      </c>
      <c r="D2354" t="s">
        <v>2033</v>
      </c>
      <c r="E2354" t="str">
        <f t="shared" si="110"/>
        <v>Michael Paige20150418</v>
      </c>
      <c r="F2354">
        <f>IF(COUNTIF($E$2:E2354, E2354) = 1, MAX($F$1:F2353) + 1, INDEX($F$1:F2353, MATCH(E2354, $E$1:E2353, 0)))</f>
        <v>1159</v>
      </c>
      <c r="G2354" t="s">
        <v>10</v>
      </c>
      <c r="H2354" t="s">
        <v>39</v>
      </c>
      <c r="I2354" t="s">
        <v>52</v>
      </c>
      <c r="J2354" t="s">
        <v>2034</v>
      </c>
      <c r="K2354" s="17">
        <v>41.42</v>
      </c>
      <c r="L2354" s="17">
        <v>2</v>
      </c>
      <c r="M2354" s="17">
        <v>8.2799999999999994</v>
      </c>
      <c r="N2354" s="17" t="str">
        <f>IF(SalesData[[#This Row],[Profit]]&gt;0,"Profit","Loss")</f>
        <v>Profit</v>
      </c>
    </row>
    <row r="2355" spans="1:14" x14ac:dyDescent="0.25">
      <c r="A2355" s="1">
        <v>42112</v>
      </c>
      <c r="B2355" s="3">
        <f t="shared" si="108"/>
        <v>2015</v>
      </c>
      <c r="C2355" s="3">
        <f t="shared" si="109"/>
        <v>4</v>
      </c>
      <c r="D2355" t="s">
        <v>2033</v>
      </c>
      <c r="E2355" t="str">
        <f t="shared" si="110"/>
        <v>Michael Paige20150418</v>
      </c>
      <c r="F2355">
        <f>IF(COUNTIF($E$2:E2355, E2355) = 1, MAX($F$1:F2354) + 1, INDEX($F$1:F2354, MATCH(E2355, $E$1:E2354, 0)))</f>
        <v>1159</v>
      </c>
      <c r="G2355" t="s">
        <v>10</v>
      </c>
      <c r="H2355" t="s">
        <v>39</v>
      </c>
      <c r="I2355" t="s">
        <v>40</v>
      </c>
      <c r="J2355" t="s">
        <v>2035</v>
      </c>
      <c r="K2355" s="17">
        <v>244.77</v>
      </c>
      <c r="L2355" s="17">
        <v>4</v>
      </c>
      <c r="M2355" s="17">
        <v>24.48</v>
      </c>
      <c r="N2355" s="17" t="str">
        <f>IF(SalesData[[#This Row],[Profit]]&gt;0,"Profit","Loss")</f>
        <v>Profit</v>
      </c>
    </row>
    <row r="2356" spans="1:14" x14ac:dyDescent="0.25">
      <c r="A2356" s="1">
        <v>42112</v>
      </c>
      <c r="B2356" s="3">
        <f t="shared" si="108"/>
        <v>2015</v>
      </c>
      <c r="C2356" s="3">
        <f t="shared" si="109"/>
        <v>4</v>
      </c>
      <c r="D2356" t="s">
        <v>2033</v>
      </c>
      <c r="E2356" t="str">
        <f t="shared" si="110"/>
        <v>Michael Paige20150418</v>
      </c>
      <c r="F2356">
        <f>IF(COUNTIF($E$2:E2356, E2356) = 1, MAX($F$1:F2355) + 1, INDEX($F$1:F2355, MATCH(E2356, $E$1:E2355, 0)))</f>
        <v>1159</v>
      </c>
      <c r="G2356" t="s">
        <v>10</v>
      </c>
      <c r="H2356" t="s">
        <v>11</v>
      </c>
      <c r="I2356" t="s">
        <v>24</v>
      </c>
      <c r="J2356" t="s">
        <v>1852</v>
      </c>
      <c r="K2356" s="17">
        <v>74.349999999999994</v>
      </c>
      <c r="L2356" s="17">
        <v>3</v>
      </c>
      <c r="M2356" s="17">
        <v>6.51</v>
      </c>
      <c r="N2356" s="17" t="str">
        <f>IF(SalesData[[#This Row],[Profit]]&gt;0,"Profit","Loss")</f>
        <v>Profit</v>
      </c>
    </row>
    <row r="2357" spans="1:14" x14ac:dyDescent="0.25">
      <c r="A2357" s="1">
        <v>42112</v>
      </c>
      <c r="B2357" s="3">
        <f t="shared" si="108"/>
        <v>2015</v>
      </c>
      <c r="C2357" s="3">
        <f t="shared" si="109"/>
        <v>4</v>
      </c>
      <c r="D2357" t="s">
        <v>2033</v>
      </c>
      <c r="E2357" t="str">
        <f t="shared" si="110"/>
        <v>Michael Paige20150418</v>
      </c>
      <c r="F2357">
        <f>IF(COUNTIF($E$2:E2357, E2357) = 1, MAX($F$1:F2356) + 1, INDEX($F$1:F2356, MATCH(E2357, $E$1:E2356, 0)))</f>
        <v>1159</v>
      </c>
      <c r="G2357" t="s">
        <v>10</v>
      </c>
      <c r="H2357" t="s">
        <v>11</v>
      </c>
      <c r="I2357" t="s">
        <v>20</v>
      </c>
      <c r="J2357" t="s">
        <v>96</v>
      </c>
      <c r="K2357" s="17">
        <v>4.3099999999999996</v>
      </c>
      <c r="L2357" s="17">
        <v>2</v>
      </c>
      <c r="M2357" s="17">
        <v>-6.9</v>
      </c>
      <c r="N2357" s="17" t="str">
        <f>IF(SalesData[[#This Row],[Profit]]&gt;0,"Profit","Loss")</f>
        <v>Loss</v>
      </c>
    </row>
    <row r="2358" spans="1:14" x14ac:dyDescent="0.25">
      <c r="A2358" s="1">
        <v>42112</v>
      </c>
      <c r="B2358" s="3">
        <f t="shared" si="108"/>
        <v>2015</v>
      </c>
      <c r="C2358" s="3">
        <f t="shared" si="109"/>
        <v>4</v>
      </c>
      <c r="D2358" t="s">
        <v>2033</v>
      </c>
      <c r="E2358" t="str">
        <f t="shared" si="110"/>
        <v>Michael Paige20150418</v>
      </c>
      <c r="F2358">
        <f>IF(COUNTIF($E$2:E2358, E2358) = 1, MAX($F$1:F2357) + 1, INDEX($F$1:F2357, MATCH(E2358, $E$1:E2357, 0)))</f>
        <v>1159</v>
      </c>
      <c r="G2358" t="s">
        <v>10</v>
      </c>
      <c r="H2358" t="s">
        <v>34</v>
      </c>
      <c r="I2358" t="s">
        <v>35</v>
      </c>
      <c r="J2358" t="s">
        <v>194</v>
      </c>
      <c r="K2358" s="17">
        <v>56.69</v>
      </c>
      <c r="L2358" s="17">
        <v>1</v>
      </c>
      <c r="M2358" s="17">
        <v>-20.25</v>
      </c>
      <c r="N2358" s="17" t="str">
        <f>IF(SalesData[[#This Row],[Profit]]&gt;0,"Profit","Loss")</f>
        <v>Loss</v>
      </c>
    </row>
    <row r="2359" spans="1:14" x14ac:dyDescent="0.25">
      <c r="A2359" s="1">
        <v>42112</v>
      </c>
      <c r="B2359" s="3">
        <f t="shared" si="108"/>
        <v>2015</v>
      </c>
      <c r="C2359" s="3">
        <f t="shared" si="109"/>
        <v>4</v>
      </c>
      <c r="D2359" t="s">
        <v>2033</v>
      </c>
      <c r="E2359" t="str">
        <f t="shared" si="110"/>
        <v>Michael Paige20150418</v>
      </c>
      <c r="F2359">
        <f>IF(COUNTIF($E$2:E2359, E2359) = 1, MAX($F$1:F2358) + 1, INDEX($F$1:F2358, MATCH(E2359, $E$1:E2358, 0)))</f>
        <v>1159</v>
      </c>
      <c r="G2359" t="s">
        <v>10</v>
      </c>
      <c r="H2359" t="s">
        <v>39</v>
      </c>
      <c r="I2359" t="s">
        <v>40</v>
      </c>
      <c r="J2359" t="s">
        <v>1749</v>
      </c>
      <c r="K2359" s="17">
        <v>97.97</v>
      </c>
      <c r="L2359" s="17">
        <v>2</v>
      </c>
      <c r="M2359" s="17">
        <v>6.12</v>
      </c>
      <c r="N2359" s="17" t="str">
        <f>IF(SalesData[[#This Row],[Profit]]&gt;0,"Profit","Loss")</f>
        <v>Profit</v>
      </c>
    </row>
    <row r="2360" spans="1:14" x14ac:dyDescent="0.25">
      <c r="A2360" s="1">
        <v>42112</v>
      </c>
      <c r="B2360" s="3">
        <f t="shared" si="108"/>
        <v>2015</v>
      </c>
      <c r="C2360" s="3">
        <f t="shared" si="109"/>
        <v>4</v>
      </c>
      <c r="D2360" t="s">
        <v>2033</v>
      </c>
      <c r="E2360" t="str">
        <f t="shared" si="110"/>
        <v>Michael Paige20150418</v>
      </c>
      <c r="F2360">
        <f>IF(COUNTIF($E$2:E2360, E2360) = 1, MAX($F$1:F2359) + 1, INDEX($F$1:F2359, MATCH(E2360, $E$1:E2359, 0)))</f>
        <v>1159</v>
      </c>
      <c r="G2360" t="s">
        <v>10</v>
      </c>
      <c r="H2360" t="s">
        <v>11</v>
      </c>
      <c r="I2360" t="s">
        <v>24</v>
      </c>
      <c r="J2360" t="s">
        <v>988</v>
      </c>
      <c r="K2360" s="17">
        <v>7.87</v>
      </c>
      <c r="L2360" s="17">
        <v>3</v>
      </c>
      <c r="M2360" s="17">
        <v>0.89</v>
      </c>
      <c r="N2360" s="17" t="str">
        <f>IF(SalesData[[#This Row],[Profit]]&gt;0,"Profit","Loss")</f>
        <v>Profit</v>
      </c>
    </row>
    <row r="2361" spans="1:14" x14ac:dyDescent="0.25">
      <c r="A2361" s="1">
        <v>42112</v>
      </c>
      <c r="B2361" s="3">
        <f t="shared" si="108"/>
        <v>2015</v>
      </c>
      <c r="C2361" s="3">
        <f t="shared" si="109"/>
        <v>4</v>
      </c>
      <c r="D2361" t="s">
        <v>2033</v>
      </c>
      <c r="E2361" t="str">
        <f t="shared" si="110"/>
        <v>Michael Paige20150418</v>
      </c>
      <c r="F2361">
        <f>IF(COUNTIF($E$2:E2361, E2361) = 1, MAX($F$1:F2360) + 1, INDEX($F$1:F2360, MATCH(E2361, $E$1:E2360, 0)))</f>
        <v>1159</v>
      </c>
      <c r="G2361" t="s">
        <v>10</v>
      </c>
      <c r="H2361" t="s">
        <v>11</v>
      </c>
      <c r="I2361" t="s">
        <v>12</v>
      </c>
      <c r="J2361" t="s">
        <v>1149</v>
      </c>
      <c r="K2361" s="17">
        <v>15.55</v>
      </c>
      <c r="L2361" s="17">
        <v>3</v>
      </c>
      <c r="M2361" s="17">
        <v>5.44</v>
      </c>
      <c r="N2361" s="17" t="str">
        <f>IF(SalesData[[#This Row],[Profit]]&gt;0,"Profit","Loss")</f>
        <v>Profit</v>
      </c>
    </row>
    <row r="2362" spans="1:14" x14ac:dyDescent="0.25">
      <c r="A2362" s="1">
        <v>42112</v>
      </c>
      <c r="B2362" s="3">
        <f t="shared" si="108"/>
        <v>2015</v>
      </c>
      <c r="C2362" s="3">
        <f t="shared" si="109"/>
        <v>4</v>
      </c>
      <c r="D2362" t="s">
        <v>2033</v>
      </c>
      <c r="E2362" t="str">
        <f t="shared" si="110"/>
        <v>Michael Paige20150418</v>
      </c>
      <c r="F2362">
        <f>IF(COUNTIF($E$2:E2362, E2362) = 1, MAX($F$1:F2361) + 1, INDEX($F$1:F2361, MATCH(E2362, $E$1:E2361, 0)))</f>
        <v>1159</v>
      </c>
      <c r="G2362" t="s">
        <v>10</v>
      </c>
      <c r="H2362" t="s">
        <v>11</v>
      </c>
      <c r="I2362" t="s">
        <v>20</v>
      </c>
      <c r="J2362" t="s">
        <v>222</v>
      </c>
      <c r="K2362" s="17">
        <v>1.48</v>
      </c>
      <c r="L2362" s="17">
        <v>1</v>
      </c>
      <c r="M2362" s="17">
        <v>-2.29</v>
      </c>
      <c r="N2362" s="17" t="str">
        <f>IF(SalesData[[#This Row],[Profit]]&gt;0,"Profit","Loss")</f>
        <v>Loss</v>
      </c>
    </row>
    <row r="2363" spans="1:14" x14ac:dyDescent="0.25">
      <c r="A2363" s="1">
        <v>42113</v>
      </c>
      <c r="B2363" s="3">
        <f t="shared" si="108"/>
        <v>2015</v>
      </c>
      <c r="C2363" s="3">
        <f t="shared" si="109"/>
        <v>4</v>
      </c>
      <c r="D2363" t="s">
        <v>635</v>
      </c>
      <c r="E2363" t="str">
        <f t="shared" si="110"/>
        <v>Patrick Gardner20150419</v>
      </c>
      <c r="F2363">
        <f>IF(COUNTIF($E$2:E2363, E2363) = 1, MAX($F$1:F2362) + 1, INDEX($F$1:F2362, MATCH(E2363, $E$1:E2362, 0)))</f>
        <v>1160</v>
      </c>
      <c r="G2363" t="s">
        <v>10</v>
      </c>
      <c r="H2363" t="s">
        <v>11</v>
      </c>
      <c r="I2363" t="s">
        <v>92</v>
      </c>
      <c r="J2363" t="s">
        <v>286</v>
      </c>
      <c r="K2363" s="17">
        <v>19.57</v>
      </c>
      <c r="L2363" s="17">
        <v>2</v>
      </c>
      <c r="M2363" s="17">
        <v>-52.83</v>
      </c>
      <c r="N2363" s="17" t="str">
        <f>IF(SalesData[[#This Row],[Profit]]&gt;0,"Profit","Loss")</f>
        <v>Loss</v>
      </c>
    </row>
    <row r="2364" spans="1:14" x14ac:dyDescent="0.25">
      <c r="A2364" s="1">
        <v>42113</v>
      </c>
      <c r="B2364" s="3">
        <f t="shared" si="108"/>
        <v>2015</v>
      </c>
      <c r="C2364" s="3">
        <f t="shared" si="109"/>
        <v>4</v>
      </c>
      <c r="D2364" t="s">
        <v>635</v>
      </c>
      <c r="E2364" t="str">
        <f t="shared" si="110"/>
        <v>Patrick Gardner20150419</v>
      </c>
      <c r="F2364">
        <f>IF(COUNTIF($E$2:E2364, E2364) = 1, MAX($F$1:F2363) + 1, INDEX($F$1:F2363, MATCH(E2364, $E$1:E2363, 0)))</f>
        <v>1160</v>
      </c>
      <c r="G2364" t="s">
        <v>10</v>
      </c>
      <c r="H2364" t="s">
        <v>11</v>
      </c>
      <c r="I2364" t="s">
        <v>20</v>
      </c>
      <c r="J2364" t="s">
        <v>693</v>
      </c>
      <c r="K2364" s="17">
        <v>310.39</v>
      </c>
      <c r="L2364" s="17">
        <v>4</v>
      </c>
      <c r="M2364" s="17">
        <v>-512.15</v>
      </c>
      <c r="N2364" s="17" t="str">
        <f>IF(SalesData[[#This Row],[Profit]]&gt;0,"Profit","Loss")</f>
        <v>Loss</v>
      </c>
    </row>
    <row r="2365" spans="1:14" x14ac:dyDescent="0.25">
      <c r="A2365" s="1">
        <v>42114</v>
      </c>
      <c r="B2365" s="3">
        <f t="shared" si="108"/>
        <v>2015</v>
      </c>
      <c r="C2365" s="3">
        <f t="shared" si="109"/>
        <v>4</v>
      </c>
      <c r="D2365" t="s">
        <v>560</v>
      </c>
      <c r="E2365" t="str">
        <f t="shared" si="110"/>
        <v>Theresa Swint20150420</v>
      </c>
      <c r="F2365">
        <f>IF(COUNTIF($E$2:E2365, E2365) = 1, MAX($F$1:F2364) + 1, INDEX($F$1:F2364, MATCH(E2365, $E$1:E2364, 0)))</f>
        <v>1161</v>
      </c>
      <c r="G2365" t="s">
        <v>30</v>
      </c>
      <c r="H2365" t="s">
        <v>39</v>
      </c>
      <c r="I2365" t="s">
        <v>40</v>
      </c>
      <c r="J2365" t="s">
        <v>520</v>
      </c>
      <c r="K2365" s="17">
        <v>287.97000000000003</v>
      </c>
      <c r="L2365" s="17">
        <v>3</v>
      </c>
      <c r="M2365" s="17">
        <v>77.75</v>
      </c>
      <c r="N2365" s="17" t="str">
        <f>IF(SalesData[[#This Row],[Profit]]&gt;0,"Profit","Loss")</f>
        <v>Profit</v>
      </c>
    </row>
    <row r="2366" spans="1:14" x14ac:dyDescent="0.25">
      <c r="A2366" s="1">
        <v>42114</v>
      </c>
      <c r="B2366" s="3">
        <f t="shared" si="108"/>
        <v>2015</v>
      </c>
      <c r="C2366" s="3">
        <f t="shared" si="109"/>
        <v>4</v>
      </c>
      <c r="D2366" t="s">
        <v>560</v>
      </c>
      <c r="E2366" t="str">
        <f t="shared" si="110"/>
        <v>Theresa Swint20150420</v>
      </c>
      <c r="F2366">
        <f>IF(COUNTIF($E$2:E2366, E2366) = 1, MAX($F$1:F2365) + 1, INDEX($F$1:F2365, MATCH(E2366, $E$1:E2365, 0)))</f>
        <v>1161</v>
      </c>
      <c r="G2366" t="s">
        <v>30</v>
      </c>
      <c r="H2366" t="s">
        <v>34</v>
      </c>
      <c r="I2366" t="s">
        <v>47</v>
      </c>
      <c r="J2366" t="s">
        <v>2036</v>
      </c>
      <c r="K2366" s="17">
        <v>595.38</v>
      </c>
      <c r="L2366" s="17">
        <v>6</v>
      </c>
      <c r="M2366" s="17">
        <v>297.69</v>
      </c>
      <c r="N2366" s="17" t="str">
        <f>IF(SalesData[[#This Row],[Profit]]&gt;0,"Profit","Loss")</f>
        <v>Profit</v>
      </c>
    </row>
    <row r="2367" spans="1:14" x14ac:dyDescent="0.25">
      <c r="A2367" s="1">
        <v>42114</v>
      </c>
      <c r="B2367" s="3">
        <f t="shared" si="108"/>
        <v>2015</v>
      </c>
      <c r="C2367" s="3">
        <f t="shared" si="109"/>
        <v>4</v>
      </c>
      <c r="D2367" t="s">
        <v>560</v>
      </c>
      <c r="E2367" t="str">
        <f t="shared" si="110"/>
        <v>Theresa Swint20150420</v>
      </c>
      <c r="F2367">
        <f>IF(COUNTIF($E$2:E2367, E2367) = 1, MAX($F$1:F2366) + 1, INDEX($F$1:F2366, MATCH(E2367, $E$1:E2366, 0)))</f>
        <v>1161</v>
      </c>
      <c r="G2367" t="s">
        <v>30</v>
      </c>
      <c r="H2367" t="s">
        <v>11</v>
      </c>
      <c r="I2367" t="s">
        <v>12</v>
      </c>
      <c r="J2367" t="s">
        <v>836</v>
      </c>
      <c r="K2367" s="17">
        <v>12.96</v>
      </c>
      <c r="L2367" s="17">
        <v>2</v>
      </c>
      <c r="M2367" s="17">
        <v>6.22</v>
      </c>
      <c r="N2367" s="17" t="str">
        <f>IF(SalesData[[#This Row],[Profit]]&gt;0,"Profit","Loss")</f>
        <v>Profit</v>
      </c>
    </row>
    <row r="2368" spans="1:14" x14ac:dyDescent="0.25">
      <c r="A2368" s="1">
        <v>42114</v>
      </c>
      <c r="B2368" s="3">
        <f t="shared" si="108"/>
        <v>2015</v>
      </c>
      <c r="C2368" s="3">
        <f t="shared" si="109"/>
        <v>4</v>
      </c>
      <c r="D2368" t="s">
        <v>1335</v>
      </c>
      <c r="E2368" t="str">
        <f t="shared" si="110"/>
        <v>Erica Smith20150420</v>
      </c>
      <c r="F2368">
        <f>IF(COUNTIF($E$2:E2368, E2368) = 1, MAX($F$1:F2367) + 1, INDEX($F$1:F2367, MATCH(E2368, $E$1:E2367, 0)))</f>
        <v>1162</v>
      </c>
      <c r="G2368" t="s">
        <v>10</v>
      </c>
      <c r="H2368" t="s">
        <v>11</v>
      </c>
      <c r="I2368" t="s">
        <v>12</v>
      </c>
      <c r="J2368" t="s">
        <v>1041</v>
      </c>
      <c r="K2368" s="17">
        <v>117.46</v>
      </c>
      <c r="L2368" s="17">
        <v>3</v>
      </c>
      <c r="M2368" s="17">
        <v>44.05</v>
      </c>
      <c r="N2368" s="17" t="str">
        <f>IF(SalesData[[#This Row],[Profit]]&gt;0,"Profit","Loss")</f>
        <v>Profit</v>
      </c>
    </row>
    <row r="2369" spans="1:14" x14ac:dyDescent="0.25">
      <c r="A2369" s="1">
        <v>42114</v>
      </c>
      <c r="B2369" s="3">
        <f t="shared" si="108"/>
        <v>2015</v>
      </c>
      <c r="C2369" s="3">
        <f t="shared" si="109"/>
        <v>4</v>
      </c>
      <c r="D2369" t="s">
        <v>2037</v>
      </c>
      <c r="E2369" t="str">
        <f t="shared" si="110"/>
        <v>Olvera Toch20150420</v>
      </c>
      <c r="F2369">
        <f>IF(COUNTIF($E$2:E2369, E2369) = 1, MAX($F$1:F2368) + 1, INDEX($F$1:F2368, MATCH(E2369, $E$1:E2368, 0)))</f>
        <v>1163</v>
      </c>
      <c r="G2369" t="s">
        <v>110</v>
      </c>
      <c r="H2369" t="s">
        <v>11</v>
      </c>
      <c r="I2369" t="s">
        <v>63</v>
      </c>
      <c r="J2369" t="s">
        <v>2038</v>
      </c>
      <c r="K2369" s="17">
        <v>180.96</v>
      </c>
      <c r="L2369" s="17">
        <v>2</v>
      </c>
      <c r="M2369" s="17">
        <v>81.430000000000007</v>
      </c>
      <c r="N2369" s="17" t="str">
        <f>IF(SalesData[[#This Row],[Profit]]&gt;0,"Profit","Loss")</f>
        <v>Profit</v>
      </c>
    </row>
    <row r="2370" spans="1:14" x14ac:dyDescent="0.25">
      <c r="A2370" s="1">
        <v>42115</v>
      </c>
      <c r="B2370" s="3">
        <f t="shared" ref="B2370:B2433" si="111">YEAR(A2370)</f>
        <v>2015</v>
      </c>
      <c r="C2370" s="3">
        <f t="shared" ref="C2370:C2433" si="112">MONTH(A2370)</f>
        <v>4</v>
      </c>
      <c r="D2370" t="s">
        <v>2039</v>
      </c>
      <c r="E2370" t="str">
        <f t="shared" ref="E2370:E2433" si="113">D2370 &amp; TEXT(A2370, "yyyymmdd")</f>
        <v>Juliana Krohn20150421</v>
      </c>
      <c r="F2370">
        <f>IF(COUNTIF($E$2:E2370, E2370) = 1, MAX($F$1:F2369) + 1, INDEX($F$1:F2369, MATCH(E2370, $E$1:E2369, 0)))</f>
        <v>1164</v>
      </c>
      <c r="G2370" t="s">
        <v>33</v>
      </c>
      <c r="H2370" t="s">
        <v>34</v>
      </c>
      <c r="I2370" t="s">
        <v>35</v>
      </c>
      <c r="J2370" t="s">
        <v>1839</v>
      </c>
      <c r="K2370" s="17">
        <v>191.96</v>
      </c>
      <c r="L2370" s="17">
        <v>2</v>
      </c>
      <c r="M2370" s="17">
        <v>51.83</v>
      </c>
      <c r="N2370" s="17" t="str">
        <f>IF(SalesData[[#This Row],[Profit]]&gt;0,"Profit","Loss")</f>
        <v>Profit</v>
      </c>
    </row>
    <row r="2371" spans="1:14" x14ac:dyDescent="0.25">
      <c r="A2371" s="1">
        <v>42115</v>
      </c>
      <c r="B2371" s="3">
        <f t="shared" si="111"/>
        <v>2015</v>
      </c>
      <c r="C2371" s="3">
        <f t="shared" si="112"/>
        <v>4</v>
      </c>
      <c r="D2371" t="s">
        <v>2039</v>
      </c>
      <c r="E2371" t="str">
        <f t="shared" si="113"/>
        <v>Juliana Krohn20150421</v>
      </c>
      <c r="F2371">
        <f>IF(COUNTIF($E$2:E2371, E2371) = 1, MAX($F$1:F2370) + 1, INDEX($F$1:F2370, MATCH(E2371, $E$1:E2370, 0)))</f>
        <v>1164</v>
      </c>
      <c r="G2371" t="s">
        <v>33</v>
      </c>
      <c r="H2371" t="s">
        <v>11</v>
      </c>
      <c r="I2371" t="s">
        <v>20</v>
      </c>
      <c r="J2371" t="s">
        <v>1185</v>
      </c>
      <c r="K2371" s="17">
        <v>21.3</v>
      </c>
      <c r="L2371" s="17">
        <v>3</v>
      </c>
      <c r="M2371" s="17">
        <v>9.8000000000000007</v>
      </c>
      <c r="N2371" s="17" t="str">
        <f>IF(SalesData[[#This Row],[Profit]]&gt;0,"Profit","Loss")</f>
        <v>Profit</v>
      </c>
    </row>
    <row r="2372" spans="1:14" x14ac:dyDescent="0.25">
      <c r="A2372" s="1">
        <v>42115</v>
      </c>
      <c r="B2372" s="3">
        <f t="shared" si="111"/>
        <v>2015</v>
      </c>
      <c r="C2372" s="3">
        <f t="shared" si="112"/>
        <v>4</v>
      </c>
      <c r="D2372" t="s">
        <v>2039</v>
      </c>
      <c r="E2372" t="str">
        <f t="shared" si="113"/>
        <v>Juliana Krohn20150421</v>
      </c>
      <c r="F2372">
        <f>IF(COUNTIF($E$2:E2372, E2372) = 1, MAX($F$1:F2371) + 1, INDEX($F$1:F2371, MATCH(E2372, $E$1:E2371, 0)))</f>
        <v>1164</v>
      </c>
      <c r="G2372" t="s">
        <v>33</v>
      </c>
      <c r="H2372" t="s">
        <v>39</v>
      </c>
      <c r="I2372" t="s">
        <v>40</v>
      </c>
      <c r="J2372" t="s">
        <v>138</v>
      </c>
      <c r="K2372" s="17">
        <v>469.95</v>
      </c>
      <c r="L2372" s="17">
        <v>5</v>
      </c>
      <c r="M2372" s="17">
        <v>131.59</v>
      </c>
      <c r="N2372" s="17" t="str">
        <f>IF(SalesData[[#This Row],[Profit]]&gt;0,"Profit","Loss")</f>
        <v>Profit</v>
      </c>
    </row>
    <row r="2373" spans="1:14" x14ac:dyDescent="0.25">
      <c r="A2373" s="1">
        <v>42115</v>
      </c>
      <c r="B2373" s="3">
        <f t="shared" si="111"/>
        <v>2015</v>
      </c>
      <c r="C2373" s="3">
        <f t="shared" si="112"/>
        <v>4</v>
      </c>
      <c r="D2373" t="s">
        <v>2039</v>
      </c>
      <c r="E2373" t="str">
        <f t="shared" si="113"/>
        <v>Juliana Krohn20150421</v>
      </c>
      <c r="F2373">
        <f>IF(COUNTIF($E$2:E2373, E2373) = 1, MAX($F$1:F2372) + 1, INDEX($F$1:F2372, MATCH(E2373, $E$1:E2372, 0)))</f>
        <v>1164</v>
      </c>
      <c r="G2373" t="s">
        <v>33</v>
      </c>
      <c r="H2373" t="s">
        <v>34</v>
      </c>
      <c r="I2373" t="s">
        <v>47</v>
      </c>
      <c r="J2373" t="s">
        <v>2040</v>
      </c>
      <c r="K2373" s="17">
        <v>209.88</v>
      </c>
      <c r="L2373" s="17">
        <v>3</v>
      </c>
      <c r="M2373" s="17">
        <v>35.68</v>
      </c>
      <c r="N2373" s="17" t="str">
        <f>IF(SalesData[[#This Row],[Profit]]&gt;0,"Profit","Loss")</f>
        <v>Profit</v>
      </c>
    </row>
    <row r="2374" spans="1:14" x14ac:dyDescent="0.25">
      <c r="A2374" s="1">
        <v>42116</v>
      </c>
      <c r="B2374" s="3">
        <f t="shared" si="111"/>
        <v>2015</v>
      </c>
      <c r="C2374" s="3">
        <f t="shared" si="112"/>
        <v>4</v>
      </c>
      <c r="D2374" t="s">
        <v>325</v>
      </c>
      <c r="E2374" t="str">
        <f t="shared" si="113"/>
        <v>Annie Zypern20150422</v>
      </c>
      <c r="F2374">
        <f>IF(COUNTIF($E$2:E2374, E2374) = 1, MAX($F$1:F2373) + 1, INDEX($F$1:F2373, MATCH(E2374, $E$1:E2373, 0)))</f>
        <v>1165</v>
      </c>
      <c r="G2374" t="s">
        <v>27</v>
      </c>
      <c r="H2374" t="s">
        <v>39</v>
      </c>
      <c r="I2374" t="s">
        <v>40</v>
      </c>
      <c r="J2374" t="s">
        <v>901</v>
      </c>
      <c r="K2374" s="17">
        <v>88.78</v>
      </c>
      <c r="L2374" s="17">
        <v>3</v>
      </c>
      <c r="M2374" s="17">
        <v>7.77</v>
      </c>
      <c r="N2374" s="17" t="str">
        <f>IF(SalesData[[#This Row],[Profit]]&gt;0,"Profit","Loss")</f>
        <v>Profit</v>
      </c>
    </row>
    <row r="2375" spans="1:14" x14ac:dyDescent="0.25">
      <c r="A2375" s="1">
        <v>42116</v>
      </c>
      <c r="B2375" s="3">
        <f t="shared" si="111"/>
        <v>2015</v>
      </c>
      <c r="C2375" s="3">
        <f t="shared" si="112"/>
        <v>4</v>
      </c>
      <c r="D2375" t="s">
        <v>325</v>
      </c>
      <c r="E2375" t="str">
        <f t="shared" si="113"/>
        <v>Annie Zypern20150422</v>
      </c>
      <c r="F2375">
        <f>IF(COUNTIF($E$2:E2375, E2375) = 1, MAX($F$1:F2374) + 1, INDEX($F$1:F2374, MATCH(E2375, $E$1:E2374, 0)))</f>
        <v>1165</v>
      </c>
      <c r="G2375" t="s">
        <v>27</v>
      </c>
      <c r="H2375" t="s">
        <v>11</v>
      </c>
      <c r="I2375" t="s">
        <v>24</v>
      </c>
      <c r="J2375" t="s">
        <v>1889</v>
      </c>
      <c r="K2375" s="17">
        <v>64.14</v>
      </c>
      <c r="L2375" s="17">
        <v>3</v>
      </c>
      <c r="M2375" s="17">
        <v>16.68</v>
      </c>
      <c r="N2375" s="17" t="str">
        <f>IF(SalesData[[#This Row],[Profit]]&gt;0,"Profit","Loss")</f>
        <v>Profit</v>
      </c>
    </row>
    <row r="2376" spans="1:14" x14ac:dyDescent="0.25">
      <c r="A2376" s="1">
        <v>42118</v>
      </c>
      <c r="B2376" s="3">
        <f t="shared" si="111"/>
        <v>2015</v>
      </c>
      <c r="C2376" s="3">
        <f t="shared" si="112"/>
        <v>4</v>
      </c>
      <c r="D2376" t="s">
        <v>167</v>
      </c>
      <c r="E2376" t="str">
        <f t="shared" si="113"/>
        <v>Deborah Brumfield20150424</v>
      </c>
      <c r="F2376">
        <f>IF(COUNTIF($E$2:E2376, E2376) = 1, MAX($F$1:F2375) + 1, INDEX($F$1:F2375, MATCH(E2376, $E$1:E2375, 0)))</f>
        <v>1166</v>
      </c>
      <c r="G2376" t="s">
        <v>149</v>
      </c>
      <c r="H2376" t="s">
        <v>11</v>
      </c>
      <c r="I2376" t="s">
        <v>24</v>
      </c>
      <c r="J2376" t="s">
        <v>279</v>
      </c>
      <c r="K2376" s="17">
        <v>25.99</v>
      </c>
      <c r="L2376" s="17">
        <v>1</v>
      </c>
      <c r="M2376" s="17">
        <v>7.54</v>
      </c>
      <c r="N2376" s="17" t="str">
        <f>IF(SalesData[[#This Row],[Profit]]&gt;0,"Profit","Loss")</f>
        <v>Profit</v>
      </c>
    </row>
    <row r="2377" spans="1:14" x14ac:dyDescent="0.25">
      <c r="A2377" s="1">
        <v>42119</v>
      </c>
      <c r="B2377" s="3">
        <f t="shared" si="111"/>
        <v>2015</v>
      </c>
      <c r="C2377" s="3">
        <f t="shared" si="112"/>
        <v>4</v>
      </c>
      <c r="D2377" t="s">
        <v>249</v>
      </c>
      <c r="E2377" t="str">
        <f t="shared" si="113"/>
        <v>Jill Stevenson20150425</v>
      </c>
      <c r="F2377">
        <f>IF(COUNTIF($E$2:E2377, E2377) = 1, MAX($F$1:F2376) + 1, INDEX($F$1:F2376, MATCH(E2377, $E$1:E2376, 0)))</f>
        <v>1167</v>
      </c>
      <c r="G2377" t="s">
        <v>27</v>
      </c>
      <c r="H2377" t="s">
        <v>11</v>
      </c>
      <c r="I2377" t="s">
        <v>20</v>
      </c>
      <c r="J2377" t="s">
        <v>425</v>
      </c>
      <c r="K2377" s="17">
        <v>13.94</v>
      </c>
      <c r="L2377" s="17">
        <v>3</v>
      </c>
      <c r="M2377" s="17">
        <v>4.53</v>
      </c>
      <c r="N2377" s="17" t="str">
        <f>IF(SalesData[[#This Row],[Profit]]&gt;0,"Profit","Loss")</f>
        <v>Profit</v>
      </c>
    </row>
    <row r="2378" spans="1:14" x14ac:dyDescent="0.25">
      <c r="A2378" s="1">
        <v>42119</v>
      </c>
      <c r="B2378" s="3">
        <f t="shared" si="111"/>
        <v>2015</v>
      </c>
      <c r="C2378" s="3">
        <f t="shared" si="112"/>
        <v>4</v>
      </c>
      <c r="D2378" t="s">
        <v>1004</v>
      </c>
      <c r="E2378" t="str">
        <f t="shared" si="113"/>
        <v>John Lucas20150425</v>
      </c>
      <c r="F2378">
        <f>IF(COUNTIF($E$2:E2378, E2378) = 1, MAX($F$1:F2377) + 1, INDEX($F$1:F2377, MATCH(E2378, $E$1:E2377, 0)))</f>
        <v>1168</v>
      </c>
      <c r="G2378" t="s">
        <v>149</v>
      </c>
      <c r="H2378" t="s">
        <v>11</v>
      </c>
      <c r="I2378" t="s">
        <v>92</v>
      </c>
      <c r="J2378" t="s">
        <v>114</v>
      </c>
      <c r="K2378" s="17">
        <v>206.43</v>
      </c>
      <c r="L2378" s="17">
        <v>3</v>
      </c>
      <c r="M2378" s="17">
        <v>90.83</v>
      </c>
      <c r="N2378" s="17" t="str">
        <f>IF(SalesData[[#This Row],[Profit]]&gt;0,"Profit","Loss")</f>
        <v>Profit</v>
      </c>
    </row>
    <row r="2379" spans="1:14" x14ac:dyDescent="0.25">
      <c r="A2379" s="1">
        <v>42119</v>
      </c>
      <c r="B2379" s="3">
        <f t="shared" si="111"/>
        <v>2015</v>
      </c>
      <c r="C2379" s="3">
        <f t="shared" si="112"/>
        <v>4</v>
      </c>
      <c r="D2379" t="s">
        <v>1910</v>
      </c>
      <c r="E2379" t="str">
        <f t="shared" si="113"/>
        <v>Trudy Schmidt20150425</v>
      </c>
      <c r="F2379">
        <f>IF(COUNTIF($E$2:E2379, E2379) = 1, MAX($F$1:F2378) + 1, INDEX($F$1:F2378, MATCH(E2379, $E$1:E2378, 0)))</f>
        <v>1169</v>
      </c>
      <c r="G2379" t="s">
        <v>157</v>
      </c>
      <c r="H2379" t="s">
        <v>11</v>
      </c>
      <c r="I2379" t="s">
        <v>24</v>
      </c>
      <c r="J2379" t="s">
        <v>1006</v>
      </c>
      <c r="K2379" s="17">
        <v>57.75</v>
      </c>
      <c r="L2379" s="17">
        <v>5</v>
      </c>
      <c r="M2379" s="17">
        <v>16.170000000000002</v>
      </c>
      <c r="N2379" s="17" t="str">
        <f>IF(SalesData[[#This Row],[Profit]]&gt;0,"Profit","Loss")</f>
        <v>Profit</v>
      </c>
    </row>
    <row r="2380" spans="1:14" x14ac:dyDescent="0.25">
      <c r="A2380" s="1">
        <v>42119</v>
      </c>
      <c r="B2380" s="3">
        <f t="shared" si="111"/>
        <v>2015</v>
      </c>
      <c r="C2380" s="3">
        <f t="shared" si="112"/>
        <v>4</v>
      </c>
      <c r="D2380" t="s">
        <v>1910</v>
      </c>
      <c r="E2380" t="str">
        <f t="shared" si="113"/>
        <v>Trudy Schmidt20150425</v>
      </c>
      <c r="F2380">
        <f>IF(COUNTIF($E$2:E2380, E2380) = 1, MAX($F$1:F2379) + 1, INDEX($F$1:F2379, MATCH(E2380, $E$1:E2379, 0)))</f>
        <v>1169</v>
      </c>
      <c r="G2380" t="s">
        <v>157</v>
      </c>
      <c r="H2380" t="s">
        <v>11</v>
      </c>
      <c r="I2380" t="s">
        <v>92</v>
      </c>
      <c r="J2380" t="s">
        <v>1888</v>
      </c>
      <c r="K2380" s="17">
        <v>272.39999999999998</v>
      </c>
      <c r="L2380" s="17">
        <v>5</v>
      </c>
      <c r="M2380" s="17">
        <v>76.27</v>
      </c>
      <c r="N2380" s="17" t="str">
        <f>IF(SalesData[[#This Row],[Profit]]&gt;0,"Profit","Loss")</f>
        <v>Profit</v>
      </c>
    </row>
    <row r="2381" spans="1:14" x14ac:dyDescent="0.25">
      <c r="A2381" s="1">
        <v>42119</v>
      </c>
      <c r="B2381" s="3">
        <f t="shared" si="111"/>
        <v>2015</v>
      </c>
      <c r="C2381" s="3">
        <f t="shared" si="112"/>
        <v>4</v>
      </c>
      <c r="D2381" t="s">
        <v>1459</v>
      </c>
      <c r="E2381" t="str">
        <f t="shared" si="113"/>
        <v>Zuschuss Carroll20150425</v>
      </c>
      <c r="F2381">
        <f>IF(COUNTIF($E$2:E2381, E2381) = 1, MAX($F$1:F2380) + 1, INDEX($F$1:F2380, MATCH(E2381, $E$1:E2380, 0)))</f>
        <v>1170</v>
      </c>
      <c r="G2381" t="s">
        <v>15</v>
      </c>
      <c r="H2381" t="s">
        <v>11</v>
      </c>
      <c r="I2381" t="s">
        <v>18</v>
      </c>
      <c r="J2381" t="s">
        <v>557</v>
      </c>
      <c r="K2381" s="17">
        <v>221.02</v>
      </c>
      <c r="L2381" s="17">
        <v>2</v>
      </c>
      <c r="M2381" s="17">
        <v>-55.26</v>
      </c>
      <c r="N2381" s="17" t="str">
        <f>IF(SalesData[[#This Row],[Profit]]&gt;0,"Profit","Loss")</f>
        <v>Loss</v>
      </c>
    </row>
    <row r="2382" spans="1:14" x14ac:dyDescent="0.25">
      <c r="A2382" s="1">
        <v>42119</v>
      </c>
      <c r="B2382" s="3">
        <f t="shared" si="111"/>
        <v>2015</v>
      </c>
      <c r="C2382" s="3">
        <f t="shared" si="112"/>
        <v>4</v>
      </c>
      <c r="D2382" t="s">
        <v>1459</v>
      </c>
      <c r="E2382" t="str">
        <f t="shared" si="113"/>
        <v>Zuschuss Carroll20150425</v>
      </c>
      <c r="F2382">
        <f>IF(COUNTIF($E$2:E2382, E2382) = 1, MAX($F$1:F2381) + 1, INDEX($F$1:F2381, MATCH(E2382, $E$1:E2381, 0)))</f>
        <v>1170</v>
      </c>
      <c r="G2382" t="s">
        <v>15</v>
      </c>
      <c r="H2382" t="s">
        <v>34</v>
      </c>
      <c r="I2382" t="s">
        <v>35</v>
      </c>
      <c r="J2382" t="s">
        <v>2041</v>
      </c>
      <c r="K2382" s="17">
        <v>128.06</v>
      </c>
      <c r="L2382" s="17">
        <v>3</v>
      </c>
      <c r="M2382" s="17">
        <v>-23.78</v>
      </c>
      <c r="N2382" s="17" t="str">
        <f>IF(SalesData[[#This Row],[Profit]]&gt;0,"Profit","Loss")</f>
        <v>Loss</v>
      </c>
    </row>
    <row r="2383" spans="1:14" x14ac:dyDescent="0.25">
      <c r="A2383" s="1">
        <v>42119</v>
      </c>
      <c r="B2383" s="3">
        <f t="shared" si="111"/>
        <v>2015</v>
      </c>
      <c r="C2383" s="3">
        <f t="shared" si="112"/>
        <v>4</v>
      </c>
      <c r="D2383" t="s">
        <v>2042</v>
      </c>
      <c r="E2383" t="str">
        <f t="shared" si="113"/>
        <v>Linda Southworth20150425</v>
      </c>
      <c r="F2383">
        <f>IF(COUNTIF($E$2:E2383, E2383) = 1, MAX($F$1:F2382) + 1, INDEX($F$1:F2382, MATCH(E2383, $E$1:E2382, 0)))</f>
        <v>1171</v>
      </c>
      <c r="G2383" t="s">
        <v>27</v>
      </c>
      <c r="H2383" t="s">
        <v>11</v>
      </c>
      <c r="I2383" t="s">
        <v>63</v>
      </c>
      <c r="J2383" t="s">
        <v>1721</v>
      </c>
      <c r="K2383" s="17">
        <v>21.34</v>
      </c>
      <c r="L2383" s="17">
        <v>2</v>
      </c>
      <c r="M2383" s="17">
        <v>9.82</v>
      </c>
      <c r="N2383" s="17" t="str">
        <f>IF(SalesData[[#This Row],[Profit]]&gt;0,"Profit","Loss")</f>
        <v>Profit</v>
      </c>
    </row>
    <row r="2384" spans="1:14" x14ac:dyDescent="0.25">
      <c r="A2384" s="1">
        <v>42120</v>
      </c>
      <c r="B2384" s="3">
        <f t="shared" si="111"/>
        <v>2015</v>
      </c>
      <c r="C2384" s="3">
        <f t="shared" si="112"/>
        <v>4</v>
      </c>
      <c r="D2384" t="s">
        <v>857</v>
      </c>
      <c r="E2384" t="str">
        <f t="shared" si="113"/>
        <v>Joel Eaton20150426</v>
      </c>
      <c r="F2384">
        <f>IF(COUNTIF($E$2:E2384, E2384) = 1, MAX($F$1:F2383) + 1, INDEX($F$1:F2383, MATCH(E2384, $E$1:E2383, 0)))</f>
        <v>1172</v>
      </c>
      <c r="G2384" t="s">
        <v>120</v>
      </c>
      <c r="H2384" t="s">
        <v>34</v>
      </c>
      <c r="I2384" t="s">
        <v>35</v>
      </c>
      <c r="J2384" t="s">
        <v>1805</v>
      </c>
      <c r="K2384" s="17">
        <v>831.94</v>
      </c>
      <c r="L2384" s="17">
        <v>8</v>
      </c>
      <c r="M2384" s="17">
        <v>-114.39</v>
      </c>
      <c r="N2384" s="17" t="str">
        <f>IF(SalesData[[#This Row],[Profit]]&gt;0,"Profit","Loss")</f>
        <v>Loss</v>
      </c>
    </row>
    <row r="2385" spans="1:14" x14ac:dyDescent="0.25">
      <c r="A2385" s="1">
        <v>42120</v>
      </c>
      <c r="B2385" s="3">
        <f t="shared" si="111"/>
        <v>2015</v>
      </c>
      <c r="C2385" s="3">
        <f t="shared" si="112"/>
        <v>4</v>
      </c>
      <c r="D2385" t="s">
        <v>857</v>
      </c>
      <c r="E2385" t="str">
        <f t="shared" si="113"/>
        <v>Joel Eaton20150426</v>
      </c>
      <c r="F2385">
        <f>IF(COUNTIF($E$2:E2385, E2385) = 1, MAX($F$1:F2384) + 1, INDEX($F$1:F2384, MATCH(E2385, $E$1:E2384, 0)))</f>
        <v>1172</v>
      </c>
      <c r="G2385" t="s">
        <v>120</v>
      </c>
      <c r="H2385" t="s">
        <v>34</v>
      </c>
      <c r="I2385" t="s">
        <v>47</v>
      </c>
      <c r="J2385" t="s">
        <v>570</v>
      </c>
      <c r="K2385" s="17">
        <v>97.04</v>
      </c>
      <c r="L2385" s="17">
        <v>2</v>
      </c>
      <c r="M2385" s="17">
        <v>1.21</v>
      </c>
      <c r="N2385" s="17" t="str">
        <f>IF(SalesData[[#This Row],[Profit]]&gt;0,"Profit","Loss")</f>
        <v>Profit</v>
      </c>
    </row>
    <row r="2386" spans="1:14" x14ac:dyDescent="0.25">
      <c r="A2386" s="1">
        <v>42120</v>
      </c>
      <c r="B2386" s="3">
        <f t="shared" si="111"/>
        <v>2015</v>
      </c>
      <c r="C2386" s="3">
        <f t="shared" si="112"/>
        <v>4</v>
      </c>
      <c r="D2386" t="s">
        <v>857</v>
      </c>
      <c r="E2386" t="str">
        <f t="shared" si="113"/>
        <v>Joel Eaton20150426</v>
      </c>
      <c r="F2386">
        <f>IF(COUNTIF($E$2:E2386, E2386) = 1, MAX($F$1:F2385) + 1, INDEX($F$1:F2385, MATCH(E2386, $E$1:E2385, 0)))</f>
        <v>1172</v>
      </c>
      <c r="G2386" t="s">
        <v>120</v>
      </c>
      <c r="H2386" t="s">
        <v>11</v>
      </c>
      <c r="I2386" t="s">
        <v>18</v>
      </c>
      <c r="J2386" t="s">
        <v>838</v>
      </c>
      <c r="K2386" s="17">
        <v>72.78</v>
      </c>
      <c r="L2386" s="17">
        <v>1</v>
      </c>
      <c r="M2386" s="17">
        <v>-18.2</v>
      </c>
      <c r="N2386" s="17" t="str">
        <f>IF(SalesData[[#This Row],[Profit]]&gt;0,"Profit","Loss")</f>
        <v>Loss</v>
      </c>
    </row>
    <row r="2387" spans="1:14" x14ac:dyDescent="0.25">
      <c r="A2387" s="1">
        <v>42120</v>
      </c>
      <c r="B2387" s="3">
        <f t="shared" si="111"/>
        <v>2015</v>
      </c>
      <c r="C2387" s="3">
        <f t="shared" si="112"/>
        <v>4</v>
      </c>
      <c r="D2387" t="s">
        <v>1643</v>
      </c>
      <c r="E2387" t="str">
        <f t="shared" si="113"/>
        <v>Pierre Wener20150426</v>
      </c>
      <c r="F2387">
        <f>IF(COUNTIF($E$2:E2387, E2387) = 1, MAX($F$1:F2386) + 1, INDEX($F$1:F2386, MATCH(E2387, $E$1:E2386, 0)))</f>
        <v>1173</v>
      </c>
      <c r="G2387" t="s">
        <v>10</v>
      </c>
      <c r="H2387" t="s">
        <v>34</v>
      </c>
      <c r="I2387" t="s">
        <v>35</v>
      </c>
      <c r="J2387" t="s">
        <v>1982</v>
      </c>
      <c r="K2387" s="17">
        <v>408.42</v>
      </c>
      <c r="L2387" s="17">
        <v>2</v>
      </c>
      <c r="M2387" s="17">
        <v>-5.83</v>
      </c>
      <c r="N2387" s="17" t="str">
        <f>IF(SalesData[[#This Row],[Profit]]&gt;0,"Profit","Loss")</f>
        <v>Loss</v>
      </c>
    </row>
    <row r="2388" spans="1:14" x14ac:dyDescent="0.25">
      <c r="A2388" s="1">
        <v>42120</v>
      </c>
      <c r="B2388" s="3">
        <f t="shared" si="111"/>
        <v>2015</v>
      </c>
      <c r="C2388" s="3">
        <f t="shared" si="112"/>
        <v>4</v>
      </c>
      <c r="D2388" t="s">
        <v>1963</v>
      </c>
      <c r="E2388" t="str">
        <f t="shared" si="113"/>
        <v>Bart Watters20150426</v>
      </c>
      <c r="F2388">
        <f>IF(COUNTIF($E$2:E2388, E2388) = 1, MAX($F$1:F2387) + 1, INDEX($F$1:F2387, MATCH(E2388, $E$1:E2387, 0)))</f>
        <v>1174</v>
      </c>
      <c r="G2388" t="s">
        <v>27</v>
      </c>
      <c r="H2388" t="s">
        <v>34</v>
      </c>
      <c r="I2388" t="s">
        <v>35</v>
      </c>
      <c r="J2388" t="s">
        <v>1634</v>
      </c>
      <c r="K2388" s="17">
        <v>63.94</v>
      </c>
      <c r="L2388" s="17">
        <v>3</v>
      </c>
      <c r="M2388" s="17">
        <v>6.39</v>
      </c>
      <c r="N2388" s="17" t="str">
        <f>IF(SalesData[[#This Row],[Profit]]&gt;0,"Profit","Loss")</f>
        <v>Profit</v>
      </c>
    </row>
    <row r="2389" spans="1:14" x14ac:dyDescent="0.25">
      <c r="A2389" s="1">
        <v>42120</v>
      </c>
      <c r="B2389" s="3">
        <f t="shared" si="111"/>
        <v>2015</v>
      </c>
      <c r="C2389" s="3">
        <f t="shared" si="112"/>
        <v>4</v>
      </c>
      <c r="D2389" t="s">
        <v>1963</v>
      </c>
      <c r="E2389" t="str">
        <f t="shared" si="113"/>
        <v>Bart Watters20150426</v>
      </c>
      <c r="F2389">
        <f>IF(COUNTIF($E$2:E2389, E2389) = 1, MAX($F$1:F2388) + 1, INDEX($F$1:F2388, MATCH(E2389, $E$1:E2388, 0)))</f>
        <v>1174</v>
      </c>
      <c r="G2389" t="s">
        <v>27</v>
      </c>
      <c r="H2389" t="s">
        <v>11</v>
      </c>
      <c r="I2389" t="s">
        <v>24</v>
      </c>
      <c r="J2389" t="s">
        <v>260</v>
      </c>
      <c r="K2389" s="17">
        <v>59.52</v>
      </c>
      <c r="L2389" s="17">
        <v>3</v>
      </c>
      <c r="M2389" s="17">
        <v>15.48</v>
      </c>
      <c r="N2389" s="17" t="str">
        <f>IF(SalesData[[#This Row],[Profit]]&gt;0,"Profit","Loss")</f>
        <v>Profit</v>
      </c>
    </row>
    <row r="2390" spans="1:14" x14ac:dyDescent="0.25">
      <c r="A2390" s="1">
        <v>42120</v>
      </c>
      <c r="B2390" s="3">
        <f t="shared" si="111"/>
        <v>2015</v>
      </c>
      <c r="C2390" s="3">
        <f t="shared" si="112"/>
        <v>4</v>
      </c>
      <c r="D2390" t="s">
        <v>1963</v>
      </c>
      <c r="E2390" t="str">
        <f t="shared" si="113"/>
        <v>Bart Watters20150426</v>
      </c>
      <c r="F2390">
        <f>IF(COUNTIF($E$2:E2390, E2390) = 1, MAX($F$1:F2389) + 1, INDEX($F$1:F2389, MATCH(E2390, $E$1:E2389, 0)))</f>
        <v>1174</v>
      </c>
      <c r="G2390" t="s">
        <v>27</v>
      </c>
      <c r="H2390" t="s">
        <v>39</v>
      </c>
      <c r="I2390" t="s">
        <v>40</v>
      </c>
      <c r="J2390" t="s">
        <v>2043</v>
      </c>
      <c r="K2390" s="17">
        <v>311.98</v>
      </c>
      <c r="L2390" s="17">
        <v>3</v>
      </c>
      <c r="M2390" s="17">
        <v>39</v>
      </c>
      <c r="N2390" s="17" t="str">
        <f>IF(SalesData[[#This Row],[Profit]]&gt;0,"Profit","Loss")</f>
        <v>Profit</v>
      </c>
    </row>
    <row r="2391" spans="1:14" x14ac:dyDescent="0.25">
      <c r="A2391" s="1">
        <v>42120</v>
      </c>
      <c r="B2391" s="3">
        <f t="shared" si="111"/>
        <v>2015</v>
      </c>
      <c r="C2391" s="3">
        <f t="shared" si="112"/>
        <v>4</v>
      </c>
      <c r="D2391" t="s">
        <v>1963</v>
      </c>
      <c r="E2391" t="str">
        <f t="shared" si="113"/>
        <v>Bart Watters20150426</v>
      </c>
      <c r="F2391">
        <f>IF(COUNTIF($E$2:E2391, E2391) = 1, MAX($F$1:F2390) + 1, INDEX($F$1:F2390, MATCH(E2391, $E$1:E2390, 0)))</f>
        <v>1174</v>
      </c>
      <c r="G2391" t="s">
        <v>27</v>
      </c>
      <c r="H2391" t="s">
        <v>11</v>
      </c>
      <c r="I2391" t="s">
        <v>20</v>
      </c>
      <c r="J2391" t="s">
        <v>1029</v>
      </c>
      <c r="K2391" s="17">
        <v>50.35</v>
      </c>
      <c r="L2391" s="17">
        <v>3</v>
      </c>
      <c r="M2391" s="17">
        <v>17.62</v>
      </c>
      <c r="N2391" s="17" t="str">
        <f>IF(SalesData[[#This Row],[Profit]]&gt;0,"Profit","Loss")</f>
        <v>Profit</v>
      </c>
    </row>
    <row r="2392" spans="1:14" x14ac:dyDescent="0.25">
      <c r="A2392" s="1">
        <v>42120</v>
      </c>
      <c r="B2392" s="3">
        <f t="shared" si="111"/>
        <v>2015</v>
      </c>
      <c r="C2392" s="3">
        <f t="shared" si="112"/>
        <v>4</v>
      </c>
      <c r="D2392" t="s">
        <v>218</v>
      </c>
      <c r="E2392" t="str">
        <f t="shared" si="113"/>
        <v>Sue Ann Reed20150426</v>
      </c>
      <c r="F2392">
        <f>IF(COUNTIF($E$2:E2392, E2392) = 1, MAX($F$1:F2391) + 1, INDEX($F$1:F2391, MATCH(E2392, $E$1:E2391, 0)))</f>
        <v>1175</v>
      </c>
      <c r="G2392" t="s">
        <v>123</v>
      </c>
      <c r="H2392" t="s">
        <v>34</v>
      </c>
      <c r="I2392" t="s">
        <v>145</v>
      </c>
      <c r="J2392" t="s">
        <v>1703</v>
      </c>
      <c r="K2392" s="17">
        <v>191.52</v>
      </c>
      <c r="L2392" s="17">
        <v>1</v>
      </c>
      <c r="M2392" s="17">
        <v>-76.61</v>
      </c>
      <c r="N2392" s="17" t="str">
        <f>IF(SalesData[[#This Row],[Profit]]&gt;0,"Profit","Loss")</f>
        <v>Loss</v>
      </c>
    </row>
    <row r="2393" spans="1:14" x14ac:dyDescent="0.25">
      <c r="A2393" s="1">
        <v>42120</v>
      </c>
      <c r="B2393" s="3">
        <f t="shared" si="111"/>
        <v>2015</v>
      </c>
      <c r="C2393" s="3">
        <f t="shared" si="112"/>
        <v>4</v>
      </c>
      <c r="D2393" t="s">
        <v>218</v>
      </c>
      <c r="E2393" t="str">
        <f t="shared" si="113"/>
        <v>Sue Ann Reed20150426</v>
      </c>
      <c r="F2393">
        <f>IF(COUNTIF($E$2:E2393, E2393) = 1, MAX($F$1:F2392) + 1, INDEX($F$1:F2392, MATCH(E2393, $E$1:E2392, 0)))</f>
        <v>1175</v>
      </c>
      <c r="G2393" t="s">
        <v>123</v>
      </c>
      <c r="H2393" t="s">
        <v>11</v>
      </c>
      <c r="I2393" t="s">
        <v>24</v>
      </c>
      <c r="J2393" t="s">
        <v>459</v>
      </c>
      <c r="K2393" s="17">
        <v>2.62</v>
      </c>
      <c r="L2393" s="17">
        <v>1</v>
      </c>
      <c r="M2393" s="17">
        <v>0.43</v>
      </c>
      <c r="N2393" s="17" t="str">
        <f>IF(SalesData[[#This Row],[Profit]]&gt;0,"Profit","Loss")</f>
        <v>Profit</v>
      </c>
    </row>
    <row r="2394" spans="1:14" x14ac:dyDescent="0.25">
      <c r="A2394" s="1">
        <v>42121</v>
      </c>
      <c r="B2394" s="3">
        <f t="shared" si="111"/>
        <v>2015</v>
      </c>
      <c r="C2394" s="3">
        <f t="shared" si="112"/>
        <v>4</v>
      </c>
      <c r="D2394" t="s">
        <v>709</v>
      </c>
      <c r="E2394" t="str">
        <f t="shared" si="113"/>
        <v>Greg Tran20150427</v>
      </c>
      <c r="F2394">
        <f>IF(COUNTIF($E$2:E2394, E2394) = 1, MAX($F$1:F2393) + 1, INDEX($F$1:F2393, MATCH(E2394, $E$1:E2393, 0)))</f>
        <v>1176</v>
      </c>
      <c r="G2394" t="s">
        <v>2044</v>
      </c>
      <c r="H2394" t="s">
        <v>11</v>
      </c>
      <c r="I2394" t="s">
        <v>24</v>
      </c>
      <c r="J2394" t="s">
        <v>207</v>
      </c>
      <c r="K2394" s="17">
        <v>22.74</v>
      </c>
      <c r="L2394" s="17">
        <v>3</v>
      </c>
      <c r="M2394" s="17">
        <v>8.8699999999999992</v>
      </c>
      <c r="N2394" s="17" t="str">
        <f>IF(SalesData[[#This Row],[Profit]]&gt;0,"Profit","Loss")</f>
        <v>Profit</v>
      </c>
    </row>
    <row r="2395" spans="1:14" x14ac:dyDescent="0.25">
      <c r="A2395" s="1">
        <v>42121</v>
      </c>
      <c r="B2395" s="3">
        <f t="shared" si="111"/>
        <v>2015</v>
      </c>
      <c r="C2395" s="3">
        <f t="shared" si="112"/>
        <v>4</v>
      </c>
      <c r="D2395" t="s">
        <v>709</v>
      </c>
      <c r="E2395" t="str">
        <f t="shared" si="113"/>
        <v>Greg Tran20150427</v>
      </c>
      <c r="F2395">
        <f>IF(COUNTIF($E$2:E2395, E2395) = 1, MAX($F$1:F2394) + 1, INDEX($F$1:F2394, MATCH(E2395, $E$1:E2394, 0)))</f>
        <v>1176</v>
      </c>
      <c r="G2395" t="s">
        <v>2044</v>
      </c>
      <c r="H2395" t="s">
        <v>34</v>
      </c>
      <c r="I2395" t="s">
        <v>35</v>
      </c>
      <c r="J2395" t="s">
        <v>2045</v>
      </c>
      <c r="K2395" s="17">
        <v>1267.53</v>
      </c>
      <c r="L2395" s="17">
        <v>3</v>
      </c>
      <c r="M2395" s="17">
        <v>316.88</v>
      </c>
      <c r="N2395" s="17" t="str">
        <f>IF(SalesData[[#This Row],[Profit]]&gt;0,"Profit","Loss")</f>
        <v>Profit</v>
      </c>
    </row>
    <row r="2396" spans="1:14" x14ac:dyDescent="0.25">
      <c r="A2396" s="1">
        <v>42121</v>
      </c>
      <c r="B2396" s="3">
        <f t="shared" si="111"/>
        <v>2015</v>
      </c>
      <c r="C2396" s="3">
        <f t="shared" si="112"/>
        <v>4</v>
      </c>
      <c r="D2396" t="s">
        <v>709</v>
      </c>
      <c r="E2396" t="str">
        <f t="shared" si="113"/>
        <v>Greg Tran20150427</v>
      </c>
      <c r="F2396">
        <f>IF(COUNTIF($E$2:E2396, E2396) = 1, MAX($F$1:F2395) + 1, INDEX($F$1:F2395, MATCH(E2396, $E$1:E2395, 0)))</f>
        <v>1176</v>
      </c>
      <c r="G2396" t="s">
        <v>2044</v>
      </c>
      <c r="H2396" t="s">
        <v>39</v>
      </c>
      <c r="I2396" t="s">
        <v>302</v>
      </c>
      <c r="J2396" t="s">
        <v>2046</v>
      </c>
      <c r="K2396" s="17">
        <v>1379.92</v>
      </c>
      <c r="L2396" s="17">
        <v>8</v>
      </c>
      <c r="M2396" s="17">
        <v>648.55999999999995</v>
      </c>
      <c r="N2396" s="17" t="str">
        <f>IF(SalesData[[#This Row],[Profit]]&gt;0,"Profit","Loss")</f>
        <v>Profit</v>
      </c>
    </row>
    <row r="2397" spans="1:14" x14ac:dyDescent="0.25">
      <c r="A2397" s="1">
        <v>42121</v>
      </c>
      <c r="B2397" s="3">
        <f t="shared" si="111"/>
        <v>2015</v>
      </c>
      <c r="C2397" s="3">
        <f t="shared" si="112"/>
        <v>4</v>
      </c>
      <c r="D2397" t="s">
        <v>1676</v>
      </c>
      <c r="E2397" t="str">
        <f t="shared" si="113"/>
        <v>Tony Chapman20150427</v>
      </c>
      <c r="F2397">
        <f>IF(COUNTIF($E$2:E2397, E2397) = 1, MAX($F$1:F2396) + 1, INDEX($F$1:F2396, MATCH(E2397, $E$1:E2396, 0)))</f>
        <v>1177</v>
      </c>
      <c r="G2397" t="s">
        <v>278</v>
      </c>
      <c r="H2397" t="s">
        <v>11</v>
      </c>
      <c r="I2397" t="s">
        <v>92</v>
      </c>
      <c r="J2397" t="s">
        <v>333</v>
      </c>
      <c r="K2397" s="17">
        <v>43.56</v>
      </c>
      <c r="L2397" s="17">
        <v>5</v>
      </c>
      <c r="M2397" s="17">
        <v>3.27</v>
      </c>
      <c r="N2397" s="17" t="str">
        <f>IF(SalesData[[#This Row],[Profit]]&gt;0,"Profit","Loss")</f>
        <v>Profit</v>
      </c>
    </row>
    <row r="2398" spans="1:14" x14ac:dyDescent="0.25">
      <c r="A2398" s="1">
        <v>42121</v>
      </c>
      <c r="B2398" s="3">
        <f t="shared" si="111"/>
        <v>2015</v>
      </c>
      <c r="C2398" s="3">
        <f t="shared" si="112"/>
        <v>4</v>
      </c>
      <c r="D2398" t="s">
        <v>1676</v>
      </c>
      <c r="E2398" t="str">
        <f t="shared" si="113"/>
        <v>Tony Chapman20150427</v>
      </c>
      <c r="F2398">
        <f>IF(COUNTIF($E$2:E2398, E2398) = 1, MAX($F$1:F2397) + 1, INDEX($F$1:F2397, MATCH(E2398, $E$1:E2397, 0)))</f>
        <v>1177</v>
      </c>
      <c r="G2398" t="s">
        <v>278</v>
      </c>
      <c r="H2398" t="s">
        <v>11</v>
      </c>
      <c r="I2398" t="s">
        <v>200</v>
      </c>
      <c r="J2398" t="s">
        <v>1292</v>
      </c>
      <c r="K2398" s="17">
        <v>5.84</v>
      </c>
      <c r="L2398" s="17">
        <v>2</v>
      </c>
      <c r="M2398" s="17">
        <v>0.73</v>
      </c>
      <c r="N2398" s="17" t="str">
        <f>IF(SalesData[[#This Row],[Profit]]&gt;0,"Profit","Loss")</f>
        <v>Profit</v>
      </c>
    </row>
    <row r="2399" spans="1:14" x14ac:dyDescent="0.25">
      <c r="A2399" s="1">
        <v>42122</v>
      </c>
      <c r="B2399" s="3">
        <f t="shared" si="111"/>
        <v>2015</v>
      </c>
      <c r="C2399" s="3">
        <f t="shared" si="112"/>
        <v>4</v>
      </c>
      <c r="D2399" t="s">
        <v>889</v>
      </c>
      <c r="E2399" t="str">
        <f t="shared" si="113"/>
        <v>Russell Applegate20150428</v>
      </c>
      <c r="F2399">
        <f>IF(COUNTIF($E$2:E2399, E2399) = 1, MAX($F$1:F2398) + 1, INDEX($F$1:F2398, MATCH(E2399, $E$1:E2398, 0)))</f>
        <v>1178</v>
      </c>
      <c r="G2399" t="s">
        <v>10</v>
      </c>
      <c r="H2399" t="s">
        <v>11</v>
      </c>
      <c r="I2399" t="s">
        <v>92</v>
      </c>
      <c r="J2399" t="s">
        <v>617</v>
      </c>
      <c r="K2399" s="17">
        <v>8.65</v>
      </c>
      <c r="L2399" s="17">
        <v>3</v>
      </c>
      <c r="M2399" s="17">
        <v>-20.329999999999998</v>
      </c>
      <c r="N2399" s="17" t="str">
        <f>IF(SalesData[[#This Row],[Profit]]&gt;0,"Profit","Loss")</f>
        <v>Loss</v>
      </c>
    </row>
    <row r="2400" spans="1:14" x14ac:dyDescent="0.25">
      <c r="A2400" s="1">
        <v>42122</v>
      </c>
      <c r="B2400" s="3">
        <f t="shared" si="111"/>
        <v>2015</v>
      </c>
      <c r="C2400" s="3">
        <f t="shared" si="112"/>
        <v>4</v>
      </c>
      <c r="D2400" t="s">
        <v>889</v>
      </c>
      <c r="E2400" t="str">
        <f t="shared" si="113"/>
        <v>Russell Applegate20150428</v>
      </c>
      <c r="F2400">
        <f>IF(COUNTIF($E$2:E2400, E2400) = 1, MAX($F$1:F2399) + 1, INDEX($F$1:F2399, MATCH(E2400, $E$1:E2399, 0)))</f>
        <v>1178</v>
      </c>
      <c r="G2400" t="s">
        <v>10</v>
      </c>
      <c r="H2400" t="s">
        <v>11</v>
      </c>
      <c r="I2400" t="s">
        <v>18</v>
      </c>
      <c r="J2400" t="s">
        <v>1229</v>
      </c>
      <c r="K2400" s="17">
        <v>23.83</v>
      </c>
      <c r="L2400" s="17">
        <v>3</v>
      </c>
      <c r="M2400" s="17">
        <v>2.68</v>
      </c>
      <c r="N2400" s="17" t="str">
        <f>IF(SalesData[[#This Row],[Profit]]&gt;0,"Profit","Loss")</f>
        <v>Profit</v>
      </c>
    </row>
    <row r="2401" spans="1:14" x14ac:dyDescent="0.25">
      <c r="A2401" s="1">
        <v>42122</v>
      </c>
      <c r="B2401" s="3">
        <f t="shared" si="111"/>
        <v>2015</v>
      </c>
      <c r="C2401" s="3">
        <f t="shared" si="112"/>
        <v>4</v>
      </c>
      <c r="D2401" t="s">
        <v>889</v>
      </c>
      <c r="E2401" t="str">
        <f t="shared" si="113"/>
        <v>Russell Applegate20150428</v>
      </c>
      <c r="F2401">
        <f>IF(COUNTIF($E$2:E2401, E2401) = 1, MAX($F$1:F2400) + 1, INDEX($F$1:F2400, MATCH(E2401, $E$1:E2400, 0)))</f>
        <v>1178</v>
      </c>
      <c r="G2401" t="s">
        <v>10</v>
      </c>
      <c r="H2401" t="s">
        <v>11</v>
      </c>
      <c r="I2401" t="s">
        <v>20</v>
      </c>
      <c r="J2401" t="s">
        <v>330</v>
      </c>
      <c r="K2401" s="17">
        <v>12.18</v>
      </c>
      <c r="L2401" s="17">
        <v>4</v>
      </c>
      <c r="M2401" s="17">
        <v>-18.87</v>
      </c>
      <c r="N2401" s="17" t="str">
        <f>IF(SalesData[[#This Row],[Profit]]&gt;0,"Profit","Loss")</f>
        <v>Loss</v>
      </c>
    </row>
    <row r="2402" spans="1:14" x14ac:dyDescent="0.25">
      <c r="A2402" s="1">
        <v>42122</v>
      </c>
      <c r="B2402" s="3">
        <f t="shared" si="111"/>
        <v>2015</v>
      </c>
      <c r="C2402" s="3">
        <f t="shared" si="112"/>
        <v>4</v>
      </c>
      <c r="D2402" t="s">
        <v>131</v>
      </c>
      <c r="E2402" t="str">
        <f t="shared" si="113"/>
        <v>Shirley Daniels20150428</v>
      </c>
      <c r="F2402">
        <f>IF(COUNTIF($E$2:E2402, E2402) = 1, MAX($F$1:F2401) + 1, INDEX($F$1:F2401, MATCH(E2402, $E$1:E2401, 0)))</f>
        <v>1179</v>
      </c>
      <c r="G2402" t="s">
        <v>110</v>
      </c>
      <c r="H2402" t="s">
        <v>11</v>
      </c>
      <c r="I2402" t="s">
        <v>92</v>
      </c>
      <c r="J2402" t="s">
        <v>2047</v>
      </c>
      <c r="K2402" s="17">
        <v>186.73</v>
      </c>
      <c r="L2402" s="17">
        <v>1</v>
      </c>
      <c r="M2402" s="17">
        <v>41.5</v>
      </c>
      <c r="N2402" s="17" t="str">
        <f>IF(SalesData[[#This Row],[Profit]]&gt;0,"Profit","Loss")</f>
        <v>Profit</v>
      </c>
    </row>
    <row r="2403" spans="1:14" x14ac:dyDescent="0.25">
      <c r="A2403" s="1">
        <v>42122</v>
      </c>
      <c r="B2403" s="3">
        <f t="shared" si="111"/>
        <v>2015</v>
      </c>
      <c r="C2403" s="3">
        <f t="shared" si="112"/>
        <v>4</v>
      </c>
      <c r="D2403" t="s">
        <v>131</v>
      </c>
      <c r="E2403" t="str">
        <f t="shared" si="113"/>
        <v>Shirley Daniels20150428</v>
      </c>
      <c r="F2403">
        <f>IF(COUNTIF($E$2:E2403, E2403) = 1, MAX($F$1:F2402) + 1, INDEX($F$1:F2402, MATCH(E2403, $E$1:E2402, 0)))</f>
        <v>1179</v>
      </c>
      <c r="G2403" t="s">
        <v>110</v>
      </c>
      <c r="H2403" t="s">
        <v>11</v>
      </c>
      <c r="I2403" t="s">
        <v>20</v>
      </c>
      <c r="J2403" t="s">
        <v>1606</v>
      </c>
      <c r="K2403" s="17">
        <v>3812.97</v>
      </c>
      <c r="L2403" s="17">
        <v>3</v>
      </c>
      <c r="M2403" s="17">
        <v>1906.49</v>
      </c>
      <c r="N2403" s="17" t="str">
        <f>IF(SalesData[[#This Row],[Profit]]&gt;0,"Profit","Loss")</f>
        <v>Profit</v>
      </c>
    </row>
    <row r="2404" spans="1:14" x14ac:dyDescent="0.25">
      <c r="A2404" s="1">
        <v>42123</v>
      </c>
      <c r="B2404" s="3">
        <f t="shared" si="111"/>
        <v>2015</v>
      </c>
      <c r="C2404" s="3">
        <f t="shared" si="112"/>
        <v>4</v>
      </c>
      <c r="D2404" t="s">
        <v>1332</v>
      </c>
      <c r="E2404" t="str">
        <f t="shared" si="113"/>
        <v>Jim Kriz20150429</v>
      </c>
      <c r="F2404">
        <f>IF(COUNTIF($E$2:E2404, E2404) = 1, MAX($F$1:F2403) + 1, INDEX($F$1:F2403, MATCH(E2404, $E$1:E2403, 0)))</f>
        <v>1180</v>
      </c>
      <c r="G2404" t="s">
        <v>23</v>
      </c>
      <c r="H2404" t="s">
        <v>11</v>
      </c>
      <c r="I2404" t="s">
        <v>12</v>
      </c>
      <c r="J2404" t="s">
        <v>679</v>
      </c>
      <c r="K2404" s="17">
        <v>7.97</v>
      </c>
      <c r="L2404" s="17">
        <v>2</v>
      </c>
      <c r="M2404" s="17">
        <v>2.89</v>
      </c>
      <c r="N2404" s="17" t="str">
        <f>IF(SalesData[[#This Row],[Profit]]&gt;0,"Profit","Loss")</f>
        <v>Profit</v>
      </c>
    </row>
    <row r="2405" spans="1:14" x14ac:dyDescent="0.25">
      <c r="A2405" s="1">
        <v>42124</v>
      </c>
      <c r="B2405" s="3">
        <f t="shared" si="111"/>
        <v>2015</v>
      </c>
      <c r="C2405" s="3">
        <f t="shared" si="112"/>
        <v>4</v>
      </c>
      <c r="D2405" t="s">
        <v>533</v>
      </c>
      <c r="E2405" t="str">
        <f t="shared" si="113"/>
        <v>Paul Stevenson20150430</v>
      </c>
      <c r="F2405">
        <f>IF(COUNTIF($E$2:E2405, E2405) = 1, MAX($F$1:F2404) + 1, INDEX($F$1:F2404, MATCH(E2405, $E$1:E2404, 0)))</f>
        <v>1181</v>
      </c>
      <c r="G2405" t="s">
        <v>15</v>
      </c>
      <c r="H2405" t="s">
        <v>34</v>
      </c>
      <c r="I2405" t="s">
        <v>35</v>
      </c>
      <c r="J2405" t="s">
        <v>187</v>
      </c>
      <c r="K2405" s="17">
        <v>213.12</v>
      </c>
      <c r="L2405" s="17">
        <v>5</v>
      </c>
      <c r="M2405" s="17">
        <v>-15.22</v>
      </c>
      <c r="N2405" s="17" t="str">
        <f>IF(SalesData[[#This Row],[Profit]]&gt;0,"Profit","Loss")</f>
        <v>Loss</v>
      </c>
    </row>
    <row r="2406" spans="1:14" x14ac:dyDescent="0.25">
      <c r="A2406" s="1">
        <v>42124</v>
      </c>
      <c r="B2406" s="3">
        <f t="shared" si="111"/>
        <v>2015</v>
      </c>
      <c r="C2406" s="3">
        <f t="shared" si="112"/>
        <v>4</v>
      </c>
      <c r="D2406" t="s">
        <v>552</v>
      </c>
      <c r="E2406" t="str">
        <f t="shared" si="113"/>
        <v>Benjamin Patterson20150430</v>
      </c>
      <c r="F2406">
        <f>IF(COUNTIF($E$2:E2406, E2406) = 1, MAX($F$1:F2405) + 1, INDEX($F$1:F2405, MATCH(E2406, $E$1:E2405, 0)))</f>
        <v>1182</v>
      </c>
      <c r="G2406" t="s">
        <v>78</v>
      </c>
      <c r="H2406" t="s">
        <v>39</v>
      </c>
      <c r="I2406" t="s">
        <v>40</v>
      </c>
      <c r="J2406" t="s">
        <v>1100</v>
      </c>
      <c r="K2406" s="17">
        <v>1022.97</v>
      </c>
      <c r="L2406" s="17">
        <v>5</v>
      </c>
      <c r="M2406" s="17">
        <v>-255.74</v>
      </c>
      <c r="N2406" s="17" t="str">
        <f>IF(SalesData[[#This Row],[Profit]]&gt;0,"Profit","Loss")</f>
        <v>Loss</v>
      </c>
    </row>
    <row r="2407" spans="1:14" x14ac:dyDescent="0.25">
      <c r="A2407" s="1">
        <v>42124</v>
      </c>
      <c r="B2407" s="3">
        <f t="shared" si="111"/>
        <v>2015</v>
      </c>
      <c r="C2407" s="3">
        <f t="shared" si="112"/>
        <v>4</v>
      </c>
      <c r="D2407" t="s">
        <v>452</v>
      </c>
      <c r="E2407" t="str">
        <f t="shared" si="113"/>
        <v>Ken Black20150430</v>
      </c>
      <c r="F2407">
        <f>IF(COUNTIF($E$2:E2407, E2407) = 1, MAX($F$1:F2406) + 1, INDEX($F$1:F2406, MATCH(E2407, $E$1:E2406, 0)))</f>
        <v>1183</v>
      </c>
      <c r="G2407" t="s">
        <v>27</v>
      </c>
      <c r="H2407" t="s">
        <v>11</v>
      </c>
      <c r="I2407" t="s">
        <v>24</v>
      </c>
      <c r="J2407" t="s">
        <v>1006</v>
      </c>
      <c r="K2407" s="17">
        <v>34.65</v>
      </c>
      <c r="L2407" s="17">
        <v>3</v>
      </c>
      <c r="M2407" s="17">
        <v>9.6999999999999993</v>
      </c>
      <c r="N2407" s="17" t="str">
        <f>IF(SalesData[[#This Row],[Profit]]&gt;0,"Profit","Loss")</f>
        <v>Profit</v>
      </c>
    </row>
    <row r="2408" spans="1:14" x14ac:dyDescent="0.25">
      <c r="A2408" s="1">
        <v>42124</v>
      </c>
      <c r="B2408" s="3">
        <f t="shared" si="111"/>
        <v>2015</v>
      </c>
      <c r="C2408" s="3">
        <f t="shared" si="112"/>
        <v>4</v>
      </c>
      <c r="D2408" t="s">
        <v>452</v>
      </c>
      <c r="E2408" t="str">
        <f t="shared" si="113"/>
        <v>Ken Black20150430</v>
      </c>
      <c r="F2408">
        <f>IF(COUNTIF($E$2:E2408, E2408) = 1, MAX($F$1:F2407) + 1, INDEX($F$1:F2407, MATCH(E2408, $E$1:E2407, 0)))</f>
        <v>1183</v>
      </c>
      <c r="G2408" t="s">
        <v>27</v>
      </c>
      <c r="H2408" t="s">
        <v>39</v>
      </c>
      <c r="I2408" t="s">
        <v>40</v>
      </c>
      <c r="J2408" t="s">
        <v>1999</v>
      </c>
      <c r="K2408" s="17">
        <v>19.8</v>
      </c>
      <c r="L2408" s="17">
        <v>5</v>
      </c>
      <c r="M2408" s="17">
        <v>1.73</v>
      </c>
      <c r="N2408" s="17" t="str">
        <f>IF(SalesData[[#This Row],[Profit]]&gt;0,"Profit","Loss")</f>
        <v>Profit</v>
      </c>
    </row>
    <row r="2409" spans="1:14" x14ac:dyDescent="0.25">
      <c r="A2409" s="1">
        <v>42124</v>
      </c>
      <c r="B2409" s="3">
        <f t="shared" si="111"/>
        <v>2015</v>
      </c>
      <c r="C2409" s="3">
        <f t="shared" si="112"/>
        <v>4</v>
      </c>
      <c r="D2409" t="s">
        <v>2048</v>
      </c>
      <c r="E2409" t="str">
        <f t="shared" si="113"/>
        <v>Jane Waco20150430</v>
      </c>
      <c r="F2409">
        <f>IF(COUNTIF($E$2:E2409, E2409) = 1, MAX($F$1:F2408) + 1, INDEX($F$1:F2408, MATCH(E2409, $E$1:E2408, 0)))</f>
        <v>1184</v>
      </c>
      <c r="G2409" t="s">
        <v>434</v>
      </c>
      <c r="H2409" t="s">
        <v>34</v>
      </c>
      <c r="I2409" t="s">
        <v>47</v>
      </c>
      <c r="J2409" t="s">
        <v>1694</v>
      </c>
      <c r="K2409" s="17">
        <v>31.4</v>
      </c>
      <c r="L2409" s="17">
        <v>5</v>
      </c>
      <c r="M2409" s="17">
        <v>13.19</v>
      </c>
      <c r="N2409" s="17" t="str">
        <f>IF(SalesData[[#This Row],[Profit]]&gt;0,"Profit","Loss")</f>
        <v>Profit</v>
      </c>
    </row>
    <row r="2410" spans="1:14" x14ac:dyDescent="0.25">
      <c r="A2410" s="1">
        <v>42124</v>
      </c>
      <c r="B2410" s="3">
        <f t="shared" si="111"/>
        <v>2015</v>
      </c>
      <c r="C2410" s="3">
        <f t="shared" si="112"/>
        <v>4</v>
      </c>
      <c r="D2410" t="s">
        <v>2048</v>
      </c>
      <c r="E2410" t="str">
        <f t="shared" si="113"/>
        <v>Jane Waco20150430</v>
      </c>
      <c r="F2410">
        <f>IF(COUNTIF($E$2:E2410, E2410) = 1, MAX($F$1:F2409) + 1, INDEX($F$1:F2409, MATCH(E2410, $E$1:E2409, 0)))</f>
        <v>1184</v>
      </c>
      <c r="G2410" t="s">
        <v>434</v>
      </c>
      <c r="H2410" t="s">
        <v>34</v>
      </c>
      <c r="I2410" t="s">
        <v>47</v>
      </c>
      <c r="J2410" t="s">
        <v>2049</v>
      </c>
      <c r="K2410" s="17">
        <v>9.48</v>
      </c>
      <c r="L2410" s="17">
        <v>1</v>
      </c>
      <c r="M2410" s="17">
        <v>3.79</v>
      </c>
      <c r="N2410" s="17" t="str">
        <f>IF(SalesData[[#This Row],[Profit]]&gt;0,"Profit","Loss")</f>
        <v>Profit</v>
      </c>
    </row>
    <row r="2411" spans="1:14" x14ac:dyDescent="0.25">
      <c r="A2411" s="1">
        <v>42124</v>
      </c>
      <c r="B2411" s="3">
        <f t="shared" si="111"/>
        <v>2015</v>
      </c>
      <c r="C2411" s="3">
        <f t="shared" si="112"/>
        <v>4</v>
      </c>
      <c r="D2411" t="s">
        <v>2048</v>
      </c>
      <c r="E2411" t="str">
        <f t="shared" si="113"/>
        <v>Jane Waco20150430</v>
      </c>
      <c r="F2411">
        <f>IF(COUNTIF($E$2:E2411, E2411) = 1, MAX($F$1:F2410) + 1, INDEX($F$1:F2410, MATCH(E2411, $E$1:E2410, 0)))</f>
        <v>1184</v>
      </c>
      <c r="G2411" t="s">
        <v>434</v>
      </c>
      <c r="H2411" t="s">
        <v>39</v>
      </c>
      <c r="I2411" t="s">
        <v>40</v>
      </c>
      <c r="J2411" t="s">
        <v>2050</v>
      </c>
      <c r="K2411" s="17">
        <v>209.5</v>
      </c>
      <c r="L2411" s="17">
        <v>10</v>
      </c>
      <c r="M2411" s="17">
        <v>58.66</v>
      </c>
      <c r="N2411" s="17" t="str">
        <f>IF(SalesData[[#This Row],[Profit]]&gt;0,"Profit","Loss")</f>
        <v>Profit</v>
      </c>
    </row>
    <row r="2412" spans="1:14" x14ac:dyDescent="0.25">
      <c r="A2412" s="1">
        <v>42124</v>
      </c>
      <c r="B2412" s="3">
        <f t="shared" si="111"/>
        <v>2015</v>
      </c>
      <c r="C2412" s="3">
        <f t="shared" si="112"/>
        <v>4</v>
      </c>
      <c r="D2412" t="s">
        <v>2048</v>
      </c>
      <c r="E2412" t="str">
        <f t="shared" si="113"/>
        <v>Jane Waco20150430</v>
      </c>
      <c r="F2412">
        <f>IF(COUNTIF($E$2:E2412, E2412) = 1, MAX($F$1:F2411) + 1, INDEX($F$1:F2411, MATCH(E2412, $E$1:E2411, 0)))</f>
        <v>1184</v>
      </c>
      <c r="G2412" t="s">
        <v>434</v>
      </c>
      <c r="H2412" t="s">
        <v>34</v>
      </c>
      <c r="I2412" t="s">
        <v>47</v>
      </c>
      <c r="J2412" t="s">
        <v>2051</v>
      </c>
      <c r="K2412" s="17">
        <v>24.3</v>
      </c>
      <c r="L2412" s="17">
        <v>5</v>
      </c>
      <c r="M2412" s="17">
        <v>10.45</v>
      </c>
      <c r="N2412" s="17" t="str">
        <f>IF(SalesData[[#This Row],[Profit]]&gt;0,"Profit","Loss")</f>
        <v>Profit</v>
      </c>
    </row>
    <row r="2413" spans="1:14" x14ac:dyDescent="0.25">
      <c r="A2413" s="1">
        <v>42124</v>
      </c>
      <c r="B2413" s="3">
        <f t="shared" si="111"/>
        <v>2015</v>
      </c>
      <c r="C2413" s="3">
        <f t="shared" si="112"/>
        <v>4</v>
      </c>
      <c r="D2413" t="s">
        <v>2048</v>
      </c>
      <c r="E2413" t="str">
        <f t="shared" si="113"/>
        <v>Jane Waco20150430</v>
      </c>
      <c r="F2413">
        <f>IF(COUNTIF($E$2:E2413, E2413) = 1, MAX($F$1:F2412) + 1, INDEX($F$1:F2412, MATCH(E2413, $E$1:E2412, 0)))</f>
        <v>1184</v>
      </c>
      <c r="G2413" t="s">
        <v>434</v>
      </c>
      <c r="H2413" t="s">
        <v>11</v>
      </c>
      <c r="I2413" t="s">
        <v>12</v>
      </c>
      <c r="J2413" t="s">
        <v>640</v>
      </c>
      <c r="K2413" s="17">
        <v>6.48</v>
      </c>
      <c r="L2413" s="17">
        <v>1</v>
      </c>
      <c r="M2413" s="17">
        <v>3.11</v>
      </c>
      <c r="N2413" s="17" t="str">
        <f>IF(SalesData[[#This Row],[Profit]]&gt;0,"Profit","Loss")</f>
        <v>Profit</v>
      </c>
    </row>
    <row r="2414" spans="1:14" x14ac:dyDescent="0.25">
      <c r="A2414" s="1">
        <v>42125</v>
      </c>
      <c r="B2414" s="3">
        <f t="shared" si="111"/>
        <v>2015</v>
      </c>
      <c r="C2414" s="3">
        <f t="shared" si="112"/>
        <v>5</v>
      </c>
      <c r="D2414" t="s">
        <v>1295</v>
      </c>
      <c r="E2414" t="str">
        <f t="shared" si="113"/>
        <v>Jennifer Braxton20150501</v>
      </c>
      <c r="F2414">
        <f>IF(COUNTIF($E$2:E2414, E2414) = 1, MAX($F$1:F2413) + 1, INDEX($F$1:F2413, MATCH(E2414, $E$1:E2413, 0)))</f>
        <v>1185</v>
      </c>
      <c r="G2414" t="s">
        <v>27</v>
      </c>
      <c r="H2414" t="s">
        <v>39</v>
      </c>
      <c r="I2414" t="s">
        <v>40</v>
      </c>
      <c r="J2414" t="s">
        <v>2052</v>
      </c>
      <c r="K2414" s="17">
        <v>88.75</v>
      </c>
      <c r="L2414" s="17">
        <v>3</v>
      </c>
      <c r="M2414" s="17">
        <v>11.09</v>
      </c>
      <c r="N2414" s="17" t="str">
        <f>IF(SalesData[[#This Row],[Profit]]&gt;0,"Profit","Loss")</f>
        <v>Profit</v>
      </c>
    </row>
    <row r="2415" spans="1:14" x14ac:dyDescent="0.25">
      <c r="A2415" s="1">
        <v>42125</v>
      </c>
      <c r="B2415" s="3">
        <f t="shared" si="111"/>
        <v>2015</v>
      </c>
      <c r="C2415" s="3">
        <f t="shared" si="112"/>
        <v>5</v>
      </c>
      <c r="D2415" t="s">
        <v>2053</v>
      </c>
      <c r="E2415" t="str">
        <f t="shared" si="113"/>
        <v>David Bremer20150501</v>
      </c>
      <c r="F2415">
        <f>IF(COUNTIF($E$2:E2415, E2415) = 1, MAX($F$1:F2414) + 1, INDEX($F$1:F2414, MATCH(E2415, $E$1:E2414, 0)))</f>
        <v>1186</v>
      </c>
      <c r="G2415" t="s">
        <v>123</v>
      </c>
      <c r="H2415" t="s">
        <v>34</v>
      </c>
      <c r="I2415" t="s">
        <v>47</v>
      </c>
      <c r="J2415" t="s">
        <v>86</v>
      </c>
      <c r="K2415" s="17">
        <v>63.55</v>
      </c>
      <c r="L2415" s="17">
        <v>3</v>
      </c>
      <c r="M2415" s="17">
        <v>14.3</v>
      </c>
      <c r="N2415" s="17" t="str">
        <f>IF(SalesData[[#This Row],[Profit]]&gt;0,"Profit","Loss")</f>
        <v>Profit</v>
      </c>
    </row>
    <row r="2416" spans="1:14" x14ac:dyDescent="0.25">
      <c r="A2416" s="1">
        <v>42125</v>
      </c>
      <c r="B2416" s="3">
        <f t="shared" si="111"/>
        <v>2015</v>
      </c>
      <c r="C2416" s="3">
        <f t="shared" si="112"/>
        <v>5</v>
      </c>
      <c r="D2416" t="s">
        <v>2053</v>
      </c>
      <c r="E2416" t="str">
        <f t="shared" si="113"/>
        <v>David Bremer20150501</v>
      </c>
      <c r="F2416">
        <f>IF(COUNTIF($E$2:E2416, E2416) = 1, MAX($F$1:F2415) + 1, INDEX($F$1:F2415, MATCH(E2416, $E$1:E2415, 0)))</f>
        <v>1186</v>
      </c>
      <c r="G2416" t="s">
        <v>123</v>
      </c>
      <c r="H2416" t="s">
        <v>11</v>
      </c>
      <c r="I2416" t="s">
        <v>200</v>
      </c>
      <c r="J2416" t="s">
        <v>2054</v>
      </c>
      <c r="K2416" s="17">
        <v>41.38</v>
      </c>
      <c r="L2416" s="17">
        <v>3</v>
      </c>
      <c r="M2416" s="17">
        <v>4.6500000000000004</v>
      </c>
      <c r="N2416" s="17" t="str">
        <f>IF(SalesData[[#This Row],[Profit]]&gt;0,"Profit","Loss")</f>
        <v>Profit</v>
      </c>
    </row>
    <row r="2417" spans="1:14" x14ac:dyDescent="0.25">
      <c r="A2417" s="1">
        <v>42125</v>
      </c>
      <c r="B2417" s="3">
        <f t="shared" si="111"/>
        <v>2015</v>
      </c>
      <c r="C2417" s="3">
        <f t="shared" si="112"/>
        <v>5</v>
      </c>
      <c r="D2417" t="s">
        <v>2053</v>
      </c>
      <c r="E2417" t="str">
        <f t="shared" si="113"/>
        <v>David Bremer20150501</v>
      </c>
      <c r="F2417">
        <f>IF(COUNTIF($E$2:E2417, E2417) = 1, MAX($F$1:F2416) + 1, INDEX($F$1:F2416, MATCH(E2417, $E$1:E2416, 0)))</f>
        <v>1186</v>
      </c>
      <c r="G2417" t="s">
        <v>123</v>
      </c>
      <c r="H2417" t="s">
        <v>11</v>
      </c>
      <c r="I2417" t="s">
        <v>24</v>
      </c>
      <c r="J2417" t="s">
        <v>2055</v>
      </c>
      <c r="K2417" s="17">
        <v>172.7</v>
      </c>
      <c r="L2417" s="17">
        <v>6</v>
      </c>
      <c r="M2417" s="17">
        <v>10.79</v>
      </c>
      <c r="N2417" s="17" t="str">
        <f>IF(SalesData[[#This Row],[Profit]]&gt;0,"Profit","Loss")</f>
        <v>Profit</v>
      </c>
    </row>
    <row r="2418" spans="1:14" x14ac:dyDescent="0.25">
      <c r="A2418" s="1">
        <v>42125</v>
      </c>
      <c r="B2418" s="3">
        <f t="shared" si="111"/>
        <v>2015</v>
      </c>
      <c r="C2418" s="3">
        <f t="shared" si="112"/>
        <v>5</v>
      </c>
      <c r="D2418" t="s">
        <v>1546</v>
      </c>
      <c r="E2418" t="str">
        <f t="shared" si="113"/>
        <v>Patrick O'Brill20150501</v>
      </c>
      <c r="F2418">
        <f>IF(COUNTIF($E$2:E2418, E2418) = 1, MAX($F$1:F2417) + 1, INDEX($F$1:F2417, MATCH(E2418, $E$1:E2417, 0)))</f>
        <v>1187</v>
      </c>
      <c r="G2418" t="s">
        <v>27</v>
      </c>
      <c r="H2418" t="s">
        <v>11</v>
      </c>
      <c r="I2418" t="s">
        <v>20</v>
      </c>
      <c r="J2418" t="s">
        <v>330</v>
      </c>
      <c r="K2418" s="17">
        <v>12.18</v>
      </c>
      <c r="L2418" s="17">
        <v>1</v>
      </c>
      <c r="M2418" s="17">
        <v>4.41</v>
      </c>
      <c r="N2418" s="17" t="str">
        <f>IF(SalesData[[#This Row],[Profit]]&gt;0,"Profit","Loss")</f>
        <v>Profit</v>
      </c>
    </row>
    <row r="2419" spans="1:14" x14ac:dyDescent="0.25">
      <c r="A2419" s="1">
        <v>42125</v>
      </c>
      <c r="B2419" s="3">
        <f t="shared" si="111"/>
        <v>2015</v>
      </c>
      <c r="C2419" s="3">
        <f t="shared" si="112"/>
        <v>5</v>
      </c>
      <c r="D2419" t="s">
        <v>1546</v>
      </c>
      <c r="E2419" t="str">
        <f t="shared" si="113"/>
        <v>Patrick O'Brill20150501</v>
      </c>
      <c r="F2419">
        <f>IF(COUNTIF($E$2:E2419, E2419) = 1, MAX($F$1:F2418) + 1, INDEX($F$1:F2418, MATCH(E2419, $E$1:E2418, 0)))</f>
        <v>1187</v>
      </c>
      <c r="G2419" t="s">
        <v>27</v>
      </c>
      <c r="H2419" t="s">
        <v>11</v>
      </c>
      <c r="I2419" t="s">
        <v>18</v>
      </c>
      <c r="J2419" t="s">
        <v>516</v>
      </c>
      <c r="K2419" s="17">
        <v>37.32</v>
      </c>
      <c r="L2419" s="17">
        <v>3</v>
      </c>
      <c r="M2419" s="17">
        <v>10.45</v>
      </c>
      <c r="N2419" s="17" t="str">
        <f>IF(SalesData[[#This Row],[Profit]]&gt;0,"Profit","Loss")</f>
        <v>Profit</v>
      </c>
    </row>
    <row r="2420" spans="1:14" x14ac:dyDescent="0.25">
      <c r="A2420" s="1">
        <v>42125</v>
      </c>
      <c r="B2420" s="3">
        <f t="shared" si="111"/>
        <v>2015</v>
      </c>
      <c r="C2420" s="3">
        <f t="shared" si="112"/>
        <v>5</v>
      </c>
      <c r="D2420" t="s">
        <v>1546</v>
      </c>
      <c r="E2420" t="str">
        <f t="shared" si="113"/>
        <v>Patrick O'Brill20150501</v>
      </c>
      <c r="F2420">
        <f>IF(COUNTIF($E$2:E2420, E2420) = 1, MAX($F$1:F2419) + 1, INDEX($F$1:F2419, MATCH(E2420, $E$1:E2419, 0)))</f>
        <v>1187</v>
      </c>
      <c r="G2420" t="s">
        <v>27</v>
      </c>
      <c r="H2420" t="s">
        <v>11</v>
      </c>
      <c r="I2420" t="s">
        <v>200</v>
      </c>
      <c r="J2420" t="s">
        <v>2056</v>
      </c>
      <c r="K2420" s="17">
        <v>35.06</v>
      </c>
      <c r="L2420" s="17">
        <v>2</v>
      </c>
      <c r="M2420" s="17">
        <v>10.52</v>
      </c>
      <c r="N2420" s="17" t="str">
        <f>IF(SalesData[[#This Row],[Profit]]&gt;0,"Profit","Loss")</f>
        <v>Profit</v>
      </c>
    </row>
    <row r="2421" spans="1:14" x14ac:dyDescent="0.25">
      <c r="A2421" s="1">
        <v>42126</v>
      </c>
      <c r="B2421" s="3">
        <f t="shared" si="111"/>
        <v>2015</v>
      </c>
      <c r="C2421" s="3">
        <f t="shared" si="112"/>
        <v>5</v>
      </c>
      <c r="D2421" t="s">
        <v>1519</v>
      </c>
      <c r="E2421" t="str">
        <f t="shared" si="113"/>
        <v>Noah Childs20150502</v>
      </c>
      <c r="F2421">
        <f>IF(COUNTIF($E$2:E2421, E2421) = 1, MAX($F$1:F2420) + 1, INDEX($F$1:F2420, MATCH(E2421, $E$1:E2420, 0)))</f>
        <v>1188</v>
      </c>
      <c r="G2421" t="s">
        <v>10</v>
      </c>
      <c r="H2421" t="s">
        <v>11</v>
      </c>
      <c r="I2421" t="s">
        <v>16</v>
      </c>
      <c r="J2421" t="s">
        <v>348</v>
      </c>
      <c r="K2421" s="17">
        <v>8.86</v>
      </c>
      <c r="L2421" s="17">
        <v>3</v>
      </c>
      <c r="M2421" s="17">
        <v>2.99</v>
      </c>
      <c r="N2421" s="17" t="str">
        <f>IF(SalesData[[#This Row],[Profit]]&gt;0,"Profit","Loss")</f>
        <v>Profit</v>
      </c>
    </row>
    <row r="2422" spans="1:14" x14ac:dyDescent="0.25">
      <c r="A2422" s="1">
        <v>42126</v>
      </c>
      <c r="B2422" s="3">
        <f t="shared" si="111"/>
        <v>2015</v>
      </c>
      <c r="C2422" s="3">
        <f t="shared" si="112"/>
        <v>5</v>
      </c>
      <c r="D2422" t="s">
        <v>1519</v>
      </c>
      <c r="E2422" t="str">
        <f t="shared" si="113"/>
        <v>Noah Childs20150502</v>
      </c>
      <c r="F2422">
        <f>IF(COUNTIF($E$2:E2422, E2422) = 1, MAX($F$1:F2421) + 1, INDEX($F$1:F2421, MATCH(E2422, $E$1:E2421, 0)))</f>
        <v>1188</v>
      </c>
      <c r="G2422" t="s">
        <v>10</v>
      </c>
      <c r="H2422" t="s">
        <v>39</v>
      </c>
      <c r="I2422" t="s">
        <v>40</v>
      </c>
      <c r="J2422" t="s">
        <v>1551</v>
      </c>
      <c r="K2422" s="17">
        <v>158.38</v>
      </c>
      <c r="L2422" s="17">
        <v>3</v>
      </c>
      <c r="M2422" s="17">
        <v>13.86</v>
      </c>
      <c r="N2422" s="17" t="str">
        <f>IF(SalesData[[#This Row],[Profit]]&gt;0,"Profit","Loss")</f>
        <v>Profit</v>
      </c>
    </row>
    <row r="2423" spans="1:14" x14ac:dyDescent="0.25">
      <c r="A2423" s="1">
        <v>42127</v>
      </c>
      <c r="B2423" s="3">
        <f t="shared" si="111"/>
        <v>2015</v>
      </c>
      <c r="C2423" s="3">
        <f t="shared" si="112"/>
        <v>5</v>
      </c>
      <c r="D2423" t="s">
        <v>2057</v>
      </c>
      <c r="E2423" t="str">
        <f t="shared" si="113"/>
        <v>Julia Barnett20150503</v>
      </c>
      <c r="F2423">
        <f>IF(COUNTIF($E$2:E2423, E2423) = 1, MAX($F$1:F2422) + 1, INDEX($F$1:F2422, MATCH(E2423, $E$1:E2422, 0)))</f>
        <v>1189</v>
      </c>
      <c r="G2423" t="s">
        <v>27</v>
      </c>
      <c r="H2423" t="s">
        <v>34</v>
      </c>
      <c r="I2423" t="s">
        <v>47</v>
      </c>
      <c r="J2423" t="s">
        <v>190</v>
      </c>
      <c r="K2423" s="17">
        <v>665.88</v>
      </c>
      <c r="L2423" s="17">
        <v>6</v>
      </c>
      <c r="M2423" s="17">
        <v>106.54</v>
      </c>
      <c r="N2423" s="17" t="str">
        <f>IF(SalesData[[#This Row],[Profit]]&gt;0,"Profit","Loss")</f>
        <v>Profit</v>
      </c>
    </row>
    <row r="2424" spans="1:14" x14ac:dyDescent="0.25">
      <c r="A2424" s="1">
        <v>42127</v>
      </c>
      <c r="B2424" s="3">
        <f t="shared" si="111"/>
        <v>2015</v>
      </c>
      <c r="C2424" s="3">
        <f t="shared" si="112"/>
        <v>5</v>
      </c>
      <c r="D2424" t="s">
        <v>523</v>
      </c>
      <c r="E2424" t="str">
        <f t="shared" si="113"/>
        <v>Stewart Visinsky20150503</v>
      </c>
      <c r="F2424">
        <f>IF(COUNTIF($E$2:E2424, E2424) = 1, MAX($F$1:F2423) + 1, INDEX($F$1:F2423, MATCH(E2424, $E$1:E2423, 0)))</f>
        <v>1190</v>
      </c>
      <c r="G2424" t="s">
        <v>23</v>
      </c>
      <c r="H2424" t="s">
        <v>11</v>
      </c>
      <c r="I2424" t="s">
        <v>24</v>
      </c>
      <c r="J2424" t="s">
        <v>2058</v>
      </c>
      <c r="K2424" s="17">
        <v>59.9</v>
      </c>
      <c r="L2424" s="17">
        <v>2</v>
      </c>
      <c r="M2424" s="17">
        <v>14.23</v>
      </c>
      <c r="N2424" s="17" t="str">
        <f>IF(SalesData[[#This Row],[Profit]]&gt;0,"Profit","Loss")</f>
        <v>Profit</v>
      </c>
    </row>
    <row r="2425" spans="1:14" x14ac:dyDescent="0.25">
      <c r="A2425" s="1">
        <v>42127</v>
      </c>
      <c r="B2425" s="3">
        <f t="shared" si="111"/>
        <v>2015</v>
      </c>
      <c r="C2425" s="3">
        <f t="shared" si="112"/>
        <v>5</v>
      </c>
      <c r="D2425" t="s">
        <v>523</v>
      </c>
      <c r="E2425" t="str">
        <f t="shared" si="113"/>
        <v>Stewart Visinsky20150503</v>
      </c>
      <c r="F2425">
        <f>IF(COUNTIF($E$2:E2425, E2425) = 1, MAX($F$1:F2424) + 1, INDEX($F$1:F2424, MATCH(E2425, $E$1:E2424, 0)))</f>
        <v>1190</v>
      </c>
      <c r="G2425" t="s">
        <v>23</v>
      </c>
      <c r="H2425" t="s">
        <v>11</v>
      </c>
      <c r="I2425" t="s">
        <v>92</v>
      </c>
      <c r="J2425" t="s">
        <v>2059</v>
      </c>
      <c r="K2425" s="17">
        <v>23.7</v>
      </c>
      <c r="L2425" s="17">
        <v>2</v>
      </c>
      <c r="M2425" s="17">
        <v>6.52</v>
      </c>
      <c r="N2425" s="17" t="str">
        <f>IF(SalesData[[#This Row],[Profit]]&gt;0,"Profit","Loss")</f>
        <v>Profit</v>
      </c>
    </row>
    <row r="2426" spans="1:14" x14ac:dyDescent="0.25">
      <c r="A2426" s="1">
        <v>42127</v>
      </c>
      <c r="B2426" s="3">
        <f t="shared" si="111"/>
        <v>2015</v>
      </c>
      <c r="C2426" s="3">
        <f t="shared" si="112"/>
        <v>5</v>
      </c>
      <c r="D2426" t="s">
        <v>523</v>
      </c>
      <c r="E2426" t="str">
        <f t="shared" si="113"/>
        <v>Stewart Visinsky20150503</v>
      </c>
      <c r="F2426">
        <f>IF(COUNTIF($E$2:E2426, E2426) = 1, MAX($F$1:F2425) + 1, INDEX($F$1:F2425, MATCH(E2426, $E$1:E2425, 0)))</f>
        <v>1190</v>
      </c>
      <c r="G2426" t="s">
        <v>23</v>
      </c>
      <c r="H2426" t="s">
        <v>11</v>
      </c>
      <c r="I2426" t="s">
        <v>12</v>
      </c>
      <c r="J2426" t="s">
        <v>981</v>
      </c>
      <c r="K2426" s="17">
        <v>7.97</v>
      </c>
      <c r="L2426" s="17">
        <v>2</v>
      </c>
      <c r="M2426" s="17">
        <v>2.89</v>
      </c>
      <c r="N2426" s="17" t="str">
        <f>IF(SalesData[[#This Row],[Profit]]&gt;0,"Profit","Loss")</f>
        <v>Profit</v>
      </c>
    </row>
    <row r="2427" spans="1:14" x14ac:dyDescent="0.25">
      <c r="A2427" s="1">
        <v>42127</v>
      </c>
      <c r="B2427" s="3">
        <f t="shared" si="111"/>
        <v>2015</v>
      </c>
      <c r="C2427" s="3">
        <f t="shared" si="112"/>
        <v>5</v>
      </c>
      <c r="D2427" t="s">
        <v>523</v>
      </c>
      <c r="E2427" t="str">
        <f t="shared" si="113"/>
        <v>Stewart Visinsky20150503</v>
      </c>
      <c r="F2427">
        <f>IF(COUNTIF($E$2:E2427, E2427) = 1, MAX($F$1:F2426) + 1, INDEX($F$1:F2426, MATCH(E2427, $E$1:E2426, 0)))</f>
        <v>1190</v>
      </c>
      <c r="G2427" t="s">
        <v>23</v>
      </c>
      <c r="H2427" t="s">
        <v>11</v>
      </c>
      <c r="I2427" t="s">
        <v>92</v>
      </c>
      <c r="J2427" t="s">
        <v>1050</v>
      </c>
      <c r="K2427" s="17">
        <v>18.2</v>
      </c>
      <c r="L2427" s="17">
        <v>7</v>
      </c>
      <c r="M2427" s="17">
        <v>2.0499999999999998</v>
      </c>
      <c r="N2427" s="17" t="str">
        <f>IF(SalesData[[#This Row],[Profit]]&gt;0,"Profit","Loss")</f>
        <v>Profit</v>
      </c>
    </row>
    <row r="2428" spans="1:14" x14ac:dyDescent="0.25">
      <c r="A2428" s="1">
        <v>42127</v>
      </c>
      <c r="B2428" s="3">
        <f t="shared" si="111"/>
        <v>2015</v>
      </c>
      <c r="C2428" s="3">
        <f t="shared" si="112"/>
        <v>5</v>
      </c>
      <c r="D2428" t="s">
        <v>523</v>
      </c>
      <c r="E2428" t="str">
        <f t="shared" si="113"/>
        <v>Stewart Visinsky20150503</v>
      </c>
      <c r="F2428">
        <f>IF(COUNTIF($E$2:E2428, E2428) = 1, MAX($F$1:F2427) + 1, INDEX($F$1:F2427, MATCH(E2428, $E$1:E2427, 0)))</f>
        <v>1190</v>
      </c>
      <c r="G2428" t="s">
        <v>23</v>
      </c>
      <c r="H2428" t="s">
        <v>39</v>
      </c>
      <c r="I2428" t="s">
        <v>52</v>
      </c>
      <c r="J2428" t="s">
        <v>1284</v>
      </c>
      <c r="K2428" s="17">
        <v>27.55</v>
      </c>
      <c r="L2428" s="17">
        <v>3</v>
      </c>
      <c r="M2428" s="17">
        <v>-0.34</v>
      </c>
      <c r="N2428" s="17" t="str">
        <f>IF(SalesData[[#This Row],[Profit]]&gt;0,"Profit","Loss")</f>
        <v>Loss</v>
      </c>
    </row>
    <row r="2429" spans="1:14" x14ac:dyDescent="0.25">
      <c r="A2429" s="1">
        <v>42127</v>
      </c>
      <c r="B2429" s="3">
        <f t="shared" si="111"/>
        <v>2015</v>
      </c>
      <c r="C2429" s="3">
        <f t="shared" si="112"/>
        <v>5</v>
      </c>
      <c r="D2429" t="s">
        <v>523</v>
      </c>
      <c r="E2429" t="str">
        <f t="shared" si="113"/>
        <v>Stewart Visinsky20150503</v>
      </c>
      <c r="F2429">
        <f>IF(COUNTIF($E$2:E2429, E2429) = 1, MAX($F$1:F2428) + 1, INDEX($F$1:F2428, MATCH(E2429, $E$1:E2428, 0)))</f>
        <v>1190</v>
      </c>
      <c r="G2429" t="s">
        <v>23</v>
      </c>
      <c r="H2429" t="s">
        <v>34</v>
      </c>
      <c r="I2429" t="s">
        <v>35</v>
      </c>
      <c r="J2429" t="s">
        <v>430</v>
      </c>
      <c r="K2429" s="17">
        <v>844.12</v>
      </c>
      <c r="L2429" s="17">
        <v>6</v>
      </c>
      <c r="M2429" s="17">
        <v>-36.18</v>
      </c>
      <c r="N2429" s="17" t="str">
        <f>IF(SalesData[[#This Row],[Profit]]&gt;0,"Profit","Loss")</f>
        <v>Loss</v>
      </c>
    </row>
    <row r="2430" spans="1:14" x14ac:dyDescent="0.25">
      <c r="A2430" s="1">
        <v>42127</v>
      </c>
      <c r="B2430" s="3">
        <f t="shared" si="111"/>
        <v>2015</v>
      </c>
      <c r="C2430" s="3">
        <f t="shared" si="112"/>
        <v>5</v>
      </c>
      <c r="D2430" t="s">
        <v>523</v>
      </c>
      <c r="E2430" t="str">
        <f t="shared" si="113"/>
        <v>Stewart Visinsky20150503</v>
      </c>
      <c r="F2430">
        <f>IF(COUNTIF($E$2:E2430, E2430) = 1, MAX($F$1:F2429) + 1, INDEX($F$1:F2429, MATCH(E2430, $E$1:E2429, 0)))</f>
        <v>1190</v>
      </c>
      <c r="G2430" t="s">
        <v>23</v>
      </c>
      <c r="H2430" t="s">
        <v>11</v>
      </c>
      <c r="I2430" t="s">
        <v>18</v>
      </c>
      <c r="J2430" t="s">
        <v>909</v>
      </c>
      <c r="K2430" s="17">
        <v>76.75</v>
      </c>
      <c r="L2430" s="17">
        <v>3</v>
      </c>
      <c r="M2430" s="17">
        <v>-9.59</v>
      </c>
      <c r="N2430" s="17" t="str">
        <f>IF(SalesData[[#This Row],[Profit]]&gt;0,"Profit","Loss")</f>
        <v>Loss</v>
      </c>
    </row>
    <row r="2431" spans="1:14" x14ac:dyDescent="0.25">
      <c r="A2431" s="1">
        <v>42127</v>
      </c>
      <c r="B2431" s="3">
        <f t="shared" si="111"/>
        <v>2015</v>
      </c>
      <c r="C2431" s="3">
        <f t="shared" si="112"/>
        <v>5</v>
      </c>
      <c r="D2431" t="s">
        <v>2060</v>
      </c>
      <c r="E2431" t="str">
        <f t="shared" si="113"/>
        <v>Lena Cacioppo20150503</v>
      </c>
      <c r="F2431">
        <f>IF(COUNTIF($E$2:E2431, E2431) = 1, MAX($F$1:F2430) + 1, INDEX($F$1:F2430, MATCH(E2431, $E$1:E2430, 0)))</f>
        <v>1191</v>
      </c>
      <c r="G2431" t="s">
        <v>27</v>
      </c>
      <c r="H2431" t="s">
        <v>11</v>
      </c>
      <c r="I2431" t="s">
        <v>24</v>
      </c>
      <c r="J2431" t="s">
        <v>706</v>
      </c>
      <c r="K2431" s="17">
        <v>8.82</v>
      </c>
      <c r="L2431" s="17">
        <v>3</v>
      </c>
      <c r="M2431" s="17">
        <v>2.56</v>
      </c>
      <c r="N2431" s="17" t="str">
        <f>IF(SalesData[[#This Row],[Profit]]&gt;0,"Profit","Loss")</f>
        <v>Profit</v>
      </c>
    </row>
    <row r="2432" spans="1:14" x14ac:dyDescent="0.25">
      <c r="A2432" s="1">
        <v>42127</v>
      </c>
      <c r="B2432" s="3">
        <f t="shared" si="111"/>
        <v>2015</v>
      </c>
      <c r="C2432" s="3">
        <f t="shared" si="112"/>
        <v>5</v>
      </c>
      <c r="D2432" t="s">
        <v>2060</v>
      </c>
      <c r="E2432" t="str">
        <f t="shared" si="113"/>
        <v>Lena Cacioppo20150503</v>
      </c>
      <c r="F2432">
        <f>IF(COUNTIF($E$2:E2432, E2432) = 1, MAX($F$1:F2431) + 1, INDEX($F$1:F2431, MATCH(E2432, $E$1:E2431, 0)))</f>
        <v>1191</v>
      </c>
      <c r="G2432" t="s">
        <v>27</v>
      </c>
      <c r="H2432" t="s">
        <v>11</v>
      </c>
      <c r="I2432" t="s">
        <v>20</v>
      </c>
      <c r="J2432" t="s">
        <v>2061</v>
      </c>
      <c r="K2432" s="17">
        <v>62.5</v>
      </c>
      <c r="L2432" s="17">
        <v>2</v>
      </c>
      <c r="M2432" s="17">
        <v>21.87</v>
      </c>
      <c r="N2432" s="17" t="str">
        <f>IF(SalesData[[#This Row],[Profit]]&gt;0,"Profit","Loss")</f>
        <v>Profit</v>
      </c>
    </row>
    <row r="2433" spans="1:14" x14ac:dyDescent="0.25">
      <c r="A2433" s="1">
        <v>42127</v>
      </c>
      <c r="B2433" s="3">
        <f t="shared" si="111"/>
        <v>2015</v>
      </c>
      <c r="C2433" s="3">
        <f t="shared" si="112"/>
        <v>5</v>
      </c>
      <c r="D2433" t="s">
        <v>2060</v>
      </c>
      <c r="E2433" t="str">
        <f t="shared" si="113"/>
        <v>Lena Cacioppo20150503</v>
      </c>
      <c r="F2433">
        <f>IF(COUNTIF($E$2:E2433, E2433) = 1, MAX($F$1:F2432) + 1, INDEX($F$1:F2432, MATCH(E2433, $E$1:E2432, 0)))</f>
        <v>1191</v>
      </c>
      <c r="G2433" t="s">
        <v>27</v>
      </c>
      <c r="H2433" t="s">
        <v>39</v>
      </c>
      <c r="I2433" t="s">
        <v>52</v>
      </c>
      <c r="J2433" t="s">
        <v>1134</v>
      </c>
      <c r="K2433" s="17">
        <v>339.96</v>
      </c>
      <c r="L2433" s="17">
        <v>4</v>
      </c>
      <c r="M2433" s="17">
        <v>122.39</v>
      </c>
      <c r="N2433" s="17" t="str">
        <f>IF(SalesData[[#This Row],[Profit]]&gt;0,"Profit","Loss")</f>
        <v>Profit</v>
      </c>
    </row>
    <row r="2434" spans="1:14" x14ac:dyDescent="0.25">
      <c r="A2434" s="1">
        <v>42127</v>
      </c>
      <c r="B2434" s="3">
        <f t="shared" ref="B2434:B2497" si="114">YEAR(A2434)</f>
        <v>2015</v>
      </c>
      <c r="C2434" s="3">
        <f t="shared" ref="C2434:C2497" si="115">MONTH(A2434)</f>
        <v>5</v>
      </c>
      <c r="D2434" t="s">
        <v>2060</v>
      </c>
      <c r="E2434" t="str">
        <f t="shared" ref="E2434:E2497" si="116">D2434 &amp; TEXT(A2434, "yyyymmdd")</f>
        <v>Lena Cacioppo20150503</v>
      </c>
      <c r="F2434">
        <f>IF(COUNTIF($E$2:E2434, E2434) = 1, MAX($F$1:F2433) + 1, INDEX($F$1:F2433, MATCH(E2434, $E$1:E2433, 0)))</f>
        <v>1191</v>
      </c>
      <c r="G2434" t="s">
        <v>27</v>
      </c>
      <c r="H2434" t="s">
        <v>11</v>
      </c>
      <c r="I2434" t="s">
        <v>20</v>
      </c>
      <c r="J2434" t="s">
        <v>88</v>
      </c>
      <c r="K2434" s="17">
        <v>49.57</v>
      </c>
      <c r="L2434" s="17">
        <v>2</v>
      </c>
      <c r="M2434" s="17">
        <v>17.350000000000001</v>
      </c>
      <c r="N2434" s="17" t="str">
        <f>IF(SalesData[[#This Row],[Profit]]&gt;0,"Profit","Loss")</f>
        <v>Profit</v>
      </c>
    </row>
    <row r="2435" spans="1:14" x14ac:dyDescent="0.25">
      <c r="A2435" s="1">
        <v>42127</v>
      </c>
      <c r="B2435" s="3">
        <f t="shared" si="114"/>
        <v>2015</v>
      </c>
      <c r="C2435" s="3">
        <f t="shared" si="115"/>
        <v>5</v>
      </c>
      <c r="D2435" t="s">
        <v>545</v>
      </c>
      <c r="E2435" t="str">
        <f t="shared" si="116"/>
        <v>Nicole Fjeld20150503</v>
      </c>
      <c r="F2435">
        <f>IF(COUNTIF($E$2:E2435, E2435) = 1, MAX($F$1:F2434) + 1, INDEX($F$1:F2434, MATCH(E2435, $E$1:E2434, 0)))</f>
        <v>1192</v>
      </c>
      <c r="G2435" t="s">
        <v>27</v>
      </c>
      <c r="H2435" t="s">
        <v>11</v>
      </c>
      <c r="I2435" t="s">
        <v>20</v>
      </c>
      <c r="J2435" t="s">
        <v>1370</v>
      </c>
      <c r="K2435" s="17">
        <v>13.85</v>
      </c>
      <c r="L2435" s="17">
        <v>3</v>
      </c>
      <c r="M2435" s="17">
        <v>5.19</v>
      </c>
      <c r="N2435" s="17" t="str">
        <f>IF(SalesData[[#This Row],[Profit]]&gt;0,"Profit","Loss")</f>
        <v>Profit</v>
      </c>
    </row>
    <row r="2436" spans="1:14" x14ac:dyDescent="0.25">
      <c r="A2436" s="1">
        <v>42128</v>
      </c>
      <c r="B2436" s="3">
        <f t="shared" si="114"/>
        <v>2015</v>
      </c>
      <c r="C2436" s="3">
        <f t="shared" si="115"/>
        <v>5</v>
      </c>
      <c r="D2436" t="s">
        <v>1478</v>
      </c>
      <c r="E2436" t="str">
        <f t="shared" si="116"/>
        <v>Alan Schoenberger20150504</v>
      </c>
      <c r="F2436">
        <f>IF(COUNTIF($E$2:E2436, E2436) = 1, MAX($F$1:F2435) + 1, INDEX($F$1:F2435, MATCH(E2436, $E$1:E2435, 0)))</f>
        <v>1193</v>
      </c>
      <c r="G2436" t="s">
        <v>149</v>
      </c>
      <c r="H2436" t="s">
        <v>34</v>
      </c>
      <c r="I2436" t="s">
        <v>47</v>
      </c>
      <c r="J2436" t="s">
        <v>2062</v>
      </c>
      <c r="K2436" s="17">
        <v>26.8</v>
      </c>
      <c r="L2436" s="17">
        <v>2</v>
      </c>
      <c r="M2436" s="17">
        <v>12.86</v>
      </c>
      <c r="N2436" s="17" t="str">
        <f>IF(SalesData[[#This Row],[Profit]]&gt;0,"Profit","Loss")</f>
        <v>Profit</v>
      </c>
    </row>
    <row r="2437" spans="1:14" x14ac:dyDescent="0.25">
      <c r="A2437" s="1">
        <v>42128</v>
      </c>
      <c r="B2437" s="3">
        <f t="shared" si="114"/>
        <v>2015</v>
      </c>
      <c r="C2437" s="3">
        <f t="shared" si="115"/>
        <v>5</v>
      </c>
      <c r="D2437" t="s">
        <v>593</v>
      </c>
      <c r="E2437" t="str">
        <f t="shared" si="116"/>
        <v>Laura Armstrong20150504</v>
      </c>
      <c r="F2437">
        <f>IF(COUNTIF($E$2:E2437, E2437) = 1, MAX($F$1:F2436) + 1, INDEX($F$1:F2436, MATCH(E2437, $E$1:E2436, 0)))</f>
        <v>1194</v>
      </c>
      <c r="G2437" t="s">
        <v>15</v>
      </c>
      <c r="H2437" t="s">
        <v>34</v>
      </c>
      <c r="I2437" t="s">
        <v>47</v>
      </c>
      <c r="J2437" t="s">
        <v>1015</v>
      </c>
      <c r="K2437" s="17">
        <v>22.29</v>
      </c>
      <c r="L2437" s="17">
        <v>7</v>
      </c>
      <c r="M2437" s="17">
        <v>-8.92</v>
      </c>
      <c r="N2437" s="17" t="str">
        <f>IF(SalesData[[#This Row],[Profit]]&gt;0,"Profit","Loss")</f>
        <v>Loss</v>
      </c>
    </row>
    <row r="2438" spans="1:14" x14ac:dyDescent="0.25">
      <c r="A2438" s="1">
        <v>42128</v>
      </c>
      <c r="B2438" s="3">
        <f t="shared" si="114"/>
        <v>2015</v>
      </c>
      <c r="C2438" s="3">
        <f t="shared" si="115"/>
        <v>5</v>
      </c>
      <c r="D2438" t="s">
        <v>443</v>
      </c>
      <c r="E2438" t="str">
        <f t="shared" si="116"/>
        <v>Anna HÃ¤berlin20150504</v>
      </c>
      <c r="F2438">
        <f>IF(COUNTIF($E$2:E2438, E2438) = 1, MAX($F$1:F2437) + 1, INDEX($F$1:F2437, MATCH(E2438, $E$1:E2437, 0)))</f>
        <v>1195</v>
      </c>
      <c r="G2438" t="s">
        <v>10</v>
      </c>
      <c r="H2438" t="s">
        <v>39</v>
      </c>
      <c r="I2438" t="s">
        <v>40</v>
      </c>
      <c r="J2438" t="s">
        <v>2063</v>
      </c>
      <c r="K2438" s="17">
        <v>946.34</v>
      </c>
      <c r="L2438" s="17">
        <v>7</v>
      </c>
      <c r="M2438" s="17">
        <v>118.29</v>
      </c>
      <c r="N2438" s="17" t="str">
        <f>IF(SalesData[[#This Row],[Profit]]&gt;0,"Profit","Loss")</f>
        <v>Profit</v>
      </c>
    </row>
    <row r="2439" spans="1:14" x14ac:dyDescent="0.25">
      <c r="A2439" s="1">
        <v>42128</v>
      </c>
      <c r="B2439" s="3">
        <f t="shared" si="114"/>
        <v>2015</v>
      </c>
      <c r="C2439" s="3">
        <f t="shared" si="115"/>
        <v>5</v>
      </c>
      <c r="D2439" t="s">
        <v>2064</v>
      </c>
      <c r="E2439" t="str">
        <f t="shared" si="116"/>
        <v>Stuart Van20150504</v>
      </c>
      <c r="F2439">
        <f>IF(COUNTIF($E$2:E2439, E2439) = 1, MAX($F$1:F2438) + 1, INDEX($F$1:F2438, MATCH(E2439, $E$1:E2438, 0)))</f>
        <v>1196</v>
      </c>
      <c r="G2439" t="s">
        <v>129</v>
      </c>
      <c r="H2439" t="s">
        <v>11</v>
      </c>
      <c r="I2439" t="s">
        <v>24</v>
      </c>
      <c r="J2439" t="s">
        <v>629</v>
      </c>
      <c r="K2439" s="17">
        <v>125.93</v>
      </c>
      <c r="L2439" s="17">
        <v>7</v>
      </c>
      <c r="M2439" s="17">
        <v>35.26</v>
      </c>
      <c r="N2439" s="17" t="str">
        <f>IF(SalesData[[#This Row],[Profit]]&gt;0,"Profit","Loss")</f>
        <v>Profit</v>
      </c>
    </row>
    <row r="2440" spans="1:14" x14ac:dyDescent="0.25">
      <c r="A2440" s="1">
        <v>42131</v>
      </c>
      <c r="B2440" s="3">
        <f t="shared" si="114"/>
        <v>2015</v>
      </c>
      <c r="C2440" s="3">
        <f t="shared" si="115"/>
        <v>5</v>
      </c>
      <c r="D2440" t="s">
        <v>2065</v>
      </c>
      <c r="E2440" t="str">
        <f t="shared" si="116"/>
        <v>Anna Gayman20150507</v>
      </c>
      <c r="F2440">
        <f>IF(COUNTIF($E$2:E2440, E2440) = 1, MAX($F$1:F2439) + 1, INDEX($F$1:F2439, MATCH(E2440, $E$1:E2439, 0)))</f>
        <v>1197</v>
      </c>
      <c r="G2440" t="s">
        <v>10</v>
      </c>
      <c r="H2440" t="s">
        <v>34</v>
      </c>
      <c r="I2440" t="s">
        <v>145</v>
      </c>
      <c r="J2440" t="s">
        <v>2066</v>
      </c>
      <c r="K2440" s="17">
        <v>244.01</v>
      </c>
      <c r="L2440" s="17">
        <v>2</v>
      </c>
      <c r="M2440" s="17">
        <v>-31.37</v>
      </c>
      <c r="N2440" s="17" t="str">
        <f>IF(SalesData[[#This Row],[Profit]]&gt;0,"Profit","Loss")</f>
        <v>Loss</v>
      </c>
    </row>
    <row r="2441" spans="1:14" x14ac:dyDescent="0.25">
      <c r="A2441" s="1">
        <v>42131</v>
      </c>
      <c r="B2441" s="3">
        <f t="shared" si="114"/>
        <v>2015</v>
      </c>
      <c r="C2441" s="3">
        <f t="shared" si="115"/>
        <v>5</v>
      </c>
      <c r="D2441" t="s">
        <v>2065</v>
      </c>
      <c r="E2441" t="str">
        <f t="shared" si="116"/>
        <v>Anna Gayman20150507</v>
      </c>
      <c r="F2441">
        <f>IF(COUNTIF($E$2:E2441, E2441) = 1, MAX($F$1:F2440) + 1, INDEX($F$1:F2440, MATCH(E2441, $E$1:E2440, 0)))</f>
        <v>1197</v>
      </c>
      <c r="G2441" t="s">
        <v>10</v>
      </c>
      <c r="H2441" t="s">
        <v>11</v>
      </c>
      <c r="I2441" t="s">
        <v>12</v>
      </c>
      <c r="J2441" t="s">
        <v>288</v>
      </c>
      <c r="K2441" s="17">
        <v>15.94</v>
      </c>
      <c r="L2441" s="17">
        <v>4</v>
      </c>
      <c r="M2441" s="17">
        <v>5.38</v>
      </c>
      <c r="N2441" s="17" t="str">
        <f>IF(SalesData[[#This Row],[Profit]]&gt;0,"Profit","Loss")</f>
        <v>Profit</v>
      </c>
    </row>
    <row r="2442" spans="1:14" x14ac:dyDescent="0.25">
      <c r="A2442" s="1">
        <v>42131</v>
      </c>
      <c r="B2442" s="3">
        <f t="shared" si="114"/>
        <v>2015</v>
      </c>
      <c r="C2442" s="3">
        <f t="shared" si="115"/>
        <v>5</v>
      </c>
      <c r="D2442" t="s">
        <v>1271</v>
      </c>
      <c r="E2442" t="str">
        <f t="shared" si="116"/>
        <v>Chris Cortes20150507</v>
      </c>
      <c r="F2442">
        <f>IF(COUNTIF($E$2:E2442, E2442) = 1, MAX($F$1:F2441) + 1, INDEX($F$1:F2441, MATCH(E2442, $E$1:E2441, 0)))</f>
        <v>1198</v>
      </c>
      <c r="G2442" t="s">
        <v>33</v>
      </c>
      <c r="H2442" t="s">
        <v>11</v>
      </c>
      <c r="I2442" t="s">
        <v>12</v>
      </c>
      <c r="J2442" t="s">
        <v>821</v>
      </c>
      <c r="K2442" s="17">
        <v>45.68</v>
      </c>
      <c r="L2442" s="17">
        <v>2</v>
      </c>
      <c r="M2442" s="17">
        <v>21.01</v>
      </c>
      <c r="N2442" s="17" t="str">
        <f>IF(SalesData[[#This Row],[Profit]]&gt;0,"Profit","Loss")</f>
        <v>Profit</v>
      </c>
    </row>
    <row r="2443" spans="1:14" x14ac:dyDescent="0.25">
      <c r="A2443" s="1">
        <v>42132</v>
      </c>
      <c r="B2443" s="3">
        <f t="shared" si="114"/>
        <v>2015</v>
      </c>
      <c r="C2443" s="3">
        <f t="shared" si="115"/>
        <v>5</v>
      </c>
      <c r="D2443" t="s">
        <v>1883</v>
      </c>
      <c r="E2443" t="str">
        <f t="shared" si="116"/>
        <v>Claudia Bergmann20150508</v>
      </c>
      <c r="F2443">
        <f>IF(COUNTIF($E$2:E2443, E2443) = 1, MAX($F$1:F2442) + 1, INDEX($F$1:F2442, MATCH(E2443, $E$1:E2442, 0)))</f>
        <v>1199</v>
      </c>
      <c r="G2443" t="s">
        <v>78</v>
      </c>
      <c r="H2443" t="s">
        <v>34</v>
      </c>
      <c r="I2443" t="s">
        <v>47</v>
      </c>
      <c r="J2443" t="s">
        <v>616</v>
      </c>
      <c r="K2443" s="17">
        <v>8.35</v>
      </c>
      <c r="L2443" s="17">
        <v>6</v>
      </c>
      <c r="M2443" s="17">
        <v>1.25</v>
      </c>
      <c r="N2443" s="17" t="str">
        <f>IF(SalesData[[#This Row],[Profit]]&gt;0,"Profit","Loss")</f>
        <v>Profit</v>
      </c>
    </row>
    <row r="2444" spans="1:14" x14ac:dyDescent="0.25">
      <c r="A2444" s="1">
        <v>42132</v>
      </c>
      <c r="B2444" s="3">
        <f t="shared" si="114"/>
        <v>2015</v>
      </c>
      <c r="C2444" s="3">
        <f t="shared" si="115"/>
        <v>5</v>
      </c>
      <c r="D2444" t="s">
        <v>554</v>
      </c>
      <c r="E2444" t="str">
        <f t="shared" si="116"/>
        <v>Allen Armold20150508</v>
      </c>
      <c r="F2444">
        <f>IF(COUNTIF($E$2:E2444, E2444) = 1, MAX($F$1:F2443) + 1, INDEX($F$1:F2443, MATCH(E2444, $E$1:E2443, 0)))</f>
        <v>1200</v>
      </c>
      <c r="G2444" t="s">
        <v>91</v>
      </c>
      <c r="H2444" t="s">
        <v>11</v>
      </c>
      <c r="I2444" t="s">
        <v>24</v>
      </c>
      <c r="J2444" t="s">
        <v>460</v>
      </c>
      <c r="K2444" s="17">
        <v>5.25</v>
      </c>
      <c r="L2444" s="17">
        <v>2</v>
      </c>
      <c r="M2444" s="17">
        <v>0.59</v>
      </c>
      <c r="N2444" s="17" t="str">
        <f>IF(SalesData[[#This Row],[Profit]]&gt;0,"Profit","Loss")</f>
        <v>Profit</v>
      </c>
    </row>
    <row r="2445" spans="1:14" x14ac:dyDescent="0.25">
      <c r="A2445" s="1">
        <v>42132</v>
      </c>
      <c r="B2445" s="3">
        <f t="shared" si="114"/>
        <v>2015</v>
      </c>
      <c r="C2445" s="3">
        <f t="shared" si="115"/>
        <v>5</v>
      </c>
      <c r="D2445" t="s">
        <v>1267</v>
      </c>
      <c r="E2445" t="str">
        <f t="shared" si="116"/>
        <v>Daniel Lacy20150508</v>
      </c>
      <c r="F2445">
        <f>IF(COUNTIF($E$2:E2445, E2445) = 1, MAX($F$1:F2444) + 1, INDEX($F$1:F2444, MATCH(E2445, $E$1:E2444, 0)))</f>
        <v>1201</v>
      </c>
      <c r="G2445" t="s">
        <v>315</v>
      </c>
      <c r="H2445" t="s">
        <v>11</v>
      </c>
      <c r="I2445" t="s">
        <v>20</v>
      </c>
      <c r="J2445" t="s">
        <v>627</v>
      </c>
      <c r="K2445" s="17">
        <v>43.98</v>
      </c>
      <c r="L2445" s="17">
        <v>2</v>
      </c>
      <c r="M2445" s="17">
        <v>21.99</v>
      </c>
      <c r="N2445" s="17" t="str">
        <f>IF(SalesData[[#This Row],[Profit]]&gt;0,"Profit","Loss")</f>
        <v>Profit</v>
      </c>
    </row>
    <row r="2446" spans="1:14" x14ac:dyDescent="0.25">
      <c r="A2446" s="1">
        <v>42132</v>
      </c>
      <c r="B2446" s="3">
        <f t="shared" si="114"/>
        <v>2015</v>
      </c>
      <c r="C2446" s="3">
        <f t="shared" si="115"/>
        <v>5</v>
      </c>
      <c r="D2446" t="s">
        <v>1267</v>
      </c>
      <c r="E2446" t="str">
        <f t="shared" si="116"/>
        <v>Daniel Lacy20150508</v>
      </c>
      <c r="F2446">
        <f>IF(COUNTIF($E$2:E2446, E2446) = 1, MAX($F$1:F2445) + 1, INDEX($F$1:F2445, MATCH(E2446, $E$1:E2445, 0)))</f>
        <v>1201</v>
      </c>
      <c r="G2446" t="s">
        <v>315</v>
      </c>
      <c r="H2446" t="s">
        <v>39</v>
      </c>
      <c r="I2446" t="s">
        <v>40</v>
      </c>
      <c r="J2446" t="s">
        <v>720</v>
      </c>
      <c r="K2446" s="17">
        <v>377.97</v>
      </c>
      <c r="L2446" s="17">
        <v>3</v>
      </c>
      <c r="M2446" s="17">
        <v>105.83</v>
      </c>
      <c r="N2446" s="17" t="str">
        <f>IF(SalesData[[#This Row],[Profit]]&gt;0,"Profit","Loss")</f>
        <v>Profit</v>
      </c>
    </row>
    <row r="2447" spans="1:14" x14ac:dyDescent="0.25">
      <c r="A2447" s="1">
        <v>42132</v>
      </c>
      <c r="B2447" s="3">
        <f t="shared" si="114"/>
        <v>2015</v>
      </c>
      <c r="C2447" s="3">
        <f t="shared" si="115"/>
        <v>5</v>
      </c>
      <c r="D2447" t="s">
        <v>1267</v>
      </c>
      <c r="E2447" t="str">
        <f t="shared" si="116"/>
        <v>Daniel Lacy20150508</v>
      </c>
      <c r="F2447">
        <f>IF(COUNTIF($E$2:E2447, E2447) = 1, MAX($F$1:F2446) + 1, INDEX($F$1:F2446, MATCH(E2447, $E$1:E2446, 0)))</f>
        <v>1201</v>
      </c>
      <c r="G2447" t="s">
        <v>315</v>
      </c>
      <c r="H2447" t="s">
        <v>34</v>
      </c>
      <c r="I2447" t="s">
        <v>47</v>
      </c>
      <c r="J2447" t="s">
        <v>654</v>
      </c>
      <c r="K2447" s="17">
        <v>123.96</v>
      </c>
      <c r="L2447" s="17">
        <v>3</v>
      </c>
      <c r="M2447" s="17">
        <v>11.16</v>
      </c>
      <c r="N2447" s="17" t="str">
        <f>IF(SalesData[[#This Row],[Profit]]&gt;0,"Profit","Loss")</f>
        <v>Profit</v>
      </c>
    </row>
    <row r="2448" spans="1:14" x14ac:dyDescent="0.25">
      <c r="A2448" s="1">
        <v>42132</v>
      </c>
      <c r="B2448" s="3">
        <f t="shared" si="114"/>
        <v>2015</v>
      </c>
      <c r="C2448" s="3">
        <f t="shared" si="115"/>
        <v>5</v>
      </c>
      <c r="D2448" t="s">
        <v>1003</v>
      </c>
      <c r="E2448" t="str">
        <f t="shared" si="116"/>
        <v>Alejandro Ballentine20150508</v>
      </c>
      <c r="F2448">
        <f>IF(COUNTIF($E$2:E2448, E2448) = 1, MAX($F$1:F2447) + 1, INDEX($F$1:F2447, MATCH(E2448, $E$1:E2447, 0)))</f>
        <v>1202</v>
      </c>
      <c r="G2448" t="s">
        <v>149</v>
      </c>
      <c r="H2448" t="s">
        <v>11</v>
      </c>
      <c r="I2448" t="s">
        <v>12</v>
      </c>
      <c r="J2448" t="s">
        <v>1583</v>
      </c>
      <c r="K2448" s="17">
        <v>37.94</v>
      </c>
      <c r="L2448" s="17">
        <v>2</v>
      </c>
      <c r="M2448" s="17">
        <v>18.21</v>
      </c>
      <c r="N2448" s="17" t="str">
        <f>IF(SalesData[[#This Row],[Profit]]&gt;0,"Profit","Loss")</f>
        <v>Profit</v>
      </c>
    </row>
    <row r="2449" spans="1:14" x14ac:dyDescent="0.25">
      <c r="A2449" s="1">
        <v>42132</v>
      </c>
      <c r="B2449" s="3">
        <f t="shared" si="114"/>
        <v>2015</v>
      </c>
      <c r="C2449" s="3">
        <f t="shared" si="115"/>
        <v>5</v>
      </c>
      <c r="D2449" t="s">
        <v>848</v>
      </c>
      <c r="E2449" t="str">
        <f t="shared" si="116"/>
        <v>Natalie Webber20150508</v>
      </c>
      <c r="F2449">
        <f>IF(COUNTIF($E$2:E2449, E2449) = 1, MAX($F$1:F2448) + 1, INDEX($F$1:F2448, MATCH(E2449, $E$1:E2448, 0)))</f>
        <v>1203</v>
      </c>
      <c r="G2449" t="s">
        <v>149</v>
      </c>
      <c r="H2449" t="s">
        <v>34</v>
      </c>
      <c r="I2449" t="s">
        <v>47</v>
      </c>
      <c r="J2449" t="s">
        <v>86</v>
      </c>
      <c r="K2449" s="17">
        <v>79.44</v>
      </c>
      <c r="L2449" s="17">
        <v>3</v>
      </c>
      <c r="M2449" s="17">
        <v>30.19</v>
      </c>
      <c r="N2449" s="17" t="str">
        <f>IF(SalesData[[#This Row],[Profit]]&gt;0,"Profit","Loss")</f>
        <v>Profit</v>
      </c>
    </row>
    <row r="2450" spans="1:14" x14ac:dyDescent="0.25">
      <c r="A2450" s="1">
        <v>42132</v>
      </c>
      <c r="B2450" s="3">
        <f t="shared" si="114"/>
        <v>2015</v>
      </c>
      <c r="C2450" s="3">
        <f t="shared" si="115"/>
        <v>5</v>
      </c>
      <c r="D2450" t="s">
        <v>848</v>
      </c>
      <c r="E2450" t="str">
        <f t="shared" si="116"/>
        <v>Natalie Webber20150508</v>
      </c>
      <c r="F2450">
        <f>IF(COUNTIF($E$2:E2450, E2450) = 1, MAX($F$1:F2449) + 1, INDEX($F$1:F2449, MATCH(E2450, $E$1:E2449, 0)))</f>
        <v>1203</v>
      </c>
      <c r="G2450" t="s">
        <v>149</v>
      </c>
      <c r="H2450" t="s">
        <v>11</v>
      </c>
      <c r="I2450" t="s">
        <v>200</v>
      </c>
      <c r="J2450" t="s">
        <v>201</v>
      </c>
      <c r="K2450" s="17">
        <v>357.93</v>
      </c>
      <c r="L2450" s="17">
        <v>3</v>
      </c>
      <c r="M2450" s="17">
        <v>7.16</v>
      </c>
      <c r="N2450" s="17" t="str">
        <f>IF(SalesData[[#This Row],[Profit]]&gt;0,"Profit","Loss")</f>
        <v>Profit</v>
      </c>
    </row>
    <row r="2451" spans="1:14" x14ac:dyDescent="0.25">
      <c r="A2451" s="1">
        <v>42132</v>
      </c>
      <c r="B2451" s="3">
        <f t="shared" si="114"/>
        <v>2015</v>
      </c>
      <c r="C2451" s="3">
        <f t="shared" si="115"/>
        <v>5</v>
      </c>
      <c r="D2451" t="s">
        <v>848</v>
      </c>
      <c r="E2451" t="str">
        <f t="shared" si="116"/>
        <v>Natalie Webber20150508</v>
      </c>
      <c r="F2451">
        <f>IF(COUNTIF($E$2:E2451, E2451) = 1, MAX($F$1:F2450) + 1, INDEX($F$1:F2450, MATCH(E2451, $E$1:E2450, 0)))</f>
        <v>1203</v>
      </c>
      <c r="G2451" t="s">
        <v>149</v>
      </c>
      <c r="H2451" t="s">
        <v>34</v>
      </c>
      <c r="I2451" t="s">
        <v>35</v>
      </c>
      <c r="J2451" t="s">
        <v>793</v>
      </c>
      <c r="K2451" s="17">
        <v>127.76</v>
      </c>
      <c r="L2451" s="17">
        <v>2</v>
      </c>
      <c r="M2451" s="17">
        <v>21.29</v>
      </c>
      <c r="N2451" s="17" t="str">
        <f>IF(SalesData[[#This Row],[Profit]]&gt;0,"Profit","Loss")</f>
        <v>Profit</v>
      </c>
    </row>
    <row r="2452" spans="1:14" x14ac:dyDescent="0.25">
      <c r="A2452" s="1">
        <v>42132</v>
      </c>
      <c r="B2452" s="3">
        <f t="shared" si="114"/>
        <v>2015</v>
      </c>
      <c r="C2452" s="3">
        <f t="shared" si="115"/>
        <v>5</v>
      </c>
      <c r="D2452" t="s">
        <v>848</v>
      </c>
      <c r="E2452" t="str">
        <f t="shared" si="116"/>
        <v>Natalie Webber20150508</v>
      </c>
      <c r="F2452">
        <f>IF(COUNTIF($E$2:E2452, E2452) = 1, MAX($F$1:F2451) + 1, INDEX($F$1:F2451, MATCH(E2452, $E$1:E2451, 0)))</f>
        <v>1203</v>
      </c>
      <c r="G2452" t="s">
        <v>149</v>
      </c>
      <c r="H2452" t="s">
        <v>39</v>
      </c>
      <c r="I2452" t="s">
        <v>603</v>
      </c>
      <c r="J2452" t="s">
        <v>1081</v>
      </c>
      <c r="K2452" s="17">
        <v>2799.94</v>
      </c>
      <c r="L2452" s="17">
        <v>7</v>
      </c>
      <c r="M2452" s="17">
        <v>1014.98</v>
      </c>
      <c r="N2452" s="17" t="str">
        <f>IF(SalesData[[#This Row],[Profit]]&gt;0,"Profit","Loss")</f>
        <v>Profit</v>
      </c>
    </row>
    <row r="2453" spans="1:14" x14ac:dyDescent="0.25">
      <c r="A2453" s="1">
        <v>42132</v>
      </c>
      <c r="B2453" s="3">
        <f t="shared" si="114"/>
        <v>2015</v>
      </c>
      <c r="C2453" s="3">
        <f t="shared" si="115"/>
        <v>5</v>
      </c>
      <c r="D2453" t="s">
        <v>848</v>
      </c>
      <c r="E2453" t="str">
        <f t="shared" si="116"/>
        <v>Natalie Webber20150508</v>
      </c>
      <c r="F2453">
        <f>IF(COUNTIF($E$2:E2453, E2453) = 1, MAX($F$1:F2452) + 1, INDEX($F$1:F2452, MATCH(E2453, $E$1:E2452, 0)))</f>
        <v>1203</v>
      </c>
      <c r="G2453" t="s">
        <v>149</v>
      </c>
      <c r="H2453" t="s">
        <v>11</v>
      </c>
      <c r="I2453" t="s">
        <v>12</v>
      </c>
      <c r="J2453" t="s">
        <v>216</v>
      </c>
      <c r="K2453" s="17">
        <v>19.440000000000001</v>
      </c>
      <c r="L2453" s="17">
        <v>3</v>
      </c>
      <c r="M2453" s="17">
        <v>9.33</v>
      </c>
      <c r="N2453" s="17" t="str">
        <f>IF(SalesData[[#This Row],[Profit]]&gt;0,"Profit","Loss")</f>
        <v>Profit</v>
      </c>
    </row>
    <row r="2454" spans="1:14" x14ac:dyDescent="0.25">
      <c r="A2454" s="1">
        <v>42133</v>
      </c>
      <c r="B2454" s="3">
        <f t="shared" si="114"/>
        <v>2015</v>
      </c>
      <c r="C2454" s="3">
        <f t="shared" si="115"/>
        <v>5</v>
      </c>
      <c r="D2454" t="s">
        <v>945</v>
      </c>
      <c r="E2454" t="str">
        <f t="shared" si="116"/>
        <v>Max Engle20150509</v>
      </c>
      <c r="F2454">
        <f>IF(COUNTIF($E$2:E2454, E2454) = 1, MAX($F$1:F2453) + 1, INDEX($F$1:F2453, MATCH(E2454, $E$1:E2453, 0)))</f>
        <v>1204</v>
      </c>
      <c r="G2454" t="s">
        <v>33</v>
      </c>
      <c r="H2454" t="s">
        <v>11</v>
      </c>
      <c r="I2454" t="s">
        <v>20</v>
      </c>
      <c r="J2454" t="s">
        <v>1567</v>
      </c>
      <c r="K2454" s="17">
        <v>48.81</v>
      </c>
      <c r="L2454" s="17">
        <v>3</v>
      </c>
      <c r="M2454" s="17">
        <v>23.92</v>
      </c>
      <c r="N2454" s="17" t="str">
        <f>IF(SalesData[[#This Row],[Profit]]&gt;0,"Profit","Loss")</f>
        <v>Profit</v>
      </c>
    </row>
    <row r="2455" spans="1:14" x14ac:dyDescent="0.25">
      <c r="A2455" s="1">
        <v>42134</v>
      </c>
      <c r="B2455" s="3">
        <f t="shared" si="114"/>
        <v>2015</v>
      </c>
      <c r="C2455" s="3">
        <f t="shared" si="115"/>
        <v>5</v>
      </c>
      <c r="D2455" t="s">
        <v>910</v>
      </c>
      <c r="E2455" t="str">
        <f t="shared" si="116"/>
        <v>Dennis Pardue20150510</v>
      </c>
      <c r="F2455">
        <f>IF(COUNTIF($E$2:E2455, E2455) = 1, MAX($F$1:F2454) + 1, INDEX($F$1:F2454, MATCH(E2455, $E$1:E2454, 0)))</f>
        <v>1205</v>
      </c>
      <c r="G2455" t="s">
        <v>15</v>
      </c>
      <c r="H2455" t="s">
        <v>11</v>
      </c>
      <c r="I2455" t="s">
        <v>92</v>
      </c>
      <c r="J2455" t="s">
        <v>2067</v>
      </c>
      <c r="K2455" s="17">
        <v>70.97</v>
      </c>
      <c r="L2455" s="17">
        <v>5</v>
      </c>
      <c r="M2455" s="17">
        <v>-191.62</v>
      </c>
      <c r="N2455" s="17" t="str">
        <f>IF(SalesData[[#This Row],[Profit]]&gt;0,"Profit","Loss")</f>
        <v>Loss</v>
      </c>
    </row>
    <row r="2456" spans="1:14" x14ac:dyDescent="0.25">
      <c r="A2456" s="1">
        <v>42134</v>
      </c>
      <c r="B2456" s="3">
        <f t="shared" si="114"/>
        <v>2015</v>
      </c>
      <c r="C2456" s="3">
        <f t="shared" si="115"/>
        <v>5</v>
      </c>
      <c r="D2456" t="s">
        <v>910</v>
      </c>
      <c r="E2456" t="str">
        <f t="shared" si="116"/>
        <v>Dennis Pardue20150510</v>
      </c>
      <c r="F2456">
        <f>IF(COUNTIF($E$2:E2456, E2456) = 1, MAX($F$1:F2455) + 1, INDEX($F$1:F2455, MATCH(E2456, $E$1:E2455, 0)))</f>
        <v>1205</v>
      </c>
      <c r="G2456" t="s">
        <v>15</v>
      </c>
      <c r="H2456" t="s">
        <v>11</v>
      </c>
      <c r="I2456" t="s">
        <v>24</v>
      </c>
      <c r="J2456" t="s">
        <v>1069</v>
      </c>
      <c r="K2456" s="17">
        <v>36.78</v>
      </c>
      <c r="L2456" s="17">
        <v>2</v>
      </c>
      <c r="M2456" s="17">
        <v>3.68</v>
      </c>
      <c r="N2456" s="17" t="str">
        <f>IF(SalesData[[#This Row],[Profit]]&gt;0,"Profit","Loss")</f>
        <v>Profit</v>
      </c>
    </row>
    <row r="2457" spans="1:14" x14ac:dyDescent="0.25">
      <c r="A2457" s="1">
        <v>42134</v>
      </c>
      <c r="B2457" s="3">
        <f t="shared" si="114"/>
        <v>2015</v>
      </c>
      <c r="C2457" s="3">
        <f t="shared" si="115"/>
        <v>5</v>
      </c>
      <c r="D2457" t="s">
        <v>1633</v>
      </c>
      <c r="E2457" t="str">
        <f t="shared" si="116"/>
        <v>Alan Barnes20150510</v>
      </c>
      <c r="F2457">
        <f>IF(COUNTIF($E$2:E2457, E2457) = 1, MAX($F$1:F2456) + 1, INDEX($F$1:F2456, MATCH(E2457, $E$1:E2456, 0)))</f>
        <v>1206</v>
      </c>
      <c r="G2457" t="s">
        <v>278</v>
      </c>
      <c r="H2457" t="s">
        <v>39</v>
      </c>
      <c r="I2457" t="s">
        <v>52</v>
      </c>
      <c r="J2457" t="s">
        <v>1227</v>
      </c>
      <c r="K2457" s="17">
        <v>46.69</v>
      </c>
      <c r="L2457" s="17">
        <v>4</v>
      </c>
      <c r="M2457" s="17">
        <v>-2.92</v>
      </c>
      <c r="N2457" s="17" t="str">
        <f>IF(SalesData[[#This Row],[Profit]]&gt;0,"Profit","Loss")</f>
        <v>Loss</v>
      </c>
    </row>
    <row r="2458" spans="1:14" x14ac:dyDescent="0.25">
      <c r="A2458" s="1">
        <v>42135</v>
      </c>
      <c r="B2458" s="3">
        <f t="shared" si="114"/>
        <v>2015</v>
      </c>
      <c r="C2458" s="3">
        <f t="shared" si="115"/>
        <v>5</v>
      </c>
      <c r="D2458" t="s">
        <v>533</v>
      </c>
      <c r="E2458" t="str">
        <f t="shared" si="116"/>
        <v>Paul Stevenson20150511</v>
      </c>
      <c r="F2458">
        <f>IF(COUNTIF($E$2:E2458, E2458) = 1, MAX($F$1:F2457) + 1, INDEX($F$1:F2457, MATCH(E2458, $E$1:E2457, 0)))</f>
        <v>1207</v>
      </c>
      <c r="G2458" t="s">
        <v>95</v>
      </c>
      <c r="H2458" t="s">
        <v>34</v>
      </c>
      <c r="I2458" t="s">
        <v>35</v>
      </c>
      <c r="J2458" t="s">
        <v>2068</v>
      </c>
      <c r="K2458" s="17">
        <v>191.97</v>
      </c>
      <c r="L2458" s="17">
        <v>7</v>
      </c>
      <c r="M2458" s="17">
        <v>16.8</v>
      </c>
      <c r="N2458" s="17" t="str">
        <f>IF(SalesData[[#This Row],[Profit]]&gt;0,"Profit","Loss")</f>
        <v>Profit</v>
      </c>
    </row>
    <row r="2459" spans="1:14" x14ac:dyDescent="0.25">
      <c r="A2459" s="1">
        <v>42136</v>
      </c>
      <c r="B2459" s="3">
        <f t="shared" si="114"/>
        <v>2015</v>
      </c>
      <c r="C2459" s="3">
        <f t="shared" si="115"/>
        <v>5</v>
      </c>
      <c r="D2459" t="s">
        <v>392</v>
      </c>
      <c r="E2459" t="str">
        <f t="shared" si="116"/>
        <v>Cindy Stewart20150512</v>
      </c>
      <c r="F2459">
        <f>IF(COUNTIF($E$2:E2459, E2459) = 1, MAX($F$1:F2458) + 1, INDEX($F$1:F2458, MATCH(E2459, $E$1:E2458, 0)))</f>
        <v>1208</v>
      </c>
      <c r="G2459" t="s">
        <v>27</v>
      </c>
      <c r="H2459" t="s">
        <v>11</v>
      </c>
      <c r="I2459" t="s">
        <v>12</v>
      </c>
      <c r="J2459" t="s">
        <v>2069</v>
      </c>
      <c r="K2459" s="17">
        <v>12.84</v>
      </c>
      <c r="L2459" s="17">
        <v>3</v>
      </c>
      <c r="M2459" s="17">
        <v>5.78</v>
      </c>
      <c r="N2459" s="17" t="str">
        <f>IF(SalesData[[#This Row],[Profit]]&gt;0,"Profit","Loss")</f>
        <v>Profit</v>
      </c>
    </row>
    <row r="2460" spans="1:14" x14ac:dyDescent="0.25">
      <c r="A2460" s="1">
        <v>42136</v>
      </c>
      <c r="B2460" s="3">
        <f t="shared" si="114"/>
        <v>2015</v>
      </c>
      <c r="C2460" s="3">
        <f t="shared" si="115"/>
        <v>5</v>
      </c>
      <c r="D2460" t="s">
        <v>392</v>
      </c>
      <c r="E2460" t="str">
        <f t="shared" si="116"/>
        <v>Cindy Stewart20150512</v>
      </c>
      <c r="F2460">
        <f>IF(COUNTIF($E$2:E2460, E2460) = 1, MAX($F$1:F2459) + 1, INDEX($F$1:F2459, MATCH(E2460, $E$1:E2459, 0)))</f>
        <v>1208</v>
      </c>
      <c r="G2460" t="s">
        <v>27</v>
      </c>
      <c r="H2460" t="s">
        <v>11</v>
      </c>
      <c r="I2460" t="s">
        <v>12</v>
      </c>
      <c r="J2460" t="s">
        <v>2070</v>
      </c>
      <c r="K2460" s="17">
        <v>25.68</v>
      </c>
      <c r="L2460" s="17">
        <v>6</v>
      </c>
      <c r="M2460" s="17">
        <v>11.56</v>
      </c>
      <c r="N2460" s="17" t="str">
        <f>IF(SalesData[[#This Row],[Profit]]&gt;0,"Profit","Loss")</f>
        <v>Profit</v>
      </c>
    </row>
    <row r="2461" spans="1:14" x14ac:dyDescent="0.25">
      <c r="A2461" s="1">
        <v>42136</v>
      </c>
      <c r="B2461" s="3">
        <f t="shared" si="114"/>
        <v>2015</v>
      </c>
      <c r="C2461" s="3">
        <f t="shared" si="115"/>
        <v>5</v>
      </c>
      <c r="D2461" t="s">
        <v>1200</v>
      </c>
      <c r="E2461" t="str">
        <f t="shared" si="116"/>
        <v>Larry Tron20150512</v>
      </c>
      <c r="F2461">
        <f>IF(COUNTIF($E$2:E2461, E2461) = 1, MAX($F$1:F2460) + 1, INDEX($F$1:F2460, MATCH(E2461, $E$1:E2460, 0)))</f>
        <v>1209</v>
      </c>
      <c r="G2461" t="s">
        <v>278</v>
      </c>
      <c r="H2461" t="s">
        <v>39</v>
      </c>
      <c r="I2461" t="s">
        <v>40</v>
      </c>
      <c r="J2461" t="s">
        <v>720</v>
      </c>
      <c r="K2461" s="17">
        <v>201.58</v>
      </c>
      <c r="L2461" s="17">
        <v>2</v>
      </c>
      <c r="M2461" s="17">
        <v>20.16</v>
      </c>
      <c r="N2461" s="17" t="str">
        <f>IF(SalesData[[#This Row],[Profit]]&gt;0,"Profit","Loss")</f>
        <v>Profit</v>
      </c>
    </row>
    <row r="2462" spans="1:14" x14ac:dyDescent="0.25">
      <c r="A2462" s="1">
        <v>42136</v>
      </c>
      <c r="B2462" s="3">
        <f t="shared" si="114"/>
        <v>2015</v>
      </c>
      <c r="C2462" s="3">
        <f t="shared" si="115"/>
        <v>5</v>
      </c>
      <c r="D2462" t="s">
        <v>325</v>
      </c>
      <c r="E2462" t="str">
        <f t="shared" si="116"/>
        <v>Annie Zypern20150512</v>
      </c>
      <c r="F2462">
        <f>IF(COUNTIF($E$2:E2462, E2462) = 1, MAX($F$1:F2461) + 1, INDEX($F$1:F2461, MATCH(E2462, $E$1:E2461, 0)))</f>
        <v>1210</v>
      </c>
      <c r="G2462" t="s">
        <v>149</v>
      </c>
      <c r="H2462" t="s">
        <v>11</v>
      </c>
      <c r="I2462" t="s">
        <v>18</v>
      </c>
      <c r="J2462" t="s">
        <v>1171</v>
      </c>
      <c r="K2462" s="17">
        <v>36.630000000000003</v>
      </c>
      <c r="L2462" s="17">
        <v>3</v>
      </c>
      <c r="M2462" s="17">
        <v>9.89</v>
      </c>
      <c r="N2462" s="17" t="str">
        <f>IF(SalesData[[#This Row],[Profit]]&gt;0,"Profit","Loss")</f>
        <v>Profit</v>
      </c>
    </row>
    <row r="2463" spans="1:14" x14ac:dyDescent="0.25">
      <c r="A2463" s="1">
        <v>42136</v>
      </c>
      <c r="B2463" s="3">
        <f t="shared" si="114"/>
        <v>2015</v>
      </c>
      <c r="C2463" s="3">
        <f t="shared" si="115"/>
        <v>5</v>
      </c>
      <c r="D2463" t="s">
        <v>2071</v>
      </c>
      <c r="E2463" t="str">
        <f t="shared" si="116"/>
        <v>Rose O'Brian20150512</v>
      </c>
      <c r="F2463">
        <f>IF(COUNTIF($E$2:E2463, E2463) = 1, MAX($F$1:F2462) + 1, INDEX($F$1:F2462, MATCH(E2463, $E$1:E2462, 0)))</f>
        <v>1211</v>
      </c>
      <c r="G2463" t="s">
        <v>164</v>
      </c>
      <c r="H2463" t="s">
        <v>11</v>
      </c>
      <c r="I2463" t="s">
        <v>20</v>
      </c>
      <c r="J2463" t="s">
        <v>1202</v>
      </c>
      <c r="K2463" s="17">
        <v>14.59</v>
      </c>
      <c r="L2463" s="17">
        <v>3</v>
      </c>
      <c r="M2463" s="17">
        <v>4.92</v>
      </c>
      <c r="N2463" s="17" t="str">
        <f>IF(SalesData[[#This Row],[Profit]]&gt;0,"Profit","Loss")</f>
        <v>Profit</v>
      </c>
    </row>
    <row r="2464" spans="1:14" x14ac:dyDescent="0.25">
      <c r="A2464" s="1">
        <v>42136</v>
      </c>
      <c r="B2464" s="3">
        <f t="shared" si="114"/>
        <v>2015</v>
      </c>
      <c r="C2464" s="3">
        <f t="shared" si="115"/>
        <v>5</v>
      </c>
      <c r="D2464" t="s">
        <v>742</v>
      </c>
      <c r="E2464" t="str">
        <f t="shared" si="116"/>
        <v>James Galang20150512</v>
      </c>
      <c r="F2464">
        <f>IF(COUNTIF($E$2:E2464, E2464) = 1, MAX($F$1:F2463) + 1, INDEX($F$1:F2463, MATCH(E2464, $E$1:E2463, 0)))</f>
        <v>1212</v>
      </c>
      <c r="G2464" t="s">
        <v>10</v>
      </c>
      <c r="H2464" t="s">
        <v>34</v>
      </c>
      <c r="I2464" t="s">
        <v>47</v>
      </c>
      <c r="J2464" t="s">
        <v>1607</v>
      </c>
      <c r="K2464" s="17">
        <v>21.97</v>
      </c>
      <c r="L2464" s="17">
        <v>4</v>
      </c>
      <c r="M2464" s="17">
        <v>-15.93</v>
      </c>
      <c r="N2464" s="17" t="str">
        <f>IF(SalesData[[#This Row],[Profit]]&gt;0,"Profit","Loss")</f>
        <v>Loss</v>
      </c>
    </row>
    <row r="2465" spans="1:14" x14ac:dyDescent="0.25">
      <c r="A2465" s="1">
        <v>42136</v>
      </c>
      <c r="B2465" s="3">
        <f t="shared" si="114"/>
        <v>2015</v>
      </c>
      <c r="C2465" s="3">
        <f t="shared" si="115"/>
        <v>5</v>
      </c>
      <c r="D2465" t="s">
        <v>742</v>
      </c>
      <c r="E2465" t="str">
        <f t="shared" si="116"/>
        <v>James Galang20150512</v>
      </c>
      <c r="F2465">
        <f>IF(COUNTIF($E$2:E2465, E2465) = 1, MAX($F$1:F2464) + 1, INDEX($F$1:F2464, MATCH(E2465, $E$1:E2464, 0)))</f>
        <v>1212</v>
      </c>
      <c r="G2465" t="s">
        <v>10</v>
      </c>
      <c r="H2465" t="s">
        <v>39</v>
      </c>
      <c r="I2465" t="s">
        <v>40</v>
      </c>
      <c r="J2465" t="s">
        <v>1518</v>
      </c>
      <c r="K2465" s="17">
        <v>619.15</v>
      </c>
      <c r="L2465" s="17">
        <v>6</v>
      </c>
      <c r="M2465" s="17">
        <v>69.650000000000006</v>
      </c>
      <c r="N2465" s="17" t="str">
        <f>IF(SalesData[[#This Row],[Profit]]&gt;0,"Profit","Loss")</f>
        <v>Profit</v>
      </c>
    </row>
    <row r="2466" spans="1:14" x14ac:dyDescent="0.25">
      <c r="A2466" s="1">
        <v>42136</v>
      </c>
      <c r="B2466" s="3">
        <f t="shared" si="114"/>
        <v>2015</v>
      </c>
      <c r="C2466" s="3">
        <f t="shared" si="115"/>
        <v>5</v>
      </c>
      <c r="D2466" t="s">
        <v>742</v>
      </c>
      <c r="E2466" t="str">
        <f t="shared" si="116"/>
        <v>James Galang20150512</v>
      </c>
      <c r="F2466">
        <f>IF(COUNTIF($E$2:E2466, E2466) = 1, MAX($F$1:F2465) + 1, INDEX($F$1:F2465, MATCH(E2466, $E$1:E2465, 0)))</f>
        <v>1212</v>
      </c>
      <c r="G2466" t="s">
        <v>10</v>
      </c>
      <c r="H2466" t="s">
        <v>11</v>
      </c>
      <c r="I2466" t="s">
        <v>12</v>
      </c>
      <c r="J2466" t="s">
        <v>1765</v>
      </c>
      <c r="K2466" s="17">
        <v>127.9</v>
      </c>
      <c r="L2466" s="17">
        <v>7</v>
      </c>
      <c r="M2466" s="17">
        <v>41.57</v>
      </c>
      <c r="N2466" s="17" t="str">
        <f>IF(SalesData[[#This Row],[Profit]]&gt;0,"Profit","Loss")</f>
        <v>Profit</v>
      </c>
    </row>
    <row r="2467" spans="1:14" x14ac:dyDescent="0.25">
      <c r="A2467" s="1">
        <v>42137</v>
      </c>
      <c r="B2467" s="3">
        <f t="shared" si="114"/>
        <v>2015</v>
      </c>
      <c r="C2467" s="3">
        <f t="shared" si="115"/>
        <v>5</v>
      </c>
      <c r="D2467" t="s">
        <v>530</v>
      </c>
      <c r="E2467" t="str">
        <f t="shared" si="116"/>
        <v>Ben Ferrer20150513</v>
      </c>
      <c r="F2467">
        <f>IF(COUNTIF($E$2:E2467, E2467) = 1, MAX($F$1:F2466) + 1, INDEX($F$1:F2466, MATCH(E2467, $E$1:E2466, 0)))</f>
        <v>1213</v>
      </c>
      <c r="G2467" t="s">
        <v>15</v>
      </c>
      <c r="H2467" t="s">
        <v>39</v>
      </c>
      <c r="I2467" t="s">
        <v>40</v>
      </c>
      <c r="J2467" t="s">
        <v>1580</v>
      </c>
      <c r="K2467" s="17">
        <v>222.38</v>
      </c>
      <c r="L2467" s="17">
        <v>2</v>
      </c>
      <c r="M2467" s="17">
        <v>16.68</v>
      </c>
      <c r="N2467" s="17" t="str">
        <f>IF(SalesData[[#This Row],[Profit]]&gt;0,"Profit","Loss")</f>
        <v>Profit</v>
      </c>
    </row>
    <row r="2468" spans="1:14" x14ac:dyDescent="0.25">
      <c r="A2468" s="1">
        <v>42137</v>
      </c>
      <c r="B2468" s="3">
        <f t="shared" si="114"/>
        <v>2015</v>
      </c>
      <c r="C2468" s="3">
        <f t="shared" si="115"/>
        <v>5</v>
      </c>
      <c r="D2468" t="s">
        <v>530</v>
      </c>
      <c r="E2468" t="str">
        <f t="shared" si="116"/>
        <v>Ben Ferrer20150513</v>
      </c>
      <c r="F2468">
        <f>IF(COUNTIF($E$2:E2468, E2468) = 1, MAX($F$1:F2467) + 1, INDEX($F$1:F2467, MATCH(E2468, $E$1:E2467, 0)))</f>
        <v>1213</v>
      </c>
      <c r="G2468" t="s">
        <v>15</v>
      </c>
      <c r="H2468" t="s">
        <v>11</v>
      </c>
      <c r="I2468" t="s">
        <v>43</v>
      </c>
      <c r="J2468" t="s">
        <v>1247</v>
      </c>
      <c r="K2468" s="17">
        <v>16</v>
      </c>
      <c r="L2468" s="17">
        <v>4</v>
      </c>
      <c r="M2468" s="17">
        <v>5.6</v>
      </c>
      <c r="N2468" s="17" t="str">
        <f>IF(SalesData[[#This Row],[Profit]]&gt;0,"Profit","Loss")</f>
        <v>Profit</v>
      </c>
    </row>
    <row r="2469" spans="1:14" x14ac:dyDescent="0.25">
      <c r="A2469" s="1">
        <v>42138</v>
      </c>
      <c r="B2469" s="3">
        <f t="shared" si="114"/>
        <v>2015</v>
      </c>
      <c r="C2469" s="3">
        <f t="shared" si="115"/>
        <v>5</v>
      </c>
      <c r="D2469" t="s">
        <v>1957</v>
      </c>
      <c r="E2469" t="str">
        <f t="shared" si="116"/>
        <v>Jesus Ocampo20150514</v>
      </c>
      <c r="F2469">
        <f>IF(COUNTIF($E$2:E2469, E2469) = 1, MAX($F$1:F2468) + 1, INDEX($F$1:F2468, MATCH(E2469, $E$1:E2468, 0)))</f>
        <v>1214</v>
      </c>
      <c r="G2469" t="s">
        <v>23</v>
      </c>
      <c r="H2469" t="s">
        <v>11</v>
      </c>
      <c r="I2469" t="s">
        <v>24</v>
      </c>
      <c r="J2469" t="s">
        <v>1852</v>
      </c>
      <c r="K2469" s="17">
        <v>198.27</v>
      </c>
      <c r="L2469" s="17">
        <v>8</v>
      </c>
      <c r="M2469" s="17">
        <v>17.350000000000001</v>
      </c>
      <c r="N2469" s="17" t="str">
        <f>IF(SalesData[[#This Row],[Profit]]&gt;0,"Profit","Loss")</f>
        <v>Profit</v>
      </c>
    </row>
    <row r="2470" spans="1:14" x14ac:dyDescent="0.25">
      <c r="A2470" s="1">
        <v>42138</v>
      </c>
      <c r="B2470" s="3">
        <f t="shared" si="114"/>
        <v>2015</v>
      </c>
      <c r="C2470" s="3">
        <f t="shared" si="115"/>
        <v>5</v>
      </c>
      <c r="D2470" t="s">
        <v>1957</v>
      </c>
      <c r="E2470" t="str">
        <f t="shared" si="116"/>
        <v>Jesus Ocampo20150514</v>
      </c>
      <c r="F2470">
        <f>IF(COUNTIF($E$2:E2470, E2470) = 1, MAX($F$1:F2469) + 1, INDEX($F$1:F2469, MATCH(E2470, $E$1:E2469, 0)))</f>
        <v>1214</v>
      </c>
      <c r="G2470" t="s">
        <v>23</v>
      </c>
      <c r="H2470" t="s">
        <v>11</v>
      </c>
      <c r="I2470" t="s">
        <v>16</v>
      </c>
      <c r="J2470" t="s">
        <v>409</v>
      </c>
      <c r="K2470" s="17">
        <v>47.36</v>
      </c>
      <c r="L2470" s="17">
        <v>4</v>
      </c>
      <c r="M2470" s="17">
        <v>17.760000000000002</v>
      </c>
      <c r="N2470" s="17" t="str">
        <f>IF(SalesData[[#This Row],[Profit]]&gt;0,"Profit","Loss")</f>
        <v>Profit</v>
      </c>
    </row>
    <row r="2471" spans="1:14" x14ac:dyDescent="0.25">
      <c r="A2471" s="1">
        <v>42138</v>
      </c>
      <c r="B2471" s="3">
        <f t="shared" si="114"/>
        <v>2015</v>
      </c>
      <c r="C2471" s="3">
        <f t="shared" si="115"/>
        <v>5</v>
      </c>
      <c r="D2471" t="s">
        <v>1957</v>
      </c>
      <c r="E2471" t="str">
        <f t="shared" si="116"/>
        <v>Jesus Ocampo20150514</v>
      </c>
      <c r="F2471">
        <f>IF(COUNTIF($E$2:E2471, E2471) = 1, MAX($F$1:F2470) + 1, INDEX($F$1:F2470, MATCH(E2471, $E$1:E2470, 0)))</f>
        <v>1214</v>
      </c>
      <c r="G2471" t="s">
        <v>23</v>
      </c>
      <c r="H2471" t="s">
        <v>11</v>
      </c>
      <c r="I2471" t="s">
        <v>63</v>
      </c>
      <c r="J2471" t="s">
        <v>2072</v>
      </c>
      <c r="K2471" s="17">
        <v>200.98</v>
      </c>
      <c r="L2471" s="17">
        <v>7</v>
      </c>
      <c r="M2471" s="17">
        <v>62.81</v>
      </c>
      <c r="N2471" s="17" t="str">
        <f>IF(SalesData[[#This Row],[Profit]]&gt;0,"Profit","Loss")</f>
        <v>Profit</v>
      </c>
    </row>
    <row r="2472" spans="1:14" x14ac:dyDescent="0.25">
      <c r="A2472" s="1">
        <v>42138</v>
      </c>
      <c r="B2472" s="3">
        <f t="shared" si="114"/>
        <v>2015</v>
      </c>
      <c r="C2472" s="3">
        <f t="shared" si="115"/>
        <v>5</v>
      </c>
      <c r="D2472" t="s">
        <v>1957</v>
      </c>
      <c r="E2472" t="str">
        <f t="shared" si="116"/>
        <v>Jesus Ocampo20150514</v>
      </c>
      <c r="F2472">
        <f>IF(COUNTIF($E$2:E2472, E2472) = 1, MAX($F$1:F2471) + 1, INDEX($F$1:F2471, MATCH(E2472, $E$1:E2471, 0)))</f>
        <v>1214</v>
      </c>
      <c r="G2472" t="s">
        <v>23</v>
      </c>
      <c r="H2472" t="s">
        <v>11</v>
      </c>
      <c r="I2472" t="s">
        <v>16</v>
      </c>
      <c r="J2472" t="s">
        <v>1500</v>
      </c>
      <c r="K2472" s="17">
        <v>97.7</v>
      </c>
      <c r="L2472" s="17">
        <v>4</v>
      </c>
      <c r="M2472" s="17">
        <v>31.75</v>
      </c>
      <c r="N2472" s="17" t="str">
        <f>IF(SalesData[[#This Row],[Profit]]&gt;0,"Profit","Loss")</f>
        <v>Profit</v>
      </c>
    </row>
    <row r="2473" spans="1:14" x14ac:dyDescent="0.25">
      <c r="A2473" s="1">
        <v>42138</v>
      </c>
      <c r="B2473" s="3">
        <f t="shared" si="114"/>
        <v>2015</v>
      </c>
      <c r="C2473" s="3">
        <f t="shared" si="115"/>
        <v>5</v>
      </c>
      <c r="D2473" t="s">
        <v>1957</v>
      </c>
      <c r="E2473" t="str">
        <f t="shared" si="116"/>
        <v>Jesus Ocampo20150514</v>
      </c>
      <c r="F2473">
        <f>IF(COUNTIF($E$2:E2473, E2473) = 1, MAX($F$1:F2472) + 1, INDEX($F$1:F2472, MATCH(E2473, $E$1:E2472, 0)))</f>
        <v>1214</v>
      </c>
      <c r="G2473" t="s">
        <v>23</v>
      </c>
      <c r="H2473" t="s">
        <v>11</v>
      </c>
      <c r="I2473" t="s">
        <v>24</v>
      </c>
      <c r="J2473" t="s">
        <v>2073</v>
      </c>
      <c r="K2473" s="17">
        <v>2.7</v>
      </c>
      <c r="L2473" s="17">
        <v>1</v>
      </c>
      <c r="M2473" s="17">
        <v>0.81</v>
      </c>
      <c r="N2473" s="17" t="str">
        <f>IF(SalesData[[#This Row],[Profit]]&gt;0,"Profit","Loss")</f>
        <v>Profit</v>
      </c>
    </row>
    <row r="2474" spans="1:14" x14ac:dyDescent="0.25">
      <c r="A2474" s="1">
        <v>42138</v>
      </c>
      <c r="B2474" s="3">
        <f t="shared" si="114"/>
        <v>2015</v>
      </c>
      <c r="C2474" s="3">
        <f t="shared" si="115"/>
        <v>5</v>
      </c>
      <c r="D2474" t="s">
        <v>1957</v>
      </c>
      <c r="E2474" t="str">
        <f t="shared" si="116"/>
        <v>Jesus Ocampo20150514</v>
      </c>
      <c r="F2474">
        <f>IF(COUNTIF($E$2:E2474, E2474) = 1, MAX($F$1:F2473) + 1, INDEX($F$1:F2473, MATCH(E2474, $E$1:E2473, 0)))</f>
        <v>1214</v>
      </c>
      <c r="G2474" t="s">
        <v>23</v>
      </c>
      <c r="H2474" t="s">
        <v>11</v>
      </c>
      <c r="I2474" t="s">
        <v>20</v>
      </c>
      <c r="J2474" t="s">
        <v>88</v>
      </c>
      <c r="K2474" s="17">
        <v>18.59</v>
      </c>
      <c r="L2474" s="17">
        <v>2</v>
      </c>
      <c r="M2474" s="17">
        <v>-13.63</v>
      </c>
      <c r="N2474" s="17" t="str">
        <f>IF(SalesData[[#This Row],[Profit]]&gt;0,"Profit","Loss")</f>
        <v>Loss</v>
      </c>
    </row>
    <row r="2475" spans="1:14" x14ac:dyDescent="0.25">
      <c r="A2475" s="1">
        <v>42138</v>
      </c>
      <c r="B2475" s="3">
        <f t="shared" si="114"/>
        <v>2015</v>
      </c>
      <c r="C2475" s="3">
        <f t="shared" si="115"/>
        <v>5</v>
      </c>
      <c r="D2475" t="s">
        <v>1957</v>
      </c>
      <c r="E2475" t="str">
        <f t="shared" si="116"/>
        <v>Jesus Ocampo20150514</v>
      </c>
      <c r="F2475">
        <f>IF(COUNTIF($E$2:E2475, E2475) = 1, MAX($F$1:F2474) + 1, INDEX($F$1:F2474, MATCH(E2475, $E$1:E2474, 0)))</f>
        <v>1214</v>
      </c>
      <c r="G2475" t="s">
        <v>23</v>
      </c>
      <c r="H2475" t="s">
        <v>11</v>
      </c>
      <c r="I2475" t="s">
        <v>20</v>
      </c>
      <c r="J2475" t="s">
        <v>980</v>
      </c>
      <c r="K2475" s="17">
        <v>4.9000000000000004</v>
      </c>
      <c r="L2475" s="17">
        <v>3</v>
      </c>
      <c r="M2475" s="17">
        <v>-3.43</v>
      </c>
      <c r="N2475" s="17" t="str">
        <f>IF(SalesData[[#This Row],[Profit]]&gt;0,"Profit","Loss")</f>
        <v>Loss</v>
      </c>
    </row>
    <row r="2476" spans="1:14" x14ac:dyDescent="0.25">
      <c r="A2476" s="1">
        <v>42138</v>
      </c>
      <c r="B2476" s="3">
        <f t="shared" si="114"/>
        <v>2015</v>
      </c>
      <c r="C2476" s="3">
        <f t="shared" si="115"/>
        <v>5</v>
      </c>
      <c r="D2476" t="s">
        <v>1467</v>
      </c>
      <c r="E2476" t="str">
        <f t="shared" si="116"/>
        <v>Hunter Glantz20150514</v>
      </c>
      <c r="F2476">
        <f>IF(COUNTIF($E$2:E2476, E2476) = 1, MAX($F$1:F2475) + 1, INDEX($F$1:F2475, MATCH(E2476, $E$1:E2475, 0)))</f>
        <v>1215</v>
      </c>
      <c r="G2476" t="s">
        <v>27</v>
      </c>
      <c r="H2476" t="s">
        <v>11</v>
      </c>
      <c r="I2476" t="s">
        <v>18</v>
      </c>
      <c r="J2476" t="s">
        <v>795</v>
      </c>
      <c r="K2476" s="17">
        <v>1117.92</v>
      </c>
      <c r="L2476" s="17">
        <v>4</v>
      </c>
      <c r="M2476" s="17">
        <v>55.9</v>
      </c>
      <c r="N2476" s="17" t="str">
        <f>IF(SalesData[[#This Row],[Profit]]&gt;0,"Profit","Loss")</f>
        <v>Profit</v>
      </c>
    </row>
    <row r="2477" spans="1:14" x14ac:dyDescent="0.25">
      <c r="A2477" s="1">
        <v>42138</v>
      </c>
      <c r="B2477" s="3">
        <f t="shared" si="114"/>
        <v>2015</v>
      </c>
      <c r="C2477" s="3">
        <f t="shared" si="115"/>
        <v>5</v>
      </c>
      <c r="D2477" t="s">
        <v>1883</v>
      </c>
      <c r="E2477" t="str">
        <f t="shared" si="116"/>
        <v>Claudia Bergmann20150514</v>
      </c>
      <c r="F2477">
        <f>IF(COUNTIF($E$2:E2477, E2477) = 1, MAX($F$1:F2476) + 1, INDEX($F$1:F2476, MATCH(E2477, $E$1:E2476, 0)))</f>
        <v>1216</v>
      </c>
      <c r="G2477" t="s">
        <v>27</v>
      </c>
      <c r="H2477" t="s">
        <v>34</v>
      </c>
      <c r="I2477" t="s">
        <v>74</v>
      </c>
      <c r="J2477" t="s">
        <v>1637</v>
      </c>
      <c r="K2477" s="17">
        <v>509.96</v>
      </c>
      <c r="L2477" s="17">
        <v>5</v>
      </c>
      <c r="M2477" s="17">
        <v>42</v>
      </c>
      <c r="N2477" s="17" t="str">
        <f>IF(SalesData[[#This Row],[Profit]]&gt;0,"Profit","Loss")</f>
        <v>Profit</v>
      </c>
    </row>
    <row r="2478" spans="1:14" x14ac:dyDescent="0.25">
      <c r="A2478" s="1">
        <v>42138</v>
      </c>
      <c r="B2478" s="3">
        <f t="shared" si="114"/>
        <v>2015</v>
      </c>
      <c r="C2478" s="3">
        <f t="shared" si="115"/>
        <v>5</v>
      </c>
      <c r="D2478" t="s">
        <v>1883</v>
      </c>
      <c r="E2478" t="str">
        <f t="shared" si="116"/>
        <v>Claudia Bergmann20150514</v>
      </c>
      <c r="F2478">
        <f>IF(COUNTIF($E$2:E2478, E2478) = 1, MAX($F$1:F2477) + 1, INDEX($F$1:F2477, MATCH(E2478, $E$1:E2477, 0)))</f>
        <v>1216</v>
      </c>
      <c r="G2478" t="s">
        <v>27</v>
      </c>
      <c r="H2478" t="s">
        <v>34</v>
      </c>
      <c r="I2478" t="s">
        <v>47</v>
      </c>
      <c r="J2478" t="s">
        <v>1083</v>
      </c>
      <c r="K2478" s="17">
        <v>122.91</v>
      </c>
      <c r="L2478" s="17">
        <v>3</v>
      </c>
      <c r="M2478" s="17">
        <v>34.409999999999997</v>
      </c>
      <c r="N2478" s="17" t="str">
        <f>IF(SalesData[[#This Row],[Profit]]&gt;0,"Profit","Loss")</f>
        <v>Profit</v>
      </c>
    </row>
    <row r="2479" spans="1:14" x14ac:dyDescent="0.25">
      <c r="A2479" s="1">
        <v>42138</v>
      </c>
      <c r="B2479" s="3">
        <f t="shared" si="114"/>
        <v>2015</v>
      </c>
      <c r="C2479" s="3">
        <f t="shared" si="115"/>
        <v>5</v>
      </c>
      <c r="D2479" t="s">
        <v>1883</v>
      </c>
      <c r="E2479" t="str">
        <f t="shared" si="116"/>
        <v>Claudia Bergmann20150514</v>
      </c>
      <c r="F2479">
        <f>IF(COUNTIF($E$2:E2479, E2479) = 1, MAX($F$1:F2478) + 1, INDEX($F$1:F2478, MATCH(E2479, $E$1:E2478, 0)))</f>
        <v>1216</v>
      </c>
      <c r="G2479" t="s">
        <v>27</v>
      </c>
      <c r="H2479" t="s">
        <v>34</v>
      </c>
      <c r="I2479" t="s">
        <v>35</v>
      </c>
      <c r="J2479" t="s">
        <v>1128</v>
      </c>
      <c r="K2479" s="17">
        <v>97.57</v>
      </c>
      <c r="L2479" s="17">
        <v>2</v>
      </c>
      <c r="M2479" s="17">
        <v>-6.1</v>
      </c>
      <c r="N2479" s="17" t="str">
        <f>IF(SalesData[[#This Row],[Profit]]&gt;0,"Profit","Loss")</f>
        <v>Loss</v>
      </c>
    </row>
    <row r="2480" spans="1:14" x14ac:dyDescent="0.25">
      <c r="A2480" s="1">
        <v>42138</v>
      </c>
      <c r="B2480" s="3">
        <f t="shared" si="114"/>
        <v>2015</v>
      </c>
      <c r="C2480" s="3">
        <f t="shared" si="115"/>
        <v>5</v>
      </c>
      <c r="D2480" t="s">
        <v>1883</v>
      </c>
      <c r="E2480" t="str">
        <f t="shared" si="116"/>
        <v>Claudia Bergmann20150514</v>
      </c>
      <c r="F2480">
        <f>IF(COUNTIF($E$2:E2480, E2480) = 1, MAX($F$1:F2479) + 1, INDEX($F$1:F2479, MATCH(E2480, $E$1:E2479, 0)))</f>
        <v>1216</v>
      </c>
      <c r="G2480" t="s">
        <v>27</v>
      </c>
      <c r="H2480" t="s">
        <v>34</v>
      </c>
      <c r="I2480" t="s">
        <v>35</v>
      </c>
      <c r="J2480" t="s">
        <v>274</v>
      </c>
      <c r="K2480" s="17">
        <v>722.35</v>
      </c>
      <c r="L2480" s="17">
        <v>3</v>
      </c>
      <c r="M2480" s="17">
        <v>81.260000000000005</v>
      </c>
      <c r="N2480" s="17" t="str">
        <f>IF(SalesData[[#This Row],[Profit]]&gt;0,"Profit","Loss")</f>
        <v>Profit</v>
      </c>
    </row>
    <row r="2481" spans="1:14" x14ac:dyDescent="0.25">
      <c r="A2481" s="1">
        <v>42139</v>
      </c>
      <c r="B2481" s="3">
        <f t="shared" si="114"/>
        <v>2015</v>
      </c>
      <c r="C2481" s="3">
        <f t="shared" si="115"/>
        <v>5</v>
      </c>
      <c r="D2481" t="s">
        <v>443</v>
      </c>
      <c r="E2481" t="str">
        <f t="shared" si="116"/>
        <v>Anna HÃ¤berlin20150515</v>
      </c>
      <c r="F2481">
        <f>IF(COUNTIF($E$2:E2481, E2481) = 1, MAX($F$1:F2480) + 1, INDEX($F$1:F2480, MATCH(E2481, $E$1:E2480, 0)))</f>
        <v>1217</v>
      </c>
      <c r="G2481" t="s">
        <v>30</v>
      </c>
      <c r="H2481" t="s">
        <v>11</v>
      </c>
      <c r="I2481" t="s">
        <v>63</v>
      </c>
      <c r="J2481" t="s">
        <v>2074</v>
      </c>
      <c r="K2481" s="17">
        <v>17.940000000000001</v>
      </c>
      <c r="L2481" s="17">
        <v>3</v>
      </c>
      <c r="M2481" s="17">
        <v>8.7899999999999991</v>
      </c>
      <c r="N2481" s="17" t="str">
        <f>IF(SalesData[[#This Row],[Profit]]&gt;0,"Profit","Loss")</f>
        <v>Profit</v>
      </c>
    </row>
    <row r="2482" spans="1:14" x14ac:dyDescent="0.25">
      <c r="A2482" s="1">
        <v>42139</v>
      </c>
      <c r="B2482" s="3">
        <f t="shared" si="114"/>
        <v>2015</v>
      </c>
      <c r="C2482" s="3">
        <f t="shared" si="115"/>
        <v>5</v>
      </c>
      <c r="D2482" t="s">
        <v>1446</v>
      </c>
      <c r="E2482" t="str">
        <f t="shared" si="116"/>
        <v>Fred Chung20150515</v>
      </c>
      <c r="F2482">
        <f>IF(COUNTIF($E$2:E2482, E2482) = 1, MAX($F$1:F2481) + 1, INDEX($F$1:F2481, MATCH(E2482, $E$1:E2481, 0)))</f>
        <v>1218</v>
      </c>
      <c r="G2482" t="s">
        <v>23</v>
      </c>
      <c r="H2482" t="s">
        <v>11</v>
      </c>
      <c r="I2482" t="s">
        <v>18</v>
      </c>
      <c r="J2482" t="s">
        <v>192</v>
      </c>
      <c r="K2482" s="17">
        <v>51.97</v>
      </c>
      <c r="L2482" s="17">
        <v>2</v>
      </c>
      <c r="M2482" s="17">
        <v>-10.39</v>
      </c>
      <c r="N2482" s="17" t="str">
        <f>IF(SalesData[[#This Row],[Profit]]&gt;0,"Profit","Loss")</f>
        <v>Loss</v>
      </c>
    </row>
    <row r="2483" spans="1:14" x14ac:dyDescent="0.25">
      <c r="A2483" s="1">
        <v>42140</v>
      </c>
      <c r="B2483" s="3">
        <f t="shared" si="114"/>
        <v>2015</v>
      </c>
      <c r="C2483" s="3">
        <f t="shared" si="115"/>
        <v>5</v>
      </c>
      <c r="D2483" t="s">
        <v>456</v>
      </c>
      <c r="E2483" t="str">
        <f t="shared" si="116"/>
        <v>Tracy Hopkins20150516</v>
      </c>
      <c r="F2483">
        <f>IF(COUNTIF($E$2:E2483, E2483) = 1, MAX($F$1:F2482) + 1, INDEX($F$1:F2482, MATCH(E2483, $E$1:E2482, 0)))</f>
        <v>1219</v>
      </c>
      <c r="G2483" t="s">
        <v>123</v>
      </c>
      <c r="H2483" t="s">
        <v>39</v>
      </c>
      <c r="I2483" t="s">
        <v>52</v>
      </c>
      <c r="J2483" t="s">
        <v>2002</v>
      </c>
      <c r="K2483" s="17">
        <v>255.97</v>
      </c>
      <c r="L2483" s="17">
        <v>4</v>
      </c>
      <c r="M2483" s="17">
        <v>32</v>
      </c>
      <c r="N2483" s="17" t="str">
        <f>IF(SalesData[[#This Row],[Profit]]&gt;0,"Profit","Loss")</f>
        <v>Profit</v>
      </c>
    </row>
    <row r="2484" spans="1:14" x14ac:dyDescent="0.25">
      <c r="A2484" s="1">
        <v>42141</v>
      </c>
      <c r="B2484" s="3">
        <f t="shared" si="114"/>
        <v>2015</v>
      </c>
      <c r="C2484" s="3">
        <f t="shared" si="115"/>
        <v>5</v>
      </c>
      <c r="D2484" t="s">
        <v>1289</v>
      </c>
      <c r="E2484" t="str">
        <f t="shared" si="116"/>
        <v>Odella Nelson20150517</v>
      </c>
      <c r="F2484">
        <f>IF(COUNTIF($E$2:E2484, E2484) = 1, MAX($F$1:F2483) + 1, INDEX($F$1:F2483, MATCH(E2484, $E$1:E2483, 0)))</f>
        <v>1220</v>
      </c>
      <c r="G2484" t="s">
        <v>10</v>
      </c>
      <c r="H2484" t="s">
        <v>11</v>
      </c>
      <c r="I2484" t="s">
        <v>20</v>
      </c>
      <c r="J2484" t="s">
        <v>2075</v>
      </c>
      <c r="K2484" s="17">
        <v>33.28</v>
      </c>
      <c r="L2484" s="17">
        <v>5</v>
      </c>
      <c r="M2484" s="17">
        <v>-49.92</v>
      </c>
      <c r="N2484" s="17" t="str">
        <f>IF(SalesData[[#This Row],[Profit]]&gt;0,"Profit","Loss")</f>
        <v>Loss</v>
      </c>
    </row>
    <row r="2485" spans="1:14" x14ac:dyDescent="0.25">
      <c r="A2485" s="1">
        <v>42141</v>
      </c>
      <c r="B2485" s="3">
        <f t="shared" si="114"/>
        <v>2015</v>
      </c>
      <c r="C2485" s="3">
        <f t="shared" si="115"/>
        <v>5</v>
      </c>
      <c r="D2485" t="s">
        <v>1289</v>
      </c>
      <c r="E2485" t="str">
        <f t="shared" si="116"/>
        <v>Odella Nelson20150517</v>
      </c>
      <c r="F2485">
        <f>IF(COUNTIF($E$2:E2485, E2485) = 1, MAX($F$1:F2484) + 1, INDEX($F$1:F2484, MATCH(E2485, $E$1:E2484, 0)))</f>
        <v>1220</v>
      </c>
      <c r="G2485" t="s">
        <v>10</v>
      </c>
      <c r="H2485" t="s">
        <v>11</v>
      </c>
      <c r="I2485" t="s">
        <v>12</v>
      </c>
      <c r="J2485" t="s">
        <v>2076</v>
      </c>
      <c r="K2485" s="17">
        <v>14.09</v>
      </c>
      <c r="L2485" s="17">
        <v>3</v>
      </c>
      <c r="M2485" s="17">
        <v>4.93</v>
      </c>
      <c r="N2485" s="17" t="str">
        <f>IF(SalesData[[#This Row],[Profit]]&gt;0,"Profit","Loss")</f>
        <v>Profit</v>
      </c>
    </row>
    <row r="2486" spans="1:14" x14ac:dyDescent="0.25">
      <c r="A2486" s="1">
        <v>42141</v>
      </c>
      <c r="B2486" s="3">
        <f t="shared" si="114"/>
        <v>2015</v>
      </c>
      <c r="C2486" s="3">
        <f t="shared" si="115"/>
        <v>5</v>
      </c>
      <c r="D2486" t="s">
        <v>859</v>
      </c>
      <c r="E2486" t="str">
        <f t="shared" si="116"/>
        <v>Dianna Vittorini20150517</v>
      </c>
      <c r="F2486">
        <f>IF(COUNTIF($E$2:E2486, E2486) = 1, MAX($F$1:F2485) + 1, INDEX($F$1:F2485, MATCH(E2486, $E$1:E2485, 0)))</f>
        <v>1221</v>
      </c>
      <c r="G2486" t="s">
        <v>149</v>
      </c>
      <c r="H2486" t="s">
        <v>11</v>
      </c>
      <c r="I2486" t="s">
        <v>16</v>
      </c>
      <c r="J2486" t="s">
        <v>2077</v>
      </c>
      <c r="K2486" s="17">
        <v>31.5</v>
      </c>
      <c r="L2486" s="17">
        <v>10</v>
      </c>
      <c r="M2486" s="17">
        <v>15.12</v>
      </c>
      <c r="N2486" s="17" t="str">
        <f>IF(SalesData[[#This Row],[Profit]]&gt;0,"Profit","Loss")</f>
        <v>Profit</v>
      </c>
    </row>
    <row r="2487" spans="1:14" x14ac:dyDescent="0.25">
      <c r="A2487" s="1">
        <v>42141</v>
      </c>
      <c r="B2487" s="3">
        <f t="shared" si="114"/>
        <v>2015</v>
      </c>
      <c r="C2487" s="3">
        <f t="shared" si="115"/>
        <v>5</v>
      </c>
      <c r="D2487" t="s">
        <v>859</v>
      </c>
      <c r="E2487" t="str">
        <f t="shared" si="116"/>
        <v>Dianna Vittorini20150517</v>
      </c>
      <c r="F2487">
        <f>IF(COUNTIF($E$2:E2487, E2487) = 1, MAX($F$1:F2486) + 1, INDEX($F$1:F2486, MATCH(E2487, $E$1:E2486, 0)))</f>
        <v>1221</v>
      </c>
      <c r="G2487" t="s">
        <v>149</v>
      </c>
      <c r="H2487" t="s">
        <v>11</v>
      </c>
      <c r="I2487" t="s">
        <v>200</v>
      </c>
      <c r="J2487" t="s">
        <v>1458</v>
      </c>
      <c r="K2487" s="17">
        <v>55.6</v>
      </c>
      <c r="L2487" s="17">
        <v>4</v>
      </c>
      <c r="M2487" s="17">
        <v>16.12</v>
      </c>
      <c r="N2487" s="17" t="str">
        <f>IF(SalesData[[#This Row],[Profit]]&gt;0,"Profit","Loss")</f>
        <v>Profit</v>
      </c>
    </row>
    <row r="2488" spans="1:14" x14ac:dyDescent="0.25">
      <c r="A2488" s="1">
        <v>42142</v>
      </c>
      <c r="B2488" s="3">
        <f t="shared" si="114"/>
        <v>2015</v>
      </c>
      <c r="C2488" s="3">
        <f t="shared" si="115"/>
        <v>5</v>
      </c>
      <c r="D2488" t="s">
        <v>54</v>
      </c>
      <c r="E2488" t="str">
        <f t="shared" si="116"/>
        <v>Anthony Jacobs20150518</v>
      </c>
      <c r="F2488">
        <f>IF(COUNTIF($E$2:E2488, E2488) = 1, MAX($F$1:F2487) + 1, INDEX($F$1:F2487, MATCH(E2488, $E$1:E2487, 0)))</f>
        <v>1222</v>
      </c>
      <c r="G2488" t="s">
        <v>27</v>
      </c>
      <c r="H2488" t="s">
        <v>11</v>
      </c>
      <c r="I2488" t="s">
        <v>12</v>
      </c>
      <c r="J2488" t="s">
        <v>1337</v>
      </c>
      <c r="K2488" s="17">
        <v>10.86</v>
      </c>
      <c r="L2488" s="17">
        <v>2</v>
      </c>
      <c r="M2488" s="17">
        <v>5.32</v>
      </c>
      <c r="N2488" s="17" t="str">
        <f>IF(SalesData[[#This Row],[Profit]]&gt;0,"Profit","Loss")</f>
        <v>Profit</v>
      </c>
    </row>
    <row r="2489" spans="1:14" x14ac:dyDescent="0.25">
      <c r="A2489" s="1">
        <v>42144</v>
      </c>
      <c r="B2489" s="3">
        <f t="shared" si="114"/>
        <v>2015</v>
      </c>
      <c r="C2489" s="3">
        <f t="shared" si="115"/>
        <v>5</v>
      </c>
      <c r="D2489" t="s">
        <v>1023</v>
      </c>
      <c r="E2489" t="str">
        <f t="shared" si="116"/>
        <v>Sheri Gordon20150520</v>
      </c>
      <c r="F2489">
        <f>IF(COUNTIF($E$2:E2489, E2489) = 1, MAX($F$1:F2488) + 1, INDEX($F$1:F2488, MATCH(E2489, $E$1:E2488, 0)))</f>
        <v>1223</v>
      </c>
      <c r="G2489" t="s">
        <v>245</v>
      </c>
      <c r="H2489" t="s">
        <v>34</v>
      </c>
      <c r="I2489" t="s">
        <v>47</v>
      </c>
      <c r="J2489" t="s">
        <v>340</v>
      </c>
      <c r="K2489" s="17">
        <v>163.13999999999999</v>
      </c>
      <c r="L2489" s="17">
        <v>4</v>
      </c>
      <c r="M2489" s="17">
        <v>20.39</v>
      </c>
      <c r="N2489" s="17" t="str">
        <f>IF(SalesData[[#This Row],[Profit]]&gt;0,"Profit","Loss")</f>
        <v>Profit</v>
      </c>
    </row>
    <row r="2490" spans="1:14" x14ac:dyDescent="0.25">
      <c r="A2490" s="1">
        <v>42144</v>
      </c>
      <c r="B2490" s="3">
        <f t="shared" si="114"/>
        <v>2015</v>
      </c>
      <c r="C2490" s="3">
        <f t="shared" si="115"/>
        <v>5</v>
      </c>
      <c r="D2490" t="s">
        <v>1023</v>
      </c>
      <c r="E2490" t="str">
        <f t="shared" si="116"/>
        <v>Sheri Gordon20150520</v>
      </c>
      <c r="F2490">
        <f>IF(COUNTIF($E$2:E2490, E2490) = 1, MAX($F$1:F2489) + 1, INDEX($F$1:F2489, MATCH(E2490, $E$1:E2489, 0)))</f>
        <v>1223</v>
      </c>
      <c r="G2490" t="s">
        <v>245</v>
      </c>
      <c r="H2490" t="s">
        <v>11</v>
      </c>
      <c r="I2490" t="s">
        <v>20</v>
      </c>
      <c r="J2490" t="s">
        <v>203</v>
      </c>
      <c r="K2490" s="17">
        <v>6.41</v>
      </c>
      <c r="L2490" s="17">
        <v>4</v>
      </c>
      <c r="M2490" s="17">
        <v>-4.91</v>
      </c>
      <c r="N2490" s="17" t="str">
        <f>IF(SalesData[[#This Row],[Profit]]&gt;0,"Profit","Loss")</f>
        <v>Loss</v>
      </c>
    </row>
    <row r="2491" spans="1:14" x14ac:dyDescent="0.25">
      <c r="A2491" s="1">
        <v>42145</v>
      </c>
      <c r="B2491" s="3">
        <f t="shared" si="114"/>
        <v>2015</v>
      </c>
      <c r="C2491" s="3">
        <f t="shared" si="115"/>
        <v>5</v>
      </c>
      <c r="D2491" t="s">
        <v>857</v>
      </c>
      <c r="E2491" t="str">
        <f t="shared" si="116"/>
        <v>Joel Eaton20150521</v>
      </c>
      <c r="F2491">
        <f>IF(COUNTIF($E$2:E2491, E2491) = 1, MAX($F$1:F2490) + 1, INDEX($F$1:F2490, MATCH(E2491, $E$1:E2490, 0)))</f>
        <v>1224</v>
      </c>
      <c r="G2491" t="s">
        <v>15</v>
      </c>
      <c r="H2491" t="s">
        <v>11</v>
      </c>
      <c r="I2491" t="s">
        <v>92</v>
      </c>
      <c r="J2491" t="s">
        <v>1349</v>
      </c>
      <c r="K2491" s="17">
        <v>20.77</v>
      </c>
      <c r="L2491" s="17">
        <v>8</v>
      </c>
      <c r="M2491" s="17">
        <v>-52.96</v>
      </c>
      <c r="N2491" s="17" t="str">
        <f>IF(SalesData[[#This Row],[Profit]]&gt;0,"Profit","Loss")</f>
        <v>Loss</v>
      </c>
    </row>
    <row r="2492" spans="1:14" x14ac:dyDescent="0.25">
      <c r="A2492" s="1">
        <v>42145</v>
      </c>
      <c r="B2492" s="3">
        <f t="shared" si="114"/>
        <v>2015</v>
      </c>
      <c r="C2492" s="3">
        <f t="shared" si="115"/>
        <v>5</v>
      </c>
      <c r="D2492" t="s">
        <v>989</v>
      </c>
      <c r="E2492" t="str">
        <f t="shared" si="116"/>
        <v>Michelle Ellison20150521</v>
      </c>
      <c r="F2492">
        <f>IF(COUNTIF($E$2:E2492, E2492) = 1, MAX($F$1:F2491) + 1, INDEX($F$1:F2491, MATCH(E2492, $E$1:E2491, 0)))</f>
        <v>1225</v>
      </c>
      <c r="G2492" t="s">
        <v>164</v>
      </c>
      <c r="H2492" t="s">
        <v>11</v>
      </c>
      <c r="I2492" t="s">
        <v>20</v>
      </c>
      <c r="J2492" t="s">
        <v>431</v>
      </c>
      <c r="K2492" s="17">
        <v>26.98</v>
      </c>
      <c r="L2492" s="17">
        <v>4</v>
      </c>
      <c r="M2492" s="17">
        <v>8.77</v>
      </c>
      <c r="N2492" s="17" t="str">
        <f>IF(SalesData[[#This Row],[Profit]]&gt;0,"Profit","Loss")</f>
        <v>Profit</v>
      </c>
    </row>
    <row r="2493" spans="1:14" x14ac:dyDescent="0.25">
      <c r="A2493" s="1">
        <v>42145</v>
      </c>
      <c r="B2493" s="3">
        <f t="shared" si="114"/>
        <v>2015</v>
      </c>
      <c r="C2493" s="3">
        <f t="shared" si="115"/>
        <v>5</v>
      </c>
      <c r="D2493" t="s">
        <v>1343</v>
      </c>
      <c r="E2493" t="str">
        <f t="shared" si="116"/>
        <v>Henry Goldwyn20150521</v>
      </c>
      <c r="F2493">
        <f>IF(COUNTIF($E$2:E2493, E2493) = 1, MAX($F$1:F2492) + 1, INDEX($F$1:F2492, MATCH(E2493, $E$1:E2492, 0)))</f>
        <v>1226</v>
      </c>
      <c r="G2493" t="s">
        <v>23</v>
      </c>
      <c r="H2493" t="s">
        <v>11</v>
      </c>
      <c r="I2493" t="s">
        <v>20</v>
      </c>
      <c r="J2493" t="s">
        <v>362</v>
      </c>
      <c r="K2493" s="17">
        <v>24.59</v>
      </c>
      <c r="L2493" s="17">
        <v>2</v>
      </c>
      <c r="M2493" s="17">
        <v>-18.03</v>
      </c>
      <c r="N2493" s="17" t="str">
        <f>IF(SalesData[[#This Row],[Profit]]&gt;0,"Profit","Loss")</f>
        <v>Loss</v>
      </c>
    </row>
    <row r="2494" spans="1:14" x14ac:dyDescent="0.25">
      <c r="A2494" s="1">
        <v>42146</v>
      </c>
      <c r="B2494" s="3">
        <f t="shared" si="114"/>
        <v>2015</v>
      </c>
      <c r="C2494" s="3">
        <f t="shared" si="115"/>
        <v>5</v>
      </c>
      <c r="D2494" t="s">
        <v>1341</v>
      </c>
      <c r="E2494" t="str">
        <f t="shared" si="116"/>
        <v>Sarah Brown20150522</v>
      </c>
      <c r="F2494">
        <f>IF(COUNTIF($E$2:E2494, E2494) = 1, MAX($F$1:F2493) + 1, INDEX($F$1:F2493, MATCH(E2494, $E$1:E2493, 0)))</f>
        <v>1227</v>
      </c>
      <c r="G2494" t="s">
        <v>27</v>
      </c>
      <c r="H2494" t="s">
        <v>11</v>
      </c>
      <c r="I2494" t="s">
        <v>16</v>
      </c>
      <c r="J2494" t="s">
        <v>377</v>
      </c>
      <c r="K2494" s="17">
        <v>8.26</v>
      </c>
      <c r="L2494" s="17">
        <v>2</v>
      </c>
      <c r="M2494" s="17">
        <v>3.8</v>
      </c>
      <c r="N2494" s="17" t="str">
        <f>IF(SalesData[[#This Row],[Profit]]&gt;0,"Profit","Loss")</f>
        <v>Profit</v>
      </c>
    </row>
    <row r="2495" spans="1:14" x14ac:dyDescent="0.25">
      <c r="A2495" s="1">
        <v>42146</v>
      </c>
      <c r="B2495" s="3">
        <f t="shared" si="114"/>
        <v>2015</v>
      </c>
      <c r="C2495" s="3">
        <f t="shared" si="115"/>
        <v>5</v>
      </c>
      <c r="D2495" t="s">
        <v>1341</v>
      </c>
      <c r="E2495" t="str">
        <f t="shared" si="116"/>
        <v>Sarah Brown20150522</v>
      </c>
      <c r="F2495">
        <f>IF(COUNTIF($E$2:E2495, E2495) = 1, MAX($F$1:F2494) + 1, INDEX($F$1:F2494, MATCH(E2495, $E$1:E2494, 0)))</f>
        <v>1227</v>
      </c>
      <c r="G2495" t="s">
        <v>27</v>
      </c>
      <c r="H2495" t="s">
        <v>39</v>
      </c>
      <c r="I2495" t="s">
        <v>302</v>
      </c>
      <c r="J2495" t="s">
        <v>2078</v>
      </c>
      <c r="K2495" s="17">
        <v>2973.32</v>
      </c>
      <c r="L2495" s="17">
        <v>7</v>
      </c>
      <c r="M2495" s="17">
        <v>334.5</v>
      </c>
      <c r="N2495" s="17" t="str">
        <f>IF(SalesData[[#This Row],[Profit]]&gt;0,"Profit","Loss")</f>
        <v>Profit</v>
      </c>
    </row>
    <row r="2496" spans="1:14" x14ac:dyDescent="0.25">
      <c r="A2496" s="1">
        <v>42146</v>
      </c>
      <c r="B2496" s="3">
        <f t="shared" si="114"/>
        <v>2015</v>
      </c>
      <c r="C2496" s="3">
        <f t="shared" si="115"/>
        <v>5</v>
      </c>
      <c r="D2496" t="s">
        <v>1341</v>
      </c>
      <c r="E2496" t="str">
        <f t="shared" si="116"/>
        <v>Sarah Brown20150522</v>
      </c>
      <c r="F2496">
        <f>IF(COUNTIF($E$2:E2496, E2496) = 1, MAX($F$1:F2495) + 1, INDEX($F$1:F2495, MATCH(E2496, $E$1:E2495, 0)))</f>
        <v>1227</v>
      </c>
      <c r="G2496" t="s">
        <v>27</v>
      </c>
      <c r="H2496" t="s">
        <v>11</v>
      </c>
      <c r="I2496" t="s">
        <v>18</v>
      </c>
      <c r="J2496" t="s">
        <v>1245</v>
      </c>
      <c r="K2496" s="17">
        <v>104.79</v>
      </c>
      <c r="L2496" s="17">
        <v>7</v>
      </c>
      <c r="M2496" s="17">
        <v>29.34</v>
      </c>
      <c r="N2496" s="17" t="str">
        <f>IF(SalesData[[#This Row],[Profit]]&gt;0,"Profit","Loss")</f>
        <v>Profit</v>
      </c>
    </row>
    <row r="2497" spans="1:14" x14ac:dyDescent="0.25">
      <c r="A2497" s="1">
        <v>42146</v>
      </c>
      <c r="B2497" s="3">
        <f t="shared" si="114"/>
        <v>2015</v>
      </c>
      <c r="C2497" s="3">
        <f t="shared" si="115"/>
        <v>5</v>
      </c>
      <c r="D2497" t="s">
        <v>1341</v>
      </c>
      <c r="E2497" t="str">
        <f t="shared" si="116"/>
        <v>Sarah Brown20150522</v>
      </c>
      <c r="F2497">
        <f>IF(COUNTIF($E$2:E2497, E2497) = 1, MAX($F$1:F2496) + 1, INDEX($F$1:F2496, MATCH(E2497, $E$1:E2496, 0)))</f>
        <v>1227</v>
      </c>
      <c r="G2497" t="s">
        <v>27</v>
      </c>
      <c r="H2497" t="s">
        <v>39</v>
      </c>
      <c r="I2497" t="s">
        <v>40</v>
      </c>
      <c r="J2497" t="s">
        <v>173</v>
      </c>
      <c r="K2497" s="17">
        <v>775.73</v>
      </c>
      <c r="L2497" s="17">
        <v>6</v>
      </c>
      <c r="M2497" s="17">
        <v>58.18</v>
      </c>
      <c r="N2497" s="17" t="str">
        <f>IF(SalesData[[#This Row],[Profit]]&gt;0,"Profit","Loss")</f>
        <v>Profit</v>
      </c>
    </row>
    <row r="2498" spans="1:14" x14ac:dyDescent="0.25">
      <c r="A2498" s="1">
        <v>42147</v>
      </c>
      <c r="B2498" s="3">
        <f t="shared" ref="B2498:B2561" si="117">YEAR(A2498)</f>
        <v>2015</v>
      </c>
      <c r="C2498" s="3">
        <f t="shared" ref="C2498:C2561" si="118">MONTH(A2498)</f>
        <v>5</v>
      </c>
      <c r="D2498" t="s">
        <v>1287</v>
      </c>
      <c r="E2498" t="str">
        <f t="shared" ref="E2498:E2561" si="119">D2498 &amp; TEXT(A2498, "yyyymmdd")</f>
        <v>Erin Ashbrook20150523</v>
      </c>
      <c r="F2498">
        <f>IF(COUNTIF($E$2:E2498, E2498) = 1, MAX($F$1:F2497) + 1, INDEX($F$1:F2497, MATCH(E2498, $E$1:E2497, 0)))</f>
        <v>1228</v>
      </c>
      <c r="G2498" t="s">
        <v>70</v>
      </c>
      <c r="H2498" t="s">
        <v>11</v>
      </c>
      <c r="I2498" t="s">
        <v>63</v>
      </c>
      <c r="J2498" t="s">
        <v>543</v>
      </c>
      <c r="K2498" s="17">
        <v>186.69</v>
      </c>
      <c r="L2498" s="17">
        <v>3</v>
      </c>
      <c r="M2498" s="17">
        <v>87.74</v>
      </c>
      <c r="N2498" s="17" t="str">
        <f>IF(SalesData[[#This Row],[Profit]]&gt;0,"Profit","Loss")</f>
        <v>Profit</v>
      </c>
    </row>
    <row r="2499" spans="1:14" x14ac:dyDescent="0.25">
      <c r="A2499" s="1">
        <v>42147</v>
      </c>
      <c r="B2499" s="3">
        <f t="shared" si="117"/>
        <v>2015</v>
      </c>
      <c r="C2499" s="3">
        <f t="shared" si="118"/>
        <v>5</v>
      </c>
      <c r="D2499" t="s">
        <v>622</v>
      </c>
      <c r="E2499" t="str">
        <f t="shared" si="119"/>
        <v>Emily Burns20150523</v>
      </c>
      <c r="F2499">
        <f>IF(COUNTIF($E$2:E2499, E2499) = 1, MAX($F$1:F2498) + 1, INDEX($F$1:F2498, MATCH(E2499, $E$1:E2498, 0)))</f>
        <v>1229</v>
      </c>
      <c r="G2499" t="s">
        <v>95</v>
      </c>
      <c r="H2499" t="s">
        <v>11</v>
      </c>
      <c r="I2499" t="s">
        <v>20</v>
      </c>
      <c r="J2499" t="s">
        <v>1565</v>
      </c>
      <c r="K2499" s="17">
        <v>19.190000000000001</v>
      </c>
      <c r="L2499" s="17">
        <v>7</v>
      </c>
      <c r="M2499" s="17">
        <v>-12.8</v>
      </c>
      <c r="N2499" s="17" t="str">
        <f>IF(SalesData[[#This Row],[Profit]]&gt;0,"Profit","Loss")</f>
        <v>Loss</v>
      </c>
    </row>
    <row r="2500" spans="1:14" x14ac:dyDescent="0.25">
      <c r="A2500" s="1">
        <v>42147</v>
      </c>
      <c r="B2500" s="3">
        <f t="shared" si="117"/>
        <v>2015</v>
      </c>
      <c r="C2500" s="3">
        <f t="shared" si="118"/>
        <v>5</v>
      </c>
      <c r="D2500" t="s">
        <v>622</v>
      </c>
      <c r="E2500" t="str">
        <f t="shared" si="119"/>
        <v>Emily Burns20150523</v>
      </c>
      <c r="F2500">
        <f>IF(COUNTIF($E$2:E2500, E2500) = 1, MAX($F$1:F2499) + 1, INDEX($F$1:F2499, MATCH(E2500, $E$1:E2499, 0)))</f>
        <v>1229</v>
      </c>
      <c r="G2500" t="s">
        <v>95</v>
      </c>
      <c r="H2500" t="s">
        <v>11</v>
      </c>
      <c r="I2500" t="s">
        <v>92</v>
      </c>
      <c r="J2500" t="s">
        <v>1080</v>
      </c>
      <c r="K2500" s="17">
        <v>121.79</v>
      </c>
      <c r="L2500" s="17">
        <v>4</v>
      </c>
      <c r="M2500" s="17">
        <v>13.7</v>
      </c>
      <c r="N2500" s="17" t="str">
        <f>IF(SalesData[[#This Row],[Profit]]&gt;0,"Profit","Loss")</f>
        <v>Profit</v>
      </c>
    </row>
    <row r="2501" spans="1:14" x14ac:dyDescent="0.25">
      <c r="A2501" s="1">
        <v>42147</v>
      </c>
      <c r="B2501" s="3">
        <f t="shared" si="117"/>
        <v>2015</v>
      </c>
      <c r="C2501" s="3">
        <f t="shared" si="118"/>
        <v>5</v>
      </c>
      <c r="D2501" t="s">
        <v>357</v>
      </c>
      <c r="E2501" t="str">
        <f t="shared" si="119"/>
        <v>Kristen Hastings20150523</v>
      </c>
      <c r="F2501">
        <f>IF(COUNTIF($E$2:E2501, E2501) = 1, MAX($F$1:F2500) + 1, INDEX($F$1:F2500, MATCH(E2501, $E$1:E2500, 0)))</f>
        <v>1230</v>
      </c>
      <c r="G2501" t="s">
        <v>1529</v>
      </c>
      <c r="H2501" t="s">
        <v>11</v>
      </c>
      <c r="I2501" t="s">
        <v>18</v>
      </c>
      <c r="J2501" t="s">
        <v>1847</v>
      </c>
      <c r="K2501" s="17">
        <v>51.45</v>
      </c>
      <c r="L2501" s="17">
        <v>3</v>
      </c>
      <c r="M2501" s="17">
        <v>13.89</v>
      </c>
      <c r="N2501" s="17" t="str">
        <f>IF(SalesData[[#This Row],[Profit]]&gt;0,"Profit","Loss")</f>
        <v>Profit</v>
      </c>
    </row>
    <row r="2502" spans="1:14" x14ac:dyDescent="0.25">
      <c r="A2502" s="1">
        <v>42147</v>
      </c>
      <c r="B2502" s="3">
        <f t="shared" si="117"/>
        <v>2015</v>
      </c>
      <c r="C2502" s="3">
        <f t="shared" si="118"/>
        <v>5</v>
      </c>
      <c r="D2502" t="s">
        <v>180</v>
      </c>
      <c r="E2502" t="str">
        <f t="shared" si="119"/>
        <v>Nathan Mautz20150523</v>
      </c>
      <c r="F2502">
        <f>IF(COUNTIF($E$2:E2502, E2502) = 1, MAX($F$1:F2501) + 1, INDEX($F$1:F2501, MATCH(E2502, $E$1:E2501, 0)))</f>
        <v>1231</v>
      </c>
      <c r="G2502" t="s">
        <v>110</v>
      </c>
      <c r="H2502" t="s">
        <v>11</v>
      </c>
      <c r="I2502" t="s">
        <v>92</v>
      </c>
      <c r="J2502" t="s">
        <v>715</v>
      </c>
      <c r="K2502" s="17">
        <v>850.5</v>
      </c>
      <c r="L2502" s="17">
        <v>5</v>
      </c>
      <c r="M2502" s="17">
        <v>245.7</v>
      </c>
      <c r="N2502" s="17" t="str">
        <f>IF(SalesData[[#This Row],[Profit]]&gt;0,"Profit","Loss")</f>
        <v>Profit</v>
      </c>
    </row>
    <row r="2503" spans="1:14" x14ac:dyDescent="0.25">
      <c r="A2503" s="1">
        <v>42147</v>
      </c>
      <c r="B2503" s="3">
        <f t="shared" si="117"/>
        <v>2015</v>
      </c>
      <c r="C2503" s="3">
        <f t="shared" si="118"/>
        <v>5</v>
      </c>
      <c r="D2503" t="s">
        <v>180</v>
      </c>
      <c r="E2503" t="str">
        <f t="shared" si="119"/>
        <v>Nathan Mautz20150523</v>
      </c>
      <c r="F2503">
        <f>IF(COUNTIF($E$2:E2503, E2503) = 1, MAX($F$1:F2502) + 1, INDEX($F$1:F2502, MATCH(E2503, $E$1:E2502, 0)))</f>
        <v>1231</v>
      </c>
      <c r="G2503" t="s">
        <v>110</v>
      </c>
      <c r="H2503" t="s">
        <v>34</v>
      </c>
      <c r="I2503" t="s">
        <v>47</v>
      </c>
      <c r="J2503" t="s">
        <v>975</v>
      </c>
      <c r="K2503" s="17">
        <v>75.33</v>
      </c>
      <c r="L2503" s="17">
        <v>9</v>
      </c>
      <c r="M2503" s="17">
        <v>19.59</v>
      </c>
      <c r="N2503" s="17" t="str">
        <f>IF(SalesData[[#This Row],[Profit]]&gt;0,"Profit","Loss")</f>
        <v>Profit</v>
      </c>
    </row>
    <row r="2504" spans="1:14" x14ac:dyDescent="0.25">
      <c r="A2504" s="1">
        <v>42148</v>
      </c>
      <c r="B2504" s="3">
        <f t="shared" si="117"/>
        <v>2015</v>
      </c>
      <c r="C2504" s="3">
        <f t="shared" si="118"/>
        <v>5</v>
      </c>
      <c r="D2504" t="s">
        <v>46</v>
      </c>
      <c r="E2504" t="str">
        <f t="shared" si="119"/>
        <v>Vivek Sundaresam20150524</v>
      </c>
      <c r="F2504">
        <f>IF(COUNTIF($E$2:E2504, E2504) = 1, MAX($F$1:F2503) + 1, INDEX($F$1:F2503, MATCH(E2504, $E$1:E2503, 0)))</f>
        <v>1232</v>
      </c>
      <c r="G2504" t="s">
        <v>15</v>
      </c>
      <c r="H2504" t="s">
        <v>34</v>
      </c>
      <c r="I2504" t="s">
        <v>35</v>
      </c>
      <c r="J2504" t="s">
        <v>919</v>
      </c>
      <c r="K2504" s="17">
        <v>602.65</v>
      </c>
      <c r="L2504" s="17">
        <v>7</v>
      </c>
      <c r="M2504" s="17">
        <v>-163.58000000000001</v>
      </c>
      <c r="N2504" s="17" t="str">
        <f>IF(SalesData[[#This Row],[Profit]]&gt;0,"Profit","Loss")</f>
        <v>Loss</v>
      </c>
    </row>
    <row r="2505" spans="1:14" x14ac:dyDescent="0.25">
      <c r="A2505" s="1">
        <v>42148</v>
      </c>
      <c r="B2505" s="3">
        <f t="shared" si="117"/>
        <v>2015</v>
      </c>
      <c r="C2505" s="3">
        <f t="shared" si="118"/>
        <v>5</v>
      </c>
      <c r="D2505" t="s">
        <v>46</v>
      </c>
      <c r="E2505" t="str">
        <f t="shared" si="119"/>
        <v>Vivek Sundaresam20150524</v>
      </c>
      <c r="F2505">
        <f>IF(COUNTIF($E$2:E2505, E2505) = 1, MAX($F$1:F2504) + 1, INDEX($F$1:F2504, MATCH(E2505, $E$1:E2504, 0)))</f>
        <v>1232</v>
      </c>
      <c r="G2505" t="s">
        <v>15</v>
      </c>
      <c r="H2505" t="s">
        <v>11</v>
      </c>
      <c r="I2505" t="s">
        <v>20</v>
      </c>
      <c r="J2505" t="s">
        <v>682</v>
      </c>
      <c r="K2505" s="17">
        <v>7.66</v>
      </c>
      <c r="L2505" s="17">
        <v>6</v>
      </c>
      <c r="M2505" s="17">
        <v>-13.02</v>
      </c>
      <c r="N2505" s="17" t="str">
        <f>IF(SalesData[[#This Row],[Profit]]&gt;0,"Profit","Loss")</f>
        <v>Loss</v>
      </c>
    </row>
    <row r="2506" spans="1:14" x14ac:dyDescent="0.25">
      <c r="A2506" s="1">
        <v>42149</v>
      </c>
      <c r="B2506" s="3">
        <f t="shared" si="117"/>
        <v>2015</v>
      </c>
      <c r="C2506" s="3">
        <f t="shared" si="118"/>
        <v>5</v>
      </c>
      <c r="D2506" t="s">
        <v>2079</v>
      </c>
      <c r="E2506" t="str">
        <f t="shared" si="119"/>
        <v>Justin Hirsh20150525</v>
      </c>
      <c r="F2506">
        <f>IF(COUNTIF($E$2:E2506, E2506) = 1, MAX($F$1:F2505) + 1, INDEX($F$1:F2505, MATCH(E2506, $E$1:E2505, 0)))</f>
        <v>1233</v>
      </c>
      <c r="G2506" t="s">
        <v>278</v>
      </c>
      <c r="H2506" t="s">
        <v>11</v>
      </c>
      <c r="I2506" t="s">
        <v>92</v>
      </c>
      <c r="J2506" t="s">
        <v>2007</v>
      </c>
      <c r="K2506" s="17">
        <v>845.73</v>
      </c>
      <c r="L2506" s="17">
        <v>13</v>
      </c>
      <c r="M2506" s="17">
        <v>84.57</v>
      </c>
      <c r="N2506" s="17" t="str">
        <f>IF(SalesData[[#This Row],[Profit]]&gt;0,"Profit","Loss")</f>
        <v>Profit</v>
      </c>
    </row>
    <row r="2507" spans="1:14" x14ac:dyDescent="0.25">
      <c r="A2507" s="1">
        <v>42149</v>
      </c>
      <c r="B2507" s="3">
        <f t="shared" si="117"/>
        <v>2015</v>
      </c>
      <c r="C2507" s="3">
        <f t="shared" si="118"/>
        <v>5</v>
      </c>
      <c r="D2507" t="s">
        <v>268</v>
      </c>
      <c r="E2507" t="str">
        <f t="shared" si="119"/>
        <v>Nora Pelletier20150525</v>
      </c>
      <c r="F2507">
        <f>IF(COUNTIF($E$2:E2507, E2507) = 1, MAX($F$1:F2506) + 1, INDEX($F$1:F2506, MATCH(E2507, $E$1:E2506, 0)))</f>
        <v>1234</v>
      </c>
      <c r="G2507" t="s">
        <v>27</v>
      </c>
      <c r="H2507" t="s">
        <v>34</v>
      </c>
      <c r="I2507" t="s">
        <v>47</v>
      </c>
      <c r="J2507" t="s">
        <v>117</v>
      </c>
      <c r="K2507" s="17">
        <v>14.73</v>
      </c>
      <c r="L2507" s="17">
        <v>3</v>
      </c>
      <c r="M2507" s="17">
        <v>4.8600000000000003</v>
      </c>
      <c r="N2507" s="17" t="str">
        <f>IF(SalesData[[#This Row],[Profit]]&gt;0,"Profit","Loss")</f>
        <v>Profit</v>
      </c>
    </row>
    <row r="2508" spans="1:14" x14ac:dyDescent="0.25">
      <c r="A2508" s="1">
        <v>42149</v>
      </c>
      <c r="B2508" s="3">
        <f t="shared" si="117"/>
        <v>2015</v>
      </c>
      <c r="C2508" s="3">
        <f t="shared" si="118"/>
        <v>5</v>
      </c>
      <c r="D2508" t="s">
        <v>180</v>
      </c>
      <c r="E2508" t="str">
        <f t="shared" si="119"/>
        <v>Nathan Mautz20150525</v>
      </c>
      <c r="F2508">
        <f>IF(COUNTIF($E$2:E2508, E2508) = 1, MAX($F$1:F2507) + 1, INDEX($F$1:F2507, MATCH(E2508, $E$1:E2507, 0)))</f>
        <v>1235</v>
      </c>
      <c r="G2508" t="s">
        <v>1283</v>
      </c>
      <c r="H2508" t="s">
        <v>11</v>
      </c>
      <c r="I2508" t="s">
        <v>24</v>
      </c>
      <c r="J2508" t="s">
        <v>1206</v>
      </c>
      <c r="K2508" s="17">
        <v>21.24</v>
      </c>
      <c r="L2508" s="17">
        <v>3</v>
      </c>
      <c r="M2508" s="17">
        <v>8.07</v>
      </c>
      <c r="N2508" s="17" t="str">
        <f>IF(SalesData[[#This Row],[Profit]]&gt;0,"Profit","Loss")</f>
        <v>Profit</v>
      </c>
    </row>
    <row r="2509" spans="1:14" x14ac:dyDescent="0.25">
      <c r="A2509" s="1">
        <v>42149</v>
      </c>
      <c r="B2509" s="3">
        <f t="shared" si="117"/>
        <v>2015</v>
      </c>
      <c r="C2509" s="3">
        <f t="shared" si="118"/>
        <v>5</v>
      </c>
      <c r="D2509" t="s">
        <v>180</v>
      </c>
      <c r="E2509" t="str">
        <f t="shared" si="119"/>
        <v>Nathan Mautz20150525</v>
      </c>
      <c r="F2509">
        <f>IF(COUNTIF($E$2:E2509, E2509) = 1, MAX($F$1:F2508) + 1, INDEX($F$1:F2508, MATCH(E2509, $E$1:E2508, 0)))</f>
        <v>1235</v>
      </c>
      <c r="G2509" t="s">
        <v>1283</v>
      </c>
      <c r="H2509" t="s">
        <v>11</v>
      </c>
      <c r="I2509" t="s">
        <v>20</v>
      </c>
      <c r="J2509" t="s">
        <v>1136</v>
      </c>
      <c r="K2509" s="17">
        <v>127.96</v>
      </c>
      <c r="L2509" s="17">
        <v>2</v>
      </c>
      <c r="M2509" s="17">
        <v>60.14</v>
      </c>
      <c r="N2509" s="17" t="str">
        <f>IF(SalesData[[#This Row],[Profit]]&gt;0,"Profit","Loss")</f>
        <v>Profit</v>
      </c>
    </row>
    <row r="2510" spans="1:14" x14ac:dyDescent="0.25">
      <c r="A2510" s="1">
        <v>42149</v>
      </c>
      <c r="B2510" s="3">
        <f t="shared" si="117"/>
        <v>2015</v>
      </c>
      <c r="C2510" s="3">
        <f t="shared" si="118"/>
        <v>5</v>
      </c>
      <c r="D2510" t="s">
        <v>1776</v>
      </c>
      <c r="E2510" t="str">
        <f t="shared" si="119"/>
        <v>Craig Yedwab20150525</v>
      </c>
      <c r="F2510">
        <f>IF(COUNTIF($E$2:E2510, E2510) = 1, MAX($F$1:F2509) + 1, INDEX($F$1:F2509, MATCH(E2510, $E$1:E2509, 0)))</f>
        <v>1236</v>
      </c>
      <c r="G2510" t="s">
        <v>120</v>
      </c>
      <c r="H2510" t="s">
        <v>39</v>
      </c>
      <c r="I2510" t="s">
        <v>40</v>
      </c>
      <c r="J2510" t="s">
        <v>1807</v>
      </c>
      <c r="K2510" s="17">
        <v>467.04</v>
      </c>
      <c r="L2510" s="17">
        <v>4</v>
      </c>
      <c r="M2510" s="17">
        <v>58.38</v>
      </c>
      <c r="N2510" s="17" t="str">
        <f>IF(SalesData[[#This Row],[Profit]]&gt;0,"Profit","Loss")</f>
        <v>Profit</v>
      </c>
    </row>
    <row r="2511" spans="1:14" x14ac:dyDescent="0.25">
      <c r="A2511" s="1">
        <v>42149</v>
      </c>
      <c r="B2511" s="3">
        <f t="shared" si="117"/>
        <v>2015</v>
      </c>
      <c r="C2511" s="3">
        <f t="shared" si="118"/>
        <v>5</v>
      </c>
      <c r="D2511" t="s">
        <v>119</v>
      </c>
      <c r="E2511" t="str">
        <f t="shared" si="119"/>
        <v>Muhammed MacIntyre20150525</v>
      </c>
      <c r="F2511">
        <f>IF(COUNTIF($E$2:E2511, E2511) = 1, MAX($F$1:F2510) + 1, INDEX($F$1:F2510, MATCH(E2511, $E$1:E2510, 0)))</f>
        <v>1237</v>
      </c>
      <c r="G2511" t="s">
        <v>10</v>
      </c>
      <c r="H2511" t="s">
        <v>11</v>
      </c>
      <c r="I2511" t="s">
        <v>200</v>
      </c>
      <c r="J2511" t="s">
        <v>2080</v>
      </c>
      <c r="K2511" s="17">
        <v>22.37</v>
      </c>
      <c r="L2511" s="17">
        <v>2</v>
      </c>
      <c r="M2511" s="17">
        <v>1.68</v>
      </c>
      <c r="N2511" s="17" t="str">
        <f>IF(SalesData[[#This Row],[Profit]]&gt;0,"Profit","Loss")</f>
        <v>Profit</v>
      </c>
    </row>
    <row r="2512" spans="1:14" x14ac:dyDescent="0.25">
      <c r="A2512" s="1">
        <v>42149</v>
      </c>
      <c r="B2512" s="3">
        <f t="shared" si="117"/>
        <v>2015</v>
      </c>
      <c r="C2512" s="3">
        <f t="shared" si="118"/>
        <v>5</v>
      </c>
      <c r="D2512" t="s">
        <v>119</v>
      </c>
      <c r="E2512" t="str">
        <f t="shared" si="119"/>
        <v>Muhammed MacIntyre20150525</v>
      </c>
      <c r="F2512">
        <f>IF(COUNTIF($E$2:E2512, E2512) = 1, MAX($F$1:F2511) + 1, INDEX($F$1:F2511, MATCH(E2512, $E$1:E2511, 0)))</f>
        <v>1237</v>
      </c>
      <c r="G2512" t="s">
        <v>10</v>
      </c>
      <c r="H2512" t="s">
        <v>11</v>
      </c>
      <c r="I2512" t="s">
        <v>12</v>
      </c>
      <c r="J2512" t="s">
        <v>1179</v>
      </c>
      <c r="K2512" s="17">
        <v>32.369999999999997</v>
      </c>
      <c r="L2512" s="17">
        <v>7</v>
      </c>
      <c r="M2512" s="17">
        <v>11.73</v>
      </c>
      <c r="N2512" s="17" t="str">
        <f>IF(SalesData[[#This Row],[Profit]]&gt;0,"Profit","Loss")</f>
        <v>Profit</v>
      </c>
    </row>
    <row r="2513" spans="1:14" x14ac:dyDescent="0.25">
      <c r="A2513" s="1">
        <v>42149</v>
      </c>
      <c r="B2513" s="3">
        <f t="shared" si="117"/>
        <v>2015</v>
      </c>
      <c r="C2513" s="3">
        <f t="shared" si="118"/>
        <v>5</v>
      </c>
      <c r="D2513" t="s">
        <v>119</v>
      </c>
      <c r="E2513" t="str">
        <f t="shared" si="119"/>
        <v>Muhammed MacIntyre20150525</v>
      </c>
      <c r="F2513">
        <f>IF(COUNTIF($E$2:E2513, E2513) = 1, MAX($F$1:F2512) + 1, INDEX($F$1:F2512, MATCH(E2513, $E$1:E2512, 0)))</f>
        <v>1237</v>
      </c>
      <c r="G2513" t="s">
        <v>10</v>
      </c>
      <c r="H2513" t="s">
        <v>39</v>
      </c>
      <c r="I2513" t="s">
        <v>52</v>
      </c>
      <c r="J2513" t="s">
        <v>2081</v>
      </c>
      <c r="K2513" s="17">
        <v>207.98</v>
      </c>
      <c r="L2513" s="17">
        <v>2</v>
      </c>
      <c r="M2513" s="17">
        <v>36.4</v>
      </c>
      <c r="N2513" s="17" t="str">
        <f>IF(SalesData[[#This Row],[Profit]]&gt;0,"Profit","Loss")</f>
        <v>Profit</v>
      </c>
    </row>
    <row r="2514" spans="1:14" x14ac:dyDescent="0.25">
      <c r="A2514" s="1">
        <v>42150</v>
      </c>
      <c r="B2514" s="3">
        <f t="shared" si="117"/>
        <v>2015</v>
      </c>
      <c r="C2514" s="3">
        <f t="shared" si="118"/>
        <v>5</v>
      </c>
      <c r="D2514" t="s">
        <v>530</v>
      </c>
      <c r="E2514" t="str">
        <f t="shared" si="119"/>
        <v>Ben Ferrer20150526</v>
      </c>
      <c r="F2514">
        <f>IF(COUNTIF($E$2:E2514, E2514) = 1, MAX($F$1:F2513) + 1, INDEX($F$1:F2513, MATCH(E2514, $E$1:E2513, 0)))</f>
        <v>1238</v>
      </c>
      <c r="G2514" t="s">
        <v>245</v>
      </c>
      <c r="H2514" t="s">
        <v>11</v>
      </c>
      <c r="I2514" t="s">
        <v>12</v>
      </c>
      <c r="J2514" t="s">
        <v>1901</v>
      </c>
      <c r="K2514" s="17">
        <v>18.27</v>
      </c>
      <c r="L2514" s="17">
        <v>1</v>
      </c>
      <c r="M2514" s="17">
        <v>5.94</v>
      </c>
      <c r="N2514" s="17" t="str">
        <f>IF(SalesData[[#This Row],[Profit]]&gt;0,"Profit","Loss")</f>
        <v>Profit</v>
      </c>
    </row>
    <row r="2515" spans="1:14" x14ac:dyDescent="0.25">
      <c r="A2515" s="1">
        <v>42150</v>
      </c>
      <c r="B2515" s="3">
        <f t="shared" si="117"/>
        <v>2015</v>
      </c>
      <c r="C2515" s="3">
        <f t="shared" si="118"/>
        <v>5</v>
      </c>
      <c r="D2515" t="s">
        <v>530</v>
      </c>
      <c r="E2515" t="str">
        <f t="shared" si="119"/>
        <v>Ben Ferrer20150526</v>
      </c>
      <c r="F2515">
        <f>IF(COUNTIF($E$2:E2515, E2515) = 1, MAX($F$1:F2514) + 1, INDEX($F$1:F2514, MATCH(E2515, $E$1:E2514, 0)))</f>
        <v>1238</v>
      </c>
      <c r="G2515" t="s">
        <v>245</v>
      </c>
      <c r="H2515" t="s">
        <v>11</v>
      </c>
      <c r="I2515" t="s">
        <v>12</v>
      </c>
      <c r="J2515" t="s">
        <v>2082</v>
      </c>
      <c r="K2515" s="17">
        <v>153.72999999999999</v>
      </c>
      <c r="L2515" s="17">
        <v>4</v>
      </c>
      <c r="M2515" s="17">
        <v>53.8</v>
      </c>
      <c r="N2515" s="17" t="str">
        <f>IF(SalesData[[#This Row],[Profit]]&gt;0,"Profit","Loss")</f>
        <v>Profit</v>
      </c>
    </row>
    <row r="2516" spans="1:14" x14ac:dyDescent="0.25">
      <c r="A2516" s="1">
        <v>42150</v>
      </c>
      <c r="B2516" s="3">
        <f t="shared" si="117"/>
        <v>2015</v>
      </c>
      <c r="C2516" s="3">
        <f t="shared" si="118"/>
        <v>5</v>
      </c>
      <c r="D2516" t="s">
        <v>530</v>
      </c>
      <c r="E2516" t="str">
        <f t="shared" si="119"/>
        <v>Ben Ferrer20150526</v>
      </c>
      <c r="F2516">
        <f>IF(COUNTIF($E$2:E2516, E2516) = 1, MAX($F$1:F2515) + 1, INDEX($F$1:F2515, MATCH(E2516, $E$1:E2515, 0)))</f>
        <v>1238</v>
      </c>
      <c r="G2516" t="s">
        <v>245</v>
      </c>
      <c r="H2516" t="s">
        <v>11</v>
      </c>
      <c r="I2516" t="s">
        <v>63</v>
      </c>
      <c r="J2516" t="s">
        <v>770</v>
      </c>
      <c r="K2516" s="17">
        <v>12.22</v>
      </c>
      <c r="L2516" s="17">
        <v>2</v>
      </c>
      <c r="M2516" s="17">
        <v>4.43</v>
      </c>
      <c r="N2516" s="17" t="str">
        <f>IF(SalesData[[#This Row],[Profit]]&gt;0,"Profit","Loss")</f>
        <v>Profit</v>
      </c>
    </row>
    <row r="2517" spans="1:14" x14ac:dyDescent="0.25">
      <c r="A2517" s="1">
        <v>42150</v>
      </c>
      <c r="B2517" s="3">
        <f t="shared" si="117"/>
        <v>2015</v>
      </c>
      <c r="C2517" s="3">
        <f t="shared" si="118"/>
        <v>5</v>
      </c>
      <c r="D2517" t="s">
        <v>530</v>
      </c>
      <c r="E2517" t="str">
        <f t="shared" si="119"/>
        <v>Ben Ferrer20150526</v>
      </c>
      <c r="F2517">
        <f>IF(COUNTIF($E$2:E2517, E2517) = 1, MAX($F$1:F2516) + 1, INDEX($F$1:F2516, MATCH(E2517, $E$1:E2516, 0)))</f>
        <v>1238</v>
      </c>
      <c r="G2517" t="s">
        <v>245</v>
      </c>
      <c r="H2517" t="s">
        <v>39</v>
      </c>
      <c r="I2517" t="s">
        <v>52</v>
      </c>
      <c r="J2517" t="s">
        <v>84</v>
      </c>
      <c r="K2517" s="17">
        <v>167.94</v>
      </c>
      <c r="L2517" s="17">
        <v>7</v>
      </c>
      <c r="M2517" s="17">
        <v>50.38</v>
      </c>
      <c r="N2517" s="17" t="str">
        <f>IF(SalesData[[#This Row],[Profit]]&gt;0,"Profit","Loss")</f>
        <v>Profit</v>
      </c>
    </row>
    <row r="2518" spans="1:14" x14ac:dyDescent="0.25">
      <c r="A2518" s="1">
        <v>42150</v>
      </c>
      <c r="B2518" s="3">
        <f t="shared" si="117"/>
        <v>2015</v>
      </c>
      <c r="C2518" s="3">
        <f t="shared" si="118"/>
        <v>5</v>
      </c>
      <c r="D2518" t="s">
        <v>465</v>
      </c>
      <c r="E2518" t="str">
        <f t="shared" si="119"/>
        <v>Ruben Dartt20150526</v>
      </c>
      <c r="F2518">
        <f>IF(COUNTIF($E$2:E2518, E2518) = 1, MAX($F$1:F2517) + 1, INDEX($F$1:F2517, MATCH(E2518, $E$1:E2517, 0)))</f>
        <v>1239</v>
      </c>
      <c r="G2518" t="s">
        <v>164</v>
      </c>
      <c r="H2518" t="s">
        <v>34</v>
      </c>
      <c r="I2518" t="s">
        <v>47</v>
      </c>
      <c r="J2518" t="s">
        <v>1739</v>
      </c>
      <c r="K2518" s="17">
        <v>20.239999999999998</v>
      </c>
      <c r="L2518" s="17">
        <v>1</v>
      </c>
      <c r="M2518" s="17">
        <v>7.89</v>
      </c>
      <c r="N2518" s="17" t="str">
        <f>IF(SalesData[[#This Row],[Profit]]&gt;0,"Profit","Loss")</f>
        <v>Profit</v>
      </c>
    </row>
    <row r="2519" spans="1:14" x14ac:dyDescent="0.25">
      <c r="A2519" s="1">
        <v>42150</v>
      </c>
      <c r="B2519" s="3">
        <f t="shared" si="117"/>
        <v>2015</v>
      </c>
      <c r="C2519" s="3">
        <f t="shared" si="118"/>
        <v>5</v>
      </c>
      <c r="D2519" t="s">
        <v>820</v>
      </c>
      <c r="E2519" t="str">
        <f t="shared" si="119"/>
        <v>Pamela Stobb20150526</v>
      </c>
      <c r="F2519">
        <f>IF(COUNTIF($E$2:E2519, E2519) = 1, MAX($F$1:F2518) + 1, INDEX($F$1:F2518, MATCH(E2519, $E$1:E2518, 0)))</f>
        <v>1240</v>
      </c>
      <c r="G2519" t="s">
        <v>10</v>
      </c>
      <c r="H2519" t="s">
        <v>34</v>
      </c>
      <c r="I2519" t="s">
        <v>35</v>
      </c>
      <c r="J2519" t="s">
        <v>231</v>
      </c>
      <c r="K2519" s="17">
        <v>105.69</v>
      </c>
      <c r="L2519" s="17">
        <v>1</v>
      </c>
      <c r="M2519" s="17">
        <v>-28.69</v>
      </c>
      <c r="N2519" s="17" t="str">
        <f>IF(SalesData[[#This Row],[Profit]]&gt;0,"Profit","Loss")</f>
        <v>Loss</v>
      </c>
    </row>
    <row r="2520" spans="1:14" x14ac:dyDescent="0.25">
      <c r="A2520" s="1">
        <v>42150</v>
      </c>
      <c r="B2520" s="3">
        <f t="shared" si="117"/>
        <v>2015</v>
      </c>
      <c r="C2520" s="3">
        <f t="shared" si="118"/>
        <v>5</v>
      </c>
      <c r="D2520" t="s">
        <v>820</v>
      </c>
      <c r="E2520" t="str">
        <f t="shared" si="119"/>
        <v>Pamela Stobb20150526</v>
      </c>
      <c r="F2520">
        <f>IF(COUNTIF($E$2:E2520, E2520) = 1, MAX($F$1:F2519) + 1, INDEX($F$1:F2519, MATCH(E2520, $E$1:E2519, 0)))</f>
        <v>1240</v>
      </c>
      <c r="G2520" t="s">
        <v>10</v>
      </c>
      <c r="H2520" t="s">
        <v>39</v>
      </c>
      <c r="I2520" t="s">
        <v>302</v>
      </c>
      <c r="J2520" t="s">
        <v>1217</v>
      </c>
      <c r="K2520" s="17">
        <v>399.54</v>
      </c>
      <c r="L2520" s="17">
        <v>2</v>
      </c>
      <c r="M2520" s="17">
        <v>-79.91</v>
      </c>
      <c r="N2520" s="17" t="str">
        <f>IF(SalesData[[#This Row],[Profit]]&gt;0,"Profit","Loss")</f>
        <v>Loss</v>
      </c>
    </row>
    <row r="2521" spans="1:14" x14ac:dyDescent="0.25">
      <c r="A2521" s="1">
        <v>42150</v>
      </c>
      <c r="B2521" s="3">
        <f t="shared" si="117"/>
        <v>2015</v>
      </c>
      <c r="C2521" s="3">
        <f t="shared" si="118"/>
        <v>5</v>
      </c>
      <c r="D2521" t="s">
        <v>820</v>
      </c>
      <c r="E2521" t="str">
        <f t="shared" si="119"/>
        <v>Pamela Stobb20150526</v>
      </c>
      <c r="F2521">
        <f>IF(COUNTIF($E$2:E2521, E2521) = 1, MAX($F$1:F2520) + 1, INDEX($F$1:F2520, MATCH(E2521, $E$1:E2520, 0)))</f>
        <v>1240</v>
      </c>
      <c r="G2521" t="s">
        <v>10</v>
      </c>
      <c r="H2521" t="s">
        <v>34</v>
      </c>
      <c r="I2521" t="s">
        <v>35</v>
      </c>
      <c r="J2521" t="s">
        <v>1575</v>
      </c>
      <c r="K2521" s="17">
        <v>104.93</v>
      </c>
      <c r="L2521" s="17">
        <v>5</v>
      </c>
      <c r="M2521" s="17">
        <v>-4.5</v>
      </c>
      <c r="N2521" s="17" t="str">
        <f>IF(SalesData[[#This Row],[Profit]]&gt;0,"Profit","Loss")</f>
        <v>Loss</v>
      </c>
    </row>
    <row r="2522" spans="1:14" x14ac:dyDescent="0.25">
      <c r="A2522" s="1">
        <v>42152</v>
      </c>
      <c r="B2522" s="3">
        <f t="shared" si="117"/>
        <v>2015</v>
      </c>
      <c r="C2522" s="3">
        <f t="shared" si="118"/>
        <v>5</v>
      </c>
      <c r="D2522" t="s">
        <v>2083</v>
      </c>
      <c r="E2522" t="str">
        <f t="shared" si="119"/>
        <v>Neil Knudson20150528</v>
      </c>
      <c r="F2522">
        <f>IF(COUNTIF($E$2:E2522, E2522) = 1, MAX($F$1:F2521) + 1, INDEX($F$1:F2521, MATCH(E2522, $E$1:E2521, 0)))</f>
        <v>1241</v>
      </c>
      <c r="G2522" t="s">
        <v>164</v>
      </c>
      <c r="H2522" t="s">
        <v>11</v>
      </c>
      <c r="I2522" t="s">
        <v>24</v>
      </c>
      <c r="J2522" t="s">
        <v>2084</v>
      </c>
      <c r="K2522" s="17">
        <v>6.63</v>
      </c>
      <c r="L2522" s="17">
        <v>3</v>
      </c>
      <c r="M2522" s="17">
        <v>1.79</v>
      </c>
      <c r="N2522" s="17" t="str">
        <f>IF(SalesData[[#This Row],[Profit]]&gt;0,"Profit","Loss")</f>
        <v>Profit</v>
      </c>
    </row>
    <row r="2523" spans="1:14" x14ac:dyDescent="0.25">
      <c r="A2523" s="1">
        <v>42152</v>
      </c>
      <c r="B2523" s="3">
        <f t="shared" si="117"/>
        <v>2015</v>
      </c>
      <c r="C2523" s="3">
        <f t="shared" si="118"/>
        <v>5</v>
      </c>
      <c r="D2523" t="s">
        <v>1178</v>
      </c>
      <c r="E2523" t="str">
        <f t="shared" si="119"/>
        <v>Karl Braun20150528</v>
      </c>
      <c r="F2523">
        <f>IF(COUNTIF($E$2:E2523, E2523) = 1, MAX($F$1:F2522) + 1, INDEX($F$1:F2522, MATCH(E2523, $E$1:E2522, 0)))</f>
        <v>1242</v>
      </c>
      <c r="G2523" t="s">
        <v>149</v>
      </c>
      <c r="H2523" t="s">
        <v>11</v>
      </c>
      <c r="I2523" t="s">
        <v>24</v>
      </c>
      <c r="J2523" t="s">
        <v>1322</v>
      </c>
      <c r="K2523" s="17">
        <v>47.82</v>
      </c>
      <c r="L2523" s="17">
        <v>3</v>
      </c>
      <c r="M2523" s="17">
        <v>14.35</v>
      </c>
      <c r="N2523" s="17" t="str">
        <f>IF(SalesData[[#This Row],[Profit]]&gt;0,"Profit","Loss")</f>
        <v>Profit</v>
      </c>
    </row>
    <row r="2524" spans="1:14" x14ac:dyDescent="0.25">
      <c r="A2524" s="1">
        <v>42152</v>
      </c>
      <c r="B2524" s="3">
        <f t="shared" si="117"/>
        <v>2015</v>
      </c>
      <c r="C2524" s="3">
        <f t="shared" si="118"/>
        <v>5</v>
      </c>
      <c r="D2524" t="s">
        <v>1178</v>
      </c>
      <c r="E2524" t="str">
        <f t="shared" si="119"/>
        <v>Karl Braun20150528</v>
      </c>
      <c r="F2524">
        <f>IF(COUNTIF($E$2:E2524, E2524) = 1, MAX($F$1:F2523) + 1, INDEX($F$1:F2523, MATCH(E2524, $E$1:E2523, 0)))</f>
        <v>1242</v>
      </c>
      <c r="G2524" t="s">
        <v>149</v>
      </c>
      <c r="H2524" t="s">
        <v>11</v>
      </c>
      <c r="I2524" t="s">
        <v>16</v>
      </c>
      <c r="J2524" t="s">
        <v>1098</v>
      </c>
      <c r="K2524" s="17">
        <v>13.05</v>
      </c>
      <c r="L2524" s="17">
        <v>5</v>
      </c>
      <c r="M2524" s="17">
        <v>6</v>
      </c>
      <c r="N2524" s="17" t="str">
        <f>IF(SalesData[[#This Row],[Profit]]&gt;0,"Profit","Loss")</f>
        <v>Profit</v>
      </c>
    </row>
    <row r="2525" spans="1:14" x14ac:dyDescent="0.25">
      <c r="A2525" s="1">
        <v>42152</v>
      </c>
      <c r="B2525" s="3">
        <f t="shared" si="117"/>
        <v>2015</v>
      </c>
      <c r="C2525" s="3">
        <f t="shared" si="118"/>
        <v>5</v>
      </c>
      <c r="D2525" t="s">
        <v>902</v>
      </c>
      <c r="E2525" t="str">
        <f t="shared" si="119"/>
        <v>Maxwell Schwartz20150528</v>
      </c>
      <c r="F2525">
        <f>IF(COUNTIF($E$2:E2525, E2525) = 1, MAX($F$1:F2524) + 1, INDEX($F$1:F2524, MATCH(E2525, $E$1:E2524, 0)))</f>
        <v>1243</v>
      </c>
      <c r="G2525" t="s">
        <v>149</v>
      </c>
      <c r="H2525" t="s">
        <v>39</v>
      </c>
      <c r="I2525" t="s">
        <v>40</v>
      </c>
      <c r="J2525" t="s">
        <v>863</v>
      </c>
      <c r="K2525" s="17">
        <v>45.99</v>
      </c>
      <c r="L2525" s="17">
        <v>1</v>
      </c>
      <c r="M2525" s="17">
        <v>13.34</v>
      </c>
      <c r="N2525" s="17" t="str">
        <f>IF(SalesData[[#This Row],[Profit]]&gt;0,"Profit","Loss")</f>
        <v>Profit</v>
      </c>
    </row>
    <row r="2526" spans="1:14" x14ac:dyDescent="0.25">
      <c r="A2526" s="1">
        <v>42152</v>
      </c>
      <c r="B2526" s="3">
        <f t="shared" si="117"/>
        <v>2015</v>
      </c>
      <c r="C2526" s="3">
        <f t="shared" si="118"/>
        <v>5</v>
      </c>
      <c r="D2526" t="s">
        <v>902</v>
      </c>
      <c r="E2526" t="str">
        <f t="shared" si="119"/>
        <v>Maxwell Schwartz20150528</v>
      </c>
      <c r="F2526">
        <f>IF(COUNTIF($E$2:E2526, E2526) = 1, MAX($F$1:F2525) + 1, INDEX($F$1:F2525, MATCH(E2526, $E$1:E2525, 0)))</f>
        <v>1243</v>
      </c>
      <c r="G2526" t="s">
        <v>149</v>
      </c>
      <c r="H2526" t="s">
        <v>11</v>
      </c>
      <c r="I2526" t="s">
        <v>18</v>
      </c>
      <c r="J2526" t="s">
        <v>308</v>
      </c>
      <c r="K2526" s="17">
        <v>535.41</v>
      </c>
      <c r="L2526" s="17">
        <v>3</v>
      </c>
      <c r="M2526" s="17">
        <v>160.62</v>
      </c>
      <c r="N2526" s="17" t="str">
        <f>IF(SalesData[[#This Row],[Profit]]&gt;0,"Profit","Loss")</f>
        <v>Profit</v>
      </c>
    </row>
    <row r="2527" spans="1:14" x14ac:dyDescent="0.25">
      <c r="A2527" s="1">
        <v>42152</v>
      </c>
      <c r="B2527" s="3">
        <f t="shared" si="117"/>
        <v>2015</v>
      </c>
      <c r="C2527" s="3">
        <f t="shared" si="118"/>
        <v>5</v>
      </c>
      <c r="D2527" t="s">
        <v>902</v>
      </c>
      <c r="E2527" t="str">
        <f t="shared" si="119"/>
        <v>Maxwell Schwartz20150528</v>
      </c>
      <c r="F2527">
        <f>IF(COUNTIF($E$2:E2527, E2527) = 1, MAX($F$1:F2526) + 1, INDEX($F$1:F2526, MATCH(E2527, $E$1:E2526, 0)))</f>
        <v>1243</v>
      </c>
      <c r="G2527" t="s">
        <v>149</v>
      </c>
      <c r="H2527" t="s">
        <v>11</v>
      </c>
      <c r="I2527" t="s">
        <v>20</v>
      </c>
      <c r="J2527" t="s">
        <v>113</v>
      </c>
      <c r="K2527" s="17">
        <v>6.1</v>
      </c>
      <c r="L2527" s="17">
        <v>2</v>
      </c>
      <c r="M2527" s="17">
        <v>2.06</v>
      </c>
      <c r="N2527" s="17" t="str">
        <f>IF(SalesData[[#This Row],[Profit]]&gt;0,"Profit","Loss")</f>
        <v>Profit</v>
      </c>
    </row>
    <row r="2528" spans="1:14" x14ac:dyDescent="0.25">
      <c r="A2528" s="1">
        <v>42152</v>
      </c>
      <c r="B2528" s="3">
        <f t="shared" si="117"/>
        <v>2015</v>
      </c>
      <c r="C2528" s="3">
        <f t="shared" si="118"/>
        <v>5</v>
      </c>
      <c r="D2528" t="s">
        <v>902</v>
      </c>
      <c r="E2528" t="str">
        <f t="shared" si="119"/>
        <v>Maxwell Schwartz20150528</v>
      </c>
      <c r="F2528">
        <f>IF(COUNTIF($E$2:E2528, E2528) = 1, MAX($F$1:F2527) + 1, INDEX($F$1:F2527, MATCH(E2528, $E$1:E2527, 0)))</f>
        <v>1243</v>
      </c>
      <c r="G2528" t="s">
        <v>149</v>
      </c>
      <c r="H2528" t="s">
        <v>11</v>
      </c>
      <c r="I2528" t="s">
        <v>12</v>
      </c>
      <c r="J2528" t="s">
        <v>2085</v>
      </c>
      <c r="K2528" s="17">
        <v>45.36</v>
      </c>
      <c r="L2528" s="17">
        <v>7</v>
      </c>
      <c r="M2528" s="17">
        <v>21.77</v>
      </c>
      <c r="N2528" s="17" t="str">
        <f>IF(SalesData[[#This Row],[Profit]]&gt;0,"Profit","Loss")</f>
        <v>Profit</v>
      </c>
    </row>
    <row r="2529" spans="1:14" x14ac:dyDescent="0.25">
      <c r="A2529" s="1">
        <v>42152</v>
      </c>
      <c r="B2529" s="3">
        <f t="shared" si="117"/>
        <v>2015</v>
      </c>
      <c r="C2529" s="3">
        <f t="shared" si="118"/>
        <v>5</v>
      </c>
      <c r="D2529" t="s">
        <v>1077</v>
      </c>
      <c r="E2529" t="str">
        <f t="shared" si="119"/>
        <v>Trudy Brown20150528</v>
      </c>
      <c r="F2529">
        <f>IF(COUNTIF($E$2:E2529, E2529) = 1, MAX($F$1:F2528) + 1, INDEX($F$1:F2528, MATCH(E2529, $E$1:E2528, 0)))</f>
        <v>1244</v>
      </c>
      <c r="G2529" t="s">
        <v>613</v>
      </c>
      <c r="H2529" t="s">
        <v>11</v>
      </c>
      <c r="I2529" t="s">
        <v>18</v>
      </c>
      <c r="J2529" t="s">
        <v>179</v>
      </c>
      <c r="K2529" s="17">
        <v>16.239999999999998</v>
      </c>
      <c r="L2529" s="17">
        <v>1</v>
      </c>
      <c r="M2529" s="17">
        <v>2.44</v>
      </c>
      <c r="N2529" s="17" t="str">
        <f>IF(SalesData[[#This Row],[Profit]]&gt;0,"Profit","Loss")</f>
        <v>Profit</v>
      </c>
    </row>
    <row r="2530" spans="1:14" x14ac:dyDescent="0.25">
      <c r="A2530" s="1">
        <v>42152</v>
      </c>
      <c r="B2530" s="3">
        <f t="shared" si="117"/>
        <v>2015</v>
      </c>
      <c r="C2530" s="3">
        <f t="shared" si="118"/>
        <v>5</v>
      </c>
      <c r="D2530" t="s">
        <v>1077</v>
      </c>
      <c r="E2530" t="str">
        <f t="shared" si="119"/>
        <v>Trudy Brown20150528</v>
      </c>
      <c r="F2530">
        <f>IF(COUNTIF($E$2:E2530, E2530) = 1, MAX($F$1:F2529) + 1, INDEX($F$1:F2529, MATCH(E2530, $E$1:E2529, 0)))</f>
        <v>1244</v>
      </c>
      <c r="G2530" t="s">
        <v>613</v>
      </c>
      <c r="H2530" t="s">
        <v>11</v>
      </c>
      <c r="I2530" t="s">
        <v>18</v>
      </c>
      <c r="J2530" t="s">
        <v>1611</v>
      </c>
      <c r="K2530" s="17">
        <v>77.55</v>
      </c>
      <c r="L2530" s="17">
        <v>5</v>
      </c>
      <c r="M2530" s="17">
        <v>21.71</v>
      </c>
      <c r="N2530" s="17" t="str">
        <f>IF(SalesData[[#This Row],[Profit]]&gt;0,"Profit","Loss")</f>
        <v>Profit</v>
      </c>
    </row>
    <row r="2531" spans="1:14" x14ac:dyDescent="0.25">
      <c r="A2531" s="1">
        <v>42153</v>
      </c>
      <c r="B2531" s="3">
        <f t="shared" si="117"/>
        <v>2015</v>
      </c>
      <c r="C2531" s="3">
        <f t="shared" si="118"/>
        <v>5</v>
      </c>
      <c r="D2531" t="s">
        <v>1004</v>
      </c>
      <c r="E2531" t="str">
        <f t="shared" si="119"/>
        <v>John Lucas20150529</v>
      </c>
      <c r="F2531">
        <f>IF(COUNTIF($E$2:E2531, E2531) = 1, MAX($F$1:F2530) + 1, INDEX($F$1:F2530, MATCH(E2531, $E$1:E2530, 0)))</f>
        <v>1245</v>
      </c>
      <c r="G2531" t="s">
        <v>164</v>
      </c>
      <c r="H2531" t="s">
        <v>11</v>
      </c>
      <c r="I2531" t="s">
        <v>12</v>
      </c>
      <c r="J2531" t="s">
        <v>2086</v>
      </c>
      <c r="K2531" s="17">
        <v>32.4</v>
      </c>
      <c r="L2531" s="17">
        <v>5</v>
      </c>
      <c r="M2531" s="17">
        <v>15.55</v>
      </c>
      <c r="N2531" s="17" t="str">
        <f>IF(SalesData[[#This Row],[Profit]]&gt;0,"Profit","Loss")</f>
        <v>Profit</v>
      </c>
    </row>
    <row r="2532" spans="1:14" x14ac:dyDescent="0.25">
      <c r="A2532" s="1">
        <v>42153</v>
      </c>
      <c r="B2532" s="3">
        <f t="shared" si="117"/>
        <v>2015</v>
      </c>
      <c r="C2532" s="3">
        <f t="shared" si="118"/>
        <v>5</v>
      </c>
      <c r="D2532" t="s">
        <v>1004</v>
      </c>
      <c r="E2532" t="str">
        <f t="shared" si="119"/>
        <v>John Lucas20150529</v>
      </c>
      <c r="F2532">
        <f>IF(COUNTIF($E$2:E2532, E2532) = 1, MAX($F$1:F2531) + 1, INDEX($F$1:F2531, MATCH(E2532, $E$1:E2531, 0)))</f>
        <v>1245</v>
      </c>
      <c r="G2532" t="s">
        <v>164</v>
      </c>
      <c r="H2532" t="s">
        <v>11</v>
      </c>
      <c r="I2532" t="s">
        <v>18</v>
      </c>
      <c r="J2532" t="s">
        <v>1757</v>
      </c>
      <c r="K2532" s="17">
        <v>540.57000000000005</v>
      </c>
      <c r="L2532" s="17">
        <v>3</v>
      </c>
      <c r="M2532" s="17">
        <v>140.55000000000001</v>
      </c>
      <c r="N2532" s="17" t="str">
        <f>IF(SalesData[[#This Row],[Profit]]&gt;0,"Profit","Loss")</f>
        <v>Profit</v>
      </c>
    </row>
    <row r="2533" spans="1:14" x14ac:dyDescent="0.25">
      <c r="A2533" s="1">
        <v>42153</v>
      </c>
      <c r="B2533" s="3">
        <f t="shared" si="117"/>
        <v>2015</v>
      </c>
      <c r="C2533" s="3">
        <f t="shared" si="118"/>
        <v>5</v>
      </c>
      <c r="D2533" t="s">
        <v>1004</v>
      </c>
      <c r="E2533" t="str">
        <f t="shared" si="119"/>
        <v>John Lucas20150529</v>
      </c>
      <c r="F2533">
        <f>IF(COUNTIF($E$2:E2533, E2533) = 1, MAX($F$1:F2532) + 1, INDEX($F$1:F2532, MATCH(E2533, $E$1:E2532, 0)))</f>
        <v>1245</v>
      </c>
      <c r="G2533" t="s">
        <v>164</v>
      </c>
      <c r="H2533" t="s">
        <v>11</v>
      </c>
      <c r="I2533" t="s">
        <v>20</v>
      </c>
      <c r="J2533" t="s">
        <v>847</v>
      </c>
      <c r="K2533" s="17">
        <v>167.76</v>
      </c>
      <c r="L2533" s="17">
        <v>5</v>
      </c>
      <c r="M2533" s="17">
        <v>62.91</v>
      </c>
      <c r="N2533" s="17" t="str">
        <f>IF(SalesData[[#This Row],[Profit]]&gt;0,"Profit","Loss")</f>
        <v>Profit</v>
      </c>
    </row>
    <row r="2534" spans="1:14" x14ac:dyDescent="0.25">
      <c r="A2534" s="1">
        <v>42153</v>
      </c>
      <c r="B2534" s="3">
        <f t="shared" si="117"/>
        <v>2015</v>
      </c>
      <c r="C2534" s="3">
        <f t="shared" si="118"/>
        <v>5</v>
      </c>
      <c r="D2534" t="s">
        <v>1214</v>
      </c>
      <c r="E2534" t="str">
        <f t="shared" si="119"/>
        <v>Victoria Pisteka20150529</v>
      </c>
      <c r="F2534">
        <f>IF(COUNTIF($E$2:E2534, E2534) = 1, MAX($F$1:F2533) + 1, INDEX($F$1:F2533, MATCH(E2534, $E$1:E2533, 0)))</f>
        <v>1246</v>
      </c>
      <c r="G2534" t="s">
        <v>78</v>
      </c>
      <c r="H2534" t="s">
        <v>34</v>
      </c>
      <c r="I2534" t="s">
        <v>47</v>
      </c>
      <c r="J2534" t="s">
        <v>2087</v>
      </c>
      <c r="K2534" s="17">
        <v>41.57</v>
      </c>
      <c r="L2534" s="17">
        <v>4</v>
      </c>
      <c r="M2534" s="17">
        <v>-4.16</v>
      </c>
      <c r="N2534" s="17" t="str">
        <f>IF(SalesData[[#This Row],[Profit]]&gt;0,"Profit","Loss")</f>
        <v>Loss</v>
      </c>
    </row>
    <row r="2535" spans="1:14" x14ac:dyDescent="0.25">
      <c r="A2535" s="1">
        <v>42153</v>
      </c>
      <c r="B2535" s="3">
        <f t="shared" si="117"/>
        <v>2015</v>
      </c>
      <c r="C2535" s="3">
        <f t="shared" si="118"/>
        <v>5</v>
      </c>
      <c r="D2535" t="s">
        <v>1214</v>
      </c>
      <c r="E2535" t="str">
        <f t="shared" si="119"/>
        <v>Victoria Pisteka20150529</v>
      </c>
      <c r="F2535">
        <f>IF(COUNTIF($E$2:E2535, E2535) = 1, MAX($F$1:F2534) + 1, INDEX($F$1:F2534, MATCH(E2535, $E$1:E2534, 0)))</f>
        <v>1246</v>
      </c>
      <c r="G2535" t="s">
        <v>78</v>
      </c>
      <c r="H2535" t="s">
        <v>34</v>
      </c>
      <c r="I2535" t="s">
        <v>35</v>
      </c>
      <c r="J2535" t="s">
        <v>231</v>
      </c>
      <c r="K2535" s="17">
        <v>317.06</v>
      </c>
      <c r="L2535" s="17">
        <v>3</v>
      </c>
      <c r="M2535" s="17">
        <v>-86.06</v>
      </c>
      <c r="N2535" s="17" t="str">
        <f>IF(SalesData[[#This Row],[Profit]]&gt;0,"Profit","Loss")</f>
        <v>Loss</v>
      </c>
    </row>
    <row r="2536" spans="1:14" x14ac:dyDescent="0.25">
      <c r="A2536" s="1">
        <v>42153</v>
      </c>
      <c r="B2536" s="3">
        <f t="shared" si="117"/>
        <v>2015</v>
      </c>
      <c r="C2536" s="3">
        <f t="shared" si="118"/>
        <v>5</v>
      </c>
      <c r="D2536" t="s">
        <v>1214</v>
      </c>
      <c r="E2536" t="str">
        <f t="shared" si="119"/>
        <v>Victoria Pisteka20150529</v>
      </c>
      <c r="F2536">
        <f>IF(COUNTIF($E$2:E2536, E2536) = 1, MAX($F$1:F2535) + 1, INDEX($F$1:F2535, MATCH(E2536, $E$1:E2535, 0)))</f>
        <v>1246</v>
      </c>
      <c r="G2536" t="s">
        <v>78</v>
      </c>
      <c r="H2536" t="s">
        <v>11</v>
      </c>
      <c r="I2536" t="s">
        <v>43</v>
      </c>
      <c r="J2536" t="s">
        <v>1246</v>
      </c>
      <c r="K2536" s="17">
        <v>8.0399999999999991</v>
      </c>
      <c r="L2536" s="17">
        <v>5</v>
      </c>
      <c r="M2536" s="17">
        <v>2.91</v>
      </c>
      <c r="N2536" s="17" t="str">
        <f>IF(SalesData[[#This Row],[Profit]]&gt;0,"Profit","Loss")</f>
        <v>Profit</v>
      </c>
    </row>
    <row r="2537" spans="1:14" x14ac:dyDescent="0.25">
      <c r="A2537" s="1">
        <v>42153</v>
      </c>
      <c r="B2537" s="3">
        <f t="shared" si="117"/>
        <v>2015</v>
      </c>
      <c r="C2537" s="3">
        <f t="shared" si="118"/>
        <v>5</v>
      </c>
      <c r="D2537" t="s">
        <v>1178</v>
      </c>
      <c r="E2537" t="str">
        <f t="shared" si="119"/>
        <v>Karl Braun20150529</v>
      </c>
      <c r="F2537">
        <f>IF(COUNTIF($E$2:E2537, E2537) = 1, MAX($F$1:F2536) + 1, INDEX($F$1:F2536, MATCH(E2537, $E$1:E2536, 0)))</f>
        <v>1247</v>
      </c>
      <c r="G2537" t="s">
        <v>129</v>
      </c>
      <c r="H2537" t="s">
        <v>11</v>
      </c>
      <c r="I2537" t="s">
        <v>16</v>
      </c>
      <c r="J2537" t="s">
        <v>377</v>
      </c>
      <c r="K2537" s="17">
        <v>12.39</v>
      </c>
      <c r="L2537" s="17">
        <v>3</v>
      </c>
      <c r="M2537" s="17">
        <v>5.7</v>
      </c>
      <c r="N2537" s="17" t="str">
        <f>IF(SalesData[[#This Row],[Profit]]&gt;0,"Profit","Loss")</f>
        <v>Profit</v>
      </c>
    </row>
    <row r="2538" spans="1:14" x14ac:dyDescent="0.25">
      <c r="A2538" s="1">
        <v>42153</v>
      </c>
      <c r="B2538" s="3">
        <f t="shared" si="117"/>
        <v>2015</v>
      </c>
      <c r="C2538" s="3">
        <f t="shared" si="118"/>
        <v>5</v>
      </c>
      <c r="D2538" t="s">
        <v>1793</v>
      </c>
      <c r="E2538" t="str">
        <f t="shared" si="119"/>
        <v>Chad Cunningham20150529</v>
      </c>
      <c r="F2538">
        <f>IF(COUNTIF($E$2:E2538, E2538) = 1, MAX($F$1:F2537) + 1, INDEX($F$1:F2537, MATCH(E2538, $E$1:E2537, 0)))</f>
        <v>1248</v>
      </c>
      <c r="G2538" t="s">
        <v>78</v>
      </c>
      <c r="H2538" t="s">
        <v>11</v>
      </c>
      <c r="I2538" t="s">
        <v>12</v>
      </c>
      <c r="J2538" t="s">
        <v>625</v>
      </c>
      <c r="K2538" s="17">
        <v>85.06</v>
      </c>
      <c r="L2538" s="17">
        <v>3</v>
      </c>
      <c r="M2538" s="17">
        <v>28.71</v>
      </c>
      <c r="N2538" s="17" t="str">
        <f>IF(SalesData[[#This Row],[Profit]]&gt;0,"Profit","Loss")</f>
        <v>Profit</v>
      </c>
    </row>
    <row r="2539" spans="1:14" x14ac:dyDescent="0.25">
      <c r="A2539" s="1">
        <v>42154</v>
      </c>
      <c r="B2539" s="3">
        <f t="shared" si="117"/>
        <v>2015</v>
      </c>
      <c r="C2539" s="3">
        <f t="shared" si="118"/>
        <v>5</v>
      </c>
      <c r="D2539" t="s">
        <v>2088</v>
      </c>
      <c r="E2539" t="str">
        <f t="shared" si="119"/>
        <v>Edward Nazzal20150530</v>
      </c>
      <c r="F2539">
        <f>IF(COUNTIF($E$2:E2539, E2539) = 1, MAX($F$1:F2538) + 1, INDEX($F$1:F2538, MATCH(E2539, $E$1:E2538, 0)))</f>
        <v>1249</v>
      </c>
      <c r="G2539" t="s">
        <v>149</v>
      </c>
      <c r="H2539" t="s">
        <v>39</v>
      </c>
      <c r="I2539" t="s">
        <v>40</v>
      </c>
      <c r="J2539" t="s">
        <v>2089</v>
      </c>
      <c r="K2539" s="17">
        <v>239.97</v>
      </c>
      <c r="L2539" s="17">
        <v>3</v>
      </c>
      <c r="M2539" s="17">
        <v>2.4</v>
      </c>
      <c r="N2539" s="17" t="str">
        <f>IF(SalesData[[#This Row],[Profit]]&gt;0,"Profit","Loss")</f>
        <v>Profit</v>
      </c>
    </row>
    <row r="2540" spans="1:14" x14ac:dyDescent="0.25">
      <c r="A2540" s="1">
        <v>42154</v>
      </c>
      <c r="B2540" s="3">
        <f t="shared" si="117"/>
        <v>2015</v>
      </c>
      <c r="C2540" s="3">
        <f t="shared" si="118"/>
        <v>5</v>
      </c>
      <c r="D2540" t="s">
        <v>2088</v>
      </c>
      <c r="E2540" t="str">
        <f t="shared" si="119"/>
        <v>Edward Nazzal20150530</v>
      </c>
      <c r="F2540">
        <f>IF(COUNTIF($E$2:E2540, E2540) = 1, MAX($F$1:F2539) + 1, INDEX($F$1:F2539, MATCH(E2540, $E$1:E2539, 0)))</f>
        <v>1249</v>
      </c>
      <c r="G2540" t="s">
        <v>149</v>
      </c>
      <c r="H2540" t="s">
        <v>11</v>
      </c>
      <c r="I2540" t="s">
        <v>92</v>
      </c>
      <c r="J2540" t="s">
        <v>2090</v>
      </c>
      <c r="K2540" s="17">
        <v>160.32</v>
      </c>
      <c r="L2540" s="17">
        <v>2</v>
      </c>
      <c r="M2540" s="17">
        <v>44.89</v>
      </c>
      <c r="N2540" s="17" t="str">
        <f>IF(SalesData[[#This Row],[Profit]]&gt;0,"Profit","Loss")</f>
        <v>Profit</v>
      </c>
    </row>
    <row r="2541" spans="1:14" x14ac:dyDescent="0.25">
      <c r="A2541" s="1">
        <v>42154</v>
      </c>
      <c r="B2541" s="3">
        <f t="shared" si="117"/>
        <v>2015</v>
      </c>
      <c r="C2541" s="3">
        <f t="shared" si="118"/>
        <v>5</v>
      </c>
      <c r="D2541" t="s">
        <v>2088</v>
      </c>
      <c r="E2541" t="str">
        <f t="shared" si="119"/>
        <v>Edward Nazzal20150530</v>
      </c>
      <c r="F2541">
        <f>IF(COUNTIF($E$2:E2541, E2541) = 1, MAX($F$1:F2540) + 1, INDEX($F$1:F2540, MATCH(E2541, $E$1:E2540, 0)))</f>
        <v>1249</v>
      </c>
      <c r="G2541" t="s">
        <v>149</v>
      </c>
      <c r="H2541" t="s">
        <v>39</v>
      </c>
      <c r="I2541" t="s">
        <v>40</v>
      </c>
      <c r="J2541" t="s">
        <v>1953</v>
      </c>
      <c r="K2541" s="17">
        <v>128.85</v>
      </c>
      <c r="L2541" s="17">
        <v>3</v>
      </c>
      <c r="M2541" s="17">
        <v>3.87</v>
      </c>
      <c r="N2541" s="17" t="str">
        <f>IF(SalesData[[#This Row],[Profit]]&gt;0,"Profit","Loss")</f>
        <v>Profit</v>
      </c>
    </row>
    <row r="2542" spans="1:14" x14ac:dyDescent="0.25">
      <c r="A2542" s="1">
        <v>42154</v>
      </c>
      <c r="B2542" s="3">
        <f t="shared" si="117"/>
        <v>2015</v>
      </c>
      <c r="C2542" s="3">
        <f t="shared" si="118"/>
        <v>5</v>
      </c>
      <c r="D2542" t="s">
        <v>2091</v>
      </c>
      <c r="E2542" t="str">
        <f t="shared" si="119"/>
        <v>Brendan Dodson20150530</v>
      </c>
      <c r="F2542">
        <f>IF(COUNTIF($E$2:E2542, E2542) = 1, MAX($F$1:F2541) + 1, INDEX($F$1:F2541, MATCH(E2542, $E$1:E2541, 0)))</f>
        <v>1250</v>
      </c>
      <c r="G2542" t="s">
        <v>55</v>
      </c>
      <c r="H2542" t="s">
        <v>39</v>
      </c>
      <c r="I2542" t="s">
        <v>52</v>
      </c>
      <c r="J2542" t="s">
        <v>1874</v>
      </c>
      <c r="K2542" s="17">
        <v>151.96</v>
      </c>
      <c r="L2542" s="17">
        <v>4</v>
      </c>
      <c r="M2542" s="17">
        <v>36.47</v>
      </c>
      <c r="N2542" s="17" t="str">
        <f>IF(SalesData[[#This Row],[Profit]]&gt;0,"Profit","Loss")</f>
        <v>Profit</v>
      </c>
    </row>
    <row r="2543" spans="1:14" x14ac:dyDescent="0.25">
      <c r="A2543" s="1">
        <v>42155</v>
      </c>
      <c r="B2543" s="3">
        <f t="shared" si="117"/>
        <v>2015</v>
      </c>
      <c r="C2543" s="3">
        <f t="shared" si="118"/>
        <v>5</v>
      </c>
      <c r="D2543" t="s">
        <v>536</v>
      </c>
      <c r="E2543" t="str">
        <f t="shared" si="119"/>
        <v>Stephanie Phelps20150531</v>
      </c>
      <c r="F2543">
        <f>IF(COUNTIF($E$2:E2543, E2543) = 1, MAX($F$1:F2542) + 1, INDEX($F$1:F2542, MATCH(E2543, $E$1:E2542, 0)))</f>
        <v>1251</v>
      </c>
      <c r="G2543" t="s">
        <v>27</v>
      </c>
      <c r="H2543" t="s">
        <v>11</v>
      </c>
      <c r="I2543" t="s">
        <v>12</v>
      </c>
      <c r="J2543" t="s">
        <v>1978</v>
      </c>
      <c r="K2543" s="17">
        <v>58.38</v>
      </c>
      <c r="L2543" s="17">
        <v>7</v>
      </c>
      <c r="M2543" s="17">
        <v>26.27</v>
      </c>
      <c r="N2543" s="17" t="str">
        <f>IF(SalesData[[#This Row],[Profit]]&gt;0,"Profit","Loss")</f>
        <v>Profit</v>
      </c>
    </row>
    <row r="2544" spans="1:14" x14ac:dyDescent="0.25">
      <c r="A2544" s="1">
        <v>42155</v>
      </c>
      <c r="B2544" s="3">
        <f t="shared" si="117"/>
        <v>2015</v>
      </c>
      <c r="C2544" s="3">
        <f t="shared" si="118"/>
        <v>5</v>
      </c>
      <c r="D2544" t="s">
        <v>536</v>
      </c>
      <c r="E2544" t="str">
        <f t="shared" si="119"/>
        <v>Stephanie Phelps20150531</v>
      </c>
      <c r="F2544">
        <f>IF(COUNTIF($E$2:E2544, E2544) = 1, MAX($F$1:F2543) + 1, INDEX($F$1:F2543, MATCH(E2544, $E$1:E2543, 0)))</f>
        <v>1251</v>
      </c>
      <c r="G2544" t="s">
        <v>27</v>
      </c>
      <c r="H2544" t="s">
        <v>11</v>
      </c>
      <c r="I2544" t="s">
        <v>12</v>
      </c>
      <c r="J2544" t="s">
        <v>1967</v>
      </c>
      <c r="K2544" s="17">
        <v>105.52</v>
      </c>
      <c r="L2544" s="17">
        <v>4</v>
      </c>
      <c r="M2544" s="17">
        <v>48.54</v>
      </c>
      <c r="N2544" s="17" t="str">
        <f>IF(SalesData[[#This Row],[Profit]]&gt;0,"Profit","Loss")</f>
        <v>Profit</v>
      </c>
    </row>
    <row r="2545" spans="1:14" x14ac:dyDescent="0.25">
      <c r="A2545" s="1">
        <v>42155</v>
      </c>
      <c r="B2545" s="3">
        <f t="shared" si="117"/>
        <v>2015</v>
      </c>
      <c r="C2545" s="3">
        <f t="shared" si="118"/>
        <v>5</v>
      </c>
      <c r="D2545" t="s">
        <v>536</v>
      </c>
      <c r="E2545" t="str">
        <f t="shared" si="119"/>
        <v>Stephanie Phelps20150531</v>
      </c>
      <c r="F2545">
        <f>IF(COUNTIF($E$2:E2545, E2545) = 1, MAX($F$1:F2544) + 1, INDEX($F$1:F2544, MATCH(E2545, $E$1:E2544, 0)))</f>
        <v>1251</v>
      </c>
      <c r="G2545" t="s">
        <v>27</v>
      </c>
      <c r="H2545" t="s">
        <v>11</v>
      </c>
      <c r="I2545" t="s">
        <v>18</v>
      </c>
      <c r="J2545" t="s">
        <v>2092</v>
      </c>
      <c r="K2545" s="17">
        <v>80.88</v>
      </c>
      <c r="L2545" s="17">
        <v>6</v>
      </c>
      <c r="M2545" s="17">
        <v>21.03</v>
      </c>
      <c r="N2545" s="17" t="str">
        <f>IF(SalesData[[#This Row],[Profit]]&gt;0,"Profit","Loss")</f>
        <v>Profit</v>
      </c>
    </row>
    <row r="2546" spans="1:14" x14ac:dyDescent="0.25">
      <c r="A2546" s="1">
        <v>42155</v>
      </c>
      <c r="B2546" s="3">
        <f t="shared" si="117"/>
        <v>2015</v>
      </c>
      <c r="C2546" s="3">
        <f t="shared" si="118"/>
        <v>5</v>
      </c>
      <c r="D2546" t="s">
        <v>343</v>
      </c>
      <c r="E2546" t="str">
        <f t="shared" si="119"/>
        <v>Sample Company A20150531</v>
      </c>
      <c r="F2546">
        <f>IF(COUNTIF($E$2:E2546, E2546) = 1, MAX($F$1:F2545) + 1, INDEX($F$1:F2545, MATCH(E2546, $E$1:E2545, 0)))</f>
        <v>1252</v>
      </c>
      <c r="G2546" t="s">
        <v>613</v>
      </c>
      <c r="H2546" t="s">
        <v>34</v>
      </c>
      <c r="I2546" t="s">
        <v>47</v>
      </c>
      <c r="J2546" t="s">
        <v>761</v>
      </c>
      <c r="K2546" s="17">
        <v>22.2</v>
      </c>
      <c r="L2546" s="17">
        <v>6</v>
      </c>
      <c r="M2546" s="17">
        <v>9.1</v>
      </c>
      <c r="N2546" s="17" t="str">
        <f>IF(SalesData[[#This Row],[Profit]]&gt;0,"Profit","Loss")</f>
        <v>Profit</v>
      </c>
    </row>
    <row r="2547" spans="1:14" x14ac:dyDescent="0.25">
      <c r="A2547" s="1">
        <v>42155</v>
      </c>
      <c r="B2547" s="3">
        <f t="shared" si="117"/>
        <v>2015</v>
      </c>
      <c r="C2547" s="3">
        <f t="shared" si="118"/>
        <v>5</v>
      </c>
      <c r="D2547" t="s">
        <v>217</v>
      </c>
      <c r="E2547" t="str">
        <f t="shared" si="119"/>
        <v>Tamara Manning20150531</v>
      </c>
      <c r="F2547">
        <f>IF(COUNTIF($E$2:E2547, E2547) = 1, MAX($F$1:F2546) + 1, INDEX($F$1:F2546, MATCH(E2547, $E$1:E2546, 0)))</f>
        <v>1253</v>
      </c>
      <c r="G2547" t="s">
        <v>296</v>
      </c>
      <c r="H2547" t="s">
        <v>34</v>
      </c>
      <c r="I2547" t="s">
        <v>74</v>
      </c>
      <c r="J2547" t="s">
        <v>2093</v>
      </c>
      <c r="K2547" s="17">
        <v>1406.86</v>
      </c>
      <c r="L2547" s="17">
        <v>7</v>
      </c>
      <c r="M2547" s="17">
        <v>140.69</v>
      </c>
      <c r="N2547" s="17" t="str">
        <f>IF(SalesData[[#This Row],[Profit]]&gt;0,"Profit","Loss")</f>
        <v>Profit</v>
      </c>
    </row>
    <row r="2548" spans="1:14" x14ac:dyDescent="0.25">
      <c r="A2548" s="1">
        <v>42155</v>
      </c>
      <c r="B2548" s="3">
        <f t="shared" si="117"/>
        <v>2015</v>
      </c>
      <c r="C2548" s="3">
        <f t="shared" si="118"/>
        <v>5</v>
      </c>
      <c r="D2548" t="s">
        <v>217</v>
      </c>
      <c r="E2548" t="str">
        <f t="shared" si="119"/>
        <v>Tamara Manning20150531</v>
      </c>
      <c r="F2548">
        <f>IF(COUNTIF($E$2:E2548, E2548) = 1, MAX($F$1:F2547) + 1, INDEX($F$1:F2547, MATCH(E2548, $E$1:E2547, 0)))</f>
        <v>1253</v>
      </c>
      <c r="G2548" t="s">
        <v>296</v>
      </c>
      <c r="H2548" t="s">
        <v>11</v>
      </c>
      <c r="I2548" t="s">
        <v>16</v>
      </c>
      <c r="J2548" t="s">
        <v>2077</v>
      </c>
      <c r="K2548" s="17">
        <v>15.75</v>
      </c>
      <c r="L2548" s="17">
        <v>5</v>
      </c>
      <c r="M2548" s="17">
        <v>7.56</v>
      </c>
      <c r="N2548" s="17" t="str">
        <f>IF(SalesData[[#This Row],[Profit]]&gt;0,"Profit","Loss")</f>
        <v>Profit</v>
      </c>
    </row>
    <row r="2549" spans="1:14" x14ac:dyDescent="0.25">
      <c r="A2549" s="1">
        <v>42155</v>
      </c>
      <c r="B2549" s="3">
        <f t="shared" si="117"/>
        <v>2015</v>
      </c>
      <c r="C2549" s="3">
        <f t="shared" si="118"/>
        <v>5</v>
      </c>
      <c r="D2549" t="s">
        <v>217</v>
      </c>
      <c r="E2549" t="str">
        <f t="shared" si="119"/>
        <v>Tamara Manning20150531</v>
      </c>
      <c r="F2549">
        <f>IF(COUNTIF($E$2:E2549, E2549) = 1, MAX($F$1:F2548) + 1, INDEX($F$1:F2548, MATCH(E2549, $E$1:E2548, 0)))</f>
        <v>1253</v>
      </c>
      <c r="G2549" t="s">
        <v>296</v>
      </c>
      <c r="H2549" t="s">
        <v>11</v>
      </c>
      <c r="I2549" t="s">
        <v>18</v>
      </c>
      <c r="J2549" t="s">
        <v>1410</v>
      </c>
      <c r="K2549" s="17">
        <v>323.10000000000002</v>
      </c>
      <c r="L2549" s="17">
        <v>2</v>
      </c>
      <c r="M2549" s="17">
        <v>61.39</v>
      </c>
      <c r="N2549" s="17" t="str">
        <f>IF(SalesData[[#This Row],[Profit]]&gt;0,"Profit","Loss")</f>
        <v>Profit</v>
      </c>
    </row>
    <row r="2550" spans="1:14" x14ac:dyDescent="0.25">
      <c r="A2550" s="1">
        <v>42155</v>
      </c>
      <c r="B2550" s="3">
        <f t="shared" si="117"/>
        <v>2015</v>
      </c>
      <c r="C2550" s="3">
        <f t="shared" si="118"/>
        <v>5</v>
      </c>
      <c r="D2550" t="s">
        <v>2094</v>
      </c>
      <c r="E2550" t="str">
        <f t="shared" si="119"/>
        <v>Bill Donatelli20150531</v>
      </c>
      <c r="F2550">
        <f>IF(COUNTIF($E$2:E2550, E2550) = 1, MAX($F$1:F2549) + 1, INDEX($F$1:F2549, MATCH(E2550, $E$1:E2549, 0)))</f>
        <v>1254</v>
      </c>
      <c r="G2550" t="s">
        <v>315</v>
      </c>
      <c r="H2550" t="s">
        <v>34</v>
      </c>
      <c r="I2550" t="s">
        <v>35</v>
      </c>
      <c r="J2550" t="s">
        <v>650</v>
      </c>
      <c r="K2550" s="17">
        <v>2567.84</v>
      </c>
      <c r="L2550" s="17">
        <v>8</v>
      </c>
      <c r="M2550" s="17">
        <v>770.35</v>
      </c>
      <c r="N2550" s="17" t="str">
        <f>IF(SalesData[[#This Row],[Profit]]&gt;0,"Profit","Loss")</f>
        <v>Profit</v>
      </c>
    </row>
    <row r="2551" spans="1:14" x14ac:dyDescent="0.25">
      <c r="A2551" s="1">
        <v>42155</v>
      </c>
      <c r="B2551" s="3">
        <f t="shared" si="117"/>
        <v>2015</v>
      </c>
      <c r="C2551" s="3">
        <f t="shared" si="118"/>
        <v>5</v>
      </c>
      <c r="D2551" t="s">
        <v>2095</v>
      </c>
      <c r="E2551" t="str">
        <f t="shared" si="119"/>
        <v>Muhammed Lee20150531</v>
      </c>
      <c r="F2551">
        <f>IF(COUNTIF($E$2:E2551, E2551) = 1, MAX($F$1:F2550) + 1, INDEX($F$1:F2550, MATCH(E2551, $E$1:E2550, 0)))</f>
        <v>1255</v>
      </c>
      <c r="G2551" t="s">
        <v>245</v>
      </c>
      <c r="H2551" t="s">
        <v>11</v>
      </c>
      <c r="I2551" t="s">
        <v>24</v>
      </c>
      <c r="J2551" t="s">
        <v>577</v>
      </c>
      <c r="K2551" s="17">
        <v>10.27</v>
      </c>
      <c r="L2551" s="17">
        <v>3</v>
      </c>
      <c r="M2551" s="17">
        <v>1.1599999999999999</v>
      </c>
      <c r="N2551" s="17" t="str">
        <f>IF(SalesData[[#This Row],[Profit]]&gt;0,"Profit","Loss")</f>
        <v>Profit</v>
      </c>
    </row>
    <row r="2552" spans="1:14" x14ac:dyDescent="0.25">
      <c r="A2552" s="1">
        <v>42155</v>
      </c>
      <c r="B2552" s="3">
        <f t="shared" si="117"/>
        <v>2015</v>
      </c>
      <c r="C2552" s="3">
        <f t="shared" si="118"/>
        <v>5</v>
      </c>
      <c r="D2552" t="s">
        <v>803</v>
      </c>
      <c r="E2552" t="str">
        <f t="shared" si="119"/>
        <v>Carl Weiss20150531</v>
      </c>
      <c r="F2552">
        <f>IF(COUNTIF($E$2:E2552, E2552) = 1, MAX($F$1:F2551) + 1, INDEX($F$1:F2551, MATCH(E2552, $E$1:E2551, 0)))</f>
        <v>1256</v>
      </c>
      <c r="G2552" t="s">
        <v>149</v>
      </c>
      <c r="H2552" t="s">
        <v>11</v>
      </c>
      <c r="I2552" t="s">
        <v>43</v>
      </c>
      <c r="J2552" t="s">
        <v>2096</v>
      </c>
      <c r="K2552" s="17">
        <v>7.56</v>
      </c>
      <c r="L2552" s="17">
        <v>6</v>
      </c>
      <c r="M2552" s="17">
        <v>0.3</v>
      </c>
      <c r="N2552" s="17" t="str">
        <f>IF(SalesData[[#This Row],[Profit]]&gt;0,"Profit","Loss")</f>
        <v>Profit</v>
      </c>
    </row>
    <row r="2553" spans="1:14" x14ac:dyDescent="0.25">
      <c r="A2553" s="1">
        <v>42155</v>
      </c>
      <c r="B2553" s="3">
        <f t="shared" si="117"/>
        <v>2015</v>
      </c>
      <c r="C2553" s="3">
        <f t="shared" si="118"/>
        <v>5</v>
      </c>
      <c r="D2553" t="s">
        <v>1167</v>
      </c>
      <c r="E2553" t="str">
        <f t="shared" si="119"/>
        <v>Janet Molinari20150531</v>
      </c>
      <c r="F2553">
        <f>IF(COUNTIF($E$2:E2553, E2553) = 1, MAX($F$1:F2552) + 1, INDEX($F$1:F2552, MATCH(E2553, $E$1:E2552, 0)))</f>
        <v>1257</v>
      </c>
      <c r="G2553" t="s">
        <v>15</v>
      </c>
      <c r="H2553" t="s">
        <v>11</v>
      </c>
      <c r="I2553" t="s">
        <v>16</v>
      </c>
      <c r="J2553" t="s">
        <v>348</v>
      </c>
      <c r="K2553" s="17">
        <v>5.9</v>
      </c>
      <c r="L2553" s="17">
        <v>2</v>
      </c>
      <c r="M2553" s="17">
        <v>1.99</v>
      </c>
      <c r="N2553" s="17" t="str">
        <f>IF(SalesData[[#This Row],[Profit]]&gt;0,"Profit","Loss")</f>
        <v>Profit</v>
      </c>
    </row>
    <row r="2554" spans="1:14" x14ac:dyDescent="0.25">
      <c r="A2554" s="1">
        <v>42155</v>
      </c>
      <c r="B2554" s="3">
        <f t="shared" si="117"/>
        <v>2015</v>
      </c>
      <c r="C2554" s="3">
        <f t="shared" si="118"/>
        <v>5</v>
      </c>
      <c r="D2554" t="s">
        <v>1167</v>
      </c>
      <c r="E2554" t="str">
        <f t="shared" si="119"/>
        <v>Janet Molinari20150531</v>
      </c>
      <c r="F2554">
        <f>IF(COUNTIF($E$2:E2554, E2554) = 1, MAX($F$1:F2553) + 1, INDEX($F$1:F2553, MATCH(E2554, $E$1:E2553, 0)))</f>
        <v>1257</v>
      </c>
      <c r="G2554" t="s">
        <v>15</v>
      </c>
      <c r="H2554" t="s">
        <v>11</v>
      </c>
      <c r="I2554" t="s">
        <v>12</v>
      </c>
      <c r="J2554" t="s">
        <v>1158</v>
      </c>
      <c r="K2554" s="17">
        <v>173.49</v>
      </c>
      <c r="L2554" s="17">
        <v>7</v>
      </c>
      <c r="M2554" s="17">
        <v>54.22</v>
      </c>
      <c r="N2554" s="17" t="str">
        <f>IF(SalesData[[#This Row],[Profit]]&gt;0,"Profit","Loss")</f>
        <v>Profit</v>
      </c>
    </row>
    <row r="2555" spans="1:14" x14ac:dyDescent="0.25">
      <c r="A2555" s="1">
        <v>42155</v>
      </c>
      <c r="B2555" s="3">
        <f t="shared" si="117"/>
        <v>2015</v>
      </c>
      <c r="C2555" s="3">
        <f t="shared" si="118"/>
        <v>5</v>
      </c>
      <c r="D2555" t="s">
        <v>1167</v>
      </c>
      <c r="E2555" t="str">
        <f t="shared" si="119"/>
        <v>Janet Molinari20150531</v>
      </c>
      <c r="F2555">
        <f>IF(COUNTIF($E$2:E2555, E2555) = 1, MAX($F$1:F2554) + 1, INDEX($F$1:F2554, MATCH(E2555, $E$1:E2554, 0)))</f>
        <v>1257</v>
      </c>
      <c r="G2555" t="s">
        <v>15</v>
      </c>
      <c r="H2555" t="s">
        <v>34</v>
      </c>
      <c r="I2555" t="s">
        <v>47</v>
      </c>
      <c r="J2555" t="s">
        <v>2097</v>
      </c>
      <c r="K2555" s="17">
        <v>51.56</v>
      </c>
      <c r="L2555" s="17">
        <v>2</v>
      </c>
      <c r="M2555" s="17">
        <v>-61.87</v>
      </c>
      <c r="N2555" s="17" t="str">
        <f>IF(SalesData[[#This Row],[Profit]]&gt;0,"Profit","Loss")</f>
        <v>Loss</v>
      </c>
    </row>
    <row r="2556" spans="1:14" x14ac:dyDescent="0.25">
      <c r="A2556" s="1">
        <v>42155</v>
      </c>
      <c r="B2556" s="3">
        <f t="shared" si="117"/>
        <v>2015</v>
      </c>
      <c r="C2556" s="3">
        <f t="shared" si="118"/>
        <v>5</v>
      </c>
      <c r="D2556" t="s">
        <v>1167</v>
      </c>
      <c r="E2556" t="str">
        <f t="shared" si="119"/>
        <v>Janet Molinari20150531</v>
      </c>
      <c r="F2556">
        <f>IF(COUNTIF($E$2:E2556, E2556) = 1, MAX($F$1:F2555) + 1, INDEX($F$1:F2555, MATCH(E2556, $E$1:E2555, 0)))</f>
        <v>1257</v>
      </c>
      <c r="G2556" t="s">
        <v>15</v>
      </c>
      <c r="H2556" t="s">
        <v>11</v>
      </c>
      <c r="I2556" t="s">
        <v>20</v>
      </c>
      <c r="J2556" t="s">
        <v>118</v>
      </c>
      <c r="K2556" s="17">
        <v>3.56</v>
      </c>
      <c r="L2556" s="17">
        <v>3</v>
      </c>
      <c r="M2556" s="17">
        <v>-6.24</v>
      </c>
      <c r="N2556" s="17" t="str">
        <f>IF(SalesData[[#This Row],[Profit]]&gt;0,"Profit","Loss")</f>
        <v>Loss</v>
      </c>
    </row>
    <row r="2557" spans="1:14" x14ac:dyDescent="0.25">
      <c r="A2557" s="1">
        <v>42155</v>
      </c>
      <c r="B2557" s="3">
        <f t="shared" si="117"/>
        <v>2015</v>
      </c>
      <c r="C2557" s="3">
        <f t="shared" si="118"/>
        <v>5</v>
      </c>
      <c r="D2557" t="s">
        <v>1741</v>
      </c>
      <c r="E2557" t="str">
        <f t="shared" si="119"/>
        <v>Elizabeth Moffitt20150531</v>
      </c>
      <c r="F2557">
        <f>IF(COUNTIF($E$2:E2557, E2557) = 1, MAX($F$1:F2556) + 1, INDEX($F$1:F2556, MATCH(E2557, $E$1:E2556, 0)))</f>
        <v>1258</v>
      </c>
      <c r="G2557" t="s">
        <v>177</v>
      </c>
      <c r="H2557" t="s">
        <v>11</v>
      </c>
      <c r="I2557" t="s">
        <v>12</v>
      </c>
      <c r="J2557" t="s">
        <v>312</v>
      </c>
      <c r="K2557" s="17">
        <v>274.8</v>
      </c>
      <c r="L2557" s="17">
        <v>5</v>
      </c>
      <c r="M2557" s="17">
        <v>134.65</v>
      </c>
      <c r="N2557" s="17" t="str">
        <f>IF(SalesData[[#This Row],[Profit]]&gt;0,"Profit","Loss")</f>
        <v>Profit</v>
      </c>
    </row>
    <row r="2558" spans="1:14" x14ac:dyDescent="0.25">
      <c r="A2558" s="1">
        <v>42155</v>
      </c>
      <c r="B2558" s="3">
        <f t="shared" si="117"/>
        <v>2015</v>
      </c>
      <c r="C2558" s="3">
        <f t="shared" si="118"/>
        <v>5</v>
      </c>
      <c r="D2558" t="s">
        <v>1741</v>
      </c>
      <c r="E2558" t="str">
        <f t="shared" si="119"/>
        <v>Elizabeth Moffitt20150531</v>
      </c>
      <c r="F2558">
        <f>IF(COUNTIF($E$2:E2558, E2558) = 1, MAX($F$1:F2557) + 1, INDEX($F$1:F2557, MATCH(E2558, $E$1:E2557, 0)))</f>
        <v>1258</v>
      </c>
      <c r="G2558" t="s">
        <v>177</v>
      </c>
      <c r="H2558" t="s">
        <v>11</v>
      </c>
      <c r="I2558" t="s">
        <v>18</v>
      </c>
      <c r="J2558" t="s">
        <v>1400</v>
      </c>
      <c r="K2558" s="17">
        <v>62.18</v>
      </c>
      <c r="L2558" s="17">
        <v>1</v>
      </c>
      <c r="M2558" s="17">
        <v>16.79</v>
      </c>
      <c r="N2558" s="17" t="str">
        <f>IF(SalesData[[#This Row],[Profit]]&gt;0,"Profit","Loss")</f>
        <v>Profit</v>
      </c>
    </row>
    <row r="2559" spans="1:14" x14ac:dyDescent="0.25">
      <c r="A2559" s="1">
        <v>42155</v>
      </c>
      <c r="B2559" s="3">
        <f t="shared" si="117"/>
        <v>2015</v>
      </c>
      <c r="C2559" s="3">
        <f t="shared" si="118"/>
        <v>5</v>
      </c>
      <c r="D2559" t="s">
        <v>1741</v>
      </c>
      <c r="E2559" t="str">
        <f t="shared" si="119"/>
        <v>Elizabeth Moffitt20150531</v>
      </c>
      <c r="F2559">
        <f>IF(COUNTIF($E$2:E2559, E2559) = 1, MAX($F$1:F2558) + 1, INDEX($F$1:F2558, MATCH(E2559, $E$1:E2558, 0)))</f>
        <v>1258</v>
      </c>
      <c r="G2559" t="s">
        <v>177</v>
      </c>
      <c r="H2559" t="s">
        <v>34</v>
      </c>
      <c r="I2559" t="s">
        <v>47</v>
      </c>
      <c r="J2559" t="s">
        <v>137</v>
      </c>
      <c r="K2559" s="17">
        <v>8.2799999999999994</v>
      </c>
      <c r="L2559" s="17">
        <v>2</v>
      </c>
      <c r="M2559" s="17">
        <v>2.98</v>
      </c>
      <c r="N2559" s="17" t="str">
        <f>IF(SalesData[[#This Row],[Profit]]&gt;0,"Profit","Loss")</f>
        <v>Profit</v>
      </c>
    </row>
    <row r="2560" spans="1:14" x14ac:dyDescent="0.25">
      <c r="A2560" s="1">
        <v>42156</v>
      </c>
      <c r="B2560" s="3">
        <f t="shared" si="117"/>
        <v>2015</v>
      </c>
      <c r="C2560" s="3">
        <f t="shared" si="118"/>
        <v>6</v>
      </c>
      <c r="D2560" t="s">
        <v>445</v>
      </c>
      <c r="E2560" t="str">
        <f t="shared" si="119"/>
        <v>Katrina Edelman20150601</v>
      </c>
      <c r="F2560">
        <f>IF(COUNTIF($E$2:E2560, E2560) = 1, MAX($F$1:F2559) + 1, INDEX($F$1:F2559, MATCH(E2560, $E$1:E2559, 0)))</f>
        <v>1259</v>
      </c>
      <c r="G2560" t="s">
        <v>10</v>
      </c>
      <c r="H2560" t="s">
        <v>11</v>
      </c>
      <c r="I2560" t="s">
        <v>20</v>
      </c>
      <c r="J2560" t="s">
        <v>1302</v>
      </c>
      <c r="K2560" s="17">
        <v>5.73</v>
      </c>
      <c r="L2560" s="17">
        <v>8</v>
      </c>
      <c r="M2560" s="17">
        <v>-9.16</v>
      </c>
      <c r="N2560" s="17" t="str">
        <f>IF(SalesData[[#This Row],[Profit]]&gt;0,"Profit","Loss")</f>
        <v>Loss</v>
      </c>
    </row>
    <row r="2561" spans="1:14" x14ac:dyDescent="0.25">
      <c r="A2561" s="1">
        <v>42156</v>
      </c>
      <c r="B2561" s="3">
        <f t="shared" si="117"/>
        <v>2015</v>
      </c>
      <c r="C2561" s="3">
        <f t="shared" si="118"/>
        <v>6</v>
      </c>
      <c r="D2561" t="s">
        <v>445</v>
      </c>
      <c r="E2561" t="str">
        <f t="shared" si="119"/>
        <v>Katrina Edelman20150601</v>
      </c>
      <c r="F2561">
        <f>IF(COUNTIF($E$2:E2561, E2561) = 1, MAX($F$1:F2560) + 1, INDEX($F$1:F2560, MATCH(E2561, $E$1:E2560, 0)))</f>
        <v>1259</v>
      </c>
      <c r="G2561" t="s">
        <v>10</v>
      </c>
      <c r="H2561" t="s">
        <v>11</v>
      </c>
      <c r="I2561" t="s">
        <v>12</v>
      </c>
      <c r="J2561" t="s">
        <v>2098</v>
      </c>
      <c r="K2561" s="17">
        <v>42.24</v>
      </c>
      <c r="L2561" s="17">
        <v>10</v>
      </c>
      <c r="M2561" s="17">
        <v>13.2</v>
      </c>
      <c r="N2561" s="17" t="str">
        <f>IF(SalesData[[#This Row],[Profit]]&gt;0,"Profit","Loss")</f>
        <v>Profit</v>
      </c>
    </row>
    <row r="2562" spans="1:14" x14ac:dyDescent="0.25">
      <c r="A2562" s="1">
        <v>42156</v>
      </c>
      <c r="B2562" s="3">
        <f t="shared" ref="B2562:B2625" si="120">YEAR(A2562)</f>
        <v>2015</v>
      </c>
      <c r="C2562" s="3">
        <f t="shared" ref="C2562:C2625" si="121">MONTH(A2562)</f>
        <v>6</v>
      </c>
      <c r="D2562" t="s">
        <v>244</v>
      </c>
      <c r="E2562" t="str">
        <f t="shared" ref="E2562:E2625" si="122">D2562 &amp; TEXT(A2562, "yyyymmdd")</f>
        <v>Ashley Jarboe20150601</v>
      </c>
      <c r="F2562">
        <f>IF(COUNTIF($E$2:E2562, E2562) = 1, MAX($F$1:F2561) + 1, INDEX($F$1:F2561, MATCH(E2562, $E$1:E2561, 0)))</f>
        <v>1260</v>
      </c>
      <c r="G2562" t="s">
        <v>110</v>
      </c>
      <c r="H2562" t="s">
        <v>39</v>
      </c>
      <c r="I2562" t="s">
        <v>40</v>
      </c>
      <c r="J2562" t="s">
        <v>1352</v>
      </c>
      <c r="K2562" s="17">
        <v>299.98</v>
      </c>
      <c r="L2562" s="17">
        <v>2</v>
      </c>
      <c r="M2562" s="17">
        <v>83.99</v>
      </c>
      <c r="N2562" s="17" t="str">
        <f>IF(SalesData[[#This Row],[Profit]]&gt;0,"Profit","Loss")</f>
        <v>Profit</v>
      </c>
    </row>
    <row r="2563" spans="1:14" x14ac:dyDescent="0.25">
      <c r="A2563" s="1">
        <v>42156</v>
      </c>
      <c r="B2563" s="3">
        <f t="shared" si="120"/>
        <v>2015</v>
      </c>
      <c r="C2563" s="3">
        <f t="shared" si="121"/>
        <v>6</v>
      </c>
      <c r="D2563" t="s">
        <v>244</v>
      </c>
      <c r="E2563" t="str">
        <f t="shared" si="122"/>
        <v>Ashley Jarboe20150601</v>
      </c>
      <c r="F2563">
        <f>IF(COUNTIF($E$2:E2563, E2563) = 1, MAX($F$1:F2562) + 1, INDEX($F$1:F2562, MATCH(E2563, $E$1:E2562, 0)))</f>
        <v>1260</v>
      </c>
      <c r="G2563" t="s">
        <v>110</v>
      </c>
      <c r="H2563" t="s">
        <v>11</v>
      </c>
      <c r="I2563" t="s">
        <v>20</v>
      </c>
      <c r="J2563" t="s">
        <v>269</v>
      </c>
      <c r="K2563" s="17">
        <v>403.68</v>
      </c>
      <c r="L2563" s="17">
        <v>6</v>
      </c>
      <c r="M2563" s="17">
        <v>181.66</v>
      </c>
      <c r="N2563" s="17" t="str">
        <f>IF(SalesData[[#This Row],[Profit]]&gt;0,"Profit","Loss")</f>
        <v>Profit</v>
      </c>
    </row>
    <row r="2564" spans="1:14" x14ac:dyDescent="0.25">
      <c r="A2564" s="1">
        <v>42156</v>
      </c>
      <c r="B2564" s="3">
        <f t="shared" si="120"/>
        <v>2015</v>
      </c>
      <c r="C2564" s="3">
        <f t="shared" si="121"/>
        <v>6</v>
      </c>
      <c r="D2564" t="s">
        <v>244</v>
      </c>
      <c r="E2564" t="str">
        <f t="shared" si="122"/>
        <v>Ashley Jarboe20150601</v>
      </c>
      <c r="F2564">
        <f>IF(COUNTIF($E$2:E2564, E2564) = 1, MAX($F$1:F2563) + 1, INDEX($F$1:F2563, MATCH(E2564, $E$1:E2563, 0)))</f>
        <v>1260</v>
      </c>
      <c r="G2564" t="s">
        <v>110</v>
      </c>
      <c r="H2564" t="s">
        <v>39</v>
      </c>
      <c r="I2564" t="s">
        <v>40</v>
      </c>
      <c r="J2564" t="s">
        <v>2050</v>
      </c>
      <c r="K2564" s="17">
        <v>41.9</v>
      </c>
      <c r="L2564" s="17">
        <v>2</v>
      </c>
      <c r="M2564" s="17">
        <v>11.73</v>
      </c>
      <c r="N2564" s="17" t="str">
        <f>IF(SalesData[[#This Row],[Profit]]&gt;0,"Profit","Loss")</f>
        <v>Profit</v>
      </c>
    </row>
    <row r="2565" spans="1:14" x14ac:dyDescent="0.25">
      <c r="A2565" s="1">
        <v>42156</v>
      </c>
      <c r="B2565" s="3">
        <f t="shared" si="120"/>
        <v>2015</v>
      </c>
      <c r="C2565" s="3">
        <f t="shared" si="121"/>
        <v>6</v>
      </c>
      <c r="D2565" t="s">
        <v>244</v>
      </c>
      <c r="E2565" t="str">
        <f t="shared" si="122"/>
        <v>Ashley Jarboe20150601</v>
      </c>
      <c r="F2565">
        <f>IF(COUNTIF($E$2:E2565, E2565) = 1, MAX($F$1:F2564) + 1, INDEX($F$1:F2564, MATCH(E2565, $E$1:E2564, 0)))</f>
        <v>1260</v>
      </c>
      <c r="G2565" t="s">
        <v>110</v>
      </c>
      <c r="H2565" t="s">
        <v>11</v>
      </c>
      <c r="I2565" t="s">
        <v>16</v>
      </c>
      <c r="J2565" t="s">
        <v>2099</v>
      </c>
      <c r="K2565" s="17">
        <v>28.91</v>
      </c>
      <c r="L2565" s="17">
        <v>7</v>
      </c>
      <c r="M2565" s="17">
        <v>13.3</v>
      </c>
      <c r="N2565" s="17" t="str">
        <f>IF(SalesData[[#This Row],[Profit]]&gt;0,"Profit","Loss")</f>
        <v>Profit</v>
      </c>
    </row>
    <row r="2566" spans="1:14" x14ac:dyDescent="0.25">
      <c r="A2566" s="1">
        <v>42156</v>
      </c>
      <c r="B2566" s="3">
        <f t="shared" si="120"/>
        <v>2015</v>
      </c>
      <c r="C2566" s="3">
        <f t="shared" si="121"/>
        <v>6</v>
      </c>
      <c r="D2566" t="s">
        <v>2100</v>
      </c>
      <c r="E2566" t="str">
        <f t="shared" si="122"/>
        <v>Catherine Glotzbach20150601</v>
      </c>
      <c r="F2566">
        <f>IF(COUNTIF($E$2:E2566, E2566) = 1, MAX($F$1:F2565) + 1, INDEX($F$1:F2565, MATCH(E2566, $E$1:E2565, 0)))</f>
        <v>1261</v>
      </c>
      <c r="G2566" t="s">
        <v>27</v>
      </c>
      <c r="H2566" t="s">
        <v>11</v>
      </c>
      <c r="I2566" t="s">
        <v>12</v>
      </c>
      <c r="J2566" t="s">
        <v>1418</v>
      </c>
      <c r="K2566" s="17">
        <v>11.76</v>
      </c>
      <c r="L2566" s="17">
        <v>2</v>
      </c>
      <c r="M2566" s="17">
        <v>5.76</v>
      </c>
      <c r="N2566" s="17" t="str">
        <f>IF(SalesData[[#This Row],[Profit]]&gt;0,"Profit","Loss")</f>
        <v>Profit</v>
      </c>
    </row>
    <row r="2567" spans="1:14" x14ac:dyDescent="0.25">
      <c r="A2567" s="1">
        <v>42159</v>
      </c>
      <c r="B2567" s="3">
        <f t="shared" si="120"/>
        <v>2015</v>
      </c>
      <c r="C2567" s="3">
        <f t="shared" si="121"/>
        <v>6</v>
      </c>
      <c r="D2567" t="s">
        <v>590</v>
      </c>
      <c r="E2567" t="str">
        <f t="shared" si="122"/>
        <v>Lauren Leatherbury20150604</v>
      </c>
      <c r="F2567">
        <f>IF(COUNTIF($E$2:E2567, E2567) = 1, MAX($F$1:F2566) + 1, INDEX($F$1:F2566, MATCH(E2567, $E$1:E2566, 0)))</f>
        <v>1262</v>
      </c>
      <c r="G2567" t="s">
        <v>164</v>
      </c>
      <c r="H2567" t="s">
        <v>11</v>
      </c>
      <c r="I2567" t="s">
        <v>16</v>
      </c>
      <c r="J2567" t="s">
        <v>348</v>
      </c>
      <c r="K2567" s="17">
        <v>7.38</v>
      </c>
      <c r="L2567" s="17">
        <v>2</v>
      </c>
      <c r="M2567" s="17">
        <v>3.47</v>
      </c>
      <c r="N2567" s="17" t="str">
        <f>IF(SalesData[[#This Row],[Profit]]&gt;0,"Profit","Loss")</f>
        <v>Profit</v>
      </c>
    </row>
    <row r="2568" spans="1:14" x14ac:dyDescent="0.25">
      <c r="A2568" s="1">
        <v>42159</v>
      </c>
      <c r="B2568" s="3">
        <f t="shared" si="120"/>
        <v>2015</v>
      </c>
      <c r="C2568" s="3">
        <f t="shared" si="121"/>
        <v>6</v>
      </c>
      <c r="D2568" t="s">
        <v>590</v>
      </c>
      <c r="E2568" t="str">
        <f t="shared" si="122"/>
        <v>Lauren Leatherbury20150604</v>
      </c>
      <c r="F2568">
        <f>IF(COUNTIF($E$2:E2568, E2568) = 1, MAX($F$1:F2567) + 1, INDEX($F$1:F2567, MATCH(E2568, $E$1:E2567, 0)))</f>
        <v>1262</v>
      </c>
      <c r="G2568" t="s">
        <v>164</v>
      </c>
      <c r="H2568" t="s">
        <v>11</v>
      </c>
      <c r="I2568" t="s">
        <v>24</v>
      </c>
      <c r="J2568" t="s">
        <v>353</v>
      </c>
      <c r="K2568" s="17">
        <v>9.26</v>
      </c>
      <c r="L2568" s="17">
        <v>2</v>
      </c>
      <c r="M2568" s="17">
        <v>3.06</v>
      </c>
      <c r="N2568" s="17" t="str">
        <f>IF(SalesData[[#This Row],[Profit]]&gt;0,"Profit","Loss")</f>
        <v>Profit</v>
      </c>
    </row>
    <row r="2569" spans="1:14" x14ac:dyDescent="0.25">
      <c r="A2569" s="1">
        <v>42159</v>
      </c>
      <c r="B2569" s="3">
        <f t="shared" si="120"/>
        <v>2015</v>
      </c>
      <c r="C2569" s="3">
        <f t="shared" si="121"/>
        <v>6</v>
      </c>
      <c r="D2569" t="s">
        <v>1557</v>
      </c>
      <c r="E2569" t="str">
        <f t="shared" si="122"/>
        <v>Tracy Collins20150604</v>
      </c>
      <c r="F2569">
        <f>IF(COUNTIF($E$2:E2569, E2569) = 1, MAX($F$1:F2568) + 1, INDEX($F$1:F2568, MATCH(E2569, $E$1:E2568, 0)))</f>
        <v>1263</v>
      </c>
      <c r="G2569" t="s">
        <v>149</v>
      </c>
      <c r="H2569" t="s">
        <v>11</v>
      </c>
      <c r="I2569" t="s">
        <v>12</v>
      </c>
      <c r="J2569" t="s">
        <v>985</v>
      </c>
      <c r="K2569" s="17">
        <v>30.44</v>
      </c>
      <c r="L2569" s="17">
        <v>4</v>
      </c>
      <c r="M2569" s="17">
        <v>14.31</v>
      </c>
      <c r="N2569" s="17" t="str">
        <f>IF(SalesData[[#This Row],[Profit]]&gt;0,"Profit","Loss")</f>
        <v>Profit</v>
      </c>
    </row>
    <row r="2570" spans="1:14" x14ac:dyDescent="0.25">
      <c r="A2570" s="1">
        <v>42159</v>
      </c>
      <c r="B2570" s="3">
        <f t="shared" si="120"/>
        <v>2015</v>
      </c>
      <c r="C2570" s="3">
        <f t="shared" si="121"/>
        <v>6</v>
      </c>
      <c r="D2570" t="s">
        <v>1557</v>
      </c>
      <c r="E2570" t="str">
        <f t="shared" si="122"/>
        <v>Tracy Collins20150604</v>
      </c>
      <c r="F2570">
        <f>IF(COUNTIF($E$2:E2570, E2570) = 1, MAX($F$1:F2569) + 1, INDEX($F$1:F2569, MATCH(E2570, $E$1:E2569, 0)))</f>
        <v>1263</v>
      </c>
      <c r="G2570" t="s">
        <v>149</v>
      </c>
      <c r="H2570" t="s">
        <v>34</v>
      </c>
      <c r="I2570" t="s">
        <v>47</v>
      </c>
      <c r="J2570" t="s">
        <v>1861</v>
      </c>
      <c r="K2570" s="17">
        <v>35.28</v>
      </c>
      <c r="L2570" s="17">
        <v>3</v>
      </c>
      <c r="M2570" s="17">
        <v>12</v>
      </c>
      <c r="N2570" s="17" t="str">
        <f>IF(SalesData[[#This Row],[Profit]]&gt;0,"Profit","Loss")</f>
        <v>Profit</v>
      </c>
    </row>
    <row r="2571" spans="1:14" x14ac:dyDescent="0.25">
      <c r="A2571" s="1">
        <v>42159</v>
      </c>
      <c r="B2571" s="3">
        <f t="shared" si="120"/>
        <v>2015</v>
      </c>
      <c r="C2571" s="3">
        <f t="shared" si="121"/>
        <v>6</v>
      </c>
      <c r="D2571" t="s">
        <v>2101</v>
      </c>
      <c r="E2571" t="str">
        <f t="shared" si="122"/>
        <v>Becky Pak20150604</v>
      </c>
      <c r="F2571">
        <f>IF(COUNTIF($E$2:E2571, E2571) = 1, MAX($F$1:F2570) + 1, INDEX($F$1:F2570, MATCH(E2571, $E$1:E2570, 0)))</f>
        <v>1264</v>
      </c>
      <c r="G2571" t="s">
        <v>27</v>
      </c>
      <c r="H2571" t="s">
        <v>39</v>
      </c>
      <c r="I2571" t="s">
        <v>52</v>
      </c>
      <c r="J2571" t="s">
        <v>508</v>
      </c>
      <c r="K2571" s="17">
        <v>119.98</v>
      </c>
      <c r="L2571" s="17">
        <v>2</v>
      </c>
      <c r="M2571" s="17">
        <v>35.99</v>
      </c>
      <c r="N2571" s="17" t="str">
        <f>IF(SalesData[[#This Row],[Profit]]&gt;0,"Profit","Loss")</f>
        <v>Profit</v>
      </c>
    </row>
    <row r="2572" spans="1:14" x14ac:dyDescent="0.25">
      <c r="A2572" s="1">
        <v>42159</v>
      </c>
      <c r="B2572" s="3">
        <f t="shared" si="120"/>
        <v>2015</v>
      </c>
      <c r="C2572" s="3">
        <f t="shared" si="121"/>
        <v>6</v>
      </c>
      <c r="D2572" t="s">
        <v>2101</v>
      </c>
      <c r="E2572" t="str">
        <f t="shared" si="122"/>
        <v>Becky Pak20150604</v>
      </c>
      <c r="F2572">
        <f>IF(COUNTIF($E$2:E2572, E2572) = 1, MAX($F$1:F2571) + 1, INDEX($F$1:F2571, MATCH(E2572, $E$1:E2571, 0)))</f>
        <v>1264</v>
      </c>
      <c r="G2572" t="s">
        <v>27</v>
      </c>
      <c r="H2572" t="s">
        <v>39</v>
      </c>
      <c r="I2572" t="s">
        <v>52</v>
      </c>
      <c r="J2572" t="s">
        <v>2102</v>
      </c>
      <c r="K2572" s="17">
        <v>989.97</v>
      </c>
      <c r="L2572" s="17">
        <v>3</v>
      </c>
      <c r="M2572" s="17">
        <v>395.99</v>
      </c>
      <c r="N2572" s="17" t="str">
        <f>IF(SalesData[[#This Row],[Profit]]&gt;0,"Profit","Loss")</f>
        <v>Profit</v>
      </c>
    </row>
    <row r="2573" spans="1:14" x14ac:dyDescent="0.25">
      <c r="A2573" s="1">
        <v>42160</v>
      </c>
      <c r="B2573" s="3">
        <f t="shared" si="120"/>
        <v>2015</v>
      </c>
      <c r="C2573" s="3">
        <f t="shared" si="121"/>
        <v>6</v>
      </c>
      <c r="D2573" t="s">
        <v>1946</v>
      </c>
      <c r="E2573" t="str">
        <f t="shared" si="122"/>
        <v>Edward Becker20150605</v>
      </c>
      <c r="F2573">
        <f>IF(COUNTIF($E$2:E2573, E2573) = 1, MAX($F$1:F2572) + 1, INDEX($F$1:F2572, MATCH(E2573, $E$1:E2572, 0)))</f>
        <v>1265</v>
      </c>
      <c r="G2573" t="s">
        <v>149</v>
      </c>
      <c r="H2573" t="s">
        <v>34</v>
      </c>
      <c r="I2573" t="s">
        <v>35</v>
      </c>
      <c r="J2573" t="s">
        <v>994</v>
      </c>
      <c r="K2573" s="17">
        <v>1522.64</v>
      </c>
      <c r="L2573" s="17">
        <v>9</v>
      </c>
      <c r="M2573" s="17">
        <v>169.18</v>
      </c>
      <c r="N2573" s="17" t="str">
        <f>IF(SalesData[[#This Row],[Profit]]&gt;0,"Profit","Loss")</f>
        <v>Profit</v>
      </c>
    </row>
    <row r="2574" spans="1:14" x14ac:dyDescent="0.25">
      <c r="A2574" s="1">
        <v>42160</v>
      </c>
      <c r="B2574" s="3">
        <f t="shared" si="120"/>
        <v>2015</v>
      </c>
      <c r="C2574" s="3">
        <f t="shared" si="121"/>
        <v>6</v>
      </c>
      <c r="D2574" t="s">
        <v>2103</v>
      </c>
      <c r="E2574" t="str">
        <f t="shared" si="122"/>
        <v>Brenda Bowman20150605</v>
      </c>
      <c r="F2574">
        <f>IF(COUNTIF($E$2:E2574, E2574) = 1, MAX($F$1:F2573) + 1, INDEX($F$1:F2573, MATCH(E2574, $E$1:E2573, 0)))</f>
        <v>1266</v>
      </c>
      <c r="G2574" t="s">
        <v>186</v>
      </c>
      <c r="H2574" t="s">
        <v>11</v>
      </c>
      <c r="I2574" t="s">
        <v>12</v>
      </c>
      <c r="J2574" t="s">
        <v>1857</v>
      </c>
      <c r="K2574" s="17">
        <v>10.56</v>
      </c>
      <c r="L2574" s="17">
        <v>2</v>
      </c>
      <c r="M2574" s="17">
        <v>4.75</v>
      </c>
      <c r="N2574" s="17" t="str">
        <f>IF(SalesData[[#This Row],[Profit]]&gt;0,"Profit","Loss")</f>
        <v>Profit</v>
      </c>
    </row>
    <row r="2575" spans="1:14" x14ac:dyDescent="0.25">
      <c r="A2575" s="1">
        <v>42162</v>
      </c>
      <c r="B2575" s="3">
        <f t="shared" si="120"/>
        <v>2015</v>
      </c>
      <c r="C2575" s="3">
        <f t="shared" si="121"/>
        <v>6</v>
      </c>
      <c r="D2575" t="s">
        <v>2104</v>
      </c>
      <c r="E2575" t="str">
        <f t="shared" si="122"/>
        <v>Eleni McCrary20150607</v>
      </c>
      <c r="F2575">
        <f>IF(COUNTIF($E$2:E2575, E2575) = 1, MAX($F$1:F2574) + 1, INDEX($F$1:F2574, MATCH(E2575, $E$1:E2574, 0)))</f>
        <v>1267</v>
      </c>
      <c r="G2575" t="s">
        <v>27</v>
      </c>
      <c r="H2575" t="s">
        <v>11</v>
      </c>
      <c r="I2575" t="s">
        <v>20</v>
      </c>
      <c r="J2575" t="s">
        <v>67</v>
      </c>
      <c r="K2575" s="17">
        <v>7.52</v>
      </c>
      <c r="L2575" s="17">
        <v>5</v>
      </c>
      <c r="M2575" s="17">
        <v>2.63</v>
      </c>
      <c r="N2575" s="17" t="str">
        <f>IF(SalesData[[#This Row],[Profit]]&gt;0,"Profit","Loss")</f>
        <v>Profit</v>
      </c>
    </row>
    <row r="2576" spans="1:14" x14ac:dyDescent="0.25">
      <c r="A2576" s="1">
        <v>42162</v>
      </c>
      <c r="B2576" s="3">
        <f t="shared" si="120"/>
        <v>2015</v>
      </c>
      <c r="C2576" s="3">
        <f t="shared" si="121"/>
        <v>6</v>
      </c>
      <c r="D2576" t="s">
        <v>661</v>
      </c>
      <c r="E2576" t="str">
        <f t="shared" si="122"/>
        <v>Harold Dahlen20150607</v>
      </c>
      <c r="F2576">
        <f>IF(COUNTIF($E$2:E2576, E2576) = 1, MAX($F$1:F2575) + 1, INDEX($F$1:F2575, MATCH(E2576, $E$1:E2575, 0)))</f>
        <v>1268</v>
      </c>
      <c r="G2576" t="s">
        <v>23</v>
      </c>
      <c r="H2576" t="s">
        <v>11</v>
      </c>
      <c r="I2576" t="s">
        <v>20</v>
      </c>
      <c r="J2576" t="s">
        <v>1993</v>
      </c>
      <c r="K2576" s="17">
        <v>18.309999999999999</v>
      </c>
      <c r="L2576" s="17">
        <v>4</v>
      </c>
      <c r="M2576" s="17">
        <v>-12.21</v>
      </c>
      <c r="N2576" s="17" t="str">
        <f>IF(SalesData[[#This Row],[Profit]]&gt;0,"Profit","Loss")</f>
        <v>Loss</v>
      </c>
    </row>
    <row r="2577" spans="1:14" x14ac:dyDescent="0.25">
      <c r="A2577" s="1">
        <v>42162</v>
      </c>
      <c r="B2577" s="3">
        <f t="shared" si="120"/>
        <v>2015</v>
      </c>
      <c r="C2577" s="3">
        <f t="shared" si="121"/>
        <v>6</v>
      </c>
      <c r="D2577" t="s">
        <v>661</v>
      </c>
      <c r="E2577" t="str">
        <f t="shared" si="122"/>
        <v>Harold Dahlen20150607</v>
      </c>
      <c r="F2577">
        <f>IF(COUNTIF($E$2:E2577, E2577) = 1, MAX($F$1:F2576) + 1, INDEX($F$1:F2576, MATCH(E2577, $E$1:E2576, 0)))</f>
        <v>1268</v>
      </c>
      <c r="G2577" t="s">
        <v>23</v>
      </c>
      <c r="H2577" t="s">
        <v>11</v>
      </c>
      <c r="I2577" t="s">
        <v>12</v>
      </c>
      <c r="J2577" t="s">
        <v>934</v>
      </c>
      <c r="K2577" s="17">
        <v>25.92</v>
      </c>
      <c r="L2577" s="17">
        <v>5</v>
      </c>
      <c r="M2577" s="17">
        <v>9.07</v>
      </c>
      <c r="N2577" s="17" t="str">
        <f>IF(SalesData[[#This Row],[Profit]]&gt;0,"Profit","Loss")</f>
        <v>Profit</v>
      </c>
    </row>
    <row r="2578" spans="1:14" x14ac:dyDescent="0.25">
      <c r="A2578" s="1">
        <v>42162</v>
      </c>
      <c r="B2578" s="3">
        <f t="shared" si="120"/>
        <v>2015</v>
      </c>
      <c r="C2578" s="3">
        <f t="shared" si="121"/>
        <v>6</v>
      </c>
      <c r="D2578" t="s">
        <v>661</v>
      </c>
      <c r="E2578" t="str">
        <f t="shared" si="122"/>
        <v>Harold Dahlen20150607</v>
      </c>
      <c r="F2578">
        <f>IF(COUNTIF($E$2:E2578, E2578) = 1, MAX($F$1:F2577) + 1, INDEX($F$1:F2577, MATCH(E2578, $E$1:E2577, 0)))</f>
        <v>1268</v>
      </c>
      <c r="G2578" t="s">
        <v>23</v>
      </c>
      <c r="H2578" t="s">
        <v>11</v>
      </c>
      <c r="I2578" t="s">
        <v>24</v>
      </c>
      <c r="J2578" t="s">
        <v>338</v>
      </c>
      <c r="K2578" s="17">
        <v>8.02</v>
      </c>
      <c r="L2578" s="17">
        <v>3</v>
      </c>
      <c r="M2578" s="17">
        <v>1</v>
      </c>
      <c r="N2578" s="17" t="str">
        <f>IF(SalesData[[#This Row],[Profit]]&gt;0,"Profit","Loss")</f>
        <v>Profit</v>
      </c>
    </row>
    <row r="2579" spans="1:14" x14ac:dyDescent="0.25">
      <c r="A2579" s="1">
        <v>42163</v>
      </c>
      <c r="B2579" s="3">
        <f t="shared" si="120"/>
        <v>2015</v>
      </c>
      <c r="C2579" s="3">
        <f t="shared" si="121"/>
        <v>6</v>
      </c>
      <c r="D2579" t="s">
        <v>1842</v>
      </c>
      <c r="E2579" t="str">
        <f t="shared" si="122"/>
        <v>Maureen Gnade20150608</v>
      </c>
      <c r="F2579">
        <f>IF(COUNTIF($E$2:E2579, E2579) = 1, MAX($F$1:F2578) + 1, INDEX($F$1:F2578, MATCH(E2579, $E$1:E2578, 0)))</f>
        <v>1269</v>
      </c>
      <c r="G2579" t="s">
        <v>15</v>
      </c>
      <c r="H2579" t="s">
        <v>39</v>
      </c>
      <c r="I2579" t="s">
        <v>52</v>
      </c>
      <c r="J2579" t="s">
        <v>1520</v>
      </c>
      <c r="K2579" s="17">
        <v>2.38</v>
      </c>
      <c r="L2579" s="17">
        <v>3</v>
      </c>
      <c r="M2579" s="17">
        <v>0.74</v>
      </c>
      <c r="N2579" s="17" t="str">
        <f>IF(SalesData[[#This Row],[Profit]]&gt;0,"Profit","Loss")</f>
        <v>Profit</v>
      </c>
    </row>
    <row r="2580" spans="1:14" x14ac:dyDescent="0.25">
      <c r="A2580" s="1">
        <v>42163</v>
      </c>
      <c r="B2580" s="3">
        <f t="shared" si="120"/>
        <v>2015</v>
      </c>
      <c r="C2580" s="3">
        <f t="shared" si="121"/>
        <v>6</v>
      </c>
      <c r="D2580" t="s">
        <v>1842</v>
      </c>
      <c r="E2580" t="str">
        <f t="shared" si="122"/>
        <v>Maureen Gnade20150608</v>
      </c>
      <c r="F2580">
        <f>IF(COUNTIF($E$2:E2580, E2580) = 1, MAX($F$1:F2579) + 1, INDEX($F$1:F2579, MATCH(E2580, $E$1:E2579, 0)))</f>
        <v>1269</v>
      </c>
      <c r="G2580" t="s">
        <v>15</v>
      </c>
      <c r="H2580" t="s">
        <v>11</v>
      </c>
      <c r="I2580" t="s">
        <v>92</v>
      </c>
      <c r="J2580" t="s">
        <v>1997</v>
      </c>
      <c r="K2580" s="17">
        <v>143.13</v>
      </c>
      <c r="L2580" s="17">
        <v>2</v>
      </c>
      <c r="M2580" s="17">
        <v>-393.6</v>
      </c>
      <c r="N2580" s="17" t="str">
        <f>IF(SalesData[[#This Row],[Profit]]&gt;0,"Profit","Loss")</f>
        <v>Loss</v>
      </c>
    </row>
    <row r="2581" spans="1:14" x14ac:dyDescent="0.25">
      <c r="A2581" s="1">
        <v>42163</v>
      </c>
      <c r="B2581" s="3">
        <f t="shared" si="120"/>
        <v>2015</v>
      </c>
      <c r="C2581" s="3">
        <f t="shared" si="121"/>
        <v>6</v>
      </c>
      <c r="D2581" t="s">
        <v>1886</v>
      </c>
      <c r="E2581" t="str">
        <f t="shared" si="122"/>
        <v>Andrew Gjertsen20150608</v>
      </c>
      <c r="F2581">
        <f>IF(COUNTIF($E$2:E2581, E2581) = 1, MAX($F$1:F2580) + 1, INDEX($F$1:F2580, MATCH(E2581, $E$1:E2580, 0)))</f>
        <v>1270</v>
      </c>
      <c r="G2581" t="s">
        <v>123</v>
      </c>
      <c r="H2581" t="s">
        <v>11</v>
      </c>
      <c r="I2581" t="s">
        <v>12</v>
      </c>
      <c r="J2581" t="s">
        <v>370</v>
      </c>
      <c r="K2581" s="17">
        <v>173.49</v>
      </c>
      <c r="L2581" s="17">
        <v>7</v>
      </c>
      <c r="M2581" s="17">
        <v>54.22</v>
      </c>
      <c r="N2581" s="17" t="str">
        <f>IF(SalesData[[#This Row],[Profit]]&gt;0,"Profit","Loss")</f>
        <v>Profit</v>
      </c>
    </row>
    <row r="2582" spans="1:14" x14ac:dyDescent="0.25">
      <c r="A2582" s="1">
        <v>42163</v>
      </c>
      <c r="B2582" s="3">
        <f t="shared" si="120"/>
        <v>2015</v>
      </c>
      <c r="C2582" s="3">
        <f t="shared" si="121"/>
        <v>6</v>
      </c>
      <c r="D2582" t="s">
        <v>1886</v>
      </c>
      <c r="E2582" t="str">
        <f t="shared" si="122"/>
        <v>Andrew Gjertsen20150608</v>
      </c>
      <c r="F2582">
        <f>IF(COUNTIF($E$2:E2582, E2582) = 1, MAX($F$1:F2581) + 1, INDEX($F$1:F2581, MATCH(E2582, $E$1:E2581, 0)))</f>
        <v>1270</v>
      </c>
      <c r="G2582" t="s">
        <v>123</v>
      </c>
      <c r="H2582" t="s">
        <v>11</v>
      </c>
      <c r="I2582" t="s">
        <v>18</v>
      </c>
      <c r="J2582" t="s">
        <v>1410</v>
      </c>
      <c r="K2582" s="17">
        <v>516.96</v>
      </c>
      <c r="L2582" s="17">
        <v>4</v>
      </c>
      <c r="M2582" s="17">
        <v>-6.46</v>
      </c>
      <c r="N2582" s="17" t="str">
        <f>IF(SalesData[[#This Row],[Profit]]&gt;0,"Profit","Loss")</f>
        <v>Loss</v>
      </c>
    </row>
    <row r="2583" spans="1:14" x14ac:dyDescent="0.25">
      <c r="A2583" s="1">
        <v>42163</v>
      </c>
      <c r="B2583" s="3">
        <f t="shared" si="120"/>
        <v>2015</v>
      </c>
      <c r="C2583" s="3">
        <f t="shared" si="121"/>
        <v>6</v>
      </c>
      <c r="D2583" t="s">
        <v>1886</v>
      </c>
      <c r="E2583" t="str">
        <f t="shared" si="122"/>
        <v>Andrew Gjertsen20150608</v>
      </c>
      <c r="F2583">
        <f>IF(COUNTIF($E$2:E2583, E2583) = 1, MAX($F$1:F2582) + 1, INDEX($F$1:F2582, MATCH(E2583, $E$1:E2582, 0)))</f>
        <v>1270</v>
      </c>
      <c r="G2583" t="s">
        <v>123</v>
      </c>
      <c r="H2583" t="s">
        <v>34</v>
      </c>
      <c r="I2583" t="s">
        <v>47</v>
      </c>
      <c r="J2583" t="s">
        <v>2105</v>
      </c>
      <c r="K2583" s="17">
        <v>173.21</v>
      </c>
      <c r="L2583" s="17">
        <v>7</v>
      </c>
      <c r="M2583" s="17">
        <v>45.47</v>
      </c>
      <c r="N2583" s="17" t="str">
        <f>IF(SalesData[[#This Row],[Profit]]&gt;0,"Profit","Loss")</f>
        <v>Profit</v>
      </c>
    </row>
    <row r="2584" spans="1:14" x14ac:dyDescent="0.25">
      <c r="A2584" s="1">
        <v>42163</v>
      </c>
      <c r="B2584" s="3">
        <f t="shared" si="120"/>
        <v>2015</v>
      </c>
      <c r="C2584" s="3">
        <f t="shared" si="121"/>
        <v>6</v>
      </c>
      <c r="D2584" t="s">
        <v>1886</v>
      </c>
      <c r="E2584" t="str">
        <f t="shared" si="122"/>
        <v>Andrew Gjertsen20150608</v>
      </c>
      <c r="F2584">
        <f>IF(COUNTIF($E$2:E2584, E2584) = 1, MAX($F$1:F2583) + 1, INDEX($F$1:F2583, MATCH(E2584, $E$1:E2583, 0)))</f>
        <v>1270</v>
      </c>
      <c r="G2584" t="s">
        <v>123</v>
      </c>
      <c r="H2584" t="s">
        <v>11</v>
      </c>
      <c r="I2584" t="s">
        <v>24</v>
      </c>
      <c r="J2584" t="s">
        <v>1949</v>
      </c>
      <c r="K2584" s="17">
        <v>4.45</v>
      </c>
      <c r="L2584" s="17">
        <v>2</v>
      </c>
      <c r="M2584" s="17">
        <v>0.33</v>
      </c>
      <c r="N2584" s="17" t="str">
        <f>IF(SalesData[[#This Row],[Profit]]&gt;0,"Profit","Loss")</f>
        <v>Profit</v>
      </c>
    </row>
    <row r="2585" spans="1:14" x14ac:dyDescent="0.25">
      <c r="A2585" s="1">
        <v>42163</v>
      </c>
      <c r="B2585" s="3">
        <f t="shared" si="120"/>
        <v>2015</v>
      </c>
      <c r="C2585" s="3">
        <f t="shared" si="121"/>
        <v>6</v>
      </c>
      <c r="D2585" t="s">
        <v>1886</v>
      </c>
      <c r="E2585" t="str">
        <f t="shared" si="122"/>
        <v>Andrew Gjertsen20150608</v>
      </c>
      <c r="F2585">
        <f>IF(COUNTIF($E$2:E2585, E2585) = 1, MAX($F$1:F2584) + 1, INDEX($F$1:F2584, MATCH(E2585, $E$1:E2584, 0)))</f>
        <v>1270</v>
      </c>
      <c r="G2585" t="s">
        <v>123</v>
      </c>
      <c r="H2585" t="s">
        <v>11</v>
      </c>
      <c r="I2585" t="s">
        <v>16</v>
      </c>
      <c r="J2585" t="s">
        <v>393</v>
      </c>
      <c r="K2585" s="17">
        <v>9</v>
      </c>
      <c r="L2585" s="17">
        <v>3</v>
      </c>
      <c r="M2585" s="17">
        <v>3.15</v>
      </c>
      <c r="N2585" s="17" t="str">
        <f>IF(SalesData[[#This Row],[Profit]]&gt;0,"Profit","Loss")</f>
        <v>Profit</v>
      </c>
    </row>
    <row r="2586" spans="1:14" x14ac:dyDescent="0.25">
      <c r="A2586" s="1">
        <v>42163</v>
      </c>
      <c r="B2586" s="3">
        <f t="shared" si="120"/>
        <v>2015</v>
      </c>
      <c r="C2586" s="3">
        <f t="shared" si="121"/>
        <v>6</v>
      </c>
      <c r="D2586" t="s">
        <v>1886</v>
      </c>
      <c r="E2586" t="str">
        <f t="shared" si="122"/>
        <v>Andrew Gjertsen20150608</v>
      </c>
      <c r="F2586">
        <f>IF(COUNTIF($E$2:E2586, E2586) = 1, MAX($F$1:F2585) + 1, INDEX($F$1:F2585, MATCH(E2586, $E$1:E2585, 0)))</f>
        <v>1270</v>
      </c>
      <c r="G2586" t="s">
        <v>123</v>
      </c>
      <c r="H2586" t="s">
        <v>11</v>
      </c>
      <c r="I2586" t="s">
        <v>12</v>
      </c>
      <c r="J2586" t="s">
        <v>304</v>
      </c>
      <c r="K2586" s="17">
        <v>42.24</v>
      </c>
      <c r="L2586" s="17">
        <v>10</v>
      </c>
      <c r="M2586" s="17">
        <v>13.2</v>
      </c>
      <c r="N2586" s="17" t="str">
        <f>IF(SalesData[[#This Row],[Profit]]&gt;0,"Profit","Loss")</f>
        <v>Profit</v>
      </c>
    </row>
    <row r="2587" spans="1:14" x14ac:dyDescent="0.25">
      <c r="A2587" s="1">
        <v>42163</v>
      </c>
      <c r="B2587" s="3">
        <f t="shared" si="120"/>
        <v>2015</v>
      </c>
      <c r="C2587" s="3">
        <f t="shared" si="121"/>
        <v>6</v>
      </c>
      <c r="D2587" t="s">
        <v>1886</v>
      </c>
      <c r="E2587" t="str">
        <f t="shared" si="122"/>
        <v>Andrew Gjertsen20150608</v>
      </c>
      <c r="F2587">
        <f>IF(COUNTIF($E$2:E2587, E2587) = 1, MAX($F$1:F2586) + 1, INDEX($F$1:F2586, MATCH(E2587, $E$1:E2586, 0)))</f>
        <v>1270</v>
      </c>
      <c r="G2587" t="s">
        <v>123</v>
      </c>
      <c r="H2587" t="s">
        <v>11</v>
      </c>
      <c r="I2587" t="s">
        <v>20</v>
      </c>
      <c r="J2587" t="s">
        <v>1281</v>
      </c>
      <c r="K2587" s="17">
        <v>18.260000000000002</v>
      </c>
      <c r="L2587" s="17">
        <v>2</v>
      </c>
      <c r="M2587" s="17">
        <v>-13.39</v>
      </c>
      <c r="N2587" s="17" t="str">
        <f>IF(SalesData[[#This Row],[Profit]]&gt;0,"Profit","Loss")</f>
        <v>Loss</v>
      </c>
    </row>
    <row r="2588" spans="1:14" x14ac:dyDescent="0.25">
      <c r="A2588" s="1">
        <v>42164</v>
      </c>
      <c r="B2588" s="3">
        <f t="shared" si="120"/>
        <v>2015</v>
      </c>
      <c r="C2588" s="3">
        <f t="shared" si="121"/>
        <v>6</v>
      </c>
      <c r="D2588" t="s">
        <v>1312</v>
      </c>
      <c r="E2588" t="str">
        <f t="shared" si="122"/>
        <v>Anthony Garverick20150609</v>
      </c>
      <c r="F2588">
        <f>IF(COUNTIF($E$2:E2588, E2588) = 1, MAX($F$1:F2587) + 1, INDEX($F$1:F2587, MATCH(E2588, $E$1:E2587, 0)))</f>
        <v>1271</v>
      </c>
      <c r="G2588" t="s">
        <v>55</v>
      </c>
      <c r="H2588" t="s">
        <v>11</v>
      </c>
      <c r="I2588" t="s">
        <v>20</v>
      </c>
      <c r="J2588" t="s">
        <v>911</v>
      </c>
      <c r="K2588" s="17">
        <v>113.1</v>
      </c>
      <c r="L2588" s="17">
        <v>3</v>
      </c>
      <c r="M2588" s="17">
        <v>56.55</v>
      </c>
      <c r="N2588" s="17" t="str">
        <f>IF(SalesData[[#This Row],[Profit]]&gt;0,"Profit","Loss")</f>
        <v>Profit</v>
      </c>
    </row>
    <row r="2589" spans="1:14" x14ac:dyDescent="0.25">
      <c r="A2589" s="1">
        <v>42164</v>
      </c>
      <c r="B2589" s="3">
        <f t="shared" si="120"/>
        <v>2015</v>
      </c>
      <c r="C2589" s="3">
        <f t="shared" si="121"/>
        <v>6</v>
      </c>
      <c r="D2589" t="s">
        <v>607</v>
      </c>
      <c r="E2589" t="str">
        <f t="shared" si="122"/>
        <v>Nathan Cano20150609</v>
      </c>
      <c r="F2589">
        <f>IF(COUNTIF($E$2:E2589, E2589) = 1, MAX($F$1:F2588) + 1, INDEX($F$1:F2588, MATCH(E2589, $E$1:E2588, 0)))</f>
        <v>1272</v>
      </c>
      <c r="G2589" t="s">
        <v>110</v>
      </c>
      <c r="H2589" t="s">
        <v>11</v>
      </c>
      <c r="I2589" t="s">
        <v>12</v>
      </c>
      <c r="J2589" t="s">
        <v>880</v>
      </c>
      <c r="K2589" s="17">
        <v>12.96</v>
      </c>
      <c r="L2589" s="17">
        <v>2</v>
      </c>
      <c r="M2589" s="17">
        <v>6.22</v>
      </c>
      <c r="N2589" s="17" t="str">
        <f>IF(SalesData[[#This Row],[Profit]]&gt;0,"Profit","Loss")</f>
        <v>Profit</v>
      </c>
    </row>
    <row r="2590" spans="1:14" x14ac:dyDescent="0.25">
      <c r="A2590" s="1">
        <v>42164</v>
      </c>
      <c r="B2590" s="3">
        <f t="shared" si="120"/>
        <v>2015</v>
      </c>
      <c r="C2590" s="3">
        <f t="shared" si="121"/>
        <v>6</v>
      </c>
      <c r="D2590" t="s">
        <v>429</v>
      </c>
      <c r="E2590" t="str">
        <f t="shared" si="122"/>
        <v>Trudy Glocke20150609</v>
      </c>
      <c r="F2590">
        <f>IF(COUNTIF($E$2:E2590, E2590) = 1, MAX($F$1:F2589) + 1, INDEX($F$1:F2589, MATCH(E2590, $E$1:E2589, 0)))</f>
        <v>1273</v>
      </c>
      <c r="G2590" t="s">
        <v>510</v>
      </c>
      <c r="H2590" t="s">
        <v>34</v>
      </c>
      <c r="I2590" t="s">
        <v>47</v>
      </c>
      <c r="J2590" t="s">
        <v>444</v>
      </c>
      <c r="K2590" s="17">
        <v>355.36</v>
      </c>
      <c r="L2590" s="17">
        <v>4</v>
      </c>
      <c r="M2590" s="17">
        <v>92.39</v>
      </c>
      <c r="N2590" s="17" t="str">
        <f>IF(SalesData[[#This Row],[Profit]]&gt;0,"Profit","Loss")</f>
        <v>Profit</v>
      </c>
    </row>
    <row r="2591" spans="1:14" x14ac:dyDescent="0.25">
      <c r="A2591" s="1">
        <v>42164</v>
      </c>
      <c r="B2591" s="3">
        <f t="shared" si="120"/>
        <v>2015</v>
      </c>
      <c r="C2591" s="3">
        <f t="shared" si="121"/>
        <v>6</v>
      </c>
      <c r="D2591" t="s">
        <v>429</v>
      </c>
      <c r="E2591" t="str">
        <f t="shared" si="122"/>
        <v>Trudy Glocke20150609</v>
      </c>
      <c r="F2591">
        <f>IF(COUNTIF($E$2:E2591, E2591) = 1, MAX($F$1:F2590) + 1, INDEX($F$1:F2590, MATCH(E2591, $E$1:E2590, 0)))</f>
        <v>1273</v>
      </c>
      <c r="G2591" t="s">
        <v>510</v>
      </c>
      <c r="H2591" t="s">
        <v>39</v>
      </c>
      <c r="I2591" t="s">
        <v>40</v>
      </c>
      <c r="J2591" t="s">
        <v>2106</v>
      </c>
      <c r="K2591" s="17">
        <v>140.38</v>
      </c>
      <c r="L2591" s="17">
        <v>3</v>
      </c>
      <c r="M2591" s="17">
        <v>8.77</v>
      </c>
      <c r="N2591" s="17" t="str">
        <f>IF(SalesData[[#This Row],[Profit]]&gt;0,"Profit","Loss")</f>
        <v>Profit</v>
      </c>
    </row>
    <row r="2592" spans="1:14" x14ac:dyDescent="0.25">
      <c r="A2592" s="1">
        <v>42164</v>
      </c>
      <c r="B2592" s="3">
        <f t="shared" si="120"/>
        <v>2015</v>
      </c>
      <c r="C2592" s="3">
        <f t="shared" si="121"/>
        <v>6</v>
      </c>
      <c r="D2592" t="s">
        <v>2107</v>
      </c>
      <c r="E2592" t="str">
        <f t="shared" si="122"/>
        <v>Max Jones20150609</v>
      </c>
      <c r="F2592">
        <f>IF(COUNTIF($E$2:E2592, E2592) = 1, MAX($F$1:F2591) + 1, INDEX($F$1:F2591, MATCH(E2592, $E$1:E2591, 0)))</f>
        <v>1274</v>
      </c>
      <c r="G2592" t="s">
        <v>123</v>
      </c>
      <c r="H2592" t="s">
        <v>11</v>
      </c>
      <c r="I2592" t="s">
        <v>20</v>
      </c>
      <c r="J2592" t="s">
        <v>737</v>
      </c>
      <c r="K2592" s="17">
        <v>64.2</v>
      </c>
      <c r="L2592" s="17">
        <v>5</v>
      </c>
      <c r="M2592" s="17">
        <v>-42.8</v>
      </c>
      <c r="N2592" s="17" t="str">
        <f>IF(SalesData[[#This Row],[Profit]]&gt;0,"Profit","Loss")</f>
        <v>Loss</v>
      </c>
    </row>
    <row r="2593" spans="1:14" x14ac:dyDescent="0.25">
      <c r="A2593" s="1">
        <v>42164</v>
      </c>
      <c r="B2593" s="3">
        <f t="shared" si="120"/>
        <v>2015</v>
      </c>
      <c r="C2593" s="3">
        <f t="shared" si="121"/>
        <v>6</v>
      </c>
      <c r="D2593" t="s">
        <v>2107</v>
      </c>
      <c r="E2593" t="str">
        <f t="shared" si="122"/>
        <v>Max Jones20150609</v>
      </c>
      <c r="F2593">
        <f>IF(COUNTIF($E$2:E2593, E2593) = 1, MAX($F$1:F2592) + 1, INDEX($F$1:F2592, MATCH(E2593, $E$1:E2592, 0)))</f>
        <v>1274</v>
      </c>
      <c r="G2593" t="s">
        <v>123</v>
      </c>
      <c r="H2593" t="s">
        <v>11</v>
      </c>
      <c r="I2593" t="s">
        <v>20</v>
      </c>
      <c r="J2593" t="s">
        <v>1174</v>
      </c>
      <c r="K2593" s="17">
        <v>38.520000000000003</v>
      </c>
      <c r="L2593" s="17">
        <v>3</v>
      </c>
      <c r="M2593" s="17">
        <v>-26.96</v>
      </c>
      <c r="N2593" s="17" t="str">
        <f>IF(SalesData[[#This Row],[Profit]]&gt;0,"Profit","Loss")</f>
        <v>Loss</v>
      </c>
    </row>
    <row r="2594" spans="1:14" x14ac:dyDescent="0.25">
      <c r="A2594" s="1">
        <v>42164</v>
      </c>
      <c r="B2594" s="3">
        <f t="shared" si="120"/>
        <v>2015</v>
      </c>
      <c r="C2594" s="3">
        <f t="shared" si="121"/>
        <v>6</v>
      </c>
      <c r="D2594" t="s">
        <v>2107</v>
      </c>
      <c r="E2594" t="str">
        <f t="shared" si="122"/>
        <v>Max Jones20150609</v>
      </c>
      <c r="F2594">
        <f>IF(COUNTIF($E$2:E2594, E2594) = 1, MAX($F$1:F2593) + 1, INDEX($F$1:F2593, MATCH(E2594, $E$1:E2593, 0)))</f>
        <v>1274</v>
      </c>
      <c r="G2594" t="s">
        <v>123</v>
      </c>
      <c r="H2594" t="s">
        <v>39</v>
      </c>
      <c r="I2594" t="s">
        <v>52</v>
      </c>
      <c r="J2594" t="s">
        <v>2023</v>
      </c>
      <c r="K2594" s="17">
        <v>72.599999999999994</v>
      </c>
      <c r="L2594" s="17">
        <v>5</v>
      </c>
      <c r="M2594" s="17">
        <v>-8.17</v>
      </c>
      <c r="N2594" s="17" t="str">
        <f>IF(SalesData[[#This Row],[Profit]]&gt;0,"Profit","Loss")</f>
        <v>Loss</v>
      </c>
    </row>
    <row r="2595" spans="1:14" x14ac:dyDescent="0.25">
      <c r="A2595" s="1">
        <v>42166</v>
      </c>
      <c r="B2595" s="3">
        <f t="shared" si="120"/>
        <v>2015</v>
      </c>
      <c r="C2595" s="3">
        <f t="shared" si="121"/>
        <v>6</v>
      </c>
      <c r="D2595" t="s">
        <v>72</v>
      </c>
      <c r="E2595" t="str">
        <f t="shared" si="122"/>
        <v>Brian Dahlen20150611</v>
      </c>
      <c r="F2595">
        <f>IF(COUNTIF($E$2:E2595, E2595) = 1, MAX($F$1:F2594) + 1, INDEX($F$1:F2594, MATCH(E2595, $E$1:E2594, 0)))</f>
        <v>1275</v>
      </c>
      <c r="G2595" t="s">
        <v>62</v>
      </c>
      <c r="H2595" t="s">
        <v>39</v>
      </c>
      <c r="I2595" t="s">
        <v>52</v>
      </c>
      <c r="J2595" t="s">
        <v>1422</v>
      </c>
      <c r="K2595" s="17">
        <v>53.7</v>
      </c>
      <c r="L2595" s="17">
        <v>6</v>
      </c>
      <c r="M2595" s="17">
        <v>10.199999999999999</v>
      </c>
      <c r="N2595" s="17" t="str">
        <f>IF(SalesData[[#This Row],[Profit]]&gt;0,"Profit","Loss")</f>
        <v>Profit</v>
      </c>
    </row>
    <row r="2596" spans="1:14" x14ac:dyDescent="0.25">
      <c r="A2596" s="1">
        <v>42166</v>
      </c>
      <c r="B2596" s="3">
        <f t="shared" si="120"/>
        <v>2015</v>
      </c>
      <c r="C2596" s="3">
        <f t="shared" si="121"/>
        <v>6</v>
      </c>
      <c r="D2596" t="s">
        <v>72</v>
      </c>
      <c r="E2596" t="str">
        <f t="shared" si="122"/>
        <v>Brian Dahlen20150611</v>
      </c>
      <c r="F2596">
        <f>IF(COUNTIF($E$2:E2596, E2596) = 1, MAX($F$1:F2595) + 1, INDEX($F$1:F2595, MATCH(E2596, $E$1:E2595, 0)))</f>
        <v>1275</v>
      </c>
      <c r="G2596" t="s">
        <v>62</v>
      </c>
      <c r="H2596" t="s">
        <v>11</v>
      </c>
      <c r="I2596" t="s">
        <v>20</v>
      </c>
      <c r="J2596" t="s">
        <v>1160</v>
      </c>
      <c r="K2596" s="17">
        <v>36.26</v>
      </c>
      <c r="L2596" s="17">
        <v>7</v>
      </c>
      <c r="M2596" s="17">
        <v>16.68</v>
      </c>
      <c r="N2596" s="17" t="str">
        <f>IF(SalesData[[#This Row],[Profit]]&gt;0,"Profit","Loss")</f>
        <v>Profit</v>
      </c>
    </row>
    <row r="2597" spans="1:14" x14ac:dyDescent="0.25">
      <c r="A2597" s="1">
        <v>42166</v>
      </c>
      <c r="B2597" s="3">
        <f t="shared" si="120"/>
        <v>2015</v>
      </c>
      <c r="C2597" s="3">
        <f t="shared" si="121"/>
        <v>6</v>
      </c>
      <c r="D2597" t="s">
        <v>72</v>
      </c>
      <c r="E2597" t="str">
        <f t="shared" si="122"/>
        <v>Brian Dahlen20150611</v>
      </c>
      <c r="F2597">
        <f>IF(COUNTIF($E$2:E2597, E2597) = 1, MAX($F$1:F2596) + 1, INDEX($F$1:F2596, MATCH(E2597, $E$1:E2596, 0)))</f>
        <v>1275</v>
      </c>
      <c r="G2597" t="s">
        <v>62</v>
      </c>
      <c r="H2597" t="s">
        <v>11</v>
      </c>
      <c r="I2597" t="s">
        <v>24</v>
      </c>
      <c r="J2597" t="s">
        <v>1600</v>
      </c>
      <c r="K2597" s="17">
        <v>56.3</v>
      </c>
      <c r="L2597" s="17">
        <v>2</v>
      </c>
      <c r="M2597" s="17">
        <v>15.76</v>
      </c>
      <c r="N2597" s="17" t="str">
        <f>IF(SalesData[[#This Row],[Profit]]&gt;0,"Profit","Loss")</f>
        <v>Profit</v>
      </c>
    </row>
    <row r="2598" spans="1:14" x14ac:dyDescent="0.25">
      <c r="A2598" s="1">
        <v>42166</v>
      </c>
      <c r="B2598" s="3">
        <f t="shared" si="120"/>
        <v>2015</v>
      </c>
      <c r="C2598" s="3">
        <f t="shared" si="121"/>
        <v>6</v>
      </c>
      <c r="D2598" t="s">
        <v>72</v>
      </c>
      <c r="E2598" t="str">
        <f t="shared" si="122"/>
        <v>Brian Dahlen20150611</v>
      </c>
      <c r="F2598">
        <f>IF(COUNTIF($E$2:E2598, E2598) = 1, MAX($F$1:F2597) + 1, INDEX($F$1:F2597, MATCH(E2598, $E$1:E2597, 0)))</f>
        <v>1275</v>
      </c>
      <c r="G2598" t="s">
        <v>62</v>
      </c>
      <c r="H2598" t="s">
        <v>11</v>
      </c>
      <c r="I2598" t="s">
        <v>12</v>
      </c>
      <c r="J2598" t="s">
        <v>2108</v>
      </c>
      <c r="K2598" s="17">
        <v>32.4</v>
      </c>
      <c r="L2598" s="17">
        <v>5</v>
      </c>
      <c r="M2598" s="17">
        <v>15.55</v>
      </c>
      <c r="N2598" s="17" t="str">
        <f>IF(SalesData[[#This Row],[Profit]]&gt;0,"Profit","Loss")</f>
        <v>Profit</v>
      </c>
    </row>
    <row r="2599" spans="1:14" x14ac:dyDescent="0.25">
      <c r="A2599" s="1">
        <v>42166</v>
      </c>
      <c r="B2599" s="3">
        <f t="shared" si="120"/>
        <v>2015</v>
      </c>
      <c r="C2599" s="3">
        <f t="shared" si="121"/>
        <v>6</v>
      </c>
      <c r="D2599" t="s">
        <v>72</v>
      </c>
      <c r="E2599" t="str">
        <f t="shared" si="122"/>
        <v>Brian Dahlen20150611</v>
      </c>
      <c r="F2599">
        <f>IF(COUNTIF($E$2:E2599, E2599) = 1, MAX($F$1:F2598) + 1, INDEX($F$1:F2598, MATCH(E2599, $E$1:E2598, 0)))</f>
        <v>1275</v>
      </c>
      <c r="G2599" t="s">
        <v>62</v>
      </c>
      <c r="H2599" t="s">
        <v>34</v>
      </c>
      <c r="I2599" t="s">
        <v>47</v>
      </c>
      <c r="J2599" t="s">
        <v>1028</v>
      </c>
      <c r="K2599" s="17">
        <v>29.16</v>
      </c>
      <c r="L2599" s="17">
        <v>2</v>
      </c>
      <c r="M2599" s="17">
        <v>10.79</v>
      </c>
      <c r="N2599" s="17" t="str">
        <f>IF(SalesData[[#This Row],[Profit]]&gt;0,"Profit","Loss")</f>
        <v>Profit</v>
      </c>
    </row>
    <row r="2600" spans="1:14" x14ac:dyDescent="0.25">
      <c r="A2600" s="1">
        <v>42166</v>
      </c>
      <c r="B2600" s="3">
        <f t="shared" si="120"/>
        <v>2015</v>
      </c>
      <c r="C2600" s="3">
        <f t="shared" si="121"/>
        <v>6</v>
      </c>
      <c r="D2600" t="s">
        <v>1466</v>
      </c>
      <c r="E2600" t="str">
        <f t="shared" si="122"/>
        <v>Jim Epp20150611</v>
      </c>
      <c r="F2600">
        <f>IF(COUNTIF($E$2:E2600, E2600) = 1, MAX($F$1:F2599) + 1, INDEX($F$1:F2599, MATCH(E2600, $E$1:E2599, 0)))</f>
        <v>1276</v>
      </c>
      <c r="G2600" t="s">
        <v>123</v>
      </c>
      <c r="H2600" t="s">
        <v>34</v>
      </c>
      <c r="I2600" t="s">
        <v>35</v>
      </c>
      <c r="J2600" t="s">
        <v>1019</v>
      </c>
      <c r="K2600" s="17">
        <v>1123.92</v>
      </c>
      <c r="L2600" s="17">
        <v>5</v>
      </c>
      <c r="M2600" s="17">
        <v>-182.64</v>
      </c>
      <c r="N2600" s="17" t="str">
        <f>IF(SalesData[[#This Row],[Profit]]&gt;0,"Profit","Loss")</f>
        <v>Loss</v>
      </c>
    </row>
    <row r="2601" spans="1:14" x14ac:dyDescent="0.25">
      <c r="A2601" s="1">
        <v>42166</v>
      </c>
      <c r="B2601" s="3">
        <f t="shared" si="120"/>
        <v>2015</v>
      </c>
      <c r="C2601" s="3">
        <f t="shared" si="121"/>
        <v>6</v>
      </c>
      <c r="D2601" t="s">
        <v>1466</v>
      </c>
      <c r="E2601" t="str">
        <f t="shared" si="122"/>
        <v>Jim Epp20150611</v>
      </c>
      <c r="F2601">
        <f>IF(COUNTIF($E$2:E2601, E2601) = 1, MAX($F$1:F2600) + 1, INDEX($F$1:F2600, MATCH(E2601, $E$1:E2600, 0)))</f>
        <v>1276</v>
      </c>
      <c r="G2601" t="s">
        <v>123</v>
      </c>
      <c r="H2601" t="s">
        <v>39</v>
      </c>
      <c r="I2601" t="s">
        <v>40</v>
      </c>
      <c r="J2601" t="s">
        <v>2109</v>
      </c>
      <c r="K2601" s="17">
        <v>249.58</v>
      </c>
      <c r="L2601" s="17">
        <v>2</v>
      </c>
      <c r="M2601" s="17">
        <v>31.2</v>
      </c>
      <c r="N2601" s="17" t="str">
        <f>IF(SalesData[[#This Row],[Profit]]&gt;0,"Profit","Loss")</f>
        <v>Profit</v>
      </c>
    </row>
    <row r="2602" spans="1:14" x14ac:dyDescent="0.25">
      <c r="A2602" s="1">
        <v>42166</v>
      </c>
      <c r="B2602" s="3">
        <f t="shared" si="120"/>
        <v>2015</v>
      </c>
      <c r="C2602" s="3">
        <f t="shared" si="121"/>
        <v>6</v>
      </c>
      <c r="D2602" t="s">
        <v>1466</v>
      </c>
      <c r="E2602" t="str">
        <f t="shared" si="122"/>
        <v>Jim Epp20150611</v>
      </c>
      <c r="F2602">
        <f>IF(COUNTIF($E$2:E2602, E2602) = 1, MAX($F$1:F2601) + 1, INDEX($F$1:F2601, MATCH(E2602, $E$1:E2601, 0)))</f>
        <v>1276</v>
      </c>
      <c r="G2602" t="s">
        <v>123</v>
      </c>
      <c r="H2602" t="s">
        <v>34</v>
      </c>
      <c r="I2602" t="s">
        <v>47</v>
      </c>
      <c r="J2602" t="s">
        <v>1285</v>
      </c>
      <c r="K2602" s="17">
        <v>48.67</v>
      </c>
      <c r="L2602" s="17">
        <v>3</v>
      </c>
      <c r="M2602" s="17">
        <v>7.3</v>
      </c>
      <c r="N2602" s="17" t="str">
        <f>IF(SalesData[[#This Row],[Profit]]&gt;0,"Profit","Loss")</f>
        <v>Profit</v>
      </c>
    </row>
    <row r="2603" spans="1:14" x14ac:dyDescent="0.25">
      <c r="A2603" s="1">
        <v>42166</v>
      </c>
      <c r="B2603" s="3">
        <f t="shared" si="120"/>
        <v>2015</v>
      </c>
      <c r="C2603" s="3">
        <f t="shared" si="121"/>
        <v>6</v>
      </c>
      <c r="D2603" t="s">
        <v>1466</v>
      </c>
      <c r="E2603" t="str">
        <f t="shared" si="122"/>
        <v>Jim Epp20150611</v>
      </c>
      <c r="F2603">
        <f>IF(COUNTIF($E$2:E2603, E2603) = 1, MAX($F$1:F2602) + 1, INDEX($F$1:F2602, MATCH(E2603, $E$1:E2602, 0)))</f>
        <v>1276</v>
      </c>
      <c r="G2603" t="s">
        <v>123</v>
      </c>
      <c r="H2603" t="s">
        <v>11</v>
      </c>
      <c r="I2603" t="s">
        <v>24</v>
      </c>
      <c r="J2603" t="s">
        <v>1253</v>
      </c>
      <c r="K2603" s="17">
        <v>60.77</v>
      </c>
      <c r="L2603" s="17">
        <v>2</v>
      </c>
      <c r="M2603" s="17">
        <v>7.6</v>
      </c>
      <c r="N2603" s="17" t="str">
        <f>IF(SalesData[[#This Row],[Profit]]&gt;0,"Profit","Loss")</f>
        <v>Profit</v>
      </c>
    </row>
    <row r="2604" spans="1:14" x14ac:dyDescent="0.25">
      <c r="A2604" s="1">
        <v>42166</v>
      </c>
      <c r="B2604" s="3">
        <f t="shared" si="120"/>
        <v>2015</v>
      </c>
      <c r="C2604" s="3">
        <f t="shared" si="121"/>
        <v>6</v>
      </c>
      <c r="D2604" t="s">
        <v>1466</v>
      </c>
      <c r="E2604" t="str">
        <f t="shared" si="122"/>
        <v>Jim Epp20150611</v>
      </c>
      <c r="F2604">
        <f>IF(COUNTIF($E$2:E2604, E2604) = 1, MAX($F$1:F2603) + 1, INDEX($F$1:F2603, MATCH(E2604, $E$1:E2603, 0)))</f>
        <v>1276</v>
      </c>
      <c r="G2604" t="s">
        <v>123</v>
      </c>
      <c r="H2604" t="s">
        <v>11</v>
      </c>
      <c r="I2604" t="s">
        <v>20</v>
      </c>
      <c r="J2604" t="s">
        <v>165</v>
      </c>
      <c r="K2604" s="17">
        <v>78.599999999999994</v>
      </c>
      <c r="L2604" s="17">
        <v>5</v>
      </c>
      <c r="M2604" s="17">
        <v>-62.88</v>
      </c>
      <c r="N2604" s="17" t="str">
        <f>IF(SalesData[[#This Row],[Profit]]&gt;0,"Profit","Loss")</f>
        <v>Loss</v>
      </c>
    </row>
    <row r="2605" spans="1:14" x14ac:dyDescent="0.25">
      <c r="A2605" s="1">
        <v>42166</v>
      </c>
      <c r="B2605" s="3">
        <f t="shared" si="120"/>
        <v>2015</v>
      </c>
      <c r="C2605" s="3">
        <f t="shared" si="121"/>
        <v>6</v>
      </c>
      <c r="D2605" t="s">
        <v>1466</v>
      </c>
      <c r="E2605" t="str">
        <f t="shared" si="122"/>
        <v>Jim Epp20150611</v>
      </c>
      <c r="F2605">
        <f>IF(COUNTIF($E$2:E2605, E2605) = 1, MAX($F$1:F2604) + 1, INDEX($F$1:F2604, MATCH(E2605, $E$1:E2604, 0)))</f>
        <v>1276</v>
      </c>
      <c r="G2605" t="s">
        <v>123</v>
      </c>
      <c r="H2605" t="s">
        <v>11</v>
      </c>
      <c r="I2605" t="s">
        <v>20</v>
      </c>
      <c r="J2605" t="s">
        <v>1409</v>
      </c>
      <c r="K2605" s="17">
        <v>3.77</v>
      </c>
      <c r="L2605" s="17">
        <v>2</v>
      </c>
      <c r="M2605" s="17">
        <v>-3.14</v>
      </c>
      <c r="N2605" s="17" t="str">
        <f>IF(SalesData[[#This Row],[Profit]]&gt;0,"Profit","Loss")</f>
        <v>Loss</v>
      </c>
    </row>
    <row r="2606" spans="1:14" x14ac:dyDescent="0.25">
      <c r="A2606" s="1">
        <v>42166</v>
      </c>
      <c r="B2606" s="3">
        <f t="shared" si="120"/>
        <v>2015</v>
      </c>
      <c r="C2606" s="3">
        <f t="shared" si="121"/>
        <v>6</v>
      </c>
      <c r="D2606" t="s">
        <v>1466</v>
      </c>
      <c r="E2606" t="str">
        <f t="shared" si="122"/>
        <v>Jim Epp20150611</v>
      </c>
      <c r="F2606">
        <f>IF(COUNTIF($E$2:E2606, E2606) = 1, MAX($F$1:F2605) + 1, INDEX($F$1:F2605, MATCH(E2606, $E$1:E2605, 0)))</f>
        <v>1276</v>
      </c>
      <c r="G2606" t="s">
        <v>123</v>
      </c>
      <c r="H2606" t="s">
        <v>11</v>
      </c>
      <c r="I2606" t="s">
        <v>18</v>
      </c>
      <c r="J2606" t="s">
        <v>2110</v>
      </c>
      <c r="K2606" s="17">
        <v>1036.6199999999999</v>
      </c>
      <c r="L2606" s="17">
        <v>2</v>
      </c>
      <c r="M2606" s="17">
        <v>51.83</v>
      </c>
      <c r="N2606" s="17" t="str">
        <f>IF(SalesData[[#This Row],[Profit]]&gt;0,"Profit","Loss")</f>
        <v>Profit</v>
      </c>
    </row>
    <row r="2607" spans="1:14" x14ac:dyDescent="0.25">
      <c r="A2607" s="1">
        <v>42166</v>
      </c>
      <c r="B2607" s="3">
        <f t="shared" si="120"/>
        <v>2015</v>
      </c>
      <c r="C2607" s="3">
        <f t="shared" si="121"/>
        <v>6</v>
      </c>
      <c r="D2607" t="s">
        <v>1466</v>
      </c>
      <c r="E2607" t="str">
        <f t="shared" si="122"/>
        <v>Jim Epp20150611</v>
      </c>
      <c r="F2607">
        <f>IF(COUNTIF($E$2:E2607, E2607) = 1, MAX($F$1:F2606) + 1, INDEX($F$1:F2606, MATCH(E2607, $E$1:E2606, 0)))</f>
        <v>1276</v>
      </c>
      <c r="G2607" t="s">
        <v>123</v>
      </c>
      <c r="H2607" t="s">
        <v>11</v>
      </c>
      <c r="I2607" t="s">
        <v>18</v>
      </c>
      <c r="J2607" t="s">
        <v>1449</v>
      </c>
      <c r="K2607" s="17">
        <v>563.80999999999995</v>
      </c>
      <c r="L2607" s="17">
        <v>4</v>
      </c>
      <c r="M2607" s="17">
        <v>21.14</v>
      </c>
      <c r="N2607" s="17" t="str">
        <f>IF(SalesData[[#This Row],[Profit]]&gt;0,"Profit","Loss")</f>
        <v>Profit</v>
      </c>
    </row>
    <row r="2608" spans="1:14" x14ac:dyDescent="0.25">
      <c r="A2608" s="1">
        <v>42167</v>
      </c>
      <c r="B2608" s="3">
        <f t="shared" si="120"/>
        <v>2015</v>
      </c>
      <c r="C2608" s="3">
        <f t="shared" si="121"/>
        <v>6</v>
      </c>
      <c r="D2608" t="s">
        <v>2111</v>
      </c>
      <c r="E2608" t="str">
        <f t="shared" si="122"/>
        <v>Giulietta Baptist20150612</v>
      </c>
      <c r="F2608">
        <f>IF(COUNTIF($E$2:E2608, E2608) = 1, MAX($F$1:F2607) + 1, INDEX($F$1:F2607, MATCH(E2608, $E$1:E2607, 0)))</f>
        <v>1277</v>
      </c>
      <c r="G2608" t="s">
        <v>23</v>
      </c>
      <c r="H2608" t="s">
        <v>11</v>
      </c>
      <c r="I2608" t="s">
        <v>12</v>
      </c>
      <c r="J2608" t="s">
        <v>1944</v>
      </c>
      <c r="K2608" s="17">
        <v>20.74</v>
      </c>
      <c r="L2608" s="17">
        <v>4</v>
      </c>
      <c r="M2608" s="17">
        <v>7.26</v>
      </c>
      <c r="N2608" s="17" t="str">
        <f>IF(SalesData[[#This Row],[Profit]]&gt;0,"Profit","Loss")</f>
        <v>Profit</v>
      </c>
    </row>
    <row r="2609" spans="1:14" x14ac:dyDescent="0.25">
      <c r="A2609" s="1">
        <v>42167</v>
      </c>
      <c r="B2609" s="3">
        <f t="shared" si="120"/>
        <v>2015</v>
      </c>
      <c r="C2609" s="3">
        <f t="shared" si="121"/>
        <v>6</v>
      </c>
      <c r="D2609" t="s">
        <v>2111</v>
      </c>
      <c r="E2609" t="str">
        <f t="shared" si="122"/>
        <v>Giulietta Baptist20150612</v>
      </c>
      <c r="F2609">
        <f>IF(COUNTIF($E$2:E2609, E2609) = 1, MAX($F$1:F2608) + 1, INDEX($F$1:F2608, MATCH(E2609, $E$1:E2608, 0)))</f>
        <v>1277</v>
      </c>
      <c r="G2609" t="s">
        <v>23</v>
      </c>
      <c r="H2609" t="s">
        <v>34</v>
      </c>
      <c r="I2609" t="s">
        <v>47</v>
      </c>
      <c r="J2609" t="s">
        <v>1037</v>
      </c>
      <c r="K2609" s="17">
        <v>43.3</v>
      </c>
      <c r="L2609" s="17">
        <v>2</v>
      </c>
      <c r="M2609" s="17">
        <v>4.33</v>
      </c>
      <c r="N2609" s="17" t="str">
        <f>IF(SalesData[[#This Row],[Profit]]&gt;0,"Profit","Loss")</f>
        <v>Profit</v>
      </c>
    </row>
    <row r="2610" spans="1:14" x14ac:dyDescent="0.25">
      <c r="A2610" s="1">
        <v>42167</v>
      </c>
      <c r="B2610" s="3">
        <f t="shared" si="120"/>
        <v>2015</v>
      </c>
      <c r="C2610" s="3">
        <f t="shared" si="121"/>
        <v>6</v>
      </c>
      <c r="D2610" t="s">
        <v>732</v>
      </c>
      <c r="E2610" t="str">
        <f t="shared" si="122"/>
        <v>Laurel Elliston20150612</v>
      </c>
      <c r="F2610">
        <f>IF(COUNTIF($E$2:E2610, E2610) = 1, MAX($F$1:F2609) + 1, INDEX($F$1:F2609, MATCH(E2610, $E$1:E2609, 0)))</f>
        <v>1278</v>
      </c>
      <c r="G2610" t="s">
        <v>59</v>
      </c>
      <c r="H2610" t="s">
        <v>11</v>
      </c>
      <c r="I2610" t="s">
        <v>18</v>
      </c>
      <c r="J2610" t="s">
        <v>927</v>
      </c>
      <c r="K2610" s="17">
        <v>29.9</v>
      </c>
      <c r="L2610" s="17">
        <v>5</v>
      </c>
      <c r="M2610" s="17">
        <v>5.08</v>
      </c>
      <c r="N2610" s="17" t="str">
        <f>IF(SalesData[[#This Row],[Profit]]&gt;0,"Profit","Loss")</f>
        <v>Profit</v>
      </c>
    </row>
    <row r="2611" spans="1:14" x14ac:dyDescent="0.25">
      <c r="A2611" s="1">
        <v>42167</v>
      </c>
      <c r="B2611" s="3">
        <f t="shared" si="120"/>
        <v>2015</v>
      </c>
      <c r="C2611" s="3">
        <f t="shared" si="121"/>
        <v>6</v>
      </c>
      <c r="D2611" t="s">
        <v>2112</v>
      </c>
      <c r="E2611" t="str">
        <f t="shared" si="122"/>
        <v>Jonathan Howell20150612</v>
      </c>
      <c r="F2611">
        <f>IF(COUNTIF($E$2:E2611, E2611) = 1, MAX($F$1:F2610) + 1, INDEX($F$1:F2610, MATCH(E2611, $E$1:E2610, 0)))</f>
        <v>1279</v>
      </c>
      <c r="G2611" t="s">
        <v>123</v>
      </c>
      <c r="H2611" t="s">
        <v>39</v>
      </c>
      <c r="I2611" t="s">
        <v>40</v>
      </c>
      <c r="J2611" t="s">
        <v>1881</v>
      </c>
      <c r="K2611" s="17">
        <v>55.98</v>
      </c>
      <c r="L2611" s="17">
        <v>2</v>
      </c>
      <c r="M2611" s="17">
        <v>4.2</v>
      </c>
      <c r="N2611" s="17" t="str">
        <f>IF(SalesData[[#This Row],[Profit]]&gt;0,"Profit","Loss")</f>
        <v>Profit</v>
      </c>
    </row>
    <row r="2612" spans="1:14" x14ac:dyDescent="0.25">
      <c r="A2612" s="1">
        <v>42167</v>
      </c>
      <c r="B2612" s="3">
        <f t="shared" si="120"/>
        <v>2015</v>
      </c>
      <c r="C2612" s="3">
        <f t="shared" si="121"/>
        <v>6</v>
      </c>
      <c r="D2612" t="s">
        <v>1223</v>
      </c>
      <c r="E2612" t="str">
        <f t="shared" si="122"/>
        <v>Sam Zeldin20150612</v>
      </c>
      <c r="F2612">
        <f>IF(COUNTIF($E$2:E2612, E2612) = 1, MAX($F$1:F2611) + 1, INDEX($F$1:F2611, MATCH(E2612, $E$1:E2611, 0)))</f>
        <v>1280</v>
      </c>
      <c r="G2612" t="s">
        <v>129</v>
      </c>
      <c r="H2612" t="s">
        <v>11</v>
      </c>
      <c r="I2612" t="s">
        <v>18</v>
      </c>
      <c r="J2612" t="s">
        <v>843</v>
      </c>
      <c r="K2612" s="17">
        <v>24.56</v>
      </c>
      <c r="L2612" s="17">
        <v>2</v>
      </c>
      <c r="M2612" s="17">
        <v>6.88</v>
      </c>
      <c r="N2612" s="17" t="str">
        <f>IF(SalesData[[#This Row],[Profit]]&gt;0,"Profit","Loss")</f>
        <v>Profit</v>
      </c>
    </row>
    <row r="2613" spans="1:14" x14ac:dyDescent="0.25">
      <c r="A2613" s="1">
        <v>42168</v>
      </c>
      <c r="B2613" s="3">
        <f t="shared" si="120"/>
        <v>2015</v>
      </c>
      <c r="C2613" s="3">
        <f t="shared" si="121"/>
        <v>6</v>
      </c>
      <c r="D2613" t="s">
        <v>1937</v>
      </c>
      <c r="E2613" t="str">
        <f t="shared" si="122"/>
        <v>Jennifer Jackson20150613</v>
      </c>
      <c r="F2613">
        <f>IF(COUNTIF($E$2:E2613, E2613) = 1, MAX($F$1:F2612) + 1, INDEX($F$1:F2612, MATCH(E2613, $E$1:E2612, 0)))</f>
        <v>1281</v>
      </c>
      <c r="G2613" t="s">
        <v>27</v>
      </c>
      <c r="H2613" t="s">
        <v>11</v>
      </c>
      <c r="I2613" t="s">
        <v>20</v>
      </c>
      <c r="J2613" t="s">
        <v>1993</v>
      </c>
      <c r="K2613" s="17">
        <v>36.619999999999997</v>
      </c>
      <c r="L2613" s="17">
        <v>3</v>
      </c>
      <c r="M2613" s="17">
        <v>13.73</v>
      </c>
      <c r="N2613" s="17" t="str">
        <f>IF(SalesData[[#This Row],[Profit]]&gt;0,"Profit","Loss")</f>
        <v>Profit</v>
      </c>
    </row>
    <row r="2614" spans="1:14" x14ac:dyDescent="0.25">
      <c r="A2614" s="1">
        <v>42168</v>
      </c>
      <c r="B2614" s="3">
        <f t="shared" si="120"/>
        <v>2015</v>
      </c>
      <c r="C2614" s="3">
        <f t="shared" si="121"/>
        <v>6</v>
      </c>
      <c r="D2614" t="s">
        <v>1669</v>
      </c>
      <c r="E2614" t="str">
        <f t="shared" si="122"/>
        <v>Dave Hallsten20150613</v>
      </c>
      <c r="F2614">
        <f>IF(COUNTIF($E$2:E2614, E2614) = 1, MAX($F$1:F2613) + 1, INDEX($F$1:F2613, MATCH(E2614, $E$1:E2613, 0)))</f>
        <v>1282</v>
      </c>
      <c r="G2614" t="s">
        <v>488</v>
      </c>
      <c r="H2614" t="s">
        <v>11</v>
      </c>
      <c r="I2614" t="s">
        <v>24</v>
      </c>
      <c r="J2614" t="s">
        <v>1815</v>
      </c>
      <c r="K2614" s="17">
        <v>24.78</v>
      </c>
      <c r="L2614" s="17">
        <v>6</v>
      </c>
      <c r="M2614" s="17">
        <v>6.94</v>
      </c>
      <c r="N2614" s="17" t="str">
        <f>IF(SalesData[[#This Row],[Profit]]&gt;0,"Profit","Loss")</f>
        <v>Profit</v>
      </c>
    </row>
    <row r="2615" spans="1:14" x14ac:dyDescent="0.25">
      <c r="A2615" s="1">
        <v>42168</v>
      </c>
      <c r="B2615" s="3">
        <f t="shared" si="120"/>
        <v>2015</v>
      </c>
      <c r="C2615" s="3">
        <f t="shared" si="121"/>
        <v>6</v>
      </c>
      <c r="D2615" t="s">
        <v>1669</v>
      </c>
      <c r="E2615" t="str">
        <f t="shared" si="122"/>
        <v>Dave Hallsten20150613</v>
      </c>
      <c r="F2615">
        <f>IF(COUNTIF($E$2:E2615, E2615) = 1, MAX($F$1:F2614) + 1, INDEX($F$1:F2614, MATCH(E2615, $E$1:E2614, 0)))</f>
        <v>1282</v>
      </c>
      <c r="G2615" t="s">
        <v>488</v>
      </c>
      <c r="H2615" t="s">
        <v>11</v>
      </c>
      <c r="I2615" t="s">
        <v>20</v>
      </c>
      <c r="J2615" t="s">
        <v>682</v>
      </c>
      <c r="K2615" s="17">
        <v>19.14</v>
      </c>
      <c r="L2615" s="17">
        <v>3</v>
      </c>
      <c r="M2615" s="17">
        <v>8.8000000000000007</v>
      </c>
      <c r="N2615" s="17" t="str">
        <f>IF(SalesData[[#This Row],[Profit]]&gt;0,"Profit","Loss")</f>
        <v>Profit</v>
      </c>
    </row>
    <row r="2616" spans="1:14" x14ac:dyDescent="0.25">
      <c r="A2616" s="1">
        <v>42168</v>
      </c>
      <c r="B2616" s="3">
        <f t="shared" si="120"/>
        <v>2015</v>
      </c>
      <c r="C2616" s="3">
        <f t="shared" si="121"/>
        <v>6</v>
      </c>
      <c r="D2616" t="s">
        <v>1669</v>
      </c>
      <c r="E2616" t="str">
        <f t="shared" si="122"/>
        <v>Dave Hallsten20150613</v>
      </c>
      <c r="F2616">
        <f>IF(COUNTIF($E$2:E2616, E2616) = 1, MAX($F$1:F2615) + 1, INDEX($F$1:F2615, MATCH(E2616, $E$1:E2615, 0)))</f>
        <v>1282</v>
      </c>
      <c r="G2616" t="s">
        <v>488</v>
      </c>
      <c r="H2616" t="s">
        <v>39</v>
      </c>
      <c r="I2616" t="s">
        <v>603</v>
      </c>
      <c r="J2616" t="s">
        <v>604</v>
      </c>
      <c r="K2616" s="17">
        <v>899.97</v>
      </c>
      <c r="L2616" s="17">
        <v>3</v>
      </c>
      <c r="M2616" s="17">
        <v>314.99</v>
      </c>
      <c r="N2616" s="17" t="str">
        <f>IF(SalesData[[#This Row],[Profit]]&gt;0,"Profit","Loss")</f>
        <v>Profit</v>
      </c>
    </row>
    <row r="2617" spans="1:14" x14ac:dyDescent="0.25">
      <c r="A2617" s="1">
        <v>42168</v>
      </c>
      <c r="B2617" s="3">
        <f t="shared" si="120"/>
        <v>2015</v>
      </c>
      <c r="C2617" s="3">
        <f t="shared" si="121"/>
        <v>6</v>
      </c>
      <c r="D2617" t="s">
        <v>1669</v>
      </c>
      <c r="E2617" t="str">
        <f t="shared" si="122"/>
        <v>Dave Hallsten20150613</v>
      </c>
      <c r="F2617">
        <f>IF(COUNTIF($E$2:E2617, E2617) = 1, MAX($F$1:F2616) + 1, INDEX($F$1:F2616, MATCH(E2617, $E$1:E2616, 0)))</f>
        <v>1282</v>
      </c>
      <c r="G2617" t="s">
        <v>488</v>
      </c>
      <c r="H2617" t="s">
        <v>11</v>
      </c>
      <c r="I2617" t="s">
        <v>12</v>
      </c>
      <c r="J2617" t="s">
        <v>216</v>
      </c>
      <c r="K2617" s="17">
        <v>32.4</v>
      </c>
      <c r="L2617" s="17">
        <v>5</v>
      </c>
      <c r="M2617" s="17">
        <v>15.55</v>
      </c>
      <c r="N2617" s="17" t="str">
        <f>IF(SalesData[[#This Row],[Profit]]&gt;0,"Profit","Loss")</f>
        <v>Profit</v>
      </c>
    </row>
    <row r="2618" spans="1:14" x14ac:dyDescent="0.25">
      <c r="A2618" s="1">
        <v>42168</v>
      </c>
      <c r="B2618" s="3">
        <f t="shared" si="120"/>
        <v>2015</v>
      </c>
      <c r="C2618" s="3">
        <f t="shared" si="121"/>
        <v>6</v>
      </c>
      <c r="D2618" t="s">
        <v>1811</v>
      </c>
      <c r="E2618" t="str">
        <f t="shared" si="122"/>
        <v>Penelope Sewall20150613</v>
      </c>
      <c r="F2618">
        <f>IF(COUNTIF($E$2:E2618, E2618) = 1, MAX($F$1:F2617) + 1, INDEX($F$1:F2617, MATCH(E2618, $E$1:E2617, 0)))</f>
        <v>1283</v>
      </c>
      <c r="G2618" t="s">
        <v>1061</v>
      </c>
      <c r="H2618" t="s">
        <v>11</v>
      </c>
      <c r="I2618" t="s">
        <v>20</v>
      </c>
      <c r="J2618" t="s">
        <v>559</v>
      </c>
      <c r="K2618" s="17">
        <v>8.26</v>
      </c>
      <c r="L2618" s="17">
        <v>2</v>
      </c>
      <c r="M2618" s="17">
        <v>3.88</v>
      </c>
      <c r="N2618" s="17" t="str">
        <f>IF(SalesData[[#This Row],[Profit]]&gt;0,"Profit","Loss")</f>
        <v>Profit</v>
      </c>
    </row>
    <row r="2619" spans="1:14" x14ac:dyDescent="0.25">
      <c r="A2619" s="1">
        <v>42168</v>
      </c>
      <c r="B2619" s="3">
        <f t="shared" si="120"/>
        <v>2015</v>
      </c>
      <c r="C2619" s="3">
        <f t="shared" si="121"/>
        <v>6</v>
      </c>
      <c r="D2619" t="s">
        <v>1811</v>
      </c>
      <c r="E2619" t="str">
        <f t="shared" si="122"/>
        <v>Penelope Sewall20150613</v>
      </c>
      <c r="F2619">
        <f>IF(COUNTIF($E$2:E2619, E2619) = 1, MAX($F$1:F2618) + 1, INDEX($F$1:F2618, MATCH(E2619, $E$1:E2618, 0)))</f>
        <v>1283</v>
      </c>
      <c r="G2619" t="s">
        <v>1061</v>
      </c>
      <c r="H2619" t="s">
        <v>11</v>
      </c>
      <c r="I2619" t="s">
        <v>20</v>
      </c>
      <c r="J2619" t="s">
        <v>1825</v>
      </c>
      <c r="K2619" s="17">
        <v>29.84</v>
      </c>
      <c r="L2619" s="17">
        <v>2</v>
      </c>
      <c r="M2619" s="17">
        <v>13.43</v>
      </c>
      <c r="N2619" s="17" t="str">
        <f>IF(SalesData[[#This Row],[Profit]]&gt;0,"Profit","Loss")</f>
        <v>Profit</v>
      </c>
    </row>
    <row r="2620" spans="1:14" x14ac:dyDescent="0.25">
      <c r="A2620" s="1">
        <v>42168</v>
      </c>
      <c r="B2620" s="3">
        <f t="shared" si="120"/>
        <v>2015</v>
      </c>
      <c r="C2620" s="3">
        <f t="shared" si="121"/>
        <v>6</v>
      </c>
      <c r="D2620" t="s">
        <v>1811</v>
      </c>
      <c r="E2620" t="str">
        <f t="shared" si="122"/>
        <v>Penelope Sewall20150613</v>
      </c>
      <c r="F2620">
        <f>IF(COUNTIF($E$2:E2620, E2620) = 1, MAX($F$1:F2619) + 1, INDEX($F$1:F2619, MATCH(E2620, $E$1:E2619, 0)))</f>
        <v>1283</v>
      </c>
      <c r="G2620" t="s">
        <v>1061</v>
      </c>
      <c r="H2620" t="s">
        <v>39</v>
      </c>
      <c r="I2620" t="s">
        <v>52</v>
      </c>
      <c r="J2620" t="s">
        <v>2113</v>
      </c>
      <c r="K2620" s="17">
        <v>67.98</v>
      </c>
      <c r="L2620" s="17">
        <v>2</v>
      </c>
      <c r="M2620" s="17">
        <v>14.96</v>
      </c>
      <c r="N2620" s="17" t="str">
        <f>IF(SalesData[[#This Row],[Profit]]&gt;0,"Profit","Loss")</f>
        <v>Profit</v>
      </c>
    </row>
    <row r="2621" spans="1:14" x14ac:dyDescent="0.25">
      <c r="A2621" s="1">
        <v>42168</v>
      </c>
      <c r="B2621" s="3">
        <f t="shared" si="120"/>
        <v>2015</v>
      </c>
      <c r="C2621" s="3">
        <f t="shared" si="121"/>
        <v>6</v>
      </c>
      <c r="D2621" t="s">
        <v>959</v>
      </c>
      <c r="E2621" t="str">
        <f t="shared" si="122"/>
        <v>Barbara Fisher20150613</v>
      </c>
      <c r="F2621">
        <f>IF(COUNTIF($E$2:E2621, E2621) = 1, MAX($F$1:F2620) + 1, INDEX($F$1:F2620, MATCH(E2621, $E$1:E2620, 0)))</f>
        <v>1284</v>
      </c>
      <c r="G2621" t="s">
        <v>30</v>
      </c>
      <c r="H2621" t="s">
        <v>11</v>
      </c>
      <c r="I2621" t="s">
        <v>12</v>
      </c>
      <c r="J2621" t="s">
        <v>2114</v>
      </c>
      <c r="K2621" s="17">
        <v>6.48</v>
      </c>
      <c r="L2621" s="17">
        <v>1</v>
      </c>
      <c r="M2621" s="17">
        <v>3.11</v>
      </c>
      <c r="N2621" s="17" t="str">
        <f>IF(SalesData[[#This Row],[Profit]]&gt;0,"Profit","Loss")</f>
        <v>Profit</v>
      </c>
    </row>
    <row r="2622" spans="1:14" x14ac:dyDescent="0.25">
      <c r="A2622" s="1">
        <v>42168</v>
      </c>
      <c r="B2622" s="3">
        <f t="shared" si="120"/>
        <v>2015</v>
      </c>
      <c r="C2622" s="3">
        <f t="shared" si="121"/>
        <v>6</v>
      </c>
      <c r="D2622" t="s">
        <v>2115</v>
      </c>
      <c r="E2622" t="str">
        <f t="shared" si="122"/>
        <v>Frank Carlisle20150613</v>
      </c>
      <c r="F2622">
        <f>IF(COUNTIF($E$2:E2622, E2622) = 1, MAX($F$1:F2621) + 1, INDEX($F$1:F2621, MATCH(E2622, $E$1:E2621, 0)))</f>
        <v>1285</v>
      </c>
      <c r="G2622" t="s">
        <v>78</v>
      </c>
      <c r="H2622" t="s">
        <v>11</v>
      </c>
      <c r="I2622" t="s">
        <v>24</v>
      </c>
      <c r="J2622" t="s">
        <v>1270</v>
      </c>
      <c r="K2622" s="17">
        <v>3.42</v>
      </c>
      <c r="L2622" s="17">
        <v>1</v>
      </c>
      <c r="M2622" s="17">
        <v>0.3</v>
      </c>
      <c r="N2622" s="17" t="str">
        <f>IF(SalesData[[#This Row],[Profit]]&gt;0,"Profit","Loss")</f>
        <v>Profit</v>
      </c>
    </row>
    <row r="2623" spans="1:14" x14ac:dyDescent="0.25">
      <c r="A2623" s="1">
        <v>42169</v>
      </c>
      <c r="B2623" s="3">
        <f t="shared" si="120"/>
        <v>2015</v>
      </c>
      <c r="C2623" s="3">
        <f t="shared" si="121"/>
        <v>6</v>
      </c>
      <c r="D2623" t="s">
        <v>1665</v>
      </c>
      <c r="E2623" t="str">
        <f t="shared" si="122"/>
        <v>Alan Dominguez20150614</v>
      </c>
      <c r="F2623">
        <f>IF(COUNTIF($E$2:E2623, E2623) = 1, MAX($F$1:F2622) + 1, INDEX($F$1:F2622, MATCH(E2623, $E$1:E2622, 0)))</f>
        <v>1286</v>
      </c>
      <c r="G2623" t="s">
        <v>23</v>
      </c>
      <c r="H2623" t="s">
        <v>34</v>
      </c>
      <c r="I2623" t="s">
        <v>47</v>
      </c>
      <c r="J2623" t="s">
        <v>1587</v>
      </c>
      <c r="K2623" s="17">
        <v>51.07</v>
      </c>
      <c r="L2623" s="17">
        <v>6</v>
      </c>
      <c r="M2623" s="17">
        <v>5.1100000000000003</v>
      </c>
      <c r="N2623" s="17" t="str">
        <f>IF(SalesData[[#This Row],[Profit]]&gt;0,"Profit","Loss")</f>
        <v>Profit</v>
      </c>
    </row>
    <row r="2624" spans="1:14" x14ac:dyDescent="0.25">
      <c r="A2624" s="1">
        <v>42170</v>
      </c>
      <c r="B2624" s="3">
        <f t="shared" si="120"/>
        <v>2015</v>
      </c>
      <c r="C2624" s="3">
        <f t="shared" si="121"/>
        <v>6</v>
      </c>
      <c r="D2624" t="s">
        <v>618</v>
      </c>
      <c r="E2624" t="str">
        <f t="shared" si="122"/>
        <v>Peter Fuller20150615</v>
      </c>
      <c r="F2624">
        <f>IF(COUNTIF($E$2:E2624, E2624) = 1, MAX($F$1:F2623) + 1, INDEX($F$1:F2623, MATCH(E2624, $E$1:E2623, 0)))</f>
        <v>1287</v>
      </c>
      <c r="G2624" t="s">
        <v>95</v>
      </c>
      <c r="H2624" t="s">
        <v>11</v>
      </c>
      <c r="I2624" t="s">
        <v>12</v>
      </c>
      <c r="J2624" t="s">
        <v>924</v>
      </c>
      <c r="K2624" s="17">
        <v>9.57</v>
      </c>
      <c r="L2624" s="17">
        <v>2</v>
      </c>
      <c r="M2624" s="17">
        <v>2.99</v>
      </c>
      <c r="N2624" s="17" t="str">
        <f>IF(SalesData[[#This Row],[Profit]]&gt;0,"Profit","Loss")</f>
        <v>Profit</v>
      </c>
    </row>
    <row r="2625" spans="1:14" x14ac:dyDescent="0.25">
      <c r="A2625" s="1">
        <v>42170</v>
      </c>
      <c r="B2625" s="3">
        <f t="shared" si="120"/>
        <v>2015</v>
      </c>
      <c r="C2625" s="3">
        <f t="shared" si="121"/>
        <v>6</v>
      </c>
      <c r="D2625" t="s">
        <v>618</v>
      </c>
      <c r="E2625" t="str">
        <f t="shared" si="122"/>
        <v>Peter Fuller20150615</v>
      </c>
      <c r="F2625">
        <f>IF(COUNTIF($E$2:E2625, E2625) = 1, MAX($F$1:F2624) + 1, INDEX($F$1:F2624, MATCH(E2625, $E$1:E2624, 0)))</f>
        <v>1287</v>
      </c>
      <c r="G2625" t="s">
        <v>95</v>
      </c>
      <c r="H2625" t="s">
        <v>11</v>
      </c>
      <c r="I2625" t="s">
        <v>18</v>
      </c>
      <c r="J2625" t="s">
        <v>1017</v>
      </c>
      <c r="K2625" s="17">
        <v>82.37</v>
      </c>
      <c r="L2625" s="17">
        <v>2</v>
      </c>
      <c r="M2625" s="17">
        <v>-19.559999999999999</v>
      </c>
      <c r="N2625" s="17" t="str">
        <f>IF(SalesData[[#This Row],[Profit]]&gt;0,"Profit","Loss")</f>
        <v>Loss</v>
      </c>
    </row>
    <row r="2626" spans="1:14" x14ac:dyDescent="0.25">
      <c r="A2626" s="1">
        <v>42170</v>
      </c>
      <c r="B2626" s="3">
        <f t="shared" ref="B2626:B2689" si="123">YEAR(A2626)</f>
        <v>2015</v>
      </c>
      <c r="C2626" s="3">
        <f t="shared" ref="C2626:C2689" si="124">MONTH(A2626)</f>
        <v>6</v>
      </c>
      <c r="D2626" t="s">
        <v>618</v>
      </c>
      <c r="E2626" t="str">
        <f t="shared" ref="E2626:E2689" si="125">D2626 &amp; TEXT(A2626, "yyyymmdd")</f>
        <v>Peter Fuller20150615</v>
      </c>
      <c r="F2626">
        <f>IF(COUNTIF($E$2:E2626, E2626) = 1, MAX($F$1:F2625) + 1, INDEX($F$1:F2625, MATCH(E2626, $E$1:E2625, 0)))</f>
        <v>1287</v>
      </c>
      <c r="G2626" t="s">
        <v>95</v>
      </c>
      <c r="H2626" t="s">
        <v>34</v>
      </c>
      <c r="I2626" t="s">
        <v>47</v>
      </c>
      <c r="J2626" t="s">
        <v>1850</v>
      </c>
      <c r="K2626" s="17">
        <v>364.7</v>
      </c>
      <c r="L2626" s="17">
        <v>6</v>
      </c>
      <c r="M2626" s="17">
        <v>-36.47</v>
      </c>
      <c r="N2626" s="17" t="str">
        <f>IF(SalesData[[#This Row],[Profit]]&gt;0,"Profit","Loss")</f>
        <v>Loss</v>
      </c>
    </row>
    <row r="2627" spans="1:14" x14ac:dyDescent="0.25">
      <c r="A2627" s="1">
        <v>42170</v>
      </c>
      <c r="B2627" s="3">
        <f t="shared" si="123"/>
        <v>2015</v>
      </c>
      <c r="C2627" s="3">
        <f t="shared" si="124"/>
        <v>6</v>
      </c>
      <c r="D2627" t="s">
        <v>618</v>
      </c>
      <c r="E2627" t="str">
        <f t="shared" si="125"/>
        <v>Peter Fuller20150615</v>
      </c>
      <c r="F2627">
        <f>IF(COUNTIF($E$2:E2627, E2627) = 1, MAX($F$1:F2626) + 1, INDEX($F$1:F2626, MATCH(E2627, $E$1:E2626, 0)))</f>
        <v>1287</v>
      </c>
      <c r="G2627" t="s">
        <v>95</v>
      </c>
      <c r="H2627" t="s">
        <v>34</v>
      </c>
      <c r="I2627" t="s">
        <v>47</v>
      </c>
      <c r="J2627" t="s">
        <v>209</v>
      </c>
      <c r="K2627" s="17">
        <v>40.26</v>
      </c>
      <c r="L2627" s="17">
        <v>4</v>
      </c>
      <c r="M2627" s="17">
        <v>11.07</v>
      </c>
      <c r="N2627" s="17" t="str">
        <f>IF(SalesData[[#This Row],[Profit]]&gt;0,"Profit","Loss")</f>
        <v>Profit</v>
      </c>
    </row>
    <row r="2628" spans="1:14" x14ac:dyDescent="0.25">
      <c r="A2628" s="1">
        <v>42170</v>
      </c>
      <c r="B2628" s="3">
        <f t="shared" si="123"/>
        <v>2015</v>
      </c>
      <c r="C2628" s="3">
        <f t="shared" si="124"/>
        <v>6</v>
      </c>
      <c r="D2628" t="s">
        <v>1534</v>
      </c>
      <c r="E2628" t="str">
        <f t="shared" si="125"/>
        <v>Amy Cox20150615</v>
      </c>
      <c r="F2628">
        <f>IF(COUNTIF($E$2:E2628, E2628) = 1, MAX($F$1:F2627) + 1, INDEX($F$1:F2627, MATCH(E2628, $E$1:E2627, 0)))</f>
        <v>1288</v>
      </c>
      <c r="G2628" t="s">
        <v>123</v>
      </c>
      <c r="H2628" t="s">
        <v>39</v>
      </c>
      <c r="I2628" t="s">
        <v>52</v>
      </c>
      <c r="J2628" t="s">
        <v>1227</v>
      </c>
      <c r="K2628" s="17">
        <v>11.67</v>
      </c>
      <c r="L2628" s="17">
        <v>1</v>
      </c>
      <c r="M2628" s="17">
        <v>-0.73</v>
      </c>
      <c r="N2628" s="17" t="str">
        <f>IF(SalesData[[#This Row],[Profit]]&gt;0,"Profit","Loss")</f>
        <v>Loss</v>
      </c>
    </row>
    <row r="2629" spans="1:14" x14ac:dyDescent="0.25">
      <c r="A2629" s="1">
        <v>42170</v>
      </c>
      <c r="B2629" s="3">
        <f t="shared" si="123"/>
        <v>2015</v>
      </c>
      <c r="C2629" s="3">
        <f t="shared" si="124"/>
        <v>6</v>
      </c>
      <c r="D2629" t="s">
        <v>875</v>
      </c>
      <c r="E2629" t="str">
        <f t="shared" si="125"/>
        <v>Grace Kelly20150615</v>
      </c>
      <c r="F2629">
        <f>IF(COUNTIF($E$2:E2629, E2629) = 1, MAX($F$1:F2628) + 1, INDEX($F$1:F2628, MATCH(E2629, $E$1:E2628, 0)))</f>
        <v>1289</v>
      </c>
      <c r="G2629" t="s">
        <v>27</v>
      </c>
      <c r="H2629" t="s">
        <v>39</v>
      </c>
      <c r="I2629" t="s">
        <v>40</v>
      </c>
      <c r="J2629" t="s">
        <v>138</v>
      </c>
      <c r="K2629" s="17">
        <v>225.58</v>
      </c>
      <c r="L2629" s="17">
        <v>3</v>
      </c>
      <c r="M2629" s="17">
        <v>22.56</v>
      </c>
      <c r="N2629" s="17" t="str">
        <f>IF(SalesData[[#This Row],[Profit]]&gt;0,"Profit","Loss")</f>
        <v>Profit</v>
      </c>
    </row>
    <row r="2630" spans="1:14" x14ac:dyDescent="0.25">
      <c r="A2630" s="1">
        <v>42171</v>
      </c>
      <c r="B2630" s="3">
        <f t="shared" si="123"/>
        <v>2015</v>
      </c>
      <c r="C2630" s="3">
        <f t="shared" si="124"/>
        <v>6</v>
      </c>
      <c r="D2630" t="s">
        <v>953</v>
      </c>
      <c r="E2630" t="str">
        <f t="shared" si="125"/>
        <v>Philip Brown20150616</v>
      </c>
      <c r="F2630">
        <f>IF(COUNTIF($E$2:E2630, E2630) = 1, MAX($F$1:F2629) + 1, INDEX($F$1:F2629, MATCH(E2630, $E$1:E2629, 0)))</f>
        <v>1290</v>
      </c>
      <c r="G2630" t="s">
        <v>23</v>
      </c>
      <c r="H2630" t="s">
        <v>11</v>
      </c>
      <c r="I2630" t="s">
        <v>63</v>
      </c>
      <c r="J2630" t="s">
        <v>1272</v>
      </c>
      <c r="K2630" s="17">
        <v>6.21</v>
      </c>
      <c r="L2630" s="17">
        <v>2</v>
      </c>
      <c r="M2630" s="17">
        <v>2.17</v>
      </c>
      <c r="N2630" s="17" t="str">
        <f>IF(SalesData[[#This Row],[Profit]]&gt;0,"Profit","Loss")</f>
        <v>Profit</v>
      </c>
    </row>
    <row r="2631" spans="1:14" x14ac:dyDescent="0.25">
      <c r="A2631" s="1">
        <v>42171</v>
      </c>
      <c r="B2631" s="3">
        <f t="shared" si="123"/>
        <v>2015</v>
      </c>
      <c r="C2631" s="3">
        <f t="shared" si="124"/>
        <v>6</v>
      </c>
      <c r="D2631" t="s">
        <v>26</v>
      </c>
      <c r="E2631" t="str">
        <f t="shared" si="125"/>
        <v>Lycoris Saunders20150616</v>
      </c>
      <c r="F2631">
        <f>IF(COUNTIF($E$2:E2631, E2631) = 1, MAX($F$1:F2630) + 1, INDEX($F$1:F2630, MATCH(E2631, $E$1:E2630, 0)))</f>
        <v>1291</v>
      </c>
      <c r="G2631" t="s">
        <v>10</v>
      </c>
      <c r="H2631" t="s">
        <v>11</v>
      </c>
      <c r="I2631" t="s">
        <v>63</v>
      </c>
      <c r="J2631" t="s">
        <v>64</v>
      </c>
      <c r="K2631" s="17">
        <v>28.75</v>
      </c>
      <c r="L2631" s="17">
        <v>3</v>
      </c>
      <c r="M2631" s="17">
        <v>9.34</v>
      </c>
      <c r="N2631" s="17" t="str">
        <f>IF(SalesData[[#This Row],[Profit]]&gt;0,"Profit","Loss")</f>
        <v>Profit</v>
      </c>
    </row>
    <row r="2632" spans="1:14" x14ac:dyDescent="0.25">
      <c r="A2632" s="1">
        <v>42171</v>
      </c>
      <c r="B2632" s="3">
        <f t="shared" si="123"/>
        <v>2015</v>
      </c>
      <c r="C2632" s="3">
        <f t="shared" si="124"/>
        <v>6</v>
      </c>
      <c r="D2632" t="s">
        <v>26</v>
      </c>
      <c r="E2632" t="str">
        <f t="shared" si="125"/>
        <v>Lycoris Saunders20150616</v>
      </c>
      <c r="F2632">
        <f>IF(COUNTIF($E$2:E2632, E2632) = 1, MAX($F$1:F2631) + 1, INDEX($F$1:F2631, MATCH(E2632, $E$1:E2631, 0)))</f>
        <v>1291</v>
      </c>
      <c r="G2632" t="s">
        <v>10</v>
      </c>
      <c r="H2632" t="s">
        <v>11</v>
      </c>
      <c r="I2632" t="s">
        <v>12</v>
      </c>
      <c r="J2632" t="s">
        <v>2116</v>
      </c>
      <c r="K2632" s="17">
        <v>27.22</v>
      </c>
      <c r="L2632" s="17">
        <v>3</v>
      </c>
      <c r="M2632" s="17">
        <v>9.8699999999999992</v>
      </c>
      <c r="N2632" s="17" t="str">
        <f>IF(SalesData[[#This Row],[Profit]]&gt;0,"Profit","Loss")</f>
        <v>Profit</v>
      </c>
    </row>
    <row r="2633" spans="1:14" x14ac:dyDescent="0.25">
      <c r="A2633" s="1">
        <v>42171</v>
      </c>
      <c r="B2633" s="3">
        <f t="shared" si="123"/>
        <v>2015</v>
      </c>
      <c r="C2633" s="3">
        <f t="shared" si="124"/>
        <v>6</v>
      </c>
      <c r="D2633" t="s">
        <v>26</v>
      </c>
      <c r="E2633" t="str">
        <f t="shared" si="125"/>
        <v>Lycoris Saunders20150616</v>
      </c>
      <c r="F2633">
        <f>IF(COUNTIF($E$2:E2633, E2633) = 1, MAX($F$1:F2632) + 1, INDEX($F$1:F2632, MATCH(E2633, $E$1:E2632, 0)))</f>
        <v>1291</v>
      </c>
      <c r="G2633" t="s">
        <v>10</v>
      </c>
      <c r="H2633" t="s">
        <v>34</v>
      </c>
      <c r="I2633" t="s">
        <v>35</v>
      </c>
      <c r="J2633" t="s">
        <v>1772</v>
      </c>
      <c r="K2633" s="17">
        <v>197.37</v>
      </c>
      <c r="L2633" s="17">
        <v>2</v>
      </c>
      <c r="M2633" s="17">
        <v>-25.38</v>
      </c>
      <c r="N2633" s="17" t="str">
        <f>IF(SalesData[[#This Row],[Profit]]&gt;0,"Profit","Loss")</f>
        <v>Loss</v>
      </c>
    </row>
    <row r="2634" spans="1:14" x14ac:dyDescent="0.25">
      <c r="A2634" s="1">
        <v>42171</v>
      </c>
      <c r="B2634" s="3">
        <f t="shared" si="123"/>
        <v>2015</v>
      </c>
      <c r="C2634" s="3">
        <f t="shared" si="124"/>
        <v>6</v>
      </c>
      <c r="D2634" t="s">
        <v>567</v>
      </c>
      <c r="E2634" t="str">
        <f t="shared" si="125"/>
        <v>Lena Creighton20150616</v>
      </c>
      <c r="F2634">
        <f>IF(COUNTIF($E$2:E2634, E2634) = 1, MAX($F$1:F2633) + 1, INDEX($F$1:F2633, MATCH(E2634, $E$1:E2633, 0)))</f>
        <v>1292</v>
      </c>
      <c r="G2634" t="s">
        <v>149</v>
      </c>
      <c r="H2634" t="s">
        <v>11</v>
      </c>
      <c r="I2634" t="s">
        <v>20</v>
      </c>
      <c r="J2634" t="s">
        <v>1606</v>
      </c>
      <c r="K2634" s="17">
        <v>3050.38</v>
      </c>
      <c r="L2634" s="17">
        <v>3</v>
      </c>
      <c r="M2634" s="17">
        <v>1143.8900000000001</v>
      </c>
      <c r="N2634" s="17" t="str">
        <f>IF(SalesData[[#This Row],[Profit]]&gt;0,"Profit","Loss")</f>
        <v>Profit</v>
      </c>
    </row>
    <row r="2635" spans="1:14" x14ac:dyDescent="0.25">
      <c r="A2635" s="1">
        <v>42171</v>
      </c>
      <c r="B2635" s="3">
        <f t="shared" si="123"/>
        <v>2015</v>
      </c>
      <c r="C2635" s="3">
        <f t="shared" si="124"/>
        <v>6</v>
      </c>
      <c r="D2635" t="s">
        <v>567</v>
      </c>
      <c r="E2635" t="str">
        <f t="shared" si="125"/>
        <v>Lena Creighton20150616</v>
      </c>
      <c r="F2635">
        <f>IF(COUNTIF($E$2:E2635, E2635) = 1, MAX($F$1:F2634) + 1, INDEX($F$1:F2634, MATCH(E2635, $E$1:E2634, 0)))</f>
        <v>1292</v>
      </c>
      <c r="G2635" t="s">
        <v>149</v>
      </c>
      <c r="H2635" t="s">
        <v>39</v>
      </c>
      <c r="I2635" t="s">
        <v>40</v>
      </c>
      <c r="J2635" t="s">
        <v>494</v>
      </c>
      <c r="K2635" s="17">
        <v>133.97999999999999</v>
      </c>
      <c r="L2635" s="17">
        <v>2</v>
      </c>
      <c r="M2635" s="17">
        <v>33.5</v>
      </c>
      <c r="N2635" s="17" t="str">
        <f>IF(SalesData[[#This Row],[Profit]]&gt;0,"Profit","Loss")</f>
        <v>Profit</v>
      </c>
    </row>
    <row r="2636" spans="1:14" x14ac:dyDescent="0.25">
      <c r="A2636" s="1">
        <v>42173</v>
      </c>
      <c r="B2636" s="3">
        <f t="shared" si="123"/>
        <v>2015</v>
      </c>
      <c r="C2636" s="3">
        <f t="shared" si="124"/>
        <v>6</v>
      </c>
      <c r="D2636" t="s">
        <v>2117</v>
      </c>
      <c r="E2636" t="str">
        <f t="shared" si="125"/>
        <v>Skye Norling20150618</v>
      </c>
      <c r="F2636">
        <f>IF(COUNTIF($E$2:E2636, E2636) = 1, MAX($F$1:F2635) + 1, INDEX($F$1:F2635, MATCH(E2636, $E$1:E2635, 0)))</f>
        <v>1293</v>
      </c>
      <c r="G2636" t="s">
        <v>95</v>
      </c>
      <c r="H2636" t="s">
        <v>11</v>
      </c>
      <c r="I2636" t="s">
        <v>12</v>
      </c>
      <c r="J2636" t="s">
        <v>2118</v>
      </c>
      <c r="K2636" s="17">
        <v>11.95</v>
      </c>
      <c r="L2636" s="17">
        <v>3</v>
      </c>
      <c r="M2636" s="17">
        <v>4.33</v>
      </c>
      <c r="N2636" s="17" t="str">
        <f>IF(SalesData[[#This Row],[Profit]]&gt;0,"Profit","Loss")</f>
        <v>Profit</v>
      </c>
    </row>
    <row r="2637" spans="1:14" x14ac:dyDescent="0.25">
      <c r="A2637" s="1">
        <v>42173</v>
      </c>
      <c r="B2637" s="3">
        <f t="shared" si="123"/>
        <v>2015</v>
      </c>
      <c r="C2637" s="3">
        <f t="shared" si="124"/>
        <v>6</v>
      </c>
      <c r="D2637" t="s">
        <v>2117</v>
      </c>
      <c r="E2637" t="str">
        <f t="shared" si="125"/>
        <v>Skye Norling20150618</v>
      </c>
      <c r="F2637">
        <f>IF(COUNTIF($E$2:E2637, E2637) = 1, MAX($F$1:F2636) + 1, INDEX($F$1:F2636, MATCH(E2637, $E$1:E2636, 0)))</f>
        <v>1293</v>
      </c>
      <c r="G2637" t="s">
        <v>95</v>
      </c>
      <c r="H2637" t="s">
        <v>11</v>
      </c>
      <c r="I2637" t="s">
        <v>20</v>
      </c>
      <c r="J2637" t="s">
        <v>1647</v>
      </c>
      <c r="K2637" s="17">
        <v>4.54</v>
      </c>
      <c r="L2637" s="17">
        <v>7</v>
      </c>
      <c r="M2637" s="17">
        <v>-3.33</v>
      </c>
      <c r="N2637" s="17" t="str">
        <f>IF(SalesData[[#This Row],[Profit]]&gt;0,"Profit","Loss")</f>
        <v>Loss</v>
      </c>
    </row>
    <row r="2638" spans="1:14" x14ac:dyDescent="0.25">
      <c r="A2638" s="1">
        <v>42173</v>
      </c>
      <c r="B2638" s="3">
        <f t="shared" si="123"/>
        <v>2015</v>
      </c>
      <c r="C2638" s="3">
        <f t="shared" si="124"/>
        <v>6</v>
      </c>
      <c r="D2638" t="s">
        <v>2117</v>
      </c>
      <c r="E2638" t="str">
        <f t="shared" si="125"/>
        <v>Skye Norling20150618</v>
      </c>
      <c r="F2638">
        <f>IF(COUNTIF($E$2:E2638, E2638) = 1, MAX($F$1:F2637) + 1, INDEX($F$1:F2637, MATCH(E2638, $E$1:E2637, 0)))</f>
        <v>1293</v>
      </c>
      <c r="G2638" t="s">
        <v>95</v>
      </c>
      <c r="H2638" t="s">
        <v>11</v>
      </c>
      <c r="I2638" t="s">
        <v>20</v>
      </c>
      <c r="J2638" t="s">
        <v>1993</v>
      </c>
      <c r="K2638" s="17">
        <v>9.16</v>
      </c>
      <c r="L2638" s="17">
        <v>2</v>
      </c>
      <c r="M2638" s="17">
        <v>-6.1</v>
      </c>
      <c r="N2638" s="17" t="str">
        <f>IF(SalesData[[#This Row],[Profit]]&gt;0,"Profit","Loss")</f>
        <v>Loss</v>
      </c>
    </row>
    <row r="2639" spans="1:14" x14ac:dyDescent="0.25">
      <c r="A2639" s="1">
        <v>42173</v>
      </c>
      <c r="B2639" s="3">
        <f t="shared" si="123"/>
        <v>2015</v>
      </c>
      <c r="C2639" s="3">
        <f t="shared" si="124"/>
        <v>6</v>
      </c>
      <c r="D2639" t="s">
        <v>2117</v>
      </c>
      <c r="E2639" t="str">
        <f t="shared" si="125"/>
        <v>Skye Norling20150618</v>
      </c>
      <c r="F2639">
        <f>IF(COUNTIF($E$2:E2639, E2639) = 1, MAX($F$1:F2638) + 1, INDEX($F$1:F2638, MATCH(E2639, $E$1:E2638, 0)))</f>
        <v>1293</v>
      </c>
      <c r="G2639" t="s">
        <v>95</v>
      </c>
      <c r="H2639" t="s">
        <v>34</v>
      </c>
      <c r="I2639" t="s">
        <v>47</v>
      </c>
      <c r="J2639" t="s">
        <v>2015</v>
      </c>
      <c r="K2639" s="17">
        <v>75.36</v>
      </c>
      <c r="L2639" s="17">
        <v>5</v>
      </c>
      <c r="M2639" s="17">
        <v>20.72</v>
      </c>
      <c r="N2639" s="17" t="str">
        <f>IF(SalesData[[#This Row],[Profit]]&gt;0,"Profit","Loss")</f>
        <v>Profit</v>
      </c>
    </row>
    <row r="2640" spans="1:14" x14ac:dyDescent="0.25">
      <c r="A2640" s="1">
        <v>42173</v>
      </c>
      <c r="B2640" s="3">
        <f t="shared" si="123"/>
        <v>2015</v>
      </c>
      <c r="C2640" s="3">
        <f t="shared" si="124"/>
        <v>6</v>
      </c>
      <c r="D2640" t="s">
        <v>376</v>
      </c>
      <c r="E2640" t="str">
        <f t="shared" si="125"/>
        <v>Bruce Geld20150618</v>
      </c>
      <c r="F2640">
        <f>IF(COUNTIF($E$2:E2640, E2640) = 1, MAX($F$1:F2639) + 1, INDEX($F$1:F2639, MATCH(E2640, $E$1:E2639, 0)))</f>
        <v>1294</v>
      </c>
      <c r="G2640" t="s">
        <v>27</v>
      </c>
      <c r="H2640" t="s">
        <v>11</v>
      </c>
      <c r="I2640" t="s">
        <v>24</v>
      </c>
      <c r="J2640" t="s">
        <v>279</v>
      </c>
      <c r="K2640" s="17">
        <v>51.98</v>
      </c>
      <c r="L2640" s="17">
        <v>2</v>
      </c>
      <c r="M2640" s="17">
        <v>15.07</v>
      </c>
      <c r="N2640" s="17" t="str">
        <f>IF(SalesData[[#This Row],[Profit]]&gt;0,"Profit","Loss")</f>
        <v>Profit</v>
      </c>
    </row>
    <row r="2641" spans="1:14" x14ac:dyDescent="0.25">
      <c r="A2641" s="1">
        <v>42173</v>
      </c>
      <c r="B2641" s="3">
        <f t="shared" si="123"/>
        <v>2015</v>
      </c>
      <c r="C2641" s="3">
        <f t="shared" si="124"/>
        <v>6</v>
      </c>
      <c r="D2641" t="s">
        <v>1688</v>
      </c>
      <c r="E2641" t="str">
        <f t="shared" si="125"/>
        <v>Harold Ryan20150618</v>
      </c>
      <c r="F2641">
        <f>IF(COUNTIF($E$2:E2641, E2641) = 1, MAX($F$1:F2640) + 1, INDEX($F$1:F2640, MATCH(E2641, $E$1:E2640, 0)))</f>
        <v>1295</v>
      </c>
      <c r="G2641" t="s">
        <v>123</v>
      </c>
      <c r="H2641" t="s">
        <v>11</v>
      </c>
      <c r="I2641" t="s">
        <v>24</v>
      </c>
      <c r="J2641" t="s">
        <v>31</v>
      </c>
      <c r="K2641" s="17">
        <v>13.63</v>
      </c>
      <c r="L2641" s="17">
        <v>4</v>
      </c>
      <c r="M2641" s="17">
        <v>3.58</v>
      </c>
      <c r="N2641" s="17" t="str">
        <f>IF(SalesData[[#This Row],[Profit]]&gt;0,"Profit","Loss")</f>
        <v>Profit</v>
      </c>
    </row>
    <row r="2642" spans="1:14" x14ac:dyDescent="0.25">
      <c r="A2642" s="1">
        <v>42173</v>
      </c>
      <c r="B2642" s="3">
        <f t="shared" si="123"/>
        <v>2015</v>
      </c>
      <c r="C2642" s="3">
        <f t="shared" si="124"/>
        <v>6</v>
      </c>
      <c r="D2642" t="s">
        <v>1977</v>
      </c>
      <c r="E2642" t="str">
        <f t="shared" si="125"/>
        <v>Benjamin Venier20150618</v>
      </c>
      <c r="F2642">
        <f>IF(COUNTIF($E$2:E2642, E2642) = 1, MAX($F$1:F2641) + 1, INDEX($F$1:F2641, MATCH(E2642, $E$1:E2641, 0)))</f>
        <v>1296</v>
      </c>
      <c r="G2642" t="s">
        <v>120</v>
      </c>
      <c r="H2642" t="s">
        <v>11</v>
      </c>
      <c r="I2642" t="s">
        <v>20</v>
      </c>
      <c r="J2642" t="s">
        <v>1377</v>
      </c>
      <c r="K2642" s="17">
        <v>6.13</v>
      </c>
      <c r="L2642" s="17">
        <v>3</v>
      </c>
      <c r="M2642" s="17">
        <v>-4.49</v>
      </c>
      <c r="N2642" s="17" t="str">
        <f>IF(SalesData[[#This Row],[Profit]]&gt;0,"Profit","Loss")</f>
        <v>Loss</v>
      </c>
    </row>
    <row r="2643" spans="1:14" x14ac:dyDescent="0.25">
      <c r="A2643" s="1">
        <v>42173</v>
      </c>
      <c r="B2643" s="3">
        <f t="shared" si="123"/>
        <v>2015</v>
      </c>
      <c r="C2643" s="3">
        <f t="shared" si="124"/>
        <v>6</v>
      </c>
      <c r="D2643" t="s">
        <v>1977</v>
      </c>
      <c r="E2643" t="str">
        <f t="shared" si="125"/>
        <v>Benjamin Venier20150618</v>
      </c>
      <c r="F2643">
        <f>IF(COUNTIF($E$2:E2643, E2643) = 1, MAX($F$1:F2642) + 1, INDEX($F$1:F2642, MATCH(E2643, $E$1:E2642, 0)))</f>
        <v>1296</v>
      </c>
      <c r="G2643" t="s">
        <v>120</v>
      </c>
      <c r="H2643" t="s">
        <v>34</v>
      </c>
      <c r="I2643" t="s">
        <v>35</v>
      </c>
      <c r="J2643" t="s">
        <v>430</v>
      </c>
      <c r="K2643" s="17">
        <v>643.14</v>
      </c>
      <c r="L2643" s="17">
        <v>4</v>
      </c>
      <c r="M2643" s="17">
        <v>56.27</v>
      </c>
      <c r="N2643" s="17" t="str">
        <f>IF(SalesData[[#This Row],[Profit]]&gt;0,"Profit","Loss")</f>
        <v>Profit</v>
      </c>
    </row>
    <row r="2644" spans="1:14" x14ac:dyDescent="0.25">
      <c r="A2644" s="1">
        <v>42173</v>
      </c>
      <c r="B2644" s="3">
        <f t="shared" si="123"/>
        <v>2015</v>
      </c>
      <c r="C2644" s="3">
        <f t="shared" si="124"/>
        <v>6</v>
      </c>
      <c r="D2644" t="s">
        <v>1977</v>
      </c>
      <c r="E2644" t="str">
        <f t="shared" si="125"/>
        <v>Benjamin Venier20150618</v>
      </c>
      <c r="F2644">
        <f>IF(COUNTIF($E$2:E2644, E2644) = 1, MAX($F$1:F2643) + 1, INDEX($F$1:F2643, MATCH(E2644, $E$1:E2643, 0)))</f>
        <v>1296</v>
      </c>
      <c r="G2644" t="s">
        <v>120</v>
      </c>
      <c r="H2644" t="s">
        <v>11</v>
      </c>
      <c r="I2644" t="s">
        <v>12</v>
      </c>
      <c r="J2644" t="s">
        <v>1096</v>
      </c>
      <c r="K2644" s="17">
        <v>20.74</v>
      </c>
      <c r="L2644" s="17">
        <v>4</v>
      </c>
      <c r="M2644" s="17">
        <v>7.26</v>
      </c>
      <c r="N2644" s="17" t="str">
        <f>IF(SalesData[[#This Row],[Profit]]&gt;0,"Profit","Loss")</f>
        <v>Profit</v>
      </c>
    </row>
    <row r="2645" spans="1:14" x14ac:dyDescent="0.25">
      <c r="A2645" s="1">
        <v>42173</v>
      </c>
      <c r="B2645" s="3">
        <f t="shared" si="123"/>
        <v>2015</v>
      </c>
      <c r="C2645" s="3">
        <f t="shared" si="124"/>
        <v>6</v>
      </c>
      <c r="D2645" t="s">
        <v>1121</v>
      </c>
      <c r="E2645" t="str">
        <f t="shared" si="125"/>
        <v>Keith Herrera20150618</v>
      </c>
      <c r="F2645">
        <f>IF(COUNTIF($E$2:E2645, E2645) = 1, MAX($F$1:F2644) + 1, INDEX($F$1:F2644, MATCH(E2645, $E$1:E2644, 0)))</f>
        <v>1297</v>
      </c>
      <c r="G2645" t="s">
        <v>55</v>
      </c>
      <c r="H2645" t="s">
        <v>34</v>
      </c>
      <c r="I2645" t="s">
        <v>47</v>
      </c>
      <c r="J2645" t="s">
        <v>1285</v>
      </c>
      <c r="K2645" s="17">
        <v>60.84</v>
      </c>
      <c r="L2645" s="17">
        <v>3</v>
      </c>
      <c r="M2645" s="17">
        <v>19.47</v>
      </c>
      <c r="N2645" s="17" t="str">
        <f>IF(SalesData[[#This Row],[Profit]]&gt;0,"Profit","Loss")</f>
        <v>Profit</v>
      </c>
    </row>
    <row r="2646" spans="1:14" x14ac:dyDescent="0.25">
      <c r="A2646" s="1">
        <v>42173</v>
      </c>
      <c r="B2646" s="3">
        <f t="shared" si="123"/>
        <v>2015</v>
      </c>
      <c r="C2646" s="3">
        <f t="shared" si="124"/>
        <v>6</v>
      </c>
      <c r="D2646" t="s">
        <v>1121</v>
      </c>
      <c r="E2646" t="str">
        <f t="shared" si="125"/>
        <v>Keith Herrera20150618</v>
      </c>
      <c r="F2646">
        <f>IF(COUNTIF($E$2:E2646, E2646) = 1, MAX($F$1:F2645) + 1, INDEX($F$1:F2645, MATCH(E2646, $E$1:E2645, 0)))</f>
        <v>1297</v>
      </c>
      <c r="G2646" t="s">
        <v>55</v>
      </c>
      <c r="H2646" t="s">
        <v>11</v>
      </c>
      <c r="I2646" t="s">
        <v>18</v>
      </c>
      <c r="J2646" t="s">
        <v>1572</v>
      </c>
      <c r="K2646" s="17">
        <v>450.04</v>
      </c>
      <c r="L2646" s="17">
        <v>2</v>
      </c>
      <c r="M2646" s="17">
        <v>58.51</v>
      </c>
      <c r="N2646" s="17" t="str">
        <f>IF(SalesData[[#This Row],[Profit]]&gt;0,"Profit","Loss")</f>
        <v>Profit</v>
      </c>
    </row>
    <row r="2647" spans="1:14" x14ac:dyDescent="0.25">
      <c r="A2647" s="1">
        <v>42173</v>
      </c>
      <c r="B2647" s="3">
        <f t="shared" si="123"/>
        <v>2015</v>
      </c>
      <c r="C2647" s="3">
        <f t="shared" si="124"/>
        <v>6</v>
      </c>
      <c r="D2647" t="s">
        <v>1121</v>
      </c>
      <c r="E2647" t="str">
        <f t="shared" si="125"/>
        <v>Keith Herrera20150618</v>
      </c>
      <c r="F2647">
        <f>IF(COUNTIF($E$2:E2647, E2647) = 1, MAX($F$1:F2646) + 1, INDEX($F$1:F2646, MATCH(E2647, $E$1:E2646, 0)))</f>
        <v>1297</v>
      </c>
      <c r="G2647" t="s">
        <v>55</v>
      </c>
      <c r="H2647" t="s">
        <v>11</v>
      </c>
      <c r="I2647" t="s">
        <v>20</v>
      </c>
      <c r="J2647" t="s">
        <v>2119</v>
      </c>
      <c r="K2647" s="17">
        <v>34.6</v>
      </c>
      <c r="L2647" s="17">
        <v>2</v>
      </c>
      <c r="M2647" s="17">
        <v>16.61</v>
      </c>
      <c r="N2647" s="17" t="str">
        <f>IF(SalesData[[#This Row],[Profit]]&gt;0,"Profit","Loss")</f>
        <v>Profit</v>
      </c>
    </row>
    <row r="2648" spans="1:14" x14ac:dyDescent="0.25">
      <c r="A2648" s="1">
        <v>42173</v>
      </c>
      <c r="B2648" s="3">
        <f t="shared" si="123"/>
        <v>2015</v>
      </c>
      <c r="C2648" s="3">
        <f t="shared" si="124"/>
        <v>6</v>
      </c>
      <c r="D2648" t="s">
        <v>1121</v>
      </c>
      <c r="E2648" t="str">
        <f t="shared" si="125"/>
        <v>Keith Herrera20150618</v>
      </c>
      <c r="F2648">
        <f>IF(COUNTIF($E$2:E2648, E2648) = 1, MAX($F$1:F2647) + 1, INDEX($F$1:F2647, MATCH(E2648, $E$1:E2647, 0)))</f>
        <v>1297</v>
      </c>
      <c r="G2648" t="s">
        <v>55</v>
      </c>
      <c r="H2648" t="s">
        <v>39</v>
      </c>
      <c r="I2648" t="s">
        <v>40</v>
      </c>
      <c r="J2648" t="s">
        <v>2109</v>
      </c>
      <c r="K2648" s="17">
        <v>467.97</v>
      </c>
      <c r="L2648" s="17">
        <v>3</v>
      </c>
      <c r="M2648" s="17">
        <v>140.38999999999999</v>
      </c>
      <c r="N2648" s="17" t="str">
        <f>IF(SalesData[[#This Row],[Profit]]&gt;0,"Profit","Loss")</f>
        <v>Profit</v>
      </c>
    </row>
    <row r="2649" spans="1:14" x14ac:dyDescent="0.25">
      <c r="A2649" s="1">
        <v>42173</v>
      </c>
      <c r="B2649" s="3">
        <f t="shared" si="123"/>
        <v>2015</v>
      </c>
      <c r="C2649" s="3">
        <f t="shared" si="124"/>
        <v>6</v>
      </c>
      <c r="D2649" t="s">
        <v>1121</v>
      </c>
      <c r="E2649" t="str">
        <f t="shared" si="125"/>
        <v>Keith Herrera20150618</v>
      </c>
      <c r="F2649">
        <f>IF(COUNTIF($E$2:E2649, E2649) = 1, MAX($F$1:F2648) + 1, INDEX($F$1:F2648, MATCH(E2649, $E$1:E2648, 0)))</f>
        <v>1297</v>
      </c>
      <c r="G2649" t="s">
        <v>55</v>
      </c>
      <c r="H2649" t="s">
        <v>11</v>
      </c>
      <c r="I2649" t="s">
        <v>20</v>
      </c>
      <c r="J2649" t="s">
        <v>2120</v>
      </c>
      <c r="K2649" s="17">
        <v>33.020000000000003</v>
      </c>
      <c r="L2649" s="17">
        <v>2</v>
      </c>
      <c r="M2649" s="17">
        <v>15.85</v>
      </c>
      <c r="N2649" s="17" t="str">
        <f>IF(SalesData[[#This Row],[Profit]]&gt;0,"Profit","Loss")</f>
        <v>Profit</v>
      </c>
    </row>
    <row r="2650" spans="1:14" x14ac:dyDescent="0.25">
      <c r="A2650" s="1">
        <v>42174</v>
      </c>
      <c r="B2650" s="3">
        <f t="shared" si="123"/>
        <v>2015</v>
      </c>
      <c r="C2650" s="3">
        <f t="shared" si="124"/>
        <v>6</v>
      </c>
      <c r="D2650" t="s">
        <v>1778</v>
      </c>
      <c r="E2650" t="str">
        <f t="shared" si="125"/>
        <v>Logan Haushalter20150619</v>
      </c>
      <c r="F2650">
        <f>IF(COUNTIF($E$2:E2650, E2650) = 1, MAX($F$1:F2649) + 1, INDEX($F$1:F2649, MATCH(E2650, $E$1:E2649, 0)))</f>
        <v>1298</v>
      </c>
      <c r="G2650" t="s">
        <v>27</v>
      </c>
      <c r="H2650" t="s">
        <v>34</v>
      </c>
      <c r="I2650" t="s">
        <v>47</v>
      </c>
      <c r="J2650" t="s">
        <v>2121</v>
      </c>
      <c r="K2650" s="17">
        <v>12.56</v>
      </c>
      <c r="L2650" s="17">
        <v>2</v>
      </c>
      <c r="M2650" s="17">
        <v>4.0199999999999996</v>
      </c>
      <c r="N2650" s="17" t="str">
        <f>IF(SalesData[[#This Row],[Profit]]&gt;0,"Profit","Loss")</f>
        <v>Profit</v>
      </c>
    </row>
    <row r="2651" spans="1:14" x14ac:dyDescent="0.25">
      <c r="A2651" s="1">
        <v>42174</v>
      </c>
      <c r="B2651" s="3">
        <f t="shared" si="123"/>
        <v>2015</v>
      </c>
      <c r="C2651" s="3">
        <f t="shared" si="124"/>
        <v>6</v>
      </c>
      <c r="D2651" t="s">
        <v>1778</v>
      </c>
      <c r="E2651" t="str">
        <f t="shared" si="125"/>
        <v>Logan Haushalter20150619</v>
      </c>
      <c r="F2651">
        <f>IF(COUNTIF($E$2:E2651, E2651) = 1, MAX($F$1:F2650) + 1, INDEX($F$1:F2650, MATCH(E2651, $E$1:E2650, 0)))</f>
        <v>1298</v>
      </c>
      <c r="G2651" t="s">
        <v>27</v>
      </c>
      <c r="H2651" t="s">
        <v>11</v>
      </c>
      <c r="I2651" t="s">
        <v>12</v>
      </c>
      <c r="J2651" t="s">
        <v>2122</v>
      </c>
      <c r="K2651" s="17">
        <v>6.48</v>
      </c>
      <c r="L2651" s="17">
        <v>1</v>
      </c>
      <c r="M2651" s="17">
        <v>3.11</v>
      </c>
      <c r="N2651" s="17" t="str">
        <f>IF(SalesData[[#This Row],[Profit]]&gt;0,"Profit","Loss")</f>
        <v>Profit</v>
      </c>
    </row>
    <row r="2652" spans="1:14" x14ac:dyDescent="0.25">
      <c r="A2652" s="1">
        <v>42174</v>
      </c>
      <c r="B2652" s="3">
        <f t="shared" si="123"/>
        <v>2015</v>
      </c>
      <c r="C2652" s="3">
        <f t="shared" si="124"/>
        <v>6</v>
      </c>
      <c r="D2652" t="s">
        <v>1778</v>
      </c>
      <c r="E2652" t="str">
        <f t="shared" si="125"/>
        <v>Logan Haushalter20150619</v>
      </c>
      <c r="F2652">
        <f>IF(COUNTIF($E$2:E2652, E2652) = 1, MAX($F$1:F2651) + 1, INDEX($F$1:F2651, MATCH(E2652, $E$1:E2651, 0)))</f>
        <v>1298</v>
      </c>
      <c r="G2652" t="s">
        <v>27</v>
      </c>
      <c r="H2652" t="s">
        <v>11</v>
      </c>
      <c r="I2652" t="s">
        <v>63</v>
      </c>
      <c r="J2652" t="s">
        <v>543</v>
      </c>
      <c r="K2652" s="17">
        <v>186.69</v>
      </c>
      <c r="L2652" s="17">
        <v>3</v>
      </c>
      <c r="M2652" s="17">
        <v>87.74</v>
      </c>
      <c r="N2652" s="17" t="str">
        <f>IF(SalesData[[#This Row],[Profit]]&gt;0,"Profit","Loss")</f>
        <v>Profit</v>
      </c>
    </row>
    <row r="2653" spans="1:14" x14ac:dyDescent="0.25">
      <c r="A2653" s="1">
        <v>42174</v>
      </c>
      <c r="B2653" s="3">
        <f t="shared" si="123"/>
        <v>2015</v>
      </c>
      <c r="C2653" s="3">
        <f t="shared" si="124"/>
        <v>6</v>
      </c>
      <c r="D2653" t="s">
        <v>32</v>
      </c>
      <c r="E2653" t="str">
        <f t="shared" si="125"/>
        <v>Maria Etezadi20150619</v>
      </c>
      <c r="F2653">
        <f>IF(COUNTIF($E$2:E2653, E2653) = 1, MAX($F$1:F2652) + 1, INDEX($F$1:F2652, MATCH(E2653, $E$1:E2652, 0)))</f>
        <v>1299</v>
      </c>
      <c r="G2653" t="s">
        <v>10</v>
      </c>
      <c r="H2653" t="s">
        <v>11</v>
      </c>
      <c r="I2653" t="s">
        <v>20</v>
      </c>
      <c r="J2653" t="s">
        <v>1649</v>
      </c>
      <c r="K2653" s="17">
        <v>5.79</v>
      </c>
      <c r="L2653" s="17">
        <v>2</v>
      </c>
      <c r="M2653" s="17">
        <v>-9.56</v>
      </c>
      <c r="N2653" s="17" t="str">
        <f>IF(SalesData[[#This Row],[Profit]]&gt;0,"Profit","Loss")</f>
        <v>Loss</v>
      </c>
    </row>
    <row r="2654" spans="1:14" x14ac:dyDescent="0.25">
      <c r="A2654" s="1">
        <v>42174</v>
      </c>
      <c r="B2654" s="3">
        <f t="shared" si="123"/>
        <v>2015</v>
      </c>
      <c r="C2654" s="3">
        <f t="shared" si="124"/>
        <v>6</v>
      </c>
      <c r="D2654" t="s">
        <v>973</v>
      </c>
      <c r="E2654" t="str">
        <f t="shared" si="125"/>
        <v>Katherine Murray20150619</v>
      </c>
      <c r="F2654">
        <f>IF(COUNTIF($E$2:E2654, E2654) = 1, MAX($F$1:F2653) + 1, INDEX($F$1:F2653, MATCH(E2654, $E$1:E2653, 0)))</f>
        <v>1300</v>
      </c>
      <c r="G2654" t="s">
        <v>10</v>
      </c>
      <c r="H2654" t="s">
        <v>11</v>
      </c>
      <c r="I2654" t="s">
        <v>18</v>
      </c>
      <c r="J2654" t="s">
        <v>144</v>
      </c>
      <c r="K2654" s="17">
        <v>228.92</v>
      </c>
      <c r="L2654" s="17">
        <v>5</v>
      </c>
      <c r="M2654" s="17">
        <v>14.31</v>
      </c>
      <c r="N2654" s="17" t="str">
        <f>IF(SalesData[[#This Row],[Profit]]&gt;0,"Profit","Loss")</f>
        <v>Profit</v>
      </c>
    </row>
    <row r="2655" spans="1:14" x14ac:dyDescent="0.25">
      <c r="A2655" s="1">
        <v>42174</v>
      </c>
      <c r="B2655" s="3">
        <f t="shared" si="123"/>
        <v>2015</v>
      </c>
      <c r="C2655" s="3">
        <f t="shared" si="124"/>
        <v>6</v>
      </c>
      <c r="D2655" t="s">
        <v>1181</v>
      </c>
      <c r="E2655" t="str">
        <f t="shared" si="125"/>
        <v>Paul Prost20150619</v>
      </c>
      <c r="F2655">
        <f>IF(COUNTIF($E$2:E2655, E2655) = 1, MAX($F$1:F2654) + 1, INDEX($F$1:F2654, MATCH(E2655, $E$1:E2654, 0)))</f>
        <v>1301</v>
      </c>
      <c r="G2655" t="s">
        <v>23</v>
      </c>
      <c r="H2655" t="s">
        <v>11</v>
      </c>
      <c r="I2655" t="s">
        <v>16</v>
      </c>
      <c r="J2655" t="s">
        <v>2123</v>
      </c>
      <c r="K2655" s="17">
        <v>5.9</v>
      </c>
      <c r="L2655" s="17">
        <v>2</v>
      </c>
      <c r="M2655" s="17">
        <v>1.99</v>
      </c>
      <c r="N2655" s="17" t="str">
        <f>IF(SalesData[[#This Row],[Profit]]&gt;0,"Profit","Loss")</f>
        <v>Profit</v>
      </c>
    </row>
    <row r="2656" spans="1:14" x14ac:dyDescent="0.25">
      <c r="A2656" s="1">
        <v>42175</v>
      </c>
      <c r="B2656" s="3">
        <f t="shared" si="123"/>
        <v>2015</v>
      </c>
      <c r="C2656" s="3">
        <f t="shared" si="124"/>
        <v>6</v>
      </c>
      <c r="D2656" t="s">
        <v>2124</v>
      </c>
      <c r="E2656" t="str">
        <f t="shared" si="125"/>
        <v>Stewart Carmichael20150620</v>
      </c>
      <c r="F2656">
        <f>IF(COUNTIF($E$2:E2656, E2656) = 1, MAX($F$1:F2655) + 1, INDEX($F$1:F2655, MATCH(E2656, $E$1:E2655, 0)))</f>
        <v>1302</v>
      </c>
      <c r="G2656" t="s">
        <v>27</v>
      </c>
      <c r="H2656" t="s">
        <v>34</v>
      </c>
      <c r="I2656" t="s">
        <v>47</v>
      </c>
      <c r="J2656" t="s">
        <v>1545</v>
      </c>
      <c r="K2656" s="17">
        <v>257.64</v>
      </c>
      <c r="L2656" s="17">
        <v>6</v>
      </c>
      <c r="M2656" s="17">
        <v>100.48</v>
      </c>
      <c r="N2656" s="17" t="str">
        <f>IF(SalesData[[#This Row],[Profit]]&gt;0,"Profit","Loss")</f>
        <v>Profit</v>
      </c>
    </row>
    <row r="2657" spans="1:14" x14ac:dyDescent="0.25">
      <c r="A2657" s="1">
        <v>42175</v>
      </c>
      <c r="B2657" s="3">
        <f t="shared" si="123"/>
        <v>2015</v>
      </c>
      <c r="C2657" s="3">
        <f t="shared" si="124"/>
        <v>6</v>
      </c>
      <c r="D2657" t="s">
        <v>2124</v>
      </c>
      <c r="E2657" t="str">
        <f t="shared" si="125"/>
        <v>Stewart Carmichael20150620</v>
      </c>
      <c r="F2657">
        <f>IF(COUNTIF($E$2:E2657, E2657) = 1, MAX($F$1:F2656) + 1, INDEX($F$1:F2656, MATCH(E2657, $E$1:E2656, 0)))</f>
        <v>1302</v>
      </c>
      <c r="G2657" t="s">
        <v>27</v>
      </c>
      <c r="H2657" t="s">
        <v>39</v>
      </c>
      <c r="I2657" t="s">
        <v>40</v>
      </c>
      <c r="J2657" t="s">
        <v>721</v>
      </c>
      <c r="K2657" s="17">
        <v>125.98</v>
      </c>
      <c r="L2657" s="17">
        <v>3</v>
      </c>
      <c r="M2657" s="17">
        <v>47.24</v>
      </c>
      <c r="N2657" s="17" t="str">
        <f>IF(SalesData[[#This Row],[Profit]]&gt;0,"Profit","Loss")</f>
        <v>Profit</v>
      </c>
    </row>
    <row r="2658" spans="1:14" x14ac:dyDescent="0.25">
      <c r="A2658" s="1">
        <v>42175</v>
      </c>
      <c r="B2658" s="3">
        <f t="shared" si="123"/>
        <v>2015</v>
      </c>
      <c r="C2658" s="3">
        <f t="shared" si="124"/>
        <v>6</v>
      </c>
      <c r="D2658" t="s">
        <v>599</v>
      </c>
      <c r="E2658" t="str">
        <f t="shared" si="125"/>
        <v>Justin MacKendrick20150620</v>
      </c>
      <c r="F2658">
        <f>IF(COUNTIF($E$2:E2658, E2658) = 1, MAX($F$1:F2657) + 1, INDEX($F$1:F2657, MATCH(E2658, $E$1:E2657, 0)))</f>
        <v>1303</v>
      </c>
      <c r="G2658" t="s">
        <v>278</v>
      </c>
      <c r="H2658" t="s">
        <v>39</v>
      </c>
      <c r="I2658" t="s">
        <v>40</v>
      </c>
      <c r="J2658" t="s">
        <v>954</v>
      </c>
      <c r="K2658" s="17">
        <v>125.94</v>
      </c>
      <c r="L2658" s="17">
        <v>7</v>
      </c>
      <c r="M2658" s="17">
        <v>15.74</v>
      </c>
      <c r="N2658" s="17" t="str">
        <f>IF(SalesData[[#This Row],[Profit]]&gt;0,"Profit","Loss")</f>
        <v>Profit</v>
      </c>
    </row>
    <row r="2659" spans="1:14" x14ac:dyDescent="0.25">
      <c r="A2659" s="1">
        <v>42175</v>
      </c>
      <c r="B2659" s="3">
        <f t="shared" si="123"/>
        <v>2015</v>
      </c>
      <c r="C2659" s="3">
        <f t="shared" si="124"/>
        <v>6</v>
      </c>
      <c r="D2659" t="s">
        <v>917</v>
      </c>
      <c r="E2659" t="str">
        <f t="shared" si="125"/>
        <v>Becky Castell20150620</v>
      </c>
      <c r="F2659">
        <f>IF(COUNTIF($E$2:E2659, E2659) = 1, MAX($F$1:F2658) + 1, INDEX($F$1:F2658, MATCH(E2659, $E$1:E2658, 0)))</f>
        <v>1304</v>
      </c>
      <c r="G2659" t="s">
        <v>23</v>
      </c>
      <c r="H2659" t="s">
        <v>39</v>
      </c>
      <c r="I2659" t="s">
        <v>52</v>
      </c>
      <c r="J2659" t="s">
        <v>2125</v>
      </c>
      <c r="K2659" s="17">
        <v>319.98</v>
      </c>
      <c r="L2659" s="17">
        <v>2</v>
      </c>
      <c r="M2659" s="17">
        <v>92</v>
      </c>
      <c r="N2659" s="17" t="str">
        <f>IF(SalesData[[#This Row],[Profit]]&gt;0,"Profit","Loss")</f>
        <v>Profit</v>
      </c>
    </row>
    <row r="2660" spans="1:14" x14ac:dyDescent="0.25">
      <c r="A2660" s="1">
        <v>42176</v>
      </c>
      <c r="B2660" s="3">
        <f t="shared" si="123"/>
        <v>2015</v>
      </c>
      <c r="C2660" s="3">
        <f t="shared" si="124"/>
        <v>6</v>
      </c>
      <c r="D2660" t="s">
        <v>915</v>
      </c>
      <c r="E2660" t="str">
        <f t="shared" si="125"/>
        <v>Emily Phan20150621</v>
      </c>
      <c r="F2660">
        <f>IF(COUNTIF($E$2:E2660, E2660) = 1, MAX($F$1:F2659) + 1, INDEX($F$1:F2659, MATCH(E2660, $E$1:E2659, 0)))</f>
        <v>1305</v>
      </c>
      <c r="G2660" t="s">
        <v>123</v>
      </c>
      <c r="H2660" t="s">
        <v>39</v>
      </c>
      <c r="I2660" t="s">
        <v>40</v>
      </c>
      <c r="J2660" t="s">
        <v>415</v>
      </c>
      <c r="K2660" s="17">
        <v>107.98</v>
      </c>
      <c r="L2660" s="17">
        <v>3</v>
      </c>
      <c r="M2660" s="17">
        <v>37.79</v>
      </c>
      <c r="N2660" s="17" t="str">
        <f>IF(SalesData[[#This Row],[Profit]]&gt;0,"Profit","Loss")</f>
        <v>Profit</v>
      </c>
    </row>
    <row r="2661" spans="1:14" x14ac:dyDescent="0.25">
      <c r="A2661" s="1">
        <v>42177</v>
      </c>
      <c r="B2661" s="3">
        <f t="shared" si="123"/>
        <v>2015</v>
      </c>
      <c r="C2661" s="3">
        <f t="shared" si="124"/>
        <v>6</v>
      </c>
      <c r="D2661" t="s">
        <v>1012</v>
      </c>
      <c r="E2661" t="str">
        <f t="shared" si="125"/>
        <v>Ken Lonsdale20150622</v>
      </c>
      <c r="F2661">
        <f>IF(COUNTIF($E$2:E2661, E2661) = 1, MAX($F$1:F2660) + 1, INDEX($F$1:F2660, MATCH(E2661, $E$1:E2660, 0)))</f>
        <v>1306</v>
      </c>
      <c r="G2661" t="s">
        <v>296</v>
      </c>
      <c r="H2661" t="s">
        <v>11</v>
      </c>
      <c r="I2661" t="s">
        <v>43</v>
      </c>
      <c r="J2661" t="s">
        <v>1796</v>
      </c>
      <c r="K2661" s="17">
        <v>4.96</v>
      </c>
      <c r="L2661" s="17">
        <v>4</v>
      </c>
      <c r="M2661" s="17">
        <v>2.33</v>
      </c>
      <c r="N2661" s="17" t="str">
        <f>IF(SalesData[[#This Row],[Profit]]&gt;0,"Profit","Loss")</f>
        <v>Profit</v>
      </c>
    </row>
    <row r="2662" spans="1:14" x14ac:dyDescent="0.25">
      <c r="A2662" s="1">
        <v>42177</v>
      </c>
      <c r="B2662" s="3">
        <f t="shared" si="123"/>
        <v>2015</v>
      </c>
      <c r="C2662" s="3">
        <f t="shared" si="124"/>
        <v>6</v>
      </c>
      <c r="D2662" t="s">
        <v>220</v>
      </c>
      <c r="E2662" t="str">
        <f t="shared" si="125"/>
        <v>Michael Grace20150622</v>
      </c>
      <c r="F2662">
        <f>IF(COUNTIF($E$2:E2662, E2662) = 1, MAX($F$1:F2661) + 1, INDEX($F$1:F2661, MATCH(E2662, $E$1:E2661, 0)))</f>
        <v>1307</v>
      </c>
      <c r="G2662" t="s">
        <v>15</v>
      </c>
      <c r="H2662" t="s">
        <v>34</v>
      </c>
      <c r="I2662" t="s">
        <v>145</v>
      </c>
      <c r="J2662" t="s">
        <v>1786</v>
      </c>
      <c r="K2662" s="17">
        <v>796.43</v>
      </c>
      <c r="L2662" s="17">
        <v>7</v>
      </c>
      <c r="M2662" s="17">
        <v>-525.64</v>
      </c>
      <c r="N2662" s="17" t="str">
        <f>IF(SalesData[[#This Row],[Profit]]&gt;0,"Profit","Loss")</f>
        <v>Loss</v>
      </c>
    </row>
    <row r="2663" spans="1:14" x14ac:dyDescent="0.25">
      <c r="A2663" s="1">
        <v>42177</v>
      </c>
      <c r="B2663" s="3">
        <f t="shared" si="123"/>
        <v>2015</v>
      </c>
      <c r="C2663" s="3">
        <f t="shared" si="124"/>
        <v>6</v>
      </c>
      <c r="D2663" t="s">
        <v>2126</v>
      </c>
      <c r="E2663" t="str">
        <f t="shared" si="125"/>
        <v>Shaun Weien20150622</v>
      </c>
      <c r="F2663">
        <f>IF(COUNTIF($E$2:E2663, E2663) = 1, MAX($F$1:F2662) + 1, INDEX($F$1:F2662, MATCH(E2663, $E$1:E2662, 0)))</f>
        <v>1308</v>
      </c>
      <c r="G2663" t="s">
        <v>149</v>
      </c>
      <c r="H2663" t="s">
        <v>11</v>
      </c>
      <c r="I2663" t="s">
        <v>20</v>
      </c>
      <c r="J2663" t="s">
        <v>2127</v>
      </c>
      <c r="K2663" s="17">
        <v>1217.57</v>
      </c>
      <c r="L2663" s="17">
        <v>2</v>
      </c>
      <c r="M2663" s="17">
        <v>456.59</v>
      </c>
      <c r="N2663" s="17" t="str">
        <f>IF(SalesData[[#This Row],[Profit]]&gt;0,"Profit","Loss")</f>
        <v>Profit</v>
      </c>
    </row>
    <row r="2664" spans="1:14" x14ac:dyDescent="0.25">
      <c r="A2664" s="1">
        <v>42178</v>
      </c>
      <c r="B2664" s="3">
        <f t="shared" si="123"/>
        <v>2015</v>
      </c>
      <c r="C2664" s="3">
        <f t="shared" si="124"/>
        <v>6</v>
      </c>
      <c r="D2664" t="s">
        <v>794</v>
      </c>
      <c r="E2664" t="str">
        <f t="shared" si="125"/>
        <v>Rick Duston20150623</v>
      </c>
      <c r="F2664">
        <f>IF(COUNTIF($E$2:E2664, E2664) = 1, MAX($F$1:F2663) + 1, INDEX($F$1:F2663, MATCH(E2664, $E$1:E2663, 0)))</f>
        <v>1309</v>
      </c>
      <c r="G2664" t="s">
        <v>164</v>
      </c>
      <c r="H2664" t="s">
        <v>39</v>
      </c>
      <c r="I2664" t="s">
        <v>40</v>
      </c>
      <c r="J2664" t="s">
        <v>2128</v>
      </c>
      <c r="K2664" s="17">
        <v>201.57</v>
      </c>
      <c r="L2664" s="17">
        <v>4</v>
      </c>
      <c r="M2664" s="17">
        <v>22.68</v>
      </c>
      <c r="N2664" s="17" t="str">
        <f>IF(SalesData[[#This Row],[Profit]]&gt;0,"Profit","Loss")</f>
        <v>Profit</v>
      </c>
    </row>
    <row r="2665" spans="1:14" x14ac:dyDescent="0.25">
      <c r="A2665" s="1">
        <v>42178</v>
      </c>
      <c r="B2665" s="3">
        <f t="shared" si="123"/>
        <v>2015</v>
      </c>
      <c r="C2665" s="3">
        <f t="shared" si="124"/>
        <v>6</v>
      </c>
      <c r="D2665" t="s">
        <v>1122</v>
      </c>
      <c r="E2665" t="str">
        <f t="shared" si="125"/>
        <v>Christine Sundaresam20150623</v>
      </c>
      <c r="F2665">
        <f>IF(COUNTIF($E$2:E2665, E2665) = 1, MAX($F$1:F2664) + 1, INDEX($F$1:F2664, MATCH(E2665, $E$1:E2664, 0)))</f>
        <v>1310</v>
      </c>
      <c r="G2665" t="s">
        <v>27</v>
      </c>
      <c r="H2665" t="s">
        <v>39</v>
      </c>
      <c r="I2665" t="s">
        <v>40</v>
      </c>
      <c r="J2665" t="s">
        <v>1073</v>
      </c>
      <c r="K2665" s="17">
        <v>217.58</v>
      </c>
      <c r="L2665" s="17">
        <v>2</v>
      </c>
      <c r="M2665" s="17">
        <v>19.04</v>
      </c>
      <c r="N2665" s="17" t="str">
        <f>IF(SalesData[[#This Row],[Profit]]&gt;0,"Profit","Loss")</f>
        <v>Profit</v>
      </c>
    </row>
    <row r="2666" spans="1:14" x14ac:dyDescent="0.25">
      <c r="A2666" s="1">
        <v>42178</v>
      </c>
      <c r="B2666" s="3">
        <f t="shared" si="123"/>
        <v>2015</v>
      </c>
      <c r="C2666" s="3">
        <f t="shared" si="124"/>
        <v>6</v>
      </c>
      <c r="D2666" t="s">
        <v>1122</v>
      </c>
      <c r="E2666" t="str">
        <f t="shared" si="125"/>
        <v>Christine Sundaresam20150623</v>
      </c>
      <c r="F2666">
        <f>IF(COUNTIF($E$2:E2666, E2666) = 1, MAX($F$1:F2665) + 1, INDEX($F$1:F2665, MATCH(E2666, $E$1:E2665, 0)))</f>
        <v>1310</v>
      </c>
      <c r="G2666" t="s">
        <v>27</v>
      </c>
      <c r="H2666" t="s">
        <v>11</v>
      </c>
      <c r="I2666" t="s">
        <v>43</v>
      </c>
      <c r="J2666" t="s">
        <v>1784</v>
      </c>
      <c r="K2666" s="17">
        <v>5.43</v>
      </c>
      <c r="L2666" s="17">
        <v>3</v>
      </c>
      <c r="M2666" s="17">
        <v>1.79</v>
      </c>
      <c r="N2666" s="17" t="str">
        <f>IF(SalesData[[#This Row],[Profit]]&gt;0,"Profit","Loss")</f>
        <v>Profit</v>
      </c>
    </row>
    <row r="2667" spans="1:14" x14ac:dyDescent="0.25">
      <c r="A2667" s="1">
        <v>42178</v>
      </c>
      <c r="B2667" s="3">
        <f t="shared" si="123"/>
        <v>2015</v>
      </c>
      <c r="C2667" s="3">
        <f t="shared" si="124"/>
        <v>6</v>
      </c>
      <c r="D2667" t="s">
        <v>1122</v>
      </c>
      <c r="E2667" t="str">
        <f t="shared" si="125"/>
        <v>Christine Sundaresam20150623</v>
      </c>
      <c r="F2667">
        <f>IF(COUNTIF($E$2:E2667, E2667) = 1, MAX($F$1:F2666) + 1, INDEX($F$1:F2666, MATCH(E2667, $E$1:E2666, 0)))</f>
        <v>1310</v>
      </c>
      <c r="G2667" t="s">
        <v>27</v>
      </c>
      <c r="H2667" t="s">
        <v>39</v>
      </c>
      <c r="I2667" t="s">
        <v>40</v>
      </c>
      <c r="J2667" t="s">
        <v>1239</v>
      </c>
      <c r="K2667" s="17">
        <v>143.97999999999999</v>
      </c>
      <c r="L2667" s="17">
        <v>3</v>
      </c>
      <c r="M2667" s="17">
        <v>9</v>
      </c>
      <c r="N2667" s="17" t="str">
        <f>IF(SalesData[[#This Row],[Profit]]&gt;0,"Profit","Loss")</f>
        <v>Profit</v>
      </c>
    </row>
    <row r="2668" spans="1:14" x14ac:dyDescent="0.25">
      <c r="A2668" s="1">
        <v>42178</v>
      </c>
      <c r="B2668" s="3">
        <f t="shared" si="123"/>
        <v>2015</v>
      </c>
      <c r="C2668" s="3">
        <f t="shared" si="124"/>
        <v>6</v>
      </c>
      <c r="D2668" t="s">
        <v>684</v>
      </c>
      <c r="E2668" t="str">
        <f t="shared" si="125"/>
        <v>Randy Ferguson20150623</v>
      </c>
      <c r="F2668">
        <f>IF(COUNTIF($E$2:E2668, E2668) = 1, MAX($F$1:F2667) + 1, INDEX($F$1:F2667, MATCH(E2668, $E$1:E2667, 0)))</f>
        <v>1311</v>
      </c>
      <c r="G2668" t="s">
        <v>30</v>
      </c>
      <c r="H2668" t="s">
        <v>34</v>
      </c>
      <c r="I2668" t="s">
        <v>47</v>
      </c>
      <c r="J2668" t="s">
        <v>2129</v>
      </c>
      <c r="K2668" s="17">
        <v>27.42</v>
      </c>
      <c r="L2668" s="17">
        <v>3</v>
      </c>
      <c r="M2668" s="17">
        <v>9.32</v>
      </c>
      <c r="N2668" s="17" t="str">
        <f>IF(SalesData[[#This Row],[Profit]]&gt;0,"Profit","Loss")</f>
        <v>Profit</v>
      </c>
    </row>
    <row r="2669" spans="1:14" x14ac:dyDescent="0.25">
      <c r="A2669" s="1">
        <v>42178</v>
      </c>
      <c r="B2669" s="3">
        <f t="shared" si="123"/>
        <v>2015</v>
      </c>
      <c r="C2669" s="3">
        <f t="shared" si="124"/>
        <v>6</v>
      </c>
      <c r="D2669" t="s">
        <v>684</v>
      </c>
      <c r="E2669" t="str">
        <f t="shared" si="125"/>
        <v>Randy Ferguson20150623</v>
      </c>
      <c r="F2669">
        <f>IF(COUNTIF($E$2:E2669, E2669) = 1, MAX($F$1:F2668) + 1, INDEX($F$1:F2668, MATCH(E2669, $E$1:E2668, 0)))</f>
        <v>1311</v>
      </c>
      <c r="G2669" t="s">
        <v>30</v>
      </c>
      <c r="H2669" t="s">
        <v>11</v>
      </c>
      <c r="I2669" t="s">
        <v>20</v>
      </c>
      <c r="J2669" t="s">
        <v>666</v>
      </c>
      <c r="K2669" s="17">
        <v>165.98</v>
      </c>
      <c r="L2669" s="17">
        <v>1</v>
      </c>
      <c r="M2669" s="17">
        <v>74.69</v>
      </c>
      <c r="N2669" s="17" t="str">
        <f>IF(SalesData[[#This Row],[Profit]]&gt;0,"Profit","Loss")</f>
        <v>Profit</v>
      </c>
    </row>
    <row r="2670" spans="1:14" x14ac:dyDescent="0.25">
      <c r="A2670" s="1">
        <v>42178</v>
      </c>
      <c r="B2670" s="3">
        <f t="shared" si="123"/>
        <v>2015</v>
      </c>
      <c r="C2670" s="3">
        <f t="shared" si="124"/>
        <v>6</v>
      </c>
      <c r="D2670" t="s">
        <v>684</v>
      </c>
      <c r="E2670" t="str">
        <f t="shared" si="125"/>
        <v>Randy Ferguson20150623</v>
      </c>
      <c r="F2670">
        <f>IF(COUNTIF($E$2:E2670, E2670) = 1, MAX($F$1:F2669) + 1, INDEX($F$1:F2669, MATCH(E2670, $E$1:E2669, 0)))</f>
        <v>1311</v>
      </c>
      <c r="G2670" t="s">
        <v>30</v>
      </c>
      <c r="H2670" t="s">
        <v>39</v>
      </c>
      <c r="I2670" t="s">
        <v>52</v>
      </c>
      <c r="J2670" t="s">
        <v>2130</v>
      </c>
      <c r="K2670" s="17">
        <v>75</v>
      </c>
      <c r="L2670" s="17">
        <v>3</v>
      </c>
      <c r="M2670" s="17">
        <v>18</v>
      </c>
      <c r="N2670" s="17" t="str">
        <f>IF(SalesData[[#This Row],[Profit]]&gt;0,"Profit","Loss")</f>
        <v>Profit</v>
      </c>
    </row>
    <row r="2671" spans="1:14" x14ac:dyDescent="0.25">
      <c r="A2671" s="1">
        <v>42180</v>
      </c>
      <c r="B2671" s="3">
        <f t="shared" si="123"/>
        <v>2015</v>
      </c>
      <c r="C2671" s="3">
        <f t="shared" si="124"/>
        <v>6</v>
      </c>
      <c r="D2671" t="s">
        <v>2131</v>
      </c>
      <c r="E2671" t="str">
        <f t="shared" si="125"/>
        <v>Cathy Hwang20150625</v>
      </c>
      <c r="F2671">
        <f>IF(COUNTIF($E$2:E2671, E2671) = 1, MAX($F$1:F2670) + 1, INDEX($F$1:F2670, MATCH(E2671, $E$1:E2670, 0)))</f>
        <v>1312</v>
      </c>
      <c r="G2671" t="s">
        <v>23</v>
      </c>
      <c r="H2671" t="s">
        <v>11</v>
      </c>
      <c r="I2671" t="s">
        <v>12</v>
      </c>
      <c r="J2671" t="s">
        <v>481</v>
      </c>
      <c r="K2671" s="17">
        <v>31.1</v>
      </c>
      <c r="L2671" s="17">
        <v>6</v>
      </c>
      <c r="M2671" s="17">
        <v>10.89</v>
      </c>
      <c r="N2671" s="17" t="str">
        <f>IF(SalesData[[#This Row],[Profit]]&gt;0,"Profit","Loss")</f>
        <v>Profit</v>
      </c>
    </row>
    <row r="2672" spans="1:14" x14ac:dyDescent="0.25">
      <c r="A2672" s="1">
        <v>42180</v>
      </c>
      <c r="B2672" s="3">
        <f t="shared" si="123"/>
        <v>2015</v>
      </c>
      <c r="C2672" s="3">
        <f t="shared" si="124"/>
        <v>6</v>
      </c>
      <c r="D2672" t="s">
        <v>2131</v>
      </c>
      <c r="E2672" t="str">
        <f t="shared" si="125"/>
        <v>Cathy Hwang20150625</v>
      </c>
      <c r="F2672">
        <f>IF(COUNTIF($E$2:E2672, E2672) = 1, MAX($F$1:F2671) + 1, INDEX($F$1:F2671, MATCH(E2672, $E$1:E2671, 0)))</f>
        <v>1312</v>
      </c>
      <c r="G2672" t="s">
        <v>23</v>
      </c>
      <c r="H2672" t="s">
        <v>11</v>
      </c>
      <c r="I2672" t="s">
        <v>18</v>
      </c>
      <c r="J2672" t="s">
        <v>1870</v>
      </c>
      <c r="K2672" s="17">
        <v>78.260000000000005</v>
      </c>
      <c r="L2672" s="17">
        <v>2</v>
      </c>
      <c r="M2672" s="17">
        <v>-17.61</v>
      </c>
      <c r="N2672" s="17" t="str">
        <f>IF(SalesData[[#This Row],[Profit]]&gt;0,"Profit","Loss")</f>
        <v>Loss</v>
      </c>
    </row>
    <row r="2673" spans="1:14" x14ac:dyDescent="0.25">
      <c r="A2673" s="1">
        <v>42180</v>
      </c>
      <c r="B2673" s="3">
        <f t="shared" si="123"/>
        <v>2015</v>
      </c>
      <c r="C2673" s="3">
        <f t="shared" si="124"/>
        <v>6</v>
      </c>
      <c r="D2673" t="s">
        <v>1448</v>
      </c>
      <c r="E2673" t="str">
        <f t="shared" si="125"/>
        <v>Jill Fjeld20150625</v>
      </c>
      <c r="F2673">
        <f>IF(COUNTIF($E$2:E2673, E2673) = 1, MAX($F$1:F2672) + 1, INDEX($F$1:F2672, MATCH(E2673, $E$1:E2672, 0)))</f>
        <v>1313</v>
      </c>
      <c r="G2673" t="s">
        <v>27</v>
      </c>
      <c r="H2673" t="s">
        <v>34</v>
      </c>
      <c r="I2673" t="s">
        <v>47</v>
      </c>
      <c r="J2673" t="s">
        <v>1083</v>
      </c>
      <c r="K2673" s="17">
        <v>204.85</v>
      </c>
      <c r="L2673" s="17">
        <v>5</v>
      </c>
      <c r="M2673" s="17">
        <v>57.36</v>
      </c>
      <c r="N2673" s="17" t="str">
        <f>IF(SalesData[[#This Row],[Profit]]&gt;0,"Profit","Loss")</f>
        <v>Profit</v>
      </c>
    </row>
    <row r="2674" spans="1:14" x14ac:dyDescent="0.25">
      <c r="A2674" s="1">
        <v>42180</v>
      </c>
      <c r="B2674" s="3">
        <f t="shared" si="123"/>
        <v>2015</v>
      </c>
      <c r="C2674" s="3">
        <f t="shared" si="124"/>
        <v>6</v>
      </c>
      <c r="D2674" t="s">
        <v>1633</v>
      </c>
      <c r="E2674" t="str">
        <f t="shared" si="125"/>
        <v>Alan Barnes20150625</v>
      </c>
      <c r="F2674">
        <f>IF(COUNTIF($E$2:E2674, E2674) = 1, MAX($F$1:F2673) + 1, INDEX($F$1:F2673, MATCH(E2674, $E$1:E2673, 0)))</f>
        <v>1314</v>
      </c>
      <c r="G2674" t="s">
        <v>27</v>
      </c>
      <c r="H2674" t="s">
        <v>11</v>
      </c>
      <c r="I2674" t="s">
        <v>24</v>
      </c>
      <c r="J2674" t="s">
        <v>207</v>
      </c>
      <c r="K2674" s="17">
        <v>20.96</v>
      </c>
      <c r="L2674" s="17">
        <v>2</v>
      </c>
      <c r="M2674" s="17">
        <v>5.24</v>
      </c>
      <c r="N2674" s="17" t="str">
        <f>IF(SalesData[[#This Row],[Profit]]&gt;0,"Profit","Loss")</f>
        <v>Profit</v>
      </c>
    </row>
    <row r="2675" spans="1:14" x14ac:dyDescent="0.25">
      <c r="A2675" s="1">
        <v>42180</v>
      </c>
      <c r="B2675" s="3">
        <f t="shared" si="123"/>
        <v>2015</v>
      </c>
      <c r="C2675" s="3">
        <f t="shared" si="124"/>
        <v>6</v>
      </c>
      <c r="D2675" t="s">
        <v>1633</v>
      </c>
      <c r="E2675" t="str">
        <f t="shared" si="125"/>
        <v>Alan Barnes20150625</v>
      </c>
      <c r="F2675">
        <f>IF(COUNTIF($E$2:E2675, E2675) = 1, MAX($F$1:F2674) + 1, INDEX($F$1:F2674, MATCH(E2675, $E$1:E2674, 0)))</f>
        <v>1314</v>
      </c>
      <c r="G2675" t="s">
        <v>27</v>
      </c>
      <c r="H2675" t="s">
        <v>11</v>
      </c>
      <c r="I2675" t="s">
        <v>20</v>
      </c>
      <c r="J2675" t="s">
        <v>2022</v>
      </c>
      <c r="K2675" s="17">
        <v>88.75</v>
      </c>
      <c r="L2675" s="17">
        <v>3</v>
      </c>
      <c r="M2675" s="17">
        <v>27.74</v>
      </c>
      <c r="N2675" s="17" t="str">
        <f>IF(SalesData[[#This Row],[Profit]]&gt;0,"Profit","Loss")</f>
        <v>Profit</v>
      </c>
    </row>
    <row r="2676" spans="1:14" x14ac:dyDescent="0.25">
      <c r="A2676" s="1">
        <v>42180</v>
      </c>
      <c r="B2676" s="3">
        <f t="shared" si="123"/>
        <v>2015</v>
      </c>
      <c r="C2676" s="3">
        <f t="shared" si="124"/>
        <v>6</v>
      </c>
      <c r="D2676" t="s">
        <v>1633</v>
      </c>
      <c r="E2676" t="str">
        <f t="shared" si="125"/>
        <v>Alan Barnes20150625</v>
      </c>
      <c r="F2676">
        <f>IF(COUNTIF($E$2:E2676, E2676) = 1, MAX($F$1:F2675) + 1, INDEX($F$1:F2675, MATCH(E2676, $E$1:E2675, 0)))</f>
        <v>1314</v>
      </c>
      <c r="G2676" t="s">
        <v>27</v>
      </c>
      <c r="H2676" t="s">
        <v>11</v>
      </c>
      <c r="I2676" t="s">
        <v>18</v>
      </c>
      <c r="J2676" t="s">
        <v>1525</v>
      </c>
      <c r="K2676" s="17">
        <v>304.23</v>
      </c>
      <c r="L2676" s="17">
        <v>3</v>
      </c>
      <c r="M2676" s="17">
        <v>9.1300000000000008</v>
      </c>
      <c r="N2676" s="17" t="str">
        <f>IF(SalesData[[#This Row],[Profit]]&gt;0,"Profit","Loss")</f>
        <v>Profit</v>
      </c>
    </row>
    <row r="2677" spans="1:14" x14ac:dyDescent="0.25">
      <c r="A2677" s="1">
        <v>42180</v>
      </c>
      <c r="B2677" s="3">
        <f t="shared" si="123"/>
        <v>2015</v>
      </c>
      <c r="C2677" s="3">
        <f t="shared" si="124"/>
        <v>6</v>
      </c>
      <c r="D2677" t="s">
        <v>107</v>
      </c>
      <c r="E2677" t="str">
        <f t="shared" si="125"/>
        <v>Mark Van Huff20150625</v>
      </c>
      <c r="F2677">
        <f>IF(COUNTIF($E$2:E2677, E2677) = 1, MAX($F$1:F2676) + 1, INDEX($F$1:F2676, MATCH(E2677, $E$1:E2676, 0)))</f>
        <v>1315</v>
      </c>
      <c r="G2677" t="s">
        <v>10</v>
      </c>
      <c r="H2677" t="s">
        <v>11</v>
      </c>
      <c r="I2677" t="s">
        <v>12</v>
      </c>
      <c r="J2677" t="s">
        <v>1052</v>
      </c>
      <c r="K2677" s="17">
        <v>47.95</v>
      </c>
      <c r="L2677" s="17">
        <v>3</v>
      </c>
      <c r="M2677" s="17">
        <v>16.18</v>
      </c>
      <c r="N2677" s="17" t="str">
        <f>IF(SalesData[[#This Row],[Profit]]&gt;0,"Profit","Loss")</f>
        <v>Profit</v>
      </c>
    </row>
    <row r="2678" spans="1:14" x14ac:dyDescent="0.25">
      <c r="A2678" s="1">
        <v>42180</v>
      </c>
      <c r="B2678" s="3">
        <f t="shared" si="123"/>
        <v>2015</v>
      </c>
      <c r="C2678" s="3">
        <f t="shared" si="124"/>
        <v>6</v>
      </c>
      <c r="D2678" t="s">
        <v>107</v>
      </c>
      <c r="E2678" t="str">
        <f t="shared" si="125"/>
        <v>Mark Van Huff20150625</v>
      </c>
      <c r="F2678">
        <f>IF(COUNTIF($E$2:E2678, E2678) = 1, MAX($F$1:F2677) + 1, INDEX($F$1:F2677, MATCH(E2678, $E$1:E2677, 0)))</f>
        <v>1315</v>
      </c>
      <c r="G2678" t="s">
        <v>10</v>
      </c>
      <c r="H2678" t="s">
        <v>11</v>
      </c>
      <c r="I2678" t="s">
        <v>20</v>
      </c>
      <c r="J2678" t="s">
        <v>1577</v>
      </c>
      <c r="K2678" s="17">
        <v>0.98</v>
      </c>
      <c r="L2678" s="17">
        <v>2</v>
      </c>
      <c r="M2678" s="17">
        <v>-1.48</v>
      </c>
      <c r="N2678" s="17" t="str">
        <f>IF(SalesData[[#This Row],[Profit]]&gt;0,"Profit","Loss")</f>
        <v>Loss</v>
      </c>
    </row>
    <row r="2679" spans="1:14" x14ac:dyDescent="0.25">
      <c r="A2679" s="1">
        <v>42180</v>
      </c>
      <c r="B2679" s="3">
        <f t="shared" si="123"/>
        <v>2015</v>
      </c>
      <c r="C2679" s="3">
        <f t="shared" si="124"/>
        <v>6</v>
      </c>
      <c r="D2679" t="s">
        <v>107</v>
      </c>
      <c r="E2679" t="str">
        <f t="shared" si="125"/>
        <v>Mark Van Huff20150625</v>
      </c>
      <c r="F2679">
        <f>IF(COUNTIF($E$2:E2679, E2679) = 1, MAX($F$1:F2678) + 1, INDEX($F$1:F2678, MATCH(E2679, $E$1:E2678, 0)))</f>
        <v>1315</v>
      </c>
      <c r="G2679" t="s">
        <v>10</v>
      </c>
      <c r="H2679" t="s">
        <v>34</v>
      </c>
      <c r="I2679" t="s">
        <v>47</v>
      </c>
      <c r="J2679" t="s">
        <v>132</v>
      </c>
      <c r="K2679" s="17">
        <v>75.38</v>
      </c>
      <c r="L2679" s="17">
        <v>9</v>
      </c>
      <c r="M2679" s="17">
        <v>-20.73</v>
      </c>
      <c r="N2679" s="17" t="str">
        <f>IF(SalesData[[#This Row],[Profit]]&gt;0,"Profit","Loss")</f>
        <v>Loss</v>
      </c>
    </row>
    <row r="2680" spans="1:14" x14ac:dyDescent="0.25">
      <c r="A2680" s="1">
        <v>42180</v>
      </c>
      <c r="B2680" s="3">
        <f t="shared" si="123"/>
        <v>2015</v>
      </c>
      <c r="C2680" s="3">
        <f t="shared" si="124"/>
        <v>6</v>
      </c>
      <c r="D2680" t="s">
        <v>107</v>
      </c>
      <c r="E2680" t="str">
        <f t="shared" si="125"/>
        <v>Mark Van Huff20150625</v>
      </c>
      <c r="F2680">
        <f>IF(COUNTIF($E$2:E2680, E2680) = 1, MAX($F$1:F2679) + 1, INDEX($F$1:F2679, MATCH(E2680, $E$1:E2679, 0)))</f>
        <v>1315</v>
      </c>
      <c r="G2680" t="s">
        <v>10</v>
      </c>
      <c r="H2680" t="s">
        <v>11</v>
      </c>
      <c r="I2680" t="s">
        <v>16</v>
      </c>
      <c r="J2680" t="s">
        <v>584</v>
      </c>
      <c r="K2680" s="17">
        <v>4.6100000000000003</v>
      </c>
      <c r="L2680" s="17">
        <v>2</v>
      </c>
      <c r="M2680" s="17">
        <v>1.67</v>
      </c>
      <c r="N2680" s="17" t="str">
        <f>IF(SalesData[[#This Row],[Profit]]&gt;0,"Profit","Loss")</f>
        <v>Profit</v>
      </c>
    </row>
    <row r="2681" spans="1:14" x14ac:dyDescent="0.25">
      <c r="A2681" s="1">
        <v>42181</v>
      </c>
      <c r="B2681" s="3">
        <f t="shared" si="123"/>
        <v>2015</v>
      </c>
      <c r="C2681" s="3">
        <f t="shared" si="124"/>
        <v>6</v>
      </c>
      <c r="D2681" t="s">
        <v>593</v>
      </c>
      <c r="E2681" t="str">
        <f t="shared" si="125"/>
        <v>Laura Armstrong20150626</v>
      </c>
      <c r="F2681">
        <f>IF(COUNTIF($E$2:E2681, E2681) = 1, MAX($F$1:F2680) + 1, INDEX($F$1:F2680, MATCH(E2681, $E$1:E2680, 0)))</f>
        <v>1316</v>
      </c>
      <c r="G2681" t="s">
        <v>110</v>
      </c>
      <c r="H2681" t="s">
        <v>39</v>
      </c>
      <c r="I2681" t="s">
        <v>52</v>
      </c>
      <c r="J2681" t="s">
        <v>1836</v>
      </c>
      <c r="K2681" s="17">
        <v>41.9</v>
      </c>
      <c r="L2681" s="17">
        <v>2</v>
      </c>
      <c r="M2681" s="17">
        <v>8.8000000000000007</v>
      </c>
      <c r="N2681" s="17" t="str">
        <f>IF(SalesData[[#This Row],[Profit]]&gt;0,"Profit","Loss")</f>
        <v>Profit</v>
      </c>
    </row>
    <row r="2682" spans="1:14" x14ac:dyDescent="0.25">
      <c r="A2682" s="1">
        <v>42181</v>
      </c>
      <c r="B2682" s="3">
        <f t="shared" si="123"/>
        <v>2015</v>
      </c>
      <c r="C2682" s="3">
        <f t="shared" si="124"/>
        <v>6</v>
      </c>
      <c r="D2682" t="s">
        <v>218</v>
      </c>
      <c r="E2682" t="str">
        <f t="shared" si="125"/>
        <v>Sue Ann Reed20150626</v>
      </c>
      <c r="F2682">
        <f>IF(COUNTIF($E$2:E2682, E2682) = 1, MAX($F$1:F2681) + 1, INDEX($F$1:F2681, MATCH(E2682, $E$1:E2681, 0)))</f>
        <v>1317</v>
      </c>
      <c r="G2682" t="s">
        <v>55</v>
      </c>
      <c r="H2682" t="s">
        <v>11</v>
      </c>
      <c r="I2682" t="s">
        <v>20</v>
      </c>
      <c r="J2682" t="s">
        <v>311</v>
      </c>
      <c r="K2682" s="17">
        <v>143.96</v>
      </c>
      <c r="L2682" s="17">
        <v>4</v>
      </c>
      <c r="M2682" s="17">
        <v>69.099999999999994</v>
      </c>
      <c r="N2682" s="17" t="str">
        <f>IF(SalesData[[#This Row],[Profit]]&gt;0,"Profit","Loss")</f>
        <v>Profit</v>
      </c>
    </row>
    <row r="2683" spans="1:14" x14ac:dyDescent="0.25">
      <c r="A2683" s="1">
        <v>42181</v>
      </c>
      <c r="B2683" s="3">
        <f t="shared" si="123"/>
        <v>2015</v>
      </c>
      <c r="C2683" s="3">
        <f t="shared" si="124"/>
        <v>6</v>
      </c>
      <c r="D2683" t="s">
        <v>218</v>
      </c>
      <c r="E2683" t="str">
        <f t="shared" si="125"/>
        <v>Sue Ann Reed20150626</v>
      </c>
      <c r="F2683">
        <f>IF(COUNTIF($E$2:E2683, E2683) = 1, MAX($F$1:F2682) + 1, INDEX($F$1:F2682, MATCH(E2683, $E$1:E2682, 0)))</f>
        <v>1317</v>
      </c>
      <c r="G2683" t="s">
        <v>55</v>
      </c>
      <c r="H2683" t="s">
        <v>11</v>
      </c>
      <c r="I2683" t="s">
        <v>18</v>
      </c>
      <c r="J2683" t="s">
        <v>1331</v>
      </c>
      <c r="K2683" s="17">
        <v>15.42</v>
      </c>
      <c r="L2683" s="17">
        <v>1</v>
      </c>
      <c r="M2683" s="17">
        <v>4.16</v>
      </c>
      <c r="N2683" s="17" t="str">
        <f>IF(SalesData[[#This Row],[Profit]]&gt;0,"Profit","Loss")</f>
        <v>Profit</v>
      </c>
    </row>
    <row r="2684" spans="1:14" x14ac:dyDescent="0.25">
      <c r="A2684" s="1">
        <v>42181</v>
      </c>
      <c r="B2684" s="3">
        <f t="shared" si="123"/>
        <v>2015</v>
      </c>
      <c r="C2684" s="3">
        <f t="shared" si="124"/>
        <v>6</v>
      </c>
      <c r="D2684" t="s">
        <v>218</v>
      </c>
      <c r="E2684" t="str">
        <f t="shared" si="125"/>
        <v>Sue Ann Reed20150626</v>
      </c>
      <c r="F2684">
        <f>IF(COUNTIF($E$2:E2684, E2684) = 1, MAX($F$1:F2683) + 1, INDEX($F$1:F2683, MATCH(E2684, $E$1:E2683, 0)))</f>
        <v>1317</v>
      </c>
      <c r="G2684" t="s">
        <v>55</v>
      </c>
      <c r="H2684" t="s">
        <v>11</v>
      </c>
      <c r="I2684" t="s">
        <v>20</v>
      </c>
      <c r="J2684" t="s">
        <v>1763</v>
      </c>
      <c r="K2684" s="17">
        <v>43.04</v>
      </c>
      <c r="L2684" s="17">
        <v>8</v>
      </c>
      <c r="M2684" s="17">
        <v>21.09</v>
      </c>
      <c r="N2684" s="17" t="str">
        <f>IF(SalesData[[#This Row],[Profit]]&gt;0,"Profit","Loss")</f>
        <v>Profit</v>
      </c>
    </row>
    <row r="2685" spans="1:14" x14ac:dyDescent="0.25">
      <c r="A2685" s="1">
        <v>42181</v>
      </c>
      <c r="B2685" s="3">
        <f t="shared" si="123"/>
        <v>2015</v>
      </c>
      <c r="C2685" s="3">
        <f t="shared" si="124"/>
        <v>6</v>
      </c>
      <c r="D2685" t="s">
        <v>218</v>
      </c>
      <c r="E2685" t="str">
        <f t="shared" si="125"/>
        <v>Sue Ann Reed20150626</v>
      </c>
      <c r="F2685">
        <f>IF(COUNTIF($E$2:E2685, E2685) = 1, MAX($F$1:F2684) + 1, INDEX($F$1:F2684, MATCH(E2685, $E$1:E2684, 0)))</f>
        <v>1317</v>
      </c>
      <c r="G2685" t="s">
        <v>55</v>
      </c>
      <c r="H2685" t="s">
        <v>34</v>
      </c>
      <c r="I2685" t="s">
        <v>35</v>
      </c>
      <c r="J2685" t="s">
        <v>2132</v>
      </c>
      <c r="K2685" s="17">
        <v>332.94</v>
      </c>
      <c r="L2685" s="17">
        <v>3</v>
      </c>
      <c r="M2685" s="17">
        <v>79.91</v>
      </c>
      <c r="N2685" s="17" t="str">
        <f>IF(SalesData[[#This Row],[Profit]]&gt;0,"Profit","Loss")</f>
        <v>Profit</v>
      </c>
    </row>
    <row r="2686" spans="1:14" x14ac:dyDescent="0.25">
      <c r="A2686" s="1">
        <v>42181</v>
      </c>
      <c r="B2686" s="3">
        <f t="shared" si="123"/>
        <v>2015</v>
      </c>
      <c r="C2686" s="3">
        <f t="shared" si="124"/>
        <v>6</v>
      </c>
      <c r="D2686" t="s">
        <v>1055</v>
      </c>
      <c r="E2686" t="str">
        <f t="shared" si="125"/>
        <v>Valerie Dominguez20150626</v>
      </c>
      <c r="F2686">
        <f>IF(COUNTIF($E$2:E2686, E2686) = 1, MAX($F$1:F2685) + 1, INDEX($F$1:F2685, MATCH(E2686, $E$1:E2685, 0)))</f>
        <v>1318</v>
      </c>
      <c r="G2686" t="s">
        <v>10</v>
      </c>
      <c r="H2686" t="s">
        <v>39</v>
      </c>
      <c r="I2686" t="s">
        <v>40</v>
      </c>
      <c r="J2686" t="s">
        <v>856</v>
      </c>
      <c r="K2686" s="17">
        <v>971.88</v>
      </c>
      <c r="L2686" s="17">
        <v>3</v>
      </c>
      <c r="M2686" s="17">
        <v>109.34</v>
      </c>
      <c r="N2686" s="17" t="str">
        <f>IF(SalesData[[#This Row],[Profit]]&gt;0,"Profit","Loss")</f>
        <v>Profit</v>
      </c>
    </row>
    <row r="2687" spans="1:14" x14ac:dyDescent="0.25">
      <c r="A2687" s="1">
        <v>42181</v>
      </c>
      <c r="B2687" s="3">
        <f t="shared" si="123"/>
        <v>2015</v>
      </c>
      <c r="C2687" s="3">
        <f t="shared" si="124"/>
        <v>6</v>
      </c>
      <c r="D2687" t="s">
        <v>1663</v>
      </c>
      <c r="E2687" t="str">
        <f t="shared" si="125"/>
        <v>Dennis Bolton20150626</v>
      </c>
      <c r="F2687">
        <f>IF(COUNTIF($E$2:E2687, E2687) = 1, MAX($F$1:F2686) + 1, INDEX($F$1:F2686, MATCH(E2687, $E$1:E2686, 0)))</f>
        <v>1319</v>
      </c>
      <c r="G2687" t="s">
        <v>78</v>
      </c>
      <c r="H2687" t="s">
        <v>11</v>
      </c>
      <c r="I2687" t="s">
        <v>12</v>
      </c>
      <c r="J2687" t="s">
        <v>2133</v>
      </c>
      <c r="K2687" s="17">
        <v>43.06</v>
      </c>
      <c r="L2687" s="17">
        <v>9</v>
      </c>
      <c r="M2687" s="17">
        <v>15.61</v>
      </c>
      <c r="N2687" s="17" t="str">
        <f>IF(SalesData[[#This Row],[Profit]]&gt;0,"Profit","Loss")</f>
        <v>Profit</v>
      </c>
    </row>
    <row r="2688" spans="1:14" x14ac:dyDescent="0.25">
      <c r="A2688" s="1">
        <v>42183</v>
      </c>
      <c r="B2688" s="3">
        <f t="shared" si="123"/>
        <v>2015</v>
      </c>
      <c r="C2688" s="3">
        <f t="shared" si="124"/>
        <v>6</v>
      </c>
      <c r="D2688" t="s">
        <v>1776</v>
      </c>
      <c r="E2688" t="str">
        <f t="shared" si="125"/>
        <v>Craig Yedwab20150628</v>
      </c>
      <c r="F2688">
        <f>IF(COUNTIF($E$2:E2688, E2688) = 1, MAX($F$1:F2687) + 1, INDEX($F$1:F2687, MATCH(E2688, $E$1:E2687, 0)))</f>
        <v>1320</v>
      </c>
      <c r="G2688" t="s">
        <v>95</v>
      </c>
      <c r="H2688" t="s">
        <v>11</v>
      </c>
      <c r="I2688" t="s">
        <v>16</v>
      </c>
      <c r="J2688" t="s">
        <v>348</v>
      </c>
      <c r="K2688" s="17">
        <v>5.9</v>
      </c>
      <c r="L2688" s="17">
        <v>2</v>
      </c>
      <c r="M2688" s="17">
        <v>1.99</v>
      </c>
      <c r="N2688" s="17" t="str">
        <f>IF(SalesData[[#This Row],[Profit]]&gt;0,"Profit","Loss")</f>
        <v>Profit</v>
      </c>
    </row>
    <row r="2689" spans="1:14" x14ac:dyDescent="0.25">
      <c r="A2689" s="1">
        <v>42183</v>
      </c>
      <c r="B2689" s="3">
        <f t="shared" si="123"/>
        <v>2015</v>
      </c>
      <c r="C2689" s="3">
        <f t="shared" si="124"/>
        <v>6</v>
      </c>
      <c r="D2689" t="s">
        <v>1776</v>
      </c>
      <c r="E2689" t="str">
        <f t="shared" si="125"/>
        <v>Craig Yedwab20150628</v>
      </c>
      <c r="F2689">
        <f>IF(COUNTIF($E$2:E2689, E2689) = 1, MAX($F$1:F2688) + 1, INDEX($F$1:F2688, MATCH(E2689, $E$1:E2688, 0)))</f>
        <v>1320</v>
      </c>
      <c r="G2689" t="s">
        <v>95</v>
      </c>
      <c r="H2689" t="s">
        <v>34</v>
      </c>
      <c r="I2689" t="s">
        <v>47</v>
      </c>
      <c r="J2689" t="s">
        <v>670</v>
      </c>
      <c r="K2689" s="17">
        <v>621.76</v>
      </c>
      <c r="L2689" s="17">
        <v>4</v>
      </c>
      <c r="M2689" s="17">
        <v>46.63</v>
      </c>
      <c r="N2689" s="17" t="str">
        <f>IF(SalesData[[#This Row],[Profit]]&gt;0,"Profit","Loss")</f>
        <v>Profit</v>
      </c>
    </row>
    <row r="2690" spans="1:14" x14ac:dyDescent="0.25">
      <c r="A2690" s="1">
        <v>42183</v>
      </c>
      <c r="B2690" s="3">
        <f t="shared" ref="B2690:B2753" si="126">YEAR(A2690)</f>
        <v>2015</v>
      </c>
      <c r="C2690" s="3">
        <f t="shared" ref="C2690:C2753" si="127">MONTH(A2690)</f>
        <v>6</v>
      </c>
      <c r="D2690" t="s">
        <v>1163</v>
      </c>
      <c r="E2690" t="str">
        <f t="shared" ref="E2690:E2753" si="128">D2690 &amp; TEXT(A2690, "yyyymmdd")</f>
        <v>Dorothy Wardle20150628</v>
      </c>
      <c r="F2690">
        <f>IF(COUNTIF($E$2:E2690, E2690) = 1, MAX($F$1:F2689) + 1, INDEX($F$1:F2689, MATCH(E2690, $E$1:E2689, 0)))</f>
        <v>1321</v>
      </c>
      <c r="G2690" t="s">
        <v>78</v>
      </c>
      <c r="H2690" t="s">
        <v>11</v>
      </c>
      <c r="I2690" t="s">
        <v>12</v>
      </c>
      <c r="J2690" t="s">
        <v>708</v>
      </c>
      <c r="K2690" s="17">
        <v>15.55</v>
      </c>
      <c r="L2690" s="17">
        <v>3</v>
      </c>
      <c r="M2690" s="17">
        <v>5.44</v>
      </c>
      <c r="N2690" s="17" t="str">
        <f>IF(SalesData[[#This Row],[Profit]]&gt;0,"Profit","Loss")</f>
        <v>Profit</v>
      </c>
    </row>
    <row r="2691" spans="1:14" x14ac:dyDescent="0.25">
      <c r="A2691" s="1">
        <v>42183</v>
      </c>
      <c r="B2691" s="3">
        <f t="shared" si="126"/>
        <v>2015</v>
      </c>
      <c r="C2691" s="3">
        <f t="shared" si="127"/>
        <v>6</v>
      </c>
      <c r="D2691" t="s">
        <v>1163</v>
      </c>
      <c r="E2691" t="str">
        <f t="shared" si="128"/>
        <v>Dorothy Wardle20150628</v>
      </c>
      <c r="F2691">
        <f>IF(COUNTIF($E$2:E2691, E2691) = 1, MAX($F$1:F2690) + 1, INDEX($F$1:F2690, MATCH(E2691, $E$1:E2690, 0)))</f>
        <v>1321</v>
      </c>
      <c r="G2691" t="s">
        <v>78</v>
      </c>
      <c r="H2691" t="s">
        <v>34</v>
      </c>
      <c r="I2691" t="s">
        <v>74</v>
      </c>
      <c r="J2691" t="s">
        <v>2134</v>
      </c>
      <c r="K2691" s="17">
        <v>482.94</v>
      </c>
      <c r="L2691" s="17">
        <v>6</v>
      </c>
      <c r="M2691" s="17">
        <v>-376.69</v>
      </c>
      <c r="N2691" s="17" t="str">
        <f>IF(SalesData[[#This Row],[Profit]]&gt;0,"Profit","Loss")</f>
        <v>Loss</v>
      </c>
    </row>
    <row r="2692" spans="1:14" x14ac:dyDescent="0.25">
      <c r="A2692" s="1">
        <v>42183</v>
      </c>
      <c r="B2692" s="3">
        <f t="shared" si="126"/>
        <v>2015</v>
      </c>
      <c r="C2692" s="3">
        <f t="shared" si="127"/>
        <v>6</v>
      </c>
      <c r="D2692" t="s">
        <v>413</v>
      </c>
      <c r="E2692" t="str">
        <f t="shared" si="128"/>
        <v>Mark Packer20150628</v>
      </c>
      <c r="F2692">
        <f>IF(COUNTIF($E$2:E2692, E2692) = 1, MAX($F$1:F2691) + 1, INDEX($F$1:F2691, MATCH(E2692, $E$1:E2691, 0)))</f>
        <v>1322</v>
      </c>
      <c r="G2692" t="s">
        <v>30</v>
      </c>
      <c r="H2692" t="s">
        <v>11</v>
      </c>
      <c r="I2692" t="s">
        <v>20</v>
      </c>
      <c r="J2692" t="s">
        <v>888</v>
      </c>
      <c r="K2692" s="17">
        <v>119.56</v>
      </c>
      <c r="L2692" s="17">
        <v>2</v>
      </c>
      <c r="M2692" s="17">
        <v>55</v>
      </c>
      <c r="N2692" s="17" t="str">
        <f>IF(SalesData[[#This Row],[Profit]]&gt;0,"Profit","Loss")</f>
        <v>Profit</v>
      </c>
    </row>
    <row r="2693" spans="1:14" x14ac:dyDescent="0.25">
      <c r="A2693" s="1">
        <v>42183</v>
      </c>
      <c r="B2693" s="3">
        <f t="shared" si="126"/>
        <v>2015</v>
      </c>
      <c r="C2693" s="3">
        <f t="shared" si="127"/>
        <v>6</v>
      </c>
      <c r="D2693" t="s">
        <v>413</v>
      </c>
      <c r="E2693" t="str">
        <f t="shared" si="128"/>
        <v>Mark Packer20150628</v>
      </c>
      <c r="F2693">
        <f>IF(COUNTIF($E$2:E2693, E2693) = 1, MAX($F$1:F2692) + 1, INDEX($F$1:F2692, MATCH(E2693, $E$1:E2692, 0)))</f>
        <v>1322</v>
      </c>
      <c r="G2693" t="s">
        <v>30</v>
      </c>
      <c r="H2693" t="s">
        <v>11</v>
      </c>
      <c r="I2693" t="s">
        <v>24</v>
      </c>
      <c r="J2693" t="s">
        <v>2135</v>
      </c>
      <c r="K2693" s="17">
        <v>140.75</v>
      </c>
      <c r="L2693" s="17">
        <v>5</v>
      </c>
      <c r="M2693" s="17">
        <v>42.23</v>
      </c>
      <c r="N2693" s="17" t="str">
        <f>IF(SalesData[[#This Row],[Profit]]&gt;0,"Profit","Loss")</f>
        <v>Profit</v>
      </c>
    </row>
    <row r="2694" spans="1:14" x14ac:dyDescent="0.25">
      <c r="A2694" s="1">
        <v>42184</v>
      </c>
      <c r="B2694" s="3">
        <f t="shared" si="126"/>
        <v>2015</v>
      </c>
      <c r="C2694" s="3">
        <f t="shared" si="127"/>
        <v>6</v>
      </c>
      <c r="D2694" t="s">
        <v>768</v>
      </c>
      <c r="E2694" t="str">
        <f t="shared" si="128"/>
        <v>Steven Cartwright20150629</v>
      </c>
      <c r="F2694">
        <f>IF(COUNTIF($E$2:E2694, E2694) = 1, MAX($F$1:F2693) + 1, INDEX($F$1:F2693, MATCH(E2694, $E$1:E2693, 0)))</f>
        <v>1323</v>
      </c>
      <c r="G2694" t="s">
        <v>23</v>
      </c>
      <c r="H2694" t="s">
        <v>34</v>
      </c>
      <c r="I2694" t="s">
        <v>47</v>
      </c>
      <c r="J2694" t="s">
        <v>1646</v>
      </c>
      <c r="K2694" s="17">
        <v>20.100000000000001</v>
      </c>
      <c r="L2694" s="17">
        <v>1</v>
      </c>
      <c r="M2694" s="17">
        <v>1.76</v>
      </c>
      <c r="N2694" s="17" t="str">
        <f>IF(SalesData[[#This Row],[Profit]]&gt;0,"Profit","Loss")</f>
        <v>Profit</v>
      </c>
    </row>
    <row r="2695" spans="1:14" x14ac:dyDescent="0.25">
      <c r="A2695" s="1">
        <v>42184</v>
      </c>
      <c r="B2695" s="3">
        <f t="shared" si="126"/>
        <v>2015</v>
      </c>
      <c r="C2695" s="3">
        <f t="shared" si="127"/>
        <v>6</v>
      </c>
      <c r="D2695" t="s">
        <v>514</v>
      </c>
      <c r="E2695" t="str">
        <f t="shared" si="128"/>
        <v>Michelle Moray20150629</v>
      </c>
      <c r="F2695">
        <f>IF(COUNTIF($E$2:E2695, E2695) = 1, MAX($F$1:F2694) + 1, INDEX($F$1:F2694, MATCH(E2695, $E$1:E2694, 0)))</f>
        <v>1324</v>
      </c>
      <c r="G2695" t="s">
        <v>149</v>
      </c>
      <c r="H2695" t="s">
        <v>11</v>
      </c>
      <c r="I2695" t="s">
        <v>12</v>
      </c>
      <c r="J2695" t="s">
        <v>2136</v>
      </c>
      <c r="K2695" s="17">
        <v>24.96</v>
      </c>
      <c r="L2695" s="17">
        <v>4</v>
      </c>
      <c r="M2695" s="17">
        <v>11.23</v>
      </c>
      <c r="N2695" s="17" t="str">
        <f>IF(SalesData[[#This Row],[Profit]]&gt;0,"Profit","Loss")</f>
        <v>Profit</v>
      </c>
    </row>
    <row r="2696" spans="1:14" x14ac:dyDescent="0.25">
      <c r="A2696" s="1">
        <v>42184</v>
      </c>
      <c r="B2696" s="3">
        <f t="shared" si="126"/>
        <v>2015</v>
      </c>
      <c r="C2696" s="3">
        <f t="shared" si="127"/>
        <v>6</v>
      </c>
      <c r="D2696" t="s">
        <v>1023</v>
      </c>
      <c r="E2696" t="str">
        <f t="shared" si="128"/>
        <v>Sheri Gordon20150629</v>
      </c>
      <c r="F2696">
        <f>IF(COUNTIF($E$2:E2696, E2696) = 1, MAX($F$1:F2695) + 1, INDEX($F$1:F2695, MATCH(E2696, $E$1:E2695, 0)))</f>
        <v>1325</v>
      </c>
      <c r="G2696" t="s">
        <v>149</v>
      </c>
      <c r="H2696" t="s">
        <v>34</v>
      </c>
      <c r="I2696" t="s">
        <v>35</v>
      </c>
      <c r="J2696" t="s">
        <v>371</v>
      </c>
      <c r="K2696" s="17">
        <v>117.88</v>
      </c>
      <c r="L2696" s="17">
        <v>1</v>
      </c>
      <c r="M2696" s="17">
        <v>1.31</v>
      </c>
      <c r="N2696" s="17" t="str">
        <f>IF(SalesData[[#This Row],[Profit]]&gt;0,"Profit","Loss")</f>
        <v>Profit</v>
      </c>
    </row>
    <row r="2697" spans="1:14" x14ac:dyDescent="0.25">
      <c r="A2697" s="1">
        <v>42184</v>
      </c>
      <c r="B2697" s="3">
        <f t="shared" si="126"/>
        <v>2015</v>
      </c>
      <c r="C2697" s="3">
        <f t="shared" si="127"/>
        <v>6</v>
      </c>
      <c r="D2697" t="s">
        <v>305</v>
      </c>
      <c r="E2697" t="str">
        <f t="shared" si="128"/>
        <v>Neil FranzÃ¶sisch20150629</v>
      </c>
      <c r="F2697">
        <f>IF(COUNTIF($E$2:E2697, E2697) = 1, MAX($F$1:F2696) + 1, INDEX($F$1:F2696, MATCH(E2697, $E$1:E2696, 0)))</f>
        <v>1326</v>
      </c>
      <c r="G2697" t="s">
        <v>996</v>
      </c>
      <c r="H2697" t="s">
        <v>39</v>
      </c>
      <c r="I2697" t="s">
        <v>40</v>
      </c>
      <c r="J2697" t="s">
        <v>347</v>
      </c>
      <c r="K2697" s="17">
        <v>269.98</v>
      </c>
      <c r="L2697" s="17">
        <v>2</v>
      </c>
      <c r="M2697" s="17">
        <v>72.89</v>
      </c>
      <c r="N2697" s="17" t="str">
        <f>IF(SalesData[[#This Row],[Profit]]&gt;0,"Profit","Loss")</f>
        <v>Profit</v>
      </c>
    </row>
    <row r="2698" spans="1:14" x14ac:dyDescent="0.25">
      <c r="A2698" s="1">
        <v>42187</v>
      </c>
      <c r="B2698" s="3">
        <f t="shared" si="126"/>
        <v>2015</v>
      </c>
      <c r="C2698" s="3">
        <f t="shared" si="127"/>
        <v>7</v>
      </c>
      <c r="D2698" t="s">
        <v>289</v>
      </c>
      <c r="E2698" t="str">
        <f t="shared" si="128"/>
        <v>Richard Bierner20150702</v>
      </c>
      <c r="F2698">
        <f>IF(COUNTIF($E$2:E2698, E2698) = 1, MAX($F$1:F2697) + 1, INDEX($F$1:F2697, MATCH(E2698, $E$1:E2697, 0)))</f>
        <v>1327</v>
      </c>
      <c r="G2698" t="s">
        <v>10</v>
      </c>
      <c r="H2698" t="s">
        <v>11</v>
      </c>
      <c r="I2698" t="s">
        <v>92</v>
      </c>
      <c r="J2698" t="s">
        <v>199</v>
      </c>
      <c r="K2698" s="17">
        <v>32.78</v>
      </c>
      <c r="L2698" s="17">
        <v>4</v>
      </c>
      <c r="M2698" s="17">
        <v>-85.24</v>
      </c>
      <c r="N2698" s="17" t="str">
        <f>IF(SalesData[[#This Row],[Profit]]&gt;0,"Profit","Loss")</f>
        <v>Loss</v>
      </c>
    </row>
    <row r="2699" spans="1:14" x14ac:dyDescent="0.25">
      <c r="A2699" s="1">
        <v>42187</v>
      </c>
      <c r="B2699" s="3">
        <f t="shared" si="126"/>
        <v>2015</v>
      </c>
      <c r="C2699" s="3">
        <f t="shared" si="127"/>
        <v>7</v>
      </c>
      <c r="D2699" t="s">
        <v>2137</v>
      </c>
      <c r="E2699" t="str">
        <f t="shared" si="128"/>
        <v>Rob Haberlin20150702</v>
      </c>
      <c r="F2699">
        <f>IF(COUNTIF($E$2:E2699, E2699) = 1, MAX($F$1:F2698) + 1, INDEX($F$1:F2698, MATCH(E2699, $E$1:E2698, 0)))</f>
        <v>1328</v>
      </c>
      <c r="G2699" t="s">
        <v>15</v>
      </c>
      <c r="H2699" t="s">
        <v>34</v>
      </c>
      <c r="I2699" t="s">
        <v>35</v>
      </c>
      <c r="J2699" t="s">
        <v>1982</v>
      </c>
      <c r="K2699" s="17">
        <v>408.42</v>
      </c>
      <c r="L2699" s="17">
        <v>2</v>
      </c>
      <c r="M2699" s="17">
        <v>-5.83</v>
      </c>
      <c r="N2699" s="17" t="str">
        <f>IF(SalesData[[#This Row],[Profit]]&gt;0,"Profit","Loss")</f>
        <v>Loss</v>
      </c>
    </row>
    <row r="2700" spans="1:14" x14ac:dyDescent="0.25">
      <c r="A2700" s="1">
        <v>42187</v>
      </c>
      <c r="B2700" s="3">
        <f t="shared" si="126"/>
        <v>2015</v>
      </c>
      <c r="C2700" s="3">
        <f t="shared" si="127"/>
        <v>7</v>
      </c>
      <c r="D2700" t="s">
        <v>2137</v>
      </c>
      <c r="E2700" t="str">
        <f t="shared" si="128"/>
        <v>Rob Haberlin20150702</v>
      </c>
      <c r="F2700">
        <f>IF(COUNTIF($E$2:E2700, E2700) = 1, MAX($F$1:F2699) + 1, INDEX($F$1:F2699, MATCH(E2700, $E$1:E2699, 0)))</f>
        <v>1328</v>
      </c>
      <c r="G2700" t="s">
        <v>15</v>
      </c>
      <c r="H2700" t="s">
        <v>34</v>
      </c>
      <c r="I2700" t="s">
        <v>35</v>
      </c>
      <c r="J2700" t="s">
        <v>1480</v>
      </c>
      <c r="K2700" s="17">
        <v>382.12</v>
      </c>
      <c r="L2700" s="17">
        <v>6</v>
      </c>
      <c r="M2700" s="17">
        <v>-92.8</v>
      </c>
      <c r="N2700" s="17" t="str">
        <f>IF(SalesData[[#This Row],[Profit]]&gt;0,"Profit","Loss")</f>
        <v>Loss</v>
      </c>
    </row>
    <row r="2701" spans="1:14" x14ac:dyDescent="0.25">
      <c r="A2701" s="1">
        <v>42187</v>
      </c>
      <c r="B2701" s="3">
        <f t="shared" si="126"/>
        <v>2015</v>
      </c>
      <c r="C2701" s="3">
        <f t="shared" si="127"/>
        <v>7</v>
      </c>
      <c r="D2701" t="s">
        <v>2137</v>
      </c>
      <c r="E2701" t="str">
        <f t="shared" si="128"/>
        <v>Rob Haberlin20150702</v>
      </c>
      <c r="F2701">
        <f>IF(COUNTIF($E$2:E2701, E2701) = 1, MAX($F$1:F2700) + 1, INDEX($F$1:F2700, MATCH(E2701, $E$1:E2700, 0)))</f>
        <v>1328</v>
      </c>
      <c r="G2701" t="s">
        <v>15</v>
      </c>
      <c r="H2701" t="s">
        <v>11</v>
      </c>
      <c r="I2701" t="s">
        <v>18</v>
      </c>
      <c r="J2701" t="s">
        <v>1847</v>
      </c>
      <c r="K2701" s="17">
        <v>68.599999999999994</v>
      </c>
      <c r="L2701" s="17">
        <v>5</v>
      </c>
      <c r="M2701" s="17">
        <v>6</v>
      </c>
      <c r="N2701" s="17" t="str">
        <f>IF(SalesData[[#This Row],[Profit]]&gt;0,"Profit","Loss")</f>
        <v>Profit</v>
      </c>
    </row>
    <row r="2702" spans="1:14" x14ac:dyDescent="0.25">
      <c r="A2702" s="1">
        <v>42187</v>
      </c>
      <c r="B2702" s="3">
        <f t="shared" si="126"/>
        <v>2015</v>
      </c>
      <c r="C2702" s="3">
        <f t="shared" si="127"/>
        <v>7</v>
      </c>
      <c r="D2702" t="s">
        <v>2137</v>
      </c>
      <c r="E2702" t="str">
        <f t="shared" si="128"/>
        <v>Rob Haberlin20150702</v>
      </c>
      <c r="F2702">
        <f>IF(COUNTIF($E$2:E2702, E2702) = 1, MAX($F$1:F2701) + 1, INDEX($F$1:F2701, MATCH(E2702, $E$1:E2701, 0)))</f>
        <v>1328</v>
      </c>
      <c r="G2702" t="s">
        <v>15</v>
      </c>
      <c r="H2702" t="s">
        <v>11</v>
      </c>
      <c r="I2702" t="s">
        <v>18</v>
      </c>
      <c r="J2702" t="s">
        <v>1549</v>
      </c>
      <c r="K2702" s="17">
        <v>435.5</v>
      </c>
      <c r="L2702" s="17">
        <v>3</v>
      </c>
      <c r="M2702" s="17">
        <v>48.99</v>
      </c>
      <c r="N2702" s="17" t="str">
        <f>IF(SalesData[[#This Row],[Profit]]&gt;0,"Profit","Loss")</f>
        <v>Profit</v>
      </c>
    </row>
    <row r="2703" spans="1:14" x14ac:dyDescent="0.25">
      <c r="A2703" s="1">
        <v>42187</v>
      </c>
      <c r="B2703" s="3">
        <f t="shared" si="126"/>
        <v>2015</v>
      </c>
      <c r="C2703" s="3">
        <f t="shared" si="127"/>
        <v>7</v>
      </c>
      <c r="D2703" t="s">
        <v>2137</v>
      </c>
      <c r="E2703" t="str">
        <f t="shared" si="128"/>
        <v>Rob Haberlin20150702</v>
      </c>
      <c r="F2703">
        <f>IF(COUNTIF($E$2:E2703, E2703) = 1, MAX($F$1:F2702) + 1, INDEX($F$1:F2702, MATCH(E2703, $E$1:E2702, 0)))</f>
        <v>1328</v>
      </c>
      <c r="G2703" t="s">
        <v>15</v>
      </c>
      <c r="H2703" t="s">
        <v>11</v>
      </c>
      <c r="I2703" t="s">
        <v>12</v>
      </c>
      <c r="J2703" t="s">
        <v>1065</v>
      </c>
      <c r="K2703" s="17">
        <v>11.17</v>
      </c>
      <c r="L2703" s="17">
        <v>2</v>
      </c>
      <c r="M2703" s="17">
        <v>3.77</v>
      </c>
      <c r="N2703" s="17" t="str">
        <f>IF(SalesData[[#This Row],[Profit]]&gt;0,"Profit","Loss")</f>
        <v>Profit</v>
      </c>
    </row>
    <row r="2704" spans="1:14" x14ac:dyDescent="0.25">
      <c r="A2704" s="1">
        <v>42187</v>
      </c>
      <c r="B2704" s="3">
        <f t="shared" si="126"/>
        <v>2015</v>
      </c>
      <c r="C2704" s="3">
        <f t="shared" si="127"/>
        <v>7</v>
      </c>
      <c r="D2704" t="s">
        <v>1178</v>
      </c>
      <c r="E2704" t="str">
        <f t="shared" si="128"/>
        <v>Karl Braun20150702</v>
      </c>
      <c r="F2704">
        <f>IF(COUNTIF($E$2:E2704, E2704) = 1, MAX($F$1:F2703) + 1, INDEX($F$1:F2703, MATCH(E2704, $E$1:E2703, 0)))</f>
        <v>1329</v>
      </c>
      <c r="G2704" t="s">
        <v>123</v>
      </c>
      <c r="H2704" t="s">
        <v>11</v>
      </c>
      <c r="I2704" t="s">
        <v>12</v>
      </c>
      <c r="J2704" t="s">
        <v>625</v>
      </c>
      <c r="K2704" s="17">
        <v>11.95</v>
      </c>
      <c r="L2704" s="17">
        <v>3</v>
      </c>
      <c r="M2704" s="17">
        <v>4.03</v>
      </c>
      <c r="N2704" s="17" t="str">
        <f>IF(SalesData[[#This Row],[Profit]]&gt;0,"Profit","Loss")</f>
        <v>Profit</v>
      </c>
    </row>
    <row r="2705" spans="1:14" x14ac:dyDescent="0.25">
      <c r="A2705" s="1">
        <v>42187</v>
      </c>
      <c r="B2705" s="3">
        <f t="shared" si="126"/>
        <v>2015</v>
      </c>
      <c r="C2705" s="3">
        <f t="shared" si="127"/>
        <v>7</v>
      </c>
      <c r="D2705" t="s">
        <v>1178</v>
      </c>
      <c r="E2705" t="str">
        <f t="shared" si="128"/>
        <v>Karl Braun20150702</v>
      </c>
      <c r="F2705">
        <f>IF(COUNTIF($E$2:E2705, E2705) = 1, MAX($F$1:F2704) + 1, INDEX($F$1:F2704, MATCH(E2705, $E$1:E2704, 0)))</f>
        <v>1329</v>
      </c>
      <c r="G2705" t="s">
        <v>123</v>
      </c>
      <c r="H2705" t="s">
        <v>11</v>
      </c>
      <c r="I2705" t="s">
        <v>12</v>
      </c>
      <c r="J2705" t="s">
        <v>331</v>
      </c>
      <c r="K2705" s="17">
        <v>15.55</v>
      </c>
      <c r="L2705" s="17">
        <v>3</v>
      </c>
      <c r="M2705" s="17">
        <v>5.64</v>
      </c>
      <c r="N2705" s="17" t="str">
        <f>IF(SalesData[[#This Row],[Profit]]&gt;0,"Profit","Loss")</f>
        <v>Profit</v>
      </c>
    </row>
    <row r="2706" spans="1:14" x14ac:dyDescent="0.25">
      <c r="A2706" s="1">
        <v>42187</v>
      </c>
      <c r="B2706" s="3">
        <f t="shared" si="126"/>
        <v>2015</v>
      </c>
      <c r="C2706" s="3">
        <f t="shared" si="127"/>
        <v>7</v>
      </c>
      <c r="D2706" t="s">
        <v>215</v>
      </c>
      <c r="E2706" t="str">
        <f t="shared" si="128"/>
        <v>Steven Roelle20150702</v>
      </c>
      <c r="F2706">
        <f>IF(COUNTIF($E$2:E2706, E2706) = 1, MAX($F$1:F2705) + 1, INDEX($F$1:F2705, MATCH(E2706, $E$1:E2705, 0)))</f>
        <v>1330</v>
      </c>
      <c r="G2706" t="s">
        <v>149</v>
      </c>
      <c r="H2706" t="s">
        <v>11</v>
      </c>
      <c r="I2706" t="s">
        <v>12</v>
      </c>
      <c r="J2706" t="s">
        <v>455</v>
      </c>
      <c r="K2706" s="17">
        <v>19.440000000000001</v>
      </c>
      <c r="L2706" s="17">
        <v>3</v>
      </c>
      <c r="M2706" s="17">
        <v>9.33</v>
      </c>
      <c r="N2706" s="17" t="str">
        <f>IF(SalesData[[#This Row],[Profit]]&gt;0,"Profit","Loss")</f>
        <v>Profit</v>
      </c>
    </row>
    <row r="2707" spans="1:14" x14ac:dyDescent="0.25">
      <c r="A2707" s="1">
        <v>42187</v>
      </c>
      <c r="B2707" s="3">
        <f t="shared" si="126"/>
        <v>2015</v>
      </c>
      <c r="C2707" s="3">
        <f t="shared" si="127"/>
        <v>7</v>
      </c>
      <c r="D2707" t="s">
        <v>1327</v>
      </c>
      <c r="E2707" t="str">
        <f t="shared" si="128"/>
        <v>Frank Atkinson20150702</v>
      </c>
      <c r="F2707">
        <f>IF(COUNTIF($E$2:E2707, E2707) = 1, MAX($F$1:F2706) + 1, INDEX($F$1:F2706, MATCH(E2707, $E$1:E2706, 0)))</f>
        <v>1331</v>
      </c>
      <c r="G2707" t="s">
        <v>245</v>
      </c>
      <c r="H2707" t="s">
        <v>39</v>
      </c>
      <c r="I2707" t="s">
        <v>40</v>
      </c>
      <c r="J2707" t="s">
        <v>745</v>
      </c>
      <c r="K2707" s="17">
        <v>74.239999999999995</v>
      </c>
      <c r="L2707" s="17">
        <v>1</v>
      </c>
      <c r="M2707" s="17">
        <v>8.35</v>
      </c>
      <c r="N2707" s="17" t="str">
        <f>IF(SalesData[[#This Row],[Profit]]&gt;0,"Profit","Loss")</f>
        <v>Profit</v>
      </c>
    </row>
    <row r="2708" spans="1:14" x14ac:dyDescent="0.25">
      <c r="A2708" s="1">
        <v>42187</v>
      </c>
      <c r="B2708" s="3">
        <f t="shared" si="126"/>
        <v>2015</v>
      </c>
      <c r="C2708" s="3">
        <f t="shared" si="127"/>
        <v>7</v>
      </c>
      <c r="D2708" t="s">
        <v>1327</v>
      </c>
      <c r="E2708" t="str">
        <f t="shared" si="128"/>
        <v>Frank Atkinson20150702</v>
      </c>
      <c r="F2708">
        <f>IF(COUNTIF($E$2:E2708, E2708) = 1, MAX($F$1:F2707) + 1, INDEX($F$1:F2707, MATCH(E2708, $E$1:E2707, 0)))</f>
        <v>1331</v>
      </c>
      <c r="G2708" t="s">
        <v>245</v>
      </c>
      <c r="H2708" t="s">
        <v>34</v>
      </c>
      <c r="I2708" t="s">
        <v>47</v>
      </c>
      <c r="J2708" t="s">
        <v>688</v>
      </c>
      <c r="K2708" s="17">
        <v>159.84</v>
      </c>
      <c r="L2708" s="17">
        <v>10</v>
      </c>
      <c r="M2708" s="17">
        <v>45.95</v>
      </c>
      <c r="N2708" s="17" t="str">
        <f>IF(SalesData[[#This Row],[Profit]]&gt;0,"Profit","Loss")</f>
        <v>Profit</v>
      </c>
    </row>
    <row r="2709" spans="1:14" x14ac:dyDescent="0.25">
      <c r="A2709" s="1">
        <v>42187</v>
      </c>
      <c r="B2709" s="3">
        <f t="shared" si="126"/>
        <v>2015</v>
      </c>
      <c r="C2709" s="3">
        <f t="shared" si="127"/>
        <v>7</v>
      </c>
      <c r="D2709" t="s">
        <v>1327</v>
      </c>
      <c r="E2709" t="str">
        <f t="shared" si="128"/>
        <v>Frank Atkinson20150702</v>
      </c>
      <c r="F2709">
        <f>IF(COUNTIF($E$2:E2709, E2709) = 1, MAX($F$1:F2708) + 1, INDEX($F$1:F2708, MATCH(E2709, $E$1:E2708, 0)))</f>
        <v>1331</v>
      </c>
      <c r="G2709" t="s">
        <v>245</v>
      </c>
      <c r="H2709" t="s">
        <v>11</v>
      </c>
      <c r="I2709" t="s">
        <v>20</v>
      </c>
      <c r="J2709" t="s">
        <v>189</v>
      </c>
      <c r="K2709" s="17">
        <v>2.89</v>
      </c>
      <c r="L2709" s="17">
        <v>2</v>
      </c>
      <c r="M2709" s="17">
        <v>-2.31</v>
      </c>
      <c r="N2709" s="17" t="str">
        <f>IF(SalesData[[#This Row],[Profit]]&gt;0,"Profit","Loss")</f>
        <v>Loss</v>
      </c>
    </row>
    <row r="2710" spans="1:14" x14ac:dyDescent="0.25">
      <c r="A2710" s="1">
        <v>42187</v>
      </c>
      <c r="B2710" s="3">
        <f t="shared" si="126"/>
        <v>2015</v>
      </c>
      <c r="C2710" s="3">
        <f t="shared" si="127"/>
        <v>7</v>
      </c>
      <c r="D2710" t="s">
        <v>1327</v>
      </c>
      <c r="E2710" t="str">
        <f t="shared" si="128"/>
        <v>Frank Atkinson20150702</v>
      </c>
      <c r="F2710">
        <f>IF(COUNTIF($E$2:E2710, E2710) = 1, MAX($F$1:F2709) + 1, INDEX($F$1:F2709, MATCH(E2710, $E$1:E2709, 0)))</f>
        <v>1331</v>
      </c>
      <c r="G2710" t="s">
        <v>245</v>
      </c>
      <c r="H2710" t="s">
        <v>11</v>
      </c>
      <c r="I2710" t="s">
        <v>12</v>
      </c>
      <c r="J2710" t="s">
        <v>2076</v>
      </c>
      <c r="K2710" s="17">
        <v>9.39</v>
      </c>
      <c r="L2710" s="17">
        <v>2</v>
      </c>
      <c r="M2710" s="17">
        <v>3.29</v>
      </c>
      <c r="N2710" s="17" t="str">
        <f>IF(SalesData[[#This Row],[Profit]]&gt;0,"Profit","Loss")</f>
        <v>Profit</v>
      </c>
    </row>
    <row r="2711" spans="1:14" x14ac:dyDescent="0.25">
      <c r="A2711" s="1">
        <v>42188</v>
      </c>
      <c r="B2711" s="3">
        <f t="shared" si="126"/>
        <v>2015</v>
      </c>
      <c r="C2711" s="3">
        <f t="shared" si="127"/>
        <v>7</v>
      </c>
      <c r="D2711" t="s">
        <v>2138</v>
      </c>
      <c r="E2711" t="str">
        <f t="shared" si="128"/>
        <v>Bruce Degenhardt20150703</v>
      </c>
      <c r="F2711">
        <f>IF(COUNTIF($E$2:E2711, E2711) = 1, MAX($F$1:F2710) + 1, INDEX($F$1:F2710, MATCH(E2711, $E$1:E2710, 0)))</f>
        <v>1332</v>
      </c>
      <c r="G2711" t="s">
        <v>33</v>
      </c>
      <c r="H2711" t="s">
        <v>34</v>
      </c>
      <c r="I2711" t="s">
        <v>35</v>
      </c>
      <c r="J2711" t="s">
        <v>2139</v>
      </c>
      <c r="K2711" s="17">
        <v>70.98</v>
      </c>
      <c r="L2711" s="17">
        <v>1</v>
      </c>
      <c r="M2711" s="17">
        <v>4.97</v>
      </c>
      <c r="N2711" s="17" t="str">
        <f>IF(SalesData[[#This Row],[Profit]]&gt;0,"Profit","Loss")</f>
        <v>Profit</v>
      </c>
    </row>
    <row r="2712" spans="1:14" x14ac:dyDescent="0.25">
      <c r="A2712" s="1">
        <v>42188</v>
      </c>
      <c r="B2712" s="3">
        <f t="shared" si="126"/>
        <v>2015</v>
      </c>
      <c r="C2712" s="3">
        <f t="shared" si="127"/>
        <v>7</v>
      </c>
      <c r="D2712" t="s">
        <v>2138</v>
      </c>
      <c r="E2712" t="str">
        <f t="shared" si="128"/>
        <v>Bruce Degenhardt20150703</v>
      </c>
      <c r="F2712">
        <f>IF(COUNTIF($E$2:E2712, E2712) = 1, MAX($F$1:F2711) + 1, INDEX($F$1:F2711, MATCH(E2712, $E$1:E2711, 0)))</f>
        <v>1332</v>
      </c>
      <c r="G2712" t="s">
        <v>33</v>
      </c>
      <c r="H2712" t="s">
        <v>11</v>
      </c>
      <c r="I2712" t="s">
        <v>16</v>
      </c>
      <c r="J2712" t="s">
        <v>814</v>
      </c>
      <c r="K2712" s="17">
        <v>294.93</v>
      </c>
      <c r="L2712" s="17">
        <v>3</v>
      </c>
      <c r="M2712" s="17">
        <v>144.52000000000001</v>
      </c>
      <c r="N2712" s="17" t="str">
        <f>IF(SalesData[[#This Row],[Profit]]&gt;0,"Profit","Loss")</f>
        <v>Profit</v>
      </c>
    </row>
    <row r="2713" spans="1:14" x14ac:dyDescent="0.25">
      <c r="A2713" s="1">
        <v>42188</v>
      </c>
      <c r="B2713" s="3">
        <f t="shared" si="126"/>
        <v>2015</v>
      </c>
      <c r="C2713" s="3">
        <f t="shared" si="127"/>
        <v>7</v>
      </c>
      <c r="D2713" t="s">
        <v>1544</v>
      </c>
      <c r="E2713" t="str">
        <f t="shared" si="128"/>
        <v>Deirdre Greer20150703</v>
      </c>
      <c r="F2713">
        <f>IF(COUNTIF($E$2:E2713, E2713) = 1, MAX($F$1:F2712) + 1, INDEX($F$1:F2712, MATCH(E2713, $E$1:E2712, 0)))</f>
        <v>1333</v>
      </c>
      <c r="G2713" t="s">
        <v>23</v>
      </c>
      <c r="H2713" t="s">
        <v>34</v>
      </c>
      <c r="I2713" t="s">
        <v>47</v>
      </c>
      <c r="J2713" t="s">
        <v>2140</v>
      </c>
      <c r="K2713" s="17">
        <v>168.46</v>
      </c>
      <c r="L2713" s="17">
        <v>2</v>
      </c>
      <c r="M2713" s="17">
        <v>-29.48</v>
      </c>
      <c r="N2713" s="17" t="str">
        <f>IF(SalesData[[#This Row],[Profit]]&gt;0,"Profit","Loss")</f>
        <v>Loss</v>
      </c>
    </row>
    <row r="2714" spans="1:14" x14ac:dyDescent="0.25">
      <c r="A2714" s="1">
        <v>42188</v>
      </c>
      <c r="B2714" s="3">
        <f t="shared" si="126"/>
        <v>2015</v>
      </c>
      <c r="C2714" s="3">
        <f t="shared" si="127"/>
        <v>7</v>
      </c>
      <c r="D2714" t="s">
        <v>1544</v>
      </c>
      <c r="E2714" t="str">
        <f t="shared" si="128"/>
        <v>Deirdre Greer20150703</v>
      </c>
      <c r="F2714">
        <f>IF(COUNTIF($E$2:E2714, E2714) = 1, MAX($F$1:F2713) + 1, INDEX($F$1:F2713, MATCH(E2714, $E$1:E2713, 0)))</f>
        <v>1333</v>
      </c>
      <c r="G2714" t="s">
        <v>23</v>
      </c>
      <c r="H2714" t="s">
        <v>11</v>
      </c>
      <c r="I2714" t="s">
        <v>12</v>
      </c>
      <c r="J2714" t="s">
        <v>2141</v>
      </c>
      <c r="K2714" s="17">
        <v>6.72</v>
      </c>
      <c r="L2714" s="17">
        <v>2</v>
      </c>
      <c r="M2714" s="17">
        <v>2.44</v>
      </c>
      <c r="N2714" s="17" t="str">
        <f>IF(SalesData[[#This Row],[Profit]]&gt;0,"Profit","Loss")</f>
        <v>Profit</v>
      </c>
    </row>
    <row r="2715" spans="1:14" x14ac:dyDescent="0.25">
      <c r="A2715" s="1">
        <v>42188</v>
      </c>
      <c r="B2715" s="3">
        <f t="shared" si="126"/>
        <v>2015</v>
      </c>
      <c r="C2715" s="3">
        <f t="shared" si="127"/>
        <v>7</v>
      </c>
      <c r="D2715" t="s">
        <v>1544</v>
      </c>
      <c r="E2715" t="str">
        <f t="shared" si="128"/>
        <v>Deirdre Greer20150703</v>
      </c>
      <c r="F2715">
        <f>IF(COUNTIF($E$2:E2715, E2715) = 1, MAX($F$1:F2714) + 1, INDEX($F$1:F2714, MATCH(E2715, $E$1:E2714, 0)))</f>
        <v>1333</v>
      </c>
      <c r="G2715" t="s">
        <v>23</v>
      </c>
      <c r="H2715" t="s">
        <v>34</v>
      </c>
      <c r="I2715" t="s">
        <v>47</v>
      </c>
      <c r="J2715" t="s">
        <v>2142</v>
      </c>
      <c r="K2715" s="17">
        <v>282.89</v>
      </c>
      <c r="L2715" s="17">
        <v>9</v>
      </c>
      <c r="M2715" s="17">
        <v>56.58</v>
      </c>
      <c r="N2715" s="17" t="str">
        <f>IF(SalesData[[#This Row],[Profit]]&gt;0,"Profit","Loss")</f>
        <v>Profit</v>
      </c>
    </row>
    <row r="2716" spans="1:14" x14ac:dyDescent="0.25">
      <c r="A2716" s="1">
        <v>42189</v>
      </c>
      <c r="B2716" s="3">
        <f t="shared" si="126"/>
        <v>2015</v>
      </c>
      <c r="C2716" s="3">
        <f t="shared" si="127"/>
        <v>7</v>
      </c>
      <c r="D2716" t="s">
        <v>1803</v>
      </c>
      <c r="E2716" t="str">
        <f t="shared" si="128"/>
        <v>Irene Maddox20150704</v>
      </c>
      <c r="F2716">
        <f>IF(COUNTIF($E$2:E2716, E2716) = 1, MAX($F$1:F2715) + 1, INDEX($F$1:F2715, MATCH(E2716, $E$1:E2715, 0)))</f>
        <v>1334</v>
      </c>
      <c r="G2716" t="s">
        <v>157</v>
      </c>
      <c r="H2716" t="s">
        <v>39</v>
      </c>
      <c r="I2716" t="s">
        <v>40</v>
      </c>
      <c r="J2716" t="s">
        <v>2143</v>
      </c>
      <c r="K2716" s="17">
        <v>1099.96</v>
      </c>
      <c r="L2716" s="17">
        <v>4</v>
      </c>
      <c r="M2716" s="17">
        <v>285.99</v>
      </c>
      <c r="N2716" s="17" t="str">
        <f>IF(SalesData[[#This Row],[Profit]]&gt;0,"Profit","Loss")</f>
        <v>Profit</v>
      </c>
    </row>
    <row r="2717" spans="1:14" x14ac:dyDescent="0.25">
      <c r="A2717" s="1">
        <v>42189</v>
      </c>
      <c r="B2717" s="3">
        <f t="shared" si="126"/>
        <v>2015</v>
      </c>
      <c r="C2717" s="3">
        <f t="shared" si="127"/>
        <v>7</v>
      </c>
      <c r="D2717" t="s">
        <v>1665</v>
      </c>
      <c r="E2717" t="str">
        <f t="shared" si="128"/>
        <v>Alan Dominguez20150704</v>
      </c>
      <c r="F2717">
        <f>IF(COUNTIF($E$2:E2717, E2717) = 1, MAX($F$1:F2716) + 1, INDEX($F$1:F2716, MATCH(E2717, $E$1:E2716, 0)))</f>
        <v>1335</v>
      </c>
      <c r="G2717" t="s">
        <v>149</v>
      </c>
      <c r="H2717" t="s">
        <v>11</v>
      </c>
      <c r="I2717" t="s">
        <v>24</v>
      </c>
      <c r="J2717" t="s">
        <v>2144</v>
      </c>
      <c r="K2717" s="17">
        <v>15.48</v>
      </c>
      <c r="L2717" s="17">
        <v>3</v>
      </c>
      <c r="M2717" s="17">
        <v>4.49</v>
      </c>
      <c r="N2717" s="17" t="str">
        <f>IF(SalesData[[#This Row],[Profit]]&gt;0,"Profit","Loss")</f>
        <v>Profit</v>
      </c>
    </row>
    <row r="2718" spans="1:14" x14ac:dyDescent="0.25">
      <c r="A2718" s="1">
        <v>42189</v>
      </c>
      <c r="B2718" s="3">
        <f t="shared" si="126"/>
        <v>2015</v>
      </c>
      <c r="C2718" s="3">
        <f t="shared" si="127"/>
        <v>7</v>
      </c>
      <c r="D2718" t="s">
        <v>1369</v>
      </c>
      <c r="E2718" t="str">
        <f t="shared" si="128"/>
        <v>Julie Prescott20150704</v>
      </c>
      <c r="F2718">
        <f>IF(COUNTIF($E$2:E2718, E2718) = 1, MAX($F$1:F2717) + 1, INDEX($F$1:F2717, MATCH(E2718, $E$1:E2717, 0)))</f>
        <v>1336</v>
      </c>
      <c r="G2718" t="s">
        <v>27</v>
      </c>
      <c r="H2718" t="s">
        <v>11</v>
      </c>
      <c r="I2718" t="s">
        <v>20</v>
      </c>
      <c r="J2718" t="s">
        <v>819</v>
      </c>
      <c r="K2718" s="17">
        <v>22.85</v>
      </c>
      <c r="L2718" s="17">
        <v>2</v>
      </c>
      <c r="M2718" s="17">
        <v>7.43</v>
      </c>
      <c r="N2718" s="17" t="str">
        <f>IF(SalesData[[#This Row],[Profit]]&gt;0,"Profit","Loss")</f>
        <v>Profit</v>
      </c>
    </row>
    <row r="2719" spans="1:14" x14ac:dyDescent="0.25">
      <c r="A2719" s="1">
        <v>42190</v>
      </c>
      <c r="B2719" s="3">
        <f t="shared" si="126"/>
        <v>2015</v>
      </c>
      <c r="C2719" s="3">
        <f t="shared" si="127"/>
        <v>7</v>
      </c>
      <c r="D2719" t="s">
        <v>959</v>
      </c>
      <c r="E2719" t="str">
        <f t="shared" si="128"/>
        <v>Barbara Fisher20150705</v>
      </c>
      <c r="F2719">
        <f>IF(COUNTIF($E$2:E2719, E2719) = 1, MAX($F$1:F2718) + 1, INDEX($F$1:F2718, MATCH(E2719, $E$1:E2718, 0)))</f>
        <v>1337</v>
      </c>
      <c r="G2719" t="s">
        <v>245</v>
      </c>
      <c r="H2719" t="s">
        <v>34</v>
      </c>
      <c r="I2719" t="s">
        <v>47</v>
      </c>
      <c r="J2719" t="s">
        <v>1790</v>
      </c>
      <c r="K2719" s="17">
        <v>4.93</v>
      </c>
      <c r="L2719" s="17">
        <v>2</v>
      </c>
      <c r="M2719" s="17">
        <v>0.74</v>
      </c>
      <c r="N2719" s="17" t="str">
        <f>IF(SalesData[[#This Row],[Profit]]&gt;0,"Profit","Loss")</f>
        <v>Profit</v>
      </c>
    </row>
    <row r="2720" spans="1:14" x14ac:dyDescent="0.25">
      <c r="A2720" s="1">
        <v>42190</v>
      </c>
      <c r="B2720" s="3">
        <f t="shared" si="126"/>
        <v>2015</v>
      </c>
      <c r="C2720" s="3">
        <f t="shared" si="127"/>
        <v>7</v>
      </c>
      <c r="D2720" t="s">
        <v>959</v>
      </c>
      <c r="E2720" t="str">
        <f t="shared" si="128"/>
        <v>Barbara Fisher20150705</v>
      </c>
      <c r="F2720">
        <f>IF(COUNTIF($E$2:E2720, E2720) = 1, MAX($F$1:F2719) + 1, INDEX($F$1:F2719, MATCH(E2720, $E$1:E2719, 0)))</f>
        <v>1337</v>
      </c>
      <c r="G2720" t="s">
        <v>245</v>
      </c>
      <c r="H2720" t="s">
        <v>11</v>
      </c>
      <c r="I2720" t="s">
        <v>20</v>
      </c>
      <c r="J2720" t="s">
        <v>189</v>
      </c>
      <c r="K2720" s="17">
        <v>7.23</v>
      </c>
      <c r="L2720" s="17">
        <v>5</v>
      </c>
      <c r="M2720" s="17">
        <v>-5.78</v>
      </c>
      <c r="N2720" s="17" t="str">
        <f>IF(SalesData[[#This Row],[Profit]]&gt;0,"Profit","Loss")</f>
        <v>Loss</v>
      </c>
    </row>
    <row r="2721" spans="1:14" x14ac:dyDescent="0.25">
      <c r="A2721" s="1">
        <v>42190</v>
      </c>
      <c r="B2721" s="3">
        <f t="shared" si="126"/>
        <v>2015</v>
      </c>
      <c r="C2721" s="3">
        <f t="shared" si="127"/>
        <v>7</v>
      </c>
      <c r="D2721" t="s">
        <v>2145</v>
      </c>
      <c r="E2721" t="str">
        <f t="shared" si="128"/>
        <v>Victor Preis20150705</v>
      </c>
      <c r="F2721">
        <f>IF(COUNTIF($E$2:E2721, E2721) = 1, MAX($F$1:F2720) + 1, INDEX($F$1:F2720, MATCH(E2721, $E$1:E2720, 0)))</f>
        <v>1338</v>
      </c>
      <c r="G2721" t="s">
        <v>110</v>
      </c>
      <c r="H2721" t="s">
        <v>11</v>
      </c>
      <c r="I2721" t="s">
        <v>20</v>
      </c>
      <c r="J2721" t="s">
        <v>2146</v>
      </c>
      <c r="K2721" s="17">
        <v>19</v>
      </c>
      <c r="L2721" s="17">
        <v>5</v>
      </c>
      <c r="M2721" s="17">
        <v>8.93</v>
      </c>
      <c r="N2721" s="17" t="str">
        <f>IF(SalesData[[#This Row],[Profit]]&gt;0,"Profit","Loss")</f>
        <v>Profit</v>
      </c>
    </row>
    <row r="2722" spans="1:14" x14ac:dyDescent="0.25">
      <c r="A2722" s="1">
        <v>42190</v>
      </c>
      <c r="B2722" s="3">
        <f t="shared" si="126"/>
        <v>2015</v>
      </c>
      <c r="C2722" s="3">
        <f t="shared" si="127"/>
        <v>7</v>
      </c>
      <c r="D2722" t="s">
        <v>1172</v>
      </c>
      <c r="E2722" t="str">
        <f t="shared" si="128"/>
        <v>Mitch Webber20150705</v>
      </c>
      <c r="F2722">
        <f>IF(COUNTIF($E$2:E2722, E2722) = 1, MAX($F$1:F2721) + 1, INDEX($F$1:F2721, MATCH(E2722, $E$1:E2721, 0)))</f>
        <v>1339</v>
      </c>
      <c r="G2722" t="s">
        <v>23</v>
      </c>
      <c r="H2722" t="s">
        <v>39</v>
      </c>
      <c r="I2722" t="s">
        <v>52</v>
      </c>
      <c r="J2722" t="s">
        <v>1660</v>
      </c>
      <c r="K2722" s="17">
        <v>34.799999999999997</v>
      </c>
      <c r="L2722" s="17">
        <v>3</v>
      </c>
      <c r="M2722" s="17">
        <v>2.1800000000000002</v>
      </c>
      <c r="N2722" s="17" t="str">
        <f>IF(SalesData[[#This Row],[Profit]]&gt;0,"Profit","Loss")</f>
        <v>Profit</v>
      </c>
    </row>
    <row r="2723" spans="1:14" x14ac:dyDescent="0.25">
      <c r="A2723" s="1">
        <v>42190</v>
      </c>
      <c r="B2723" s="3">
        <f t="shared" si="126"/>
        <v>2015</v>
      </c>
      <c r="C2723" s="3">
        <f t="shared" si="127"/>
        <v>7</v>
      </c>
      <c r="D2723" t="s">
        <v>1172</v>
      </c>
      <c r="E2723" t="str">
        <f t="shared" si="128"/>
        <v>Mitch Webber20150705</v>
      </c>
      <c r="F2723">
        <f>IF(COUNTIF($E$2:E2723, E2723) = 1, MAX($F$1:F2722) + 1, INDEX($F$1:F2722, MATCH(E2723, $E$1:E2722, 0)))</f>
        <v>1339</v>
      </c>
      <c r="G2723" t="s">
        <v>23</v>
      </c>
      <c r="H2723" t="s">
        <v>11</v>
      </c>
      <c r="I2723" t="s">
        <v>18</v>
      </c>
      <c r="J2723" t="s">
        <v>179</v>
      </c>
      <c r="K2723" s="17">
        <v>38.979999999999997</v>
      </c>
      <c r="L2723" s="17">
        <v>3</v>
      </c>
      <c r="M2723" s="17">
        <v>-2.44</v>
      </c>
      <c r="N2723" s="17" t="str">
        <f>IF(SalesData[[#This Row],[Profit]]&gt;0,"Profit","Loss")</f>
        <v>Loss</v>
      </c>
    </row>
    <row r="2724" spans="1:14" x14ac:dyDescent="0.25">
      <c r="A2724" s="1">
        <v>42190</v>
      </c>
      <c r="B2724" s="3">
        <f t="shared" si="126"/>
        <v>2015</v>
      </c>
      <c r="C2724" s="3">
        <f t="shared" si="127"/>
        <v>7</v>
      </c>
      <c r="D2724" t="s">
        <v>490</v>
      </c>
      <c r="E2724" t="str">
        <f t="shared" si="128"/>
        <v>Roland Schwarz20150705</v>
      </c>
      <c r="F2724">
        <f>IF(COUNTIF($E$2:E2724, E2724) = 1, MAX($F$1:F2723) + 1, INDEX($F$1:F2723, MATCH(E2724, $E$1:E2723, 0)))</f>
        <v>1340</v>
      </c>
      <c r="G2724" t="s">
        <v>245</v>
      </c>
      <c r="H2724" t="s">
        <v>34</v>
      </c>
      <c r="I2724" t="s">
        <v>47</v>
      </c>
      <c r="J2724" t="s">
        <v>1790</v>
      </c>
      <c r="K2724" s="17">
        <v>4.93</v>
      </c>
      <c r="L2724" s="17">
        <v>2</v>
      </c>
      <c r="M2724" s="17">
        <v>0.74</v>
      </c>
      <c r="N2724" s="17" t="str">
        <f>IF(SalesData[[#This Row],[Profit]]&gt;0,"Profit","Loss")</f>
        <v>Profit</v>
      </c>
    </row>
    <row r="2725" spans="1:14" x14ac:dyDescent="0.25">
      <c r="A2725" s="1">
        <v>42190</v>
      </c>
      <c r="B2725" s="3">
        <f t="shared" si="126"/>
        <v>2015</v>
      </c>
      <c r="C2725" s="3">
        <f t="shared" si="127"/>
        <v>7</v>
      </c>
      <c r="D2725" t="s">
        <v>490</v>
      </c>
      <c r="E2725" t="str">
        <f t="shared" si="128"/>
        <v>Roland Schwarz20150705</v>
      </c>
      <c r="F2725">
        <f>IF(COUNTIF($E$2:E2725, E2725) = 1, MAX($F$1:F2724) + 1, INDEX($F$1:F2724, MATCH(E2725, $E$1:E2724, 0)))</f>
        <v>1340</v>
      </c>
      <c r="G2725" t="s">
        <v>245</v>
      </c>
      <c r="H2725" t="s">
        <v>11</v>
      </c>
      <c r="I2725" t="s">
        <v>16</v>
      </c>
      <c r="J2725" t="s">
        <v>17</v>
      </c>
      <c r="K2725" s="17">
        <v>11.78</v>
      </c>
      <c r="L2725" s="17">
        <v>3</v>
      </c>
      <c r="M2725" s="17">
        <v>4.2699999999999996</v>
      </c>
      <c r="N2725" s="17" t="str">
        <f>IF(SalesData[[#This Row],[Profit]]&gt;0,"Profit","Loss")</f>
        <v>Profit</v>
      </c>
    </row>
    <row r="2726" spans="1:14" x14ac:dyDescent="0.25">
      <c r="A2726" s="1">
        <v>42191</v>
      </c>
      <c r="B2726" s="3">
        <f t="shared" si="126"/>
        <v>2015</v>
      </c>
      <c r="C2726" s="3">
        <f t="shared" si="127"/>
        <v>7</v>
      </c>
      <c r="D2726" t="s">
        <v>2147</v>
      </c>
      <c r="E2726" t="str">
        <f t="shared" si="128"/>
        <v>Kalyca Meade20150706</v>
      </c>
      <c r="F2726">
        <f>IF(COUNTIF($E$2:E2726, E2726) = 1, MAX($F$1:F2725) + 1, INDEX($F$1:F2725, MATCH(E2726, $E$1:E2725, 0)))</f>
        <v>1341</v>
      </c>
      <c r="G2726" t="s">
        <v>149</v>
      </c>
      <c r="H2726" t="s">
        <v>34</v>
      </c>
      <c r="I2726" t="s">
        <v>47</v>
      </c>
      <c r="J2726" t="s">
        <v>563</v>
      </c>
      <c r="K2726" s="17">
        <v>13.96</v>
      </c>
      <c r="L2726" s="17">
        <v>2</v>
      </c>
      <c r="M2726" s="17">
        <v>6.7</v>
      </c>
      <c r="N2726" s="17" t="str">
        <f>IF(SalesData[[#This Row],[Profit]]&gt;0,"Profit","Loss")</f>
        <v>Profit</v>
      </c>
    </row>
    <row r="2727" spans="1:14" x14ac:dyDescent="0.25">
      <c r="A2727" s="1">
        <v>42191</v>
      </c>
      <c r="B2727" s="3">
        <f t="shared" si="126"/>
        <v>2015</v>
      </c>
      <c r="C2727" s="3">
        <f t="shared" si="127"/>
        <v>7</v>
      </c>
      <c r="D2727" t="s">
        <v>2147</v>
      </c>
      <c r="E2727" t="str">
        <f t="shared" si="128"/>
        <v>Kalyca Meade20150706</v>
      </c>
      <c r="F2727">
        <f>IF(COUNTIF($E$2:E2727, E2727) = 1, MAX($F$1:F2726) + 1, INDEX($F$1:F2726, MATCH(E2727, $E$1:E2726, 0)))</f>
        <v>1341</v>
      </c>
      <c r="G2727" t="s">
        <v>149</v>
      </c>
      <c r="H2727" t="s">
        <v>34</v>
      </c>
      <c r="I2727" t="s">
        <v>47</v>
      </c>
      <c r="J2727" t="s">
        <v>57</v>
      </c>
      <c r="K2727" s="17">
        <v>155.82</v>
      </c>
      <c r="L2727" s="17">
        <v>3</v>
      </c>
      <c r="M2727" s="17">
        <v>63.89</v>
      </c>
      <c r="N2727" s="17" t="str">
        <f>IF(SalesData[[#This Row],[Profit]]&gt;0,"Profit","Loss")</f>
        <v>Profit</v>
      </c>
    </row>
    <row r="2728" spans="1:14" x14ac:dyDescent="0.25">
      <c r="A2728" s="1">
        <v>42191</v>
      </c>
      <c r="B2728" s="3">
        <f t="shared" si="126"/>
        <v>2015</v>
      </c>
      <c r="C2728" s="3">
        <f t="shared" si="127"/>
        <v>7</v>
      </c>
      <c r="D2728" t="s">
        <v>2147</v>
      </c>
      <c r="E2728" t="str">
        <f t="shared" si="128"/>
        <v>Kalyca Meade20150706</v>
      </c>
      <c r="F2728">
        <f>IF(COUNTIF($E$2:E2728, E2728) = 1, MAX($F$1:F2727) + 1, INDEX($F$1:F2727, MATCH(E2728, $E$1:E2727, 0)))</f>
        <v>1341</v>
      </c>
      <c r="G2728" t="s">
        <v>149</v>
      </c>
      <c r="H2728" t="s">
        <v>39</v>
      </c>
      <c r="I2728" t="s">
        <v>40</v>
      </c>
      <c r="J2728" t="s">
        <v>1636</v>
      </c>
      <c r="K2728" s="17">
        <v>124.95</v>
      </c>
      <c r="L2728" s="17">
        <v>5</v>
      </c>
      <c r="M2728" s="17">
        <v>2.5</v>
      </c>
      <c r="N2728" s="17" t="str">
        <f>IF(SalesData[[#This Row],[Profit]]&gt;0,"Profit","Loss")</f>
        <v>Profit</v>
      </c>
    </row>
    <row r="2729" spans="1:14" x14ac:dyDescent="0.25">
      <c r="A2729" s="1">
        <v>42191</v>
      </c>
      <c r="B2729" s="3">
        <f t="shared" si="126"/>
        <v>2015</v>
      </c>
      <c r="C2729" s="3">
        <f t="shared" si="127"/>
        <v>7</v>
      </c>
      <c r="D2729" t="s">
        <v>2147</v>
      </c>
      <c r="E2729" t="str">
        <f t="shared" si="128"/>
        <v>Kalyca Meade20150706</v>
      </c>
      <c r="F2729">
        <f>IF(COUNTIF($E$2:E2729, E2729) = 1, MAX($F$1:F2728) + 1, INDEX($F$1:F2728, MATCH(E2729, $E$1:E2728, 0)))</f>
        <v>1341</v>
      </c>
      <c r="G2729" t="s">
        <v>149</v>
      </c>
      <c r="H2729" t="s">
        <v>11</v>
      </c>
      <c r="I2729" t="s">
        <v>18</v>
      </c>
      <c r="J2729" t="s">
        <v>2148</v>
      </c>
      <c r="K2729" s="17">
        <v>601.65</v>
      </c>
      <c r="L2729" s="17">
        <v>5</v>
      </c>
      <c r="M2729" s="17">
        <v>156.43</v>
      </c>
      <c r="N2729" s="17" t="str">
        <f>IF(SalesData[[#This Row],[Profit]]&gt;0,"Profit","Loss")</f>
        <v>Profit</v>
      </c>
    </row>
    <row r="2730" spans="1:14" x14ac:dyDescent="0.25">
      <c r="A2730" s="1">
        <v>42191</v>
      </c>
      <c r="B2730" s="3">
        <f t="shared" si="126"/>
        <v>2015</v>
      </c>
      <c r="C2730" s="3">
        <f t="shared" si="127"/>
        <v>7</v>
      </c>
      <c r="D2730" t="s">
        <v>1181</v>
      </c>
      <c r="E2730" t="str">
        <f t="shared" si="128"/>
        <v>Paul Prost20150706</v>
      </c>
      <c r="F2730">
        <f>IF(COUNTIF($E$2:E2730, E2730) = 1, MAX($F$1:F2729) + 1, INDEX($F$1:F2729, MATCH(E2730, $E$1:E2729, 0)))</f>
        <v>1342</v>
      </c>
      <c r="G2730" t="s">
        <v>434</v>
      </c>
      <c r="H2730" t="s">
        <v>34</v>
      </c>
      <c r="I2730" t="s">
        <v>74</v>
      </c>
      <c r="J2730" t="s">
        <v>2149</v>
      </c>
      <c r="K2730" s="17">
        <v>301.95999999999998</v>
      </c>
      <c r="L2730" s="17">
        <v>2</v>
      </c>
      <c r="M2730" s="17">
        <v>60.39</v>
      </c>
      <c r="N2730" s="17" t="str">
        <f>IF(SalesData[[#This Row],[Profit]]&gt;0,"Profit","Loss")</f>
        <v>Profit</v>
      </c>
    </row>
    <row r="2731" spans="1:14" x14ac:dyDescent="0.25">
      <c r="A2731" s="1">
        <v>42191</v>
      </c>
      <c r="B2731" s="3">
        <f t="shared" si="126"/>
        <v>2015</v>
      </c>
      <c r="C2731" s="3">
        <f t="shared" si="127"/>
        <v>7</v>
      </c>
      <c r="D2731" t="s">
        <v>1916</v>
      </c>
      <c r="E2731" t="str">
        <f t="shared" si="128"/>
        <v>Sarah Jordon20150706</v>
      </c>
      <c r="F2731">
        <f>IF(COUNTIF($E$2:E2731, E2731) = 1, MAX($F$1:F2730) + 1, INDEX($F$1:F2730, MATCH(E2731, $E$1:E2730, 0)))</f>
        <v>1343</v>
      </c>
      <c r="G2731" t="s">
        <v>27</v>
      </c>
      <c r="H2731" t="s">
        <v>34</v>
      </c>
      <c r="I2731" t="s">
        <v>35</v>
      </c>
      <c r="J2731" t="s">
        <v>2025</v>
      </c>
      <c r="K2731" s="17">
        <v>170.35</v>
      </c>
      <c r="L2731" s="17">
        <v>3</v>
      </c>
      <c r="M2731" s="17">
        <v>-17.04</v>
      </c>
      <c r="N2731" s="17" t="str">
        <f>IF(SalesData[[#This Row],[Profit]]&gt;0,"Profit","Loss")</f>
        <v>Loss</v>
      </c>
    </row>
    <row r="2732" spans="1:14" x14ac:dyDescent="0.25">
      <c r="A2732" s="1">
        <v>42191</v>
      </c>
      <c r="B2732" s="3">
        <f t="shared" si="126"/>
        <v>2015</v>
      </c>
      <c r="C2732" s="3">
        <f t="shared" si="127"/>
        <v>7</v>
      </c>
      <c r="D2732" t="s">
        <v>959</v>
      </c>
      <c r="E2732" t="str">
        <f t="shared" si="128"/>
        <v>Barbara Fisher20150706</v>
      </c>
      <c r="F2732">
        <f>IF(COUNTIF($E$2:E2732, E2732) = 1, MAX($F$1:F2731) + 1, INDEX($F$1:F2731, MATCH(E2732, $E$1:E2731, 0)))</f>
        <v>1344</v>
      </c>
      <c r="G2732" t="s">
        <v>177</v>
      </c>
      <c r="H2732" t="s">
        <v>11</v>
      </c>
      <c r="I2732" t="s">
        <v>24</v>
      </c>
      <c r="J2732" t="s">
        <v>326</v>
      </c>
      <c r="K2732" s="17">
        <v>11.12</v>
      </c>
      <c r="L2732" s="17">
        <v>4</v>
      </c>
      <c r="M2732" s="17">
        <v>2.89</v>
      </c>
      <c r="N2732" s="17" t="str">
        <f>IF(SalesData[[#This Row],[Profit]]&gt;0,"Profit","Loss")</f>
        <v>Profit</v>
      </c>
    </row>
    <row r="2733" spans="1:14" x14ac:dyDescent="0.25">
      <c r="A2733" s="1">
        <v>42193</v>
      </c>
      <c r="B2733" s="3">
        <f t="shared" si="126"/>
        <v>2015</v>
      </c>
      <c r="C2733" s="3">
        <f t="shared" si="127"/>
        <v>7</v>
      </c>
      <c r="D2733" t="s">
        <v>1303</v>
      </c>
      <c r="E2733" t="str">
        <f t="shared" si="128"/>
        <v>Darrin Martin20150708</v>
      </c>
      <c r="F2733">
        <f>IF(COUNTIF($E$2:E2733, E2733) = 1, MAX($F$1:F2732) + 1, INDEX($F$1:F2732, MATCH(E2733, $E$1:E2732, 0)))</f>
        <v>1345</v>
      </c>
      <c r="G2733" t="s">
        <v>10</v>
      </c>
      <c r="H2733" t="s">
        <v>11</v>
      </c>
      <c r="I2733" t="s">
        <v>12</v>
      </c>
      <c r="J2733" t="s">
        <v>438</v>
      </c>
      <c r="K2733" s="17">
        <v>21.12</v>
      </c>
      <c r="L2733" s="17">
        <v>5</v>
      </c>
      <c r="M2733" s="17">
        <v>6.6</v>
      </c>
      <c r="N2733" s="17" t="str">
        <f>IF(SalesData[[#This Row],[Profit]]&gt;0,"Profit","Loss")</f>
        <v>Profit</v>
      </c>
    </row>
    <row r="2734" spans="1:14" x14ac:dyDescent="0.25">
      <c r="A2734" s="1">
        <v>42194</v>
      </c>
      <c r="B2734" s="3">
        <f t="shared" si="126"/>
        <v>2015</v>
      </c>
      <c r="C2734" s="3">
        <f t="shared" si="127"/>
        <v>7</v>
      </c>
      <c r="D2734" t="s">
        <v>1883</v>
      </c>
      <c r="E2734" t="str">
        <f t="shared" si="128"/>
        <v>Claudia Bergmann20150709</v>
      </c>
      <c r="F2734">
        <f>IF(COUNTIF($E$2:E2734, E2734) = 1, MAX($F$1:F2733) + 1, INDEX($F$1:F2733, MATCH(E2734, $E$1:E2733, 0)))</f>
        <v>1346</v>
      </c>
      <c r="G2734" t="s">
        <v>434</v>
      </c>
      <c r="H2734" t="s">
        <v>11</v>
      </c>
      <c r="I2734" t="s">
        <v>12</v>
      </c>
      <c r="J2734" t="s">
        <v>1673</v>
      </c>
      <c r="K2734" s="17">
        <v>6.58</v>
      </c>
      <c r="L2734" s="17">
        <v>2</v>
      </c>
      <c r="M2734" s="17">
        <v>3.03</v>
      </c>
      <c r="N2734" s="17" t="str">
        <f>IF(SalesData[[#This Row],[Profit]]&gt;0,"Profit","Loss")</f>
        <v>Profit</v>
      </c>
    </row>
    <row r="2735" spans="1:14" x14ac:dyDescent="0.25">
      <c r="A2735" s="1">
        <v>42194</v>
      </c>
      <c r="B2735" s="3">
        <f t="shared" si="126"/>
        <v>2015</v>
      </c>
      <c r="C2735" s="3">
        <f t="shared" si="127"/>
        <v>7</v>
      </c>
      <c r="D2735" t="s">
        <v>1883</v>
      </c>
      <c r="E2735" t="str">
        <f t="shared" si="128"/>
        <v>Claudia Bergmann20150709</v>
      </c>
      <c r="F2735">
        <f>IF(COUNTIF($E$2:E2735, E2735) = 1, MAX($F$1:F2734) + 1, INDEX($F$1:F2734, MATCH(E2735, $E$1:E2734, 0)))</f>
        <v>1346</v>
      </c>
      <c r="G2735" t="s">
        <v>434</v>
      </c>
      <c r="H2735" t="s">
        <v>11</v>
      </c>
      <c r="I2735" t="s">
        <v>20</v>
      </c>
      <c r="J2735" t="s">
        <v>362</v>
      </c>
      <c r="K2735" s="17">
        <v>122.94</v>
      </c>
      <c r="L2735" s="17">
        <v>3</v>
      </c>
      <c r="M2735" s="17">
        <v>59.01</v>
      </c>
      <c r="N2735" s="17" t="str">
        <f>IF(SalesData[[#This Row],[Profit]]&gt;0,"Profit","Loss")</f>
        <v>Profit</v>
      </c>
    </row>
    <row r="2736" spans="1:14" x14ac:dyDescent="0.25">
      <c r="A2736" s="1">
        <v>42194</v>
      </c>
      <c r="B2736" s="3">
        <f t="shared" si="126"/>
        <v>2015</v>
      </c>
      <c r="C2736" s="3">
        <f t="shared" si="127"/>
        <v>7</v>
      </c>
      <c r="D2736" t="s">
        <v>622</v>
      </c>
      <c r="E2736" t="str">
        <f t="shared" si="128"/>
        <v>Emily Burns20150709</v>
      </c>
      <c r="F2736">
        <f>IF(COUNTIF($E$2:E2736, E2736) = 1, MAX($F$1:F2735) + 1, INDEX($F$1:F2735, MATCH(E2736, $E$1:E2735, 0)))</f>
        <v>1347</v>
      </c>
      <c r="G2736" t="s">
        <v>120</v>
      </c>
      <c r="H2736" t="s">
        <v>11</v>
      </c>
      <c r="I2736" t="s">
        <v>24</v>
      </c>
      <c r="J2736" t="s">
        <v>539</v>
      </c>
      <c r="K2736" s="17">
        <v>5.16</v>
      </c>
      <c r="L2736" s="17">
        <v>3</v>
      </c>
      <c r="M2736" s="17">
        <v>0.84</v>
      </c>
      <c r="N2736" s="17" t="str">
        <f>IF(SalesData[[#This Row],[Profit]]&gt;0,"Profit","Loss")</f>
        <v>Profit</v>
      </c>
    </row>
    <row r="2737" spans="1:14" x14ac:dyDescent="0.25">
      <c r="A2737" s="1">
        <v>42194</v>
      </c>
      <c r="B2737" s="3">
        <f t="shared" si="126"/>
        <v>2015</v>
      </c>
      <c r="C2737" s="3">
        <f t="shared" si="127"/>
        <v>7</v>
      </c>
      <c r="D2737" t="s">
        <v>1719</v>
      </c>
      <c r="E2737" t="str">
        <f t="shared" si="128"/>
        <v>Brian Thompson20150709</v>
      </c>
      <c r="F2737">
        <f>IF(COUNTIF($E$2:E2737, E2737) = 1, MAX($F$1:F2736) + 1, INDEX($F$1:F2736, MATCH(E2737, $E$1:E2736, 0)))</f>
        <v>1348</v>
      </c>
      <c r="G2737" t="s">
        <v>531</v>
      </c>
      <c r="H2737" t="s">
        <v>11</v>
      </c>
      <c r="I2737" t="s">
        <v>43</v>
      </c>
      <c r="J2737" t="s">
        <v>1508</v>
      </c>
      <c r="K2737" s="17">
        <v>15.8</v>
      </c>
      <c r="L2737" s="17">
        <v>4</v>
      </c>
      <c r="M2737" s="17">
        <v>5.0599999999999996</v>
      </c>
      <c r="N2737" s="17" t="str">
        <f>IF(SalesData[[#This Row],[Profit]]&gt;0,"Profit","Loss")</f>
        <v>Profit</v>
      </c>
    </row>
    <row r="2738" spans="1:14" x14ac:dyDescent="0.25">
      <c r="A2738" s="1">
        <v>42194</v>
      </c>
      <c r="B2738" s="3">
        <f t="shared" si="126"/>
        <v>2015</v>
      </c>
      <c r="C2738" s="3">
        <f t="shared" si="127"/>
        <v>7</v>
      </c>
      <c r="D2738" t="s">
        <v>1719</v>
      </c>
      <c r="E2738" t="str">
        <f t="shared" si="128"/>
        <v>Brian Thompson20150709</v>
      </c>
      <c r="F2738">
        <f>IF(COUNTIF($E$2:E2738, E2738) = 1, MAX($F$1:F2737) + 1, INDEX($F$1:F2737, MATCH(E2738, $E$1:E2737, 0)))</f>
        <v>1348</v>
      </c>
      <c r="G2738" t="s">
        <v>531</v>
      </c>
      <c r="H2738" t="s">
        <v>39</v>
      </c>
      <c r="I2738" t="s">
        <v>302</v>
      </c>
      <c r="J2738" t="s">
        <v>2150</v>
      </c>
      <c r="K2738" s="17">
        <v>464.97</v>
      </c>
      <c r="L2738" s="17">
        <v>3</v>
      </c>
      <c r="M2738" s="17">
        <v>209.24</v>
      </c>
      <c r="N2738" s="17" t="str">
        <f>IF(SalesData[[#This Row],[Profit]]&gt;0,"Profit","Loss")</f>
        <v>Profit</v>
      </c>
    </row>
    <row r="2739" spans="1:14" x14ac:dyDescent="0.25">
      <c r="A2739" s="1">
        <v>42194</v>
      </c>
      <c r="B2739" s="3">
        <f t="shared" si="126"/>
        <v>2015</v>
      </c>
      <c r="C2739" s="3">
        <f t="shared" si="127"/>
        <v>7</v>
      </c>
      <c r="D2739" t="s">
        <v>1719</v>
      </c>
      <c r="E2739" t="str">
        <f t="shared" si="128"/>
        <v>Brian Thompson20150709</v>
      </c>
      <c r="F2739">
        <f>IF(COUNTIF($E$2:E2739, E2739) = 1, MAX($F$1:F2738) + 1, INDEX($F$1:F2738, MATCH(E2739, $E$1:E2738, 0)))</f>
        <v>1348</v>
      </c>
      <c r="G2739" t="s">
        <v>531</v>
      </c>
      <c r="H2739" t="s">
        <v>34</v>
      </c>
      <c r="I2739" t="s">
        <v>47</v>
      </c>
      <c r="J2739" t="s">
        <v>112</v>
      </c>
      <c r="K2739" s="17">
        <v>181.96</v>
      </c>
      <c r="L2739" s="17">
        <v>2</v>
      </c>
      <c r="M2739" s="17">
        <v>20.02</v>
      </c>
      <c r="N2739" s="17" t="str">
        <f>IF(SalesData[[#This Row],[Profit]]&gt;0,"Profit","Loss")</f>
        <v>Profit</v>
      </c>
    </row>
    <row r="2740" spans="1:14" x14ac:dyDescent="0.25">
      <c r="A2740" s="1">
        <v>42194</v>
      </c>
      <c r="B2740" s="3">
        <f t="shared" si="126"/>
        <v>2015</v>
      </c>
      <c r="C2740" s="3">
        <f t="shared" si="127"/>
        <v>7</v>
      </c>
      <c r="D2740" t="s">
        <v>1719</v>
      </c>
      <c r="E2740" t="str">
        <f t="shared" si="128"/>
        <v>Brian Thompson20150709</v>
      </c>
      <c r="F2740">
        <f>IF(COUNTIF($E$2:E2740, E2740) = 1, MAX($F$1:F2739) + 1, INDEX($F$1:F2739, MATCH(E2740, $E$1:E2739, 0)))</f>
        <v>1348</v>
      </c>
      <c r="G2740" t="s">
        <v>531</v>
      </c>
      <c r="H2740" t="s">
        <v>11</v>
      </c>
      <c r="I2740" t="s">
        <v>16</v>
      </c>
      <c r="J2740" t="s">
        <v>2151</v>
      </c>
      <c r="K2740" s="17">
        <v>12.39</v>
      </c>
      <c r="L2740" s="17">
        <v>3</v>
      </c>
      <c r="M2740" s="17">
        <v>5.7</v>
      </c>
      <c r="N2740" s="17" t="str">
        <f>IF(SalesData[[#This Row],[Profit]]&gt;0,"Profit","Loss")</f>
        <v>Profit</v>
      </c>
    </row>
    <row r="2741" spans="1:14" x14ac:dyDescent="0.25">
      <c r="A2741" s="1">
        <v>42194</v>
      </c>
      <c r="B2741" s="3">
        <f t="shared" si="126"/>
        <v>2015</v>
      </c>
      <c r="C2741" s="3">
        <f t="shared" si="127"/>
        <v>7</v>
      </c>
      <c r="D2741" t="s">
        <v>1719</v>
      </c>
      <c r="E2741" t="str">
        <f t="shared" si="128"/>
        <v>Brian Thompson20150709</v>
      </c>
      <c r="F2741">
        <f>IF(COUNTIF($E$2:E2741, E2741) = 1, MAX($F$1:F2740) + 1, INDEX($F$1:F2740, MATCH(E2741, $E$1:E2740, 0)))</f>
        <v>1348</v>
      </c>
      <c r="G2741" t="s">
        <v>531</v>
      </c>
      <c r="H2741" t="s">
        <v>11</v>
      </c>
      <c r="I2741" t="s">
        <v>20</v>
      </c>
      <c r="J2741" t="s">
        <v>1112</v>
      </c>
      <c r="K2741" s="17">
        <v>84.09</v>
      </c>
      <c r="L2741" s="17">
        <v>3</v>
      </c>
      <c r="M2741" s="17">
        <v>42.05</v>
      </c>
      <c r="N2741" s="17" t="str">
        <f>IF(SalesData[[#This Row],[Profit]]&gt;0,"Profit","Loss")</f>
        <v>Profit</v>
      </c>
    </row>
    <row r="2742" spans="1:14" x14ac:dyDescent="0.25">
      <c r="A2742" s="1">
        <v>42194</v>
      </c>
      <c r="B2742" s="3">
        <f t="shared" si="126"/>
        <v>2015</v>
      </c>
      <c r="C2742" s="3">
        <f t="shared" si="127"/>
        <v>7</v>
      </c>
      <c r="D2742" t="s">
        <v>1719</v>
      </c>
      <c r="E2742" t="str">
        <f t="shared" si="128"/>
        <v>Brian Thompson20150709</v>
      </c>
      <c r="F2742">
        <f>IF(COUNTIF($E$2:E2742, E2742) = 1, MAX($F$1:F2741) + 1, INDEX($F$1:F2741, MATCH(E2742, $E$1:E2741, 0)))</f>
        <v>1348</v>
      </c>
      <c r="G2742" t="s">
        <v>531</v>
      </c>
      <c r="H2742" t="s">
        <v>11</v>
      </c>
      <c r="I2742" t="s">
        <v>24</v>
      </c>
      <c r="J2742" t="s">
        <v>526</v>
      </c>
      <c r="K2742" s="17">
        <v>79.36</v>
      </c>
      <c r="L2742" s="17">
        <v>4</v>
      </c>
      <c r="M2742" s="17">
        <v>32.54</v>
      </c>
      <c r="N2742" s="17" t="str">
        <f>IF(SalesData[[#This Row],[Profit]]&gt;0,"Profit","Loss")</f>
        <v>Profit</v>
      </c>
    </row>
    <row r="2743" spans="1:14" x14ac:dyDescent="0.25">
      <c r="A2743" s="1">
        <v>42194</v>
      </c>
      <c r="B2743" s="3">
        <f t="shared" si="126"/>
        <v>2015</v>
      </c>
      <c r="C2743" s="3">
        <f t="shared" si="127"/>
        <v>7</v>
      </c>
      <c r="D2743" t="s">
        <v>1719</v>
      </c>
      <c r="E2743" t="str">
        <f t="shared" si="128"/>
        <v>Brian Thompson20150709</v>
      </c>
      <c r="F2743">
        <f>IF(COUNTIF($E$2:E2743, E2743) = 1, MAX($F$1:F2742) + 1, INDEX($F$1:F2742, MATCH(E2743, $E$1:E2742, 0)))</f>
        <v>1348</v>
      </c>
      <c r="G2743" t="s">
        <v>531</v>
      </c>
      <c r="H2743" t="s">
        <v>11</v>
      </c>
      <c r="I2743" t="s">
        <v>20</v>
      </c>
      <c r="J2743" t="s">
        <v>1533</v>
      </c>
      <c r="K2743" s="17">
        <v>153.36000000000001</v>
      </c>
      <c r="L2743" s="17">
        <v>9</v>
      </c>
      <c r="M2743" s="17">
        <v>70.55</v>
      </c>
      <c r="N2743" s="17" t="str">
        <f>IF(SalesData[[#This Row],[Profit]]&gt;0,"Profit","Loss")</f>
        <v>Profit</v>
      </c>
    </row>
    <row r="2744" spans="1:14" x14ac:dyDescent="0.25">
      <c r="A2744" s="1">
        <v>42194</v>
      </c>
      <c r="B2744" s="3">
        <f t="shared" si="126"/>
        <v>2015</v>
      </c>
      <c r="C2744" s="3">
        <f t="shared" si="127"/>
        <v>7</v>
      </c>
      <c r="D2744" t="s">
        <v>1719</v>
      </c>
      <c r="E2744" t="str">
        <f t="shared" si="128"/>
        <v>Brian Thompson20150709</v>
      </c>
      <c r="F2744">
        <f>IF(COUNTIF($E$2:E2744, E2744) = 1, MAX($F$1:F2743) + 1, INDEX($F$1:F2743, MATCH(E2744, $E$1:E2743, 0)))</f>
        <v>1348</v>
      </c>
      <c r="G2744" t="s">
        <v>531</v>
      </c>
      <c r="H2744" t="s">
        <v>11</v>
      </c>
      <c r="I2744" t="s">
        <v>20</v>
      </c>
      <c r="J2744" t="s">
        <v>1630</v>
      </c>
      <c r="K2744" s="17">
        <v>43.68</v>
      </c>
      <c r="L2744" s="17">
        <v>6</v>
      </c>
      <c r="M2744" s="17">
        <v>21.4</v>
      </c>
      <c r="N2744" s="17" t="str">
        <f>IF(SalesData[[#This Row],[Profit]]&gt;0,"Profit","Loss")</f>
        <v>Profit</v>
      </c>
    </row>
    <row r="2745" spans="1:14" x14ac:dyDescent="0.25">
      <c r="A2745" s="1">
        <v>42194</v>
      </c>
      <c r="B2745" s="3">
        <f t="shared" si="126"/>
        <v>2015</v>
      </c>
      <c r="C2745" s="3">
        <f t="shared" si="127"/>
        <v>7</v>
      </c>
      <c r="D2745" t="s">
        <v>1719</v>
      </c>
      <c r="E2745" t="str">
        <f t="shared" si="128"/>
        <v>Brian Thompson20150709</v>
      </c>
      <c r="F2745">
        <f>IF(COUNTIF($E$2:E2745, E2745) = 1, MAX($F$1:F2744) + 1, INDEX($F$1:F2744, MATCH(E2745, $E$1:E2744, 0)))</f>
        <v>1348</v>
      </c>
      <c r="G2745" t="s">
        <v>531</v>
      </c>
      <c r="H2745" t="s">
        <v>11</v>
      </c>
      <c r="I2745" t="s">
        <v>18</v>
      </c>
      <c r="J2745" t="s">
        <v>1328</v>
      </c>
      <c r="K2745" s="17">
        <v>98.21</v>
      </c>
      <c r="L2745" s="17">
        <v>7</v>
      </c>
      <c r="M2745" s="17">
        <v>28.48</v>
      </c>
      <c r="N2745" s="17" t="str">
        <f>IF(SalesData[[#This Row],[Profit]]&gt;0,"Profit","Loss")</f>
        <v>Profit</v>
      </c>
    </row>
    <row r="2746" spans="1:14" x14ac:dyDescent="0.25">
      <c r="A2746" s="1">
        <v>42194</v>
      </c>
      <c r="B2746" s="3">
        <f t="shared" si="126"/>
        <v>2015</v>
      </c>
      <c r="C2746" s="3">
        <f t="shared" si="127"/>
        <v>7</v>
      </c>
      <c r="D2746" t="s">
        <v>1738</v>
      </c>
      <c r="E2746" t="str">
        <f t="shared" si="128"/>
        <v>Matt Collins20150709</v>
      </c>
      <c r="F2746">
        <f>IF(COUNTIF($E$2:E2746, E2746) = 1, MAX($F$1:F2745) + 1, INDEX($F$1:F2745, MATCH(E2746, $E$1:E2745, 0)))</f>
        <v>1349</v>
      </c>
      <c r="G2746" t="s">
        <v>23</v>
      </c>
      <c r="H2746" t="s">
        <v>39</v>
      </c>
      <c r="I2746" t="s">
        <v>40</v>
      </c>
      <c r="J2746" t="s">
        <v>1345</v>
      </c>
      <c r="K2746" s="17">
        <v>269.98</v>
      </c>
      <c r="L2746" s="17">
        <v>3</v>
      </c>
      <c r="M2746" s="17">
        <v>40.5</v>
      </c>
      <c r="N2746" s="17" t="str">
        <f>IF(SalesData[[#This Row],[Profit]]&gt;0,"Profit","Loss")</f>
        <v>Profit</v>
      </c>
    </row>
    <row r="2747" spans="1:14" x14ac:dyDescent="0.25">
      <c r="A2747" s="1">
        <v>42194</v>
      </c>
      <c r="B2747" s="3">
        <f t="shared" si="126"/>
        <v>2015</v>
      </c>
      <c r="C2747" s="3">
        <f t="shared" si="127"/>
        <v>7</v>
      </c>
      <c r="D2747" t="s">
        <v>519</v>
      </c>
      <c r="E2747" t="str">
        <f t="shared" si="128"/>
        <v>Kean Nguyen20150709</v>
      </c>
      <c r="F2747">
        <f>IF(COUNTIF($E$2:E2747, E2747) = 1, MAX($F$1:F2746) + 1, INDEX($F$1:F2746, MATCH(E2747, $E$1:E2746, 0)))</f>
        <v>1350</v>
      </c>
      <c r="G2747" t="s">
        <v>10</v>
      </c>
      <c r="H2747" t="s">
        <v>11</v>
      </c>
      <c r="I2747" t="s">
        <v>92</v>
      </c>
      <c r="J2747" t="s">
        <v>2152</v>
      </c>
      <c r="K2747" s="17">
        <v>48.63</v>
      </c>
      <c r="L2747" s="17">
        <v>2</v>
      </c>
      <c r="M2747" s="17">
        <v>-121.58</v>
      </c>
      <c r="N2747" s="17" t="str">
        <f>IF(SalesData[[#This Row],[Profit]]&gt;0,"Profit","Loss")</f>
        <v>Loss</v>
      </c>
    </row>
    <row r="2748" spans="1:14" x14ac:dyDescent="0.25">
      <c r="A2748" s="1">
        <v>42195</v>
      </c>
      <c r="B2748" s="3">
        <f t="shared" si="126"/>
        <v>2015</v>
      </c>
      <c r="C2748" s="3">
        <f t="shared" si="127"/>
        <v>7</v>
      </c>
      <c r="D2748" t="s">
        <v>900</v>
      </c>
      <c r="E2748" t="str">
        <f t="shared" si="128"/>
        <v>Eric Hoffmann20150710</v>
      </c>
      <c r="F2748">
        <f>IF(COUNTIF($E$2:E2748, E2748) = 1, MAX($F$1:F2747) + 1, INDEX($F$1:F2747, MATCH(E2748, $E$1:E2747, 0)))</f>
        <v>1351</v>
      </c>
      <c r="G2748" t="s">
        <v>95</v>
      </c>
      <c r="H2748" t="s">
        <v>11</v>
      </c>
      <c r="I2748" t="s">
        <v>20</v>
      </c>
      <c r="J2748" t="s">
        <v>1490</v>
      </c>
      <c r="K2748" s="17">
        <v>3.37</v>
      </c>
      <c r="L2748" s="17">
        <v>3</v>
      </c>
      <c r="M2748" s="17">
        <v>-2.2400000000000002</v>
      </c>
      <c r="N2748" s="17" t="str">
        <f>IF(SalesData[[#This Row],[Profit]]&gt;0,"Profit","Loss")</f>
        <v>Loss</v>
      </c>
    </row>
    <row r="2749" spans="1:14" x14ac:dyDescent="0.25">
      <c r="A2749" s="1">
        <v>42195</v>
      </c>
      <c r="B2749" s="3">
        <f t="shared" si="126"/>
        <v>2015</v>
      </c>
      <c r="C2749" s="3">
        <f t="shared" si="127"/>
        <v>7</v>
      </c>
      <c r="D2749" t="s">
        <v>151</v>
      </c>
      <c r="E2749" t="str">
        <f t="shared" si="128"/>
        <v>Mike Vittorini20150710</v>
      </c>
      <c r="F2749">
        <f>IF(COUNTIF($E$2:E2749, E2749) = 1, MAX($F$1:F2748) + 1, INDEX($F$1:F2748, MATCH(E2749, $E$1:E2748, 0)))</f>
        <v>1352</v>
      </c>
      <c r="G2749" t="s">
        <v>27</v>
      </c>
      <c r="H2749" t="s">
        <v>11</v>
      </c>
      <c r="I2749" t="s">
        <v>20</v>
      </c>
      <c r="J2749" t="s">
        <v>471</v>
      </c>
      <c r="K2749" s="17">
        <v>39.92</v>
      </c>
      <c r="L2749" s="17">
        <v>2</v>
      </c>
      <c r="M2749" s="17">
        <v>12.97</v>
      </c>
      <c r="N2749" s="17" t="str">
        <f>IF(SalesData[[#This Row],[Profit]]&gt;0,"Profit","Loss")</f>
        <v>Profit</v>
      </c>
    </row>
    <row r="2750" spans="1:14" x14ac:dyDescent="0.25">
      <c r="A2750" s="1">
        <v>42196</v>
      </c>
      <c r="B2750" s="3">
        <f t="shared" si="126"/>
        <v>2015</v>
      </c>
      <c r="C2750" s="3">
        <f t="shared" si="127"/>
        <v>7</v>
      </c>
      <c r="D2750" t="s">
        <v>1840</v>
      </c>
      <c r="E2750" t="str">
        <f t="shared" si="128"/>
        <v>Clytie Kelty20150711</v>
      </c>
      <c r="F2750">
        <f>IF(COUNTIF($E$2:E2750, E2750) = 1, MAX($F$1:F2749) + 1, INDEX($F$1:F2749, MATCH(E2750, $E$1:E2749, 0)))</f>
        <v>1353</v>
      </c>
      <c r="G2750" t="s">
        <v>23</v>
      </c>
      <c r="H2750" t="s">
        <v>34</v>
      </c>
      <c r="I2750" t="s">
        <v>47</v>
      </c>
      <c r="J2750" t="s">
        <v>2153</v>
      </c>
      <c r="K2750" s="17">
        <v>289.8</v>
      </c>
      <c r="L2750" s="17">
        <v>7</v>
      </c>
      <c r="M2750" s="17">
        <v>36.229999999999997</v>
      </c>
      <c r="N2750" s="17" t="str">
        <f>IF(SalesData[[#This Row],[Profit]]&gt;0,"Profit","Loss")</f>
        <v>Profit</v>
      </c>
    </row>
    <row r="2751" spans="1:14" x14ac:dyDescent="0.25">
      <c r="A2751" s="1">
        <v>42196</v>
      </c>
      <c r="B2751" s="3">
        <f t="shared" si="126"/>
        <v>2015</v>
      </c>
      <c r="C2751" s="3">
        <f t="shared" si="127"/>
        <v>7</v>
      </c>
      <c r="D2751" t="s">
        <v>1840</v>
      </c>
      <c r="E2751" t="str">
        <f t="shared" si="128"/>
        <v>Clytie Kelty20150711</v>
      </c>
      <c r="F2751">
        <f>IF(COUNTIF($E$2:E2751, E2751) = 1, MAX($F$1:F2750) + 1, INDEX($F$1:F2750, MATCH(E2751, $E$1:E2750, 0)))</f>
        <v>1353</v>
      </c>
      <c r="G2751" t="s">
        <v>23</v>
      </c>
      <c r="H2751" t="s">
        <v>11</v>
      </c>
      <c r="I2751" t="s">
        <v>20</v>
      </c>
      <c r="J2751" t="s">
        <v>1291</v>
      </c>
      <c r="K2751" s="17">
        <v>2.5</v>
      </c>
      <c r="L2751" s="17">
        <v>3</v>
      </c>
      <c r="M2751" s="17">
        <v>-2</v>
      </c>
      <c r="N2751" s="17" t="str">
        <f>IF(SalesData[[#This Row],[Profit]]&gt;0,"Profit","Loss")</f>
        <v>Loss</v>
      </c>
    </row>
    <row r="2752" spans="1:14" x14ac:dyDescent="0.25">
      <c r="A2752" s="1">
        <v>42196</v>
      </c>
      <c r="B2752" s="3">
        <f t="shared" si="126"/>
        <v>2015</v>
      </c>
      <c r="C2752" s="3">
        <f t="shared" si="127"/>
        <v>7</v>
      </c>
      <c r="D2752" t="s">
        <v>1840</v>
      </c>
      <c r="E2752" t="str">
        <f t="shared" si="128"/>
        <v>Clytie Kelty20150711</v>
      </c>
      <c r="F2752">
        <f>IF(COUNTIF($E$2:E2752, E2752) = 1, MAX($F$1:F2751) + 1, INDEX($F$1:F2751, MATCH(E2752, $E$1:E2751, 0)))</f>
        <v>1353</v>
      </c>
      <c r="G2752" t="s">
        <v>23</v>
      </c>
      <c r="H2752" t="s">
        <v>11</v>
      </c>
      <c r="I2752" t="s">
        <v>20</v>
      </c>
      <c r="J2752" t="s">
        <v>1668</v>
      </c>
      <c r="K2752" s="17">
        <v>6.48</v>
      </c>
      <c r="L2752" s="17">
        <v>4</v>
      </c>
      <c r="M2752" s="17">
        <v>-4.75</v>
      </c>
      <c r="N2752" s="17" t="str">
        <f>IF(SalesData[[#This Row],[Profit]]&gt;0,"Profit","Loss")</f>
        <v>Loss</v>
      </c>
    </row>
    <row r="2753" spans="1:14" x14ac:dyDescent="0.25">
      <c r="A2753" s="1">
        <v>42196</v>
      </c>
      <c r="B2753" s="3">
        <f t="shared" si="126"/>
        <v>2015</v>
      </c>
      <c r="C2753" s="3">
        <f t="shared" si="127"/>
        <v>7</v>
      </c>
      <c r="D2753" t="s">
        <v>1840</v>
      </c>
      <c r="E2753" t="str">
        <f t="shared" si="128"/>
        <v>Clytie Kelty20150711</v>
      </c>
      <c r="F2753">
        <f>IF(COUNTIF($E$2:E2753, E2753) = 1, MAX($F$1:F2752) + 1, INDEX($F$1:F2752, MATCH(E2753, $E$1:E2752, 0)))</f>
        <v>1353</v>
      </c>
      <c r="G2753" t="s">
        <v>23</v>
      </c>
      <c r="H2753" t="s">
        <v>34</v>
      </c>
      <c r="I2753" t="s">
        <v>35</v>
      </c>
      <c r="J2753" t="s">
        <v>1128</v>
      </c>
      <c r="K2753" s="17">
        <v>341.49</v>
      </c>
      <c r="L2753" s="17">
        <v>8</v>
      </c>
      <c r="M2753" s="17">
        <v>-73.180000000000007</v>
      </c>
      <c r="N2753" s="17" t="str">
        <f>IF(SalesData[[#This Row],[Profit]]&gt;0,"Profit","Loss")</f>
        <v>Loss</v>
      </c>
    </row>
    <row r="2754" spans="1:14" x14ac:dyDescent="0.25">
      <c r="A2754" s="1">
        <v>42196</v>
      </c>
      <c r="B2754" s="3">
        <f t="shared" ref="B2754:B2817" si="129">YEAR(A2754)</f>
        <v>2015</v>
      </c>
      <c r="C2754" s="3">
        <f t="shared" ref="C2754:C2817" si="130">MONTH(A2754)</f>
        <v>7</v>
      </c>
      <c r="D2754" t="s">
        <v>1840</v>
      </c>
      <c r="E2754" t="str">
        <f t="shared" ref="E2754:E2817" si="131">D2754 &amp; TEXT(A2754, "yyyymmdd")</f>
        <v>Clytie Kelty20150711</v>
      </c>
      <c r="F2754">
        <f>IF(COUNTIF($E$2:E2754, E2754) = 1, MAX($F$1:F2753) + 1, INDEX($F$1:F2753, MATCH(E2754, $E$1:E2753, 0)))</f>
        <v>1353</v>
      </c>
      <c r="G2754" t="s">
        <v>23</v>
      </c>
      <c r="H2754" t="s">
        <v>11</v>
      </c>
      <c r="I2754" t="s">
        <v>24</v>
      </c>
      <c r="J2754" t="s">
        <v>326</v>
      </c>
      <c r="K2754" s="17">
        <v>11.12</v>
      </c>
      <c r="L2754" s="17">
        <v>5</v>
      </c>
      <c r="M2754" s="17">
        <v>0.83</v>
      </c>
      <c r="N2754" s="17" t="str">
        <f>IF(SalesData[[#This Row],[Profit]]&gt;0,"Profit","Loss")</f>
        <v>Profit</v>
      </c>
    </row>
    <row r="2755" spans="1:14" x14ac:dyDescent="0.25">
      <c r="A2755" s="1">
        <v>42196</v>
      </c>
      <c r="B2755" s="3">
        <f t="shared" si="129"/>
        <v>2015</v>
      </c>
      <c r="C2755" s="3">
        <f t="shared" si="130"/>
        <v>7</v>
      </c>
      <c r="D2755" t="s">
        <v>1840</v>
      </c>
      <c r="E2755" t="str">
        <f t="shared" si="131"/>
        <v>Clytie Kelty20150711</v>
      </c>
      <c r="F2755">
        <f>IF(COUNTIF($E$2:E2755, E2755) = 1, MAX($F$1:F2754) + 1, INDEX($F$1:F2754, MATCH(E2755, $E$1:E2754, 0)))</f>
        <v>1353</v>
      </c>
      <c r="G2755" t="s">
        <v>23</v>
      </c>
      <c r="H2755" t="s">
        <v>34</v>
      </c>
      <c r="I2755" t="s">
        <v>47</v>
      </c>
      <c r="J2755" t="s">
        <v>1543</v>
      </c>
      <c r="K2755" s="17">
        <v>25.34</v>
      </c>
      <c r="L2755" s="17">
        <v>6</v>
      </c>
      <c r="M2755" s="17">
        <v>3.48</v>
      </c>
      <c r="N2755" s="17" t="str">
        <f>IF(SalesData[[#This Row],[Profit]]&gt;0,"Profit","Loss")</f>
        <v>Profit</v>
      </c>
    </row>
    <row r="2756" spans="1:14" x14ac:dyDescent="0.25">
      <c r="A2756" s="1">
        <v>42196</v>
      </c>
      <c r="B2756" s="3">
        <f t="shared" si="129"/>
        <v>2015</v>
      </c>
      <c r="C2756" s="3">
        <f t="shared" si="130"/>
        <v>7</v>
      </c>
      <c r="D2756" t="s">
        <v>233</v>
      </c>
      <c r="E2756" t="str">
        <f t="shared" si="131"/>
        <v>Shahid Collister20150711</v>
      </c>
      <c r="F2756">
        <f>IF(COUNTIF($E$2:E2756, E2756) = 1, MAX($F$1:F2755) + 1, INDEX($F$1:F2755, MATCH(E2756, $E$1:E2755, 0)))</f>
        <v>1354</v>
      </c>
      <c r="G2756" t="s">
        <v>164</v>
      </c>
      <c r="H2756" t="s">
        <v>11</v>
      </c>
      <c r="I2756" t="s">
        <v>12</v>
      </c>
      <c r="J2756" t="s">
        <v>2154</v>
      </c>
      <c r="K2756" s="17">
        <v>29.97</v>
      </c>
      <c r="L2756" s="17">
        <v>3</v>
      </c>
      <c r="M2756" s="17">
        <v>13.49</v>
      </c>
      <c r="N2756" s="17" t="str">
        <f>IF(SalesData[[#This Row],[Profit]]&gt;0,"Profit","Loss")</f>
        <v>Profit</v>
      </c>
    </row>
    <row r="2757" spans="1:14" x14ac:dyDescent="0.25">
      <c r="A2757" s="1">
        <v>42196</v>
      </c>
      <c r="B2757" s="3">
        <f t="shared" si="129"/>
        <v>2015</v>
      </c>
      <c r="C2757" s="3">
        <f t="shared" si="130"/>
        <v>7</v>
      </c>
      <c r="D2757" t="s">
        <v>233</v>
      </c>
      <c r="E2757" t="str">
        <f t="shared" si="131"/>
        <v>Shahid Collister20150711</v>
      </c>
      <c r="F2757">
        <f>IF(COUNTIF($E$2:E2757, E2757) = 1, MAX($F$1:F2756) + 1, INDEX($F$1:F2756, MATCH(E2757, $E$1:E2756, 0)))</f>
        <v>1354</v>
      </c>
      <c r="G2757" t="s">
        <v>164</v>
      </c>
      <c r="H2757" t="s">
        <v>11</v>
      </c>
      <c r="I2757" t="s">
        <v>20</v>
      </c>
      <c r="J2757" t="s">
        <v>362</v>
      </c>
      <c r="K2757" s="17">
        <v>98.35</v>
      </c>
      <c r="L2757" s="17">
        <v>3</v>
      </c>
      <c r="M2757" s="17">
        <v>34.42</v>
      </c>
      <c r="N2757" s="17" t="str">
        <f>IF(SalesData[[#This Row],[Profit]]&gt;0,"Profit","Loss")</f>
        <v>Profit</v>
      </c>
    </row>
    <row r="2758" spans="1:14" x14ac:dyDescent="0.25">
      <c r="A2758" s="1">
        <v>42196</v>
      </c>
      <c r="B2758" s="3">
        <f t="shared" si="129"/>
        <v>2015</v>
      </c>
      <c r="C2758" s="3">
        <f t="shared" si="130"/>
        <v>7</v>
      </c>
      <c r="D2758" t="s">
        <v>1514</v>
      </c>
      <c r="E2758" t="str">
        <f t="shared" si="131"/>
        <v>Todd Sumrall20150711</v>
      </c>
      <c r="F2758">
        <f>IF(COUNTIF($E$2:E2758, E2758) = 1, MAX($F$1:F2757) + 1, INDEX($F$1:F2757, MATCH(E2758, $E$1:E2757, 0)))</f>
        <v>1355</v>
      </c>
      <c r="G2758" t="s">
        <v>59</v>
      </c>
      <c r="H2758" t="s">
        <v>34</v>
      </c>
      <c r="I2758" t="s">
        <v>145</v>
      </c>
      <c r="J2758" t="s">
        <v>818</v>
      </c>
      <c r="K2758" s="17">
        <v>199.84</v>
      </c>
      <c r="L2758" s="17">
        <v>4</v>
      </c>
      <c r="M2758" s="17">
        <v>-37.11</v>
      </c>
      <c r="N2758" s="17" t="str">
        <f>IF(SalesData[[#This Row],[Profit]]&gt;0,"Profit","Loss")</f>
        <v>Loss</v>
      </c>
    </row>
    <row r="2759" spans="1:14" x14ac:dyDescent="0.25">
      <c r="A2759" s="1">
        <v>42196</v>
      </c>
      <c r="B2759" s="3">
        <f t="shared" si="129"/>
        <v>2015</v>
      </c>
      <c r="C2759" s="3">
        <f t="shared" si="130"/>
        <v>7</v>
      </c>
      <c r="D2759" t="s">
        <v>1514</v>
      </c>
      <c r="E2759" t="str">
        <f t="shared" si="131"/>
        <v>Todd Sumrall20150711</v>
      </c>
      <c r="F2759">
        <f>IF(COUNTIF($E$2:E2759, E2759) = 1, MAX($F$1:F2758) + 1, INDEX($F$1:F2758, MATCH(E2759, $E$1:E2758, 0)))</f>
        <v>1355</v>
      </c>
      <c r="G2759" t="s">
        <v>59</v>
      </c>
      <c r="H2759" t="s">
        <v>39</v>
      </c>
      <c r="I2759" t="s">
        <v>40</v>
      </c>
      <c r="J2759" t="s">
        <v>648</v>
      </c>
      <c r="K2759" s="17">
        <v>716</v>
      </c>
      <c r="L2759" s="17">
        <v>2</v>
      </c>
      <c r="M2759" s="17">
        <v>193.32</v>
      </c>
      <c r="N2759" s="17" t="str">
        <f>IF(SalesData[[#This Row],[Profit]]&gt;0,"Profit","Loss")</f>
        <v>Profit</v>
      </c>
    </row>
    <row r="2760" spans="1:14" x14ac:dyDescent="0.25">
      <c r="A2760" s="1">
        <v>42196</v>
      </c>
      <c r="B2760" s="3">
        <f t="shared" si="129"/>
        <v>2015</v>
      </c>
      <c r="C2760" s="3">
        <f t="shared" si="130"/>
        <v>7</v>
      </c>
      <c r="D2760" t="s">
        <v>1514</v>
      </c>
      <c r="E2760" t="str">
        <f t="shared" si="131"/>
        <v>Todd Sumrall20150711</v>
      </c>
      <c r="F2760">
        <f>IF(COUNTIF($E$2:E2760, E2760) = 1, MAX($F$1:F2759) + 1, INDEX($F$1:F2759, MATCH(E2760, $E$1:E2759, 0)))</f>
        <v>1355</v>
      </c>
      <c r="G2760" t="s">
        <v>59</v>
      </c>
      <c r="H2760" t="s">
        <v>11</v>
      </c>
      <c r="I2760" t="s">
        <v>20</v>
      </c>
      <c r="J2760" t="s">
        <v>2155</v>
      </c>
      <c r="K2760" s="17">
        <v>221.06</v>
      </c>
      <c r="L2760" s="17">
        <v>7</v>
      </c>
      <c r="M2760" s="17">
        <v>103.9</v>
      </c>
      <c r="N2760" s="17" t="str">
        <f>IF(SalesData[[#This Row],[Profit]]&gt;0,"Profit","Loss")</f>
        <v>Profit</v>
      </c>
    </row>
    <row r="2761" spans="1:14" x14ac:dyDescent="0.25">
      <c r="A2761" s="1">
        <v>42197</v>
      </c>
      <c r="B2761" s="3">
        <f t="shared" si="129"/>
        <v>2015</v>
      </c>
      <c r="C2761" s="3">
        <f t="shared" si="130"/>
        <v>7</v>
      </c>
      <c r="D2761" t="s">
        <v>1751</v>
      </c>
      <c r="E2761" t="str">
        <f t="shared" si="131"/>
        <v>Rob Lucas20150712</v>
      </c>
      <c r="F2761">
        <f>IF(COUNTIF($E$2:E2761, E2761) = 1, MAX($F$1:F2760) + 1, INDEX($F$1:F2760, MATCH(E2761, $E$1:E2760, 0)))</f>
        <v>1356</v>
      </c>
      <c r="G2761" t="s">
        <v>15</v>
      </c>
      <c r="H2761" t="s">
        <v>34</v>
      </c>
      <c r="I2761" t="s">
        <v>35</v>
      </c>
      <c r="J2761" t="s">
        <v>265</v>
      </c>
      <c r="K2761" s="17">
        <v>383.61</v>
      </c>
      <c r="L2761" s="17">
        <v>9</v>
      </c>
      <c r="M2761" s="17">
        <v>-5.48</v>
      </c>
      <c r="N2761" s="17" t="str">
        <f>IF(SalesData[[#This Row],[Profit]]&gt;0,"Profit","Loss")</f>
        <v>Loss</v>
      </c>
    </row>
    <row r="2762" spans="1:14" x14ac:dyDescent="0.25">
      <c r="A2762" s="1">
        <v>42197</v>
      </c>
      <c r="B2762" s="3">
        <f t="shared" si="129"/>
        <v>2015</v>
      </c>
      <c r="C2762" s="3">
        <f t="shared" si="130"/>
        <v>7</v>
      </c>
      <c r="D2762" t="s">
        <v>1751</v>
      </c>
      <c r="E2762" t="str">
        <f t="shared" si="131"/>
        <v>Rob Lucas20150712</v>
      </c>
      <c r="F2762">
        <f>IF(COUNTIF($E$2:E2762, E2762) = 1, MAX($F$1:F2761) + 1, INDEX($F$1:F2761, MATCH(E2762, $E$1:E2761, 0)))</f>
        <v>1356</v>
      </c>
      <c r="G2762" t="s">
        <v>15</v>
      </c>
      <c r="H2762" t="s">
        <v>39</v>
      </c>
      <c r="I2762" t="s">
        <v>40</v>
      </c>
      <c r="J2762" t="s">
        <v>745</v>
      </c>
      <c r="K2762" s="17">
        <v>148.47999999999999</v>
      </c>
      <c r="L2762" s="17">
        <v>2</v>
      </c>
      <c r="M2762" s="17">
        <v>16.7</v>
      </c>
      <c r="N2762" s="17" t="str">
        <f>IF(SalesData[[#This Row],[Profit]]&gt;0,"Profit","Loss")</f>
        <v>Profit</v>
      </c>
    </row>
    <row r="2763" spans="1:14" x14ac:dyDescent="0.25">
      <c r="A2763" s="1">
        <v>42197</v>
      </c>
      <c r="B2763" s="3">
        <f t="shared" si="129"/>
        <v>2015</v>
      </c>
      <c r="C2763" s="3">
        <f t="shared" si="130"/>
        <v>7</v>
      </c>
      <c r="D2763" t="s">
        <v>1751</v>
      </c>
      <c r="E2763" t="str">
        <f t="shared" si="131"/>
        <v>Rob Lucas20150712</v>
      </c>
      <c r="F2763">
        <f>IF(COUNTIF($E$2:E2763, E2763) = 1, MAX($F$1:F2762) + 1, INDEX($F$1:F2762, MATCH(E2763, $E$1:E2762, 0)))</f>
        <v>1356</v>
      </c>
      <c r="G2763" t="s">
        <v>15</v>
      </c>
      <c r="H2763" t="s">
        <v>39</v>
      </c>
      <c r="I2763" t="s">
        <v>40</v>
      </c>
      <c r="J2763" t="s">
        <v>1306</v>
      </c>
      <c r="K2763" s="17">
        <v>537.54</v>
      </c>
      <c r="L2763" s="17">
        <v>7</v>
      </c>
      <c r="M2763" s="17">
        <v>53.75</v>
      </c>
      <c r="N2763" s="17" t="str">
        <f>IF(SalesData[[#This Row],[Profit]]&gt;0,"Profit","Loss")</f>
        <v>Profit</v>
      </c>
    </row>
    <row r="2764" spans="1:14" x14ac:dyDescent="0.25">
      <c r="A2764" s="1">
        <v>42197</v>
      </c>
      <c r="B2764" s="3">
        <f t="shared" si="129"/>
        <v>2015</v>
      </c>
      <c r="C2764" s="3">
        <f t="shared" si="130"/>
        <v>7</v>
      </c>
      <c r="D2764" t="s">
        <v>1751</v>
      </c>
      <c r="E2764" t="str">
        <f t="shared" si="131"/>
        <v>Rob Lucas20150712</v>
      </c>
      <c r="F2764">
        <f>IF(COUNTIF($E$2:E2764, E2764) = 1, MAX($F$1:F2763) + 1, INDEX($F$1:F2763, MATCH(E2764, $E$1:E2763, 0)))</f>
        <v>1356</v>
      </c>
      <c r="G2764" t="s">
        <v>15</v>
      </c>
      <c r="H2764" t="s">
        <v>11</v>
      </c>
      <c r="I2764" t="s">
        <v>20</v>
      </c>
      <c r="J2764" t="s">
        <v>941</v>
      </c>
      <c r="K2764" s="17">
        <v>1.93</v>
      </c>
      <c r="L2764" s="17">
        <v>2</v>
      </c>
      <c r="M2764" s="17">
        <v>-2.99</v>
      </c>
      <c r="N2764" s="17" t="str">
        <f>IF(SalesData[[#This Row],[Profit]]&gt;0,"Profit","Loss")</f>
        <v>Loss</v>
      </c>
    </row>
    <row r="2765" spans="1:14" x14ac:dyDescent="0.25">
      <c r="A2765" s="1">
        <v>42197</v>
      </c>
      <c r="B2765" s="3">
        <f t="shared" si="129"/>
        <v>2015</v>
      </c>
      <c r="C2765" s="3">
        <f t="shared" si="130"/>
        <v>7</v>
      </c>
      <c r="D2765" t="s">
        <v>1751</v>
      </c>
      <c r="E2765" t="str">
        <f t="shared" si="131"/>
        <v>Rob Lucas20150712</v>
      </c>
      <c r="F2765">
        <f>IF(COUNTIF($E$2:E2765, E2765) = 1, MAX($F$1:F2764) + 1, INDEX($F$1:F2764, MATCH(E2765, $E$1:E2764, 0)))</f>
        <v>1356</v>
      </c>
      <c r="G2765" t="s">
        <v>15</v>
      </c>
      <c r="H2765" t="s">
        <v>11</v>
      </c>
      <c r="I2765" t="s">
        <v>24</v>
      </c>
      <c r="J2765" t="s">
        <v>1000</v>
      </c>
      <c r="K2765" s="17">
        <v>6.91</v>
      </c>
      <c r="L2765" s="17">
        <v>3</v>
      </c>
      <c r="M2765" s="17">
        <v>0.69</v>
      </c>
      <c r="N2765" s="17" t="str">
        <f>IF(SalesData[[#This Row],[Profit]]&gt;0,"Profit","Loss")</f>
        <v>Profit</v>
      </c>
    </row>
    <row r="2766" spans="1:14" x14ac:dyDescent="0.25">
      <c r="A2766" s="1">
        <v>42197</v>
      </c>
      <c r="B2766" s="3">
        <f t="shared" si="129"/>
        <v>2015</v>
      </c>
      <c r="C2766" s="3">
        <f t="shared" si="130"/>
        <v>7</v>
      </c>
      <c r="D2766" t="s">
        <v>1751</v>
      </c>
      <c r="E2766" t="str">
        <f t="shared" si="131"/>
        <v>Rob Lucas20150712</v>
      </c>
      <c r="F2766">
        <f>IF(COUNTIF($E$2:E2766, E2766) = 1, MAX($F$1:F2765) + 1, INDEX($F$1:F2765, MATCH(E2766, $E$1:E2765, 0)))</f>
        <v>1356</v>
      </c>
      <c r="G2766" t="s">
        <v>15</v>
      </c>
      <c r="H2766" t="s">
        <v>34</v>
      </c>
      <c r="I2766" t="s">
        <v>47</v>
      </c>
      <c r="J2766" t="s">
        <v>1728</v>
      </c>
      <c r="K2766" s="17">
        <v>7.76</v>
      </c>
      <c r="L2766" s="17">
        <v>1</v>
      </c>
      <c r="M2766" s="17">
        <v>-2.13</v>
      </c>
      <c r="N2766" s="17" t="str">
        <f>IF(SalesData[[#This Row],[Profit]]&gt;0,"Profit","Loss")</f>
        <v>Loss</v>
      </c>
    </row>
    <row r="2767" spans="1:14" x14ac:dyDescent="0.25">
      <c r="A2767" s="1">
        <v>42197</v>
      </c>
      <c r="B2767" s="3">
        <f t="shared" si="129"/>
        <v>2015</v>
      </c>
      <c r="C2767" s="3">
        <f t="shared" si="130"/>
        <v>7</v>
      </c>
      <c r="D2767" t="s">
        <v>1751</v>
      </c>
      <c r="E2767" t="str">
        <f t="shared" si="131"/>
        <v>Rob Lucas20150712</v>
      </c>
      <c r="F2767">
        <f>IF(COUNTIF($E$2:E2767, E2767) = 1, MAX($F$1:F2766) + 1, INDEX($F$1:F2766, MATCH(E2767, $E$1:E2766, 0)))</f>
        <v>1356</v>
      </c>
      <c r="G2767" t="s">
        <v>15</v>
      </c>
      <c r="H2767" t="s">
        <v>39</v>
      </c>
      <c r="I2767" t="s">
        <v>40</v>
      </c>
      <c r="J2767" t="s">
        <v>855</v>
      </c>
      <c r="K2767" s="17">
        <v>659.17</v>
      </c>
      <c r="L2767" s="17">
        <v>4</v>
      </c>
      <c r="M2767" s="17">
        <v>49.44</v>
      </c>
      <c r="N2767" s="17" t="str">
        <f>IF(SalesData[[#This Row],[Profit]]&gt;0,"Profit","Loss")</f>
        <v>Profit</v>
      </c>
    </row>
    <row r="2768" spans="1:14" x14ac:dyDescent="0.25">
      <c r="A2768" s="1">
        <v>42197</v>
      </c>
      <c r="B2768" s="3">
        <f t="shared" si="129"/>
        <v>2015</v>
      </c>
      <c r="C2768" s="3">
        <f t="shared" si="130"/>
        <v>7</v>
      </c>
      <c r="D2768" t="s">
        <v>2156</v>
      </c>
      <c r="E2768" t="str">
        <f t="shared" si="131"/>
        <v>Fred McMath20150712</v>
      </c>
      <c r="F2768">
        <f>IF(COUNTIF($E$2:E2768, E2768) = 1, MAX($F$1:F2767) + 1, INDEX($F$1:F2767, MATCH(E2768, $E$1:E2767, 0)))</f>
        <v>1357</v>
      </c>
      <c r="G2768" t="s">
        <v>10</v>
      </c>
      <c r="H2768" t="s">
        <v>39</v>
      </c>
      <c r="I2768" t="s">
        <v>40</v>
      </c>
      <c r="J2768" t="s">
        <v>1306</v>
      </c>
      <c r="K2768" s="17">
        <v>307.17</v>
      </c>
      <c r="L2768" s="17">
        <v>4</v>
      </c>
      <c r="M2768" s="17">
        <v>30.72</v>
      </c>
      <c r="N2768" s="17" t="str">
        <f>IF(SalesData[[#This Row],[Profit]]&gt;0,"Profit","Loss")</f>
        <v>Profit</v>
      </c>
    </row>
    <row r="2769" spans="1:14" x14ac:dyDescent="0.25">
      <c r="A2769" s="1">
        <v>42198</v>
      </c>
      <c r="B2769" s="3">
        <f t="shared" si="129"/>
        <v>2015</v>
      </c>
      <c r="C2769" s="3">
        <f t="shared" si="130"/>
        <v>7</v>
      </c>
      <c r="D2769" t="s">
        <v>69</v>
      </c>
      <c r="E2769" t="str">
        <f t="shared" si="131"/>
        <v>Natalie DeCherney20150713</v>
      </c>
      <c r="F2769">
        <f>IF(COUNTIF($E$2:E2769, E2769) = 1, MAX($F$1:F2768) + 1, INDEX($F$1:F2768, MATCH(E2769, $E$1:E2768, 0)))</f>
        <v>1358</v>
      </c>
      <c r="G2769" t="s">
        <v>149</v>
      </c>
      <c r="H2769" t="s">
        <v>11</v>
      </c>
      <c r="I2769" t="s">
        <v>20</v>
      </c>
      <c r="J2769" t="s">
        <v>222</v>
      </c>
      <c r="K2769" s="17">
        <v>11.81</v>
      </c>
      <c r="L2769" s="17">
        <v>2</v>
      </c>
      <c r="M2769" s="17">
        <v>4.28</v>
      </c>
      <c r="N2769" s="17" t="str">
        <f>IF(SalesData[[#This Row],[Profit]]&gt;0,"Profit","Loss")</f>
        <v>Profit</v>
      </c>
    </row>
    <row r="2770" spans="1:14" x14ac:dyDescent="0.25">
      <c r="A2770" s="1">
        <v>42198</v>
      </c>
      <c r="B2770" s="3">
        <f t="shared" si="129"/>
        <v>2015</v>
      </c>
      <c r="C2770" s="3">
        <f t="shared" si="130"/>
        <v>7</v>
      </c>
      <c r="D2770" t="s">
        <v>69</v>
      </c>
      <c r="E2770" t="str">
        <f t="shared" si="131"/>
        <v>Natalie DeCherney20150713</v>
      </c>
      <c r="F2770">
        <f>IF(COUNTIF($E$2:E2770, E2770) = 1, MAX($F$1:F2769) + 1, INDEX($F$1:F2769, MATCH(E2770, $E$1:E2769, 0)))</f>
        <v>1358</v>
      </c>
      <c r="G2770" t="s">
        <v>149</v>
      </c>
      <c r="H2770" t="s">
        <v>34</v>
      </c>
      <c r="I2770" t="s">
        <v>35</v>
      </c>
      <c r="J2770" t="s">
        <v>1679</v>
      </c>
      <c r="K2770" s="17">
        <v>1931.04</v>
      </c>
      <c r="L2770" s="17">
        <v>9</v>
      </c>
      <c r="M2770" s="17">
        <v>321.83999999999997</v>
      </c>
      <c r="N2770" s="17" t="str">
        <f>IF(SalesData[[#This Row],[Profit]]&gt;0,"Profit","Loss")</f>
        <v>Profit</v>
      </c>
    </row>
    <row r="2771" spans="1:14" x14ac:dyDescent="0.25">
      <c r="A2771" s="1">
        <v>42198</v>
      </c>
      <c r="B2771" s="3">
        <f t="shared" si="129"/>
        <v>2015</v>
      </c>
      <c r="C2771" s="3">
        <f t="shared" si="130"/>
        <v>7</v>
      </c>
      <c r="D2771" t="s">
        <v>69</v>
      </c>
      <c r="E2771" t="str">
        <f t="shared" si="131"/>
        <v>Natalie DeCherney20150713</v>
      </c>
      <c r="F2771">
        <f>IF(COUNTIF($E$2:E2771, E2771) = 1, MAX($F$1:F2770) + 1, INDEX($F$1:F2770, MATCH(E2771, $E$1:E2770, 0)))</f>
        <v>1358</v>
      </c>
      <c r="G2771" t="s">
        <v>149</v>
      </c>
      <c r="H2771" t="s">
        <v>11</v>
      </c>
      <c r="I2771" t="s">
        <v>12</v>
      </c>
      <c r="J2771" t="s">
        <v>625</v>
      </c>
      <c r="K2771" s="17">
        <v>9.9600000000000009</v>
      </c>
      <c r="L2771" s="17">
        <v>2</v>
      </c>
      <c r="M2771" s="17">
        <v>4.68</v>
      </c>
      <c r="N2771" s="17" t="str">
        <f>IF(SalesData[[#This Row],[Profit]]&gt;0,"Profit","Loss")</f>
        <v>Profit</v>
      </c>
    </row>
    <row r="2772" spans="1:14" x14ac:dyDescent="0.25">
      <c r="A2772" s="1">
        <v>42198</v>
      </c>
      <c r="B2772" s="3">
        <f t="shared" si="129"/>
        <v>2015</v>
      </c>
      <c r="C2772" s="3">
        <f t="shared" si="130"/>
        <v>7</v>
      </c>
      <c r="D2772" t="s">
        <v>1357</v>
      </c>
      <c r="E2772" t="str">
        <f t="shared" si="131"/>
        <v>Sara Luxemburg20150713</v>
      </c>
      <c r="F2772">
        <f>IF(COUNTIF($E$2:E2772, E2772) = 1, MAX($F$1:F2771) + 1, INDEX($F$1:F2771, MATCH(E2772, $E$1:E2771, 0)))</f>
        <v>1359</v>
      </c>
      <c r="G2772" t="s">
        <v>10</v>
      </c>
      <c r="H2772" t="s">
        <v>11</v>
      </c>
      <c r="I2772" t="s">
        <v>20</v>
      </c>
      <c r="J2772" t="s">
        <v>763</v>
      </c>
      <c r="K2772" s="17">
        <v>41.57</v>
      </c>
      <c r="L2772" s="17">
        <v>6</v>
      </c>
      <c r="M2772" s="17">
        <v>-66.510000000000005</v>
      </c>
      <c r="N2772" s="17" t="str">
        <f>IF(SalesData[[#This Row],[Profit]]&gt;0,"Profit","Loss")</f>
        <v>Loss</v>
      </c>
    </row>
    <row r="2773" spans="1:14" x14ac:dyDescent="0.25">
      <c r="A2773" s="1">
        <v>42198</v>
      </c>
      <c r="B2773" s="3">
        <f t="shared" si="129"/>
        <v>2015</v>
      </c>
      <c r="C2773" s="3">
        <f t="shared" si="130"/>
        <v>7</v>
      </c>
      <c r="D2773" t="s">
        <v>171</v>
      </c>
      <c r="E2773" t="str">
        <f t="shared" si="131"/>
        <v>Neil Ducich20150713</v>
      </c>
      <c r="F2773">
        <f>IF(COUNTIF($E$2:E2773, E2773) = 1, MAX($F$1:F2772) + 1, INDEX($F$1:F2772, MATCH(E2773, $E$1:E2772, 0)))</f>
        <v>1360</v>
      </c>
      <c r="G2773" t="s">
        <v>30</v>
      </c>
      <c r="H2773" t="s">
        <v>11</v>
      </c>
      <c r="I2773" t="s">
        <v>12</v>
      </c>
      <c r="J2773" t="s">
        <v>1157</v>
      </c>
      <c r="K2773" s="17">
        <v>38.880000000000003</v>
      </c>
      <c r="L2773" s="17">
        <v>6</v>
      </c>
      <c r="M2773" s="17">
        <v>18.66</v>
      </c>
      <c r="N2773" s="17" t="str">
        <f>IF(SalesData[[#This Row],[Profit]]&gt;0,"Profit","Loss")</f>
        <v>Profit</v>
      </c>
    </row>
    <row r="2774" spans="1:14" x14ac:dyDescent="0.25">
      <c r="A2774" s="1">
        <v>42199</v>
      </c>
      <c r="B2774" s="3">
        <f t="shared" si="129"/>
        <v>2015</v>
      </c>
      <c r="C2774" s="3">
        <f t="shared" si="130"/>
        <v>7</v>
      </c>
      <c r="D2774" t="s">
        <v>1945</v>
      </c>
      <c r="E2774" t="str">
        <f t="shared" si="131"/>
        <v>Toby Gnade20150714</v>
      </c>
      <c r="F2774">
        <f>IF(COUNTIF($E$2:E2774, E2774) = 1, MAX($F$1:F2773) + 1, INDEX($F$1:F2773, MATCH(E2774, $E$1:E2773, 0)))</f>
        <v>1361</v>
      </c>
      <c r="G2774" t="s">
        <v>95</v>
      </c>
      <c r="H2774" t="s">
        <v>11</v>
      </c>
      <c r="I2774" t="s">
        <v>18</v>
      </c>
      <c r="J2774" t="s">
        <v>19</v>
      </c>
      <c r="K2774" s="17">
        <v>272.74</v>
      </c>
      <c r="L2774" s="17">
        <v>3</v>
      </c>
      <c r="M2774" s="17">
        <v>-64.77</v>
      </c>
      <c r="N2774" s="17" t="str">
        <f>IF(SalesData[[#This Row],[Profit]]&gt;0,"Profit","Loss")</f>
        <v>Loss</v>
      </c>
    </row>
    <row r="2775" spans="1:14" x14ac:dyDescent="0.25">
      <c r="A2775" s="1">
        <v>42199</v>
      </c>
      <c r="B2775" s="3">
        <f t="shared" si="129"/>
        <v>2015</v>
      </c>
      <c r="C2775" s="3">
        <f t="shared" si="130"/>
        <v>7</v>
      </c>
      <c r="D2775" t="s">
        <v>1945</v>
      </c>
      <c r="E2775" t="str">
        <f t="shared" si="131"/>
        <v>Toby Gnade20150714</v>
      </c>
      <c r="F2775">
        <f>IF(COUNTIF($E$2:E2775, E2775) = 1, MAX($F$1:F2774) + 1, INDEX($F$1:F2774, MATCH(E2775, $E$1:E2774, 0)))</f>
        <v>1361</v>
      </c>
      <c r="G2775" t="s">
        <v>95</v>
      </c>
      <c r="H2775" t="s">
        <v>11</v>
      </c>
      <c r="I2775" t="s">
        <v>12</v>
      </c>
      <c r="J2775" t="s">
        <v>1147</v>
      </c>
      <c r="K2775" s="17">
        <v>18.5</v>
      </c>
      <c r="L2775" s="17">
        <v>4</v>
      </c>
      <c r="M2775" s="17">
        <v>6.7</v>
      </c>
      <c r="N2775" s="17" t="str">
        <f>IF(SalesData[[#This Row],[Profit]]&gt;0,"Profit","Loss")</f>
        <v>Profit</v>
      </c>
    </row>
    <row r="2776" spans="1:14" x14ac:dyDescent="0.25">
      <c r="A2776" s="1">
        <v>42199</v>
      </c>
      <c r="B2776" s="3">
        <f t="shared" si="129"/>
        <v>2015</v>
      </c>
      <c r="C2776" s="3">
        <f t="shared" si="130"/>
        <v>7</v>
      </c>
      <c r="D2776" t="s">
        <v>1945</v>
      </c>
      <c r="E2776" t="str">
        <f t="shared" si="131"/>
        <v>Toby Gnade20150714</v>
      </c>
      <c r="F2776">
        <f>IF(COUNTIF($E$2:E2776, E2776) = 1, MAX($F$1:F2775) + 1, INDEX($F$1:F2775, MATCH(E2776, $E$1:E2775, 0)))</f>
        <v>1361</v>
      </c>
      <c r="G2776" t="s">
        <v>95</v>
      </c>
      <c r="H2776" t="s">
        <v>34</v>
      </c>
      <c r="I2776" t="s">
        <v>35</v>
      </c>
      <c r="J2776" t="s">
        <v>1237</v>
      </c>
      <c r="K2776" s="17">
        <v>441.92</v>
      </c>
      <c r="L2776" s="17">
        <v>2</v>
      </c>
      <c r="M2776" s="17">
        <v>49.72</v>
      </c>
      <c r="N2776" s="17" t="str">
        <f>IF(SalesData[[#This Row],[Profit]]&gt;0,"Profit","Loss")</f>
        <v>Profit</v>
      </c>
    </row>
    <row r="2777" spans="1:14" x14ac:dyDescent="0.25">
      <c r="A2777" s="1">
        <v>42199</v>
      </c>
      <c r="B2777" s="3">
        <f t="shared" si="129"/>
        <v>2015</v>
      </c>
      <c r="C2777" s="3">
        <f t="shared" si="130"/>
        <v>7</v>
      </c>
      <c r="D2777" t="s">
        <v>1945</v>
      </c>
      <c r="E2777" t="str">
        <f t="shared" si="131"/>
        <v>Toby Gnade20150714</v>
      </c>
      <c r="F2777">
        <f>IF(COUNTIF($E$2:E2777, E2777) = 1, MAX($F$1:F2776) + 1, INDEX($F$1:F2776, MATCH(E2777, $E$1:E2776, 0)))</f>
        <v>1361</v>
      </c>
      <c r="G2777" t="s">
        <v>95</v>
      </c>
      <c r="H2777" t="s">
        <v>34</v>
      </c>
      <c r="I2777" t="s">
        <v>74</v>
      </c>
      <c r="J2777" t="s">
        <v>835</v>
      </c>
      <c r="K2777" s="17">
        <v>127.76</v>
      </c>
      <c r="L2777" s="17">
        <v>6</v>
      </c>
      <c r="M2777" s="17">
        <v>-191.65</v>
      </c>
      <c r="N2777" s="17" t="str">
        <f>IF(SalesData[[#This Row],[Profit]]&gt;0,"Profit","Loss")</f>
        <v>Loss</v>
      </c>
    </row>
    <row r="2778" spans="1:14" x14ac:dyDescent="0.25">
      <c r="A2778" s="1">
        <v>42201</v>
      </c>
      <c r="B2778" s="3">
        <f t="shared" si="129"/>
        <v>2015</v>
      </c>
      <c r="C2778" s="3">
        <f t="shared" si="130"/>
        <v>7</v>
      </c>
      <c r="D2778" t="s">
        <v>2104</v>
      </c>
      <c r="E2778" t="str">
        <f t="shared" si="131"/>
        <v>Eleni McCrary20150716</v>
      </c>
      <c r="F2778">
        <f>IF(COUNTIF($E$2:E2778, E2778) = 1, MAX($F$1:F2777) + 1, INDEX($F$1:F2777, MATCH(E2778, $E$1:E2777, 0)))</f>
        <v>1362</v>
      </c>
      <c r="G2778" t="s">
        <v>27</v>
      </c>
      <c r="H2778" t="s">
        <v>34</v>
      </c>
      <c r="I2778" t="s">
        <v>35</v>
      </c>
      <c r="J2778" t="s">
        <v>1019</v>
      </c>
      <c r="K2778" s="17">
        <v>1348.7</v>
      </c>
      <c r="L2778" s="17">
        <v>6</v>
      </c>
      <c r="M2778" s="17">
        <v>-219.16</v>
      </c>
      <c r="N2778" s="17" t="str">
        <f>IF(SalesData[[#This Row],[Profit]]&gt;0,"Profit","Loss")</f>
        <v>Loss</v>
      </c>
    </row>
    <row r="2779" spans="1:14" x14ac:dyDescent="0.25">
      <c r="A2779" s="1">
        <v>42201</v>
      </c>
      <c r="B2779" s="3">
        <f t="shared" si="129"/>
        <v>2015</v>
      </c>
      <c r="C2779" s="3">
        <f t="shared" si="130"/>
        <v>7</v>
      </c>
      <c r="D2779" t="s">
        <v>2104</v>
      </c>
      <c r="E2779" t="str">
        <f t="shared" si="131"/>
        <v>Eleni McCrary20150716</v>
      </c>
      <c r="F2779">
        <f>IF(COUNTIF($E$2:E2779, E2779) = 1, MAX($F$1:F2778) + 1, INDEX($F$1:F2778, MATCH(E2779, $E$1:E2778, 0)))</f>
        <v>1362</v>
      </c>
      <c r="G2779" t="s">
        <v>27</v>
      </c>
      <c r="H2779" t="s">
        <v>34</v>
      </c>
      <c r="I2779" t="s">
        <v>35</v>
      </c>
      <c r="J2779" t="s">
        <v>1982</v>
      </c>
      <c r="K2779" s="17">
        <v>700.15</v>
      </c>
      <c r="L2779" s="17">
        <v>3</v>
      </c>
      <c r="M2779" s="17">
        <v>78.77</v>
      </c>
      <c r="N2779" s="17" t="str">
        <f>IF(SalesData[[#This Row],[Profit]]&gt;0,"Profit","Loss")</f>
        <v>Profit</v>
      </c>
    </row>
    <row r="2780" spans="1:14" x14ac:dyDescent="0.25">
      <c r="A2780" s="1">
        <v>42201</v>
      </c>
      <c r="B2780" s="3">
        <f t="shared" si="129"/>
        <v>2015</v>
      </c>
      <c r="C2780" s="3">
        <f t="shared" si="130"/>
        <v>7</v>
      </c>
      <c r="D2780" t="s">
        <v>445</v>
      </c>
      <c r="E2780" t="str">
        <f t="shared" si="131"/>
        <v>Katrina Edelman20150716</v>
      </c>
      <c r="F2780">
        <f>IF(COUNTIF($E$2:E2780, E2780) = 1, MAX($F$1:F2779) + 1, INDEX($F$1:F2779, MATCH(E2780, $E$1:E2779, 0)))</f>
        <v>1363</v>
      </c>
      <c r="G2780" t="s">
        <v>149</v>
      </c>
      <c r="H2780" t="s">
        <v>11</v>
      </c>
      <c r="I2780" t="s">
        <v>12</v>
      </c>
      <c r="J2780" t="s">
        <v>2157</v>
      </c>
      <c r="K2780" s="17">
        <v>80.88</v>
      </c>
      <c r="L2780" s="17">
        <v>3</v>
      </c>
      <c r="M2780" s="17">
        <v>39.630000000000003</v>
      </c>
      <c r="N2780" s="17" t="str">
        <f>IF(SalesData[[#This Row],[Profit]]&gt;0,"Profit","Loss")</f>
        <v>Profit</v>
      </c>
    </row>
    <row r="2781" spans="1:14" x14ac:dyDescent="0.25">
      <c r="A2781" s="1">
        <v>42201</v>
      </c>
      <c r="B2781" s="3">
        <f t="shared" si="129"/>
        <v>2015</v>
      </c>
      <c r="C2781" s="3">
        <f t="shared" si="130"/>
        <v>7</v>
      </c>
      <c r="D2781" t="s">
        <v>445</v>
      </c>
      <c r="E2781" t="str">
        <f t="shared" si="131"/>
        <v>Katrina Edelman20150716</v>
      </c>
      <c r="F2781">
        <f>IF(COUNTIF($E$2:E2781, E2781) = 1, MAX($F$1:F2780) + 1, INDEX($F$1:F2780, MATCH(E2781, $E$1:E2780, 0)))</f>
        <v>1363</v>
      </c>
      <c r="G2781" t="s">
        <v>149</v>
      </c>
      <c r="H2781" t="s">
        <v>39</v>
      </c>
      <c r="I2781" t="s">
        <v>52</v>
      </c>
      <c r="J2781" t="s">
        <v>2158</v>
      </c>
      <c r="K2781" s="17">
        <v>599.9</v>
      </c>
      <c r="L2781" s="17">
        <v>10</v>
      </c>
      <c r="M2781" s="17">
        <v>191.97</v>
      </c>
      <c r="N2781" s="17" t="str">
        <f>IF(SalesData[[#This Row],[Profit]]&gt;0,"Profit","Loss")</f>
        <v>Profit</v>
      </c>
    </row>
    <row r="2782" spans="1:14" x14ac:dyDescent="0.25">
      <c r="A2782" s="1">
        <v>42201</v>
      </c>
      <c r="B2782" s="3">
        <f t="shared" si="129"/>
        <v>2015</v>
      </c>
      <c r="C2782" s="3">
        <f t="shared" si="130"/>
        <v>7</v>
      </c>
      <c r="D2782" t="s">
        <v>1863</v>
      </c>
      <c r="E2782" t="str">
        <f t="shared" si="131"/>
        <v>Michael Granlund20150716</v>
      </c>
      <c r="F2782">
        <f>IF(COUNTIF($E$2:E2782, E2782) = 1, MAX($F$1:F2781) + 1, INDEX($F$1:F2781, MATCH(E2782, $E$1:E2781, 0)))</f>
        <v>1364</v>
      </c>
      <c r="G2782" t="s">
        <v>531</v>
      </c>
      <c r="H2782" t="s">
        <v>34</v>
      </c>
      <c r="I2782" t="s">
        <v>35</v>
      </c>
      <c r="J2782" t="s">
        <v>2159</v>
      </c>
      <c r="K2782" s="17">
        <v>150.97999999999999</v>
      </c>
      <c r="L2782" s="17">
        <v>1</v>
      </c>
      <c r="M2782" s="17">
        <v>43.78</v>
      </c>
      <c r="N2782" s="17" t="str">
        <f>IF(SalesData[[#This Row],[Profit]]&gt;0,"Profit","Loss")</f>
        <v>Profit</v>
      </c>
    </row>
    <row r="2783" spans="1:14" x14ac:dyDescent="0.25">
      <c r="A2783" s="1">
        <v>42201</v>
      </c>
      <c r="B2783" s="3">
        <f t="shared" si="129"/>
        <v>2015</v>
      </c>
      <c r="C2783" s="3">
        <f t="shared" si="130"/>
        <v>7</v>
      </c>
      <c r="D2783" t="s">
        <v>1863</v>
      </c>
      <c r="E2783" t="str">
        <f t="shared" si="131"/>
        <v>Michael Granlund20150716</v>
      </c>
      <c r="F2783">
        <f>IF(COUNTIF($E$2:E2783, E2783) = 1, MAX($F$1:F2782) + 1, INDEX($F$1:F2782, MATCH(E2783, $E$1:E2782, 0)))</f>
        <v>1364</v>
      </c>
      <c r="G2783" t="s">
        <v>531</v>
      </c>
      <c r="H2783" t="s">
        <v>11</v>
      </c>
      <c r="I2783" t="s">
        <v>63</v>
      </c>
      <c r="J2783" t="s">
        <v>2160</v>
      </c>
      <c r="K2783" s="17">
        <v>137.25</v>
      </c>
      <c r="L2783" s="17">
        <v>9</v>
      </c>
      <c r="M2783" s="17">
        <v>63.14</v>
      </c>
      <c r="N2783" s="17" t="str">
        <f>IF(SalesData[[#This Row],[Profit]]&gt;0,"Profit","Loss")</f>
        <v>Profit</v>
      </c>
    </row>
    <row r="2784" spans="1:14" x14ac:dyDescent="0.25">
      <c r="A2784" s="1">
        <v>42201</v>
      </c>
      <c r="B2784" s="3">
        <f t="shared" si="129"/>
        <v>2015</v>
      </c>
      <c r="C2784" s="3">
        <f t="shared" si="130"/>
        <v>7</v>
      </c>
      <c r="D2784" t="s">
        <v>1863</v>
      </c>
      <c r="E2784" t="str">
        <f t="shared" si="131"/>
        <v>Michael Granlund20150716</v>
      </c>
      <c r="F2784">
        <f>IF(COUNTIF($E$2:E2784, E2784) = 1, MAX($F$1:F2783) + 1, INDEX($F$1:F2783, MATCH(E2784, $E$1:E2783, 0)))</f>
        <v>1364</v>
      </c>
      <c r="G2784" t="s">
        <v>531</v>
      </c>
      <c r="H2784" t="s">
        <v>11</v>
      </c>
      <c r="I2784" t="s">
        <v>43</v>
      </c>
      <c r="J2784" t="s">
        <v>506</v>
      </c>
      <c r="K2784" s="17">
        <v>11.52</v>
      </c>
      <c r="L2784" s="17">
        <v>4</v>
      </c>
      <c r="M2784" s="17">
        <v>5.41</v>
      </c>
      <c r="N2784" s="17" t="str">
        <f>IF(SalesData[[#This Row],[Profit]]&gt;0,"Profit","Loss")</f>
        <v>Profit</v>
      </c>
    </row>
    <row r="2785" spans="1:14" x14ac:dyDescent="0.25">
      <c r="A2785" s="1">
        <v>42202</v>
      </c>
      <c r="B2785" s="3">
        <f t="shared" si="129"/>
        <v>2015</v>
      </c>
      <c r="C2785" s="3">
        <f t="shared" si="130"/>
        <v>7</v>
      </c>
      <c r="D2785" t="s">
        <v>1288</v>
      </c>
      <c r="E2785" t="str">
        <f t="shared" si="131"/>
        <v>Jessica Myrick20150717</v>
      </c>
      <c r="F2785">
        <f>IF(COUNTIF($E$2:E2785, E2785) = 1, MAX($F$1:F2784) + 1, INDEX($F$1:F2784, MATCH(E2785, $E$1:E2784, 0)))</f>
        <v>1365</v>
      </c>
      <c r="G2785" t="s">
        <v>27</v>
      </c>
      <c r="H2785" t="s">
        <v>34</v>
      </c>
      <c r="I2785" t="s">
        <v>74</v>
      </c>
      <c r="J2785" t="s">
        <v>1706</v>
      </c>
      <c r="K2785" s="17">
        <v>195.47</v>
      </c>
      <c r="L2785" s="17">
        <v>2</v>
      </c>
      <c r="M2785" s="17">
        <v>-13.8</v>
      </c>
      <c r="N2785" s="17" t="str">
        <f>IF(SalesData[[#This Row],[Profit]]&gt;0,"Profit","Loss")</f>
        <v>Loss</v>
      </c>
    </row>
    <row r="2786" spans="1:14" x14ac:dyDescent="0.25">
      <c r="A2786" s="1">
        <v>42202</v>
      </c>
      <c r="B2786" s="3">
        <f t="shared" si="129"/>
        <v>2015</v>
      </c>
      <c r="C2786" s="3">
        <f t="shared" si="130"/>
        <v>7</v>
      </c>
      <c r="D2786" t="s">
        <v>2033</v>
      </c>
      <c r="E2786" t="str">
        <f t="shared" si="131"/>
        <v>Michael Paige20150717</v>
      </c>
      <c r="F2786">
        <f>IF(COUNTIF($E$2:E2786, E2786) = 1, MAX($F$1:F2785) + 1, INDEX($F$1:F2785, MATCH(E2786, $E$1:E2785, 0)))</f>
        <v>1366</v>
      </c>
      <c r="G2786" t="s">
        <v>123</v>
      </c>
      <c r="H2786" t="s">
        <v>34</v>
      </c>
      <c r="I2786" t="s">
        <v>74</v>
      </c>
      <c r="J2786" t="s">
        <v>2161</v>
      </c>
      <c r="K2786" s="17">
        <v>231.92</v>
      </c>
      <c r="L2786" s="17">
        <v>5</v>
      </c>
      <c r="M2786" s="17">
        <v>5.8</v>
      </c>
      <c r="N2786" s="17" t="str">
        <f>IF(SalesData[[#This Row],[Profit]]&gt;0,"Profit","Loss")</f>
        <v>Profit</v>
      </c>
    </row>
    <row r="2787" spans="1:14" x14ac:dyDescent="0.25">
      <c r="A2787" s="1">
        <v>42202</v>
      </c>
      <c r="B2787" s="3">
        <f t="shared" si="129"/>
        <v>2015</v>
      </c>
      <c r="C2787" s="3">
        <f t="shared" si="130"/>
        <v>7</v>
      </c>
      <c r="D2787" t="s">
        <v>2162</v>
      </c>
      <c r="E2787" t="str">
        <f t="shared" si="131"/>
        <v>Victoria Brennan20150717</v>
      </c>
      <c r="F2787">
        <f>IF(COUNTIF($E$2:E2787, E2787) = 1, MAX($F$1:F2786) + 1, INDEX($F$1:F2786, MATCH(E2787, $E$1:E2786, 0)))</f>
        <v>1367</v>
      </c>
      <c r="G2787" t="s">
        <v>10</v>
      </c>
      <c r="H2787" t="s">
        <v>11</v>
      </c>
      <c r="I2787" t="s">
        <v>16</v>
      </c>
      <c r="J2787" t="s">
        <v>532</v>
      </c>
      <c r="K2787" s="17">
        <v>6.26</v>
      </c>
      <c r="L2787" s="17">
        <v>3</v>
      </c>
      <c r="M2787" s="17">
        <v>2.04</v>
      </c>
      <c r="N2787" s="17" t="str">
        <f>IF(SalesData[[#This Row],[Profit]]&gt;0,"Profit","Loss")</f>
        <v>Profit</v>
      </c>
    </row>
    <row r="2788" spans="1:14" x14ac:dyDescent="0.25">
      <c r="A2788" s="1">
        <v>42202</v>
      </c>
      <c r="B2788" s="3">
        <f t="shared" si="129"/>
        <v>2015</v>
      </c>
      <c r="C2788" s="3">
        <f t="shared" si="130"/>
        <v>7</v>
      </c>
      <c r="D2788" t="s">
        <v>2162</v>
      </c>
      <c r="E2788" t="str">
        <f t="shared" si="131"/>
        <v>Victoria Brennan20150717</v>
      </c>
      <c r="F2788">
        <f>IF(COUNTIF($E$2:E2788, E2788) = 1, MAX($F$1:F2787) + 1, INDEX($F$1:F2787, MATCH(E2788, $E$1:E2787, 0)))</f>
        <v>1367</v>
      </c>
      <c r="G2788" t="s">
        <v>10</v>
      </c>
      <c r="H2788" t="s">
        <v>11</v>
      </c>
      <c r="I2788" t="s">
        <v>43</v>
      </c>
      <c r="J2788" t="s">
        <v>1806</v>
      </c>
      <c r="K2788" s="17">
        <v>14.43</v>
      </c>
      <c r="L2788" s="17">
        <v>4</v>
      </c>
      <c r="M2788" s="17">
        <v>3.43</v>
      </c>
      <c r="N2788" s="17" t="str">
        <f>IF(SalesData[[#This Row],[Profit]]&gt;0,"Profit","Loss")</f>
        <v>Profit</v>
      </c>
    </row>
    <row r="2789" spans="1:14" x14ac:dyDescent="0.25">
      <c r="A2789" s="1">
        <v>42203</v>
      </c>
      <c r="B2789" s="3">
        <f t="shared" si="129"/>
        <v>2015</v>
      </c>
      <c r="C2789" s="3">
        <f t="shared" si="130"/>
        <v>7</v>
      </c>
      <c r="D2789" t="s">
        <v>1076</v>
      </c>
      <c r="E2789" t="str">
        <f t="shared" si="131"/>
        <v>Roland Fjeld20150718</v>
      </c>
      <c r="F2789">
        <f>IF(COUNTIF($E$2:E2789, E2789) = 1, MAX($F$1:F2788) + 1, INDEX($F$1:F2788, MATCH(E2789, $E$1:E2788, 0)))</f>
        <v>1368</v>
      </c>
      <c r="G2789" t="s">
        <v>27</v>
      </c>
      <c r="H2789" t="s">
        <v>39</v>
      </c>
      <c r="I2789" t="s">
        <v>52</v>
      </c>
      <c r="J2789" t="s">
        <v>2081</v>
      </c>
      <c r="K2789" s="17">
        <v>519.96</v>
      </c>
      <c r="L2789" s="17">
        <v>4</v>
      </c>
      <c r="M2789" s="17">
        <v>176.79</v>
      </c>
      <c r="N2789" s="17" t="str">
        <f>IF(SalesData[[#This Row],[Profit]]&gt;0,"Profit","Loss")</f>
        <v>Profit</v>
      </c>
    </row>
    <row r="2790" spans="1:14" x14ac:dyDescent="0.25">
      <c r="A2790" s="1">
        <v>42203</v>
      </c>
      <c r="B2790" s="3">
        <f t="shared" si="129"/>
        <v>2015</v>
      </c>
      <c r="C2790" s="3">
        <f t="shared" si="130"/>
        <v>7</v>
      </c>
      <c r="D2790" t="s">
        <v>1242</v>
      </c>
      <c r="E2790" t="str">
        <f t="shared" si="131"/>
        <v>Karen Carlisle20150718</v>
      </c>
      <c r="F2790">
        <f>IF(COUNTIF($E$2:E2790, E2790) = 1, MAX($F$1:F2789) + 1, INDEX($F$1:F2789, MATCH(E2790, $E$1:E2789, 0)))</f>
        <v>1369</v>
      </c>
      <c r="G2790" t="s">
        <v>149</v>
      </c>
      <c r="H2790" t="s">
        <v>11</v>
      </c>
      <c r="I2790" t="s">
        <v>24</v>
      </c>
      <c r="J2790" t="s">
        <v>1000</v>
      </c>
      <c r="K2790" s="17">
        <v>5.76</v>
      </c>
      <c r="L2790" s="17">
        <v>2</v>
      </c>
      <c r="M2790" s="17">
        <v>1.61</v>
      </c>
      <c r="N2790" s="17" t="str">
        <f>IF(SalesData[[#This Row],[Profit]]&gt;0,"Profit","Loss")</f>
        <v>Profit</v>
      </c>
    </row>
    <row r="2791" spans="1:14" x14ac:dyDescent="0.25">
      <c r="A2791" s="1">
        <v>42203</v>
      </c>
      <c r="B2791" s="3">
        <f t="shared" si="129"/>
        <v>2015</v>
      </c>
      <c r="C2791" s="3">
        <f t="shared" si="130"/>
        <v>7</v>
      </c>
      <c r="D2791" t="s">
        <v>487</v>
      </c>
      <c r="E2791" t="str">
        <f t="shared" si="131"/>
        <v>Pauline Johnson20150718</v>
      </c>
      <c r="F2791">
        <f>IF(COUNTIF($E$2:E2791, E2791) = 1, MAX($F$1:F2790) + 1, INDEX($F$1:F2790, MATCH(E2791, $E$1:E2790, 0)))</f>
        <v>1370</v>
      </c>
      <c r="G2791" t="s">
        <v>149</v>
      </c>
      <c r="H2791" t="s">
        <v>11</v>
      </c>
      <c r="I2791" t="s">
        <v>20</v>
      </c>
      <c r="J2791" t="s">
        <v>2163</v>
      </c>
      <c r="K2791" s="17">
        <v>3.33</v>
      </c>
      <c r="L2791" s="17">
        <v>2</v>
      </c>
      <c r="M2791" s="17">
        <v>1.21</v>
      </c>
      <c r="N2791" s="17" t="str">
        <f>IF(SalesData[[#This Row],[Profit]]&gt;0,"Profit","Loss")</f>
        <v>Profit</v>
      </c>
    </row>
    <row r="2792" spans="1:14" x14ac:dyDescent="0.25">
      <c r="A2792" s="1">
        <v>42203</v>
      </c>
      <c r="B2792" s="3">
        <f t="shared" si="129"/>
        <v>2015</v>
      </c>
      <c r="C2792" s="3">
        <f t="shared" si="130"/>
        <v>7</v>
      </c>
      <c r="D2792" t="s">
        <v>487</v>
      </c>
      <c r="E2792" t="str">
        <f t="shared" si="131"/>
        <v>Pauline Johnson20150718</v>
      </c>
      <c r="F2792">
        <f>IF(COUNTIF($E$2:E2792, E2792) = 1, MAX($F$1:F2791) + 1, INDEX($F$1:F2791, MATCH(E2792, $E$1:E2791, 0)))</f>
        <v>1370</v>
      </c>
      <c r="G2792" t="s">
        <v>149</v>
      </c>
      <c r="H2792" t="s">
        <v>39</v>
      </c>
      <c r="I2792" t="s">
        <v>40</v>
      </c>
      <c r="J2792" t="s">
        <v>1073</v>
      </c>
      <c r="K2792" s="17">
        <v>135.99</v>
      </c>
      <c r="L2792" s="17">
        <v>1</v>
      </c>
      <c r="M2792" s="17">
        <v>36.72</v>
      </c>
      <c r="N2792" s="17" t="str">
        <f>IF(SalesData[[#This Row],[Profit]]&gt;0,"Profit","Loss")</f>
        <v>Profit</v>
      </c>
    </row>
    <row r="2793" spans="1:14" x14ac:dyDescent="0.25">
      <c r="A2793" s="1">
        <v>42203</v>
      </c>
      <c r="B2793" s="3">
        <f t="shared" si="129"/>
        <v>2015</v>
      </c>
      <c r="C2793" s="3">
        <f t="shared" si="130"/>
        <v>7</v>
      </c>
      <c r="D2793" t="s">
        <v>487</v>
      </c>
      <c r="E2793" t="str">
        <f t="shared" si="131"/>
        <v>Pauline Johnson20150718</v>
      </c>
      <c r="F2793">
        <f>IF(COUNTIF($E$2:E2793, E2793) = 1, MAX($F$1:F2792) + 1, INDEX($F$1:F2792, MATCH(E2793, $E$1:E2792, 0)))</f>
        <v>1370</v>
      </c>
      <c r="G2793" t="s">
        <v>149</v>
      </c>
      <c r="H2793" t="s">
        <v>34</v>
      </c>
      <c r="I2793" t="s">
        <v>47</v>
      </c>
      <c r="J2793" t="s">
        <v>1532</v>
      </c>
      <c r="K2793" s="17">
        <v>7.38</v>
      </c>
      <c r="L2793" s="17">
        <v>1</v>
      </c>
      <c r="M2793" s="17">
        <v>2.14</v>
      </c>
      <c r="N2793" s="17" t="str">
        <f>IF(SalesData[[#This Row],[Profit]]&gt;0,"Profit","Loss")</f>
        <v>Profit</v>
      </c>
    </row>
    <row r="2794" spans="1:14" x14ac:dyDescent="0.25">
      <c r="A2794" s="1">
        <v>42204</v>
      </c>
      <c r="B2794" s="3">
        <f t="shared" si="129"/>
        <v>2015</v>
      </c>
      <c r="C2794" s="3">
        <f t="shared" si="130"/>
        <v>7</v>
      </c>
      <c r="D2794" t="s">
        <v>2164</v>
      </c>
      <c r="E2794" t="str">
        <f t="shared" si="131"/>
        <v>Thais Sissman20150719</v>
      </c>
      <c r="F2794">
        <f>IF(COUNTIF($E$2:E2794, E2794) = 1, MAX($F$1:F2793) + 1, INDEX($F$1:F2793, MATCH(E2794, $E$1:E2793, 0)))</f>
        <v>1371</v>
      </c>
      <c r="G2794" t="s">
        <v>95</v>
      </c>
      <c r="H2794" t="s">
        <v>11</v>
      </c>
      <c r="I2794" t="s">
        <v>20</v>
      </c>
      <c r="J2794" t="s">
        <v>2165</v>
      </c>
      <c r="K2794" s="17">
        <v>2.0299999999999998</v>
      </c>
      <c r="L2794" s="17">
        <v>1</v>
      </c>
      <c r="M2794" s="17">
        <v>-1.35</v>
      </c>
      <c r="N2794" s="17" t="str">
        <f>IF(SalesData[[#This Row],[Profit]]&gt;0,"Profit","Loss")</f>
        <v>Loss</v>
      </c>
    </row>
    <row r="2795" spans="1:14" x14ac:dyDescent="0.25">
      <c r="A2795" s="1">
        <v>42205</v>
      </c>
      <c r="B2795" s="3">
        <f t="shared" si="129"/>
        <v>2015</v>
      </c>
      <c r="C2795" s="3">
        <f t="shared" si="130"/>
        <v>7</v>
      </c>
      <c r="D2795" t="s">
        <v>2166</v>
      </c>
      <c r="E2795" t="str">
        <f t="shared" si="131"/>
        <v>Ralph Kennedy20150720</v>
      </c>
      <c r="F2795">
        <f>IF(COUNTIF($E$2:E2795, E2795) = 1, MAX($F$1:F2794) + 1, INDEX($F$1:F2794, MATCH(E2795, $E$1:E2794, 0)))</f>
        <v>1372</v>
      </c>
      <c r="G2795" t="s">
        <v>129</v>
      </c>
      <c r="H2795" t="s">
        <v>11</v>
      </c>
      <c r="I2795" t="s">
        <v>18</v>
      </c>
      <c r="J2795" t="s">
        <v>1540</v>
      </c>
      <c r="K2795" s="17">
        <v>34.76</v>
      </c>
      <c r="L2795" s="17">
        <v>1</v>
      </c>
      <c r="M2795" s="17">
        <v>9.73</v>
      </c>
      <c r="N2795" s="17" t="str">
        <f>IF(SalesData[[#This Row],[Profit]]&gt;0,"Profit","Loss")</f>
        <v>Profit</v>
      </c>
    </row>
    <row r="2796" spans="1:14" x14ac:dyDescent="0.25">
      <c r="A2796" s="1">
        <v>42205</v>
      </c>
      <c r="B2796" s="3">
        <f t="shared" si="129"/>
        <v>2015</v>
      </c>
      <c r="C2796" s="3">
        <f t="shared" si="130"/>
        <v>7</v>
      </c>
      <c r="D2796" t="s">
        <v>2166</v>
      </c>
      <c r="E2796" t="str">
        <f t="shared" si="131"/>
        <v>Ralph Kennedy20150720</v>
      </c>
      <c r="F2796">
        <f>IF(COUNTIF($E$2:E2796, E2796) = 1, MAX($F$1:F2795) + 1, INDEX($F$1:F2795, MATCH(E2796, $E$1:E2795, 0)))</f>
        <v>1372</v>
      </c>
      <c r="G2796" t="s">
        <v>129</v>
      </c>
      <c r="H2796" t="s">
        <v>39</v>
      </c>
      <c r="I2796" t="s">
        <v>52</v>
      </c>
      <c r="J2796" t="s">
        <v>1980</v>
      </c>
      <c r="K2796" s="17">
        <v>831.2</v>
      </c>
      <c r="L2796" s="17">
        <v>5</v>
      </c>
      <c r="M2796" s="17">
        <v>124.68</v>
      </c>
      <c r="N2796" s="17" t="str">
        <f>IF(SalesData[[#This Row],[Profit]]&gt;0,"Profit","Loss")</f>
        <v>Profit</v>
      </c>
    </row>
    <row r="2797" spans="1:14" x14ac:dyDescent="0.25">
      <c r="A2797" s="1">
        <v>42205</v>
      </c>
      <c r="B2797" s="3">
        <f t="shared" si="129"/>
        <v>2015</v>
      </c>
      <c r="C2797" s="3">
        <f t="shared" si="130"/>
        <v>7</v>
      </c>
      <c r="D2797" t="s">
        <v>2166</v>
      </c>
      <c r="E2797" t="str">
        <f t="shared" si="131"/>
        <v>Ralph Kennedy20150720</v>
      </c>
      <c r="F2797">
        <f>IF(COUNTIF($E$2:E2797, E2797) = 1, MAX($F$1:F2796) + 1, INDEX($F$1:F2796, MATCH(E2797, $E$1:E2796, 0)))</f>
        <v>1372</v>
      </c>
      <c r="G2797" t="s">
        <v>129</v>
      </c>
      <c r="H2797" t="s">
        <v>11</v>
      </c>
      <c r="I2797" t="s">
        <v>12</v>
      </c>
      <c r="J2797" t="s">
        <v>1857</v>
      </c>
      <c r="K2797" s="17">
        <v>26.4</v>
      </c>
      <c r="L2797" s="17">
        <v>5</v>
      </c>
      <c r="M2797" s="17">
        <v>11.88</v>
      </c>
      <c r="N2797" s="17" t="str">
        <f>IF(SalesData[[#This Row],[Profit]]&gt;0,"Profit","Loss")</f>
        <v>Profit</v>
      </c>
    </row>
    <row r="2798" spans="1:14" x14ac:dyDescent="0.25">
      <c r="A2798" s="1">
        <v>42205</v>
      </c>
      <c r="B2798" s="3">
        <f t="shared" si="129"/>
        <v>2015</v>
      </c>
      <c r="C2798" s="3">
        <f t="shared" si="130"/>
        <v>7</v>
      </c>
      <c r="D2798" t="s">
        <v>2166</v>
      </c>
      <c r="E2798" t="str">
        <f t="shared" si="131"/>
        <v>Ralph Kennedy20150720</v>
      </c>
      <c r="F2798">
        <f>IF(COUNTIF($E$2:E2798, E2798) = 1, MAX($F$1:F2797) + 1, INDEX($F$1:F2797, MATCH(E2798, $E$1:E2797, 0)))</f>
        <v>1372</v>
      </c>
      <c r="G2798" t="s">
        <v>129</v>
      </c>
      <c r="H2798" t="s">
        <v>11</v>
      </c>
      <c r="I2798" t="s">
        <v>63</v>
      </c>
      <c r="J2798" t="s">
        <v>2160</v>
      </c>
      <c r="K2798" s="17">
        <v>106.75</v>
      </c>
      <c r="L2798" s="17">
        <v>7</v>
      </c>
      <c r="M2798" s="17">
        <v>49.11</v>
      </c>
      <c r="N2798" s="17" t="str">
        <f>IF(SalesData[[#This Row],[Profit]]&gt;0,"Profit","Loss")</f>
        <v>Profit</v>
      </c>
    </row>
    <row r="2799" spans="1:14" x14ac:dyDescent="0.25">
      <c r="A2799" s="1">
        <v>42205</v>
      </c>
      <c r="B2799" s="3">
        <f t="shared" si="129"/>
        <v>2015</v>
      </c>
      <c r="C2799" s="3">
        <f t="shared" si="130"/>
        <v>7</v>
      </c>
      <c r="D2799" t="s">
        <v>2166</v>
      </c>
      <c r="E2799" t="str">
        <f t="shared" si="131"/>
        <v>Ralph Kennedy20150720</v>
      </c>
      <c r="F2799">
        <f>IF(COUNTIF($E$2:E2799, E2799) = 1, MAX($F$1:F2798) + 1, INDEX($F$1:F2798, MATCH(E2799, $E$1:E2798, 0)))</f>
        <v>1372</v>
      </c>
      <c r="G2799" t="s">
        <v>129</v>
      </c>
      <c r="H2799" t="s">
        <v>11</v>
      </c>
      <c r="I2799" t="s">
        <v>12</v>
      </c>
      <c r="J2799" t="s">
        <v>2167</v>
      </c>
      <c r="K2799" s="17">
        <v>97.82</v>
      </c>
      <c r="L2799" s="17">
        <v>2</v>
      </c>
      <c r="M2799" s="17">
        <v>45.98</v>
      </c>
      <c r="N2799" s="17" t="str">
        <f>IF(SalesData[[#This Row],[Profit]]&gt;0,"Profit","Loss")</f>
        <v>Profit</v>
      </c>
    </row>
    <row r="2800" spans="1:14" x14ac:dyDescent="0.25">
      <c r="A2800" s="1">
        <v>42205</v>
      </c>
      <c r="B2800" s="3">
        <f t="shared" si="129"/>
        <v>2015</v>
      </c>
      <c r="C2800" s="3">
        <f t="shared" si="130"/>
        <v>7</v>
      </c>
      <c r="D2800" t="s">
        <v>2166</v>
      </c>
      <c r="E2800" t="str">
        <f t="shared" si="131"/>
        <v>Ralph Kennedy20150720</v>
      </c>
      <c r="F2800">
        <f>IF(COUNTIF($E$2:E2800, E2800) = 1, MAX($F$1:F2799) + 1, INDEX($F$1:F2799, MATCH(E2800, $E$1:E2799, 0)))</f>
        <v>1372</v>
      </c>
      <c r="G2800" t="s">
        <v>129</v>
      </c>
      <c r="H2800" t="s">
        <v>11</v>
      </c>
      <c r="I2800" t="s">
        <v>18</v>
      </c>
      <c r="J2800" t="s">
        <v>623</v>
      </c>
      <c r="K2800" s="17">
        <v>141.4</v>
      </c>
      <c r="L2800" s="17">
        <v>5</v>
      </c>
      <c r="M2800" s="17">
        <v>38.18</v>
      </c>
      <c r="N2800" s="17" t="str">
        <f>IF(SalesData[[#This Row],[Profit]]&gt;0,"Profit","Loss")</f>
        <v>Profit</v>
      </c>
    </row>
    <row r="2801" spans="1:14" x14ac:dyDescent="0.25">
      <c r="A2801" s="1">
        <v>42205</v>
      </c>
      <c r="B2801" s="3">
        <f t="shared" si="129"/>
        <v>2015</v>
      </c>
      <c r="C2801" s="3">
        <f t="shared" si="130"/>
        <v>7</v>
      </c>
      <c r="D2801" t="s">
        <v>889</v>
      </c>
      <c r="E2801" t="str">
        <f t="shared" si="131"/>
        <v>Russell Applegate20150720</v>
      </c>
      <c r="F2801">
        <f>IF(COUNTIF($E$2:E2801, E2801) = 1, MAX($F$1:F2800) + 1, INDEX($F$1:F2800, MATCH(E2801, $E$1:E2800, 0)))</f>
        <v>1373</v>
      </c>
      <c r="G2801" t="s">
        <v>15</v>
      </c>
      <c r="H2801" t="s">
        <v>11</v>
      </c>
      <c r="I2801" t="s">
        <v>20</v>
      </c>
      <c r="J2801" t="s">
        <v>899</v>
      </c>
      <c r="K2801" s="17">
        <v>2.88</v>
      </c>
      <c r="L2801" s="17">
        <v>5</v>
      </c>
      <c r="M2801" s="17">
        <v>-4.46</v>
      </c>
      <c r="N2801" s="17" t="str">
        <f>IF(SalesData[[#This Row],[Profit]]&gt;0,"Profit","Loss")</f>
        <v>Loss</v>
      </c>
    </row>
    <row r="2802" spans="1:14" x14ac:dyDescent="0.25">
      <c r="A2802" s="1">
        <v>42205</v>
      </c>
      <c r="B2802" s="3">
        <f t="shared" si="129"/>
        <v>2015</v>
      </c>
      <c r="C2802" s="3">
        <f t="shared" si="130"/>
        <v>7</v>
      </c>
      <c r="D2802" t="s">
        <v>889</v>
      </c>
      <c r="E2802" t="str">
        <f t="shared" si="131"/>
        <v>Russell Applegate20150720</v>
      </c>
      <c r="F2802">
        <f>IF(COUNTIF($E$2:E2802, E2802) = 1, MAX($F$1:F2801) + 1, INDEX($F$1:F2801, MATCH(E2802, $E$1:E2801, 0)))</f>
        <v>1373</v>
      </c>
      <c r="G2802" t="s">
        <v>15</v>
      </c>
      <c r="H2802" t="s">
        <v>34</v>
      </c>
      <c r="I2802" t="s">
        <v>74</v>
      </c>
      <c r="J2802" t="s">
        <v>2168</v>
      </c>
      <c r="K2802" s="17">
        <v>384.94</v>
      </c>
      <c r="L2802" s="17">
        <v>4</v>
      </c>
      <c r="M2802" s="17">
        <v>-126.48</v>
      </c>
      <c r="N2802" s="17" t="str">
        <f>IF(SalesData[[#This Row],[Profit]]&gt;0,"Profit","Loss")</f>
        <v>Loss</v>
      </c>
    </row>
    <row r="2803" spans="1:14" x14ac:dyDescent="0.25">
      <c r="A2803" s="1">
        <v>42205</v>
      </c>
      <c r="B2803" s="3">
        <f t="shared" si="129"/>
        <v>2015</v>
      </c>
      <c r="C2803" s="3">
        <f t="shared" si="130"/>
        <v>7</v>
      </c>
      <c r="D2803" t="s">
        <v>889</v>
      </c>
      <c r="E2803" t="str">
        <f t="shared" si="131"/>
        <v>Russell Applegate20150720</v>
      </c>
      <c r="F2803">
        <f>IF(COUNTIF($E$2:E2803, E2803) = 1, MAX($F$1:F2802) + 1, INDEX($F$1:F2802, MATCH(E2803, $E$1:E2802, 0)))</f>
        <v>1373</v>
      </c>
      <c r="G2803" t="s">
        <v>15</v>
      </c>
      <c r="H2803" t="s">
        <v>39</v>
      </c>
      <c r="I2803" t="s">
        <v>40</v>
      </c>
      <c r="J2803" t="s">
        <v>520</v>
      </c>
      <c r="K2803" s="17">
        <v>153.58000000000001</v>
      </c>
      <c r="L2803" s="17">
        <v>2</v>
      </c>
      <c r="M2803" s="17">
        <v>13.44</v>
      </c>
      <c r="N2803" s="17" t="str">
        <f>IF(SalesData[[#This Row],[Profit]]&gt;0,"Profit","Loss")</f>
        <v>Profit</v>
      </c>
    </row>
    <row r="2804" spans="1:14" x14ac:dyDescent="0.25">
      <c r="A2804" s="1">
        <v>42205</v>
      </c>
      <c r="B2804" s="3">
        <f t="shared" si="129"/>
        <v>2015</v>
      </c>
      <c r="C2804" s="3">
        <f t="shared" si="130"/>
        <v>7</v>
      </c>
      <c r="D2804" t="s">
        <v>889</v>
      </c>
      <c r="E2804" t="str">
        <f t="shared" si="131"/>
        <v>Russell Applegate20150720</v>
      </c>
      <c r="F2804">
        <f>IF(COUNTIF($E$2:E2804, E2804) = 1, MAX($F$1:F2803) + 1, INDEX($F$1:F2803, MATCH(E2804, $E$1:E2803, 0)))</f>
        <v>1373</v>
      </c>
      <c r="G2804" t="s">
        <v>15</v>
      </c>
      <c r="H2804" t="s">
        <v>34</v>
      </c>
      <c r="I2804" t="s">
        <v>74</v>
      </c>
      <c r="J2804" t="s">
        <v>1604</v>
      </c>
      <c r="K2804" s="17">
        <v>913.43</v>
      </c>
      <c r="L2804" s="17">
        <v>5</v>
      </c>
      <c r="M2804" s="17">
        <v>-52.2</v>
      </c>
      <c r="N2804" s="17" t="str">
        <f>IF(SalesData[[#This Row],[Profit]]&gt;0,"Profit","Loss")</f>
        <v>Loss</v>
      </c>
    </row>
    <row r="2805" spans="1:14" x14ac:dyDescent="0.25">
      <c r="A2805" s="1">
        <v>42208</v>
      </c>
      <c r="B2805" s="3">
        <f t="shared" si="129"/>
        <v>2015</v>
      </c>
      <c r="C2805" s="3">
        <f t="shared" si="130"/>
        <v>7</v>
      </c>
      <c r="D2805" t="s">
        <v>456</v>
      </c>
      <c r="E2805" t="str">
        <f t="shared" si="131"/>
        <v>Tracy Hopkins20150723</v>
      </c>
      <c r="F2805">
        <f>IF(COUNTIF($E$2:E2805, E2805) = 1, MAX($F$1:F2804) + 1, INDEX($F$1:F2804, MATCH(E2805, $E$1:E2804, 0)))</f>
        <v>1374</v>
      </c>
      <c r="G2805" t="s">
        <v>149</v>
      </c>
      <c r="H2805" t="s">
        <v>11</v>
      </c>
      <c r="I2805" t="s">
        <v>92</v>
      </c>
      <c r="J2805" t="s">
        <v>801</v>
      </c>
      <c r="K2805" s="17">
        <v>68.94</v>
      </c>
      <c r="L2805" s="17">
        <v>3</v>
      </c>
      <c r="M2805" s="17">
        <v>20.68</v>
      </c>
      <c r="N2805" s="17" t="str">
        <f>IF(SalesData[[#This Row],[Profit]]&gt;0,"Profit","Loss")</f>
        <v>Profit</v>
      </c>
    </row>
    <row r="2806" spans="1:14" x14ac:dyDescent="0.25">
      <c r="A2806" s="1">
        <v>42208</v>
      </c>
      <c r="B2806" s="3">
        <f t="shared" si="129"/>
        <v>2015</v>
      </c>
      <c r="C2806" s="3">
        <f t="shared" si="130"/>
        <v>7</v>
      </c>
      <c r="D2806" t="s">
        <v>456</v>
      </c>
      <c r="E2806" t="str">
        <f t="shared" si="131"/>
        <v>Tracy Hopkins20150723</v>
      </c>
      <c r="F2806">
        <f>IF(COUNTIF($E$2:E2806, E2806) = 1, MAX($F$1:F2805) + 1, INDEX($F$1:F2805, MATCH(E2806, $E$1:E2805, 0)))</f>
        <v>1374</v>
      </c>
      <c r="G2806" t="s">
        <v>149</v>
      </c>
      <c r="H2806" t="s">
        <v>34</v>
      </c>
      <c r="I2806" t="s">
        <v>47</v>
      </c>
      <c r="J2806" t="s">
        <v>1545</v>
      </c>
      <c r="K2806" s="17">
        <v>128.82</v>
      </c>
      <c r="L2806" s="17">
        <v>3</v>
      </c>
      <c r="M2806" s="17">
        <v>50.24</v>
      </c>
      <c r="N2806" s="17" t="str">
        <f>IF(SalesData[[#This Row],[Profit]]&gt;0,"Profit","Loss")</f>
        <v>Profit</v>
      </c>
    </row>
    <row r="2807" spans="1:14" x14ac:dyDescent="0.25">
      <c r="A2807" s="1">
        <v>42208</v>
      </c>
      <c r="B2807" s="3">
        <f t="shared" si="129"/>
        <v>2015</v>
      </c>
      <c r="C2807" s="3">
        <f t="shared" si="130"/>
        <v>7</v>
      </c>
      <c r="D2807" t="s">
        <v>50</v>
      </c>
      <c r="E2807" t="str">
        <f t="shared" si="131"/>
        <v>Melanie Seite20150723</v>
      </c>
      <c r="F2807">
        <f>IF(COUNTIF($E$2:E2807, E2807) = 1, MAX($F$1:F2806) + 1, INDEX($F$1:F2806, MATCH(E2807, $E$1:E2806, 0)))</f>
        <v>1375</v>
      </c>
      <c r="G2807" t="s">
        <v>149</v>
      </c>
      <c r="H2807" t="s">
        <v>11</v>
      </c>
      <c r="I2807" t="s">
        <v>20</v>
      </c>
      <c r="J2807" t="s">
        <v>1380</v>
      </c>
      <c r="K2807" s="17">
        <v>10.51</v>
      </c>
      <c r="L2807" s="17">
        <v>3</v>
      </c>
      <c r="M2807" s="17">
        <v>3.68</v>
      </c>
      <c r="N2807" s="17" t="str">
        <f>IF(SalesData[[#This Row],[Profit]]&gt;0,"Profit","Loss")</f>
        <v>Profit</v>
      </c>
    </row>
    <row r="2808" spans="1:14" x14ac:dyDescent="0.25">
      <c r="A2808" s="1">
        <v>42209</v>
      </c>
      <c r="B2808" s="3">
        <f t="shared" si="129"/>
        <v>2015</v>
      </c>
      <c r="C2808" s="3">
        <f t="shared" si="130"/>
        <v>7</v>
      </c>
      <c r="D2808" t="s">
        <v>957</v>
      </c>
      <c r="E2808" t="str">
        <f t="shared" si="131"/>
        <v>Shirley Schmidt20150724</v>
      </c>
      <c r="F2808">
        <f>IF(COUNTIF($E$2:E2808, E2808) = 1, MAX($F$1:F2807) + 1, INDEX($F$1:F2807, MATCH(E2808, $E$1:E2807, 0)))</f>
        <v>1376</v>
      </c>
      <c r="G2808" t="s">
        <v>33</v>
      </c>
      <c r="H2808" t="s">
        <v>34</v>
      </c>
      <c r="I2808" t="s">
        <v>47</v>
      </c>
      <c r="J2808" t="s">
        <v>797</v>
      </c>
      <c r="K2808" s="17">
        <v>20.94</v>
      </c>
      <c r="L2808" s="17">
        <v>3</v>
      </c>
      <c r="M2808" s="17">
        <v>6.07</v>
      </c>
      <c r="N2808" s="17" t="str">
        <f>IF(SalesData[[#This Row],[Profit]]&gt;0,"Profit","Loss")</f>
        <v>Profit</v>
      </c>
    </row>
    <row r="2809" spans="1:14" x14ac:dyDescent="0.25">
      <c r="A2809" s="1">
        <v>42209</v>
      </c>
      <c r="B2809" s="3">
        <f t="shared" si="129"/>
        <v>2015</v>
      </c>
      <c r="C2809" s="3">
        <f t="shared" si="130"/>
        <v>7</v>
      </c>
      <c r="D2809" t="s">
        <v>957</v>
      </c>
      <c r="E2809" t="str">
        <f t="shared" si="131"/>
        <v>Shirley Schmidt20150724</v>
      </c>
      <c r="F2809">
        <f>IF(COUNTIF($E$2:E2809, E2809) = 1, MAX($F$1:F2808) + 1, INDEX($F$1:F2808, MATCH(E2809, $E$1:E2808, 0)))</f>
        <v>1376</v>
      </c>
      <c r="G2809" t="s">
        <v>33</v>
      </c>
      <c r="H2809" t="s">
        <v>11</v>
      </c>
      <c r="I2809" t="s">
        <v>20</v>
      </c>
      <c r="J2809" t="s">
        <v>852</v>
      </c>
      <c r="K2809" s="17">
        <v>135.09</v>
      </c>
      <c r="L2809" s="17">
        <v>9</v>
      </c>
      <c r="M2809" s="17">
        <v>62.14</v>
      </c>
      <c r="N2809" s="17" t="str">
        <f>IF(SalesData[[#This Row],[Profit]]&gt;0,"Profit","Loss")</f>
        <v>Profit</v>
      </c>
    </row>
    <row r="2810" spans="1:14" x14ac:dyDescent="0.25">
      <c r="A2810" s="1">
        <v>42209</v>
      </c>
      <c r="B2810" s="3">
        <f t="shared" si="129"/>
        <v>2015</v>
      </c>
      <c r="C2810" s="3">
        <f t="shared" si="130"/>
        <v>7</v>
      </c>
      <c r="D2810" t="s">
        <v>957</v>
      </c>
      <c r="E2810" t="str">
        <f t="shared" si="131"/>
        <v>Shirley Schmidt20150724</v>
      </c>
      <c r="F2810">
        <f>IF(COUNTIF($E$2:E2810, E2810) = 1, MAX($F$1:F2809) + 1, INDEX($F$1:F2809, MATCH(E2810, $E$1:E2809, 0)))</f>
        <v>1376</v>
      </c>
      <c r="G2810" t="s">
        <v>33</v>
      </c>
      <c r="H2810" t="s">
        <v>39</v>
      </c>
      <c r="I2810" t="s">
        <v>52</v>
      </c>
      <c r="J2810" t="s">
        <v>1992</v>
      </c>
      <c r="K2810" s="17">
        <v>279.86</v>
      </c>
      <c r="L2810" s="17">
        <v>14</v>
      </c>
      <c r="M2810" s="17">
        <v>64.37</v>
      </c>
      <c r="N2810" s="17" t="str">
        <f>IF(SalesData[[#This Row],[Profit]]&gt;0,"Profit","Loss")</f>
        <v>Profit</v>
      </c>
    </row>
    <row r="2811" spans="1:14" x14ac:dyDescent="0.25">
      <c r="A2811" s="1">
        <v>42209</v>
      </c>
      <c r="B2811" s="3">
        <f t="shared" si="129"/>
        <v>2015</v>
      </c>
      <c r="C2811" s="3">
        <f t="shared" si="130"/>
        <v>7</v>
      </c>
      <c r="D2811" t="s">
        <v>957</v>
      </c>
      <c r="E2811" t="str">
        <f t="shared" si="131"/>
        <v>Shirley Schmidt20150724</v>
      </c>
      <c r="F2811">
        <f>IF(COUNTIF($E$2:E2811, E2811) = 1, MAX($F$1:F2810) + 1, INDEX($F$1:F2810, MATCH(E2811, $E$1:E2810, 0)))</f>
        <v>1376</v>
      </c>
      <c r="G2811" t="s">
        <v>33</v>
      </c>
      <c r="H2811" t="s">
        <v>11</v>
      </c>
      <c r="I2811" t="s">
        <v>20</v>
      </c>
      <c r="J2811" t="s">
        <v>852</v>
      </c>
      <c r="K2811" s="17">
        <v>90.06</v>
      </c>
      <c r="L2811" s="17">
        <v>6</v>
      </c>
      <c r="M2811" s="17">
        <v>41.43</v>
      </c>
      <c r="N2811" s="17" t="str">
        <f>IF(SalesData[[#This Row],[Profit]]&gt;0,"Profit","Loss")</f>
        <v>Profit</v>
      </c>
    </row>
    <row r="2812" spans="1:14" x14ac:dyDescent="0.25">
      <c r="A2812" s="1">
        <v>42210</v>
      </c>
      <c r="B2812" s="3">
        <f t="shared" si="129"/>
        <v>2015</v>
      </c>
      <c r="C2812" s="3">
        <f t="shared" si="130"/>
        <v>7</v>
      </c>
      <c r="D2812" t="s">
        <v>769</v>
      </c>
      <c r="E2812" t="str">
        <f t="shared" si="131"/>
        <v>Ross Baird20150725</v>
      </c>
      <c r="F2812">
        <f>IF(COUNTIF($E$2:E2812, E2812) = 1, MAX($F$1:F2811) + 1, INDEX($F$1:F2811, MATCH(E2812, $E$1:E2811, 0)))</f>
        <v>1377</v>
      </c>
      <c r="G2812" t="s">
        <v>23</v>
      </c>
      <c r="H2812" t="s">
        <v>11</v>
      </c>
      <c r="I2812" t="s">
        <v>20</v>
      </c>
      <c r="J2812" t="s">
        <v>1029</v>
      </c>
      <c r="K2812" s="17">
        <v>25.18</v>
      </c>
      <c r="L2812" s="17">
        <v>4</v>
      </c>
      <c r="M2812" s="17">
        <v>-18.46</v>
      </c>
      <c r="N2812" s="17" t="str">
        <f>IF(SalesData[[#This Row],[Profit]]&gt;0,"Profit","Loss")</f>
        <v>Loss</v>
      </c>
    </row>
    <row r="2813" spans="1:14" x14ac:dyDescent="0.25">
      <c r="A2813" s="1">
        <v>42210</v>
      </c>
      <c r="B2813" s="3">
        <f t="shared" si="129"/>
        <v>2015</v>
      </c>
      <c r="C2813" s="3">
        <f t="shared" si="130"/>
        <v>7</v>
      </c>
      <c r="D2813" t="s">
        <v>921</v>
      </c>
      <c r="E2813" t="str">
        <f t="shared" si="131"/>
        <v>Michelle Huthwaite20150725</v>
      </c>
      <c r="F2813">
        <f>IF(COUNTIF($E$2:E2813, E2813) = 1, MAX($F$1:F2812) + 1, INDEX($F$1:F2812, MATCH(E2813, $E$1:E2812, 0)))</f>
        <v>1378</v>
      </c>
      <c r="G2813" t="s">
        <v>164</v>
      </c>
      <c r="H2813" t="s">
        <v>11</v>
      </c>
      <c r="I2813" t="s">
        <v>43</v>
      </c>
      <c r="J2813" t="s">
        <v>234</v>
      </c>
      <c r="K2813" s="17">
        <v>9.42</v>
      </c>
      <c r="L2813" s="17">
        <v>2</v>
      </c>
      <c r="M2813" s="17">
        <v>0.47</v>
      </c>
      <c r="N2813" s="17" t="str">
        <f>IF(SalesData[[#This Row],[Profit]]&gt;0,"Profit","Loss")</f>
        <v>Profit</v>
      </c>
    </row>
    <row r="2814" spans="1:14" x14ac:dyDescent="0.25">
      <c r="A2814" s="1">
        <v>42210</v>
      </c>
      <c r="B2814" s="3">
        <f t="shared" si="129"/>
        <v>2015</v>
      </c>
      <c r="C2814" s="3">
        <f t="shared" si="130"/>
        <v>7</v>
      </c>
      <c r="D2814" t="s">
        <v>921</v>
      </c>
      <c r="E2814" t="str">
        <f t="shared" si="131"/>
        <v>Michelle Huthwaite20150725</v>
      </c>
      <c r="F2814">
        <f>IF(COUNTIF($E$2:E2814, E2814) = 1, MAX($F$1:F2813) + 1, INDEX($F$1:F2813, MATCH(E2814, $E$1:E2813, 0)))</f>
        <v>1378</v>
      </c>
      <c r="G2814" t="s">
        <v>164</v>
      </c>
      <c r="H2814" t="s">
        <v>11</v>
      </c>
      <c r="I2814" t="s">
        <v>12</v>
      </c>
      <c r="J2814" t="s">
        <v>2169</v>
      </c>
      <c r="K2814" s="17">
        <v>12.96</v>
      </c>
      <c r="L2814" s="17">
        <v>2</v>
      </c>
      <c r="M2814" s="17">
        <v>6.22</v>
      </c>
      <c r="N2814" s="17" t="str">
        <f>IF(SalesData[[#This Row],[Profit]]&gt;0,"Profit","Loss")</f>
        <v>Profit</v>
      </c>
    </row>
    <row r="2815" spans="1:14" x14ac:dyDescent="0.25">
      <c r="A2815" s="1">
        <v>42210</v>
      </c>
      <c r="B2815" s="3">
        <f t="shared" si="129"/>
        <v>2015</v>
      </c>
      <c r="C2815" s="3">
        <f t="shared" si="130"/>
        <v>7</v>
      </c>
      <c r="D2815" t="s">
        <v>921</v>
      </c>
      <c r="E2815" t="str">
        <f t="shared" si="131"/>
        <v>Michelle Huthwaite20150725</v>
      </c>
      <c r="F2815">
        <f>IF(COUNTIF($E$2:E2815, E2815) = 1, MAX($F$1:F2814) + 1, INDEX($F$1:F2814, MATCH(E2815, $E$1:E2814, 0)))</f>
        <v>1378</v>
      </c>
      <c r="G2815" t="s">
        <v>164</v>
      </c>
      <c r="H2815" t="s">
        <v>34</v>
      </c>
      <c r="I2815" t="s">
        <v>74</v>
      </c>
      <c r="J2815" t="s">
        <v>2170</v>
      </c>
      <c r="K2815" s="17">
        <v>704.9</v>
      </c>
      <c r="L2815" s="17">
        <v>5</v>
      </c>
      <c r="M2815" s="17">
        <v>56.39</v>
      </c>
      <c r="N2815" s="17" t="str">
        <f>IF(SalesData[[#This Row],[Profit]]&gt;0,"Profit","Loss")</f>
        <v>Profit</v>
      </c>
    </row>
    <row r="2816" spans="1:14" x14ac:dyDescent="0.25">
      <c r="A2816" s="1">
        <v>42210</v>
      </c>
      <c r="B2816" s="3">
        <f t="shared" si="129"/>
        <v>2015</v>
      </c>
      <c r="C2816" s="3">
        <f t="shared" si="130"/>
        <v>7</v>
      </c>
      <c r="D2816" t="s">
        <v>921</v>
      </c>
      <c r="E2816" t="str">
        <f t="shared" si="131"/>
        <v>Michelle Huthwaite20150725</v>
      </c>
      <c r="F2816">
        <f>IF(COUNTIF($E$2:E2816, E2816) = 1, MAX($F$1:F2815) + 1, INDEX($F$1:F2815, MATCH(E2816, $E$1:E2815, 0)))</f>
        <v>1378</v>
      </c>
      <c r="G2816" t="s">
        <v>164</v>
      </c>
      <c r="H2816" t="s">
        <v>34</v>
      </c>
      <c r="I2816" t="s">
        <v>35</v>
      </c>
      <c r="J2816" t="s">
        <v>1726</v>
      </c>
      <c r="K2816" s="17">
        <v>561.57000000000005</v>
      </c>
      <c r="L2816" s="17">
        <v>2</v>
      </c>
      <c r="M2816" s="17">
        <v>28.08</v>
      </c>
      <c r="N2816" s="17" t="str">
        <f>IF(SalesData[[#This Row],[Profit]]&gt;0,"Profit","Loss")</f>
        <v>Profit</v>
      </c>
    </row>
    <row r="2817" spans="1:14" x14ac:dyDescent="0.25">
      <c r="A2817" s="1">
        <v>42210</v>
      </c>
      <c r="B2817" s="3">
        <f t="shared" si="129"/>
        <v>2015</v>
      </c>
      <c r="C2817" s="3">
        <f t="shared" si="130"/>
        <v>7</v>
      </c>
      <c r="D2817" t="s">
        <v>1891</v>
      </c>
      <c r="E2817" t="str">
        <f t="shared" si="131"/>
        <v>Yana Sorensen20150725</v>
      </c>
      <c r="F2817">
        <f>IF(COUNTIF($E$2:E2817, E2817) = 1, MAX($F$1:F2816) + 1, INDEX($F$1:F2816, MATCH(E2817, $E$1:E2816, 0)))</f>
        <v>1379</v>
      </c>
      <c r="G2817" t="s">
        <v>488</v>
      </c>
      <c r="H2817" t="s">
        <v>11</v>
      </c>
      <c r="I2817" t="s">
        <v>63</v>
      </c>
      <c r="J2817" t="s">
        <v>1481</v>
      </c>
      <c r="K2817" s="17">
        <v>98.46</v>
      </c>
      <c r="L2817" s="17">
        <v>9</v>
      </c>
      <c r="M2817" s="17">
        <v>49.23</v>
      </c>
      <c r="N2817" s="17" t="str">
        <f>IF(SalesData[[#This Row],[Profit]]&gt;0,"Profit","Loss")</f>
        <v>Profit</v>
      </c>
    </row>
    <row r="2818" spans="1:14" x14ac:dyDescent="0.25">
      <c r="A2818" s="1">
        <v>42210</v>
      </c>
      <c r="B2818" s="3">
        <f t="shared" ref="B2818:B2881" si="132">YEAR(A2818)</f>
        <v>2015</v>
      </c>
      <c r="C2818" s="3">
        <f t="shared" ref="C2818:C2881" si="133">MONTH(A2818)</f>
        <v>7</v>
      </c>
      <c r="D2818" t="s">
        <v>1891</v>
      </c>
      <c r="E2818" t="str">
        <f t="shared" ref="E2818:E2881" si="134">D2818 &amp; TEXT(A2818, "yyyymmdd")</f>
        <v>Yana Sorensen20150725</v>
      </c>
      <c r="F2818">
        <f>IF(COUNTIF($E$2:E2818, E2818) = 1, MAX($F$1:F2817) + 1, INDEX($F$1:F2817, MATCH(E2818, $E$1:E2817, 0)))</f>
        <v>1379</v>
      </c>
      <c r="G2818" t="s">
        <v>488</v>
      </c>
      <c r="H2818" t="s">
        <v>34</v>
      </c>
      <c r="I2818" t="s">
        <v>145</v>
      </c>
      <c r="J2818" t="s">
        <v>790</v>
      </c>
      <c r="K2818" s="17">
        <v>358.58</v>
      </c>
      <c r="L2818" s="17">
        <v>2</v>
      </c>
      <c r="M2818" s="17">
        <v>39.44</v>
      </c>
      <c r="N2818" s="17" t="str">
        <f>IF(SalesData[[#This Row],[Profit]]&gt;0,"Profit","Loss")</f>
        <v>Profit</v>
      </c>
    </row>
    <row r="2819" spans="1:14" x14ac:dyDescent="0.25">
      <c r="A2819" s="1">
        <v>42210</v>
      </c>
      <c r="B2819" s="3">
        <f t="shared" si="132"/>
        <v>2015</v>
      </c>
      <c r="C2819" s="3">
        <f t="shared" si="133"/>
        <v>7</v>
      </c>
      <c r="D2819" t="s">
        <v>1429</v>
      </c>
      <c r="E2819" t="str">
        <f t="shared" si="134"/>
        <v>Russell D'Ascenzo20150725</v>
      </c>
      <c r="F2819">
        <f>IF(COUNTIF($E$2:E2819, E2819) = 1, MAX($F$1:F2818) + 1, INDEX($F$1:F2818, MATCH(E2819, $E$1:E2818, 0)))</f>
        <v>1380</v>
      </c>
      <c r="G2819" t="s">
        <v>27</v>
      </c>
      <c r="H2819" t="s">
        <v>39</v>
      </c>
      <c r="I2819" t="s">
        <v>40</v>
      </c>
      <c r="J2819" t="s">
        <v>2171</v>
      </c>
      <c r="K2819" s="17">
        <v>623.96</v>
      </c>
      <c r="L2819" s="17">
        <v>5</v>
      </c>
      <c r="M2819" s="17">
        <v>39</v>
      </c>
      <c r="N2819" s="17" t="str">
        <f>IF(SalesData[[#This Row],[Profit]]&gt;0,"Profit","Loss")</f>
        <v>Profit</v>
      </c>
    </row>
    <row r="2820" spans="1:14" x14ac:dyDescent="0.25">
      <c r="A2820" s="1">
        <v>42211</v>
      </c>
      <c r="B2820" s="3">
        <f t="shared" si="132"/>
        <v>2015</v>
      </c>
      <c r="C2820" s="3">
        <f t="shared" si="133"/>
        <v>7</v>
      </c>
      <c r="D2820" t="s">
        <v>879</v>
      </c>
      <c r="E2820" t="str">
        <f t="shared" si="134"/>
        <v>Cynthia Arntzen20150726</v>
      </c>
      <c r="F2820">
        <f>IF(COUNTIF($E$2:E2820, E2820) = 1, MAX($F$1:F2819) + 1, INDEX($F$1:F2819, MATCH(E2820, $E$1:E2819, 0)))</f>
        <v>1381</v>
      </c>
      <c r="G2820" t="s">
        <v>95</v>
      </c>
      <c r="H2820" t="s">
        <v>34</v>
      </c>
      <c r="I2820" t="s">
        <v>145</v>
      </c>
      <c r="J2820" t="s">
        <v>1613</v>
      </c>
      <c r="K2820" s="17">
        <v>393.17</v>
      </c>
      <c r="L2820" s="17">
        <v>3</v>
      </c>
      <c r="M2820" s="17">
        <v>-204.45</v>
      </c>
      <c r="N2820" s="17" t="str">
        <f>IF(SalesData[[#This Row],[Profit]]&gt;0,"Profit","Loss")</f>
        <v>Loss</v>
      </c>
    </row>
    <row r="2821" spans="1:14" x14ac:dyDescent="0.25">
      <c r="A2821" s="1">
        <v>42211</v>
      </c>
      <c r="B2821" s="3">
        <f t="shared" si="132"/>
        <v>2015</v>
      </c>
      <c r="C2821" s="3">
        <f t="shared" si="133"/>
        <v>7</v>
      </c>
      <c r="D2821" t="s">
        <v>1452</v>
      </c>
      <c r="E2821" t="str">
        <f t="shared" si="134"/>
        <v>Helen Andreada20150726</v>
      </c>
      <c r="F2821">
        <f>IF(COUNTIF($E$2:E2821, E2821) = 1, MAX($F$1:F2820) + 1, INDEX($F$1:F2820, MATCH(E2821, $E$1:E2820, 0)))</f>
        <v>1382</v>
      </c>
      <c r="G2821" t="s">
        <v>27</v>
      </c>
      <c r="H2821" t="s">
        <v>11</v>
      </c>
      <c r="I2821" t="s">
        <v>63</v>
      </c>
      <c r="J2821" t="s">
        <v>414</v>
      </c>
      <c r="K2821" s="17">
        <v>167.86</v>
      </c>
      <c r="L2821" s="17">
        <v>2</v>
      </c>
      <c r="M2821" s="17">
        <v>78.89</v>
      </c>
      <c r="N2821" s="17" t="str">
        <f>IF(SalesData[[#This Row],[Profit]]&gt;0,"Profit","Loss")</f>
        <v>Profit</v>
      </c>
    </row>
    <row r="2822" spans="1:14" x14ac:dyDescent="0.25">
      <c r="A2822" s="1">
        <v>42211</v>
      </c>
      <c r="B2822" s="3">
        <f t="shared" si="132"/>
        <v>2015</v>
      </c>
      <c r="C2822" s="3">
        <f t="shared" si="133"/>
        <v>7</v>
      </c>
      <c r="D2822" t="s">
        <v>788</v>
      </c>
      <c r="E2822" t="str">
        <f t="shared" si="134"/>
        <v>Bart Pistole20150726</v>
      </c>
      <c r="F2822">
        <f>IF(COUNTIF($E$2:E2822, E2822) = 1, MAX($F$1:F2821) + 1, INDEX($F$1:F2821, MATCH(E2822, $E$1:E2821, 0)))</f>
        <v>1383</v>
      </c>
      <c r="G2822" t="s">
        <v>27</v>
      </c>
      <c r="H2822" t="s">
        <v>11</v>
      </c>
      <c r="I2822" t="s">
        <v>20</v>
      </c>
      <c r="J2822" t="s">
        <v>113</v>
      </c>
      <c r="K2822" s="17">
        <v>9.14</v>
      </c>
      <c r="L2822" s="17">
        <v>3</v>
      </c>
      <c r="M2822" s="17">
        <v>3.09</v>
      </c>
      <c r="N2822" s="17" t="str">
        <f>IF(SalesData[[#This Row],[Profit]]&gt;0,"Profit","Loss")</f>
        <v>Profit</v>
      </c>
    </row>
    <row r="2823" spans="1:14" x14ac:dyDescent="0.25">
      <c r="A2823" s="1">
        <v>42211</v>
      </c>
      <c r="B2823" s="3">
        <f t="shared" si="132"/>
        <v>2015</v>
      </c>
      <c r="C2823" s="3">
        <f t="shared" si="133"/>
        <v>7</v>
      </c>
      <c r="D2823" t="s">
        <v>788</v>
      </c>
      <c r="E2823" t="str">
        <f t="shared" si="134"/>
        <v>Bart Pistole20150726</v>
      </c>
      <c r="F2823">
        <f>IF(COUNTIF($E$2:E2823, E2823) = 1, MAX($F$1:F2822) + 1, INDEX($F$1:F2822, MATCH(E2823, $E$1:E2822, 0)))</f>
        <v>1383</v>
      </c>
      <c r="G2823" t="s">
        <v>27</v>
      </c>
      <c r="H2823" t="s">
        <v>11</v>
      </c>
      <c r="I2823" t="s">
        <v>20</v>
      </c>
      <c r="J2823" t="s">
        <v>941</v>
      </c>
      <c r="K2823" s="17">
        <v>23.14</v>
      </c>
      <c r="L2823" s="17">
        <v>6</v>
      </c>
      <c r="M2823" s="17">
        <v>8.39</v>
      </c>
      <c r="N2823" s="17" t="str">
        <f>IF(SalesData[[#This Row],[Profit]]&gt;0,"Profit","Loss")</f>
        <v>Profit</v>
      </c>
    </row>
    <row r="2824" spans="1:14" x14ac:dyDescent="0.25">
      <c r="A2824" s="1">
        <v>42211</v>
      </c>
      <c r="B2824" s="3">
        <f t="shared" si="132"/>
        <v>2015</v>
      </c>
      <c r="C2824" s="3">
        <f t="shared" si="133"/>
        <v>7</v>
      </c>
      <c r="D2824" t="s">
        <v>788</v>
      </c>
      <c r="E2824" t="str">
        <f t="shared" si="134"/>
        <v>Bart Pistole20150726</v>
      </c>
      <c r="F2824">
        <f>IF(COUNTIF($E$2:E2824, E2824) = 1, MAX($F$1:F2823) + 1, INDEX($F$1:F2823, MATCH(E2824, $E$1:E2823, 0)))</f>
        <v>1383</v>
      </c>
      <c r="G2824" t="s">
        <v>27</v>
      </c>
      <c r="H2824" t="s">
        <v>11</v>
      </c>
      <c r="I2824" t="s">
        <v>24</v>
      </c>
      <c r="J2824" t="s">
        <v>990</v>
      </c>
      <c r="K2824" s="17">
        <v>99.2</v>
      </c>
      <c r="L2824" s="17">
        <v>5</v>
      </c>
      <c r="M2824" s="17">
        <v>25.79</v>
      </c>
      <c r="N2824" s="17" t="str">
        <f>IF(SalesData[[#This Row],[Profit]]&gt;0,"Profit","Loss")</f>
        <v>Profit</v>
      </c>
    </row>
    <row r="2825" spans="1:14" x14ac:dyDescent="0.25">
      <c r="A2825" s="1">
        <v>42211</v>
      </c>
      <c r="B2825" s="3">
        <f t="shared" si="132"/>
        <v>2015</v>
      </c>
      <c r="C2825" s="3">
        <f t="shared" si="133"/>
        <v>7</v>
      </c>
      <c r="D2825" t="s">
        <v>176</v>
      </c>
      <c r="E2825" t="str">
        <f t="shared" si="134"/>
        <v>Cyma Kinney20150726</v>
      </c>
      <c r="F2825">
        <f>IF(COUNTIF($E$2:E2825, E2825) = 1, MAX($F$1:F2824) + 1, INDEX($F$1:F2824, MATCH(E2825, $E$1:E2824, 0)))</f>
        <v>1384</v>
      </c>
      <c r="G2825" t="s">
        <v>95</v>
      </c>
      <c r="H2825" t="s">
        <v>34</v>
      </c>
      <c r="I2825" t="s">
        <v>35</v>
      </c>
      <c r="J2825" t="s">
        <v>2132</v>
      </c>
      <c r="K2825" s="17">
        <v>266.35000000000002</v>
      </c>
      <c r="L2825" s="17">
        <v>3</v>
      </c>
      <c r="M2825" s="17">
        <v>13.32</v>
      </c>
      <c r="N2825" s="17" t="str">
        <f>IF(SalesData[[#This Row],[Profit]]&gt;0,"Profit","Loss")</f>
        <v>Profit</v>
      </c>
    </row>
    <row r="2826" spans="1:14" x14ac:dyDescent="0.25">
      <c r="A2826" s="1">
        <v>42211</v>
      </c>
      <c r="B2826" s="3">
        <f t="shared" si="132"/>
        <v>2015</v>
      </c>
      <c r="C2826" s="3">
        <f t="shared" si="133"/>
        <v>7</v>
      </c>
      <c r="D2826" t="s">
        <v>307</v>
      </c>
      <c r="E2826" t="str">
        <f t="shared" si="134"/>
        <v>Alan Shonely20150726</v>
      </c>
      <c r="F2826">
        <f>IF(COUNTIF($E$2:E2826, E2826) = 1, MAX($F$1:F2825) + 1, INDEX($F$1:F2825, MATCH(E2826, $E$1:E2825, 0)))</f>
        <v>1385</v>
      </c>
      <c r="G2826" t="s">
        <v>23</v>
      </c>
      <c r="H2826" t="s">
        <v>11</v>
      </c>
      <c r="I2826" t="s">
        <v>12</v>
      </c>
      <c r="J2826" t="s">
        <v>134</v>
      </c>
      <c r="K2826" s="17">
        <v>10.37</v>
      </c>
      <c r="L2826" s="17">
        <v>2</v>
      </c>
      <c r="M2826" s="17">
        <v>3.63</v>
      </c>
      <c r="N2826" s="17" t="str">
        <f>IF(SalesData[[#This Row],[Profit]]&gt;0,"Profit","Loss")</f>
        <v>Profit</v>
      </c>
    </row>
    <row r="2827" spans="1:14" x14ac:dyDescent="0.25">
      <c r="A2827" s="1">
        <v>42212</v>
      </c>
      <c r="B2827" s="3">
        <f t="shared" si="132"/>
        <v>2015</v>
      </c>
      <c r="C2827" s="3">
        <f t="shared" si="133"/>
        <v>7</v>
      </c>
      <c r="D2827" t="s">
        <v>635</v>
      </c>
      <c r="E2827" t="str">
        <f t="shared" si="134"/>
        <v>Patrick Gardner20150727</v>
      </c>
      <c r="F2827">
        <f>IF(COUNTIF($E$2:E2827, E2827) = 1, MAX($F$1:F2826) + 1, INDEX($F$1:F2826, MATCH(E2827, $E$1:E2826, 0)))</f>
        <v>1386</v>
      </c>
      <c r="G2827" t="s">
        <v>33</v>
      </c>
      <c r="H2827" t="s">
        <v>39</v>
      </c>
      <c r="I2827" t="s">
        <v>40</v>
      </c>
      <c r="J2827" t="s">
        <v>1862</v>
      </c>
      <c r="K2827" s="17">
        <v>29.97</v>
      </c>
      <c r="L2827" s="17">
        <v>3</v>
      </c>
      <c r="M2827" s="17">
        <v>0.3</v>
      </c>
      <c r="N2827" s="17" t="str">
        <f>IF(SalesData[[#This Row],[Profit]]&gt;0,"Profit","Loss")</f>
        <v>Profit</v>
      </c>
    </row>
    <row r="2828" spans="1:14" x14ac:dyDescent="0.25">
      <c r="A2828" s="1">
        <v>42215</v>
      </c>
      <c r="B2828" s="3">
        <f t="shared" si="132"/>
        <v>2015</v>
      </c>
      <c r="C2828" s="3">
        <f t="shared" si="133"/>
        <v>7</v>
      </c>
      <c r="D2828" t="s">
        <v>1452</v>
      </c>
      <c r="E2828" t="str">
        <f t="shared" si="134"/>
        <v>Helen Andreada20150730</v>
      </c>
      <c r="F2828">
        <f>IF(COUNTIF($E$2:E2828, E2828) = 1, MAX($F$1:F2827) + 1, INDEX($F$1:F2827, MATCH(E2828, $E$1:E2827, 0)))</f>
        <v>1387</v>
      </c>
      <c r="G2828" t="s">
        <v>27</v>
      </c>
      <c r="H2828" t="s">
        <v>39</v>
      </c>
      <c r="I2828" t="s">
        <v>52</v>
      </c>
      <c r="J2828" t="s">
        <v>84</v>
      </c>
      <c r="K2828" s="17">
        <v>209.93</v>
      </c>
      <c r="L2828" s="17">
        <v>7</v>
      </c>
      <c r="M2828" s="17">
        <v>92.37</v>
      </c>
      <c r="N2828" s="17" t="str">
        <f>IF(SalesData[[#This Row],[Profit]]&gt;0,"Profit","Loss")</f>
        <v>Profit</v>
      </c>
    </row>
    <row r="2829" spans="1:14" x14ac:dyDescent="0.25">
      <c r="A2829" s="1">
        <v>42215</v>
      </c>
      <c r="B2829" s="3">
        <f t="shared" si="132"/>
        <v>2015</v>
      </c>
      <c r="C2829" s="3">
        <f t="shared" si="133"/>
        <v>7</v>
      </c>
      <c r="D2829" t="s">
        <v>1452</v>
      </c>
      <c r="E2829" t="str">
        <f t="shared" si="134"/>
        <v>Helen Andreada20150730</v>
      </c>
      <c r="F2829">
        <f>IF(COUNTIF($E$2:E2829, E2829) = 1, MAX($F$1:F2828) + 1, INDEX($F$1:F2828, MATCH(E2829, $E$1:E2828, 0)))</f>
        <v>1387</v>
      </c>
      <c r="G2829" t="s">
        <v>27</v>
      </c>
      <c r="H2829" t="s">
        <v>34</v>
      </c>
      <c r="I2829" t="s">
        <v>47</v>
      </c>
      <c r="J2829" t="s">
        <v>1155</v>
      </c>
      <c r="K2829" s="17">
        <v>5.28</v>
      </c>
      <c r="L2829" s="17">
        <v>3</v>
      </c>
      <c r="M2829" s="17">
        <v>2.3199999999999998</v>
      </c>
      <c r="N2829" s="17" t="str">
        <f>IF(SalesData[[#This Row],[Profit]]&gt;0,"Profit","Loss")</f>
        <v>Profit</v>
      </c>
    </row>
    <row r="2830" spans="1:14" x14ac:dyDescent="0.25">
      <c r="A2830" s="1">
        <v>42215</v>
      </c>
      <c r="B2830" s="3">
        <f t="shared" si="132"/>
        <v>2015</v>
      </c>
      <c r="C2830" s="3">
        <f t="shared" si="133"/>
        <v>7</v>
      </c>
      <c r="D2830" t="s">
        <v>1452</v>
      </c>
      <c r="E2830" t="str">
        <f t="shared" si="134"/>
        <v>Helen Andreada20150730</v>
      </c>
      <c r="F2830">
        <f>IF(COUNTIF($E$2:E2830, E2830) = 1, MAX($F$1:F2829) + 1, INDEX($F$1:F2829, MATCH(E2830, $E$1:E2829, 0)))</f>
        <v>1387</v>
      </c>
      <c r="G2830" t="s">
        <v>27</v>
      </c>
      <c r="H2830" t="s">
        <v>11</v>
      </c>
      <c r="I2830" t="s">
        <v>20</v>
      </c>
      <c r="J2830" t="s">
        <v>787</v>
      </c>
      <c r="K2830" s="17">
        <v>10.92</v>
      </c>
      <c r="L2830" s="17">
        <v>3</v>
      </c>
      <c r="M2830" s="17">
        <v>4.0999999999999996</v>
      </c>
      <c r="N2830" s="17" t="str">
        <f>IF(SalesData[[#This Row],[Profit]]&gt;0,"Profit","Loss")</f>
        <v>Profit</v>
      </c>
    </row>
    <row r="2831" spans="1:14" x14ac:dyDescent="0.25">
      <c r="A2831" s="1">
        <v>42215</v>
      </c>
      <c r="B2831" s="3">
        <f t="shared" si="132"/>
        <v>2015</v>
      </c>
      <c r="C2831" s="3">
        <f t="shared" si="133"/>
        <v>7</v>
      </c>
      <c r="D2831" t="s">
        <v>1186</v>
      </c>
      <c r="E2831" t="str">
        <f t="shared" si="134"/>
        <v>Corey Catlett20150730</v>
      </c>
      <c r="F2831">
        <f>IF(COUNTIF($E$2:E2831, E2831) = 1, MAX($F$1:F2830) + 1, INDEX($F$1:F2830, MATCH(E2831, $E$1:E2830, 0)))</f>
        <v>1388</v>
      </c>
      <c r="G2831" t="s">
        <v>10</v>
      </c>
      <c r="H2831" t="s">
        <v>11</v>
      </c>
      <c r="I2831" t="s">
        <v>18</v>
      </c>
      <c r="J2831" t="s">
        <v>1317</v>
      </c>
      <c r="K2831" s="17">
        <v>61.79</v>
      </c>
      <c r="L2831" s="17">
        <v>4</v>
      </c>
      <c r="M2831" s="17">
        <v>6.18</v>
      </c>
      <c r="N2831" s="17" t="str">
        <f>IF(SalesData[[#This Row],[Profit]]&gt;0,"Profit","Loss")</f>
        <v>Profit</v>
      </c>
    </row>
    <row r="2832" spans="1:14" x14ac:dyDescent="0.25">
      <c r="A2832" s="1">
        <v>42215</v>
      </c>
      <c r="B2832" s="3">
        <f t="shared" si="132"/>
        <v>2015</v>
      </c>
      <c r="C2832" s="3">
        <f t="shared" si="133"/>
        <v>7</v>
      </c>
      <c r="D2832" t="s">
        <v>925</v>
      </c>
      <c r="E2832" t="str">
        <f t="shared" si="134"/>
        <v>Gary Hansen20150730</v>
      </c>
      <c r="F2832">
        <f>IF(COUNTIF($E$2:E2832, E2832) = 1, MAX($F$1:F2831) + 1, INDEX($F$1:F2831, MATCH(E2832, $E$1:E2831, 0)))</f>
        <v>1389</v>
      </c>
      <c r="G2832" t="s">
        <v>315</v>
      </c>
      <c r="H2832" t="s">
        <v>34</v>
      </c>
      <c r="I2832" t="s">
        <v>35</v>
      </c>
      <c r="J2832" t="s">
        <v>416</v>
      </c>
      <c r="K2832" s="17">
        <v>155.88</v>
      </c>
      <c r="L2832" s="17">
        <v>6</v>
      </c>
      <c r="M2832" s="17">
        <v>38.97</v>
      </c>
      <c r="N2832" s="17" t="str">
        <f>IF(SalesData[[#This Row],[Profit]]&gt;0,"Profit","Loss")</f>
        <v>Profit</v>
      </c>
    </row>
    <row r="2833" spans="1:14" x14ac:dyDescent="0.25">
      <c r="A2833" s="1">
        <v>42216</v>
      </c>
      <c r="B2833" s="3">
        <f t="shared" si="132"/>
        <v>2015</v>
      </c>
      <c r="C2833" s="3">
        <f t="shared" si="133"/>
        <v>7</v>
      </c>
      <c r="D2833" t="s">
        <v>1148</v>
      </c>
      <c r="E2833" t="str">
        <f t="shared" si="134"/>
        <v>Rick Hansen20150731</v>
      </c>
      <c r="F2833">
        <f>IF(COUNTIF($E$2:E2833, E2833) = 1, MAX($F$1:F2832) + 1, INDEX($F$1:F2832, MATCH(E2833, $E$1:E2832, 0)))</f>
        <v>1390</v>
      </c>
      <c r="G2833" t="s">
        <v>149</v>
      </c>
      <c r="H2833" t="s">
        <v>39</v>
      </c>
      <c r="I2833" t="s">
        <v>52</v>
      </c>
      <c r="J2833" t="s">
        <v>1787</v>
      </c>
      <c r="K2833" s="17">
        <v>2309.65</v>
      </c>
      <c r="L2833" s="17">
        <v>7</v>
      </c>
      <c r="M2833" s="17">
        <v>762.18</v>
      </c>
      <c r="N2833" s="17" t="str">
        <f>IF(SalesData[[#This Row],[Profit]]&gt;0,"Profit","Loss")</f>
        <v>Profit</v>
      </c>
    </row>
    <row r="2834" spans="1:14" x14ac:dyDescent="0.25">
      <c r="A2834" s="1">
        <v>42216</v>
      </c>
      <c r="B2834" s="3">
        <f t="shared" si="132"/>
        <v>2015</v>
      </c>
      <c r="C2834" s="3">
        <f t="shared" si="133"/>
        <v>7</v>
      </c>
      <c r="D2834" t="s">
        <v>1148</v>
      </c>
      <c r="E2834" t="str">
        <f t="shared" si="134"/>
        <v>Rick Hansen20150731</v>
      </c>
      <c r="F2834">
        <f>IF(COUNTIF($E$2:E2834, E2834) = 1, MAX($F$1:F2833) + 1, INDEX($F$1:F2833, MATCH(E2834, $E$1:E2833, 0)))</f>
        <v>1390</v>
      </c>
      <c r="G2834" t="s">
        <v>149</v>
      </c>
      <c r="H2834" t="s">
        <v>34</v>
      </c>
      <c r="I2834" t="s">
        <v>145</v>
      </c>
      <c r="J2834" t="s">
        <v>1460</v>
      </c>
      <c r="K2834" s="17">
        <v>1090.78</v>
      </c>
      <c r="L2834" s="17">
        <v>7</v>
      </c>
      <c r="M2834" s="17">
        <v>-290.88</v>
      </c>
      <c r="N2834" s="17" t="str">
        <f>IF(SalesData[[#This Row],[Profit]]&gt;0,"Profit","Loss")</f>
        <v>Loss</v>
      </c>
    </row>
    <row r="2835" spans="1:14" x14ac:dyDescent="0.25">
      <c r="A2835" s="1">
        <v>42216</v>
      </c>
      <c r="B2835" s="3">
        <f t="shared" si="132"/>
        <v>2015</v>
      </c>
      <c r="C2835" s="3">
        <f t="shared" si="133"/>
        <v>7</v>
      </c>
      <c r="D2835" t="s">
        <v>1148</v>
      </c>
      <c r="E2835" t="str">
        <f t="shared" si="134"/>
        <v>Rick Hansen20150731</v>
      </c>
      <c r="F2835">
        <f>IF(COUNTIF($E$2:E2835, E2835) = 1, MAX($F$1:F2834) + 1, INDEX($F$1:F2834, MATCH(E2835, $E$1:E2834, 0)))</f>
        <v>1390</v>
      </c>
      <c r="G2835" t="s">
        <v>149</v>
      </c>
      <c r="H2835" t="s">
        <v>11</v>
      </c>
      <c r="I2835" t="s">
        <v>12</v>
      </c>
      <c r="J2835" t="s">
        <v>2172</v>
      </c>
      <c r="K2835" s="17">
        <v>19.440000000000001</v>
      </c>
      <c r="L2835" s="17">
        <v>3</v>
      </c>
      <c r="M2835" s="17">
        <v>9.33</v>
      </c>
      <c r="N2835" s="17" t="str">
        <f>IF(SalesData[[#This Row],[Profit]]&gt;0,"Profit","Loss")</f>
        <v>Profit</v>
      </c>
    </row>
    <row r="2836" spans="1:14" x14ac:dyDescent="0.25">
      <c r="A2836" s="1">
        <v>42216</v>
      </c>
      <c r="B2836" s="3">
        <f t="shared" si="132"/>
        <v>2015</v>
      </c>
      <c r="C2836" s="3">
        <f t="shared" si="133"/>
        <v>7</v>
      </c>
      <c r="D2836" t="s">
        <v>1424</v>
      </c>
      <c r="E2836" t="str">
        <f t="shared" si="134"/>
        <v>Allen Rosenblatt20150731</v>
      </c>
      <c r="F2836">
        <f>IF(COUNTIF($E$2:E2836, E2836) = 1, MAX($F$1:F2835) + 1, INDEX($F$1:F2835, MATCH(E2836, $E$1:E2835, 0)))</f>
        <v>1391</v>
      </c>
      <c r="G2836" t="s">
        <v>329</v>
      </c>
      <c r="H2836" t="s">
        <v>39</v>
      </c>
      <c r="I2836" t="s">
        <v>52</v>
      </c>
      <c r="J2836" t="s">
        <v>1939</v>
      </c>
      <c r="K2836" s="17">
        <v>239.7</v>
      </c>
      <c r="L2836" s="17">
        <v>6</v>
      </c>
      <c r="M2836" s="17">
        <v>105.47</v>
      </c>
      <c r="N2836" s="17" t="str">
        <f>IF(SalesData[[#This Row],[Profit]]&gt;0,"Profit","Loss")</f>
        <v>Profit</v>
      </c>
    </row>
    <row r="2837" spans="1:14" x14ac:dyDescent="0.25">
      <c r="A2837" s="1">
        <v>42216</v>
      </c>
      <c r="B2837" s="3">
        <f t="shared" si="132"/>
        <v>2015</v>
      </c>
      <c r="C2837" s="3">
        <f t="shared" si="133"/>
        <v>7</v>
      </c>
      <c r="D2837" t="s">
        <v>1797</v>
      </c>
      <c r="E2837" t="str">
        <f t="shared" si="134"/>
        <v>Steve Chapman20150731</v>
      </c>
      <c r="F2837">
        <f>IF(COUNTIF($E$2:E2837, E2837) = 1, MAX($F$1:F2836) + 1, INDEX($F$1:F2836, MATCH(E2837, $E$1:E2836, 0)))</f>
        <v>1392</v>
      </c>
      <c r="G2837" t="s">
        <v>186</v>
      </c>
      <c r="H2837" t="s">
        <v>11</v>
      </c>
      <c r="I2837" t="s">
        <v>200</v>
      </c>
      <c r="J2837" t="s">
        <v>2056</v>
      </c>
      <c r="K2837" s="17">
        <v>52.59</v>
      </c>
      <c r="L2837" s="17">
        <v>3</v>
      </c>
      <c r="M2837" s="17">
        <v>15.78</v>
      </c>
      <c r="N2837" s="17" t="str">
        <f>IF(SalesData[[#This Row],[Profit]]&gt;0,"Profit","Loss")</f>
        <v>Profit</v>
      </c>
    </row>
    <row r="2838" spans="1:14" x14ac:dyDescent="0.25">
      <c r="A2838" s="1">
        <v>42217</v>
      </c>
      <c r="B2838" s="3">
        <f t="shared" si="132"/>
        <v>2015</v>
      </c>
      <c r="C2838" s="3">
        <f t="shared" si="133"/>
        <v>8</v>
      </c>
      <c r="D2838" t="s">
        <v>500</v>
      </c>
      <c r="E2838" t="str">
        <f t="shared" si="134"/>
        <v>Pauline Chand20150801</v>
      </c>
      <c r="F2838">
        <f>IF(COUNTIF($E$2:E2838, E2838) = 1, MAX($F$1:F2837) + 1, INDEX($F$1:F2837, MATCH(E2838, $E$1:E2837, 0)))</f>
        <v>1393</v>
      </c>
      <c r="G2838" t="s">
        <v>27</v>
      </c>
      <c r="H2838" t="s">
        <v>11</v>
      </c>
      <c r="I2838" t="s">
        <v>24</v>
      </c>
      <c r="J2838" t="s">
        <v>541</v>
      </c>
      <c r="K2838" s="17">
        <v>6.72</v>
      </c>
      <c r="L2838" s="17">
        <v>4</v>
      </c>
      <c r="M2838" s="17">
        <v>3.36</v>
      </c>
      <c r="N2838" s="17" t="str">
        <f>IF(SalesData[[#This Row],[Profit]]&gt;0,"Profit","Loss")</f>
        <v>Profit</v>
      </c>
    </row>
    <row r="2839" spans="1:14" x14ac:dyDescent="0.25">
      <c r="A2839" s="1">
        <v>42217</v>
      </c>
      <c r="B2839" s="3">
        <f t="shared" si="132"/>
        <v>2015</v>
      </c>
      <c r="C2839" s="3">
        <f t="shared" si="133"/>
        <v>8</v>
      </c>
      <c r="D2839" t="s">
        <v>500</v>
      </c>
      <c r="E2839" t="str">
        <f t="shared" si="134"/>
        <v>Pauline Chand20150801</v>
      </c>
      <c r="F2839">
        <f>IF(COUNTIF($E$2:E2839, E2839) = 1, MAX($F$1:F2838) + 1, INDEX($F$1:F2838, MATCH(E2839, $E$1:E2838, 0)))</f>
        <v>1393</v>
      </c>
      <c r="G2839" t="s">
        <v>27</v>
      </c>
      <c r="H2839" t="s">
        <v>34</v>
      </c>
      <c r="I2839" t="s">
        <v>145</v>
      </c>
      <c r="J2839" t="s">
        <v>183</v>
      </c>
      <c r="K2839" s="17">
        <v>1004.98</v>
      </c>
      <c r="L2839" s="17">
        <v>6</v>
      </c>
      <c r="M2839" s="17">
        <v>-175.87</v>
      </c>
      <c r="N2839" s="17" t="str">
        <f>IF(SalesData[[#This Row],[Profit]]&gt;0,"Profit","Loss")</f>
        <v>Loss</v>
      </c>
    </row>
    <row r="2840" spans="1:14" x14ac:dyDescent="0.25">
      <c r="A2840" s="1">
        <v>42218</v>
      </c>
      <c r="B2840" s="3">
        <f t="shared" si="132"/>
        <v>2015</v>
      </c>
      <c r="C2840" s="3">
        <f t="shared" si="133"/>
        <v>8</v>
      </c>
      <c r="D2840" t="s">
        <v>839</v>
      </c>
      <c r="E2840" t="str">
        <f t="shared" si="134"/>
        <v>Corey-Lock20150802</v>
      </c>
      <c r="F2840">
        <f>IF(COUNTIF($E$2:E2840, E2840) = 1, MAX($F$1:F2839) + 1, INDEX($F$1:F2839, MATCH(E2840, $E$1:E2839, 0)))</f>
        <v>1394</v>
      </c>
      <c r="G2840" t="s">
        <v>164</v>
      </c>
      <c r="H2840" t="s">
        <v>11</v>
      </c>
      <c r="I2840" t="s">
        <v>20</v>
      </c>
      <c r="J2840" t="s">
        <v>2173</v>
      </c>
      <c r="K2840" s="17">
        <v>6.37</v>
      </c>
      <c r="L2840" s="17">
        <v>2</v>
      </c>
      <c r="M2840" s="17">
        <v>2.15</v>
      </c>
      <c r="N2840" s="17" t="str">
        <f>IF(SalesData[[#This Row],[Profit]]&gt;0,"Profit","Loss")</f>
        <v>Profit</v>
      </c>
    </row>
    <row r="2841" spans="1:14" x14ac:dyDescent="0.25">
      <c r="A2841" s="1">
        <v>42218</v>
      </c>
      <c r="B2841" s="3">
        <f t="shared" si="132"/>
        <v>2015</v>
      </c>
      <c r="C2841" s="3">
        <f t="shared" si="133"/>
        <v>8</v>
      </c>
      <c r="D2841" t="s">
        <v>839</v>
      </c>
      <c r="E2841" t="str">
        <f t="shared" si="134"/>
        <v>Corey-Lock20150802</v>
      </c>
      <c r="F2841">
        <f>IF(COUNTIF($E$2:E2841, E2841) = 1, MAX($F$1:F2840) + 1, INDEX($F$1:F2840, MATCH(E2841, $E$1:E2840, 0)))</f>
        <v>1394</v>
      </c>
      <c r="G2841" t="s">
        <v>164</v>
      </c>
      <c r="H2841" t="s">
        <v>39</v>
      </c>
      <c r="I2841" t="s">
        <v>302</v>
      </c>
      <c r="J2841" t="s">
        <v>837</v>
      </c>
      <c r="K2841" s="17">
        <v>558.4</v>
      </c>
      <c r="L2841" s="17">
        <v>2</v>
      </c>
      <c r="M2841" s="17">
        <v>41.88</v>
      </c>
      <c r="N2841" s="17" t="str">
        <f>IF(SalesData[[#This Row],[Profit]]&gt;0,"Profit","Loss")</f>
        <v>Profit</v>
      </c>
    </row>
    <row r="2842" spans="1:14" x14ac:dyDescent="0.25">
      <c r="A2842" s="1">
        <v>42218</v>
      </c>
      <c r="B2842" s="3">
        <f t="shared" si="132"/>
        <v>2015</v>
      </c>
      <c r="C2842" s="3">
        <f t="shared" si="133"/>
        <v>8</v>
      </c>
      <c r="D2842" t="s">
        <v>2174</v>
      </c>
      <c r="E2842" t="str">
        <f t="shared" si="134"/>
        <v>Brad Eason20150802</v>
      </c>
      <c r="F2842">
        <f>IF(COUNTIF($E$2:E2842, E2842) = 1, MAX($F$1:F2841) + 1, INDEX($F$1:F2841, MATCH(E2842, $E$1:E2841, 0)))</f>
        <v>1395</v>
      </c>
      <c r="G2842" t="s">
        <v>1529</v>
      </c>
      <c r="H2842" t="s">
        <v>39</v>
      </c>
      <c r="I2842" t="s">
        <v>40</v>
      </c>
      <c r="J2842" t="s">
        <v>1953</v>
      </c>
      <c r="K2842" s="17">
        <v>128.85</v>
      </c>
      <c r="L2842" s="17">
        <v>3</v>
      </c>
      <c r="M2842" s="17">
        <v>3.87</v>
      </c>
      <c r="N2842" s="17" t="str">
        <f>IF(SalesData[[#This Row],[Profit]]&gt;0,"Profit","Loss")</f>
        <v>Profit</v>
      </c>
    </row>
    <row r="2843" spans="1:14" x14ac:dyDescent="0.25">
      <c r="A2843" s="1">
        <v>42218</v>
      </c>
      <c r="B2843" s="3">
        <f t="shared" si="132"/>
        <v>2015</v>
      </c>
      <c r="C2843" s="3">
        <f t="shared" si="133"/>
        <v>8</v>
      </c>
      <c r="D2843" t="s">
        <v>2174</v>
      </c>
      <c r="E2843" t="str">
        <f t="shared" si="134"/>
        <v>Brad Eason20150802</v>
      </c>
      <c r="F2843">
        <f>IF(COUNTIF($E$2:E2843, E2843) = 1, MAX($F$1:F2842) + 1, INDEX($F$1:F2842, MATCH(E2843, $E$1:E2842, 0)))</f>
        <v>1395</v>
      </c>
      <c r="G2843" t="s">
        <v>1529</v>
      </c>
      <c r="H2843" t="s">
        <v>11</v>
      </c>
      <c r="I2843" t="s">
        <v>12</v>
      </c>
      <c r="J2843" t="s">
        <v>2141</v>
      </c>
      <c r="K2843" s="17">
        <v>8.4</v>
      </c>
      <c r="L2843" s="17">
        <v>2</v>
      </c>
      <c r="M2843" s="17">
        <v>4.12</v>
      </c>
      <c r="N2843" s="17" t="str">
        <f>IF(SalesData[[#This Row],[Profit]]&gt;0,"Profit","Loss")</f>
        <v>Profit</v>
      </c>
    </row>
    <row r="2844" spans="1:14" x14ac:dyDescent="0.25">
      <c r="A2844" s="1">
        <v>42218</v>
      </c>
      <c r="B2844" s="3">
        <f t="shared" si="132"/>
        <v>2015</v>
      </c>
      <c r="C2844" s="3">
        <f t="shared" si="133"/>
        <v>8</v>
      </c>
      <c r="D2844" t="s">
        <v>2174</v>
      </c>
      <c r="E2844" t="str">
        <f t="shared" si="134"/>
        <v>Brad Eason20150802</v>
      </c>
      <c r="F2844">
        <f>IF(COUNTIF($E$2:E2844, E2844) = 1, MAX($F$1:F2843) + 1, INDEX($F$1:F2843, MATCH(E2844, $E$1:E2843, 0)))</f>
        <v>1395</v>
      </c>
      <c r="G2844" t="s">
        <v>1529</v>
      </c>
      <c r="H2844" t="s">
        <v>39</v>
      </c>
      <c r="I2844" t="s">
        <v>52</v>
      </c>
      <c r="J2844" t="s">
        <v>1078</v>
      </c>
      <c r="K2844" s="17">
        <v>199.98</v>
      </c>
      <c r="L2844" s="17">
        <v>2</v>
      </c>
      <c r="M2844" s="17">
        <v>83.99</v>
      </c>
      <c r="N2844" s="17" t="str">
        <f>IF(SalesData[[#This Row],[Profit]]&gt;0,"Profit","Loss")</f>
        <v>Profit</v>
      </c>
    </row>
    <row r="2845" spans="1:14" x14ac:dyDescent="0.25">
      <c r="A2845" s="1">
        <v>42218</v>
      </c>
      <c r="B2845" s="3">
        <f t="shared" si="132"/>
        <v>2015</v>
      </c>
      <c r="C2845" s="3">
        <f t="shared" si="133"/>
        <v>8</v>
      </c>
      <c r="D2845" t="s">
        <v>2174</v>
      </c>
      <c r="E2845" t="str">
        <f t="shared" si="134"/>
        <v>Brad Eason20150802</v>
      </c>
      <c r="F2845">
        <f>IF(COUNTIF($E$2:E2845, E2845) = 1, MAX($F$1:F2844) + 1, INDEX($F$1:F2844, MATCH(E2845, $E$1:E2844, 0)))</f>
        <v>1395</v>
      </c>
      <c r="G2845" t="s">
        <v>1529</v>
      </c>
      <c r="H2845" t="s">
        <v>34</v>
      </c>
      <c r="I2845" t="s">
        <v>35</v>
      </c>
      <c r="J2845" t="s">
        <v>1685</v>
      </c>
      <c r="K2845" s="17">
        <v>110.98</v>
      </c>
      <c r="L2845" s="17">
        <v>1</v>
      </c>
      <c r="M2845" s="17">
        <v>15.54</v>
      </c>
      <c r="N2845" s="17" t="str">
        <f>IF(SalesData[[#This Row],[Profit]]&gt;0,"Profit","Loss")</f>
        <v>Profit</v>
      </c>
    </row>
    <row r="2846" spans="1:14" x14ac:dyDescent="0.25">
      <c r="A2846" s="1">
        <v>42218</v>
      </c>
      <c r="B2846" s="3">
        <f t="shared" si="132"/>
        <v>2015</v>
      </c>
      <c r="C2846" s="3">
        <f t="shared" si="133"/>
        <v>8</v>
      </c>
      <c r="D2846" t="s">
        <v>1693</v>
      </c>
      <c r="E2846" t="str">
        <f t="shared" si="134"/>
        <v>Darren Koutras20150802</v>
      </c>
      <c r="F2846">
        <f>IF(COUNTIF($E$2:E2846, E2846) = 1, MAX($F$1:F2845) + 1, INDEX($F$1:F2845, MATCH(E2846, $E$1:E2845, 0)))</f>
        <v>1396</v>
      </c>
      <c r="G2846" t="s">
        <v>91</v>
      </c>
      <c r="H2846" t="s">
        <v>34</v>
      </c>
      <c r="I2846" t="s">
        <v>145</v>
      </c>
      <c r="J2846" t="s">
        <v>146</v>
      </c>
      <c r="K2846" s="17">
        <v>277.5</v>
      </c>
      <c r="L2846" s="17">
        <v>4</v>
      </c>
      <c r="M2846" s="17">
        <v>-188.7</v>
      </c>
      <c r="N2846" s="17" t="str">
        <f>IF(SalesData[[#This Row],[Profit]]&gt;0,"Profit","Loss")</f>
        <v>Loss</v>
      </c>
    </row>
    <row r="2847" spans="1:14" x14ac:dyDescent="0.25">
      <c r="A2847" s="1">
        <v>42221</v>
      </c>
      <c r="B2847" s="3">
        <f t="shared" si="132"/>
        <v>2015</v>
      </c>
      <c r="C2847" s="3">
        <f t="shared" si="133"/>
        <v>8</v>
      </c>
      <c r="D2847" t="s">
        <v>443</v>
      </c>
      <c r="E2847" t="str">
        <f t="shared" si="134"/>
        <v>Anna HÃ¤berlin20150805</v>
      </c>
      <c r="F2847">
        <f>IF(COUNTIF($E$2:E2847, E2847) = 1, MAX($F$1:F2846) + 1, INDEX($F$1:F2846, MATCH(E2847, $E$1:E2846, 0)))</f>
        <v>1397</v>
      </c>
      <c r="G2847" t="s">
        <v>10</v>
      </c>
      <c r="H2847" t="s">
        <v>11</v>
      </c>
      <c r="I2847" t="s">
        <v>18</v>
      </c>
      <c r="J2847" t="s">
        <v>927</v>
      </c>
      <c r="K2847" s="17">
        <v>33.49</v>
      </c>
      <c r="L2847" s="17">
        <v>7</v>
      </c>
      <c r="M2847" s="17">
        <v>-1.26</v>
      </c>
      <c r="N2847" s="17" t="str">
        <f>IF(SalesData[[#This Row],[Profit]]&gt;0,"Profit","Loss")</f>
        <v>Loss</v>
      </c>
    </row>
    <row r="2848" spans="1:14" x14ac:dyDescent="0.25">
      <c r="A2848" s="1">
        <v>42221</v>
      </c>
      <c r="B2848" s="3">
        <f t="shared" si="132"/>
        <v>2015</v>
      </c>
      <c r="C2848" s="3">
        <f t="shared" si="133"/>
        <v>8</v>
      </c>
      <c r="D2848" t="s">
        <v>443</v>
      </c>
      <c r="E2848" t="str">
        <f t="shared" si="134"/>
        <v>Anna HÃ¤berlin20150805</v>
      </c>
      <c r="F2848">
        <f>IF(COUNTIF($E$2:E2848, E2848) = 1, MAX($F$1:F2847) + 1, INDEX($F$1:F2847, MATCH(E2848, $E$1:E2847, 0)))</f>
        <v>1397</v>
      </c>
      <c r="G2848" t="s">
        <v>10</v>
      </c>
      <c r="H2848" t="s">
        <v>11</v>
      </c>
      <c r="I2848" t="s">
        <v>200</v>
      </c>
      <c r="J2848" t="s">
        <v>1421</v>
      </c>
      <c r="K2848" s="17">
        <v>23.04</v>
      </c>
      <c r="L2848" s="17">
        <v>3</v>
      </c>
      <c r="M2848" s="17">
        <v>-4.9000000000000004</v>
      </c>
      <c r="N2848" s="17" t="str">
        <f>IF(SalesData[[#This Row],[Profit]]&gt;0,"Profit","Loss")</f>
        <v>Loss</v>
      </c>
    </row>
    <row r="2849" spans="1:14" x14ac:dyDescent="0.25">
      <c r="A2849" s="1">
        <v>42221</v>
      </c>
      <c r="B2849" s="3">
        <f t="shared" si="132"/>
        <v>2015</v>
      </c>
      <c r="C2849" s="3">
        <f t="shared" si="133"/>
        <v>8</v>
      </c>
      <c r="D2849" t="s">
        <v>443</v>
      </c>
      <c r="E2849" t="str">
        <f t="shared" si="134"/>
        <v>Anna HÃ¤berlin20150805</v>
      </c>
      <c r="F2849">
        <f>IF(COUNTIF($E$2:E2849, E2849) = 1, MAX($F$1:F2848) + 1, INDEX($F$1:F2848, MATCH(E2849, $E$1:E2848, 0)))</f>
        <v>1397</v>
      </c>
      <c r="G2849" t="s">
        <v>10</v>
      </c>
      <c r="H2849" t="s">
        <v>11</v>
      </c>
      <c r="I2849" t="s">
        <v>20</v>
      </c>
      <c r="J2849" t="s">
        <v>1377</v>
      </c>
      <c r="K2849" s="17">
        <v>1.36</v>
      </c>
      <c r="L2849" s="17">
        <v>1</v>
      </c>
      <c r="M2849" s="17">
        <v>-2.1800000000000002</v>
      </c>
      <c r="N2849" s="17" t="str">
        <f>IF(SalesData[[#This Row],[Profit]]&gt;0,"Profit","Loss")</f>
        <v>Loss</v>
      </c>
    </row>
    <row r="2850" spans="1:14" x14ac:dyDescent="0.25">
      <c r="A2850" s="1">
        <v>42221</v>
      </c>
      <c r="B2850" s="3">
        <f t="shared" si="132"/>
        <v>2015</v>
      </c>
      <c r="C2850" s="3">
        <f t="shared" si="133"/>
        <v>8</v>
      </c>
      <c r="D2850" t="s">
        <v>443</v>
      </c>
      <c r="E2850" t="str">
        <f t="shared" si="134"/>
        <v>Anna HÃ¤berlin20150805</v>
      </c>
      <c r="F2850">
        <f>IF(COUNTIF($E$2:E2850, E2850) = 1, MAX($F$1:F2849) + 1, INDEX($F$1:F2849, MATCH(E2850, $E$1:E2849, 0)))</f>
        <v>1397</v>
      </c>
      <c r="G2850" t="s">
        <v>10</v>
      </c>
      <c r="H2850" t="s">
        <v>34</v>
      </c>
      <c r="I2850" t="s">
        <v>47</v>
      </c>
      <c r="J2850" t="s">
        <v>1532</v>
      </c>
      <c r="K2850" s="17">
        <v>14.76</v>
      </c>
      <c r="L2850" s="17">
        <v>5</v>
      </c>
      <c r="M2850" s="17">
        <v>-11.44</v>
      </c>
      <c r="N2850" s="17" t="str">
        <f>IF(SalesData[[#This Row],[Profit]]&gt;0,"Profit","Loss")</f>
        <v>Loss</v>
      </c>
    </row>
    <row r="2851" spans="1:14" x14ac:dyDescent="0.25">
      <c r="A2851" s="1">
        <v>42222</v>
      </c>
      <c r="B2851" s="3">
        <f t="shared" si="132"/>
        <v>2015</v>
      </c>
      <c r="C2851" s="3">
        <f t="shared" si="133"/>
        <v>8</v>
      </c>
      <c r="D2851" t="s">
        <v>892</v>
      </c>
      <c r="E2851" t="str">
        <f t="shared" si="134"/>
        <v>Michael Stewart20150806</v>
      </c>
      <c r="F2851">
        <f>IF(COUNTIF($E$2:E2851, E2851) = 1, MAX($F$1:F2850) + 1, INDEX($F$1:F2850, MATCH(E2851, $E$1:E2850, 0)))</f>
        <v>1398</v>
      </c>
      <c r="G2851" t="s">
        <v>10</v>
      </c>
      <c r="H2851" t="s">
        <v>11</v>
      </c>
      <c r="I2851" t="s">
        <v>12</v>
      </c>
      <c r="J2851" t="s">
        <v>2116</v>
      </c>
      <c r="K2851" s="17">
        <v>27.22</v>
      </c>
      <c r="L2851" s="17">
        <v>3</v>
      </c>
      <c r="M2851" s="17">
        <v>9.8699999999999992</v>
      </c>
      <c r="N2851" s="17" t="str">
        <f>IF(SalesData[[#This Row],[Profit]]&gt;0,"Profit","Loss")</f>
        <v>Profit</v>
      </c>
    </row>
    <row r="2852" spans="1:14" x14ac:dyDescent="0.25">
      <c r="A2852" s="1">
        <v>42222</v>
      </c>
      <c r="B2852" s="3">
        <f t="shared" si="132"/>
        <v>2015</v>
      </c>
      <c r="C2852" s="3">
        <f t="shared" si="133"/>
        <v>8</v>
      </c>
      <c r="D2852" t="s">
        <v>1489</v>
      </c>
      <c r="E2852" t="str">
        <f t="shared" si="134"/>
        <v>Rachel Payne20150806</v>
      </c>
      <c r="F2852">
        <f>IF(COUNTIF($E$2:E2852, E2852) = 1, MAX($F$1:F2851) + 1, INDEX($F$1:F2851, MATCH(E2852, $E$1:E2851, 0)))</f>
        <v>1399</v>
      </c>
      <c r="G2852" t="s">
        <v>10</v>
      </c>
      <c r="H2852" t="s">
        <v>11</v>
      </c>
      <c r="I2852" t="s">
        <v>16</v>
      </c>
      <c r="J2852" t="s">
        <v>364</v>
      </c>
      <c r="K2852" s="17">
        <v>35.520000000000003</v>
      </c>
      <c r="L2852" s="17">
        <v>3</v>
      </c>
      <c r="M2852" s="17">
        <v>13.32</v>
      </c>
      <c r="N2852" s="17" t="str">
        <f>IF(SalesData[[#This Row],[Profit]]&gt;0,"Profit","Loss")</f>
        <v>Profit</v>
      </c>
    </row>
    <row r="2853" spans="1:14" x14ac:dyDescent="0.25">
      <c r="A2853" s="1">
        <v>42222</v>
      </c>
      <c r="B2853" s="3">
        <f t="shared" si="132"/>
        <v>2015</v>
      </c>
      <c r="C2853" s="3">
        <f t="shared" si="133"/>
        <v>8</v>
      </c>
      <c r="D2853" t="s">
        <v>1489</v>
      </c>
      <c r="E2853" t="str">
        <f t="shared" si="134"/>
        <v>Rachel Payne20150806</v>
      </c>
      <c r="F2853">
        <f>IF(COUNTIF($E$2:E2853, E2853) = 1, MAX($F$1:F2852) + 1, INDEX($F$1:F2852, MATCH(E2853, $E$1:E2852, 0)))</f>
        <v>1399</v>
      </c>
      <c r="G2853" t="s">
        <v>10</v>
      </c>
      <c r="H2853" t="s">
        <v>11</v>
      </c>
      <c r="I2853" t="s">
        <v>20</v>
      </c>
      <c r="J2853" t="s">
        <v>428</v>
      </c>
      <c r="K2853" s="17">
        <v>6.23</v>
      </c>
      <c r="L2853" s="17">
        <v>5</v>
      </c>
      <c r="M2853" s="17">
        <v>-9.66</v>
      </c>
      <c r="N2853" s="17" t="str">
        <f>IF(SalesData[[#This Row],[Profit]]&gt;0,"Profit","Loss")</f>
        <v>Loss</v>
      </c>
    </row>
    <row r="2854" spans="1:14" x14ac:dyDescent="0.25">
      <c r="A2854" s="1">
        <v>42222</v>
      </c>
      <c r="B2854" s="3">
        <f t="shared" si="132"/>
        <v>2015</v>
      </c>
      <c r="C2854" s="3">
        <f t="shared" si="133"/>
        <v>8</v>
      </c>
      <c r="D2854" t="s">
        <v>1489</v>
      </c>
      <c r="E2854" t="str">
        <f t="shared" si="134"/>
        <v>Rachel Payne20150806</v>
      </c>
      <c r="F2854">
        <f>IF(COUNTIF($E$2:E2854, E2854) = 1, MAX($F$1:F2853) + 1, INDEX($F$1:F2853, MATCH(E2854, $E$1:E2853, 0)))</f>
        <v>1399</v>
      </c>
      <c r="G2854" t="s">
        <v>10</v>
      </c>
      <c r="H2854" t="s">
        <v>11</v>
      </c>
      <c r="I2854" t="s">
        <v>12</v>
      </c>
      <c r="J2854" t="s">
        <v>1855</v>
      </c>
      <c r="K2854" s="17">
        <v>56.7</v>
      </c>
      <c r="L2854" s="17">
        <v>2</v>
      </c>
      <c r="M2854" s="17">
        <v>19.14</v>
      </c>
      <c r="N2854" s="17" t="str">
        <f>IF(SalesData[[#This Row],[Profit]]&gt;0,"Profit","Loss")</f>
        <v>Profit</v>
      </c>
    </row>
    <row r="2855" spans="1:14" x14ac:dyDescent="0.25">
      <c r="A2855" s="1">
        <v>42222</v>
      </c>
      <c r="B2855" s="3">
        <f t="shared" si="132"/>
        <v>2015</v>
      </c>
      <c r="C2855" s="3">
        <f t="shared" si="133"/>
        <v>8</v>
      </c>
      <c r="D2855" t="s">
        <v>1489</v>
      </c>
      <c r="E2855" t="str">
        <f t="shared" si="134"/>
        <v>Rachel Payne20150806</v>
      </c>
      <c r="F2855">
        <f>IF(COUNTIF($E$2:E2855, E2855) = 1, MAX($F$1:F2854) + 1, INDEX($F$1:F2854, MATCH(E2855, $E$1:E2854, 0)))</f>
        <v>1399</v>
      </c>
      <c r="G2855" t="s">
        <v>10</v>
      </c>
      <c r="H2855" t="s">
        <v>34</v>
      </c>
      <c r="I2855" t="s">
        <v>74</v>
      </c>
      <c r="J2855" t="s">
        <v>2175</v>
      </c>
      <c r="K2855" s="17">
        <v>369.2</v>
      </c>
      <c r="L2855" s="17">
        <v>3</v>
      </c>
      <c r="M2855" s="17">
        <v>-114.02</v>
      </c>
      <c r="N2855" s="17" t="str">
        <f>IF(SalesData[[#This Row],[Profit]]&gt;0,"Profit","Loss")</f>
        <v>Loss</v>
      </c>
    </row>
    <row r="2856" spans="1:14" x14ac:dyDescent="0.25">
      <c r="A2856" s="1">
        <v>42223</v>
      </c>
      <c r="B2856" s="3">
        <f t="shared" si="132"/>
        <v>2015</v>
      </c>
      <c r="C2856" s="3">
        <f t="shared" si="133"/>
        <v>8</v>
      </c>
      <c r="D2856" t="s">
        <v>873</v>
      </c>
      <c r="E2856" t="str">
        <f t="shared" si="134"/>
        <v>Noel Staavos20150807</v>
      </c>
      <c r="F2856">
        <f>IF(COUNTIF($E$2:E2856, E2856) = 1, MAX($F$1:F2855) + 1, INDEX($F$1:F2855, MATCH(E2856, $E$1:E2855, 0)))</f>
        <v>1400</v>
      </c>
      <c r="G2856" t="s">
        <v>510</v>
      </c>
      <c r="H2856" t="s">
        <v>11</v>
      </c>
      <c r="I2856" t="s">
        <v>20</v>
      </c>
      <c r="J2856" t="s">
        <v>559</v>
      </c>
      <c r="K2856" s="17">
        <v>3.3</v>
      </c>
      <c r="L2856" s="17">
        <v>1</v>
      </c>
      <c r="M2856" s="17">
        <v>1.1200000000000001</v>
      </c>
      <c r="N2856" s="17" t="str">
        <f>IF(SalesData[[#This Row],[Profit]]&gt;0,"Profit","Loss")</f>
        <v>Profit</v>
      </c>
    </row>
    <row r="2857" spans="1:14" x14ac:dyDescent="0.25">
      <c r="A2857" s="1">
        <v>42223</v>
      </c>
      <c r="B2857" s="3">
        <f t="shared" si="132"/>
        <v>2015</v>
      </c>
      <c r="C2857" s="3">
        <f t="shared" si="133"/>
        <v>8</v>
      </c>
      <c r="D2857" t="s">
        <v>2176</v>
      </c>
      <c r="E2857" t="str">
        <f t="shared" si="134"/>
        <v>Parhena Norris20150807</v>
      </c>
      <c r="F2857">
        <f>IF(COUNTIF($E$2:E2857, E2857) = 1, MAX($F$1:F2856) + 1, INDEX($F$1:F2856, MATCH(E2857, $E$1:E2856, 0)))</f>
        <v>1401</v>
      </c>
      <c r="G2857" t="s">
        <v>27</v>
      </c>
      <c r="H2857" t="s">
        <v>11</v>
      </c>
      <c r="I2857" t="s">
        <v>20</v>
      </c>
      <c r="J2857" t="s">
        <v>2177</v>
      </c>
      <c r="K2857" s="17">
        <v>19.149999999999999</v>
      </c>
      <c r="L2857" s="17">
        <v>3</v>
      </c>
      <c r="M2857" s="17">
        <v>6.46</v>
      </c>
      <c r="N2857" s="17" t="str">
        <f>IF(SalesData[[#This Row],[Profit]]&gt;0,"Profit","Loss")</f>
        <v>Profit</v>
      </c>
    </row>
    <row r="2858" spans="1:14" x14ac:dyDescent="0.25">
      <c r="A2858" s="1">
        <v>42223</v>
      </c>
      <c r="B2858" s="3">
        <f t="shared" si="132"/>
        <v>2015</v>
      </c>
      <c r="C2858" s="3">
        <f t="shared" si="133"/>
        <v>8</v>
      </c>
      <c r="D2858" t="s">
        <v>1412</v>
      </c>
      <c r="E2858" t="str">
        <f t="shared" si="134"/>
        <v>Kelly Williams20150807</v>
      </c>
      <c r="F2858">
        <f>IF(COUNTIF($E$2:E2858, E2858) = 1, MAX($F$1:F2857) + 1, INDEX($F$1:F2857, MATCH(E2858, $E$1:E2857, 0)))</f>
        <v>1402</v>
      </c>
      <c r="G2858" t="s">
        <v>186</v>
      </c>
      <c r="H2858" t="s">
        <v>11</v>
      </c>
      <c r="I2858" t="s">
        <v>20</v>
      </c>
      <c r="J2858" t="s">
        <v>1185</v>
      </c>
      <c r="K2858" s="17">
        <v>28.4</v>
      </c>
      <c r="L2858" s="17">
        <v>4</v>
      </c>
      <c r="M2858" s="17">
        <v>13.06</v>
      </c>
      <c r="N2858" s="17" t="str">
        <f>IF(SalesData[[#This Row],[Profit]]&gt;0,"Profit","Loss")</f>
        <v>Profit</v>
      </c>
    </row>
    <row r="2859" spans="1:14" x14ac:dyDescent="0.25">
      <c r="A2859" s="1">
        <v>42223</v>
      </c>
      <c r="B2859" s="3">
        <f t="shared" si="132"/>
        <v>2015</v>
      </c>
      <c r="C2859" s="3">
        <f t="shared" si="133"/>
        <v>8</v>
      </c>
      <c r="D2859" t="s">
        <v>1412</v>
      </c>
      <c r="E2859" t="str">
        <f t="shared" si="134"/>
        <v>Kelly Williams20150807</v>
      </c>
      <c r="F2859">
        <f>IF(COUNTIF($E$2:E2859, E2859) = 1, MAX($F$1:F2858) + 1, INDEX($F$1:F2858, MATCH(E2859, $E$1:E2858, 0)))</f>
        <v>1402</v>
      </c>
      <c r="G2859" t="s">
        <v>186</v>
      </c>
      <c r="H2859" t="s">
        <v>34</v>
      </c>
      <c r="I2859" t="s">
        <v>47</v>
      </c>
      <c r="J2859" t="s">
        <v>2178</v>
      </c>
      <c r="K2859" s="17">
        <v>212.94</v>
      </c>
      <c r="L2859" s="17">
        <v>3</v>
      </c>
      <c r="M2859" s="17">
        <v>34.07</v>
      </c>
      <c r="N2859" s="17" t="str">
        <f>IF(SalesData[[#This Row],[Profit]]&gt;0,"Profit","Loss")</f>
        <v>Profit</v>
      </c>
    </row>
    <row r="2860" spans="1:14" x14ac:dyDescent="0.25">
      <c r="A2860" s="1">
        <v>42223</v>
      </c>
      <c r="B2860" s="3">
        <f t="shared" si="132"/>
        <v>2015</v>
      </c>
      <c r="C2860" s="3">
        <f t="shared" si="133"/>
        <v>8</v>
      </c>
      <c r="D2860" t="s">
        <v>749</v>
      </c>
      <c r="E2860" t="str">
        <f t="shared" si="134"/>
        <v>Jim Karlsson20150807</v>
      </c>
      <c r="F2860">
        <f>IF(COUNTIF($E$2:E2860, E2860) = 1, MAX($F$1:F2859) + 1, INDEX($F$1:F2859, MATCH(E2860, $E$1:E2859, 0)))</f>
        <v>1403</v>
      </c>
      <c r="G2860" t="s">
        <v>23</v>
      </c>
      <c r="H2860" t="s">
        <v>11</v>
      </c>
      <c r="I2860" t="s">
        <v>24</v>
      </c>
      <c r="J2860" t="s">
        <v>466</v>
      </c>
      <c r="K2860" s="17">
        <v>106.8</v>
      </c>
      <c r="L2860" s="17">
        <v>10</v>
      </c>
      <c r="M2860" s="17">
        <v>10.68</v>
      </c>
      <c r="N2860" s="17" t="str">
        <f>IF(SalesData[[#This Row],[Profit]]&gt;0,"Profit","Loss")</f>
        <v>Profit</v>
      </c>
    </row>
    <row r="2861" spans="1:14" x14ac:dyDescent="0.25">
      <c r="A2861" s="1">
        <v>42223</v>
      </c>
      <c r="B2861" s="3">
        <f t="shared" si="132"/>
        <v>2015</v>
      </c>
      <c r="C2861" s="3">
        <f t="shared" si="133"/>
        <v>8</v>
      </c>
      <c r="D2861" t="s">
        <v>873</v>
      </c>
      <c r="E2861" t="str">
        <f t="shared" si="134"/>
        <v>Noel Staavos20150807</v>
      </c>
      <c r="F2861">
        <f>IF(COUNTIF($E$2:E2861, E2861) = 1, MAX($F$1:F2860) + 1, INDEX($F$1:F2860, MATCH(E2861, $E$1:E2860, 0)))</f>
        <v>1400</v>
      </c>
      <c r="G2861" t="s">
        <v>531</v>
      </c>
      <c r="H2861" t="s">
        <v>11</v>
      </c>
      <c r="I2861" t="s">
        <v>92</v>
      </c>
      <c r="J2861" t="s">
        <v>1387</v>
      </c>
      <c r="K2861" s="17">
        <v>77.58</v>
      </c>
      <c r="L2861" s="17">
        <v>9</v>
      </c>
      <c r="M2861" s="17">
        <v>20.170000000000002</v>
      </c>
      <c r="N2861" s="17" t="str">
        <f>IF(SalesData[[#This Row],[Profit]]&gt;0,"Profit","Loss")</f>
        <v>Profit</v>
      </c>
    </row>
    <row r="2862" spans="1:14" x14ac:dyDescent="0.25">
      <c r="A2862" s="1">
        <v>42223</v>
      </c>
      <c r="B2862" s="3">
        <f t="shared" si="132"/>
        <v>2015</v>
      </c>
      <c r="C2862" s="3">
        <f t="shared" si="133"/>
        <v>8</v>
      </c>
      <c r="D2862" t="s">
        <v>2179</v>
      </c>
      <c r="E2862" t="str">
        <f t="shared" si="134"/>
        <v>Eudokia Martin20150807</v>
      </c>
      <c r="F2862">
        <f>IF(COUNTIF($E$2:E2862, E2862) = 1, MAX($F$1:F2861) + 1, INDEX($F$1:F2861, MATCH(E2862, $E$1:E2861, 0)))</f>
        <v>1404</v>
      </c>
      <c r="G2862" t="s">
        <v>55</v>
      </c>
      <c r="H2862" t="s">
        <v>39</v>
      </c>
      <c r="I2862" t="s">
        <v>40</v>
      </c>
      <c r="J2862" t="s">
        <v>2180</v>
      </c>
      <c r="K2862" s="17">
        <v>494.97</v>
      </c>
      <c r="L2862" s="17">
        <v>3</v>
      </c>
      <c r="M2862" s="17">
        <v>148.49</v>
      </c>
      <c r="N2862" s="17" t="str">
        <f>IF(SalesData[[#This Row],[Profit]]&gt;0,"Profit","Loss")</f>
        <v>Profit</v>
      </c>
    </row>
    <row r="2863" spans="1:14" x14ac:dyDescent="0.25">
      <c r="A2863" s="1">
        <v>42223</v>
      </c>
      <c r="B2863" s="3">
        <f t="shared" si="132"/>
        <v>2015</v>
      </c>
      <c r="C2863" s="3">
        <f t="shared" si="133"/>
        <v>8</v>
      </c>
      <c r="D2863" t="s">
        <v>2179</v>
      </c>
      <c r="E2863" t="str">
        <f t="shared" si="134"/>
        <v>Eudokia Martin20150807</v>
      </c>
      <c r="F2863">
        <f>IF(COUNTIF($E$2:E2863, E2863) = 1, MAX($F$1:F2862) + 1, INDEX($F$1:F2862, MATCH(E2863, $E$1:E2862, 0)))</f>
        <v>1404</v>
      </c>
      <c r="G2863" t="s">
        <v>55</v>
      </c>
      <c r="H2863" t="s">
        <v>11</v>
      </c>
      <c r="I2863" t="s">
        <v>16</v>
      </c>
      <c r="J2863" t="s">
        <v>2181</v>
      </c>
      <c r="K2863" s="17">
        <v>25.06</v>
      </c>
      <c r="L2863" s="17">
        <v>2</v>
      </c>
      <c r="M2863" s="17">
        <v>11.78</v>
      </c>
      <c r="N2863" s="17" t="str">
        <f>IF(SalesData[[#This Row],[Profit]]&gt;0,"Profit","Loss")</f>
        <v>Profit</v>
      </c>
    </row>
    <row r="2864" spans="1:14" x14ac:dyDescent="0.25">
      <c r="A2864" s="1">
        <v>42224</v>
      </c>
      <c r="B2864" s="3">
        <f t="shared" si="132"/>
        <v>2015</v>
      </c>
      <c r="C2864" s="3">
        <f t="shared" si="133"/>
        <v>8</v>
      </c>
      <c r="D2864" t="s">
        <v>1371</v>
      </c>
      <c r="E2864" t="str">
        <f t="shared" si="134"/>
        <v>Thomas Thornton20150808</v>
      </c>
      <c r="F2864">
        <f>IF(COUNTIF($E$2:E2864, E2864) = 1, MAX($F$1:F2863) + 1, INDEX($F$1:F2863, MATCH(E2864, $E$1:E2863, 0)))</f>
        <v>1405</v>
      </c>
      <c r="G2864" t="s">
        <v>27</v>
      </c>
      <c r="H2864" t="s">
        <v>11</v>
      </c>
      <c r="I2864" t="s">
        <v>20</v>
      </c>
      <c r="J2864" t="s">
        <v>559</v>
      </c>
      <c r="K2864" s="17">
        <v>6.61</v>
      </c>
      <c r="L2864" s="17">
        <v>2</v>
      </c>
      <c r="M2864" s="17">
        <v>2.23</v>
      </c>
      <c r="N2864" s="17" t="str">
        <f>IF(SalesData[[#This Row],[Profit]]&gt;0,"Profit","Loss")</f>
        <v>Profit</v>
      </c>
    </row>
    <row r="2865" spans="1:14" x14ac:dyDescent="0.25">
      <c r="A2865" s="1">
        <v>42224</v>
      </c>
      <c r="B2865" s="3">
        <f t="shared" si="132"/>
        <v>2015</v>
      </c>
      <c r="C2865" s="3">
        <f t="shared" si="133"/>
        <v>8</v>
      </c>
      <c r="D2865" t="s">
        <v>1371</v>
      </c>
      <c r="E2865" t="str">
        <f t="shared" si="134"/>
        <v>Thomas Thornton20150808</v>
      </c>
      <c r="F2865">
        <f>IF(COUNTIF($E$2:E2865, E2865) = 1, MAX($F$1:F2864) + 1, INDEX($F$1:F2864, MATCH(E2865, $E$1:E2864, 0)))</f>
        <v>1405</v>
      </c>
      <c r="G2865" t="s">
        <v>27</v>
      </c>
      <c r="H2865" t="s">
        <v>11</v>
      </c>
      <c r="I2865" t="s">
        <v>20</v>
      </c>
      <c r="J2865" t="s">
        <v>787</v>
      </c>
      <c r="K2865" s="17">
        <v>7.28</v>
      </c>
      <c r="L2865" s="17">
        <v>2</v>
      </c>
      <c r="M2865" s="17">
        <v>2.73</v>
      </c>
      <c r="N2865" s="17" t="str">
        <f>IF(SalesData[[#This Row],[Profit]]&gt;0,"Profit","Loss")</f>
        <v>Profit</v>
      </c>
    </row>
    <row r="2866" spans="1:14" x14ac:dyDescent="0.25">
      <c r="A2866" s="1">
        <v>42224</v>
      </c>
      <c r="B2866" s="3">
        <f t="shared" si="132"/>
        <v>2015</v>
      </c>
      <c r="C2866" s="3">
        <f t="shared" si="133"/>
        <v>8</v>
      </c>
      <c r="D2866" t="s">
        <v>1371</v>
      </c>
      <c r="E2866" t="str">
        <f t="shared" si="134"/>
        <v>Thomas Thornton20150808</v>
      </c>
      <c r="F2866">
        <f>IF(COUNTIF($E$2:E2866, E2866) = 1, MAX($F$1:F2865) + 1, INDEX($F$1:F2865, MATCH(E2866, $E$1:E2865, 0)))</f>
        <v>1405</v>
      </c>
      <c r="G2866" t="s">
        <v>27</v>
      </c>
      <c r="H2866" t="s">
        <v>34</v>
      </c>
      <c r="I2866" t="s">
        <v>35</v>
      </c>
      <c r="J2866" t="s">
        <v>2182</v>
      </c>
      <c r="K2866" s="17">
        <v>144.78</v>
      </c>
      <c r="L2866" s="17">
        <v>1</v>
      </c>
      <c r="M2866" s="17">
        <v>10.86</v>
      </c>
      <c r="N2866" s="17" t="str">
        <f>IF(SalesData[[#This Row],[Profit]]&gt;0,"Profit","Loss")</f>
        <v>Profit</v>
      </c>
    </row>
    <row r="2867" spans="1:14" x14ac:dyDescent="0.25">
      <c r="A2867" s="1">
        <v>42224</v>
      </c>
      <c r="B2867" s="3">
        <f t="shared" si="132"/>
        <v>2015</v>
      </c>
      <c r="C2867" s="3">
        <f t="shared" si="133"/>
        <v>8</v>
      </c>
      <c r="D2867" t="s">
        <v>2183</v>
      </c>
      <c r="E2867" t="str">
        <f t="shared" si="134"/>
        <v>Denny Blanton20150808</v>
      </c>
      <c r="F2867">
        <f>IF(COUNTIF($E$2:E2867, E2867) = 1, MAX($F$1:F2866) + 1, INDEX($F$1:F2866, MATCH(E2867, $E$1:E2866, 0)))</f>
        <v>1406</v>
      </c>
      <c r="G2867" t="s">
        <v>434</v>
      </c>
      <c r="H2867" t="s">
        <v>11</v>
      </c>
      <c r="I2867" t="s">
        <v>24</v>
      </c>
      <c r="J2867" t="s">
        <v>2184</v>
      </c>
      <c r="K2867" s="17">
        <v>39.659999999999997</v>
      </c>
      <c r="L2867" s="17">
        <v>2</v>
      </c>
      <c r="M2867" s="17">
        <v>11.9</v>
      </c>
      <c r="N2867" s="17" t="str">
        <f>IF(SalesData[[#This Row],[Profit]]&gt;0,"Profit","Loss")</f>
        <v>Profit</v>
      </c>
    </row>
    <row r="2868" spans="1:14" x14ac:dyDescent="0.25">
      <c r="A2868" s="1">
        <v>42224</v>
      </c>
      <c r="B2868" s="3">
        <f t="shared" si="132"/>
        <v>2015</v>
      </c>
      <c r="C2868" s="3">
        <f t="shared" si="133"/>
        <v>8</v>
      </c>
      <c r="D2868" t="s">
        <v>2183</v>
      </c>
      <c r="E2868" t="str">
        <f t="shared" si="134"/>
        <v>Denny Blanton20150808</v>
      </c>
      <c r="F2868">
        <f>IF(COUNTIF($E$2:E2868, E2868) = 1, MAX($F$1:F2867) + 1, INDEX($F$1:F2867, MATCH(E2868, $E$1:E2867, 0)))</f>
        <v>1406</v>
      </c>
      <c r="G2868" t="s">
        <v>434</v>
      </c>
      <c r="H2868" t="s">
        <v>11</v>
      </c>
      <c r="I2868" t="s">
        <v>92</v>
      </c>
      <c r="J2868" t="s">
        <v>1681</v>
      </c>
      <c r="K2868" s="17">
        <v>113.92</v>
      </c>
      <c r="L2868" s="17">
        <v>2</v>
      </c>
      <c r="M2868" s="17">
        <v>33.04</v>
      </c>
      <c r="N2868" s="17" t="str">
        <f>IF(SalesData[[#This Row],[Profit]]&gt;0,"Profit","Loss")</f>
        <v>Profit</v>
      </c>
    </row>
    <row r="2869" spans="1:14" x14ac:dyDescent="0.25">
      <c r="A2869" s="1">
        <v>42224</v>
      </c>
      <c r="B2869" s="3">
        <f t="shared" si="132"/>
        <v>2015</v>
      </c>
      <c r="C2869" s="3">
        <f t="shared" si="133"/>
        <v>8</v>
      </c>
      <c r="D2869" t="s">
        <v>2183</v>
      </c>
      <c r="E2869" t="str">
        <f t="shared" si="134"/>
        <v>Denny Blanton20150808</v>
      </c>
      <c r="F2869">
        <f>IF(COUNTIF($E$2:E2869, E2869) = 1, MAX($F$1:F2868) + 1, INDEX($F$1:F2868, MATCH(E2869, $E$1:E2868, 0)))</f>
        <v>1406</v>
      </c>
      <c r="G2869" t="s">
        <v>434</v>
      </c>
      <c r="H2869" t="s">
        <v>11</v>
      </c>
      <c r="I2869" t="s">
        <v>20</v>
      </c>
      <c r="J2869" t="s">
        <v>1136</v>
      </c>
      <c r="K2869" s="17">
        <v>447.86</v>
      </c>
      <c r="L2869" s="17">
        <v>7</v>
      </c>
      <c r="M2869" s="17">
        <v>210.49</v>
      </c>
      <c r="N2869" s="17" t="str">
        <f>IF(SalesData[[#This Row],[Profit]]&gt;0,"Profit","Loss")</f>
        <v>Profit</v>
      </c>
    </row>
    <row r="2870" spans="1:14" x14ac:dyDescent="0.25">
      <c r="A2870" s="1">
        <v>42224</v>
      </c>
      <c r="B2870" s="3">
        <f t="shared" si="132"/>
        <v>2015</v>
      </c>
      <c r="C2870" s="3">
        <f t="shared" si="133"/>
        <v>8</v>
      </c>
      <c r="D2870" t="s">
        <v>437</v>
      </c>
      <c r="E2870" t="str">
        <f t="shared" si="134"/>
        <v>Rob Dowd20150808</v>
      </c>
      <c r="F2870">
        <f>IF(COUNTIF($E$2:E2870, E2870) = 1, MAX($F$1:F2869) + 1, INDEX($F$1:F2869, MATCH(E2870, $E$1:E2869, 0)))</f>
        <v>1407</v>
      </c>
      <c r="G2870" t="s">
        <v>149</v>
      </c>
      <c r="H2870" t="s">
        <v>39</v>
      </c>
      <c r="I2870" t="s">
        <v>52</v>
      </c>
      <c r="J2870" t="s">
        <v>198</v>
      </c>
      <c r="K2870" s="17">
        <v>79.989999999999995</v>
      </c>
      <c r="L2870" s="17">
        <v>1</v>
      </c>
      <c r="M2870" s="17">
        <v>28.8</v>
      </c>
      <c r="N2870" s="17" t="str">
        <f>IF(SalesData[[#This Row],[Profit]]&gt;0,"Profit","Loss")</f>
        <v>Profit</v>
      </c>
    </row>
    <row r="2871" spans="1:14" x14ac:dyDescent="0.25">
      <c r="A2871" s="1">
        <v>42225</v>
      </c>
      <c r="B2871" s="3">
        <f t="shared" si="132"/>
        <v>2015</v>
      </c>
      <c r="C2871" s="3">
        <f t="shared" si="133"/>
        <v>8</v>
      </c>
      <c r="D2871" t="s">
        <v>589</v>
      </c>
      <c r="E2871" t="str">
        <f t="shared" si="134"/>
        <v>David Smith20150809</v>
      </c>
      <c r="F2871">
        <f>IF(COUNTIF($E$2:E2871, E2871) = 1, MAX($F$1:F2870) + 1, INDEX($F$1:F2870, MATCH(E2871, $E$1:E2870, 0)))</f>
        <v>1408</v>
      </c>
      <c r="G2871" t="s">
        <v>110</v>
      </c>
      <c r="H2871" t="s">
        <v>11</v>
      </c>
      <c r="I2871" t="s">
        <v>24</v>
      </c>
      <c r="J2871" t="s">
        <v>894</v>
      </c>
      <c r="K2871" s="17">
        <v>2.2000000000000002</v>
      </c>
      <c r="L2871" s="17">
        <v>1</v>
      </c>
      <c r="M2871" s="17">
        <v>0.97</v>
      </c>
      <c r="N2871" s="17" t="str">
        <f>IF(SalesData[[#This Row],[Profit]]&gt;0,"Profit","Loss")</f>
        <v>Profit</v>
      </c>
    </row>
    <row r="2872" spans="1:14" x14ac:dyDescent="0.25">
      <c r="A2872" s="1">
        <v>42225</v>
      </c>
      <c r="B2872" s="3">
        <f t="shared" si="132"/>
        <v>2015</v>
      </c>
      <c r="C2872" s="3">
        <f t="shared" si="133"/>
        <v>8</v>
      </c>
      <c r="D2872" t="s">
        <v>589</v>
      </c>
      <c r="E2872" t="str">
        <f t="shared" si="134"/>
        <v>David Smith20150809</v>
      </c>
      <c r="F2872">
        <f>IF(COUNTIF($E$2:E2872, E2872) = 1, MAX($F$1:F2871) + 1, INDEX($F$1:F2871, MATCH(E2872, $E$1:E2871, 0)))</f>
        <v>1408</v>
      </c>
      <c r="G2872" t="s">
        <v>110</v>
      </c>
      <c r="H2872" t="s">
        <v>34</v>
      </c>
      <c r="I2872" t="s">
        <v>145</v>
      </c>
      <c r="J2872" t="s">
        <v>501</v>
      </c>
      <c r="K2872" s="17">
        <v>622.45000000000005</v>
      </c>
      <c r="L2872" s="17">
        <v>5</v>
      </c>
      <c r="M2872" s="17">
        <v>136.94</v>
      </c>
      <c r="N2872" s="17" t="str">
        <f>IF(SalesData[[#This Row],[Profit]]&gt;0,"Profit","Loss")</f>
        <v>Profit</v>
      </c>
    </row>
    <row r="2873" spans="1:14" x14ac:dyDescent="0.25">
      <c r="A2873" s="1">
        <v>42225</v>
      </c>
      <c r="B2873" s="3">
        <f t="shared" si="132"/>
        <v>2015</v>
      </c>
      <c r="C2873" s="3">
        <f t="shared" si="133"/>
        <v>8</v>
      </c>
      <c r="D2873" t="s">
        <v>589</v>
      </c>
      <c r="E2873" t="str">
        <f t="shared" si="134"/>
        <v>David Smith20150809</v>
      </c>
      <c r="F2873">
        <f>IF(COUNTIF($E$2:E2873, E2873) = 1, MAX($F$1:F2872) + 1, INDEX($F$1:F2872, MATCH(E2873, $E$1:E2872, 0)))</f>
        <v>1408</v>
      </c>
      <c r="G2873" t="s">
        <v>110</v>
      </c>
      <c r="H2873" t="s">
        <v>11</v>
      </c>
      <c r="I2873" t="s">
        <v>18</v>
      </c>
      <c r="J2873" t="s">
        <v>1756</v>
      </c>
      <c r="K2873" s="17">
        <v>21.98</v>
      </c>
      <c r="L2873" s="17">
        <v>1</v>
      </c>
      <c r="M2873" s="17">
        <v>0.22</v>
      </c>
      <c r="N2873" s="17" t="str">
        <f>IF(SalesData[[#This Row],[Profit]]&gt;0,"Profit","Loss")</f>
        <v>Profit</v>
      </c>
    </row>
    <row r="2874" spans="1:14" x14ac:dyDescent="0.25">
      <c r="A2874" s="1">
        <v>42225</v>
      </c>
      <c r="B2874" s="3">
        <f t="shared" si="132"/>
        <v>2015</v>
      </c>
      <c r="C2874" s="3">
        <f t="shared" si="133"/>
        <v>8</v>
      </c>
      <c r="D2874" t="s">
        <v>667</v>
      </c>
      <c r="E2874" t="str">
        <f t="shared" si="134"/>
        <v>Naresj Patel20150809</v>
      </c>
      <c r="F2874">
        <f>IF(COUNTIF($E$2:E2874, E2874) = 1, MAX($F$1:F2873) + 1, INDEX($F$1:F2873, MATCH(E2874, $E$1:E2873, 0)))</f>
        <v>1409</v>
      </c>
      <c r="G2874" t="s">
        <v>149</v>
      </c>
      <c r="H2874" t="s">
        <v>39</v>
      </c>
      <c r="I2874" t="s">
        <v>40</v>
      </c>
      <c r="J2874" t="s">
        <v>1347</v>
      </c>
      <c r="K2874" s="17">
        <v>307.98</v>
      </c>
      <c r="L2874" s="17">
        <v>2</v>
      </c>
      <c r="M2874" s="17">
        <v>89.31</v>
      </c>
      <c r="N2874" s="17" t="str">
        <f>IF(SalesData[[#This Row],[Profit]]&gt;0,"Profit","Loss")</f>
        <v>Profit</v>
      </c>
    </row>
    <row r="2875" spans="1:14" x14ac:dyDescent="0.25">
      <c r="A2875" s="1">
        <v>42225</v>
      </c>
      <c r="B2875" s="3">
        <f t="shared" si="132"/>
        <v>2015</v>
      </c>
      <c r="C2875" s="3">
        <f t="shared" si="133"/>
        <v>8</v>
      </c>
      <c r="D2875" t="s">
        <v>667</v>
      </c>
      <c r="E2875" t="str">
        <f t="shared" si="134"/>
        <v>Naresj Patel20150809</v>
      </c>
      <c r="F2875">
        <f>IF(COUNTIF($E$2:E2875, E2875) = 1, MAX($F$1:F2874) + 1, INDEX($F$1:F2874, MATCH(E2875, $E$1:E2874, 0)))</f>
        <v>1409</v>
      </c>
      <c r="G2875" t="s">
        <v>149</v>
      </c>
      <c r="H2875" t="s">
        <v>34</v>
      </c>
      <c r="I2875" t="s">
        <v>145</v>
      </c>
      <c r="J2875" t="s">
        <v>728</v>
      </c>
      <c r="K2875" s="17">
        <v>382.81</v>
      </c>
      <c r="L2875" s="17">
        <v>9</v>
      </c>
      <c r="M2875" s="17">
        <v>-153.12</v>
      </c>
      <c r="N2875" s="17" t="str">
        <f>IF(SalesData[[#This Row],[Profit]]&gt;0,"Profit","Loss")</f>
        <v>Loss</v>
      </c>
    </row>
    <row r="2876" spans="1:14" x14ac:dyDescent="0.25">
      <c r="A2876" s="1">
        <v>42225</v>
      </c>
      <c r="B2876" s="3">
        <f t="shared" si="132"/>
        <v>2015</v>
      </c>
      <c r="C2876" s="3">
        <f t="shared" si="133"/>
        <v>8</v>
      </c>
      <c r="D2876" t="s">
        <v>667</v>
      </c>
      <c r="E2876" t="str">
        <f t="shared" si="134"/>
        <v>Naresj Patel20150809</v>
      </c>
      <c r="F2876">
        <f>IF(COUNTIF($E$2:E2876, E2876) = 1, MAX($F$1:F2875) + 1, INDEX($F$1:F2875, MATCH(E2876, $E$1:E2875, 0)))</f>
        <v>1409</v>
      </c>
      <c r="G2876" t="s">
        <v>149</v>
      </c>
      <c r="H2876" t="s">
        <v>11</v>
      </c>
      <c r="I2876" t="s">
        <v>18</v>
      </c>
      <c r="J2876" t="s">
        <v>1439</v>
      </c>
      <c r="K2876" s="17">
        <v>41.96</v>
      </c>
      <c r="L2876" s="17">
        <v>2</v>
      </c>
      <c r="M2876" s="17">
        <v>2.94</v>
      </c>
      <c r="N2876" s="17" t="str">
        <f>IF(SalesData[[#This Row],[Profit]]&gt;0,"Profit","Loss")</f>
        <v>Profit</v>
      </c>
    </row>
    <row r="2877" spans="1:14" x14ac:dyDescent="0.25">
      <c r="A2877" s="1">
        <v>42225</v>
      </c>
      <c r="B2877" s="3">
        <f t="shared" si="132"/>
        <v>2015</v>
      </c>
      <c r="C2877" s="3">
        <f t="shared" si="133"/>
        <v>8</v>
      </c>
      <c r="D2877" t="s">
        <v>667</v>
      </c>
      <c r="E2877" t="str">
        <f t="shared" si="134"/>
        <v>Naresj Patel20150809</v>
      </c>
      <c r="F2877">
        <f>IF(COUNTIF($E$2:E2877, E2877) = 1, MAX($F$1:F2876) + 1, INDEX($F$1:F2876, MATCH(E2877, $E$1:E2876, 0)))</f>
        <v>1409</v>
      </c>
      <c r="G2877" t="s">
        <v>149</v>
      </c>
      <c r="H2877" t="s">
        <v>11</v>
      </c>
      <c r="I2877" t="s">
        <v>20</v>
      </c>
      <c r="J2877" t="s">
        <v>2127</v>
      </c>
      <c r="K2877" s="17">
        <v>1217.57</v>
      </c>
      <c r="L2877" s="17">
        <v>2</v>
      </c>
      <c r="M2877" s="17">
        <v>456.59</v>
      </c>
      <c r="N2877" s="17" t="str">
        <f>IF(SalesData[[#This Row],[Profit]]&gt;0,"Profit","Loss")</f>
        <v>Profit</v>
      </c>
    </row>
    <row r="2878" spans="1:14" x14ac:dyDescent="0.25">
      <c r="A2878" s="1">
        <v>42225</v>
      </c>
      <c r="B2878" s="3">
        <f t="shared" si="132"/>
        <v>2015</v>
      </c>
      <c r="C2878" s="3">
        <f t="shared" si="133"/>
        <v>8</v>
      </c>
      <c r="D2878" t="s">
        <v>667</v>
      </c>
      <c r="E2878" t="str">
        <f t="shared" si="134"/>
        <v>Naresj Patel20150809</v>
      </c>
      <c r="F2878">
        <f>IF(COUNTIF($E$2:E2878, E2878) = 1, MAX($F$1:F2877) + 1, INDEX($F$1:F2877, MATCH(E2878, $E$1:E2877, 0)))</f>
        <v>1409</v>
      </c>
      <c r="G2878" t="s">
        <v>149</v>
      </c>
      <c r="H2878" t="s">
        <v>34</v>
      </c>
      <c r="I2878" t="s">
        <v>47</v>
      </c>
      <c r="J2878" t="s">
        <v>2185</v>
      </c>
      <c r="K2878" s="17">
        <v>47.04</v>
      </c>
      <c r="L2878" s="17">
        <v>3</v>
      </c>
      <c r="M2878" s="17">
        <v>18.350000000000001</v>
      </c>
      <c r="N2878" s="17" t="str">
        <f>IF(SalesData[[#This Row],[Profit]]&gt;0,"Profit","Loss")</f>
        <v>Profit</v>
      </c>
    </row>
    <row r="2879" spans="1:14" x14ac:dyDescent="0.25">
      <c r="A2879" s="1">
        <v>42225</v>
      </c>
      <c r="B2879" s="3">
        <f t="shared" si="132"/>
        <v>2015</v>
      </c>
      <c r="C2879" s="3">
        <f t="shared" si="133"/>
        <v>8</v>
      </c>
      <c r="D2879" t="s">
        <v>667</v>
      </c>
      <c r="E2879" t="str">
        <f t="shared" si="134"/>
        <v>Naresj Patel20150809</v>
      </c>
      <c r="F2879">
        <f>IF(COUNTIF($E$2:E2879, E2879) = 1, MAX($F$1:F2878) + 1, INDEX($F$1:F2878, MATCH(E2879, $E$1:E2878, 0)))</f>
        <v>1409</v>
      </c>
      <c r="G2879" t="s">
        <v>149</v>
      </c>
      <c r="H2879" t="s">
        <v>34</v>
      </c>
      <c r="I2879" t="s">
        <v>47</v>
      </c>
      <c r="J2879" t="s">
        <v>1404</v>
      </c>
      <c r="K2879" s="17">
        <v>6.16</v>
      </c>
      <c r="L2879" s="17">
        <v>2</v>
      </c>
      <c r="M2879" s="17">
        <v>2.96</v>
      </c>
      <c r="N2879" s="17" t="str">
        <f>IF(SalesData[[#This Row],[Profit]]&gt;0,"Profit","Loss")</f>
        <v>Profit</v>
      </c>
    </row>
    <row r="2880" spans="1:14" x14ac:dyDescent="0.25">
      <c r="A2880" s="1">
        <v>42225</v>
      </c>
      <c r="B2880" s="3">
        <f t="shared" si="132"/>
        <v>2015</v>
      </c>
      <c r="C2880" s="3">
        <f t="shared" si="133"/>
        <v>8</v>
      </c>
      <c r="D2880" t="s">
        <v>667</v>
      </c>
      <c r="E2880" t="str">
        <f t="shared" si="134"/>
        <v>Naresj Patel20150809</v>
      </c>
      <c r="F2880">
        <f>IF(COUNTIF($E$2:E2880, E2880) = 1, MAX($F$1:F2879) + 1, INDEX($F$1:F2879, MATCH(E2880, $E$1:E2879, 0)))</f>
        <v>1409</v>
      </c>
      <c r="G2880" t="s">
        <v>149</v>
      </c>
      <c r="H2880" t="s">
        <v>39</v>
      </c>
      <c r="I2880" t="s">
        <v>40</v>
      </c>
      <c r="J2880" t="s">
        <v>287</v>
      </c>
      <c r="K2880" s="17">
        <v>979.95</v>
      </c>
      <c r="L2880" s="17">
        <v>5</v>
      </c>
      <c r="M2880" s="17">
        <v>274.39</v>
      </c>
      <c r="N2880" s="17" t="str">
        <f>IF(SalesData[[#This Row],[Profit]]&gt;0,"Profit","Loss")</f>
        <v>Profit</v>
      </c>
    </row>
    <row r="2881" spans="1:14" x14ac:dyDescent="0.25">
      <c r="A2881" s="1">
        <v>42225</v>
      </c>
      <c r="B2881" s="3">
        <f t="shared" si="132"/>
        <v>2015</v>
      </c>
      <c r="C2881" s="3">
        <f t="shared" si="133"/>
        <v>8</v>
      </c>
      <c r="D2881" t="s">
        <v>667</v>
      </c>
      <c r="E2881" t="str">
        <f t="shared" si="134"/>
        <v>Naresj Patel20150809</v>
      </c>
      <c r="F2881">
        <f>IF(COUNTIF($E$2:E2881, E2881) = 1, MAX($F$1:F2880) + 1, INDEX($F$1:F2880, MATCH(E2881, $E$1:E2880, 0)))</f>
        <v>1409</v>
      </c>
      <c r="G2881" t="s">
        <v>149</v>
      </c>
      <c r="H2881" t="s">
        <v>11</v>
      </c>
      <c r="I2881" t="s">
        <v>12</v>
      </c>
      <c r="J2881" t="s">
        <v>2186</v>
      </c>
      <c r="K2881" s="17">
        <v>143.69999999999999</v>
      </c>
      <c r="L2881" s="17">
        <v>3</v>
      </c>
      <c r="M2881" s="17">
        <v>68.98</v>
      </c>
      <c r="N2881" s="17" t="str">
        <f>IF(SalesData[[#This Row],[Profit]]&gt;0,"Profit","Loss")</f>
        <v>Profit</v>
      </c>
    </row>
    <row r="2882" spans="1:14" x14ac:dyDescent="0.25">
      <c r="A2882" s="1">
        <v>42225</v>
      </c>
      <c r="B2882" s="3">
        <f t="shared" ref="B2882:B2945" si="135">YEAR(A2882)</f>
        <v>2015</v>
      </c>
      <c r="C2882" s="3">
        <f t="shared" ref="C2882:C2945" si="136">MONTH(A2882)</f>
        <v>8</v>
      </c>
      <c r="D2882" t="s">
        <v>667</v>
      </c>
      <c r="E2882" t="str">
        <f t="shared" ref="E2882:E2945" si="137">D2882 &amp; TEXT(A2882, "yyyymmdd")</f>
        <v>Naresj Patel20150809</v>
      </c>
      <c r="F2882">
        <f>IF(COUNTIF($E$2:E2882, E2882) = 1, MAX($F$1:F2881) + 1, INDEX($F$1:F2881, MATCH(E2882, $E$1:E2881, 0)))</f>
        <v>1409</v>
      </c>
      <c r="G2882" t="s">
        <v>149</v>
      </c>
      <c r="H2882" t="s">
        <v>11</v>
      </c>
      <c r="I2882" t="s">
        <v>43</v>
      </c>
      <c r="J2882" t="s">
        <v>1045</v>
      </c>
      <c r="K2882" s="17">
        <v>10.65</v>
      </c>
      <c r="L2882" s="17">
        <v>3</v>
      </c>
      <c r="M2882" s="17">
        <v>5.01</v>
      </c>
      <c r="N2882" s="17" t="str">
        <f>IF(SalesData[[#This Row],[Profit]]&gt;0,"Profit","Loss")</f>
        <v>Profit</v>
      </c>
    </row>
    <row r="2883" spans="1:14" x14ac:dyDescent="0.25">
      <c r="A2883" s="1">
        <v>42225</v>
      </c>
      <c r="B2883" s="3">
        <f t="shared" si="135"/>
        <v>2015</v>
      </c>
      <c r="C2883" s="3">
        <f t="shared" si="136"/>
        <v>8</v>
      </c>
      <c r="D2883" t="s">
        <v>667</v>
      </c>
      <c r="E2883" t="str">
        <f t="shared" si="137"/>
        <v>Naresj Patel20150809</v>
      </c>
      <c r="F2883">
        <f>IF(COUNTIF($E$2:E2883, E2883) = 1, MAX($F$1:F2882) + 1, INDEX($F$1:F2882, MATCH(E2883, $E$1:E2882, 0)))</f>
        <v>1409</v>
      </c>
      <c r="G2883" t="s">
        <v>149</v>
      </c>
      <c r="H2883" t="s">
        <v>39</v>
      </c>
      <c r="I2883" t="s">
        <v>52</v>
      </c>
      <c r="J2883" t="s">
        <v>1802</v>
      </c>
      <c r="K2883" s="17">
        <v>247.8</v>
      </c>
      <c r="L2883" s="17">
        <v>4</v>
      </c>
      <c r="M2883" s="17">
        <v>34.69</v>
      </c>
      <c r="N2883" s="17" t="str">
        <f>IF(SalesData[[#This Row],[Profit]]&gt;0,"Profit","Loss")</f>
        <v>Profit</v>
      </c>
    </row>
    <row r="2884" spans="1:14" x14ac:dyDescent="0.25">
      <c r="A2884" s="1">
        <v>42225</v>
      </c>
      <c r="B2884" s="3">
        <f t="shared" si="135"/>
        <v>2015</v>
      </c>
      <c r="C2884" s="3">
        <f t="shared" si="136"/>
        <v>8</v>
      </c>
      <c r="D2884" t="s">
        <v>498</v>
      </c>
      <c r="E2884" t="str">
        <f t="shared" si="137"/>
        <v>Ruben Ausman20150809</v>
      </c>
      <c r="F2884">
        <f>IF(COUNTIF($E$2:E2884, E2884) = 1, MAX($F$1:F2883) + 1, INDEX($F$1:F2883, MATCH(E2884, $E$1:E2883, 0)))</f>
        <v>1410</v>
      </c>
      <c r="G2884" t="s">
        <v>123</v>
      </c>
      <c r="H2884" t="s">
        <v>11</v>
      </c>
      <c r="I2884" t="s">
        <v>16</v>
      </c>
      <c r="J2884" t="s">
        <v>584</v>
      </c>
      <c r="K2884" s="17">
        <v>4.6100000000000003</v>
      </c>
      <c r="L2884" s="17">
        <v>2</v>
      </c>
      <c r="M2884" s="17">
        <v>1.67</v>
      </c>
      <c r="N2884" s="17" t="str">
        <f>IF(SalesData[[#This Row],[Profit]]&gt;0,"Profit","Loss")</f>
        <v>Profit</v>
      </c>
    </row>
    <row r="2885" spans="1:14" x14ac:dyDescent="0.25">
      <c r="A2885" s="1">
        <v>42225</v>
      </c>
      <c r="B2885" s="3">
        <f t="shared" si="135"/>
        <v>2015</v>
      </c>
      <c r="C2885" s="3">
        <f t="shared" si="136"/>
        <v>8</v>
      </c>
      <c r="D2885" t="s">
        <v>228</v>
      </c>
      <c r="E2885" t="str">
        <f t="shared" si="137"/>
        <v>Hallie Redmond20150809</v>
      </c>
      <c r="F2885">
        <f>IF(COUNTIF($E$2:E2885, E2885) = 1, MAX($F$1:F2884) + 1, INDEX($F$1:F2884, MATCH(E2885, $E$1:E2884, 0)))</f>
        <v>1411</v>
      </c>
      <c r="G2885" t="s">
        <v>157</v>
      </c>
      <c r="H2885" t="s">
        <v>34</v>
      </c>
      <c r="I2885" t="s">
        <v>74</v>
      </c>
      <c r="J2885" t="s">
        <v>2168</v>
      </c>
      <c r="K2885" s="17">
        <v>687.4</v>
      </c>
      <c r="L2885" s="17">
        <v>5</v>
      </c>
      <c r="M2885" s="17">
        <v>48.12</v>
      </c>
      <c r="N2885" s="17" t="str">
        <f>IF(SalesData[[#This Row],[Profit]]&gt;0,"Profit","Loss")</f>
        <v>Profit</v>
      </c>
    </row>
    <row r="2886" spans="1:14" x14ac:dyDescent="0.25">
      <c r="A2886" s="1">
        <v>42225</v>
      </c>
      <c r="B2886" s="3">
        <f t="shared" si="135"/>
        <v>2015</v>
      </c>
      <c r="C2886" s="3">
        <f t="shared" si="136"/>
        <v>8</v>
      </c>
      <c r="D2886" t="s">
        <v>1310</v>
      </c>
      <c r="E2886" t="str">
        <f t="shared" si="137"/>
        <v>Monica Federle20150809</v>
      </c>
      <c r="F2886">
        <f>IF(COUNTIF($E$2:E2886, E2886) = 1, MAX($F$1:F2885) + 1, INDEX($F$1:F2885, MATCH(E2886, $E$1:E2885, 0)))</f>
        <v>1412</v>
      </c>
      <c r="G2886" t="s">
        <v>149</v>
      </c>
      <c r="H2886" t="s">
        <v>34</v>
      </c>
      <c r="I2886" t="s">
        <v>47</v>
      </c>
      <c r="J2886" t="s">
        <v>1570</v>
      </c>
      <c r="K2886" s="17">
        <v>10.02</v>
      </c>
      <c r="L2886" s="17">
        <v>3</v>
      </c>
      <c r="M2886" s="17">
        <v>4.41</v>
      </c>
      <c r="N2886" s="17" t="str">
        <f>IF(SalesData[[#This Row],[Profit]]&gt;0,"Profit","Loss")</f>
        <v>Profit</v>
      </c>
    </row>
    <row r="2887" spans="1:14" x14ac:dyDescent="0.25">
      <c r="A2887" s="1">
        <v>42225</v>
      </c>
      <c r="B2887" s="3">
        <f t="shared" si="135"/>
        <v>2015</v>
      </c>
      <c r="C2887" s="3">
        <f t="shared" si="136"/>
        <v>8</v>
      </c>
      <c r="D2887" t="s">
        <v>1310</v>
      </c>
      <c r="E2887" t="str">
        <f t="shared" si="137"/>
        <v>Monica Federle20150809</v>
      </c>
      <c r="F2887">
        <f>IF(COUNTIF($E$2:E2887, E2887) = 1, MAX($F$1:F2886) + 1, INDEX($F$1:F2886, MATCH(E2887, $E$1:E2886, 0)))</f>
        <v>1412</v>
      </c>
      <c r="G2887" t="s">
        <v>149</v>
      </c>
      <c r="H2887" t="s">
        <v>11</v>
      </c>
      <c r="I2887" t="s">
        <v>12</v>
      </c>
      <c r="J2887" t="s">
        <v>1697</v>
      </c>
      <c r="K2887" s="17">
        <v>144.12</v>
      </c>
      <c r="L2887" s="17">
        <v>3</v>
      </c>
      <c r="M2887" s="17">
        <v>69.180000000000007</v>
      </c>
      <c r="N2887" s="17" t="str">
        <f>IF(SalesData[[#This Row],[Profit]]&gt;0,"Profit","Loss")</f>
        <v>Profit</v>
      </c>
    </row>
    <row r="2888" spans="1:14" x14ac:dyDescent="0.25">
      <c r="A2888" s="1">
        <v>42226</v>
      </c>
      <c r="B2888" s="3">
        <f t="shared" si="135"/>
        <v>2015</v>
      </c>
      <c r="C2888" s="3">
        <f t="shared" si="136"/>
        <v>8</v>
      </c>
      <c r="D2888" t="s">
        <v>1547</v>
      </c>
      <c r="E2888" t="str">
        <f t="shared" si="137"/>
        <v>Julie Kriz20150810</v>
      </c>
      <c r="F2888">
        <f>IF(COUNTIF($E$2:E2888, E2888) = 1, MAX($F$1:F2887) + 1, INDEX($F$1:F2887, MATCH(E2888, $E$1:E2887, 0)))</f>
        <v>1413</v>
      </c>
      <c r="G2888" t="s">
        <v>315</v>
      </c>
      <c r="H2888" t="s">
        <v>11</v>
      </c>
      <c r="I2888" t="s">
        <v>16</v>
      </c>
      <c r="J2888" t="s">
        <v>172</v>
      </c>
      <c r="K2888" s="17">
        <v>3.75</v>
      </c>
      <c r="L2888" s="17">
        <v>1</v>
      </c>
      <c r="M2888" s="17">
        <v>1.8</v>
      </c>
      <c r="N2888" s="17" t="str">
        <f>IF(SalesData[[#This Row],[Profit]]&gt;0,"Profit","Loss")</f>
        <v>Profit</v>
      </c>
    </row>
    <row r="2889" spans="1:14" x14ac:dyDescent="0.25">
      <c r="A2889" s="1">
        <v>42226</v>
      </c>
      <c r="B2889" s="3">
        <f t="shared" si="135"/>
        <v>2015</v>
      </c>
      <c r="C2889" s="3">
        <f t="shared" si="136"/>
        <v>8</v>
      </c>
      <c r="D2889" t="s">
        <v>1547</v>
      </c>
      <c r="E2889" t="str">
        <f t="shared" si="137"/>
        <v>Julie Kriz20150810</v>
      </c>
      <c r="F2889">
        <f>IF(COUNTIF($E$2:E2889, E2889) = 1, MAX($F$1:F2888) + 1, INDEX($F$1:F2888, MATCH(E2889, $E$1:E2888, 0)))</f>
        <v>1413</v>
      </c>
      <c r="G2889" t="s">
        <v>315</v>
      </c>
      <c r="H2889" t="s">
        <v>11</v>
      </c>
      <c r="I2889" t="s">
        <v>16</v>
      </c>
      <c r="J2889" t="s">
        <v>1716</v>
      </c>
      <c r="K2889" s="17">
        <v>41.4</v>
      </c>
      <c r="L2889" s="17">
        <v>4</v>
      </c>
      <c r="M2889" s="17">
        <v>19.87</v>
      </c>
      <c r="N2889" s="17" t="str">
        <f>IF(SalesData[[#This Row],[Profit]]&gt;0,"Profit","Loss")</f>
        <v>Profit</v>
      </c>
    </row>
    <row r="2890" spans="1:14" x14ac:dyDescent="0.25">
      <c r="A2890" s="1">
        <v>42226</v>
      </c>
      <c r="B2890" s="3">
        <f t="shared" si="135"/>
        <v>2015</v>
      </c>
      <c r="C2890" s="3">
        <f t="shared" si="136"/>
        <v>8</v>
      </c>
      <c r="D2890" t="s">
        <v>1547</v>
      </c>
      <c r="E2890" t="str">
        <f t="shared" si="137"/>
        <v>Julie Kriz20150810</v>
      </c>
      <c r="F2890">
        <f>IF(COUNTIF($E$2:E2890, E2890) = 1, MAX($F$1:F2889) + 1, INDEX($F$1:F2889, MATCH(E2890, $E$1:E2889, 0)))</f>
        <v>1413</v>
      </c>
      <c r="G2890" t="s">
        <v>315</v>
      </c>
      <c r="H2890" t="s">
        <v>11</v>
      </c>
      <c r="I2890" t="s">
        <v>24</v>
      </c>
      <c r="J2890" t="s">
        <v>406</v>
      </c>
      <c r="K2890" s="17">
        <v>29.79</v>
      </c>
      <c r="L2890" s="17">
        <v>3</v>
      </c>
      <c r="M2890" s="17">
        <v>12.51</v>
      </c>
      <c r="N2890" s="17" t="str">
        <f>IF(SalesData[[#This Row],[Profit]]&gt;0,"Profit","Loss")</f>
        <v>Profit</v>
      </c>
    </row>
    <row r="2891" spans="1:14" x14ac:dyDescent="0.25">
      <c r="A2891" s="1">
        <v>42226</v>
      </c>
      <c r="B2891" s="3">
        <f t="shared" si="135"/>
        <v>2015</v>
      </c>
      <c r="C2891" s="3">
        <f t="shared" si="136"/>
        <v>8</v>
      </c>
      <c r="D2891" t="s">
        <v>1563</v>
      </c>
      <c r="E2891" t="str">
        <f t="shared" si="137"/>
        <v>William Brown20150810</v>
      </c>
      <c r="F2891">
        <f>IF(COUNTIF($E$2:E2891, E2891) = 1, MAX($F$1:F2890) + 1, INDEX($F$1:F2890, MATCH(E2891, $E$1:E2890, 0)))</f>
        <v>1414</v>
      </c>
      <c r="G2891" t="s">
        <v>91</v>
      </c>
      <c r="H2891" t="s">
        <v>39</v>
      </c>
      <c r="I2891" t="s">
        <v>40</v>
      </c>
      <c r="J2891" t="s">
        <v>521</v>
      </c>
      <c r="K2891" s="17">
        <v>438.37</v>
      </c>
      <c r="L2891" s="17">
        <v>4</v>
      </c>
      <c r="M2891" s="17">
        <v>38.36</v>
      </c>
      <c r="N2891" s="17" t="str">
        <f>IF(SalesData[[#This Row],[Profit]]&gt;0,"Profit","Loss")</f>
        <v>Profit</v>
      </c>
    </row>
    <row r="2892" spans="1:14" x14ac:dyDescent="0.25">
      <c r="A2892" s="1">
        <v>42226</v>
      </c>
      <c r="B2892" s="3">
        <f t="shared" si="135"/>
        <v>2015</v>
      </c>
      <c r="C2892" s="3">
        <f t="shared" si="136"/>
        <v>8</v>
      </c>
      <c r="D2892" t="s">
        <v>1563</v>
      </c>
      <c r="E2892" t="str">
        <f t="shared" si="137"/>
        <v>William Brown20150810</v>
      </c>
      <c r="F2892">
        <f>IF(COUNTIF($E$2:E2892, E2892) = 1, MAX($F$1:F2891) + 1, INDEX($F$1:F2891, MATCH(E2892, $E$1:E2891, 0)))</f>
        <v>1414</v>
      </c>
      <c r="G2892" t="s">
        <v>91</v>
      </c>
      <c r="H2892" t="s">
        <v>39</v>
      </c>
      <c r="I2892" t="s">
        <v>40</v>
      </c>
      <c r="J2892" t="s">
        <v>1636</v>
      </c>
      <c r="K2892" s="17">
        <v>139.94</v>
      </c>
      <c r="L2892" s="17">
        <v>7</v>
      </c>
      <c r="M2892" s="17">
        <v>-31.49</v>
      </c>
      <c r="N2892" s="17" t="str">
        <f>IF(SalesData[[#This Row],[Profit]]&gt;0,"Profit","Loss")</f>
        <v>Loss</v>
      </c>
    </row>
    <row r="2893" spans="1:14" x14ac:dyDescent="0.25">
      <c r="A2893" s="1">
        <v>42226</v>
      </c>
      <c r="B2893" s="3">
        <f t="shared" si="135"/>
        <v>2015</v>
      </c>
      <c r="C2893" s="3">
        <f t="shared" si="136"/>
        <v>8</v>
      </c>
      <c r="D2893" t="s">
        <v>1563</v>
      </c>
      <c r="E2893" t="str">
        <f t="shared" si="137"/>
        <v>William Brown20150810</v>
      </c>
      <c r="F2893">
        <f>IF(COUNTIF($E$2:E2893, E2893) = 1, MAX($F$1:F2892) + 1, INDEX($F$1:F2892, MATCH(E2893, $E$1:E2892, 0)))</f>
        <v>1414</v>
      </c>
      <c r="G2893" t="s">
        <v>91</v>
      </c>
      <c r="H2893" t="s">
        <v>11</v>
      </c>
      <c r="I2893" t="s">
        <v>92</v>
      </c>
      <c r="J2893" t="s">
        <v>1278</v>
      </c>
      <c r="K2893" s="17">
        <v>133.47</v>
      </c>
      <c r="L2893" s="17">
        <v>4</v>
      </c>
      <c r="M2893" s="17">
        <v>15.02</v>
      </c>
      <c r="N2893" s="17" t="str">
        <f>IF(SalesData[[#This Row],[Profit]]&gt;0,"Profit","Loss")</f>
        <v>Profit</v>
      </c>
    </row>
    <row r="2894" spans="1:14" x14ac:dyDescent="0.25">
      <c r="A2894" s="1">
        <v>42226</v>
      </c>
      <c r="B2894" s="3">
        <f t="shared" si="135"/>
        <v>2015</v>
      </c>
      <c r="C2894" s="3">
        <f t="shared" si="136"/>
        <v>8</v>
      </c>
      <c r="D2894" t="s">
        <v>2094</v>
      </c>
      <c r="E2894" t="str">
        <f t="shared" si="137"/>
        <v>Bill Donatelli20150810</v>
      </c>
      <c r="F2894">
        <f>IF(COUNTIF($E$2:E2894, E2894) = 1, MAX($F$1:F2893) + 1, INDEX($F$1:F2893, MATCH(E2894, $E$1:E2893, 0)))</f>
        <v>1415</v>
      </c>
      <c r="G2894" t="s">
        <v>110</v>
      </c>
      <c r="H2894" t="s">
        <v>11</v>
      </c>
      <c r="I2894" t="s">
        <v>20</v>
      </c>
      <c r="J2894" t="s">
        <v>2187</v>
      </c>
      <c r="K2894" s="17">
        <v>64.75</v>
      </c>
      <c r="L2894" s="17">
        <v>5</v>
      </c>
      <c r="M2894" s="17">
        <v>29.14</v>
      </c>
      <c r="N2894" s="17" t="str">
        <f>IF(SalesData[[#This Row],[Profit]]&gt;0,"Profit","Loss")</f>
        <v>Profit</v>
      </c>
    </row>
    <row r="2895" spans="1:14" x14ac:dyDescent="0.25">
      <c r="A2895" s="1">
        <v>42227</v>
      </c>
      <c r="B2895" s="3">
        <f t="shared" si="135"/>
        <v>2015</v>
      </c>
      <c r="C2895" s="3">
        <f t="shared" si="136"/>
        <v>8</v>
      </c>
      <c r="D2895" t="s">
        <v>717</v>
      </c>
      <c r="E2895" t="str">
        <f t="shared" si="137"/>
        <v>Barry Weirich20150811</v>
      </c>
      <c r="F2895">
        <f>IF(COUNTIF($E$2:E2895, E2895) = 1, MAX($F$1:F2894) + 1, INDEX($F$1:F2894, MATCH(E2895, $E$1:E2894, 0)))</f>
        <v>1416</v>
      </c>
      <c r="G2895" t="s">
        <v>245</v>
      </c>
      <c r="H2895" t="s">
        <v>34</v>
      </c>
      <c r="I2895" t="s">
        <v>47</v>
      </c>
      <c r="J2895" t="s">
        <v>339</v>
      </c>
      <c r="K2895" s="17">
        <v>46.15</v>
      </c>
      <c r="L2895" s="17">
        <v>3</v>
      </c>
      <c r="M2895" s="17">
        <v>12.11</v>
      </c>
      <c r="N2895" s="17" t="str">
        <f>IF(SalesData[[#This Row],[Profit]]&gt;0,"Profit","Loss")</f>
        <v>Profit</v>
      </c>
    </row>
    <row r="2896" spans="1:14" x14ac:dyDescent="0.25">
      <c r="A2896" s="1">
        <v>42227</v>
      </c>
      <c r="B2896" s="3">
        <f t="shared" si="135"/>
        <v>2015</v>
      </c>
      <c r="C2896" s="3">
        <f t="shared" si="136"/>
        <v>8</v>
      </c>
      <c r="D2896" t="s">
        <v>2188</v>
      </c>
      <c r="E2896" t="str">
        <f t="shared" si="137"/>
        <v>Philisse Overcash20150811</v>
      </c>
      <c r="F2896">
        <f>IF(COUNTIF($E$2:E2896, E2896) = 1, MAX($F$1:F2895) + 1, INDEX($F$1:F2895, MATCH(E2896, $E$1:E2895, 0)))</f>
        <v>1417</v>
      </c>
      <c r="G2896" t="s">
        <v>149</v>
      </c>
      <c r="H2896" t="s">
        <v>11</v>
      </c>
      <c r="I2896" t="s">
        <v>24</v>
      </c>
      <c r="J2896" t="s">
        <v>266</v>
      </c>
      <c r="K2896" s="17">
        <v>11.96</v>
      </c>
      <c r="L2896" s="17">
        <v>2</v>
      </c>
      <c r="M2896" s="17">
        <v>3.11</v>
      </c>
      <c r="N2896" s="17" t="str">
        <f>IF(SalesData[[#This Row],[Profit]]&gt;0,"Profit","Loss")</f>
        <v>Profit</v>
      </c>
    </row>
    <row r="2897" spans="1:14" x14ac:dyDescent="0.25">
      <c r="A2897" s="1">
        <v>42227</v>
      </c>
      <c r="B2897" s="3">
        <f t="shared" si="135"/>
        <v>2015</v>
      </c>
      <c r="C2897" s="3">
        <f t="shared" si="136"/>
        <v>8</v>
      </c>
      <c r="D2897" t="s">
        <v>2188</v>
      </c>
      <c r="E2897" t="str">
        <f t="shared" si="137"/>
        <v>Philisse Overcash20150811</v>
      </c>
      <c r="F2897">
        <f>IF(COUNTIF($E$2:E2897, E2897) = 1, MAX($F$1:F2896) + 1, INDEX($F$1:F2896, MATCH(E2897, $E$1:E2896, 0)))</f>
        <v>1417</v>
      </c>
      <c r="G2897" t="s">
        <v>149</v>
      </c>
      <c r="H2897" t="s">
        <v>39</v>
      </c>
      <c r="I2897" t="s">
        <v>40</v>
      </c>
      <c r="J2897" t="s">
        <v>87</v>
      </c>
      <c r="K2897" s="17">
        <v>138</v>
      </c>
      <c r="L2897" s="17">
        <v>2</v>
      </c>
      <c r="M2897" s="17">
        <v>34.5</v>
      </c>
      <c r="N2897" s="17" t="str">
        <f>IF(SalesData[[#This Row],[Profit]]&gt;0,"Profit","Loss")</f>
        <v>Profit</v>
      </c>
    </row>
    <row r="2898" spans="1:14" x14ac:dyDescent="0.25">
      <c r="A2898" s="1">
        <v>42229</v>
      </c>
      <c r="B2898" s="3">
        <f t="shared" si="135"/>
        <v>2015</v>
      </c>
      <c r="C2898" s="3">
        <f t="shared" si="136"/>
        <v>8</v>
      </c>
      <c r="D2898" t="s">
        <v>1289</v>
      </c>
      <c r="E2898" t="str">
        <f t="shared" si="137"/>
        <v>Odella Nelson20150813</v>
      </c>
      <c r="F2898">
        <f>IF(COUNTIF($E$2:E2898, E2898) = 1, MAX($F$1:F2897) + 1, INDEX($F$1:F2897, MATCH(E2898, $E$1:E2897, 0)))</f>
        <v>1418</v>
      </c>
      <c r="G2898" t="s">
        <v>27</v>
      </c>
      <c r="H2898" t="s">
        <v>11</v>
      </c>
      <c r="I2898" t="s">
        <v>24</v>
      </c>
      <c r="J2898" t="s">
        <v>1603</v>
      </c>
      <c r="K2898" s="17">
        <v>50.8</v>
      </c>
      <c r="L2898" s="17">
        <v>5</v>
      </c>
      <c r="M2898" s="17">
        <v>13.21</v>
      </c>
      <c r="N2898" s="17" t="str">
        <f>IF(SalesData[[#This Row],[Profit]]&gt;0,"Profit","Loss")</f>
        <v>Profit</v>
      </c>
    </row>
    <row r="2899" spans="1:14" x14ac:dyDescent="0.25">
      <c r="A2899" s="1">
        <v>42229</v>
      </c>
      <c r="B2899" s="3">
        <f t="shared" si="135"/>
        <v>2015</v>
      </c>
      <c r="C2899" s="3">
        <f t="shared" si="136"/>
        <v>8</v>
      </c>
      <c r="D2899" t="s">
        <v>1840</v>
      </c>
      <c r="E2899" t="str">
        <f t="shared" si="137"/>
        <v>Clytie Kelty20150813</v>
      </c>
      <c r="F2899">
        <f>IF(COUNTIF($E$2:E2899, E2899) = 1, MAX($F$1:F2898) + 1, INDEX($F$1:F2898, MATCH(E2899, $E$1:E2898, 0)))</f>
        <v>1419</v>
      </c>
      <c r="G2899" t="s">
        <v>30</v>
      </c>
      <c r="H2899" t="s">
        <v>11</v>
      </c>
      <c r="I2899" t="s">
        <v>20</v>
      </c>
      <c r="J2899" t="s">
        <v>67</v>
      </c>
      <c r="K2899" s="17">
        <v>5.64</v>
      </c>
      <c r="L2899" s="17">
        <v>3</v>
      </c>
      <c r="M2899" s="17">
        <v>2.71</v>
      </c>
      <c r="N2899" s="17" t="str">
        <f>IF(SalesData[[#This Row],[Profit]]&gt;0,"Profit","Loss")</f>
        <v>Profit</v>
      </c>
    </row>
    <row r="2900" spans="1:14" x14ac:dyDescent="0.25">
      <c r="A2900" s="1">
        <v>42229</v>
      </c>
      <c r="B2900" s="3">
        <f t="shared" si="135"/>
        <v>2015</v>
      </c>
      <c r="C2900" s="3">
        <f t="shared" si="136"/>
        <v>8</v>
      </c>
      <c r="D2900" t="s">
        <v>1781</v>
      </c>
      <c r="E2900" t="str">
        <f t="shared" si="137"/>
        <v>Ralph Arnett20150813</v>
      </c>
      <c r="F2900">
        <f>IF(COUNTIF($E$2:E2900, E2900) = 1, MAX($F$1:F2899) + 1, INDEX($F$1:F2899, MATCH(E2900, $E$1:E2899, 0)))</f>
        <v>1420</v>
      </c>
      <c r="G2900" t="s">
        <v>129</v>
      </c>
      <c r="H2900" t="s">
        <v>11</v>
      </c>
      <c r="I2900" t="s">
        <v>20</v>
      </c>
      <c r="J2900" t="s">
        <v>423</v>
      </c>
      <c r="K2900" s="17">
        <v>11.36</v>
      </c>
      <c r="L2900" s="17">
        <v>4</v>
      </c>
      <c r="M2900" s="17">
        <v>5.57</v>
      </c>
      <c r="N2900" s="17" t="str">
        <f>IF(SalesData[[#This Row],[Profit]]&gt;0,"Profit","Loss")</f>
        <v>Profit</v>
      </c>
    </row>
    <row r="2901" spans="1:14" x14ac:dyDescent="0.25">
      <c r="A2901" s="1">
        <v>42229</v>
      </c>
      <c r="B2901" s="3">
        <f t="shared" si="135"/>
        <v>2015</v>
      </c>
      <c r="C2901" s="3">
        <f t="shared" si="136"/>
        <v>8</v>
      </c>
      <c r="D2901" t="s">
        <v>143</v>
      </c>
      <c r="E2901" t="str">
        <f t="shared" si="137"/>
        <v>Ed Jacobs20150813</v>
      </c>
      <c r="F2901">
        <f>IF(COUNTIF($E$2:E2901, E2901) = 1, MAX($F$1:F2900) + 1, INDEX($F$1:F2900, MATCH(E2901, $E$1:E2900, 0)))</f>
        <v>1421</v>
      </c>
      <c r="G2901" t="s">
        <v>23</v>
      </c>
      <c r="H2901" t="s">
        <v>11</v>
      </c>
      <c r="I2901" t="s">
        <v>18</v>
      </c>
      <c r="J2901" t="s">
        <v>1449</v>
      </c>
      <c r="K2901" s="17">
        <v>422.86</v>
      </c>
      <c r="L2901" s="17">
        <v>3</v>
      </c>
      <c r="M2901" s="17">
        <v>15.86</v>
      </c>
      <c r="N2901" s="17" t="str">
        <f>IF(SalesData[[#This Row],[Profit]]&gt;0,"Profit","Loss")</f>
        <v>Profit</v>
      </c>
    </row>
    <row r="2902" spans="1:14" x14ac:dyDescent="0.25">
      <c r="A2902" s="1">
        <v>42229</v>
      </c>
      <c r="B2902" s="3">
        <f t="shared" si="135"/>
        <v>2015</v>
      </c>
      <c r="C2902" s="3">
        <f t="shared" si="136"/>
        <v>8</v>
      </c>
      <c r="D2902" t="s">
        <v>1273</v>
      </c>
      <c r="E2902" t="str">
        <f t="shared" si="137"/>
        <v>Sandra Flanagan20150813</v>
      </c>
      <c r="F2902">
        <f>IF(COUNTIF($E$2:E2902, E2902) = 1, MAX($F$1:F2901) + 1, INDEX($F$1:F2901, MATCH(E2902, $E$1:E2901, 0)))</f>
        <v>1422</v>
      </c>
      <c r="G2902" t="s">
        <v>27</v>
      </c>
      <c r="H2902" t="s">
        <v>34</v>
      </c>
      <c r="I2902" t="s">
        <v>47</v>
      </c>
      <c r="J2902" t="s">
        <v>124</v>
      </c>
      <c r="K2902" s="17">
        <v>31.56</v>
      </c>
      <c r="L2902" s="17">
        <v>3</v>
      </c>
      <c r="M2902" s="17">
        <v>10.41</v>
      </c>
      <c r="N2902" s="17" t="str">
        <f>IF(SalesData[[#This Row],[Profit]]&gt;0,"Profit","Loss")</f>
        <v>Profit</v>
      </c>
    </row>
    <row r="2903" spans="1:14" x14ac:dyDescent="0.25">
      <c r="A2903" s="1">
        <v>42229</v>
      </c>
      <c r="B2903" s="3">
        <f t="shared" si="135"/>
        <v>2015</v>
      </c>
      <c r="C2903" s="3">
        <f t="shared" si="136"/>
        <v>8</v>
      </c>
      <c r="D2903" t="s">
        <v>875</v>
      </c>
      <c r="E2903" t="str">
        <f t="shared" si="137"/>
        <v>Grace Kelly20150813</v>
      </c>
      <c r="F2903">
        <f>IF(COUNTIF($E$2:E2903, E2903) = 1, MAX($F$1:F2902) + 1, INDEX($F$1:F2902, MATCH(E2903, $E$1:E2902, 0)))</f>
        <v>1423</v>
      </c>
      <c r="G2903" t="s">
        <v>245</v>
      </c>
      <c r="H2903" t="s">
        <v>11</v>
      </c>
      <c r="I2903" t="s">
        <v>24</v>
      </c>
      <c r="J2903" t="s">
        <v>2189</v>
      </c>
      <c r="K2903" s="17">
        <v>64.680000000000007</v>
      </c>
      <c r="L2903" s="17">
        <v>7</v>
      </c>
      <c r="M2903" s="17">
        <v>8.09</v>
      </c>
      <c r="N2903" s="17" t="str">
        <f>IF(SalesData[[#This Row],[Profit]]&gt;0,"Profit","Loss")</f>
        <v>Profit</v>
      </c>
    </row>
    <row r="2904" spans="1:14" x14ac:dyDescent="0.25">
      <c r="A2904" s="1">
        <v>42231</v>
      </c>
      <c r="B2904" s="3">
        <f t="shared" si="135"/>
        <v>2015</v>
      </c>
      <c r="C2904" s="3">
        <f t="shared" si="136"/>
        <v>8</v>
      </c>
      <c r="D2904" t="s">
        <v>2190</v>
      </c>
      <c r="E2904" t="str">
        <f t="shared" si="137"/>
        <v>Tim Taslimi20150815</v>
      </c>
      <c r="F2904">
        <f>IF(COUNTIF($E$2:E2904, E2904) = 1, MAX($F$1:F2903) + 1, INDEX($F$1:F2903, MATCH(E2904, $E$1:E2903, 0)))</f>
        <v>1424</v>
      </c>
      <c r="G2904" t="s">
        <v>27</v>
      </c>
      <c r="H2904" t="s">
        <v>11</v>
      </c>
      <c r="I2904" t="s">
        <v>18</v>
      </c>
      <c r="J2904" t="s">
        <v>1410</v>
      </c>
      <c r="K2904" s="17">
        <v>323.10000000000002</v>
      </c>
      <c r="L2904" s="17">
        <v>2</v>
      </c>
      <c r="M2904" s="17">
        <v>61.39</v>
      </c>
      <c r="N2904" s="17" t="str">
        <f>IF(SalesData[[#This Row],[Profit]]&gt;0,"Profit","Loss")</f>
        <v>Profit</v>
      </c>
    </row>
    <row r="2905" spans="1:14" x14ac:dyDescent="0.25">
      <c r="A2905" s="1">
        <v>42231</v>
      </c>
      <c r="B2905" s="3">
        <f t="shared" si="135"/>
        <v>2015</v>
      </c>
      <c r="C2905" s="3">
        <f t="shared" si="136"/>
        <v>8</v>
      </c>
      <c r="D2905" t="s">
        <v>771</v>
      </c>
      <c r="E2905" t="str">
        <f t="shared" si="137"/>
        <v>Richard Eichhorn20150815</v>
      </c>
      <c r="F2905">
        <f>IF(COUNTIF($E$2:E2905, E2905) = 1, MAX($F$1:F2904) + 1, INDEX($F$1:F2904, MATCH(E2905, $E$1:E2904, 0)))</f>
        <v>1425</v>
      </c>
      <c r="G2905" t="s">
        <v>27</v>
      </c>
      <c r="H2905" t="s">
        <v>34</v>
      </c>
      <c r="I2905" t="s">
        <v>47</v>
      </c>
      <c r="J2905" t="s">
        <v>1020</v>
      </c>
      <c r="K2905" s="17">
        <v>104.23</v>
      </c>
      <c r="L2905" s="17">
        <v>7</v>
      </c>
      <c r="M2905" s="17">
        <v>28.14</v>
      </c>
      <c r="N2905" s="17" t="str">
        <f>IF(SalesData[[#This Row],[Profit]]&gt;0,"Profit","Loss")</f>
        <v>Profit</v>
      </c>
    </row>
    <row r="2906" spans="1:14" x14ac:dyDescent="0.25">
      <c r="A2906" s="1">
        <v>42231</v>
      </c>
      <c r="B2906" s="3">
        <f t="shared" si="135"/>
        <v>2015</v>
      </c>
      <c r="C2906" s="3">
        <f t="shared" si="136"/>
        <v>8</v>
      </c>
      <c r="D2906" t="s">
        <v>771</v>
      </c>
      <c r="E2906" t="str">
        <f t="shared" si="137"/>
        <v>Richard Eichhorn20150815</v>
      </c>
      <c r="F2906">
        <f>IF(COUNTIF($E$2:E2906, E2906) = 1, MAX($F$1:F2905) + 1, INDEX($F$1:F2905, MATCH(E2906, $E$1:E2905, 0)))</f>
        <v>1425</v>
      </c>
      <c r="G2906" t="s">
        <v>27</v>
      </c>
      <c r="H2906" t="s">
        <v>11</v>
      </c>
      <c r="I2906" t="s">
        <v>18</v>
      </c>
      <c r="J2906" t="s">
        <v>2191</v>
      </c>
      <c r="K2906" s="17">
        <v>70.260000000000005</v>
      </c>
      <c r="L2906" s="17">
        <v>3</v>
      </c>
      <c r="M2906" s="17">
        <v>18.97</v>
      </c>
      <c r="N2906" s="17" t="str">
        <f>IF(SalesData[[#This Row],[Profit]]&gt;0,"Profit","Loss")</f>
        <v>Profit</v>
      </c>
    </row>
    <row r="2907" spans="1:14" x14ac:dyDescent="0.25">
      <c r="A2907" s="1">
        <v>42232</v>
      </c>
      <c r="B2907" s="3">
        <f t="shared" si="135"/>
        <v>2015</v>
      </c>
      <c r="C2907" s="3">
        <f t="shared" si="136"/>
        <v>8</v>
      </c>
      <c r="D2907" t="s">
        <v>1661</v>
      </c>
      <c r="E2907" t="str">
        <f t="shared" si="137"/>
        <v>John Murray20150816</v>
      </c>
      <c r="F2907">
        <f>IF(COUNTIF($E$2:E2907, E2907) = 1, MAX($F$1:F2906) + 1, INDEX($F$1:F2906, MATCH(E2907, $E$1:E2906, 0)))</f>
        <v>1426</v>
      </c>
      <c r="G2907" t="s">
        <v>95</v>
      </c>
      <c r="H2907" t="s">
        <v>11</v>
      </c>
      <c r="I2907" t="s">
        <v>24</v>
      </c>
      <c r="J2907" t="s">
        <v>2192</v>
      </c>
      <c r="K2907" s="17">
        <v>2.2999999999999998</v>
      </c>
      <c r="L2907" s="17">
        <v>1</v>
      </c>
      <c r="M2907" s="17">
        <v>0.26</v>
      </c>
      <c r="N2907" s="17" t="str">
        <f>IF(SalesData[[#This Row],[Profit]]&gt;0,"Profit","Loss")</f>
        <v>Profit</v>
      </c>
    </row>
    <row r="2908" spans="1:14" x14ac:dyDescent="0.25">
      <c r="A2908" s="1">
        <v>42232</v>
      </c>
      <c r="B2908" s="3">
        <f t="shared" si="135"/>
        <v>2015</v>
      </c>
      <c r="C2908" s="3">
        <f t="shared" si="136"/>
        <v>8</v>
      </c>
      <c r="D2908" t="s">
        <v>1661</v>
      </c>
      <c r="E2908" t="str">
        <f t="shared" si="137"/>
        <v>John Murray20150816</v>
      </c>
      <c r="F2908">
        <f>IF(COUNTIF($E$2:E2908, E2908) = 1, MAX($F$1:F2907) + 1, INDEX($F$1:F2907, MATCH(E2908, $E$1:E2907, 0)))</f>
        <v>1426</v>
      </c>
      <c r="G2908" t="s">
        <v>95</v>
      </c>
      <c r="H2908" t="s">
        <v>39</v>
      </c>
      <c r="I2908" t="s">
        <v>40</v>
      </c>
      <c r="J2908" t="s">
        <v>2193</v>
      </c>
      <c r="K2908" s="17">
        <v>1879.96</v>
      </c>
      <c r="L2908" s="17">
        <v>5</v>
      </c>
      <c r="M2908" s="17">
        <v>211.5</v>
      </c>
      <c r="N2908" s="17" t="str">
        <f>IF(SalesData[[#This Row],[Profit]]&gt;0,"Profit","Loss")</f>
        <v>Profit</v>
      </c>
    </row>
    <row r="2909" spans="1:14" x14ac:dyDescent="0.25">
      <c r="A2909" s="1">
        <v>42232</v>
      </c>
      <c r="B2909" s="3">
        <f t="shared" si="135"/>
        <v>2015</v>
      </c>
      <c r="C2909" s="3">
        <f t="shared" si="136"/>
        <v>8</v>
      </c>
      <c r="D2909" t="s">
        <v>1661</v>
      </c>
      <c r="E2909" t="str">
        <f t="shared" si="137"/>
        <v>John Murray20150816</v>
      </c>
      <c r="F2909">
        <f>IF(COUNTIF($E$2:E2909, E2909) = 1, MAX($F$1:F2908) + 1, INDEX($F$1:F2908, MATCH(E2909, $E$1:E2908, 0)))</f>
        <v>1426</v>
      </c>
      <c r="G2909" t="s">
        <v>95</v>
      </c>
      <c r="H2909" t="s">
        <v>11</v>
      </c>
      <c r="I2909" t="s">
        <v>12</v>
      </c>
      <c r="J2909" t="s">
        <v>264</v>
      </c>
      <c r="K2909" s="17">
        <v>313.02</v>
      </c>
      <c r="L2909" s="17">
        <v>8</v>
      </c>
      <c r="M2909" s="17">
        <v>105.65</v>
      </c>
      <c r="N2909" s="17" t="str">
        <f>IF(SalesData[[#This Row],[Profit]]&gt;0,"Profit","Loss")</f>
        <v>Profit</v>
      </c>
    </row>
    <row r="2910" spans="1:14" x14ac:dyDescent="0.25">
      <c r="A2910" s="1">
        <v>42232</v>
      </c>
      <c r="B2910" s="3">
        <f t="shared" si="135"/>
        <v>2015</v>
      </c>
      <c r="C2910" s="3">
        <f t="shared" si="136"/>
        <v>8</v>
      </c>
      <c r="D2910" t="s">
        <v>1661</v>
      </c>
      <c r="E2910" t="str">
        <f t="shared" si="137"/>
        <v>John Murray20150816</v>
      </c>
      <c r="F2910">
        <f>IF(COUNTIF($E$2:E2910, E2910) = 1, MAX($F$1:F2909) + 1, INDEX($F$1:F2909, MATCH(E2910, $E$1:E2909, 0)))</f>
        <v>1426</v>
      </c>
      <c r="G2910" t="s">
        <v>95</v>
      </c>
      <c r="H2910" t="s">
        <v>11</v>
      </c>
      <c r="I2910" t="s">
        <v>16</v>
      </c>
      <c r="J2910" t="s">
        <v>582</v>
      </c>
      <c r="K2910" s="17">
        <v>5.04</v>
      </c>
      <c r="L2910" s="17">
        <v>2</v>
      </c>
      <c r="M2910" s="17">
        <v>1.76</v>
      </c>
      <c r="N2910" s="17" t="str">
        <f>IF(SalesData[[#This Row],[Profit]]&gt;0,"Profit","Loss")</f>
        <v>Profit</v>
      </c>
    </row>
    <row r="2911" spans="1:14" x14ac:dyDescent="0.25">
      <c r="A2911" s="1">
        <v>42232</v>
      </c>
      <c r="B2911" s="3">
        <f t="shared" si="135"/>
        <v>2015</v>
      </c>
      <c r="C2911" s="3">
        <f t="shared" si="136"/>
        <v>8</v>
      </c>
      <c r="D2911" t="s">
        <v>1791</v>
      </c>
      <c r="E2911" t="str">
        <f t="shared" si="137"/>
        <v>Sung Pak20150816</v>
      </c>
      <c r="F2911">
        <f>IF(COUNTIF($E$2:E2911, E2911) = 1, MAX($F$1:F2910) + 1, INDEX($F$1:F2910, MATCH(E2911, $E$1:E2910, 0)))</f>
        <v>1427</v>
      </c>
      <c r="G2911" t="s">
        <v>23</v>
      </c>
      <c r="H2911" t="s">
        <v>39</v>
      </c>
      <c r="I2911" t="s">
        <v>40</v>
      </c>
      <c r="J2911" t="s">
        <v>2194</v>
      </c>
      <c r="K2911" s="17">
        <v>519.79</v>
      </c>
      <c r="L2911" s="17">
        <v>4</v>
      </c>
      <c r="M2911" s="17">
        <v>-112.62</v>
      </c>
      <c r="N2911" s="17" t="str">
        <f>IF(SalesData[[#This Row],[Profit]]&gt;0,"Profit","Loss")</f>
        <v>Loss</v>
      </c>
    </row>
    <row r="2912" spans="1:14" x14ac:dyDescent="0.25">
      <c r="A2912" s="1">
        <v>42232</v>
      </c>
      <c r="B2912" s="3">
        <f t="shared" si="135"/>
        <v>2015</v>
      </c>
      <c r="C2912" s="3">
        <f t="shared" si="136"/>
        <v>8</v>
      </c>
      <c r="D2912" t="s">
        <v>1791</v>
      </c>
      <c r="E2912" t="str">
        <f t="shared" si="137"/>
        <v>Sung Pak20150816</v>
      </c>
      <c r="F2912">
        <f>IF(COUNTIF($E$2:E2912, E2912) = 1, MAX($F$1:F2911) + 1, INDEX($F$1:F2911, MATCH(E2912, $E$1:E2911, 0)))</f>
        <v>1427</v>
      </c>
      <c r="G2912" t="s">
        <v>23</v>
      </c>
      <c r="H2912" t="s">
        <v>39</v>
      </c>
      <c r="I2912" t="s">
        <v>52</v>
      </c>
      <c r="J2912" t="s">
        <v>691</v>
      </c>
      <c r="K2912" s="17">
        <v>31.18</v>
      </c>
      <c r="L2912" s="17">
        <v>3</v>
      </c>
      <c r="M2912" s="17">
        <v>-5.46</v>
      </c>
      <c r="N2912" s="17" t="str">
        <f>IF(SalesData[[#This Row],[Profit]]&gt;0,"Profit","Loss")</f>
        <v>Loss</v>
      </c>
    </row>
    <row r="2913" spans="1:14" x14ac:dyDescent="0.25">
      <c r="A2913" s="1">
        <v>42232</v>
      </c>
      <c r="B2913" s="3">
        <f t="shared" si="135"/>
        <v>2015</v>
      </c>
      <c r="C2913" s="3">
        <f t="shared" si="136"/>
        <v>8</v>
      </c>
      <c r="D2913" t="s">
        <v>1791</v>
      </c>
      <c r="E2913" t="str">
        <f t="shared" si="137"/>
        <v>Sung Pak20150816</v>
      </c>
      <c r="F2913">
        <f>IF(COUNTIF($E$2:E2913, E2913) = 1, MAX($F$1:F2912) + 1, INDEX($F$1:F2912, MATCH(E2913, $E$1:E2912, 0)))</f>
        <v>1427</v>
      </c>
      <c r="G2913" t="s">
        <v>23</v>
      </c>
      <c r="H2913" t="s">
        <v>11</v>
      </c>
      <c r="I2913" t="s">
        <v>12</v>
      </c>
      <c r="J2913" t="s">
        <v>2195</v>
      </c>
      <c r="K2913" s="17">
        <v>10.37</v>
      </c>
      <c r="L2913" s="17">
        <v>2</v>
      </c>
      <c r="M2913" s="17">
        <v>3.63</v>
      </c>
      <c r="N2913" s="17" t="str">
        <f>IF(SalesData[[#This Row],[Profit]]&gt;0,"Profit","Loss")</f>
        <v>Profit</v>
      </c>
    </row>
    <row r="2914" spans="1:14" x14ac:dyDescent="0.25">
      <c r="A2914" s="1">
        <v>42232</v>
      </c>
      <c r="B2914" s="3">
        <f t="shared" si="135"/>
        <v>2015</v>
      </c>
      <c r="C2914" s="3">
        <f t="shared" si="136"/>
        <v>8</v>
      </c>
      <c r="D2914" t="s">
        <v>1791</v>
      </c>
      <c r="E2914" t="str">
        <f t="shared" si="137"/>
        <v>Sung Pak20150816</v>
      </c>
      <c r="F2914">
        <f>IF(COUNTIF($E$2:E2914, E2914) = 1, MAX($F$1:F2913) + 1, INDEX($F$1:F2913, MATCH(E2914, $E$1:E2913, 0)))</f>
        <v>1427</v>
      </c>
      <c r="G2914" t="s">
        <v>23</v>
      </c>
      <c r="H2914" t="s">
        <v>11</v>
      </c>
      <c r="I2914" t="s">
        <v>20</v>
      </c>
      <c r="J2914" t="s">
        <v>609</v>
      </c>
      <c r="K2914" s="17">
        <v>2.72</v>
      </c>
      <c r="L2914" s="17">
        <v>2</v>
      </c>
      <c r="M2914" s="17">
        <v>-1.91</v>
      </c>
      <c r="N2914" s="17" t="str">
        <f>IF(SalesData[[#This Row],[Profit]]&gt;0,"Profit","Loss")</f>
        <v>Loss</v>
      </c>
    </row>
    <row r="2915" spans="1:14" x14ac:dyDescent="0.25">
      <c r="A2915" s="1">
        <v>42232</v>
      </c>
      <c r="B2915" s="3">
        <f t="shared" si="135"/>
        <v>2015</v>
      </c>
      <c r="C2915" s="3">
        <f t="shared" si="136"/>
        <v>8</v>
      </c>
      <c r="D2915" t="s">
        <v>1791</v>
      </c>
      <c r="E2915" t="str">
        <f t="shared" si="137"/>
        <v>Sung Pak20150816</v>
      </c>
      <c r="F2915">
        <f>IF(COUNTIF($E$2:E2915, E2915) = 1, MAX($F$1:F2914) + 1, INDEX($F$1:F2914, MATCH(E2915, $E$1:E2914, 0)))</f>
        <v>1427</v>
      </c>
      <c r="G2915" t="s">
        <v>23</v>
      </c>
      <c r="H2915" t="s">
        <v>34</v>
      </c>
      <c r="I2915" t="s">
        <v>47</v>
      </c>
      <c r="J2915" t="s">
        <v>2196</v>
      </c>
      <c r="K2915" s="17">
        <v>254.35</v>
      </c>
      <c r="L2915" s="17">
        <v>3</v>
      </c>
      <c r="M2915" s="17">
        <v>0</v>
      </c>
      <c r="N2915" s="17" t="str">
        <f>IF(SalesData[[#This Row],[Profit]]&gt;0,"Profit","Loss")</f>
        <v>Loss</v>
      </c>
    </row>
    <row r="2916" spans="1:14" x14ac:dyDescent="0.25">
      <c r="A2916" s="1">
        <v>42232</v>
      </c>
      <c r="B2916" s="3">
        <f t="shared" si="135"/>
        <v>2015</v>
      </c>
      <c r="C2916" s="3">
        <f t="shared" si="136"/>
        <v>8</v>
      </c>
      <c r="D2916" t="s">
        <v>1791</v>
      </c>
      <c r="E2916" t="str">
        <f t="shared" si="137"/>
        <v>Sung Pak20150816</v>
      </c>
      <c r="F2916">
        <f>IF(COUNTIF($E$2:E2916, E2916) = 1, MAX($F$1:F2915) + 1, INDEX($F$1:F2915, MATCH(E2916, $E$1:E2915, 0)))</f>
        <v>1427</v>
      </c>
      <c r="G2916" t="s">
        <v>23</v>
      </c>
      <c r="H2916" t="s">
        <v>11</v>
      </c>
      <c r="I2916" t="s">
        <v>20</v>
      </c>
      <c r="J2916" t="s">
        <v>1491</v>
      </c>
      <c r="K2916" s="17">
        <v>3.76</v>
      </c>
      <c r="L2916" s="17">
        <v>3</v>
      </c>
      <c r="M2916" s="17">
        <v>-2.76</v>
      </c>
      <c r="N2916" s="17" t="str">
        <f>IF(SalesData[[#This Row],[Profit]]&gt;0,"Profit","Loss")</f>
        <v>Loss</v>
      </c>
    </row>
    <row r="2917" spans="1:14" x14ac:dyDescent="0.25">
      <c r="A2917" s="1">
        <v>42232</v>
      </c>
      <c r="B2917" s="3">
        <f t="shared" si="135"/>
        <v>2015</v>
      </c>
      <c r="C2917" s="3">
        <f t="shared" si="136"/>
        <v>8</v>
      </c>
      <c r="D2917" t="s">
        <v>1791</v>
      </c>
      <c r="E2917" t="str">
        <f t="shared" si="137"/>
        <v>Sung Pak20150816</v>
      </c>
      <c r="F2917">
        <f>IF(COUNTIF($E$2:E2917, E2917) = 1, MAX($F$1:F2916) + 1, INDEX($F$1:F2916, MATCH(E2917, $E$1:E2916, 0)))</f>
        <v>1427</v>
      </c>
      <c r="G2917" t="s">
        <v>23</v>
      </c>
      <c r="H2917" t="s">
        <v>11</v>
      </c>
      <c r="I2917" t="s">
        <v>12</v>
      </c>
      <c r="J2917" t="s">
        <v>1590</v>
      </c>
      <c r="K2917" s="17">
        <v>10.27</v>
      </c>
      <c r="L2917" s="17">
        <v>3</v>
      </c>
      <c r="M2917" s="17">
        <v>3.21</v>
      </c>
      <c r="N2917" s="17" t="str">
        <f>IF(SalesData[[#This Row],[Profit]]&gt;0,"Profit","Loss")</f>
        <v>Profit</v>
      </c>
    </row>
    <row r="2918" spans="1:14" x14ac:dyDescent="0.25">
      <c r="A2918" s="1">
        <v>42232</v>
      </c>
      <c r="B2918" s="3">
        <f t="shared" si="135"/>
        <v>2015</v>
      </c>
      <c r="C2918" s="3">
        <f t="shared" si="136"/>
        <v>8</v>
      </c>
      <c r="D2918" t="s">
        <v>2197</v>
      </c>
      <c r="E2918" t="str">
        <f t="shared" si="137"/>
        <v>Joni Wasserman20150816</v>
      </c>
      <c r="F2918">
        <f>IF(COUNTIF($E$2:E2918, E2918) = 1, MAX($F$1:F2917) + 1, INDEX($F$1:F2917, MATCH(E2918, $E$1:E2917, 0)))</f>
        <v>1428</v>
      </c>
      <c r="G2918" t="s">
        <v>23</v>
      </c>
      <c r="H2918" t="s">
        <v>11</v>
      </c>
      <c r="I2918" t="s">
        <v>18</v>
      </c>
      <c r="J2918" t="s">
        <v>1453</v>
      </c>
      <c r="K2918" s="17">
        <v>44.69</v>
      </c>
      <c r="L2918" s="17">
        <v>7</v>
      </c>
      <c r="M2918" s="17">
        <v>3.35</v>
      </c>
      <c r="N2918" s="17" t="str">
        <f>IF(SalesData[[#This Row],[Profit]]&gt;0,"Profit","Loss")</f>
        <v>Profit</v>
      </c>
    </row>
    <row r="2919" spans="1:14" x14ac:dyDescent="0.25">
      <c r="A2919" s="1">
        <v>42232</v>
      </c>
      <c r="B2919" s="3">
        <f t="shared" si="135"/>
        <v>2015</v>
      </c>
      <c r="C2919" s="3">
        <f t="shared" si="136"/>
        <v>8</v>
      </c>
      <c r="D2919" t="s">
        <v>2197</v>
      </c>
      <c r="E2919" t="str">
        <f t="shared" si="137"/>
        <v>Joni Wasserman20150816</v>
      </c>
      <c r="F2919">
        <f>IF(COUNTIF($E$2:E2919, E2919) = 1, MAX($F$1:F2918) + 1, INDEX($F$1:F2918, MATCH(E2919, $E$1:E2918, 0)))</f>
        <v>1428</v>
      </c>
      <c r="G2919" t="s">
        <v>23</v>
      </c>
      <c r="H2919" t="s">
        <v>34</v>
      </c>
      <c r="I2919" t="s">
        <v>74</v>
      </c>
      <c r="J2919" t="s">
        <v>2198</v>
      </c>
      <c r="K2919" s="17">
        <v>301.47000000000003</v>
      </c>
      <c r="L2919" s="17">
        <v>3</v>
      </c>
      <c r="M2919" s="17">
        <v>-205</v>
      </c>
      <c r="N2919" s="17" t="str">
        <f>IF(SalesData[[#This Row],[Profit]]&gt;0,"Profit","Loss")</f>
        <v>Loss</v>
      </c>
    </row>
    <row r="2920" spans="1:14" x14ac:dyDescent="0.25">
      <c r="A2920" s="1">
        <v>42233</v>
      </c>
      <c r="B2920" s="3">
        <f t="shared" si="135"/>
        <v>2015</v>
      </c>
      <c r="C2920" s="3">
        <f t="shared" si="136"/>
        <v>8</v>
      </c>
      <c r="D2920" t="s">
        <v>2199</v>
      </c>
      <c r="E2920" t="str">
        <f t="shared" si="137"/>
        <v>Shaun Chance20150817</v>
      </c>
      <c r="F2920">
        <f>IF(COUNTIF($E$2:E2920, E2920) = 1, MAX($F$1:F2919) + 1, INDEX($F$1:F2919, MATCH(E2920, $E$1:E2919, 0)))</f>
        <v>1429</v>
      </c>
      <c r="G2920" t="s">
        <v>434</v>
      </c>
      <c r="H2920" t="s">
        <v>11</v>
      </c>
      <c r="I2920" t="s">
        <v>20</v>
      </c>
      <c r="J2920" t="s">
        <v>2200</v>
      </c>
      <c r="K2920" s="17">
        <v>52.2</v>
      </c>
      <c r="L2920" s="17">
        <v>9</v>
      </c>
      <c r="M2920" s="17">
        <v>23.49</v>
      </c>
      <c r="N2920" s="17" t="str">
        <f>IF(SalesData[[#This Row],[Profit]]&gt;0,"Profit","Loss")</f>
        <v>Profit</v>
      </c>
    </row>
    <row r="2921" spans="1:14" x14ac:dyDescent="0.25">
      <c r="A2921" s="1">
        <v>42233</v>
      </c>
      <c r="B2921" s="3">
        <f t="shared" si="135"/>
        <v>2015</v>
      </c>
      <c r="C2921" s="3">
        <f t="shared" si="136"/>
        <v>8</v>
      </c>
      <c r="D2921" t="s">
        <v>768</v>
      </c>
      <c r="E2921" t="str">
        <f t="shared" si="137"/>
        <v>Steven Cartwright20150817</v>
      </c>
      <c r="F2921">
        <f>IF(COUNTIF($E$2:E2921, E2921) = 1, MAX($F$1:F2920) + 1, INDEX($F$1:F2920, MATCH(E2921, $E$1:E2920, 0)))</f>
        <v>1430</v>
      </c>
      <c r="G2921" t="s">
        <v>95</v>
      </c>
      <c r="H2921" t="s">
        <v>39</v>
      </c>
      <c r="I2921" t="s">
        <v>52</v>
      </c>
      <c r="J2921" t="s">
        <v>673</v>
      </c>
      <c r="K2921" s="17">
        <v>30.08</v>
      </c>
      <c r="L2921" s="17">
        <v>2</v>
      </c>
      <c r="M2921" s="17">
        <v>-5.26</v>
      </c>
      <c r="N2921" s="17" t="str">
        <f>IF(SalesData[[#This Row],[Profit]]&gt;0,"Profit","Loss")</f>
        <v>Loss</v>
      </c>
    </row>
    <row r="2922" spans="1:14" x14ac:dyDescent="0.25">
      <c r="A2922" s="1">
        <v>42233</v>
      </c>
      <c r="B2922" s="3">
        <f t="shared" si="135"/>
        <v>2015</v>
      </c>
      <c r="C2922" s="3">
        <f t="shared" si="136"/>
        <v>8</v>
      </c>
      <c r="D2922" t="s">
        <v>768</v>
      </c>
      <c r="E2922" t="str">
        <f t="shared" si="137"/>
        <v>Steven Cartwright20150817</v>
      </c>
      <c r="F2922">
        <f>IF(COUNTIF($E$2:E2922, E2922) = 1, MAX($F$1:F2921) + 1, INDEX($F$1:F2921, MATCH(E2922, $E$1:E2921, 0)))</f>
        <v>1430</v>
      </c>
      <c r="G2922" t="s">
        <v>95</v>
      </c>
      <c r="H2922" t="s">
        <v>11</v>
      </c>
      <c r="I2922" t="s">
        <v>12</v>
      </c>
      <c r="J2922" t="s">
        <v>1096</v>
      </c>
      <c r="K2922" s="17">
        <v>36.29</v>
      </c>
      <c r="L2922" s="17">
        <v>7</v>
      </c>
      <c r="M2922" s="17">
        <v>12.7</v>
      </c>
      <c r="N2922" s="17" t="str">
        <f>IF(SalesData[[#This Row],[Profit]]&gt;0,"Profit","Loss")</f>
        <v>Profit</v>
      </c>
    </row>
    <row r="2923" spans="1:14" x14ac:dyDescent="0.25">
      <c r="A2923" s="1">
        <v>42233</v>
      </c>
      <c r="B2923" s="3">
        <f t="shared" si="135"/>
        <v>2015</v>
      </c>
      <c r="C2923" s="3">
        <f t="shared" si="136"/>
        <v>8</v>
      </c>
      <c r="D2923" t="s">
        <v>768</v>
      </c>
      <c r="E2923" t="str">
        <f t="shared" si="137"/>
        <v>Steven Cartwright20150817</v>
      </c>
      <c r="F2923">
        <f>IF(COUNTIF($E$2:E2923, E2923) = 1, MAX($F$1:F2922) + 1, INDEX($F$1:F2922, MATCH(E2923, $E$1:E2922, 0)))</f>
        <v>1430</v>
      </c>
      <c r="G2923" t="s">
        <v>95</v>
      </c>
      <c r="H2923" t="s">
        <v>11</v>
      </c>
      <c r="I2923" t="s">
        <v>24</v>
      </c>
      <c r="J2923" t="s">
        <v>2201</v>
      </c>
      <c r="K2923" s="17">
        <v>10.27</v>
      </c>
      <c r="L2923" s="17">
        <v>3</v>
      </c>
      <c r="M2923" s="17">
        <v>1.1599999999999999</v>
      </c>
      <c r="N2923" s="17" t="str">
        <f>IF(SalesData[[#This Row],[Profit]]&gt;0,"Profit","Loss")</f>
        <v>Profit</v>
      </c>
    </row>
    <row r="2924" spans="1:14" x14ac:dyDescent="0.25">
      <c r="A2924" s="1">
        <v>42233</v>
      </c>
      <c r="B2924" s="3">
        <f t="shared" si="135"/>
        <v>2015</v>
      </c>
      <c r="C2924" s="3">
        <f t="shared" si="136"/>
        <v>8</v>
      </c>
      <c r="D2924" t="s">
        <v>768</v>
      </c>
      <c r="E2924" t="str">
        <f t="shared" si="137"/>
        <v>Steven Cartwright20150817</v>
      </c>
      <c r="F2924">
        <f>IF(COUNTIF($E$2:E2924, E2924) = 1, MAX($F$1:F2923) + 1, INDEX($F$1:F2923, MATCH(E2924, $E$1:E2923, 0)))</f>
        <v>1430</v>
      </c>
      <c r="G2924" t="s">
        <v>95</v>
      </c>
      <c r="H2924" t="s">
        <v>39</v>
      </c>
      <c r="I2924" t="s">
        <v>52</v>
      </c>
      <c r="J2924" t="s">
        <v>1795</v>
      </c>
      <c r="K2924" s="17">
        <v>252.8</v>
      </c>
      <c r="L2924" s="17">
        <v>4</v>
      </c>
      <c r="M2924" s="17">
        <v>-31.6</v>
      </c>
      <c r="N2924" s="17" t="str">
        <f>IF(SalesData[[#This Row],[Profit]]&gt;0,"Profit","Loss")</f>
        <v>Loss</v>
      </c>
    </row>
    <row r="2925" spans="1:14" x14ac:dyDescent="0.25">
      <c r="A2925" s="1">
        <v>42237</v>
      </c>
      <c r="B2925" s="3">
        <f t="shared" si="135"/>
        <v>2015</v>
      </c>
      <c r="C2925" s="3">
        <f t="shared" si="136"/>
        <v>8</v>
      </c>
      <c r="D2925" t="s">
        <v>1046</v>
      </c>
      <c r="E2925" t="str">
        <f t="shared" si="137"/>
        <v>Nick Zandusky20150821</v>
      </c>
      <c r="F2925">
        <f>IF(COUNTIF($E$2:E2925, E2925) = 1, MAX($F$1:F2924) + 1, INDEX($F$1:F2924, MATCH(E2925, $E$1:E2924, 0)))</f>
        <v>1431</v>
      </c>
      <c r="G2925" t="s">
        <v>27</v>
      </c>
      <c r="H2925" t="s">
        <v>34</v>
      </c>
      <c r="I2925" t="s">
        <v>35</v>
      </c>
      <c r="J2925" t="s">
        <v>1072</v>
      </c>
      <c r="K2925" s="17">
        <v>544.01</v>
      </c>
      <c r="L2925" s="17">
        <v>3</v>
      </c>
      <c r="M2925" s="17">
        <v>40.799999999999997</v>
      </c>
      <c r="N2925" s="17" t="str">
        <f>IF(SalesData[[#This Row],[Profit]]&gt;0,"Profit","Loss")</f>
        <v>Profit</v>
      </c>
    </row>
    <row r="2926" spans="1:14" x14ac:dyDescent="0.25">
      <c r="A2926" s="1">
        <v>42237</v>
      </c>
      <c r="B2926" s="3">
        <f t="shared" si="135"/>
        <v>2015</v>
      </c>
      <c r="C2926" s="3">
        <f t="shared" si="136"/>
        <v>8</v>
      </c>
      <c r="D2926" t="s">
        <v>1046</v>
      </c>
      <c r="E2926" t="str">
        <f t="shared" si="137"/>
        <v>Nick Zandusky20150821</v>
      </c>
      <c r="F2926">
        <f>IF(COUNTIF($E$2:E2926, E2926) = 1, MAX($F$1:F2925) + 1, INDEX($F$1:F2925, MATCH(E2926, $E$1:E2925, 0)))</f>
        <v>1431</v>
      </c>
      <c r="G2926" t="s">
        <v>27</v>
      </c>
      <c r="H2926" t="s">
        <v>11</v>
      </c>
      <c r="I2926" t="s">
        <v>12</v>
      </c>
      <c r="J2926" t="s">
        <v>2202</v>
      </c>
      <c r="K2926" s="17">
        <v>59.94</v>
      </c>
      <c r="L2926" s="17">
        <v>3</v>
      </c>
      <c r="M2926" s="17">
        <v>28.17</v>
      </c>
      <c r="N2926" s="17" t="str">
        <f>IF(SalesData[[#This Row],[Profit]]&gt;0,"Profit","Loss")</f>
        <v>Profit</v>
      </c>
    </row>
    <row r="2927" spans="1:14" x14ac:dyDescent="0.25">
      <c r="A2927" s="1">
        <v>42237</v>
      </c>
      <c r="B2927" s="3">
        <f t="shared" si="135"/>
        <v>2015</v>
      </c>
      <c r="C2927" s="3">
        <f t="shared" si="136"/>
        <v>8</v>
      </c>
      <c r="D2927" t="s">
        <v>1046</v>
      </c>
      <c r="E2927" t="str">
        <f t="shared" si="137"/>
        <v>Nick Zandusky20150821</v>
      </c>
      <c r="F2927">
        <f>IF(COUNTIF($E$2:E2927, E2927) = 1, MAX($F$1:F2926) + 1, INDEX($F$1:F2926, MATCH(E2927, $E$1:E2926, 0)))</f>
        <v>1431</v>
      </c>
      <c r="G2927" t="s">
        <v>27</v>
      </c>
      <c r="H2927" t="s">
        <v>11</v>
      </c>
      <c r="I2927" t="s">
        <v>12</v>
      </c>
      <c r="J2927" t="s">
        <v>1612</v>
      </c>
      <c r="K2927" s="17">
        <v>23.92</v>
      </c>
      <c r="L2927" s="17">
        <v>4</v>
      </c>
      <c r="M2927" s="17">
        <v>11.72</v>
      </c>
      <c r="N2927" s="17" t="str">
        <f>IF(SalesData[[#This Row],[Profit]]&gt;0,"Profit","Loss")</f>
        <v>Profit</v>
      </c>
    </row>
    <row r="2928" spans="1:14" x14ac:dyDescent="0.25">
      <c r="A2928" s="1">
        <v>42237</v>
      </c>
      <c r="B2928" s="3">
        <f t="shared" si="135"/>
        <v>2015</v>
      </c>
      <c r="C2928" s="3">
        <f t="shared" si="136"/>
        <v>8</v>
      </c>
      <c r="D2928" t="s">
        <v>1046</v>
      </c>
      <c r="E2928" t="str">
        <f t="shared" si="137"/>
        <v>Nick Zandusky20150821</v>
      </c>
      <c r="F2928">
        <f>IF(COUNTIF($E$2:E2928, E2928) = 1, MAX($F$1:F2927) + 1, INDEX($F$1:F2927, MATCH(E2928, $E$1:E2927, 0)))</f>
        <v>1431</v>
      </c>
      <c r="G2928" t="s">
        <v>27</v>
      </c>
      <c r="H2928" t="s">
        <v>11</v>
      </c>
      <c r="I2928" t="s">
        <v>12</v>
      </c>
      <c r="J2928" t="s">
        <v>1845</v>
      </c>
      <c r="K2928" s="17">
        <v>4.28</v>
      </c>
      <c r="L2928" s="17">
        <v>1</v>
      </c>
      <c r="M2928" s="17">
        <v>1.93</v>
      </c>
      <c r="N2928" s="17" t="str">
        <f>IF(SalesData[[#This Row],[Profit]]&gt;0,"Profit","Loss")</f>
        <v>Profit</v>
      </c>
    </row>
    <row r="2929" spans="1:14" x14ac:dyDescent="0.25">
      <c r="A2929" s="1">
        <v>42237</v>
      </c>
      <c r="B2929" s="3">
        <f t="shared" si="135"/>
        <v>2015</v>
      </c>
      <c r="C2929" s="3">
        <f t="shared" si="136"/>
        <v>8</v>
      </c>
      <c r="D2929" t="s">
        <v>589</v>
      </c>
      <c r="E2929" t="str">
        <f t="shared" si="137"/>
        <v>David Smith20150821</v>
      </c>
      <c r="F2929">
        <f>IF(COUNTIF($E$2:E2929, E2929) = 1, MAX($F$1:F2928) + 1, INDEX($F$1:F2928, MATCH(E2929, $E$1:E2928, 0)))</f>
        <v>1432</v>
      </c>
      <c r="G2929" t="s">
        <v>27</v>
      </c>
      <c r="H2929" t="s">
        <v>34</v>
      </c>
      <c r="I2929" t="s">
        <v>74</v>
      </c>
      <c r="J2929" t="s">
        <v>2203</v>
      </c>
      <c r="K2929" s="17">
        <v>586.4</v>
      </c>
      <c r="L2929" s="17">
        <v>6</v>
      </c>
      <c r="M2929" s="17">
        <v>34.49</v>
      </c>
      <c r="N2929" s="17" t="str">
        <f>IF(SalesData[[#This Row],[Profit]]&gt;0,"Profit","Loss")</f>
        <v>Profit</v>
      </c>
    </row>
    <row r="2930" spans="1:14" x14ac:dyDescent="0.25">
      <c r="A2930" s="1">
        <v>42237</v>
      </c>
      <c r="B2930" s="3">
        <f t="shared" si="135"/>
        <v>2015</v>
      </c>
      <c r="C2930" s="3">
        <f t="shared" si="136"/>
        <v>8</v>
      </c>
      <c r="D2930" t="s">
        <v>589</v>
      </c>
      <c r="E2930" t="str">
        <f t="shared" si="137"/>
        <v>David Smith20150821</v>
      </c>
      <c r="F2930">
        <f>IF(COUNTIF($E$2:E2930, E2930) = 1, MAX($F$1:F2929) + 1, INDEX($F$1:F2929, MATCH(E2930, $E$1:E2929, 0)))</f>
        <v>1432</v>
      </c>
      <c r="G2930" t="s">
        <v>27</v>
      </c>
      <c r="H2930" t="s">
        <v>11</v>
      </c>
      <c r="I2930" t="s">
        <v>18</v>
      </c>
      <c r="J2930" t="s">
        <v>297</v>
      </c>
      <c r="K2930" s="17">
        <v>80.98</v>
      </c>
      <c r="L2930" s="17">
        <v>1</v>
      </c>
      <c r="M2930" s="17">
        <v>3.24</v>
      </c>
      <c r="N2930" s="17" t="str">
        <f>IF(SalesData[[#This Row],[Profit]]&gt;0,"Profit","Loss")</f>
        <v>Profit</v>
      </c>
    </row>
    <row r="2931" spans="1:14" x14ac:dyDescent="0.25">
      <c r="A2931" s="1">
        <v>42237</v>
      </c>
      <c r="B2931" s="3">
        <f t="shared" si="135"/>
        <v>2015</v>
      </c>
      <c r="C2931" s="3">
        <f t="shared" si="136"/>
        <v>8</v>
      </c>
      <c r="D2931" t="s">
        <v>1736</v>
      </c>
      <c r="E2931" t="str">
        <f t="shared" si="137"/>
        <v>Katherine Nockton20150821</v>
      </c>
      <c r="F2931">
        <f>IF(COUNTIF($E$2:E2931, E2931) = 1, MAX($F$1:F2930) + 1, INDEX($F$1:F2930, MATCH(E2931, $E$1:E2930, 0)))</f>
        <v>1433</v>
      </c>
      <c r="G2931" t="s">
        <v>78</v>
      </c>
      <c r="H2931" t="s">
        <v>11</v>
      </c>
      <c r="I2931" t="s">
        <v>20</v>
      </c>
      <c r="J2931" t="s">
        <v>952</v>
      </c>
      <c r="K2931" s="17">
        <v>12.83</v>
      </c>
      <c r="L2931" s="17">
        <v>2</v>
      </c>
      <c r="M2931" s="17">
        <v>-8.98</v>
      </c>
      <c r="N2931" s="17" t="str">
        <f>IF(SalesData[[#This Row],[Profit]]&gt;0,"Profit","Loss")</f>
        <v>Loss</v>
      </c>
    </row>
    <row r="2932" spans="1:14" x14ac:dyDescent="0.25">
      <c r="A2932" s="1">
        <v>42237</v>
      </c>
      <c r="B2932" s="3">
        <f t="shared" si="135"/>
        <v>2015</v>
      </c>
      <c r="C2932" s="3">
        <f t="shared" si="136"/>
        <v>8</v>
      </c>
      <c r="D2932" t="s">
        <v>1736</v>
      </c>
      <c r="E2932" t="str">
        <f t="shared" si="137"/>
        <v>Katherine Nockton20150821</v>
      </c>
      <c r="F2932">
        <f>IF(COUNTIF($E$2:E2932, E2932) = 1, MAX($F$1:F2931) + 1, INDEX($F$1:F2931, MATCH(E2932, $E$1:E2931, 0)))</f>
        <v>1433</v>
      </c>
      <c r="G2932" t="s">
        <v>78</v>
      </c>
      <c r="H2932" t="s">
        <v>34</v>
      </c>
      <c r="I2932" t="s">
        <v>35</v>
      </c>
      <c r="J2932" t="s">
        <v>294</v>
      </c>
      <c r="K2932" s="17">
        <v>598.46</v>
      </c>
      <c r="L2932" s="17">
        <v>3</v>
      </c>
      <c r="M2932" s="17">
        <v>-42.75</v>
      </c>
      <c r="N2932" s="17" t="str">
        <f>IF(SalesData[[#This Row],[Profit]]&gt;0,"Profit","Loss")</f>
        <v>Loss</v>
      </c>
    </row>
    <row r="2933" spans="1:14" x14ac:dyDescent="0.25">
      <c r="A2933" s="1">
        <v>42237</v>
      </c>
      <c r="B2933" s="3">
        <f t="shared" si="135"/>
        <v>2015</v>
      </c>
      <c r="C2933" s="3">
        <f t="shared" si="136"/>
        <v>8</v>
      </c>
      <c r="D2933" t="s">
        <v>1736</v>
      </c>
      <c r="E2933" t="str">
        <f t="shared" si="137"/>
        <v>Katherine Nockton20150821</v>
      </c>
      <c r="F2933">
        <f>IF(COUNTIF($E$2:E2933, E2933) = 1, MAX($F$1:F2932) + 1, INDEX($F$1:F2932, MATCH(E2933, $E$1:E2932, 0)))</f>
        <v>1433</v>
      </c>
      <c r="G2933" t="s">
        <v>78</v>
      </c>
      <c r="H2933" t="s">
        <v>34</v>
      </c>
      <c r="I2933" t="s">
        <v>47</v>
      </c>
      <c r="J2933" t="s">
        <v>1506</v>
      </c>
      <c r="K2933" s="17">
        <v>25.98</v>
      </c>
      <c r="L2933" s="17">
        <v>1</v>
      </c>
      <c r="M2933" s="17">
        <v>-3.9</v>
      </c>
      <c r="N2933" s="17" t="str">
        <f>IF(SalesData[[#This Row],[Profit]]&gt;0,"Profit","Loss")</f>
        <v>Loss</v>
      </c>
    </row>
    <row r="2934" spans="1:14" x14ac:dyDescent="0.25">
      <c r="A2934" s="1">
        <v>42237</v>
      </c>
      <c r="B2934" s="3">
        <f t="shared" si="135"/>
        <v>2015</v>
      </c>
      <c r="C2934" s="3">
        <f t="shared" si="136"/>
        <v>8</v>
      </c>
      <c r="D2934" t="s">
        <v>1343</v>
      </c>
      <c r="E2934" t="str">
        <f t="shared" si="137"/>
        <v>Henry Goldwyn20150821</v>
      </c>
      <c r="F2934">
        <f>IF(COUNTIF($E$2:E2934, E2934) = 1, MAX($F$1:F2933) + 1, INDEX($F$1:F2933, MATCH(E2934, $E$1:E2933, 0)))</f>
        <v>1434</v>
      </c>
      <c r="G2934" t="s">
        <v>33</v>
      </c>
      <c r="H2934" t="s">
        <v>11</v>
      </c>
      <c r="I2934" t="s">
        <v>24</v>
      </c>
      <c r="J2934" t="s">
        <v>2204</v>
      </c>
      <c r="K2934" s="17">
        <v>17.52</v>
      </c>
      <c r="L2934" s="17">
        <v>3</v>
      </c>
      <c r="M2934" s="17">
        <v>8.23</v>
      </c>
      <c r="N2934" s="17" t="str">
        <f>IF(SalesData[[#This Row],[Profit]]&gt;0,"Profit","Loss")</f>
        <v>Profit</v>
      </c>
    </row>
    <row r="2935" spans="1:14" x14ac:dyDescent="0.25">
      <c r="A2935" s="1">
        <v>42237</v>
      </c>
      <c r="B2935" s="3">
        <f t="shared" si="135"/>
        <v>2015</v>
      </c>
      <c r="C2935" s="3">
        <f t="shared" si="136"/>
        <v>8</v>
      </c>
      <c r="D2935" t="s">
        <v>1343</v>
      </c>
      <c r="E2935" t="str">
        <f t="shared" si="137"/>
        <v>Henry Goldwyn20150821</v>
      </c>
      <c r="F2935">
        <f>IF(COUNTIF($E$2:E2935, E2935) = 1, MAX($F$1:F2934) + 1, INDEX($F$1:F2934, MATCH(E2935, $E$1:E2934, 0)))</f>
        <v>1434</v>
      </c>
      <c r="G2935" t="s">
        <v>33</v>
      </c>
      <c r="H2935" t="s">
        <v>11</v>
      </c>
      <c r="I2935" t="s">
        <v>24</v>
      </c>
      <c r="J2935" t="s">
        <v>998</v>
      </c>
      <c r="K2935" s="17">
        <v>35.76</v>
      </c>
      <c r="L2935" s="17">
        <v>12</v>
      </c>
      <c r="M2935" s="17">
        <v>10.01</v>
      </c>
      <c r="N2935" s="17" t="str">
        <f>IF(SalesData[[#This Row],[Profit]]&gt;0,"Profit","Loss")</f>
        <v>Profit</v>
      </c>
    </row>
    <row r="2936" spans="1:14" x14ac:dyDescent="0.25">
      <c r="A2936" s="1">
        <v>42237</v>
      </c>
      <c r="B2936" s="3">
        <f t="shared" si="135"/>
        <v>2015</v>
      </c>
      <c r="C2936" s="3">
        <f t="shared" si="136"/>
        <v>8</v>
      </c>
      <c r="D2936" t="s">
        <v>336</v>
      </c>
      <c r="E2936" t="str">
        <f t="shared" si="137"/>
        <v>Sean Miller20150821</v>
      </c>
      <c r="F2936">
        <f>IF(COUNTIF($E$2:E2936, E2936) = 1, MAX($F$1:F2935) + 1, INDEX($F$1:F2935, MATCH(E2936, $E$1:E2935, 0)))</f>
        <v>1435</v>
      </c>
      <c r="G2936" t="s">
        <v>23</v>
      </c>
      <c r="H2936" t="s">
        <v>11</v>
      </c>
      <c r="I2936" t="s">
        <v>200</v>
      </c>
      <c r="J2936" t="s">
        <v>807</v>
      </c>
      <c r="K2936" s="17">
        <v>3.49</v>
      </c>
      <c r="L2936" s="17">
        <v>2</v>
      </c>
      <c r="M2936" s="17">
        <v>-0.7</v>
      </c>
      <c r="N2936" s="17" t="str">
        <f>IF(SalesData[[#This Row],[Profit]]&gt;0,"Profit","Loss")</f>
        <v>Loss</v>
      </c>
    </row>
    <row r="2937" spans="1:14" x14ac:dyDescent="0.25">
      <c r="A2937" s="1">
        <v>42237</v>
      </c>
      <c r="B2937" s="3">
        <f t="shared" si="135"/>
        <v>2015</v>
      </c>
      <c r="C2937" s="3">
        <f t="shared" si="136"/>
        <v>8</v>
      </c>
      <c r="D2937" t="s">
        <v>336</v>
      </c>
      <c r="E2937" t="str">
        <f t="shared" si="137"/>
        <v>Sean Miller20150821</v>
      </c>
      <c r="F2937">
        <f>IF(COUNTIF($E$2:E2937, E2937) = 1, MAX($F$1:F2936) + 1, INDEX($F$1:F2936, MATCH(E2937, $E$1:E2936, 0)))</f>
        <v>1435</v>
      </c>
      <c r="G2937" t="s">
        <v>23</v>
      </c>
      <c r="H2937" t="s">
        <v>39</v>
      </c>
      <c r="I2937" t="s">
        <v>52</v>
      </c>
      <c r="J2937" t="s">
        <v>1873</v>
      </c>
      <c r="K2937" s="17">
        <v>21.73</v>
      </c>
      <c r="L2937" s="17">
        <v>4</v>
      </c>
      <c r="M2937" s="17">
        <v>3.8</v>
      </c>
      <c r="N2937" s="17" t="str">
        <f>IF(SalesData[[#This Row],[Profit]]&gt;0,"Profit","Loss")</f>
        <v>Profit</v>
      </c>
    </row>
    <row r="2938" spans="1:14" x14ac:dyDescent="0.25">
      <c r="A2938" s="1">
        <v>42237</v>
      </c>
      <c r="B2938" s="3">
        <f t="shared" si="135"/>
        <v>2015</v>
      </c>
      <c r="C2938" s="3">
        <f t="shared" si="136"/>
        <v>8</v>
      </c>
      <c r="D2938" t="s">
        <v>336</v>
      </c>
      <c r="E2938" t="str">
        <f t="shared" si="137"/>
        <v>Sean Miller20150821</v>
      </c>
      <c r="F2938">
        <f>IF(COUNTIF($E$2:E2938, E2938) = 1, MAX($F$1:F2937) + 1, INDEX($F$1:F2937, MATCH(E2938, $E$1:E2937, 0)))</f>
        <v>1435</v>
      </c>
      <c r="G2938" t="s">
        <v>23</v>
      </c>
      <c r="H2938" t="s">
        <v>11</v>
      </c>
      <c r="I2938" t="s">
        <v>18</v>
      </c>
      <c r="J2938" t="s">
        <v>557</v>
      </c>
      <c r="K2938" s="17">
        <v>663.07</v>
      </c>
      <c r="L2938" s="17">
        <v>6</v>
      </c>
      <c r="M2938" s="17">
        <v>-165.77</v>
      </c>
      <c r="N2938" s="17" t="str">
        <f>IF(SalesData[[#This Row],[Profit]]&gt;0,"Profit","Loss")</f>
        <v>Loss</v>
      </c>
    </row>
    <row r="2939" spans="1:14" x14ac:dyDescent="0.25">
      <c r="A2939" s="1">
        <v>42237</v>
      </c>
      <c r="B2939" s="3">
        <f t="shared" si="135"/>
        <v>2015</v>
      </c>
      <c r="C2939" s="3">
        <f t="shared" si="136"/>
        <v>8</v>
      </c>
      <c r="D2939" t="s">
        <v>336</v>
      </c>
      <c r="E2939" t="str">
        <f t="shared" si="137"/>
        <v>Sean Miller20150821</v>
      </c>
      <c r="F2939">
        <f>IF(COUNTIF($E$2:E2939, E2939) = 1, MAX($F$1:F2938) + 1, INDEX($F$1:F2938, MATCH(E2939, $E$1:E2938, 0)))</f>
        <v>1435</v>
      </c>
      <c r="G2939" t="s">
        <v>23</v>
      </c>
      <c r="H2939" t="s">
        <v>11</v>
      </c>
      <c r="I2939" t="s">
        <v>20</v>
      </c>
      <c r="J2939" t="s">
        <v>666</v>
      </c>
      <c r="K2939" s="17">
        <v>99.59</v>
      </c>
      <c r="L2939" s="17">
        <v>2</v>
      </c>
      <c r="M2939" s="17">
        <v>-82.99</v>
      </c>
      <c r="N2939" s="17" t="str">
        <f>IF(SalesData[[#This Row],[Profit]]&gt;0,"Profit","Loss")</f>
        <v>Loss</v>
      </c>
    </row>
    <row r="2940" spans="1:14" x14ac:dyDescent="0.25">
      <c r="A2940" s="1">
        <v>42237</v>
      </c>
      <c r="B2940" s="3">
        <f t="shared" si="135"/>
        <v>2015</v>
      </c>
      <c r="C2940" s="3">
        <f t="shared" si="136"/>
        <v>8</v>
      </c>
      <c r="D2940" t="s">
        <v>336</v>
      </c>
      <c r="E2940" t="str">
        <f t="shared" si="137"/>
        <v>Sean Miller20150821</v>
      </c>
      <c r="F2940">
        <f>IF(COUNTIF($E$2:E2940, E2940) = 1, MAX($F$1:F2939) + 1, INDEX($F$1:F2939, MATCH(E2940, $E$1:E2939, 0)))</f>
        <v>1435</v>
      </c>
      <c r="G2940" t="s">
        <v>23</v>
      </c>
      <c r="H2940" t="s">
        <v>11</v>
      </c>
      <c r="I2940" t="s">
        <v>12</v>
      </c>
      <c r="J2940" t="s">
        <v>1605</v>
      </c>
      <c r="K2940" s="17">
        <v>49.57</v>
      </c>
      <c r="L2940" s="17">
        <v>2</v>
      </c>
      <c r="M2940" s="17">
        <v>15.49</v>
      </c>
      <c r="N2940" s="17" t="str">
        <f>IF(SalesData[[#This Row],[Profit]]&gt;0,"Profit","Loss")</f>
        <v>Profit</v>
      </c>
    </row>
    <row r="2941" spans="1:14" x14ac:dyDescent="0.25">
      <c r="A2941" s="1">
        <v>42238</v>
      </c>
      <c r="B2941" s="3">
        <f t="shared" si="135"/>
        <v>2015</v>
      </c>
      <c r="C2941" s="3">
        <f t="shared" si="136"/>
        <v>8</v>
      </c>
      <c r="D2941" t="s">
        <v>2205</v>
      </c>
      <c r="E2941" t="str">
        <f t="shared" si="137"/>
        <v>Dave Poirier20150822</v>
      </c>
      <c r="F2941">
        <f>IF(COUNTIF($E$2:E2941, E2941) = 1, MAX($F$1:F2940) + 1, INDEX($F$1:F2940, MATCH(E2941, $E$1:E2940, 0)))</f>
        <v>1436</v>
      </c>
      <c r="G2941" t="s">
        <v>149</v>
      </c>
      <c r="H2941" t="s">
        <v>11</v>
      </c>
      <c r="I2941" t="s">
        <v>20</v>
      </c>
      <c r="J2941" t="s">
        <v>969</v>
      </c>
      <c r="K2941" s="17">
        <v>50.11</v>
      </c>
      <c r="L2941" s="17">
        <v>6</v>
      </c>
      <c r="M2941" s="17">
        <v>16.29</v>
      </c>
      <c r="N2941" s="17" t="str">
        <f>IF(SalesData[[#This Row],[Profit]]&gt;0,"Profit","Loss")</f>
        <v>Profit</v>
      </c>
    </row>
    <row r="2942" spans="1:14" x14ac:dyDescent="0.25">
      <c r="A2942" s="1">
        <v>42238</v>
      </c>
      <c r="B2942" s="3">
        <f t="shared" si="135"/>
        <v>2015</v>
      </c>
      <c r="C2942" s="3">
        <f t="shared" si="136"/>
        <v>8</v>
      </c>
      <c r="D2942" t="s">
        <v>2206</v>
      </c>
      <c r="E2942" t="str">
        <f t="shared" si="137"/>
        <v>Roger Barcio20150822</v>
      </c>
      <c r="F2942">
        <f>IF(COUNTIF($E$2:E2942, E2942) = 1, MAX($F$1:F2941) + 1, INDEX($F$1:F2941, MATCH(E2942, $E$1:E2941, 0)))</f>
        <v>1437</v>
      </c>
      <c r="G2942" t="s">
        <v>149</v>
      </c>
      <c r="H2942" t="s">
        <v>11</v>
      </c>
      <c r="I2942" t="s">
        <v>24</v>
      </c>
      <c r="J2942" t="s">
        <v>271</v>
      </c>
      <c r="K2942" s="17">
        <v>16.52</v>
      </c>
      <c r="L2942" s="17">
        <v>4</v>
      </c>
      <c r="M2942" s="17">
        <v>7.6</v>
      </c>
      <c r="N2942" s="17" t="str">
        <f>IF(SalesData[[#This Row],[Profit]]&gt;0,"Profit","Loss")</f>
        <v>Profit</v>
      </c>
    </row>
    <row r="2943" spans="1:14" x14ac:dyDescent="0.25">
      <c r="A2943" s="1">
        <v>42239</v>
      </c>
      <c r="B2943" s="3">
        <f t="shared" si="135"/>
        <v>2015</v>
      </c>
      <c r="C2943" s="3">
        <f t="shared" si="136"/>
        <v>8</v>
      </c>
      <c r="D2943" t="s">
        <v>683</v>
      </c>
      <c r="E2943" t="str">
        <f t="shared" si="137"/>
        <v>Tamara Dahlen20150823</v>
      </c>
      <c r="F2943">
        <f>IF(COUNTIF($E$2:E2943, E2943) = 1, MAX($F$1:F2942) + 1, INDEX($F$1:F2942, MATCH(E2943, $E$1:E2942, 0)))</f>
        <v>1438</v>
      </c>
      <c r="G2943" t="s">
        <v>15</v>
      </c>
      <c r="H2943" t="s">
        <v>11</v>
      </c>
      <c r="I2943" t="s">
        <v>200</v>
      </c>
      <c r="J2943" t="s">
        <v>2207</v>
      </c>
      <c r="K2943" s="17">
        <v>31.68</v>
      </c>
      <c r="L2943" s="17">
        <v>4</v>
      </c>
      <c r="M2943" s="17">
        <v>2.77</v>
      </c>
      <c r="N2943" s="17" t="str">
        <f>IF(SalesData[[#This Row],[Profit]]&gt;0,"Profit","Loss")</f>
        <v>Profit</v>
      </c>
    </row>
    <row r="2944" spans="1:14" x14ac:dyDescent="0.25">
      <c r="A2944" s="1">
        <v>42239</v>
      </c>
      <c r="B2944" s="3">
        <f t="shared" si="135"/>
        <v>2015</v>
      </c>
      <c r="C2944" s="3">
        <f t="shared" si="136"/>
        <v>8</v>
      </c>
      <c r="D2944" t="s">
        <v>683</v>
      </c>
      <c r="E2944" t="str">
        <f t="shared" si="137"/>
        <v>Tamara Dahlen20150823</v>
      </c>
      <c r="F2944">
        <f>IF(COUNTIF($E$2:E2944, E2944) = 1, MAX($F$1:F2943) + 1, INDEX($F$1:F2943, MATCH(E2944, $E$1:E2943, 0)))</f>
        <v>1438</v>
      </c>
      <c r="G2944" t="s">
        <v>15</v>
      </c>
      <c r="H2944" t="s">
        <v>11</v>
      </c>
      <c r="I2944" t="s">
        <v>12</v>
      </c>
      <c r="J2944" t="s">
        <v>2208</v>
      </c>
      <c r="K2944" s="17">
        <v>10.37</v>
      </c>
      <c r="L2944" s="17">
        <v>2</v>
      </c>
      <c r="M2944" s="17">
        <v>3.63</v>
      </c>
      <c r="N2944" s="17" t="str">
        <f>IF(SalesData[[#This Row],[Profit]]&gt;0,"Profit","Loss")</f>
        <v>Profit</v>
      </c>
    </row>
    <row r="2945" spans="1:14" x14ac:dyDescent="0.25">
      <c r="A2945" s="1">
        <v>42239</v>
      </c>
      <c r="B2945" s="3">
        <f t="shared" si="135"/>
        <v>2015</v>
      </c>
      <c r="C2945" s="3">
        <f t="shared" si="136"/>
        <v>8</v>
      </c>
      <c r="D2945" t="s">
        <v>683</v>
      </c>
      <c r="E2945" t="str">
        <f t="shared" si="137"/>
        <v>Tamara Dahlen20150823</v>
      </c>
      <c r="F2945">
        <f>IF(COUNTIF($E$2:E2945, E2945) = 1, MAX($F$1:F2944) + 1, INDEX($F$1:F2944, MATCH(E2945, $E$1:E2944, 0)))</f>
        <v>1438</v>
      </c>
      <c r="G2945" t="s">
        <v>15</v>
      </c>
      <c r="H2945" t="s">
        <v>11</v>
      </c>
      <c r="I2945" t="s">
        <v>43</v>
      </c>
      <c r="J2945" t="s">
        <v>160</v>
      </c>
      <c r="K2945" s="17">
        <v>12.03</v>
      </c>
      <c r="L2945" s="17">
        <v>8</v>
      </c>
      <c r="M2945" s="17">
        <v>2.2599999999999998</v>
      </c>
      <c r="N2945" s="17" t="str">
        <f>IF(SalesData[[#This Row],[Profit]]&gt;0,"Profit","Loss")</f>
        <v>Profit</v>
      </c>
    </row>
    <row r="2946" spans="1:14" x14ac:dyDescent="0.25">
      <c r="A2946" s="1">
        <v>42239</v>
      </c>
      <c r="B2946" s="3">
        <f t="shared" ref="B2946:B3009" si="138">YEAR(A2946)</f>
        <v>2015</v>
      </c>
      <c r="C2946" s="3">
        <f t="shared" ref="C2946:C3009" si="139">MONTH(A2946)</f>
        <v>8</v>
      </c>
      <c r="D2946" t="s">
        <v>683</v>
      </c>
      <c r="E2946" t="str">
        <f t="shared" ref="E2946:E3009" si="140">D2946 &amp; TEXT(A2946, "yyyymmdd")</f>
        <v>Tamara Dahlen20150823</v>
      </c>
      <c r="F2946">
        <f>IF(COUNTIF($E$2:E2946, E2946) = 1, MAX($F$1:F2945) + 1, INDEX($F$1:F2945, MATCH(E2946, $E$1:E2945, 0)))</f>
        <v>1438</v>
      </c>
      <c r="G2946" t="s">
        <v>15</v>
      </c>
      <c r="H2946" t="s">
        <v>11</v>
      </c>
      <c r="I2946" t="s">
        <v>92</v>
      </c>
      <c r="J2946" t="s">
        <v>617</v>
      </c>
      <c r="K2946" s="17">
        <v>5.77</v>
      </c>
      <c r="L2946" s="17">
        <v>2</v>
      </c>
      <c r="M2946" s="17">
        <v>-13.55</v>
      </c>
      <c r="N2946" s="17" t="str">
        <f>IF(SalesData[[#This Row],[Profit]]&gt;0,"Profit","Loss")</f>
        <v>Loss</v>
      </c>
    </row>
    <row r="2947" spans="1:14" x14ac:dyDescent="0.25">
      <c r="A2947" s="1">
        <v>42239</v>
      </c>
      <c r="B2947" s="3">
        <f t="shared" si="138"/>
        <v>2015</v>
      </c>
      <c r="C2947" s="3">
        <f t="shared" si="139"/>
        <v>8</v>
      </c>
      <c r="D2947" t="s">
        <v>2209</v>
      </c>
      <c r="E2947" t="str">
        <f t="shared" si="140"/>
        <v>Fred Harton20150823</v>
      </c>
      <c r="F2947">
        <f>IF(COUNTIF($E$2:E2947, E2947) = 1, MAX($F$1:F2946) + 1, INDEX($F$1:F2946, MATCH(E2947, $E$1:E2946, 0)))</f>
        <v>1439</v>
      </c>
      <c r="G2947" t="s">
        <v>30</v>
      </c>
      <c r="H2947" t="s">
        <v>11</v>
      </c>
      <c r="I2947" t="s">
        <v>92</v>
      </c>
      <c r="J2947" t="s">
        <v>1835</v>
      </c>
      <c r="K2947" s="17">
        <v>542.94000000000005</v>
      </c>
      <c r="L2947" s="17">
        <v>3</v>
      </c>
      <c r="M2947" s="17">
        <v>152.02000000000001</v>
      </c>
      <c r="N2947" s="17" t="str">
        <f>IF(SalesData[[#This Row],[Profit]]&gt;0,"Profit","Loss")</f>
        <v>Profit</v>
      </c>
    </row>
    <row r="2948" spans="1:14" x14ac:dyDescent="0.25">
      <c r="A2948" s="1">
        <v>42239</v>
      </c>
      <c r="B2948" s="3">
        <f t="shared" si="138"/>
        <v>2015</v>
      </c>
      <c r="C2948" s="3">
        <f t="shared" si="139"/>
        <v>8</v>
      </c>
      <c r="D2948" t="s">
        <v>2209</v>
      </c>
      <c r="E2948" t="str">
        <f t="shared" si="140"/>
        <v>Fred Harton20150823</v>
      </c>
      <c r="F2948">
        <f>IF(COUNTIF($E$2:E2948, E2948) = 1, MAX($F$1:F2947) + 1, INDEX($F$1:F2947, MATCH(E2948, $E$1:E2947, 0)))</f>
        <v>1439</v>
      </c>
      <c r="G2948" t="s">
        <v>30</v>
      </c>
      <c r="H2948" t="s">
        <v>11</v>
      </c>
      <c r="I2948" t="s">
        <v>16</v>
      </c>
      <c r="J2948" t="s">
        <v>2210</v>
      </c>
      <c r="K2948" s="17">
        <v>8.64</v>
      </c>
      <c r="L2948" s="17">
        <v>3</v>
      </c>
      <c r="M2948" s="17">
        <v>4.2300000000000004</v>
      </c>
      <c r="N2948" s="17" t="str">
        <f>IF(SalesData[[#This Row],[Profit]]&gt;0,"Profit","Loss")</f>
        <v>Profit</v>
      </c>
    </row>
    <row r="2949" spans="1:14" x14ac:dyDescent="0.25">
      <c r="A2949" s="1">
        <v>42239</v>
      </c>
      <c r="B2949" s="3">
        <f t="shared" si="138"/>
        <v>2015</v>
      </c>
      <c r="C2949" s="3">
        <f t="shared" si="139"/>
        <v>8</v>
      </c>
      <c r="D2949" t="s">
        <v>2209</v>
      </c>
      <c r="E2949" t="str">
        <f t="shared" si="140"/>
        <v>Fred Harton20150823</v>
      </c>
      <c r="F2949">
        <f>IF(COUNTIF($E$2:E2949, E2949) = 1, MAX($F$1:F2948) + 1, INDEX($F$1:F2948, MATCH(E2949, $E$1:E2948, 0)))</f>
        <v>1439</v>
      </c>
      <c r="G2949" t="s">
        <v>30</v>
      </c>
      <c r="H2949" t="s">
        <v>11</v>
      </c>
      <c r="I2949" t="s">
        <v>12</v>
      </c>
      <c r="J2949" t="s">
        <v>713</v>
      </c>
      <c r="K2949" s="17">
        <v>193.8</v>
      </c>
      <c r="L2949" s="17">
        <v>5</v>
      </c>
      <c r="M2949" s="17">
        <v>94.96</v>
      </c>
      <c r="N2949" s="17" t="str">
        <f>IF(SalesData[[#This Row],[Profit]]&gt;0,"Profit","Loss")</f>
        <v>Profit</v>
      </c>
    </row>
    <row r="2950" spans="1:14" x14ac:dyDescent="0.25">
      <c r="A2950" s="1">
        <v>42239</v>
      </c>
      <c r="B2950" s="3">
        <f t="shared" si="138"/>
        <v>2015</v>
      </c>
      <c r="C2950" s="3">
        <f t="shared" si="139"/>
        <v>8</v>
      </c>
      <c r="D2950" t="s">
        <v>2209</v>
      </c>
      <c r="E2950" t="str">
        <f t="shared" si="140"/>
        <v>Fred Harton20150823</v>
      </c>
      <c r="F2950">
        <f>IF(COUNTIF($E$2:E2950, E2950) = 1, MAX($F$1:F2949) + 1, INDEX($F$1:F2949, MATCH(E2950, $E$1:E2949, 0)))</f>
        <v>1439</v>
      </c>
      <c r="G2950" t="s">
        <v>30</v>
      </c>
      <c r="H2950" t="s">
        <v>11</v>
      </c>
      <c r="I2950" t="s">
        <v>12</v>
      </c>
      <c r="J2950" t="s">
        <v>2069</v>
      </c>
      <c r="K2950" s="17">
        <v>21.4</v>
      </c>
      <c r="L2950" s="17">
        <v>5</v>
      </c>
      <c r="M2950" s="17">
        <v>9.6300000000000008</v>
      </c>
      <c r="N2950" s="17" t="str">
        <f>IF(SalesData[[#This Row],[Profit]]&gt;0,"Profit","Loss")</f>
        <v>Profit</v>
      </c>
    </row>
    <row r="2951" spans="1:14" x14ac:dyDescent="0.25">
      <c r="A2951" s="1">
        <v>42239</v>
      </c>
      <c r="B2951" s="3">
        <f t="shared" si="138"/>
        <v>2015</v>
      </c>
      <c r="C2951" s="3">
        <f t="shared" si="139"/>
        <v>8</v>
      </c>
      <c r="D2951" t="s">
        <v>2209</v>
      </c>
      <c r="E2951" t="str">
        <f t="shared" si="140"/>
        <v>Fred Harton20150823</v>
      </c>
      <c r="F2951">
        <f>IF(COUNTIF($E$2:E2951, E2951) = 1, MAX($F$1:F2950) + 1, INDEX($F$1:F2950, MATCH(E2951, $E$1:E2950, 0)))</f>
        <v>1439</v>
      </c>
      <c r="G2951" t="s">
        <v>30</v>
      </c>
      <c r="H2951" t="s">
        <v>11</v>
      </c>
      <c r="I2951" t="s">
        <v>12</v>
      </c>
      <c r="J2951" t="s">
        <v>2211</v>
      </c>
      <c r="K2951" s="17">
        <v>97.88</v>
      </c>
      <c r="L2951" s="17">
        <v>2</v>
      </c>
      <c r="M2951" s="17">
        <v>48.94</v>
      </c>
      <c r="N2951" s="17" t="str">
        <f>IF(SalesData[[#This Row],[Profit]]&gt;0,"Profit","Loss")</f>
        <v>Profit</v>
      </c>
    </row>
    <row r="2952" spans="1:14" x14ac:dyDescent="0.25">
      <c r="A2952" s="1">
        <v>42239</v>
      </c>
      <c r="B2952" s="3">
        <f t="shared" si="138"/>
        <v>2015</v>
      </c>
      <c r="C2952" s="3">
        <f t="shared" si="139"/>
        <v>8</v>
      </c>
      <c r="D2952" t="s">
        <v>2209</v>
      </c>
      <c r="E2952" t="str">
        <f t="shared" si="140"/>
        <v>Fred Harton20150823</v>
      </c>
      <c r="F2952">
        <f>IF(COUNTIF($E$2:E2952, E2952) = 1, MAX($F$1:F2951) + 1, INDEX($F$1:F2951, MATCH(E2952, $E$1:E2951, 0)))</f>
        <v>1439</v>
      </c>
      <c r="G2952" t="s">
        <v>30</v>
      </c>
      <c r="H2952" t="s">
        <v>39</v>
      </c>
      <c r="I2952" t="s">
        <v>52</v>
      </c>
      <c r="J2952" t="s">
        <v>1526</v>
      </c>
      <c r="K2952" s="17">
        <v>251.91</v>
      </c>
      <c r="L2952" s="17">
        <v>9</v>
      </c>
      <c r="M2952" s="17">
        <v>47.86</v>
      </c>
      <c r="N2952" s="17" t="str">
        <f>IF(SalesData[[#This Row],[Profit]]&gt;0,"Profit","Loss")</f>
        <v>Profit</v>
      </c>
    </row>
    <row r="2953" spans="1:14" x14ac:dyDescent="0.25">
      <c r="A2953" s="1">
        <v>42239</v>
      </c>
      <c r="B2953" s="3">
        <f t="shared" si="138"/>
        <v>2015</v>
      </c>
      <c r="C2953" s="3">
        <f t="shared" si="139"/>
        <v>8</v>
      </c>
      <c r="D2953" t="s">
        <v>2209</v>
      </c>
      <c r="E2953" t="str">
        <f t="shared" si="140"/>
        <v>Fred Harton20150823</v>
      </c>
      <c r="F2953">
        <f>IF(COUNTIF($E$2:E2953, E2953) = 1, MAX($F$1:F2952) + 1, INDEX($F$1:F2952, MATCH(E2953, $E$1:E2952, 0)))</f>
        <v>1439</v>
      </c>
      <c r="G2953" t="s">
        <v>30</v>
      </c>
      <c r="H2953" t="s">
        <v>11</v>
      </c>
      <c r="I2953" t="s">
        <v>92</v>
      </c>
      <c r="J2953" t="s">
        <v>1387</v>
      </c>
      <c r="K2953" s="17">
        <v>25.86</v>
      </c>
      <c r="L2953" s="17">
        <v>3</v>
      </c>
      <c r="M2953" s="17">
        <v>6.72</v>
      </c>
      <c r="N2953" s="17" t="str">
        <f>IF(SalesData[[#This Row],[Profit]]&gt;0,"Profit","Loss")</f>
        <v>Profit</v>
      </c>
    </row>
    <row r="2954" spans="1:14" x14ac:dyDescent="0.25">
      <c r="A2954" s="1">
        <v>42240</v>
      </c>
      <c r="B2954" s="3">
        <f t="shared" si="138"/>
        <v>2015</v>
      </c>
      <c r="C2954" s="3">
        <f t="shared" si="139"/>
        <v>8</v>
      </c>
      <c r="D2954" t="s">
        <v>352</v>
      </c>
      <c r="E2954" t="str">
        <f t="shared" si="140"/>
        <v>Cassandra Brandow20150824</v>
      </c>
      <c r="F2954">
        <f>IF(COUNTIF($E$2:E2954, E2954) = 1, MAX($F$1:F2953) + 1, INDEX($F$1:F2953, MATCH(E2954, $E$1:E2953, 0)))</f>
        <v>1440</v>
      </c>
      <c r="G2954" t="s">
        <v>10</v>
      </c>
      <c r="H2954" t="s">
        <v>11</v>
      </c>
      <c r="I2954" t="s">
        <v>18</v>
      </c>
      <c r="J2954" t="s">
        <v>308</v>
      </c>
      <c r="K2954" s="17">
        <v>999.43</v>
      </c>
      <c r="L2954" s="17">
        <v>7</v>
      </c>
      <c r="M2954" s="17">
        <v>124.93</v>
      </c>
      <c r="N2954" s="17" t="str">
        <f>IF(SalesData[[#This Row],[Profit]]&gt;0,"Profit","Loss")</f>
        <v>Profit</v>
      </c>
    </row>
    <row r="2955" spans="1:14" x14ac:dyDescent="0.25">
      <c r="A2955" s="1">
        <v>42240</v>
      </c>
      <c r="B2955" s="3">
        <f t="shared" si="138"/>
        <v>2015</v>
      </c>
      <c r="C2955" s="3">
        <f t="shared" si="139"/>
        <v>8</v>
      </c>
      <c r="D2955" t="s">
        <v>352</v>
      </c>
      <c r="E2955" t="str">
        <f t="shared" si="140"/>
        <v>Cassandra Brandow20150824</v>
      </c>
      <c r="F2955">
        <f>IF(COUNTIF($E$2:E2955, E2955) = 1, MAX($F$1:F2954) + 1, INDEX($F$1:F2954, MATCH(E2955, $E$1:E2954, 0)))</f>
        <v>1440</v>
      </c>
      <c r="G2955" t="s">
        <v>10</v>
      </c>
      <c r="H2955" t="s">
        <v>11</v>
      </c>
      <c r="I2955" t="s">
        <v>18</v>
      </c>
      <c r="J2955" t="s">
        <v>418</v>
      </c>
      <c r="K2955" s="17">
        <v>724.08</v>
      </c>
      <c r="L2955" s="17">
        <v>14</v>
      </c>
      <c r="M2955" s="17">
        <v>-135.77000000000001</v>
      </c>
      <c r="N2955" s="17" t="str">
        <f>IF(SalesData[[#This Row],[Profit]]&gt;0,"Profit","Loss")</f>
        <v>Loss</v>
      </c>
    </row>
    <row r="2956" spans="1:14" x14ac:dyDescent="0.25">
      <c r="A2956" s="1">
        <v>42240</v>
      </c>
      <c r="B2956" s="3">
        <f t="shared" si="138"/>
        <v>2015</v>
      </c>
      <c r="C2956" s="3">
        <f t="shared" si="139"/>
        <v>8</v>
      </c>
      <c r="D2956" t="s">
        <v>352</v>
      </c>
      <c r="E2956" t="str">
        <f t="shared" si="140"/>
        <v>Cassandra Brandow20150824</v>
      </c>
      <c r="F2956">
        <f>IF(COUNTIF($E$2:E2956, E2956) = 1, MAX($F$1:F2955) + 1, INDEX($F$1:F2955, MATCH(E2956, $E$1:E2955, 0)))</f>
        <v>1440</v>
      </c>
      <c r="G2956" t="s">
        <v>10</v>
      </c>
      <c r="H2956" t="s">
        <v>34</v>
      </c>
      <c r="I2956" t="s">
        <v>145</v>
      </c>
      <c r="J2956" t="s">
        <v>1553</v>
      </c>
      <c r="K2956" s="17">
        <v>918.79</v>
      </c>
      <c r="L2956" s="17">
        <v>5</v>
      </c>
      <c r="M2956" s="17">
        <v>-118.13</v>
      </c>
      <c r="N2956" s="17" t="str">
        <f>IF(SalesData[[#This Row],[Profit]]&gt;0,"Profit","Loss")</f>
        <v>Loss</v>
      </c>
    </row>
    <row r="2957" spans="1:14" x14ac:dyDescent="0.25">
      <c r="A2957" s="1">
        <v>42240</v>
      </c>
      <c r="B2957" s="3">
        <f t="shared" si="138"/>
        <v>2015</v>
      </c>
      <c r="C2957" s="3">
        <f t="shared" si="139"/>
        <v>8</v>
      </c>
      <c r="D2957" t="s">
        <v>352</v>
      </c>
      <c r="E2957" t="str">
        <f t="shared" si="140"/>
        <v>Cassandra Brandow20150824</v>
      </c>
      <c r="F2957">
        <f>IF(COUNTIF($E$2:E2957, E2957) = 1, MAX($F$1:F2956) + 1, INDEX($F$1:F2956, MATCH(E2957, $E$1:E2956, 0)))</f>
        <v>1440</v>
      </c>
      <c r="G2957" t="s">
        <v>10</v>
      </c>
      <c r="H2957" t="s">
        <v>11</v>
      </c>
      <c r="I2957" t="s">
        <v>20</v>
      </c>
      <c r="J2957" t="s">
        <v>609</v>
      </c>
      <c r="K2957" s="17">
        <v>2.72</v>
      </c>
      <c r="L2957" s="17">
        <v>3</v>
      </c>
      <c r="M2957" s="17">
        <v>-4.22</v>
      </c>
      <c r="N2957" s="17" t="str">
        <f>IF(SalesData[[#This Row],[Profit]]&gt;0,"Profit","Loss")</f>
        <v>Loss</v>
      </c>
    </row>
    <row r="2958" spans="1:14" x14ac:dyDescent="0.25">
      <c r="A2958" s="1">
        <v>42240</v>
      </c>
      <c r="B2958" s="3">
        <f t="shared" si="138"/>
        <v>2015</v>
      </c>
      <c r="C2958" s="3">
        <f t="shared" si="139"/>
        <v>8</v>
      </c>
      <c r="D2958" t="s">
        <v>2104</v>
      </c>
      <c r="E2958" t="str">
        <f t="shared" si="140"/>
        <v>Eleni McCrary20150824</v>
      </c>
      <c r="F2958">
        <f>IF(COUNTIF($E$2:E2958, E2958) = 1, MAX($F$1:F2957) + 1, INDEX($F$1:F2957, MATCH(E2958, $E$1:E2957, 0)))</f>
        <v>1441</v>
      </c>
      <c r="G2958" t="s">
        <v>149</v>
      </c>
      <c r="H2958" t="s">
        <v>34</v>
      </c>
      <c r="I2958" t="s">
        <v>145</v>
      </c>
      <c r="J2958" t="s">
        <v>741</v>
      </c>
      <c r="K2958" s="17">
        <v>284.36</v>
      </c>
      <c r="L2958" s="17">
        <v>2</v>
      </c>
      <c r="M2958" s="17">
        <v>-75.83</v>
      </c>
      <c r="N2958" s="17" t="str">
        <f>IF(SalesData[[#This Row],[Profit]]&gt;0,"Profit","Loss")</f>
        <v>Loss</v>
      </c>
    </row>
    <row r="2959" spans="1:14" x14ac:dyDescent="0.25">
      <c r="A2959" s="1">
        <v>42240</v>
      </c>
      <c r="B2959" s="3">
        <f t="shared" si="138"/>
        <v>2015</v>
      </c>
      <c r="C2959" s="3">
        <f t="shared" si="139"/>
        <v>8</v>
      </c>
      <c r="D2959" t="s">
        <v>2104</v>
      </c>
      <c r="E2959" t="str">
        <f t="shared" si="140"/>
        <v>Eleni McCrary20150824</v>
      </c>
      <c r="F2959">
        <f>IF(COUNTIF($E$2:E2959, E2959) = 1, MAX($F$1:F2958) + 1, INDEX($F$1:F2958, MATCH(E2959, $E$1:E2958, 0)))</f>
        <v>1441</v>
      </c>
      <c r="G2959" t="s">
        <v>149</v>
      </c>
      <c r="H2959" t="s">
        <v>39</v>
      </c>
      <c r="I2959" t="s">
        <v>52</v>
      </c>
      <c r="J2959" t="s">
        <v>53</v>
      </c>
      <c r="K2959" s="17">
        <v>26</v>
      </c>
      <c r="L2959" s="17">
        <v>2</v>
      </c>
      <c r="M2959" s="17">
        <v>11.7</v>
      </c>
      <c r="N2959" s="17" t="str">
        <f>IF(SalesData[[#This Row],[Profit]]&gt;0,"Profit","Loss")</f>
        <v>Profit</v>
      </c>
    </row>
    <row r="2960" spans="1:14" x14ac:dyDescent="0.25">
      <c r="A2960" s="1">
        <v>42240</v>
      </c>
      <c r="B2960" s="3">
        <f t="shared" si="138"/>
        <v>2015</v>
      </c>
      <c r="C2960" s="3">
        <f t="shared" si="139"/>
        <v>8</v>
      </c>
      <c r="D2960" t="s">
        <v>2212</v>
      </c>
      <c r="E2960" t="str">
        <f t="shared" si="140"/>
        <v>Katrina Willman20150824</v>
      </c>
      <c r="F2960">
        <f>IF(COUNTIF($E$2:E2960, E2960) = 1, MAX($F$1:F2959) + 1, INDEX($F$1:F2959, MATCH(E2960, $E$1:E2959, 0)))</f>
        <v>1442</v>
      </c>
      <c r="G2960" t="s">
        <v>33</v>
      </c>
      <c r="H2960" t="s">
        <v>39</v>
      </c>
      <c r="I2960" t="s">
        <v>302</v>
      </c>
      <c r="J2960" t="s">
        <v>1882</v>
      </c>
      <c r="K2960" s="17">
        <v>3080</v>
      </c>
      <c r="L2960" s="17">
        <v>7</v>
      </c>
      <c r="M2960" s="17">
        <v>1416.8</v>
      </c>
      <c r="N2960" s="17" t="str">
        <f>IF(SalesData[[#This Row],[Profit]]&gt;0,"Profit","Loss")</f>
        <v>Profit</v>
      </c>
    </row>
    <row r="2961" spans="1:14" x14ac:dyDescent="0.25">
      <c r="A2961" s="1">
        <v>42240</v>
      </c>
      <c r="B2961" s="3">
        <f t="shared" si="138"/>
        <v>2015</v>
      </c>
      <c r="C2961" s="3">
        <f t="shared" si="139"/>
        <v>8</v>
      </c>
      <c r="D2961" t="s">
        <v>2212</v>
      </c>
      <c r="E2961" t="str">
        <f t="shared" si="140"/>
        <v>Katrina Willman20150824</v>
      </c>
      <c r="F2961">
        <f>IF(COUNTIF($E$2:E2961, E2961) = 1, MAX($F$1:F2960) + 1, INDEX($F$1:F2960, MATCH(E2961, $E$1:E2960, 0)))</f>
        <v>1442</v>
      </c>
      <c r="G2961" t="s">
        <v>33</v>
      </c>
      <c r="H2961" t="s">
        <v>39</v>
      </c>
      <c r="I2961" t="s">
        <v>52</v>
      </c>
      <c r="J2961" t="s">
        <v>1992</v>
      </c>
      <c r="K2961" s="17">
        <v>79.959999999999994</v>
      </c>
      <c r="L2961" s="17">
        <v>4</v>
      </c>
      <c r="M2961" s="17">
        <v>18.39</v>
      </c>
      <c r="N2961" s="17" t="str">
        <f>IF(SalesData[[#This Row],[Profit]]&gt;0,"Profit","Loss")</f>
        <v>Profit</v>
      </c>
    </row>
    <row r="2962" spans="1:14" x14ac:dyDescent="0.25">
      <c r="A2962" s="1">
        <v>42240</v>
      </c>
      <c r="B2962" s="3">
        <f t="shared" si="138"/>
        <v>2015</v>
      </c>
      <c r="C2962" s="3">
        <f t="shared" si="139"/>
        <v>8</v>
      </c>
      <c r="D2962" t="s">
        <v>2212</v>
      </c>
      <c r="E2962" t="str">
        <f t="shared" si="140"/>
        <v>Katrina Willman20150824</v>
      </c>
      <c r="F2962">
        <f>IF(COUNTIF($E$2:E2962, E2962) = 1, MAX($F$1:F2961) + 1, INDEX($F$1:F2961, MATCH(E2962, $E$1:E2961, 0)))</f>
        <v>1442</v>
      </c>
      <c r="G2962" t="s">
        <v>33</v>
      </c>
      <c r="H2962" t="s">
        <v>39</v>
      </c>
      <c r="I2962" t="s">
        <v>40</v>
      </c>
      <c r="J2962" t="s">
        <v>1940</v>
      </c>
      <c r="K2962" s="17">
        <v>587.97</v>
      </c>
      <c r="L2962" s="17">
        <v>3</v>
      </c>
      <c r="M2962" s="17">
        <v>170.51</v>
      </c>
      <c r="N2962" s="17" t="str">
        <f>IF(SalesData[[#This Row],[Profit]]&gt;0,"Profit","Loss")</f>
        <v>Profit</v>
      </c>
    </row>
    <row r="2963" spans="1:14" x14ac:dyDescent="0.25">
      <c r="A2963" s="1">
        <v>42240</v>
      </c>
      <c r="B2963" s="3">
        <f t="shared" si="138"/>
        <v>2015</v>
      </c>
      <c r="C2963" s="3">
        <f t="shared" si="139"/>
        <v>8</v>
      </c>
      <c r="D2963" t="s">
        <v>233</v>
      </c>
      <c r="E2963" t="str">
        <f t="shared" si="140"/>
        <v>Shahid Collister20150824</v>
      </c>
      <c r="F2963">
        <f>IF(COUNTIF($E$2:E2963, E2963) = 1, MAX($F$1:F2962) + 1, INDEX($F$1:F2962, MATCH(E2963, $E$1:E2962, 0)))</f>
        <v>1443</v>
      </c>
      <c r="G2963" t="s">
        <v>149</v>
      </c>
      <c r="H2963" t="s">
        <v>34</v>
      </c>
      <c r="I2963" t="s">
        <v>47</v>
      </c>
      <c r="J2963" t="s">
        <v>60</v>
      </c>
      <c r="K2963" s="17">
        <v>14.91</v>
      </c>
      <c r="L2963" s="17">
        <v>3</v>
      </c>
      <c r="M2963" s="17">
        <v>4.62</v>
      </c>
      <c r="N2963" s="17" t="str">
        <f>IF(SalesData[[#This Row],[Profit]]&gt;0,"Profit","Loss")</f>
        <v>Profit</v>
      </c>
    </row>
    <row r="2964" spans="1:14" x14ac:dyDescent="0.25">
      <c r="A2964" s="1">
        <v>42240</v>
      </c>
      <c r="B2964" s="3">
        <f t="shared" si="138"/>
        <v>2015</v>
      </c>
      <c r="C2964" s="3">
        <f t="shared" si="139"/>
        <v>8</v>
      </c>
      <c r="D2964" t="s">
        <v>1426</v>
      </c>
      <c r="E2964" t="str">
        <f t="shared" si="140"/>
        <v>Denny Ordway20150824</v>
      </c>
      <c r="F2964">
        <f>IF(COUNTIF($E$2:E2964, E2964) = 1, MAX($F$1:F2963) + 1, INDEX($F$1:F2963, MATCH(E2964, $E$1:E2963, 0)))</f>
        <v>1444</v>
      </c>
      <c r="G2964" t="s">
        <v>91</v>
      </c>
      <c r="H2964" t="s">
        <v>11</v>
      </c>
      <c r="I2964" t="s">
        <v>24</v>
      </c>
      <c r="J2964" t="s">
        <v>998</v>
      </c>
      <c r="K2964" s="17">
        <v>7.15</v>
      </c>
      <c r="L2964" s="17">
        <v>3</v>
      </c>
      <c r="M2964" s="17">
        <v>0.72</v>
      </c>
      <c r="N2964" s="17" t="str">
        <f>IF(SalesData[[#This Row],[Profit]]&gt;0,"Profit","Loss")</f>
        <v>Profit</v>
      </c>
    </row>
    <row r="2965" spans="1:14" x14ac:dyDescent="0.25">
      <c r="A2965" s="1">
        <v>42240</v>
      </c>
      <c r="B2965" s="3">
        <f t="shared" si="138"/>
        <v>2015</v>
      </c>
      <c r="C2965" s="3">
        <f t="shared" si="139"/>
        <v>8</v>
      </c>
      <c r="D2965" t="s">
        <v>380</v>
      </c>
      <c r="E2965" t="str">
        <f t="shared" si="140"/>
        <v>Maurice Satty20150824</v>
      </c>
      <c r="F2965">
        <f>IF(COUNTIF($E$2:E2965, E2965) = 1, MAX($F$1:F2964) + 1, INDEX($F$1:F2964, MATCH(E2965, $E$1:E2964, 0)))</f>
        <v>1445</v>
      </c>
      <c r="G2965" t="s">
        <v>78</v>
      </c>
      <c r="H2965" t="s">
        <v>39</v>
      </c>
      <c r="I2965" t="s">
        <v>40</v>
      </c>
      <c r="J2965" t="s">
        <v>2213</v>
      </c>
      <c r="K2965" s="17">
        <v>26.98</v>
      </c>
      <c r="L2965" s="17">
        <v>3</v>
      </c>
      <c r="M2965" s="17">
        <v>4.05</v>
      </c>
      <c r="N2965" s="17" t="str">
        <f>IF(SalesData[[#This Row],[Profit]]&gt;0,"Profit","Loss")</f>
        <v>Profit</v>
      </c>
    </row>
    <row r="2966" spans="1:14" x14ac:dyDescent="0.25">
      <c r="A2966" s="1">
        <v>42240</v>
      </c>
      <c r="B2966" s="3">
        <f t="shared" si="138"/>
        <v>2015</v>
      </c>
      <c r="C2966" s="3">
        <f t="shared" si="139"/>
        <v>8</v>
      </c>
      <c r="D2966" t="s">
        <v>380</v>
      </c>
      <c r="E2966" t="str">
        <f t="shared" si="140"/>
        <v>Maurice Satty20150824</v>
      </c>
      <c r="F2966">
        <f>IF(COUNTIF($E$2:E2966, E2966) = 1, MAX($F$1:F2965) + 1, INDEX($F$1:F2965, MATCH(E2966, $E$1:E2965, 0)))</f>
        <v>1445</v>
      </c>
      <c r="G2966" t="s">
        <v>78</v>
      </c>
      <c r="H2966" t="s">
        <v>11</v>
      </c>
      <c r="I2966" t="s">
        <v>16</v>
      </c>
      <c r="J2966" t="s">
        <v>2210</v>
      </c>
      <c r="K2966" s="17">
        <v>6.91</v>
      </c>
      <c r="L2966" s="17">
        <v>3</v>
      </c>
      <c r="M2966" s="17">
        <v>2.5099999999999998</v>
      </c>
      <c r="N2966" s="17" t="str">
        <f>IF(SalesData[[#This Row],[Profit]]&gt;0,"Profit","Loss")</f>
        <v>Profit</v>
      </c>
    </row>
    <row r="2967" spans="1:14" x14ac:dyDescent="0.25">
      <c r="A2967" s="1">
        <v>42240</v>
      </c>
      <c r="B2967" s="3">
        <f t="shared" si="138"/>
        <v>2015</v>
      </c>
      <c r="C2967" s="3">
        <f t="shared" si="139"/>
        <v>8</v>
      </c>
      <c r="D2967" t="s">
        <v>380</v>
      </c>
      <c r="E2967" t="str">
        <f t="shared" si="140"/>
        <v>Maurice Satty20150824</v>
      </c>
      <c r="F2967">
        <f>IF(COUNTIF($E$2:E2967, E2967) = 1, MAX($F$1:F2966) + 1, INDEX($F$1:F2966, MATCH(E2967, $E$1:E2966, 0)))</f>
        <v>1445</v>
      </c>
      <c r="G2967" t="s">
        <v>78</v>
      </c>
      <c r="H2967" t="s">
        <v>11</v>
      </c>
      <c r="I2967" t="s">
        <v>18</v>
      </c>
      <c r="J2967" t="s">
        <v>1549</v>
      </c>
      <c r="K2967" s="17">
        <v>435.5</v>
      </c>
      <c r="L2967" s="17">
        <v>3</v>
      </c>
      <c r="M2967" s="17">
        <v>48.99</v>
      </c>
      <c r="N2967" s="17" t="str">
        <f>IF(SalesData[[#This Row],[Profit]]&gt;0,"Profit","Loss")</f>
        <v>Profit</v>
      </c>
    </row>
    <row r="2968" spans="1:14" x14ac:dyDescent="0.25">
      <c r="A2968" s="1">
        <v>42241</v>
      </c>
      <c r="B2968" s="3">
        <f t="shared" si="138"/>
        <v>2015</v>
      </c>
      <c r="C2968" s="3">
        <f t="shared" si="139"/>
        <v>8</v>
      </c>
      <c r="D2968" t="s">
        <v>1535</v>
      </c>
      <c r="E2968" t="str">
        <f t="shared" si="140"/>
        <v>Nancy Lomonaco20150825</v>
      </c>
      <c r="F2968">
        <f>IF(COUNTIF($E$2:E2968, E2968) = 1, MAX($F$1:F2967) + 1, INDEX($F$1:F2967, MATCH(E2968, $E$1:E2967, 0)))</f>
        <v>1446</v>
      </c>
      <c r="G2968" t="s">
        <v>27</v>
      </c>
      <c r="H2968" t="s">
        <v>34</v>
      </c>
      <c r="I2968" t="s">
        <v>35</v>
      </c>
      <c r="J2968" t="s">
        <v>1425</v>
      </c>
      <c r="K2968" s="17">
        <v>40.78</v>
      </c>
      <c r="L2968" s="17">
        <v>1</v>
      </c>
      <c r="M2968" s="17">
        <v>4.59</v>
      </c>
      <c r="N2968" s="17" t="str">
        <f>IF(SalesData[[#This Row],[Profit]]&gt;0,"Profit","Loss")</f>
        <v>Profit</v>
      </c>
    </row>
    <row r="2969" spans="1:14" x14ac:dyDescent="0.25">
      <c r="A2969" s="1">
        <v>42241</v>
      </c>
      <c r="B2969" s="3">
        <f t="shared" si="138"/>
        <v>2015</v>
      </c>
      <c r="C2969" s="3">
        <f t="shared" si="139"/>
        <v>8</v>
      </c>
      <c r="D2969" t="s">
        <v>1535</v>
      </c>
      <c r="E2969" t="str">
        <f t="shared" si="140"/>
        <v>Nancy Lomonaco20150825</v>
      </c>
      <c r="F2969">
        <f>IF(COUNTIF($E$2:E2969, E2969) = 1, MAX($F$1:F2968) + 1, INDEX($F$1:F2968, MATCH(E2969, $E$1:E2968, 0)))</f>
        <v>1446</v>
      </c>
      <c r="G2969" t="s">
        <v>27</v>
      </c>
      <c r="H2969" t="s">
        <v>11</v>
      </c>
      <c r="I2969" t="s">
        <v>92</v>
      </c>
      <c r="J2969" t="s">
        <v>421</v>
      </c>
      <c r="K2969" s="17">
        <v>105.96</v>
      </c>
      <c r="L2969" s="17">
        <v>4</v>
      </c>
      <c r="M2969" s="17">
        <v>29.67</v>
      </c>
      <c r="N2969" s="17" t="str">
        <f>IF(SalesData[[#This Row],[Profit]]&gt;0,"Profit","Loss")</f>
        <v>Profit</v>
      </c>
    </row>
    <row r="2970" spans="1:14" x14ac:dyDescent="0.25">
      <c r="A2970" s="1">
        <v>42241</v>
      </c>
      <c r="B2970" s="3">
        <f t="shared" si="138"/>
        <v>2015</v>
      </c>
      <c r="C2970" s="3">
        <f t="shared" si="139"/>
        <v>8</v>
      </c>
      <c r="D2970" t="s">
        <v>831</v>
      </c>
      <c r="E2970" t="str">
        <f t="shared" si="140"/>
        <v>Mick Crebagga20150825</v>
      </c>
      <c r="F2970">
        <f>IF(COUNTIF($E$2:E2970, E2970) = 1, MAX($F$1:F2969) + 1, INDEX($F$1:F2969, MATCH(E2970, $E$1:E2969, 0)))</f>
        <v>1447</v>
      </c>
      <c r="G2970" t="s">
        <v>10</v>
      </c>
      <c r="H2970" t="s">
        <v>34</v>
      </c>
      <c r="I2970" t="s">
        <v>47</v>
      </c>
      <c r="J2970" t="s">
        <v>1646</v>
      </c>
      <c r="K2970" s="17">
        <v>20.100000000000001</v>
      </c>
      <c r="L2970" s="17">
        <v>2</v>
      </c>
      <c r="M2970" s="17">
        <v>-16.59</v>
      </c>
      <c r="N2970" s="17" t="str">
        <f>IF(SalesData[[#This Row],[Profit]]&gt;0,"Profit","Loss")</f>
        <v>Loss</v>
      </c>
    </row>
    <row r="2971" spans="1:14" x14ac:dyDescent="0.25">
      <c r="A2971" s="1">
        <v>42241</v>
      </c>
      <c r="B2971" s="3">
        <f t="shared" si="138"/>
        <v>2015</v>
      </c>
      <c r="C2971" s="3">
        <f t="shared" si="139"/>
        <v>8</v>
      </c>
      <c r="D2971" t="s">
        <v>831</v>
      </c>
      <c r="E2971" t="str">
        <f t="shared" si="140"/>
        <v>Mick Crebagga20150825</v>
      </c>
      <c r="F2971">
        <f>IF(COUNTIF($E$2:E2971, E2971) = 1, MAX($F$1:F2970) + 1, INDEX($F$1:F2970, MATCH(E2971, $E$1:E2970, 0)))</f>
        <v>1447</v>
      </c>
      <c r="G2971" t="s">
        <v>10</v>
      </c>
      <c r="H2971" t="s">
        <v>11</v>
      </c>
      <c r="I2971" t="s">
        <v>20</v>
      </c>
      <c r="J2971" t="s">
        <v>1770</v>
      </c>
      <c r="K2971" s="17">
        <v>3.8</v>
      </c>
      <c r="L2971" s="17">
        <v>1</v>
      </c>
      <c r="M2971" s="17">
        <v>-6.08</v>
      </c>
      <c r="N2971" s="17" t="str">
        <f>IF(SalesData[[#This Row],[Profit]]&gt;0,"Profit","Loss")</f>
        <v>Loss</v>
      </c>
    </row>
    <row r="2972" spans="1:14" x14ac:dyDescent="0.25">
      <c r="A2972" s="1">
        <v>42241</v>
      </c>
      <c r="B2972" s="3">
        <f t="shared" si="138"/>
        <v>2015</v>
      </c>
      <c r="C2972" s="3">
        <f t="shared" si="139"/>
        <v>8</v>
      </c>
      <c r="D2972" t="s">
        <v>831</v>
      </c>
      <c r="E2972" t="str">
        <f t="shared" si="140"/>
        <v>Mick Crebagga20150825</v>
      </c>
      <c r="F2972">
        <f>IF(COUNTIF($E$2:E2972, E2972) = 1, MAX($F$1:F2971) + 1, INDEX($F$1:F2971, MATCH(E2972, $E$1:E2971, 0)))</f>
        <v>1447</v>
      </c>
      <c r="G2972" t="s">
        <v>10</v>
      </c>
      <c r="H2972" t="s">
        <v>34</v>
      </c>
      <c r="I2972" t="s">
        <v>47</v>
      </c>
      <c r="J2972" t="s">
        <v>2214</v>
      </c>
      <c r="K2972" s="17">
        <v>7.88</v>
      </c>
      <c r="L2972" s="17">
        <v>5</v>
      </c>
      <c r="M2972" s="17">
        <v>-3.94</v>
      </c>
      <c r="N2972" s="17" t="str">
        <f>IF(SalesData[[#This Row],[Profit]]&gt;0,"Profit","Loss")</f>
        <v>Loss</v>
      </c>
    </row>
    <row r="2973" spans="1:14" x14ac:dyDescent="0.25">
      <c r="A2973" s="1">
        <v>42243</v>
      </c>
      <c r="B2973" s="3">
        <f t="shared" si="138"/>
        <v>2015</v>
      </c>
      <c r="C2973" s="3">
        <f t="shared" si="139"/>
        <v>8</v>
      </c>
      <c r="D2973" t="s">
        <v>1193</v>
      </c>
      <c r="E2973" t="str">
        <f t="shared" si="140"/>
        <v>Ryan Akin20150827</v>
      </c>
      <c r="F2973">
        <f>IF(COUNTIF($E$2:E2973, E2973) = 1, MAX($F$1:F2972) + 1, INDEX($F$1:F2972, MATCH(E2973, $E$1:E2972, 0)))</f>
        <v>1448</v>
      </c>
      <c r="G2973" t="s">
        <v>27</v>
      </c>
      <c r="H2973" t="s">
        <v>11</v>
      </c>
      <c r="I2973" t="s">
        <v>18</v>
      </c>
      <c r="J2973" t="s">
        <v>1410</v>
      </c>
      <c r="K2973" s="17">
        <v>484.65</v>
      </c>
      <c r="L2973" s="17">
        <v>3</v>
      </c>
      <c r="M2973" s="17">
        <v>92.08</v>
      </c>
      <c r="N2973" s="17" t="str">
        <f>IF(SalesData[[#This Row],[Profit]]&gt;0,"Profit","Loss")</f>
        <v>Profit</v>
      </c>
    </row>
    <row r="2974" spans="1:14" x14ac:dyDescent="0.25">
      <c r="A2974" s="1">
        <v>42243</v>
      </c>
      <c r="B2974" s="3">
        <f t="shared" si="138"/>
        <v>2015</v>
      </c>
      <c r="C2974" s="3">
        <f t="shared" si="139"/>
        <v>8</v>
      </c>
      <c r="D2974" t="s">
        <v>1334</v>
      </c>
      <c r="E2974" t="str">
        <f t="shared" si="140"/>
        <v>Philip Fox20150827</v>
      </c>
      <c r="F2974">
        <f>IF(COUNTIF($E$2:E2974, E2974) = 1, MAX($F$1:F2973) + 1, INDEX($F$1:F2973, MATCH(E2974, $E$1:E2973, 0)))</f>
        <v>1449</v>
      </c>
      <c r="G2974" t="s">
        <v>27</v>
      </c>
      <c r="H2974" t="s">
        <v>11</v>
      </c>
      <c r="I2974" t="s">
        <v>200</v>
      </c>
      <c r="J2974" t="s">
        <v>2215</v>
      </c>
      <c r="K2974" s="17">
        <v>32.94</v>
      </c>
      <c r="L2974" s="17">
        <v>3</v>
      </c>
      <c r="M2974" s="17">
        <v>9.2200000000000006</v>
      </c>
      <c r="N2974" s="17" t="str">
        <f>IF(SalesData[[#This Row],[Profit]]&gt;0,"Profit","Loss")</f>
        <v>Profit</v>
      </c>
    </row>
    <row r="2975" spans="1:14" x14ac:dyDescent="0.25">
      <c r="A2975" s="1">
        <v>42243</v>
      </c>
      <c r="B2975" s="3">
        <f t="shared" si="138"/>
        <v>2015</v>
      </c>
      <c r="C2975" s="3">
        <f t="shared" si="139"/>
        <v>8</v>
      </c>
      <c r="D2975" t="s">
        <v>1334</v>
      </c>
      <c r="E2975" t="str">
        <f t="shared" si="140"/>
        <v>Philip Fox20150827</v>
      </c>
      <c r="F2975">
        <f>IF(COUNTIF($E$2:E2975, E2975) = 1, MAX($F$1:F2974) + 1, INDEX($F$1:F2974, MATCH(E2975, $E$1:E2974, 0)))</f>
        <v>1449</v>
      </c>
      <c r="G2975" t="s">
        <v>27</v>
      </c>
      <c r="H2975" t="s">
        <v>11</v>
      </c>
      <c r="I2975" t="s">
        <v>12</v>
      </c>
      <c r="J2975" t="s">
        <v>2014</v>
      </c>
      <c r="K2975" s="17">
        <v>114.2</v>
      </c>
      <c r="L2975" s="17">
        <v>5</v>
      </c>
      <c r="M2975" s="17">
        <v>52.53</v>
      </c>
      <c r="N2975" s="17" t="str">
        <f>IF(SalesData[[#This Row],[Profit]]&gt;0,"Profit","Loss")</f>
        <v>Profit</v>
      </c>
    </row>
    <row r="2976" spans="1:14" x14ac:dyDescent="0.25">
      <c r="A2976" s="1">
        <v>42243</v>
      </c>
      <c r="B2976" s="3">
        <f t="shared" si="138"/>
        <v>2015</v>
      </c>
      <c r="C2976" s="3">
        <f t="shared" si="139"/>
        <v>8</v>
      </c>
      <c r="D2976" t="s">
        <v>1334</v>
      </c>
      <c r="E2976" t="str">
        <f t="shared" si="140"/>
        <v>Philip Fox20150827</v>
      </c>
      <c r="F2976">
        <f>IF(COUNTIF($E$2:E2976, E2976) = 1, MAX($F$1:F2975) + 1, INDEX($F$1:F2975, MATCH(E2976, $E$1:E2975, 0)))</f>
        <v>1449</v>
      </c>
      <c r="G2976" t="s">
        <v>27</v>
      </c>
      <c r="H2976" t="s">
        <v>11</v>
      </c>
      <c r="I2976" t="s">
        <v>16</v>
      </c>
      <c r="J2976" t="s">
        <v>2216</v>
      </c>
      <c r="K2976" s="17">
        <v>3.08</v>
      </c>
      <c r="L2976" s="17">
        <v>1</v>
      </c>
      <c r="M2976" s="17">
        <v>1.48</v>
      </c>
      <c r="N2976" s="17" t="str">
        <f>IF(SalesData[[#This Row],[Profit]]&gt;0,"Profit","Loss")</f>
        <v>Profit</v>
      </c>
    </row>
    <row r="2977" spans="1:14" x14ac:dyDescent="0.25">
      <c r="A2977" s="1">
        <v>42243</v>
      </c>
      <c r="B2977" s="3">
        <f t="shared" si="138"/>
        <v>2015</v>
      </c>
      <c r="C2977" s="3">
        <f t="shared" si="139"/>
        <v>8</v>
      </c>
      <c r="D2977" t="s">
        <v>1793</v>
      </c>
      <c r="E2977" t="str">
        <f t="shared" si="140"/>
        <v>Chad Cunningham20150827</v>
      </c>
      <c r="F2977">
        <f>IF(COUNTIF($E$2:E2977, E2977) = 1, MAX($F$1:F2976) + 1, INDEX($F$1:F2976, MATCH(E2977, $E$1:E2976, 0)))</f>
        <v>1450</v>
      </c>
      <c r="G2977" t="s">
        <v>27</v>
      </c>
      <c r="H2977" t="s">
        <v>11</v>
      </c>
      <c r="I2977" t="s">
        <v>20</v>
      </c>
      <c r="J2977" t="s">
        <v>682</v>
      </c>
      <c r="K2977" s="17">
        <v>5.0999999999999996</v>
      </c>
      <c r="L2977" s="17">
        <v>1</v>
      </c>
      <c r="M2977" s="17">
        <v>1.66</v>
      </c>
      <c r="N2977" s="17" t="str">
        <f>IF(SalesData[[#This Row],[Profit]]&gt;0,"Profit","Loss")</f>
        <v>Profit</v>
      </c>
    </row>
    <row r="2978" spans="1:14" x14ac:dyDescent="0.25">
      <c r="A2978" s="1">
        <v>42244</v>
      </c>
      <c r="B2978" s="3">
        <f t="shared" si="138"/>
        <v>2015</v>
      </c>
      <c r="C2978" s="3">
        <f t="shared" si="139"/>
        <v>8</v>
      </c>
      <c r="D2978" t="s">
        <v>1514</v>
      </c>
      <c r="E2978" t="str">
        <f t="shared" si="140"/>
        <v>Todd Sumrall20150828</v>
      </c>
      <c r="F2978">
        <f>IF(COUNTIF($E$2:E2978, E2978) = 1, MAX($F$1:F2977) + 1, INDEX($F$1:F2977, MATCH(E2978, $E$1:E2977, 0)))</f>
        <v>1451</v>
      </c>
      <c r="G2978" t="s">
        <v>15</v>
      </c>
      <c r="H2978" t="s">
        <v>39</v>
      </c>
      <c r="I2978" t="s">
        <v>603</v>
      </c>
      <c r="J2978" t="s">
        <v>916</v>
      </c>
      <c r="K2978" s="17">
        <v>2799.96</v>
      </c>
      <c r="L2978" s="17">
        <v>5</v>
      </c>
      <c r="M2978" s="17">
        <v>874.99</v>
      </c>
      <c r="N2978" s="17" t="str">
        <f>IF(SalesData[[#This Row],[Profit]]&gt;0,"Profit","Loss")</f>
        <v>Profit</v>
      </c>
    </row>
    <row r="2979" spans="1:14" x14ac:dyDescent="0.25">
      <c r="A2979" s="1">
        <v>42244</v>
      </c>
      <c r="B2979" s="3">
        <f t="shared" si="138"/>
        <v>2015</v>
      </c>
      <c r="C2979" s="3">
        <f t="shared" si="139"/>
        <v>8</v>
      </c>
      <c r="D2979" t="s">
        <v>352</v>
      </c>
      <c r="E2979" t="str">
        <f t="shared" si="140"/>
        <v>Cassandra Brandow20150828</v>
      </c>
      <c r="F2979">
        <f>IF(COUNTIF($E$2:E2979, E2979) = 1, MAX($F$1:F2978) + 1, INDEX($F$1:F2978, MATCH(E2979, $E$1:E2978, 0)))</f>
        <v>1452</v>
      </c>
      <c r="G2979" t="s">
        <v>27</v>
      </c>
      <c r="H2979" t="s">
        <v>11</v>
      </c>
      <c r="I2979" t="s">
        <v>18</v>
      </c>
      <c r="J2979" t="s">
        <v>308</v>
      </c>
      <c r="K2979" s="17">
        <v>892.35</v>
      </c>
      <c r="L2979" s="17">
        <v>5</v>
      </c>
      <c r="M2979" s="17">
        <v>267.70999999999998</v>
      </c>
      <c r="N2979" s="17" t="str">
        <f>IF(SalesData[[#This Row],[Profit]]&gt;0,"Profit","Loss")</f>
        <v>Profit</v>
      </c>
    </row>
    <row r="2980" spans="1:14" x14ac:dyDescent="0.25">
      <c r="A2980" s="1">
        <v>42244</v>
      </c>
      <c r="B2980" s="3">
        <f t="shared" si="138"/>
        <v>2015</v>
      </c>
      <c r="C2980" s="3">
        <f t="shared" si="139"/>
        <v>8</v>
      </c>
      <c r="D2980" t="s">
        <v>352</v>
      </c>
      <c r="E2980" t="str">
        <f t="shared" si="140"/>
        <v>Cassandra Brandow20150828</v>
      </c>
      <c r="F2980">
        <f>IF(COUNTIF($E$2:E2980, E2980) = 1, MAX($F$1:F2979) + 1, INDEX($F$1:F2979, MATCH(E2980, $E$1:E2979, 0)))</f>
        <v>1452</v>
      </c>
      <c r="G2980" t="s">
        <v>27</v>
      </c>
      <c r="H2980" t="s">
        <v>34</v>
      </c>
      <c r="I2980" t="s">
        <v>74</v>
      </c>
      <c r="J2980" t="s">
        <v>1880</v>
      </c>
      <c r="K2980" s="17">
        <v>307.67</v>
      </c>
      <c r="L2980" s="17">
        <v>2</v>
      </c>
      <c r="M2980" s="17">
        <v>28.96</v>
      </c>
      <c r="N2980" s="17" t="str">
        <f>IF(SalesData[[#This Row],[Profit]]&gt;0,"Profit","Loss")</f>
        <v>Profit</v>
      </c>
    </row>
    <row r="2981" spans="1:14" x14ac:dyDescent="0.25">
      <c r="A2981" s="1">
        <v>42244</v>
      </c>
      <c r="B2981" s="3">
        <f t="shared" si="138"/>
        <v>2015</v>
      </c>
      <c r="C2981" s="3">
        <f t="shared" si="139"/>
        <v>8</v>
      </c>
      <c r="D2981" t="s">
        <v>352</v>
      </c>
      <c r="E2981" t="str">
        <f t="shared" si="140"/>
        <v>Cassandra Brandow20150828</v>
      </c>
      <c r="F2981">
        <f>IF(COUNTIF($E$2:E2981, E2981) = 1, MAX($F$1:F2980) + 1, INDEX($F$1:F2980, MATCH(E2981, $E$1:E2980, 0)))</f>
        <v>1452</v>
      </c>
      <c r="G2981" t="s">
        <v>27</v>
      </c>
      <c r="H2981" t="s">
        <v>11</v>
      </c>
      <c r="I2981" t="s">
        <v>18</v>
      </c>
      <c r="J2981" t="s">
        <v>297</v>
      </c>
      <c r="K2981" s="17">
        <v>728.82</v>
      </c>
      <c r="L2981" s="17">
        <v>9</v>
      </c>
      <c r="M2981" s="17">
        <v>29.15</v>
      </c>
      <c r="N2981" s="17" t="str">
        <f>IF(SalesData[[#This Row],[Profit]]&gt;0,"Profit","Loss")</f>
        <v>Profit</v>
      </c>
    </row>
    <row r="2982" spans="1:14" x14ac:dyDescent="0.25">
      <c r="A2982" s="1">
        <v>42244</v>
      </c>
      <c r="B2982" s="3">
        <f t="shared" si="138"/>
        <v>2015</v>
      </c>
      <c r="C2982" s="3">
        <f t="shared" si="139"/>
        <v>8</v>
      </c>
      <c r="D2982" t="s">
        <v>352</v>
      </c>
      <c r="E2982" t="str">
        <f t="shared" si="140"/>
        <v>Cassandra Brandow20150828</v>
      </c>
      <c r="F2982">
        <f>IF(COUNTIF($E$2:E2982, E2982) = 1, MAX($F$1:F2981) + 1, INDEX($F$1:F2981, MATCH(E2982, $E$1:E2981, 0)))</f>
        <v>1452</v>
      </c>
      <c r="G2982" t="s">
        <v>27</v>
      </c>
      <c r="H2982" t="s">
        <v>11</v>
      </c>
      <c r="I2982" t="s">
        <v>20</v>
      </c>
      <c r="J2982" t="s">
        <v>263</v>
      </c>
      <c r="K2982" s="17">
        <v>41.36</v>
      </c>
      <c r="L2982" s="17">
        <v>5</v>
      </c>
      <c r="M2982" s="17">
        <v>13.96</v>
      </c>
      <c r="N2982" s="17" t="str">
        <f>IF(SalesData[[#This Row],[Profit]]&gt;0,"Profit","Loss")</f>
        <v>Profit</v>
      </c>
    </row>
    <row r="2983" spans="1:14" x14ac:dyDescent="0.25">
      <c r="A2983" s="1">
        <v>42244</v>
      </c>
      <c r="B2983" s="3">
        <f t="shared" si="138"/>
        <v>2015</v>
      </c>
      <c r="C2983" s="3">
        <f t="shared" si="139"/>
        <v>8</v>
      </c>
      <c r="D2983" t="s">
        <v>352</v>
      </c>
      <c r="E2983" t="str">
        <f t="shared" si="140"/>
        <v>Cassandra Brandow20150828</v>
      </c>
      <c r="F2983">
        <f>IF(COUNTIF($E$2:E2983, E2983) = 1, MAX($F$1:F2982) + 1, INDEX($F$1:F2982, MATCH(E2983, $E$1:E2982, 0)))</f>
        <v>1452</v>
      </c>
      <c r="G2983" t="s">
        <v>27</v>
      </c>
      <c r="H2983" t="s">
        <v>39</v>
      </c>
      <c r="I2983" t="s">
        <v>40</v>
      </c>
      <c r="J2983" t="s">
        <v>1215</v>
      </c>
      <c r="K2983" s="17">
        <v>43.18</v>
      </c>
      <c r="L2983" s="17">
        <v>3</v>
      </c>
      <c r="M2983" s="17">
        <v>15.11</v>
      </c>
      <c r="N2983" s="17" t="str">
        <f>IF(SalesData[[#This Row],[Profit]]&gt;0,"Profit","Loss")</f>
        <v>Profit</v>
      </c>
    </row>
    <row r="2984" spans="1:14" x14ac:dyDescent="0.25">
      <c r="A2984" s="1">
        <v>42244</v>
      </c>
      <c r="B2984" s="3">
        <f t="shared" si="138"/>
        <v>2015</v>
      </c>
      <c r="C2984" s="3">
        <f t="shared" si="139"/>
        <v>8</v>
      </c>
      <c r="D2984" t="s">
        <v>352</v>
      </c>
      <c r="E2984" t="str">
        <f t="shared" si="140"/>
        <v>Cassandra Brandow20150828</v>
      </c>
      <c r="F2984">
        <f>IF(COUNTIF($E$2:E2984, E2984) = 1, MAX($F$1:F2983) + 1, INDEX($F$1:F2983, MATCH(E2984, $E$1:E2983, 0)))</f>
        <v>1452</v>
      </c>
      <c r="G2984" t="s">
        <v>27</v>
      </c>
      <c r="H2984" t="s">
        <v>34</v>
      </c>
      <c r="I2984" t="s">
        <v>47</v>
      </c>
      <c r="J2984" t="s">
        <v>281</v>
      </c>
      <c r="K2984" s="17">
        <v>4.16</v>
      </c>
      <c r="L2984" s="17">
        <v>2</v>
      </c>
      <c r="M2984" s="17">
        <v>1.75</v>
      </c>
      <c r="N2984" s="17" t="str">
        <f>IF(SalesData[[#This Row],[Profit]]&gt;0,"Profit","Loss")</f>
        <v>Profit</v>
      </c>
    </row>
    <row r="2985" spans="1:14" x14ac:dyDescent="0.25">
      <c r="A2985" s="1">
        <v>42244</v>
      </c>
      <c r="B2985" s="3">
        <f t="shared" si="138"/>
        <v>2015</v>
      </c>
      <c r="C2985" s="3">
        <f t="shared" si="139"/>
        <v>8</v>
      </c>
      <c r="D2985" t="s">
        <v>1974</v>
      </c>
      <c r="E2985" t="str">
        <f t="shared" si="140"/>
        <v>Ben Peterman20150828</v>
      </c>
      <c r="F2985">
        <f>IF(COUNTIF($E$2:E2985, E2985) = 1, MAX($F$1:F2984) + 1, INDEX($F$1:F2984, MATCH(E2985, $E$1:E2984, 0)))</f>
        <v>1453</v>
      </c>
      <c r="G2985" t="s">
        <v>10</v>
      </c>
      <c r="H2985" t="s">
        <v>39</v>
      </c>
      <c r="I2985" t="s">
        <v>40</v>
      </c>
      <c r="J2985" t="s">
        <v>2143</v>
      </c>
      <c r="K2985" s="17">
        <v>1099.96</v>
      </c>
      <c r="L2985" s="17">
        <v>5</v>
      </c>
      <c r="M2985" s="17">
        <v>82.5</v>
      </c>
      <c r="N2985" s="17" t="str">
        <f>IF(SalesData[[#This Row],[Profit]]&gt;0,"Profit","Loss")</f>
        <v>Profit</v>
      </c>
    </row>
    <row r="2986" spans="1:14" x14ac:dyDescent="0.25">
      <c r="A2986" s="1">
        <v>42244</v>
      </c>
      <c r="B2986" s="3">
        <f t="shared" si="138"/>
        <v>2015</v>
      </c>
      <c r="C2986" s="3">
        <f t="shared" si="139"/>
        <v>8</v>
      </c>
      <c r="D2986" t="s">
        <v>1974</v>
      </c>
      <c r="E2986" t="str">
        <f t="shared" si="140"/>
        <v>Ben Peterman20150828</v>
      </c>
      <c r="F2986">
        <f>IF(COUNTIF($E$2:E2986, E2986) = 1, MAX($F$1:F2985) + 1, INDEX($F$1:F2985, MATCH(E2986, $E$1:E2985, 0)))</f>
        <v>1453</v>
      </c>
      <c r="G2986" t="s">
        <v>10</v>
      </c>
      <c r="H2986" t="s">
        <v>34</v>
      </c>
      <c r="I2986" t="s">
        <v>145</v>
      </c>
      <c r="J2986" t="s">
        <v>1333</v>
      </c>
      <c r="K2986" s="17">
        <v>103.48</v>
      </c>
      <c r="L2986" s="17">
        <v>1</v>
      </c>
      <c r="M2986" s="17">
        <v>-16.260000000000002</v>
      </c>
      <c r="N2986" s="17" t="str">
        <f>IF(SalesData[[#This Row],[Profit]]&gt;0,"Profit","Loss")</f>
        <v>Loss</v>
      </c>
    </row>
    <row r="2987" spans="1:14" x14ac:dyDescent="0.25">
      <c r="A2987" s="1">
        <v>42244</v>
      </c>
      <c r="B2987" s="3">
        <f t="shared" si="138"/>
        <v>2015</v>
      </c>
      <c r="C2987" s="3">
        <f t="shared" si="139"/>
        <v>8</v>
      </c>
      <c r="D2987" t="s">
        <v>1401</v>
      </c>
      <c r="E2987" t="str">
        <f t="shared" si="140"/>
        <v>Suzanne McNair20150828</v>
      </c>
      <c r="F2987">
        <f>IF(COUNTIF($E$2:E2987, E2987) = 1, MAX($F$1:F2986) + 1, INDEX($F$1:F2986, MATCH(E2987, $E$1:E2986, 0)))</f>
        <v>1454</v>
      </c>
      <c r="G2987" t="s">
        <v>613</v>
      </c>
      <c r="H2987" t="s">
        <v>11</v>
      </c>
      <c r="I2987" t="s">
        <v>18</v>
      </c>
      <c r="J2987" t="s">
        <v>725</v>
      </c>
      <c r="K2987" s="17">
        <v>470.36</v>
      </c>
      <c r="L2987" s="17">
        <v>11</v>
      </c>
      <c r="M2987" s="17">
        <v>122.29</v>
      </c>
      <c r="N2987" s="17" t="str">
        <f>IF(SalesData[[#This Row],[Profit]]&gt;0,"Profit","Loss")</f>
        <v>Profit</v>
      </c>
    </row>
    <row r="2988" spans="1:14" x14ac:dyDescent="0.25">
      <c r="A2988" s="1">
        <v>42245</v>
      </c>
      <c r="B2988" s="3">
        <f t="shared" si="138"/>
        <v>2015</v>
      </c>
      <c r="C2988" s="3">
        <f t="shared" si="139"/>
        <v>8</v>
      </c>
      <c r="D2988" t="s">
        <v>1793</v>
      </c>
      <c r="E2988" t="str">
        <f t="shared" si="140"/>
        <v>Chad Cunningham20150829</v>
      </c>
      <c r="F2988">
        <f>IF(COUNTIF($E$2:E2988, E2988) = 1, MAX($F$1:F2987) + 1, INDEX($F$1:F2987, MATCH(E2988, $E$1:E2987, 0)))</f>
        <v>1455</v>
      </c>
      <c r="G2988" t="s">
        <v>110</v>
      </c>
      <c r="H2988" t="s">
        <v>39</v>
      </c>
      <c r="I2988" t="s">
        <v>40</v>
      </c>
      <c r="J2988" t="s">
        <v>1551</v>
      </c>
      <c r="K2988" s="17">
        <v>131.97999999999999</v>
      </c>
      <c r="L2988" s="17">
        <v>2</v>
      </c>
      <c r="M2988" s="17">
        <v>35.630000000000003</v>
      </c>
      <c r="N2988" s="17" t="str">
        <f>IF(SalesData[[#This Row],[Profit]]&gt;0,"Profit","Loss")</f>
        <v>Profit</v>
      </c>
    </row>
    <row r="2989" spans="1:14" x14ac:dyDescent="0.25">
      <c r="A2989" s="1">
        <v>42245</v>
      </c>
      <c r="B2989" s="3">
        <f t="shared" si="138"/>
        <v>2015</v>
      </c>
      <c r="C2989" s="3">
        <f t="shared" si="139"/>
        <v>8</v>
      </c>
      <c r="D2989" t="s">
        <v>1793</v>
      </c>
      <c r="E2989" t="str">
        <f t="shared" si="140"/>
        <v>Chad Cunningham20150829</v>
      </c>
      <c r="F2989">
        <f>IF(COUNTIF($E$2:E2989, E2989) = 1, MAX($F$1:F2988) + 1, INDEX($F$1:F2988, MATCH(E2989, $E$1:E2988, 0)))</f>
        <v>1455</v>
      </c>
      <c r="G2989" t="s">
        <v>110</v>
      </c>
      <c r="H2989" t="s">
        <v>39</v>
      </c>
      <c r="I2989" t="s">
        <v>52</v>
      </c>
      <c r="J2989" t="s">
        <v>1068</v>
      </c>
      <c r="K2989" s="17">
        <v>114.52</v>
      </c>
      <c r="L2989" s="17">
        <v>7</v>
      </c>
      <c r="M2989" s="17">
        <v>11.45</v>
      </c>
      <c r="N2989" s="17" t="str">
        <f>IF(SalesData[[#This Row],[Profit]]&gt;0,"Profit","Loss")</f>
        <v>Profit</v>
      </c>
    </row>
    <row r="2990" spans="1:14" x14ac:dyDescent="0.25">
      <c r="A2990" s="1">
        <v>42247</v>
      </c>
      <c r="B2990" s="3">
        <f t="shared" si="138"/>
        <v>2015</v>
      </c>
      <c r="C2990" s="3">
        <f t="shared" si="139"/>
        <v>8</v>
      </c>
      <c r="D2990" t="s">
        <v>601</v>
      </c>
      <c r="E2990" t="str">
        <f t="shared" si="140"/>
        <v>Andrew Roberts20150831</v>
      </c>
      <c r="F2990">
        <f>IF(COUNTIF($E$2:E2990, E2990) = 1, MAX($F$1:F2989) + 1, INDEX($F$1:F2989, MATCH(E2990, $E$1:E2989, 0)))</f>
        <v>1456</v>
      </c>
      <c r="G2990" t="s">
        <v>27</v>
      </c>
      <c r="H2990" t="s">
        <v>11</v>
      </c>
      <c r="I2990" t="s">
        <v>12</v>
      </c>
      <c r="J2990" t="s">
        <v>493</v>
      </c>
      <c r="K2990" s="17">
        <v>58.32</v>
      </c>
      <c r="L2990" s="17">
        <v>9</v>
      </c>
      <c r="M2990" s="17">
        <v>27.99</v>
      </c>
      <c r="N2990" s="17" t="str">
        <f>IF(SalesData[[#This Row],[Profit]]&gt;0,"Profit","Loss")</f>
        <v>Profit</v>
      </c>
    </row>
    <row r="2991" spans="1:14" x14ac:dyDescent="0.25">
      <c r="A2991" s="1">
        <v>42247</v>
      </c>
      <c r="B2991" s="3">
        <f t="shared" si="138"/>
        <v>2015</v>
      </c>
      <c r="C2991" s="3">
        <f t="shared" si="139"/>
        <v>8</v>
      </c>
      <c r="D2991" t="s">
        <v>475</v>
      </c>
      <c r="E2991" t="str">
        <f t="shared" si="140"/>
        <v>Scott Cohen20150831</v>
      </c>
      <c r="F2991">
        <f>IF(COUNTIF($E$2:E2991, E2991) = 1, MAX($F$1:F2990) + 1, INDEX($F$1:F2990, MATCH(E2991, $E$1:E2990, 0)))</f>
        <v>1457</v>
      </c>
      <c r="G2991" t="s">
        <v>27</v>
      </c>
      <c r="H2991" t="s">
        <v>34</v>
      </c>
      <c r="I2991" t="s">
        <v>74</v>
      </c>
      <c r="J2991" t="s">
        <v>1604</v>
      </c>
      <c r="K2991" s="17">
        <v>1552.83</v>
      </c>
      <c r="L2991" s="17">
        <v>7</v>
      </c>
      <c r="M2991" s="17">
        <v>200.95</v>
      </c>
      <c r="N2991" s="17" t="str">
        <f>IF(SalesData[[#This Row],[Profit]]&gt;0,"Profit","Loss")</f>
        <v>Profit</v>
      </c>
    </row>
    <row r="2992" spans="1:14" x14ac:dyDescent="0.25">
      <c r="A2992" s="1">
        <v>42247</v>
      </c>
      <c r="B2992" s="3">
        <f t="shared" si="138"/>
        <v>2015</v>
      </c>
      <c r="C2992" s="3">
        <f t="shared" si="139"/>
        <v>8</v>
      </c>
      <c r="D2992" t="s">
        <v>475</v>
      </c>
      <c r="E2992" t="str">
        <f t="shared" si="140"/>
        <v>Scott Cohen20150831</v>
      </c>
      <c r="F2992">
        <f>IF(COUNTIF($E$2:E2992, E2992) = 1, MAX($F$1:F2991) + 1, INDEX($F$1:F2991, MATCH(E2992, $E$1:E2991, 0)))</f>
        <v>1457</v>
      </c>
      <c r="G2992" t="s">
        <v>27</v>
      </c>
      <c r="H2992" t="s">
        <v>11</v>
      </c>
      <c r="I2992" t="s">
        <v>20</v>
      </c>
      <c r="J2992" t="s">
        <v>368</v>
      </c>
      <c r="K2992" s="17">
        <v>137.24</v>
      </c>
      <c r="L2992" s="17">
        <v>5</v>
      </c>
      <c r="M2992" s="17">
        <v>46.32</v>
      </c>
      <c r="N2992" s="17" t="str">
        <f>IF(SalesData[[#This Row],[Profit]]&gt;0,"Profit","Loss")</f>
        <v>Profit</v>
      </c>
    </row>
    <row r="2993" spans="1:14" x14ac:dyDescent="0.25">
      <c r="A2993" s="1">
        <v>42247</v>
      </c>
      <c r="B2993" s="3">
        <f t="shared" si="138"/>
        <v>2015</v>
      </c>
      <c r="C2993" s="3">
        <f t="shared" si="139"/>
        <v>8</v>
      </c>
      <c r="D2993" t="s">
        <v>475</v>
      </c>
      <c r="E2993" t="str">
        <f t="shared" si="140"/>
        <v>Scott Cohen20150831</v>
      </c>
      <c r="F2993">
        <f>IF(COUNTIF($E$2:E2993, E2993) = 1, MAX($F$1:F2992) + 1, INDEX($F$1:F2992, MATCH(E2993, $E$1:E2992, 0)))</f>
        <v>1457</v>
      </c>
      <c r="G2993" t="s">
        <v>27</v>
      </c>
      <c r="H2993" t="s">
        <v>39</v>
      </c>
      <c r="I2993" t="s">
        <v>52</v>
      </c>
      <c r="J2993" t="s">
        <v>1573</v>
      </c>
      <c r="K2993" s="17">
        <v>36.51</v>
      </c>
      <c r="L2993" s="17">
        <v>1</v>
      </c>
      <c r="M2993" s="17">
        <v>15.7</v>
      </c>
      <c r="N2993" s="17" t="str">
        <f>IF(SalesData[[#This Row],[Profit]]&gt;0,"Profit","Loss")</f>
        <v>Profit</v>
      </c>
    </row>
    <row r="2994" spans="1:14" x14ac:dyDescent="0.25">
      <c r="A2994" s="1">
        <v>42247</v>
      </c>
      <c r="B2994" s="3">
        <f t="shared" si="138"/>
        <v>2015</v>
      </c>
      <c r="C2994" s="3">
        <f t="shared" si="139"/>
        <v>8</v>
      </c>
      <c r="D2994" t="s">
        <v>475</v>
      </c>
      <c r="E2994" t="str">
        <f t="shared" si="140"/>
        <v>Scott Cohen20150831</v>
      </c>
      <c r="F2994">
        <f>IF(COUNTIF($E$2:E2994, E2994) = 1, MAX($F$1:F2993) + 1, INDEX($F$1:F2993, MATCH(E2994, $E$1:E2993, 0)))</f>
        <v>1457</v>
      </c>
      <c r="G2994" t="s">
        <v>27</v>
      </c>
      <c r="H2994" t="s">
        <v>39</v>
      </c>
      <c r="I2994" t="s">
        <v>302</v>
      </c>
      <c r="J2994" t="s">
        <v>2217</v>
      </c>
      <c r="K2994" s="17">
        <v>239.98</v>
      </c>
      <c r="L2994" s="17">
        <v>3</v>
      </c>
      <c r="M2994" s="17">
        <v>80.989999999999995</v>
      </c>
      <c r="N2994" s="17" t="str">
        <f>IF(SalesData[[#This Row],[Profit]]&gt;0,"Profit","Loss")</f>
        <v>Profit</v>
      </c>
    </row>
    <row r="2995" spans="1:14" x14ac:dyDescent="0.25">
      <c r="A2995" s="1">
        <v>42247</v>
      </c>
      <c r="B2995" s="3">
        <f t="shared" si="138"/>
        <v>2015</v>
      </c>
      <c r="C2995" s="3">
        <f t="shared" si="139"/>
        <v>8</v>
      </c>
      <c r="D2995" t="s">
        <v>131</v>
      </c>
      <c r="E2995" t="str">
        <f t="shared" si="140"/>
        <v>Shirley Daniels20150831</v>
      </c>
      <c r="F2995">
        <f>IF(COUNTIF($E$2:E2995, E2995) = 1, MAX($F$1:F2994) + 1, INDEX($F$1:F2994, MATCH(E2995, $E$1:E2994, 0)))</f>
        <v>1458</v>
      </c>
      <c r="G2995" t="s">
        <v>10</v>
      </c>
      <c r="H2995" t="s">
        <v>11</v>
      </c>
      <c r="I2995" t="s">
        <v>12</v>
      </c>
      <c r="J2995" t="s">
        <v>854</v>
      </c>
      <c r="K2995" s="17">
        <v>20.96</v>
      </c>
      <c r="L2995" s="17">
        <v>4</v>
      </c>
      <c r="M2995" s="17">
        <v>6.81</v>
      </c>
      <c r="N2995" s="17" t="str">
        <f>IF(SalesData[[#This Row],[Profit]]&gt;0,"Profit","Loss")</f>
        <v>Profit</v>
      </c>
    </row>
    <row r="2996" spans="1:14" x14ac:dyDescent="0.25">
      <c r="A2996" s="1">
        <v>42247</v>
      </c>
      <c r="B2996" s="3">
        <f t="shared" si="138"/>
        <v>2015</v>
      </c>
      <c r="C2996" s="3">
        <f t="shared" si="139"/>
        <v>8</v>
      </c>
      <c r="D2996" t="s">
        <v>1629</v>
      </c>
      <c r="E2996" t="str">
        <f t="shared" si="140"/>
        <v>Rick Huthwaite20150831</v>
      </c>
      <c r="F2996">
        <f>IF(COUNTIF($E$2:E2996, E2996) = 1, MAX($F$1:F2995) + 1, INDEX($F$1:F2995, MATCH(E2996, $E$1:E2995, 0)))</f>
        <v>1459</v>
      </c>
      <c r="G2996" t="s">
        <v>27</v>
      </c>
      <c r="H2996" t="s">
        <v>39</v>
      </c>
      <c r="I2996" t="s">
        <v>40</v>
      </c>
      <c r="J2996" t="s">
        <v>1580</v>
      </c>
      <c r="K2996" s="17">
        <v>555.96</v>
      </c>
      <c r="L2996" s="17">
        <v>5</v>
      </c>
      <c r="M2996" s="17">
        <v>41.7</v>
      </c>
      <c r="N2996" s="17" t="str">
        <f>IF(SalesData[[#This Row],[Profit]]&gt;0,"Profit","Loss")</f>
        <v>Profit</v>
      </c>
    </row>
    <row r="2997" spans="1:14" x14ac:dyDescent="0.25">
      <c r="A2997" s="1">
        <v>42248</v>
      </c>
      <c r="B2997" s="3">
        <f t="shared" si="138"/>
        <v>2015</v>
      </c>
      <c r="C2997" s="3">
        <f t="shared" si="139"/>
        <v>9</v>
      </c>
      <c r="D2997" t="s">
        <v>1413</v>
      </c>
      <c r="E2997" t="str">
        <f t="shared" si="140"/>
        <v>Doug Bickford20150901</v>
      </c>
      <c r="F2997">
        <f>IF(COUNTIF($E$2:E2997, E2997) = 1, MAX($F$1:F2996) + 1, INDEX($F$1:F2996, MATCH(E2997, $E$1:E2996, 0)))</f>
        <v>1460</v>
      </c>
      <c r="G2997" t="s">
        <v>27</v>
      </c>
      <c r="H2997" t="s">
        <v>11</v>
      </c>
      <c r="I2997" t="s">
        <v>20</v>
      </c>
      <c r="J2997" t="s">
        <v>118</v>
      </c>
      <c r="K2997" s="17">
        <v>4.75</v>
      </c>
      <c r="L2997" s="17">
        <v>1</v>
      </c>
      <c r="M2997" s="17">
        <v>1.6</v>
      </c>
      <c r="N2997" s="17" t="str">
        <f>IF(SalesData[[#This Row],[Profit]]&gt;0,"Profit","Loss")</f>
        <v>Profit</v>
      </c>
    </row>
    <row r="2998" spans="1:14" x14ac:dyDescent="0.25">
      <c r="A2998" s="1">
        <v>42248</v>
      </c>
      <c r="B2998" s="3">
        <f t="shared" si="138"/>
        <v>2015</v>
      </c>
      <c r="C2998" s="3">
        <f t="shared" si="139"/>
        <v>9</v>
      </c>
      <c r="D2998" t="s">
        <v>1413</v>
      </c>
      <c r="E2998" t="str">
        <f t="shared" si="140"/>
        <v>Doug Bickford20150901</v>
      </c>
      <c r="F2998">
        <f>IF(COUNTIF($E$2:E2998, E2998) = 1, MAX($F$1:F2997) + 1, INDEX($F$1:F2997, MATCH(E2998, $E$1:E2997, 0)))</f>
        <v>1460</v>
      </c>
      <c r="G2998" t="s">
        <v>27</v>
      </c>
      <c r="H2998" t="s">
        <v>39</v>
      </c>
      <c r="I2998" t="s">
        <v>603</v>
      </c>
      <c r="J2998" t="s">
        <v>634</v>
      </c>
      <c r="K2998" s="17">
        <v>959.98</v>
      </c>
      <c r="L2998" s="17">
        <v>2</v>
      </c>
      <c r="M2998" s="17">
        <v>335.99</v>
      </c>
      <c r="N2998" s="17" t="str">
        <f>IF(SalesData[[#This Row],[Profit]]&gt;0,"Profit","Loss")</f>
        <v>Profit</v>
      </c>
    </row>
    <row r="2999" spans="1:14" x14ac:dyDescent="0.25">
      <c r="A2999" s="1">
        <v>42248</v>
      </c>
      <c r="B2999" s="3">
        <f t="shared" si="138"/>
        <v>2015</v>
      </c>
      <c r="C2999" s="3">
        <f t="shared" si="139"/>
        <v>9</v>
      </c>
      <c r="D2999" t="s">
        <v>1413</v>
      </c>
      <c r="E2999" t="str">
        <f t="shared" si="140"/>
        <v>Doug Bickford20150901</v>
      </c>
      <c r="F2999">
        <f>IF(COUNTIF($E$2:E2999, E2999) = 1, MAX($F$1:F2998) + 1, INDEX($F$1:F2998, MATCH(E2999, $E$1:E2998, 0)))</f>
        <v>1460</v>
      </c>
      <c r="G2999" t="s">
        <v>27</v>
      </c>
      <c r="H2999" t="s">
        <v>11</v>
      </c>
      <c r="I2999" t="s">
        <v>20</v>
      </c>
      <c r="J2999" t="s">
        <v>451</v>
      </c>
      <c r="K2999" s="17">
        <v>14.37</v>
      </c>
      <c r="L2999" s="17">
        <v>4</v>
      </c>
      <c r="M2999" s="17">
        <v>4.49</v>
      </c>
      <c r="N2999" s="17" t="str">
        <f>IF(SalesData[[#This Row],[Profit]]&gt;0,"Profit","Loss")</f>
        <v>Profit</v>
      </c>
    </row>
    <row r="3000" spans="1:14" x14ac:dyDescent="0.25">
      <c r="A3000" s="1">
        <v>42248</v>
      </c>
      <c r="B3000" s="3">
        <f t="shared" si="138"/>
        <v>2015</v>
      </c>
      <c r="C3000" s="3">
        <f t="shared" si="139"/>
        <v>9</v>
      </c>
      <c r="D3000" t="s">
        <v>398</v>
      </c>
      <c r="E3000" t="str">
        <f t="shared" si="140"/>
        <v>Daniel Raglin20150901</v>
      </c>
      <c r="F3000">
        <f>IF(COUNTIF($E$2:E3000, E3000) = 1, MAX($F$1:F2999) + 1, INDEX($F$1:F2999, MATCH(E3000, $E$1:E2999, 0)))</f>
        <v>1461</v>
      </c>
      <c r="G3000" t="s">
        <v>434</v>
      </c>
      <c r="H3000" t="s">
        <v>11</v>
      </c>
      <c r="I3000" t="s">
        <v>20</v>
      </c>
      <c r="J3000" t="s">
        <v>2218</v>
      </c>
      <c r="K3000" s="17">
        <v>114.6</v>
      </c>
      <c r="L3000" s="17">
        <v>5</v>
      </c>
      <c r="M3000" s="17">
        <v>51.57</v>
      </c>
      <c r="N3000" s="17" t="str">
        <f>IF(SalesData[[#This Row],[Profit]]&gt;0,"Profit","Loss")</f>
        <v>Profit</v>
      </c>
    </row>
    <row r="3001" spans="1:14" x14ac:dyDescent="0.25">
      <c r="A3001" s="1">
        <v>42248</v>
      </c>
      <c r="B3001" s="3">
        <f t="shared" si="138"/>
        <v>2015</v>
      </c>
      <c r="C3001" s="3">
        <f t="shared" si="139"/>
        <v>9</v>
      </c>
      <c r="D3001" t="s">
        <v>398</v>
      </c>
      <c r="E3001" t="str">
        <f t="shared" si="140"/>
        <v>Daniel Raglin20150901</v>
      </c>
      <c r="F3001">
        <f>IF(COUNTIF($E$2:E3001, E3001) = 1, MAX($F$1:F3000) + 1, INDEX($F$1:F3000, MATCH(E3001, $E$1:E3000, 0)))</f>
        <v>1461</v>
      </c>
      <c r="G3001" t="s">
        <v>434</v>
      </c>
      <c r="H3001" t="s">
        <v>34</v>
      </c>
      <c r="I3001" t="s">
        <v>35</v>
      </c>
      <c r="J3001" t="s">
        <v>1066</v>
      </c>
      <c r="K3001" s="17">
        <v>60.74</v>
      </c>
      <c r="L3001" s="17">
        <v>1</v>
      </c>
      <c r="M3001" s="17">
        <v>15.19</v>
      </c>
      <c r="N3001" s="17" t="str">
        <f>IF(SalesData[[#This Row],[Profit]]&gt;0,"Profit","Loss")</f>
        <v>Profit</v>
      </c>
    </row>
    <row r="3002" spans="1:14" x14ac:dyDescent="0.25">
      <c r="A3002" s="1">
        <v>42248</v>
      </c>
      <c r="B3002" s="3">
        <f t="shared" si="138"/>
        <v>2015</v>
      </c>
      <c r="C3002" s="3">
        <f t="shared" si="139"/>
        <v>9</v>
      </c>
      <c r="D3002" t="s">
        <v>398</v>
      </c>
      <c r="E3002" t="str">
        <f t="shared" si="140"/>
        <v>Daniel Raglin20150901</v>
      </c>
      <c r="F3002">
        <f>IF(COUNTIF($E$2:E3002, E3002) = 1, MAX($F$1:F3001) + 1, INDEX($F$1:F3001, MATCH(E3002, $E$1:E3001, 0)))</f>
        <v>1461</v>
      </c>
      <c r="G3002" t="s">
        <v>434</v>
      </c>
      <c r="H3002" t="s">
        <v>34</v>
      </c>
      <c r="I3002" t="s">
        <v>47</v>
      </c>
      <c r="J3002" t="s">
        <v>678</v>
      </c>
      <c r="K3002" s="17">
        <v>124.36</v>
      </c>
      <c r="L3002" s="17">
        <v>2</v>
      </c>
      <c r="M3002" s="17">
        <v>27.36</v>
      </c>
      <c r="N3002" s="17" t="str">
        <f>IF(SalesData[[#This Row],[Profit]]&gt;0,"Profit","Loss")</f>
        <v>Profit</v>
      </c>
    </row>
    <row r="3003" spans="1:14" x14ac:dyDescent="0.25">
      <c r="A3003" s="1">
        <v>42248</v>
      </c>
      <c r="B3003" s="3">
        <f t="shared" si="138"/>
        <v>2015</v>
      </c>
      <c r="C3003" s="3">
        <f t="shared" si="139"/>
        <v>9</v>
      </c>
      <c r="D3003" t="s">
        <v>398</v>
      </c>
      <c r="E3003" t="str">
        <f t="shared" si="140"/>
        <v>Daniel Raglin20150901</v>
      </c>
      <c r="F3003">
        <f>IF(COUNTIF($E$2:E3003, E3003) = 1, MAX($F$1:F3002) + 1, INDEX($F$1:F3002, MATCH(E3003, $E$1:E3002, 0)))</f>
        <v>1461</v>
      </c>
      <c r="G3003" t="s">
        <v>434</v>
      </c>
      <c r="H3003" t="s">
        <v>11</v>
      </c>
      <c r="I3003" t="s">
        <v>18</v>
      </c>
      <c r="J3003" t="s">
        <v>1549</v>
      </c>
      <c r="K3003" s="17">
        <v>1088.76</v>
      </c>
      <c r="L3003" s="17">
        <v>6</v>
      </c>
      <c r="M3003" s="17">
        <v>315.74</v>
      </c>
      <c r="N3003" s="17" t="str">
        <f>IF(SalesData[[#This Row],[Profit]]&gt;0,"Profit","Loss")</f>
        <v>Profit</v>
      </c>
    </row>
    <row r="3004" spans="1:14" x14ac:dyDescent="0.25">
      <c r="A3004" s="1">
        <v>42250</v>
      </c>
      <c r="B3004" s="3">
        <f t="shared" si="138"/>
        <v>2015</v>
      </c>
      <c r="C3004" s="3">
        <f t="shared" si="139"/>
        <v>9</v>
      </c>
      <c r="D3004" t="s">
        <v>1655</v>
      </c>
      <c r="E3004" t="str">
        <f t="shared" si="140"/>
        <v>Julie Creighton20150903</v>
      </c>
      <c r="F3004">
        <f>IF(COUNTIF($E$2:E3004, E3004) = 1, MAX($F$1:F3003) + 1, INDEX($F$1:F3003, MATCH(E3004, $E$1:E3003, 0)))</f>
        <v>1462</v>
      </c>
      <c r="G3004" t="s">
        <v>245</v>
      </c>
      <c r="H3004" t="s">
        <v>11</v>
      </c>
      <c r="I3004" t="s">
        <v>63</v>
      </c>
      <c r="J3004" t="s">
        <v>2072</v>
      </c>
      <c r="K3004" s="17">
        <v>200.98</v>
      </c>
      <c r="L3004" s="17">
        <v>7</v>
      </c>
      <c r="M3004" s="17">
        <v>62.81</v>
      </c>
      <c r="N3004" s="17" t="str">
        <f>IF(SalesData[[#This Row],[Profit]]&gt;0,"Profit","Loss")</f>
        <v>Profit</v>
      </c>
    </row>
    <row r="3005" spans="1:14" x14ac:dyDescent="0.25">
      <c r="A3005" s="1">
        <v>42250</v>
      </c>
      <c r="B3005" s="3">
        <f t="shared" si="138"/>
        <v>2015</v>
      </c>
      <c r="C3005" s="3">
        <f t="shared" si="139"/>
        <v>9</v>
      </c>
      <c r="D3005" t="s">
        <v>403</v>
      </c>
      <c r="E3005" t="str">
        <f t="shared" si="140"/>
        <v>Mike Gockenbach20150903</v>
      </c>
      <c r="F3005">
        <f>IF(COUNTIF($E$2:E3005, E3005) = 1, MAX($F$1:F3004) + 1, INDEX($F$1:F3004, MATCH(E3005, $E$1:E3004, 0)))</f>
        <v>1463</v>
      </c>
      <c r="G3005" t="s">
        <v>23</v>
      </c>
      <c r="H3005" t="s">
        <v>11</v>
      </c>
      <c r="I3005" t="s">
        <v>18</v>
      </c>
      <c r="J3005" t="s">
        <v>1316</v>
      </c>
      <c r="K3005" s="17">
        <v>36.340000000000003</v>
      </c>
      <c r="L3005" s="17">
        <v>3</v>
      </c>
      <c r="M3005" s="17">
        <v>-7.27</v>
      </c>
      <c r="N3005" s="17" t="str">
        <f>IF(SalesData[[#This Row],[Profit]]&gt;0,"Profit","Loss")</f>
        <v>Loss</v>
      </c>
    </row>
    <row r="3006" spans="1:14" x14ac:dyDescent="0.25">
      <c r="A3006" s="1">
        <v>42250</v>
      </c>
      <c r="B3006" s="3">
        <f t="shared" si="138"/>
        <v>2015</v>
      </c>
      <c r="C3006" s="3">
        <f t="shared" si="139"/>
        <v>9</v>
      </c>
      <c r="D3006" t="s">
        <v>403</v>
      </c>
      <c r="E3006" t="str">
        <f t="shared" si="140"/>
        <v>Mike Gockenbach20150903</v>
      </c>
      <c r="F3006">
        <f>IF(COUNTIF($E$2:E3006, E3006) = 1, MAX($F$1:F3005) + 1, INDEX($F$1:F3005, MATCH(E3006, $E$1:E3005, 0)))</f>
        <v>1463</v>
      </c>
      <c r="G3006" t="s">
        <v>23</v>
      </c>
      <c r="H3006" t="s">
        <v>11</v>
      </c>
      <c r="I3006" t="s">
        <v>200</v>
      </c>
      <c r="J3006" t="s">
        <v>461</v>
      </c>
      <c r="K3006" s="17">
        <v>666.25</v>
      </c>
      <c r="L3006" s="17">
        <v>1</v>
      </c>
      <c r="M3006" s="17">
        <v>-149.91</v>
      </c>
      <c r="N3006" s="17" t="str">
        <f>IF(SalesData[[#This Row],[Profit]]&gt;0,"Profit","Loss")</f>
        <v>Loss</v>
      </c>
    </row>
    <row r="3007" spans="1:14" x14ac:dyDescent="0.25">
      <c r="A3007" s="1">
        <v>42250</v>
      </c>
      <c r="B3007" s="3">
        <f t="shared" si="138"/>
        <v>2015</v>
      </c>
      <c r="C3007" s="3">
        <f t="shared" si="139"/>
        <v>9</v>
      </c>
      <c r="D3007" t="s">
        <v>403</v>
      </c>
      <c r="E3007" t="str">
        <f t="shared" si="140"/>
        <v>Mike Gockenbach20150903</v>
      </c>
      <c r="F3007">
        <f>IF(COUNTIF($E$2:E3007, E3007) = 1, MAX($F$1:F3006) + 1, INDEX($F$1:F3006, MATCH(E3007, $E$1:E3006, 0)))</f>
        <v>1463</v>
      </c>
      <c r="G3007" t="s">
        <v>23</v>
      </c>
      <c r="H3007" t="s">
        <v>11</v>
      </c>
      <c r="I3007" t="s">
        <v>63</v>
      </c>
      <c r="J3007" t="s">
        <v>1481</v>
      </c>
      <c r="K3007" s="17">
        <v>52.51</v>
      </c>
      <c r="L3007" s="17">
        <v>6</v>
      </c>
      <c r="M3007" s="17">
        <v>19.690000000000001</v>
      </c>
      <c r="N3007" s="17" t="str">
        <f>IF(SalesData[[#This Row],[Profit]]&gt;0,"Profit","Loss")</f>
        <v>Profit</v>
      </c>
    </row>
    <row r="3008" spans="1:14" x14ac:dyDescent="0.25">
      <c r="A3008" s="1">
        <v>42250</v>
      </c>
      <c r="B3008" s="3">
        <f t="shared" si="138"/>
        <v>2015</v>
      </c>
      <c r="C3008" s="3">
        <f t="shared" si="139"/>
        <v>9</v>
      </c>
      <c r="D3008" t="s">
        <v>2053</v>
      </c>
      <c r="E3008" t="str">
        <f t="shared" si="140"/>
        <v>David Bremer20150903</v>
      </c>
      <c r="F3008">
        <f>IF(COUNTIF($E$2:E3008, E3008) = 1, MAX($F$1:F3007) + 1, INDEX($F$1:F3007, MATCH(E3008, $E$1:E3007, 0)))</f>
        <v>1464</v>
      </c>
      <c r="G3008" t="s">
        <v>27</v>
      </c>
      <c r="H3008" t="s">
        <v>11</v>
      </c>
      <c r="I3008" t="s">
        <v>18</v>
      </c>
      <c r="J3008" t="s">
        <v>2219</v>
      </c>
      <c r="K3008" s="17">
        <v>31.44</v>
      </c>
      <c r="L3008" s="17">
        <v>3</v>
      </c>
      <c r="M3008" s="17">
        <v>8.49</v>
      </c>
      <c r="N3008" s="17" t="str">
        <f>IF(SalesData[[#This Row],[Profit]]&gt;0,"Profit","Loss")</f>
        <v>Profit</v>
      </c>
    </row>
    <row r="3009" spans="1:14" x14ac:dyDescent="0.25">
      <c r="A3009" s="1">
        <v>42250</v>
      </c>
      <c r="B3009" s="3">
        <f t="shared" si="138"/>
        <v>2015</v>
      </c>
      <c r="C3009" s="3">
        <f t="shared" si="139"/>
        <v>9</v>
      </c>
      <c r="D3009" t="s">
        <v>2053</v>
      </c>
      <c r="E3009" t="str">
        <f t="shared" si="140"/>
        <v>David Bremer20150903</v>
      </c>
      <c r="F3009">
        <f>IF(COUNTIF($E$2:E3009, E3009) = 1, MAX($F$1:F3008) + 1, INDEX($F$1:F3008, MATCH(E3009, $E$1:E3008, 0)))</f>
        <v>1464</v>
      </c>
      <c r="G3009" t="s">
        <v>27</v>
      </c>
      <c r="H3009" t="s">
        <v>39</v>
      </c>
      <c r="I3009" t="s">
        <v>52</v>
      </c>
      <c r="J3009" t="s">
        <v>1422</v>
      </c>
      <c r="K3009" s="17">
        <v>17.899999999999999</v>
      </c>
      <c r="L3009" s="17">
        <v>2</v>
      </c>
      <c r="M3009" s="17">
        <v>3.4</v>
      </c>
      <c r="N3009" s="17" t="str">
        <f>IF(SalesData[[#This Row],[Profit]]&gt;0,"Profit","Loss")</f>
        <v>Profit</v>
      </c>
    </row>
    <row r="3010" spans="1:14" x14ac:dyDescent="0.25">
      <c r="A3010" s="1">
        <v>42250</v>
      </c>
      <c r="B3010" s="3">
        <f t="shared" ref="B3010:B3073" si="141">YEAR(A3010)</f>
        <v>2015</v>
      </c>
      <c r="C3010" s="3">
        <f t="shared" ref="C3010:C3073" si="142">MONTH(A3010)</f>
        <v>9</v>
      </c>
      <c r="D3010" t="s">
        <v>2053</v>
      </c>
      <c r="E3010" t="str">
        <f t="shared" ref="E3010:E3073" si="143">D3010 &amp; TEXT(A3010, "yyyymmdd")</f>
        <v>David Bremer20150903</v>
      </c>
      <c r="F3010">
        <f>IF(COUNTIF($E$2:E3010, E3010) = 1, MAX($F$1:F3009) + 1, INDEX($F$1:F3009, MATCH(E3010, $E$1:E3009, 0)))</f>
        <v>1464</v>
      </c>
      <c r="G3010" t="s">
        <v>27</v>
      </c>
      <c r="H3010" t="s">
        <v>39</v>
      </c>
      <c r="I3010" t="s">
        <v>52</v>
      </c>
      <c r="J3010" t="s">
        <v>2034</v>
      </c>
      <c r="K3010" s="17">
        <v>129.44999999999999</v>
      </c>
      <c r="L3010" s="17">
        <v>5</v>
      </c>
      <c r="M3010" s="17">
        <v>46.6</v>
      </c>
      <c r="N3010" s="17" t="str">
        <f>IF(SalesData[[#This Row],[Profit]]&gt;0,"Profit","Loss")</f>
        <v>Profit</v>
      </c>
    </row>
    <row r="3011" spans="1:14" x14ac:dyDescent="0.25">
      <c r="A3011" s="1">
        <v>42250</v>
      </c>
      <c r="B3011" s="3">
        <f t="shared" si="141"/>
        <v>2015</v>
      </c>
      <c r="C3011" s="3">
        <f t="shared" si="142"/>
        <v>9</v>
      </c>
      <c r="D3011" t="s">
        <v>1295</v>
      </c>
      <c r="E3011" t="str">
        <f t="shared" si="143"/>
        <v>Jennifer Braxton20150903</v>
      </c>
      <c r="F3011">
        <f>IF(COUNTIF($E$2:E3011, E3011) = 1, MAX($F$1:F3010) + 1, INDEX($F$1:F3010, MATCH(E3011, $E$1:E3010, 0)))</f>
        <v>1465</v>
      </c>
      <c r="G3011" t="s">
        <v>613</v>
      </c>
      <c r="H3011" t="s">
        <v>11</v>
      </c>
      <c r="I3011" t="s">
        <v>92</v>
      </c>
      <c r="J3011" t="s">
        <v>114</v>
      </c>
      <c r="K3011" s="17">
        <v>137.62</v>
      </c>
      <c r="L3011" s="17">
        <v>2</v>
      </c>
      <c r="M3011" s="17">
        <v>60.55</v>
      </c>
      <c r="N3011" s="17" t="str">
        <f>IF(SalesData[[#This Row],[Profit]]&gt;0,"Profit","Loss")</f>
        <v>Profit</v>
      </c>
    </row>
    <row r="3012" spans="1:14" x14ac:dyDescent="0.25">
      <c r="A3012" s="1">
        <v>42250</v>
      </c>
      <c r="B3012" s="3">
        <f t="shared" si="141"/>
        <v>2015</v>
      </c>
      <c r="C3012" s="3">
        <f t="shared" si="142"/>
        <v>9</v>
      </c>
      <c r="D3012" t="s">
        <v>1295</v>
      </c>
      <c r="E3012" t="str">
        <f t="shared" si="143"/>
        <v>Jennifer Braxton20150903</v>
      </c>
      <c r="F3012">
        <f>IF(COUNTIF($E$2:E3012, E3012) = 1, MAX($F$1:F3011) + 1, INDEX($F$1:F3011, MATCH(E3012, $E$1:E3011, 0)))</f>
        <v>1465</v>
      </c>
      <c r="G3012" t="s">
        <v>613</v>
      </c>
      <c r="H3012" t="s">
        <v>39</v>
      </c>
      <c r="I3012" t="s">
        <v>40</v>
      </c>
      <c r="J3012" t="s">
        <v>1602</v>
      </c>
      <c r="K3012" s="17">
        <v>100.49</v>
      </c>
      <c r="L3012" s="17">
        <v>1</v>
      </c>
      <c r="M3012" s="17">
        <v>25.12</v>
      </c>
      <c r="N3012" s="17" t="str">
        <f>IF(SalesData[[#This Row],[Profit]]&gt;0,"Profit","Loss")</f>
        <v>Profit</v>
      </c>
    </row>
    <row r="3013" spans="1:14" x14ac:dyDescent="0.25">
      <c r="A3013" s="1">
        <v>42250</v>
      </c>
      <c r="B3013" s="3">
        <f t="shared" si="141"/>
        <v>2015</v>
      </c>
      <c r="C3013" s="3">
        <f t="shared" si="142"/>
        <v>9</v>
      </c>
      <c r="D3013" t="s">
        <v>1295</v>
      </c>
      <c r="E3013" t="str">
        <f t="shared" si="143"/>
        <v>Jennifer Braxton20150903</v>
      </c>
      <c r="F3013">
        <f>IF(COUNTIF($E$2:E3013, E3013) = 1, MAX($F$1:F3012) + 1, INDEX($F$1:F3012, MATCH(E3013, $E$1:E3012, 0)))</f>
        <v>1465</v>
      </c>
      <c r="G3013" t="s">
        <v>149</v>
      </c>
      <c r="H3013" t="s">
        <v>11</v>
      </c>
      <c r="I3013" t="s">
        <v>18</v>
      </c>
      <c r="J3013" t="s">
        <v>2148</v>
      </c>
      <c r="K3013" s="17">
        <v>120.33</v>
      </c>
      <c r="L3013" s="17">
        <v>1</v>
      </c>
      <c r="M3013" s="17">
        <v>31.29</v>
      </c>
      <c r="N3013" s="17" t="str">
        <f>IF(SalesData[[#This Row],[Profit]]&gt;0,"Profit","Loss")</f>
        <v>Profit</v>
      </c>
    </row>
    <row r="3014" spans="1:14" x14ac:dyDescent="0.25">
      <c r="A3014" s="1">
        <v>42250</v>
      </c>
      <c r="B3014" s="3">
        <f t="shared" si="141"/>
        <v>2015</v>
      </c>
      <c r="C3014" s="3">
        <f t="shared" si="142"/>
        <v>9</v>
      </c>
      <c r="D3014" t="s">
        <v>1044</v>
      </c>
      <c r="E3014" t="str">
        <f t="shared" si="143"/>
        <v>Ann Steele20150903</v>
      </c>
      <c r="F3014">
        <f>IF(COUNTIF($E$2:E3014, E3014) = 1, MAX($F$1:F3013) + 1, INDEX($F$1:F3013, MATCH(E3014, $E$1:E3013, 0)))</f>
        <v>1466</v>
      </c>
      <c r="G3014" t="s">
        <v>27</v>
      </c>
      <c r="H3014" t="s">
        <v>34</v>
      </c>
      <c r="I3014" t="s">
        <v>35</v>
      </c>
      <c r="J3014" t="s">
        <v>964</v>
      </c>
      <c r="K3014" s="17">
        <v>129.57</v>
      </c>
      <c r="L3014" s="17">
        <v>2</v>
      </c>
      <c r="M3014" s="17">
        <v>-12.96</v>
      </c>
      <c r="N3014" s="17" t="str">
        <f>IF(SalesData[[#This Row],[Profit]]&gt;0,"Profit","Loss")</f>
        <v>Loss</v>
      </c>
    </row>
    <row r="3015" spans="1:14" x14ac:dyDescent="0.25">
      <c r="A3015" s="1">
        <v>42250</v>
      </c>
      <c r="B3015" s="3">
        <f t="shared" si="141"/>
        <v>2015</v>
      </c>
      <c r="C3015" s="3">
        <f t="shared" si="142"/>
        <v>9</v>
      </c>
      <c r="D3015" t="s">
        <v>1044</v>
      </c>
      <c r="E3015" t="str">
        <f t="shared" si="143"/>
        <v>Ann Steele20150903</v>
      </c>
      <c r="F3015">
        <f>IF(COUNTIF($E$2:E3015, E3015) = 1, MAX($F$1:F3014) + 1, INDEX($F$1:F3014, MATCH(E3015, $E$1:E3014, 0)))</f>
        <v>1466</v>
      </c>
      <c r="G3015" t="s">
        <v>27</v>
      </c>
      <c r="H3015" t="s">
        <v>11</v>
      </c>
      <c r="I3015" t="s">
        <v>20</v>
      </c>
      <c r="J3015" t="s">
        <v>1386</v>
      </c>
      <c r="K3015" s="17">
        <v>6.37</v>
      </c>
      <c r="L3015" s="17">
        <v>2</v>
      </c>
      <c r="M3015" s="17">
        <v>2.15</v>
      </c>
      <c r="N3015" s="17" t="str">
        <f>IF(SalesData[[#This Row],[Profit]]&gt;0,"Profit","Loss")</f>
        <v>Profit</v>
      </c>
    </row>
    <row r="3016" spans="1:14" x14ac:dyDescent="0.25">
      <c r="A3016" s="1">
        <v>42250</v>
      </c>
      <c r="B3016" s="3">
        <f t="shared" si="141"/>
        <v>2015</v>
      </c>
      <c r="C3016" s="3">
        <f t="shared" si="142"/>
        <v>9</v>
      </c>
      <c r="D3016" t="s">
        <v>1744</v>
      </c>
      <c r="E3016" t="str">
        <f t="shared" si="143"/>
        <v>Cathy Prescott20150903</v>
      </c>
      <c r="F3016">
        <f>IF(COUNTIF($E$2:E3016, E3016) = 1, MAX($F$1:F3015) + 1, INDEX($F$1:F3015, MATCH(E3016, $E$1:E3015, 0)))</f>
        <v>1467</v>
      </c>
      <c r="G3016" t="s">
        <v>95</v>
      </c>
      <c r="H3016" t="s">
        <v>34</v>
      </c>
      <c r="I3016" t="s">
        <v>47</v>
      </c>
      <c r="J3016" t="s">
        <v>2036</v>
      </c>
      <c r="K3016" s="17">
        <v>238.15</v>
      </c>
      <c r="L3016" s="17">
        <v>3</v>
      </c>
      <c r="M3016" s="17">
        <v>89.31</v>
      </c>
      <c r="N3016" s="17" t="str">
        <f>IF(SalesData[[#This Row],[Profit]]&gt;0,"Profit","Loss")</f>
        <v>Profit</v>
      </c>
    </row>
    <row r="3017" spans="1:14" x14ac:dyDescent="0.25">
      <c r="A3017" s="1">
        <v>42250</v>
      </c>
      <c r="B3017" s="3">
        <f t="shared" si="141"/>
        <v>2015</v>
      </c>
      <c r="C3017" s="3">
        <f t="shared" si="142"/>
        <v>9</v>
      </c>
      <c r="D3017" t="s">
        <v>681</v>
      </c>
      <c r="E3017" t="str">
        <f t="shared" si="143"/>
        <v>John Huston20150903</v>
      </c>
      <c r="F3017">
        <f>IF(COUNTIF($E$2:E3017, E3017) = 1, MAX($F$1:F3016) + 1, INDEX($F$1:F3016, MATCH(E3017, $E$1:E3016, 0)))</f>
        <v>1468</v>
      </c>
      <c r="G3017" t="s">
        <v>110</v>
      </c>
      <c r="H3017" t="s">
        <v>11</v>
      </c>
      <c r="I3017" t="s">
        <v>16</v>
      </c>
      <c r="J3017" t="s">
        <v>393</v>
      </c>
      <c r="K3017" s="17">
        <v>7.5</v>
      </c>
      <c r="L3017" s="17">
        <v>2</v>
      </c>
      <c r="M3017" s="17">
        <v>3.6</v>
      </c>
      <c r="N3017" s="17" t="str">
        <f>IF(SalesData[[#This Row],[Profit]]&gt;0,"Profit","Loss")</f>
        <v>Profit</v>
      </c>
    </row>
    <row r="3018" spans="1:14" x14ac:dyDescent="0.25">
      <c r="A3018" s="1">
        <v>42251</v>
      </c>
      <c r="B3018" s="3">
        <f t="shared" si="141"/>
        <v>2015</v>
      </c>
      <c r="C3018" s="3">
        <f t="shared" si="142"/>
        <v>9</v>
      </c>
      <c r="D3018" t="s">
        <v>1122</v>
      </c>
      <c r="E3018" t="str">
        <f t="shared" si="143"/>
        <v>Christine Sundaresam20150904</v>
      </c>
      <c r="F3018">
        <f>IF(COUNTIF($E$2:E3018, E3018) = 1, MAX($F$1:F3017) + 1, INDEX($F$1:F3017, MATCH(E3018, $E$1:E3017, 0)))</f>
        <v>1469</v>
      </c>
      <c r="G3018" t="s">
        <v>30</v>
      </c>
      <c r="H3018" t="s">
        <v>11</v>
      </c>
      <c r="I3018" t="s">
        <v>12</v>
      </c>
      <c r="J3018" t="s">
        <v>2220</v>
      </c>
      <c r="K3018" s="17">
        <v>279.89999999999998</v>
      </c>
      <c r="L3018" s="17">
        <v>5</v>
      </c>
      <c r="M3018" s="17">
        <v>137.15</v>
      </c>
      <c r="N3018" s="17" t="str">
        <f>IF(SalesData[[#This Row],[Profit]]&gt;0,"Profit","Loss")</f>
        <v>Profit</v>
      </c>
    </row>
    <row r="3019" spans="1:14" x14ac:dyDescent="0.25">
      <c r="A3019" s="1">
        <v>42251</v>
      </c>
      <c r="B3019" s="3">
        <f t="shared" si="141"/>
        <v>2015</v>
      </c>
      <c r="C3019" s="3">
        <f t="shared" si="142"/>
        <v>9</v>
      </c>
      <c r="D3019" t="s">
        <v>1122</v>
      </c>
      <c r="E3019" t="str">
        <f t="shared" si="143"/>
        <v>Christine Sundaresam20150904</v>
      </c>
      <c r="F3019">
        <f>IF(COUNTIF($E$2:E3019, E3019) = 1, MAX($F$1:F3018) + 1, INDEX($F$1:F3018, MATCH(E3019, $E$1:E3018, 0)))</f>
        <v>1469</v>
      </c>
      <c r="G3019" t="s">
        <v>30</v>
      </c>
      <c r="H3019" t="s">
        <v>39</v>
      </c>
      <c r="I3019" t="s">
        <v>52</v>
      </c>
      <c r="J3019" t="s">
        <v>2221</v>
      </c>
      <c r="K3019" s="17">
        <v>619.95000000000005</v>
      </c>
      <c r="L3019" s="17">
        <v>5</v>
      </c>
      <c r="M3019" s="17">
        <v>111.59</v>
      </c>
      <c r="N3019" s="17" t="str">
        <f>IF(SalesData[[#This Row],[Profit]]&gt;0,"Profit","Loss")</f>
        <v>Profit</v>
      </c>
    </row>
    <row r="3020" spans="1:14" x14ac:dyDescent="0.25">
      <c r="A3020" s="1">
        <v>42251</v>
      </c>
      <c r="B3020" s="3">
        <f t="shared" si="141"/>
        <v>2015</v>
      </c>
      <c r="C3020" s="3">
        <f t="shared" si="142"/>
        <v>9</v>
      </c>
      <c r="D3020" t="s">
        <v>1122</v>
      </c>
      <c r="E3020" t="str">
        <f t="shared" si="143"/>
        <v>Christine Sundaresam20150904</v>
      </c>
      <c r="F3020">
        <f>IF(COUNTIF($E$2:E3020, E3020) = 1, MAX($F$1:F3019) + 1, INDEX($F$1:F3019, MATCH(E3020, $E$1:E3019, 0)))</f>
        <v>1469</v>
      </c>
      <c r="G3020" t="s">
        <v>30</v>
      </c>
      <c r="H3020" t="s">
        <v>11</v>
      </c>
      <c r="I3020" t="s">
        <v>12</v>
      </c>
      <c r="J3020" t="s">
        <v>1552</v>
      </c>
      <c r="K3020" s="17">
        <v>4.3600000000000003</v>
      </c>
      <c r="L3020" s="17">
        <v>2</v>
      </c>
      <c r="M3020" s="17">
        <v>2.0499999999999998</v>
      </c>
      <c r="N3020" s="17" t="str">
        <f>IF(SalesData[[#This Row],[Profit]]&gt;0,"Profit","Loss")</f>
        <v>Profit</v>
      </c>
    </row>
    <row r="3021" spans="1:14" x14ac:dyDescent="0.25">
      <c r="A3021" s="1">
        <v>42251</v>
      </c>
      <c r="B3021" s="3">
        <f t="shared" si="141"/>
        <v>2015</v>
      </c>
      <c r="C3021" s="3">
        <f t="shared" si="142"/>
        <v>9</v>
      </c>
      <c r="D3021" t="s">
        <v>1122</v>
      </c>
      <c r="E3021" t="str">
        <f t="shared" si="143"/>
        <v>Christine Sundaresam20150904</v>
      </c>
      <c r="F3021">
        <f>IF(COUNTIF($E$2:E3021, E3021) = 1, MAX($F$1:F3020) + 1, INDEX($F$1:F3020, MATCH(E3021, $E$1:E3020, 0)))</f>
        <v>1469</v>
      </c>
      <c r="G3021" t="s">
        <v>30</v>
      </c>
      <c r="H3021" t="s">
        <v>11</v>
      </c>
      <c r="I3021" t="s">
        <v>63</v>
      </c>
      <c r="J3021" t="s">
        <v>770</v>
      </c>
      <c r="K3021" s="17">
        <v>15.28</v>
      </c>
      <c r="L3021" s="17">
        <v>2</v>
      </c>
      <c r="M3021" s="17">
        <v>7.49</v>
      </c>
      <c r="N3021" s="17" t="str">
        <f>IF(SalesData[[#This Row],[Profit]]&gt;0,"Profit","Loss")</f>
        <v>Profit</v>
      </c>
    </row>
    <row r="3022" spans="1:14" x14ac:dyDescent="0.25">
      <c r="A3022" s="1">
        <v>42251</v>
      </c>
      <c r="B3022" s="3">
        <f t="shared" si="141"/>
        <v>2015</v>
      </c>
      <c r="C3022" s="3">
        <f t="shared" si="142"/>
        <v>9</v>
      </c>
      <c r="D3022" t="s">
        <v>452</v>
      </c>
      <c r="E3022" t="str">
        <f t="shared" si="143"/>
        <v>Ken Black20150904</v>
      </c>
      <c r="F3022">
        <f>IF(COUNTIF($E$2:E3022, E3022) = 1, MAX($F$1:F3021) + 1, INDEX($F$1:F3021, MATCH(E3022, $E$1:E3021, 0)))</f>
        <v>1470</v>
      </c>
      <c r="G3022" t="s">
        <v>91</v>
      </c>
      <c r="H3022" t="s">
        <v>11</v>
      </c>
      <c r="I3022" t="s">
        <v>20</v>
      </c>
      <c r="J3022" t="s">
        <v>1567</v>
      </c>
      <c r="K3022" s="17">
        <v>9.76</v>
      </c>
      <c r="L3022" s="17">
        <v>2</v>
      </c>
      <c r="M3022" s="17">
        <v>-6.83</v>
      </c>
      <c r="N3022" s="17" t="str">
        <f>IF(SalesData[[#This Row],[Profit]]&gt;0,"Profit","Loss")</f>
        <v>Loss</v>
      </c>
    </row>
    <row r="3023" spans="1:14" x14ac:dyDescent="0.25">
      <c r="A3023" s="1">
        <v>42251</v>
      </c>
      <c r="B3023" s="3">
        <f t="shared" si="141"/>
        <v>2015</v>
      </c>
      <c r="C3023" s="3">
        <f t="shared" si="142"/>
        <v>9</v>
      </c>
      <c r="D3023" t="s">
        <v>589</v>
      </c>
      <c r="E3023" t="str">
        <f t="shared" si="143"/>
        <v>David Smith20150904</v>
      </c>
      <c r="F3023">
        <f>IF(COUNTIF($E$2:E3023, E3023) = 1, MAX($F$1:F3022) + 1, INDEX($F$1:F3022, MATCH(E3023, $E$1:E3022, 0)))</f>
        <v>1471</v>
      </c>
      <c r="G3023" t="s">
        <v>10</v>
      </c>
      <c r="H3023" t="s">
        <v>39</v>
      </c>
      <c r="I3023" t="s">
        <v>52</v>
      </c>
      <c r="J3023" t="s">
        <v>636</v>
      </c>
      <c r="K3023" s="17">
        <v>134.38</v>
      </c>
      <c r="L3023" s="17">
        <v>3</v>
      </c>
      <c r="M3023" s="17">
        <v>6.72</v>
      </c>
      <c r="N3023" s="17" t="str">
        <f>IF(SalesData[[#This Row],[Profit]]&gt;0,"Profit","Loss")</f>
        <v>Profit</v>
      </c>
    </row>
    <row r="3024" spans="1:14" x14ac:dyDescent="0.25">
      <c r="A3024" s="1">
        <v>42251</v>
      </c>
      <c r="B3024" s="3">
        <f t="shared" si="141"/>
        <v>2015</v>
      </c>
      <c r="C3024" s="3">
        <f t="shared" si="142"/>
        <v>9</v>
      </c>
      <c r="D3024" t="s">
        <v>2199</v>
      </c>
      <c r="E3024" t="str">
        <f t="shared" si="143"/>
        <v>Shaun Chance20150904</v>
      </c>
      <c r="F3024">
        <f>IF(COUNTIF($E$2:E3024, E3024) = 1, MAX($F$1:F3023) + 1, INDEX($F$1:F3023, MATCH(E3024, $E$1:E3023, 0)))</f>
        <v>1472</v>
      </c>
      <c r="G3024" t="s">
        <v>23</v>
      </c>
      <c r="H3024" t="s">
        <v>11</v>
      </c>
      <c r="I3024" t="s">
        <v>20</v>
      </c>
      <c r="J3024" t="s">
        <v>682</v>
      </c>
      <c r="K3024" s="17">
        <v>7.66</v>
      </c>
      <c r="L3024" s="17">
        <v>4</v>
      </c>
      <c r="M3024" s="17">
        <v>-6.12</v>
      </c>
      <c r="N3024" s="17" t="str">
        <f>IF(SalesData[[#This Row],[Profit]]&gt;0,"Profit","Loss")</f>
        <v>Loss</v>
      </c>
    </row>
    <row r="3025" spans="1:14" x14ac:dyDescent="0.25">
      <c r="A3025" s="1">
        <v>42252</v>
      </c>
      <c r="B3025" s="3">
        <f t="shared" si="141"/>
        <v>2015</v>
      </c>
      <c r="C3025" s="3">
        <f t="shared" si="142"/>
        <v>9</v>
      </c>
      <c r="D3025" t="s">
        <v>1005</v>
      </c>
      <c r="E3025" t="str">
        <f t="shared" si="143"/>
        <v>Arthur Gainer20150905</v>
      </c>
      <c r="F3025">
        <f>IF(COUNTIF($E$2:E3025, E3025) = 1, MAX($F$1:F3024) + 1, INDEX($F$1:F3024, MATCH(E3025, $E$1:E3024, 0)))</f>
        <v>1473</v>
      </c>
      <c r="G3025" t="s">
        <v>27</v>
      </c>
      <c r="H3025" t="s">
        <v>34</v>
      </c>
      <c r="I3025" t="s">
        <v>74</v>
      </c>
      <c r="J3025" t="s">
        <v>1717</v>
      </c>
      <c r="K3025" s="17">
        <v>411.33</v>
      </c>
      <c r="L3025" s="17">
        <v>4</v>
      </c>
      <c r="M3025" s="17">
        <v>-4.84</v>
      </c>
      <c r="N3025" s="17" t="str">
        <f>IF(SalesData[[#This Row],[Profit]]&gt;0,"Profit","Loss")</f>
        <v>Loss</v>
      </c>
    </row>
    <row r="3026" spans="1:14" x14ac:dyDescent="0.25">
      <c r="A3026" s="1">
        <v>42252</v>
      </c>
      <c r="B3026" s="3">
        <f t="shared" si="141"/>
        <v>2015</v>
      </c>
      <c r="C3026" s="3">
        <f t="shared" si="142"/>
        <v>9</v>
      </c>
      <c r="D3026" t="s">
        <v>1005</v>
      </c>
      <c r="E3026" t="str">
        <f t="shared" si="143"/>
        <v>Arthur Gainer20150905</v>
      </c>
      <c r="F3026">
        <f>IF(COUNTIF($E$2:E3026, E3026) = 1, MAX($F$1:F3025) + 1, INDEX($F$1:F3025, MATCH(E3026, $E$1:E3025, 0)))</f>
        <v>1473</v>
      </c>
      <c r="G3026" t="s">
        <v>27</v>
      </c>
      <c r="H3026" t="s">
        <v>11</v>
      </c>
      <c r="I3026" t="s">
        <v>20</v>
      </c>
      <c r="J3026" t="s">
        <v>2027</v>
      </c>
      <c r="K3026" s="17">
        <v>28.75</v>
      </c>
      <c r="L3026" s="17">
        <v>6</v>
      </c>
      <c r="M3026" s="17">
        <v>9.6999999999999993</v>
      </c>
      <c r="N3026" s="17" t="str">
        <f>IF(SalesData[[#This Row],[Profit]]&gt;0,"Profit","Loss")</f>
        <v>Profit</v>
      </c>
    </row>
    <row r="3027" spans="1:14" x14ac:dyDescent="0.25">
      <c r="A3027" s="1">
        <v>42252</v>
      </c>
      <c r="B3027" s="3">
        <f t="shared" si="141"/>
        <v>2015</v>
      </c>
      <c r="C3027" s="3">
        <f t="shared" si="142"/>
        <v>9</v>
      </c>
      <c r="D3027" t="s">
        <v>1005</v>
      </c>
      <c r="E3027" t="str">
        <f t="shared" si="143"/>
        <v>Arthur Gainer20150905</v>
      </c>
      <c r="F3027">
        <f>IF(COUNTIF($E$2:E3027, E3027) = 1, MAX($F$1:F3026) + 1, INDEX($F$1:F3026, MATCH(E3027, $E$1:E3026, 0)))</f>
        <v>1473</v>
      </c>
      <c r="G3027" t="s">
        <v>27</v>
      </c>
      <c r="H3027" t="s">
        <v>34</v>
      </c>
      <c r="I3027" t="s">
        <v>74</v>
      </c>
      <c r="J3027" t="s">
        <v>1706</v>
      </c>
      <c r="K3027" s="17">
        <v>293.2</v>
      </c>
      <c r="L3027" s="17">
        <v>3</v>
      </c>
      <c r="M3027" s="17">
        <v>-20.7</v>
      </c>
      <c r="N3027" s="17" t="str">
        <f>IF(SalesData[[#This Row],[Profit]]&gt;0,"Profit","Loss")</f>
        <v>Loss</v>
      </c>
    </row>
    <row r="3028" spans="1:14" x14ac:dyDescent="0.25">
      <c r="A3028" s="1">
        <v>42252</v>
      </c>
      <c r="B3028" s="3">
        <f t="shared" si="141"/>
        <v>2015</v>
      </c>
      <c r="C3028" s="3">
        <f t="shared" si="142"/>
        <v>9</v>
      </c>
      <c r="D3028" t="s">
        <v>2222</v>
      </c>
      <c r="E3028" t="str">
        <f t="shared" si="143"/>
        <v>Cathy Armstrong20150905</v>
      </c>
      <c r="F3028">
        <f>IF(COUNTIF($E$2:E3028, E3028) = 1, MAX($F$1:F3027) + 1, INDEX($F$1:F3027, MATCH(E3028, $E$1:E3027, 0)))</f>
        <v>1474</v>
      </c>
      <c r="G3028" t="s">
        <v>10</v>
      </c>
      <c r="H3028" t="s">
        <v>11</v>
      </c>
      <c r="I3028" t="s">
        <v>20</v>
      </c>
      <c r="J3028" t="s">
        <v>1567</v>
      </c>
      <c r="K3028" s="17">
        <v>16.27</v>
      </c>
      <c r="L3028" s="17">
        <v>5</v>
      </c>
      <c r="M3028" s="17">
        <v>-25.22</v>
      </c>
      <c r="N3028" s="17" t="str">
        <f>IF(SalesData[[#This Row],[Profit]]&gt;0,"Profit","Loss")</f>
        <v>Loss</v>
      </c>
    </row>
    <row r="3029" spans="1:14" x14ac:dyDescent="0.25">
      <c r="A3029" s="1">
        <v>42252</v>
      </c>
      <c r="B3029" s="3">
        <f t="shared" si="141"/>
        <v>2015</v>
      </c>
      <c r="C3029" s="3">
        <f t="shared" si="142"/>
        <v>9</v>
      </c>
      <c r="D3029" t="s">
        <v>2222</v>
      </c>
      <c r="E3029" t="str">
        <f t="shared" si="143"/>
        <v>Cathy Armstrong20150905</v>
      </c>
      <c r="F3029">
        <f>IF(COUNTIF($E$2:E3029, E3029) = 1, MAX($F$1:F3028) + 1, INDEX($F$1:F3028, MATCH(E3029, $E$1:E3028, 0)))</f>
        <v>1474</v>
      </c>
      <c r="G3029" t="s">
        <v>10</v>
      </c>
      <c r="H3029" t="s">
        <v>11</v>
      </c>
      <c r="I3029" t="s">
        <v>200</v>
      </c>
      <c r="J3029" t="s">
        <v>1421</v>
      </c>
      <c r="K3029" s="17">
        <v>69.12</v>
      </c>
      <c r="L3029" s="17">
        <v>9</v>
      </c>
      <c r="M3029" s="17">
        <v>-14.69</v>
      </c>
      <c r="N3029" s="17" t="str">
        <f>IF(SalesData[[#This Row],[Profit]]&gt;0,"Profit","Loss")</f>
        <v>Loss</v>
      </c>
    </row>
    <row r="3030" spans="1:14" x14ac:dyDescent="0.25">
      <c r="A3030" s="1">
        <v>42252</v>
      </c>
      <c r="B3030" s="3">
        <f t="shared" si="141"/>
        <v>2015</v>
      </c>
      <c r="C3030" s="3">
        <f t="shared" si="142"/>
        <v>9</v>
      </c>
      <c r="D3030" t="s">
        <v>2222</v>
      </c>
      <c r="E3030" t="str">
        <f t="shared" si="143"/>
        <v>Cathy Armstrong20150905</v>
      </c>
      <c r="F3030">
        <f>IF(COUNTIF($E$2:E3030, E3030) = 1, MAX($F$1:F3029) + 1, INDEX($F$1:F3029, MATCH(E3030, $E$1:E3029, 0)))</f>
        <v>1474</v>
      </c>
      <c r="G3030" t="s">
        <v>10</v>
      </c>
      <c r="H3030" t="s">
        <v>11</v>
      </c>
      <c r="I3030" t="s">
        <v>20</v>
      </c>
      <c r="J3030" t="s">
        <v>49</v>
      </c>
      <c r="K3030" s="17">
        <v>4.47</v>
      </c>
      <c r="L3030" s="17">
        <v>3</v>
      </c>
      <c r="M3030" s="17">
        <v>-7.82</v>
      </c>
      <c r="N3030" s="17" t="str">
        <f>IF(SalesData[[#This Row],[Profit]]&gt;0,"Profit","Loss")</f>
        <v>Loss</v>
      </c>
    </row>
    <row r="3031" spans="1:14" x14ac:dyDescent="0.25">
      <c r="A3031" s="1">
        <v>42252</v>
      </c>
      <c r="B3031" s="3">
        <f t="shared" si="141"/>
        <v>2015</v>
      </c>
      <c r="C3031" s="3">
        <f t="shared" si="142"/>
        <v>9</v>
      </c>
      <c r="D3031" t="s">
        <v>1791</v>
      </c>
      <c r="E3031" t="str">
        <f t="shared" si="143"/>
        <v>Sung Pak20150905</v>
      </c>
      <c r="F3031">
        <f>IF(COUNTIF($E$2:E3031, E3031) = 1, MAX($F$1:F3030) + 1, INDEX($F$1:F3030, MATCH(E3031, $E$1:E3030, 0)))</f>
        <v>1475</v>
      </c>
      <c r="G3031" t="s">
        <v>315</v>
      </c>
      <c r="H3031" t="s">
        <v>34</v>
      </c>
      <c r="I3031" t="s">
        <v>47</v>
      </c>
      <c r="J3031" t="s">
        <v>1404</v>
      </c>
      <c r="K3031" s="17">
        <v>6.16</v>
      </c>
      <c r="L3031" s="17">
        <v>2</v>
      </c>
      <c r="M3031" s="17">
        <v>2.96</v>
      </c>
      <c r="N3031" s="17" t="str">
        <f>IF(SalesData[[#This Row],[Profit]]&gt;0,"Profit","Loss")</f>
        <v>Profit</v>
      </c>
    </row>
    <row r="3032" spans="1:14" x14ac:dyDescent="0.25">
      <c r="A3032" s="1">
        <v>42252</v>
      </c>
      <c r="B3032" s="3">
        <f t="shared" si="141"/>
        <v>2015</v>
      </c>
      <c r="C3032" s="3">
        <f t="shared" si="142"/>
        <v>9</v>
      </c>
      <c r="D3032" t="s">
        <v>1791</v>
      </c>
      <c r="E3032" t="str">
        <f t="shared" si="143"/>
        <v>Sung Pak20150905</v>
      </c>
      <c r="F3032">
        <f>IF(COUNTIF($E$2:E3032, E3032) = 1, MAX($F$1:F3031) + 1, INDEX($F$1:F3031, MATCH(E3032, $E$1:E3031, 0)))</f>
        <v>1475</v>
      </c>
      <c r="G3032" t="s">
        <v>315</v>
      </c>
      <c r="H3032" t="s">
        <v>11</v>
      </c>
      <c r="I3032" t="s">
        <v>12</v>
      </c>
      <c r="J3032" t="s">
        <v>936</v>
      </c>
      <c r="K3032" s="17">
        <v>36.840000000000003</v>
      </c>
      <c r="L3032" s="17">
        <v>3</v>
      </c>
      <c r="M3032" s="17">
        <v>17.309999999999999</v>
      </c>
      <c r="N3032" s="17" t="str">
        <f>IF(SalesData[[#This Row],[Profit]]&gt;0,"Profit","Loss")</f>
        <v>Profit</v>
      </c>
    </row>
    <row r="3033" spans="1:14" x14ac:dyDescent="0.25">
      <c r="A3033" s="1">
        <v>42252</v>
      </c>
      <c r="B3033" s="3">
        <f t="shared" si="141"/>
        <v>2015</v>
      </c>
      <c r="C3033" s="3">
        <f t="shared" si="142"/>
        <v>9</v>
      </c>
      <c r="D3033" t="s">
        <v>1826</v>
      </c>
      <c r="E3033" t="str">
        <f t="shared" si="143"/>
        <v>Tamara Willingham20150905</v>
      </c>
      <c r="F3033">
        <f>IF(COUNTIF($E$2:E3033, E3033) = 1, MAX($F$1:F3032) + 1, INDEX($F$1:F3032, MATCH(E3033, $E$1:E3032, 0)))</f>
        <v>1476</v>
      </c>
      <c r="G3033" t="s">
        <v>55</v>
      </c>
      <c r="H3033" t="s">
        <v>34</v>
      </c>
      <c r="I3033" t="s">
        <v>47</v>
      </c>
      <c r="J3033" t="s">
        <v>2223</v>
      </c>
      <c r="K3033" s="17">
        <v>67.959999999999994</v>
      </c>
      <c r="L3033" s="17">
        <v>4</v>
      </c>
      <c r="M3033" s="17">
        <v>12.23</v>
      </c>
      <c r="N3033" s="17" t="str">
        <f>IF(SalesData[[#This Row],[Profit]]&gt;0,"Profit","Loss")</f>
        <v>Profit</v>
      </c>
    </row>
    <row r="3034" spans="1:14" x14ac:dyDescent="0.25">
      <c r="A3034" s="1">
        <v>42253</v>
      </c>
      <c r="B3034" s="3">
        <f t="shared" si="141"/>
        <v>2015</v>
      </c>
      <c r="C3034" s="3">
        <f t="shared" si="142"/>
        <v>9</v>
      </c>
      <c r="D3034" t="s">
        <v>569</v>
      </c>
      <c r="E3034" t="str">
        <f t="shared" si="143"/>
        <v>Beth Thompson20150906</v>
      </c>
      <c r="F3034">
        <f>IF(COUNTIF($E$2:E3034, E3034) = 1, MAX($F$1:F3033) + 1, INDEX($F$1:F3033, MATCH(E3034, $E$1:E3033, 0)))</f>
        <v>1477</v>
      </c>
      <c r="G3034" t="s">
        <v>164</v>
      </c>
      <c r="H3034" t="s">
        <v>11</v>
      </c>
      <c r="I3034" t="s">
        <v>20</v>
      </c>
      <c r="J3034" t="s">
        <v>970</v>
      </c>
      <c r="K3034" s="17">
        <v>6.1</v>
      </c>
      <c r="L3034" s="17">
        <v>2</v>
      </c>
      <c r="M3034" s="17">
        <v>2.13</v>
      </c>
      <c r="N3034" s="17" t="str">
        <f>IF(SalesData[[#This Row],[Profit]]&gt;0,"Profit","Loss")</f>
        <v>Profit</v>
      </c>
    </row>
    <row r="3035" spans="1:14" x14ac:dyDescent="0.25">
      <c r="A3035" s="1">
        <v>42253</v>
      </c>
      <c r="B3035" s="3">
        <f t="shared" si="141"/>
        <v>2015</v>
      </c>
      <c r="C3035" s="3">
        <f t="shared" si="142"/>
        <v>9</v>
      </c>
      <c r="D3035" t="s">
        <v>569</v>
      </c>
      <c r="E3035" t="str">
        <f t="shared" si="143"/>
        <v>Beth Thompson20150906</v>
      </c>
      <c r="F3035">
        <f>IF(COUNTIF($E$2:E3035, E3035) = 1, MAX($F$1:F3034) + 1, INDEX($F$1:F3034, MATCH(E3035, $E$1:E3034, 0)))</f>
        <v>1477</v>
      </c>
      <c r="G3035" t="s">
        <v>164</v>
      </c>
      <c r="H3035" t="s">
        <v>34</v>
      </c>
      <c r="I3035" t="s">
        <v>47</v>
      </c>
      <c r="J3035" t="s">
        <v>2224</v>
      </c>
      <c r="K3035" s="17">
        <v>191.82</v>
      </c>
      <c r="L3035" s="17">
        <v>3</v>
      </c>
      <c r="M3035" s="17">
        <v>74.81</v>
      </c>
      <c r="N3035" s="17" t="str">
        <f>IF(SalesData[[#This Row],[Profit]]&gt;0,"Profit","Loss")</f>
        <v>Profit</v>
      </c>
    </row>
    <row r="3036" spans="1:14" x14ac:dyDescent="0.25">
      <c r="A3036" s="1">
        <v>42253</v>
      </c>
      <c r="B3036" s="3">
        <f t="shared" si="141"/>
        <v>2015</v>
      </c>
      <c r="C3036" s="3">
        <f t="shared" si="142"/>
        <v>9</v>
      </c>
      <c r="D3036" t="s">
        <v>1912</v>
      </c>
      <c r="E3036" t="str">
        <f t="shared" si="143"/>
        <v>Lori Olson20150906</v>
      </c>
      <c r="F3036">
        <f>IF(COUNTIF($E$2:E3036, E3036) = 1, MAX($F$1:F3035) + 1, INDEX($F$1:F3035, MATCH(E3036, $E$1:E3035, 0)))</f>
        <v>1478</v>
      </c>
      <c r="G3036" t="s">
        <v>27</v>
      </c>
      <c r="H3036" t="s">
        <v>39</v>
      </c>
      <c r="I3036" t="s">
        <v>52</v>
      </c>
      <c r="J3036" t="s">
        <v>1911</v>
      </c>
      <c r="K3036" s="17">
        <v>46.32</v>
      </c>
      <c r="L3036" s="17">
        <v>4</v>
      </c>
      <c r="M3036" s="17">
        <v>18.059999999999999</v>
      </c>
      <c r="N3036" s="17" t="str">
        <f>IF(SalesData[[#This Row],[Profit]]&gt;0,"Profit","Loss")</f>
        <v>Profit</v>
      </c>
    </row>
    <row r="3037" spans="1:14" x14ac:dyDescent="0.25">
      <c r="A3037" s="1">
        <v>42253</v>
      </c>
      <c r="B3037" s="3">
        <f t="shared" si="141"/>
        <v>2015</v>
      </c>
      <c r="C3037" s="3">
        <f t="shared" si="142"/>
        <v>9</v>
      </c>
      <c r="D3037" t="s">
        <v>2225</v>
      </c>
      <c r="E3037" t="str">
        <f t="shared" si="143"/>
        <v>Chuck Clark20150906</v>
      </c>
      <c r="F3037">
        <f>IF(COUNTIF($E$2:E3037, E3037) = 1, MAX($F$1:F3036) + 1, INDEX($F$1:F3036, MATCH(E3037, $E$1:E3036, 0)))</f>
        <v>1479</v>
      </c>
      <c r="G3037" t="s">
        <v>149</v>
      </c>
      <c r="H3037" t="s">
        <v>34</v>
      </c>
      <c r="I3037" t="s">
        <v>35</v>
      </c>
      <c r="J3037" t="s">
        <v>1597</v>
      </c>
      <c r="K3037" s="17">
        <v>271.76</v>
      </c>
      <c r="L3037" s="17">
        <v>2</v>
      </c>
      <c r="M3037" s="17">
        <v>60.39</v>
      </c>
      <c r="N3037" s="17" t="str">
        <f>IF(SalesData[[#This Row],[Profit]]&gt;0,"Profit","Loss")</f>
        <v>Profit</v>
      </c>
    </row>
    <row r="3038" spans="1:14" x14ac:dyDescent="0.25">
      <c r="A3038" s="1">
        <v>42253</v>
      </c>
      <c r="B3038" s="3">
        <f t="shared" si="141"/>
        <v>2015</v>
      </c>
      <c r="C3038" s="3">
        <f t="shared" si="142"/>
        <v>9</v>
      </c>
      <c r="D3038" t="s">
        <v>176</v>
      </c>
      <c r="E3038" t="str">
        <f t="shared" si="143"/>
        <v>Cyma Kinney20150906</v>
      </c>
      <c r="F3038">
        <f>IF(COUNTIF($E$2:E3038, E3038) = 1, MAX($F$1:F3037) + 1, INDEX($F$1:F3037, MATCH(E3038, $E$1:E3037, 0)))</f>
        <v>1480</v>
      </c>
      <c r="G3038" t="s">
        <v>120</v>
      </c>
      <c r="H3038" t="s">
        <v>11</v>
      </c>
      <c r="I3038" t="s">
        <v>43</v>
      </c>
      <c r="J3038" t="s">
        <v>1784</v>
      </c>
      <c r="K3038" s="17">
        <v>7.24</v>
      </c>
      <c r="L3038" s="17">
        <v>5</v>
      </c>
      <c r="M3038" s="17">
        <v>1.18</v>
      </c>
      <c r="N3038" s="17" t="str">
        <f>IF(SalesData[[#This Row],[Profit]]&gt;0,"Profit","Loss")</f>
        <v>Profit</v>
      </c>
    </row>
    <row r="3039" spans="1:14" x14ac:dyDescent="0.25">
      <c r="A3039" s="1">
        <v>42253</v>
      </c>
      <c r="B3039" s="3">
        <f t="shared" si="141"/>
        <v>2015</v>
      </c>
      <c r="C3039" s="3">
        <f t="shared" si="142"/>
        <v>9</v>
      </c>
      <c r="D3039" t="s">
        <v>1699</v>
      </c>
      <c r="E3039" t="str">
        <f t="shared" si="143"/>
        <v>Alyssa Tate20150906</v>
      </c>
      <c r="F3039">
        <f>IF(COUNTIF($E$2:E3039, E3039) = 1, MAX($F$1:F3038) + 1, INDEX($F$1:F3038, MATCH(E3039, $E$1:E3038, 0)))</f>
        <v>1481</v>
      </c>
      <c r="G3039" t="s">
        <v>123</v>
      </c>
      <c r="H3039" t="s">
        <v>11</v>
      </c>
      <c r="I3039" t="s">
        <v>20</v>
      </c>
      <c r="J3039" t="s">
        <v>2226</v>
      </c>
      <c r="K3039" s="17">
        <v>3.44</v>
      </c>
      <c r="L3039" s="17">
        <v>1</v>
      </c>
      <c r="M3039" s="17">
        <v>-2.5299999999999998</v>
      </c>
      <c r="N3039" s="17" t="str">
        <f>IF(SalesData[[#This Row],[Profit]]&gt;0,"Profit","Loss")</f>
        <v>Loss</v>
      </c>
    </row>
    <row r="3040" spans="1:14" x14ac:dyDescent="0.25">
      <c r="A3040" s="1">
        <v>42253</v>
      </c>
      <c r="B3040" s="3">
        <f t="shared" si="141"/>
        <v>2015</v>
      </c>
      <c r="C3040" s="3">
        <f t="shared" si="142"/>
        <v>9</v>
      </c>
      <c r="D3040" t="s">
        <v>81</v>
      </c>
      <c r="E3040" t="str">
        <f t="shared" si="143"/>
        <v>Brendan Sweed20150906</v>
      </c>
      <c r="F3040">
        <f>IF(COUNTIF($E$2:E3040, E3040) = 1, MAX($F$1:F3039) + 1, INDEX($F$1:F3039, MATCH(E3040, $E$1:E3039, 0)))</f>
        <v>1482</v>
      </c>
      <c r="G3040" t="s">
        <v>149</v>
      </c>
      <c r="H3040" t="s">
        <v>11</v>
      </c>
      <c r="I3040" t="s">
        <v>92</v>
      </c>
      <c r="J3040" t="s">
        <v>1250</v>
      </c>
      <c r="K3040" s="17">
        <v>8.39</v>
      </c>
      <c r="L3040" s="17">
        <v>1</v>
      </c>
      <c r="M3040" s="17">
        <v>2.1</v>
      </c>
      <c r="N3040" s="17" t="str">
        <f>IF(SalesData[[#This Row],[Profit]]&gt;0,"Profit","Loss")</f>
        <v>Profit</v>
      </c>
    </row>
    <row r="3041" spans="1:14" x14ac:dyDescent="0.25">
      <c r="A3041" s="1">
        <v>42253</v>
      </c>
      <c r="B3041" s="3">
        <f t="shared" si="141"/>
        <v>2015</v>
      </c>
      <c r="C3041" s="3">
        <f t="shared" si="142"/>
        <v>9</v>
      </c>
      <c r="D3041" t="s">
        <v>81</v>
      </c>
      <c r="E3041" t="str">
        <f t="shared" si="143"/>
        <v>Brendan Sweed20150906</v>
      </c>
      <c r="F3041">
        <f>IF(COUNTIF($E$2:E3041, E3041) = 1, MAX($F$1:F3040) + 1, INDEX($F$1:F3040, MATCH(E3041, $E$1:E3040, 0)))</f>
        <v>1482</v>
      </c>
      <c r="G3041" t="s">
        <v>149</v>
      </c>
      <c r="H3041" t="s">
        <v>39</v>
      </c>
      <c r="I3041" t="s">
        <v>40</v>
      </c>
      <c r="J3041" t="s">
        <v>2063</v>
      </c>
      <c r="K3041" s="17">
        <v>337.98</v>
      </c>
      <c r="L3041" s="17">
        <v>2</v>
      </c>
      <c r="M3041" s="17">
        <v>101.39</v>
      </c>
      <c r="N3041" s="17" t="str">
        <f>IF(SalesData[[#This Row],[Profit]]&gt;0,"Profit","Loss")</f>
        <v>Profit</v>
      </c>
    </row>
    <row r="3042" spans="1:14" x14ac:dyDescent="0.25">
      <c r="A3042" s="1">
        <v>42253</v>
      </c>
      <c r="B3042" s="3">
        <f t="shared" si="141"/>
        <v>2015</v>
      </c>
      <c r="C3042" s="3">
        <f t="shared" si="142"/>
        <v>9</v>
      </c>
      <c r="D3042" t="s">
        <v>1095</v>
      </c>
      <c r="E3042" t="str">
        <f t="shared" si="143"/>
        <v>Andy Gerbode20150906</v>
      </c>
      <c r="F3042">
        <f>IF(COUNTIF($E$2:E3042, E3042) = 1, MAX($F$1:F3041) + 1, INDEX($F$1:F3041, MATCH(E3042, $E$1:E3041, 0)))</f>
        <v>1483</v>
      </c>
      <c r="G3042" t="s">
        <v>55</v>
      </c>
      <c r="H3042" t="s">
        <v>11</v>
      </c>
      <c r="I3042" t="s">
        <v>20</v>
      </c>
      <c r="J3042" t="s">
        <v>1160</v>
      </c>
      <c r="K3042" s="17">
        <v>46.62</v>
      </c>
      <c r="L3042" s="17">
        <v>9</v>
      </c>
      <c r="M3042" s="17">
        <v>21.45</v>
      </c>
      <c r="N3042" s="17" t="str">
        <f>IF(SalesData[[#This Row],[Profit]]&gt;0,"Profit","Loss")</f>
        <v>Profit</v>
      </c>
    </row>
    <row r="3043" spans="1:14" x14ac:dyDescent="0.25">
      <c r="A3043" s="1">
        <v>42253</v>
      </c>
      <c r="B3043" s="3">
        <f t="shared" si="141"/>
        <v>2015</v>
      </c>
      <c r="C3043" s="3">
        <f t="shared" si="142"/>
        <v>9</v>
      </c>
      <c r="D3043" t="s">
        <v>2126</v>
      </c>
      <c r="E3043" t="str">
        <f t="shared" si="143"/>
        <v>Shaun Weien20150906</v>
      </c>
      <c r="F3043">
        <f>IF(COUNTIF($E$2:E3043, E3043) = 1, MAX($F$1:F3042) + 1, INDEX($F$1:F3042, MATCH(E3043, $E$1:E3042, 0)))</f>
        <v>1484</v>
      </c>
      <c r="G3043" t="s">
        <v>62</v>
      </c>
      <c r="H3043" t="s">
        <v>34</v>
      </c>
      <c r="I3043" t="s">
        <v>145</v>
      </c>
      <c r="J3043" t="s">
        <v>473</v>
      </c>
      <c r="K3043" s="17">
        <v>85.98</v>
      </c>
      <c r="L3043" s="17">
        <v>1</v>
      </c>
      <c r="M3043" s="17">
        <v>22.35</v>
      </c>
      <c r="N3043" s="17" t="str">
        <f>IF(SalesData[[#This Row],[Profit]]&gt;0,"Profit","Loss")</f>
        <v>Profit</v>
      </c>
    </row>
    <row r="3044" spans="1:14" x14ac:dyDescent="0.25">
      <c r="A3044" s="1">
        <v>42254</v>
      </c>
      <c r="B3044" s="3">
        <f t="shared" si="141"/>
        <v>2015</v>
      </c>
      <c r="C3044" s="3">
        <f t="shared" si="142"/>
        <v>9</v>
      </c>
      <c r="D3044" t="s">
        <v>1452</v>
      </c>
      <c r="E3044" t="str">
        <f t="shared" si="143"/>
        <v>Helen Andreada20150907</v>
      </c>
      <c r="F3044">
        <f>IF(COUNTIF($E$2:E3044, E3044) = 1, MAX($F$1:F3043) + 1, INDEX($F$1:F3043, MATCH(E3044, $E$1:E3043, 0)))</f>
        <v>1485</v>
      </c>
      <c r="G3044" t="s">
        <v>27</v>
      </c>
      <c r="H3044" t="s">
        <v>11</v>
      </c>
      <c r="I3044" t="s">
        <v>18</v>
      </c>
      <c r="J3044" t="s">
        <v>1645</v>
      </c>
      <c r="K3044" s="17">
        <v>671.93</v>
      </c>
      <c r="L3044" s="17">
        <v>7</v>
      </c>
      <c r="M3044" s="17">
        <v>20.16</v>
      </c>
      <c r="N3044" s="17" t="str">
        <f>IF(SalesData[[#This Row],[Profit]]&gt;0,"Profit","Loss")</f>
        <v>Profit</v>
      </c>
    </row>
    <row r="3045" spans="1:14" x14ac:dyDescent="0.25">
      <c r="A3045" s="1">
        <v>42254</v>
      </c>
      <c r="B3045" s="3">
        <f t="shared" si="141"/>
        <v>2015</v>
      </c>
      <c r="C3045" s="3">
        <f t="shared" si="142"/>
        <v>9</v>
      </c>
      <c r="D3045" t="s">
        <v>978</v>
      </c>
      <c r="E3045" t="str">
        <f t="shared" si="143"/>
        <v>Charles Crestani20150907</v>
      </c>
      <c r="F3045">
        <f>IF(COUNTIF($E$2:E3045, E3045) = 1, MAX($F$1:F3044) + 1, INDEX($F$1:F3044, MATCH(E3045, $E$1:E3044, 0)))</f>
        <v>1486</v>
      </c>
      <c r="G3045" t="s">
        <v>10</v>
      </c>
      <c r="H3045" t="s">
        <v>34</v>
      </c>
      <c r="I3045" t="s">
        <v>35</v>
      </c>
      <c r="J3045" t="s">
        <v>1024</v>
      </c>
      <c r="K3045" s="17">
        <v>47.52</v>
      </c>
      <c r="L3045" s="17">
        <v>2</v>
      </c>
      <c r="M3045" s="17">
        <v>-2.04</v>
      </c>
      <c r="N3045" s="17" t="str">
        <f>IF(SalesData[[#This Row],[Profit]]&gt;0,"Profit","Loss")</f>
        <v>Loss</v>
      </c>
    </row>
    <row r="3046" spans="1:14" x14ac:dyDescent="0.25">
      <c r="A3046" s="1">
        <v>42254</v>
      </c>
      <c r="B3046" s="3">
        <f t="shared" si="141"/>
        <v>2015</v>
      </c>
      <c r="C3046" s="3">
        <f t="shared" si="142"/>
        <v>9</v>
      </c>
      <c r="D3046" t="s">
        <v>1251</v>
      </c>
      <c r="E3046" t="str">
        <f t="shared" si="143"/>
        <v>Marc Crier20150907</v>
      </c>
      <c r="F3046">
        <f>IF(COUNTIF($E$2:E3046, E3046) = 1, MAX($F$1:F3045) + 1, INDEX($F$1:F3045, MATCH(E3046, $E$1:E3045, 0)))</f>
        <v>1487</v>
      </c>
      <c r="G3046" t="s">
        <v>149</v>
      </c>
      <c r="H3046" t="s">
        <v>11</v>
      </c>
      <c r="I3046" t="s">
        <v>18</v>
      </c>
      <c r="J3046" t="s">
        <v>251</v>
      </c>
      <c r="K3046" s="17">
        <v>13.96</v>
      </c>
      <c r="L3046" s="17">
        <v>2</v>
      </c>
      <c r="M3046" s="17">
        <v>0.28000000000000003</v>
      </c>
      <c r="N3046" s="17" t="str">
        <f>IF(SalesData[[#This Row],[Profit]]&gt;0,"Profit","Loss")</f>
        <v>Profit</v>
      </c>
    </row>
    <row r="3047" spans="1:14" x14ac:dyDescent="0.25">
      <c r="A3047" s="1">
        <v>42254</v>
      </c>
      <c r="B3047" s="3">
        <f t="shared" si="141"/>
        <v>2015</v>
      </c>
      <c r="C3047" s="3">
        <f t="shared" si="142"/>
        <v>9</v>
      </c>
      <c r="D3047" t="s">
        <v>1251</v>
      </c>
      <c r="E3047" t="str">
        <f t="shared" si="143"/>
        <v>Marc Crier20150907</v>
      </c>
      <c r="F3047">
        <f>IF(COUNTIF($E$2:E3047, E3047) = 1, MAX($F$1:F3046) + 1, INDEX($F$1:F3046, MATCH(E3047, $E$1:E3046, 0)))</f>
        <v>1487</v>
      </c>
      <c r="G3047" t="s">
        <v>149</v>
      </c>
      <c r="H3047" t="s">
        <v>34</v>
      </c>
      <c r="I3047" t="s">
        <v>145</v>
      </c>
      <c r="J3047" t="s">
        <v>2227</v>
      </c>
      <c r="K3047" s="17">
        <v>27.41</v>
      </c>
      <c r="L3047" s="17">
        <v>3</v>
      </c>
      <c r="M3047" s="17">
        <v>-14.16</v>
      </c>
      <c r="N3047" s="17" t="str">
        <f>IF(SalesData[[#This Row],[Profit]]&gt;0,"Profit","Loss")</f>
        <v>Loss</v>
      </c>
    </row>
    <row r="3048" spans="1:14" x14ac:dyDescent="0.25">
      <c r="A3048" s="1">
        <v>42254</v>
      </c>
      <c r="B3048" s="3">
        <f t="shared" si="141"/>
        <v>2015</v>
      </c>
      <c r="C3048" s="3">
        <f t="shared" si="142"/>
        <v>9</v>
      </c>
      <c r="D3048" t="s">
        <v>1230</v>
      </c>
      <c r="E3048" t="str">
        <f t="shared" si="143"/>
        <v>Lisa Ryan20150907</v>
      </c>
      <c r="F3048">
        <f>IF(COUNTIF($E$2:E3048, E3048) = 1, MAX($F$1:F3047) + 1, INDEX($F$1:F3047, MATCH(E3048, $E$1:E3047, 0)))</f>
        <v>1488</v>
      </c>
      <c r="G3048" t="s">
        <v>23</v>
      </c>
      <c r="H3048" t="s">
        <v>11</v>
      </c>
      <c r="I3048" t="s">
        <v>20</v>
      </c>
      <c r="J3048" t="s">
        <v>2228</v>
      </c>
      <c r="K3048" s="17">
        <v>9.52</v>
      </c>
      <c r="L3048" s="17">
        <v>1</v>
      </c>
      <c r="M3048" s="17">
        <v>-6.98</v>
      </c>
      <c r="N3048" s="17" t="str">
        <f>IF(SalesData[[#This Row],[Profit]]&gt;0,"Profit","Loss")</f>
        <v>Loss</v>
      </c>
    </row>
    <row r="3049" spans="1:14" x14ac:dyDescent="0.25">
      <c r="A3049" s="1">
        <v>42254</v>
      </c>
      <c r="B3049" s="3">
        <f t="shared" si="141"/>
        <v>2015</v>
      </c>
      <c r="C3049" s="3">
        <f t="shared" si="142"/>
        <v>9</v>
      </c>
      <c r="D3049" t="s">
        <v>1230</v>
      </c>
      <c r="E3049" t="str">
        <f t="shared" si="143"/>
        <v>Lisa Ryan20150907</v>
      </c>
      <c r="F3049">
        <f>IF(COUNTIF($E$2:E3049, E3049) = 1, MAX($F$1:F3048) + 1, INDEX($F$1:F3048, MATCH(E3049, $E$1:E3048, 0)))</f>
        <v>1488</v>
      </c>
      <c r="G3049" t="s">
        <v>23</v>
      </c>
      <c r="H3049" t="s">
        <v>39</v>
      </c>
      <c r="I3049" t="s">
        <v>40</v>
      </c>
      <c r="J3049" t="s">
        <v>750</v>
      </c>
      <c r="K3049" s="17">
        <v>791.96</v>
      </c>
      <c r="L3049" s="17">
        <v>6</v>
      </c>
      <c r="M3049" s="17">
        <v>-131.99</v>
      </c>
      <c r="N3049" s="17" t="str">
        <f>IF(SalesData[[#This Row],[Profit]]&gt;0,"Profit","Loss")</f>
        <v>Loss</v>
      </c>
    </row>
    <row r="3050" spans="1:14" x14ac:dyDescent="0.25">
      <c r="A3050" s="1">
        <v>42254</v>
      </c>
      <c r="B3050" s="3">
        <f t="shared" si="141"/>
        <v>2015</v>
      </c>
      <c r="C3050" s="3">
        <f t="shared" si="142"/>
        <v>9</v>
      </c>
      <c r="D3050" t="s">
        <v>1230</v>
      </c>
      <c r="E3050" t="str">
        <f t="shared" si="143"/>
        <v>Lisa Ryan20150907</v>
      </c>
      <c r="F3050">
        <f>IF(COUNTIF($E$2:E3050, E3050) = 1, MAX($F$1:F3049) + 1, INDEX($F$1:F3049, MATCH(E3050, $E$1:E3049, 0)))</f>
        <v>1488</v>
      </c>
      <c r="G3050" t="s">
        <v>23</v>
      </c>
      <c r="H3050" t="s">
        <v>11</v>
      </c>
      <c r="I3050" t="s">
        <v>20</v>
      </c>
      <c r="J3050" t="s">
        <v>705</v>
      </c>
      <c r="K3050" s="17">
        <v>4.92</v>
      </c>
      <c r="L3050" s="17">
        <v>3</v>
      </c>
      <c r="M3050" s="17">
        <v>-3.94</v>
      </c>
      <c r="N3050" s="17" t="str">
        <f>IF(SalesData[[#This Row],[Profit]]&gt;0,"Profit","Loss")</f>
        <v>Loss</v>
      </c>
    </row>
    <row r="3051" spans="1:14" x14ac:dyDescent="0.25">
      <c r="A3051" s="1">
        <v>42254</v>
      </c>
      <c r="B3051" s="3">
        <f t="shared" si="141"/>
        <v>2015</v>
      </c>
      <c r="C3051" s="3">
        <f t="shared" si="142"/>
        <v>9</v>
      </c>
      <c r="D3051" t="s">
        <v>1186</v>
      </c>
      <c r="E3051" t="str">
        <f t="shared" si="143"/>
        <v>Corey Catlett20150907</v>
      </c>
      <c r="F3051">
        <f>IF(COUNTIF($E$2:E3051, E3051) = 1, MAX($F$1:F3050) + 1, INDEX($F$1:F3050, MATCH(E3051, $E$1:E3050, 0)))</f>
        <v>1489</v>
      </c>
      <c r="G3051" t="s">
        <v>245</v>
      </c>
      <c r="H3051" t="s">
        <v>11</v>
      </c>
      <c r="I3051" t="s">
        <v>24</v>
      </c>
      <c r="J3051" t="s">
        <v>805</v>
      </c>
      <c r="K3051" s="17">
        <v>140.74</v>
      </c>
      <c r="L3051" s="17">
        <v>4</v>
      </c>
      <c r="M3051" s="17">
        <v>12.31</v>
      </c>
      <c r="N3051" s="17" t="str">
        <f>IF(SalesData[[#This Row],[Profit]]&gt;0,"Profit","Loss")</f>
        <v>Profit</v>
      </c>
    </row>
    <row r="3052" spans="1:14" x14ac:dyDescent="0.25">
      <c r="A3052" s="1">
        <v>42254</v>
      </c>
      <c r="B3052" s="3">
        <f t="shared" si="141"/>
        <v>2015</v>
      </c>
      <c r="C3052" s="3">
        <f t="shared" si="142"/>
        <v>9</v>
      </c>
      <c r="D3052" t="s">
        <v>1443</v>
      </c>
      <c r="E3052" t="str">
        <f t="shared" si="143"/>
        <v>Tanja Norvell20150907</v>
      </c>
      <c r="F3052">
        <f>IF(COUNTIF($E$2:E3052, E3052) = 1, MAX($F$1:F3051) + 1, INDEX($F$1:F3051, MATCH(E3052, $E$1:E3051, 0)))</f>
        <v>1490</v>
      </c>
      <c r="G3052" t="s">
        <v>149</v>
      </c>
      <c r="H3052" t="s">
        <v>39</v>
      </c>
      <c r="I3052" t="s">
        <v>52</v>
      </c>
      <c r="J3052" t="s">
        <v>2002</v>
      </c>
      <c r="K3052" s="17">
        <v>559.92999999999995</v>
      </c>
      <c r="L3052" s="17">
        <v>7</v>
      </c>
      <c r="M3052" s="17">
        <v>167.98</v>
      </c>
      <c r="N3052" s="17" t="str">
        <f>IF(SalesData[[#This Row],[Profit]]&gt;0,"Profit","Loss")</f>
        <v>Profit</v>
      </c>
    </row>
    <row r="3053" spans="1:14" x14ac:dyDescent="0.25">
      <c r="A3053" s="1">
        <v>42254</v>
      </c>
      <c r="B3053" s="3">
        <f t="shared" si="141"/>
        <v>2015</v>
      </c>
      <c r="C3053" s="3">
        <f t="shared" si="142"/>
        <v>9</v>
      </c>
      <c r="D3053" t="s">
        <v>1095</v>
      </c>
      <c r="E3053" t="str">
        <f t="shared" si="143"/>
        <v>Andy Gerbode20150907</v>
      </c>
      <c r="F3053">
        <f>IF(COUNTIF($E$2:E3053, E3053) = 1, MAX($F$1:F3052) + 1, INDEX($F$1:F3052, MATCH(E3053, $E$1:E3052, 0)))</f>
        <v>1491</v>
      </c>
      <c r="G3053" t="s">
        <v>149</v>
      </c>
      <c r="H3053" t="s">
        <v>11</v>
      </c>
      <c r="I3053" t="s">
        <v>18</v>
      </c>
      <c r="J3053" t="s">
        <v>2191</v>
      </c>
      <c r="K3053" s="17">
        <v>70.260000000000005</v>
      </c>
      <c r="L3053" s="17">
        <v>3</v>
      </c>
      <c r="M3053" s="17">
        <v>18.97</v>
      </c>
      <c r="N3053" s="17" t="str">
        <f>IF(SalesData[[#This Row],[Profit]]&gt;0,"Profit","Loss")</f>
        <v>Profit</v>
      </c>
    </row>
    <row r="3054" spans="1:14" x14ac:dyDescent="0.25">
      <c r="A3054" s="1">
        <v>42254</v>
      </c>
      <c r="B3054" s="3">
        <f t="shared" si="141"/>
        <v>2015</v>
      </c>
      <c r="C3054" s="3">
        <f t="shared" si="142"/>
        <v>9</v>
      </c>
      <c r="D3054" t="s">
        <v>1095</v>
      </c>
      <c r="E3054" t="str">
        <f t="shared" si="143"/>
        <v>Andy Gerbode20150907</v>
      </c>
      <c r="F3054">
        <f>IF(COUNTIF($E$2:E3054, E3054) = 1, MAX($F$1:F3053) + 1, INDEX($F$1:F3053, MATCH(E3054, $E$1:E3053, 0)))</f>
        <v>1491</v>
      </c>
      <c r="G3054" t="s">
        <v>149</v>
      </c>
      <c r="H3054" t="s">
        <v>39</v>
      </c>
      <c r="I3054" t="s">
        <v>52</v>
      </c>
      <c r="J3054" t="s">
        <v>2229</v>
      </c>
      <c r="K3054" s="17">
        <v>90</v>
      </c>
      <c r="L3054" s="17">
        <v>5</v>
      </c>
      <c r="M3054" s="17">
        <v>16.2</v>
      </c>
      <c r="N3054" s="17" t="str">
        <f>IF(SalesData[[#This Row],[Profit]]&gt;0,"Profit","Loss")</f>
        <v>Profit</v>
      </c>
    </row>
    <row r="3055" spans="1:14" x14ac:dyDescent="0.25">
      <c r="A3055" s="1">
        <v>42254</v>
      </c>
      <c r="B3055" s="3">
        <f t="shared" si="141"/>
        <v>2015</v>
      </c>
      <c r="C3055" s="3">
        <f t="shared" si="142"/>
        <v>9</v>
      </c>
      <c r="D3055" t="s">
        <v>1095</v>
      </c>
      <c r="E3055" t="str">
        <f t="shared" si="143"/>
        <v>Andy Gerbode20150907</v>
      </c>
      <c r="F3055">
        <f>IF(COUNTIF($E$2:E3055, E3055) = 1, MAX($F$1:F3054) + 1, INDEX($F$1:F3054, MATCH(E3055, $E$1:E3054, 0)))</f>
        <v>1491</v>
      </c>
      <c r="G3055" t="s">
        <v>149</v>
      </c>
      <c r="H3055" t="s">
        <v>11</v>
      </c>
      <c r="I3055" t="s">
        <v>20</v>
      </c>
      <c r="J3055" t="s">
        <v>113</v>
      </c>
      <c r="K3055" s="17">
        <v>6.1</v>
      </c>
      <c r="L3055" s="17">
        <v>2</v>
      </c>
      <c r="M3055" s="17">
        <v>2.06</v>
      </c>
      <c r="N3055" s="17" t="str">
        <f>IF(SalesData[[#This Row],[Profit]]&gt;0,"Profit","Loss")</f>
        <v>Profit</v>
      </c>
    </row>
    <row r="3056" spans="1:14" x14ac:dyDescent="0.25">
      <c r="A3056" s="1">
        <v>42254</v>
      </c>
      <c r="B3056" s="3">
        <f t="shared" si="141"/>
        <v>2015</v>
      </c>
      <c r="C3056" s="3">
        <f t="shared" si="142"/>
        <v>9</v>
      </c>
      <c r="D3056" t="s">
        <v>1095</v>
      </c>
      <c r="E3056" t="str">
        <f t="shared" si="143"/>
        <v>Andy Gerbode20150907</v>
      </c>
      <c r="F3056">
        <f>IF(COUNTIF($E$2:E3056, E3056) = 1, MAX($F$1:F3055) + 1, INDEX($F$1:F3055, MATCH(E3056, $E$1:E3055, 0)))</f>
        <v>1491</v>
      </c>
      <c r="G3056" t="s">
        <v>149</v>
      </c>
      <c r="H3056" t="s">
        <v>34</v>
      </c>
      <c r="I3056" t="s">
        <v>145</v>
      </c>
      <c r="J3056" t="s">
        <v>1189</v>
      </c>
      <c r="K3056" s="17">
        <v>481.18</v>
      </c>
      <c r="L3056" s="17">
        <v>2</v>
      </c>
      <c r="M3056" s="17">
        <v>-120.29</v>
      </c>
      <c r="N3056" s="17" t="str">
        <f>IF(SalesData[[#This Row],[Profit]]&gt;0,"Profit","Loss")</f>
        <v>Loss</v>
      </c>
    </row>
    <row r="3057" spans="1:14" x14ac:dyDescent="0.25">
      <c r="A3057" s="1">
        <v>42254</v>
      </c>
      <c r="B3057" s="3">
        <f t="shared" si="141"/>
        <v>2015</v>
      </c>
      <c r="C3057" s="3">
        <f t="shared" si="142"/>
        <v>9</v>
      </c>
      <c r="D3057" t="s">
        <v>1095</v>
      </c>
      <c r="E3057" t="str">
        <f t="shared" si="143"/>
        <v>Andy Gerbode20150907</v>
      </c>
      <c r="F3057">
        <f>IF(COUNTIF($E$2:E3057, E3057) = 1, MAX($F$1:F3056) + 1, INDEX($F$1:F3056, MATCH(E3057, $E$1:E3056, 0)))</f>
        <v>1491</v>
      </c>
      <c r="G3057" t="s">
        <v>149</v>
      </c>
      <c r="H3057" t="s">
        <v>11</v>
      </c>
      <c r="I3057" t="s">
        <v>43</v>
      </c>
      <c r="J3057" t="s">
        <v>1784</v>
      </c>
      <c r="K3057" s="17">
        <v>7.24</v>
      </c>
      <c r="L3057" s="17">
        <v>4</v>
      </c>
      <c r="M3057" s="17">
        <v>2.39</v>
      </c>
      <c r="N3057" s="17" t="str">
        <f>IF(SalesData[[#This Row],[Profit]]&gt;0,"Profit","Loss")</f>
        <v>Profit</v>
      </c>
    </row>
    <row r="3058" spans="1:14" x14ac:dyDescent="0.25">
      <c r="A3058" s="1">
        <v>42255</v>
      </c>
      <c r="B3058" s="3">
        <f t="shared" si="141"/>
        <v>2015</v>
      </c>
      <c r="C3058" s="3">
        <f t="shared" si="142"/>
        <v>9</v>
      </c>
      <c r="D3058" t="s">
        <v>2230</v>
      </c>
      <c r="E3058" t="str">
        <f t="shared" si="143"/>
        <v>Neoma Murray20150908</v>
      </c>
      <c r="F3058">
        <f>IF(COUNTIF($E$2:E3058, E3058) = 1, MAX($F$1:F3057) + 1, INDEX($F$1:F3057, MATCH(E3058, $E$1:E3057, 0)))</f>
        <v>1492</v>
      </c>
      <c r="G3058" t="s">
        <v>27</v>
      </c>
      <c r="H3058" t="s">
        <v>11</v>
      </c>
      <c r="I3058" t="s">
        <v>12</v>
      </c>
      <c r="J3058" t="s">
        <v>2098</v>
      </c>
      <c r="K3058" s="17">
        <v>26.4</v>
      </c>
      <c r="L3058" s="17">
        <v>5</v>
      </c>
      <c r="M3058" s="17">
        <v>11.88</v>
      </c>
      <c r="N3058" s="17" t="str">
        <f>IF(SalesData[[#This Row],[Profit]]&gt;0,"Profit","Loss")</f>
        <v>Profit</v>
      </c>
    </row>
    <row r="3059" spans="1:14" x14ac:dyDescent="0.25">
      <c r="A3059" s="1">
        <v>42255</v>
      </c>
      <c r="B3059" s="3">
        <f t="shared" si="141"/>
        <v>2015</v>
      </c>
      <c r="C3059" s="3">
        <f t="shared" si="142"/>
        <v>9</v>
      </c>
      <c r="D3059" t="s">
        <v>2230</v>
      </c>
      <c r="E3059" t="str">
        <f t="shared" si="143"/>
        <v>Neoma Murray20150908</v>
      </c>
      <c r="F3059">
        <f>IF(COUNTIF($E$2:E3059, E3059) = 1, MAX($F$1:F3058) + 1, INDEX($F$1:F3058, MATCH(E3059, $E$1:E3058, 0)))</f>
        <v>1492</v>
      </c>
      <c r="G3059" t="s">
        <v>27</v>
      </c>
      <c r="H3059" t="s">
        <v>11</v>
      </c>
      <c r="I3059" t="s">
        <v>18</v>
      </c>
      <c r="J3059" t="s">
        <v>251</v>
      </c>
      <c r="K3059" s="17">
        <v>41.88</v>
      </c>
      <c r="L3059" s="17">
        <v>6</v>
      </c>
      <c r="M3059" s="17">
        <v>0.84</v>
      </c>
      <c r="N3059" s="17" t="str">
        <f>IF(SalesData[[#This Row],[Profit]]&gt;0,"Profit","Loss")</f>
        <v>Profit</v>
      </c>
    </row>
    <row r="3060" spans="1:14" x14ac:dyDescent="0.25">
      <c r="A3060" s="1">
        <v>42255</v>
      </c>
      <c r="B3060" s="3">
        <f t="shared" si="141"/>
        <v>2015</v>
      </c>
      <c r="C3060" s="3">
        <f t="shared" si="142"/>
        <v>9</v>
      </c>
      <c r="D3060" t="s">
        <v>659</v>
      </c>
      <c r="E3060" t="str">
        <f t="shared" si="143"/>
        <v>Victoria Wilson20150908</v>
      </c>
      <c r="F3060">
        <f>IF(COUNTIF($E$2:E3060, E3060) = 1, MAX($F$1:F3059) + 1, INDEX($F$1:F3059, MATCH(E3060, $E$1:E3059, 0)))</f>
        <v>1493</v>
      </c>
      <c r="G3060" t="s">
        <v>488</v>
      </c>
      <c r="H3060" t="s">
        <v>34</v>
      </c>
      <c r="I3060" t="s">
        <v>47</v>
      </c>
      <c r="J3060" t="s">
        <v>872</v>
      </c>
      <c r="K3060" s="17">
        <v>21.36</v>
      </c>
      <c r="L3060" s="17">
        <v>8</v>
      </c>
      <c r="M3060" s="17">
        <v>8.1199999999999992</v>
      </c>
      <c r="N3060" s="17" t="str">
        <f>IF(SalesData[[#This Row],[Profit]]&gt;0,"Profit","Loss")</f>
        <v>Profit</v>
      </c>
    </row>
    <row r="3061" spans="1:14" x14ac:dyDescent="0.25">
      <c r="A3061" s="1">
        <v>42257</v>
      </c>
      <c r="B3061" s="3">
        <f t="shared" si="141"/>
        <v>2015</v>
      </c>
      <c r="C3061" s="3">
        <f t="shared" si="142"/>
        <v>9</v>
      </c>
      <c r="D3061" t="s">
        <v>978</v>
      </c>
      <c r="E3061" t="str">
        <f t="shared" si="143"/>
        <v>Charles Crestani20150910</v>
      </c>
      <c r="F3061">
        <f>IF(COUNTIF($E$2:E3061, E3061) = 1, MAX($F$1:F3060) + 1, INDEX($F$1:F3060, MATCH(E3061, $E$1:E3060, 0)))</f>
        <v>1494</v>
      </c>
      <c r="G3061" t="s">
        <v>27</v>
      </c>
      <c r="H3061" t="s">
        <v>11</v>
      </c>
      <c r="I3061" t="s">
        <v>200</v>
      </c>
      <c r="J3061" t="s">
        <v>472</v>
      </c>
      <c r="K3061" s="17">
        <v>51.52</v>
      </c>
      <c r="L3061" s="17">
        <v>4</v>
      </c>
      <c r="M3061" s="17">
        <v>1.55</v>
      </c>
      <c r="N3061" s="17" t="str">
        <f>IF(SalesData[[#This Row],[Profit]]&gt;0,"Profit","Loss")</f>
        <v>Profit</v>
      </c>
    </row>
    <row r="3062" spans="1:14" x14ac:dyDescent="0.25">
      <c r="A3062" s="1">
        <v>42257</v>
      </c>
      <c r="B3062" s="3">
        <f t="shared" si="141"/>
        <v>2015</v>
      </c>
      <c r="C3062" s="3">
        <f t="shared" si="142"/>
        <v>9</v>
      </c>
      <c r="D3062" t="s">
        <v>259</v>
      </c>
      <c r="E3062" t="str">
        <f t="shared" si="143"/>
        <v>Aimee Bixby20150910</v>
      </c>
      <c r="F3062">
        <f>IF(COUNTIF($E$2:E3062, E3062) = 1, MAX($F$1:F3061) + 1, INDEX($F$1:F3061, MATCH(E3062, $E$1:E3061, 0)))</f>
        <v>1495</v>
      </c>
      <c r="G3062" t="s">
        <v>840</v>
      </c>
      <c r="H3062" t="s">
        <v>11</v>
      </c>
      <c r="I3062" t="s">
        <v>12</v>
      </c>
      <c r="J3062" t="s">
        <v>1524</v>
      </c>
      <c r="K3062" s="17">
        <v>14.94</v>
      </c>
      <c r="L3062" s="17">
        <v>3</v>
      </c>
      <c r="M3062" s="17">
        <v>7.02</v>
      </c>
      <c r="N3062" s="17" t="str">
        <f>IF(SalesData[[#This Row],[Profit]]&gt;0,"Profit","Loss")</f>
        <v>Profit</v>
      </c>
    </row>
    <row r="3063" spans="1:14" x14ac:dyDescent="0.25">
      <c r="A3063" s="1">
        <v>42257</v>
      </c>
      <c r="B3063" s="3">
        <f t="shared" si="141"/>
        <v>2015</v>
      </c>
      <c r="C3063" s="3">
        <f t="shared" si="142"/>
        <v>9</v>
      </c>
      <c r="D3063" t="s">
        <v>525</v>
      </c>
      <c r="E3063" t="str">
        <f t="shared" si="143"/>
        <v>Edward Hooks20150910</v>
      </c>
      <c r="F3063">
        <f>IF(COUNTIF($E$2:E3063, E3063) = 1, MAX($F$1:F3062) + 1, INDEX($F$1:F3062, MATCH(E3063, $E$1:E3062, 0)))</f>
        <v>1496</v>
      </c>
      <c r="G3063" t="s">
        <v>434</v>
      </c>
      <c r="H3063" t="s">
        <v>11</v>
      </c>
      <c r="I3063" t="s">
        <v>92</v>
      </c>
      <c r="J3063" t="s">
        <v>440</v>
      </c>
      <c r="K3063" s="17">
        <v>61.96</v>
      </c>
      <c r="L3063" s="17">
        <v>2</v>
      </c>
      <c r="M3063" s="17">
        <v>16.11</v>
      </c>
      <c r="N3063" s="17" t="str">
        <f>IF(SalesData[[#This Row],[Profit]]&gt;0,"Profit","Loss")</f>
        <v>Profit</v>
      </c>
    </row>
    <row r="3064" spans="1:14" x14ac:dyDescent="0.25">
      <c r="A3064" s="1">
        <v>42257</v>
      </c>
      <c r="B3064" s="3">
        <f t="shared" si="141"/>
        <v>2015</v>
      </c>
      <c r="C3064" s="3">
        <f t="shared" si="142"/>
        <v>9</v>
      </c>
      <c r="D3064" t="s">
        <v>525</v>
      </c>
      <c r="E3064" t="str">
        <f t="shared" si="143"/>
        <v>Edward Hooks20150910</v>
      </c>
      <c r="F3064">
        <f>IF(COUNTIF($E$2:E3064, E3064) = 1, MAX($F$1:F3063) + 1, INDEX($F$1:F3063, MATCH(E3064, $E$1:E3063, 0)))</f>
        <v>1496</v>
      </c>
      <c r="G3064" t="s">
        <v>434</v>
      </c>
      <c r="H3064" t="s">
        <v>34</v>
      </c>
      <c r="I3064" t="s">
        <v>74</v>
      </c>
      <c r="J3064" t="s">
        <v>1880</v>
      </c>
      <c r="K3064" s="17">
        <v>361.96</v>
      </c>
      <c r="L3064" s="17">
        <v>2</v>
      </c>
      <c r="M3064" s="17">
        <v>83.25</v>
      </c>
      <c r="N3064" s="17" t="str">
        <f>IF(SalesData[[#This Row],[Profit]]&gt;0,"Profit","Loss")</f>
        <v>Profit</v>
      </c>
    </row>
    <row r="3065" spans="1:14" x14ac:dyDescent="0.25">
      <c r="A3065" s="1">
        <v>42257</v>
      </c>
      <c r="B3065" s="3">
        <f t="shared" si="141"/>
        <v>2015</v>
      </c>
      <c r="C3065" s="3">
        <f t="shared" si="142"/>
        <v>9</v>
      </c>
      <c r="D3065" t="s">
        <v>525</v>
      </c>
      <c r="E3065" t="str">
        <f t="shared" si="143"/>
        <v>Edward Hooks20150910</v>
      </c>
      <c r="F3065">
        <f>IF(COUNTIF($E$2:E3065, E3065) = 1, MAX($F$1:F3064) + 1, INDEX($F$1:F3064, MATCH(E3065, $E$1:E3064, 0)))</f>
        <v>1496</v>
      </c>
      <c r="G3065" t="s">
        <v>434</v>
      </c>
      <c r="H3065" t="s">
        <v>11</v>
      </c>
      <c r="I3065" t="s">
        <v>12</v>
      </c>
      <c r="J3065" t="s">
        <v>1324</v>
      </c>
      <c r="K3065" s="17">
        <v>278.82</v>
      </c>
      <c r="L3065" s="17">
        <v>9</v>
      </c>
      <c r="M3065" s="17">
        <v>125.47</v>
      </c>
      <c r="N3065" s="17" t="str">
        <f>IF(SalesData[[#This Row],[Profit]]&gt;0,"Profit","Loss")</f>
        <v>Profit</v>
      </c>
    </row>
    <row r="3066" spans="1:14" x14ac:dyDescent="0.25">
      <c r="A3066" s="1">
        <v>42257</v>
      </c>
      <c r="B3066" s="3">
        <f t="shared" si="141"/>
        <v>2015</v>
      </c>
      <c r="C3066" s="3">
        <f t="shared" si="142"/>
        <v>9</v>
      </c>
      <c r="D3066" t="s">
        <v>1738</v>
      </c>
      <c r="E3066" t="str">
        <f t="shared" si="143"/>
        <v>Matt Collins20150910</v>
      </c>
      <c r="F3066">
        <f>IF(COUNTIF($E$2:E3066, E3066) = 1, MAX($F$1:F3065) + 1, INDEX($F$1:F3065, MATCH(E3066, $E$1:E3065, 0)))</f>
        <v>1497</v>
      </c>
      <c r="G3066" t="s">
        <v>164</v>
      </c>
      <c r="H3066" t="s">
        <v>11</v>
      </c>
      <c r="I3066" t="s">
        <v>18</v>
      </c>
      <c r="J3066" t="s">
        <v>2231</v>
      </c>
      <c r="K3066" s="17">
        <v>353.88</v>
      </c>
      <c r="L3066" s="17">
        <v>6</v>
      </c>
      <c r="M3066" s="17">
        <v>17.690000000000001</v>
      </c>
      <c r="N3066" s="17" t="str">
        <f>IF(SalesData[[#This Row],[Profit]]&gt;0,"Profit","Loss")</f>
        <v>Profit</v>
      </c>
    </row>
    <row r="3067" spans="1:14" x14ac:dyDescent="0.25">
      <c r="A3067" s="1">
        <v>42257</v>
      </c>
      <c r="B3067" s="3">
        <f t="shared" si="141"/>
        <v>2015</v>
      </c>
      <c r="C3067" s="3">
        <f t="shared" si="142"/>
        <v>9</v>
      </c>
      <c r="D3067" t="s">
        <v>2232</v>
      </c>
      <c r="E3067" t="str">
        <f t="shared" si="143"/>
        <v>Bobby Odegard20150910</v>
      </c>
      <c r="F3067">
        <f>IF(COUNTIF($E$2:E3067, E3067) = 1, MAX($F$1:F3066) + 1, INDEX($F$1:F3066, MATCH(E3067, $E$1:E3066, 0)))</f>
        <v>1498</v>
      </c>
      <c r="G3067" t="s">
        <v>149</v>
      </c>
      <c r="H3067" t="s">
        <v>11</v>
      </c>
      <c r="I3067" t="s">
        <v>24</v>
      </c>
      <c r="J3067" t="s">
        <v>2233</v>
      </c>
      <c r="K3067" s="17">
        <v>6.08</v>
      </c>
      <c r="L3067" s="17">
        <v>2</v>
      </c>
      <c r="M3067" s="17">
        <v>2.0699999999999998</v>
      </c>
      <c r="N3067" s="17" t="str">
        <f>IF(SalesData[[#This Row],[Profit]]&gt;0,"Profit","Loss")</f>
        <v>Profit</v>
      </c>
    </row>
    <row r="3068" spans="1:14" x14ac:dyDescent="0.25">
      <c r="A3068" s="1">
        <v>42257</v>
      </c>
      <c r="B3068" s="3">
        <f t="shared" si="141"/>
        <v>2015</v>
      </c>
      <c r="C3068" s="3">
        <f t="shared" si="142"/>
        <v>9</v>
      </c>
      <c r="D3068" t="s">
        <v>1327</v>
      </c>
      <c r="E3068" t="str">
        <f t="shared" si="143"/>
        <v>Frank Atkinson20150910</v>
      </c>
      <c r="F3068">
        <f>IF(COUNTIF($E$2:E3068, E3068) = 1, MAX($F$1:F3067) + 1, INDEX($F$1:F3067, MATCH(E3068, $E$1:E3067, 0)))</f>
        <v>1499</v>
      </c>
      <c r="G3068" t="s">
        <v>27</v>
      </c>
      <c r="H3068" t="s">
        <v>34</v>
      </c>
      <c r="I3068" t="s">
        <v>47</v>
      </c>
      <c r="J3068" t="s">
        <v>1905</v>
      </c>
      <c r="K3068" s="17">
        <v>106.68</v>
      </c>
      <c r="L3068" s="17">
        <v>6</v>
      </c>
      <c r="M3068" s="17">
        <v>33.07</v>
      </c>
      <c r="N3068" s="17" t="str">
        <f>IF(SalesData[[#This Row],[Profit]]&gt;0,"Profit","Loss")</f>
        <v>Profit</v>
      </c>
    </row>
    <row r="3069" spans="1:14" x14ac:dyDescent="0.25">
      <c r="A3069" s="1">
        <v>42257</v>
      </c>
      <c r="B3069" s="3">
        <f t="shared" si="141"/>
        <v>2015</v>
      </c>
      <c r="C3069" s="3">
        <f t="shared" si="142"/>
        <v>9</v>
      </c>
      <c r="D3069" t="s">
        <v>1868</v>
      </c>
      <c r="E3069" t="str">
        <f t="shared" si="143"/>
        <v>Alex Russell20150910</v>
      </c>
      <c r="F3069">
        <f>IF(COUNTIF($E$2:E3069, E3069) = 1, MAX($F$1:F3068) + 1, INDEX($F$1:F3068, MATCH(E3069, $E$1:E3068, 0)))</f>
        <v>1500</v>
      </c>
      <c r="G3069" t="s">
        <v>10</v>
      </c>
      <c r="H3069" t="s">
        <v>34</v>
      </c>
      <c r="I3069" t="s">
        <v>35</v>
      </c>
      <c r="J3069" t="s">
        <v>726</v>
      </c>
      <c r="K3069" s="17">
        <v>179.89</v>
      </c>
      <c r="L3069" s="17">
        <v>1</v>
      </c>
      <c r="M3069" s="17">
        <v>-2.57</v>
      </c>
      <c r="N3069" s="17" t="str">
        <f>IF(SalesData[[#This Row],[Profit]]&gt;0,"Profit","Loss")</f>
        <v>Loss</v>
      </c>
    </row>
    <row r="3070" spans="1:14" x14ac:dyDescent="0.25">
      <c r="A3070" s="1">
        <v>42258</v>
      </c>
      <c r="B3070" s="3">
        <f t="shared" si="141"/>
        <v>2015</v>
      </c>
      <c r="C3070" s="3">
        <f t="shared" si="142"/>
        <v>9</v>
      </c>
      <c r="D3070" t="s">
        <v>768</v>
      </c>
      <c r="E3070" t="str">
        <f t="shared" si="143"/>
        <v>Steven Cartwright20150911</v>
      </c>
      <c r="F3070">
        <f>IF(COUNTIF($E$2:E3070, E3070) = 1, MAX($F$1:F3069) + 1, INDEX($F$1:F3069, MATCH(E3070, $E$1:E3069, 0)))</f>
        <v>1501</v>
      </c>
      <c r="G3070" t="s">
        <v>27</v>
      </c>
      <c r="H3070" t="s">
        <v>11</v>
      </c>
      <c r="I3070" t="s">
        <v>24</v>
      </c>
      <c r="J3070" t="s">
        <v>2234</v>
      </c>
      <c r="K3070" s="17">
        <v>181.35</v>
      </c>
      <c r="L3070" s="17">
        <v>9</v>
      </c>
      <c r="M3070" s="17">
        <v>48.96</v>
      </c>
      <c r="N3070" s="17" t="str">
        <f>IF(SalesData[[#This Row],[Profit]]&gt;0,"Profit","Loss")</f>
        <v>Profit</v>
      </c>
    </row>
    <row r="3071" spans="1:14" x14ac:dyDescent="0.25">
      <c r="A3071" s="1">
        <v>42258</v>
      </c>
      <c r="B3071" s="3">
        <f t="shared" si="141"/>
        <v>2015</v>
      </c>
      <c r="C3071" s="3">
        <f t="shared" si="142"/>
        <v>9</v>
      </c>
      <c r="D3071" t="s">
        <v>768</v>
      </c>
      <c r="E3071" t="str">
        <f t="shared" si="143"/>
        <v>Steven Cartwright20150911</v>
      </c>
      <c r="F3071">
        <f>IF(COUNTIF($E$2:E3071, E3071) = 1, MAX($F$1:F3070) + 1, INDEX($F$1:F3070, MATCH(E3071, $E$1:E3070, 0)))</f>
        <v>1501</v>
      </c>
      <c r="G3071" t="s">
        <v>27</v>
      </c>
      <c r="H3071" t="s">
        <v>11</v>
      </c>
      <c r="I3071" t="s">
        <v>16</v>
      </c>
      <c r="J3071" t="s">
        <v>2210</v>
      </c>
      <c r="K3071" s="17">
        <v>8.64</v>
      </c>
      <c r="L3071" s="17">
        <v>3</v>
      </c>
      <c r="M3071" s="17">
        <v>4.2300000000000004</v>
      </c>
      <c r="N3071" s="17" t="str">
        <f>IF(SalesData[[#This Row],[Profit]]&gt;0,"Profit","Loss")</f>
        <v>Profit</v>
      </c>
    </row>
    <row r="3072" spans="1:14" x14ac:dyDescent="0.25">
      <c r="A3072" s="1">
        <v>42258</v>
      </c>
      <c r="B3072" s="3">
        <f t="shared" si="141"/>
        <v>2015</v>
      </c>
      <c r="C3072" s="3">
        <f t="shared" si="142"/>
        <v>9</v>
      </c>
      <c r="D3072" t="s">
        <v>637</v>
      </c>
      <c r="E3072" t="str">
        <f t="shared" si="143"/>
        <v>Sean Braxton20150911</v>
      </c>
      <c r="F3072">
        <f>IF(COUNTIF($E$2:E3072, E3072) = 1, MAX($F$1:F3071) + 1, INDEX($F$1:F3071, MATCH(E3072, $E$1:E3071, 0)))</f>
        <v>1502</v>
      </c>
      <c r="G3072" t="s">
        <v>27</v>
      </c>
      <c r="H3072" t="s">
        <v>11</v>
      </c>
      <c r="I3072" t="s">
        <v>24</v>
      </c>
      <c r="J3072" t="s">
        <v>1253</v>
      </c>
      <c r="K3072" s="17">
        <v>265.86</v>
      </c>
      <c r="L3072" s="17">
        <v>7</v>
      </c>
      <c r="M3072" s="17">
        <v>79.760000000000005</v>
      </c>
      <c r="N3072" s="17" t="str">
        <f>IF(SalesData[[#This Row],[Profit]]&gt;0,"Profit","Loss")</f>
        <v>Profit</v>
      </c>
    </row>
    <row r="3073" spans="1:14" x14ac:dyDescent="0.25">
      <c r="A3073" s="1">
        <v>42258</v>
      </c>
      <c r="B3073" s="3">
        <f t="shared" si="141"/>
        <v>2015</v>
      </c>
      <c r="C3073" s="3">
        <f t="shared" si="142"/>
        <v>9</v>
      </c>
      <c r="D3073" t="s">
        <v>912</v>
      </c>
      <c r="E3073" t="str">
        <f t="shared" si="143"/>
        <v>Don Miller20150911</v>
      </c>
      <c r="F3073">
        <f>IF(COUNTIF($E$2:E3073, E3073) = 1, MAX($F$1:F3072) + 1, INDEX($F$1:F3072, MATCH(E3073, $E$1:E3072, 0)))</f>
        <v>1503</v>
      </c>
      <c r="G3073" t="s">
        <v>149</v>
      </c>
      <c r="H3073" t="s">
        <v>34</v>
      </c>
      <c r="I3073" t="s">
        <v>47</v>
      </c>
      <c r="J3073" t="s">
        <v>1396</v>
      </c>
      <c r="K3073" s="17">
        <v>210.68</v>
      </c>
      <c r="L3073" s="17">
        <v>2</v>
      </c>
      <c r="M3073" s="17">
        <v>50.56</v>
      </c>
      <c r="N3073" s="17" t="str">
        <f>IF(SalesData[[#This Row],[Profit]]&gt;0,"Profit","Loss")</f>
        <v>Profit</v>
      </c>
    </row>
    <row r="3074" spans="1:14" x14ac:dyDescent="0.25">
      <c r="A3074" s="1">
        <v>42258</v>
      </c>
      <c r="B3074" s="3">
        <f t="shared" ref="B3074:B3137" si="144">YEAR(A3074)</f>
        <v>2015</v>
      </c>
      <c r="C3074" s="3">
        <f t="shared" ref="C3074:C3137" si="145">MONTH(A3074)</f>
        <v>9</v>
      </c>
      <c r="D3074" t="s">
        <v>912</v>
      </c>
      <c r="E3074" t="str">
        <f t="shared" ref="E3074:E3137" si="146">D3074 &amp; TEXT(A3074, "yyyymmdd")</f>
        <v>Don Miller20150911</v>
      </c>
      <c r="F3074">
        <f>IF(COUNTIF($E$2:E3074, E3074) = 1, MAX($F$1:F3073) + 1, INDEX($F$1:F3073, MATCH(E3074, $E$1:E3073, 0)))</f>
        <v>1503</v>
      </c>
      <c r="G3074" t="s">
        <v>149</v>
      </c>
      <c r="H3074" t="s">
        <v>11</v>
      </c>
      <c r="I3074" t="s">
        <v>18</v>
      </c>
      <c r="J3074" t="s">
        <v>1465</v>
      </c>
      <c r="K3074" s="17">
        <v>78.8</v>
      </c>
      <c r="L3074" s="17">
        <v>1</v>
      </c>
      <c r="M3074" s="17">
        <v>1.58</v>
      </c>
      <c r="N3074" s="17" t="str">
        <f>IF(SalesData[[#This Row],[Profit]]&gt;0,"Profit","Loss")</f>
        <v>Profit</v>
      </c>
    </row>
    <row r="3075" spans="1:14" x14ac:dyDescent="0.25">
      <c r="A3075" s="1">
        <v>42258</v>
      </c>
      <c r="B3075" s="3">
        <f t="shared" si="144"/>
        <v>2015</v>
      </c>
      <c r="C3075" s="3">
        <f t="shared" si="145"/>
        <v>9</v>
      </c>
      <c r="D3075" t="s">
        <v>912</v>
      </c>
      <c r="E3075" t="str">
        <f t="shared" si="146"/>
        <v>Don Miller20150911</v>
      </c>
      <c r="F3075">
        <f>IF(COUNTIF($E$2:E3075, E3075) = 1, MAX($F$1:F3074) + 1, INDEX($F$1:F3074, MATCH(E3075, $E$1:E3074, 0)))</f>
        <v>1503</v>
      </c>
      <c r="G3075" t="s">
        <v>149</v>
      </c>
      <c r="H3075" t="s">
        <v>39</v>
      </c>
      <c r="I3075" t="s">
        <v>52</v>
      </c>
      <c r="J3075" t="s">
        <v>2235</v>
      </c>
      <c r="K3075" s="17">
        <v>19.989999999999998</v>
      </c>
      <c r="L3075" s="17">
        <v>1</v>
      </c>
      <c r="M3075" s="17">
        <v>6.8</v>
      </c>
      <c r="N3075" s="17" t="str">
        <f>IF(SalesData[[#This Row],[Profit]]&gt;0,"Profit","Loss")</f>
        <v>Profit</v>
      </c>
    </row>
    <row r="3076" spans="1:14" x14ac:dyDescent="0.25">
      <c r="A3076" s="1">
        <v>42258</v>
      </c>
      <c r="B3076" s="3">
        <f t="shared" si="144"/>
        <v>2015</v>
      </c>
      <c r="C3076" s="3">
        <f t="shared" si="145"/>
        <v>9</v>
      </c>
      <c r="D3076" t="s">
        <v>912</v>
      </c>
      <c r="E3076" t="str">
        <f t="shared" si="146"/>
        <v>Don Miller20150911</v>
      </c>
      <c r="F3076">
        <f>IF(COUNTIF($E$2:E3076, E3076) = 1, MAX($F$1:F3075) + 1, INDEX($F$1:F3075, MATCH(E3076, $E$1:E3075, 0)))</f>
        <v>1503</v>
      </c>
      <c r="G3076" t="s">
        <v>149</v>
      </c>
      <c r="H3076" t="s">
        <v>11</v>
      </c>
      <c r="I3076" t="s">
        <v>18</v>
      </c>
      <c r="J3076" t="s">
        <v>1440</v>
      </c>
      <c r="K3076" s="17">
        <v>772.68</v>
      </c>
      <c r="L3076" s="17">
        <v>4</v>
      </c>
      <c r="M3076" s="17">
        <v>108.18</v>
      </c>
      <c r="N3076" s="17" t="str">
        <f>IF(SalesData[[#This Row],[Profit]]&gt;0,"Profit","Loss")</f>
        <v>Profit</v>
      </c>
    </row>
    <row r="3077" spans="1:14" x14ac:dyDescent="0.25">
      <c r="A3077" s="1">
        <v>42258</v>
      </c>
      <c r="B3077" s="3">
        <f t="shared" si="144"/>
        <v>2015</v>
      </c>
      <c r="C3077" s="3">
        <f t="shared" si="145"/>
        <v>9</v>
      </c>
      <c r="D3077" t="s">
        <v>583</v>
      </c>
      <c r="E3077" t="str">
        <f t="shared" si="146"/>
        <v>George Bell20150911</v>
      </c>
      <c r="F3077">
        <f>IF(COUNTIF($E$2:E3077, E3077) = 1, MAX($F$1:F3076) + 1, INDEX($F$1:F3076, MATCH(E3077, $E$1:E3076, 0)))</f>
        <v>1504</v>
      </c>
      <c r="G3077" t="s">
        <v>278</v>
      </c>
      <c r="H3077" t="s">
        <v>34</v>
      </c>
      <c r="I3077" t="s">
        <v>47</v>
      </c>
      <c r="J3077" t="s">
        <v>2236</v>
      </c>
      <c r="K3077" s="17">
        <v>24.64</v>
      </c>
      <c r="L3077" s="17">
        <v>4</v>
      </c>
      <c r="M3077" s="17">
        <v>4</v>
      </c>
      <c r="N3077" s="17" t="str">
        <f>IF(SalesData[[#This Row],[Profit]]&gt;0,"Profit","Loss")</f>
        <v>Profit</v>
      </c>
    </row>
    <row r="3078" spans="1:14" x14ac:dyDescent="0.25">
      <c r="A3078" s="1">
        <v>42258</v>
      </c>
      <c r="B3078" s="3">
        <f t="shared" si="144"/>
        <v>2015</v>
      </c>
      <c r="C3078" s="3">
        <f t="shared" si="145"/>
        <v>9</v>
      </c>
      <c r="D3078" t="s">
        <v>2117</v>
      </c>
      <c r="E3078" t="str">
        <f t="shared" si="146"/>
        <v>Skye Norling20150911</v>
      </c>
      <c r="F3078">
        <f>IF(COUNTIF($E$2:E3078, E3078) = 1, MAX($F$1:F3077) + 1, INDEX($F$1:F3077, MATCH(E3078, $E$1:E3077, 0)))</f>
        <v>1505</v>
      </c>
      <c r="G3078" t="s">
        <v>177</v>
      </c>
      <c r="H3078" t="s">
        <v>11</v>
      </c>
      <c r="I3078" t="s">
        <v>16</v>
      </c>
      <c r="J3078" t="s">
        <v>2237</v>
      </c>
      <c r="K3078" s="17">
        <v>31.05</v>
      </c>
      <c r="L3078" s="17">
        <v>3</v>
      </c>
      <c r="M3078" s="17">
        <v>14.9</v>
      </c>
      <c r="N3078" s="17" t="str">
        <f>IF(SalesData[[#This Row],[Profit]]&gt;0,"Profit","Loss")</f>
        <v>Profit</v>
      </c>
    </row>
    <row r="3079" spans="1:14" x14ac:dyDescent="0.25">
      <c r="A3079" s="1">
        <v>42258</v>
      </c>
      <c r="B3079" s="3">
        <f t="shared" si="144"/>
        <v>2015</v>
      </c>
      <c r="C3079" s="3">
        <f t="shared" si="145"/>
        <v>9</v>
      </c>
      <c r="D3079" t="s">
        <v>2117</v>
      </c>
      <c r="E3079" t="str">
        <f t="shared" si="146"/>
        <v>Skye Norling20150911</v>
      </c>
      <c r="F3079">
        <f>IF(COUNTIF($E$2:E3079, E3079) = 1, MAX($F$1:F3078) + 1, INDEX($F$1:F3078, MATCH(E3079, $E$1:E3078, 0)))</f>
        <v>1505</v>
      </c>
      <c r="G3079" t="s">
        <v>177</v>
      </c>
      <c r="H3079" t="s">
        <v>34</v>
      </c>
      <c r="I3079" t="s">
        <v>47</v>
      </c>
      <c r="J3079" t="s">
        <v>1455</v>
      </c>
      <c r="K3079" s="17">
        <v>8.92</v>
      </c>
      <c r="L3079" s="17">
        <v>4</v>
      </c>
      <c r="M3079" s="17">
        <v>3.92</v>
      </c>
      <c r="N3079" s="17" t="str">
        <f>IF(SalesData[[#This Row],[Profit]]&gt;0,"Profit","Loss")</f>
        <v>Profit</v>
      </c>
    </row>
    <row r="3080" spans="1:14" x14ac:dyDescent="0.25">
      <c r="A3080" s="1">
        <v>42258</v>
      </c>
      <c r="B3080" s="3">
        <f t="shared" si="144"/>
        <v>2015</v>
      </c>
      <c r="C3080" s="3">
        <f t="shared" si="145"/>
        <v>9</v>
      </c>
      <c r="D3080" t="s">
        <v>2117</v>
      </c>
      <c r="E3080" t="str">
        <f t="shared" si="146"/>
        <v>Skye Norling20150911</v>
      </c>
      <c r="F3080">
        <f>IF(COUNTIF($E$2:E3080, E3080) = 1, MAX($F$1:F3079) + 1, INDEX($F$1:F3079, MATCH(E3080, $E$1:E3079, 0)))</f>
        <v>1505</v>
      </c>
      <c r="G3080" t="s">
        <v>177</v>
      </c>
      <c r="H3080" t="s">
        <v>11</v>
      </c>
      <c r="I3080" t="s">
        <v>20</v>
      </c>
      <c r="J3080" t="s">
        <v>165</v>
      </c>
      <c r="K3080" s="17">
        <v>209.6</v>
      </c>
      <c r="L3080" s="17">
        <v>4</v>
      </c>
      <c r="M3080" s="17">
        <v>96.42</v>
      </c>
      <c r="N3080" s="17" t="str">
        <f>IF(SalesData[[#This Row],[Profit]]&gt;0,"Profit","Loss")</f>
        <v>Profit</v>
      </c>
    </row>
    <row r="3081" spans="1:14" x14ac:dyDescent="0.25">
      <c r="A3081" s="1">
        <v>42258</v>
      </c>
      <c r="B3081" s="3">
        <f t="shared" si="144"/>
        <v>2015</v>
      </c>
      <c r="C3081" s="3">
        <f t="shared" si="145"/>
        <v>9</v>
      </c>
      <c r="D3081" t="s">
        <v>2117</v>
      </c>
      <c r="E3081" t="str">
        <f t="shared" si="146"/>
        <v>Skye Norling20150911</v>
      </c>
      <c r="F3081">
        <f>IF(COUNTIF($E$2:E3081, E3081) = 1, MAX($F$1:F3080) + 1, INDEX($F$1:F3080, MATCH(E3081, $E$1:E3080, 0)))</f>
        <v>1505</v>
      </c>
      <c r="G3081" t="s">
        <v>177</v>
      </c>
      <c r="H3081" t="s">
        <v>11</v>
      </c>
      <c r="I3081" t="s">
        <v>92</v>
      </c>
      <c r="J3081" t="s">
        <v>851</v>
      </c>
      <c r="K3081" s="17">
        <v>111.04</v>
      </c>
      <c r="L3081" s="17">
        <v>4</v>
      </c>
      <c r="M3081" s="17">
        <v>29.98</v>
      </c>
      <c r="N3081" s="17" t="str">
        <f>IF(SalesData[[#This Row],[Profit]]&gt;0,"Profit","Loss")</f>
        <v>Profit</v>
      </c>
    </row>
    <row r="3082" spans="1:14" x14ac:dyDescent="0.25">
      <c r="A3082" s="1">
        <v>42258</v>
      </c>
      <c r="B3082" s="3">
        <f t="shared" si="144"/>
        <v>2015</v>
      </c>
      <c r="C3082" s="3">
        <f t="shared" si="145"/>
        <v>9</v>
      </c>
      <c r="D3082" t="s">
        <v>2117</v>
      </c>
      <c r="E3082" t="str">
        <f t="shared" si="146"/>
        <v>Skye Norling20150911</v>
      </c>
      <c r="F3082">
        <f>IF(COUNTIF($E$2:E3082, E3082) = 1, MAX($F$1:F3081) + 1, INDEX($F$1:F3081, MATCH(E3082, $E$1:E3081, 0)))</f>
        <v>1505</v>
      </c>
      <c r="G3082" t="s">
        <v>177</v>
      </c>
      <c r="H3082" t="s">
        <v>11</v>
      </c>
      <c r="I3082" t="s">
        <v>12</v>
      </c>
      <c r="J3082" t="s">
        <v>2238</v>
      </c>
      <c r="K3082" s="17">
        <v>38.880000000000003</v>
      </c>
      <c r="L3082" s="17">
        <v>6</v>
      </c>
      <c r="M3082" s="17">
        <v>18.66</v>
      </c>
      <c r="N3082" s="17" t="str">
        <f>IF(SalesData[[#This Row],[Profit]]&gt;0,"Profit","Loss")</f>
        <v>Profit</v>
      </c>
    </row>
    <row r="3083" spans="1:14" x14ac:dyDescent="0.25">
      <c r="A3083" s="1">
        <v>42259</v>
      </c>
      <c r="B3083" s="3">
        <f t="shared" si="144"/>
        <v>2015</v>
      </c>
      <c r="C3083" s="3">
        <f t="shared" si="145"/>
        <v>9</v>
      </c>
      <c r="D3083" t="s">
        <v>651</v>
      </c>
      <c r="E3083" t="str">
        <f t="shared" si="146"/>
        <v>Paul Gonzalez20150912</v>
      </c>
      <c r="F3083">
        <f>IF(COUNTIF($E$2:E3083, E3083) = 1, MAX($F$1:F3082) + 1, INDEX($F$1:F3082, MATCH(E3083, $E$1:E3082, 0)))</f>
        <v>1506</v>
      </c>
      <c r="G3083" t="s">
        <v>149</v>
      </c>
      <c r="H3083" t="s">
        <v>39</v>
      </c>
      <c r="I3083" t="s">
        <v>603</v>
      </c>
      <c r="J3083" t="s">
        <v>2239</v>
      </c>
      <c r="K3083" s="17">
        <v>479.98</v>
      </c>
      <c r="L3083" s="17">
        <v>2</v>
      </c>
      <c r="M3083" s="17">
        <v>60</v>
      </c>
      <c r="N3083" s="17" t="str">
        <f>IF(SalesData[[#This Row],[Profit]]&gt;0,"Profit","Loss")</f>
        <v>Profit</v>
      </c>
    </row>
    <row r="3084" spans="1:14" x14ac:dyDescent="0.25">
      <c r="A3084" s="1">
        <v>42259</v>
      </c>
      <c r="B3084" s="3">
        <f t="shared" si="144"/>
        <v>2015</v>
      </c>
      <c r="C3084" s="3">
        <f t="shared" si="145"/>
        <v>9</v>
      </c>
      <c r="D3084" t="s">
        <v>651</v>
      </c>
      <c r="E3084" t="str">
        <f t="shared" si="146"/>
        <v>Paul Gonzalez20150912</v>
      </c>
      <c r="F3084">
        <f>IF(COUNTIF($E$2:E3084, E3084) = 1, MAX($F$1:F3083) + 1, INDEX($F$1:F3083, MATCH(E3084, $E$1:E3083, 0)))</f>
        <v>1506</v>
      </c>
      <c r="G3084" t="s">
        <v>149</v>
      </c>
      <c r="H3084" t="s">
        <v>11</v>
      </c>
      <c r="I3084" t="s">
        <v>16</v>
      </c>
      <c r="J3084" t="s">
        <v>1702</v>
      </c>
      <c r="K3084" s="17">
        <v>12.6</v>
      </c>
      <c r="L3084" s="17">
        <v>4</v>
      </c>
      <c r="M3084" s="17">
        <v>6.05</v>
      </c>
      <c r="N3084" s="17" t="str">
        <f>IF(SalesData[[#This Row],[Profit]]&gt;0,"Profit","Loss")</f>
        <v>Profit</v>
      </c>
    </row>
    <row r="3085" spans="1:14" x14ac:dyDescent="0.25">
      <c r="A3085" s="1">
        <v>42259</v>
      </c>
      <c r="B3085" s="3">
        <f t="shared" si="144"/>
        <v>2015</v>
      </c>
      <c r="C3085" s="3">
        <f t="shared" si="145"/>
        <v>9</v>
      </c>
      <c r="D3085" t="s">
        <v>217</v>
      </c>
      <c r="E3085" t="str">
        <f t="shared" si="146"/>
        <v>Tamara Manning20150912</v>
      </c>
      <c r="F3085">
        <f>IF(COUNTIF($E$2:E3085, E3085) = 1, MAX($F$1:F3084) + 1, INDEX($F$1:F3084, MATCH(E3085, $E$1:E3084, 0)))</f>
        <v>1507</v>
      </c>
      <c r="G3085" t="s">
        <v>149</v>
      </c>
      <c r="H3085" t="s">
        <v>11</v>
      </c>
      <c r="I3085" t="s">
        <v>24</v>
      </c>
      <c r="J3085" t="s">
        <v>353</v>
      </c>
      <c r="K3085" s="17">
        <v>9.26</v>
      </c>
      <c r="L3085" s="17">
        <v>2</v>
      </c>
      <c r="M3085" s="17">
        <v>3.06</v>
      </c>
      <c r="N3085" s="17" t="str">
        <f>IF(SalesData[[#This Row],[Profit]]&gt;0,"Profit","Loss")</f>
        <v>Profit</v>
      </c>
    </row>
    <row r="3086" spans="1:14" x14ac:dyDescent="0.25">
      <c r="A3086" s="1">
        <v>42259</v>
      </c>
      <c r="B3086" s="3">
        <f t="shared" si="144"/>
        <v>2015</v>
      </c>
      <c r="C3086" s="3">
        <f t="shared" si="145"/>
        <v>9</v>
      </c>
      <c r="D3086" t="s">
        <v>217</v>
      </c>
      <c r="E3086" t="str">
        <f t="shared" si="146"/>
        <v>Tamara Manning20150912</v>
      </c>
      <c r="F3086">
        <f>IF(COUNTIF($E$2:E3086, E3086) = 1, MAX($F$1:F3085) + 1, INDEX($F$1:F3085, MATCH(E3086, $E$1:E3085, 0)))</f>
        <v>1507</v>
      </c>
      <c r="G3086" t="s">
        <v>149</v>
      </c>
      <c r="H3086" t="s">
        <v>11</v>
      </c>
      <c r="I3086" t="s">
        <v>18</v>
      </c>
      <c r="J3086" t="s">
        <v>1374</v>
      </c>
      <c r="K3086" s="17">
        <v>105.98</v>
      </c>
      <c r="L3086" s="17">
        <v>2</v>
      </c>
      <c r="M3086" s="17">
        <v>4.24</v>
      </c>
      <c r="N3086" s="17" t="str">
        <f>IF(SalesData[[#This Row],[Profit]]&gt;0,"Profit","Loss")</f>
        <v>Profit</v>
      </c>
    </row>
    <row r="3087" spans="1:14" x14ac:dyDescent="0.25">
      <c r="A3087" s="1">
        <v>42259</v>
      </c>
      <c r="B3087" s="3">
        <f t="shared" si="144"/>
        <v>2015</v>
      </c>
      <c r="C3087" s="3">
        <f t="shared" si="145"/>
        <v>9</v>
      </c>
      <c r="D3087" t="s">
        <v>217</v>
      </c>
      <c r="E3087" t="str">
        <f t="shared" si="146"/>
        <v>Tamara Manning20150912</v>
      </c>
      <c r="F3087">
        <f>IF(COUNTIF($E$2:E3087, E3087) = 1, MAX($F$1:F3086) + 1, INDEX($F$1:F3086, MATCH(E3087, $E$1:E3086, 0)))</f>
        <v>1507</v>
      </c>
      <c r="G3087" t="s">
        <v>149</v>
      </c>
      <c r="H3087" t="s">
        <v>11</v>
      </c>
      <c r="I3087" t="s">
        <v>43</v>
      </c>
      <c r="J3087" t="s">
        <v>1796</v>
      </c>
      <c r="K3087" s="17">
        <v>1.24</v>
      </c>
      <c r="L3087" s="17">
        <v>1</v>
      </c>
      <c r="M3087" s="17">
        <v>0.57999999999999996</v>
      </c>
      <c r="N3087" s="17" t="str">
        <f>IF(SalesData[[#This Row],[Profit]]&gt;0,"Profit","Loss")</f>
        <v>Profit</v>
      </c>
    </row>
    <row r="3088" spans="1:14" x14ac:dyDescent="0.25">
      <c r="A3088" s="1">
        <v>42259</v>
      </c>
      <c r="B3088" s="3">
        <f t="shared" si="144"/>
        <v>2015</v>
      </c>
      <c r="C3088" s="3">
        <f t="shared" si="145"/>
        <v>9</v>
      </c>
      <c r="D3088" t="s">
        <v>217</v>
      </c>
      <c r="E3088" t="str">
        <f t="shared" si="146"/>
        <v>Tamara Manning20150912</v>
      </c>
      <c r="F3088">
        <f>IF(COUNTIF($E$2:E3088, E3088) = 1, MAX($F$1:F3087) + 1, INDEX($F$1:F3087, MATCH(E3088, $E$1:E3087, 0)))</f>
        <v>1507</v>
      </c>
      <c r="G3088" t="s">
        <v>149</v>
      </c>
      <c r="H3088" t="s">
        <v>11</v>
      </c>
      <c r="I3088" t="s">
        <v>16</v>
      </c>
      <c r="J3088" t="s">
        <v>1716</v>
      </c>
      <c r="K3088" s="17">
        <v>20.7</v>
      </c>
      <c r="L3088" s="17">
        <v>2</v>
      </c>
      <c r="M3088" s="17">
        <v>9.94</v>
      </c>
      <c r="N3088" s="17" t="str">
        <f>IF(SalesData[[#This Row],[Profit]]&gt;0,"Profit","Loss")</f>
        <v>Profit</v>
      </c>
    </row>
    <row r="3089" spans="1:14" x14ac:dyDescent="0.25">
      <c r="A3089" s="1">
        <v>42259</v>
      </c>
      <c r="B3089" s="3">
        <f t="shared" si="144"/>
        <v>2015</v>
      </c>
      <c r="C3089" s="3">
        <f t="shared" si="145"/>
        <v>9</v>
      </c>
      <c r="D3089" t="s">
        <v>217</v>
      </c>
      <c r="E3089" t="str">
        <f t="shared" si="146"/>
        <v>Tamara Manning20150912</v>
      </c>
      <c r="F3089">
        <f>IF(COUNTIF($E$2:E3089, E3089) = 1, MAX($F$1:F3088) + 1, INDEX($F$1:F3088, MATCH(E3089, $E$1:E3088, 0)))</f>
        <v>1507</v>
      </c>
      <c r="G3089" t="s">
        <v>149</v>
      </c>
      <c r="H3089" t="s">
        <v>11</v>
      </c>
      <c r="I3089" t="s">
        <v>12</v>
      </c>
      <c r="J3089" t="s">
        <v>2240</v>
      </c>
      <c r="K3089" s="17">
        <v>28.9</v>
      </c>
      <c r="L3089" s="17">
        <v>5</v>
      </c>
      <c r="M3089" s="17">
        <v>14.16</v>
      </c>
      <c r="N3089" s="17" t="str">
        <f>IF(SalesData[[#This Row],[Profit]]&gt;0,"Profit","Loss")</f>
        <v>Profit</v>
      </c>
    </row>
    <row r="3090" spans="1:14" x14ac:dyDescent="0.25">
      <c r="A3090" s="1">
        <v>42259</v>
      </c>
      <c r="B3090" s="3">
        <f t="shared" si="144"/>
        <v>2015</v>
      </c>
      <c r="C3090" s="3">
        <f t="shared" si="145"/>
        <v>9</v>
      </c>
      <c r="D3090" t="s">
        <v>217</v>
      </c>
      <c r="E3090" t="str">
        <f t="shared" si="146"/>
        <v>Tamara Manning20150912</v>
      </c>
      <c r="F3090">
        <f>IF(COUNTIF($E$2:E3090, E3090) = 1, MAX($F$1:F3089) + 1, INDEX($F$1:F3089, MATCH(E3090, $E$1:E3089, 0)))</f>
        <v>1507</v>
      </c>
      <c r="G3090" t="s">
        <v>149</v>
      </c>
      <c r="H3090" t="s">
        <v>11</v>
      </c>
      <c r="I3090" t="s">
        <v>63</v>
      </c>
      <c r="J3090" t="s">
        <v>98</v>
      </c>
      <c r="K3090" s="17">
        <v>27.18</v>
      </c>
      <c r="L3090" s="17">
        <v>1</v>
      </c>
      <c r="M3090" s="17">
        <v>12.77</v>
      </c>
      <c r="N3090" s="17" t="str">
        <f>IF(SalesData[[#This Row],[Profit]]&gt;0,"Profit","Loss")</f>
        <v>Profit</v>
      </c>
    </row>
    <row r="3091" spans="1:14" x14ac:dyDescent="0.25">
      <c r="A3091" s="1">
        <v>42259</v>
      </c>
      <c r="B3091" s="3">
        <f t="shared" si="144"/>
        <v>2015</v>
      </c>
      <c r="C3091" s="3">
        <f t="shared" si="145"/>
        <v>9</v>
      </c>
      <c r="D3091" t="s">
        <v>1831</v>
      </c>
      <c r="E3091" t="str">
        <f t="shared" si="146"/>
        <v>Craig Carreira20150912</v>
      </c>
      <c r="F3091">
        <f>IF(COUNTIF($E$2:E3091, E3091) = 1, MAX($F$1:F3090) + 1, INDEX($F$1:F3090, MATCH(E3091, $E$1:E3090, 0)))</f>
        <v>1508</v>
      </c>
      <c r="G3091" t="s">
        <v>164</v>
      </c>
      <c r="H3091" t="s">
        <v>39</v>
      </c>
      <c r="I3091" t="s">
        <v>52</v>
      </c>
      <c r="J3091" t="s">
        <v>1243</v>
      </c>
      <c r="K3091" s="17">
        <v>21.98</v>
      </c>
      <c r="L3091" s="17">
        <v>2</v>
      </c>
      <c r="M3091" s="17">
        <v>8.57</v>
      </c>
      <c r="N3091" s="17" t="str">
        <f>IF(SalesData[[#This Row],[Profit]]&gt;0,"Profit","Loss")</f>
        <v>Profit</v>
      </c>
    </row>
    <row r="3092" spans="1:14" x14ac:dyDescent="0.25">
      <c r="A3092" s="1">
        <v>42260</v>
      </c>
      <c r="B3092" s="3">
        <f t="shared" si="144"/>
        <v>2015</v>
      </c>
      <c r="C3092" s="3">
        <f t="shared" si="145"/>
        <v>9</v>
      </c>
      <c r="D3092" t="s">
        <v>1459</v>
      </c>
      <c r="E3092" t="str">
        <f t="shared" si="146"/>
        <v>Zuschuss Carroll20150913</v>
      </c>
      <c r="F3092">
        <f>IF(COUNTIF($E$2:E3092, E3092) = 1, MAX($F$1:F3091) + 1, INDEX($F$1:F3091, MATCH(E3092, $E$1:E3091, 0)))</f>
        <v>1509</v>
      </c>
      <c r="G3092" t="s">
        <v>129</v>
      </c>
      <c r="H3092" t="s">
        <v>39</v>
      </c>
      <c r="I3092" t="s">
        <v>52</v>
      </c>
      <c r="J3092" t="s">
        <v>1008</v>
      </c>
      <c r="K3092" s="17">
        <v>199.96</v>
      </c>
      <c r="L3092" s="17">
        <v>4</v>
      </c>
      <c r="M3092" s="17">
        <v>16</v>
      </c>
      <c r="N3092" s="17" t="str">
        <f>IF(SalesData[[#This Row],[Profit]]&gt;0,"Profit","Loss")</f>
        <v>Profit</v>
      </c>
    </row>
    <row r="3093" spans="1:14" x14ac:dyDescent="0.25">
      <c r="A3093" s="1">
        <v>42260</v>
      </c>
      <c r="B3093" s="3">
        <f t="shared" si="144"/>
        <v>2015</v>
      </c>
      <c r="C3093" s="3">
        <f t="shared" si="145"/>
        <v>9</v>
      </c>
      <c r="D3093" t="s">
        <v>1459</v>
      </c>
      <c r="E3093" t="str">
        <f t="shared" si="146"/>
        <v>Zuschuss Carroll20150913</v>
      </c>
      <c r="F3093">
        <f>IF(COUNTIF($E$2:E3093, E3093) = 1, MAX($F$1:F3092) + 1, INDEX($F$1:F3092, MATCH(E3093, $E$1:E3092, 0)))</f>
        <v>1509</v>
      </c>
      <c r="G3093" t="s">
        <v>129</v>
      </c>
      <c r="H3093" t="s">
        <v>34</v>
      </c>
      <c r="I3093" t="s">
        <v>35</v>
      </c>
      <c r="J3093" t="s">
        <v>660</v>
      </c>
      <c r="K3093" s="17">
        <v>1516.2</v>
      </c>
      <c r="L3093" s="17">
        <v>7</v>
      </c>
      <c r="M3093" s="17">
        <v>394.21</v>
      </c>
      <c r="N3093" s="17" t="str">
        <f>IF(SalesData[[#This Row],[Profit]]&gt;0,"Profit","Loss")</f>
        <v>Profit</v>
      </c>
    </row>
    <row r="3094" spans="1:14" x14ac:dyDescent="0.25">
      <c r="A3094" s="1">
        <v>42260</v>
      </c>
      <c r="B3094" s="3">
        <f t="shared" si="144"/>
        <v>2015</v>
      </c>
      <c r="C3094" s="3">
        <f t="shared" si="145"/>
        <v>9</v>
      </c>
      <c r="D3094" t="s">
        <v>592</v>
      </c>
      <c r="E3094" t="str">
        <f t="shared" si="146"/>
        <v>Harry Greene20150913</v>
      </c>
      <c r="F3094">
        <f>IF(COUNTIF($E$2:E3094, E3094) = 1, MAX($F$1:F3093) + 1, INDEX($F$1:F3093, MATCH(E3094, $E$1:E3093, 0)))</f>
        <v>1510</v>
      </c>
      <c r="G3094" t="s">
        <v>23</v>
      </c>
      <c r="H3094" t="s">
        <v>11</v>
      </c>
      <c r="I3094" t="s">
        <v>20</v>
      </c>
      <c r="J3094" t="s">
        <v>467</v>
      </c>
      <c r="K3094" s="17">
        <v>2.41</v>
      </c>
      <c r="L3094" s="17">
        <v>1</v>
      </c>
      <c r="M3094" s="17">
        <v>-2.0099999999999998</v>
      </c>
      <c r="N3094" s="17" t="str">
        <f>IF(SalesData[[#This Row],[Profit]]&gt;0,"Profit","Loss")</f>
        <v>Loss</v>
      </c>
    </row>
    <row r="3095" spans="1:14" x14ac:dyDescent="0.25">
      <c r="A3095" s="1">
        <v>42260</v>
      </c>
      <c r="B3095" s="3">
        <f t="shared" si="144"/>
        <v>2015</v>
      </c>
      <c r="C3095" s="3">
        <f t="shared" si="145"/>
        <v>9</v>
      </c>
      <c r="D3095" t="s">
        <v>2112</v>
      </c>
      <c r="E3095" t="str">
        <f t="shared" si="146"/>
        <v>Jonathan Howell20150913</v>
      </c>
      <c r="F3095">
        <f>IF(COUNTIF($E$2:E3095, E3095) = 1, MAX($F$1:F3094) + 1, INDEX($F$1:F3094, MATCH(E3095, $E$1:E3094, 0)))</f>
        <v>1511</v>
      </c>
      <c r="G3095" t="s">
        <v>30</v>
      </c>
      <c r="H3095" t="s">
        <v>34</v>
      </c>
      <c r="I3095" t="s">
        <v>47</v>
      </c>
      <c r="J3095" t="s">
        <v>1775</v>
      </c>
      <c r="K3095" s="17">
        <v>129.93</v>
      </c>
      <c r="L3095" s="17">
        <v>3</v>
      </c>
      <c r="M3095" s="17">
        <v>12.99</v>
      </c>
      <c r="N3095" s="17" t="str">
        <f>IF(SalesData[[#This Row],[Profit]]&gt;0,"Profit","Loss")</f>
        <v>Profit</v>
      </c>
    </row>
    <row r="3096" spans="1:14" x14ac:dyDescent="0.25">
      <c r="A3096" s="1">
        <v>42260</v>
      </c>
      <c r="B3096" s="3">
        <f t="shared" si="144"/>
        <v>2015</v>
      </c>
      <c r="C3096" s="3">
        <f t="shared" si="145"/>
        <v>9</v>
      </c>
      <c r="D3096" t="s">
        <v>2112</v>
      </c>
      <c r="E3096" t="str">
        <f t="shared" si="146"/>
        <v>Jonathan Howell20150913</v>
      </c>
      <c r="F3096">
        <f>IF(COUNTIF($E$2:E3096, E3096) = 1, MAX($F$1:F3095) + 1, INDEX($F$1:F3095, MATCH(E3096, $E$1:E3095, 0)))</f>
        <v>1511</v>
      </c>
      <c r="G3096" t="s">
        <v>30</v>
      </c>
      <c r="H3096" t="s">
        <v>11</v>
      </c>
      <c r="I3096" t="s">
        <v>12</v>
      </c>
      <c r="J3096" t="s">
        <v>747</v>
      </c>
      <c r="K3096" s="17">
        <v>69.930000000000007</v>
      </c>
      <c r="L3096" s="17">
        <v>7</v>
      </c>
      <c r="M3096" s="17">
        <v>31.47</v>
      </c>
      <c r="N3096" s="17" t="str">
        <f>IF(SalesData[[#This Row],[Profit]]&gt;0,"Profit","Loss")</f>
        <v>Profit</v>
      </c>
    </row>
    <row r="3097" spans="1:14" x14ac:dyDescent="0.25">
      <c r="A3097" s="1">
        <v>42260</v>
      </c>
      <c r="B3097" s="3">
        <f t="shared" si="144"/>
        <v>2015</v>
      </c>
      <c r="C3097" s="3">
        <f t="shared" si="145"/>
        <v>9</v>
      </c>
      <c r="D3097" t="s">
        <v>1005</v>
      </c>
      <c r="E3097" t="str">
        <f t="shared" si="146"/>
        <v>Arthur Gainer20150913</v>
      </c>
      <c r="F3097">
        <f>IF(COUNTIF($E$2:E3097, E3097) = 1, MAX($F$1:F3096) + 1, INDEX($F$1:F3096, MATCH(E3097, $E$1:E3096, 0)))</f>
        <v>1512</v>
      </c>
      <c r="G3097" t="s">
        <v>15</v>
      </c>
      <c r="H3097" t="s">
        <v>11</v>
      </c>
      <c r="I3097" t="s">
        <v>63</v>
      </c>
      <c r="J3097" t="s">
        <v>64</v>
      </c>
      <c r="K3097" s="17">
        <v>7.82</v>
      </c>
      <c r="L3097" s="17">
        <v>1</v>
      </c>
      <c r="M3097" s="17">
        <v>2.93</v>
      </c>
      <c r="N3097" s="17" t="str">
        <f>IF(SalesData[[#This Row],[Profit]]&gt;0,"Profit","Loss")</f>
        <v>Profit</v>
      </c>
    </row>
    <row r="3098" spans="1:14" x14ac:dyDescent="0.25">
      <c r="A3098" s="1">
        <v>42260</v>
      </c>
      <c r="B3098" s="3">
        <f t="shared" si="144"/>
        <v>2015</v>
      </c>
      <c r="C3098" s="3">
        <f t="shared" si="145"/>
        <v>9</v>
      </c>
      <c r="D3098" t="s">
        <v>1005</v>
      </c>
      <c r="E3098" t="str">
        <f t="shared" si="146"/>
        <v>Arthur Gainer20150913</v>
      </c>
      <c r="F3098">
        <f>IF(COUNTIF($E$2:E3098, E3098) = 1, MAX($F$1:F3097) + 1, INDEX($F$1:F3097, MATCH(E3098, $E$1:E3097, 0)))</f>
        <v>1512</v>
      </c>
      <c r="G3098" t="s">
        <v>15</v>
      </c>
      <c r="H3098" t="s">
        <v>34</v>
      </c>
      <c r="I3098" t="s">
        <v>35</v>
      </c>
      <c r="J3098" t="s">
        <v>1066</v>
      </c>
      <c r="K3098" s="17">
        <v>170.07</v>
      </c>
      <c r="L3098" s="17">
        <v>4</v>
      </c>
      <c r="M3098" s="17">
        <v>-12.15</v>
      </c>
      <c r="N3098" s="17" t="str">
        <f>IF(SalesData[[#This Row],[Profit]]&gt;0,"Profit","Loss")</f>
        <v>Loss</v>
      </c>
    </row>
    <row r="3099" spans="1:14" x14ac:dyDescent="0.25">
      <c r="A3099" s="1">
        <v>42260</v>
      </c>
      <c r="B3099" s="3">
        <f t="shared" si="144"/>
        <v>2015</v>
      </c>
      <c r="C3099" s="3">
        <f t="shared" si="145"/>
        <v>9</v>
      </c>
      <c r="D3099" t="s">
        <v>1528</v>
      </c>
      <c r="E3099" t="str">
        <f t="shared" si="146"/>
        <v>Anne McFarland20150913</v>
      </c>
      <c r="F3099">
        <f>IF(COUNTIF($E$2:E3099, E3099) = 1, MAX($F$1:F3098) + 1, INDEX($F$1:F3098, MATCH(E3099, $E$1:E3098, 0)))</f>
        <v>1513</v>
      </c>
      <c r="G3099" t="s">
        <v>245</v>
      </c>
      <c r="H3099" t="s">
        <v>11</v>
      </c>
      <c r="I3099" t="s">
        <v>20</v>
      </c>
      <c r="J3099" t="s">
        <v>2241</v>
      </c>
      <c r="K3099" s="17">
        <v>13.09</v>
      </c>
      <c r="L3099" s="17">
        <v>4</v>
      </c>
      <c r="M3099" s="17">
        <v>-10.039999999999999</v>
      </c>
      <c r="N3099" s="17" t="str">
        <f>IF(SalesData[[#This Row],[Profit]]&gt;0,"Profit","Loss")</f>
        <v>Loss</v>
      </c>
    </row>
    <row r="3100" spans="1:14" x14ac:dyDescent="0.25">
      <c r="A3100" s="1">
        <v>42260</v>
      </c>
      <c r="B3100" s="3">
        <f t="shared" si="144"/>
        <v>2015</v>
      </c>
      <c r="C3100" s="3">
        <f t="shared" si="145"/>
        <v>9</v>
      </c>
      <c r="D3100" t="s">
        <v>2242</v>
      </c>
      <c r="E3100" t="str">
        <f t="shared" si="146"/>
        <v>Ken Dana20150913</v>
      </c>
      <c r="F3100">
        <f>IF(COUNTIF($E$2:E3100, E3100) = 1, MAX($F$1:F3099) + 1, INDEX($F$1:F3099, MATCH(E3100, $E$1:E3099, 0)))</f>
        <v>1514</v>
      </c>
      <c r="G3100" t="s">
        <v>27</v>
      </c>
      <c r="H3100" t="s">
        <v>34</v>
      </c>
      <c r="I3100" t="s">
        <v>47</v>
      </c>
      <c r="J3100" t="s">
        <v>2015</v>
      </c>
      <c r="K3100" s="17">
        <v>131.88</v>
      </c>
      <c r="L3100" s="17">
        <v>7</v>
      </c>
      <c r="M3100" s="17">
        <v>55.39</v>
      </c>
      <c r="N3100" s="17" t="str">
        <f>IF(SalesData[[#This Row],[Profit]]&gt;0,"Profit","Loss")</f>
        <v>Profit</v>
      </c>
    </row>
    <row r="3101" spans="1:14" x14ac:dyDescent="0.25">
      <c r="A3101" s="1">
        <v>42260</v>
      </c>
      <c r="B3101" s="3">
        <f t="shared" si="144"/>
        <v>2015</v>
      </c>
      <c r="C3101" s="3">
        <f t="shared" si="145"/>
        <v>9</v>
      </c>
      <c r="D3101" t="s">
        <v>2242</v>
      </c>
      <c r="E3101" t="str">
        <f t="shared" si="146"/>
        <v>Ken Dana20150913</v>
      </c>
      <c r="F3101">
        <f>IF(COUNTIF($E$2:E3101, E3101) = 1, MAX($F$1:F3100) + 1, INDEX($F$1:F3100, MATCH(E3101, $E$1:E3100, 0)))</f>
        <v>1514</v>
      </c>
      <c r="G3101" t="s">
        <v>27</v>
      </c>
      <c r="H3101" t="s">
        <v>11</v>
      </c>
      <c r="I3101" t="s">
        <v>20</v>
      </c>
      <c r="J3101" t="s">
        <v>579</v>
      </c>
      <c r="K3101" s="17">
        <v>25.03</v>
      </c>
      <c r="L3101" s="17">
        <v>3</v>
      </c>
      <c r="M3101" s="17">
        <v>7.82</v>
      </c>
      <c r="N3101" s="17" t="str">
        <f>IF(SalesData[[#This Row],[Profit]]&gt;0,"Profit","Loss")</f>
        <v>Profit</v>
      </c>
    </row>
    <row r="3102" spans="1:14" x14ac:dyDescent="0.25">
      <c r="A3102" s="1">
        <v>42260</v>
      </c>
      <c r="B3102" s="3">
        <f t="shared" si="144"/>
        <v>2015</v>
      </c>
      <c r="C3102" s="3">
        <f t="shared" si="145"/>
        <v>9</v>
      </c>
      <c r="D3102" t="s">
        <v>2242</v>
      </c>
      <c r="E3102" t="str">
        <f t="shared" si="146"/>
        <v>Ken Dana20150913</v>
      </c>
      <c r="F3102">
        <f>IF(COUNTIF($E$2:E3102, E3102) = 1, MAX($F$1:F3101) + 1, INDEX($F$1:F3101, MATCH(E3102, $E$1:E3101, 0)))</f>
        <v>1514</v>
      </c>
      <c r="G3102" t="s">
        <v>27</v>
      </c>
      <c r="H3102" t="s">
        <v>34</v>
      </c>
      <c r="I3102" t="s">
        <v>35</v>
      </c>
      <c r="J3102" t="s">
        <v>918</v>
      </c>
      <c r="K3102" s="17">
        <v>717.72</v>
      </c>
      <c r="L3102" s="17">
        <v>3</v>
      </c>
      <c r="M3102" s="17">
        <v>71.77</v>
      </c>
      <c r="N3102" s="17" t="str">
        <f>IF(SalesData[[#This Row],[Profit]]&gt;0,"Profit","Loss")</f>
        <v>Profit</v>
      </c>
    </row>
    <row r="3103" spans="1:14" x14ac:dyDescent="0.25">
      <c r="A3103" s="1">
        <v>42260</v>
      </c>
      <c r="B3103" s="3">
        <f t="shared" si="144"/>
        <v>2015</v>
      </c>
      <c r="C3103" s="3">
        <f t="shared" si="145"/>
        <v>9</v>
      </c>
      <c r="D3103" t="s">
        <v>2242</v>
      </c>
      <c r="E3103" t="str">
        <f t="shared" si="146"/>
        <v>Ken Dana20150913</v>
      </c>
      <c r="F3103">
        <f>IF(COUNTIF($E$2:E3103, E3103) = 1, MAX($F$1:F3102) + 1, INDEX($F$1:F3102, MATCH(E3103, $E$1:E3102, 0)))</f>
        <v>1514</v>
      </c>
      <c r="G3103" t="s">
        <v>27</v>
      </c>
      <c r="H3103" t="s">
        <v>34</v>
      </c>
      <c r="I3103" t="s">
        <v>47</v>
      </c>
      <c r="J3103" t="s">
        <v>1639</v>
      </c>
      <c r="K3103" s="17">
        <v>207.35</v>
      </c>
      <c r="L3103" s="17">
        <v>5</v>
      </c>
      <c r="M3103" s="17">
        <v>24.88</v>
      </c>
      <c r="N3103" s="17" t="str">
        <f>IF(SalesData[[#This Row],[Profit]]&gt;0,"Profit","Loss")</f>
        <v>Profit</v>
      </c>
    </row>
    <row r="3104" spans="1:14" x14ac:dyDescent="0.25">
      <c r="A3104" s="1">
        <v>42260</v>
      </c>
      <c r="B3104" s="3">
        <f t="shared" si="144"/>
        <v>2015</v>
      </c>
      <c r="C3104" s="3">
        <f t="shared" si="145"/>
        <v>9</v>
      </c>
      <c r="D3104" t="s">
        <v>2242</v>
      </c>
      <c r="E3104" t="str">
        <f t="shared" si="146"/>
        <v>Ken Dana20150913</v>
      </c>
      <c r="F3104">
        <f>IF(COUNTIF($E$2:E3104, E3104) = 1, MAX($F$1:F3103) + 1, INDEX($F$1:F3103, MATCH(E3104, $E$1:E3103, 0)))</f>
        <v>1514</v>
      </c>
      <c r="G3104" t="s">
        <v>27</v>
      </c>
      <c r="H3104" t="s">
        <v>34</v>
      </c>
      <c r="I3104" t="s">
        <v>47</v>
      </c>
      <c r="J3104" t="s">
        <v>1020</v>
      </c>
      <c r="K3104" s="17">
        <v>44.67</v>
      </c>
      <c r="L3104" s="17">
        <v>3</v>
      </c>
      <c r="M3104" s="17">
        <v>12.06</v>
      </c>
      <c r="N3104" s="17" t="str">
        <f>IF(SalesData[[#This Row],[Profit]]&gt;0,"Profit","Loss")</f>
        <v>Profit</v>
      </c>
    </row>
    <row r="3105" spans="1:14" x14ac:dyDescent="0.25">
      <c r="A3105" s="1">
        <v>42260</v>
      </c>
      <c r="B3105" s="3">
        <f t="shared" si="144"/>
        <v>2015</v>
      </c>
      <c r="C3105" s="3">
        <f t="shared" si="145"/>
        <v>9</v>
      </c>
      <c r="D3105" t="s">
        <v>2242</v>
      </c>
      <c r="E3105" t="str">
        <f t="shared" si="146"/>
        <v>Ken Dana20150913</v>
      </c>
      <c r="F3105">
        <f>IF(COUNTIF($E$2:E3105, E3105) = 1, MAX($F$1:F3104) + 1, INDEX($F$1:F3104, MATCH(E3105, $E$1:E3104, 0)))</f>
        <v>1514</v>
      </c>
      <c r="G3105" t="s">
        <v>27</v>
      </c>
      <c r="H3105" t="s">
        <v>11</v>
      </c>
      <c r="I3105" t="s">
        <v>12</v>
      </c>
      <c r="J3105" t="s">
        <v>2243</v>
      </c>
      <c r="K3105" s="17">
        <v>209.7</v>
      </c>
      <c r="L3105" s="17">
        <v>2</v>
      </c>
      <c r="M3105" s="17">
        <v>100.66</v>
      </c>
      <c r="N3105" s="17" t="str">
        <f>IF(SalesData[[#This Row],[Profit]]&gt;0,"Profit","Loss")</f>
        <v>Profit</v>
      </c>
    </row>
    <row r="3106" spans="1:14" x14ac:dyDescent="0.25">
      <c r="A3106" s="1">
        <v>42261</v>
      </c>
      <c r="B3106" s="3">
        <f t="shared" si="144"/>
        <v>2015</v>
      </c>
      <c r="C3106" s="3">
        <f t="shared" si="145"/>
        <v>9</v>
      </c>
      <c r="D3106" t="s">
        <v>383</v>
      </c>
      <c r="E3106" t="str">
        <f t="shared" si="146"/>
        <v>Christina Anderson20150914</v>
      </c>
      <c r="F3106">
        <f>IF(COUNTIF($E$2:E3106, E3106) = 1, MAX($F$1:F3105) + 1, INDEX($F$1:F3105, MATCH(E3106, $E$1:E3105, 0)))</f>
        <v>1515</v>
      </c>
      <c r="G3106" t="s">
        <v>296</v>
      </c>
      <c r="H3106" t="s">
        <v>34</v>
      </c>
      <c r="I3106" t="s">
        <v>145</v>
      </c>
      <c r="J3106" t="s">
        <v>1496</v>
      </c>
      <c r="K3106" s="17">
        <v>912.75</v>
      </c>
      <c r="L3106" s="17">
        <v>5</v>
      </c>
      <c r="M3106" s="17">
        <v>118.66</v>
      </c>
      <c r="N3106" s="17" t="str">
        <f>IF(SalesData[[#This Row],[Profit]]&gt;0,"Profit","Loss")</f>
        <v>Profit</v>
      </c>
    </row>
    <row r="3107" spans="1:14" x14ac:dyDescent="0.25">
      <c r="A3107" s="1">
        <v>42261</v>
      </c>
      <c r="B3107" s="3">
        <f t="shared" si="144"/>
        <v>2015</v>
      </c>
      <c r="C3107" s="3">
        <f t="shared" si="145"/>
        <v>9</v>
      </c>
      <c r="D3107" t="s">
        <v>1249</v>
      </c>
      <c r="E3107" t="str">
        <f t="shared" si="146"/>
        <v>Stefania Perrino20150914</v>
      </c>
      <c r="F3107">
        <f>IF(COUNTIF($E$2:E3107, E3107) = 1, MAX($F$1:F3106) + 1, INDEX($F$1:F3106, MATCH(E3107, $E$1:E3106, 0)))</f>
        <v>1516</v>
      </c>
      <c r="G3107" t="s">
        <v>27</v>
      </c>
      <c r="H3107" t="s">
        <v>34</v>
      </c>
      <c r="I3107" t="s">
        <v>145</v>
      </c>
      <c r="J3107" t="s">
        <v>728</v>
      </c>
      <c r="K3107" s="17">
        <v>170.14</v>
      </c>
      <c r="L3107" s="17">
        <v>3</v>
      </c>
      <c r="M3107" s="17">
        <v>-8.51</v>
      </c>
      <c r="N3107" s="17" t="str">
        <f>IF(SalesData[[#This Row],[Profit]]&gt;0,"Profit","Loss")</f>
        <v>Loss</v>
      </c>
    </row>
    <row r="3108" spans="1:14" x14ac:dyDescent="0.25">
      <c r="A3108" s="1">
        <v>42261</v>
      </c>
      <c r="B3108" s="3">
        <f t="shared" si="144"/>
        <v>2015</v>
      </c>
      <c r="C3108" s="3">
        <f t="shared" si="145"/>
        <v>9</v>
      </c>
      <c r="D3108" t="s">
        <v>1948</v>
      </c>
      <c r="E3108" t="str">
        <f t="shared" si="146"/>
        <v>Christopher Martinez20150914</v>
      </c>
      <c r="F3108">
        <f>IF(COUNTIF($E$2:E3108, E3108) = 1, MAX($F$1:F3107) + 1, INDEX($F$1:F3107, MATCH(E3108, $E$1:E3107, 0)))</f>
        <v>1517</v>
      </c>
      <c r="G3108" t="s">
        <v>70</v>
      </c>
      <c r="H3108" t="s">
        <v>11</v>
      </c>
      <c r="I3108" t="s">
        <v>18</v>
      </c>
      <c r="J3108" t="s">
        <v>729</v>
      </c>
      <c r="K3108" s="17">
        <v>269.49</v>
      </c>
      <c r="L3108" s="17">
        <v>3</v>
      </c>
      <c r="M3108" s="17">
        <v>5.39</v>
      </c>
      <c r="N3108" s="17" t="str">
        <f>IF(SalesData[[#This Row],[Profit]]&gt;0,"Profit","Loss")</f>
        <v>Profit</v>
      </c>
    </row>
    <row r="3109" spans="1:14" x14ac:dyDescent="0.25">
      <c r="A3109" s="1">
        <v>42261</v>
      </c>
      <c r="B3109" s="3">
        <f t="shared" si="144"/>
        <v>2015</v>
      </c>
      <c r="C3109" s="3">
        <f t="shared" si="145"/>
        <v>9</v>
      </c>
      <c r="D3109" t="s">
        <v>366</v>
      </c>
      <c r="E3109" t="str">
        <f t="shared" si="146"/>
        <v>Craig Carroll20150914</v>
      </c>
      <c r="F3109">
        <f>IF(COUNTIF($E$2:E3109, E3109) = 1, MAX($F$1:F3108) + 1, INDEX($F$1:F3108, MATCH(E3109, $E$1:E3108, 0)))</f>
        <v>1518</v>
      </c>
      <c r="G3109" t="s">
        <v>149</v>
      </c>
      <c r="H3109" t="s">
        <v>11</v>
      </c>
      <c r="I3109" t="s">
        <v>18</v>
      </c>
      <c r="J3109" t="s">
        <v>374</v>
      </c>
      <c r="K3109" s="17">
        <v>991.2</v>
      </c>
      <c r="L3109" s="17">
        <v>6</v>
      </c>
      <c r="M3109" s="17">
        <v>257.70999999999998</v>
      </c>
      <c r="N3109" s="17" t="str">
        <f>IF(SalesData[[#This Row],[Profit]]&gt;0,"Profit","Loss")</f>
        <v>Profit</v>
      </c>
    </row>
    <row r="3110" spans="1:14" x14ac:dyDescent="0.25">
      <c r="A3110" s="1">
        <v>42261</v>
      </c>
      <c r="B3110" s="3">
        <f t="shared" si="144"/>
        <v>2015</v>
      </c>
      <c r="C3110" s="3">
        <f t="shared" si="145"/>
        <v>9</v>
      </c>
      <c r="D3110" t="s">
        <v>366</v>
      </c>
      <c r="E3110" t="str">
        <f t="shared" si="146"/>
        <v>Craig Carroll20150914</v>
      </c>
      <c r="F3110">
        <f>IF(COUNTIF($E$2:E3110, E3110) = 1, MAX($F$1:F3109) + 1, INDEX($F$1:F3109, MATCH(E3110, $E$1:E3109, 0)))</f>
        <v>1518</v>
      </c>
      <c r="G3110" t="s">
        <v>149</v>
      </c>
      <c r="H3110" t="s">
        <v>39</v>
      </c>
      <c r="I3110" t="s">
        <v>603</v>
      </c>
      <c r="J3110" t="s">
        <v>1089</v>
      </c>
      <c r="K3110" s="17">
        <v>879.98</v>
      </c>
      <c r="L3110" s="17">
        <v>2</v>
      </c>
      <c r="M3110" s="17">
        <v>329.99</v>
      </c>
      <c r="N3110" s="17" t="str">
        <f>IF(SalesData[[#This Row],[Profit]]&gt;0,"Profit","Loss")</f>
        <v>Profit</v>
      </c>
    </row>
    <row r="3111" spans="1:14" x14ac:dyDescent="0.25">
      <c r="A3111" s="1">
        <v>42261</v>
      </c>
      <c r="B3111" s="3">
        <f t="shared" si="144"/>
        <v>2015</v>
      </c>
      <c r="C3111" s="3">
        <f t="shared" si="145"/>
        <v>9</v>
      </c>
      <c r="D3111" t="s">
        <v>366</v>
      </c>
      <c r="E3111" t="str">
        <f t="shared" si="146"/>
        <v>Craig Carroll20150914</v>
      </c>
      <c r="F3111">
        <f>IF(COUNTIF($E$2:E3111, E3111) = 1, MAX($F$1:F3110) + 1, INDEX($F$1:F3110, MATCH(E3111, $E$1:E3110, 0)))</f>
        <v>1518</v>
      </c>
      <c r="G3111" t="s">
        <v>149</v>
      </c>
      <c r="H3111" t="s">
        <v>11</v>
      </c>
      <c r="I3111" t="s">
        <v>20</v>
      </c>
      <c r="J3111" t="s">
        <v>205</v>
      </c>
      <c r="K3111" s="17">
        <v>12.96</v>
      </c>
      <c r="L3111" s="17">
        <v>9</v>
      </c>
      <c r="M3111" s="17">
        <v>4.54</v>
      </c>
      <c r="N3111" s="17" t="str">
        <f>IF(SalesData[[#This Row],[Profit]]&gt;0,"Profit","Loss")</f>
        <v>Profit</v>
      </c>
    </row>
    <row r="3112" spans="1:14" x14ac:dyDescent="0.25">
      <c r="A3112" s="1">
        <v>42261</v>
      </c>
      <c r="B3112" s="3">
        <f t="shared" si="144"/>
        <v>2015</v>
      </c>
      <c r="C3112" s="3">
        <f t="shared" si="145"/>
        <v>9</v>
      </c>
      <c r="D3112" t="s">
        <v>2174</v>
      </c>
      <c r="E3112" t="str">
        <f t="shared" si="146"/>
        <v>Brad Eason20150914</v>
      </c>
      <c r="F3112">
        <f>IF(COUNTIF($E$2:E3112, E3112) = 1, MAX($F$1:F3111) + 1, INDEX($F$1:F3111, MATCH(E3112, $E$1:E3111, 0)))</f>
        <v>1519</v>
      </c>
      <c r="G3112" t="s">
        <v>395</v>
      </c>
      <c r="H3112" t="s">
        <v>11</v>
      </c>
      <c r="I3112" t="s">
        <v>20</v>
      </c>
      <c r="J3112" t="s">
        <v>1280</v>
      </c>
      <c r="K3112" s="17">
        <v>25.9</v>
      </c>
      <c r="L3112" s="17">
        <v>5</v>
      </c>
      <c r="M3112" s="17">
        <v>12.69</v>
      </c>
      <c r="N3112" s="17" t="str">
        <f>IF(SalesData[[#This Row],[Profit]]&gt;0,"Profit","Loss")</f>
        <v>Profit</v>
      </c>
    </row>
    <row r="3113" spans="1:14" x14ac:dyDescent="0.25">
      <c r="A3113" s="1">
        <v>42262</v>
      </c>
      <c r="B3113" s="3">
        <f t="shared" si="144"/>
        <v>2015</v>
      </c>
      <c r="C3113" s="3">
        <f t="shared" si="145"/>
        <v>9</v>
      </c>
      <c r="D3113" t="s">
        <v>1696</v>
      </c>
      <c r="E3113" t="str">
        <f t="shared" si="146"/>
        <v>Nat Gilpin20150915</v>
      </c>
      <c r="F3113">
        <f>IF(COUNTIF($E$2:E3113, E3113) = 1, MAX($F$1:F3112) + 1, INDEX($F$1:F3112, MATCH(E3113, $E$1:E3112, 0)))</f>
        <v>1520</v>
      </c>
      <c r="G3113" t="s">
        <v>123</v>
      </c>
      <c r="H3113" t="s">
        <v>11</v>
      </c>
      <c r="I3113" t="s">
        <v>12</v>
      </c>
      <c r="J3113" t="s">
        <v>1096</v>
      </c>
      <c r="K3113" s="17">
        <v>15.55</v>
      </c>
      <c r="L3113" s="17">
        <v>3</v>
      </c>
      <c r="M3113" s="17">
        <v>5.44</v>
      </c>
      <c r="N3113" s="17" t="str">
        <f>IF(SalesData[[#This Row],[Profit]]&gt;0,"Profit","Loss")</f>
        <v>Profit</v>
      </c>
    </row>
    <row r="3114" spans="1:14" x14ac:dyDescent="0.25">
      <c r="A3114" s="1">
        <v>42262</v>
      </c>
      <c r="B3114" s="3">
        <f t="shared" si="144"/>
        <v>2015</v>
      </c>
      <c r="C3114" s="3">
        <f t="shared" si="145"/>
        <v>9</v>
      </c>
      <c r="D3114" t="s">
        <v>1696</v>
      </c>
      <c r="E3114" t="str">
        <f t="shared" si="146"/>
        <v>Nat Gilpin20150915</v>
      </c>
      <c r="F3114">
        <f>IF(COUNTIF($E$2:E3114, E3114) = 1, MAX($F$1:F3113) + 1, INDEX($F$1:F3113, MATCH(E3114, $E$1:E3113, 0)))</f>
        <v>1520</v>
      </c>
      <c r="G3114" t="s">
        <v>123</v>
      </c>
      <c r="H3114" t="s">
        <v>34</v>
      </c>
      <c r="I3114" t="s">
        <v>47</v>
      </c>
      <c r="J3114" t="s">
        <v>117</v>
      </c>
      <c r="K3114" s="17">
        <v>15.71</v>
      </c>
      <c r="L3114" s="17">
        <v>4</v>
      </c>
      <c r="M3114" s="17">
        <v>2.5499999999999998</v>
      </c>
      <c r="N3114" s="17" t="str">
        <f>IF(SalesData[[#This Row],[Profit]]&gt;0,"Profit","Loss")</f>
        <v>Profit</v>
      </c>
    </row>
    <row r="3115" spans="1:14" x14ac:dyDescent="0.25">
      <c r="A3115" s="1">
        <v>42262</v>
      </c>
      <c r="B3115" s="3">
        <f t="shared" si="144"/>
        <v>2015</v>
      </c>
      <c r="C3115" s="3">
        <f t="shared" si="145"/>
        <v>9</v>
      </c>
      <c r="D3115" t="s">
        <v>1696</v>
      </c>
      <c r="E3115" t="str">
        <f t="shared" si="146"/>
        <v>Nat Gilpin20150915</v>
      </c>
      <c r="F3115">
        <f>IF(COUNTIF($E$2:E3115, E3115) = 1, MAX($F$1:F3114) + 1, INDEX($F$1:F3114, MATCH(E3115, $E$1:E3114, 0)))</f>
        <v>1520</v>
      </c>
      <c r="G3115" t="s">
        <v>123</v>
      </c>
      <c r="H3115" t="s">
        <v>11</v>
      </c>
      <c r="I3115" t="s">
        <v>18</v>
      </c>
      <c r="J3115" t="s">
        <v>1331</v>
      </c>
      <c r="K3115" s="17">
        <v>24.67</v>
      </c>
      <c r="L3115" s="17">
        <v>2</v>
      </c>
      <c r="M3115" s="17">
        <v>2.16</v>
      </c>
      <c r="N3115" s="17" t="str">
        <f>IF(SalesData[[#This Row],[Profit]]&gt;0,"Profit","Loss")</f>
        <v>Profit</v>
      </c>
    </row>
    <row r="3116" spans="1:14" x14ac:dyDescent="0.25">
      <c r="A3116" s="1">
        <v>42262</v>
      </c>
      <c r="B3116" s="3">
        <f t="shared" si="144"/>
        <v>2015</v>
      </c>
      <c r="C3116" s="3">
        <f t="shared" si="145"/>
        <v>9</v>
      </c>
      <c r="D3116" t="s">
        <v>1696</v>
      </c>
      <c r="E3116" t="str">
        <f t="shared" si="146"/>
        <v>Nat Gilpin20150915</v>
      </c>
      <c r="F3116">
        <f>IF(COUNTIF($E$2:E3116, E3116) = 1, MAX($F$1:F3115) + 1, INDEX($F$1:F3115, MATCH(E3116, $E$1:E3115, 0)))</f>
        <v>1520</v>
      </c>
      <c r="G3116" t="s">
        <v>123</v>
      </c>
      <c r="H3116" t="s">
        <v>34</v>
      </c>
      <c r="I3116" t="s">
        <v>47</v>
      </c>
      <c r="J3116" t="s">
        <v>2040</v>
      </c>
      <c r="K3116" s="17">
        <v>55.97</v>
      </c>
      <c r="L3116" s="17">
        <v>1</v>
      </c>
      <c r="M3116" s="17">
        <v>-2.1</v>
      </c>
      <c r="N3116" s="17" t="str">
        <f>IF(SalesData[[#This Row],[Profit]]&gt;0,"Profit","Loss")</f>
        <v>Loss</v>
      </c>
    </row>
    <row r="3117" spans="1:14" x14ac:dyDescent="0.25">
      <c r="A3117" s="1">
        <v>42262</v>
      </c>
      <c r="B3117" s="3">
        <f t="shared" si="144"/>
        <v>2015</v>
      </c>
      <c r="C3117" s="3">
        <f t="shared" si="145"/>
        <v>9</v>
      </c>
      <c r="D3117" t="s">
        <v>630</v>
      </c>
      <c r="E3117" t="str">
        <f t="shared" si="146"/>
        <v>Carol Triggs20150915</v>
      </c>
      <c r="F3117">
        <f>IF(COUNTIF($E$2:E3117, E3117) = 1, MAX($F$1:F3116) + 1, INDEX($F$1:F3116, MATCH(E3117, $E$1:E3116, 0)))</f>
        <v>1521</v>
      </c>
      <c r="G3117" t="s">
        <v>129</v>
      </c>
      <c r="H3117" t="s">
        <v>11</v>
      </c>
      <c r="I3117" t="s">
        <v>18</v>
      </c>
      <c r="J3117" t="s">
        <v>68</v>
      </c>
      <c r="K3117" s="17">
        <v>190.86</v>
      </c>
      <c r="L3117" s="17">
        <v>2</v>
      </c>
      <c r="M3117" s="17">
        <v>11.45</v>
      </c>
      <c r="N3117" s="17" t="str">
        <f>IF(SalesData[[#This Row],[Profit]]&gt;0,"Profit","Loss")</f>
        <v>Profit</v>
      </c>
    </row>
    <row r="3118" spans="1:14" x14ac:dyDescent="0.25">
      <c r="A3118" s="1">
        <v>42262</v>
      </c>
      <c r="B3118" s="3">
        <f t="shared" si="144"/>
        <v>2015</v>
      </c>
      <c r="C3118" s="3">
        <f t="shared" si="145"/>
        <v>9</v>
      </c>
      <c r="D3118" t="s">
        <v>630</v>
      </c>
      <c r="E3118" t="str">
        <f t="shared" si="146"/>
        <v>Carol Triggs20150915</v>
      </c>
      <c r="F3118">
        <f>IF(COUNTIF($E$2:E3118, E3118) = 1, MAX($F$1:F3117) + 1, INDEX($F$1:F3117, MATCH(E3118, $E$1:E3117, 0)))</f>
        <v>1521</v>
      </c>
      <c r="G3118" t="s">
        <v>129</v>
      </c>
      <c r="H3118" t="s">
        <v>11</v>
      </c>
      <c r="I3118" t="s">
        <v>24</v>
      </c>
      <c r="J3118" t="s">
        <v>2233</v>
      </c>
      <c r="K3118" s="17">
        <v>24.32</v>
      </c>
      <c r="L3118" s="17">
        <v>8</v>
      </c>
      <c r="M3118" s="17">
        <v>8.27</v>
      </c>
      <c r="N3118" s="17" t="str">
        <f>IF(SalesData[[#This Row],[Profit]]&gt;0,"Profit","Loss")</f>
        <v>Profit</v>
      </c>
    </row>
    <row r="3119" spans="1:14" x14ac:dyDescent="0.25">
      <c r="A3119" s="1">
        <v>42262</v>
      </c>
      <c r="B3119" s="3">
        <f t="shared" si="144"/>
        <v>2015</v>
      </c>
      <c r="C3119" s="3">
        <f t="shared" si="145"/>
        <v>9</v>
      </c>
      <c r="D3119" t="s">
        <v>2244</v>
      </c>
      <c r="E3119" t="str">
        <f t="shared" si="146"/>
        <v>Brendan Murry20150915</v>
      </c>
      <c r="F3119">
        <f>IF(COUNTIF($E$2:E3119, E3119) = 1, MAX($F$1:F3118) + 1, INDEX($F$1:F3118, MATCH(E3119, $E$1:E3118, 0)))</f>
        <v>1522</v>
      </c>
      <c r="G3119" t="s">
        <v>149</v>
      </c>
      <c r="H3119" t="s">
        <v>11</v>
      </c>
      <c r="I3119" t="s">
        <v>20</v>
      </c>
      <c r="J3119" t="s">
        <v>2075</v>
      </c>
      <c r="K3119" s="17">
        <v>79.87</v>
      </c>
      <c r="L3119" s="17">
        <v>3</v>
      </c>
      <c r="M3119" s="17">
        <v>29.95</v>
      </c>
      <c r="N3119" s="17" t="str">
        <f>IF(SalesData[[#This Row],[Profit]]&gt;0,"Profit","Loss")</f>
        <v>Profit</v>
      </c>
    </row>
    <row r="3120" spans="1:14" x14ac:dyDescent="0.25">
      <c r="A3120" s="1">
        <v>42262</v>
      </c>
      <c r="B3120" s="3">
        <f t="shared" si="144"/>
        <v>2015</v>
      </c>
      <c r="C3120" s="3">
        <f t="shared" si="145"/>
        <v>9</v>
      </c>
      <c r="D3120" t="s">
        <v>2244</v>
      </c>
      <c r="E3120" t="str">
        <f t="shared" si="146"/>
        <v>Brendan Murry20150915</v>
      </c>
      <c r="F3120">
        <f>IF(COUNTIF($E$2:E3120, E3120) = 1, MAX($F$1:F3119) + 1, INDEX($F$1:F3119, MATCH(E3120, $E$1:E3119, 0)))</f>
        <v>1522</v>
      </c>
      <c r="G3120" t="s">
        <v>149</v>
      </c>
      <c r="H3120" t="s">
        <v>34</v>
      </c>
      <c r="I3120" t="s">
        <v>74</v>
      </c>
      <c r="J3120" t="s">
        <v>2161</v>
      </c>
      <c r="K3120" s="17">
        <v>46.38</v>
      </c>
      <c r="L3120" s="17">
        <v>1</v>
      </c>
      <c r="M3120" s="17">
        <v>1.1599999999999999</v>
      </c>
      <c r="N3120" s="17" t="str">
        <f>IF(SalesData[[#This Row],[Profit]]&gt;0,"Profit","Loss")</f>
        <v>Profit</v>
      </c>
    </row>
    <row r="3121" spans="1:14" x14ac:dyDescent="0.25">
      <c r="A3121" s="1">
        <v>42262</v>
      </c>
      <c r="B3121" s="3">
        <f t="shared" si="144"/>
        <v>2015</v>
      </c>
      <c r="C3121" s="3">
        <f t="shared" si="145"/>
        <v>9</v>
      </c>
      <c r="D3121" t="s">
        <v>2244</v>
      </c>
      <c r="E3121" t="str">
        <f t="shared" si="146"/>
        <v>Brendan Murry20150915</v>
      </c>
      <c r="F3121">
        <f>IF(COUNTIF($E$2:E3121, E3121) = 1, MAX($F$1:F3120) + 1, INDEX($F$1:F3120, MATCH(E3121, $E$1:E3120, 0)))</f>
        <v>1522</v>
      </c>
      <c r="G3121" t="s">
        <v>149</v>
      </c>
      <c r="H3121" t="s">
        <v>11</v>
      </c>
      <c r="I3121" t="s">
        <v>12</v>
      </c>
      <c r="J3121" t="s">
        <v>328</v>
      </c>
      <c r="K3121" s="17">
        <v>12.96</v>
      </c>
      <c r="L3121" s="17">
        <v>2</v>
      </c>
      <c r="M3121" s="17">
        <v>6.22</v>
      </c>
      <c r="N3121" s="17" t="str">
        <f>IF(SalesData[[#This Row],[Profit]]&gt;0,"Profit","Loss")</f>
        <v>Profit</v>
      </c>
    </row>
    <row r="3122" spans="1:14" x14ac:dyDescent="0.25">
      <c r="A3122" s="1">
        <v>42262</v>
      </c>
      <c r="B3122" s="3">
        <f t="shared" si="144"/>
        <v>2015</v>
      </c>
      <c r="C3122" s="3">
        <f t="shared" si="145"/>
        <v>9</v>
      </c>
      <c r="D3122" t="s">
        <v>848</v>
      </c>
      <c r="E3122" t="str">
        <f t="shared" si="146"/>
        <v>Natalie Webber20150915</v>
      </c>
      <c r="F3122">
        <f>IF(COUNTIF($E$2:E3122, E3122) = 1, MAX($F$1:F3121) + 1, INDEX($F$1:F3121, MATCH(E3122, $E$1:E3121, 0)))</f>
        <v>1523</v>
      </c>
      <c r="G3122" t="s">
        <v>488</v>
      </c>
      <c r="H3122" t="s">
        <v>34</v>
      </c>
      <c r="I3122" t="s">
        <v>145</v>
      </c>
      <c r="J3122" t="s">
        <v>1189</v>
      </c>
      <c r="K3122" s="17">
        <v>801.96</v>
      </c>
      <c r="L3122" s="17">
        <v>2</v>
      </c>
      <c r="M3122" s="17">
        <v>200.49</v>
      </c>
      <c r="N3122" s="17" t="str">
        <f>IF(SalesData[[#This Row],[Profit]]&gt;0,"Profit","Loss")</f>
        <v>Profit</v>
      </c>
    </row>
    <row r="3123" spans="1:14" x14ac:dyDescent="0.25">
      <c r="A3123" s="1">
        <v>42262</v>
      </c>
      <c r="B3123" s="3">
        <f t="shared" si="144"/>
        <v>2015</v>
      </c>
      <c r="C3123" s="3">
        <f t="shared" si="145"/>
        <v>9</v>
      </c>
      <c r="D3123" t="s">
        <v>848</v>
      </c>
      <c r="E3123" t="str">
        <f t="shared" si="146"/>
        <v>Natalie Webber20150915</v>
      </c>
      <c r="F3123">
        <f>IF(COUNTIF($E$2:E3123, E3123) = 1, MAX($F$1:F3122) + 1, INDEX($F$1:F3122, MATCH(E3123, $E$1:E3122, 0)))</f>
        <v>1523</v>
      </c>
      <c r="G3123" t="s">
        <v>488</v>
      </c>
      <c r="H3123" t="s">
        <v>39</v>
      </c>
      <c r="I3123" t="s">
        <v>40</v>
      </c>
      <c r="J3123" t="s">
        <v>2245</v>
      </c>
      <c r="K3123" s="17">
        <v>59.97</v>
      </c>
      <c r="L3123" s="17">
        <v>3</v>
      </c>
      <c r="M3123" s="17">
        <v>0</v>
      </c>
      <c r="N3123" s="17" t="str">
        <f>IF(SalesData[[#This Row],[Profit]]&gt;0,"Profit","Loss")</f>
        <v>Loss</v>
      </c>
    </row>
    <row r="3124" spans="1:14" x14ac:dyDescent="0.25">
      <c r="A3124" s="1">
        <v>42262</v>
      </c>
      <c r="B3124" s="3">
        <f t="shared" si="144"/>
        <v>2015</v>
      </c>
      <c r="C3124" s="3">
        <f t="shared" si="145"/>
        <v>9</v>
      </c>
      <c r="D3124" t="s">
        <v>848</v>
      </c>
      <c r="E3124" t="str">
        <f t="shared" si="146"/>
        <v>Natalie Webber20150915</v>
      </c>
      <c r="F3124">
        <f>IF(COUNTIF($E$2:E3124, E3124) = 1, MAX($F$1:F3123) + 1, INDEX($F$1:F3123, MATCH(E3124, $E$1:E3123, 0)))</f>
        <v>1523</v>
      </c>
      <c r="G3124" t="s">
        <v>488</v>
      </c>
      <c r="H3124" t="s">
        <v>34</v>
      </c>
      <c r="I3124" t="s">
        <v>35</v>
      </c>
      <c r="J3124" t="s">
        <v>2159</v>
      </c>
      <c r="K3124" s="17">
        <v>1056.8599999999999</v>
      </c>
      <c r="L3124" s="17">
        <v>7</v>
      </c>
      <c r="M3124" s="17">
        <v>306.49</v>
      </c>
      <c r="N3124" s="17" t="str">
        <f>IF(SalesData[[#This Row],[Profit]]&gt;0,"Profit","Loss")</f>
        <v>Profit</v>
      </c>
    </row>
    <row r="3125" spans="1:14" x14ac:dyDescent="0.25">
      <c r="A3125" s="1">
        <v>42262</v>
      </c>
      <c r="B3125" s="3">
        <f t="shared" si="144"/>
        <v>2015</v>
      </c>
      <c r="C3125" s="3">
        <f t="shared" si="145"/>
        <v>9</v>
      </c>
      <c r="D3125" t="s">
        <v>2246</v>
      </c>
      <c r="E3125" t="str">
        <f t="shared" si="146"/>
        <v>Ann Chong20150915</v>
      </c>
      <c r="F3125">
        <f>IF(COUNTIF($E$2:E3125, E3125) = 1, MAX($F$1:F3124) + 1, INDEX($F$1:F3124, MATCH(E3125, $E$1:E3124, 0)))</f>
        <v>1524</v>
      </c>
      <c r="G3125" t="s">
        <v>23</v>
      </c>
      <c r="H3125" t="s">
        <v>11</v>
      </c>
      <c r="I3125" t="s">
        <v>20</v>
      </c>
      <c r="J3125" t="s">
        <v>929</v>
      </c>
      <c r="K3125" s="17">
        <v>3.58</v>
      </c>
      <c r="L3125" s="17">
        <v>4</v>
      </c>
      <c r="M3125" s="17">
        <v>-2.86</v>
      </c>
      <c r="N3125" s="17" t="str">
        <f>IF(SalesData[[#This Row],[Profit]]&gt;0,"Profit","Loss")</f>
        <v>Loss</v>
      </c>
    </row>
    <row r="3126" spans="1:14" x14ac:dyDescent="0.25">
      <c r="A3126" s="1">
        <v>42262</v>
      </c>
      <c r="B3126" s="3">
        <f t="shared" si="144"/>
        <v>2015</v>
      </c>
      <c r="C3126" s="3">
        <f t="shared" si="145"/>
        <v>9</v>
      </c>
      <c r="D3126" t="s">
        <v>2246</v>
      </c>
      <c r="E3126" t="str">
        <f t="shared" si="146"/>
        <v>Ann Chong20150915</v>
      </c>
      <c r="F3126">
        <f>IF(COUNTIF($E$2:E3126, E3126) = 1, MAX($F$1:F3125) + 1, INDEX($F$1:F3125, MATCH(E3126, $E$1:E3125, 0)))</f>
        <v>1524</v>
      </c>
      <c r="G3126" t="s">
        <v>23</v>
      </c>
      <c r="H3126" t="s">
        <v>11</v>
      </c>
      <c r="I3126" t="s">
        <v>18</v>
      </c>
      <c r="J3126" t="s">
        <v>908</v>
      </c>
      <c r="K3126" s="17">
        <v>147.18</v>
      </c>
      <c r="L3126" s="17">
        <v>2</v>
      </c>
      <c r="M3126" s="17">
        <v>-29.44</v>
      </c>
      <c r="N3126" s="17" t="str">
        <f>IF(SalesData[[#This Row],[Profit]]&gt;0,"Profit","Loss")</f>
        <v>Loss</v>
      </c>
    </row>
    <row r="3127" spans="1:14" x14ac:dyDescent="0.25">
      <c r="A3127" s="1">
        <v>42263</v>
      </c>
      <c r="B3127" s="3">
        <f t="shared" si="144"/>
        <v>2015</v>
      </c>
      <c r="C3127" s="3">
        <f t="shared" si="145"/>
        <v>9</v>
      </c>
      <c r="D3127" t="s">
        <v>156</v>
      </c>
      <c r="E3127" t="str">
        <f t="shared" si="146"/>
        <v>Bradley Drucker20150916</v>
      </c>
      <c r="F3127">
        <f>IF(COUNTIF($E$2:E3127, E3127) = 1, MAX($F$1:F3126) + 1, INDEX($F$1:F3126, MATCH(E3127, $E$1:E3126, 0)))</f>
        <v>1525</v>
      </c>
      <c r="G3127" t="s">
        <v>55</v>
      </c>
      <c r="H3127" t="s">
        <v>11</v>
      </c>
      <c r="I3127" t="s">
        <v>63</v>
      </c>
      <c r="J3127" t="s">
        <v>64</v>
      </c>
      <c r="K3127" s="17">
        <v>31.12</v>
      </c>
      <c r="L3127" s="17">
        <v>4</v>
      </c>
      <c r="M3127" s="17">
        <v>14.63</v>
      </c>
      <c r="N3127" s="17" t="str">
        <f>IF(SalesData[[#This Row],[Profit]]&gt;0,"Profit","Loss")</f>
        <v>Profit</v>
      </c>
    </row>
    <row r="3128" spans="1:14" x14ac:dyDescent="0.25">
      <c r="A3128" s="1">
        <v>42264</v>
      </c>
      <c r="B3128" s="3">
        <f t="shared" si="144"/>
        <v>2015</v>
      </c>
      <c r="C3128" s="3">
        <f t="shared" si="145"/>
        <v>9</v>
      </c>
      <c r="D3128" t="s">
        <v>1477</v>
      </c>
      <c r="E3128" t="str">
        <f t="shared" si="146"/>
        <v>Tracy Blumstein20150917</v>
      </c>
      <c r="F3128">
        <f>IF(COUNTIF($E$2:E3128, E3128) = 1, MAX($F$1:F3127) + 1, INDEX($F$1:F3127, MATCH(E3128, $E$1:E3127, 0)))</f>
        <v>1526</v>
      </c>
      <c r="G3128" t="s">
        <v>23</v>
      </c>
      <c r="H3128" t="s">
        <v>34</v>
      </c>
      <c r="I3128" t="s">
        <v>74</v>
      </c>
      <c r="J3128" t="s">
        <v>2247</v>
      </c>
      <c r="K3128" s="17">
        <v>3083.43</v>
      </c>
      <c r="L3128" s="17">
        <v>7</v>
      </c>
      <c r="M3128" s="17">
        <v>-1665.05</v>
      </c>
      <c r="N3128" s="17" t="str">
        <f>IF(SalesData[[#This Row],[Profit]]&gt;0,"Profit","Loss")</f>
        <v>Loss</v>
      </c>
    </row>
    <row r="3129" spans="1:14" x14ac:dyDescent="0.25">
      <c r="A3129" s="1">
        <v>42264</v>
      </c>
      <c r="B3129" s="3">
        <f t="shared" si="144"/>
        <v>2015</v>
      </c>
      <c r="C3129" s="3">
        <f t="shared" si="145"/>
        <v>9</v>
      </c>
      <c r="D3129" t="s">
        <v>1477</v>
      </c>
      <c r="E3129" t="str">
        <f t="shared" si="146"/>
        <v>Tracy Blumstein20150917</v>
      </c>
      <c r="F3129">
        <f>IF(COUNTIF($E$2:E3129, E3129) = 1, MAX($F$1:F3128) + 1, INDEX($F$1:F3128, MATCH(E3129, $E$1:E3128, 0)))</f>
        <v>1526</v>
      </c>
      <c r="G3129" t="s">
        <v>23</v>
      </c>
      <c r="H3129" t="s">
        <v>11</v>
      </c>
      <c r="I3129" t="s">
        <v>20</v>
      </c>
      <c r="J3129" t="s">
        <v>1228</v>
      </c>
      <c r="K3129" s="17">
        <v>9.6199999999999992</v>
      </c>
      <c r="L3129" s="17">
        <v>2</v>
      </c>
      <c r="M3129" s="17">
        <v>-7.05</v>
      </c>
      <c r="N3129" s="17" t="str">
        <f>IF(SalesData[[#This Row],[Profit]]&gt;0,"Profit","Loss")</f>
        <v>Loss</v>
      </c>
    </row>
    <row r="3130" spans="1:14" x14ac:dyDescent="0.25">
      <c r="A3130" s="1">
        <v>42264</v>
      </c>
      <c r="B3130" s="3">
        <f t="shared" si="144"/>
        <v>2015</v>
      </c>
      <c r="C3130" s="3">
        <f t="shared" si="145"/>
        <v>9</v>
      </c>
      <c r="D3130" t="s">
        <v>1477</v>
      </c>
      <c r="E3130" t="str">
        <f t="shared" si="146"/>
        <v>Tracy Blumstein20150917</v>
      </c>
      <c r="F3130">
        <f>IF(COUNTIF($E$2:E3130, E3130) = 1, MAX($F$1:F3129) + 1, INDEX($F$1:F3129, MATCH(E3130, $E$1:E3129, 0)))</f>
        <v>1526</v>
      </c>
      <c r="G3130" t="s">
        <v>23</v>
      </c>
      <c r="H3130" t="s">
        <v>34</v>
      </c>
      <c r="I3130" t="s">
        <v>47</v>
      </c>
      <c r="J3130" t="s">
        <v>2153</v>
      </c>
      <c r="K3130" s="17">
        <v>124.2</v>
      </c>
      <c r="L3130" s="17">
        <v>3</v>
      </c>
      <c r="M3130" s="17">
        <v>15.53</v>
      </c>
      <c r="N3130" s="17" t="str">
        <f>IF(SalesData[[#This Row],[Profit]]&gt;0,"Profit","Loss")</f>
        <v>Profit</v>
      </c>
    </row>
    <row r="3131" spans="1:14" x14ac:dyDescent="0.25">
      <c r="A3131" s="1">
        <v>42264</v>
      </c>
      <c r="B3131" s="3">
        <f t="shared" si="144"/>
        <v>2015</v>
      </c>
      <c r="C3131" s="3">
        <f t="shared" si="145"/>
        <v>9</v>
      </c>
      <c r="D3131" t="s">
        <v>1477</v>
      </c>
      <c r="E3131" t="str">
        <f t="shared" si="146"/>
        <v>Tracy Blumstein20150917</v>
      </c>
      <c r="F3131">
        <f>IF(COUNTIF($E$2:E3131, E3131) = 1, MAX($F$1:F3130) + 1, INDEX($F$1:F3130, MATCH(E3131, $E$1:E3130, 0)))</f>
        <v>1526</v>
      </c>
      <c r="G3131" t="s">
        <v>23</v>
      </c>
      <c r="H3131" t="s">
        <v>11</v>
      </c>
      <c r="I3131" t="s">
        <v>63</v>
      </c>
      <c r="J3131" t="s">
        <v>396</v>
      </c>
      <c r="K3131" s="17">
        <v>3.26</v>
      </c>
      <c r="L3131" s="17">
        <v>2</v>
      </c>
      <c r="M3131" s="17">
        <v>1.1000000000000001</v>
      </c>
      <c r="N3131" s="17" t="str">
        <f>IF(SalesData[[#This Row],[Profit]]&gt;0,"Profit","Loss")</f>
        <v>Profit</v>
      </c>
    </row>
    <row r="3132" spans="1:14" x14ac:dyDescent="0.25">
      <c r="A3132" s="1">
        <v>42264</v>
      </c>
      <c r="B3132" s="3">
        <f t="shared" si="144"/>
        <v>2015</v>
      </c>
      <c r="C3132" s="3">
        <f t="shared" si="145"/>
        <v>9</v>
      </c>
      <c r="D3132" t="s">
        <v>1477</v>
      </c>
      <c r="E3132" t="str">
        <f t="shared" si="146"/>
        <v>Tracy Blumstein20150917</v>
      </c>
      <c r="F3132">
        <f>IF(COUNTIF($E$2:E3132, E3132) = 1, MAX($F$1:F3131) + 1, INDEX($F$1:F3131, MATCH(E3132, $E$1:E3131, 0)))</f>
        <v>1526</v>
      </c>
      <c r="G3132" t="s">
        <v>23</v>
      </c>
      <c r="H3132" t="s">
        <v>11</v>
      </c>
      <c r="I3132" t="s">
        <v>24</v>
      </c>
      <c r="J3132" t="s">
        <v>1201</v>
      </c>
      <c r="K3132" s="17">
        <v>86.3</v>
      </c>
      <c r="L3132" s="17">
        <v>6</v>
      </c>
      <c r="M3132" s="17">
        <v>9.7100000000000009</v>
      </c>
      <c r="N3132" s="17" t="str">
        <f>IF(SalesData[[#This Row],[Profit]]&gt;0,"Profit","Loss")</f>
        <v>Profit</v>
      </c>
    </row>
    <row r="3133" spans="1:14" x14ac:dyDescent="0.25">
      <c r="A3133" s="1">
        <v>42264</v>
      </c>
      <c r="B3133" s="3">
        <f t="shared" si="144"/>
        <v>2015</v>
      </c>
      <c r="C3133" s="3">
        <f t="shared" si="145"/>
        <v>9</v>
      </c>
      <c r="D3133" t="s">
        <v>1477</v>
      </c>
      <c r="E3133" t="str">
        <f t="shared" si="146"/>
        <v>Tracy Blumstein20150917</v>
      </c>
      <c r="F3133">
        <f>IF(COUNTIF($E$2:E3133, E3133) = 1, MAX($F$1:F3132) + 1, INDEX($F$1:F3132, MATCH(E3133, $E$1:E3132, 0)))</f>
        <v>1526</v>
      </c>
      <c r="G3133" t="s">
        <v>23</v>
      </c>
      <c r="H3133" t="s">
        <v>11</v>
      </c>
      <c r="I3133" t="s">
        <v>20</v>
      </c>
      <c r="J3133" t="s">
        <v>575</v>
      </c>
      <c r="K3133" s="17">
        <v>6.86</v>
      </c>
      <c r="L3133" s="17">
        <v>6</v>
      </c>
      <c r="M3133" s="17">
        <v>-5.72</v>
      </c>
      <c r="N3133" s="17" t="str">
        <f>IF(SalesData[[#This Row],[Profit]]&gt;0,"Profit","Loss")</f>
        <v>Loss</v>
      </c>
    </row>
    <row r="3134" spans="1:14" x14ac:dyDescent="0.25">
      <c r="A3134" s="1">
        <v>42264</v>
      </c>
      <c r="B3134" s="3">
        <f t="shared" si="144"/>
        <v>2015</v>
      </c>
      <c r="C3134" s="3">
        <f t="shared" si="145"/>
        <v>9</v>
      </c>
      <c r="D3134" t="s">
        <v>1477</v>
      </c>
      <c r="E3134" t="str">
        <f t="shared" si="146"/>
        <v>Tracy Blumstein20150917</v>
      </c>
      <c r="F3134">
        <f>IF(COUNTIF($E$2:E3134, E3134) = 1, MAX($F$1:F3133) + 1, INDEX($F$1:F3133, MATCH(E3134, $E$1:E3133, 0)))</f>
        <v>1526</v>
      </c>
      <c r="G3134" t="s">
        <v>23</v>
      </c>
      <c r="H3134" t="s">
        <v>11</v>
      </c>
      <c r="I3134" t="s">
        <v>24</v>
      </c>
      <c r="J3134" t="s">
        <v>1530</v>
      </c>
      <c r="K3134" s="17">
        <v>15.76</v>
      </c>
      <c r="L3134" s="17">
        <v>2</v>
      </c>
      <c r="M3134" s="17">
        <v>3.55</v>
      </c>
      <c r="N3134" s="17" t="str">
        <f>IF(SalesData[[#This Row],[Profit]]&gt;0,"Profit","Loss")</f>
        <v>Profit</v>
      </c>
    </row>
    <row r="3135" spans="1:14" x14ac:dyDescent="0.25">
      <c r="A3135" s="1">
        <v>42264</v>
      </c>
      <c r="B3135" s="3">
        <f t="shared" si="144"/>
        <v>2015</v>
      </c>
      <c r="C3135" s="3">
        <f t="shared" si="145"/>
        <v>9</v>
      </c>
      <c r="D3135" t="s">
        <v>2248</v>
      </c>
      <c r="E3135" t="str">
        <f t="shared" si="146"/>
        <v>Meg O'Connel20150917</v>
      </c>
      <c r="F3135">
        <f>IF(COUNTIF($E$2:E3135, E3135) = 1, MAX($F$1:F3134) + 1, INDEX($F$1:F3134, MATCH(E3135, $E$1:E3134, 0)))</f>
        <v>1527</v>
      </c>
      <c r="G3135" t="s">
        <v>27</v>
      </c>
      <c r="H3135" t="s">
        <v>11</v>
      </c>
      <c r="I3135" t="s">
        <v>12</v>
      </c>
      <c r="J3135" t="s">
        <v>1203</v>
      </c>
      <c r="K3135" s="17">
        <v>32.4</v>
      </c>
      <c r="L3135" s="17">
        <v>5</v>
      </c>
      <c r="M3135" s="17">
        <v>15.55</v>
      </c>
      <c r="N3135" s="17" t="str">
        <f>IF(SalesData[[#This Row],[Profit]]&gt;0,"Profit","Loss")</f>
        <v>Profit</v>
      </c>
    </row>
    <row r="3136" spans="1:14" x14ac:dyDescent="0.25">
      <c r="A3136" s="1">
        <v>42264</v>
      </c>
      <c r="B3136" s="3">
        <f t="shared" si="144"/>
        <v>2015</v>
      </c>
      <c r="C3136" s="3">
        <f t="shared" si="145"/>
        <v>9</v>
      </c>
      <c r="D3136" t="s">
        <v>1502</v>
      </c>
      <c r="E3136" t="str">
        <f t="shared" si="146"/>
        <v>Sylvia Foulston20150917</v>
      </c>
      <c r="F3136">
        <f>IF(COUNTIF($E$2:E3136, E3136) = 1, MAX($F$1:F3135) + 1, INDEX($F$1:F3135, MATCH(E3136, $E$1:E3135, 0)))</f>
        <v>1528</v>
      </c>
      <c r="G3136" t="s">
        <v>10</v>
      </c>
      <c r="H3136" t="s">
        <v>34</v>
      </c>
      <c r="I3136" t="s">
        <v>47</v>
      </c>
      <c r="J3136" t="s">
        <v>2249</v>
      </c>
      <c r="K3136" s="17">
        <v>21.94</v>
      </c>
      <c r="L3136" s="17">
        <v>2</v>
      </c>
      <c r="M3136" s="17">
        <v>-10.42</v>
      </c>
      <c r="N3136" s="17" t="str">
        <f>IF(SalesData[[#This Row],[Profit]]&gt;0,"Profit","Loss")</f>
        <v>Loss</v>
      </c>
    </row>
    <row r="3137" spans="1:14" x14ac:dyDescent="0.25">
      <c r="A3137" s="1">
        <v>42264</v>
      </c>
      <c r="B3137" s="3">
        <f t="shared" si="144"/>
        <v>2015</v>
      </c>
      <c r="C3137" s="3">
        <f t="shared" si="145"/>
        <v>9</v>
      </c>
      <c r="D3137" t="s">
        <v>1502</v>
      </c>
      <c r="E3137" t="str">
        <f t="shared" si="146"/>
        <v>Sylvia Foulston20150917</v>
      </c>
      <c r="F3137">
        <f>IF(COUNTIF($E$2:E3137, E3137) = 1, MAX($F$1:F3136) + 1, INDEX($F$1:F3136, MATCH(E3137, $E$1:E3136, 0)))</f>
        <v>1528</v>
      </c>
      <c r="G3137" t="s">
        <v>10</v>
      </c>
      <c r="H3137" t="s">
        <v>11</v>
      </c>
      <c r="I3137" t="s">
        <v>20</v>
      </c>
      <c r="J3137" t="s">
        <v>1959</v>
      </c>
      <c r="K3137" s="17">
        <v>6.59</v>
      </c>
      <c r="L3137" s="17">
        <v>3</v>
      </c>
      <c r="M3137" s="17">
        <v>-10.210000000000001</v>
      </c>
      <c r="N3137" s="17" t="str">
        <f>IF(SalesData[[#This Row],[Profit]]&gt;0,"Profit","Loss")</f>
        <v>Loss</v>
      </c>
    </row>
    <row r="3138" spans="1:14" x14ac:dyDescent="0.25">
      <c r="A3138" s="1">
        <v>42264</v>
      </c>
      <c r="B3138" s="3">
        <f t="shared" ref="B3138:B3201" si="147">YEAR(A3138)</f>
        <v>2015</v>
      </c>
      <c r="C3138" s="3">
        <f t="shared" ref="C3138:C3201" si="148">MONTH(A3138)</f>
        <v>9</v>
      </c>
      <c r="D3138" t="s">
        <v>1497</v>
      </c>
      <c r="E3138" t="str">
        <f t="shared" ref="E3138:E3201" si="149">D3138 &amp; TEXT(A3138, "yyyymmdd")</f>
        <v>Lindsay Shagiari20150917</v>
      </c>
      <c r="F3138">
        <f>IF(COUNTIF($E$2:E3138, E3138) = 1, MAX($F$1:F3137) + 1, INDEX($F$1:F3137, MATCH(E3138, $E$1:E3137, 0)))</f>
        <v>1529</v>
      </c>
      <c r="G3138" t="s">
        <v>149</v>
      </c>
      <c r="H3138" t="s">
        <v>34</v>
      </c>
      <c r="I3138" t="s">
        <v>145</v>
      </c>
      <c r="J3138" t="s">
        <v>1226</v>
      </c>
      <c r="K3138" s="17">
        <v>344.22</v>
      </c>
      <c r="L3138" s="17">
        <v>2</v>
      </c>
      <c r="M3138" s="17">
        <v>-103.27</v>
      </c>
      <c r="N3138" s="17" t="str">
        <f>IF(SalesData[[#This Row],[Profit]]&gt;0,"Profit","Loss")</f>
        <v>Loss</v>
      </c>
    </row>
    <row r="3139" spans="1:14" x14ac:dyDescent="0.25">
      <c r="A3139" s="1">
        <v>42264</v>
      </c>
      <c r="B3139" s="3">
        <f t="shared" si="147"/>
        <v>2015</v>
      </c>
      <c r="C3139" s="3">
        <f t="shared" si="148"/>
        <v>9</v>
      </c>
      <c r="D3139" t="s">
        <v>2183</v>
      </c>
      <c r="E3139" t="str">
        <f t="shared" si="149"/>
        <v>Denny Blanton20150917</v>
      </c>
      <c r="F3139">
        <f>IF(COUNTIF($E$2:E3139, E3139) = 1, MAX($F$1:F3138) + 1, INDEX($F$1:F3138, MATCH(E3139, $E$1:E3138, 0)))</f>
        <v>1530</v>
      </c>
      <c r="G3139" t="s">
        <v>123</v>
      </c>
      <c r="H3139" t="s">
        <v>39</v>
      </c>
      <c r="I3139" t="s">
        <v>52</v>
      </c>
      <c r="J3139" t="s">
        <v>652</v>
      </c>
      <c r="K3139" s="17">
        <v>87.17</v>
      </c>
      <c r="L3139" s="17">
        <v>3</v>
      </c>
      <c r="M3139" s="17">
        <v>10.9</v>
      </c>
      <c r="N3139" s="17" t="str">
        <f>IF(SalesData[[#This Row],[Profit]]&gt;0,"Profit","Loss")</f>
        <v>Profit</v>
      </c>
    </row>
    <row r="3140" spans="1:14" x14ac:dyDescent="0.25">
      <c r="A3140" s="1">
        <v>42264</v>
      </c>
      <c r="B3140" s="3">
        <f t="shared" si="147"/>
        <v>2015</v>
      </c>
      <c r="C3140" s="3">
        <f t="shared" si="148"/>
        <v>9</v>
      </c>
      <c r="D3140" t="s">
        <v>1788</v>
      </c>
      <c r="E3140" t="str">
        <f t="shared" si="149"/>
        <v>Cari Sayre20150917</v>
      </c>
      <c r="F3140">
        <f>IF(COUNTIF($E$2:E3140, E3140) = 1, MAX($F$1:F3139) + 1, INDEX($F$1:F3139, MATCH(E3140, $E$1:E3139, 0)))</f>
        <v>1531</v>
      </c>
      <c r="G3140" t="s">
        <v>164</v>
      </c>
      <c r="H3140" t="s">
        <v>11</v>
      </c>
      <c r="I3140" t="s">
        <v>20</v>
      </c>
      <c r="J3140" t="s">
        <v>579</v>
      </c>
      <c r="K3140" s="17">
        <v>25.03</v>
      </c>
      <c r="L3140" s="17">
        <v>3</v>
      </c>
      <c r="M3140" s="17">
        <v>7.82</v>
      </c>
      <c r="N3140" s="17" t="str">
        <f>IF(SalesData[[#This Row],[Profit]]&gt;0,"Profit","Loss")</f>
        <v>Profit</v>
      </c>
    </row>
    <row r="3141" spans="1:14" x14ac:dyDescent="0.25">
      <c r="A3141" s="1">
        <v>42264</v>
      </c>
      <c r="B3141" s="3">
        <f t="shared" si="147"/>
        <v>2015</v>
      </c>
      <c r="C3141" s="3">
        <f t="shared" si="148"/>
        <v>9</v>
      </c>
      <c r="D3141" t="s">
        <v>618</v>
      </c>
      <c r="E3141" t="str">
        <f t="shared" si="149"/>
        <v>Peter Fuller20150917</v>
      </c>
      <c r="F3141">
        <f>IF(COUNTIF($E$2:E3141, E3141) = 1, MAX($F$1:F3140) + 1, INDEX($F$1:F3140, MATCH(E3141, $E$1:E3140, 0)))</f>
        <v>1532</v>
      </c>
      <c r="G3141" t="s">
        <v>149</v>
      </c>
      <c r="H3141" t="s">
        <v>11</v>
      </c>
      <c r="I3141" t="s">
        <v>18</v>
      </c>
      <c r="J3141" t="s">
        <v>1780</v>
      </c>
      <c r="K3141" s="17">
        <v>14.9</v>
      </c>
      <c r="L3141" s="17">
        <v>5</v>
      </c>
      <c r="M3141" s="17">
        <v>1.04</v>
      </c>
      <c r="N3141" s="17" t="str">
        <f>IF(SalesData[[#This Row],[Profit]]&gt;0,"Profit","Loss")</f>
        <v>Profit</v>
      </c>
    </row>
    <row r="3142" spans="1:14" x14ac:dyDescent="0.25">
      <c r="A3142" s="1">
        <v>42264</v>
      </c>
      <c r="B3142" s="3">
        <f t="shared" si="147"/>
        <v>2015</v>
      </c>
      <c r="C3142" s="3">
        <f t="shared" si="148"/>
        <v>9</v>
      </c>
      <c r="D3142" t="s">
        <v>618</v>
      </c>
      <c r="E3142" t="str">
        <f t="shared" si="149"/>
        <v>Peter Fuller20150917</v>
      </c>
      <c r="F3142">
        <f>IF(COUNTIF($E$2:E3142, E3142) = 1, MAX($F$1:F3141) + 1, INDEX($F$1:F3141, MATCH(E3142, $E$1:E3141, 0)))</f>
        <v>1532</v>
      </c>
      <c r="G3142" t="s">
        <v>149</v>
      </c>
      <c r="H3142" t="s">
        <v>11</v>
      </c>
      <c r="I3142" t="s">
        <v>16</v>
      </c>
      <c r="J3142" t="s">
        <v>1025</v>
      </c>
      <c r="K3142" s="17">
        <v>87.71</v>
      </c>
      <c r="L3142" s="17">
        <v>7</v>
      </c>
      <c r="M3142" s="17">
        <v>41.22</v>
      </c>
      <c r="N3142" s="17" t="str">
        <f>IF(SalesData[[#This Row],[Profit]]&gt;0,"Profit","Loss")</f>
        <v>Profit</v>
      </c>
    </row>
    <row r="3143" spans="1:14" x14ac:dyDescent="0.25">
      <c r="A3143" s="1">
        <v>42264</v>
      </c>
      <c r="B3143" s="3">
        <f t="shared" si="147"/>
        <v>2015</v>
      </c>
      <c r="C3143" s="3">
        <f t="shared" si="148"/>
        <v>9</v>
      </c>
      <c r="D3143" t="s">
        <v>618</v>
      </c>
      <c r="E3143" t="str">
        <f t="shared" si="149"/>
        <v>Peter Fuller20150917</v>
      </c>
      <c r="F3143">
        <f>IF(COUNTIF($E$2:E3143, E3143) = 1, MAX($F$1:F3142) + 1, INDEX($F$1:F3142, MATCH(E3143, $E$1:E3142, 0)))</f>
        <v>1532</v>
      </c>
      <c r="G3143" t="s">
        <v>149</v>
      </c>
      <c r="H3143" t="s">
        <v>34</v>
      </c>
      <c r="I3143" t="s">
        <v>35</v>
      </c>
      <c r="J3143" t="s">
        <v>1685</v>
      </c>
      <c r="K3143" s="17">
        <v>199.76</v>
      </c>
      <c r="L3143" s="17">
        <v>2</v>
      </c>
      <c r="M3143" s="17">
        <v>8.8800000000000008</v>
      </c>
      <c r="N3143" s="17" t="str">
        <f>IF(SalesData[[#This Row],[Profit]]&gt;0,"Profit","Loss")</f>
        <v>Profit</v>
      </c>
    </row>
    <row r="3144" spans="1:14" x14ac:dyDescent="0.25">
      <c r="A3144" s="1">
        <v>42264</v>
      </c>
      <c r="B3144" s="3">
        <f t="shared" si="147"/>
        <v>2015</v>
      </c>
      <c r="C3144" s="3">
        <f t="shared" si="148"/>
        <v>9</v>
      </c>
      <c r="D3144" t="s">
        <v>618</v>
      </c>
      <c r="E3144" t="str">
        <f t="shared" si="149"/>
        <v>Peter Fuller20150917</v>
      </c>
      <c r="F3144">
        <f>IF(COUNTIF($E$2:E3144, E3144) = 1, MAX($F$1:F3143) + 1, INDEX($F$1:F3143, MATCH(E3144, $E$1:E3143, 0)))</f>
        <v>1532</v>
      </c>
      <c r="G3144" t="s">
        <v>149</v>
      </c>
      <c r="H3144" t="s">
        <v>11</v>
      </c>
      <c r="I3144" t="s">
        <v>18</v>
      </c>
      <c r="J3144" t="s">
        <v>1001</v>
      </c>
      <c r="K3144" s="17">
        <v>94.6</v>
      </c>
      <c r="L3144" s="17">
        <v>4</v>
      </c>
      <c r="M3144" s="17">
        <v>27.43</v>
      </c>
      <c r="N3144" s="17" t="str">
        <f>IF(SalesData[[#This Row],[Profit]]&gt;0,"Profit","Loss")</f>
        <v>Profit</v>
      </c>
    </row>
    <row r="3145" spans="1:14" x14ac:dyDescent="0.25">
      <c r="A3145" s="1">
        <v>42264</v>
      </c>
      <c r="B3145" s="3">
        <f t="shared" si="147"/>
        <v>2015</v>
      </c>
      <c r="C3145" s="3">
        <f t="shared" si="148"/>
        <v>9</v>
      </c>
      <c r="D3145" t="s">
        <v>618</v>
      </c>
      <c r="E3145" t="str">
        <f t="shared" si="149"/>
        <v>Peter Fuller20150917</v>
      </c>
      <c r="F3145">
        <f>IF(COUNTIF($E$2:E3145, E3145) = 1, MAX($F$1:F3144) + 1, INDEX($F$1:F3144, MATCH(E3145, $E$1:E3144, 0)))</f>
        <v>1532</v>
      </c>
      <c r="G3145" t="s">
        <v>149</v>
      </c>
      <c r="H3145" t="s">
        <v>34</v>
      </c>
      <c r="I3145" t="s">
        <v>74</v>
      </c>
      <c r="J3145" t="s">
        <v>2247</v>
      </c>
      <c r="K3145" s="17">
        <v>4228.7</v>
      </c>
      <c r="L3145" s="17">
        <v>6</v>
      </c>
      <c r="M3145" s="17">
        <v>158.58000000000001</v>
      </c>
      <c r="N3145" s="17" t="str">
        <f>IF(SalesData[[#This Row],[Profit]]&gt;0,"Profit","Loss")</f>
        <v>Profit</v>
      </c>
    </row>
    <row r="3146" spans="1:14" x14ac:dyDescent="0.25">
      <c r="A3146" s="1">
        <v>42264</v>
      </c>
      <c r="B3146" s="3">
        <f t="shared" si="147"/>
        <v>2015</v>
      </c>
      <c r="C3146" s="3">
        <f t="shared" si="148"/>
        <v>9</v>
      </c>
      <c r="D3146" t="s">
        <v>618</v>
      </c>
      <c r="E3146" t="str">
        <f t="shared" si="149"/>
        <v>Peter Fuller20150917</v>
      </c>
      <c r="F3146">
        <f>IF(COUNTIF($E$2:E3146, E3146) = 1, MAX($F$1:F3145) + 1, INDEX($F$1:F3145, MATCH(E3146, $E$1:E3145, 0)))</f>
        <v>1532</v>
      </c>
      <c r="G3146" t="s">
        <v>149</v>
      </c>
      <c r="H3146" t="s">
        <v>34</v>
      </c>
      <c r="I3146" t="s">
        <v>74</v>
      </c>
      <c r="J3146" t="s">
        <v>1344</v>
      </c>
      <c r="K3146" s="17">
        <v>2003.92</v>
      </c>
      <c r="L3146" s="17">
        <v>5</v>
      </c>
      <c r="M3146" s="17">
        <v>-25.05</v>
      </c>
      <c r="N3146" s="17" t="str">
        <f>IF(SalesData[[#This Row],[Profit]]&gt;0,"Profit","Loss")</f>
        <v>Loss</v>
      </c>
    </row>
    <row r="3147" spans="1:14" x14ac:dyDescent="0.25">
      <c r="A3147" s="1">
        <v>42264</v>
      </c>
      <c r="B3147" s="3">
        <f t="shared" si="147"/>
        <v>2015</v>
      </c>
      <c r="C3147" s="3">
        <f t="shared" si="148"/>
        <v>9</v>
      </c>
      <c r="D3147" t="s">
        <v>618</v>
      </c>
      <c r="E3147" t="str">
        <f t="shared" si="149"/>
        <v>Peter Fuller20150917</v>
      </c>
      <c r="F3147">
        <f>IF(COUNTIF($E$2:E3147, E3147) = 1, MAX($F$1:F3146) + 1, INDEX($F$1:F3146, MATCH(E3147, $E$1:E3146, 0)))</f>
        <v>1532</v>
      </c>
      <c r="G3147" t="s">
        <v>149</v>
      </c>
      <c r="H3147" t="s">
        <v>39</v>
      </c>
      <c r="I3147" t="s">
        <v>40</v>
      </c>
      <c r="J3147" t="s">
        <v>1708</v>
      </c>
      <c r="K3147" s="17">
        <v>209.97</v>
      </c>
      <c r="L3147" s="17">
        <v>3</v>
      </c>
      <c r="M3147" s="17">
        <v>58.79</v>
      </c>
      <c r="N3147" s="17" t="str">
        <f>IF(SalesData[[#This Row],[Profit]]&gt;0,"Profit","Loss")</f>
        <v>Profit</v>
      </c>
    </row>
    <row r="3148" spans="1:14" x14ac:dyDescent="0.25">
      <c r="A3148" s="1">
        <v>42264</v>
      </c>
      <c r="B3148" s="3">
        <f t="shared" si="147"/>
        <v>2015</v>
      </c>
      <c r="C3148" s="3">
        <f t="shared" si="148"/>
        <v>9</v>
      </c>
      <c r="D3148" t="s">
        <v>618</v>
      </c>
      <c r="E3148" t="str">
        <f t="shared" si="149"/>
        <v>Peter Fuller20150917</v>
      </c>
      <c r="F3148">
        <f>IF(COUNTIF($E$2:E3148, E3148) = 1, MAX($F$1:F3147) + 1, INDEX($F$1:F3147, MATCH(E3148, $E$1:E3147, 0)))</f>
        <v>1532</v>
      </c>
      <c r="G3148" t="s">
        <v>149</v>
      </c>
      <c r="H3148" t="s">
        <v>39</v>
      </c>
      <c r="I3148" t="s">
        <v>52</v>
      </c>
      <c r="J3148" t="s">
        <v>1787</v>
      </c>
      <c r="K3148" s="17">
        <v>659.9</v>
      </c>
      <c r="L3148" s="17">
        <v>2</v>
      </c>
      <c r="M3148" s="17">
        <v>217.77</v>
      </c>
      <c r="N3148" s="17" t="str">
        <f>IF(SalesData[[#This Row],[Profit]]&gt;0,"Profit","Loss")</f>
        <v>Profit</v>
      </c>
    </row>
    <row r="3149" spans="1:14" x14ac:dyDescent="0.25">
      <c r="A3149" s="1">
        <v>42264</v>
      </c>
      <c r="B3149" s="3">
        <f t="shared" si="147"/>
        <v>2015</v>
      </c>
      <c r="C3149" s="3">
        <f t="shared" si="148"/>
        <v>9</v>
      </c>
      <c r="D3149" t="s">
        <v>618</v>
      </c>
      <c r="E3149" t="str">
        <f t="shared" si="149"/>
        <v>Peter Fuller20150917</v>
      </c>
      <c r="F3149">
        <f>IF(COUNTIF($E$2:E3149, E3149) = 1, MAX($F$1:F3148) + 1, INDEX($F$1:F3148, MATCH(E3149, $E$1:E3148, 0)))</f>
        <v>1532</v>
      </c>
      <c r="G3149" t="s">
        <v>149</v>
      </c>
      <c r="H3149" t="s">
        <v>11</v>
      </c>
      <c r="I3149" t="s">
        <v>12</v>
      </c>
      <c r="J3149" t="s">
        <v>457</v>
      </c>
      <c r="K3149" s="17">
        <v>110.96</v>
      </c>
      <c r="L3149" s="17">
        <v>2</v>
      </c>
      <c r="M3149" s="17">
        <v>53.26</v>
      </c>
      <c r="N3149" s="17" t="str">
        <f>IF(SalesData[[#This Row],[Profit]]&gt;0,"Profit","Loss")</f>
        <v>Profit</v>
      </c>
    </row>
    <row r="3150" spans="1:14" x14ac:dyDescent="0.25">
      <c r="A3150" s="1">
        <v>42264</v>
      </c>
      <c r="B3150" s="3">
        <f t="shared" si="147"/>
        <v>2015</v>
      </c>
      <c r="C3150" s="3">
        <f t="shared" si="148"/>
        <v>9</v>
      </c>
      <c r="D3150" t="s">
        <v>618</v>
      </c>
      <c r="E3150" t="str">
        <f t="shared" si="149"/>
        <v>Peter Fuller20150917</v>
      </c>
      <c r="F3150">
        <f>IF(COUNTIF($E$2:E3150, E3150) = 1, MAX($F$1:F3149) + 1, INDEX($F$1:F3149, MATCH(E3150, $E$1:E3149, 0)))</f>
        <v>1532</v>
      </c>
      <c r="G3150" t="s">
        <v>149</v>
      </c>
      <c r="H3150" t="s">
        <v>39</v>
      </c>
      <c r="I3150" t="s">
        <v>40</v>
      </c>
      <c r="J3150" t="s">
        <v>1789</v>
      </c>
      <c r="K3150" s="17">
        <v>67.8</v>
      </c>
      <c r="L3150" s="17">
        <v>4</v>
      </c>
      <c r="M3150" s="17">
        <v>1.36</v>
      </c>
      <c r="N3150" s="17" t="str">
        <f>IF(SalesData[[#This Row],[Profit]]&gt;0,"Profit","Loss")</f>
        <v>Profit</v>
      </c>
    </row>
    <row r="3151" spans="1:14" x14ac:dyDescent="0.25">
      <c r="A3151" s="1">
        <v>42265</v>
      </c>
      <c r="B3151" s="3">
        <f t="shared" si="147"/>
        <v>2015</v>
      </c>
      <c r="C3151" s="3">
        <f t="shared" si="148"/>
        <v>9</v>
      </c>
      <c r="D3151" t="s">
        <v>429</v>
      </c>
      <c r="E3151" t="str">
        <f t="shared" si="149"/>
        <v>Trudy Glocke20150918</v>
      </c>
      <c r="F3151">
        <f>IF(COUNTIF($E$2:E3151, E3151) = 1, MAX($F$1:F3150) + 1, INDEX($F$1:F3150, MATCH(E3151, $E$1:E3150, 0)))</f>
        <v>1533</v>
      </c>
      <c r="G3151" t="s">
        <v>27</v>
      </c>
      <c r="H3151" t="s">
        <v>11</v>
      </c>
      <c r="I3151" t="s">
        <v>12</v>
      </c>
      <c r="J3151" t="s">
        <v>1150</v>
      </c>
      <c r="K3151" s="17">
        <v>160.72</v>
      </c>
      <c r="L3151" s="17">
        <v>14</v>
      </c>
      <c r="M3151" s="17">
        <v>78.75</v>
      </c>
      <c r="N3151" s="17" t="str">
        <f>IF(SalesData[[#This Row],[Profit]]&gt;0,"Profit","Loss")</f>
        <v>Profit</v>
      </c>
    </row>
    <row r="3152" spans="1:14" x14ac:dyDescent="0.25">
      <c r="A3152" s="1">
        <v>42265</v>
      </c>
      <c r="B3152" s="3">
        <f t="shared" si="147"/>
        <v>2015</v>
      </c>
      <c r="C3152" s="3">
        <f t="shared" si="148"/>
        <v>9</v>
      </c>
      <c r="D3152" t="s">
        <v>429</v>
      </c>
      <c r="E3152" t="str">
        <f t="shared" si="149"/>
        <v>Trudy Glocke20150918</v>
      </c>
      <c r="F3152">
        <f>IF(COUNTIF($E$2:E3152, E3152) = 1, MAX($F$1:F3151) + 1, INDEX($F$1:F3151, MATCH(E3152, $E$1:E3151, 0)))</f>
        <v>1533</v>
      </c>
      <c r="G3152" t="s">
        <v>27</v>
      </c>
      <c r="H3152" t="s">
        <v>11</v>
      </c>
      <c r="I3152" t="s">
        <v>12</v>
      </c>
      <c r="J3152" t="s">
        <v>2250</v>
      </c>
      <c r="K3152" s="17">
        <v>19.920000000000002</v>
      </c>
      <c r="L3152" s="17">
        <v>4</v>
      </c>
      <c r="M3152" s="17">
        <v>9.76</v>
      </c>
      <c r="N3152" s="17" t="str">
        <f>IF(SalesData[[#This Row],[Profit]]&gt;0,"Profit","Loss")</f>
        <v>Profit</v>
      </c>
    </row>
    <row r="3153" spans="1:14" x14ac:dyDescent="0.25">
      <c r="A3153" s="1">
        <v>42265</v>
      </c>
      <c r="B3153" s="3">
        <f t="shared" si="147"/>
        <v>2015</v>
      </c>
      <c r="C3153" s="3">
        <f t="shared" si="148"/>
        <v>9</v>
      </c>
      <c r="D3153" t="s">
        <v>429</v>
      </c>
      <c r="E3153" t="str">
        <f t="shared" si="149"/>
        <v>Trudy Glocke20150918</v>
      </c>
      <c r="F3153">
        <f>IF(COUNTIF($E$2:E3153, E3153) = 1, MAX($F$1:F3152) + 1, INDEX($F$1:F3152, MATCH(E3153, $E$1:E3152, 0)))</f>
        <v>1533</v>
      </c>
      <c r="G3153" t="s">
        <v>27</v>
      </c>
      <c r="H3153" t="s">
        <v>11</v>
      </c>
      <c r="I3153" t="s">
        <v>200</v>
      </c>
      <c r="J3153" t="s">
        <v>1292</v>
      </c>
      <c r="K3153" s="17">
        <v>7.3</v>
      </c>
      <c r="L3153" s="17">
        <v>2</v>
      </c>
      <c r="M3153" s="17">
        <v>2.19</v>
      </c>
      <c r="N3153" s="17" t="str">
        <f>IF(SalesData[[#This Row],[Profit]]&gt;0,"Profit","Loss")</f>
        <v>Profit</v>
      </c>
    </row>
    <row r="3154" spans="1:14" x14ac:dyDescent="0.25">
      <c r="A3154" s="1">
        <v>42265</v>
      </c>
      <c r="B3154" s="3">
        <f t="shared" si="147"/>
        <v>2015</v>
      </c>
      <c r="C3154" s="3">
        <f t="shared" si="148"/>
        <v>9</v>
      </c>
      <c r="D3154" t="s">
        <v>1538</v>
      </c>
      <c r="E3154" t="str">
        <f t="shared" si="149"/>
        <v>Ken Heidel20150918</v>
      </c>
      <c r="F3154">
        <f>IF(COUNTIF($E$2:E3154, E3154) = 1, MAX($F$1:F3153) + 1, INDEX($F$1:F3153, MATCH(E3154, $E$1:E3153, 0)))</f>
        <v>1534</v>
      </c>
      <c r="G3154" t="s">
        <v>531</v>
      </c>
      <c r="H3154" t="s">
        <v>11</v>
      </c>
      <c r="I3154" t="s">
        <v>18</v>
      </c>
      <c r="J3154" t="s">
        <v>1592</v>
      </c>
      <c r="K3154" s="17">
        <v>41.96</v>
      </c>
      <c r="L3154" s="17">
        <v>2</v>
      </c>
      <c r="M3154" s="17">
        <v>7.97</v>
      </c>
      <c r="N3154" s="17" t="str">
        <f>IF(SalesData[[#This Row],[Profit]]&gt;0,"Profit","Loss")</f>
        <v>Profit</v>
      </c>
    </row>
    <row r="3155" spans="1:14" x14ac:dyDescent="0.25">
      <c r="A3155" s="1">
        <v>42265</v>
      </c>
      <c r="B3155" s="3">
        <f t="shared" si="147"/>
        <v>2015</v>
      </c>
      <c r="C3155" s="3">
        <f t="shared" si="148"/>
        <v>9</v>
      </c>
      <c r="D3155" t="s">
        <v>1538</v>
      </c>
      <c r="E3155" t="str">
        <f t="shared" si="149"/>
        <v>Ken Heidel20150918</v>
      </c>
      <c r="F3155">
        <f>IF(COUNTIF($E$2:E3155, E3155) = 1, MAX($F$1:F3154) + 1, INDEX($F$1:F3154, MATCH(E3155, $E$1:E3154, 0)))</f>
        <v>1534</v>
      </c>
      <c r="G3155" t="s">
        <v>531</v>
      </c>
      <c r="H3155" t="s">
        <v>11</v>
      </c>
      <c r="I3155" t="s">
        <v>18</v>
      </c>
      <c r="J3155" t="s">
        <v>838</v>
      </c>
      <c r="K3155" s="17">
        <v>636.86</v>
      </c>
      <c r="L3155" s="17">
        <v>7</v>
      </c>
      <c r="M3155" s="17">
        <v>0</v>
      </c>
      <c r="N3155" s="17" t="str">
        <f>IF(SalesData[[#This Row],[Profit]]&gt;0,"Profit","Loss")</f>
        <v>Loss</v>
      </c>
    </row>
    <row r="3156" spans="1:14" x14ac:dyDescent="0.25">
      <c r="A3156" s="1">
        <v>42265</v>
      </c>
      <c r="B3156" s="3">
        <f t="shared" si="147"/>
        <v>2015</v>
      </c>
      <c r="C3156" s="3">
        <f t="shared" si="148"/>
        <v>9</v>
      </c>
      <c r="D3156" t="s">
        <v>1538</v>
      </c>
      <c r="E3156" t="str">
        <f t="shared" si="149"/>
        <v>Ken Heidel20150918</v>
      </c>
      <c r="F3156">
        <f>IF(COUNTIF($E$2:E3156, E3156) = 1, MAX($F$1:F3155) + 1, INDEX($F$1:F3155, MATCH(E3156, $E$1:E3155, 0)))</f>
        <v>1534</v>
      </c>
      <c r="G3156" t="s">
        <v>531</v>
      </c>
      <c r="H3156" t="s">
        <v>39</v>
      </c>
      <c r="I3156" t="s">
        <v>40</v>
      </c>
      <c r="J3156" t="s">
        <v>358</v>
      </c>
      <c r="K3156" s="17">
        <v>499.99</v>
      </c>
      <c r="L3156" s="17">
        <v>1</v>
      </c>
      <c r="M3156" s="17">
        <v>130</v>
      </c>
      <c r="N3156" s="17" t="str">
        <f>IF(SalesData[[#This Row],[Profit]]&gt;0,"Profit","Loss")</f>
        <v>Profit</v>
      </c>
    </row>
    <row r="3157" spans="1:14" x14ac:dyDescent="0.25">
      <c r="A3157" s="1">
        <v>42265</v>
      </c>
      <c r="B3157" s="3">
        <f t="shared" si="147"/>
        <v>2015</v>
      </c>
      <c r="C3157" s="3">
        <f t="shared" si="148"/>
        <v>9</v>
      </c>
      <c r="D3157" t="s">
        <v>1538</v>
      </c>
      <c r="E3157" t="str">
        <f t="shared" si="149"/>
        <v>Ken Heidel20150918</v>
      </c>
      <c r="F3157">
        <f>IF(COUNTIF($E$2:E3157, E3157) = 1, MAX($F$1:F3156) + 1, INDEX($F$1:F3156, MATCH(E3157, $E$1:E3156, 0)))</f>
        <v>1534</v>
      </c>
      <c r="G3157" t="s">
        <v>531</v>
      </c>
      <c r="H3157" t="s">
        <v>39</v>
      </c>
      <c r="I3157" t="s">
        <v>40</v>
      </c>
      <c r="J3157" t="s">
        <v>933</v>
      </c>
      <c r="K3157" s="17">
        <v>1259.93</v>
      </c>
      <c r="L3157" s="17">
        <v>7</v>
      </c>
      <c r="M3157" s="17">
        <v>327.58</v>
      </c>
      <c r="N3157" s="17" t="str">
        <f>IF(SalesData[[#This Row],[Profit]]&gt;0,"Profit","Loss")</f>
        <v>Profit</v>
      </c>
    </row>
    <row r="3158" spans="1:14" x14ac:dyDescent="0.25">
      <c r="A3158" s="1">
        <v>42265</v>
      </c>
      <c r="B3158" s="3">
        <f t="shared" si="147"/>
        <v>2015</v>
      </c>
      <c r="C3158" s="3">
        <f t="shared" si="148"/>
        <v>9</v>
      </c>
      <c r="D3158" t="s">
        <v>1538</v>
      </c>
      <c r="E3158" t="str">
        <f t="shared" si="149"/>
        <v>Ken Heidel20150918</v>
      </c>
      <c r="F3158">
        <f>IF(COUNTIF($E$2:E3158, E3158) = 1, MAX($F$1:F3157) + 1, INDEX($F$1:F3157, MATCH(E3158, $E$1:E3157, 0)))</f>
        <v>1534</v>
      </c>
      <c r="G3158" t="s">
        <v>531</v>
      </c>
      <c r="H3158" t="s">
        <v>11</v>
      </c>
      <c r="I3158" t="s">
        <v>20</v>
      </c>
      <c r="J3158" t="s">
        <v>1567</v>
      </c>
      <c r="K3158" s="17">
        <v>65.08</v>
      </c>
      <c r="L3158" s="17">
        <v>4</v>
      </c>
      <c r="M3158" s="17">
        <v>31.89</v>
      </c>
      <c r="N3158" s="17" t="str">
        <f>IF(SalesData[[#This Row],[Profit]]&gt;0,"Profit","Loss")</f>
        <v>Profit</v>
      </c>
    </row>
    <row r="3159" spans="1:14" x14ac:dyDescent="0.25">
      <c r="A3159" s="1">
        <v>42265</v>
      </c>
      <c r="B3159" s="3">
        <f t="shared" si="147"/>
        <v>2015</v>
      </c>
      <c r="C3159" s="3">
        <f t="shared" si="148"/>
        <v>9</v>
      </c>
      <c r="D3159" t="s">
        <v>583</v>
      </c>
      <c r="E3159" t="str">
        <f t="shared" si="149"/>
        <v>George Bell20150918</v>
      </c>
      <c r="F3159">
        <f>IF(COUNTIF($E$2:E3159, E3159) = 1, MAX($F$1:F3158) + 1, INDEX($F$1:F3158, MATCH(E3159, $E$1:E3158, 0)))</f>
        <v>1535</v>
      </c>
      <c r="G3159" t="s">
        <v>27</v>
      </c>
      <c r="H3159" t="s">
        <v>11</v>
      </c>
      <c r="I3159" t="s">
        <v>24</v>
      </c>
      <c r="J3159" t="s">
        <v>2204</v>
      </c>
      <c r="K3159" s="17">
        <v>11.68</v>
      </c>
      <c r="L3159" s="17">
        <v>2</v>
      </c>
      <c r="M3159" s="17">
        <v>5.49</v>
      </c>
      <c r="N3159" s="17" t="str">
        <f>IF(SalesData[[#This Row],[Profit]]&gt;0,"Profit","Loss")</f>
        <v>Profit</v>
      </c>
    </row>
    <row r="3160" spans="1:14" x14ac:dyDescent="0.25">
      <c r="A3160" s="1">
        <v>42265</v>
      </c>
      <c r="B3160" s="3">
        <f t="shared" si="147"/>
        <v>2015</v>
      </c>
      <c r="C3160" s="3">
        <f t="shared" si="148"/>
        <v>9</v>
      </c>
      <c r="D3160" t="s">
        <v>583</v>
      </c>
      <c r="E3160" t="str">
        <f t="shared" si="149"/>
        <v>George Bell20150918</v>
      </c>
      <c r="F3160">
        <f>IF(COUNTIF($E$2:E3160, E3160) = 1, MAX($F$1:F3159) + 1, INDEX($F$1:F3159, MATCH(E3160, $E$1:E3159, 0)))</f>
        <v>1535</v>
      </c>
      <c r="G3160" t="s">
        <v>27</v>
      </c>
      <c r="H3160" t="s">
        <v>11</v>
      </c>
      <c r="I3160" t="s">
        <v>200</v>
      </c>
      <c r="J3160" t="s">
        <v>2251</v>
      </c>
      <c r="K3160" s="17">
        <v>16.899999999999999</v>
      </c>
      <c r="L3160" s="17">
        <v>2</v>
      </c>
      <c r="M3160" s="17">
        <v>5.07</v>
      </c>
      <c r="N3160" s="17" t="str">
        <f>IF(SalesData[[#This Row],[Profit]]&gt;0,"Profit","Loss")</f>
        <v>Profit</v>
      </c>
    </row>
    <row r="3161" spans="1:14" x14ac:dyDescent="0.25">
      <c r="A3161" s="1">
        <v>42265</v>
      </c>
      <c r="B3161" s="3">
        <f t="shared" si="147"/>
        <v>2015</v>
      </c>
      <c r="C3161" s="3">
        <f t="shared" si="148"/>
        <v>9</v>
      </c>
      <c r="D3161" t="s">
        <v>583</v>
      </c>
      <c r="E3161" t="str">
        <f t="shared" si="149"/>
        <v>George Bell20150918</v>
      </c>
      <c r="F3161">
        <f>IF(COUNTIF($E$2:E3161, E3161) = 1, MAX($F$1:F3160) + 1, INDEX($F$1:F3160, MATCH(E3161, $E$1:E3160, 0)))</f>
        <v>1535</v>
      </c>
      <c r="G3161" t="s">
        <v>27</v>
      </c>
      <c r="H3161" t="s">
        <v>34</v>
      </c>
      <c r="I3161" t="s">
        <v>47</v>
      </c>
      <c r="J3161" t="s">
        <v>913</v>
      </c>
      <c r="K3161" s="17">
        <v>24.4</v>
      </c>
      <c r="L3161" s="17">
        <v>2</v>
      </c>
      <c r="M3161" s="17">
        <v>10.25</v>
      </c>
      <c r="N3161" s="17" t="str">
        <f>IF(SalesData[[#This Row],[Profit]]&gt;0,"Profit","Loss")</f>
        <v>Profit</v>
      </c>
    </row>
    <row r="3162" spans="1:14" x14ac:dyDescent="0.25">
      <c r="A3162" s="1">
        <v>42265</v>
      </c>
      <c r="B3162" s="3">
        <f t="shared" si="147"/>
        <v>2015</v>
      </c>
      <c r="C3162" s="3">
        <f t="shared" si="148"/>
        <v>9</v>
      </c>
      <c r="D3162" t="s">
        <v>2252</v>
      </c>
      <c r="E3162" t="str">
        <f t="shared" si="149"/>
        <v>Justin Ritter20150918</v>
      </c>
      <c r="F3162">
        <f>IF(COUNTIF($E$2:E3162, E3162) = 1, MAX($F$1:F3161) + 1, INDEX($F$1:F3161, MATCH(E3162, $E$1:E3161, 0)))</f>
        <v>1536</v>
      </c>
      <c r="G3162" t="s">
        <v>123</v>
      </c>
      <c r="H3162" t="s">
        <v>39</v>
      </c>
      <c r="I3162" t="s">
        <v>52</v>
      </c>
      <c r="J3162" t="s">
        <v>1849</v>
      </c>
      <c r="K3162" s="17">
        <v>717.12</v>
      </c>
      <c r="L3162" s="17">
        <v>9</v>
      </c>
      <c r="M3162" s="17">
        <v>152.38999999999999</v>
      </c>
      <c r="N3162" s="17" t="str">
        <f>IF(SalesData[[#This Row],[Profit]]&gt;0,"Profit","Loss")</f>
        <v>Profit</v>
      </c>
    </row>
    <row r="3163" spans="1:14" x14ac:dyDescent="0.25">
      <c r="A3163" s="1">
        <v>42265</v>
      </c>
      <c r="B3163" s="3">
        <f t="shared" si="147"/>
        <v>2015</v>
      </c>
      <c r="C3163" s="3">
        <f t="shared" si="148"/>
        <v>9</v>
      </c>
      <c r="D3163" t="s">
        <v>2253</v>
      </c>
      <c r="E3163" t="str">
        <f t="shared" si="149"/>
        <v>Adam Bellavance20150918</v>
      </c>
      <c r="F3163">
        <f>IF(COUNTIF($E$2:E3163, E3163) = 1, MAX($F$1:F3162) + 1, INDEX($F$1:F3162, MATCH(E3163, $E$1:E3162, 0)))</f>
        <v>1537</v>
      </c>
      <c r="G3163" t="s">
        <v>164</v>
      </c>
      <c r="H3163" t="s">
        <v>11</v>
      </c>
      <c r="I3163" t="s">
        <v>12</v>
      </c>
      <c r="J3163" t="s">
        <v>1608</v>
      </c>
      <c r="K3163" s="17">
        <v>18.54</v>
      </c>
      <c r="L3163" s="17">
        <v>2</v>
      </c>
      <c r="M3163" s="17">
        <v>8.7100000000000009</v>
      </c>
      <c r="N3163" s="17" t="str">
        <f>IF(SalesData[[#This Row],[Profit]]&gt;0,"Profit","Loss")</f>
        <v>Profit</v>
      </c>
    </row>
    <row r="3164" spans="1:14" x14ac:dyDescent="0.25">
      <c r="A3164" s="1">
        <v>42265</v>
      </c>
      <c r="B3164" s="3">
        <f t="shared" si="147"/>
        <v>2015</v>
      </c>
      <c r="C3164" s="3">
        <f t="shared" si="148"/>
        <v>9</v>
      </c>
      <c r="D3164" t="s">
        <v>2254</v>
      </c>
      <c r="E3164" t="str">
        <f t="shared" si="149"/>
        <v>Charlotte Melton20150918</v>
      </c>
      <c r="F3164">
        <f>IF(COUNTIF($E$2:E3164, E3164) = 1, MAX($F$1:F3163) + 1, INDEX($F$1:F3163, MATCH(E3164, $E$1:E3163, 0)))</f>
        <v>1538</v>
      </c>
      <c r="G3164" t="s">
        <v>27</v>
      </c>
      <c r="H3164" t="s">
        <v>11</v>
      </c>
      <c r="I3164" t="s">
        <v>18</v>
      </c>
      <c r="J3164" t="s">
        <v>1594</v>
      </c>
      <c r="K3164" s="17">
        <v>443.92</v>
      </c>
      <c r="L3164" s="17">
        <v>4</v>
      </c>
      <c r="M3164" s="17">
        <v>8.8800000000000008</v>
      </c>
      <c r="N3164" s="17" t="str">
        <f>IF(SalesData[[#This Row],[Profit]]&gt;0,"Profit","Loss")</f>
        <v>Profit</v>
      </c>
    </row>
    <row r="3165" spans="1:14" x14ac:dyDescent="0.25">
      <c r="A3165" s="1">
        <v>42266</v>
      </c>
      <c r="B3165" s="3">
        <f t="shared" si="147"/>
        <v>2015</v>
      </c>
      <c r="C3165" s="3">
        <f t="shared" si="148"/>
        <v>9</v>
      </c>
      <c r="D3165" t="s">
        <v>1557</v>
      </c>
      <c r="E3165" t="str">
        <f t="shared" si="149"/>
        <v>Tracy Collins20150919</v>
      </c>
      <c r="F3165">
        <f>IF(COUNTIF($E$2:E3165, E3165) = 1, MAX($F$1:F3164) + 1, INDEX($F$1:F3164, MATCH(E3165, $E$1:E3164, 0)))</f>
        <v>1539</v>
      </c>
      <c r="G3165" t="s">
        <v>55</v>
      </c>
      <c r="H3165" t="s">
        <v>34</v>
      </c>
      <c r="I3165" t="s">
        <v>74</v>
      </c>
      <c r="J3165" t="s">
        <v>82</v>
      </c>
      <c r="K3165" s="17">
        <v>61.96</v>
      </c>
      <c r="L3165" s="17">
        <v>2</v>
      </c>
      <c r="M3165" s="17">
        <v>4.34</v>
      </c>
      <c r="N3165" s="17" t="str">
        <f>IF(SalesData[[#This Row],[Profit]]&gt;0,"Profit","Loss")</f>
        <v>Profit</v>
      </c>
    </row>
    <row r="3166" spans="1:14" x14ac:dyDescent="0.25">
      <c r="A3166" s="1">
        <v>42266</v>
      </c>
      <c r="B3166" s="3">
        <f t="shared" si="147"/>
        <v>2015</v>
      </c>
      <c r="C3166" s="3">
        <f t="shared" si="148"/>
        <v>9</v>
      </c>
      <c r="D3166" t="s">
        <v>241</v>
      </c>
      <c r="E3166" t="str">
        <f t="shared" si="149"/>
        <v>Nicole Hansen20150919</v>
      </c>
      <c r="F3166">
        <f>IF(COUNTIF($E$2:E3166, E3166) = 1, MAX($F$1:F3165) + 1, INDEX($F$1:F3165, MATCH(E3166, $E$1:E3165, 0)))</f>
        <v>1540</v>
      </c>
      <c r="G3166" t="s">
        <v>30</v>
      </c>
      <c r="H3166" t="s">
        <v>39</v>
      </c>
      <c r="I3166" t="s">
        <v>52</v>
      </c>
      <c r="J3166" t="s">
        <v>2255</v>
      </c>
      <c r="K3166" s="17">
        <v>66.36</v>
      </c>
      <c r="L3166" s="17">
        <v>4</v>
      </c>
      <c r="M3166" s="17">
        <v>23.23</v>
      </c>
      <c r="N3166" s="17" t="str">
        <f>IF(SalesData[[#This Row],[Profit]]&gt;0,"Profit","Loss")</f>
        <v>Profit</v>
      </c>
    </row>
    <row r="3167" spans="1:14" x14ac:dyDescent="0.25">
      <c r="A3167" s="1">
        <v>42266</v>
      </c>
      <c r="B3167" s="3">
        <f t="shared" si="147"/>
        <v>2015</v>
      </c>
      <c r="C3167" s="3">
        <f t="shared" si="148"/>
        <v>9</v>
      </c>
      <c r="D3167" t="s">
        <v>1907</v>
      </c>
      <c r="E3167" t="str">
        <f t="shared" si="149"/>
        <v>Rick Wilson20150919</v>
      </c>
      <c r="F3167">
        <f>IF(COUNTIF($E$2:E3167, E3167) = 1, MAX($F$1:F3166) + 1, INDEX($F$1:F3166, MATCH(E3167, $E$1:E3166, 0)))</f>
        <v>1541</v>
      </c>
      <c r="G3167" t="s">
        <v>27</v>
      </c>
      <c r="H3167" t="s">
        <v>11</v>
      </c>
      <c r="I3167" t="s">
        <v>12</v>
      </c>
      <c r="J3167" t="s">
        <v>1150</v>
      </c>
      <c r="K3167" s="17">
        <v>22.96</v>
      </c>
      <c r="L3167" s="17">
        <v>2</v>
      </c>
      <c r="M3167" s="17">
        <v>11.25</v>
      </c>
      <c r="N3167" s="17" t="str">
        <f>IF(SalesData[[#This Row],[Profit]]&gt;0,"Profit","Loss")</f>
        <v>Profit</v>
      </c>
    </row>
    <row r="3168" spans="1:14" x14ac:dyDescent="0.25">
      <c r="A3168" s="1">
        <v>42266</v>
      </c>
      <c r="B3168" s="3">
        <f t="shared" si="147"/>
        <v>2015</v>
      </c>
      <c r="C3168" s="3">
        <f t="shared" si="148"/>
        <v>9</v>
      </c>
      <c r="D3168" t="s">
        <v>237</v>
      </c>
      <c r="E3168" t="str">
        <f t="shared" si="149"/>
        <v>Giulietta Weimer20150919</v>
      </c>
      <c r="F3168">
        <f>IF(COUNTIF($E$2:E3168, E3168) = 1, MAX($F$1:F3167) + 1, INDEX($F$1:F3167, MATCH(E3168, $E$1:E3167, 0)))</f>
        <v>1542</v>
      </c>
      <c r="G3168" t="s">
        <v>149</v>
      </c>
      <c r="H3168" t="s">
        <v>39</v>
      </c>
      <c r="I3168" t="s">
        <v>40</v>
      </c>
      <c r="J3168" t="s">
        <v>1988</v>
      </c>
      <c r="K3168" s="17">
        <v>279.86</v>
      </c>
      <c r="L3168" s="17">
        <v>14</v>
      </c>
      <c r="M3168" s="17">
        <v>134.33000000000001</v>
      </c>
      <c r="N3168" s="17" t="str">
        <f>IF(SalesData[[#This Row],[Profit]]&gt;0,"Profit","Loss")</f>
        <v>Profit</v>
      </c>
    </row>
    <row r="3169" spans="1:14" x14ac:dyDescent="0.25">
      <c r="A3169" s="1">
        <v>42266</v>
      </c>
      <c r="B3169" s="3">
        <f t="shared" si="147"/>
        <v>2015</v>
      </c>
      <c r="C3169" s="3">
        <f t="shared" si="148"/>
        <v>9</v>
      </c>
      <c r="D3169" t="s">
        <v>576</v>
      </c>
      <c r="E3169" t="str">
        <f t="shared" si="149"/>
        <v>Marc Harrigan20150919</v>
      </c>
      <c r="F3169">
        <f>IF(COUNTIF($E$2:E3169, E3169) = 1, MAX($F$1:F3168) + 1, INDEX($F$1:F3168, MATCH(E3169, $E$1:E3168, 0)))</f>
        <v>1543</v>
      </c>
      <c r="G3169" t="s">
        <v>399</v>
      </c>
      <c r="H3169" t="s">
        <v>11</v>
      </c>
      <c r="I3169" t="s">
        <v>24</v>
      </c>
      <c r="J3169" t="s">
        <v>2256</v>
      </c>
      <c r="K3169" s="17">
        <v>8.4</v>
      </c>
      <c r="L3169" s="17">
        <v>5</v>
      </c>
      <c r="M3169" s="17">
        <v>2.1800000000000002</v>
      </c>
      <c r="N3169" s="17" t="str">
        <f>IF(SalesData[[#This Row],[Profit]]&gt;0,"Profit","Loss")</f>
        <v>Profit</v>
      </c>
    </row>
    <row r="3170" spans="1:14" x14ac:dyDescent="0.25">
      <c r="A3170" s="1">
        <v>42266</v>
      </c>
      <c r="B3170" s="3">
        <f t="shared" si="147"/>
        <v>2015</v>
      </c>
      <c r="C3170" s="3">
        <f t="shared" si="148"/>
        <v>9</v>
      </c>
      <c r="D3170" t="s">
        <v>2115</v>
      </c>
      <c r="E3170" t="str">
        <f t="shared" si="149"/>
        <v>Frank Carlisle20150919</v>
      </c>
      <c r="F3170">
        <f>IF(COUNTIF($E$2:E3170, E3170) = 1, MAX($F$1:F3169) + 1, INDEX($F$1:F3169, MATCH(E3170, $E$1:E3169, 0)))</f>
        <v>1544</v>
      </c>
      <c r="G3170" t="s">
        <v>27</v>
      </c>
      <c r="H3170" t="s">
        <v>34</v>
      </c>
      <c r="I3170" t="s">
        <v>47</v>
      </c>
      <c r="J3170" t="s">
        <v>1285</v>
      </c>
      <c r="K3170" s="17">
        <v>60.84</v>
      </c>
      <c r="L3170" s="17">
        <v>3</v>
      </c>
      <c r="M3170" s="17">
        <v>19.47</v>
      </c>
      <c r="N3170" s="17" t="str">
        <f>IF(SalesData[[#This Row],[Profit]]&gt;0,"Profit","Loss")</f>
        <v>Profit</v>
      </c>
    </row>
    <row r="3171" spans="1:14" x14ac:dyDescent="0.25">
      <c r="A3171" s="1">
        <v>42267</v>
      </c>
      <c r="B3171" s="3">
        <f t="shared" si="147"/>
        <v>2015</v>
      </c>
      <c r="C3171" s="3">
        <f t="shared" si="148"/>
        <v>9</v>
      </c>
      <c r="D3171" t="s">
        <v>664</v>
      </c>
      <c r="E3171" t="str">
        <f t="shared" si="149"/>
        <v>Alejandro Grove20150920</v>
      </c>
      <c r="F3171">
        <f>IF(COUNTIF($E$2:E3171, E3171) = 1, MAX($F$1:F3170) + 1, INDEX($F$1:F3170, MATCH(E3171, $E$1:E3170, 0)))</f>
        <v>1545</v>
      </c>
      <c r="G3171" t="s">
        <v>434</v>
      </c>
      <c r="H3171" t="s">
        <v>11</v>
      </c>
      <c r="I3171" t="s">
        <v>20</v>
      </c>
      <c r="J3171" t="s">
        <v>1409</v>
      </c>
      <c r="K3171" s="17">
        <v>37.68</v>
      </c>
      <c r="L3171" s="17">
        <v>6</v>
      </c>
      <c r="M3171" s="17">
        <v>16.96</v>
      </c>
      <c r="N3171" s="17" t="str">
        <f>IF(SalesData[[#This Row],[Profit]]&gt;0,"Profit","Loss")</f>
        <v>Profit</v>
      </c>
    </row>
    <row r="3172" spans="1:14" x14ac:dyDescent="0.25">
      <c r="A3172" s="1">
        <v>42267</v>
      </c>
      <c r="B3172" s="3">
        <f t="shared" si="147"/>
        <v>2015</v>
      </c>
      <c r="C3172" s="3">
        <f t="shared" si="148"/>
        <v>9</v>
      </c>
      <c r="D3172" t="s">
        <v>1576</v>
      </c>
      <c r="E3172" t="str">
        <f t="shared" si="149"/>
        <v>Tamara Chand20150920</v>
      </c>
      <c r="F3172">
        <f>IF(COUNTIF($E$2:E3172, E3172) = 1, MAX($F$1:F3171) + 1, INDEX($F$1:F3171, MATCH(E3172, $E$1:E3171, 0)))</f>
        <v>1546</v>
      </c>
      <c r="G3172" t="s">
        <v>149</v>
      </c>
      <c r="H3172" t="s">
        <v>11</v>
      </c>
      <c r="I3172" t="s">
        <v>12</v>
      </c>
      <c r="J3172" t="s">
        <v>936</v>
      </c>
      <c r="K3172" s="17">
        <v>61.4</v>
      </c>
      <c r="L3172" s="17">
        <v>5</v>
      </c>
      <c r="M3172" s="17">
        <v>28.86</v>
      </c>
      <c r="N3172" s="17" t="str">
        <f>IF(SalesData[[#This Row],[Profit]]&gt;0,"Profit","Loss")</f>
        <v>Profit</v>
      </c>
    </row>
    <row r="3173" spans="1:14" x14ac:dyDescent="0.25">
      <c r="A3173" s="1">
        <v>42267</v>
      </c>
      <c r="B3173" s="3">
        <f t="shared" si="147"/>
        <v>2015</v>
      </c>
      <c r="C3173" s="3">
        <f t="shared" si="148"/>
        <v>9</v>
      </c>
      <c r="D3173" t="s">
        <v>1576</v>
      </c>
      <c r="E3173" t="str">
        <f t="shared" si="149"/>
        <v>Tamara Chand20150920</v>
      </c>
      <c r="F3173">
        <f>IF(COUNTIF($E$2:E3173, E3173) = 1, MAX($F$1:F3172) + 1, INDEX($F$1:F3172, MATCH(E3173, $E$1:E3172, 0)))</f>
        <v>1546</v>
      </c>
      <c r="G3173" t="s">
        <v>149</v>
      </c>
      <c r="H3173" t="s">
        <v>11</v>
      </c>
      <c r="I3173" t="s">
        <v>20</v>
      </c>
      <c r="J3173" t="s">
        <v>2257</v>
      </c>
      <c r="K3173" s="17">
        <v>24.45</v>
      </c>
      <c r="L3173" s="17">
        <v>2</v>
      </c>
      <c r="M3173" s="17">
        <v>8.86</v>
      </c>
      <c r="N3173" s="17" t="str">
        <f>IF(SalesData[[#This Row],[Profit]]&gt;0,"Profit","Loss")</f>
        <v>Profit</v>
      </c>
    </row>
    <row r="3174" spans="1:14" x14ac:dyDescent="0.25">
      <c r="A3174" s="1">
        <v>42267</v>
      </c>
      <c r="B3174" s="3">
        <f t="shared" si="147"/>
        <v>2015</v>
      </c>
      <c r="C3174" s="3">
        <f t="shared" si="148"/>
        <v>9</v>
      </c>
      <c r="D3174" t="s">
        <v>1574</v>
      </c>
      <c r="E3174" t="str">
        <f t="shared" si="149"/>
        <v>Barry Gonzalez20150920</v>
      </c>
      <c r="F3174">
        <f>IF(COUNTIF($E$2:E3174, E3174) = 1, MAX($F$1:F3173) + 1, INDEX($F$1:F3173, MATCH(E3174, $E$1:E3173, 0)))</f>
        <v>1547</v>
      </c>
      <c r="G3174" t="s">
        <v>120</v>
      </c>
      <c r="H3174" t="s">
        <v>11</v>
      </c>
      <c r="I3174" t="s">
        <v>20</v>
      </c>
      <c r="J3174" t="s">
        <v>2127</v>
      </c>
      <c r="K3174" s="17">
        <v>1369.76</v>
      </c>
      <c r="L3174" s="17">
        <v>6</v>
      </c>
      <c r="M3174" s="17">
        <v>-913.18</v>
      </c>
      <c r="N3174" s="17" t="str">
        <f>IF(SalesData[[#This Row],[Profit]]&gt;0,"Profit","Loss")</f>
        <v>Loss</v>
      </c>
    </row>
    <row r="3175" spans="1:14" x14ac:dyDescent="0.25">
      <c r="A3175" s="1">
        <v>42267</v>
      </c>
      <c r="B3175" s="3">
        <f t="shared" si="147"/>
        <v>2015</v>
      </c>
      <c r="C3175" s="3">
        <f t="shared" si="148"/>
        <v>9</v>
      </c>
      <c r="D3175" t="s">
        <v>1574</v>
      </c>
      <c r="E3175" t="str">
        <f t="shared" si="149"/>
        <v>Barry Gonzalez20150920</v>
      </c>
      <c r="F3175">
        <f>IF(COUNTIF($E$2:E3175, E3175) = 1, MAX($F$1:F3174) + 1, INDEX($F$1:F3174, MATCH(E3175, $E$1:E3174, 0)))</f>
        <v>1547</v>
      </c>
      <c r="G3175" t="s">
        <v>120</v>
      </c>
      <c r="H3175" t="s">
        <v>11</v>
      </c>
      <c r="I3175" t="s">
        <v>18</v>
      </c>
      <c r="J3175" t="s">
        <v>908</v>
      </c>
      <c r="K3175" s="17">
        <v>294.37</v>
      </c>
      <c r="L3175" s="17">
        <v>4</v>
      </c>
      <c r="M3175" s="17">
        <v>-58.87</v>
      </c>
      <c r="N3175" s="17" t="str">
        <f>IF(SalesData[[#This Row],[Profit]]&gt;0,"Profit","Loss")</f>
        <v>Loss</v>
      </c>
    </row>
    <row r="3176" spans="1:14" x14ac:dyDescent="0.25">
      <c r="A3176" s="1">
        <v>42267</v>
      </c>
      <c r="B3176" s="3">
        <f t="shared" si="147"/>
        <v>2015</v>
      </c>
      <c r="C3176" s="3">
        <f t="shared" si="148"/>
        <v>9</v>
      </c>
      <c r="D3176" t="s">
        <v>1528</v>
      </c>
      <c r="E3176" t="str">
        <f t="shared" si="149"/>
        <v>Anne McFarland20150920</v>
      </c>
      <c r="F3176">
        <f>IF(COUNTIF($E$2:E3176, E3176) = 1, MAX($F$1:F3175) + 1, INDEX($F$1:F3175, MATCH(E3176, $E$1:E3175, 0)))</f>
        <v>1548</v>
      </c>
      <c r="G3176" t="s">
        <v>126</v>
      </c>
      <c r="H3176" t="s">
        <v>11</v>
      </c>
      <c r="I3176" t="s">
        <v>20</v>
      </c>
      <c r="J3176" t="s">
        <v>1280</v>
      </c>
      <c r="K3176" s="17">
        <v>45.58</v>
      </c>
      <c r="L3176" s="17">
        <v>11</v>
      </c>
      <c r="M3176" s="17">
        <v>16.52</v>
      </c>
      <c r="N3176" s="17" t="str">
        <f>IF(SalesData[[#This Row],[Profit]]&gt;0,"Profit","Loss")</f>
        <v>Profit</v>
      </c>
    </row>
    <row r="3177" spans="1:14" x14ac:dyDescent="0.25">
      <c r="A3177" s="1">
        <v>42267</v>
      </c>
      <c r="B3177" s="3">
        <f t="shared" si="147"/>
        <v>2015</v>
      </c>
      <c r="C3177" s="3">
        <f t="shared" si="148"/>
        <v>9</v>
      </c>
      <c r="D3177" t="s">
        <v>2021</v>
      </c>
      <c r="E3177" t="str">
        <f t="shared" si="149"/>
        <v>Theone Pippenger20150920</v>
      </c>
      <c r="F3177">
        <f>IF(COUNTIF($E$2:E3177, E3177) = 1, MAX($F$1:F3176) + 1, INDEX($F$1:F3176, MATCH(E3177, $E$1:E3176, 0)))</f>
        <v>1549</v>
      </c>
      <c r="G3177" t="s">
        <v>15</v>
      </c>
      <c r="H3177" t="s">
        <v>11</v>
      </c>
      <c r="I3177" t="s">
        <v>20</v>
      </c>
      <c r="J3177" t="s">
        <v>1120</v>
      </c>
      <c r="K3177" s="17">
        <v>2.81</v>
      </c>
      <c r="L3177" s="17">
        <v>3</v>
      </c>
      <c r="M3177" s="17">
        <v>-4.49</v>
      </c>
      <c r="N3177" s="17" t="str">
        <f>IF(SalesData[[#This Row],[Profit]]&gt;0,"Profit","Loss")</f>
        <v>Loss</v>
      </c>
    </row>
    <row r="3178" spans="1:14" x14ac:dyDescent="0.25">
      <c r="A3178" s="1">
        <v>42268</v>
      </c>
      <c r="B3178" s="3">
        <f t="shared" si="147"/>
        <v>2015</v>
      </c>
      <c r="C3178" s="3">
        <f t="shared" si="148"/>
        <v>9</v>
      </c>
      <c r="D3178" t="s">
        <v>2064</v>
      </c>
      <c r="E3178" t="str">
        <f t="shared" si="149"/>
        <v>Stuart Van20150921</v>
      </c>
      <c r="F3178">
        <f>IF(COUNTIF($E$2:E3178, E3178) = 1, MAX($F$1:F3177) + 1, INDEX($F$1:F3177, MATCH(E3178, $E$1:E3177, 0)))</f>
        <v>1550</v>
      </c>
      <c r="G3178" t="s">
        <v>10</v>
      </c>
      <c r="H3178" t="s">
        <v>39</v>
      </c>
      <c r="I3178" t="s">
        <v>40</v>
      </c>
      <c r="J3178" t="s">
        <v>2063</v>
      </c>
      <c r="K3178" s="17">
        <v>946.34</v>
      </c>
      <c r="L3178" s="17">
        <v>7</v>
      </c>
      <c r="M3178" s="17">
        <v>118.29</v>
      </c>
      <c r="N3178" s="17" t="str">
        <f>IF(SalesData[[#This Row],[Profit]]&gt;0,"Profit","Loss")</f>
        <v>Profit</v>
      </c>
    </row>
    <row r="3179" spans="1:14" x14ac:dyDescent="0.25">
      <c r="A3179" s="1">
        <v>42268</v>
      </c>
      <c r="B3179" s="3">
        <f t="shared" si="147"/>
        <v>2015</v>
      </c>
      <c r="C3179" s="3">
        <f t="shared" si="148"/>
        <v>9</v>
      </c>
      <c r="D3179" t="s">
        <v>2064</v>
      </c>
      <c r="E3179" t="str">
        <f t="shared" si="149"/>
        <v>Stuart Van20150921</v>
      </c>
      <c r="F3179">
        <f>IF(COUNTIF($E$2:E3179, E3179) = 1, MAX($F$1:F3178) + 1, INDEX($F$1:F3178, MATCH(E3179, $E$1:E3178, 0)))</f>
        <v>1550</v>
      </c>
      <c r="G3179" t="s">
        <v>10</v>
      </c>
      <c r="H3179" t="s">
        <v>39</v>
      </c>
      <c r="I3179" t="s">
        <v>52</v>
      </c>
      <c r="J3179" t="s">
        <v>243</v>
      </c>
      <c r="K3179" s="17">
        <v>151.19999999999999</v>
      </c>
      <c r="L3179" s="17">
        <v>3</v>
      </c>
      <c r="M3179" s="17">
        <v>32.130000000000003</v>
      </c>
      <c r="N3179" s="17" t="str">
        <f>IF(SalesData[[#This Row],[Profit]]&gt;0,"Profit","Loss")</f>
        <v>Profit</v>
      </c>
    </row>
    <row r="3180" spans="1:14" x14ac:dyDescent="0.25">
      <c r="A3180" s="1">
        <v>42268</v>
      </c>
      <c r="B3180" s="3">
        <f t="shared" si="147"/>
        <v>2015</v>
      </c>
      <c r="C3180" s="3">
        <f t="shared" si="148"/>
        <v>9</v>
      </c>
      <c r="D3180" t="s">
        <v>2064</v>
      </c>
      <c r="E3180" t="str">
        <f t="shared" si="149"/>
        <v>Stuart Van20150921</v>
      </c>
      <c r="F3180">
        <f>IF(COUNTIF($E$2:E3180, E3180) = 1, MAX($F$1:F3179) + 1, INDEX($F$1:F3179, MATCH(E3180, $E$1:E3179, 0)))</f>
        <v>1550</v>
      </c>
      <c r="G3180" t="s">
        <v>10</v>
      </c>
      <c r="H3180" t="s">
        <v>34</v>
      </c>
      <c r="I3180" t="s">
        <v>47</v>
      </c>
      <c r="J3180" t="s">
        <v>1404</v>
      </c>
      <c r="K3180" s="17">
        <v>4.93</v>
      </c>
      <c r="L3180" s="17">
        <v>4</v>
      </c>
      <c r="M3180" s="17">
        <v>-1.48</v>
      </c>
      <c r="N3180" s="17" t="str">
        <f>IF(SalesData[[#This Row],[Profit]]&gt;0,"Profit","Loss")</f>
        <v>Loss</v>
      </c>
    </row>
    <row r="3181" spans="1:14" x14ac:dyDescent="0.25">
      <c r="A3181" s="1">
        <v>42268</v>
      </c>
      <c r="B3181" s="3">
        <f t="shared" si="147"/>
        <v>2015</v>
      </c>
      <c r="C3181" s="3">
        <f t="shared" si="148"/>
        <v>9</v>
      </c>
      <c r="D3181" t="s">
        <v>1064</v>
      </c>
      <c r="E3181" t="str">
        <f t="shared" si="149"/>
        <v>Chad Sievert20150921</v>
      </c>
      <c r="F3181">
        <f>IF(COUNTIF($E$2:E3181, E3181) = 1, MAX($F$1:F3180) + 1, INDEX($F$1:F3180, MATCH(E3181, $E$1:E3180, 0)))</f>
        <v>1551</v>
      </c>
      <c r="G3181" t="s">
        <v>164</v>
      </c>
      <c r="H3181" t="s">
        <v>11</v>
      </c>
      <c r="I3181" t="s">
        <v>18</v>
      </c>
      <c r="J3181" t="s">
        <v>115</v>
      </c>
      <c r="K3181" s="17">
        <v>199.74</v>
      </c>
      <c r="L3181" s="17">
        <v>6</v>
      </c>
      <c r="M3181" s="17">
        <v>47.94</v>
      </c>
      <c r="N3181" s="17" t="str">
        <f>IF(SalesData[[#This Row],[Profit]]&gt;0,"Profit","Loss")</f>
        <v>Profit</v>
      </c>
    </row>
    <row r="3182" spans="1:14" x14ac:dyDescent="0.25">
      <c r="A3182" s="1">
        <v>42268</v>
      </c>
      <c r="B3182" s="3">
        <f t="shared" si="147"/>
        <v>2015</v>
      </c>
      <c r="C3182" s="3">
        <f t="shared" si="148"/>
        <v>9</v>
      </c>
      <c r="D3182" t="s">
        <v>159</v>
      </c>
      <c r="E3182" t="str">
        <f t="shared" si="149"/>
        <v>Cynthia Delaney20150921</v>
      </c>
      <c r="F3182">
        <f>IF(COUNTIF($E$2:E3182, E3182) = 1, MAX($F$1:F3181) + 1, INDEX($F$1:F3181, MATCH(E3182, $E$1:E3181, 0)))</f>
        <v>1552</v>
      </c>
      <c r="G3182" t="s">
        <v>27</v>
      </c>
      <c r="H3182" t="s">
        <v>34</v>
      </c>
      <c r="I3182" t="s">
        <v>35</v>
      </c>
      <c r="J3182" t="s">
        <v>994</v>
      </c>
      <c r="K3182" s="17">
        <v>601.54</v>
      </c>
      <c r="L3182" s="17">
        <v>4</v>
      </c>
      <c r="M3182" s="17">
        <v>0</v>
      </c>
      <c r="N3182" s="17" t="str">
        <f>IF(SalesData[[#This Row],[Profit]]&gt;0,"Profit","Loss")</f>
        <v>Loss</v>
      </c>
    </row>
    <row r="3183" spans="1:14" x14ac:dyDescent="0.25">
      <c r="A3183" s="1">
        <v>42268</v>
      </c>
      <c r="B3183" s="3">
        <f t="shared" si="147"/>
        <v>2015</v>
      </c>
      <c r="C3183" s="3">
        <f t="shared" si="148"/>
        <v>9</v>
      </c>
      <c r="D3183" t="s">
        <v>159</v>
      </c>
      <c r="E3183" t="str">
        <f t="shared" si="149"/>
        <v>Cynthia Delaney20150921</v>
      </c>
      <c r="F3183">
        <f>IF(COUNTIF($E$2:E3183, E3183) = 1, MAX($F$1:F3182) + 1, INDEX($F$1:F3182, MATCH(E3183, $E$1:E3182, 0)))</f>
        <v>1552</v>
      </c>
      <c r="G3183" t="s">
        <v>27</v>
      </c>
      <c r="H3183" t="s">
        <v>11</v>
      </c>
      <c r="I3183" t="s">
        <v>43</v>
      </c>
      <c r="J3183" t="s">
        <v>1508</v>
      </c>
      <c r="K3183" s="17">
        <v>7.9</v>
      </c>
      <c r="L3183" s="17">
        <v>2</v>
      </c>
      <c r="M3183" s="17">
        <v>2.5299999999999998</v>
      </c>
      <c r="N3183" s="17" t="str">
        <f>IF(SalesData[[#This Row],[Profit]]&gt;0,"Profit","Loss")</f>
        <v>Profit</v>
      </c>
    </row>
    <row r="3184" spans="1:14" x14ac:dyDescent="0.25">
      <c r="A3184" s="1">
        <v>42268</v>
      </c>
      <c r="B3184" s="3">
        <f t="shared" si="147"/>
        <v>2015</v>
      </c>
      <c r="C3184" s="3">
        <f t="shared" si="148"/>
        <v>9</v>
      </c>
      <c r="D3184" t="s">
        <v>1414</v>
      </c>
      <c r="E3184" t="str">
        <f t="shared" si="149"/>
        <v>Dario Medina20150921</v>
      </c>
      <c r="F3184">
        <f>IF(COUNTIF($E$2:E3184, E3184) = 1, MAX($F$1:F3183) + 1, INDEX($F$1:F3183, MATCH(E3184, $E$1:E3183, 0)))</f>
        <v>1553</v>
      </c>
      <c r="G3184" t="s">
        <v>110</v>
      </c>
      <c r="H3184" t="s">
        <v>34</v>
      </c>
      <c r="I3184" t="s">
        <v>74</v>
      </c>
      <c r="J3184" t="s">
        <v>1094</v>
      </c>
      <c r="K3184" s="17">
        <v>194.32</v>
      </c>
      <c r="L3184" s="17">
        <v>4</v>
      </c>
      <c r="M3184" s="17">
        <v>31.09</v>
      </c>
      <c r="N3184" s="17" t="str">
        <f>IF(SalesData[[#This Row],[Profit]]&gt;0,"Profit","Loss")</f>
        <v>Profit</v>
      </c>
    </row>
    <row r="3185" spans="1:14" x14ac:dyDescent="0.25">
      <c r="A3185" s="1">
        <v>42268</v>
      </c>
      <c r="B3185" s="3">
        <f t="shared" si="147"/>
        <v>2015</v>
      </c>
      <c r="C3185" s="3">
        <f t="shared" si="148"/>
        <v>9</v>
      </c>
      <c r="D3185" t="s">
        <v>1414</v>
      </c>
      <c r="E3185" t="str">
        <f t="shared" si="149"/>
        <v>Dario Medina20150921</v>
      </c>
      <c r="F3185">
        <f>IF(COUNTIF($E$2:E3185, E3185) = 1, MAX($F$1:F3184) + 1, INDEX($F$1:F3184, MATCH(E3185, $E$1:E3184, 0)))</f>
        <v>1553</v>
      </c>
      <c r="G3185" t="s">
        <v>110</v>
      </c>
      <c r="H3185" t="s">
        <v>11</v>
      </c>
      <c r="I3185" t="s">
        <v>24</v>
      </c>
      <c r="J3185" t="s">
        <v>279</v>
      </c>
      <c r="K3185" s="17">
        <v>25.99</v>
      </c>
      <c r="L3185" s="17">
        <v>1</v>
      </c>
      <c r="M3185" s="17">
        <v>7.54</v>
      </c>
      <c r="N3185" s="17" t="str">
        <f>IF(SalesData[[#This Row],[Profit]]&gt;0,"Profit","Loss")</f>
        <v>Profit</v>
      </c>
    </row>
    <row r="3186" spans="1:14" x14ac:dyDescent="0.25">
      <c r="A3186" s="1">
        <v>42268</v>
      </c>
      <c r="B3186" s="3">
        <f t="shared" si="147"/>
        <v>2015</v>
      </c>
      <c r="C3186" s="3">
        <f t="shared" si="148"/>
        <v>9</v>
      </c>
      <c r="D3186" t="s">
        <v>1115</v>
      </c>
      <c r="E3186" t="str">
        <f t="shared" si="149"/>
        <v>Duane Huffman20150921</v>
      </c>
      <c r="F3186">
        <f>IF(COUNTIF($E$2:E3186, E3186) = 1, MAX($F$1:F3185) + 1, INDEX($F$1:F3185, MATCH(E3186, $E$1:E3185, 0)))</f>
        <v>1554</v>
      </c>
      <c r="G3186" t="s">
        <v>434</v>
      </c>
      <c r="H3186" t="s">
        <v>34</v>
      </c>
      <c r="I3186" t="s">
        <v>47</v>
      </c>
      <c r="J3186" t="s">
        <v>1276</v>
      </c>
      <c r="K3186" s="17">
        <v>85.3</v>
      </c>
      <c r="L3186" s="17">
        <v>2</v>
      </c>
      <c r="M3186" s="17">
        <v>14.5</v>
      </c>
      <c r="N3186" s="17" t="str">
        <f>IF(SalesData[[#This Row],[Profit]]&gt;0,"Profit","Loss")</f>
        <v>Profit</v>
      </c>
    </row>
    <row r="3187" spans="1:14" x14ac:dyDescent="0.25">
      <c r="A3187" s="1">
        <v>42268</v>
      </c>
      <c r="B3187" s="3">
        <f t="shared" si="147"/>
        <v>2015</v>
      </c>
      <c r="C3187" s="3">
        <f t="shared" si="148"/>
        <v>9</v>
      </c>
      <c r="D3187" t="s">
        <v>456</v>
      </c>
      <c r="E3187" t="str">
        <f t="shared" si="149"/>
        <v>Tracy Hopkins20150921</v>
      </c>
      <c r="F3187">
        <f>IF(COUNTIF($E$2:E3187, E3187) = 1, MAX($F$1:F3186) + 1, INDEX($F$1:F3186, MATCH(E3187, $E$1:E3186, 0)))</f>
        <v>1555</v>
      </c>
      <c r="G3187" t="s">
        <v>434</v>
      </c>
      <c r="H3187" t="s">
        <v>39</v>
      </c>
      <c r="I3187" t="s">
        <v>40</v>
      </c>
      <c r="J3187" t="s">
        <v>313</v>
      </c>
      <c r="K3187" s="17">
        <v>589.9</v>
      </c>
      <c r="L3187" s="17">
        <v>2</v>
      </c>
      <c r="M3187" s="17">
        <v>147.47999999999999</v>
      </c>
      <c r="N3187" s="17" t="str">
        <f>IF(SalesData[[#This Row],[Profit]]&gt;0,"Profit","Loss")</f>
        <v>Profit</v>
      </c>
    </row>
    <row r="3188" spans="1:14" x14ac:dyDescent="0.25">
      <c r="A3188" s="1">
        <v>42268</v>
      </c>
      <c r="B3188" s="3">
        <f t="shared" si="147"/>
        <v>2015</v>
      </c>
      <c r="C3188" s="3">
        <f t="shared" si="148"/>
        <v>9</v>
      </c>
      <c r="D3188" t="s">
        <v>456</v>
      </c>
      <c r="E3188" t="str">
        <f t="shared" si="149"/>
        <v>Tracy Hopkins20150921</v>
      </c>
      <c r="F3188">
        <f>IF(COUNTIF($E$2:E3188, E3188) = 1, MAX($F$1:F3187) + 1, INDEX($F$1:F3187, MATCH(E3188, $E$1:E3187, 0)))</f>
        <v>1555</v>
      </c>
      <c r="G3188" t="s">
        <v>434</v>
      </c>
      <c r="H3188" t="s">
        <v>34</v>
      </c>
      <c r="I3188" t="s">
        <v>35</v>
      </c>
      <c r="J3188" t="s">
        <v>2182</v>
      </c>
      <c r="K3188" s="17">
        <v>542.94000000000005</v>
      </c>
      <c r="L3188" s="17">
        <v>3</v>
      </c>
      <c r="M3188" s="17">
        <v>141.16</v>
      </c>
      <c r="N3188" s="17" t="str">
        <f>IF(SalesData[[#This Row],[Profit]]&gt;0,"Profit","Loss")</f>
        <v>Profit</v>
      </c>
    </row>
    <row r="3189" spans="1:14" x14ac:dyDescent="0.25">
      <c r="A3189" s="1">
        <v>42268</v>
      </c>
      <c r="B3189" s="3">
        <f t="shared" si="147"/>
        <v>2015</v>
      </c>
      <c r="C3189" s="3">
        <f t="shared" si="148"/>
        <v>9</v>
      </c>
      <c r="D3189" t="s">
        <v>2111</v>
      </c>
      <c r="E3189" t="str">
        <f t="shared" si="149"/>
        <v>Giulietta Baptist20150921</v>
      </c>
      <c r="F3189">
        <f>IF(COUNTIF($E$2:E3189, E3189) = 1, MAX($F$1:F3188) + 1, INDEX($F$1:F3188, MATCH(E3189, $E$1:E3188, 0)))</f>
        <v>1556</v>
      </c>
      <c r="G3189" t="s">
        <v>70</v>
      </c>
      <c r="H3189" t="s">
        <v>34</v>
      </c>
      <c r="I3189" t="s">
        <v>35</v>
      </c>
      <c r="J3189" t="s">
        <v>2045</v>
      </c>
      <c r="K3189" s="17">
        <v>1690.04</v>
      </c>
      <c r="L3189" s="17">
        <v>4</v>
      </c>
      <c r="M3189" s="17">
        <v>422.51</v>
      </c>
      <c r="N3189" s="17" t="str">
        <f>IF(SalesData[[#This Row],[Profit]]&gt;0,"Profit","Loss")</f>
        <v>Profit</v>
      </c>
    </row>
    <row r="3190" spans="1:14" x14ac:dyDescent="0.25">
      <c r="A3190" s="1">
        <v>42268</v>
      </c>
      <c r="B3190" s="3">
        <f t="shared" si="147"/>
        <v>2015</v>
      </c>
      <c r="C3190" s="3">
        <f t="shared" si="148"/>
        <v>9</v>
      </c>
      <c r="D3190" t="s">
        <v>2111</v>
      </c>
      <c r="E3190" t="str">
        <f t="shared" si="149"/>
        <v>Giulietta Baptist20150921</v>
      </c>
      <c r="F3190">
        <f>IF(COUNTIF($E$2:E3190, E3190) = 1, MAX($F$1:F3189) + 1, INDEX($F$1:F3189, MATCH(E3190, $E$1:E3189, 0)))</f>
        <v>1556</v>
      </c>
      <c r="G3190" t="s">
        <v>70</v>
      </c>
      <c r="H3190" t="s">
        <v>11</v>
      </c>
      <c r="I3190" t="s">
        <v>18</v>
      </c>
      <c r="J3190" t="s">
        <v>843</v>
      </c>
      <c r="K3190" s="17">
        <v>85.96</v>
      </c>
      <c r="L3190" s="17">
        <v>7</v>
      </c>
      <c r="M3190" s="17">
        <v>24.07</v>
      </c>
      <c r="N3190" s="17" t="str">
        <f>IF(SalesData[[#This Row],[Profit]]&gt;0,"Profit","Loss")</f>
        <v>Profit</v>
      </c>
    </row>
    <row r="3191" spans="1:14" x14ac:dyDescent="0.25">
      <c r="A3191" s="1">
        <v>42268</v>
      </c>
      <c r="B3191" s="3">
        <f t="shared" si="147"/>
        <v>2015</v>
      </c>
      <c r="C3191" s="3">
        <f t="shared" si="148"/>
        <v>9</v>
      </c>
      <c r="D3191" t="s">
        <v>2111</v>
      </c>
      <c r="E3191" t="str">
        <f t="shared" si="149"/>
        <v>Giulietta Baptist20150921</v>
      </c>
      <c r="F3191">
        <f>IF(COUNTIF($E$2:E3191, E3191) = 1, MAX($F$1:F3190) + 1, INDEX($F$1:F3190, MATCH(E3191, $E$1:E3190, 0)))</f>
        <v>1556</v>
      </c>
      <c r="G3191" t="s">
        <v>70</v>
      </c>
      <c r="H3191" t="s">
        <v>11</v>
      </c>
      <c r="I3191" t="s">
        <v>63</v>
      </c>
      <c r="J3191" t="s">
        <v>1319</v>
      </c>
      <c r="K3191" s="17">
        <v>121.96</v>
      </c>
      <c r="L3191" s="17">
        <v>2</v>
      </c>
      <c r="M3191" s="17">
        <v>57.32</v>
      </c>
      <c r="N3191" s="17" t="str">
        <f>IF(SalesData[[#This Row],[Profit]]&gt;0,"Profit","Loss")</f>
        <v>Profit</v>
      </c>
    </row>
    <row r="3192" spans="1:14" x14ac:dyDescent="0.25">
      <c r="A3192" s="1">
        <v>42268</v>
      </c>
      <c r="B3192" s="3">
        <f t="shared" si="147"/>
        <v>2015</v>
      </c>
      <c r="C3192" s="3">
        <f t="shared" si="148"/>
        <v>9</v>
      </c>
      <c r="D3192" t="s">
        <v>2111</v>
      </c>
      <c r="E3192" t="str">
        <f t="shared" si="149"/>
        <v>Giulietta Baptist20150921</v>
      </c>
      <c r="F3192">
        <f>IF(COUNTIF($E$2:E3192, E3192) = 1, MAX($F$1:F3191) + 1, INDEX($F$1:F3191, MATCH(E3192, $E$1:E3191, 0)))</f>
        <v>1556</v>
      </c>
      <c r="G3192" t="s">
        <v>70</v>
      </c>
      <c r="H3192" t="s">
        <v>11</v>
      </c>
      <c r="I3192" t="s">
        <v>12</v>
      </c>
      <c r="J3192" t="s">
        <v>2258</v>
      </c>
      <c r="K3192" s="17">
        <v>23.92</v>
      </c>
      <c r="L3192" s="17">
        <v>4</v>
      </c>
      <c r="M3192" s="17">
        <v>11.72</v>
      </c>
      <c r="N3192" s="17" t="str">
        <f>IF(SalesData[[#This Row],[Profit]]&gt;0,"Profit","Loss")</f>
        <v>Profit</v>
      </c>
    </row>
    <row r="3193" spans="1:14" x14ac:dyDescent="0.25">
      <c r="A3193" s="1">
        <v>42268</v>
      </c>
      <c r="B3193" s="3">
        <f t="shared" si="147"/>
        <v>2015</v>
      </c>
      <c r="C3193" s="3">
        <f t="shared" si="148"/>
        <v>9</v>
      </c>
      <c r="D3193" t="s">
        <v>2111</v>
      </c>
      <c r="E3193" t="str">
        <f t="shared" si="149"/>
        <v>Giulietta Baptist20150921</v>
      </c>
      <c r="F3193">
        <f>IF(COUNTIF($E$2:E3193, E3193) = 1, MAX($F$1:F3192) + 1, INDEX($F$1:F3192, MATCH(E3193, $E$1:E3192, 0)))</f>
        <v>1556</v>
      </c>
      <c r="G3193" t="s">
        <v>70</v>
      </c>
      <c r="H3193" t="s">
        <v>11</v>
      </c>
      <c r="I3193" t="s">
        <v>18</v>
      </c>
      <c r="J3193" t="s">
        <v>909</v>
      </c>
      <c r="K3193" s="17">
        <v>63.96</v>
      </c>
      <c r="L3193" s="17">
        <v>2</v>
      </c>
      <c r="M3193" s="17">
        <v>6.4</v>
      </c>
      <c r="N3193" s="17" t="str">
        <f>IF(SalesData[[#This Row],[Profit]]&gt;0,"Profit","Loss")</f>
        <v>Profit</v>
      </c>
    </row>
    <row r="3194" spans="1:14" x14ac:dyDescent="0.25">
      <c r="A3194" s="1">
        <v>42268</v>
      </c>
      <c r="B3194" s="3">
        <f t="shared" si="147"/>
        <v>2015</v>
      </c>
      <c r="C3194" s="3">
        <f t="shared" si="148"/>
        <v>9</v>
      </c>
      <c r="D3194" t="s">
        <v>2111</v>
      </c>
      <c r="E3194" t="str">
        <f t="shared" si="149"/>
        <v>Giulietta Baptist20150921</v>
      </c>
      <c r="F3194">
        <f>IF(COUNTIF($E$2:E3194, E3194) = 1, MAX($F$1:F3193) + 1, INDEX($F$1:F3193, MATCH(E3194, $E$1:E3193, 0)))</f>
        <v>1556</v>
      </c>
      <c r="G3194" t="s">
        <v>70</v>
      </c>
      <c r="H3194" t="s">
        <v>39</v>
      </c>
      <c r="I3194" t="s">
        <v>40</v>
      </c>
      <c r="J3194" t="s">
        <v>833</v>
      </c>
      <c r="K3194" s="17">
        <v>629.95000000000005</v>
      </c>
      <c r="L3194" s="17">
        <v>5</v>
      </c>
      <c r="M3194" s="17">
        <v>176.39</v>
      </c>
      <c r="N3194" s="17" t="str">
        <f>IF(SalesData[[#This Row],[Profit]]&gt;0,"Profit","Loss")</f>
        <v>Profit</v>
      </c>
    </row>
    <row r="3195" spans="1:14" x14ac:dyDescent="0.25">
      <c r="A3195" s="1">
        <v>42268</v>
      </c>
      <c r="B3195" s="3">
        <f t="shared" si="147"/>
        <v>2015</v>
      </c>
      <c r="C3195" s="3">
        <f t="shared" si="148"/>
        <v>9</v>
      </c>
      <c r="D3195" t="s">
        <v>2111</v>
      </c>
      <c r="E3195" t="str">
        <f t="shared" si="149"/>
        <v>Giulietta Baptist20150921</v>
      </c>
      <c r="F3195">
        <f>IF(COUNTIF($E$2:E3195, E3195) = 1, MAX($F$1:F3194) + 1, INDEX($F$1:F3194, MATCH(E3195, $E$1:E3194, 0)))</f>
        <v>1556</v>
      </c>
      <c r="G3195" t="s">
        <v>70</v>
      </c>
      <c r="H3195" t="s">
        <v>39</v>
      </c>
      <c r="I3195" t="s">
        <v>40</v>
      </c>
      <c r="J3195" t="s">
        <v>751</v>
      </c>
      <c r="K3195" s="17">
        <v>113.73</v>
      </c>
      <c r="L3195" s="17">
        <v>3</v>
      </c>
      <c r="M3195" s="17">
        <v>32.979999999999997</v>
      </c>
      <c r="N3195" s="17" t="str">
        <f>IF(SalesData[[#This Row],[Profit]]&gt;0,"Profit","Loss")</f>
        <v>Profit</v>
      </c>
    </row>
    <row r="3196" spans="1:14" x14ac:dyDescent="0.25">
      <c r="A3196" s="1">
        <v>42268</v>
      </c>
      <c r="B3196" s="3">
        <f t="shared" si="147"/>
        <v>2015</v>
      </c>
      <c r="C3196" s="3">
        <f t="shared" si="148"/>
        <v>9</v>
      </c>
      <c r="D3196" t="s">
        <v>2111</v>
      </c>
      <c r="E3196" t="str">
        <f t="shared" si="149"/>
        <v>Giulietta Baptist20150921</v>
      </c>
      <c r="F3196">
        <f>IF(COUNTIF($E$2:E3196, E3196) = 1, MAX($F$1:F3195) + 1, INDEX($F$1:F3195, MATCH(E3196, $E$1:E3195, 0)))</f>
        <v>1556</v>
      </c>
      <c r="G3196" t="s">
        <v>70</v>
      </c>
      <c r="H3196" t="s">
        <v>11</v>
      </c>
      <c r="I3196" t="s">
        <v>20</v>
      </c>
      <c r="J3196" t="s">
        <v>1225</v>
      </c>
      <c r="K3196" s="17">
        <v>14.6</v>
      </c>
      <c r="L3196" s="17">
        <v>2</v>
      </c>
      <c r="M3196" s="17">
        <v>6.86</v>
      </c>
      <c r="N3196" s="17" t="str">
        <f>IF(SalesData[[#This Row],[Profit]]&gt;0,"Profit","Loss")</f>
        <v>Profit</v>
      </c>
    </row>
    <row r="3197" spans="1:14" x14ac:dyDescent="0.25">
      <c r="A3197" s="1">
        <v>42268</v>
      </c>
      <c r="B3197" s="3">
        <f t="shared" si="147"/>
        <v>2015</v>
      </c>
      <c r="C3197" s="3">
        <f t="shared" si="148"/>
        <v>9</v>
      </c>
      <c r="D3197" t="s">
        <v>2111</v>
      </c>
      <c r="E3197" t="str">
        <f t="shared" si="149"/>
        <v>Giulietta Baptist20150921</v>
      </c>
      <c r="F3197">
        <f>IF(COUNTIF($E$2:E3197, E3197) = 1, MAX($F$1:F3196) + 1, INDEX($F$1:F3196, MATCH(E3197, $E$1:E3196, 0)))</f>
        <v>1556</v>
      </c>
      <c r="G3197" t="s">
        <v>70</v>
      </c>
      <c r="H3197" t="s">
        <v>11</v>
      </c>
      <c r="I3197" t="s">
        <v>18</v>
      </c>
      <c r="J3197" t="s">
        <v>1594</v>
      </c>
      <c r="K3197" s="17">
        <v>887.84</v>
      </c>
      <c r="L3197" s="17">
        <v>8</v>
      </c>
      <c r="M3197" s="17">
        <v>17.760000000000002</v>
      </c>
      <c r="N3197" s="17" t="str">
        <f>IF(SalesData[[#This Row],[Profit]]&gt;0,"Profit","Loss")</f>
        <v>Profit</v>
      </c>
    </row>
    <row r="3198" spans="1:14" x14ac:dyDescent="0.25">
      <c r="A3198" s="1">
        <v>42269</v>
      </c>
      <c r="B3198" s="3">
        <f t="shared" si="147"/>
        <v>2015</v>
      </c>
      <c r="C3198" s="3">
        <f t="shared" si="148"/>
        <v>9</v>
      </c>
      <c r="D3198" t="s">
        <v>1267</v>
      </c>
      <c r="E3198" t="str">
        <f t="shared" si="149"/>
        <v>Daniel Lacy20150922</v>
      </c>
      <c r="F3198">
        <f>IF(COUNTIF($E$2:E3198, E3198) = 1, MAX($F$1:F3197) + 1, INDEX($F$1:F3197, MATCH(E3198, $E$1:E3197, 0)))</f>
        <v>1557</v>
      </c>
      <c r="G3198" t="s">
        <v>27</v>
      </c>
      <c r="H3198" t="s">
        <v>34</v>
      </c>
      <c r="I3198" t="s">
        <v>47</v>
      </c>
      <c r="J3198" t="s">
        <v>1397</v>
      </c>
      <c r="K3198" s="17">
        <v>204.6</v>
      </c>
      <c r="L3198" s="17">
        <v>2</v>
      </c>
      <c r="M3198" s="17">
        <v>53.2</v>
      </c>
      <c r="N3198" s="17" t="str">
        <f>IF(SalesData[[#This Row],[Profit]]&gt;0,"Profit","Loss")</f>
        <v>Profit</v>
      </c>
    </row>
    <row r="3199" spans="1:14" x14ac:dyDescent="0.25">
      <c r="A3199" s="1">
        <v>42269</v>
      </c>
      <c r="B3199" s="3">
        <f t="shared" si="147"/>
        <v>2015</v>
      </c>
      <c r="C3199" s="3">
        <f t="shared" si="148"/>
        <v>9</v>
      </c>
      <c r="D3199" t="s">
        <v>220</v>
      </c>
      <c r="E3199" t="str">
        <f t="shared" si="149"/>
        <v>Michael Grace20150922</v>
      </c>
      <c r="F3199">
        <f>IF(COUNTIF($E$2:E3199, E3199) = 1, MAX($F$1:F3198) + 1, INDEX($F$1:F3198, MATCH(E3199, $E$1:E3198, 0)))</f>
        <v>1558</v>
      </c>
      <c r="G3199" t="s">
        <v>55</v>
      </c>
      <c r="H3199" t="s">
        <v>11</v>
      </c>
      <c r="I3199" t="s">
        <v>12</v>
      </c>
      <c r="J3199" t="s">
        <v>1730</v>
      </c>
      <c r="K3199" s="17">
        <v>32.4</v>
      </c>
      <c r="L3199" s="17">
        <v>5</v>
      </c>
      <c r="M3199" s="17">
        <v>15.55</v>
      </c>
      <c r="N3199" s="17" t="str">
        <f>IF(SalesData[[#This Row],[Profit]]&gt;0,"Profit","Loss")</f>
        <v>Profit</v>
      </c>
    </row>
    <row r="3200" spans="1:14" x14ac:dyDescent="0.25">
      <c r="A3200" s="1">
        <v>42269</v>
      </c>
      <c r="B3200" s="3">
        <f t="shared" si="147"/>
        <v>2015</v>
      </c>
      <c r="C3200" s="3">
        <f t="shared" si="148"/>
        <v>9</v>
      </c>
      <c r="D3200" t="s">
        <v>220</v>
      </c>
      <c r="E3200" t="str">
        <f t="shared" si="149"/>
        <v>Michael Grace20150922</v>
      </c>
      <c r="F3200">
        <f>IF(COUNTIF($E$2:E3200, E3200) = 1, MAX($F$1:F3199) + 1, INDEX($F$1:F3199, MATCH(E3200, $E$1:E3199, 0)))</f>
        <v>1558</v>
      </c>
      <c r="G3200" t="s">
        <v>55</v>
      </c>
      <c r="H3200" t="s">
        <v>34</v>
      </c>
      <c r="I3200" t="s">
        <v>47</v>
      </c>
      <c r="J3200" t="s">
        <v>1837</v>
      </c>
      <c r="K3200" s="17">
        <v>47.98</v>
      </c>
      <c r="L3200" s="17">
        <v>2</v>
      </c>
      <c r="M3200" s="17">
        <v>11.04</v>
      </c>
      <c r="N3200" s="17" t="str">
        <f>IF(SalesData[[#This Row],[Profit]]&gt;0,"Profit","Loss")</f>
        <v>Profit</v>
      </c>
    </row>
    <row r="3201" spans="1:14" x14ac:dyDescent="0.25">
      <c r="A3201" s="1">
        <v>42269</v>
      </c>
      <c r="B3201" s="3">
        <f t="shared" si="147"/>
        <v>2015</v>
      </c>
      <c r="C3201" s="3">
        <f t="shared" si="148"/>
        <v>9</v>
      </c>
      <c r="D3201" t="s">
        <v>2259</v>
      </c>
      <c r="E3201" t="str">
        <f t="shared" si="149"/>
        <v>Sanjit Jacobs20150922</v>
      </c>
      <c r="F3201">
        <f>IF(COUNTIF($E$2:E3201, E3201) = 1, MAX($F$1:F3200) + 1, INDEX($F$1:F3200, MATCH(E3201, $E$1:E3200, 0)))</f>
        <v>1559</v>
      </c>
      <c r="G3201" t="s">
        <v>120</v>
      </c>
      <c r="H3201" t="s">
        <v>11</v>
      </c>
      <c r="I3201" t="s">
        <v>16</v>
      </c>
      <c r="J3201" t="s">
        <v>2260</v>
      </c>
      <c r="K3201" s="17">
        <v>12</v>
      </c>
      <c r="L3201" s="17">
        <v>4</v>
      </c>
      <c r="M3201" s="17">
        <v>4.2</v>
      </c>
      <c r="N3201" s="17" t="str">
        <f>IF(SalesData[[#This Row],[Profit]]&gt;0,"Profit","Loss")</f>
        <v>Profit</v>
      </c>
    </row>
    <row r="3202" spans="1:14" x14ac:dyDescent="0.25">
      <c r="A3202" s="1">
        <v>42269</v>
      </c>
      <c r="B3202" s="3">
        <f t="shared" ref="B3202:B3265" si="150">YEAR(A3202)</f>
        <v>2015</v>
      </c>
      <c r="C3202" s="3">
        <f t="shared" ref="C3202:C3265" si="151">MONTH(A3202)</f>
        <v>9</v>
      </c>
      <c r="D3202" t="s">
        <v>2259</v>
      </c>
      <c r="E3202" t="str">
        <f t="shared" ref="E3202:E3265" si="152">D3202 &amp; TEXT(A3202, "yyyymmdd")</f>
        <v>Sanjit Jacobs20150922</v>
      </c>
      <c r="F3202">
        <f>IF(COUNTIF($E$2:E3202, E3202) = 1, MAX($F$1:F3201) + 1, INDEX($F$1:F3201, MATCH(E3202, $E$1:E3201, 0)))</f>
        <v>1559</v>
      </c>
      <c r="G3202" t="s">
        <v>120</v>
      </c>
      <c r="H3202" t="s">
        <v>11</v>
      </c>
      <c r="I3202" t="s">
        <v>18</v>
      </c>
      <c r="J3202" t="s">
        <v>1572</v>
      </c>
      <c r="K3202" s="17">
        <v>720.06</v>
      </c>
      <c r="L3202" s="17">
        <v>4</v>
      </c>
      <c r="M3202" s="17">
        <v>-63.01</v>
      </c>
      <c r="N3202" s="17" t="str">
        <f>IF(SalesData[[#This Row],[Profit]]&gt;0,"Profit","Loss")</f>
        <v>Loss</v>
      </c>
    </row>
    <row r="3203" spans="1:14" x14ac:dyDescent="0.25">
      <c r="A3203" s="1">
        <v>42269</v>
      </c>
      <c r="B3203" s="3">
        <f t="shared" si="150"/>
        <v>2015</v>
      </c>
      <c r="C3203" s="3">
        <f t="shared" si="151"/>
        <v>9</v>
      </c>
      <c r="D3203" t="s">
        <v>2259</v>
      </c>
      <c r="E3203" t="str">
        <f t="shared" si="152"/>
        <v>Sanjit Jacobs20150922</v>
      </c>
      <c r="F3203">
        <f>IF(COUNTIF($E$2:E3203, E3203) = 1, MAX($F$1:F3202) + 1, INDEX($F$1:F3202, MATCH(E3203, $E$1:E3202, 0)))</f>
        <v>1559</v>
      </c>
      <c r="G3203" t="s">
        <v>120</v>
      </c>
      <c r="H3203" t="s">
        <v>11</v>
      </c>
      <c r="I3203" t="s">
        <v>18</v>
      </c>
      <c r="J3203" t="s">
        <v>1060</v>
      </c>
      <c r="K3203" s="17">
        <v>25.42</v>
      </c>
      <c r="L3203" s="17">
        <v>1</v>
      </c>
      <c r="M3203" s="17">
        <v>-4.7699999999999996</v>
      </c>
      <c r="N3203" s="17" t="str">
        <f>IF(SalesData[[#This Row],[Profit]]&gt;0,"Profit","Loss")</f>
        <v>Loss</v>
      </c>
    </row>
    <row r="3204" spans="1:14" x14ac:dyDescent="0.25">
      <c r="A3204" s="1">
        <v>42269</v>
      </c>
      <c r="B3204" s="3">
        <f t="shared" si="150"/>
        <v>2015</v>
      </c>
      <c r="C3204" s="3">
        <f t="shared" si="151"/>
        <v>9</v>
      </c>
      <c r="D3204" t="s">
        <v>2259</v>
      </c>
      <c r="E3204" t="str">
        <f t="shared" si="152"/>
        <v>Sanjit Jacobs20150922</v>
      </c>
      <c r="F3204">
        <f>IF(COUNTIF($E$2:E3204, E3204) = 1, MAX($F$1:F3203) + 1, INDEX($F$1:F3203, MATCH(E3204, $E$1:E3203, 0)))</f>
        <v>1559</v>
      </c>
      <c r="G3204" t="s">
        <v>120</v>
      </c>
      <c r="H3204" t="s">
        <v>11</v>
      </c>
      <c r="I3204" t="s">
        <v>24</v>
      </c>
      <c r="J3204" t="s">
        <v>1624</v>
      </c>
      <c r="K3204" s="17">
        <v>2.82</v>
      </c>
      <c r="L3204" s="17">
        <v>2</v>
      </c>
      <c r="M3204" s="17">
        <v>0.32</v>
      </c>
      <c r="N3204" s="17" t="str">
        <f>IF(SalesData[[#This Row],[Profit]]&gt;0,"Profit","Loss")</f>
        <v>Profit</v>
      </c>
    </row>
    <row r="3205" spans="1:14" x14ac:dyDescent="0.25">
      <c r="A3205" s="1">
        <v>42269</v>
      </c>
      <c r="B3205" s="3">
        <f t="shared" si="150"/>
        <v>2015</v>
      </c>
      <c r="C3205" s="3">
        <f t="shared" si="151"/>
        <v>9</v>
      </c>
      <c r="D3205" t="s">
        <v>2259</v>
      </c>
      <c r="E3205" t="str">
        <f t="shared" si="152"/>
        <v>Sanjit Jacobs20150922</v>
      </c>
      <c r="F3205">
        <f>IF(COUNTIF($E$2:E3205, E3205) = 1, MAX($F$1:F3204) + 1, INDEX($F$1:F3204, MATCH(E3205, $E$1:E3204, 0)))</f>
        <v>1559</v>
      </c>
      <c r="G3205" t="s">
        <v>120</v>
      </c>
      <c r="H3205" t="s">
        <v>11</v>
      </c>
      <c r="I3205" t="s">
        <v>20</v>
      </c>
      <c r="J3205" t="s">
        <v>432</v>
      </c>
      <c r="K3205" s="17">
        <v>3.2</v>
      </c>
      <c r="L3205" s="17">
        <v>2</v>
      </c>
      <c r="M3205" s="17">
        <v>-2.56</v>
      </c>
      <c r="N3205" s="17" t="str">
        <f>IF(SalesData[[#This Row],[Profit]]&gt;0,"Profit","Loss")</f>
        <v>Loss</v>
      </c>
    </row>
    <row r="3206" spans="1:14" x14ac:dyDescent="0.25">
      <c r="A3206" s="1">
        <v>42269</v>
      </c>
      <c r="B3206" s="3">
        <f t="shared" si="150"/>
        <v>2015</v>
      </c>
      <c r="C3206" s="3">
        <f t="shared" si="151"/>
        <v>9</v>
      </c>
      <c r="D3206" t="s">
        <v>809</v>
      </c>
      <c r="E3206" t="str">
        <f t="shared" si="152"/>
        <v>Frank Olsen20150922</v>
      </c>
      <c r="F3206">
        <f>IF(COUNTIF($E$2:E3206, E3206) = 1, MAX($F$1:F3205) + 1, INDEX($F$1:F3205, MATCH(E3206, $E$1:E3205, 0)))</f>
        <v>1560</v>
      </c>
      <c r="G3206" t="s">
        <v>23</v>
      </c>
      <c r="H3206" t="s">
        <v>11</v>
      </c>
      <c r="I3206" t="s">
        <v>200</v>
      </c>
      <c r="J3206" t="s">
        <v>1458</v>
      </c>
      <c r="K3206" s="17">
        <v>55.6</v>
      </c>
      <c r="L3206" s="17">
        <v>5</v>
      </c>
      <c r="M3206" s="17">
        <v>6.26</v>
      </c>
      <c r="N3206" s="17" t="str">
        <f>IF(SalesData[[#This Row],[Profit]]&gt;0,"Profit","Loss")</f>
        <v>Profit</v>
      </c>
    </row>
    <row r="3207" spans="1:14" x14ac:dyDescent="0.25">
      <c r="A3207" s="1">
        <v>42269</v>
      </c>
      <c r="B3207" s="3">
        <f t="shared" si="150"/>
        <v>2015</v>
      </c>
      <c r="C3207" s="3">
        <f t="shared" si="151"/>
        <v>9</v>
      </c>
      <c r="D3207" t="s">
        <v>809</v>
      </c>
      <c r="E3207" t="str">
        <f t="shared" si="152"/>
        <v>Frank Olsen20150922</v>
      </c>
      <c r="F3207">
        <f>IF(COUNTIF($E$2:E3207, E3207) = 1, MAX($F$1:F3206) + 1, INDEX($F$1:F3206, MATCH(E3207, $E$1:E3206, 0)))</f>
        <v>1560</v>
      </c>
      <c r="G3207" t="s">
        <v>23</v>
      </c>
      <c r="H3207" t="s">
        <v>39</v>
      </c>
      <c r="I3207" t="s">
        <v>52</v>
      </c>
      <c r="J3207" t="s">
        <v>1628</v>
      </c>
      <c r="K3207" s="17">
        <v>617.98</v>
      </c>
      <c r="L3207" s="17">
        <v>3</v>
      </c>
      <c r="M3207" s="17">
        <v>-7.72</v>
      </c>
      <c r="N3207" s="17" t="str">
        <f>IF(SalesData[[#This Row],[Profit]]&gt;0,"Profit","Loss")</f>
        <v>Loss</v>
      </c>
    </row>
    <row r="3208" spans="1:14" x14ac:dyDescent="0.25">
      <c r="A3208" s="1">
        <v>42269</v>
      </c>
      <c r="B3208" s="3">
        <f t="shared" si="150"/>
        <v>2015</v>
      </c>
      <c r="C3208" s="3">
        <f t="shared" si="151"/>
        <v>9</v>
      </c>
      <c r="D3208" t="s">
        <v>119</v>
      </c>
      <c r="E3208" t="str">
        <f t="shared" si="152"/>
        <v>Muhammed MacIntyre20150922</v>
      </c>
      <c r="F3208">
        <f>IF(COUNTIF($E$2:E3208, E3208) = 1, MAX($F$1:F3207) + 1, INDEX($F$1:F3207, MATCH(E3208, $E$1:E3207, 0)))</f>
        <v>1561</v>
      </c>
      <c r="G3208" t="s">
        <v>27</v>
      </c>
      <c r="H3208" t="s">
        <v>11</v>
      </c>
      <c r="I3208" t="s">
        <v>92</v>
      </c>
      <c r="J3208" t="s">
        <v>1274</v>
      </c>
      <c r="K3208" s="17">
        <v>61.44</v>
      </c>
      <c r="L3208" s="17">
        <v>3</v>
      </c>
      <c r="M3208" s="17">
        <v>16.59</v>
      </c>
      <c r="N3208" s="17" t="str">
        <f>IF(SalesData[[#This Row],[Profit]]&gt;0,"Profit","Loss")</f>
        <v>Profit</v>
      </c>
    </row>
    <row r="3209" spans="1:14" x14ac:dyDescent="0.25">
      <c r="A3209" s="1">
        <v>42271</v>
      </c>
      <c r="B3209" s="3">
        <f t="shared" si="150"/>
        <v>2015</v>
      </c>
      <c r="C3209" s="3">
        <f t="shared" si="151"/>
        <v>9</v>
      </c>
      <c r="D3209" t="s">
        <v>1289</v>
      </c>
      <c r="E3209" t="str">
        <f t="shared" si="152"/>
        <v>Odella Nelson20150924</v>
      </c>
      <c r="F3209">
        <f>IF(COUNTIF($E$2:E3209, E3209) = 1, MAX($F$1:F3208) + 1, INDEX($F$1:F3208, MATCH(E3209, $E$1:E3208, 0)))</f>
        <v>1562</v>
      </c>
      <c r="G3209" t="s">
        <v>23</v>
      </c>
      <c r="H3209" t="s">
        <v>11</v>
      </c>
      <c r="I3209" t="s">
        <v>24</v>
      </c>
      <c r="J3209" t="s">
        <v>1270</v>
      </c>
      <c r="K3209" s="17">
        <v>6.85</v>
      </c>
      <c r="L3209" s="17">
        <v>2</v>
      </c>
      <c r="M3209" s="17">
        <v>0.6</v>
      </c>
      <c r="N3209" s="17" t="str">
        <f>IF(SalesData[[#This Row],[Profit]]&gt;0,"Profit","Loss")</f>
        <v>Profit</v>
      </c>
    </row>
    <row r="3210" spans="1:14" x14ac:dyDescent="0.25">
      <c r="A3210" s="1">
        <v>42271</v>
      </c>
      <c r="B3210" s="3">
        <f t="shared" si="150"/>
        <v>2015</v>
      </c>
      <c r="C3210" s="3">
        <f t="shared" si="151"/>
        <v>9</v>
      </c>
      <c r="D3210" t="s">
        <v>1251</v>
      </c>
      <c r="E3210" t="str">
        <f t="shared" si="152"/>
        <v>Marc Crier20150924</v>
      </c>
      <c r="F3210">
        <f>IF(COUNTIF($E$2:E3210, E3210) = 1, MAX($F$1:F3209) + 1, INDEX($F$1:F3209, MATCH(E3210, $E$1:E3209, 0)))</f>
        <v>1563</v>
      </c>
      <c r="G3210" t="s">
        <v>62</v>
      </c>
      <c r="H3210" t="s">
        <v>34</v>
      </c>
      <c r="I3210" t="s">
        <v>35</v>
      </c>
      <c r="J3210" t="s">
        <v>235</v>
      </c>
      <c r="K3210" s="17">
        <v>517.5</v>
      </c>
      <c r="L3210" s="17">
        <v>6</v>
      </c>
      <c r="M3210" s="17">
        <v>155.25</v>
      </c>
      <c r="N3210" s="17" t="str">
        <f>IF(SalesData[[#This Row],[Profit]]&gt;0,"Profit","Loss")</f>
        <v>Profit</v>
      </c>
    </row>
    <row r="3211" spans="1:14" x14ac:dyDescent="0.25">
      <c r="A3211" s="1">
        <v>42271</v>
      </c>
      <c r="B3211" s="3">
        <f t="shared" si="150"/>
        <v>2015</v>
      </c>
      <c r="C3211" s="3">
        <f t="shared" si="151"/>
        <v>9</v>
      </c>
      <c r="D3211" t="s">
        <v>1143</v>
      </c>
      <c r="E3211" t="str">
        <f t="shared" si="152"/>
        <v>Deanra Eno20150924</v>
      </c>
      <c r="F3211">
        <f>IF(COUNTIF($E$2:E3211, E3211) = 1, MAX($F$1:F3210) + 1, INDEX($F$1:F3210, MATCH(E3211, $E$1:E3210, 0)))</f>
        <v>1564</v>
      </c>
      <c r="G3211" t="s">
        <v>395</v>
      </c>
      <c r="H3211" t="s">
        <v>11</v>
      </c>
      <c r="I3211" t="s">
        <v>20</v>
      </c>
      <c r="J3211" t="s">
        <v>575</v>
      </c>
      <c r="K3211" s="17">
        <v>15.24</v>
      </c>
      <c r="L3211" s="17">
        <v>4</v>
      </c>
      <c r="M3211" s="17">
        <v>6.86</v>
      </c>
      <c r="N3211" s="17" t="str">
        <f>IF(SalesData[[#This Row],[Profit]]&gt;0,"Profit","Loss")</f>
        <v>Profit</v>
      </c>
    </row>
    <row r="3212" spans="1:14" x14ac:dyDescent="0.25">
      <c r="A3212" s="1">
        <v>42271</v>
      </c>
      <c r="B3212" s="3">
        <f t="shared" si="150"/>
        <v>2015</v>
      </c>
      <c r="C3212" s="3">
        <f t="shared" si="151"/>
        <v>9</v>
      </c>
      <c r="D3212" t="s">
        <v>1143</v>
      </c>
      <c r="E3212" t="str">
        <f t="shared" si="152"/>
        <v>Deanra Eno20150924</v>
      </c>
      <c r="F3212">
        <f>IF(COUNTIF($E$2:E3212, E3212) = 1, MAX($F$1:F3211) + 1, INDEX($F$1:F3211, MATCH(E3212, $E$1:E3211, 0)))</f>
        <v>1564</v>
      </c>
      <c r="G3212" t="s">
        <v>395</v>
      </c>
      <c r="H3212" t="s">
        <v>34</v>
      </c>
      <c r="I3212" t="s">
        <v>35</v>
      </c>
      <c r="J3212" t="s">
        <v>723</v>
      </c>
      <c r="K3212" s="17">
        <v>1408.1</v>
      </c>
      <c r="L3212" s="17">
        <v>10</v>
      </c>
      <c r="M3212" s="17">
        <v>394.27</v>
      </c>
      <c r="N3212" s="17" t="str">
        <f>IF(SalesData[[#This Row],[Profit]]&gt;0,"Profit","Loss")</f>
        <v>Profit</v>
      </c>
    </row>
    <row r="3213" spans="1:14" x14ac:dyDescent="0.25">
      <c r="A3213" s="1">
        <v>42271</v>
      </c>
      <c r="B3213" s="3">
        <f t="shared" si="150"/>
        <v>2015</v>
      </c>
      <c r="C3213" s="3">
        <f t="shared" si="151"/>
        <v>9</v>
      </c>
      <c r="D3213" t="s">
        <v>1672</v>
      </c>
      <c r="E3213" t="str">
        <f t="shared" si="152"/>
        <v>Steve Carroll20150924</v>
      </c>
      <c r="F3213">
        <f>IF(COUNTIF($E$2:E3213, E3213) = 1, MAX($F$1:F3212) + 1, INDEX($F$1:F3212, MATCH(E3213, $E$1:E3212, 0)))</f>
        <v>1565</v>
      </c>
      <c r="G3213" t="s">
        <v>840</v>
      </c>
      <c r="H3213" t="s">
        <v>39</v>
      </c>
      <c r="I3213" t="s">
        <v>40</v>
      </c>
      <c r="J3213" t="s">
        <v>2261</v>
      </c>
      <c r="K3213" s="17">
        <v>821.94</v>
      </c>
      <c r="L3213" s="17">
        <v>6</v>
      </c>
      <c r="M3213" s="17">
        <v>213.7</v>
      </c>
      <c r="N3213" s="17" t="str">
        <f>IF(SalesData[[#This Row],[Profit]]&gt;0,"Profit","Loss")</f>
        <v>Profit</v>
      </c>
    </row>
    <row r="3214" spans="1:14" x14ac:dyDescent="0.25">
      <c r="A3214" s="1">
        <v>42271</v>
      </c>
      <c r="B3214" s="3">
        <f t="shared" si="150"/>
        <v>2015</v>
      </c>
      <c r="C3214" s="3">
        <f t="shared" si="151"/>
        <v>9</v>
      </c>
      <c r="D3214" t="s">
        <v>945</v>
      </c>
      <c r="E3214" t="str">
        <f t="shared" si="152"/>
        <v>Max Engle20150924</v>
      </c>
      <c r="F3214">
        <f>IF(COUNTIF($E$2:E3214, E3214) = 1, MAX($F$1:F3213) + 1, INDEX($F$1:F3213, MATCH(E3214, $E$1:E3213, 0)))</f>
        <v>1566</v>
      </c>
      <c r="G3214" t="s">
        <v>164</v>
      </c>
      <c r="H3214" t="s">
        <v>11</v>
      </c>
      <c r="I3214" t="s">
        <v>24</v>
      </c>
      <c r="J3214" t="s">
        <v>1201</v>
      </c>
      <c r="K3214" s="17">
        <v>35.96</v>
      </c>
      <c r="L3214" s="17">
        <v>2</v>
      </c>
      <c r="M3214" s="17">
        <v>10.43</v>
      </c>
      <c r="N3214" s="17" t="str">
        <f>IF(SalesData[[#This Row],[Profit]]&gt;0,"Profit","Loss")</f>
        <v>Profit</v>
      </c>
    </row>
    <row r="3215" spans="1:14" x14ac:dyDescent="0.25">
      <c r="A3215" s="1">
        <v>42271</v>
      </c>
      <c r="B3215" s="3">
        <f t="shared" si="150"/>
        <v>2015</v>
      </c>
      <c r="C3215" s="3">
        <f t="shared" si="151"/>
        <v>9</v>
      </c>
      <c r="D3215" t="s">
        <v>945</v>
      </c>
      <c r="E3215" t="str">
        <f t="shared" si="152"/>
        <v>Max Engle20150924</v>
      </c>
      <c r="F3215">
        <f>IF(COUNTIF($E$2:E3215, E3215) = 1, MAX($F$1:F3214) + 1, INDEX($F$1:F3214, MATCH(E3215, $E$1:E3214, 0)))</f>
        <v>1566</v>
      </c>
      <c r="G3215" t="s">
        <v>164</v>
      </c>
      <c r="H3215" t="s">
        <v>11</v>
      </c>
      <c r="I3215" t="s">
        <v>20</v>
      </c>
      <c r="J3215" t="s">
        <v>428</v>
      </c>
      <c r="K3215" s="17">
        <v>14.95</v>
      </c>
      <c r="L3215" s="17">
        <v>3</v>
      </c>
      <c r="M3215" s="17">
        <v>5.42</v>
      </c>
      <c r="N3215" s="17" t="str">
        <f>IF(SalesData[[#This Row],[Profit]]&gt;0,"Profit","Loss")</f>
        <v>Profit</v>
      </c>
    </row>
    <row r="3216" spans="1:14" x14ac:dyDescent="0.25">
      <c r="A3216" s="1">
        <v>42271</v>
      </c>
      <c r="B3216" s="3">
        <f t="shared" si="150"/>
        <v>2015</v>
      </c>
      <c r="C3216" s="3">
        <f t="shared" si="151"/>
        <v>9</v>
      </c>
      <c r="D3216" t="s">
        <v>2199</v>
      </c>
      <c r="E3216" t="str">
        <f t="shared" si="152"/>
        <v>Shaun Chance20150924</v>
      </c>
      <c r="F3216">
        <f>IF(COUNTIF($E$2:E3216, E3216) = 1, MAX($F$1:F3215) + 1, INDEX($F$1:F3215, MATCH(E3216, $E$1:E3215, 0)))</f>
        <v>1567</v>
      </c>
      <c r="G3216" t="s">
        <v>27</v>
      </c>
      <c r="H3216" t="s">
        <v>34</v>
      </c>
      <c r="I3216" t="s">
        <v>47</v>
      </c>
      <c r="J3216" t="s">
        <v>60</v>
      </c>
      <c r="K3216" s="17">
        <v>14.91</v>
      </c>
      <c r="L3216" s="17">
        <v>3</v>
      </c>
      <c r="M3216" s="17">
        <v>4.62</v>
      </c>
      <c r="N3216" s="17" t="str">
        <f>IF(SalesData[[#This Row],[Profit]]&gt;0,"Profit","Loss")</f>
        <v>Profit</v>
      </c>
    </row>
    <row r="3217" spans="1:14" x14ac:dyDescent="0.25">
      <c r="A3217" s="1">
        <v>42271</v>
      </c>
      <c r="B3217" s="3">
        <f t="shared" si="150"/>
        <v>2015</v>
      </c>
      <c r="C3217" s="3">
        <f t="shared" si="151"/>
        <v>9</v>
      </c>
      <c r="D3217" t="s">
        <v>2199</v>
      </c>
      <c r="E3217" t="str">
        <f t="shared" si="152"/>
        <v>Shaun Chance20150924</v>
      </c>
      <c r="F3217">
        <f>IF(COUNTIF($E$2:E3217, E3217) = 1, MAX($F$1:F3216) + 1, INDEX($F$1:F3216, MATCH(E3217, $E$1:E3216, 0)))</f>
        <v>1567</v>
      </c>
      <c r="G3217" t="s">
        <v>27</v>
      </c>
      <c r="H3217" t="s">
        <v>11</v>
      </c>
      <c r="I3217" t="s">
        <v>92</v>
      </c>
      <c r="J3217" t="s">
        <v>1853</v>
      </c>
      <c r="K3217" s="17">
        <v>1158.1199999999999</v>
      </c>
      <c r="L3217" s="17">
        <v>4</v>
      </c>
      <c r="M3217" s="17">
        <v>335.85</v>
      </c>
      <c r="N3217" s="17" t="str">
        <f>IF(SalesData[[#This Row],[Profit]]&gt;0,"Profit","Loss")</f>
        <v>Profit</v>
      </c>
    </row>
    <row r="3218" spans="1:14" x14ac:dyDescent="0.25">
      <c r="A3218" s="1">
        <v>42271</v>
      </c>
      <c r="B3218" s="3">
        <f t="shared" si="150"/>
        <v>2015</v>
      </c>
      <c r="C3218" s="3">
        <f t="shared" si="151"/>
        <v>9</v>
      </c>
      <c r="D3218" t="s">
        <v>2262</v>
      </c>
      <c r="E3218" t="str">
        <f t="shared" si="152"/>
        <v>Carlos Meador20150924</v>
      </c>
      <c r="F3218">
        <f>IF(COUNTIF($E$2:E3218, E3218) = 1, MAX($F$1:F3217) + 1, INDEX($F$1:F3217, MATCH(E3218, $E$1:E3217, 0)))</f>
        <v>1568</v>
      </c>
      <c r="G3218" t="s">
        <v>95</v>
      </c>
      <c r="H3218" t="s">
        <v>39</v>
      </c>
      <c r="I3218" t="s">
        <v>40</v>
      </c>
      <c r="J3218" t="s">
        <v>1764</v>
      </c>
      <c r="K3218" s="17">
        <v>35.119999999999997</v>
      </c>
      <c r="L3218" s="17">
        <v>2</v>
      </c>
      <c r="M3218" s="17">
        <v>13.17</v>
      </c>
      <c r="N3218" s="17" t="str">
        <f>IF(SalesData[[#This Row],[Profit]]&gt;0,"Profit","Loss")</f>
        <v>Profit</v>
      </c>
    </row>
    <row r="3219" spans="1:14" x14ac:dyDescent="0.25">
      <c r="A3219" s="1">
        <v>42271</v>
      </c>
      <c r="B3219" s="3">
        <f t="shared" si="150"/>
        <v>2015</v>
      </c>
      <c r="C3219" s="3">
        <f t="shared" si="151"/>
        <v>9</v>
      </c>
      <c r="D3219" t="s">
        <v>405</v>
      </c>
      <c r="E3219" t="str">
        <f t="shared" si="152"/>
        <v>Kunst Miller20150924</v>
      </c>
      <c r="F3219">
        <f>IF(COUNTIF($E$2:E3219, E3219) = 1, MAX($F$1:F3218) + 1, INDEX($F$1:F3218, MATCH(E3219, $E$1:E3218, 0)))</f>
        <v>1569</v>
      </c>
      <c r="G3219" t="s">
        <v>95</v>
      </c>
      <c r="H3219" t="s">
        <v>11</v>
      </c>
      <c r="I3219" t="s">
        <v>24</v>
      </c>
      <c r="J3219" t="s">
        <v>147</v>
      </c>
      <c r="K3219" s="17">
        <v>14.58</v>
      </c>
      <c r="L3219" s="17">
        <v>2</v>
      </c>
      <c r="M3219" s="17">
        <v>2.37</v>
      </c>
      <c r="N3219" s="17" t="str">
        <f>IF(SalesData[[#This Row],[Profit]]&gt;0,"Profit","Loss")</f>
        <v>Profit</v>
      </c>
    </row>
    <row r="3220" spans="1:14" x14ac:dyDescent="0.25">
      <c r="A3220" s="1">
        <v>42271</v>
      </c>
      <c r="B3220" s="3">
        <f t="shared" si="150"/>
        <v>2015</v>
      </c>
      <c r="C3220" s="3">
        <f t="shared" si="151"/>
        <v>9</v>
      </c>
      <c r="D3220" t="s">
        <v>405</v>
      </c>
      <c r="E3220" t="str">
        <f t="shared" si="152"/>
        <v>Kunst Miller20150924</v>
      </c>
      <c r="F3220">
        <f>IF(COUNTIF($E$2:E3220, E3220) = 1, MAX($F$1:F3219) + 1, INDEX($F$1:F3219, MATCH(E3220, $E$1:E3219, 0)))</f>
        <v>1569</v>
      </c>
      <c r="G3220" t="s">
        <v>95</v>
      </c>
      <c r="H3220" t="s">
        <v>39</v>
      </c>
      <c r="I3220" t="s">
        <v>52</v>
      </c>
      <c r="J3220" t="s">
        <v>1660</v>
      </c>
      <c r="K3220" s="17">
        <v>23.2</v>
      </c>
      <c r="L3220" s="17">
        <v>2</v>
      </c>
      <c r="M3220" s="17">
        <v>1.45</v>
      </c>
      <c r="N3220" s="17" t="str">
        <f>IF(SalesData[[#This Row],[Profit]]&gt;0,"Profit","Loss")</f>
        <v>Profit</v>
      </c>
    </row>
    <row r="3221" spans="1:14" x14ac:dyDescent="0.25">
      <c r="A3221" s="1">
        <v>42271</v>
      </c>
      <c r="B3221" s="3">
        <f t="shared" si="150"/>
        <v>2015</v>
      </c>
      <c r="C3221" s="3">
        <f t="shared" si="151"/>
        <v>9</v>
      </c>
      <c r="D3221" t="s">
        <v>405</v>
      </c>
      <c r="E3221" t="str">
        <f t="shared" si="152"/>
        <v>Kunst Miller20150924</v>
      </c>
      <c r="F3221">
        <f>IF(COUNTIF($E$2:E3221, E3221) = 1, MAX($F$1:F3220) + 1, INDEX($F$1:F3220, MATCH(E3221, $E$1:E3220, 0)))</f>
        <v>1569</v>
      </c>
      <c r="G3221" t="s">
        <v>95</v>
      </c>
      <c r="H3221" t="s">
        <v>11</v>
      </c>
      <c r="I3221" t="s">
        <v>24</v>
      </c>
      <c r="J3221" t="s">
        <v>706</v>
      </c>
      <c r="K3221" s="17">
        <v>16.46</v>
      </c>
      <c r="L3221" s="17">
        <v>7</v>
      </c>
      <c r="M3221" s="17">
        <v>1.85</v>
      </c>
      <c r="N3221" s="17" t="str">
        <f>IF(SalesData[[#This Row],[Profit]]&gt;0,"Profit","Loss")</f>
        <v>Profit</v>
      </c>
    </row>
    <row r="3222" spans="1:14" x14ac:dyDescent="0.25">
      <c r="A3222" s="1">
        <v>42271</v>
      </c>
      <c r="B3222" s="3">
        <f t="shared" si="150"/>
        <v>2015</v>
      </c>
      <c r="C3222" s="3">
        <f t="shared" si="151"/>
        <v>9</v>
      </c>
      <c r="D3222" t="s">
        <v>1084</v>
      </c>
      <c r="E3222" t="str">
        <f t="shared" si="152"/>
        <v>Maria Bertelson20150924</v>
      </c>
      <c r="F3222">
        <f>IF(COUNTIF($E$2:E3222, E3222) = 1, MAX($F$1:F3221) + 1, INDEX($F$1:F3221, MATCH(E3222, $E$1:E3221, 0)))</f>
        <v>1570</v>
      </c>
      <c r="G3222" t="s">
        <v>78</v>
      </c>
      <c r="H3222" t="s">
        <v>11</v>
      </c>
      <c r="I3222" t="s">
        <v>20</v>
      </c>
      <c r="J3222" t="s">
        <v>1490</v>
      </c>
      <c r="K3222" s="17">
        <v>6.73</v>
      </c>
      <c r="L3222" s="17">
        <v>6</v>
      </c>
      <c r="M3222" s="17">
        <v>-4.49</v>
      </c>
      <c r="N3222" s="17" t="str">
        <f>IF(SalesData[[#This Row],[Profit]]&gt;0,"Profit","Loss")</f>
        <v>Loss</v>
      </c>
    </row>
    <row r="3223" spans="1:14" x14ac:dyDescent="0.25">
      <c r="A3223" s="1">
        <v>42271</v>
      </c>
      <c r="B3223" s="3">
        <f t="shared" si="150"/>
        <v>2015</v>
      </c>
      <c r="C3223" s="3">
        <f t="shared" si="151"/>
        <v>9</v>
      </c>
      <c r="D3223" t="s">
        <v>1084</v>
      </c>
      <c r="E3223" t="str">
        <f t="shared" si="152"/>
        <v>Maria Bertelson20150924</v>
      </c>
      <c r="F3223">
        <f>IF(COUNTIF($E$2:E3223, E3223) = 1, MAX($F$1:F3222) + 1, INDEX($F$1:F3222, MATCH(E3223, $E$1:E3222, 0)))</f>
        <v>1570</v>
      </c>
      <c r="G3223" t="s">
        <v>78</v>
      </c>
      <c r="H3223" t="s">
        <v>11</v>
      </c>
      <c r="I3223" t="s">
        <v>18</v>
      </c>
      <c r="J3223" t="s">
        <v>1965</v>
      </c>
      <c r="K3223" s="17">
        <v>33.57</v>
      </c>
      <c r="L3223" s="17">
        <v>2</v>
      </c>
      <c r="M3223" s="17">
        <v>1.68</v>
      </c>
      <c r="N3223" s="17" t="str">
        <f>IF(SalesData[[#This Row],[Profit]]&gt;0,"Profit","Loss")</f>
        <v>Profit</v>
      </c>
    </row>
    <row r="3224" spans="1:14" x14ac:dyDescent="0.25">
      <c r="A3224" s="1">
        <v>42271</v>
      </c>
      <c r="B3224" s="3">
        <f t="shared" si="150"/>
        <v>2015</v>
      </c>
      <c r="C3224" s="3">
        <f t="shared" si="151"/>
        <v>9</v>
      </c>
      <c r="D3224" t="s">
        <v>1084</v>
      </c>
      <c r="E3224" t="str">
        <f t="shared" si="152"/>
        <v>Maria Bertelson20150924</v>
      </c>
      <c r="F3224">
        <f>IF(COUNTIF($E$2:E3224, E3224) = 1, MAX($F$1:F3223) + 1, INDEX($F$1:F3223, MATCH(E3224, $E$1:E3223, 0)))</f>
        <v>1570</v>
      </c>
      <c r="G3224" t="s">
        <v>78</v>
      </c>
      <c r="H3224" t="s">
        <v>11</v>
      </c>
      <c r="I3224" t="s">
        <v>63</v>
      </c>
      <c r="J3224" t="s">
        <v>2263</v>
      </c>
      <c r="K3224" s="17">
        <v>15.84</v>
      </c>
      <c r="L3224" s="17">
        <v>2</v>
      </c>
      <c r="M3224" s="17">
        <v>5.54</v>
      </c>
      <c r="N3224" s="17" t="str">
        <f>IF(SalesData[[#This Row],[Profit]]&gt;0,"Profit","Loss")</f>
        <v>Profit</v>
      </c>
    </row>
    <row r="3225" spans="1:14" x14ac:dyDescent="0.25">
      <c r="A3225" s="1">
        <v>42271</v>
      </c>
      <c r="B3225" s="3">
        <f t="shared" si="150"/>
        <v>2015</v>
      </c>
      <c r="C3225" s="3">
        <f t="shared" si="151"/>
        <v>9</v>
      </c>
      <c r="D3225" t="s">
        <v>1084</v>
      </c>
      <c r="E3225" t="str">
        <f t="shared" si="152"/>
        <v>Maria Bertelson20150924</v>
      </c>
      <c r="F3225">
        <f>IF(COUNTIF($E$2:E3225, E3225) = 1, MAX($F$1:F3224) + 1, INDEX($F$1:F3224, MATCH(E3225, $E$1:E3224, 0)))</f>
        <v>1570</v>
      </c>
      <c r="G3225" t="s">
        <v>78</v>
      </c>
      <c r="H3225" t="s">
        <v>11</v>
      </c>
      <c r="I3225" t="s">
        <v>16</v>
      </c>
      <c r="J3225" t="s">
        <v>1500</v>
      </c>
      <c r="K3225" s="17">
        <v>24.42</v>
      </c>
      <c r="L3225" s="17">
        <v>1</v>
      </c>
      <c r="M3225" s="17">
        <v>7.94</v>
      </c>
      <c r="N3225" s="17" t="str">
        <f>IF(SalesData[[#This Row],[Profit]]&gt;0,"Profit","Loss")</f>
        <v>Profit</v>
      </c>
    </row>
    <row r="3226" spans="1:14" x14ac:dyDescent="0.25">
      <c r="A3226" s="1">
        <v>42271</v>
      </c>
      <c r="B3226" s="3">
        <f t="shared" si="150"/>
        <v>2015</v>
      </c>
      <c r="C3226" s="3">
        <f t="shared" si="151"/>
        <v>9</v>
      </c>
      <c r="D3226" t="s">
        <v>1084</v>
      </c>
      <c r="E3226" t="str">
        <f t="shared" si="152"/>
        <v>Maria Bertelson20150924</v>
      </c>
      <c r="F3226">
        <f>IF(COUNTIF($E$2:E3226, E3226) = 1, MAX($F$1:F3225) + 1, INDEX($F$1:F3225, MATCH(E3226, $E$1:E3225, 0)))</f>
        <v>1570</v>
      </c>
      <c r="G3226" t="s">
        <v>78</v>
      </c>
      <c r="H3226" t="s">
        <v>11</v>
      </c>
      <c r="I3226" t="s">
        <v>24</v>
      </c>
      <c r="J3226" t="s">
        <v>577</v>
      </c>
      <c r="K3226" s="17">
        <v>17.12</v>
      </c>
      <c r="L3226" s="17">
        <v>5</v>
      </c>
      <c r="M3226" s="17">
        <v>1.93</v>
      </c>
      <c r="N3226" s="17" t="str">
        <f>IF(SalesData[[#This Row],[Profit]]&gt;0,"Profit","Loss")</f>
        <v>Profit</v>
      </c>
    </row>
    <row r="3227" spans="1:14" x14ac:dyDescent="0.25">
      <c r="A3227" s="1">
        <v>42271</v>
      </c>
      <c r="B3227" s="3">
        <f t="shared" si="150"/>
        <v>2015</v>
      </c>
      <c r="C3227" s="3">
        <f t="shared" si="151"/>
        <v>9</v>
      </c>
      <c r="D3227" t="s">
        <v>1623</v>
      </c>
      <c r="E3227" t="str">
        <f t="shared" si="152"/>
        <v>Jamie Frazer20150924</v>
      </c>
      <c r="F3227">
        <f>IF(COUNTIF($E$2:E3227, E3227) = 1, MAX($F$1:F3226) + 1, INDEX($F$1:F3226, MATCH(E3227, $E$1:E3226, 0)))</f>
        <v>1571</v>
      </c>
      <c r="G3227" t="s">
        <v>149</v>
      </c>
      <c r="H3227" t="s">
        <v>11</v>
      </c>
      <c r="I3227" t="s">
        <v>63</v>
      </c>
      <c r="J3227" t="s">
        <v>2264</v>
      </c>
      <c r="K3227" s="17">
        <v>39.979999999999997</v>
      </c>
      <c r="L3227" s="17">
        <v>1</v>
      </c>
      <c r="M3227" s="17">
        <v>17.989999999999998</v>
      </c>
      <c r="N3227" s="17" t="str">
        <f>IF(SalesData[[#This Row],[Profit]]&gt;0,"Profit","Loss")</f>
        <v>Profit</v>
      </c>
    </row>
    <row r="3228" spans="1:14" x14ac:dyDescent="0.25">
      <c r="A3228" s="1">
        <v>42272</v>
      </c>
      <c r="B3228" s="3">
        <f t="shared" si="150"/>
        <v>2015</v>
      </c>
      <c r="C3228" s="3">
        <f t="shared" si="151"/>
        <v>9</v>
      </c>
      <c r="D3228" t="s">
        <v>622</v>
      </c>
      <c r="E3228" t="str">
        <f t="shared" si="152"/>
        <v>Emily Burns20150925</v>
      </c>
      <c r="F3228">
        <f>IF(COUNTIF($E$2:E3228, E3228) = 1, MAX($F$1:F3227) + 1, INDEX($F$1:F3227, MATCH(E3228, $E$1:E3227, 0)))</f>
        <v>1572</v>
      </c>
      <c r="G3228" t="s">
        <v>296</v>
      </c>
      <c r="H3228" t="s">
        <v>34</v>
      </c>
      <c r="I3228" t="s">
        <v>145</v>
      </c>
      <c r="J3228" t="s">
        <v>1703</v>
      </c>
      <c r="K3228" s="17">
        <v>1044.6300000000001</v>
      </c>
      <c r="L3228" s="17">
        <v>3</v>
      </c>
      <c r="M3228" s="17">
        <v>240.26</v>
      </c>
      <c r="N3228" s="17" t="str">
        <f>IF(SalesData[[#This Row],[Profit]]&gt;0,"Profit","Loss")</f>
        <v>Profit</v>
      </c>
    </row>
    <row r="3229" spans="1:14" x14ac:dyDescent="0.25">
      <c r="A3229" s="1">
        <v>42272</v>
      </c>
      <c r="B3229" s="3">
        <f t="shared" si="150"/>
        <v>2015</v>
      </c>
      <c r="C3229" s="3">
        <f t="shared" si="151"/>
        <v>9</v>
      </c>
      <c r="D3229" t="s">
        <v>14</v>
      </c>
      <c r="E3229" t="str">
        <f t="shared" si="152"/>
        <v>Phillina Ober20150925</v>
      </c>
      <c r="F3229">
        <f>IF(COUNTIF($E$2:E3229, E3229) = 1, MAX($F$1:F3228) + 1, INDEX($F$1:F3228, MATCH(E3229, $E$1:E3228, 0)))</f>
        <v>1573</v>
      </c>
      <c r="G3229" t="s">
        <v>177</v>
      </c>
      <c r="H3229" t="s">
        <v>39</v>
      </c>
      <c r="I3229" t="s">
        <v>52</v>
      </c>
      <c r="J3229" t="s">
        <v>1022</v>
      </c>
      <c r="K3229" s="17">
        <v>63.96</v>
      </c>
      <c r="L3229" s="17">
        <v>4</v>
      </c>
      <c r="M3229" s="17">
        <v>19.829999999999998</v>
      </c>
      <c r="N3229" s="17" t="str">
        <f>IF(SalesData[[#This Row],[Profit]]&gt;0,"Profit","Loss")</f>
        <v>Profit</v>
      </c>
    </row>
    <row r="3230" spans="1:14" x14ac:dyDescent="0.25">
      <c r="A3230" s="1">
        <v>42272</v>
      </c>
      <c r="B3230" s="3">
        <f t="shared" si="150"/>
        <v>2015</v>
      </c>
      <c r="C3230" s="3">
        <f t="shared" si="151"/>
        <v>9</v>
      </c>
      <c r="D3230" t="s">
        <v>14</v>
      </c>
      <c r="E3230" t="str">
        <f t="shared" si="152"/>
        <v>Phillina Ober20150925</v>
      </c>
      <c r="F3230">
        <f>IF(COUNTIF($E$2:E3230, E3230) = 1, MAX($F$1:F3229) + 1, INDEX($F$1:F3229, MATCH(E3230, $E$1:E3229, 0)))</f>
        <v>1573</v>
      </c>
      <c r="G3230" t="s">
        <v>177</v>
      </c>
      <c r="H3230" t="s">
        <v>11</v>
      </c>
      <c r="I3230" t="s">
        <v>20</v>
      </c>
      <c r="J3230" t="s">
        <v>941</v>
      </c>
      <c r="K3230" s="17">
        <v>14.46</v>
      </c>
      <c r="L3230" s="17">
        <v>3</v>
      </c>
      <c r="M3230" s="17">
        <v>7.09</v>
      </c>
      <c r="N3230" s="17" t="str">
        <f>IF(SalesData[[#This Row],[Profit]]&gt;0,"Profit","Loss")</f>
        <v>Profit</v>
      </c>
    </row>
    <row r="3231" spans="1:14" x14ac:dyDescent="0.25">
      <c r="A3231" s="1">
        <v>42272</v>
      </c>
      <c r="B3231" s="3">
        <f t="shared" si="150"/>
        <v>2015</v>
      </c>
      <c r="C3231" s="3">
        <f t="shared" si="151"/>
        <v>9</v>
      </c>
      <c r="D3231" t="s">
        <v>14</v>
      </c>
      <c r="E3231" t="str">
        <f t="shared" si="152"/>
        <v>Phillina Ober20150925</v>
      </c>
      <c r="F3231">
        <f>IF(COUNTIF($E$2:E3231, E3231) = 1, MAX($F$1:F3230) + 1, INDEX($F$1:F3230, MATCH(E3231, $E$1:E3230, 0)))</f>
        <v>1573</v>
      </c>
      <c r="G3231" t="s">
        <v>177</v>
      </c>
      <c r="H3231" t="s">
        <v>39</v>
      </c>
      <c r="I3231" t="s">
        <v>40</v>
      </c>
      <c r="J3231" t="s">
        <v>721</v>
      </c>
      <c r="K3231" s="17">
        <v>104.98</v>
      </c>
      <c r="L3231" s="17">
        <v>2</v>
      </c>
      <c r="M3231" s="17">
        <v>52.49</v>
      </c>
      <c r="N3231" s="17" t="str">
        <f>IF(SalesData[[#This Row],[Profit]]&gt;0,"Profit","Loss")</f>
        <v>Profit</v>
      </c>
    </row>
    <row r="3232" spans="1:14" x14ac:dyDescent="0.25">
      <c r="A3232" s="1">
        <v>42272</v>
      </c>
      <c r="B3232" s="3">
        <f t="shared" si="150"/>
        <v>2015</v>
      </c>
      <c r="C3232" s="3">
        <f t="shared" si="151"/>
        <v>9</v>
      </c>
      <c r="D3232" t="s">
        <v>1528</v>
      </c>
      <c r="E3232" t="str">
        <f t="shared" si="152"/>
        <v>Anne McFarland20150925</v>
      </c>
      <c r="F3232">
        <f>IF(COUNTIF($E$2:E3232, E3232) = 1, MAX($F$1:F3231) + 1, INDEX($F$1:F3231, MATCH(E3232, $E$1:E3231, 0)))</f>
        <v>1574</v>
      </c>
      <c r="G3232" t="s">
        <v>27</v>
      </c>
      <c r="H3232" t="s">
        <v>11</v>
      </c>
      <c r="I3232" t="s">
        <v>63</v>
      </c>
      <c r="J3232" t="s">
        <v>785</v>
      </c>
      <c r="K3232" s="17">
        <v>17.48</v>
      </c>
      <c r="L3232" s="17">
        <v>2</v>
      </c>
      <c r="M3232" s="17">
        <v>8.2200000000000006</v>
      </c>
      <c r="N3232" s="17" t="str">
        <f>IF(SalesData[[#This Row],[Profit]]&gt;0,"Profit","Loss")</f>
        <v>Profit</v>
      </c>
    </row>
    <row r="3233" spans="1:14" x14ac:dyDescent="0.25">
      <c r="A3233" s="1">
        <v>42272</v>
      </c>
      <c r="B3233" s="3">
        <f t="shared" si="150"/>
        <v>2015</v>
      </c>
      <c r="C3233" s="3">
        <f t="shared" si="151"/>
        <v>9</v>
      </c>
      <c r="D3233" t="s">
        <v>1341</v>
      </c>
      <c r="E3233" t="str">
        <f t="shared" si="152"/>
        <v>Sarah Brown20150925</v>
      </c>
      <c r="F3233">
        <f>IF(COUNTIF($E$2:E3233, E3233) = 1, MAX($F$1:F3232) + 1, INDEX($F$1:F3232, MATCH(E3233, $E$1:E3232, 0)))</f>
        <v>1575</v>
      </c>
      <c r="G3233" t="s">
        <v>685</v>
      </c>
      <c r="H3233" t="s">
        <v>11</v>
      </c>
      <c r="I3233" t="s">
        <v>20</v>
      </c>
      <c r="J3233" t="s">
        <v>368</v>
      </c>
      <c r="K3233" s="17">
        <v>68.62</v>
      </c>
      <c r="L3233" s="17">
        <v>2</v>
      </c>
      <c r="M3233" s="17">
        <v>32.25</v>
      </c>
      <c r="N3233" s="17" t="str">
        <f>IF(SalesData[[#This Row],[Profit]]&gt;0,"Profit","Loss")</f>
        <v>Profit</v>
      </c>
    </row>
    <row r="3234" spans="1:14" x14ac:dyDescent="0.25">
      <c r="A3234" s="1">
        <v>42272</v>
      </c>
      <c r="B3234" s="3">
        <f t="shared" si="150"/>
        <v>2015</v>
      </c>
      <c r="C3234" s="3">
        <f t="shared" si="151"/>
        <v>9</v>
      </c>
      <c r="D3234" t="s">
        <v>2265</v>
      </c>
      <c r="E3234" t="str">
        <f t="shared" si="152"/>
        <v>Dan Reichenbach20150925</v>
      </c>
      <c r="F3234">
        <f>IF(COUNTIF($E$2:E3234, E3234) = 1, MAX($F$1:F3233) + 1, INDEX($F$1:F3233, MATCH(E3234, $E$1:E3233, 0)))</f>
        <v>1576</v>
      </c>
      <c r="G3234" t="s">
        <v>149</v>
      </c>
      <c r="H3234" t="s">
        <v>39</v>
      </c>
      <c r="I3234" t="s">
        <v>52</v>
      </c>
      <c r="J3234" t="s">
        <v>486</v>
      </c>
      <c r="K3234" s="17">
        <v>899.91</v>
      </c>
      <c r="L3234" s="17">
        <v>9</v>
      </c>
      <c r="M3234" s="17">
        <v>395.96</v>
      </c>
      <c r="N3234" s="17" t="str">
        <f>IF(SalesData[[#This Row],[Profit]]&gt;0,"Profit","Loss")</f>
        <v>Profit</v>
      </c>
    </row>
    <row r="3235" spans="1:14" x14ac:dyDescent="0.25">
      <c r="A3235" s="1">
        <v>42272</v>
      </c>
      <c r="B3235" s="3">
        <f t="shared" si="150"/>
        <v>2015</v>
      </c>
      <c r="C3235" s="3">
        <f t="shared" si="151"/>
        <v>9</v>
      </c>
      <c r="D3235" t="s">
        <v>83</v>
      </c>
      <c r="E3235" t="str">
        <f t="shared" si="152"/>
        <v>Erica Hackney20150925</v>
      </c>
      <c r="F3235">
        <f>IF(COUNTIF($E$2:E3235, E3235) = 1, MAX($F$1:F3234) + 1, INDEX($F$1:F3234, MATCH(E3235, $E$1:E3234, 0)))</f>
        <v>1577</v>
      </c>
      <c r="G3235" t="s">
        <v>613</v>
      </c>
      <c r="H3235" t="s">
        <v>11</v>
      </c>
      <c r="I3235" t="s">
        <v>20</v>
      </c>
      <c r="J3235" t="s">
        <v>1257</v>
      </c>
      <c r="K3235" s="17">
        <v>10.76</v>
      </c>
      <c r="L3235" s="17">
        <v>2</v>
      </c>
      <c r="M3235" s="17">
        <v>5.16</v>
      </c>
      <c r="N3235" s="17" t="str">
        <f>IF(SalesData[[#This Row],[Profit]]&gt;0,"Profit","Loss")</f>
        <v>Profit</v>
      </c>
    </row>
    <row r="3236" spans="1:14" x14ac:dyDescent="0.25">
      <c r="A3236" s="1">
        <v>42272</v>
      </c>
      <c r="B3236" s="3">
        <f t="shared" si="150"/>
        <v>2015</v>
      </c>
      <c r="C3236" s="3">
        <f t="shared" si="151"/>
        <v>9</v>
      </c>
      <c r="D3236" t="s">
        <v>83</v>
      </c>
      <c r="E3236" t="str">
        <f t="shared" si="152"/>
        <v>Erica Hackney20150925</v>
      </c>
      <c r="F3236">
        <f>IF(COUNTIF($E$2:E3236, E3236) = 1, MAX($F$1:F3235) + 1, INDEX($F$1:F3235, MATCH(E3236, $E$1:E3235, 0)))</f>
        <v>1577</v>
      </c>
      <c r="G3236" t="s">
        <v>613</v>
      </c>
      <c r="H3236" t="s">
        <v>11</v>
      </c>
      <c r="I3236" t="s">
        <v>12</v>
      </c>
      <c r="J3236" t="s">
        <v>1773</v>
      </c>
      <c r="K3236" s="17">
        <v>45.68</v>
      </c>
      <c r="L3236" s="17">
        <v>2</v>
      </c>
      <c r="M3236" s="17">
        <v>21.01</v>
      </c>
      <c r="N3236" s="17" t="str">
        <f>IF(SalesData[[#This Row],[Profit]]&gt;0,"Profit","Loss")</f>
        <v>Profit</v>
      </c>
    </row>
    <row r="3237" spans="1:14" x14ac:dyDescent="0.25">
      <c r="A3237" s="1">
        <v>42272</v>
      </c>
      <c r="B3237" s="3">
        <f t="shared" si="150"/>
        <v>2015</v>
      </c>
      <c r="C3237" s="3">
        <f t="shared" si="151"/>
        <v>9</v>
      </c>
      <c r="D3237" t="s">
        <v>83</v>
      </c>
      <c r="E3237" t="str">
        <f t="shared" si="152"/>
        <v>Erica Hackney20150925</v>
      </c>
      <c r="F3237">
        <f>IF(COUNTIF($E$2:E3237, E3237) = 1, MAX($F$1:F3236) + 1, INDEX($F$1:F3236, MATCH(E3237, $E$1:E3236, 0)))</f>
        <v>1577</v>
      </c>
      <c r="G3237" t="s">
        <v>613</v>
      </c>
      <c r="H3237" t="s">
        <v>11</v>
      </c>
      <c r="I3237" t="s">
        <v>24</v>
      </c>
      <c r="J3237" t="s">
        <v>1135</v>
      </c>
      <c r="K3237" s="17">
        <v>6.7</v>
      </c>
      <c r="L3237" s="17">
        <v>1</v>
      </c>
      <c r="M3237" s="17">
        <v>2.21</v>
      </c>
      <c r="N3237" s="17" t="str">
        <f>IF(SalesData[[#This Row],[Profit]]&gt;0,"Profit","Loss")</f>
        <v>Profit</v>
      </c>
    </row>
    <row r="3238" spans="1:14" x14ac:dyDescent="0.25">
      <c r="A3238" s="1">
        <v>42272</v>
      </c>
      <c r="B3238" s="3">
        <f t="shared" si="150"/>
        <v>2015</v>
      </c>
      <c r="C3238" s="3">
        <f t="shared" si="151"/>
        <v>9</v>
      </c>
      <c r="D3238" t="s">
        <v>1941</v>
      </c>
      <c r="E3238" t="str">
        <f t="shared" si="152"/>
        <v>Dana Kaydos20150925</v>
      </c>
      <c r="F3238">
        <f>IF(COUNTIF($E$2:E3238, E3238) = 1, MAX($F$1:F3237) + 1, INDEX($F$1:F3237, MATCH(E3238, $E$1:E3237, 0)))</f>
        <v>1578</v>
      </c>
      <c r="G3238" t="s">
        <v>15</v>
      </c>
      <c r="H3238" t="s">
        <v>11</v>
      </c>
      <c r="I3238" t="s">
        <v>24</v>
      </c>
      <c r="J3238" t="s">
        <v>1069</v>
      </c>
      <c r="K3238" s="17">
        <v>128.74</v>
      </c>
      <c r="L3238" s="17">
        <v>7</v>
      </c>
      <c r="M3238" s="17">
        <v>12.87</v>
      </c>
      <c r="N3238" s="17" t="str">
        <f>IF(SalesData[[#This Row],[Profit]]&gt;0,"Profit","Loss")</f>
        <v>Profit</v>
      </c>
    </row>
    <row r="3239" spans="1:14" x14ac:dyDescent="0.25">
      <c r="A3239" s="1">
        <v>42272</v>
      </c>
      <c r="B3239" s="3">
        <f t="shared" si="150"/>
        <v>2015</v>
      </c>
      <c r="C3239" s="3">
        <f t="shared" si="151"/>
        <v>9</v>
      </c>
      <c r="D3239" t="s">
        <v>1771</v>
      </c>
      <c r="E3239" t="str">
        <f t="shared" si="152"/>
        <v>Sally Hughsby20150925</v>
      </c>
      <c r="F3239">
        <f>IF(COUNTIF($E$2:E3239, E3239) = 1, MAX($F$1:F3238) + 1, INDEX($F$1:F3238, MATCH(E3239, $E$1:E3238, 0)))</f>
        <v>1579</v>
      </c>
      <c r="G3239" t="s">
        <v>164</v>
      </c>
      <c r="H3239" t="s">
        <v>34</v>
      </c>
      <c r="I3239" t="s">
        <v>35</v>
      </c>
      <c r="J3239" t="s">
        <v>1256</v>
      </c>
      <c r="K3239" s="17">
        <v>307.14</v>
      </c>
      <c r="L3239" s="17">
        <v>4</v>
      </c>
      <c r="M3239" s="17">
        <v>-11.52</v>
      </c>
      <c r="N3239" s="17" t="str">
        <f>IF(SalesData[[#This Row],[Profit]]&gt;0,"Profit","Loss")</f>
        <v>Loss</v>
      </c>
    </row>
    <row r="3240" spans="1:14" x14ac:dyDescent="0.25">
      <c r="A3240" s="1">
        <v>42272</v>
      </c>
      <c r="B3240" s="3">
        <f t="shared" si="150"/>
        <v>2015</v>
      </c>
      <c r="C3240" s="3">
        <f t="shared" si="151"/>
        <v>9</v>
      </c>
      <c r="D3240" t="s">
        <v>1771</v>
      </c>
      <c r="E3240" t="str">
        <f t="shared" si="152"/>
        <v>Sally Hughsby20150925</v>
      </c>
      <c r="F3240">
        <f>IF(COUNTIF($E$2:E3240, E3240) = 1, MAX($F$1:F3239) + 1, INDEX($F$1:F3239, MATCH(E3240, $E$1:E3239, 0)))</f>
        <v>1579</v>
      </c>
      <c r="G3240" t="s">
        <v>164</v>
      </c>
      <c r="H3240" t="s">
        <v>11</v>
      </c>
      <c r="I3240" t="s">
        <v>16</v>
      </c>
      <c r="J3240" t="s">
        <v>1402</v>
      </c>
      <c r="K3240" s="17">
        <v>12.6</v>
      </c>
      <c r="L3240" s="17">
        <v>2</v>
      </c>
      <c r="M3240" s="17">
        <v>5.8</v>
      </c>
      <c r="N3240" s="17" t="str">
        <f>IF(SalesData[[#This Row],[Profit]]&gt;0,"Profit","Loss")</f>
        <v>Profit</v>
      </c>
    </row>
    <row r="3241" spans="1:14" x14ac:dyDescent="0.25">
      <c r="A3241" s="1">
        <v>42272</v>
      </c>
      <c r="B3241" s="3">
        <f t="shared" si="150"/>
        <v>2015</v>
      </c>
      <c r="C3241" s="3">
        <f t="shared" si="151"/>
        <v>9</v>
      </c>
      <c r="D3241" t="s">
        <v>1771</v>
      </c>
      <c r="E3241" t="str">
        <f t="shared" si="152"/>
        <v>Sally Hughsby20150925</v>
      </c>
      <c r="F3241">
        <f>IF(COUNTIF($E$2:E3241, E3241) = 1, MAX($F$1:F3240) + 1, INDEX($F$1:F3240, MATCH(E3241, $E$1:E3240, 0)))</f>
        <v>1579</v>
      </c>
      <c r="G3241" t="s">
        <v>164</v>
      </c>
      <c r="H3241" t="s">
        <v>39</v>
      </c>
      <c r="I3241" t="s">
        <v>52</v>
      </c>
      <c r="J3241" t="s">
        <v>999</v>
      </c>
      <c r="K3241" s="17">
        <v>159.97999999999999</v>
      </c>
      <c r="L3241" s="17">
        <v>2</v>
      </c>
      <c r="M3241" s="17">
        <v>57.59</v>
      </c>
      <c r="N3241" s="17" t="str">
        <f>IF(SalesData[[#This Row],[Profit]]&gt;0,"Profit","Loss")</f>
        <v>Profit</v>
      </c>
    </row>
    <row r="3242" spans="1:14" x14ac:dyDescent="0.25">
      <c r="A3242" s="1">
        <v>42272</v>
      </c>
      <c r="B3242" s="3">
        <f t="shared" si="150"/>
        <v>2015</v>
      </c>
      <c r="C3242" s="3">
        <f t="shared" si="151"/>
        <v>9</v>
      </c>
      <c r="D3242" t="s">
        <v>197</v>
      </c>
      <c r="E3242" t="str">
        <f t="shared" si="152"/>
        <v>Marina Lichtenstein20150925</v>
      </c>
      <c r="F3242">
        <f>IF(COUNTIF($E$2:E3242, E3242) = 1, MAX($F$1:F3241) + 1, INDEX($F$1:F3241, MATCH(E3242, $E$1:E3241, 0)))</f>
        <v>1580</v>
      </c>
      <c r="G3242" t="s">
        <v>120</v>
      </c>
      <c r="H3242" t="s">
        <v>11</v>
      </c>
      <c r="I3242" t="s">
        <v>20</v>
      </c>
      <c r="J3242" t="s">
        <v>846</v>
      </c>
      <c r="K3242" s="17">
        <v>6.34</v>
      </c>
      <c r="L3242" s="17">
        <v>4</v>
      </c>
      <c r="M3242" s="17">
        <v>-4.6500000000000004</v>
      </c>
      <c r="N3242" s="17" t="str">
        <f>IF(SalesData[[#This Row],[Profit]]&gt;0,"Profit","Loss")</f>
        <v>Loss</v>
      </c>
    </row>
    <row r="3243" spans="1:14" x14ac:dyDescent="0.25">
      <c r="A3243" s="1">
        <v>42272</v>
      </c>
      <c r="B3243" s="3">
        <f t="shared" si="150"/>
        <v>2015</v>
      </c>
      <c r="C3243" s="3">
        <f t="shared" si="151"/>
        <v>9</v>
      </c>
      <c r="D3243" t="s">
        <v>197</v>
      </c>
      <c r="E3243" t="str">
        <f t="shared" si="152"/>
        <v>Marina Lichtenstein20150925</v>
      </c>
      <c r="F3243">
        <f>IF(COUNTIF($E$2:E3243, E3243) = 1, MAX($F$1:F3242) + 1, INDEX($F$1:F3242, MATCH(E3243, $E$1:E3242, 0)))</f>
        <v>1580</v>
      </c>
      <c r="G3243" t="s">
        <v>120</v>
      </c>
      <c r="H3243" t="s">
        <v>11</v>
      </c>
      <c r="I3243" t="s">
        <v>12</v>
      </c>
      <c r="J3243" t="s">
        <v>1262</v>
      </c>
      <c r="K3243" s="17">
        <v>10.48</v>
      </c>
      <c r="L3243" s="17">
        <v>1</v>
      </c>
      <c r="M3243" s="17">
        <v>3.8</v>
      </c>
      <c r="N3243" s="17" t="str">
        <f>IF(SalesData[[#This Row],[Profit]]&gt;0,"Profit","Loss")</f>
        <v>Profit</v>
      </c>
    </row>
    <row r="3244" spans="1:14" x14ac:dyDescent="0.25">
      <c r="A3244" s="1">
        <v>42272</v>
      </c>
      <c r="B3244" s="3">
        <f t="shared" si="150"/>
        <v>2015</v>
      </c>
      <c r="C3244" s="3">
        <f t="shared" si="151"/>
        <v>9</v>
      </c>
      <c r="D3244" t="s">
        <v>197</v>
      </c>
      <c r="E3244" t="str">
        <f t="shared" si="152"/>
        <v>Marina Lichtenstein20150925</v>
      </c>
      <c r="F3244">
        <f>IF(COUNTIF($E$2:E3244, E3244) = 1, MAX($F$1:F3243) + 1, INDEX($F$1:F3243, MATCH(E3244, $E$1:E3243, 0)))</f>
        <v>1580</v>
      </c>
      <c r="G3244" t="s">
        <v>120</v>
      </c>
      <c r="H3244" t="s">
        <v>11</v>
      </c>
      <c r="I3244" t="s">
        <v>20</v>
      </c>
      <c r="J3244" t="s">
        <v>1043</v>
      </c>
      <c r="K3244" s="17">
        <v>2.4700000000000002</v>
      </c>
      <c r="L3244" s="17">
        <v>1</v>
      </c>
      <c r="M3244" s="17">
        <v>-1.81</v>
      </c>
      <c r="N3244" s="17" t="str">
        <f>IF(SalesData[[#This Row],[Profit]]&gt;0,"Profit","Loss")</f>
        <v>Loss</v>
      </c>
    </row>
    <row r="3245" spans="1:14" x14ac:dyDescent="0.25">
      <c r="A3245" s="1">
        <v>42272</v>
      </c>
      <c r="B3245" s="3">
        <f t="shared" si="150"/>
        <v>2015</v>
      </c>
      <c r="C3245" s="3">
        <f t="shared" si="151"/>
        <v>9</v>
      </c>
      <c r="D3245" t="s">
        <v>197</v>
      </c>
      <c r="E3245" t="str">
        <f t="shared" si="152"/>
        <v>Marina Lichtenstein20150925</v>
      </c>
      <c r="F3245">
        <f>IF(COUNTIF($E$2:E3245, E3245) = 1, MAX($F$1:F3244) + 1, INDEX($F$1:F3244, MATCH(E3245, $E$1:E3244, 0)))</f>
        <v>1580</v>
      </c>
      <c r="G3245" t="s">
        <v>120</v>
      </c>
      <c r="H3245" t="s">
        <v>11</v>
      </c>
      <c r="I3245" t="s">
        <v>20</v>
      </c>
      <c r="J3245" t="s">
        <v>980</v>
      </c>
      <c r="K3245" s="17">
        <v>3.26</v>
      </c>
      <c r="L3245" s="17">
        <v>2</v>
      </c>
      <c r="M3245" s="17">
        <v>-2.2799999999999998</v>
      </c>
      <c r="N3245" s="17" t="str">
        <f>IF(SalesData[[#This Row],[Profit]]&gt;0,"Profit","Loss")</f>
        <v>Loss</v>
      </c>
    </row>
    <row r="3246" spans="1:14" x14ac:dyDescent="0.25">
      <c r="A3246" s="1">
        <v>42272</v>
      </c>
      <c r="B3246" s="3">
        <f t="shared" si="150"/>
        <v>2015</v>
      </c>
      <c r="C3246" s="3">
        <f t="shared" si="151"/>
        <v>9</v>
      </c>
      <c r="D3246" t="s">
        <v>791</v>
      </c>
      <c r="E3246" t="str">
        <f t="shared" si="152"/>
        <v>Carlos Soltero20150925</v>
      </c>
      <c r="F3246">
        <f>IF(COUNTIF($E$2:E3246, E3246) = 1, MAX($F$1:F3245) + 1, INDEX($F$1:F3245, MATCH(E3246, $E$1:E3245, 0)))</f>
        <v>1581</v>
      </c>
      <c r="G3246" t="s">
        <v>149</v>
      </c>
      <c r="H3246" t="s">
        <v>34</v>
      </c>
      <c r="I3246" t="s">
        <v>35</v>
      </c>
      <c r="J3246" t="s">
        <v>2266</v>
      </c>
      <c r="K3246" s="17">
        <v>102.58</v>
      </c>
      <c r="L3246" s="17">
        <v>1</v>
      </c>
      <c r="M3246" s="17">
        <v>6.84</v>
      </c>
      <c r="N3246" s="17" t="str">
        <f>IF(SalesData[[#This Row],[Profit]]&gt;0,"Profit","Loss")</f>
        <v>Profit</v>
      </c>
    </row>
    <row r="3247" spans="1:14" x14ac:dyDescent="0.25">
      <c r="A3247" s="1">
        <v>42272</v>
      </c>
      <c r="B3247" s="3">
        <f t="shared" si="150"/>
        <v>2015</v>
      </c>
      <c r="C3247" s="3">
        <f t="shared" si="151"/>
        <v>9</v>
      </c>
      <c r="D3247" t="s">
        <v>791</v>
      </c>
      <c r="E3247" t="str">
        <f t="shared" si="152"/>
        <v>Carlos Soltero20150925</v>
      </c>
      <c r="F3247">
        <f>IF(COUNTIF($E$2:E3247, E3247) = 1, MAX($F$1:F3246) + 1, INDEX($F$1:F3246, MATCH(E3247, $E$1:E3246, 0)))</f>
        <v>1581</v>
      </c>
      <c r="G3247" t="s">
        <v>149</v>
      </c>
      <c r="H3247" t="s">
        <v>11</v>
      </c>
      <c r="I3247" t="s">
        <v>12</v>
      </c>
      <c r="J3247" t="s">
        <v>79</v>
      </c>
      <c r="K3247" s="17">
        <v>20.04</v>
      </c>
      <c r="L3247" s="17">
        <v>3</v>
      </c>
      <c r="M3247" s="17">
        <v>9.6199999999999992</v>
      </c>
      <c r="N3247" s="17" t="str">
        <f>IF(SalesData[[#This Row],[Profit]]&gt;0,"Profit","Loss")</f>
        <v>Profit</v>
      </c>
    </row>
    <row r="3248" spans="1:14" x14ac:dyDescent="0.25">
      <c r="A3248" s="1">
        <v>42272</v>
      </c>
      <c r="B3248" s="3">
        <f t="shared" si="150"/>
        <v>2015</v>
      </c>
      <c r="C3248" s="3">
        <f t="shared" si="151"/>
        <v>9</v>
      </c>
      <c r="D3248" t="s">
        <v>778</v>
      </c>
      <c r="E3248" t="str">
        <f t="shared" si="152"/>
        <v>Bryan Mills20150925</v>
      </c>
      <c r="F3248">
        <f>IF(COUNTIF($E$2:E3248, E3248) = 1, MAX($F$1:F3247) + 1, INDEX($F$1:F3247, MATCH(E3248, $E$1:E3247, 0)))</f>
        <v>1582</v>
      </c>
      <c r="G3248" t="s">
        <v>23</v>
      </c>
      <c r="H3248" t="s">
        <v>11</v>
      </c>
      <c r="I3248" t="s">
        <v>20</v>
      </c>
      <c r="J3248" t="s">
        <v>1313</v>
      </c>
      <c r="K3248" s="17">
        <v>2.95</v>
      </c>
      <c r="L3248" s="17">
        <v>2</v>
      </c>
      <c r="M3248" s="17">
        <v>-2.06</v>
      </c>
      <c r="N3248" s="17" t="str">
        <f>IF(SalesData[[#This Row],[Profit]]&gt;0,"Profit","Loss")</f>
        <v>Loss</v>
      </c>
    </row>
    <row r="3249" spans="1:14" x14ac:dyDescent="0.25">
      <c r="A3249" s="1">
        <v>42273</v>
      </c>
      <c r="B3249" s="3">
        <f t="shared" si="150"/>
        <v>2015</v>
      </c>
      <c r="C3249" s="3">
        <f t="shared" si="151"/>
        <v>9</v>
      </c>
      <c r="D3249" t="s">
        <v>768</v>
      </c>
      <c r="E3249" t="str">
        <f t="shared" si="152"/>
        <v>Steven Cartwright20150926</v>
      </c>
      <c r="F3249">
        <f>IF(COUNTIF($E$2:E3249, E3249) = 1, MAX($F$1:F3248) + 1, INDEX($F$1:F3248, MATCH(E3249, $E$1:E3248, 0)))</f>
        <v>1583</v>
      </c>
      <c r="G3249" t="s">
        <v>10</v>
      </c>
      <c r="H3249" t="s">
        <v>11</v>
      </c>
      <c r="I3249" t="s">
        <v>20</v>
      </c>
      <c r="J3249" t="s">
        <v>2267</v>
      </c>
      <c r="K3249" s="17">
        <v>2.08</v>
      </c>
      <c r="L3249" s="17">
        <v>5</v>
      </c>
      <c r="M3249" s="17">
        <v>-3.43</v>
      </c>
      <c r="N3249" s="17" t="str">
        <f>IF(SalesData[[#This Row],[Profit]]&gt;0,"Profit","Loss")</f>
        <v>Loss</v>
      </c>
    </row>
    <row r="3250" spans="1:14" x14ac:dyDescent="0.25">
      <c r="A3250" s="1">
        <v>42273</v>
      </c>
      <c r="B3250" s="3">
        <f t="shared" si="150"/>
        <v>2015</v>
      </c>
      <c r="C3250" s="3">
        <f t="shared" si="151"/>
        <v>9</v>
      </c>
      <c r="D3250" t="s">
        <v>768</v>
      </c>
      <c r="E3250" t="str">
        <f t="shared" si="152"/>
        <v>Steven Cartwright20150926</v>
      </c>
      <c r="F3250">
        <f>IF(COUNTIF($E$2:E3250, E3250) = 1, MAX($F$1:F3249) + 1, INDEX($F$1:F3249, MATCH(E3250, $E$1:E3249, 0)))</f>
        <v>1583</v>
      </c>
      <c r="G3250" t="s">
        <v>10</v>
      </c>
      <c r="H3250" t="s">
        <v>39</v>
      </c>
      <c r="I3250" t="s">
        <v>40</v>
      </c>
      <c r="J3250" t="s">
        <v>1419</v>
      </c>
      <c r="K3250" s="17">
        <v>1114.4000000000001</v>
      </c>
      <c r="L3250" s="17">
        <v>7</v>
      </c>
      <c r="M3250" s="17">
        <v>376.11</v>
      </c>
      <c r="N3250" s="17" t="str">
        <f>IF(SalesData[[#This Row],[Profit]]&gt;0,"Profit","Loss")</f>
        <v>Profit</v>
      </c>
    </row>
    <row r="3251" spans="1:14" x14ac:dyDescent="0.25">
      <c r="A3251" s="1">
        <v>42273</v>
      </c>
      <c r="B3251" s="3">
        <f t="shared" si="150"/>
        <v>2015</v>
      </c>
      <c r="C3251" s="3">
        <f t="shared" si="151"/>
        <v>9</v>
      </c>
      <c r="D3251" t="s">
        <v>1477</v>
      </c>
      <c r="E3251" t="str">
        <f t="shared" si="152"/>
        <v>Tracy Blumstein20150926</v>
      </c>
      <c r="F3251">
        <f>IF(COUNTIF($E$2:E3251, E3251) = 1, MAX($F$1:F3250) + 1, INDEX($F$1:F3250, MATCH(E3251, $E$1:E3250, 0)))</f>
        <v>1584</v>
      </c>
      <c r="G3251" t="s">
        <v>91</v>
      </c>
      <c r="H3251" t="s">
        <v>11</v>
      </c>
      <c r="I3251" t="s">
        <v>12</v>
      </c>
      <c r="J3251" t="s">
        <v>625</v>
      </c>
      <c r="K3251" s="17">
        <v>141.76</v>
      </c>
      <c r="L3251" s="17">
        <v>5</v>
      </c>
      <c r="M3251" s="17">
        <v>47.84</v>
      </c>
      <c r="N3251" s="17" t="str">
        <f>IF(SalesData[[#This Row],[Profit]]&gt;0,"Profit","Loss")</f>
        <v>Profit</v>
      </c>
    </row>
    <row r="3252" spans="1:14" x14ac:dyDescent="0.25">
      <c r="A3252" s="1">
        <v>42273</v>
      </c>
      <c r="B3252" s="3">
        <f t="shared" si="150"/>
        <v>2015</v>
      </c>
      <c r="C3252" s="3">
        <f t="shared" si="151"/>
        <v>9</v>
      </c>
      <c r="D3252" t="s">
        <v>1477</v>
      </c>
      <c r="E3252" t="str">
        <f t="shared" si="152"/>
        <v>Tracy Blumstein20150926</v>
      </c>
      <c r="F3252">
        <f>IF(COUNTIF($E$2:E3252, E3252) = 1, MAX($F$1:F3251) + 1, INDEX($F$1:F3251, MATCH(E3252, $E$1:E3251, 0)))</f>
        <v>1584</v>
      </c>
      <c r="G3252" t="s">
        <v>91</v>
      </c>
      <c r="H3252" t="s">
        <v>39</v>
      </c>
      <c r="I3252" t="s">
        <v>52</v>
      </c>
      <c r="J3252" t="s">
        <v>2268</v>
      </c>
      <c r="K3252" s="17">
        <v>239.8</v>
      </c>
      <c r="L3252" s="17">
        <v>5</v>
      </c>
      <c r="M3252" s="17">
        <v>47.96</v>
      </c>
      <c r="N3252" s="17" t="str">
        <f>IF(SalesData[[#This Row],[Profit]]&gt;0,"Profit","Loss")</f>
        <v>Profit</v>
      </c>
    </row>
    <row r="3253" spans="1:14" x14ac:dyDescent="0.25">
      <c r="A3253" s="1">
        <v>42273</v>
      </c>
      <c r="B3253" s="3">
        <f t="shared" si="150"/>
        <v>2015</v>
      </c>
      <c r="C3253" s="3">
        <f t="shared" si="151"/>
        <v>9</v>
      </c>
      <c r="D3253" t="s">
        <v>1477</v>
      </c>
      <c r="E3253" t="str">
        <f t="shared" si="152"/>
        <v>Tracy Blumstein20150926</v>
      </c>
      <c r="F3253">
        <f>IF(COUNTIF($E$2:E3253, E3253) = 1, MAX($F$1:F3252) + 1, INDEX($F$1:F3252, MATCH(E3253, $E$1:E3252, 0)))</f>
        <v>1584</v>
      </c>
      <c r="G3253" t="s">
        <v>91</v>
      </c>
      <c r="H3253" t="s">
        <v>11</v>
      </c>
      <c r="I3253" t="s">
        <v>12</v>
      </c>
      <c r="J3253" t="s">
        <v>1203</v>
      </c>
      <c r="K3253" s="17">
        <v>31.1</v>
      </c>
      <c r="L3253" s="17">
        <v>6</v>
      </c>
      <c r="M3253" s="17">
        <v>10.89</v>
      </c>
      <c r="N3253" s="17" t="str">
        <f>IF(SalesData[[#This Row],[Profit]]&gt;0,"Profit","Loss")</f>
        <v>Profit</v>
      </c>
    </row>
    <row r="3254" spans="1:14" x14ac:dyDescent="0.25">
      <c r="A3254" s="1">
        <v>42273</v>
      </c>
      <c r="B3254" s="3">
        <f t="shared" si="150"/>
        <v>2015</v>
      </c>
      <c r="C3254" s="3">
        <f t="shared" si="151"/>
        <v>9</v>
      </c>
      <c r="D3254" t="s">
        <v>1907</v>
      </c>
      <c r="E3254" t="str">
        <f t="shared" si="152"/>
        <v>Rick Wilson20150926</v>
      </c>
      <c r="F3254">
        <f>IF(COUNTIF($E$2:E3254, E3254) = 1, MAX($F$1:F3253) + 1, INDEX($F$1:F3253, MATCH(E3254, $E$1:E3253, 0)))</f>
        <v>1585</v>
      </c>
      <c r="G3254" t="s">
        <v>95</v>
      </c>
      <c r="H3254" t="s">
        <v>11</v>
      </c>
      <c r="I3254" t="s">
        <v>12</v>
      </c>
      <c r="J3254" t="s">
        <v>2157</v>
      </c>
      <c r="K3254" s="17">
        <v>86.27</v>
      </c>
      <c r="L3254" s="17">
        <v>4</v>
      </c>
      <c r="M3254" s="17">
        <v>31.27</v>
      </c>
      <c r="N3254" s="17" t="str">
        <f>IF(SalesData[[#This Row],[Profit]]&gt;0,"Profit","Loss")</f>
        <v>Profit</v>
      </c>
    </row>
    <row r="3255" spans="1:14" x14ac:dyDescent="0.25">
      <c r="A3255" s="1">
        <v>42273</v>
      </c>
      <c r="B3255" s="3">
        <f t="shared" si="150"/>
        <v>2015</v>
      </c>
      <c r="C3255" s="3">
        <f t="shared" si="151"/>
        <v>9</v>
      </c>
      <c r="D3255" t="s">
        <v>1907</v>
      </c>
      <c r="E3255" t="str">
        <f t="shared" si="152"/>
        <v>Rick Wilson20150926</v>
      </c>
      <c r="F3255">
        <f>IF(COUNTIF($E$2:E3255, E3255) = 1, MAX($F$1:F3254) + 1, INDEX($F$1:F3254, MATCH(E3255, $E$1:E3254, 0)))</f>
        <v>1585</v>
      </c>
      <c r="G3255" t="s">
        <v>95</v>
      </c>
      <c r="H3255" t="s">
        <v>11</v>
      </c>
      <c r="I3255" t="s">
        <v>20</v>
      </c>
      <c r="J3255" t="s">
        <v>2269</v>
      </c>
      <c r="K3255" s="17">
        <v>72.59</v>
      </c>
      <c r="L3255" s="17">
        <v>2</v>
      </c>
      <c r="M3255" s="17">
        <v>-48.39</v>
      </c>
      <c r="N3255" s="17" t="str">
        <f>IF(SalesData[[#This Row],[Profit]]&gt;0,"Profit","Loss")</f>
        <v>Loss</v>
      </c>
    </row>
    <row r="3256" spans="1:14" x14ac:dyDescent="0.25">
      <c r="A3256" s="1">
        <v>42273</v>
      </c>
      <c r="B3256" s="3">
        <f t="shared" si="150"/>
        <v>2015</v>
      </c>
      <c r="C3256" s="3">
        <f t="shared" si="151"/>
        <v>9</v>
      </c>
      <c r="D3256" t="s">
        <v>1907</v>
      </c>
      <c r="E3256" t="str">
        <f t="shared" si="152"/>
        <v>Rick Wilson20150926</v>
      </c>
      <c r="F3256">
        <f>IF(COUNTIF($E$2:E3256, E3256) = 1, MAX($F$1:F3255) + 1, INDEX($F$1:F3255, MATCH(E3256, $E$1:E3255, 0)))</f>
        <v>1585</v>
      </c>
      <c r="G3256" t="s">
        <v>95</v>
      </c>
      <c r="H3256" t="s">
        <v>11</v>
      </c>
      <c r="I3256" t="s">
        <v>92</v>
      </c>
      <c r="J3256" t="s">
        <v>2016</v>
      </c>
      <c r="K3256" s="17">
        <v>60.67</v>
      </c>
      <c r="L3256" s="17">
        <v>2</v>
      </c>
      <c r="M3256" s="17">
        <v>14.41</v>
      </c>
      <c r="N3256" s="17" t="str">
        <f>IF(SalesData[[#This Row],[Profit]]&gt;0,"Profit","Loss")</f>
        <v>Profit</v>
      </c>
    </row>
    <row r="3257" spans="1:14" x14ac:dyDescent="0.25">
      <c r="A3257" s="1">
        <v>42273</v>
      </c>
      <c r="B3257" s="3">
        <f t="shared" si="150"/>
        <v>2015</v>
      </c>
      <c r="C3257" s="3">
        <f t="shared" si="151"/>
        <v>9</v>
      </c>
      <c r="D3257" t="s">
        <v>1907</v>
      </c>
      <c r="E3257" t="str">
        <f t="shared" si="152"/>
        <v>Rick Wilson20150926</v>
      </c>
      <c r="F3257">
        <f>IF(COUNTIF($E$2:E3257, E3257) = 1, MAX($F$1:F3256) + 1, INDEX($F$1:F3256, MATCH(E3257, $E$1:E3256, 0)))</f>
        <v>1585</v>
      </c>
      <c r="G3257" t="s">
        <v>95</v>
      </c>
      <c r="H3257" t="s">
        <v>11</v>
      </c>
      <c r="I3257" t="s">
        <v>20</v>
      </c>
      <c r="J3257" t="s">
        <v>1827</v>
      </c>
      <c r="K3257" s="17">
        <v>77.03</v>
      </c>
      <c r="L3257" s="17">
        <v>9</v>
      </c>
      <c r="M3257" s="17">
        <v>-59.06</v>
      </c>
      <c r="N3257" s="17" t="str">
        <f>IF(SalesData[[#This Row],[Profit]]&gt;0,"Profit","Loss")</f>
        <v>Loss</v>
      </c>
    </row>
    <row r="3258" spans="1:14" x14ac:dyDescent="0.25">
      <c r="A3258" s="1">
        <v>42273</v>
      </c>
      <c r="B3258" s="3">
        <f t="shared" si="150"/>
        <v>2015</v>
      </c>
      <c r="C3258" s="3">
        <f t="shared" si="151"/>
        <v>9</v>
      </c>
      <c r="D3258" t="s">
        <v>1907</v>
      </c>
      <c r="E3258" t="str">
        <f t="shared" si="152"/>
        <v>Rick Wilson20150926</v>
      </c>
      <c r="F3258">
        <f>IF(COUNTIF($E$2:E3258, E3258) = 1, MAX($F$1:F3257) + 1, INDEX($F$1:F3257, MATCH(E3258, $E$1:E3257, 0)))</f>
        <v>1585</v>
      </c>
      <c r="G3258" t="s">
        <v>95</v>
      </c>
      <c r="H3258" t="s">
        <v>11</v>
      </c>
      <c r="I3258" t="s">
        <v>18</v>
      </c>
      <c r="J3258" t="s">
        <v>595</v>
      </c>
      <c r="K3258" s="17">
        <v>119.9</v>
      </c>
      <c r="L3258" s="17">
        <v>6</v>
      </c>
      <c r="M3258" s="17">
        <v>-1.5</v>
      </c>
      <c r="N3258" s="17" t="str">
        <f>IF(SalesData[[#This Row],[Profit]]&gt;0,"Profit","Loss")</f>
        <v>Loss</v>
      </c>
    </row>
    <row r="3259" spans="1:14" x14ac:dyDescent="0.25">
      <c r="A3259" s="1">
        <v>42273</v>
      </c>
      <c r="B3259" s="3">
        <f t="shared" si="150"/>
        <v>2015</v>
      </c>
      <c r="C3259" s="3">
        <f t="shared" si="151"/>
        <v>9</v>
      </c>
      <c r="D3259" t="s">
        <v>1907</v>
      </c>
      <c r="E3259" t="str">
        <f t="shared" si="152"/>
        <v>Rick Wilson20150926</v>
      </c>
      <c r="F3259">
        <f>IF(COUNTIF($E$2:E3259, E3259) = 1, MAX($F$1:F3258) + 1, INDEX($F$1:F3258, MATCH(E3259, $E$1:E3258, 0)))</f>
        <v>1585</v>
      </c>
      <c r="G3259" t="s">
        <v>95</v>
      </c>
      <c r="H3259" t="s">
        <v>39</v>
      </c>
      <c r="I3259" t="s">
        <v>40</v>
      </c>
      <c r="J3259" t="s">
        <v>1551</v>
      </c>
      <c r="K3259" s="17">
        <v>263.95999999999998</v>
      </c>
      <c r="L3259" s="17">
        <v>5</v>
      </c>
      <c r="M3259" s="17">
        <v>23.1</v>
      </c>
      <c r="N3259" s="17" t="str">
        <f>IF(SalesData[[#This Row],[Profit]]&gt;0,"Profit","Loss")</f>
        <v>Profit</v>
      </c>
    </row>
    <row r="3260" spans="1:14" x14ac:dyDescent="0.25">
      <c r="A3260" s="1">
        <v>42273</v>
      </c>
      <c r="B3260" s="3">
        <f t="shared" si="150"/>
        <v>2015</v>
      </c>
      <c r="C3260" s="3">
        <f t="shared" si="151"/>
        <v>9</v>
      </c>
      <c r="D3260" t="s">
        <v>1907</v>
      </c>
      <c r="E3260" t="str">
        <f t="shared" si="152"/>
        <v>Rick Wilson20150926</v>
      </c>
      <c r="F3260">
        <f>IF(COUNTIF($E$2:E3260, E3260) = 1, MAX($F$1:F3259) + 1, INDEX($F$1:F3259, MATCH(E3260, $E$1:E3259, 0)))</f>
        <v>1585</v>
      </c>
      <c r="G3260" t="s">
        <v>95</v>
      </c>
      <c r="H3260" t="s">
        <v>11</v>
      </c>
      <c r="I3260" t="s">
        <v>18</v>
      </c>
      <c r="J3260" t="s">
        <v>19</v>
      </c>
      <c r="K3260" s="17">
        <v>363.65</v>
      </c>
      <c r="L3260" s="17">
        <v>4</v>
      </c>
      <c r="M3260" s="17">
        <v>-86.37</v>
      </c>
      <c r="N3260" s="17" t="str">
        <f>IF(SalesData[[#This Row],[Profit]]&gt;0,"Profit","Loss")</f>
        <v>Loss</v>
      </c>
    </row>
    <row r="3261" spans="1:14" x14ac:dyDescent="0.25">
      <c r="A3261" s="1">
        <v>42273</v>
      </c>
      <c r="B3261" s="3">
        <f t="shared" si="150"/>
        <v>2015</v>
      </c>
      <c r="C3261" s="3">
        <f t="shared" si="151"/>
        <v>9</v>
      </c>
      <c r="D3261" t="s">
        <v>1828</v>
      </c>
      <c r="E3261" t="str">
        <f t="shared" si="152"/>
        <v>Sarah Foster20150926</v>
      </c>
      <c r="F3261">
        <f>IF(COUNTIF($E$2:E3261, E3261) = 1, MAX($F$1:F3260) + 1, INDEX($F$1:F3260, MATCH(E3261, $E$1:E3260, 0)))</f>
        <v>1586</v>
      </c>
      <c r="G3261" t="s">
        <v>23</v>
      </c>
      <c r="H3261" t="s">
        <v>11</v>
      </c>
      <c r="I3261" t="s">
        <v>20</v>
      </c>
      <c r="J3261" t="s">
        <v>269</v>
      </c>
      <c r="K3261" s="17">
        <v>121.1</v>
      </c>
      <c r="L3261" s="17">
        <v>6</v>
      </c>
      <c r="M3261" s="17">
        <v>-100.92</v>
      </c>
      <c r="N3261" s="17" t="str">
        <f>IF(SalesData[[#This Row],[Profit]]&gt;0,"Profit","Loss")</f>
        <v>Loss</v>
      </c>
    </row>
    <row r="3262" spans="1:14" x14ac:dyDescent="0.25">
      <c r="A3262" s="1">
        <v>42273</v>
      </c>
      <c r="B3262" s="3">
        <f t="shared" si="150"/>
        <v>2015</v>
      </c>
      <c r="C3262" s="3">
        <f t="shared" si="151"/>
        <v>9</v>
      </c>
      <c r="D3262" t="s">
        <v>1828</v>
      </c>
      <c r="E3262" t="str">
        <f t="shared" si="152"/>
        <v>Sarah Foster20150926</v>
      </c>
      <c r="F3262">
        <f>IF(COUNTIF($E$2:E3262, E3262) = 1, MAX($F$1:F3261) + 1, INDEX($F$1:F3261, MATCH(E3262, $E$1:E3261, 0)))</f>
        <v>1586</v>
      </c>
      <c r="G3262" t="s">
        <v>23</v>
      </c>
      <c r="H3262" t="s">
        <v>39</v>
      </c>
      <c r="I3262" t="s">
        <v>40</v>
      </c>
      <c r="J3262" t="s">
        <v>2035</v>
      </c>
      <c r="K3262" s="17">
        <v>45.89</v>
      </c>
      <c r="L3262" s="17">
        <v>1</v>
      </c>
      <c r="M3262" s="17">
        <v>-9.18</v>
      </c>
      <c r="N3262" s="17" t="str">
        <f>IF(SalesData[[#This Row],[Profit]]&gt;0,"Profit","Loss")</f>
        <v>Loss</v>
      </c>
    </row>
    <row r="3263" spans="1:14" x14ac:dyDescent="0.25">
      <c r="A3263" s="1">
        <v>42273</v>
      </c>
      <c r="B3263" s="3">
        <f t="shared" si="150"/>
        <v>2015</v>
      </c>
      <c r="C3263" s="3">
        <f t="shared" si="151"/>
        <v>9</v>
      </c>
      <c r="D3263" t="s">
        <v>2270</v>
      </c>
      <c r="E3263" t="str">
        <f t="shared" si="152"/>
        <v>Bryan Spruell20150926</v>
      </c>
      <c r="F3263">
        <f>IF(COUNTIF($E$2:E3263, E3263) = 1, MAX($F$1:F3262) + 1, INDEX($F$1:F3262, MATCH(E3263, $E$1:E3262, 0)))</f>
        <v>1587</v>
      </c>
      <c r="G3263" t="s">
        <v>27</v>
      </c>
      <c r="H3263" t="s">
        <v>11</v>
      </c>
      <c r="I3263" t="s">
        <v>18</v>
      </c>
      <c r="J3263" t="s">
        <v>1456</v>
      </c>
      <c r="K3263" s="17">
        <v>64.17</v>
      </c>
      <c r="L3263" s="17">
        <v>3</v>
      </c>
      <c r="M3263" s="17">
        <v>18.61</v>
      </c>
      <c r="N3263" s="17" t="str">
        <f>IF(SalesData[[#This Row],[Profit]]&gt;0,"Profit","Loss")</f>
        <v>Profit</v>
      </c>
    </row>
    <row r="3264" spans="1:14" x14ac:dyDescent="0.25">
      <c r="A3264" s="1">
        <v>42273</v>
      </c>
      <c r="B3264" s="3">
        <f t="shared" si="150"/>
        <v>2015</v>
      </c>
      <c r="C3264" s="3">
        <f t="shared" si="151"/>
        <v>9</v>
      </c>
      <c r="D3264" t="s">
        <v>2270</v>
      </c>
      <c r="E3264" t="str">
        <f t="shared" si="152"/>
        <v>Bryan Spruell20150926</v>
      </c>
      <c r="F3264">
        <f>IF(COUNTIF($E$2:E3264, E3264) = 1, MAX($F$1:F3263) + 1, INDEX($F$1:F3263, MATCH(E3264, $E$1:E3263, 0)))</f>
        <v>1587</v>
      </c>
      <c r="G3264" t="s">
        <v>27</v>
      </c>
      <c r="H3264" t="s">
        <v>11</v>
      </c>
      <c r="I3264" t="s">
        <v>63</v>
      </c>
      <c r="J3264" t="s">
        <v>543</v>
      </c>
      <c r="K3264" s="17">
        <v>124.46</v>
      </c>
      <c r="L3264" s="17">
        <v>2</v>
      </c>
      <c r="M3264" s="17">
        <v>58.5</v>
      </c>
      <c r="N3264" s="17" t="str">
        <f>IF(SalesData[[#This Row],[Profit]]&gt;0,"Profit","Loss")</f>
        <v>Profit</v>
      </c>
    </row>
    <row r="3265" spans="1:14" x14ac:dyDescent="0.25">
      <c r="A3265" s="1">
        <v>42273</v>
      </c>
      <c r="B3265" s="3">
        <f t="shared" si="150"/>
        <v>2015</v>
      </c>
      <c r="C3265" s="3">
        <f t="shared" si="151"/>
        <v>9</v>
      </c>
      <c r="D3265" t="s">
        <v>1334</v>
      </c>
      <c r="E3265" t="str">
        <f t="shared" si="152"/>
        <v>Philip Fox20150926</v>
      </c>
      <c r="F3265">
        <f>IF(COUNTIF($E$2:E3265, E3265) = 1, MAX($F$1:F3264) + 1, INDEX($F$1:F3264, MATCH(E3265, $E$1:E3264, 0)))</f>
        <v>1588</v>
      </c>
      <c r="G3265" t="s">
        <v>149</v>
      </c>
      <c r="H3265" t="s">
        <v>39</v>
      </c>
      <c r="I3265" t="s">
        <v>52</v>
      </c>
      <c r="J3265" t="s">
        <v>2130</v>
      </c>
      <c r="K3265" s="17">
        <v>50</v>
      </c>
      <c r="L3265" s="17">
        <v>2</v>
      </c>
      <c r="M3265" s="17">
        <v>12</v>
      </c>
      <c r="N3265" s="17" t="str">
        <f>IF(SalesData[[#This Row],[Profit]]&gt;0,"Profit","Loss")</f>
        <v>Profit</v>
      </c>
    </row>
    <row r="3266" spans="1:14" x14ac:dyDescent="0.25">
      <c r="A3266" s="1">
        <v>42273</v>
      </c>
      <c r="B3266" s="3">
        <f t="shared" ref="B3266:B3329" si="153">YEAR(A3266)</f>
        <v>2015</v>
      </c>
      <c r="C3266" s="3">
        <f t="shared" ref="C3266:C3329" si="154">MONTH(A3266)</f>
        <v>9</v>
      </c>
      <c r="D3266" t="s">
        <v>1104</v>
      </c>
      <c r="E3266" t="str">
        <f t="shared" ref="E3266:E3329" si="155">D3266 &amp; TEXT(A3266, "yyyymmdd")</f>
        <v>Gene McClure20150926</v>
      </c>
      <c r="F3266">
        <f>IF(COUNTIF($E$2:E3266, E3266) = 1, MAX($F$1:F3265) + 1, INDEX($F$1:F3265, MATCH(E3266, $E$1:E3265, 0)))</f>
        <v>1589</v>
      </c>
      <c r="G3266" t="s">
        <v>149</v>
      </c>
      <c r="H3266" t="s">
        <v>11</v>
      </c>
      <c r="I3266" t="s">
        <v>43</v>
      </c>
      <c r="J3266" t="s">
        <v>1109</v>
      </c>
      <c r="K3266" s="17">
        <v>34.44</v>
      </c>
      <c r="L3266" s="17">
        <v>3</v>
      </c>
      <c r="M3266" s="17">
        <v>16.190000000000001</v>
      </c>
      <c r="N3266" s="17" t="str">
        <f>IF(SalesData[[#This Row],[Profit]]&gt;0,"Profit","Loss")</f>
        <v>Profit</v>
      </c>
    </row>
    <row r="3267" spans="1:14" x14ac:dyDescent="0.25">
      <c r="A3267" s="1">
        <v>42273</v>
      </c>
      <c r="B3267" s="3">
        <f t="shared" si="153"/>
        <v>2015</v>
      </c>
      <c r="C3267" s="3">
        <f t="shared" si="154"/>
        <v>9</v>
      </c>
      <c r="D3267" t="s">
        <v>1104</v>
      </c>
      <c r="E3267" t="str">
        <f t="shared" si="155"/>
        <v>Gene McClure20150926</v>
      </c>
      <c r="F3267">
        <f>IF(COUNTIF($E$2:E3267, E3267) = 1, MAX($F$1:F3266) + 1, INDEX($F$1:F3266, MATCH(E3267, $E$1:E3266, 0)))</f>
        <v>1589</v>
      </c>
      <c r="G3267" t="s">
        <v>149</v>
      </c>
      <c r="H3267" t="s">
        <v>39</v>
      </c>
      <c r="I3267" t="s">
        <v>302</v>
      </c>
      <c r="J3267" t="s">
        <v>538</v>
      </c>
      <c r="K3267" s="17">
        <v>629.92999999999995</v>
      </c>
      <c r="L3267" s="17">
        <v>7</v>
      </c>
      <c r="M3267" s="17">
        <v>296.07</v>
      </c>
      <c r="N3267" s="17" t="str">
        <f>IF(SalesData[[#This Row],[Profit]]&gt;0,"Profit","Loss")</f>
        <v>Profit</v>
      </c>
    </row>
    <row r="3268" spans="1:14" x14ac:dyDescent="0.25">
      <c r="A3268" s="1">
        <v>42273</v>
      </c>
      <c r="B3268" s="3">
        <f t="shared" si="153"/>
        <v>2015</v>
      </c>
      <c r="C3268" s="3">
        <f t="shared" si="154"/>
        <v>9</v>
      </c>
      <c r="D3268" t="s">
        <v>1104</v>
      </c>
      <c r="E3268" t="str">
        <f t="shared" si="155"/>
        <v>Gene McClure20150926</v>
      </c>
      <c r="F3268">
        <f>IF(COUNTIF($E$2:E3268, E3268) = 1, MAX($F$1:F3267) + 1, INDEX($F$1:F3267, MATCH(E3268, $E$1:E3267, 0)))</f>
        <v>1589</v>
      </c>
      <c r="G3268" t="s">
        <v>149</v>
      </c>
      <c r="H3268" t="s">
        <v>11</v>
      </c>
      <c r="I3268" t="s">
        <v>20</v>
      </c>
      <c r="J3268" t="s">
        <v>1959</v>
      </c>
      <c r="K3268" s="17">
        <v>79.06</v>
      </c>
      <c r="L3268" s="17">
        <v>9</v>
      </c>
      <c r="M3268" s="17">
        <v>28.66</v>
      </c>
      <c r="N3268" s="17" t="str">
        <f>IF(SalesData[[#This Row],[Profit]]&gt;0,"Profit","Loss")</f>
        <v>Profit</v>
      </c>
    </row>
    <row r="3269" spans="1:14" x14ac:dyDescent="0.25">
      <c r="A3269" s="1">
        <v>42274</v>
      </c>
      <c r="B3269" s="3">
        <f t="shared" si="153"/>
        <v>2015</v>
      </c>
      <c r="C3269" s="3">
        <f t="shared" si="154"/>
        <v>9</v>
      </c>
      <c r="D3269" t="s">
        <v>2230</v>
      </c>
      <c r="E3269" t="str">
        <f t="shared" si="155"/>
        <v>Neoma Murray20150927</v>
      </c>
      <c r="F3269">
        <f>IF(COUNTIF($E$2:E3269, E3269) = 1, MAX($F$1:F3268) + 1, INDEX($F$1:F3268, MATCH(E3269, $E$1:E3268, 0)))</f>
        <v>1590</v>
      </c>
      <c r="G3269" t="s">
        <v>15</v>
      </c>
      <c r="H3269" t="s">
        <v>11</v>
      </c>
      <c r="I3269" t="s">
        <v>20</v>
      </c>
      <c r="J3269" t="s">
        <v>911</v>
      </c>
      <c r="K3269" s="17">
        <v>15.08</v>
      </c>
      <c r="L3269" s="17">
        <v>2</v>
      </c>
      <c r="M3269" s="17">
        <v>-22.62</v>
      </c>
      <c r="N3269" s="17" t="str">
        <f>IF(SalesData[[#This Row],[Profit]]&gt;0,"Profit","Loss")</f>
        <v>Loss</v>
      </c>
    </row>
    <row r="3270" spans="1:14" x14ac:dyDescent="0.25">
      <c r="A3270" s="1">
        <v>42274</v>
      </c>
      <c r="B3270" s="3">
        <f t="shared" si="153"/>
        <v>2015</v>
      </c>
      <c r="C3270" s="3">
        <f t="shared" si="154"/>
        <v>9</v>
      </c>
      <c r="D3270" t="s">
        <v>2230</v>
      </c>
      <c r="E3270" t="str">
        <f t="shared" si="155"/>
        <v>Neoma Murray20150927</v>
      </c>
      <c r="F3270">
        <f>IF(COUNTIF($E$2:E3270, E3270) = 1, MAX($F$1:F3269) + 1, INDEX($F$1:F3269, MATCH(E3270, $E$1:E3269, 0)))</f>
        <v>1590</v>
      </c>
      <c r="G3270" t="s">
        <v>15</v>
      </c>
      <c r="H3270" t="s">
        <v>34</v>
      </c>
      <c r="I3270" t="s">
        <v>47</v>
      </c>
      <c r="J3270" t="s">
        <v>1739</v>
      </c>
      <c r="K3270" s="17">
        <v>24.29</v>
      </c>
      <c r="L3270" s="17">
        <v>3</v>
      </c>
      <c r="M3270" s="17">
        <v>-12.75</v>
      </c>
      <c r="N3270" s="17" t="str">
        <f>IF(SalesData[[#This Row],[Profit]]&gt;0,"Profit","Loss")</f>
        <v>Loss</v>
      </c>
    </row>
    <row r="3271" spans="1:14" x14ac:dyDescent="0.25">
      <c r="A3271" s="1">
        <v>42274</v>
      </c>
      <c r="B3271" s="3">
        <f t="shared" si="153"/>
        <v>2015</v>
      </c>
      <c r="C3271" s="3">
        <f t="shared" si="154"/>
        <v>9</v>
      </c>
      <c r="D3271" t="s">
        <v>1629</v>
      </c>
      <c r="E3271" t="str">
        <f t="shared" si="155"/>
        <v>Rick Huthwaite20150927</v>
      </c>
      <c r="F3271">
        <f>IF(COUNTIF($E$2:E3271, E3271) = 1, MAX($F$1:F3270) + 1, INDEX($F$1:F3270, MATCH(E3271, $E$1:E3270, 0)))</f>
        <v>1591</v>
      </c>
      <c r="G3271" t="s">
        <v>27</v>
      </c>
      <c r="H3271" t="s">
        <v>11</v>
      </c>
      <c r="I3271" t="s">
        <v>18</v>
      </c>
      <c r="J3271" t="s">
        <v>1611</v>
      </c>
      <c r="K3271" s="17">
        <v>15.51</v>
      </c>
      <c r="L3271" s="17">
        <v>1</v>
      </c>
      <c r="M3271" s="17">
        <v>4.34</v>
      </c>
      <c r="N3271" s="17" t="str">
        <f>IF(SalesData[[#This Row],[Profit]]&gt;0,"Profit","Loss")</f>
        <v>Profit</v>
      </c>
    </row>
    <row r="3272" spans="1:14" x14ac:dyDescent="0.25">
      <c r="A3272" s="1">
        <v>42274</v>
      </c>
      <c r="B3272" s="3">
        <f t="shared" si="153"/>
        <v>2015</v>
      </c>
      <c r="C3272" s="3">
        <f t="shared" si="154"/>
        <v>9</v>
      </c>
      <c r="D3272" t="s">
        <v>1629</v>
      </c>
      <c r="E3272" t="str">
        <f t="shared" si="155"/>
        <v>Rick Huthwaite20150927</v>
      </c>
      <c r="F3272">
        <f>IF(COUNTIF($E$2:E3272, E3272) = 1, MAX($F$1:F3271) + 1, INDEX($F$1:F3271, MATCH(E3272, $E$1:E3271, 0)))</f>
        <v>1591</v>
      </c>
      <c r="G3272" t="s">
        <v>27</v>
      </c>
      <c r="H3272" t="s">
        <v>11</v>
      </c>
      <c r="I3272" t="s">
        <v>12</v>
      </c>
      <c r="J3272" t="s">
        <v>1041</v>
      </c>
      <c r="K3272" s="17">
        <v>146.82</v>
      </c>
      <c r="L3272" s="17">
        <v>3</v>
      </c>
      <c r="M3272" s="17">
        <v>73.41</v>
      </c>
      <c r="N3272" s="17" t="str">
        <f>IF(SalesData[[#This Row],[Profit]]&gt;0,"Profit","Loss")</f>
        <v>Profit</v>
      </c>
    </row>
    <row r="3273" spans="1:14" x14ac:dyDescent="0.25">
      <c r="A3273" s="1">
        <v>42274</v>
      </c>
      <c r="B3273" s="3">
        <f t="shared" si="153"/>
        <v>2015</v>
      </c>
      <c r="C3273" s="3">
        <f t="shared" si="154"/>
        <v>9</v>
      </c>
      <c r="D3273" t="s">
        <v>1629</v>
      </c>
      <c r="E3273" t="str">
        <f t="shared" si="155"/>
        <v>Rick Huthwaite20150927</v>
      </c>
      <c r="F3273">
        <f>IF(COUNTIF($E$2:E3273, E3273) = 1, MAX($F$1:F3272) + 1, INDEX($F$1:F3272, MATCH(E3273, $E$1:E3272, 0)))</f>
        <v>1591</v>
      </c>
      <c r="G3273" t="s">
        <v>27</v>
      </c>
      <c r="H3273" t="s">
        <v>11</v>
      </c>
      <c r="I3273" t="s">
        <v>12</v>
      </c>
      <c r="J3273" t="s">
        <v>493</v>
      </c>
      <c r="K3273" s="17">
        <v>12.96</v>
      </c>
      <c r="L3273" s="17">
        <v>2</v>
      </c>
      <c r="M3273" s="17">
        <v>6.22</v>
      </c>
      <c r="N3273" s="17" t="str">
        <f>IF(SalesData[[#This Row],[Profit]]&gt;0,"Profit","Loss")</f>
        <v>Profit</v>
      </c>
    </row>
    <row r="3274" spans="1:14" x14ac:dyDescent="0.25">
      <c r="A3274" s="1">
        <v>42274</v>
      </c>
      <c r="B3274" s="3">
        <f t="shared" si="153"/>
        <v>2015</v>
      </c>
      <c r="C3274" s="3">
        <f t="shared" si="154"/>
        <v>9</v>
      </c>
      <c r="D3274" t="s">
        <v>2271</v>
      </c>
      <c r="E3274" t="str">
        <f t="shared" si="155"/>
        <v>Helen Wasserman20150927</v>
      </c>
      <c r="F3274">
        <f>IF(COUNTIF($E$2:E3274, E3274) = 1, MAX($F$1:F3273) + 1, INDEX($F$1:F3273, MATCH(E3274, $E$1:E3273, 0)))</f>
        <v>1592</v>
      </c>
      <c r="G3274" t="s">
        <v>110</v>
      </c>
      <c r="H3274" t="s">
        <v>11</v>
      </c>
      <c r="I3274" t="s">
        <v>24</v>
      </c>
      <c r="J3274" t="s">
        <v>460</v>
      </c>
      <c r="K3274" s="17">
        <v>16.399999999999999</v>
      </c>
      <c r="L3274" s="17">
        <v>5</v>
      </c>
      <c r="M3274" s="17">
        <v>4.76</v>
      </c>
      <c r="N3274" s="17" t="str">
        <f>IF(SalesData[[#This Row],[Profit]]&gt;0,"Profit","Loss")</f>
        <v>Profit</v>
      </c>
    </row>
    <row r="3275" spans="1:14" x14ac:dyDescent="0.25">
      <c r="A3275" s="1">
        <v>42274</v>
      </c>
      <c r="B3275" s="3">
        <f t="shared" si="153"/>
        <v>2015</v>
      </c>
      <c r="C3275" s="3">
        <f t="shared" si="154"/>
        <v>9</v>
      </c>
      <c r="D3275" t="s">
        <v>2271</v>
      </c>
      <c r="E3275" t="str">
        <f t="shared" si="155"/>
        <v>Helen Wasserman20150927</v>
      </c>
      <c r="F3275">
        <f>IF(COUNTIF($E$2:E3275, E3275) = 1, MAX($F$1:F3274) + 1, INDEX($F$1:F3274, MATCH(E3275, $E$1:E3274, 0)))</f>
        <v>1592</v>
      </c>
      <c r="G3275" t="s">
        <v>110</v>
      </c>
      <c r="H3275" t="s">
        <v>11</v>
      </c>
      <c r="I3275" t="s">
        <v>12</v>
      </c>
      <c r="J3275" t="s">
        <v>2272</v>
      </c>
      <c r="K3275" s="17">
        <v>25.92</v>
      </c>
      <c r="L3275" s="17">
        <v>4</v>
      </c>
      <c r="M3275" s="17">
        <v>12.44</v>
      </c>
      <c r="N3275" s="17" t="str">
        <f>IF(SalesData[[#This Row],[Profit]]&gt;0,"Profit","Loss")</f>
        <v>Profit</v>
      </c>
    </row>
    <row r="3276" spans="1:14" x14ac:dyDescent="0.25">
      <c r="A3276" s="1">
        <v>42274</v>
      </c>
      <c r="B3276" s="3">
        <f t="shared" si="153"/>
        <v>2015</v>
      </c>
      <c r="C3276" s="3">
        <f t="shared" si="154"/>
        <v>9</v>
      </c>
      <c r="D3276" t="s">
        <v>938</v>
      </c>
      <c r="E3276" t="str">
        <f t="shared" si="155"/>
        <v>Jamie Kunitz20150927</v>
      </c>
      <c r="F3276">
        <f>IF(COUNTIF($E$2:E3276, E3276) = 1, MAX($F$1:F3275) + 1, INDEX($F$1:F3275, MATCH(E3276, $E$1:E3275, 0)))</f>
        <v>1593</v>
      </c>
      <c r="G3276" t="s">
        <v>55</v>
      </c>
      <c r="H3276" t="s">
        <v>11</v>
      </c>
      <c r="I3276" t="s">
        <v>12</v>
      </c>
      <c r="J3276" t="s">
        <v>1158</v>
      </c>
      <c r="K3276" s="17">
        <v>154.9</v>
      </c>
      <c r="L3276" s="17">
        <v>5</v>
      </c>
      <c r="M3276" s="17">
        <v>69.709999999999994</v>
      </c>
      <c r="N3276" s="17" t="str">
        <f>IF(SalesData[[#This Row],[Profit]]&gt;0,"Profit","Loss")</f>
        <v>Profit</v>
      </c>
    </row>
    <row r="3277" spans="1:14" x14ac:dyDescent="0.25">
      <c r="A3277" s="1">
        <v>42274</v>
      </c>
      <c r="B3277" s="3">
        <f t="shared" si="153"/>
        <v>2015</v>
      </c>
      <c r="C3277" s="3">
        <f t="shared" si="154"/>
        <v>9</v>
      </c>
      <c r="D3277" t="s">
        <v>938</v>
      </c>
      <c r="E3277" t="str">
        <f t="shared" si="155"/>
        <v>Jamie Kunitz20150927</v>
      </c>
      <c r="F3277">
        <f>IF(COUNTIF($E$2:E3277, E3277) = 1, MAX($F$1:F3276) + 1, INDEX($F$1:F3276, MATCH(E3277, $E$1:E3276, 0)))</f>
        <v>1593</v>
      </c>
      <c r="G3277" t="s">
        <v>55</v>
      </c>
      <c r="H3277" t="s">
        <v>39</v>
      </c>
      <c r="I3277" t="s">
        <v>40</v>
      </c>
      <c r="J3277" t="s">
        <v>2109</v>
      </c>
      <c r="K3277" s="17">
        <v>1871.88</v>
      </c>
      <c r="L3277" s="17">
        <v>12</v>
      </c>
      <c r="M3277" s="17">
        <v>561.55999999999995</v>
      </c>
      <c r="N3277" s="17" t="str">
        <f>IF(SalesData[[#This Row],[Profit]]&gt;0,"Profit","Loss")</f>
        <v>Profit</v>
      </c>
    </row>
    <row r="3278" spans="1:14" x14ac:dyDescent="0.25">
      <c r="A3278" s="1">
        <v>42274</v>
      </c>
      <c r="B3278" s="3">
        <f t="shared" si="153"/>
        <v>2015</v>
      </c>
      <c r="C3278" s="3">
        <f t="shared" si="154"/>
        <v>9</v>
      </c>
      <c r="D3278" t="s">
        <v>1680</v>
      </c>
      <c r="E3278" t="str">
        <f t="shared" si="155"/>
        <v>Saphhira Shifley20150927</v>
      </c>
      <c r="F3278">
        <f>IF(COUNTIF($E$2:E3278, E3278) = 1, MAX($F$1:F3277) + 1, INDEX($F$1:F3277, MATCH(E3278, $E$1:E3277, 0)))</f>
        <v>1594</v>
      </c>
      <c r="G3278" t="s">
        <v>164</v>
      </c>
      <c r="H3278" t="s">
        <v>11</v>
      </c>
      <c r="I3278" t="s">
        <v>24</v>
      </c>
      <c r="J3278" t="s">
        <v>990</v>
      </c>
      <c r="K3278" s="17">
        <v>99.2</v>
      </c>
      <c r="L3278" s="17">
        <v>5</v>
      </c>
      <c r="M3278" s="17">
        <v>25.79</v>
      </c>
      <c r="N3278" s="17" t="str">
        <f>IF(SalesData[[#This Row],[Profit]]&gt;0,"Profit","Loss")</f>
        <v>Profit</v>
      </c>
    </row>
    <row r="3279" spans="1:14" x14ac:dyDescent="0.25">
      <c r="A3279" s="1">
        <v>42275</v>
      </c>
      <c r="B3279" s="3">
        <f t="shared" si="153"/>
        <v>2015</v>
      </c>
      <c r="C3279" s="3">
        <f t="shared" si="154"/>
        <v>9</v>
      </c>
      <c r="D3279" t="s">
        <v>1343</v>
      </c>
      <c r="E3279" t="str">
        <f t="shared" si="155"/>
        <v>Henry Goldwyn20150928</v>
      </c>
      <c r="F3279">
        <f>IF(COUNTIF($E$2:E3279, E3279) = 1, MAX($F$1:F3278) + 1, INDEX($F$1:F3278, MATCH(E3279, $E$1:E3278, 0)))</f>
        <v>1595</v>
      </c>
      <c r="G3279" t="s">
        <v>27</v>
      </c>
      <c r="H3279" t="s">
        <v>11</v>
      </c>
      <c r="I3279" t="s">
        <v>92</v>
      </c>
      <c r="J3279" t="s">
        <v>617</v>
      </c>
      <c r="K3279" s="17">
        <v>43.26</v>
      </c>
      <c r="L3279" s="17">
        <v>3</v>
      </c>
      <c r="M3279" s="17">
        <v>14.28</v>
      </c>
      <c r="N3279" s="17" t="str">
        <f>IF(SalesData[[#This Row],[Profit]]&gt;0,"Profit","Loss")</f>
        <v>Profit</v>
      </c>
    </row>
    <row r="3280" spans="1:14" x14ac:dyDescent="0.25">
      <c r="A3280" s="1">
        <v>42275</v>
      </c>
      <c r="B3280" s="3">
        <f t="shared" si="153"/>
        <v>2015</v>
      </c>
      <c r="C3280" s="3">
        <f t="shared" si="154"/>
        <v>9</v>
      </c>
      <c r="D3280" t="s">
        <v>1343</v>
      </c>
      <c r="E3280" t="str">
        <f t="shared" si="155"/>
        <v>Henry Goldwyn20150928</v>
      </c>
      <c r="F3280">
        <f>IF(COUNTIF($E$2:E3280, E3280) = 1, MAX($F$1:F3279) + 1, INDEX($F$1:F3279, MATCH(E3280, $E$1:E3279, 0)))</f>
        <v>1595</v>
      </c>
      <c r="G3280" t="s">
        <v>27</v>
      </c>
      <c r="H3280" t="s">
        <v>11</v>
      </c>
      <c r="I3280" t="s">
        <v>92</v>
      </c>
      <c r="J3280" t="s">
        <v>2273</v>
      </c>
      <c r="K3280" s="17">
        <v>43.56</v>
      </c>
      <c r="L3280" s="17">
        <v>2</v>
      </c>
      <c r="M3280" s="17">
        <v>15.25</v>
      </c>
      <c r="N3280" s="17" t="str">
        <f>IF(SalesData[[#This Row],[Profit]]&gt;0,"Profit","Loss")</f>
        <v>Profit</v>
      </c>
    </row>
    <row r="3281" spans="1:14" x14ac:dyDescent="0.25">
      <c r="A3281" s="1">
        <v>42275</v>
      </c>
      <c r="B3281" s="3">
        <f t="shared" si="153"/>
        <v>2015</v>
      </c>
      <c r="C3281" s="3">
        <f t="shared" si="154"/>
        <v>9</v>
      </c>
      <c r="D3281" t="s">
        <v>1459</v>
      </c>
      <c r="E3281" t="str">
        <f t="shared" si="155"/>
        <v>Zuschuss Carroll20150928</v>
      </c>
      <c r="F3281">
        <f>IF(COUNTIF($E$2:E3281, E3281) = 1, MAX($F$1:F3280) + 1, INDEX($F$1:F3280, MATCH(E3281, $E$1:E3280, 0)))</f>
        <v>1596</v>
      </c>
      <c r="G3281" t="s">
        <v>278</v>
      </c>
      <c r="H3281" t="s">
        <v>11</v>
      </c>
      <c r="I3281" t="s">
        <v>63</v>
      </c>
      <c r="J3281" t="s">
        <v>1350</v>
      </c>
      <c r="K3281" s="17">
        <v>12.54</v>
      </c>
      <c r="L3281" s="17">
        <v>1</v>
      </c>
      <c r="M3281" s="17">
        <v>4.2300000000000004</v>
      </c>
      <c r="N3281" s="17" t="str">
        <f>IF(SalesData[[#This Row],[Profit]]&gt;0,"Profit","Loss")</f>
        <v>Profit</v>
      </c>
    </row>
    <row r="3282" spans="1:14" x14ac:dyDescent="0.25">
      <c r="A3282" s="1">
        <v>42275</v>
      </c>
      <c r="B3282" s="3">
        <f t="shared" si="153"/>
        <v>2015</v>
      </c>
      <c r="C3282" s="3">
        <f t="shared" si="154"/>
        <v>9</v>
      </c>
      <c r="D3282" t="s">
        <v>1459</v>
      </c>
      <c r="E3282" t="str">
        <f t="shared" si="155"/>
        <v>Zuschuss Carroll20150928</v>
      </c>
      <c r="F3282">
        <f>IF(COUNTIF($E$2:E3282, E3282) = 1, MAX($F$1:F3281) + 1, INDEX($F$1:F3281, MATCH(E3282, $E$1:E3281, 0)))</f>
        <v>1596</v>
      </c>
      <c r="G3282" t="s">
        <v>278</v>
      </c>
      <c r="H3282" t="s">
        <v>11</v>
      </c>
      <c r="I3282" t="s">
        <v>20</v>
      </c>
      <c r="J3282" t="s">
        <v>205</v>
      </c>
      <c r="K3282" s="17">
        <v>1.08</v>
      </c>
      <c r="L3282" s="17">
        <v>2</v>
      </c>
      <c r="M3282" s="17">
        <v>-0.79</v>
      </c>
      <c r="N3282" s="17" t="str">
        <f>IF(SalesData[[#This Row],[Profit]]&gt;0,"Profit","Loss")</f>
        <v>Loss</v>
      </c>
    </row>
    <row r="3283" spans="1:14" x14ac:dyDescent="0.25">
      <c r="A3283" s="1">
        <v>42275</v>
      </c>
      <c r="B3283" s="3">
        <f t="shared" si="153"/>
        <v>2015</v>
      </c>
      <c r="C3283" s="3">
        <f t="shared" si="154"/>
        <v>9</v>
      </c>
      <c r="D3283" t="s">
        <v>1459</v>
      </c>
      <c r="E3283" t="str">
        <f t="shared" si="155"/>
        <v>Zuschuss Carroll20150928</v>
      </c>
      <c r="F3283">
        <f>IF(COUNTIF($E$2:E3283, E3283) = 1, MAX($F$1:F3282) + 1, INDEX($F$1:F3282, MATCH(E3283, $E$1:E3282, 0)))</f>
        <v>1596</v>
      </c>
      <c r="G3283" t="s">
        <v>278</v>
      </c>
      <c r="H3283" t="s">
        <v>11</v>
      </c>
      <c r="I3283" t="s">
        <v>43</v>
      </c>
      <c r="J3283" t="s">
        <v>160</v>
      </c>
      <c r="K3283" s="17">
        <v>4.51</v>
      </c>
      <c r="L3283" s="17">
        <v>3</v>
      </c>
      <c r="M3283" s="17">
        <v>0.85</v>
      </c>
      <c r="N3283" s="17" t="str">
        <f>IF(SalesData[[#This Row],[Profit]]&gt;0,"Profit","Loss")</f>
        <v>Profit</v>
      </c>
    </row>
    <row r="3284" spans="1:14" x14ac:dyDescent="0.25">
      <c r="A3284" s="1">
        <v>42275</v>
      </c>
      <c r="B3284" s="3">
        <f t="shared" si="153"/>
        <v>2015</v>
      </c>
      <c r="C3284" s="3">
        <f t="shared" si="154"/>
        <v>9</v>
      </c>
      <c r="D3284" t="s">
        <v>1937</v>
      </c>
      <c r="E3284" t="str">
        <f t="shared" si="155"/>
        <v>Jennifer Jackson20150928</v>
      </c>
      <c r="F3284">
        <f>IF(COUNTIF($E$2:E3284, E3284) = 1, MAX($F$1:F3283) + 1, INDEX($F$1:F3283, MATCH(E3284, $E$1:E3283, 0)))</f>
        <v>1597</v>
      </c>
      <c r="G3284" t="s">
        <v>149</v>
      </c>
      <c r="H3284" t="s">
        <v>11</v>
      </c>
      <c r="I3284" t="s">
        <v>92</v>
      </c>
      <c r="J3284" t="s">
        <v>286</v>
      </c>
      <c r="K3284" s="17">
        <v>293.52</v>
      </c>
      <c r="L3284" s="17">
        <v>6</v>
      </c>
      <c r="M3284" s="17">
        <v>76.319999999999993</v>
      </c>
      <c r="N3284" s="17" t="str">
        <f>IF(SalesData[[#This Row],[Profit]]&gt;0,"Profit","Loss")</f>
        <v>Profit</v>
      </c>
    </row>
    <row r="3285" spans="1:14" x14ac:dyDescent="0.25">
      <c r="A3285" s="1">
        <v>42275</v>
      </c>
      <c r="B3285" s="3">
        <f t="shared" si="153"/>
        <v>2015</v>
      </c>
      <c r="C3285" s="3">
        <f t="shared" si="154"/>
        <v>9</v>
      </c>
      <c r="D3285" t="s">
        <v>1937</v>
      </c>
      <c r="E3285" t="str">
        <f t="shared" si="155"/>
        <v>Jennifer Jackson20150928</v>
      </c>
      <c r="F3285">
        <f>IF(COUNTIF($E$2:E3285, E3285) = 1, MAX($F$1:F3284) + 1, INDEX($F$1:F3284, MATCH(E3285, $E$1:E3284, 0)))</f>
        <v>1597</v>
      </c>
      <c r="G3285" t="s">
        <v>149</v>
      </c>
      <c r="H3285" t="s">
        <v>39</v>
      </c>
      <c r="I3285" t="s">
        <v>40</v>
      </c>
      <c r="J3285" t="s">
        <v>1347</v>
      </c>
      <c r="K3285" s="17">
        <v>307.98</v>
      </c>
      <c r="L3285" s="17">
        <v>2</v>
      </c>
      <c r="M3285" s="17">
        <v>89.31</v>
      </c>
      <c r="N3285" s="17" t="str">
        <f>IF(SalesData[[#This Row],[Profit]]&gt;0,"Profit","Loss")</f>
        <v>Profit</v>
      </c>
    </row>
    <row r="3286" spans="1:14" x14ac:dyDescent="0.25">
      <c r="A3286" s="1">
        <v>42275</v>
      </c>
      <c r="B3286" s="3">
        <f t="shared" si="153"/>
        <v>2015</v>
      </c>
      <c r="C3286" s="3">
        <f t="shared" si="154"/>
        <v>9</v>
      </c>
      <c r="D3286" t="s">
        <v>468</v>
      </c>
      <c r="E3286" t="str">
        <f t="shared" si="155"/>
        <v>Roy Phan20150928</v>
      </c>
      <c r="F3286">
        <f>IF(COUNTIF($E$2:E3286, E3286) = 1, MAX($F$1:F3285) + 1, INDEX($F$1:F3285, MATCH(E3286, $E$1:E3285, 0)))</f>
        <v>1598</v>
      </c>
      <c r="G3286" t="s">
        <v>27</v>
      </c>
      <c r="H3286" t="s">
        <v>11</v>
      </c>
      <c r="I3286" t="s">
        <v>92</v>
      </c>
      <c r="J3286" t="s">
        <v>1090</v>
      </c>
      <c r="K3286" s="17">
        <v>186.15</v>
      </c>
      <c r="L3286" s="17">
        <v>3</v>
      </c>
      <c r="M3286" s="17">
        <v>55.85</v>
      </c>
      <c r="N3286" s="17" t="str">
        <f>IF(SalesData[[#This Row],[Profit]]&gt;0,"Profit","Loss")</f>
        <v>Profit</v>
      </c>
    </row>
    <row r="3287" spans="1:14" x14ac:dyDescent="0.25">
      <c r="A3287" s="1">
        <v>42275</v>
      </c>
      <c r="B3287" s="3">
        <f t="shared" si="153"/>
        <v>2015</v>
      </c>
      <c r="C3287" s="3">
        <f t="shared" si="154"/>
        <v>9</v>
      </c>
      <c r="D3287" t="s">
        <v>468</v>
      </c>
      <c r="E3287" t="str">
        <f t="shared" si="155"/>
        <v>Roy Phan20150928</v>
      </c>
      <c r="F3287">
        <f>IF(COUNTIF($E$2:E3287, E3287) = 1, MAX($F$1:F3286) + 1, INDEX($F$1:F3286, MATCH(E3287, $E$1:E3286, 0)))</f>
        <v>1598</v>
      </c>
      <c r="G3287" t="s">
        <v>27</v>
      </c>
      <c r="H3287" t="s">
        <v>11</v>
      </c>
      <c r="I3287" t="s">
        <v>20</v>
      </c>
      <c r="J3287" t="s">
        <v>1533</v>
      </c>
      <c r="K3287" s="17">
        <v>81.790000000000006</v>
      </c>
      <c r="L3287" s="17">
        <v>6</v>
      </c>
      <c r="M3287" s="17">
        <v>26.58</v>
      </c>
      <c r="N3287" s="17" t="str">
        <f>IF(SalesData[[#This Row],[Profit]]&gt;0,"Profit","Loss")</f>
        <v>Profit</v>
      </c>
    </row>
    <row r="3288" spans="1:14" x14ac:dyDescent="0.25">
      <c r="A3288" s="1">
        <v>42275</v>
      </c>
      <c r="B3288" s="3">
        <f t="shared" si="153"/>
        <v>2015</v>
      </c>
      <c r="C3288" s="3">
        <f t="shared" si="154"/>
        <v>9</v>
      </c>
      <c r="D3288" t="s">
        <v>468</v>
      </c>
      <c r="E3288" t="str">
        <f t="shared" si="155"/>
        <v>Roy Phan20150928</v>
      </c>
      <c r="F3288">
        <f>IF(COUNTIF($E$2:E3288, E3288) = 1, MAX($F$1:F3287) + 1, INDEX($F$1:F3287, MATCH(E3288, $E$1:E3287, 0)))</f>
        <v>1598</v>
      </c>
      <c r="G3288" t="s">
        <v>27</v>
      </c>
      <c r="H3288" t="s">
        <v>11</v>
      </c>
      <c r="I3288" t="s">
        <v>200</v>
      </c>
      <c r="J3288" t="s">
        <v>2274</v>
      </c>
      <c r="K3288" s="17">
        <v>47.19</v>
      </c>
      <c r="L3288" s="17">
        <v>3</v>
      </c>
      <c r="M3288" s="17">
        <v>13.69</v>
      </c>
      <c r="N3288" s="17" t="str">
        <f>IF(SalesData[[#This Row],[Profit]]&gt;0,"Profit","Loss")</f>
        <v>Profit</v>
      </c>
    </row>
    <row r="3289" spans="1:14" x14ac:dyDescent="0.25">
      <c r="A3289" s="1">
        <v>42275</v>
      </c>
      <c r="B3289" s="3">
        <f t="shared" si="153"/>
        <v>2015</v>
      </c>
      <c r="C3289" s="3">
        <f t="shared" si="154"/>
        <v>9</v>
      </c>
      <c r="D3289" t="s">
        <v>468</v>
      </c>
      <c r="E3289" t="str">
        <f t="shared" si="155"/>
        <v>Roy Phan20150928</v>
      </c>
      <c r="F3289">
        <f>IF(COUNTIF($E$2:E3289, E3289) = 1, MAX($F$1:F3288) + 1, INDEX($F$1:F3288, MATCH(E3289, $E$1:E3288, 0)))</f>
        <v>1598</v>
      </c>
      <c r="G3289" t="s">
        <v>27</v>
      </c>
      <c r="H3289" t="s">
        <v>39</v>
      </c>
      <c r="I3289" t="s">
        <v>40</v>
      </c>
      <c r="J3289" t="s">
        <v>2275</v>
      </c>
      <c r="K3289" s="17">
        <v>36.78</v>
      </c>
      <c r="L3289" s="17">
        <v>2</v>
      </c>
      <c r="M3289" s="17">
        <v>-8.2799999999999994</v>
      </c>
      <c r="N3289" s="17" t="str">
        <f>IF(SalesData[[#This Row],[Profit]]&gt;0,"Profit","Loss")</f>
        <v>Loss</v>
      </c>
    </row>
    <row r="3290" spans="1:14" x14ac:dyDescent="0.25">
      <c r="A3290" s="1">
        <v>42278</v>
      </c>
      <c r="B3290" s="3">
        <f t="shared" si="153"/>
        <v>2015</v>
      </c>
      <c r="C3290" s="3">
        <f t="shared" si="154"/>
        <v>10</v>
      </c>
      <c r="D3290" t="s">
        <v>2199</v>
      </c>
      <c r="E3290" t="str">
        <f t="shared" si="155"/>
        <v>Shaun Chance20151001</v>
      </c>
      <c r="F3290">
        <f>IF(COUNTIF($E$2:E3290, E3290) = 1, MAX($F$1:F3289) + 1, INDEX($F$1:F3289, MATCH(E3290, $E$1:E3289, 0)))</f>
        <v>1599</v>
      </c>
      <c r="G3290" t="s">
        <v>278</v>
      </c>
      <c r="H3290" t="s">
        <v>11</v>
      </c>
      <c r="I3290" t="s">
        <v>18</v>
      </c>
      <c r="J3290" t="s">
        <v>1560</v>
      </c>
      <c r="K3290" s="17">
        <v>139.41999999999999</v>
      </c>
      <c r="L3290" s="17">
        <v>4</v>
      </c>
      <c r="M3290" s="17">
        <v>17.43</v>
      </c>
      <c r="N3290" s="17" t="str">
        <f>IF(SalesData[[#This Row],[Profit]]&gt;0,"Profit","Loss")</f>
        <v>Profit</v>
      </c>
    </row>
    <row r="3291" spans="1:14" x14ac:dyDescent="0.25">
      <c r="A3291" s="1">
        <v>42278</v>
      </c>
      <c r="B3291" s="3">
        <f t="shared" si="153"/>
        <v>2015</v>
      </c>
      <c r="C3291" s="3">
        <f t="shared" si="154"/>
        <v>10</v>
      </c>
      <c r="D3291" t="s">
        <v>1620</v>
      </c>
      <c r="E3291" t="str">
        <f t="shared" si="155"/>
        <v>Robert Marley20151001</v>
      </c>
      <c r="F3291">
        <f>IF(COUNTIF($E$2:E3291, E3291) = 1, MAX($F$1:F3290) + 1, INDEX($F$1:F3290, MATCH(E3291, $E$1:E3290, 0)))</f>
        <v>1600</v>
      </c>
      <c r="G3291" t="s">
        <v>434</v>
      </c>
      <c r="H3291" t="s">
        <v>39</v>
      </c>
      <c r="I3291" t="s">
        <v>40</v>
      </c>
      <c r="J3291" t="s">
        <v>2109</v>
      </c>
      <c r="K3291" s="17">
        <v>311.98</v>
      </c>
      <c r="L3291" s="17">
        <v>2</v>
      </c>
      <c r="M3291" s="17">
        <v>93.59</v>
      </c>
      <c r="N3291" s="17" t="str">
        <f>IF(SalesData[[#This Row],[Profit]]&gt;0,"Profit","Loss")</f>
        <v>Profit</v>
      </c>
    </row>
    <row r="3292" spans="1:14" x14ac:dyDescent="0.25">
      <c r="A3292" s="1">
        <v>42278</v>
      </c>
      <c r="B3292" s="3">
        <f t="shared" si="153"/>
        <v>2015</v>
      </c>
      <c r="C3292" s="3">
        <f t="shared" si="154"/>
        <v>10</v>
      </c>
      <c r="D3292" t="s">
        <v>1620</v>
      </c>
      <c r="E3292" t="str">
        <f t="shared" si="155"/>
        <v>Robert Marley20151001</v>
      </c>
      <c r="F3292">
        <f>IF(COUNTIF($E$2:E3292, E3292) = 1, MAX($F$1:F3291) + 1, INDEX($F$1:F3291, MATCH(E3292, $E$1:E3291, 0)))</f>
        <v>1600</v>
      </c>
      <c r="G3292" t="s">
        <v>434</v>
      </c>
      <c r="H3292" t="s">
        <v>11</v>
      </c>
      <c r="I3292" t="s">
        <v>20</v>
      </c>
      <c r="J3292" t="s">
        <v>451</v>
      </c>
      <c r="K3292" s="17">
        <v>22.45</v>
      </c>
      <c r="L3292" s="17">
        <v>5</v>
      </c>
      <c r="M3292" s="17">
        <v>10.33</v>
      </c>
      <c r="N3292" s="17" t="str">
        <f>IF(SalesData[[#This Row],[Profit]]&gt;0,"Profit","Loss")</f>
        <v>Profit</v>
      </c>
    </row>
    <row r="3293" spans="1:14" x14ac:dyDescent="0.25">
      <c r="A3293" s="1">
        <v>42278</v>
      </c>
      <c r="B3293" s="3">
        <f t="shared" si="153"/>
        <v>2015</v>
      </c>
      <c r="C3293" s="3">
        <f t="shared" si="154"/>
        <v>10</v>
      </c>
      <c r="D3293" t="s">
        <v>2276</v>
      </c>
      <c r="E3293" t="str">
        <f t="shared" si="155"/>
        <v>Eric Murdock20151001</v>
      </c>
      <c r="F3293">
        <f>IF(COUNTIF($E$2:E3293, E3293) = 1, MAX($F$1:F3292) + 1, INDEX($F$1:F3292, MATCH(E3293, $E$1:E3292, 0)))</f>
        <v>1601</v>
      </c>
      <c r="G3293" t="s">
        <v>15</v>
      </c>
      <c r="H3293" t="s">
        <v>11</v>
      </c>
      <c r="I3293" t="s">
        <v>20</v>
      </c>
      <c r="J3293" t="s">
        <v>1490</v>
      </c>
      <c r="K3293" s="17">
        <v>2.99</v>
      </c>
      <c r="L3293" s="17">
        <v>4</v>
      </c>
      <c r="M3293" s="17">
        <v>-4.49</v>
      </c>
      <c r="N3293" s="17" t="str">
        <f>IF(SalesData[[#This Row],[Profit]]&gt;0,"Profit","Loss")</f>
        <v>Loss</v>
      </c>
    </row>
    <row r="3294" spans="1:14" x14ac:dyDescent="0.25">
      <c r="A3294" s="1">
        <v>42278</v>
      </c>
      <c r="B3294" s="3">
        <f t="shared" si="153"/>
        <v>2015</v>
      </c>
      <c r="C3294" s="3">
        <f t="shared" si="154"/>
        <v>10</v>
      </c>
      <c r="D3294" t="s">
        <v>2276</v>
      </c>
      <c r="E3294" t="str">
        <f t="shared" si="155"/>
        <v>Eric Murdock20151001</v>
      </c>
      <c r="F3294">
        <f>IF(COUNTIF($E$2:E3294, E3294) = 1, MAX($F$1:F3293) + 1, INDEX($F$1:F3293, MATCH(E3294, $E$1:E3293, 0)))</f>
        <v>1601</v>
      </c>
      <c r="G3294" t="s">
        <v>15</v>
      </c>
      <c r="H3294" t="s">
        <v>39</v>
      </c>
      <c r="I3294" t="s">
        <v>52</v>
      </c>
      <c r="J3294" t="s">
        <v>2113</v>
      </c>
      <c r="K3294" s="17">
        <v>108.77</v>
      </c>
      <c r="L3294" s="17">
        <v>4</v>
      </c>
      <c r="M3294" s="17">
        <v>2.72</v>
      </c>
      <c r="N3294" s="17" t="str">
        <f>IF(SalesData[[#This Row],[Profit]]&gt;0,"Profit","Loss")</f>
        <v>Profit</v>
      </c>
    </row>
    <row r="3295" spans="1:14" x14ac:dyDescent="0.25">
      <c r="A3295" s="1">
        <v>42278</v>
      </c>
      <c r="B3295" s="3">
        <f t="shared" si="153"/>
        <v>2015</v>
      </c>
      <c r="C3295" s="3">
        <f t="shared" si="154"/>
        <v>10</v>
      </c>
      <c r="D3295" t="s">
        <v>2276</v>
      </c>
      <c r="E3295" t="str">
        <f t="shared" si="155"/>
        <v>Eric Murdock20151001</v>
      </c>
      <c r="F3295">
        <f>IF(COUNTIF($E$2:E3295, E3295) = 1, MAX($F$1:F3294) + 1, INDEX($F$1:F3294, MATCH(E3295, $E$1:E3294, 0)))</f>
        <v>1601</v>
      </c>
      <c r="G3295" t="s">
        <v>91</v>
      </c>
      <c r="H3295" t="s">
        <v>39</v>
      </c>
      <c r="I3295" t="s">
        <v>40</v>
      </c>
      <c r="J3295" t="s">
        <v>648</v>
      </c>
      <c r="K3295" s="17">
        <v>572.79999999999995</v>
      </c>
      <c r="L3295" s="17">
        <v>2</v>
      </c>
      <c r="M3295" s="17">
        <v>50.12</v>
      </c>
      <c r="N3295" s="17" t="str">
        <f>IF(SalesData[[#This Row],[Profit]]&gt;0,"Profit","Loss")</f>
        <v>Profit</v>
      </c>
    </row>
    <row r="3296" spans="1:14" x14ac:dyDescent="0.25">
      <c r="A3296" s="1">
        <v>42279</v>
      </c>
      <c r="B3296" s="3">
        <f t="shared" si="153"/>
        <v>2015</v>
      </c>
      <c r="C3296" s="3">
        <f t="shared" si="154"/>
        <v>10</v>
      </c>
      <c r="D3296" t="s">
        <v>922</v>
      </c>
      <c r="E3296" t="str">
        <f t="shared" si="155"/>
        <v>Ed Braxton20151002</v>
      </c>
      <c r="F3296">
        <f>IF(COUNTIF($E$2:E3296, E3296) = 1, MAX($F$1:F3295) + 1, INDEX($F$1:F3295, MATCH(E3296, $E$1:E3295, 0)))</f>
        <v>1602</v>
      </c>
      <c r="G3296" t="s">
        <v>27</v>
      </c>
      <c r="H3296" t="s">
        <v>11</v>
      </c>
      <c r="I3296" t="s">
        <v>20</v>
      </c>
      <c r="J3296" t="s">
        <v>511</v>
      </c>
      <c r="K3296" s="17">
        <v>57.5</v>
      </c>
      <c r="L3296" s="17">
        <v>6</v>
      </c>
      <c r="M3296" s="17">
        <v>20.13</v>
      </c>
      <c r="N3296" s="17" t="str">
        <f>IF(SalesData[[#This Row],[Profit]]&gt;0,"Profit","Loss")</f>
        <v>Profit</v>
      </c>
    </row>
    <row r="3297" spans="1:14" x14ac:dyDescent="0.25">
      <c r="A3297" s="1">
        <v>42279</v>
      </c>
      <c r="B3297" s="3">
        <f t="shared" si="153"/>
        <v>2015</v>
      </c>
      <c r="C3297" s="3">
        <f t="shared" si="154"/>
        <v>10</v>
      </c>
      <c r="D3297" t="s">
        <v>1161</v>
      </c>
      <c r="E3297" t="str">
        <f t="shared" si="155"/>
        <v>Jennifer Patt20151002</v>
      </c>
      <c r="F3297">
        <f>IF(COUNTIF($E$2:E3297, E3297) = 1, MAX($F$1:F3296) + 1, INDEX($F$1:F3296, MATCH(E3297, $E$1:E3296, 0)))</f>
        <v>1603</v>
      </c>
      <c r="G3297" t="s">
        <v>177</v>
      </c>
      <c r="H3297" t="s">
        <v>11</v>
      </c>
      <c r="I3297" t="s">
        <v>12</v>
      </c>
      <c r="J3297" t="s">
        <v>1832</v>
      </c>
      <c r="K3297" s="17">
        <v>94.85</v>
      </c>
      <c r="L3297" s="17">
        <v>5</v>
      </c>
      <c r="M3297" s="17">
        <v>45.53</v>
      </c>
      <c r="N3297" s="17" t="str">
        <f>IF(SalesData[[#This Row],[Profit]]&gt;0,"Profit","Loss")</f>
        <v>Profit</v>
      </c>
    </row>
    <row r="3298" spans="1:14" x14ac:dyDescent="0.25">
      <c r="A3298" s="1">
        <v>42279</v>
      </c>
      <c r="B3298" s="3">
        <f t="shared" si="153"/>
        <v>2015</v>
      </c>
      <c r="C3298" s="3">
        <f t="shared" si="154"/>
        <v>10</v>
      </c>
      <c r="D3298" t="s">
        <v>1161</v>
      </c>
      <c r="E3298" t="str">
        <f t="shared" si="155"/>
        <v>Jennifer Patt20151002</v>
      </c>
      <c r="F3298">
        <f>IF(COUNTIF($E$2:E3298, E3298) = 1, MAX($F$1:F3297) + 1, INDEX($F$1:F3297, MATCH(E3298, $E$1:E3297, 0)))</f>
        <v>1603</v>
      </c>
      <c r="G3298" t="s">
        <v>177</v>
      </c>
      <c r="H3298" t="s">
        <v>11</v>
      </c>
      <c r="I3298" t="s">
        <v>63</v>
      </c>
      <c r="J3298" t="s">
        <v>1091</v>
      </c>
      <c r="K3298" s="17">
        <v>51.12</v>
      </c>
      <c r="L3298" s="17">
        <v>4</v>
      </c>
      <c r="M3298" s="17">
        <v>23</v>
      </c>
      <c r="N3298" s="17" t="str">
        <f>IF(SalesData[[#This Row],[Profit]]&gt;0,"Profit","Loss")</f>
        <v>Profit</v>
      </c>
    </row>
    <row r="3299" spans="1:14" x14ac:dyDescent="0.25">
      <c r="A3299" s="1">
        <v>42279</v>
      </c>
      <c r="B3299" s="3">
        <f t="shared" si="153"/>
        <v>2015</v>
      </c>
      <c r="C3299" s="3">
        <f t="shared" si="154"/>
        <v>10</v>
      </c>
      <c r="D3299" t="s">
        <v>1161</v>
      </c>
      <c r="E3299" t="str">
        <f t="shared" si="155"/>
        <v>Jennifer Patt20151002</v>
      </c>
      <c r="F3299">
        <f>IF(COUNTIF($E$2:E3299, E3299) = 1, MAX($F$1:F3298) + 1, INDEX($F$1:F3298, MATCH(E3299, $E$1:E3298, 0)))</f>
        <v>1603</v>
      </c>
      <c r="G3299" t="s">
        <v>177</v>
      </c>
      <c r="H3299" t="s">
        <v>39</v>
      </c>
      <c r="I3299" t="s">
        <v>52</v>
      </c>
      <c r="J3299" t="s">
        <v>1559</v>
      </c>
      <c r="K3299" s="17">
        <v>90</v>
      </c>
      <c r="L3299" s="17">
        <v>1</v>
      </c>
      <c r="M3299" s="17">
        <v>32.4</v>
      </c>
      <c r="N3299" s="17" t="str">
        <f>IF(SalesData[[#This Row],[Profit]]&gt;0,"Profit","Loss")</f>
        <v>Profit</v>
      </c>
    </row>
    <row r="3300" spans="1:14" x14ac:dyDescent="0.25">
      <c r="A3300" s="1">
        <v>42279</v>
      </c>
      <c r="B3300" s="3">
        <f t="shared" si="153"/>
        <v>2015</v>
      </c>
      <c r="C3300" s="3">
        <f t="shared" si="154"/>
        <v>10</v>
      </c>
      <c r="D3300" t="s">
        <v>1383</v>
      </c>
      <c r="E3300" t="str">
        <f t="shared" si="155"/>
        <v>Christopher Schild20151002</v>
      </c>
      <c r="F3300">
        <f>IF(COUNTIF($E$2:E3300, E3300) = 1, MAX($F$1:F3299) + 1, INDEX($F$1:F3299, MATCH(E3300, $E$1:E3299, 0)))</f>
        <v>1604</v>
      </c>
      <c r="G3300" t="s">
        <v>27</v>
      </c>
      <c r="H3300" t="s">
        <v>11</v>
      </c>
      <c r="I3300" t="s">
        <v>18</v>
      </c>
      <c r="J3300" t="s">
        <v>1317</v>
      </c>
      <c r="K3300" s="17">
        <v>270.33999999999997</v>
      </c>
      <c r="L3300" s="17">
        <v>14</v>
      </c>
      <c r="M3300" s="17">
        <v>75.7</v>
      </c>
      <c r="N3300" s="17" t="str">
        <f>IF(SalesData[[#This Row],[Profit]]&gt;0,"Profit","Loss")</f>
        <v>Profit</v>
      </c>
    </row>
    <row r="3301" spans="1:14" x14ac:dyDescent="0.25">
      <c r="A3301" s="1">
        <v>42279</v>
      </c>
      <c r="B3301" s="3">
        <f t="shared" si="153"/>
        <v>2015</v>
      </c>
      <c r="C3301" s="3">
        <f t="shared" si="154"/>
        <v>10</v>
      </c>
      <c r="D3301" t="s">
        <v>268</v>
      </c>
      <c r="E3301" t="str">
        <f t="shared" si="155"/>
        <v>Nora Pelletier20151002</v>
      </c>
      <c r="F3301">
        <f>IF(COUNTIF($E$2:E3301, E3301) = 1, MAX($F$1:F3300) + 1, INDEX($F$1:F3300, MATCH(E3301, $E$1:E3300, 0)))</f>
        <v>1605</v>
      </c>
      <c r="G3301" t="s">
        <v>245</v>
      </c>
      <c r="H3301" t="s">
        <v>11</v>
      </c>
      <c r="I3301" t="s">
        <v>20</v>
      </c>
      <c r="J3301" t="s">
        <v>1650</v>
      </c>
      <c r="K3301" s="17">
        <v>7.38</v>
      </c>
      <c r="L3301" s="17">
        <v>5</v>
      </c>
      <c r="M3301" s="17">
        <v>-5.41</v>
      </c>
      <c r="N3301" s="17" t="str">
        <f>IF(SalesData[[#This Row],[Profit]]&gt;0,"Profit","Loss")</f>
        <v>Loss</v>
      </c>
    </row>
    <row r="3302" spans="1:14" x14ac:dyDescent="0.25">
      <c r="A3302" s="1">
        <v>42279</v>
      </c>
      <c r="B3302" s="3">
        <f t="shared" si="153"/>
        <v>2015</v>
      </c>
      <c r="C3302" s="3">
        <f t="shared" si="154"/>
        <v>10</v>
      </c>
      <c r="D3302" t="s">
        <v>2277</v>
      </c>
      <c r="E3302" t="str">
        <f t="shared" si="155"/>
        <v>Henry MacAllister20151002</v>
      </c>
      <c r="F3302">
        <f>IF(COUNTIF($E$2:E3302, E3302) = 1, MAX($F$1:F3301) + 1, INDEX($F$1:F3301, MATCH(E3302, $E$1:E3301, 0)))</f>
        <v>1606</v>
      </c>
      <c r="G3302" t="s">
        <v>27</v>
      </c>
      <c r="H3302" t="s">
        <v>11</v>
      </c>
      <c r="I3302" t="s">
        <v>20</v>
      </c>
      <c r="J3302" t="s">
        <v>1650</v>
      </c>
      <c r="K3302" s="17">
        <v>11.81</v>
      </c>
      <c r="L3302" s="17">
        <v>3</v>
      </c>
      <c r="M3302" s="17">
        <v>4.13</v>
      </c>
      <c r="N3302" s="17" t="str">
        <f>IF(SalesData[[#This Row],[Profit]]&gt;0,"Profit","Loss")</f>
        <v>Profit</v>
      </c>
    </row>
    <row r="3303" spans="1:14" x14ac:dyDescent="0.25">
      <c r="A3303" s="1">
        <v>42279</v>
      </c>
      <c r="B3303" s="3">
        <f t="shared" si="153"/>
        <v>2015</v>
      </c>
      <c r="C3303" s="3">
        <f t="shared" si="154"/>
        <v>10</v>
      </c>
      <c r="D3303" t="s">
        <v>2277</v>
      </c>
      <c r="E3303" t="str">
        <f t="shared" si="155"/>
        <v>Henry MacAllister20151002</v>
      </c>
      <c r="F3303">
        <f>IF(COUNTIF($E$2:E3303, E3303) = 1, MAX($F$1:F3302) + 1, INDEX($F$1:F3302, MATCH(E3303, $E$1:E3302, 0)))</f>
        <v>1606</v>
      </c>
      <c r="G3303" t="s">
        <v>27</v>
      </c>
      <c r="H3303" t="s">
        <v>11</v>
      </c>
      <c r="I3303" t="s">
        <v>20</v>
      </c>
      <c r="J3303" t="s">
        <v>608</v>
      </c>
      <c r="K3303" s="17">
        <v>53.57</v>
      </c>
      <c r="L3303" s="17">
        <v>4</v>
      </c>
      <c r="M3303" s="17">
        <v>19.420000000000002</v>
      </c>
      <c r="N3303" s="17" t="str">
        <f>IF(SalesData[[#This Row],[Profit]]&gt;0,"Profit","Loss")</f>
        <v>Profit</v>
      </c>
    </row>
    <row r="3304" spans="1:14" x14ac:dyDescent="0.25">
      <c r="A3304" s="1">
        <v>42279</v>
      </c>
      <c r="B3304" s="3">
        <f t="shared" si="153"/>
        <v>2015</v>
      </c>
      <c r="C3304" s="3">
        <f t="shared" si="154"/>
        <v>10</v>
      </c>
      <c r="D3304" t="s">
        <v>2277</v>
      </c>
      <c r="E3304" t="str">
        <f t="shared" si="155"/>
        <v>Henry MacAllister20151002</v>
      </c>
      <c r="F3304">
        <f>IF(COUNTIF($E$2:E3304, E3304) = 1, MAX($F$1:F3303) + 1, INDEX($F$1:F3303, MATCH(E3304, $E$1:E3303, 0)))</f>
        <v>1606</v>
      </c>
      <c r="G3304" t="s">
        <v>27</v>
      </c>
      <c r="H3304" t="s">
        <v>39</v>
      </c>
      <c r="I3304" t="s">
        <v>40</v>
      </c>
      <c r="J3304" t="s">
        <v>833</v>
      </c>
      <c r="K3304" s="17">
        <v>503.96</v>
      </c>
      <c r="L3304" s="17">
        <v>5</v>
      </c>
      <c r="M3304" s="17">
        <v>50.4</v>
      </c>
      <c r="N3304" s="17" t="str">
        <f>IF(SalesData[[#This Row],[Profit]]&gt;0,"Profit","Loss")</f>
        <v>Profit</v>
      </c>
    </row>
    <row r="3305" spans="1:14" x14ac:dyDescent="0.25">
      <c r="A3305" s="1">
        <v>42279</v>
      </c>
      <c r="B3305" s="3">
        <f t="shared" si="153"/>
        <v>2015</v>
      </c>
      <c r="C3305" s="3">
        <f t="shared" si="154"/>
        <v>10</v>
      </c>
      <c r="D3305" t="s">
        <v>2033</v>
      </c>
      <c r="E3305" t="str">
        <f t="shared" si="155"/>
        <v>Michael Paige20151002</v>
      </c>
      <c r="F3305">
        <f>IF(COUNTIF($E$2:E3305, E3305) = 1, MAX($F$1:F3304) + 1, INDEX($F$1:F3304, MATCH(E3305, $E$1:E3304, 0)))</f>
        <v>1607</v>
      </c>
      <c r="G3305" t="s">
        <v>613</v>
      </c>
      <c r="H3305" t="s">
        <v>11</v>
      </c>
      <c r="I3305" t="s">
        <v>20</v>
      </c>
      <c r="J3305" t="s">
        <v>631</v>
      </c>
      <c r="K3305" s="17">
        <v>26.9</v>
      </c>
      <c r="L3305" s="17">
        <v>5</v>
      </c>
      <c r="M3305" s="17">
        <v>13.18</v>
      </c>
      <c r="N3305" s="17" t="str">
        <f>IF(SalesData[[#This Row],[Profit]]&gt;0,"Profit","Loss")</f>
        <v>Profit</v>
      </c>
    </row>
    <row r="3306" spans="1:14" x14ac:dyDescent="0.25">
      <c r="A3306" s="1">
        <v>42279</v>
      </c>
      <c r="B3306" s="3">
        <f t="shared" si="153"/>
        <v>2015</v>
      </c>
      <c r="C3306" s="3">
        <f t="shared" si="154"/>
        <v>10</v>
      </c>
      <c r="D3306" t="s">
        <v>1023</v>
      </c>
      <c r="E3306" t="str">
        <f t="shared" si="155"/>
        <v>Sheri Gordon20151002</v>
      </c>
      <c r="F3306">
        <f>IF(COUNTIF($E$2:E3306, E3306) = 1, MAX($F$1:F3305) + 1, INDEX($F$1:F3305, MATCH(E3306, $E$1:E3305, 0)))</f>
        <v>1608</v>
      </c>
      <c r="G3306" t="s">
        <v>531</v>
      </c>
      <c r="H3306" t="s">
        <v>11</v>
      </c>
      <c r="I3306" t="s">
        <v>12</v>
      </c>
      <c r="J3306" t="s">
        <v>2114</v>
      </c>
      <c r="K3306" s="17">
        <v>19.440000000000001</v>
      </c>
      <c r="L3306" s="17">
        <v>3</v>
      </c>
      <c r="M3306" s="17">
        <v>9.33</v>
      </c>
      <c r="N3306" s="17" t="str">
        <f>IF(SalesData[[#This Row],[Profit]]&gt;0,"Profit","Loss")</f>
        <v>Profit</v>
      </c>
    </row>
    <row r="3307" spans="1:14" x14ac:dyDescent="0.25">
      <c r="A3307" s="1">
        <v>42279</v>
      </c>
      <c r="B3307" s="3">
        <f t="shared" si="153"/>
        <v>2015</v>
      </c>
      <c r="C3307" s="3">
        <f t="shared" si="154"/>
        <v>10</v>
      </c>
      <c r="D3307" t="s">
        <v>1023</v>
      </c>
      <c r="E3307" t="str">
        <f t="shared" si="155"/>
        <v>Sheri Gordon20151002</v>
      </c>
      <c r="F3307">
        <f>IF(COUNTIF($E$2:E3307, E3307) = 1, MAX($F$1:F3306) + 1, INDEX($F$1:F3306, MATCH(E3307, $E$1:E3306, 0)))</f>
        <v>1608</v>
      </c>
      <c r="G3307" t="s">
        <v>531</v>
      </c>
      <c r="H3307" t="s">
        <v>11</v>
      </c>
      <c r="I3307" t="s">
        <v>20</v>
      </c>
      <c r="J3307" t="s">
        <v>222</v>
      </c>
      <c r="K3307" s="17">
        <v>7.38</v>
      </c>
      <c r="L3307" s="17">
        <v>1</v>
      </c>
      <c r="M3307" s="17">
        <v>3.62</v>
      </c>
      <c r="N3307" s="17" t="str">
        <f>IF(SalesData[[#This Row],[Profit]]&gt;0,"Profit","Loss")</f>
        <v>Profit</v>
      </c>
    </row>
    <row r="3308" spans="1:14" x14ac:dyDescent="0.25">
      <c r="A3308" s="1">
        <v>42279</v>
      </c>
      <c r="B3308" s="3">
        <f t="shared" si="153"/>
        <v>2015</v>
      </c>
      <c r="C3308" s="3">
        <f t="shared" si="154"/>
        <v>10</v>
      </c>
      <c r="D3308" t="s">
        <v>712</v>
      </c>
      <c r="E3308" t="str">
        <f t="shared" si="155"/>
        <v>Resi PÃ¶lking20151002</v>
      </c>
      <c r="F3308">
        <f>IF(COUNTIF($E$2:E3308, E3308) = 1, MAX($F$1:F3307) + 1, INDEX($F$1:F3307, MATCH(E3308, $E$1:E3307, 0)))</f>
        <v>1609</v>
      </c>
      <c r="G3308" t="s">
        <v>278</v>
      </c>
      <c r="H3308" t="s">
        <v>11</v>
      </c>
      <c r="I3308" t="s">
        <v>200</v>
      </c>
      <c r="J3308" t="s">
        <v>1231</v>
      </c>
      <c r="K3308" s="17">
        <v>10.94</v>
      </c>
      <c r="L3308" s="17">
        <v>2</v>
      </c>
      <c r="M3308" s="17">
        <v>0.96</v>
      </c>
      <c r="N3308" s="17" t="str">
        <f>IF(SalesData[[#This Row],[Profit]]&gt;0,"Profit","Loss")</f>
        <v>Profit</v>
      </c>
    </row>
    <row r="3309" spans="1:14" x14ac:dyDescent="0.25">
      <c r="A3309" s="1">
        <v>42279</v>
      </c>
      <c r="B3309" s="3">
        <f t="shared" si="153"/>
        <v>2015</v>
      </c>
      <c r="C3309" s="3">
        <f t="shared" si="154"/>
        <v>10</v>
      </c>
      <c r="D3309" t="s">
        <v>280</v>
      </c>
      <c r="E3309" t="str">
        <f t="shared" si="155"/>
        <v>Chloris Kastensmidt20151002</v>
      </c>
      <c r="F3309">
        <f>IF(COUNTIF($E$2:E3309, E3309) = 1, MAX($F$1:F3308) + 1, INDEX($F$1:F3308, MATCH(E3309, $E$1:E3308, 0)))</f>
        <v>1610</v>
      </c>
      <c r="G3309" t="s">
        <v>91</v>
      </c>
      <c r="H3309" t="s">
        <v>34</v>
      </c>
      <c r="I3309" t="s">
        <v>47</v>
      </c>
      <c r="J3309" t="s">
        <v>931</v>
      </c>
      <c r="K3309" s="17">
        <v>11.03</v>
      </c>
      <c r="L3309" s="17">
        <v>1</v>
      </c>
      <c r="M3309" s="17">
        <v>3.03</v>
      </c>
      <c r="N3309" s="17" t="str">
        <f>IF(SalesData[[#This Row],[Profit]]&gt;0,"Profit","Loss")</f>
        <v>Profit</v>
      </c>
    </row>
    <row r="3310" spans="1:14" x14ac:dyDescent="0.25">
      <c r="A3310" s="1">
        <v>42279</v>
      </c>
      <c r="B3310" s="3">
        <f t="shared" si="153"/>
        <v>2015</v>
      </c>
      <c r="C3310" s="3">
        <f t="shared" si="154"/>
        <v>10</v>
      </c>
      <c r="D3310" t="s">
        <v>280</v>
      </c>
      <c r="E3310" t="str">
        <f t="shared" si="155"/>
        <v>Chloris Kastensmidt20151002</v>
      </c>
      <c r="F3310">
        <f>IF(COUNTIF($E$2:E3310, E3310) = 1, MAX($F$1:F3309) + 1, INDEX($F$1:F3309, MATCH(E3310, $E$1:E3309, 0)))</f>
        <v>1610</v>
      </c>
      <c r="G3310" t="s">
        <v>91</v>
      </c>
      <c r="H3310" t="s">
        <v>39</v>
      </c>
      <c r="I3310" t="s">
        <v>52</v>
      </c>
      <c r="J3310" t="s">
        <v>388</v>
      </c>
      <c r="K3310" s="17">
        <v>53.04</v>
      </c>
      <c r="L3310" s="17">
        <v>3</v>
      </c>
      <c r="M3310" s="17">
        <v>-4.6399999999999997</v>
      </c>
      <c r="N3310" s="17" t="str">
        <f>IF(SalesData[[#This Row],[Profit]]&gt;0,"Profit","Loss")</f>
        <v>Loss</v>
      </c>
    </row>
    <row r="3311" spans="1:14" x14ac:dyDescent="0.25">
      <c r="A3311" s="1">
        <v>42280</v>
      </c>
      <c r="B3311" s="3">
        <f t="shared" si="153"/>
        <v>2015</v>
      </c>
      <c r="C3311" s="3">
        <f t="shared" si="154"/>
        <v>10</v>
      </c>
      <c r="D3311" t="s">
        <v>778</v>
      </c>
      <c r="E3311" t="str">
        <f t="shared" si="155"/>
        <v>Bryan Mills20151003</v>
      </c>
      <c r="F3311">
        <f>IF(COUNTIF($E$2:E3311, E3311) = 1, MAX($F$1:F3310) + 1, INDEX($F$1:F3310, MATCH(E3311, $E$1:E3310, 0)))</f>
        <v>1611</v>
      </c>
      <c r="G3311" t="s">
        <v>78</v>
      </c>
      <c r="H3311" t="s">
        <v>11</v>
      </c>
      <c r="I3311" t="s">
        <v>20</v>
      </c>
      <c r="J3311" t="s">
        <v>952</v>
      </c>
      <c r="K3311" s="17">
        <v>32.07</v>
      </c>
      <c r="L3311" s="17">
        <v>5</v>
      </c>
      <c r="M3311" s="17">
        <v>-22.45</v>
      </c>
      <c r="N3311" s="17" t="str">
        <f>IF(SalesData[[#This Row],[Profit]]&gt;0,"Profit","Loss")</f>
        <v>Loss</v>
      </c>
    </row>
    <row r="3312" spans="1:14" x14ac:dyDescent="0.25">
      <c r="A3312" s="1">
        <v>42280</v>
      </c>
      <c r="B3312" s="3">
        <f t="shared" si="153"/>
        <v>2015</v>
      </c>
      <c r="C3312" s="3">
        <f t="shared" si="154"/>
        <v>10</v>
      </c>
      <c r="D3312" t="s">
        <v>778</v>
      </c>
      <c r="E3312" t="str">
        <f t="shared" si="155"/>
        <v>Bryan Mills20151003</v>
      </c>
      <c r="F3312">
        <f>IF(COUNTIF($E$2:E3312, E3312) = 1, MAX($F$1:F3311) + 1, INDEX($F$1:F3311, MATCH(E3312, $E$1:E3311, 0)))</f>
        <v>1611</v>
      </c>
      <c r="G3312" t="s">
        <v>78</v>
      </c>
      <c r="H3312" t="s">
        <v>39</v>
      </c>
      <c r="I3312" t="s">
        <v>52</v>
      </c>
      <c r="J3312" t="s">
        <v>1011</v>
      </c>
      <c r="K3312" s="17">
        <v>24</v>
      </c>
      <c r="L3312" s="17">
        <v>2</v>
      </c>
      <c r="M3312" s="17">
        <v>-2.7</v>
      </c>
      <c r="N3312" s="17" t="str">
        <f>IF(SalesData[[#This Row],[Profit]]&gt;0,"Profit","Loss")</f>
        <v>Loss</v>
      </c>
    </row>
    <row r="3313" spans="1:14" x14ac:dyDescent="0.25">
      <c r="A3313" s="1">
        <v>42280</v>
      </c>
      <c r="B3313" s="3">
        <f t="shared" si="153"/>
        <v>2015</v>
      </c>
      <c r="C3313" s="3">
        <f t="shared" si="154"/>
        <v>10</v>
      </c>
      <c r="D3313" t="s">
        <v>778</v>
      </c>
      <c r="E3313" t="str">
        <f t="shared" si="155"/>
        <v>Bryan Mills20151003</v>
      </c>
      <c r="F3313">
        <f>IF(COUNTIF($E$2:E3313, E3313) = 1, MAX($F$1:F3312) + 1, INDEX($F$1:F3312, MATCH(E3313, $E$1:E3312, 0)))</f>
        <v>1611</v>
      </c>
      <c r="G3313" t="s">
        <v>78</v>
      </c>
      <c r="H3313" t="s">
        <v>34</v>
      </c>
      <c r="I3313" t="s">
        <v>74</v>
      </c>
      <c r="J3313" t="s">
        <v>142</v>
      </c>
      <c r="K3313" s="17">
        <v>35.49</v>
      </c>
      <c r="L3313" s="17">
        <v>1</v>
      </c>
      <c r="M3313" s="17">
        <v>-15.62</v>
      </c>
      <c r="N3313" s="17" t="str">
        <f>IF(SalesData[[#This Row],[Profit]]&gt;0,"Profit","Loss")</f>
        <v>Loss</v>
      </c>
    </row>
    <row r="3314" spans="1:14" x14ac:dyDescent="0.25">
      <c r="A3314" s="1">
        <v>42280</v>
      </c>
      <c r="B3314" s="3">
        <f t="shared" si="153"/>
        <v>2015</v>
      </c>
      <c r="C3314" s="3">
        <f t="shared" si="154"/>
        <v>10</v>
      </c>
      <c r="D3314" t="s">
        <v>778</v>
      </c>
      <c r="E3314" t="str">
        <f t="shared" si="155"/>
        <v>Bryan Mills20151003</v>
      </c>
      <c r="F3314">
        <f>IF(COUNTIF($E$2:E3314, E3314) = 1, MAX($F$1:F3313) + 1, INDEX($F$1:F3313, MATCH(E3314, $E$1:E3313, 0)))</f>
        <v>1611</v>
      </c>
      <c r="G3314" t="s">
        <v>78</v>
      </c>
      <c r="H3314" t="s">
        <v>39</v>
      </c>
      <c r="I3314" t="s">
        <v>52</v>
      </c>
      <c r="J3314" t="s">
        <v>2278</v>
      </c>
      <c r="K3314" s="17">
        <v>47.98</v>
      </c>
      <c r="L3314" s="17">
        <v>2</v>
      </c>
      <c r="M3314" s="17">
        <v>0.6</v>
      </c>
      <c r="N3314" s="17" t="str">
        <f>IF(SalesData[[#This Row],[Profit]]&gt;0,"Profit","Loss")</f>
        <v>Profit</v>
      </c>
    </row>
    <row r="3315" spans="1:14" x14ac:dyDescent="0.25">
      <c r="A3315" s="1">
        <v>42280</v>
      </c>
      <c r="B3315" s="3">
        <f t="shared" si="153"/>
        <v>2015</v>
      </c>
      <c r="C3315" s="3">
        <f t="shared" si="154"/>
        <v>10</v>
      </c>
      <c r="D3315" t="s">
        <v>450</v>
      </c>
      <c r="E3315" t="str">
        <f t="shared" si="155"/>
        <v>Mary Zewe20151003</v>
      </c>
      <c r="F3315">
        <f>IF(COUNTIF($E$2:E3315, E3315) = 1, MAX($F$1:F3314) + 1, INDEX($F$1:F3314, MATCH(E3315, $E$1:E3314, 0)))</f>
        <v>1612</v>
      </c>
      <c r="G3315" t="s">
        <v>23</v>
      </c>
      <c r="H3315" t="s">
        <v>11</v>
      </c>
      <c r="I3315" t="s">
        <v>18</v>
      </c>
      <c r="J3315" t="s">
        <v>299</v>
      </c>
      <c r="K3315" s="17">
        <v>15.01</v>
      </c>
      <c r="L3315" s="17">
        <v>2</v>
      </c>
      <c r="M3315" s="17">
        <v>1.5</v>
      </c>
      <c r="N3315" s="17" t="str">
        <f>IF(SalesData[[#This Row],[Profit]]&gt;0,"Profit","Loss")</f>
        <v>Profit</v>
      </c>
    </row>
    <row r="3316" spans="1:14" x14ac:dyDescent="0.25">
      <c r="A3316" s="1">
        <v>42280</v>
      </c>
      <c r="B3316" s="3">
        <f t="shared" si="153"/>
        <v>2015</v>
      </c>
      <c r="C3316" s="3">
        <f t="shared" si="154"/>
        <v>10</v>
      </c>
      <c r="D3316" t="s">
        <v>675</v>
      </c>
      <c r="E3316" t="str">
        <f t="shared" si="155"/>
        <v>Bruce Stewart20151003</v>
      </c>
      <c r="F3316">
        <f>IF(COUNTIF($E$2:E3316, E3316) = 1, MAX($F$1:F3315) + 1, INDEX($F$1:F3315, MATCH(E3316, $E$1:E3315, 0)))</f>
        <v>1613</v>
      </c>
      <c r="G3316" t="s">
        <v>27</v>
      </c>
      <c r="H3316" t="s">
        <v>34</v>
      </c>
      <c r="I3316" t="s">
        <v>74</v>
      </c>
      <c r="J3316" t="s">
        <v>142</v>
      </c>
      <c r="K3316" s="17">
        <v>120.67</v>
      </c>
      <c r="L3316" s="17">
        <v>2</v>
      </c>
      <c r="M3316" s="17">
        <v>18.45</v>
      </c>
      <c r="N3316" s="17" t="str">
        <f>IF(SalesData[[#This Row],[Profit]]&gt;0,"Profit","Loss")</f>
        <v>Profit</v>
      </c>
    </row>
    <row r="3317" spans="1:14" x14ac:dyDescent="0.25">
      <c r="A3317" s="1">
        <v>42281</v>
      </c>
      <c r="B3317" s="3">
        <f t="shared" si="153"/>
        <v>2015</v>
      </c>
      <c r="C3317" s="3">
        <f t="shared" si="154"/>
        <v>10</v>
      </c>
      <c r="D3317" t="s">
        <v>1766</v>
      </c>
      <c r="E3317" t="str">
        <f t="shared" si="155"/>
        <v>Denny Joy20151004</v>
      </c>
      <c r="F3317">
        <f>IF(COUNTIF($E$2:E3317, E3317) = 1, MAX($F$1:F3316) + 1, INDEX($F$1:F3316, MATCH(E3317, $E$1:E3316, 0)))</f>
        <v>1614</v>
      </c>
      <c r="G3317" t="s">
        <v>30</v>
      </c>
      <c r="H3317" t="s">
        <v>34</v>
      </c>
      <c r="I3317" t="s">
        <v>35</v>
      </c>
      <c r="J3317" t="s">
        <v>371</v>
      </c>
      <c r="K3317" s="17">
        <v>392.94</v>
      </c>
      <c r="L3317" s="17">
        <v>3</v>
      </c>
      <c r="M3317" s="17">
        <v>43.22</v>
      </c>
      <c r="N3317" s="17" t="str">
        <f>IF(SalesData[[#This Row],[Profit]]&gt;0,"Profit","Loss")</f>
        <v>Profit</v>
      </c>
    </row>
    <row r="3318" spans="1:14" x14ac:dyDescent="0.25">
      <c r="A3318" s="1">
        <v>42281</v>
      </c>
      <c r="B3318" s="3">
        <f t="shared" si="153"/>
        <v>2015</v>
      </c>
      <c r="C3318" s="3">
        <f t="shared" si="154"/>
        <v>10</v>
      </c>
      <c r="D3318" t="s">
        <v>419</v>
      </c>
      <c r="E3318" t="str">
        <f t="shared" si="155"/>
        <v>Alex Avila20151004</v>
      </c>
      <c r="F3318">
        <f>IF(COUNTIF($E$2:E3318, E3318) = 1, MAX($F$1:F3317) + 1, INDEX($F$1:F3317, MATCH(E3318, $E$1:E3317, 0)))</f>
        <v>1615</v>
      </c>
      <c r="G3318" t="s">
        <v>27</v>
      </c>
      <c r="H3318" t="s">
        <v>11</v>
      </c>
      <c r="I3318" t="s">
        <v>18</v>
      </c>
      <c r="J3318" t="s">
        <v>2092</v>
      </c>
      <c r="K3318" s="17">
        <v>26.96</v>
      </c>
      <c r="L3318" s="17">
        <v>2</v>
      </c>
      <c r="M3318" s="17">
        <v>7.01</v>
      </c>
      <c r="N3318" s="17" t="str">
        <f>IF(SalesData[[#This Row],[Profit]]&gt;0,"Profit","Loss")</f>
        <v>Profit</v>
      </c>
    </row>
    <row r="3319" spans="1:14" x14ac:dyDescent="0.25">
      <c r="A3319" s="1">
        <v>42281</v>
      </c>
      <c r="B3319" s="3">
        <f t="shared" si="153"/>
        <v>2015</v>
      </c>
      <c r="C3319" s="3">
        <f t="shared" si="154"/>
        <v>10</v>
      </c>
      <c r="D3319" t="s">
        <v>1547</v>
      </c>
      <c r="E3319" t="str">
        <f t="shared" si="155"/>
        <v>Julie Kriz20151004</v>
      </c>
      <c r="F3319">
        <f>IF(COUNTIF($E$2:E3319, E3319) = 1, MAX($F$1:F3318) + 1, INDEX($F$1:F3318, MATCH(E3319, $E$1:E3318, 0)))</f>
        <v>1616</v>
      </c>
      <c r="G3319" t="s">
        <v>23</v>
      </c>
      <c r="H3319" t="s">
        <v>34</v>
      </c>
      <c r="I3319" t="s">
        <v>47</v>
      </c>
      <c r="J3319" t="s">
        <v>1037</v>
      </c>
      <c r="K3319" s="17">
        <v>64.94</v>
      </c>
      <c r="L3319" s="17">
        <v>3</v>
      </c>
      <c r="M3319" s="17">
        <v>6.49</v>
      </c>
      <c r="N3319" s="17" t="str">
        <f>IF(SalesData[[#This Row],[Profit]]&gt;0,"Profit","Loss")</f>
        <v>Profit</v>
      </c>
    </row>
    <row r="3320" spans="1:14" x14ac:dyDescent="0.25">
      <c r="A3320" s="1">
        <v>42281</v>
      </c>
      <c r="B3320" s="3">
        <f t="shared" si="153"/>
        <v>2015</v>
      </c>
      <c r="C3320" s="3">
        <f t="shared" si="154"/>
        <v>10</v>
      </c>
      <c r="D3320" t="s">
        <v>1547</v>
      </c>
      <c r="E3320" t="str">
        <f t="shared" si="155"/>
        <v>Julie Kriz20151004</v>
      </c>
      <c r="F3320">
        <f>IF(COUNTIF($E$2:E3320, E3320) = 1, MAX($F$1:F3319) + 1, INDEX($F$1:F3319, MATCH(E3320, $E$1:E3319, 0)))</f>
        <v>1616</v>
      </c>
      <c r="G3320" t="s">
        <v>23</v>
      </c>
      <c r="H3320" t="s">
        <v>11</v>
      </c>
      <c r="I3320" t="s">
        <v>12</v>
      </c>
      <c r="J3320" t="s">
        <v>2279</v>
      </c>
      <c r="K3320" s="17">
        <v>20.74</v>
      </c>
      <c r="L3320" s="17">
        <v>4</v>
      </c>
      <c r="M3320" s="17">
        <v>7.26</v>
      </c>
      <c r="N3320" s="17" t="str">
        <f>IF(SalesData[[#This Row],[Profit]]&gt;0,"Profit","Loss")</f>
        <v>Profit</v>
      </c>
    </row>
    <row r="3321" spans="1:14" x14ac:dyDescent="0.25">
      <c r="A3321" s="1">
        <v>42282</v>
      </c>
      <c r="B3321" s="3">
        <f t="shared" si="153"/>
        <v>2015</v>
      </c>
      <c r="C3321" s="3">
        <f t="shared" si="154"/>
        <v>10</v>
      </c>
      <c r="D3321" t="s">
        <v>2280</v>
      </c>
      <c r="E3321" t="str">
        <f t="shared" si="155"/>
        <v>Joel Jenkins20151005</v>
      </c>
      <c r="F3321">
        <f>IF(COUNTIF($E$2:E3321, E3321) = 1, MAX($F$1:F3320) + 1, INDEX($F$1:F3320, MATCH(E3321, $E$1:E3320, 0)))</f>
        <v>1617</v>
      </c>
      <c r="G3321" t="s">
        <v>55</v>
      </c>
      <c r="H3321" t="s">
        <v>11</v>
      </c>
      <c r="I3321" t="s">
        <v>24</v>
      </c>
      <c r="J3321" t="s">
        <v>1006</v>
      </c>
      <c r="K3321" s="17">
        <v>46.2</v>
      </c>
      <c r="L3321" s="17">
        <v>4</v>
      </c>
      <c r="M3321" s="17">
        <v>12.94</v>
      </c>
      <c r="N3321" s="17" t="str">
        <f>IF(SalesData[[#This Row],[Profit]]&gt;0,"Profit","Loss")</f>
        <v>Profit</v>
      </c>
    </row>
    <row r="3322" spans="1:14" x14ac:dyDescent="0.25">
      <c r="A3322" s="1">
        <v>42282</v>
      </c>
      <c r="B3322" s="3">
        <f t="shared" si="153"/>
        <v>2015</v>
      </c>
      <c r="C3322" s="3">
        <f t="shared" si="154"/>
        <v>10</v>
      </c>
      <c r="D3322" t="s">
        <v>2280</v>
      </c>
      <c r="E3322" t="str">
        <f t="shared" si="155"/>
        <v>Joel Jenkins20151005</v>
      </c>
      <c r="F3322">
        <f>IF(COUNTIF($E$2:E3322, E3322) = 1, MAX($F$1:F3321) + 1, INDEX($F$1:F3321, MATCH(E3322, $E$1:E3321, 0)))</f>
        <v>1617</v>
      </c>
      <c r="G3322" t="s">
        <v>55</v>
      </c>
      <c r="H3322" t="s">
        <v>11</v>
      </c>
      <c r="I3322" t="s">
        <v>92</v>
      </c>
      <c r="J3322" t="s">
        <v>617</v>
      </c>
      <c r="K3322" s="17">
        <v>28.84</v>
      </c>
      <c r="L3322" s="17">
        <v>2</v>
      </c>
      <c r="M3322" s="17">
        <v>9.52</v>
      </c>
      <c r="N3322" s="17" t="str">
        <f>IF(SalesData[[#This Row],[Profit]]&gt;0,"Profit","Loss")</f>
        <v>Profit</v>
      </c>
    </row>
    <row r="3323" spans="1:14" x14ac:dyDescent="0.25">
      <c r="A3323" s="1">
        <v>42282</v>
      </c>
      <c r="B3323" s="3">
        <f t="shared" si="153"/>
        <v>2015</v>
      </c>
      <c r="C3323" s="3">
        <f t="shared" si="154"/>
        <v>10</v>
      </c>
      <c r="D3323" t="s">
        <v>1502</v>
      </c>
      <c r="E3323" t="str">
        <f t="shared" si="155"/>
        <v>Sylvia Foulston20151005</v>
      </c>
      <c r="F3323">
        <f>IF(COUNTIF($E$2:E3323, E3323) = 1, MAX($F$1:F3322) + 1, INDEX($F$1:F3322, MATCH(E3323, $E$1:E3322, 0)))</f>
        <v>1618</v>
      </c>
      <c r="G3323" t="s">
        <v>59</v>
      </c>
      <c r="H3323" t="s">
        <v>11</v>
      </c>
      <c r="I3323" t="s">
        <v>18</v>
      </c>
      <c r="J3323" t="s">
        <v>1611</v>
      </c>
      <c r="K3323" s="17">
        <v>77.55</v>
      </c>
      <c r="L3323" s="17">
        <v>5</v>
      </c>
      <c r="M3323" s="17">
        <v>21.71</v>
      </c>
      <c r="N3323" s="17" t="str">
        <f>IF(SalesData[[#This Row],[Profit]]&gt;0,"Profit","Loss")</f>
        <v>Profit</v>
      </c>
    </row>
    <row r="3324" spans="1:14" x14ac:dyDescent="0.25">
      <c r="A3324" s="1">
        <v>42282</v>
      </c>
      <c r="B3324" s="3">
        <f t="shared" si="153"/>
        <v>2015</v>
      </c>
      <c r="C3324" s="3">
        <f t="shared" si="154"/>
        <v>10</v>
      </c>
      <c r="D3324" t="s">
        <v>1084</v>
      </c>
      <c r="E3324" t="str">
        <f t="shared" si="155"/>
        <v>Maria Bertelson20151005</v>
      </c>
      <c r="F3324">
        <f>IF(COUNTIF($E$2:E3324, E3324) = 1, MAX($F$1:F3323) + 1, INDEX($F$1:F3323, MATCH(E3324, $E$1:E3323, 0)))</f>
        <v>1619</v>
      </c>
      <c r="G3324" t="s">
        <v>78</v>
      </c>
      <c r="H3324" t="s">
        <v>39</v>
      </c>
      <c r="I3324" t="s">
        <v>52</v>
      </c>
      <c r="J3324" t="s">
        <v>388</v>
      </c>
      <c r="K3324" s="17">
        <v>53.04</v>
      </c>
      <c r="L3324" s="17">
        <v>3</v>
      </c>
      <c r="M3324" s="17">
        <v>-4.6399999999999997</v>
      </c>
      <c r="N3324" s="17" t="str">
        <f>IF(SalesData[[#This Row],[Profit]]&gt;0,"Profit","Loss")</f>
        <v>Loss</v>
      </c>
    </row>
    <row r="3325" spans="1:14" x14ac:dyDescent="0.25">
      <c r="A3325" s="1">
        <v>42282</v>
      </c>
      <c r="B3325" s="3">
        <f t="shared" si="153"/>
        <v>2015</v>
      </c>
      <c r="C3325" s="3">
        <f t="shared" si="154"/>
        <v>10</v>
      </c>
      <c r="D3325" t="s">
        <v>1487</v>
      </c>
      <c r="E3325" t="str">
        <f t="shared" si="155"/>
        <v>Jeremy Farry20151005</v>
      </c>
      <c r="F3325">
        <f>IF(COUNTIF($E$2:E3325, E3325) = 1, MAX($F$1:F3324) + 1, INDEX($F$1:F3324, MATCH(E3325, $E$1:E3324, 0)))</f>
        <v>1620</v>
      </c>
      <c r="G3325" t="s">
        <v>91</v>
      </c>
      <c r="H3325" t="s">
        <v>34</v>
      </c>
      <c r="I3325" t="s">
        <v>74</v>
      </c>
      <c r="J3325" t="s">
        <v>2281</v>
      </c>
      <c r="K3325" s="17">
        <v>66.290000000000006</v>
      </c>
      <c r="L3325" s="17">
        <v>1</v>
      </c>
      <c r="M3325" s="17">
        <v>-103.86</v>
      </c>
      <c r="N3325" s="17" t="str">
        <f>IF(SalesData[[#This Row],[Profit]]&gt;0,"Profit","Loss")</f>
        <v>Loss</v>
      </c>
    </row>
    <row r="3326" spans="1:14" x14ac:dyDescent="0.25">
      <c r="A3326" s="1">
        <v>42282</v>
      </c>
      <c r="B3326" s="3">
        <f t="shared" si="153"/>
        <v>2015</v>
      </c>
      <c r="C3326" s="3">
        <f t="shared" si="154"/>
        <v>10</v>
      </c>
      <c r="D3326" t="s">
        <v>1487</v>
      </c>
      <c r="E3326" t="str">
        <f t="shared" si="155"/>
        <v>Jeremy Farry20151005</v>
      </c>
      <c r="F3326">
        <f>IF(COUNTIF($E$2:E3326, E3326) = 1, MAX($F$1:F3325) + 1, INDEX($F$1:F3325, MATCH(E3326, $E$1:E3325, 0)))</f>
        <v>1620</v>
      </c>
      <c r="G3326" t="s">
        <v>91</v>
      </c>
      <c r="H3326" t="s">
        <v>34</v>
      </c>
      <c r="I3326" t="s">
        <v>35</v>
      </c>
      <c r="J3326" t="s">
        <v>71</v>
      </c>
      <c r="K3326" s="17">
        <v>291.17</v>
      </c>
      <c r="L3326" s="17">
        <v>4</v>
      </c>
      <c r="M3326" s="17">
        <v>-14.56</v>
      </c>
      <c r="N3326" s="17" t="str">
        <f>IF(SalesData[[#This Row],[Profit]]&gt;0,"Profit","Loss")</f>
        <v>Loss</v>
      </c>
    </row>
    <row r="3327" spans="1:14" x14ac:dyDescent="0.25">
      <c r="A3327" s="1">
        <v>42282</v>
      </c>
      <c r="B3327" s="3">
        <f t="shared" si="153"/>
        <v>2015</v>
      </c>
      <c r="C3327" s="3">
        <f t="shared" si="154"/>
        <v>10</v>
      </c>
      <c r="D3327" t="s">
        <v>1042</v>
      </c>
      <c r="E3327" t="str">
        <f t="shared" si="155"/>
        <v>Ivan Liston20151005</v>
      </c>
      <c r="F3327">
        <f>IF(COUNTIF($E$2:E3327, E3327) = 1, MAX($F$1:F3326) + 1, INDEX($F$1:F3326, MATCH(E3327, $E$1:E3326, 0)))</f>
        <v>1621</v>
      </c>
      <c r="G3327" t="s">
        <v>78</v>
      </c>
      <c r="H3327" t="s">
        <v>39</v>
      </c>
      <c r="I3327" t="s">
        <v>52</v>
      </c>
      <c r="J3327" t="s">
        <v>1559</v>
      </c>
      <c r="K3327" s="17">
        <v>288</v>
      </c>
      <c r="L3327" s="17">
        <v>4</v>
      </c>
      <c r="M3327" s="17">
        <v>57.6</v>
      </c>
      <c r="N3327" s="17" t="str">
        <f>IF(SalesData[[#This Row],[Profit]]&gt;0,"Profit","Loss")</f>
        <v>Profit</v>
      </c>
    </row>
    <row r="3328" spans="1:14" x14ac:dyDescent="0.25">
      <c r="A3328" s="1">
        <v>42285</v>
      </c>
      <c r="B3328" s="3">
        <f t="shared" si="153"/>
        <v>2015</v>
      </c>
      <c r="C3328" s="3">
        <f t="shared" si="154"/>
        <v>10</v>
      </c>
      <c r="D3328" t="s">
        <v>1084</v>
      </c>
      <c r="E3328" t="str">
        <f t="shared" si="155"/>
        <v>Maria Bertelson20151008</v>
      </c>
      <c r="F3328">
        <f>IF(COUNTIF($E$2:E3328, E3328) = 1, MAX($F$1:F3327) + 1, INDEX($F$1:F3327, MATCH(E3328, $E$1:E3327, 0)))</f>
        <v>1622</v>
      </c>
      <c r="G3328" t="s">
        <v>27</v>
      </c>
      <c r="H3328" t="s">
        <v>34</v>
      </c>
      <c r="I3328" t="s">
        <v>47</v>
      </c>
      <c r="J3328" t="s">
        <v>1391</v>
      </c>
      <c r="K3328" s="17">
        <v>145.9</v>
      </c>
      <c r="L3328" s="17">
        <v>5</v>
      </c>
      <c r="M3328" s="17">
        <v>62.74</v>
      </c>
      <c r="N3328" s="17" t="str">
        <f>IF(SalesData[[#This Row],[Profit]]&gt;0,"Profit","Loss")</f>
        <v>Profit</v>
      </c>
    </row>
    <row r="3329" spans="1:14" x14ac:dyDescent="0.25">
      <c r="A3329" s="1">
        <v>42285</v>
      </c>
      <c r="B3329" s="3">
        <f t="shared" si="153"/>
        <v>2015</v>
      </c>
      <c r="C3329" s="3">
        <f t="shared" si="154"/>
        <v>10</v>
      </c>
      <c r="D3329" t="s">
        <v>1719</v>
      </c>
      <c r="E3329" t="str">
        <f t="shared" si="155"/>
        <v>Brian Thompson20151008</v>
      </c>
      <c r="F3329">
        <f>IF(COUNTIF($E$2:E3329, E3329) = 1, MAX($F$1:F3328) + 1, INDEX($F$1:F3328, MATCH(E3329, $E$1:E3328, 0)))</f>
        <v>1623</v>
      </c>
      <c r="G3329" t="s">
        <v>10</v>
      </c>
      <c r="H3329" t="s">
        <v>11</v>
      </c>
      <c r="I3329" t="s">
        <v>24</v>
      </c>
      <c r="J3329" t="s">
        <v>539</v>
      </c>
      <c r="K3329" s="17">
        <v>3.44</v>
      </c>
      <c r="L3329" s="17">
        <v>2</v>
      </c>
      <c r="M3329" s="17">
        <v>0.56000000000000005</v>
      </c>
      <c r="N3329" s="17" t="str">
        <f>IF(SalesData[[#This Row],[Profit]]&gt;0,"Profit","Loss")</f>
        <v>Profit</v>
      </c>
    </row>
    <row r="3330" spans="1:14" x14ac:dyDescent="0.25">
      <c r="A3330" s="1">
        <v>42285</v>
      </c>
      <c r="B3330" s="3">
        <f t="shared" ref="B3330:B3393" si="156">YEAR(A3330)</f>
        <v>2015</v>
      </c>
      <c r="C3330" s="3">
        <f t="shared" ref="C3330:C3393" si="157">MONTH(A3330)</f>
        <v>10</v>
      </c>
      <c r="D3330" t="s">
        <v>2282</v>
      </c>
      <c r="E3330" t="str">
        <f t="shared" ref="E3330:E3393" si="158">D3330 &amp; TEXT(A3330, "yyyymmdd")</f>
        <v>Gene Hale20151008</v>
      </c>
      <c r="F3330">
        <f>IF(COUNTIF($E$2:E3330, E3330) = 1, MAX($F$1:F3329) + 1, INDEX($F$1:F3329, MATCH(E3330, $E$1:E3329, 0)))</f>
        <v>1624</v>
      </c>
      <c r="G3330" t="s">
        <v>10</v>
      </c>
      <c r="H3330" t="s">
        <v>34</v>
      </c>
      <c r="I3330" t="s">
        <v>47</v>
      </c>
      <c r="J3330" t="s">
        <v>570</v>
      </c>
      <c r="K3330" s="17">
        <v>72.78</v>
      </c>
      <c r="L3330" s="17">
        <v>3</v>
      </c>
      <c r="M3330" s="17">
        <v>-70.959999999999994</v>
      </c>
      <c r="N3330" s="17" t="str">
        <f>IF(SalesData[[#This Row],[Profit]]&gt;0,"Profit","Loss")</f>
        <v>Loss</v>
      </c>
    </row>
    <row r="3331" spans="1:14" x14ac:dyDescent="0.25">
      <c r="A3331" s="1">
        <v>42286</v>
      </c>
      <c r="B3331" s="3">
        <f t="shared" si="156"/>
        <v>2015</v>
      </c>
      <c r="C3331" s="3">
        <f t="shared" si="157"/>
        <v>10</v>
      </c>
      <c r="D3331" t="s">
        <v>1933</v>
      </c>
      <c r="E3331" t="str">
        <f t="shared" si="158"/>
        <v>Dave Kipp20151009</v>
      </c>
      <c r="F3331">
        <f>IF(COUNTIF($E$2:E3331, E3331) = 1, MAX($F$1:F3330) + 1, INDEX($F$1:F3330, MATCH(E3331, $E$1:E3330, 0)))</f>
        <v>1625</v>
      </c>
      <c r="G3331" t="s">
        <v>55</v>
      </c>
      <c r="H3331" t="s">
        <v>11</v>
      </c>
      <c r="I3331" t="s">
        <v>18</v>
      </c>
      <c r="J3331" t="s">
        <v>1331</v>
      </c>
      <c r="K3331" s="17">
        <v>30.84</v>
      </c>
      <c r="L3331" s="17">
        <v>2</v>
      </c>
      <c r="M3331" s="17">
        <v>8.33</v>
      </c>
      <c r="N3331" s="17" t="str">
        <f>IF(SalesData[[#This Row],[Profit]]&gt;0,"Profit","Loss")</f>
        <v>Profit</v>
      </c>
    </row>
    <row r="3332" spans="1:14" x14ac:dyDescent="0.25">
      <c r="A3332" s="1">
        <v>42286</v>
      </c>
      <c r="B3332" s="3">
        <f t="shared" si="156"/>
        <v>2015</v>
      </c>
      <c r="C3332" s="3">
        <f t="shared" si="157"/>
        <v>10</v>
      </c>
      <c r="D3332" t="s">
        <v>1762</v>
      </c>
      <c r="E3332" t="str">
        <f t="shared" si="158"/>
        <v>Tim Brockman20151009</v>
      </c>
      <c r="F3332">
        <f>IF(COUNTIF($E$2:E3332, E3332) = 1, MAX($F$1:F3331) + 1, INDEX($F$1:F3331, MATCH(E3332, $E$1:E3331, 0)))</f>
        <v>1626</v>
      </c>
      <c r="G3332" t="s">
        <v>149</v>
      </c>
      <c r="H3332" t="s">
        <v>39</v>
      </c>
      <c r="I3332" t="s">
        <v>40</v>
      </c>
      <c r="J3332" t="s">
        <v>513</v>
      </c>
      <c r="K3332" s="17">
        <v>631.96</v>
      </c>
      <c r="L3332" s="17">
        <v>4</v>
      </c>
      <c r="M3332" s="17">
        <v>303.33999999999997</v>
      </c>
      <c r="N3332" s="17" t="str">
        <f>IF(SalesData[[#This Row],[Profit]]&gt;0,"Profit","Loss")</f>
        <v>Profit</v>
      </c>
    </row>
    <row r="3333" spans="1:14" x14ac:dyDescent="0.25">
      <c r="A3333" s="1">
        <v>42286</v>
      </c>
      <c r="B3333" s="3">
        <f t="shared" si="156"/>
        <v>2015</v>
      </c>
      <c r="C3333" s="3">
        <f t="shared" si="157"/>
        <v>10</v>
      </c>
      <c r="D3333" t="s">
        <v>1762</v>
      </c>
      <c r="E3333" t="str">
        <f t="shared" si="158"/>
        <v>Tim Brockman20151009</v>
      </c>
      <c r="F3333">
        <f>IF(COUNTIF($E$2:E3333, E3333) = 1, MAX($F$1:F3332) + 1, INDEX($F$1:F3332, MATCH(E3333, $E$1:E3332, 0)))</f>
        <v>1626</v>
      </c>
      <c r="G3333" t="s">
        <v>149</v>
      </c>
      <c r="H3333" t="s">
        <v>11</v>
      </c>
      <c r="I3333" t="s">
        <v>12</v>
      </c>
      <c r="J3333" t="s">
        <v>924</v>
      </c>
      <c r="K3333" s="17">
        <v>23.92</v>
      </c>
      <c r="L3333" s="17">
        <v>4</v>
      </c>
      <c r="M3333" s="17">
        <v>10.76</v>
      </c>
      <c r="N3333" s="17" t="str">
        <f>IF(SalesData[[#This Row],[Profit]]&gt;0,"Profit","Loss")</f>
        <v>Profit</v>
      </c>
    </row>
    <row r="3334" spans="1:14" x14ac:dyDescent="0.25">
      <c r="A3334" s="1">
        <v>42286</v>
      </c>
      <c r="B3334" s="3">
        <f t="shared" si="156"/>
        <v>2015</v>
      </c>
      <c r="C3334" s="3">
        <f t="shared" si="157"/>
        <v>10</v>
      </c>
      <c r="D3334" t="s">
        <v>923</v>
      </c>
      <c r="E3334" t="str">
        <f t="shared" si="158"/>
        <v>Brian Moss20151009</v>
      </c>
      <c r="F3334">
        <f>IF(COUNTIF($E$2:E3334, E3334) = 1, MAX($F$1:F3333) + 1, INDEX($F$1:F3333, MATCH(E3334, $E$1:E3333, 0)))</f>
        <v>1627</v>
      </c>
      <c r="G3334" t="s">
        <v>110</v>
      </c>
      <c r="H3334" t="s">
        <v>39</v>
      </c>
      <c r="I3334" t="s">
        <v>52</v>
      </c>
      <c r="J3334" t="s">
        <v>2221</v>
      </c>
      <c r="K3334" s="17">
        <v>619.95000000000005</v>
      </c>
      <c r="L3334" s="17">
        <v>5</v>
      </c>
      <c r="M3334" s="17">
        <v>111.59</v>
      </c>
      <c r="N3334" s="17" t="str">
        <f>IF(SalesData[[#This Row],[Profit]]&gt;0,"Profit","Loss")</f>
        <v>Profit</v>
      </c>
    </row>
    <row r="3335" spans="1:14" x14ac:dyDescent="0.25">
      <c r="A3335" s="1">
        <v>42286</v>
      </c>
      <c r="B3335" s="3">
        <f t="shared" si="156"/>
        <v>2015</v>
      </c>
      <c r="C3335" s="3">
        <f t="shared" si="157"/>
        <v>10</v>
      </c>
      <c r="D3335" t="s">
        <v>923</v>
      </c>
      <c r="E3335" t="str">
        <f t="shared" si="158"/>
        <v>Brian Moss20151009</v>
      </c>
      <c r="F3335">
        <f>IF(COUNTIF($E$2:E3335, E3335) = 1, MAX($F$1:F3334) + 1, INDEX($F$1:F3334, MATCH(E3335, $E$1:E3334, 0)))</f>
        <v>1627</v>
      </c>
      <c r="G3335" t="s">
        <v>110</v>
      </c>
      <c r="H3335" t="s">
        <v>39</v>
      </c>
      <c r="I3335" t="s">
        <v>40</v>
      </c>
      <c r="J3335" t="s">
        <v>2283</v>
      </c>
      <c r="K3335" s="17">
        <v>29.16</v>
      </c>
      <c r="L3335" s="17">
        <v>3</v>
      </c>
      <c r="M3335" s="17">
        <v>8.4600000000000009</v>
      </c>
      <c r="N3335" s="17" t="str">
        <f>IF(SalesData[[#This Row],[Profit]]&gt;0,"Profit","Loss")</f>
        <v>Profit</v>
      </c>
    </row>
    <row r="3336" spans="1:14" x14ac:dyDescent="0.25">
      <c r="A3336" s="1">
        <v>42286</v>
      </c>
      <c r="B3336" s="3">
        <f t="shared" si="156"/>
        <v>2015</v>
      </c>
      <c r="C3336" s="3">
        <f t="shared" si="157"/>
        <v>10</v>
      </c>
      <c r="D3336" t="s">
        <v>923</v>
      </c>
      <c r="E3336" t="str">
        <f t="shared" si="158"/>
        <v>Brian Moss20151009</v>
      </c>
      <c r="F3336">
        <f>IF(COUNTIF($E$2:E3336, E3336) = 1, MAX($F$1:F3335) + 1, INDEX($F$1:F3335, MATCH(E3336, $E$1:E3335, 0)))</f>
        <v>1627</v>
      </c>
      <c r="G3336" t="s">
        <v>110</v>
      </c>
      <c r="H3336" t="s">
        <v>11</v>
      </c>
      <c r="I3336" t="s">
        <v>63</v>
      </c>
      <c r="J3336" t="s">
        <v>64</v>
      </c>
      <c r="K3336" s="17">
        <v>57.96</v>
      </c>
      <c r="L3336" s="17">
        <v>7</v>
      </c>
      <c r="M3336" s="17">
        <v>27.24</v>
      </c>
      <c r="N3336" s="17" t="str">
        <f>IF(SalesData[[#This Row],[Profit]]&gt;0,"Profit","Loss")</f>
        <v>Profit</v>
      </c>
    </row>
    <row r="3337" spans="1:14" x14ac:dyDescent="0.25">
      <c r="A3337" s="1">
        <v>42286</v>
      </c>
      <c r="B3337" s="3">
        <f t="shared" si="156"/>
        <v>2015</v>
      </c>
      <c r="C3337" s="3">
        <f t="shared" si="157"/>
        <v>10</v>
      </c>
      <c r="D3337" t="s">
        <v>923</v>
      </c>
      <c r="E3337" t="str">
        <f t="shared" si="158"/>
        <v>Brian Moss20151009</v>
      </c>
      <c r="F3337">
        <f>IF(COUNTIF($E$2:E3337, E3337) = 1, MAX($F$1:F3336) + 1, INDEX($F$1:F3336, MATCH(E3337, $E$1:E3336, 0)))</f>
        <v>1627</v>
      </c>
      <c r="G3337" t="s">
        <v>110</v>
      </c>
      <c r="H3337" t="s">
        <v>11</v>
      </c>
      <c r="I3337" t="s">
        <v>92</v>
      </c>
      <c r="J3337" t="s">
        <v>333</v>
      </c>
      <c r="K3337" s="17">
        <v>29.4</v>
      </c>
      <c r="L3337" s="17">
        <v>3</v>
      </c>
      <c r="M3337" s="17">
        <v>5.23</v>
      </c>
      <c r="N3337" s="17" t="str">
        <f>IF(SalesData[[#This Row],[Profit]]&gt;0,"Profit","Loss")</f>
        <v>Profit</v>
      </c>
    </row>
    <row r="3338" spans="1:14" x14ac:dyDescent="0.25">
      <c r="A3338" s="1">
        <v>42286</v>
      </c>
      <c r="B3338" s="3">
        <f t="shared" si="156"/>
        <v>2015</v>
      </c>
      <c r="C3338" s="3">
        <f t="shared" si="157"/>
        <v>10</v>
      </c>
      <c r="D3338" t="s">
        <v>822</v>
      </c>
      <c r="E3338" t="str">
        <f t="shared" si="158"/>
        <v>Sonia Cooley20151009</v>
      </c>
      <c r="F3338">
        <f>IF(COUNTIF($E$2:E3338, E3338) = 1, MAX($F$1:F3337) + 1, INDEX($F$1:F3337, MATCH(E3338, $E$1:E3337, 0)))</f>
        <v>1628</v>
      </c>
      <c r="G3338" t="s">
        <v>123</v>
      </c>
      <c r="H3338" t="s">
        <v>11</v>
      </c>
      <c r="I3338" t="s">
        <v>20</v>
      </c>
      <c r="J3338" t="s">
        <v>436</v>
      </c>
      <c r="K3338" s="17">
        <v>1.87</v>
      </c>
      <c r="L3338" s="17">
        <v>2</v>
      </c>
      <c r="M3338" s="17">
        <v>-1.31</v>
      </c>
      <c r="N3338" s="17" t="str">
        <f>IF(SalesData[[#This Row],[Profit]]&gt;0,"Profit","Loss")</f>
        <v>Loss</v>
      </c>
    </row>
    <row r="3339" spans="1:14" x14ac:dyDescent="0.25">
      <c r="A3339" s="1">
        <v>42286</v>
      </c>
      <c r="B3339" s="3">
        <f t="shared" si="156"/>
        <v>2015</v>
      </c>
      <c r="C3339" s="3">
        <f t="shared" si="157"/>
        <v>10</v>
      </c>
      <c r="D3339" t="s">
        <v>822</v>
      </c>
      <c r="E3339" t="str">
        <f t="shared" si="158"/>
        <v>Sonia Cooley20151009</v>
      </c>
      <c r="F3339">
        <f>IF(COUNTIF($E$2:E3339, E3339) = 1, MAX($F$1:F3338) + 1, INDEX($F$1:F3338, MATCH(E3339, $E$1:E3338, 0)))</f>
        <v>1628</v>
      </c>
      <c r="G3339" t="s">
        <v>123</v>
      </c>
      <c r="H3339" t="s">
        <v>11</v>
      </c>
      <c r="I3339" t="s">
        <v>20</v>
      </c>
      <c r="J3339" t="s">
        <v>984</v>
      </c>
      <c r="K3339" s="17">
        <v>11.21</v>
      </c>
      <c r="L3339" s="17">
        <v>2</v>
      </c>
      <c r="M3339" s="17">
        <v>-8.6</v>
      </c>
      <c r="N3339" s="17" t="str">
        <f>IF(SalesData[[#This Row],[Profit]]&gt;0,"Profit","Loss")</f>
        <v>Loss</v>
      </c>
    </row>
    <row r="3340" spans="1:14" x14ac:dyDescent="0.25">
      <c r="A3340" s="1">
        <v>42286</v>
      </c>
      <c r="B3340" s="3">
        <f t="shared" si="156"/>
        <v>2015</v>
      </c>
      <c r="C3340" s="3">
        <f t="shared" si="157"/>
        <v>10</v>
      </c>
      <c r="D3340" t="s">
        <v>822</v>
      </c>
      <c r="E3340" t="str">
        <f t="shared" si="158"/>
        <v>Sonia Cooley20151009</v>
      </c>
      <c r="F3340">
        <f>IF(COUNTIF($E$2:E3340, E3340) = 1, MAX($F$1:F3339) + 1, INDEX($F$1:F3339, MATCH(E3340, $E$1:E3339, 0)))</f>
        <v>1628</v>
      </c>
      <c r="G3340" t="s">
        <v>123</v>
      </c>
      <c r="H3340" t="s">
        <v>11</v>
      </c>
      <c r="I3340" t="s">
        <v>24</v>
      </c>
      <c r="J3340" t="s">
        <v>1954</v>
      </c>
      <c r="K3340" s="17">
        <v>37.380000000000003</v>
      </c>
      <c r="L3340" s="17">
        <v>8</v>
      </c>
      <c r="M3340" s="17">
        <v>7.48</v>
      </c>
      <c r="N3340" s="17" t="str">
        <f>IF(SalesData[[#This Row],[Profit]]&gt;0,"Profit","Loss")</f>
        <v>Profit</v>
      </c>
    </row>
    <row r="3341" spans="1:14" x14ac:dyDescent="0.25">
      <c r="A3341" s="1">
        <v>42286</v>
      </c>
      <c r="B3341" s="3">
        <f t="shared" si="156"/>
        <v>2015</v>
      </c>
      <c r="C3341" s="3">
        <f t="shared" si="157"/>
        <v>10</v>
      </c>
      <c r="D3341" t="s">
        <v>2156</v>
      </c>
      <c r="E3341" t="str">
        <f t="shared" si="158"/>
        <v>Fred McMath20151009</v>
      </c>
      <c r="F3341">
        <f>IF(COUNTIF($E$2:E3341, E3341) = 1, MAX($F$1:F3340) + 1, INDEX($F$1:F3340, MATCH(E3341, $E$1:E3340, 0)))</f>
        <v>1629</v>
      </c>
      <c r="G3341" t="s">
        <v>110</v>
      </c>
      <c r="H3341" t="s">
        <v>34</v>
      </c>
      <c r="I3341" t="s">
        <v>35</v>
      </c>
      <c r="J3341" t="s">
        <v>1805</v>
      </c>
      <c r="K3341" s="17">
        <v>389.97</v>
      </c>
      <c r="L3341" s="17">
        <v>3</v>
      </c>
      <c r="M3341" s="17">
        <v>35.1</v>
      </c>
      <c r="N3341" s="17" t="str">
        <f>IF(SalesData[[#This Row],[Profit]]&gt;0,"Profit","Loss")</f>
        <v>Profit</v>
      </c>
    </row>
    <row r="3342" spans="1:14" x14ac:dyDescent="0.25">
      <c r="A3342" s="1">
        <v>42286</v>
      </c>
      <c r="B3342" s="3">
        <f t="shared" si="156"/>
        <v>2015</v>
      </c>
      <c r="C3342" s="3">
        <f t="shared" si="157"/>
        <v>10</v>
      </c>
      <c r="D3342" t="s">
        <v>2156</v>
      </c>
      <c r="E3342" t="str">
        <f t="shared" si="158"/>
        <v>Fred McMath20151009</v>
      </c>
      <c r="F3342">
        <f>IF(COUNTIF($E$2:E3342, E3342) = 1, MAX($F$1:F3341) + 1, INDEX($F$1:F3341, MATCH(E3342, $E$1:E3341, 0)))</f>
        <v>1629</v>
      </c>
      <c r="G3342" t="s">
        <v>110</v>
      </c>
      <c r="H3342" t="s">
        <v>11</v>
      </c>
      <c r="I3342" t="s">
        <v>92</v>
      </c>
      <c r="J3342" t="s">
        <v>1382</v>
      </c>
      <c r="K3342" s="17">
        <v>269.91000000000003</v>
      </c>
      <c r="L3342" s="17">
        <v>5</v>
      </c>
      <c r="M3342" s="17">
        <v>53.98</v>
      </c>
      <c r="N3342" s="17" t="str">
        <f>IF(SalesData[[#This Row],[Profit]]&gt;0,"Profit","Loss")</f>
        <v>Profit</v>
      </c>
    </row>
    <row r="3343" spans="1:14" x14ac:dyDescent="0.25">
      <c r="A3343" s="1">
        <v>42287</v>
      </c>
      <c r="B3343" s="3">
        <f t="shared" si="156"/>
        <v>2015</v>
      </c>
      <c r="C3343" s="3">
        <f t="shared" si="157"/>
        <v>10</v>
      </c>
      <c r="D3343" t="s">
        <v>1766</v>
      </c>
      <c r="E3343" t="str">
        <f t="shared" si="158"/>
        <v>Denny Joy20151010</v>
      </c>
      <c r="F3343">
        <f>IF(COUNTIF($E$2:E3343, E3343) = 1, MAX($F$1:F3342) + 1, INDEX($F$1:F3342, MATCH(E3343, $E$1:E3342, 0)))</f>
        <v>1630</v>
      </c>
      <c r="G3343" t="s">
        <v>27</v>
      </c>
      <c r="H3343" t="s">
        <v>11</v>
      </c>
      <c r="I3343" t="s">
        <v>12</v>
      </c>
      <c r="J3343" t="s">
        <v>2086</v>
      </c>
      <c r="K3343" s="17">
        <v>45.36</v>
      </c>
      <c r="L3343" s="17">
        <v>7</v>
      </c>
      <c r="M3343" s="17">
        <v>21.77</v>
      </c>
      <c r="N3343" s="17" t="str">
        <f>IF(SalesData[[#This Row],[Profit]]&gt;0,"Profit","Loss")</f>
        <v>Profit</v>
      </c>
    </row>
    <row r="3344" spans="1:14" x14ac:dyDescent="0.25">
      <c r="A3344" s="1">
        <v>42287</v>
      </c>
      <c r="B3344" s="3">
        <f t="shared" si="156"/>
        <v>2015</v>
      </c>
      <c r="C3344" s="3">
        <f t="shared" si="157"/>
        <v>10</v>
      </c>
      <c r="D3344" t="s">
        <v>1994</v>
      </c>
      <c r="E3344" t="str">
        <f t="shared" si="158"/>
        <v>John Dryer20151010</v>
      </c>
      <c r="F3344">
        <f>IF(COUNTIF($E$2:E3344, E3344) = 1, MAX($F$1:F3343) + 1, INDEX($F$1:F3343, MATCH(E3344, $E$1:E3343, 0)))</f>
        <v>1631</v>
      </c>
      <c r="G3344" t="s">
        <v>123</v>
      </c>
      <c r="H3344" t="s">
        <v>11</v>
      </c>
      <c r="I3344" t="s">
        <v>18</v>
      </c>
      <c r="J3344" t="s">
        <v>1110</v>
      </c>
      <c r="K3344" s="17">
        <v>1801.63</v>
      </c>
      <c r="L3344" s="17">
        <v>6</v>
      </c>
      <c r="M3344" s="17">
        <v>-337.81</v>
      </c>
      <c r="N3344" s="17" t="str">
        <f>IF(SalesData[[#This Row],[Profit]]&gt;0,"Profit","Loss")</f>
        <v>Loss</v>
      </c>
    </row>
    <row r="3345" spans="1:14" x14ac:dyDescent="0.25">
      <c r="A3345" s="1">
        <v>42287</v>
      </c>
      <c r="B3345" s="3">
        <f t="shared" si="156"/>
        <v>2015</v>
      </c>
      <c r="C3345" s="3">
        <f t="shared" si="157"/>
        <v>10</v>
      </c>
      <c r="D3345" t="s">
        <v>1733</v>
      </c>
      <c r="E3345" t="str">
        <f t="shared" si="158"/>
        <v>David Philippe20151010</v>
      </c>
      <c r="F3345">
        <f>IF(COUNTIF($E$2:E3345, E3345) = 1, MAX($F$1:F3344) + 1, INDEX($F$1:F3344, MATCH(E3345, $E$1:E3344, 0)))</f>
        <v>1632</v>
      </c>
      <c r="G3345" t="s">
        <v>15</v>
      </c>
      <c r="H3345" t="s">
        <v>11</v>
      </c>
      <c r="I3345" t="s">
        <v>24</v>
      </c>
      <c r="J3345" t="s">
        <v>338</v>
      </c>
      <c r="K3345" s="17">
        <v>8.02</v>
      </c>
      <c r="L3345" s="17">
        <v>3</v>
      </c>
      <c r="M3345" s="17">
        <v>1</v>
      </c>
      <c r="N3345" s="17" t="str">
        <f>IF(SalesData[[#This Row],[Profit]]&gt;0,"Profit","Loss")</f>
        <v>Profit</v>
      </c>
    </row>
    <row r="3346" spans="1:14" x14ac:dyDescent="0.25">
      <c r="A3346" s="1">
        <v>42287</v>
      </c>
      <c r="B3346" s="3">
        <f t="shared" si="156"/>
        <v>2015</v>
      </c>
      <c r="C3346" s="3">
        <f t="shared" si="157"/>
        <v>10</v>
      </c>
      <c r="D3346" t="s">
        <v>1736</v>
      </c>
      <c r="E3346" t="str">
        <f t="shared" si="158"/>
        <v>Katherine Nockton20151010</v>
      </c>
      <c r="F3346">
        <f>IF(COUNTIF($E$2:E3346, E3346) = 1, MAX($F$1:F3345) + 1, INDEX($F$1:F3345, MATCH(E3346, $E$1:E3345, 0)))</f>
        <v>1633</v>
      </c>
      <c r="G3346" t="s">
        <v>27</v>
      </c>
      <c r="H3346" t="s">
        <v>34</v>
      </c>
      <c r="I3346" t="s">
        <v>35</v>
      </c>
      <c r="J3346" t="s">
        <v>1691</v>
      </c>
      <c r="K3346" s="17">
        <v>362.14</v>
      </c>
      <c r="L3346" s="17">
        <v>3</v>
      </c>
      <c r="M3346" s="17">
        <v>-54.32</v>
      </c>
      <c r="N3346" s="17" t="str">
        <f>IF(SalesData[[#This Row],[Profit]]&gt;0,"Profit","Loss")</f>
        <v>Loss</v>
      </c>
    </row>
    <row r="3347" spans="1:14" x14ac:dyDescent="0.25">
      <c r="A3347" s="1">
        <v>42287</v>
      </c>
      <c r="B3347" s="3">
        <f t="shared" si="156"/>
        <v>2015</v>
      </c>
      <c r="C3347" s="3">
        <f t="shared" si="157"/>
        <v>10</v>
      </c>
      <c r="D3347" t="s">
        <v>1736</v>
      </c>
      <c r="E3347" t="str">
        <f t="shared" si="158"/>
        <v>Katherine Nockton20151010</v>
      </c>
      <c r="F3347">
        <f>IF(COUNTIF($E$2:E3347, E3347) = 1, MAX($F$1:F3346) + 1, INDEX($F$1:F3346, MATCH(E3347, $E$1:E3346, 0)))</f>
        <v>1633</v>
      </c>
      <c r="G3347" t="s">
        <v>27</v>
      </c>
      <c r="H3347" t="s">
        <v>11</v>
      </c>
      <c r="I3347" t="s">
        <v>16</v>
      </c>
      <c r="J3347" t="s">
        <v>2237</v>
      </c>
      <c r="K3347" s="17">
        <v>31.05</v>
      </c>
      <c r="L3347" s="17">
        <v>3</v>
      </c>
      <c r="M3347" s="17">
        <v>14.9</v>
      </c>
      <c r="N3347" s="17" t="str">
        <f>IF(SalesData[[#This Row],[Profit]]&gt;0,"Profit","Loss")</f>
        <v>Profit</v>
      </c>
    </row>
    <row r="3348" spans="1:14" x14ac:dyDescent="0.25">
      <c r="A3348" s="1">
        <v>42288</v>
      </c>
      <c r="B3348" s="3">
        <f t="shared" si="156"/>
        <v>2015</v>
      </c>
      <c r="C3348" s="3">
        <f t="shared" si="157"/>
        <v>10</v>
      </c>
      <c r="D3348" t="s">
        <v>2284</v>
      </c>
      <c r="E3348" t="str">
        <f t="shared" si="158"/>
        <v>Sean O'Donnell20151011</v>
      </c>
      <c r="F3348">
        <f>IF(COUNTIF($E$2:E3348, E3348) = 1, MAX($F$1:F3347) + 1, INDEX($F$1:F3347, MATCH(E3348, $E$1:E3347, 0)))</f>
        <v>1634</v>
      </c>
      <c r="G3348" t="s">
        <v>123</v>
      </c>
      <c r="H3348" t="s">
        <v>34</v>
      </c>
      <c r="I3348" t="s">
        <v>145</v>
      </c>
      <c r="J3348" t="s">
        <v>1703</v>
      </c>
      <c r="K3348" s="17">
        <v>957.58</v>
      </c>
      <c r="L3348" s="17">
        <v>5</v>
      </c>
      <c r="M3348" s="17">
        <v>-383.03</v>
      </c>
      <c r="N3348" s="17" t="str">
        <f>IF(SalesData[[#This Row],[Profit]]&gt;0,"Profit","Loss")</f>
        <v>Loss</v>
      </c>
    </row>
    <row r="3349" spans="1:14" x14ac:dyDescent="0.25">
      <c r="A3349" s="1">
        <v>42288</v>
      </c>
      <c r="B3349" s="3">
        <f t="shared" si="156"/>
        <v>2015</v>
      </c>
      <c r="C3349" s="3">
        <f t="shared" si="157"/>
        <v>10</v>
      </c>
      <c r="D3349" t="s">
        <v>2284</v>
      </c>
      <c r="E3349" t="str">
        <f t="shared" si="158"/>
        <v>Sean O'Donnell20151011</v>
      </c>
      <c r="F3349">
        <f>IF(COUNTIF($E$2:E3349, E3349) = 1, MAX($F$1:F3348) + 1, INDEX($F$1:F3348, MATCH(E3349, $E$1:E3348, 0)))</f>
        <v>1634</v>
      </c>
      <c r="G3349" t="s">
        <v>123</v>
      </c>
      <c r="H3349" t="s">
        <v>11</v>
      </c>
      <c r="I3349" t="s">
        <v>18</v>
      </c>
      <c r="J3349" t="s">
        <v>111</v>
      </c>
      <c r="K3349" s="17">
        <v>22.37</v>
      </c>
      <c r="L3349" s="17">
        <v>2</v>
      </c>
      <c r="M3349" s="17">
        <v>2.52</v>
      </c>
      <c r="N3349" s="17" t="str">
        <f>IF(SalesData[[#This Row],[Profit]]&gt;0,"Profit","Loss")</f>
        <v>Profit</v>
      </c>
    </row>
    <row r="3350" spans="1:14" x14ac:dyDescent="0.25">
      <c r="A3350" s="1">
        <v>42288</v>
      </c>
      <c r="B3350" s="3">
        <f t="shared" si="156"/>
        <v>2015</v>
      </c>
      <c r="C3350" s="3">
        <f t="shared" si="157"/>
        <v>10</v>
      </c>
      <c r="D3350" t="s">
        <v>1548</v>
      </c>
      <c r="E3350" t="str">
        <f t="shared" si="158"/>
        <v>Shahid Hopkins20151011</v>
      </c>
      <c r="F3350">
        <f>IF(COUNTIF($E$2:E3350, E3350) = 1, MAX($F$1:F3349) + 1, INDEX($F$1:F3349, MATCH(E3350, $E$1:E3349, 0)))</f>
        <v>1635</v>
      </c>
      <c r="G3350" t="s">
        <v>149</v>
      </c>
      <c r="H3350" t="s">
        <v>39</v>
      </c>
      <c r="I3350" t="s">
        <v>52</v>
      </c>
      <c r="J3350" t="s">
        <v>1725</v>
      </c>
      <c r="K3350" s="17">
        <v>31.95</v>
      </c>
      <c r="L3350" s="17">
        <v>1</v>
      </c>
      <c r="M3350" s="17">
        <v>2.2400000000000002</v>
      </c>
      <c r="N3350" s="17" t="str">
        <f>IF(SalesData[[#This Row],[Profit]]&gt;0,"Profit","Loss")</f>
        <v>Profit</v>
      </c>
    </row>
    <row r="3351" spans="1:14" x14ac:dyDescent="0.25">
      <c r="A3351" s="1">
        <v>42289</v>
      </c>
      <c r="B3351" s="3">
        <f t="shared" si="156"/>
        <v>2015</v>
      </c>
      <c r="C3351" s="3">
        <f t="shared" si="157"/>
        <v>10</v>
      </c>
      <c r="D3351" t="s">
        <v>413</v>
      </c>
      <c r="E3351" t="str">
        <f t="shared" si="158"/>
        <v>Mark Packer20151012</v>
      </c>
      <c r="F3351">
        <f>IF(COUNTIF($E$2:E3351, E3351) = 1, MAX($F$1:F3350) + 1, INDEX($F$1:F3350, MATCH(E3351, $E$1:E3350, 0)))</f>
        <v>1636</v>
      </c>
      <c r="G3351" t="s">
        <v>149</v>
      </c>
      <c r="H3351" t="s">
        <v>34</v>
      </c>
      <c r="I3351" t="s">
        <v>74</v>
      </c>
      <c r="J3351" t="s">
        <v>1872</v>
      </c>
      <c r="K3351" s="17">
        <v>899.14</v>
      </c>
      <c r="L3351" s="17">
        <v>4</v>
      </c>
      <c r="M3351" s="17">
        <v>112.39</v>
      </c>
      <c r="N3351" s="17" t="str">
        <f>IF(SalesData[[#This Row],[Profit]]&gt;0,"Profit","Loss")</f>
        <v>Profit</v>
      </c>
    </row>
    <row r="3352" spans="1:14" x14ac:dyDescent="0.25">
      <c r="A3352" s="1">
        <v>42289</v>
      </c>
      <c r="B3352" s="3">
        <f t="shared" si="156"/>
        <v>2015</v>
      </c>
      <c r="C3352" s="3">
        <f t="shared" si="157"/>
        <v>10</v>
      </c>
      <c r="D3352" t="s">
        <v>413</v>
      </c>
      <c r="E3352" t="str">
        <f t="shared" si="158"/>
        <v>Mark Packer20151012</v>
      </c>
      <c r="F3352">
        <f>IF(COUNTIF($E$2:E3352, E3352) = 1, MAX($F$1:F3351) + 1, INDEX($F$1:F3351, MATCH(E3352, $E$1:E3351, 0)))</f>
        <v>1636</v>
      </c>
      <c r="G3352" t="s">
        <v>149</v>
      </c>
      <c r="H3352" t="s">
        <v>39</v>
      </c>
      <c r="I3352" t="s">
        <v>40</v>
      </c>
      <c r="J3352" t="s">
        <v>735</v>
      </c>
      <c r="K3352" s="17">
        <v>71.760000000000005</v>
      </c>
      <c r="L3352" s="17">
        <v>6</v>
      </c>
      <c r="M3352" s="17">
        <v>20.09</v>
      </c>
      <c r="N3352" s="17" t="str">
        <f>IF(SalesData[[#This Row],[Profit]]&gt;0,"Profit","Loss")</f>
        <v>Profit</v>
      </c>
    </row>
    <row r="3353" spans="1:14" x14ac:dyDescent="0.25">
      <c r="A3353" s="1">
        <v>42289</v>
      </c>
      <c r="B3353" s="3">
        <f t="shared" si="156"/>
        <v>2015</v>
      </c>
      <c r="C3353" s="3">
        <f t="shared" si="157"/>
        <v>10</v>
      </c>
      <c r="D3353" t="s">
        <v>413</v>
      </c>
      <c r="E3353" t="str">
        <f t="shared" si="158"/>
        <v>Mark Packer20151012</v>
      </c>
      <c r="F3353">
        <f>IF(COUNTIF($E$2:E3353, E3353) = 1, MAX($F$1:F3352) + 1, INDEX($F$1:F3352, MATCH(E3353, $E$1:E3352, 0)))</f>
        <v>1636</v>
      </c>
      <c r="G3353" t="s">
        <v>149</v>
      </c>
      <c r="H3353" t="s">
        <v>11</v>
      </c>
      <c r="I3353" t="s">
        <v>12</v>
      </c>
      <c r="J3353" t="s">
        <v>756</v>
      </c>
      <c r="K3353" s="17">
        <v>51.84</v>
      </c>
      <c r="L3353" s="17">
        <v>8</v>
      </c>
      <c r="M3353" s="17">
        <v>24.88</v>
      </c>
      <c r="N3353" s="17" t="str">
        <f>IF(SalesData[[#This Row],[Profit]]&gt;0,"Profit","Loss")</f>
        <v>Profit</v>
      </c>
    </row>
    <row r="3354" spans="1:14" x14ac:dyDescent="0.25">
      <c r="A3354" s="1">
        <v>42289</v>
      </c>
      <c r="B3354" s="3">
        <f t="shared" si="156"/>
        <v>2015</v>
      </c>
      <c r="C3354" s="3">
        <f t="shared" si="157"/>
        <v>10</v>
      </c>
      <c r="D3354" t="s">
        <v>413</v>
      </c>
      <c r="E3354" t="str">
        <f t="shared" si="158"/>
        <v>Mark Packer20151012</v>
      </c>
      <c r="F3354">
        <f>IF(COUNTIF($E$2:E3354, E3354) = 1, MAX($F$1:F3353) + 1, INDEX($F$1:F3353, MATCH(E3354, $E$1:E3353, 0)))</f>
        <v>1636</v>
      </c>
      <c r="G3354" t="s">
        <v>149</v>
      </c>
      <c r="H3354" t="s">
        <v>34</v>
      </c>
      <c r="I3354" t="s">
        <v>74</v>
      </c>
      <c r="J3354" t="s">
        <v>1604</v>
      </c>
      <c r="K3354" s="17">
        <v>626.35</v>
      </c>
      <c r="L3354" s="17">
        <v>3</v>
      </c>
      <c r="M3354" s="17">
        <v>46.98</v>
      </c>
      <c r="N3354" s="17" t="str">
        <f>IF(SalesData[[#This Row],[Profit]]&gt;0,"Profit","Loss")</f>
        <v>Profit</v>
      </c>
    </row>
    <row r="3355" spans="1:14" x14ac:dyDescent="0.25">
      <c r="A3355" s="1">
        <v>42289</v>
      </c>
      <c r="B3355" s="3">
        <f t="shared" si="156"/>
        <v>2015</v>
      </c>
      <c r="C3355" s="3">
        <f t="shared" si="157"/>
        <v>10</v>
      </c>
      <c r="D3355" t="s">
        <v>413</v>
      </c>
      <c r="E3355" t="str">
        <f t="shared" si="158"/>
        <v>Mark Packer20151012</v>
      </c>
      <c r="F3355">
        <f>IF(COUNTIF($E$2:E3355, E3355) = 1, MAX($F$1:F3354) + 1, INDEX($F$1:F3354, MATCH(E3355, $E$1:E3354, 0)))</f>
        <v>1636</v>
      </c>
      <c r="G3355" t="s">
        <v>149</v>
      </c>
      <c r="H3355" t="s">
        <v>11</v>
      </c>
      <c r="I3355" t="s">
        <v>24</v>
      </c>
      <c r="J3355" t="s">
        <v>76</v>
      </c>
      <c r="K3355" s="17">
        <v>19.899999999999999</v>
      </c>
      <c r="L3355" s="17">
        <v>5</v>
      </c>
      <c r="M3355" s="17">
        <v>6.57</v>
      </c>
      <c r="N3355" s="17" t="str">
        <f>IF(SalesData[[#This Row],[Profit]]&gt;0,"Profit","Loss")</f>
        <v>Profit</v>
      </c>
    </row>
    <row r="3356" spans="1:14" x14ac:dyDescent="0.25">
      <c r="A3356" s="1">
        <v>42289</v>
      </c>
      <c r="B3356" s="3">
        <f t="shared" si="156"/>
        <v>2015</v>
      </c>
      <c r="C3356" s="3">
        <f t="shared" si="157"/>
        <v>10</v>
      </c>
      <c r="D3356" t="s">
        <v>2166</v>
      </c>
      <c r="E3356" t="str">
        <f t="shared" si="158"/>
        <v>Ralph Kennedy20151012</v>
      </c>
      <c r="F3356">
        <f>IF(COUNTIF($E$2:E3356, E3356) = 1, MAX($F$1:F3355) + 1, INDEX($F$1:F3355, MATCH(E3356, $E$1:E3355, 0)))</f>
        <v>1637</v>
      </c>
      <c r="G3356" t="s">
        <v>149</v>
      </c>
      <c r="H3356" t="s">
        <v>34</v>
      </c>
      <c r="I3356" t="s">
        <v>145</v>
      </c>
      <c r="J3356" t="s">
        <v>1075</v>
      </c>
      <c r="K3356" s="17">
        <v>209.67</v>
      </c>
      <c r="L3356" s="17">
        <v>1</v>
      </c>
      <c r="M3356" s="17">
        <v>-13.98</v>
      </c>
      <c r="N3356" s="17" t="str">
        <f>IF(SalesData[[#This Row],[Profit]]&gt;0,"Profit","Loss")</f>
        <v>Loss</v>
      </c>
    </row>
    <row r="3357" spans="1:14" x14ac:dyDescent="0.25">
      <c r="A3357" s="1">
        <v>42289</v>
      </c>
      <c r="B3357" s="3">
        <f t="shared" si="156"/>
        <v>2015</v>
      </c>
      <c r="C3357" s="3">
        <f t="shared" si="157"/>
        <v>10</v>
      </c>
      <c r="D3357" t="s">
        <v>1267</v>
      </c>
      <c r="E3357" t="str">
        <f t="shared" si="158"/>
        <v>Daniel Lacy20151012</v>
      </c>
      <c r="F3357">
        <f>IF(COUNTIF($E$2:E3357, E3357) = 1, MAX($F$1:F3356) + 1, INDEX($F$1:F3356, MATCH(E3357, $E$1:E3356, 0)))</f>
        <v>1638</v>
      </c>
      <c r="G3357" t="s">
        <v>129</v>
      </c>
      <c r="H3357" t="s">
        <v>39</v>
      </c>
      <c r="I3357" t="s">
        <v>40</v>
      </c>
      <c r="J3357" t="s">
        <v>163</v>
      </c>
      <c r="K3357" s="17">
        <v>135.72</v>
      </c>
      <c r="L3357" s="17">
        <v>3</v>
      </c>
      <c r="M3357" s="17">
        <v>35.29</v>
      </c>
      <c r="N3357" s="17" t="str">
        <f>IF(SalesData[[#This Row],[Profit]]&gt;0,"Profit","Loss")</f>
        <v>Profit</v>
      </c>
    </row>
    <row r="3358" spans="1:14" x14ac:dyDescent="0.25">
      <c r="A3358" s="1">
        <v>42289</v>
      </c>
      <c r="B3358" s="3">
        <f t="shared" si="156"/>
        <v>2015</v>
      </c>
      <c r="C3358" s="3">
        <f t="shared" si="157"/>
        <v>10</v>
      </c>
      <c r="D3358" t="s">
        <v>1267</v>
      </c>
      <c r="E3358" t="str">
        <f t="shared" si="158"/>
        <v>Daniel Lacy20151012</v>
      </c>
      <c r="F3358">
        <f>IF(COUNTIF($E$2:E3358, E3358) = 1, MAX($F$1:F3357) + 1, INDEX($F$1:F3357, MATCH(E3358, $E$1:E3357, 0)))</f>
        <v>1638</v>
      </c>
      <c r="G3358" t="s">
        <v>129</v>
      </c>
      <c r="H3358" t="s">
        <v>11</v>
      </c>
      <c r="I3358" t="s">
        <v>20</v>
      </c>
      <c r="J3358" t="s">
        <v>1409</v>
      </c>
      <c r="K3358" s="17">
        <v>12.56</v>
      </c>
      <c r="L3358" s="17">
        <v>2</v>
      </c>
      <c r="M3358" s="17">
        <v>5.65</v>
      </c>
      <c r="N3358" s="17" t="str">
        <f>IF(SalesData[[#This Row],[Profit]]&gt;0,"Profit","Loss")</f>
        <v>Profit</v>
      </c>
    </row>
    <row r="3359" spans="1:14" x14ac:dyDescent="0.25">
      <c r="A3359" s="1">
        <v>42289</v>
      </c>
      <c r="B3359" s="3">
        <f t="shared" si="156"/>
        <v>2015</v>
      </c>
      <c r="C3359" s="3">
        <f t="shared" si="157"/>
        <v>10</v>
      </c>
      <c r="D3359" t="s">
        <v>1267</v>
      </c>
      <c r="E3359" t="str">
        <f t="shared" si="158"/>
        <v>Daniel Lacy20151012</v>
      </c>
      <c r="F3359">
        <f>IF(COUNTIF($E$2:E3359, E3359) = 1, MAX($F$1:F3358) + 1, INDEX($F$1:F3358, MATCH(E3359, $E$1:E3358, 0)))</f>
        <v>1638</v>
      </c>
      <c r="G3359" t="s">
        <v>129</v>
      </c>
      <c r="H3359" t="s">
        <v>39</v>
      </c>
      <c r="I3359" t="s">
        <v>40</v>
      </c>
      <c r="J3359" t="s">
        <v>1551</v>
      </c>
      <c r="K3359" s="17">
        <v>263.95999999999998</v>
      </c>
      <c r="L3359" s="17">
        <v>4</v>
      </c>
      <c r="M3359" s="17">
        <v>71.27</v>
      </c>
      <c r="N3359" s="17" t="str">
        <f>IF(SalesData[[#This Row],[Profit]]&gt;0,"Profit","Loss")</f>
        <v>Profit</v>
      </c>
    </row>
    <row r="3360" spans="1:14" x14ac:dyDescent="0.25">
      <c r="A3360" s="1">
        <v>42289</v>
      </c>
      <c r="B3360" s="3">
        <f t="shared" si="156"/>
        <v>2015</v>
      </c>
      <c r="C3360" s="3">
        <f t="shared" si="157"/>
        <v>10</v>
      </c>
      <c r="D3360" t="s">
        <v>283</v>
      </c>
      <c r="E3360" t="str">
        <f t="shared" si="158"/>
        <v>Kelly Andreada20151012</v>
      </c>
      <c r="F3360">
        <f>IF(COUNTIF($E$2:E3360, E3360) = 1, MAX($F$1:F3359) + 1, INDEX($F$1:F3359, MATCH(E3360, $E$1:E3359, 0)))</f>
        <v>1639</v>
      </c>
      <c r="G3360" t="s">
        <v>164</v>
      </c>
      <c r="H3360" t="s">
        <v>39</v>
      </c>
      <c r="I3360" t="s">
        <v>52</v>
      </c>
      <c r="J3360" t="s">
        <v>1422</v>
      </c>
      <c r="K3360" s="17">
        <v>17.899999999999999</v>
      </c>
      <c r="L3360" s="17">
        <v>2</v>
      </c>
      <c r="M3360" s="17">
        <v>3.4</v>
      </c>
      <c r="N3360" s="17" t="str">
        <f>IF(SalesData[[#This Row],[Profit]]&gt;0,"Profit","Loss")</f>
        <v>Profit</v>
      </c>
    </row>
    <row r="3361" spans="1:14" x14ac:dyDescent="0.25">
      <c r="A3361" s="1">
        <v>42289</v>
      </c>
      <c r="B3361" s="3">
        <f t="shared" si="156"/>
        <v>2015</v>
      </c>
      <c r="C3361" s="3">
        <f t="shared" si="157"/>
        <v>10</v>
      </c>
      <c r="D3361" t="s">
        <v>283</v>
      </c>
      <c r="E3361" t="str">
        <f t="shared" si="158"/>
        <v>Kelly Andreada20151012</v>
      </c>
      <c r="F3361">
        <f>IF(COUNTIF($E$2:E3361, E3361) = 1, MAX($F$1:F3360) + 1, INDEX($F$1:F3360, MATCH(E3361, $E$1:E3360, 0)))</f>
        <v>1639</v>
      </c>
      <c r="G3361" t="s">
        <v>164</v>
      </c>
      <c r="H3361" t="s">
        <v>11</v>
      </c>
      <c r="I3361" t="s">
        <v>18</v>
      </c>
      <c r="J3361" t="s">
        <v>272</v>
      </c>
      <c r="K3361" s="17">
        <v>81.96</v>
      </c>
      <c r="L3361" s="17">
        <v>2</v>
      </c>
      <c r="M3361" s="17">
        <v>0</v>
      </c>
      <c r="N3361" s="17" t="str">
        <f>IF(SalesData[[#This Row],[Profit]]&gt;0,"Profit","Loss")</f>
        <v>Loss</v>
      </c>
    </row>
    <row r="3362" spans="1:14" x14ac:dyDescent="0.25">
      <c r="A3362" s="1">
        <v>42290</v>
      </c>
      <c r="B3362" s="3">
        <f t="shared" si="156"/>
        <v>2015</v>
      </c>
      <c r="C3362" s="3">
        <f t="shared" si="157"/>
        <v>10</v>
      </c>
      <c r="D3362" t="s">
        <v>643</v>
      </c>
      <c r="E3362" t="str">
        <f t="shared" si="158"/>
        <v>Art Foster20151013</v>
      </c>
      <c r="F3362">
        <f>IF(COUNTIF($E$2:E3362, E3362) = 1, MAX($F$1:F3361) + 1, INDEX($F$1:F3361, MATCH(E3362, $E$1:E3361, 0)))</f>
        <v>1640</v>
      </c>
      <c r="G3362" t="s">
        <v>33</v>
      </c>
      <c r="H3362" t="s">
        <v>39</v>
      </c>
      <c r="I3362" t="s">
        <v>40</v>
      </c>
      <c r="J3362" t="s">
        <v>735</v>
      </c>
      <c r="K3362" s="17">
        <v>83.72</v>
      </c>
      <c r="L3362" s="17">
        <v>7</v>
      </c>
      <c r="M3362" s="17">
        <v>23.44</v>
      </c>
      <c r="N3362" s="17" t="str">
        <f>IF(SalesData[[#This Row],[Profit]]&gt;0,"Profit","Loss")</f>
        <v>Profit</v>
      </c>
    </row>
    <row r="3363" spans="1:14" x14ac:dyDescent="0.25">
      <c r="A3363" s="1">
        <v>42290</v>
      </c>
      <c r="B3363" s="3">
        <f t="shared" si="156"/>
        <v>2015</v>
      </c>
      <c r="C3363" s="3">
        <f t="shared" si="157"/>
        <v>10</v>
      </c>
      <c r="D3363" t="s">
        <v>643</v>
      </c>
      <c r="E3363" t="str">
        <f t="shared" si="158"/>
        <v>Art Foster20151013</v>
      </c>
      <c r="F3363">
        <f>IF(COUNTIF($E$2:E3363, E3363) = 1, MAX($F$1:F3362) + 1, INDEX($F$1:F3362, MATCH(E3363, $E$1:E3362, 0)))</f>
        <v>1640</v>
      </c>
      <c r="G3363" t="s">
        <v>33</v>
      </c>
      <c r="H3363" t="s">
        <v>34</v>
      </c>
      <c r="I3363" t="s">
        <v>35</v>
      </c>
      <c r="J3363" t="s">
        <v>1839</v>
      </c>
      <c r="K3363" s="17">
        <v>287.94</v>
      </c>
      <c r="L3363" s="17">
        <v>3</v>
      </c>
      <c r="M3363" s="17">
        <v>77.739999999999995</v>
      </c>
      <c r="N3363" s="17" t="str">
        <f>IF(SalesData[[#This Row],[Profit]]&gt;0,"Profit","Loss")</f>
        <v>Profit</v>
      </c>
    </row>
    <row r="3364" spans="1:14" x14ac:dyDescent="0.25">
      <c r="A3364" s="1">
        <v>42292</v>
      </c>
      <c r="B3364" s="3">
        <f t="shared" si="156"/>
        <v>2015</v>
      </c>
      <c r="C3364" s="3">
        <f t="shared" si="157"/>
        <v>10</v>
      </c>
      <c r="D3364" t="s">
        <v>674</v>
      </c>
      <c r="E3364" t="str">
        <f t="shared" si="158"/>
        <v>Pete Armstrong20151015</v>
      </c>
      <c r="F3364">
        <f>IF(COUNTIF($E$2:E3364, E3364) = 1, MAX($F$1:F3363) + 1, INDEX($F$1:F3363, MATCH(E3364, $E$1:E3363, 0)))</f>
        <v>1641</v>
      </c>
      <c r="G3364" t="s">
        <v>15</v>
      </c>
      <c r="H3364" t="s">
        <v>39</v>
      </c>
      <c r="I3364" t="s">
        <v>52</v>
      </c>
      <c r="J3364" t="s">
        <v>1134</v>
      </c>
      <c r="K3364" s="17">
        <v>339.96</v>
      </c>
      <c r="L3364" s="17">
        <v>5</v>
      </c>
      <c r="M3364" s="17">
        <v>67.989999999999995</v>
      </c>
      <c r="N3364" s="17" t="str">
        <f>IF(SalesData[[#This Row],[Profit]]&gt;0,"Profit","Loss")</f>
        <v>Profit</v>
      </c>
    </row>
    <row r="3365" spans="1:14" x14ac:dyDescent="0.25">
      <c r="A3365" s="1">
        <v>42292</v>
      </c>
      <c r="B3365" s="3">
        <f t="shared" si="156"/>
        <v>2015</v>
      </c>
      <c r="C3365" s="3">
        <f t="shared" si="157"/>
        <v>10</v>
      </c>
      <c r="D3365" t="s">
        <v>857</v>
      </c>
      <c r="E3365" t="str">
        <f t="shared" si="158"/>
        <v>Joel Eaton20151015</v>
      </c>
      <c r="F3365">
        <f>IF(COUNTIF($E$2:E3365, E3365) = 1, MAX($F$1:F3364) + 1, INDEX($F$1:F3364, MATCH(E3365, $E$1:E3364, 0)))</f>
        <v>1642</v>
      </c>
      <c r="G3365" t="s">
        <v>10</v>
      </c>
      <c r="H3365" t="s">
        <v>39</v>
      </c>
      <c r="I3365" t="s">
        <v>52</v>
      </c>
      <c r="J3365" t="s">
        <v>2285</v>
      </c>
      <c r="K3365" s="17">
        <v>263.88</v>
      </c>
      <c r="L3365" s="17">
        <v>3</v>
      </c>
      <c r="M3365" s="17">
        <v>42.88</v>
      </c>
      <c r="N3365" s="17" t="str">
        <f>IF(SalesData[[#This Row],[Profit]]&gt;0,"Profit","Loss")</f>
        <v>Profit</v>
      </c>
    </row>
    <row r="3366" spans="1:14" x14ac:dyDescent="0.25">
      <c r="A3366" s="1">
        <v>42292</v>
      </c>
      <c r="B3366" s="3">
        <f t="shared" si="156"/>
        <v>2015</v>
      </c>
      <c r="C3366" s="3">
        <f t="shared" si="157"/>
        <v>10</v>
      </c>
      <c r="D3366" t="s">
        <v>857</v>
      </c>
      <c r="E3366" t="str">
        <f t="shared" si="158"/>
        <v>Joel Eaton20151015</v>
      </c>
      <c r="F3366">
        <f>IF(COUNTIF($E$2:E3366, E3366) = 1, MAX($F$1:F3365) + 1, INDEX($F$1:F3365, MATCH(E3366, $E$1:E3365, 0)))</f>
        <v>1642</v>
      </c>
      <c r="G3366" t="s">
        <v>10</v>
      </c>
      <c r="H3366" t="s">
        <v>34</v>
      </c>
      <c r="I3366" t="s">
        <v>35</v>
      </c>
      <c r="J3366" t="s">
        <v>976</v>
      </c>
      <c r="K3366" s="17">
        <v>2453.4299999999998</v>
      </c>
      <c r="L3366" s="17">
        <v>5</v>
      </c>
      <c r="M3366" s="17">
        <v>-350.49</v>
      </c>
      <c r="N3366" s="17" t="str">
        <f>IF(SalesData[[#This Row],[Profit]]&gt;0,"Profit","Loss")</f>
        <v>Loss</v>
      </c>
    </row>
    <row r="3367" spans="1:14" x14ac:dyDescent="0.25">
      <c r="A3367" s="1">
        <v>42292</v>
      </c>
      <c r="B3367" s="3">
        <f t="shared" si="156"/>
        <v>2015</v>
      </c>
      <c r="C3367" s="3">
        <f t="shared" si="157"/>
        <v>10</v>
      </c>
      <c r="D3367" t="s">
        <v>185</v>
      </c>
      <c r="E3367" t="str">
        <f t="shared" si="158"/>
        <v>Guy Armstrong20151015</v>
      </c>
      <c r="F3367">
        <f>IF(COUNTIF($E$2:E3367, E3367) = 1, MAX($F$1:F3366) + 1, INDEX($F$1:F3366, MATCH(E3367, $E$1:E3366, 0)))</f>
        <v>1643</v>
      </c>
      <c r="G3367" t="s">
        <v>110</v>
      </c>
      <c r="H3367" t="s">
        <v>34</v>
      </c>
      <c r="I3367" t="s">
        <v>47</v>
      </c>
      <c r="J3367" t="s">
        <v>1026</v>
      </c>
      <c r="K3367" s="17">
        <v>17.14</v>
      </c>
      <c r="L3367" s="17">
        <v>2</v>
      </c>
      <c r="M3367" s="17">
        <v>6.17</v>
      </c>
      <c r="N3367" s="17" t="str">
        <f>IF(SalesData[[#This Row],[Profit]]&gt;0,"Profit","Loss")</f>
        <v>Profit</v>
      </c>
    </row>
    <row r="3368" spans="1:14" x14ac:dyDescent="0.25">
      <c r="A3368" s="1">
        <v>42292</v>
      </c>
      <c r="B3368" s="3">
        <f t="shared" si="156"/>
        <v>2015</v>
      </c>
      <c r="C3368" s="3">
        <f t="shared" si="157"/>
        <v>10</v>
      </c>
      <c r="D3368" t="s">
        <v>2286</v>
      </c>
      <c r="E3368" t="str">
        <f t="shared" si="158"/>
        <v>Claire Gute20151015</v>
      </c>
      <c r="F3368">
        <f>IF(COUNTIF($E$2:E3368, E3368) = 1, MAX($F$1:F3367) + 1, INDEX($F$1:F3367, MATCH(E3368, $E$1:E3367, 0)))</f>
        <v>1644</v>
      </c>
      <c r="G3368" t="s">
        <v>10</v>
      </c>
      <c r="H3368" t="s">
        <v>34</v>
      </c>
      <c r="I3368" t="s">
        <v>47</v>
      </c>
      <c r="J3368" t="s">
        <v>1340</v>
      </c>
      <c r="K3368" s="17">
        <v>131.38</v>
      </c>
      <c r="L3368" s="17">
        <v>6</v>
      </c>
      <c r="M3368" s="17">
        <v>-95.25</v>
      </c>
      <c r="N3368" s="17" t="str">
        <f>IF(SalesData[[#This Row],[Profit]]&gt;0,"Profit","Loss")</f>
        <v>Loss</v>
      </c>
    </row>
    <row r="3369" spans="1:14" x14ac:dyDescent="0.25">
      <c r="A3369" s="1">
        <v>42292</v>
      </c>
      <c r="B3369" s="3">
        <f t="shared" si="156"/>
        <v>2015</v>
      </c>
      <c r="C3369" s="3">
        <f t="shared" si="157"/>
        <v>10</v>
      </c>
      <c r="D3369" t="s">
        <v>2286</v>
      </c>
      <c r="E3369" t="str">
        <f t="shared" si="158"/>
        <v>Claire Gute20151015</v>
      </c>
      <c r="F3369">
        <f>IF(COUNTIF($E$2:E3369, E3369) = 1, MAX($F$1:F3368) + 1, INDEX($F$1:F3368, MATCH(E3369, $E$1:E3368, 0)))</f>
        <v>1644</v>
      </c>
      <c r="G3369" t="s">
        <v>10</v>
      </c>
      <c r="H3369" t="s">
        <v>11</v>
      </c>
      <c r="I3369" t="s">
        <v>12</v>
      </c>
      <c r="J3369" t="s">
        <v>1192</v>
      </c>
      <c r="K3369" s="17">
        <v>5.34</v>
      </c>
      <c r="L3369" s="17">
        <v>1</v>
      </c>
      <c r="M3369" s="17">
        <v>1.87</v>
      </c>
      <c r="N3369" s="17" t="str">
        <f>IF(SalesData[[#This Row],[Profit]]&gt;0,"Profit","Loss")</f>
        <v>Profit</v>
      </c>
    </row>
    <row r="3370" spans="1:14" x14ac:dyDescent="0.25">
      <c r="A3370" s="1">
        <v>42292</v>
      </c>
      <c r="B3370" s="3">
        <f t="shared" si="156"/>
        <v>2015</v>
      </c>
      <c r="C3370" s="3">
        <f t="shared" si="157"/>
        <v>10</v>
      </c>
      <c r="D3370" t="s">
        <v>1497</v>
      </c>
      <c r="E3370" t="str">
        <f t="shared" si="158"/>
        <v>Lindsay Shagiari20151015</v>
      </c>
      <c r="F3370">
        <f>IF(COUNTIF($E$2:E3370, E3370) = 1, MAX($F$1:F3369) + 1, INDEX($F$1:F3369, MATCH(E3370, $E$1:E3369, 0)))</f>
        <v>1645</v>
      </c>
      <c r="G3370" t="s">
        <v>10</v>
      </c>
      <c r="H3370" t="s">
        <v>11</v>
      </c>
      <c r="I3370" t="s">
        <v>63</v>
      </c>
      <c r="J3370" t="s">
        <v>64</v>
      </c>
      <c r="K3370" s="17">
        <v>4.46</v>
      </c>
      <c r="L3370" s="17">
        <v>1</v>
      </c>
      <c r="M3370" s="17">
        <v>1.67</v>
      </c>
      <c r="N3370" s="17" t="str">
        <f>IF(SalesData[[#This Row],[Profit]]&gt;0,"Profit","Loss")</f>
        <v>Profit</v>
      </c>
    </row>
    <row r="3371" spans="1:14" x14ac:dyDescent="0.25">
      <c r="A3371" s="1">
        <v>42292</v>
      </c>
      <c r="B3371" s="3">
        <f t="shared" si="156"/>
        <v>2015</v>
      </c>
      <c r="C3371" s="3">
        <f t="shared" si="157"/>
        <v>10</v>
      </c>
      <c r="D3371" t="s">
        <v>1497</v>
      </c>
      <c r="E3371" t="str">
        <f t="shared" si="158"/>
        <v>Lindsay Shagiari20151015</v>
      </c>
      <c r="F3371">
        <f>IF(COUNTIF($E$2:E3371, E3371) = 1, MAX($F$1:F3370) + 1, INDEX($F$1:F3370, MATCH(E3371, $E$1:E3370, 0)))</f>
        <v>1645</v>
      </c>
      <c r="G3371" t="s">
        <v>10</v>
      </c>
      <c r="H3371" t="s">
        <v>11</v>
      </c>
      <c r="I3371" t="s">
        <v>20</v>
      </c>
      <c r="J3371" t="s">
        <v>2287</v>
      </c>
      <c r="K3371" s="17">
        <v>3.96</v>
      </c>
      <c r="L3371" s="17">
        <v>10</v>
      </c>
      <c r="M3371" s="17">
        <v>-6.93</v>
      </c>
      <c r="N3371" s="17" t="str">
        <f>IF(SalesData[[#This Row],[Profit]]&gt;0,"Profit","Loss")</f>
        <v>Loss</v>
      </c>
    </row>
    <row r="3372" spans="1:14" x14ac:dyDescent="0.25">
      <c r="A3372" s="1">
        <v>42293</v>
      </c>
      <c r="B3372" s="3">
        <f t="shared" si="156"/>
        <v>2015</v>
      </c>
      <c r="C3372" s="3">
        <f t="shared" si="157"/>
        <v>10</v>
      </c>
      <c r="D3372" t="s">
        <v>2033</v>
      </c>
      <c r="E3372" t="str">
        <f t="shared" si="158"/>
        <v>Michael Paige20151016</v>
      </c>
      <c r="F3372">
        <f>IF(COUNTIF($E$2:E3372, E3372) = 1, MAX($F$1:F3371) + 1, INDEX($F$1:F3371, MATCH(E3372, $E$1:E3371, 0)))</f>
        <v>1646</v>
      </c>
      <c r="G3372" t="s">
        <v>149</v>
      </c>
      <c r="H3372" t="s">
        <v>39</v>
      </c>
      <c r="I3372" t="s">
        <v>40</v>
      </c>
      <c r="J3372" t="s">
        <v>2143</v>
      </c>
      <c r="K3372" s="17">
        <v>824.97</v>
      </c>
      <c r="L3372" s="17">
        <v>3</v>
      </c>
      <c r="M3372" s="17">
        <v>214.49</v>
      </c>
      <c r="N3372" s="17" t="str">
        <f>IF(SalesData[[#This Row],[Profit]]&gt;0,"Profit","Loss")</f>
        <v>Profit</v>
      </c>
    </row>
    <row r="3373" spans="1:14" x14ac:dyDescent="0.25">
      <c r="A3373" s="1">
        <v>42294</v>
      </c>
      <c r="B3373" s="3">
        <f t="shared" si="156"/>
        <v>2015</v>
      </c>
      <c r="C3373" s="3">
        <f t="shared" si="157"/>
        <v>10</v>
      </c>
      <c r="D3373" t="s">
        <v>2254</v>
      </c>
      <c r="E3373" t="str">
        <f t="shared" si="158"/>
        <v>Charlotte Melton20151017</v>
      </c>
      <c r="F3373">
        <f>IF(COUNTIF($E$2:E3373, E3373) = 1, MAX($F$1:F3372) + 1, INDEX($F$1:F3372, MATCH(E3373, $E$1:E3372, 0)))</f>
        <v>1647</v>
      </c>
      <c r="G3373" t="s">
        <v>27</v>
      </c>
      <c r="H3373" t="s">
        <v>11</v>
      </c>
      <c r="I3373" t="s">
        <v>18</v>
      </c>
      <c r="J3373" t="s">
        <v>1482</v>
      </c>
      <c r="K3373" s="17">
        <v>77.88</v>
      </c>
      <c r="L3373" s="17">
        <v>2</v>
      </c>
      <c r="M3373" s="17">
        <v>3.89</v>
      </c>
      <c r="N3373" s="17" t="str">
        <f>IF(SalesData[[#This Row],[Profit]]&gt;0,"Profit","Loss")</f>
        <v>Profit</v>
      </c>
    </row>
    <row r="3374" spans="1:14" x14ac:dyDescent="0.25">
      <c r="A3374" s="1">
        <v>42295</v>
      </c>
      <c r="B3374" s="3">
        <f t="shared" si="156"/>
        <v>2015</v>
      </c>
      <c r="C3374" s="3">
        <f t="shared" si="157"/>
        <v>10</v>
      </c>
      <c r="D3374" t="s">
        <v>239</v>
      </c>
      <c r="E3374" t="str">
        <f t="shared" si="158"/>
        <v>Kristina Nunn20151018</v>
      </c>
      <c r="F3374">
        <f>IF(COUNTIF($E$2:E3374, E3374) = 1, MAX($F$1:F3373) + 1, INDEX($F$1:F3373, MATCH(E3374, $E$1:E3373, 0)))</f>
        <v>1648</v>
      </c>
      <c r="G3374" t="s">
        <v>10</v>
      </c>
      <c r="H3374" t="s">
        <v>39</v>
      </c>
      <c r="I3374" t="s">
        <v>52</v>
      </c>
      <c r="J3374" t="s">
        <v>2288</v>
      </c>
      <c r="K3374" s="17">
        <v>27.7</v>
      </c>
      <c r="L3374" s="17">
        <v>3</v>
      </c>
      <c r="M3374" s="17">
        <v>3.46</v>
      </c>
      <c r="N3374" s="17" t="str">
        <f>IF(SalesData[[#This Row],[Profit]]&gt;0,"Profit","Loss")</f>
        <v>Profit</v>
      </c>
    </row>
    <row r="3375" spans="1:14" x14ac:dyDescent="0.25">
      <c r="A3375" s="1">
        <v>42295</v>
      </c>
      <c r="B3375" s="3">
        <f t="shared" si="156"/>
        <v>2015</v>
      </c>
      <c r="C3375" s="3">
        <f t="shared" si="157"/>
        <v>10</v>
      </c>
      <c r="D3375" t="s">
        <v>239</v>
      </c>
      <c r="E3375" t="str">
        <f t="shared" si="158"/>
        <v>Kristina Nunn20151018</v>
      </c>
      <c r="F3375">
        <f>IF(COUNTIF($E$2:E3375, E3375) = 1, MAX($F$1:F3374) + 1, INDEX($F$1:F3374, MATCH(E3375, $E$1:E3374, 0)))</f>
        <v>1648</v>
      </c>
      <c r="G3375" t="s">
        <v>10</v>
      </c>
      <c r="H3375" t="s">
        <v>11</v>
      </c>
      <c r="I3375" t="s">
        <v>92</v>
      </c>
      <c r="J3375" t="s">
        <v>2289</v>
      </c>
      <c r="K3375" s="17">
        <v>73.16</v>
      </c>
      <c r="L3375" s="17">
        <v>6</v>
      </c>
      <c r="M3375" s="17">
        <v>-186.57</v>
      </c>
      <c r="N3375" s="17" t="str">
        <f>IF(SalesData[[#This Row],[Profit]]&gt;0,"Profit","Loss")</f>
        <v>Loss</v>
      </c>
    </row>
    <row r="3376" spans="1:14" x14ac:dyDescent="0.25">
      <c r="A3376" s="1">
        <v>42295</v>
      </c>
      <c r="B3376" s="3">
        <f t="shared" si="156"/>
        <v>2015</v>
      </c>
      <c r="C3376" s="3">
        <f t="shared" si="157"/>
        <v>10</v>
      </c>
      <c r="D3376" t="s">
        <v>1301</v>
      </c>
      <c r="E3376" t="str">
        <f t="shared" si="158"/>
        <v>John Castell20151018</v>
      </c>
      <c r="F3376">
        <f>IF(COUNTIF($E$2:E3376, E3376) = 1, MAX($F$1:F3375) + 1, INDEX($F$1:F3375, MATCH(E3376, $E$1:E3375, 0)))</f>
        <v>1649</v>
      </c>
      <c r="G3376" t="s">
        <v>164</v>
      </c>
      <c r="H3376" t="s">
        <v>39</v>
      </c>
      <c r="I3376" t="s">
        <v>40</v>
      </c>
      <c r="J3376" t="s">
        <v>2171</v>
      </c>
      <c r="K3376" s="17">
        <v>249.58</v>
      </c>
      <c r="L3376" s="17">
        <v>2</v>
      </c>
      <c r="M3376" s="17">
        <v>15.6</v>
      </c>
      <c r="N3376" s="17" t="str">
        <f>IF(SalesData[[#This Row],[Profit]]&gt;0,"Profit","Loss")</f>
        <v>Profit</v>
      </c>
    </row>
    <row r="3377" spans="1:14" x14ac:dyDescent="0.25">
      <c r="A3377" s="1">
        <v>42295</v>
      </c>
      <c r="B3377" s="3">
        <f t="shared" si="156"/>
        <v>2015</v>
      </c>
      <c r="C3377" s="3">
        <f t="shared" si="157"/>
        <v>10</v>
      </c>
      <c r="D3377" t="s">
        <v>1301</v>
      </c>
      <c r="E3377" t="str">
        <f t="shared" si="158"/>
        <v>John Castell20151018</v>
      </c>
      <c r="F3377">
        <f>IF(COUNTIF($E$2:E3377, E3377) = 1, MAX($F$1:F3376) + 1, INDEX($F$1:F3376, MATCH(E3377, $E$1:E3376, 0)))</f>
        <v>1649</v>
      </c>
      <c r="G3377" t="s">
        <v>164</v>
      </c>
      <c r="H3377" t="s">
        <v>11</v>
      </c>
      <c r="I3377" t="s">
        <v>12</v>
      </c>
      <c r="J3377" t="s">
        <v>1470</v>
      </c>
      <c r="K3377" s="17">
        <v>17.940000000000001</v>
      </c>
      <c r="L3377" s="17">
        <v>3</v>
      </c>
      <c r="M3377" s="17">
        <v>8.7899999999999991</v>
      </c>
      <c r="N3377" s="17" t="str">
        <f>IF(SalesData[[#This Row],[Profit]]&gt;0,"Profit","Loss")</f>
        <v>Profit</v>
      </c>
    </row>
    <row r="3378" spans="1:14" x14ac:dyDescent="0.25">
      <c r="A3378" s="1">
        <v>42295</v>
      </c>
      <c r="B3378" s="3">
        <f t="shared" si="156"/>
        <v>2015</v>
      </c>
      <c r="C3378" s="3">
        <f t="shared" si="157"/>
        <v>10</v>
      </c>
      <c r="D3378" t="s">
        <v>1301</v>
      </c>
      <c r="E3378" t="str">
        <f t="shared" si="158"/>
        <v>John Castell20151018</v>
      </c>
      <c r="F3378">
        <f>IF(COUNTIF($E$2:E3378, E3378) = 1, MAX($F$1:F3377) + 1, INDEX($F$1:F3377, MATCH(E3378, $E$1:E3377, 0)))</f>
        <v>1649</v>
      </c>
      <c r="G3378" t="s">
        <v>164</v>
      </c>
      <c r="H3378" t="s">
        <v>34</v>
      </c>
      <c r="I3378" t="s">
        <v>47</v>
      </c>
      <c r="J3378" t="s">
        <v>1627</v>
      </c>
      <c r="K3378" s="17">
        <v>10.11</v>
      </c>
      <c r="L3378" s="17">
        <v>3</v>
      </c>
      <c r="M3378" s="17">
        <v>3.24</v>
      </c>
      <c r="N3378" s="17" t="str">
        <f>IF(SalesData[[#This Row],[Profit]]&gt;0,"Profit","Loss")</f>
        <v>Profit</v>
      </c>
    </row>
    <row r="3379" spans="1:14" x14ac:dyDescent="0.25">
      <c r="A3379" s="1">
        <v>42296</v>
      </c>
      <c r="B3379" s="3">
        <f t="shared" si="156"/>
        <v>2015</v>
      </c>
      <c r="C3379" s="3">
        <f t="shared" si="157"/>
        <v>10</v>
      </c>
      <c r="D3379" t="s">
        <v>1477</v>
      </c>
      <c r="E3379" t="str">
        <f t="shared" si="158"/>
        <v>Tracy Blumstein20151019</v>
      </c>
      <c r="F3379">
        <f>IF(COUNTIF($E$2:E3379, E3379) = 1, MAX($F$1:F3378) + 1, INDEX($F$1:F3378, MATCH(E3379, $E$1:E3378, 0)))</f>
        <v>1650</v>
      </c>
      <c r="G3379" t="s">
        <v>685</v>
      </c>
      <c r="H3379" t="s">
        <v>11</v>
      </c>
      <c r="I3379" t="s">
        <v>12</v>
      </c>
      <c r="J3379" t="s">
        <v>1642</v>
      </c>
      <c r="K3379" s="17">
        <v>34.44</v>
      </c>
      <c r="L3379" s="17">
        <v>3</v>
      </c>
      <c r="M3379" s="17">
        <v>17.22</v>
      </c>
      <c r="N3379" s="17" t="str">
        <f>IF(SalesData[[#This Row],[Profit]]&gt;0,"Profit","Loss")</f>
        <v>Profit</v>
      </c>
    </row>
    <row r="3380" spans="1:14" x14ac:dyDescent="0.25">
      <c r="A3380" s="1">
        <v>42296</v>
      </c>
      <c r="B3380" s="3">
        <f t="shared" si="156"/>
        <v>2015</v>
      </c>
      <c r="C3380" s="3">
        <f t="shared" si="157"/>
        <v>10</v>
      </c>
      <c r="D3380" t="s">
        <v>241</v>
      </c>
      <c r="E3380" t="str">
        <f t="shared" si="158"/>
        <v>Nicole Hansen20151019</v>
      </c>
      <c r="F3380">
        <f>IF(COUNTIF($E$2:E3380, E3380) = 1, MAX($F$1:F3379) + 1, INDEX($F$1:F3379, MATCH(E3380, $E$1:E3379, 0)))</f>
        <v>1651</v>
      </c>
      <c r="G3380" t="s">
        <v>110</v>
      </c>
      <c r="H3380" t="s">
        <v>11</v>
      </c>
      <c r="I3380" t="s">
        <v>20</v>
      </c>
      <c r="J3380" t="s">
        <v>682</v>
      </c>
      <c r="K3380" s="17">
        <v>38.28</v>
      </c>
      <c r="L3380" s="17">
        <v>6</v>
      </c>
      <c r="M3380" s="17">
        <v>17.61</v>
      </c>
      <c r="N3380" s="17" t="str">
        <f>IF(SalesData[[#This Row],[Profit]]&gt;0,"Profit","Loss")</f>
        <v>Profit</v>
      </c>
    </row>
    <row r="3381" spans="1:14" x14ac:dyDescent="0.25">
      <c r="A3381" s="1">
        <v>42296</v>
      </c>
      <c r="B3381" s="3">
        <f t="shared" si="156"/>
        <v>2015</v>
      </c>
      <c r="C3381" s="3">
        <f t="shared" si="157"/>
        <v>10</v>
      </c>
      <c r="D3381" t="s">
        <v>241</v>
      </c>
      <c r="E3381" t="str">
        <f t="shared" si="158"/>
        <v>Nicole Hansen20151019</v>
      </c>
      <c r="F3381">
        <f>IF(COUNTIF($E$2:E3381, E3381) = 1, MAX($F$1:F3380) + 1, INDEX($F$1:F3380, MATCH(E3381, $E$1:E3380, 0)))</f>
        <v>1651</v>
      </c>
      <c r="G3381" t="s">
        <v>110</v>
      </c>
      <c r="H3381" t="s">
        <v>39</v>
      </c>
      <c r="I3381" t="s">
        <v>40</v>
      </c>
      <c r="J3381" t="s">
        <v>2290</v>
      </c>
      <c r="K3381" s="17">
        <v>149.94999999999999</v>
      </c>
      <c r="L3381" s="17">
        <v>5</v>
      </c>
      <c r="M3381" s="17">
        <v>44.99</v>
      </c>
      <c r="N3381" s="17" t="str">
        <f>IF(SalesData[[#This Row],[Profit]]&gt;0,"Profit","Loss")</f>
        <v>Profit</v>
      </c>
    </row>
    <row r="3382" spans="1:14" x14ac:dyDescent="0.25">
      <c r="A3382" s="1">
        <v>42296</v>
      </c>
      <c r="B3382" s="3">
        <f t="shared" si="156"/>
        <v>2015</v>
      </c>
      <c r="C3382" s="3">
        <f t="shared" si="157"/>
        <v>10</v>
      </c>
      <c r="D3382" t="s">
        <v>1620</v>
      </c>
      <c r="E3382" t="str">
        <f t="shared" si="158"/>
        <v>Robert Marley20151019</v>
      </c>
      <c r="F3382">
        <f>IF(COUNTIF($E$2:E3382, E3382) = 1, MAX($F$1:F3381) + 1, INDEX($F$1:F3381, MATCH(E3382, $E$1:E3381, 0)))</f>
        <v>1652</v>
      </c>
      <c r="G3382" t="s">
        <v>27</v>
      </c>
      <c r="H3382" t="s">
        <v>11</v>
      </c>
      <c r="I3382" t="s">
        <v>92</v>
      </c>
      <c r="J3382" t="s">
        <v>2291</v>
      </c>
      <c r="K3382" s="17">
        <v>1640.7</v>
      </c>
      <c r="L3382" s="17">
        <v>5</v>
      </c>
      <c r="M3382" s="17">
        <v>459.4</v>
      </c>
      <c r="N3382" s="17" t="str">
        <f>IF(SalesData[[#This Row],[Profit]]&gt;0,"Profit","Loss")</f>
        <v>Profit</v>
      </c>
    </row>
    <row r="3383" spans="1:14" x14ac:dyDescent="0.25">
      <c r="A3383" s="1">
        <v>42296</v>
      </c>
      <c r="B3383" s="3">
        <f t="shared" si="156"/>
        <v>2015</v>
      </c>
      <c r="C3383" s="3">
        <f t="shared" si="157"/>
        <v>10</v>
      </c>
      <c r="D3383" t="s">
        <v>1620</v>
      </c>
      <c r="E3383" t="str">
        <f t="shared" si="158"/>
        <v>Robert Marley20151019</v>
      </c>
      <c r="F3383">
        <f>IF(COUNTIF($E$2:E3383, E3383) = 1, MAX($F$1:F3382) + 1, INDEX($F$1:F3382, MATCH(E3383, $E$1:E3382, 0)))</f>
        <v>1652</v>
      </c>
      <c r="G3383" t="s">
        <v>27</v>
      </c>
      <c r="H3383" t="s">
        <v>39</v>
      </c>
      <c r="I3383" t="s">
        <v>52</v>
      </c>
      <c r="J3383" t="s">
        <v>1559</v>
      </c>
      <c r="K3383" s="17">
        <v>270</v>
      </c>
      <c r="L3383" s="17">
        <v>3</v>
      </c>
      <c r="M3383" s="17">
        <v>97.2</v>
      </c>
      <c r="N3383" s="17" t="str">
        <f>IF(SalesData[[#This Row],[Profit]]&gt;0,"Profit","Loss")</f>
        <v>Profit</v>
      </c>
    </row>
    <row r="3384" spans="1:14" x14ac:dyDescent="0.25">
      <c r="A3384" s="1">
        <v>42296</v>
      </c>
      <c r="B3384" s="3">
        <f t="shared" si="156"/>
        <v>2015</v>
      </c>
      <c r="C3384" s="3">
        <f t="shared" si="157"/>
        <v>10</v>
      </c>
      <c r="D3384" t="s">
        <v>602</v>
      </c>
      <c r="E3384" t="str">
        <f t="shared" si="158"/>
        <v>Cari Schnelling20151019</v>
      </c>
      <c r="F3384">
        <f>IF(COUNTIF($E$2:E3384, E3384) = 1, MAX($F$1:F3383) + 1, INDEX($F$1:F3383, MATCH(E3384, $E$1:E3383, 0)))</f>
        <v>1653</v>
      </c>
      <c r="G3384" t="s">
        <v>10</v>
      </c>
      <c r="H3384" t="s">
        <v>11</v>
      </c>
      <c r="I3384" t="s">
        <v>20</v>
      </c>
      <c r="J3384" t="s">
        <v>2292</v>
      </c>
      <c r="K3384" s="17">
        <v>1.72</v>
      </c>
      <c r="L3384" s="17">
        <v>1</v>
      </c>
      <c r="M3384" s="17">
        <v>-2.84</v>
      </c>
      <c r="N3384" s="17" t="str">
        <f>IF(SalesData[[#This Row],[Profit]]&gt;0,"Profit","Loss")</f>
        <v>Loss</v>
      </c>
    </row>
    <row r="3385" spans="1:14" x14ac:dyDescent="0.25">
      <c r="A3385" s="1">
        <v>42297</v>
      </c>
      <c r="B3385" s="3">
        <f t="shared" si="156"/>
        <v>2015</v>
      </c>
      <c r="C3385" s="3">
        <f t="shared" si="157"/>
        <v>10</v>
      </c>
      <c r="D3385" t="s">
        <v>873</v>
      </c>
      <c r="E3385" t="str">
        <f t="shared" si="158"/>
        <v>Noel Staavos20151020</v>
      </c>
      <c r="F3385">
        <f>IF(COUNTIF($E$2:E3385, E3385) = 1, MAX($F$1:F3384) + 1, INDEX($F$1:F3384, MATCH(E3385, $E$1:E3384, 0)))</f>
        <v>1654</v>
      </c>
      <c r="G3385" t="s">
        <v>27</v>
      </c>
      <c r="H3385" t="s">
        <v>39</v>
      </c>
      <c r="I3385" t="s">
        <v>52</v>
      </c>
      <c r="J3385" t="s">
        <v>999</v>
      </c>
      <c r="K3385" s="17">
        <v>239.97</v>
      </c>
      <c r="L3385" s="17">
        <v>3</v>
      </c>
      <c r="M3385" s="17">
        <v>86.39</v>
      </c>
      <c r="N3385" s="17" t="str">
        <f>IF(SalesData[[#This Row],[Profit]]&gt;0,"Profit","Loss")</f>
        <v>Profit</v>
      </c>
    </row>
    <row r="3386" spans="1:14" x14ac:dyDescent="0.25">
      <c r="A3386" s="1">
        <v>42297</v>
      </c>
      <c r="B3386" s="3">
        <f t="shared" si="156"/>
        <v>2015</v>
      </c>
      <c r="C3386" s="3">
        <f t="shared" si="157"/>
        <v>10</v>
      </c>
      <c r="D3386" t="s">
        <v>873</v>
      </c>
      <c r="E3386" t="str">
        <f t="shared" si="158"/>
        <v>Noel Staavos20151020</v>
      </c>
      <c r="F3386">
        <f>IF(COUNTIF($E$2:E3386, E3386) = 1, MAX($F$1:F3385) + 1, INDEX($F$1:F3385, MATCH(E3386, $E$1:E3385, 0)))</f>
        <v>1654</v>
      </c>
      <c r="G3386" t="s">
        <v>27</v>
      </c>
      <c r="H3386" t="s">
        <v>34</v>
      </c>
      <c r="I3386" t="s">
        <v>47</v>
      </c>
      <c r="J3386" t="s">
        <v>872</v>
      </c>
      <c r="K3386" s="17">
        <v>16.02</v>
      </c>
      <c r="L3386" s="17">
        <v>6</v>
      </c>
      <c r="M3386" s="17">
        <v>6.09</v>
      </c>
      <c r="N3386" s="17" t="str">
        <f>IF(SalesData[[#This Row],[Profit]]&gt;0,"Profit","Loss")</f>
        <v>Profit</v>
      </c>
    </row>
    <row r="3387" spans="1:14" x14ac:dyDescent="0.25">
      <c r="A3387" s="1">
        <v>42297</v>
      </c>
      <c r="B3387" s="3">
        <f t="shared" si="156"/>
        <v>2015</v>
      </c>
      <c r="C3387" s="3">
        <f t="shared" si="157"/>
        <v>10</v>
      </c>
      <c r="D3387" t="s">
        <v>902</v>
      </c>
      <c r="E3387" t="str">
        <f t="shared" si="158"/>
        <v>Maxwell Schwartz20151020</v>
      </c>
      <c r="F3387">
        <f>IF(COUNTIF($E$2:E3387, E3387) = 1, MAX($F$1:F3386) + 1, INDEX($F$1:F3386, MATCH(E3387, $E$1:E3386, 0)))</f>
        <v>1655</v>
      </c>
      <c r="G3387" t="s">
        <v>149</v>
      </c>
      <c r="H3387" t="s">
        <v>11</v>
      </c>
      <c r="I3387" t="s">
        <v>12</v>
      </c>
      <c r="J3387" t="s">
        <v>625</v>
      </c>
      <c r="K3387" s="17">
        <v>24.56</v>
      </c>
      <c r="L3387" s="17">
        <v>2</v>
      </c>
      <c r="M3387" s="17">
        <v>11.54</v>
      </c>
      <c r="N3387" s="17" t="str">
        <f>IF(SalesData[[#This Row],[Profit]]&gt;0,"Profit","Loss")</f>
        <v>Profit</v>
      </c>
    </row>
    <row r="3388" spans="1:14" x14ac:dyDescent="0.25">
      <c r="A3388" s="1">
        <v>42297</v>
      </c>
      <c r="B3388" s="3">
        <f t="shared" si="156"/>
        <v>2015</v>
      </c>
      <c r="C3388" s="3">
        <f t="shared" si="157"/>
        <v>10</v>
      </c>
      <c r="D3388" t="s">
        <v>523</v>
      </c>
      <c r="E3388" t="str">
        <f t="shared" si="158"/>
        <v>Stewart Visinsky20151020</v>
      </c>
      <c r="F3388">
        <f>IF(COUNTIF($E$2:E3388, E3388) = 1, MAX($F$1:F3387) + 1, INDEX($F$1:F3387, MATCH(E3388, $E$1:E3387, 0)))</f>
        <v>1656</v>
      </c>
      <c r="G3388" t="s">
        <v>27</v>
      </c>
      <c r="H3388" t="s">
        <v>34</v>
      </c>
      <c r="I3388" t="s">
        <v>47</v>
      </c>
      <c r="J3388" t="s">
        <v>2293</v>
      </c>
      <c r="K3388" s="17">
        <v>74.760000000000005</v>
      </c>
      <c r="L3388" s="17">
        <v>7</v>
      </c>
      <c r="M3388" s="17">
        <v>23.92</v>
      </c>
      <c r="N3388" s="17" t="str">
        <f>IF(SalesData[[#This Row],[Profit]]&gt;0,"Profit","Loss")</f>
        <v>Profit</v>
      </c>
    </row>
    <row r="3389" spans="1:14" x14ac:dyDescent="0.25">
      <c r="A3389" s="1">
        <v>42297</v>
      </c>
      <c r="B3389" s="3">
        <f t="shared" si="156"/>
        <v>2015</v>
      </c>
      <c r="C3389" s="3">
        <f t="shared" si="157"/>
        <v>10</v>
      </c>
      <c r="D3389" t="s">
        <v>523</v>
      </c>
      <c r="E3389" t="str">
        <f t="shared" si="158"/>
        <v>Stewart Visinsky20151020</v>
      </c>
      <c r="F3389">
        <f>IF(COUNTIF($E$2:E3389, E3389) = 1, MAX($F$1:F3388) + 1, INDEX($F$1:F3388, MATCH(E3389, $E$1:E3388, 0)))</f>
        <v>1656</v>
      </c>
      <c r="G3389" t="s">
        <v>27</v>
      </c>
      <c r="H3389" t="s">
        <v>34</v>
      </c>
      <c r="I3389" t="s">
        <v>145</v>
      </c>
      <c r="J3389" t="s">
        <v>499</v>
      </c>
      <c r="K3389" s="17">
        <v>364.78</v>
      </c>
      <c r="L3389" s="17">
        <v>3</v>
      </c>
      <c r="M3389" s="17">
        <v>27.36</v>
      </c>
      <c r="N3389" s="17" t="str">
        <f>IF(SalesData[[#This Row],[Profit]]&gt;0,"Profit","Loss")</f>
        <v>Profit</v>
      </c>
    </row>
    <row r="3390" spans="1:14" x14ac:dyDescent="0.25">
      <c r="A3390" s="1">
        <v>42299</v>
      </c>
      <c r="B3390" s="3">
        <f t="shared" si="156"/>
        <v>2015</v>
      </c>
      <c r="C3390" s="3">
        <f t="shared" si="157"/>
        <v>10</v>
      </c>
      <c r="D3390" t="s">
        <v>760</v>
      </c>
      <c r="E3390" t="str">
        <f t="shared" si="158"/>
        <v>Liz Thompson20151022</v>
      </c>
      <c r="F3390">
        <f>IF(COUNTIF($E$2:E3390, E3390) = 1, MAX($F$1:F3389) + 1, INDEX($F$1:F3389, MATCH(E3390, $E$1:E3389, 0)))</f>
        <v>1657</v>
      </c>
      <c r="G3390" t="s">
        <v>15</v>
      </c>
      <c r="H3390" t="s">
        <v>11</v>
      </c>
      <c r="I3390" t="s">
        <v>20</v>
      </c>
      <c r="J3390" t="s">
        <v>1367</v>
      </c>
      <c r="K3390" s="17">
        <v>5.18</v>
      </c>
      <c r="L3390" s="17">
        <v>4</v>
      </c>
      <c r="M3390" s="17">
        <v>-7.76</v>
      </c>
      <c r="N3390" s="17" t="str">
        <f>IF(SalesData[[#This Row],[Profit]]&gt;0,"Profit","Loss")</f>
        <v>Loss</v>
      </c>
    </row>
    <row r="3391" spans="1:14" x14ac:dyDescent="0.25">
      <c r="A3391" s="1">
        <v>42299</v>
      </c>
      <c r="B3391" s="3">
        <f t="shared" si="156"/>
        <v>2015</v>
      </c>
      <c r="C3391" s="3">
        <f t="shared" si="157"/>
        <v>10</v>
      </c>
      <c r="D3391" t="s">
        <v>1104</v>
      </c>
      <c r="E3391" t="str">
        <f t="shared" si="158"/>
        <v>Gene McClure20151022</v>
      </c>
      <c r="F3391">
        <f>IF(COUNTIF($E$2:E3391, E3391) = 1, MAX($F$1:F3390) + 1, INDEX($F$1:F3390, MATCH(E3391, $E$1:E3390, 0)))</f>
        <v>1658</v>
      </c>
      <c r="G3391" t="s">
        <v>123</v>
      </c>
      <c r="H3391" t="s">
        <v>11</v>
      </c>
      <c r="I3391" t="s">
        <v>18</v>
      </c>
      <c r="J3391" t="s">
        <v>516</v>
      </c>
      <c r="K3391" s="17">
        <v>9.9499999999999993</v>
      </c>
      <c r="L3391" s="17">
        <v>1</v>
      </c>
      <c r="M3391" s="17">
        <v>1</v>
      </c>
      <c r="N3391" s="17" t="str">
        <f>IF(SalesData[[#This Row],[Profit]]&gt;0,"Profit","Loss")</f>
        <v>Profit</v>
      </c>
    </row>
    <row r="3392" spans="1:14" x14ac:dyDescent="0.25">
      <c r="A3392" s="1">
        <v>42300</v>
      </c>
      <c r="B3392" s="3">
        <f t="shared" si="156"/>
        <v>2015</v>
      </c>
      <c r="C3392" s="3">
        <f t="shared" si="157"/>
        <v>10</v>
      </c>
      <c r="D3392" t="s">
        <v>2294</v>
      </c>
      <c r="E3392" t="str">
        <f t="shared" si="158"/>
        <v>Jay Fein20151023</v>
      </c>
      <c r="F3392">
        <f>IF(COUNTIF($E$2:E3392, E3392) = 1, MAX($F$1:F3391) + 1, INDEX($F$1:F3391, MATCH(E3392, $E$1:E3391, 0)))</f>
        <v>1659</v>
      </c>
      <c r="G3392" t="s">
        <v>27</v>
      </c>
      <c r="H3392" t="s">
        <v>39</v>
      </c>
      <c r="I3392" t="s">
        <v>52</v>
      </c>
      <c r="J3392" t="s">
        <v>178</v>
      </c>
      <c r="K3392" s="17">
        <v>148.32</v>
      </c>
      <c r="L3392" s="17">
        <v>9</v>
      </c>
      <c r="M3392" s="17">
        <v>63.78</v>
      </c>
      <c r="N3392" s="17" t="str">
        <f>IF(SalesData[[#This Row],[Profit]]&gt;0,"Profit","Loss")</f>
        <v>Profit</v>
      </c>
    </row>
    <row r="3393" spans="1:14" x14ac:dyDescent="0.25">
      <c r="A3393" s="1">
        <v>42300</v>
      </c>
      <c r="B3393" s="3">
        <f t="shared" si="156"/>
        <v>2015</v>
      </c>
      <c r="C3393" s="3">
        <f t="shared" si="157"/>
        <v>10</v>
      </c>
      <c r="D3393" t="s">
        <v>2294</v>
      </c>
      <c r="E3393" t="str">
        <f t="shared" si="158"/>
        <v>Jay Fein20151023</v>
      </c>
      <c r="F3393">
        <f>IF(COUNTIF($E$2:E3393, E3393) = 1, MAX($F$1:F3392) + 1, INDEX($F$1:F3392, MATCH(E3393, $E$1:E3392, 0)))</f>
        <v>1659</v>
      </c>
      <c r="G3393" t="s">
        <v>27</v>
      </c>
      <c r="H3393" t="s">
        <v>34</v>
      </c>
      <c r="I3393" t="s">
        <v>35</v>
      </c>
      <c r="J3393" t="s">
        <v>274</v>
      </c>
      <c r="K3393" s="17">
        <v>240.78</v>
      </c>
      <c r="L3393" s="17">
        <v>1</v>
      </c>
      <c r="M3393" s="17">
        <v>27.09</v>
      </c>
      <c r="N3393" s="17" t="str">
        <f>IF(SalesData[[#This Row],[Profit]]&gt;0,"Profit","Loss")</f>
        <v>Profit</v>
      </c>
    </row>
    <row r="3394" spans="1:14" x14ac:dyDescent="0.25">
      <c r="A3394" s="1">
        <v>42300</v>
      </c>
      <c r="B3394" s="3">
        <f t="shared" ref="B3394:B3457" si="159">YEAR(A3394)</f>
        <v>2015</v>
      </c>
      <c r="C3394" s="3">
        <f t="shared" ref="C3394:C3457" si="160">MONTH(A3394)</f>
        <v>10</v>
      </c>
      <c r="D3394" t="s">
        <v>2294</v>
      </c>
      <c r="E3394" t="str">
        <f t="shared" ref="E3394:E3457" si="161">D3394 &amp; TEXT(A3394, "yyyymmdd")</f>
        <v>Jay Fein20151023</v>
      </c>
      <c r="F3394">
        <f>IF(COUNTIF($E$2:E3394, E3394) = 1, MAX($F$1:F3393) + 1, INDEX($F$1:F3393, MATCH(E3394, $E$1:E3393, 0)))</f>
        <v>1659</v>
      </c>
      <c r="G3394" t="s">
        <v>27</v>
      </c>
      <c r="H3394" t="s">
        <v>34</v>
      </c>
      <c r="I3394" t="s">
        <v>35</v>
      </c>
      <c r="J3394" t="s">
        <v>2068</v>
      </c>
      <c r="K3394" s="17">
        <v>191.97</v>
      </c>
      <c r="L3394" s="17">
        <v>7</v>
      </c>
      <c r="M3394" s="17">
        <v>16.8</v>
      </c>
      <c r="N3394" s="17" t="str">
        <f>IF(SalesData[[#This Row],[Profit]]&gt;0,"Profit","Loss")</f>
        <v>Profit</v>
      </c>
    </row>
    <row r="3395" spans="1:14" x14ac:dyDescent="0.25">
      <c r="A3395" s="1">
        <v>42300</v>
      </c>
      <c r="B3395" s="3">
        <f t="shared" si="159"/>
        <v>2015</v>
      </c>
      <c r="C3395" s="3">
        <f t="shared" si="160"/>
        <v>10</v>
      </c>
      <c r="D3395" t="s">
        <v>2294</v>
      </c>
      <c r="E3395" t="str">
        <f t="shared" si="161"/>
        <v>Jay Fein20151023</v>
      </c>
      <c r="F3395">
        <f>IF(COUNTIF($E$2:E3395, E3395) = 1, MAX($F$1:F3394) + 1, INDEX($F$1:F3394, MATCH(E3395, $E$1:E3394, 0)))</f>
        <v>1659</v>
      </c>
      <c r="G3395" t="s">
        <v>27</v>
      </c>
      <c r="H3395" t="s">
        <v>11</v>
      </c>
      <c r="I3395" t="s">
        <v>12</v>
      </c>
      <c r="J3395" t="s">
        <v>2295</v>
      </c>
      <c r="K3395" s="17">
        <v>11.56</v>
      </c>
      <c r="L3395" s="17">
        <v>2</v>
      </c>
      <c r="M3395" s="17">
        <v>5.66</v>
      </c>
      <c r="N3395" s="17" t="str">
        <f>IF(SalesData[[#This Row],[Profit]]&gt;0,"Profit","Loss")</f>
        <v>Profit</v>
      </c>
    </row>
    <row r="3396" spans="1:14" x14ac:dyDescent="0.25">
      <c r="A3396" s="1">
        <v>42300</v>
      </c>
      <c r="B3396" s="3">
        <f t="shared" si="159"/>
        <v>2015</v>
      </c>
      <c r="C3396" s="3">
        <f t="shared" si="160"/>
        <v>10</v>
      </c>
      <c r="D3396" t="s">
        <v>2294</v>
      </c>
      <c r="E3396" t="str">
        <f t="shared" si="161"/>
        <v>Jay Fein20151023</v>
      </c>
      <c r="F3396">
        <f>IF(COUNTIF($E$2:E3396, E3396) = 1, MAX($F$1:F3395) + 1, INDEX($F$1:F3395, MATCH(E3396, $E$1:E3395, 0)))</f>
        <v>1659</v>
      </c>
      <c r="G3396" t="s">
        <v>27</v>
      </c>
      <c r="H3396" t="s">
        <v>11</v>
      </c>
      <c r="I3396" t="s">
        <v>63</v>
      </c>
      <c r="J3396" t="s">
        <v>1165</v>
      </c>
      <c r="K3396" s="17">
        <v>11.8</v>
      </c>
      <c r="L3396" s="17">
        <v>4</v>
      </c>
      <c r="M3396" s="17">
        <v>5.66</v>
      </c>
      <c r="N3396" s="17" t="str">
        <f>IF(SalesData[[#This Row],[Profit]]&gt;0,"Profit","Loss")</f>
        <v>Profit</v>
      </c>
    </row>
    <row r="3397" spans="1:14" x14ac:dyDescent="0.25">
      <c r="A3397" s="1">
        <v>42300</v>
      </c>
      <c r="B3397" s="3">
        <f t="shared" si="159"/>
        <v>2015</v>
      </c>
      <c r="C3397" s="3">
        <f t="shared" si="160"/>
        <v>10</v>
      </c>
      <c r="D3397" t="s">
        <v>2294</v>
      </c>
      <c r="E3397" t="str">
        <f t="shared" si="161"/>
        <v>Jay Fein20151023</v>
      </c>
      <c r="F3397">
        <f>IF(COUNTIF($E$2:E3397, E3397) = 1, MAX($F$1:F3396) + 1, INDEX($F$1:F3396, MATCH(E3397, $E$1:E3396, 0)))</f>
        <v>1659</v>
      </c>
      <c r="G3397" t="s">
        <v>27</v>
      </c>
      <c r="H3397" t="s">
        <v>34</v>
      </c>
      <c r="I3397" t="s">
        <v>35</v>
      </c>
      <c r="J3397" t="s">
        <v>1726</v>
      </c>
      <c r="K3397" s="17">
        <v>842.35</v>
      </c>
      <c r="L3397" s="17">
        <v>3</v>
      </c>
      <c r="M3397" s="17">
        <v>42.12</v>
      </c>
      <c r="N3397" s="17" t="str">
        <f>IF(SalesData[[#This Row],[Profit]]&gt;0,"Profit","Loss")</f>
        <v>Profit</v>
      </c>
    </row>
    <row r="3398" spans="1:14" x14ac:dyDescent="0.25">
      <c r="A3398" s="1">
        <v>42300</v>
      </c>
      <c r="B3398" s="3">
        <f t="shared" si="159"/>
        <v>2015</v>
      </c>
      <c r="C3398" s="3">
        <f t="shared" si="160"/>
        <v>10</v>
      </c>
      <c r="D3398" t="s">
        <v>1781</v>
      </c>
      <c r="E3398" t="str">
        <f t="shared" si="161"/>
        <v>Ralph Arnett20151023</v>
      </c>
      <c r="F3398">
        <f>IF(COUNTIF($E$2:E3398, E3398) = 1, MAX($F$1:F3397) + 1, INDEX($F$1:F3397, MATCH(E3398, $E$1:E3397, 0)))</f>
        <v>1660</v>
      </c>
      <c r="G3398" t="s">
        <v>123</v>
      </c>
      <c r="H3398" t="s">
        <v>39</v>
      </c>
      <c r="I3398" t="s">
        <v>40</v>
      </c>
      <c r="J3398" t="s">
        <v>1862</v>
      </c>
      <c r="K3398" s="17">
        <v>55.94</v>
      </c>
      <c r="L3398" s="17">
        <v>7</v>
      </c>
      <c r="M3398" s="17">
        <v>-13.29</v>
      </c>
      <c r="N3398" s="17" t="str">
        <f>IF(SalesData[[#This Row],[Profit]]&gt;0,"Profit","Loss")</f>
        <v>Loss</v>
      </c>
    </row>
    <row r="3399" spans="1:14" x14ac:dyDescent="0.25">
      <c r="A3399" s="1">
        <v>42300</v>
      </c>
      <c r="B3399" s="3">
        <f t="shared" si="159"/>
        <v>2015</v>
      </c>
      <c r="C3399" s="3">
        <f t="shared" si="160"/>
        <v>10</v>
      </c>
      <c r="D3399" t="s">
        <v>1781</v>
      </c>
      <c r="E3399" t="str">
        <f t="shared" si="161"/>
        <v>Ralph Arnett20151023</v>
      </c>
      <c r="F3399">
        <f>IF(COUNTIF($E$2:E3399, E3399) = 1, MAX($F$1:F3398) + 1, INDEX($F$1:F3398, MATCH(E3399, $E$1:E3398, 0)))</f>
        <v>1660</v>
      </c>
      <c r="G3399" t="s">
        <v>123</v>
      </c>
      <c r="H3399" t="s">
        <v>11</v>
      </c>
      <c r="I3399" t="s">
        <v>24</v>
      </c>
      <c r="J3399" t="s">
        <v>779</v>
      </c>
      <c r="K3399" s="17">
        <v>10.69</v>
      </c>
      <c r="L3399" s="17">
        <v>2</v>
      </c>
      <c r="M3399" s="17">
        <v>2.27</v>
      </c>
      <c r="N3399" s="17" t="str">
        <f>IF(SalesData[[#This Row],[Profit]]&gt;0,"Profit","Loss")</f>
        <v>Profit</v>
      </c>
    </row>
    <row r="3400" spans="1:14" x14ac:dyDescent="0.25">
      <c r="A3400" s="1">
        <v>42300</v>
      </c>
      <c r="B3400" s="3">
        <f t="shared" si="159"/>
        <v>2015</v>
      </c>
      <c r="C3400" s="3">
        <f t="shared" si="160"/>
        <v>10</v>
      </c>
      <c r="D3400" t="s">
        <v>1781</v>
      </c>
      <c r="E3400" t="str">
        <f t="shared" si="161"/>
        <v>Ralph Arnett20151023</v>
      </c>
      <c r="F3400">
        <f>IF(COUNTIF($E$2:E3400, E3400) = 1, MAX($F$1:F3399) + 1, INDEX($F$1:F3399, MATCH(E3400, $E$1:E3399, 0)))</f>
        <v>1660</v>
      </c>
      <c r="G3400" t="s">
        <v>123</v>
      </c>
      <c r="H3400" t="s">
        <v>39</v>
      </c>
      <c r="I3400" t="s">
        <v>40</v>
      </c>
      <c r="J3400" t="s">
        <v>2296</v>
      </c>
      <c r="K3400" s="17">
        <v>11.82</v>
      </c>
      <c r="L3400" s="17">
        <v>2</v>
      </c>
      <c r="M3400" s="17">
        <v>1.03</v>
      </c>
      <c r="N3400" s="17" t="str">
        <f>IF(SalesData[[#This Row],[Profit]]&gt;0,"Profit","Loss")</f>
        <v>Profit</v>
      </c>
    </row>
    <row r="3401" spans="1:14" x14ac:dyDescent="0.25">
      <c r="A3401" s="1">
        <v>42300</v>
      </c>
      <c r="B3401" s="3">
        <f t="shared" si="159"/>
        <v>2015</v>
      </c>
      <c r="C3401" s="3">
        <f t="shared" si="160"/>
        <v>10</v>
      </c>
      <c r="D3401" t="s">
        <v>1886</v>
      </c>
      <c r="E3401" t="str">
        <f t="shared" si="161"/>
        <v>Andrew Gjertsen20151023</v>
      </c>
      <c r="F3401">
        <f>IF(COUNTIF($E$2:E3401, E3401) = 1, MAX($F$1:F3400) + 1, INDEX($F$1:F3400, MATCH(E3401, $E$1:E3400, 0)))</f>
        <v>1661</v>
      </c>
      <c r="G3401" t="s">
        <v>164</v>
      </c>
      <c r="H3401" t="s">
        <v>11</v>
      </c>
      <c r="I3401" t="s">
        <v>20</v>
      </c>
      <c r="J3401" t="s">
        <v>451</v>
      </c>
      <c r="K3401" s="17">
        <v>3.59</v>
      </c>
      <c r="L3401" s="17">
        <v>1</v>
      </c>
      <c r="M3401" s="17">
        <v>1.1200000000000001</v>
      </c>
      <c r="N3401" s="17" t="str">
        <f>IF(SalesData[[#This Row],[Profit]]&gt;0,"Profit","Loss")</f>
        <v>Profit</v>
      </c>
    </row>
    <row r="3402" spans="1:14" x14ac:dyDescent="0.25">
      <c r="A3402" s="1">
        <v>42300</v>
      </c>
      <c r="B3402" s="3">
        <f t="shared" si="159"/>
        <v>2015</v>
      </c>
      <c r="C3402" s="3">
        <f t="shared" si="160"/>
        <v>10</v>
      </c>
      <c r="D3402" t="s">
        <v>1173</v>
      </c>
      <c r="E3402" t="str">
        <f t="shared" si="161"/>
        <v>Joe Elijah20151023</v>
      </c>
      <c r="F3402">
        <f>IF(COUNTIF($E$2:E3402, E3402) = 1, MAX($F$1:F3401) + 1, INDEX($F$1:F3401, MATCH(E3402, $E$1:E3401, 0)))</f>
        <v>1662</v>
      </c>
      <c r="G3402" t="s">
        <v>10</v>
      </c>
      <c r="H3402" t="s">
        <v>11</v>
      </c>
      <c r="I3402" t="s">
        <v>12</v>
      </c>
      <c r="J3402" t="s">
        <v>2172</v>
      </c>
      <c r="K3402" s="17">
        <v>36.29</v>
      </c>
      <c r="L3402" s="17">
        <v>7</v>
      </c>
      <c r="M3402" s="17">
        <v>12.7</v>
      </c>
      <c r="N3402" s="17" t="str">
        <f>IF(SalesData[[#This Row],[Profit]]&gt;0,"Profit","Loss")</f>
        <v>Profit</v>
      </c>
    </row>
    <row r="3403" spans="1:14" x14ac:dyDescent="0.25">
      <c r="A3403" s="1">
        <v>42300</v>
      </c>
      <c r="B3403" s="3">
        <f t="shared" si="159"/>
        <v>2015</v>
      </c>
      <c r="C3403" s="3">
        <f t="shared" si="160"/>
        <v>10</v>
      </c>
      <c r="D3403" t="s">
        <v>1173</v>
      </c>
      <c r="E3403" t="str">
        <f t="shared" si="161"/>
        <v>Joe Elijah20151023</v>
      </c>
      <c r="F3403">
        <f>IF(COUNTIF($E$2:E3403, E3403) = 1, MAX($F$1:F3402) + 1, INDEX($F$1:F3402, MATCH(E3403, $E$1:E3402, 0)))</f>
        <v>1662</v>
      </c>
      <c r="G3403" t="s">
        <v>10</v>
      </c>
      <c r="H3403" t="s">
        <v>39</v>
      </c>
      <c r="I3403" t="s">
        <v>40</v>
      </c>
      <c r="J3403" t="s">
        <v>138</v>
      </c>
      <c r="K3403" s="17">
        <v>150.38</v>
      </c>
      <c r="L3403" s="17">
        <v>2</v>
      </c>
      <c r="M3403" s="17">
        <v>15.04</v>
      </c>
      <c r="N3403" s="17" t="str">
        <f>IF(SalesData[[#This Row],[Profit]]&gt;0,"Profit","Loss")</f>
        <v>Profit</v>
      </c>
    </row>
    <row r="3404" spans="1:14" x14ac:dyDescent="0.25">
      <c r="A3404" s="1">
        <v>42300</v>
      </c>
      <c r="B3404" s="3">
        <f t="shared" si="159"/>
        <v>2015</v>
      </c>
      <c r="C3404" s="3">
        <f t="shared" si="160"/>
        <v>10</v>
      </c>
      <c r="D3404" t="s">
        <v>366</v>
      </c>
      <c r="E3404" t="str">
        <f t="shared" si="161"/>
        <v>Craig Carroll20151023</v>
      </c>
      <c r="F3404">
        <f>IF(COUNTIF($E$2:E3404, E3404) = 1, MAX($F$1:F3403) + 1, INDEX($F$1:F3403, MATCH(E3404, $E$1:E3403, 0)))</f>
        <v>1663</v>
      </c>
      <c r="G3404" t="s">
        <v>10</v>
      </c>
      <c r="H3404" t="s">
        <v>11</v>
      </c>
      <c r="I3404" t="s">
        <v>12</v>
      </c>
      <c r="J3404" t="s">
        <v>224</v>
      </c>
      <c r="K3404" s="17">
        <v>60.74</v>
      </c>
      <c r="L3404" s="17">
        <v>8</v>
      </c>
      <c r="M3404" s="17">
        <v>20.5</v>
      </c>
      <c r="N3404" s="17" t="str">
        <f>IF(SalesData[[#This Row],[Profit]]&gt;0,"Profit","Loss")</f>
        <v>Profit</v>
      </c>
    </row>
    <row r="3405" spans="1:14" x14ac:dyDescent="0.25">
      <c r="A3405" s="1">
        <v>42300</v>
      </c>
      <c r="B3405" s="3">
        <f t="shared" si="159"/>
        <v>2015</v>
      </c>
      <c r="C3405" s="3">
        <f t="shared" si="160"/>
        <v>10</v>
      </c>
      <c r="D3405" t="s">
        <v>366</v>
      </c>
      <c r="E3405" t="str">
        <f t="shared" si="161"/>
        <v>Craig Carroll20151023</v>
      </c>
      <c r="F3405">
        <f>IF(COUNTIF($E$2:E3405, E3405) = 1, MAX($F$1:F3404) + 1, INDEX($F$1:F3404, MATCH(E3405, $E$1:E3404, 0)))</f>
        <v>1663</v>
      </c>
      <c r="G3405" t="s">
        <v>10</v>
      </c>
      <c r="H3405" t="s">
        <v>39</v>
      </c>
      <c r="I3405" t="s">
        <v>603</v>
      </c>
      <c r="J3405" t="s">
        <v>2010</v>
      </c>
      <c r="K3405" s="17">
        <v>479.98</v>
      </c>
      <c r="L3405" s="17">
        <v>3</v>
      </c>
      <c r="M3405" s="17">
        <v>161.99</v>
      </c>
      <c r="N3405" s="17" t="str">
        <f>IF(SalesData[[#This Row],[Profit]]&gt;0,"Profit","Loss")</f>
        <v>Profit</v>
      </c>
    </row>
    <row r="3406" spans="1:14" x14ac:dyDescent="0.25">
      <c r="A3406" s="1">
        <v>42300</v>
      </c>
      <c r="B3406" s="3">
        <f t="shared" si="159"/>
        <v>2015</v>
      </c>
      <c r="C3406" s="3">
        <f t="shared" si="160"/>
        <v>10</v>
      </c>
      <c r="D3406" t="s">
        <v>366</v>
      </c>
      <c r="E3406" t="str">
        <f t="shared" si="161"/>
        <v>Craig Carroll20151023</v>
      </c>
      <c r="F3406">
        <f>IF(COUNTIF($E$2:E3406, E3406) = 1, MAX($F$1:F3405) + 1, INDEX($F$1:F3405, MATCH(E3406, $E$1:E3405, 0)))</f>
        <v>1663</v>
      </c>
      <c r="G3406" t="s">
        <v>10</v>
      </c>
      <c r="H3406" t="s">
        <v>11</v>
      </c>
      <c r="I3406" t="s">
        <v>20</v>
      </c>
      <c r="J3406" t="s">
        <v>701</v>
      </c>
      <c r="K3406" s="17">
        <v>6.08</v>
      </c>
      <c r="L3406" s="17">
        <v>1</v>
      </c>
      <c r="M3406" s="17">
        <v>-10.34</v>
      </c>
      <c r="N3406" s="17" t="str">
        <f>IF(SalesData[[#This Row],[Profit]]&gt;0,"Profit","Loss")</f>
        <v>Loss</v>
      </c>
    </row>
    <row r="3407" spans="1:14" x14ac:dyDescent="0.25">
      <c r="A3407" s="1">
        <v>42301</v>
      </c>
      <c r="B3407" s="3">
        <f t="shared" si="159"/>
        <v>2015</v>
      </c>
      <c r="C3407" s="3">
        <f t="shared" si="160"/>
        <v>10</v>
      </c>
      <c r="D3407" t="s">
        <v>1886</v>
      </c>
      <c r="E3407" t="str">
        <f t="shared" si="161"/>
        <v>Andrew Gjertsen20151024</v>
      </c>
      <c r="F3407">
        <f>IF(COUNTIF($E$2:E3407, E3407) = 1, MAX($F$1:F3406) + 1, INDEX($F$1:F3406, MATCH(E3407, $E$1:E3406, 0)))</f>
        <v>1664</v>
      </c>
      <c r="G3407" t="s">
        <v>10</v>
      </c>
      <c r="H3407" t="s">
        <v>11</v>
      </c>
      <c r="I3407" t="s">
        <v>12</v>
      </c>
      <c r="J3407" t="s">
        <v>708</v>
      </c>
      <c r="K3407" s="17">
        <v>15.55</v>
      </c>
      <c r="L3407" s="17">
        <v>3</v>
      </c>
      <c r="M3407" s="17">
        <v>5.44</v>
      </c>
      <c r="N3407" s="17" t="str">
        <f>IF(SalesData[[#This Row],[Profit]]&gt;0,"Profit","Loss")</f>
        <v>Profit</v>
      </c>
    </row>
    <row r="3408" spans="1:14" x14ac:dyDescent="0.25">
      <c r="A3408" s="1">
        <v>42301</v>
      </c>
      <c r="B3408" s="3">
        <f t="shared" si="159"/>
        <v>2015</v>
      </c>
      <c r="C3408" s="3">
        <f t="shared" si="160"/>
        <v>10</v>
      </c>
      <c r="D3408" t="s">
        <v>1886</v>
      </c>
      <c r="E3408" t="str">
        <f t="shared" si="161"/>
        <v>Andrew Gjertsen20151024</v>
      </c>
      <c r="F3408">
        <f>IF(COUNTIF($E$2:E3408, E3408) = 1, MAX($F$1:F3407) + 1, INDEX($F$1:F3407, MATCH(E3408, $E$1:E3407, 0)))</f>
        <v>1664</v>
      </c>
      <c r="G3408" t="s">
        <v>10</v>
      </c>
      <c r="H3408" t="s">
        <v>34</v>
      </c>
      <c r="I3408" t="s">
        <v>145</v>
      </c>
      <c r="J3408" t="s">
        <v>728</v>
      </c>
      <c r="K3408" s="17">
        <v>347.36</v>
      </c>
      <c r="L3408" s="17">
        <v>7</v>
      </c>
      <c r="M3408" s="17">
        <v>-69.47</v>
      </c>
      <c r="N3408" s="17" t="str">
        <f>IF(SalesData[[#This Row],[Profit]]&gt;0,"Profit","Loss")</f>
        <v>Loss</v>
      </c>
    </row>
    <row r="3409" spans="1:14" x14ac:dyDescent="0.25">
      <c r="A3409" s="1">
        <v>42301</v>
      </c>
      <c r="B3409" s="3">
        <f t="shared" si="159"/>
        <v>2015</v>
      </c>
      <c r="C3409" s="3">
        <f t="shared" si="160"/>
        <v>10</v>
      </c>
      <c r="D3409" t="s">
        <v>1886</v>
      </c>
      <c r="E3409" t="str">
        <f t="shared" si="161"/>
        <v>Andrew Gjertsen20151024</v>
      </c>
      <c r="F3409">
        <f>IF(COUNTIF($E$2:E3409, E3409) = 1, MAX($F$1:F3408) + 1, INDEX($F$1:F3408, MATCH(E3409, $E$1:E3408, 0)))</f>
        <v>1664</v>
      </c>
      <c r="G3409" t="s">
        <v>10</v>
      </c>
      <c r="H3409" t="s">
        <v>11</v>
      </c>
      <c r="I3409" t="s">
        <v>12</v>
      </c>
      <c r="J3409" t="s">
        <v>836</v>
      </c>
      <c r="K3409" s="17">
        <v>10.37</v>
      </c>
      <c r="L3409" s="17">
        <v>2</v>
      </c>
      <c r="M3409" s="17">
        <v>3.63</v>
      </c>
      <c r="N3409" s="17" t="str">
        <f>IF(SalesData[[#This Row],[Profit]]&gt;0,"Profit","Loss")</f>
        <v>Profit</v>
      </c>
    </row>
    <row r="3410" spans="1:14" x14ac:dyDescent="0.25">
      <c r="A3410" s="1">
        <v>42301</v>
      </c>
      <c r="B3410" s="3">
        <f t="shared" si="159"/>
        <v>2015</v>
      </c>
      <c r="C3410" s="3">
        <f t="shared" si="160"/>
        <v>10</v>
      </c>
      <c r="D3410" t="s">
        <v>1375</v>
      </c>
      <c r="E3410" t="str">
        <f t="shared" si="161"/>
        <v>Michelle Tran20151024</v>
      </c>
      <c r="F3410">
        <f>IF(COUNTIF($E$2:E3410, E3410) = 1, MAX($F$1:F3409) + 1, INDEX($F$1:F3409, MATCH(E3410, $E$1:E3409, 0)))</f>
        <v>1665</v>
      </c>
      <c r="G3410" t="s">
        <v>10</v>
      </c>
      <c r="H3410" t="s">
        <v>11</v>
      </c>
      <c r="I3410" t="s">
        <v>20</v>
      </c>
      <c r="J3410" t="s">
        <v>451</v>
      </c>
      <c r="K3410" s="17">
        <v>3.59</v>
      </c>
      <c r="L3410" s="17">
        <v>4</v>
      </c>
      <c r="M3410" s="17">
        <v>-6.29</v>
      </c>
      <c r="N3410" s="17" t="str">
        <f>IF(SalesData[[#This Row],[Profit]]&gt;0,"Profit","Loss")</f>
        <v>Loss</v>
      </c>
    </row>
    <row r="3411" spans="1:14" x14ac:dyDescent="0.25">
      <c r="A3411" s="1">
        <v>42301</v>
      </c>
      <c r="B3411" s="3">
        <f t="shared" si="159"/>
        <v>2015</v>
      </c>
      <c r="C3411" s="3">
        <f t="shared" si="160"/>
        <v>10</v>
      </c>
      <c r="D3411" t="s">
        <v>2011</v>
      </c>
      <c r="E3411" t="str">
        <f t="shared" si="161"/>
        <v>Robert Dilbeck20151024</v>
      </c>
      <c r="F3411">
        <f>IF(COUNTIF($E$2:E3411, E3411) = 1, MAX($F$1:F3410) + 1, INDEX($F$1:F3410, MATCH(E3411, $E$1:E3410, 0)))</f>
        <v>1666</v>
      </c>
      <c r="G3411" t="s">
        <v>27</v>
      </c>
      <c r="H3411" t="s">
        <v>34</v>
      </c>
      <c r="I3411" t="s">
        <v>35</v>
      </c>
      <c r="J3411" t="s">
        <v>2139</v>
      </c>
      <c r="K3411" s="17">
        <v>454.27</v>
      </c>
      <c r="L3411" s="17">
        <v>8</v>
      </c>
      <c r="M3411" s="17">
        <v>-73.819999999999993</v>
      </c>
      <c r="N3411" s="17" t="str">
        <f>IF(SalesData[[#This Row],[Profit]]&gt;0,"Profit","Loss")</f>
        <v>Loss</v>
      </c>
    </row>
    <row r="3412" spans="1:14" x14ac:dyDescent="0.25">
      <c r="A3412" s="1">
        <v>42302</v>
      </c>
      <c r="B3412" s="3">
        <f t="shared" si="159"/>
        <v>2015</v>
      </c>
      <c r="C3412" s="3">
        <f t="shared" si="160"/>
        <v>10</v>
      </c>
      <c r="D3412" t="s">
        <v>1077</v>
      </c>
      <c r="E3412" t="str">
        <f t="shared" si="161"/>
        <v>Trudy Brown20151025</v>
      </c>
      <c r="F3412">
        <f>IF(COUNTIF($E$2:E3412, E3412) = 1, MAX($F$1:F3411) + 1, INDEX($F$1:F3411, MATCH(E3412, $E$1:E3411, 0)))</f>
        <v>1667</v>
      </c>
      <c r="G3412" t="s">
        <v>27</v>
      </c>
      <c r="H3412" t="s">
        <v>11</v>
      </c>
      <c r="I3412" t="s">
        <v>24</v>
      </c>
      <c r="J3412" t="s">
        <v>2234</v>
      </c>
      <c r="K3412" s="17">
        <v>60.45</v>
      </c>
      <c r="L3412" s="17">
        <v>3</v>
      </c>
      <c r="M3412" s="17">
        <v>16.32</v>
      </c>
      <c r="N3412" s="17" t="str">
        <f>IF(SalesData[[#This Row],[Profit]]&gt;0,"Profit","Loss")</f>
        <v>Profit</v>
      </c>
    </row>
    <row r="3413" spans="1:14" x14ac:dyDescent="0.25">
      <c r="A3413" s="1">
        <v>42302</v>
      </c>
      <c r="B3413" s="3">
        <f t="shared" si="159"/>
        <v>2015</v>
      </c>
      <c r="C3413" s="3">
        <f t="shared" si="160"/>
        <v>10</v>
      </c>
      <c r="D3413" t="s">
        <v>1077</v>
      </c>
      <c r="E3413" t="str">
        <f t="shared" si="161"/>
        <v>Trudy Brown20151025</v>
      </c>
      <c r="F3413">
        <f>IF(COUNTIF($E$2:E3413, E3413) = 1, MAX($F$1:F3412) + 1, INDEX($F$1:F3412, MATCH(E3413, $E$1:E3412, 0)))</f>
        <v>1667</v>
      </c>
      <c r="G3413" t="s">
        <v>27</v>
      </c>
      <c r="H3413" t="s">
        <v>34</v>
      </c>
      <c r="I3413" t="s">
        <v>145</v>
      </c>
      <c r="J3413" t="s">
        <v>1195</v>
      </c>
      <c r="K3413" s="17">
        <v>253.18</v>
      </c>
      <c r="L3413" s="17">
        <v>3</v>
      </c>
      <c r="M3413" s="17">
        <v>-31.65</v>
      </c>
      <c r="N3413" s="17" t="str">
        <f>IF(SalesData[[#This Row],[Profit]]&gt;0,"Profit","Loss")</f>
        <v>Loss</v>
      </c>
    </row>
    <row r="3414" spans="1:14" x14ac:dyDescent="0.25">
      <c r="A3414" s="1">
        <v>42302</v>
      </c>
      <c r="B3414" s="3">
        <f t="shared" si="159"/>
        <v>2015</v>
      </c>
      <c r="C3414" s="3">
        <f t="shared" si="160"/>
        <v>10</v>
      </c>
      <c r="D3414" t="s">
        <v>813</v>
      </c>
      <c r="E3414" t="str">
        <f t="shared" si="161"/>
        <v>Heather Kirkland20151025</v>
      </c>
      <c r="F3414">
        <f>IF(COUNTIF($E$2:E3414, E3414) = 1, MAX($F$1:F3413) + 1, INDEX($F$1:F3413, MATCH(E3414, $E$1:E3413, 0)))</f>
        <v>1668</v>
      </c>
      <c r="G3414" t="s">
        <v>59</v>
      </c>
      <c r="H3414" t="s">
        <v>39</v>
      </c>
      <c r="I3414" t="s">
        <v>40</v>
      </c>
      <c r="J3414" t="s">
        <v>2297</v>
      </c>
      <c r="K3414" s="17">
        <v>158.99</v>
      </c>
      <c r="L3414" s="17">
        <v>1</v>
      </c>
      <c r="M3414" s="17">
        <v>41.34</v>
      </c>
      <c r="N3414" s="17" t="str">
        <f>IF(SalesData[[#This Row],[Profit]]&gt;0,"Profit","Loss")</f>
        <v>Profit</v>
      </c>
    </row>
    <row r="3415" spans="1:14" x14ac:dyDescent="0.25">
      <c r="A3415" s="1">
        <v>42302</v>
      </c>
      <c r="B3415" s="3">
        <f t="shared" si="159"/>
        <v>2015</v>
      </c>
      <c r="C3415" s="3">
        <f t="shared" si="160"/>
        <v>10</v>
      </c>
      <c r="D3415" t="s">
        <v>813</v>
      </c>
      <c r="E3415" t="str">
        <f t="shared" si="161"/>
        <v>Heather Kirkland20151025</v>
      </c>
      <c r="F3415">
        <f>IF(COUNTIF($E$2:E3415, E3415) = 1, MAX($F$1:F3414) + 1, INDEX($F$1:F3414, MATCH(E3415, $E$1:E3414, 0)))</f>
        <v>1668</v>
      </c>
      <c r="G3415" t="s">
        <v>59</v>
      </c>
      <c r="H3415" t="s">
        <v>34</v>
      </c>
      <c r="I3415" t="s">
        <v>35</v>
      </c>
      <c r="J3415" t="s">
        <v>382</v>
      </c>
      <c r="K3415" s="17">
        <v>291.10000000000002</v>
      </c>
      <c r="L3415" s="17">
        <v>5</v>
      </c>
      <c r="M3415" s="17">
        <v>75.69</v>
      </c>
      <c r="N3415" s="17" t="str">
        <f>IF(SalesData[[#This Row],[Profit]]&gt;0,"Profit","Loss")</f>
        <v>Profit</v>
      </c>
    </row>
    <row r="3416" spans="1:14" x14ac:dyDescent="0.25">
      <c r="A3416" s="1">
        <v>42302</v>
      </c>
      <c r="B3416" s="3">
        <f t="shared" si="159"/>
        <v>2015</v>
      </c>
      <c r="C3416" s="3">
        <f t="shared" si="160"/>
        <v>10</v>
      </c>
      <c r="D3416" t="s">
        <v>829</v>
      </c>
      <c r="E3416" t="str">
        <f t="shared" si="161"/>
        <v>Jennifer Ferguson20151025</v>
      </c>
      <c r="F3416">
        <f>IF(COUNTIF($E$2:E3416, E3416) = 1, MAX($F$1:F3415) + 1, INDEX($F$1:F3415, MATCH(E3416, $E$1:E3415, 0)))</f>
        <v>1669</v>
      </c>
      <c r="G3416" t="s">
        <v>126</v>
      </c>
      <c r="H3416" t="s">
        <v>11</v>
      </c>
      <c r="I3416" t="s">
        <v>24</v>
      </c>
      <c r="J3416" t="s">
        <v>449</v>
      </c>
      <c r="K3416" s="17">
        <v>79.36</v>
      </c>
      <c r="L3416" s="17">
        <v>4</v>
      </c>
      <c r="M3416" s="17">
        <v>23.81</v>
      </c>
      <c r="N3416" s="17" t="str">
        <f>IF(SalesData[[#This Row],[Profit]]&gt;0,"Profit","Loss")</f>
        <v>Profit</v>
      </c>
    </row>
    <row r="3417" spans="1:14" x14ac:dyDescent="0.25">
      <c r="A3417" s="1">
        <v>42302</v>
      </c>
      <c r="B3417" s="3">
        <f t="shared" si="159"/>
        <v>2015</v>
      </c>
      <c r="C3417" s="3">
        <f t="shared" si="160"/>
        <v>10</v>
      </c>
      <c r="D3417" t="s">
        <v>1544</v>
      </c>
      <c r="E3417" t="str">
        <f t="shared" si="161"/>
        <v>Deirdre Greer20151025</v>
      </c>
      <c r="F3417">
        <f>IF(COUNTIF($E$2:E3417, E3417) = 1, MAX($F$1:F3416) + 1, INDEX($F$1:F3416, MATCH(E3417, $E$1:E3416, 0)))</f>
        <v>1670</v>
      </c>
      <c r="G3417" t="s">
        <v>278</v>
      </c>
      <c r="H3417" t="s">
        <v>34</v>
      </c>
      <c r="I3417" t="s">
        <v>35</v>
      </c>
      <c r="J3417" t="s">
        <v>71</v>
      </c>
      <c r="K3417" s="17">
        <v>582.34</v>
      </c>
      <c r="L3417" s="17">
        <v>8</v>
      </c>
      <c r="M3417" s="17">
        <v>-29.12</v>
      </c>
      <c r="N3417" s="17" t="str">
        <f>IF(SalesData[[#This Row],[Profit]]&gt;0,"Profit","Loss")</f>
        <v>Loss</v>
      </c>
    </row>
    <row r="3418" spans="1:14" x14ac:dyDescent="0.25">
      <c r="A3418" s="1">
        <v>42303</v>
      </c>
      <c r="B3418" s="3">
        <f t="shared" si="159"/>
        <v>2015</v>
      </c>
      <c r="C3418" s="3">
        <f t="shared" si="160"/>
        <v>10</v>
      </c>
      <c r="D3418" t="s">
        <v>2298</v>
      </c>
      <c r="E3418" t="str">
        <f t="shared" si="161"/>
        <v>Maribeth Yedwab20151026</v>
      </c>
      <c r="F3418">
        <f>IF(COUNTIF($E$2:E3418, E3418) = 1, MAX($F$1:F3417) + 1, INDEX($F$1:F3417, MATCH(E3418, $E$1:E3417, 0)))</f>
        <v>1671</v>
      </c>
      <c r="G3418" t="s">
        <v>27</v>
      </c>
      <c r="H3418" t="s">
        <v>11</v>
      </c>
      <c r="I3418" t="s">
        <v>16</v>
      </c>
      <c r="J3418" t="s">
        <v>2299</v>
      </c>
      <c r="K3418" s="17">
        <v>5.76</v>
      </c>
      <c r="L3418" s="17">
        <v>2</v>
      </c>
      <c r="M3418" s="17">
        <v>2.65</v>
      </c>
      <c r="N3418" s="17" t="str">
        <f>IF(SalesData[[#This Row],[Profit]]&gt;0,"Profit","Loss")</f>
        <v>Profit</v>
      </c>
    </row>
    <row r="3419" spans="1:14" x14ac:dyDescent="0.25">
      <c r="A3419" s="1">
        <v>42303</v>
      </c>
      <c r="B3419" s="3">
        <f t="shared" si="159"/>
        <v>2015</v>
      </c>
      <c r="C3419" s="3">
        <f t="shared" si="160"/>
        <v>10</v>
      </c>
      <c r="D3419" t="s">
        <v>1886</v>
      </c>
      <c r="E3419" t="str">
        <f t="shared" si="161"/>
        <v>Andrew Gjertsen20151026</v>
      </c>
      <c r="F3419">
        <f>IF(COUNTIF($E$2:E3419, E3419) = 1, MAX($F$1:F3418) + 1, INDEX($F$1:F3418, MATCH(E3419, $E$1:E3418, 0)))</f>
        <v>1672</v>
      </c>
      <c r="G3419" t="s">
        <v>95</v>
      </c>
      <c r="H3419" t="s">
        <v>39</v>
      </c>
      <c r="I3419" t="s">
        <v>40</v>
      </c>
      <c r="J3419" t="s">
        <v>2300</v>
      </c>
      <c r="K3419" s="17">
        <v>105.58</v>
      </c>
      <c r="L3419" s="17">
        <v>2</v>
      </c>
      <c r="M3419" s="17">
        <v>9.24</v>
      </c>
      <c r="N3419" s="17" t="str">
        <f>IF(SalesData[[#This Row],[Profit]]&gt;0,"Profit","Loss")</f>
        <v>Profit</v>
      </c>
    </row>
    <row r="3420" spans="1:14" x14ac:dyDescent="0.25">
      <c r="A3420" s="1">
        <v>42303</v>
      </c>
      <c r="B3420" s="3">
        <f t="shared" si="159"/>
        <v>2015</v>
      </c>
      <c r="C3420" s="3">
        <f t="shared" si="160"/>
        <v>10</v>
      </c>
      <c r="D3420" t="s">
        <v>1886</v>
      </c>
      <c r="E3420" t="str">
        <f t="shared" si="161"/>
        <v>Andrew Gjertsen20151026</v>
      </c>
      <c r="F3420">
        <f>IF(COUNTIF($E$2:E3420, E3420) = 1, MAX($F$1:F3419) + 1, INDEX($F$1:F3419, MATCH(E3420, $E$1:E3419, 0)))</f>
        <v>1672</v>
      </c>
      <c r="G3420" t="s">
        <v>95</v>
      </c>
      <c r="H3420" t="s">
        <v>39</v>
      </c>
      <c r="I3420" t="s">
        <v>40</v>
      </c>
      <c r="J3420" t="s">
        <v>1953</v>
      </c>
      <c r="K3420" s="17">
        <v>68.72</v>
      </c>
      <c r="L3420" s="17">
        <v>2</v>
      </c>
      <c r="M3420" s="17">
        <v>-14.6</v>
      </c>
      <c r="N3420" s="17" t="str">
        <f>IF(SalesData[[#This Row],[Profit]]&gt;0,"Profit","Loss")</f>
        <v>Loss</v>
      </c>
    </row>
    <row r="3421" spans="1:14" x14ac:dyDescent="0.25">
      <c r="A3421" s="1">
        <v>42303</v>
      </c>
      <c r="B3421" s="3">
        <f t="shared" si="159"/>
        <v>2015</v>
      </c>
      <c r="C3421" s="3">
        <f t="shared" si="160"/>
        <v>10</v>
      </c>
      <c r="D3421" t="s">
        <v>357</v>
      </c>
      <c r="E3421" t="str">
        <f t="shared" si="161"/>
        <v>Kristen Hastings20151026</v>
      </c>
      <c r="F3421">
        <f>IF(COUNTIF($E$2:E3421, E3421) = 1, MAX($F$1:F3420) + 1, INDEX($F$1:F3420, MATCH(E3421, $E$1:E3420, 0)))</f>
        <v>1673</v>
      </c>
      <c r="G3421" t="s">
        <v>91</v>
      </c>
      <c r="H3421" t="s">
        <v>11</v>
      </c>
      <c r="I3421" t="s">
        <v>16</v>
      </c>
      <c r="J3421" t="s">
        <v>1860</v>
      </c>
      <c r="K3421" s="17">
        <v>146.54</v>
      </c>
      <c r="L3421" s="17">
        <v>6</v>
      </c>
      <c r="M3421" s="17">
        <v>47.63</v>
      </c>
      <c r="N3421" s="17" t="str">
        <f>IF(SalesData[[#This Row],[Profit]]&gt;0,"Profit","Loss")</f>
        <v>Profit</v>
      </c>
    </row>
    <row r="3422" spans="1:14" x14ac:dyDescent="0.25">
      <c r="A3422" s="1">
        <v>42303</v>
      </c>
      <c r="B3422" s="3">
        <f t="shared" si="159"/>
        <v>2015</v>
      </c>
      <c r="C3422" s="3">
        <f t="shared" si="160"/>
        <v>10</v>
      </c>
      <c r="D3422" t="s">
        <v>357</v>
      </c>
      <c r="E3422" t="str">
        <f t="shared" si="161"/>
        <v>Kristen Hastings20151026</v>
      </c>
      <c r="F3422">
        <f>IF(COUNTIF($E$2:E3422, E3422) = 1, MAX($F$1:F3421) + 1, INDEX($F$1:F3421, MATCH(E3422, $E$1:E3421, 0)))</f>
        <v>1673</v>
      </c>
      <c r="G3422" t="s">
        <v>91</v>
      </c>
      <c r="H3422" t="s">
        <v>11</v>
      </c>
      <c r="I3422" t="s">
        <v>12</v>
      </c>
      <c r="J3422" t="s">
        <v>2301</v>
      </c>
      <c r="K3422" s="17">
        <v>131.9</v>
      </c>
      <c r="L3422" s="17">
        <v>3</v>
      </c>
      <c r="M3422" s="17">
        <v>47.82</v>
      </c>
      <c r="N3422" s="17" t="str">
        <f>IF(SalesData[[#This Row],[Profit]]&gt;0,"Profit","Loss")</f>
        <v>Profit</v>
      </c>
    </row>
    <row r="3423" spans="1:14" x14ac:dyDescent="0.25">
      <c r="A3423" s="1">
        <v>42303</v>
      </c>
      <c r="B3423" s="3">
        <f t="shared" si="159"/>
        <v>2015</v>
      </c>
      <c r="C3423" s="3">
        <f t="shared" si="160"/>
        <v>10</v>
      </c>
      <c r="D3423" t="s">
        <v>357</v>
      </c>
      <c r="E3423" t="str">
        <f t="shared" si="161"/>
        <v>Kristen Hastings20151026</v>
      </c>
      <c r="F3423">
        <f>IF(COUNTIF($E$2:E3423, E3423) = 1, MAX($F$1:F3422) + 1, INDEX($F$1:F3422, MATCH(E3423, $E$1:E3422, 0)))</f>
        <v>1673</v>
      </c>
      <c r="G3423" t="s">
        <v>91</v>
      </c>
      <c r="H3423" t="s">
        <v>11</v>
      </c>
      <c r="I3423" t="s">
        <v>92</v>
      </c>
      <c r="J3423" t="s">
        <v>1125</v>
      </c>
      <c r="K3423" s="17">
        <v>203.88</v>
      </c>
      <c r="L3423" s="17">
        <v>5</v>
      </c>
      <c r="M3423" s="17">
        <v>20.39</v>
      </c>
      <c r="N3423" s="17" t="str">
        <f>IF(SalesData[[#This Row],[Profit]]&gt;0,"Profit","Loss")</f>
        <v>Profit</v>
      </c>
    </row>
    <row r="3424" spans="1:14" x14ac:dyDescent="0.25">
      <c r="A3424" s="1">
        <v>42303</v>
      </c>
      <c r="B3424" s="3">
        <f t="shared" si="159"/>
        <v>2015</v>
      </c>
      <c r="C3424" s="3">
        <f t="shared" si="160"/>
        <v>10</v>
      </c>
      <c r="D3424" t="s">
        <v>357</v>
      </c>
      <c r="E3424" t="str">
        <f t="shared" si="161"/>
        <v>Kristen Hastings20151026</v>
      </c>
      <c r="F3424">
        <f>IF(COUNTIF($E$2:E3424, E3424) = 1, MAX($F$1:F3423) + 1, INDEX($F$1:F3423, MATCH(E3424, $E$1:E3423, 0)))</f>
        <v>1673</v>
      </c>
      <c r="G3424" t="s">
        <v>91</v>
      </c>
      <c r="H3424" t="s">
        <v>11</v>
      </c>
      <c r="I3424" t="s">
        <v>20</v>
      </c>
      <c r="J3424" t="s">
        <v>1377</v>
      </c>
      <c r="K3424" s="17">
        <v>14.3</v>
      </c>
      <c r="L3424" s="17">
        <v>7</v>
      </c>
      <c r="M3424" s="17">
        <v>-10.49</v>
      </c>
      <c r="N3424" s="17" t="str">
        <f>IF(SalesData[[#This Row],[Profit]]&gt;0,"Profit","Loss")</f>
        <v>Loss</v>
      </c>
    </row>
    <row r="3425" spans="1:14" x14ac:dyDescent="0.25">
      <c r="A3425" s="1">
        <v>42303</v>
      </c>
      <c r="B3425" s="3">
        <f t="shared" si="159"/>
        <v>2015</v>
      </c>
      <c r="C3425" s="3">
        <f t="shared" si="160"/>
        <v>10</v>
      </c>
      <c r="D3425" t="s">
        <v>357</v>
      </c>
      <c r="E3425" t="str">
        <f t="shared" si="161"/>
        <v>Kristen Hastings20151026</v>
      </c>
      <c r="F3425">
        <f>IF(COUNTIF($E$2:E3425, E3425) = 1, MAX($F$1:F3424) + 1, INDEX($F$1:F3424, MATCH(E3425, $E$1:E3424, 0)))</f>
        <v>1673</v>
      </c>
      <c r="G3425" t="s">
        <v>91</v>
      </c>
      <c r="H3425" t="s">
        <v>11</v>
      </c>
      <c r="I3425" t="s">
        <v>18</v>
      </c>
      <c r="J3425" t="s">
        <v>729</v>
      </c>
      <c r="K3425" s="17">
        <v>718.64</v>
      </c>
      <c r="L3425" s="17">
        <v>10</v>
      </c>
      <c r="M3425" s="17">
        <v>-161.69</v>
      </c>
      <c r="N3425" s="17" t="str">
        <f>IF(SalesData[[#This Row],[Profit]]&gt;0,"Profit","Loss")</f>
        <v>Loss</v>
      </c>
    </row>
    <row r="3426" spans="1:14" x14ac:dyDescent="0.25">
      <c r="A3426" s="1">
        <v>42305</v>
      </c>
      <c r="B3426" s="3">
        <f t="shared" si="159"/>
        <v>2015</v>
      </c>
      <c r="C3426" s="3">
        <f t="shared" si="160"/>
        <v>10</v>
      </c>
      <c r="D3426" t="s">
        <v>437</v>
      </c>
      <c r="E3426" t="str">
        <f t="shared" si="161"/>
        <v>Rob Dowd20151028</v>
      </c>
      <c r="F3426">
        <f>IF(COUNTIF($E$2:E3426, E3426) = 1, MAX($F$1:F3425) + 1, INDEX($F$1:F3425, MATCH(E3426, $E$1:E3425, 0)))</f>
        <v>1674</v>
      </c>
      <c r="G3426" t="s">
        <v>33</v>
      </c>
      <c r="H3426" t="s">
        <v>11</v>
      </c>
      <c r="I3426" t="s">
        <v>63</v>
      </c>
      <c r="J3426" t="s">
        <v>1721</v>
      </c>
      <c r="K3426" s="17">
        <v>10.67</v>
      </c>
      <c r="L3426" s="17">
        <v>1</v>
      </c>
      <c r="M3426" s="17">
        <v>4.91</v>
      </c>
      <c r="N3426" s="17" t="str">
        <f>IF(SalesData[[#This Row],[Profit]]&gt;0,"Profit","Loss")</f>
        <v>Profit</v>
      </c>
    </row>
    <row r="3427" spans="1:14" x14ac:dyDescent="0.25">
      <c r="A3427" s="1">
        <v>42305</v>
      </c>
      <c r="B3427" s="3">
        <f t="shared" si="159"/>
        <v>2015</v>
      </c>
      <c r="C3427" s="3">
        <f t="shared" si="160"/>
        <v>10</v>
      </c>
      <c r="D3427" t="s">
        <v>437</v>
      </c>
      <c r="E3427" t="str">
        <f t="shared" si="161"/>
        <v>Rob Dowd20151028</v>
      </c>
      <c r="F3427">
        <f>IF(COUNTIF($E$2:E3427, E3427) = 1, MAX($F$1:F3426) + 1, INDEX($F$1:F3426, MATCH(E3427, $E$1:E3426, 0)))</f>
        <v>1674</v>
      </c>
      <c r="G3427" t="s">
        <v>33</v>
      </c>
      <c r="H3427" t="s">
        <v>11</v>
      </c>
      <c r="I3427" t="s">
        <v>18</v>
      </c>
      <c r="J3427" t="s">
        <v>1171</v>
      </c>
      <c r="K3427" s="17">
        <v>36.630000000000003</v>
      </c>
      <c r="L3427" s="17">
        <v>3</v>
      </c>
      <c r="M3427" s="17">
        <v>9.89</v>
      </c>
      <c r="N3427" s="17" t="str">
        <f>IF(SalesData[[#This Row],[Profit]]&gt;0,"Profit","Loss")</f>
        <v>Profit</v>
      </c>
    </row>
    <row r="3428" spans="1:14" x14ac:dyDescent="0.25">
      <c r="A3428" s="1">
        <v>42305</v>
      </c>
      <c r="B3428" s="3">
        <f t="shared" si="159"/>
        <v>2015</v>
      </c>
      <c r="C3428" s="3">
        <f t="shared" si="160"/>
        <v>10</v>
      </c>
      <c r="D3428" t="s">
        <v>437</v>
      </c>
      <c r="E3428" t="str">
        <f t="shared" si="161"/>
        <v>Rob Dowd20151028</v>
      </c>
      <c r="F3428">
        <f>IF(COUNTIF($E$2:E3428, E3428) = 1, MAX($F$1:F3427) + 1, INDEX($F$1:F3427, MATCH(E3428, $E$1:E3427, 0)))</f>
        <v>1674</v>
      </c>
      <c r="G3428" t="s">
        <v>33</v>
      </c>
      <c r="H3428" t="s">
        <v>34</v>
      </c>
      <c r="I3428" t="s">
        <v>47</v>
      </c>
      <c r="J3428" t="s">
        <v>2302</v>
      </c>
      <c r="K3428" s="17">
        <v>24.1</v>
      </c>
      <c r="L3428" s="17">
        <v>5</v>
      </c>
      <c r="M3428" s="17">
        <v>9.16</v>
      </c>
      <c r="N3428" s="17" t="str">
        <f>IF(SalesData[[#This Row],[Profit]]&gt;0,"Profit","Loss")</f>
        <v>Profit</v>
      </c>
    </row>
    <row r="3429" spans="1:14" x14ac:dyDescent="0.25">
      <c r="A3429" s="1">
        <v>42305</v>
      </c>
      <c r="B3429" s="3">
        <f t="shared" si="159"/>
        <v>2015</v>
      </c>
      <c r="C3429" s="3">
        <f t="shared" si="160"/>
        <v>10</v>
      </c>
      <c r="D3429" t="s">
        <v>437</v>
      </c>
      <c r="E3429" t="str">
        <f t="shared" si="161"/>
        <v>Rob Dowd20151028</v>
      </c>
      <c r="F3429">
        <f>IF(COUNTIF($E$2:E3429, E3429) = 1, MAX($F$1:F3428) + 1, INDEX($F$1:F3428, MATCH(E3429, $E$1:E3428, 0)))</f>
        <v>1674</v>
      </c>
      <c r="G3429" t="s">
        <v>33</v>
      </c>
      <c r="H3429" t="s">
        <v>34</v>
      </c>
      <c r="I3429" t="s">
        <v>47</v>
      </c>
      <c r="J3429" t="s">
        <v>480</v>
      </c>
      <c r="K3429" s="17">
        <v>33.11</v>
      </c>
      <c r="L3429" s="17">
        <v>7</v>
      </c>
      <c r="M3429" s="17">
        <v>12.91</v>
      </c>
      <c r="N3429" s="17" t="str">
        <f>IF(SalesData[[#This Row],[Profit]]&gt;0,"Profit","Loss")</f>
        <v>Profit</v>
      </c>
    </row>
    <row r="3430" spans="1:14" x14ac:dyDescent="0.25">
      <c r="A3430" s="1">
        <v>42306</v>
      </c>
      <c r="B3430" s="3">
        <f t="shared" si="159"/>
        <v>2015</v>
      </c>
      <c r="C3430" s="3">
        <f t="shared" si="160"/>
        <v>10</v>
      </c>
      <c r="D3430" t="s">
        <v>1748</v>
      </c>
      <c r="E3430" t="str">
        <f t="shared" si="161"/>
        <v>Nona Balk20151029</v>
      </c>
      <c r="F3430">
        <f>IF(COUNTIF($E$2:E3430, E3430) = 1, MAX($F$1:F3429) + 1, INDEX($F$1:F3429, MATCH(E3430, $E$1:E3429, 0)))</f>
        <v>1675</v>
      </c>
      <c r="G3430" t="s">
        <v>27</v>
      </c>
      <c r="H3430" t="s">
        <v>11</v>
      </c>
      <c r="I3430" t="s">
        <v>12</v>
      </c>
      <c r="J3430" t="s">
        <v>441</v>
      </c>
      <c r="K3430" s="17">
        <v>33.4</v>
      </c>
      <c r="L3430" s="17">
        <v>5</v>
      </c>
      <c r="M3430" s="17">
        <v>16.03</v>
      </c>
      <c r="N3430" s="17" t="str">
        <f>IF(SalesData[[#This Row],[Profit]]&gt;0,"Profit","Loss")</f>
        <v>Profit</v>
      </c>
    </row>
    <row r="3431" spans="1:14" x14ac:dyDescent="0.25">
      <c r="A3431" s="1">
        <v>42306</v>
      </c>
      <c r="B3431" s="3">
        <f t="shared" si="159"/>
        <v>2015</v>
      </c>
      <c r="C3431" s="3">
        <f t="shared" si="160"/>
        <v>10</v>
      </c>
      <c r="D3431" t="s">
        <v>1748</v>
      </c>
      <c r="E3431" t="str">
        <f t="shared" si="161"/>
        <v>Nona Balk20151029</v>
      </c>
      <c r="F3431">
        <f>IF(COUNTIF($E$2:E3431, E3431) = 1, MAX($F$1:F3430) + 1, INDEX($F$1:F3430, MATCH(E3431, $E$1:E3430, 0)))</f>
        <v>1675</v>
      </c>
      <c r="G3431" t="s">
        <v>27</v>
      </c>
      <c r="H3431" t="s">
        <v>11</v>
      </c>
      <c r="I3431" t="s">
        <v>63</v>
      </c>
      <c r="J3431" t="s">
        <v>641</v>
      </c>
      <c r="K3431" s="17">
        <v>210.84</v>
      </c>
      <c r="L3431" s="17">
        <v>4</v>
      </c>
      <c r="M3431" s="17">
        <v>103.31</v>
      </c>
      <c r="N3431" s="17" t="str">
        <f>IF(SalesData[[#This Row],[Profit]]&gt;0,"Profit","Loss")</f>
        <v>Profit</v>
      </c>
    </row>
    <row r="3432" spans="1:14" x14ac:dyDescent="0.25">
      <c r="A3432" s="1">
        <v>42307</v>
      </c>
      <c r="B3432" s="3">
        <f t="shared" si="159"/>
        <v>2015</v>
      </c>
      <c r="C3432" s="3">
        <f t="shared" si="160"/>
        <v>10</v>
      </c>
      <c r="D3432" t="s">
        <v>2131</v>
      </c>
      <c r="E3432" t="str">
        <f t="shared" si="161"/>
        <v>Cathy Hwang20151030</v>
      </c>
      <c r="F3432">
        <f>IF(COUNTIF($E$2:E3432, E3432) = 1, MAX($F$1:F3431) + 1, INDEX($F$1:F3431, MATCH(E3432, $E$1:E3431, 0)))</f>
        <v>1676</v>
      </c>
      <c r="G3432" t="s">
        <v>110</v>
      </c>
      <c r="H3432" t="s">
        <v>39</v>
      </c>
      <c r="I3432" t="s">
        <v>40</v>
      </c>
      <c r="J3432" t="s">
        <v>1750</v>
      </c>
      <c r="K3432" s="17">
        <v>299.89999999999998</v>
      </c>
      <c r="L3432" s="17">
        <v>2</v>
      </c>
      <c r="M3432" s="17">
        <v>74.98</v>
      </c>
      <c r="N3432" s="17" t="str">
        <f>IF(SalesData[[#This Row],[Profit]]&gt;0,"Profit","Loss")</f>
        <v>Profit</v>
      </c>
    </row>
    <row r="3433" spans="1:14" x14ac:dyDescent="0.25">
      <c r="A3433" s="1">
        <v>42307</v>
      </c>
      <c r="B3433" s="3">
        <f t="shared" si="159"/>
        <v>2015</v>
      </c>
      <c r="C3433" s="3">
        <f t="shared" si="160"/>
        <v>10</v>
      </c>
      <c r="D3433" t="s">
        <v>1327</v>
      </c>
      <c r="E3433" t="str">
        <f t="shared" si="161"/>
        <v>Frank Atkinson20151030</v>
      </c>
      <c r="F3433">
        <f>IF(COUNTIF($E$2:E3433, E3433) = 1, MAX($F$1:F3432) + 1, INDEX($F$1:F3432, MATCH(E3433, $E$1:E3432, 0)))</f>
        <v>1677</v>
      </c>
      <c r="G3433" t="s">
        <v>278</v>
      </c>
      <c r="H3433" t="s">
        <v>39</v>
      </c>
      <c r="I3433" t="s">
        <v>302</v>
      </c>
      <c r="J3433" t="s">
        <v>2217</v>
      </c>
      <c r="K3433" s="17">
        <v>59.99</v>
      </c>
      <c r="L3433" s="17">
        <v>2</v>
      </c>
      <c r="M3433" s="17">
        <v>-46</v>
      </c>
      <c r="N3433" s="17" t="str">
        <f>IF(SalesData[[#This Row],[Profit]]&gt;0,"Profit","Loss")</f>
        <v>Loss</v>
      </c>
    </row>
    <row r="3434" spans="1:14" x14ac:dyDescent="0.25">
      <c r="A3434" s="1">
        <v>42307</v>
      </c>
      <c r="B3434" s="3">
        <f t="shared" si="159"/>
        <v>2015</v>
      </c>
      <c r="C3434" s="3">
        <f t="shared" si="160"/>
        <v>10</v>
      </c>
      <c r="D3434" t="s">
        <v>1327</v>
      </c>
      <c r="E3434" t="str">
        <f t="shared" si="161"/>
        <v>Frank Atkinson20151030</v>
      </c>
      <c r="F3434">
        <f>IF(COUNTIF($E$2:E3434, E3434) = 1, MAX($F$1:F3433) + 1, INDEX($F$1:F3433, MATCH(E3434, $E$1:E3433, 0)))</f>
        <v>1677</v>
      </c>
      <c r="G3434" t="s">
        <v>278</v>
      </c>
      <c r="H3434" t="s">
        <v>39</v>
      </c>
      <c r="I3434" t="s">
        <v>603</v>
      </c>
      <c r="J3434" t="s">
        <v>1089</v>
      </c>
      <c r="K3434" s="17">
        <v>439.99</v>
      </c>
      <c r="L3434" s="17">
        <v>1</v>
      </c>
      <c r="M3434" s="17">
        <v>165</v>
      </c>
      <c r="N3434" s="17" t="str">
        <f>IF(SalesData[[#This Row],[Profit]]&gt;0,"Profit","Loss")</f>
        <v>Profit</v>
      </c>
    </row>
    <row r="3435" spans="1:14" x14ac:dyDescent="0.25">
      <c r="A3435" s="1">
        <v>42307</v>
      </c>
      <c r="B3435" s="3">
        <f t="shared" si="159"/>
        <v>2015</v>
      </c>
      <c r="C3435" s="3">
        <f t="shared" si="160"/>
        <v>10</v>
      </c>
      <c r="D3435" t="s">
        <v>1327</v>
      </c>
      <c r="E3435" t="str">
        <f t="shared" si="161"/>
        <v>Frank Atkinson20151030</v>
      </c>
      <c r="F3435">
        <f>IF(COUNTIF($E$2:E3435, E3435) = 1, MAX($F$1:F3434) + 1, INDEX($F$1:F3434, MATCH(E3435, $E$1:E3434, 0)))</f>
        <v>1677</v>
      </c>
      <c r="G3435" t="s">
        <v>278</v>
      </c>
      <c r="H3435" t="s">
        <v>39</v>
      </c>
      <c r="I3435" t="s">
        <v>40</v>
      </c>
      <c r="J3435" t="s">
        <v>2006</v>
      </c>
      <c r="K3435" s="17">
        <v>87.96</v>
      </c>
      <c r="L3435" s="17">
        <v>5</v>
      </c>
      <c r="M3435" s="17">
        <v>30.79</v>
      </c>
      <c r="N3435" s="17" t="str">
        <f>IF(SalesData[[#This Row],[Profit]]&gt;0,"Profit","Loss")</f>
        <v>Profit</v>
      </c>
    </row>
    <row r="3436" spans="1:14" x14ac:dyDescent="0.25">
      <c r="A3436" s="1">
        <v>42307</v>
      </c>
      <c r="B3436" s="3">
        <f t="shared" si="159"/>
        <v>2015</v>
      </c>
      <c r="C3436" s="3">
        <f t="shared" si="160"/>
        <v>10</v>
      </c>
      <c r="D3436" t="s">
        <v>1327</v>
      </c>
      <c r="E3436" t="str">
        <f t="shared" si="161"/>
        <v>Frank Atkinson20151030</v>
      </c>
      <c r="F3436">
        <f>IF(COUNTIF($E$2:E3436, E3436) = 1, MAX($F$1:F3435) + 1, INDEX($F$1:F3435, MATCH(E3436, $E$1:E3435, 0)))</f>
        <v>1677</v>
      </c>
      <c r="G3436" t="s">
        <v>278</v>
      </c>
      <c r="H3436" t="s">
        <v>34</v>
      </c>
      <c r="I3436" t="s">
        <v>47</v>
      </c>
      <c r="J3436" t="s">
        <v>2303</v>
      </c>
      <c r="K3436" s="17">
        <v>15.49</v>
      </c>
      <c r="L3436" s="17">
        <v>4</v>
      </c>
      <c r="M3436" s="17">
        <v>3.68</v>
      </c>
      <c r="N3436" s="17" t="str">
        <f>IF(SalesData[[#This Row],[Profit]]&gt;0,"Profit","Loss")</f>
        <v>Profit</v>
      </c>
    </row>
    <row r="3437" spans="1:14" x14ac:dyDescent="0.25">
      <c r="A3437" s="1">
        <v>42307</v>
      </c>
      <c r="B3437" s="3">
        <f t="shared" si="159"/>
        <v>2015</v>
      </c>
      <c r="C3437" s="3">
        <f t="shared" si="160"/>
        <v>10</v>
      </c>
      <c r="D3437" t="s">
        <v>1371</v>
      </c>
      <c r="E3437" t="str">
        <f t="shared" si="161"/>
        <v>Thomas Thornton20151030</v>
      </c>
      <c r="F3437">
        <f>IF(COUNTIF($E$2:E3437, E3437) = 1, MAX($F$1:F3436) + 1, INDEX($F$1:F3436, MATCH(E3437, $E$1:E3436, 0)))</f>
        <v>1678</v>
      </c>
      <c r="G3437" t="s">
        <v>55</v>
      </c>
      <c r="H3437" t="s">
        <v>11</v>
      </c>
      <c r="I3437" t="s">
        <v>92</v>
      </c>
      <c r="J3437" t="s">
        <v>2289</v>
      </c>
      <c r="K3437" s="17">
        <v>182.91</v>
      </c>
      <c r="L3437" s="17">
        <v>3</v>
      </c>
      <c r="M3437" s="17">
        <v>53.04</v>
      </c>
      <c r="N3437" s="17" t="str">
        <f>IF(SalesData[[#This Row],[Profit]]&gt;0,"Profit","Loss")</f>
        <v>Profit</v>
      </c>
    </row>
    <row r="3438" spans="1:14" x14ac:dyDescent="0.25">
      <c r="A3438" s="1">
        <v>42307</v>
      </c>
      <c r="B3438" s="3">
        <f t="shared" si="159"/>
        <v>2015</v>
      </c>
      <c r="C3438" s="3">
        <f t="shared" si="160"/>
        <v>10</v>
      </c>
      <c r="D3438" t="s">
        <v>202</v>
      </c>
      <c r="E3438" t="str">
        <f t="shared" si="161"/>
        <v>Barry FranzÃ¶sisch20151030</v>
      </c>
      <c r="F3438">
        <f>IF(COUNTIF($E$2:E3438, E3438) = 1, MAX($F$1:F3437) + 1, INDEX($F$1:F3437, MATCH(E3438, $E$1:E3437, 0)))</f>
        <v>1679</v>
      </c>
      <c r="G3438" t="s">
        <v>149</v>
      </c>
      <c r="H3438" t="s">
        <v>39</v>
      </c>
      <c r="I3438" t="s">
        <v>302</v>
      </c>
      <c r="J3438" t="s">
        <v>2304</v>
      </c>
      <c r="K3438" s="17">
        <v>1035.8</v>
      </c>
      <c r="L3438" s="17">
        <v>4</v>
      </c>
      <c r="M3438" s="17">
        <v>269.31</v>
      </c>
      <c r="N3438" s="17" t="str">
        <f>IF(SalesData[[#This Row],[Profit]]&gt;0,"Profit","Loss")</f>
        <v>Profit</v>
      </c>
    </row>
    <row r="3439" spans="1:14" x14ac:dyDescent="0.25">
      <c r="A3439" s="1">
        <v>42308</v>
      </c>
      <c r="B3439" s="3">
        <f t="shared" si="159"/>
        <v>2015</v>
      </c>
      <c r="C3439" s="3">
        <f t="shared" si="160"/>
        <v>10</v>
      </c>
      <c r="D3439" t="s">
        <v>450</v>
      </c>
      <c r="E3439" t="str">
        <f t="shared" si="161"/>
        <v>Mary Zewe20151031</v>
      </c>
      <c r="F3439">
        <f>IF(COUNTIF($E$2:E3439, E3439) = 1, MAX($F$1:F3438) + 1, INDEX($F$1:F3438, MATCH(E3439, $E$1:E3438, 0)))</f>
        <v>1680</v>
      </c>
      <c r="G3439" t="s">
        <v>27</v>
      </c>
      <c r="H3439" t="s">
        <v>11</v>
      </c>
      <c r="I3439" t="s">
        <v>63</v>
      </c>
      <c r="J3439" t="s">
        <v>396</v>
      </c>
      <c r="K3439" s="17">
        <v>14.28</v>
      </c>
      <c r="L3439" s="17">
        <v>7</v>
      </c>
      <c r="M3439" s="17">
        <v>6.71</v>
      </c>
      <c r="N3439" s="17" t="str">
        <f>IF(SalesData[[#This Row],[Profit]]&gt;0,"Profit","Loss")</f>
        <v>Profit</v>
      </c>
    </row>
    <row r="3440" spans="1:14" x14ac:dyDescent="0.25">
      <c r="A3440" s="1">
        <v>42308</v>
      </c>
      <c r="B3440" s="3">
        <f t="shared" si="159"/>
        <v>2015</v>
      </c>
      <c r="C3440" s="3">
        <f t="shared" si="160"/>
        <v>10</v>
      </c>
      <c r="D3440" t="s">
        <v>626</v>
      </c>
      <c r="E3440" t="str">
        <f t="shared" si="161"/>
        <v>Harold Pawlan20151031</v>
      </c>
      <c r="F3440">
        <f>IF(COUNTIF($E$2:E3440, E3440) = 1, MAX($F$1:F3439) + 1, INDEX($F$1:F3439, MATCH(E3440, $E$1:E3439, 0)))</f>
        <v>1681</v>
      </c>
      <c r="G3440" t="s">
        <v>110</v>
      </c>
      <c r="H3440" t="s">
        <v>11</v>
      </c>
      <c r="I3440" t="s">
        <v>200</v>
      </c>
      <c r="J3440" t="s">
        <v>2056</v>
      </c>
      <c r="K3440" s="17">
        <v>70.12</v>
      </c>
      <c r="L3440" s="17">
        <v>4</v>
      </c>
      <c r="M3440" s="17">
        <v>21.04</v>
      </c>
      <c r="N3440" s="17" t="str">
        <f>IF(SalesData[[#This Row],[Profit]]&gt;0,"Profit","Loss")</f>
        <v>Profit</v>
      </c>
    </row>
    <row r="3441" spans="1:14" x14ac:dyDescent="0.25">
      <c r="A3441" s="1">
        <v>42308</v>
      </c>
      <c r="B3441" s="3">
        <f t="shared" si="159"/>
        <v>2015</v>
      </c>
      <c r="C3441" s="3">
        <f t="shared" si="160"/>
        <v>10</v>
      </c>
      <c r="D3441" t="s">
        <v>277</v>
      </c>
      <c r="E3441" t="str">
        <f t="shared" si="161"/>
        <v>Kean Thornton20151031</v>
      </c>
      <c r="F3441">
        <f>IF(COUNTIF($E$2:E3441, E3441) = 1, MAX($F$1:F3440) + 1, INDEX($F$1:F3440, MATCH(E3441, $E$1:E3440, 0)))</f>
        <v>1682</v>
      </c>
      <c r="G3441" t="s">
        <v>149</v>
      </c>
      <c r="H3441" t="s">
        <v>11</v>
      </c>
      <c r="I3441" t="s">
        <v>24</v>
      </c>
      <c r="J3441" t="s">
        <v>2305</v>
      </c>
      <c r="K3441" s="17">
        <v>2.78</v>
      </c>
      <c r="L3441" s="17">
        <v>2</v>
      </c>
      <c r="M3441" s="17">
        <v>0.72</v>
      </c>
      <c r="N3441" s="17" t="str">
        <f>IF(SalesData[[#This Row],[Profit]]&gt;0,"Profit","Loss")</f>
        <v>Profit</v>
      </c>
    </row>
    <row r="3442" spans="1:14" x14ac:dyDescent="0.25">
      <c r="A3442" s="1">
        <v>42308</v>
      </c>
      <c r="B3442" s="3">
        <f t="shared" si="159"/>
        <v>2015</v>
      </c>
      <c r="C3442" s="3">
        <f t="shared" si="160"/>
        <v>10</v>
      </c>
      <c r="D3442" t="s">
        <v>277</v>
      </c>
      <c r="E3442" t="str">
        <f t="shared" si="161"/>
        <v>Kean Thornton20151031</v>
      </c>
      <c r="F3442">
        <f>IF(COUNTIF($E$2:E3442, E3442) = 1, MAX($F$1:F3441) + 1, INDEX($F$1:F3441, MATCH(E3442, $E$1:E3441, 0)))</f>
        <v>1682</v>
      </c>
      <c r="G3442" t="s">
        <v>149</v>
      </c>
      <c r="H3442" t="s">
        <v>11</v>
      </c>
      <c r="I3442" t="s">
        <v>63</v>
      </c>
      <c r="J3442" t="s">
        <v>2264</v>
      </c>
      <c r="K3442" s="17">
        <v>79.959999999999994</v>
      </c>
      <c r="L3442" s="17">
        <v>2</v>
      </c>
      <c r="M3442" s="17">
        <v>35.979999999999997</v>
      </c>
      <c r="N3442" s="17" t="str">
        <f>IF(SalesData[[#This Row],[Profit]]&gt;0,"Profit","Loss")</f>
        <v>Profit</v>
      </c>
    </row>
    <row r="3443" spans="1:14" x14ac:dyDescent="0.25">
      <c r="A3443" s="1">
        <v>42308</v>
      </c>
      <c r="B3443" s="3">
        <f t="shared" si="159"/>
        <v>2015</v>
      </c>
      <c r="C3443" s="3">
        <f t="shared" si="160"/>
        <v>10</v>
      </c>
      <c r="D3443" t="s">
        <v>389</v>
      </c>
      <c r="E3443" t="str">
        <f t="shared" si="161"/>
        <v>Damala Kotsonis20151031</v>
      </c>
      <c r="F3443">
        <f>IF(COUNTIF($E$2:E3443, E3443) = 1, MAX($F$1:F3442) + 1, INDEX($F$1:F3442, MATCH(E3443, $E$1:E3442, 0)))</f>
        <v>1683</v>
      </c>
      <c r="G3443" t="s">
        <v>27</v>
      </c>
      <c r="H3443" t="s">
        <v>11</v>
      </c>
      <c r="I3443" t="s">
        <v>20</v>
      </c>
      <c r="J3443" t="s">
        <v>1202</v>
      </c>
      <c r="K3443" s="17">
        <v>9.73</v>
      </c>
      <c r="L3443" s="17">
        <v>2</v>
      </c>
      <c r="M3443" s="17">
        <v>3.28</v>
      </c>
      <c r="N3443" s="17" t="str">
        <f>IF(SalesData[[#This Row],[Profit]]&gt;0,"Profit","Loss")</f>
        <v>Profit</v>
      </c>
    </row>
    <row r="3444" spans="1:14" x14ac:dyDescent="0.25">
      <c r="A3444" s="1">
        <v>42308</v>
      </c>
      <c r="B3444" s="3">
        <f t="shared" si="159"/>
        <v>2015</v>
      </c>
      <c r="C3444" s="3">
        <f t="shared" si="160"/>
        <v>10</v>
      </c>
      <c r="D3444" t="s">
        <v>389</v>
      </c>
      <c r="E3444" t="str">
        <f t="shared" si="161"/>
        <v>Damala Kotsonis20151031</v>
      </c>
      <c r="F3444">
        <f>IF(COUNTIF($E$2:E3444, E3444) = 1, MAX($F$1:F3443) + 1, INDEX($F$1:F3443, MATCH(E3444, $E$1:E3443, 0)))</f>
        <v>1683</v>
      </c>
      <c r="G3444" t="s">
        <v>27</v>
      </c>
      <c r="H3444" t="s">
        <v>11</v>
      </c>
      <c r="I3444" t="s">
        <v>63</v>
      </c>
      <c r="J3444" t="s">
        <v>1165</v>
      </c>
      <c r="K3444" s="17">
        <v>14.75</v>
      </c>
      <c r="L3444" s="17">
        <v>5</v>
      </c>
      <c r="M3444" s="17">
        <v>7.08</v>
      </c>
      <c r="N3444" s="17" t="str">
        <f>IF(SalesData[[#This Row],[Profit]]&gt;0,"Profit","Loss")</f>
        <v>Profit</v>
      </c>
    </row>
    <row r="3445" spans="1:14" x14ac:dyDescent="0.25">
      <c r="A3445" s="1">
        <v>42308</v>
      </c>
      <c r="B3445" s="3">
        <f t="shared" si="159"/>
        <v>2015</v>
      </c>
      <c r="C3445" s="3">
        <f t="shared" si="160"/>
        <v>10</v>
      </c>
      <c r="D3445" t="s">
        <v>389</v>
      </c>
      <c r="E3445" t="str">
        <f t="shared" si="161"/>
        <v>Damala Kotsonis20151031</v>
      </c>
      <c r="F3445">
        <f>IF(COUNTIF($E$2:E3445, E3445) = 1, MAX($F$1:F3444) + 1, INDEX($F$1:F3444, MATCH(E3445, $E$1:E3444, 0)))</f>
        <v>1683</v>
      </c>
      <c r="G3445" t="s">
        <v>27</v>
      </c>
      <c r="H3445" t="s">
        <v>11</v>
      </c>
      <c r="I3445" t="s">
        <v>20</v>
      </c>
      <c r="J3445" t="s">
        <v>49</v>
      </c>
      <c r="K3445" s="17">
        <v>29.8</v>
      </c>
      <c r="L3445" s="17">
        <v>5</v>
      </c>
      <c r="M3445" s="17">
        <v>9.31</v>
      </c>
      <c r="N3445" s="17" t="str">
        <f>IF(SalesData[[#This Row],[Profit]]&gt;0,"Profit","Loss")</f>
        <v>Profit</v>
      </c>
    </row>
    <row r="3446" spans="1:14" x14ac:dyDescent="0.25">
      <c r="A3446" s="1">
        <v>42308</v>
      </c>
      <c r="B3446" s="3">
        <f t="shared" si="159"/>
        <v>2015</v>
      </c>
      <c r="C3446" s="3">
        <f t="shared" si="160"/>
        <v>10</v>
      </c>
      <c r="D3446" t="s">
        <v>389</v>
      </c>
      <c r="E3446" t="str">
        <f t="shared" si="161"/>
        <v>Damala Kotsonis20151031</v>
      </c>
      <c r="F3446">
        <f>IF(COUNTIF($E$2:E3446, E3446) = 1, MAX($F$1:F3445) + 1, INDEX($F$1:F3445, MATCH(E3446, $E$1:E3445, 0)))</f>
        <v>1683</v>
      </c>
      <c r="G3446" t="s">
        <v>27</v>
      </c>
      <c r="H3446" t="s">
        <v>11</v>
      </c>
      <c r="I3446" t="s">
        <v>16</v>
      </c>
      <c r="J3446" t="s">
        <v>1500</v>
      </c>
      <c r="K3446" s="17">
        <v>427.42</v>
      </c>
      <c r="L3446" s="17">
        <v>14</v>
      </c>
      <c r="M3446" s="17">
        <v>196.61</v>
      </c>
      <c r="N3446" s="17" t="str">
        <f>IF(SalesData[[#This Row],[Profit]]&gt;0,"Profit","Loss")</f>
        <v>Profit</v>
      </c>
    </row>
    <row r="3447" spans="1:14" x14ac:dyDescent="0.25">
      <c r="A3447" s="1">
        <v>42308</v>
      </c>
      <c r="B3447" s="3">
        <f t="shared" si="159"/>
        <v>2015</v>
      </c>
      <c r="C3447" s="3">
        <f t="shared" si="160"/>
        <v>10</v>
      </c>
      <c r="D3447" t="s">
        <v>2306</v>
      </c>
      <c r="E3447" t="str">
        <f t="shared" si="161"/>
        <v>Sandra Glassco20151031</v>
      </c>
      <c r="F3447">
        <f>IF(COUNTIF($E$2:E3447, E3447) = 1, MAX($F$1:F3446) + 1, INDEX($F$1:F3446, MATCH(E3447, $E$1:E3446, 0)))</f>
        <v>1684</v>
      </c>
      <c r="G3447" t="s">
        <v>27</v>
      </c>
      <c r="H3447" t="s">
        <v>11</v>
      </c>
      <c r="I3447" t="s">
        <v>12</v>
      </c>
      <c r="J3447" t="s">
        <v>2202</v>
      </c>
      <c r="K3447" s="17">
        <v>19.98</v>
      </c>
      <c r="L3447" s="17">
        <v>1</v>
      </c>
      <c r="M3447" s="17">
        <v>9.39</v>
      </c>
      <c r="N3447" s="17" t="str">
        <f>IF(SalesData[[#This Row],[Profit]]&gt;0,"Profit","Loss")</f>
        <v>Profit</v>
      </c>
    </row>
    <row r="3448" spans="1:14" x14ac:dyDescent="0.25">
      <c r="A3448" s="1">
        <v>42308</v>
      </c>
      <c r="B3448" s="3">
        <f t="shared" si="159"/>
        <v>2015</v>
      </c>
      <c r="C3448" s="3">
        <f t="shared" si="160"/>
        <v>10</v>
      </c>
      <c r="D3448" t="s">
        <v>2306</v>
      </c>
      <c r="E3448" t="str">
        <f t="shared" si="161"/>
        <v>Sandra Glassco20151031</v>
      </c>
      <c r="F3448">
        <f>IF(COUNTIF($E$2:E3448, E3448) = 1, MAX($F$1:F3447) + 1, INDEX($F$1:F3447, MATCH(E3448, $E$1:E3447, 0)))</f>
        <v>1684</v>
      </c>
      <c r="G3448" t="s">
        <v>27</v>
      </c>
      <c r="H3448" t="s">
        <v>11</v>
      </c>
      <c r="I3448" t="s">
        <v>20</v>
      </c>
      <c r="J3448" t="s">
        <v>666</v>
      </c>
      <c r="K3448" s="17">
        <v>398.35</v>
      </c>
      <c r="L3448" s="17">
        <v>3</v>
      </c>
      <c r="M3448" s="17">
        <v>124.49</v>
      </c>
      <c r="N3448" s="17" t="str">
        <f>IF(SalesData[[#This Row],[Profit]]&gt;0,"Profit","Loss")</f>
        <v>Profit</v>
      </c>
    </row>
    <row r="3449" spans="1:14" x14ac:dyDescent="0.25">
      <c r="A3449" s="1">
        <v>42308</v>
      </c>
      <c r="B3449" s="3">
        <f t="shared" si="159"/>
        <v>2015</v>
      </c>
      <c r="C3449" s="3">
        <f t="shared" si="160"/>
        <v>10</v>
      </c>
      <c r="D3449" t="s">
        <v>2306</v>
      </c>
      <c r="E3449" t="str">
        <f t="shared" si="161"/>
        <v>Sandra Glassco20151031</v>
      </c>
      <c r="F3449">
        <f>IF(COUNTIF($E$2:E3449, E3449) = 1, MAX($F$1:F3448) + 1, INDEX($F$1:F3448, MATCH(E3449, $E$1:E3448, 0)))</f>
        <v>1684</v>
      </c>
      <c r="G3449" t="s">
        <v>27</v>
      </c>
      <c r="H3449" t="s">
        <v>11</v>
      </c>
      <c r="I3449" t="s">
        <v>24</v>
      </c>
      <c r="J3449" t="s">
        <v>390</v>
      </c>
      <c r="K3449" s="17">
        <v>5.04</v>
      </c>
      <c r="L3449" s="17">
        <v>3</v>
      </c>
      <c r="M3449" s="17">
        <v>1.26</v>
      </c>
      <c r="N3449" s="17" t="str">
        <f>IF(SalesData[[#This Row],[Profit]]&gt;0,"Profit","Loss")</f>
        <v>Profit</v>
      </c>
    </row>
    <row r="3450" spans="1:14" x14ac:dyDescent="0.25">
      <c r="A3450" s="1">
        <v>42308</v>
      </c>
      <c r="B3450" s="3">
        <f t="shared" si="159"/>
        <v>2015</v>
      </c>
      <c r="C3450" s="3">
        <f t="shared" si="160"/>
        <v>10</v>
      </c>
      <c r="D3450" t="s">
        <v>2306</v>
      </c>
      <c r="E3450" t="str">
        <f t="shared" si="161"/>
        <v>Sandra Glassco20151031</v>
      </c>
      <c r="F3450">
        <f>IF(COUNTIF($E$2:E3450, E3450) = 1, MAX($F$1:F3449) + 1, INDEX($F$1:F3449, MATCH(E3450, $E$1:E3449, 0)))</f>
        <v>1684</v>
      </c>
      <c r="G3450" t="s">
        <v>27</v>
      </c>
      <c r="H3450" t="s">
        <v>11</v>
      </c>
      <c r="I3450" t="s">
        <v>43</v>
      </c>
      <c r="J3450" t="s">
        <v>1561</v>
      </c>
      <c r="K3450" s="17">
        <v>17.45</v>
      </c>
      <c r="L3450" s="17">
        <v>5</v>
      </c>
      <c r="M3450" s="17">
        <v>8.0299999999999994</v>
      </c>
      <c r="N3450" s="17" t="str">
        <f>IF(SalesData[[#This Row],[Profit]]&gt;0,"Profit","Loss")</f>
        <v>Profit</v>
      </c>
    </row>
    <row r="3451" spans="1:14" x14ac:dyDescent="0.25">
      <c r="A3451" s="1">
        <v>42308</v>
      </c>
      <c r="B3451" s="3">
        <f t="shared" si="159"/>
        <v>2015</v>
      </c>
      <c r="C3451" s="3">
        <f t="shared" si="160"/>
        <v>10</v>
      </c>
      <c r="D3451" t="s">
        <v>2306</v>
      </c>
      <c r="E3451" t="str">
        <f t="shared" si="161"/>
        <v>Sandra Glassco20151031</v>
      </c>
      <c r="F3451">
        <f>IF(COUNTIF($E$2:E3451, E3451) = 1, MAX($F$1:F3450) + 1, INDEX($F$1:F3450, MATCH(E3451, $E$1:E3450, 0)))</f>
        <v>1684</v>
      </c>
      <c r="G3451" t="s">
        <v>27</v>
      </c>
      <c r="H3451" t="s">
        <v>34</v>
      </c>
      <c r="I3451" t="s">
        <v>35</v>
      </c>
      <c r="J3451" t="s">
        <v>1876</v>
      </c>
      <c r="K3451" s="17">
        <v>323.14</v>
      </c>
      <c r="L3451" s="17">
        <v>4</v>
      </c>
      <c r="M3451" s="17">
        <v>20.2</v>
      </c>
      <c r="N3451" s="17" t="str">
        <f>IF(SalesData[[#This Row],[Profit]]&gt;0,"Profit","Loss")</f>
        <v>Profit</v>
      </c>
    </row>
    <row r="3452" spans="1:14" x14ac:dyDescent="0.25">
      <c r="A3452" s="1">
        <v>42308</v>
      </c>
      <c r="B3452" s="3">
        <f t="shared" si="159"/>
        <v>2015</v>
      </c>
      <c r="C3452" s="3">
        <f t="shared" si="160"/>
        <v>10</v>
      </c>
      <c r="D3452" t="s">
        <v>2306</v>
      </c>
      <c r="E3452" t="str">
        <f t="shared" si="161"/>
        <v>Sandra Glassco20151031</v>
      </c>
      <c r="F3452">
        <f>IF(COUNTIF($E$2:E3452, E3452) = 1, MAX($F$1:F3451) + 1, INDEX($F$1:F3451, MATCH(E3452, $E$1:E3451, 0)))</f>
        <v>1684</v>
      </c>
      <c r="G3452" t="s">
        <v>27</v>
      </c>
      <c r="H3452" t="s">
        <v>11</v>
      </c>
      <c r="I3452" t="s">
        <v>200</v>
      </c>
      <c r="J3452" t="s">
        <v>2207</v>
      </c>
      <c r="K3452" s="17">
        <v>29.7</v>
      </c>
      <c r="L3452" s="17">
        <v>3</v>
      </c>
      <c r="M3452" s="17">
        <v>8.02</v>
      </c>
      <c r="N3452" s="17" t="str">
        <f>IF(SalesData[[#This Row],[Profit]]&gt;0,"Profit","Loss")</f>
        <v>Profit</v>
      </c>
    </row>
    <row r="3453" spans="1:14" x14ac:dyDescent="0.25">
      <c r="A3453" s="1">
        <v>42308</v>
      </c>
      <c r="B3453" s="3">
        <f t="shared" si="159"/>
        <v>2015</v>
      </c>
      <c r="C3453" s="3">
        <f t="shared" si="160"/>
        <v>10</v>
      </c>
      <c r="D3453" t="s">
        <v>2306</v>
      </c>
      <c r="E3453" t="str">
        <f t="shared" si="161"/>
        <v>Sandra Glassco20151031</v>
      </c>
      <c r="F3453">
        <f>IF(COUNTIF($E$2:E3453, E3453) = 1, MAX($F$1:F3452) + 1, INDEX($F$1:F3452, MATCH(E3453, $E$1:E3452, 0)))</f>
        <v>1684</v>
      </c>
      <c r="G3453" t="s">
        <v>27</v>
      </c>
      <c r="H3453" t="s">
        <v>39</v>
      </c>
      <c r="I3453" t="s">
        <v>40</v>
      </c>
      <c r="J3453" t="s">
        <v>856</v>
      </c>
      <c r="K3453" s="17">
        <v>1295.8399999999999</v>
      </c>
      <c r="L3453" s="17">
        <v>4</v>
      </c>
      <c r="M3453" s="17">
        <v>145.78</v>
      </c>
      <c r="N3453" s="17" t="str">
        <f>IF(SalesData[[#This Row],[Profit]]&gt;0,"Profit","Loss")</f>
        <v>Profit</v>
      </c>
    </row>
    <row r="3454" spans="1:14" x14ac:dyDescent="0.25">
      <c r="A3454" s="1">
        <v>42308</v>
      </c>
      <c r="B3454" s="3">
        <f t="shared" si="159"/>
        <v>2015</v>
      </c>
      <c r="C3454" s="3">
        <f t="shared" si="160"/>
        <v>10</v>
      </c>
      <c r="D3454" t="s">
        <v>2306</v>
      </c>
      <c r="E3454" t="str">
        <f t="shared" si="161"/>
        <v>Sandra Glassco20151031</v>
      </c>
      <c r="F3454">
        <f>IF(COUNTIF($E$2:E3454, E3454) = 1, MAX($F$1:F3453) + 1, INDEX($F$1:F3453, MATCH(E3454, $E$1:E3453, 0)))</f>
        <v>1684</v>
      </c>
      <c r="G3454" t="s">
        <v>27</v>
      </c>
      <c r="H3454" t="s">
        <v>11</v>
      </c>
      <c r="I3454" t="s">
        <v>18</v>
      </c>
      <c r="J3454" t="s">
        <v>2191</v>
      </c>
      <c r="K3454" s="17">
        <v>46.84</v>
      </c>
      <c r="L3454" s="17">
        <v>2</v>
      </c>
      <c r="M3454" s="17">
        <v>12.65</v>
      </c>
      <c r="N3454" s="17" t="str">
        <f>IF(SalesData[[#This Row],[Profit]]&gt;0,"Profit","Loss")</f>
        <v>Profit</v>
      </c>
    </row>
    <row r="3455" spans="1:14" x14ac:dyDescent="0.25">
      <c r="A3455" s="1">
        <v>42308</v>
      </c>
      <c r="B3455" s="3">
        <f t="shared" si="159"/>
        <v>2015</v>
      </c>
      <c r="C3455" s="3">
        <f t="shared" si="160"/>
        <v>10</v>
      </c>
      <c r="D3455" t="s">
        <v>2306</v>
      </c>
      <c r="E3455" t="str">
        <f t="shared" si="161"/>
        <v>Sandra Glassco20151031</v>
      </c>
      <c r="F3455">
        <f>IF(COUNTIF($E$2:E3455, E3455) = 1, MAX($F$1:F3454) + 1, INDEX($F$1:F3454, MATCH(E3455, $E$1:E3454, 0)))</f>
        <v>1684</v>
      </c>
      <c r="G3455" t="s">
        <v>27</v>
      </c>
      <c r="H3455" t="s">
        <v>34</v>
      </c>
      <c r="I3455" t="s">
        <v>74</v>
      </c>
      <c r="J3455" t="s">
        <v>1344</v>
      </c>
      <c r="K3455" s="17">
        <v>425.83</v>
      </c>
      <c r="L3455" s="17">
        <v>1</v>
      </c>
      <c r="M3455" s="17">
        <v>20.04</v>
      </c>
      <c r="N3455" s="17" t="str">
        <f>IF(SalesData[[#This Row],[Profit]]&gt;0,"Profit","Loss")</f>
        <v>Profit</v>
      </c>
    </row>
    <row r="3456" spans="1:14" x14ac:dyDescent="0.25">
      <c r="A3456" s="1">
        <v>42309</v>
      </c>
      <c r="B3456" s="3">
        <f t="shared" si="159"/>
        <v>2015</v>
      </c>
      <c r="C3456" s="3">
        <f t="shared" si="160"/>
        <v>11</v>
      </c>
      <c r="D3456" t="s">
        <v>492</v>
      </c>
      <c r="E3456" t="str">
        <f t="shared" si="161"/>
        <v>Valerie Mitchum20151101</v>
      </c>
      <c r="F3456">
        <f>IF(COUNTIF($E$2:E3456, E3456) = 1, MAX($F$1:F3455) + 1, INDEX($F$1:F3455, MATCH(E3456, $E$1:E3455, 0)))</f>
        <v>1685</v>
      </c>
      <c r="G3456" t="s">
        <v>23</v>
      </c>
      <c r="H3456" t="s">
        <v>39</v>
      </c>
      <c r="I3456" t="s">
        <v>52</v>
      </c>
      <c r="J3456" t="s">
        <v>388</v>
      </c>
      <c r="K3456" s="17">
        <v>35.36</v>
      </c>
      <c r="L3456" s="17">
        <v>2</v>
      </c>
      <c r="M3456" s="17">
        <v>-3.09</v>
      </c>
      <c r="N3456" s="17" t="str">
        <f>IF(SalesData[[#This Row],[Profit]]&gt;0,"Profit","Loss")</f>
        <v>Loss</v>
      </c>
    </row>
    <row r="3457" spans="1:14" x14ac:dyDescent="0.25">
      <c r="A3457" s="1">
        <v>42309</v>
      </c>
      <c r="B3457" s="3">
        <f t="shared" si="159"/>
        <v>2015</v>
      </c>
      <c r="C3457" s="3">
        <f t="shared" si="160"/>
        <v>11</v>
      </c>
      <c r="D3457" t="s">
        <v>492</v>
      </c>
      <c r="E3457" t="str">
        <f t="shared" si="161"/>
        <v>Valerie Mitchum20151101</v>
      </c>
      <c r="F3457">
        <f>IF(COUNTIF($E$2:E3457, E3457) = 1, MAX($F$1:F3456) + 1, INDEX($F$1:F3456, MATCH(E3457, $E$1:E3456, 0)))</f>
        <v>1685</v>
      </c>
      <c r="G3457" t="s">
        <v>23</v>
      </c>
      <c r="H3457" t="s">
        <v>11</v>
      </c>
      <c r="I3457" t="s">
        <v>43</v>
      </c>
      <c r="J3457" t="s">
        <v>2307</v>
      </c>
      <c r="K3457" s="17">
        <v>3.17</v>
      </c>
      <c r="L3457" s="17">
        <v>2</v>
      </c>
      <c r="M3457" s="17">
        <v>-0.71</v>
      </c>
      <c r="N3457" s="17" t="str">
        <f>IF(SalesData[[#This Row],[Profit]]&gt;0,"Profit","Loss")</f>
        <v>Loss</v>
      </c>
    </row>
    <row r="3458" spans="1:14" x14ac:dyDescent="0.25">
      <c r="A3458" s="1">
        <v>42309</v>
      </c>
      <c r="B3458" s="3">
        <f t="shared" ref="B3458:B3521" si="162">YEAR(A3458)</f>
        <v>2015</v>
      </c>
      <c r="C3458" s="3">
        <f t="shared" ref="C3458:C3521" si="163">MONTH(A3458)</f>
        <v>11</v>
      </c>
      <c r="D3458" t="s">
        <v>334</v>
      </c>
      <c r="E3458" t="str">
        <f t="shared" ref="E3458:E3521" si="164">D3458 &amp; TEXT(A3458, "yyyymmdd")</f>
        <v>Quincy Jones20151101</v>
      </c>
      <c r="F3458">
        <f>IF(COUNTIF($E$2:E3458, E3458) = 1, MAX($F$1:F3457) + 1, INDEX($F$1:F3457, MATCH(E3458, $E$1:E3457, 0)))</f>
        <v>1686</v>
      </c>
      <c r="G3458" t="s">
        <v>149</v>
      </c>
      <c r="H3458" t="s">
        <v>39</v>
      </c>
      <c r="I3458" t="s">
        <v>40</v>
      </c>
      <c r="J3458" t="s">
        <v>1999</v>
      </c>
      <c r="K3458" s="17">
        <v>4.95</v>
      </c>
      <c r="L3458" s="17">
        <v>1</v>
      </c>
      <c r="M3458" s="17">
        <v>1.34</v>
      </c>
      <c r="N3458" s="17" t="str">
        <f>IF(SalesData[[#This Row],[Profit]]&gt;0,"Profit","Loss")</f>
        <v>Profit</v>
      </c>
    </row>
    <row r="3459" spans="1:14" x14ac:dyDescent="0.25">
      <c r="A3459" s="1">
        <v>42309</v>
      </c>
      <c r="B3459" s="3">
        <f t="shared" si="162"/>
        <v>2015</v>
      </c>
      <c r="C3459" s="3">
        <f t="shared" si="163"/>
        <v>11</v>
      </c>
      <c r="D3459" t="s">
        <v>1055</v>
      </c>
      <c r="E3459" t="str">
        <f t="shared" si="164"/>
        <v>Valerie Dominguez20151101</v>
      </c>
      <c r="F3459">
        <f>IF(COUNTIF($E$2:E3459, E3459) = 1, MAX($F$1:F3458) + 1, INDEX($F$1:F3458, MATCH(E3459, $E$1:E3458, 0)))</f>
        <v>1687</v>
      </c>
      <c r="G3459" t="s">
        <v>149</v>
      </c>
      <c r="H3459" t="s">
        <v>11</v>
      </c>
      <c r="I3459" t="s">
        <v>12</v>
      </c>
      <c r="J3459" t="s">
        <v>1180</v>
      </c>
      <c r="K3459" s="17">
        <v>13.52</v>
      </c>
      <c r="L3459" s="17">
        <v>4</v>
      </c>
      <c r="M3459" s="17">
        <v>6.22</v>
      </c>
      <c r="N3459" s="17" t="str">
        <f>IF(SalesData[[#This Row],[Profit]]&gt;0,"Profit","Loss")</f>
        <v>Profit</v>
      </c>
    </row>
    <row r="3460" spans="1:14" x14ac:dyDescent="0.25">
      <c r="A3460" s="1">
        <v>42309</v>
      </c>
      <c r="B3460" s="3">
        <f t="shared" si="162"/>
        <v>2015</v>
      </c>
      <c r="C3460" s="3">
        <f t="shared" si="163"/>
        <v>11</v>
      </c>
      <c r="D3460" t="s">
        <v>1055</v>
      </c>
      <c r="E3460" t="str">
        <f t="shared" si="164"/>
        <v>Valerie Dominguez20151101</v>
      </c>
      <c r="F3460">
        <f>IF(COUNTIF($E$2:E3460, E3460) = 1, MAX($F$1:F3459) + 1, INDEX($F$1:F3459, MATCH(E3460, $E$1:E3459, 0)))</f>
        <v>1687</v>
      </c>
      <c r="G3460" t="s">
        <v>149</v>
      </c>
      <c r="H3460" t="s">
        <v>34</v>
      </c>
      <c r="I3460" t="s">
        <v>47</v>
      </c>
      <c r="J3460" t="s">
        <v>57</v>
      </c>
      <c r="K3460" s="17">
        <v>259.7</v>
      </c>
      <c r="L3460" s="17">
        <v>5</v>
      </c>
      <c r="M3460" s="17">
        <v>106.48</v>
      </c>
      <c r="N3460" s="17" t="str">
        <f>IF(SalesData[[#This Row],[Profit]]&gt;0,"Profit","Loss")</f>
        <v>Profit</v>
      </c>
    </row>
    <row r="3461" spans="1:14" x14ac:dyDescent="0.25">
      <c r="A3461" s="1">
        <v>42309</v>
      </c>
      <c r="B3461" s="3">
        <f t="shared" si="162"/>
        <v>2015</v>
      </c>
      <c r="C3461" s="3">
        <f t="shared" si="163"/>
        <v>11</v>
      </c>
      <c r="D3461" t="s">
        <v>1055</v>
      </c>
      <c r="E3461" t="str">
        <f t="shared" si="164"/>
        <v>Valerie Dominguez20151101</v>
      </c>
      <c r="F3461">
        <f>IF(COUNTIF($E$2:E3461, E3461) = 1, MAX($F$1:F3460) + 1, INDEX($F$1:F3460, MATCH(E3461, $E$1:E3460, 0)))</f>
        <v>1687</v>
      </c>
      <c r="G3461" t="s">
        <v>149</v>
      </c>
      <c r="H3461" t="s">
        <v>39</v>
      </c>
      <c r="I3461" t="s">
        <v>40</v>
      </c>
      <c r="J3461" t="s">
        <v>1953</v>
      </c>
      <c r="K3461" s="17">
        <v>42.95</v>
      </c>
      <c r="L3461" s="17">
        <v>1</v>
      </c>
      <c r="M3461" s="17">
        <v>1.29</v>
      </c>
      <c r="N3461" s="17" t="str">
        <f>IF(SalesData[[#This Row],[Profit]]&gt;0,"Profit","Loss")</f>
        <v>Profit</v>
      </c>
    </row>
    <row r="3462" spans="1:14" x14ac:dyDescent="0.25">
      <c r="A3462" s="1">
        <v>42309</v>
      </c>
      <c r="B3462" s="3">
        <f t="shared" si="162"/>
        <v>2015</v>
      </c>
      <c r="C3462" s="3">
        <f t="shared" si="163"/>
        <v>11</v>
      </c>
      <c r="D3462" t="s">
        <v>1055</v>
      </c>
      <c r="E3462" t="str">
        <f t="shared" si="164"/>
        <v>Valerie Dominguez20151101</v>
      </c>
      <c r="F3462">
        <f>IF(COUNTIF($E$2:E3462, E3462) = 1, MAX($F$1:F3461) + 1, INDEX($F$1:F3461, MATCH(E3462, $E$1:E3461, 0)))</f>
        <v>1687</v>
      </c>
      <c r="G3462" t="s">
        <v>149</v>
      </c>
      <c r="H3462" t="s">
        <v>39</v>
      </c>
      <c r="I3462" t="s">
        <v>52</v>
      </c>
      <c r="J3462" t="s">
        <v>2125</v>
      </c>
      <c r="K3462" s="17">
        <v>1399.93</v>
      </c>
      <c r="L3462" s="17">
        <v>7</v>
      </c>
      <c r="M3462" s="17">
        <v>601.97</v>
      </c>
      <c r="N3462" s="17" t="str">
        <f>IF(SalesData[[#This Row],[Profit]]&gt;0,"Profit","Loss")</f>
        <v>Profit</v>
      </c>
    </row>
    <row r="3463" spans="1:14" x14ac:dyDescent="0.25">
      <c r="A3463" s="1">
        <v>42309</v>
      </c>
      <c r="B3463" s="3">
        <f t="shared" si="162"/>
        <v>2015</v>
      </c>
      <c r="C3463" s="3">
        <f t="shared" si="163"/>
        <v>11</v>
      </c>
      <c r="D3463" t="s">
        <v>1055</v>
      </c>
      <c r="E3463" t="str">
        <f t="shared" si="164"/>
        <v>Valerie Dominguez20151101</v>
      </c>
      <c r="F3463">
        <f>IF(COUNTIF($E$2:E3463, E3463) = 1, MAX($F$1:F3462) + 1, INDEX($F$1:F3462, MATCH(E3463, $E$1:E3462, 0)))</f>
        <v>1687</v>
      </c>
      <c r="G3463" t="s">
        <v>149</v>
      </c>
      <c r="H3463" t="s">
        <v>39</v>
      </c>
      <c r="I3463" t="s">
        <v>40</v>
      </c>
      <c r="J3463" t="s">
        <v>653</v>
      </c>
      <c r="K3463" s="17">
        <v>503.96</v>
      </c>
      <c r="L3463" s="17">
        <v>4</v>
      </c>
      <c r="M3463" s="17">
        <v>125.99</v>
      </c>
      <c r="N3463" s="17" t="str">
        <f>IF(SalesData[[#This Row],[Profit]]&gt;0,"Profit","Loss")</f>
        <v>Profit</v>
      </c>
    </row>
    <row r="3464" spans="1:14" x14ac:dyDescent="0.25">
      <c r="A3464" s="1">
        <v>42309</v>
      </c>
      <c r="B3464" s="3">
        <f t="shared" si="162"/>
        <v>2015</v>
      </c>
      <c r="C3464" s="3">
        <f t="shared" si="163"/>
        <v>11</v>
      </c>
      <c r="D3464" t="s">
        <v>185</v>
      </c>
      <c r="E3464" t="str">
        <f t="shared" si="164"/>
        <v>Guy Armstrong20151101</v>
      </c>
      <c r="F3464">
        <f>IF(COUNTIF($E$2:E3464, E3464) = 1, MAX($F$1:F3463) + 1, INDEX($F$1:F3463, MATCH(E3464, $E$1:E3463, 0)))</f>
        <v>1688</v>
      </c>
      <c r="G3464" t="s">
        <v>91</v>
      </c>
      <c r="H3464" t="s">
        <v>11</v>
      </c>
      <c r="I3464" t="s">
        <v>24</v>
      </c>
      <c r="J3464" t="s">
        <v>1530</v>
      </c>
      <c r="K3464" s="17">
        <v>7.88</v>
      </c>
      <c r="L3464" s="17">
        <v>1</v>
      </c>
      <c r="M3464" s="17">
        <v>1.77</v>
      </c>
      <c r="N3464" s="17" t="str">
        <f>IF(SalesData[[#This Row],[Profit]]&gt;0,"Profit","Loss")</f>
        <v>Profit</v>
      </c>
    </row>
    <row r="3465" spans="1:14" x14ac:dyDescent="0.25">
      <c r="A3465" s="1">
        <v>42309</v>
      </c>
      <c r="B3465" s="3">
        <f t="shared" si="162"/>
        <v>2015</v>
      </c>
      <c r="C3465" s="3">
        <f t="shared" si="163"/>
        <v>11</v>
      </c>
      <c r="D3465" t="s">
        <v>1562</v>
      </c>
      <c r="E3465" t="str">
        <f t="shared" si="164"/>
        <v>MaryBeth Skach20151101</v>
      </c>
      <c r="F3465">
        <f>IF(COUNTIF($E$2:E3465, E3465) = 1, MAX($F$1:F3464) + 1, INDEX($F$1:F3464, MATCH(E3465, $E$1:E3464, 0)))</f>
        <v>1689</v>
      </c>
      <c r="G3465" t="s">
        <v>101</v>
      </c>
      <c r="H3465" t="s">
        <v>34</v>
      </c>
      <c r="I3465" t="s">
        <v>145</v>
      </c>
      <c r="J3465" t="s">
        <v>2018</v>
      </c>
      <c r="K3465" s="17">
        <v>301.95999999999998</v>
      </c>
      <c r="L3465" s="17">
        <v>2</v>
      </c>
      <c r="M3465" s="17">
        <v>45.29</v>
      </c>
      <c r="N3465" s="17" t="str">
        <f>IF(SalesData[[#This Row],[Profit]]&gt;0,"Profit","Loss")</f>
        <v>Profit</v>
      </c>
    </row>
    <row r="3466" spans="1:14" x14ac:dyDescent="0.25">
      <c r="A3466" s="1">
        <v>42309</v>
      </c>
      <c r="B3466" s="3">
        <f t="shared" si="162"/>
        <v>2015</v>
      </c>
      <c r="C3466" s="3">
        <f t="shared" si="163"/>
        <v>11</v>
      </c>
      <c r="D3466" t="s">
        <v>2079</v>
      </c>
      <c r="E3466" t="str">
        <f t="shared" si="164"/>
        <v>Justin Hirsh20151101</v>
      </c>
      <c r="F3466">
        <f>IF(COUNTIF($E$2:E3466, E3466) = 1, MAX($F$1:F3465) + 1, INDEX($F$1:F3465, MATCH(E3466, $E$1:E3465, 0)))</f>
        <v>1690</v>
      </c>
      <c r="G3466" t="s">
        <v>149</v>
      </c>
      <c r="H3466" t="s">
        <v>34</v>
      </c>
      <c r="I3466" t="s">
        <v>35</v>
      </c>
      <c r="J3466" t="s">
        <v>71</v>
      </c>
      <c r="K3466" s="17">
        <v>327.56</v>
      </c>
      <c r="L3466" s="17">
        <v>4</v>
      </c>
      <c r="M3466" s="17">
        <v>21.84</v>
      </c>
      <c r="N3466" s="17" t="str">
        <f>IF(SalesData[[#This Row],[Profit]]&gt;0,"Profit","Loss")</f>
        <v>Profit</v>
      </c>
    </row>
    <row r="3467" spans="1:14" x14ac:dyDescent="0.25">
      <c r="A3467" s="1">
        <v>42309</v>
      </c>
      <c r="B3467" s="3">
        <f t="shared" si="162"/>
        <v>2015</v>
      </c>
      <c r="C3467" s="3">
        <f t="shared" si="163"/>
        <v>11</v>
      </c>
      <c r="D3467" t="s">
        <v>1487</v>
      </c>
      <c r="E3467" t="str">
        <f t="shared" si="164"/>
        <v>Jeremy Farry20151101</v>
      </c>
      <c r="F3467">
        <f>IF(COUNTIF($E$2:E3467, E3467) = 1, MAX($F$1:F3466) + 1, INDEX($F$1:F3466, MATCH(E3467, $E$1:E3466, 0)))</f>
        <v>1691</v>
      </c>
      <c r="G3467" t="s">
        <v>149</v>
      </c>
      <c r="H3467" t="s">
        <v>34</v>
      </c>
      <c r="I3467" t="s">
        <v>35</v>
      </c>
      <c r="J3467" t="s">
        <v>2266</v>
      </c>
      <c r="K3467" s="17">
        <v>205.16</v>
      </c>
      <c r="L3467" s="17">
        <v>2</v>
      </c>
      <c r="M3467" s="17">
        <v>13.68</v>
      </c>
      <c r="N3467" s="17" t="str">
        <f>IF(SalesData[[#This Row],[Profit]]&gt;0,"Profit","Loss")</f>
        <v>Profit</v>
      </c>
    </row>
    <row r="3468" spans="1:14" x14ac:dyDescent="0.25">
      <c r="A3468" s="1">
        <v>42310</v>
      </c>
      <c r="B3468" s="3">
        <f t="shared" si="162"/>
        <v>2015</v>
      </c>
      <c r="C3468" s="3">
        <f t="shared" si="163"/>
        <v>11</v>
      </c>
      <c r="D3468" t="s">
        <v>422</v>
      </c>
      <c r="E3468" t="str">
        <f t="shared" si="164"/>
        <v>Jas O'Carroll20151102</v>
      </c>
      <c r="F3468">
        <f>IF(COUNTIF($E$2:E3468, E3468) = 1, MAX($F$1:F3467) + 1, INDEX($F$1:F3467, MATCH(E3468, $E$1:E3467, 0)))</f>
        <v>1692</v>
      </c>
      <c r="G3468" t="s">
        <v>27</v>
      </c>
      <c r="H3468" t="s">
        <v>34</v>
      </c>
      <c r="I3468" t="s">
        <v>145</v>
      </c>
      <c r="J3468" t="s">
        <v>1460</v>
      </c>
      <c r="K3468" s="17">
        <v>1038.8399999999999</v>
      </c>
      <c r="L3468" s="17">
        <v>5</v>
      </c>
      <c r="M3468" s="17">
        <v>51.94</v>
      </c>
      <c r="N3468" s="17" t="str">
        <f>IF(SalesData[[#This Row],[Profit]]&gt;0,"Profit","Loss")</f>
        <v>Profit</v>
      </c>
    </row>
    <row r="3469" spans="1:14" x14ac:dyDescent="0.25">
      <c r="A3469" s="1">
        <v>42310</v>
      </c>
      <c r="B3469" s="3">
        <f t="shared" si="162"/>
        <v>2015</v>
      </c>
      <c r="C3469" s="3">
        <f t="shared" si="163"/>
        <v>11</v>
      </c>
      <c r="D3469" t="s">
        <v>2308</v>
      </c>
      <c r="E3469" t="str">
        <f t="shared" si="164"/>
        <v>Kelly Collister20151102</v>
      </c>
      <c r="F3469">
        <f>IF(COUNTIF($E$2:E3469, E3469) = 1, MAX($F$1:F3468) + 1, INDEX($F$1:F3468, MATCH(E3469, $E$1:E3468, 0)))</f>
        <v>1693</v>
      </c>
      <c r="G3469" t="s">
        <v>164</v>
      </c>
      <c r="H3469" t="s">
        <v>39</v>
      </c>
      <c r="I3469" t="s">
        <v>52</v>
      </c>
      <c r="J3469" t="s">
        <v>2309</v>
      </c>
      <c r="K3469" s="17">
        <v>447.93</v>
      </c>
      <c r="L3469" s="17">
        <v>9</v>
      </c>
      <c r="M3469" s="17">
        <v>49.27</v>
      </c>
      <c r="N3469" s="17" t="str">
        <f>IF(SalesData[[#This Row],[Profit]]&gt;0,"Profit","Loss")</f>
        <v>Profit</v>
      </c>
    </row>
    <row r="3470" spans="1:14" x14ac:dyDescent="0.25">
      <c r="A3470" s="1">
        <v>42310</v>
      </c>
      <c r="B3470" s="3">
        <f t="shared" si="162"/>
        <v>2015</v>
      </c>
      <c r="C3470" s="3">
        <f t="shared" si="163"/>
        <v>11</v>
      </c>
      <c r="D3470" t="s">
        <v>977</v>
      </c>
      <c r="E3470" t="str">
        <f t="shared" si="164"/>
        <v>Scot Wooten20151102</v>
      </c>
      <c r="F3470">
        <f>IF(COUNTIF($E$2:E3470, E3470) = 1, MAX($F$1:F3469) + 1, INDEX($F$1:F3469, MATCH(E3470, $E$1:E3469, 0)))</f>
        <v>1694</v>
      </c>
      <c r="G3470" t="s">
        <v>149</v>
      </c>
      <c r="H3470" t="s">
        <v>34</v>
      </c>
      <c r="I3470" t="s">
        <v>35</v>
      </c>
      <c r="J3470" t="s">
        <v>2041</v>
      </c>
      <c r="K3470" s="17">
        <v>109.76</v>
      </c>
      <c r="L3470" s="17">
        <v>2</v>
      </c>
      <c r="M3470" s="17">
        <v>8.5399999999999991</v>
      </c>
      <c r="N3470" s="17" t="str">
        <f>IF(SalesData[[#This Row],[Profit]]&gt;0,"Profit","Loss")</f>
        <v>Profit</v>
      </c>
    </row>
    <row r="3471" spans="1:14" x14ac:dyDescent="0.25">
      <c r="A3471" s="1">
        <v>42310</v>
      </c>
      <c r="B3471" s="3">
        <f t="shared" si="162"/>
        <v>2015</v>
      </c>
      <c r="C3471" s="3">
        <f t="shared" si="163"/>
        <v>11</v>
      </c>
      <c r="D3471" t="s">
        <v>760</v>
      </c>
      <c r="E3471" t="str">
        <f t="shared" si="164"/>
        <v>Liz Thompson20151102</v>
      </c>
      <c r="F3471">
        <f>IF(COUNTIF($E$2:E3471, E3471) = 1, MAX($F$1:F3470) + 1, INDEX($F$1:F3470, MATCH(E3471, $E$1:E3470, 0)))</f>
        <v>1695</v>
      </c>
      <c r="G3471" t="s">
        <v>27</v>
      </c>
      <c r="H3471" t="s">
        <v>34</v>
      </c>
      <c r="I3471" t="s">
        <v>47</v>
      </c>
      <c r="J3471" t="s">
        <v>2310</v>
      </c>
      <c r="K3471" s="17">
        <v>96.96</v>
      </c>
      <c r="L3471" s="17">
        <v>6</v>
      </c>
      <c r="M3471" s="17">
        <v>33.94</v>
      </c>
      <c r="N3471" s="17" t="str">
        <f>IF(SalesData[[#This Row],[Profit]]&gt;0,"Profit","Loss")</f>
        <v>Profit</v>
      </c>
    </row>
    <row r="3472" spans="1:14" x14ac:dyDescent="0.25">
      <c r="A3472" s="1">
        <v>42310</v>
      </c>
      <c r="B3472" s="3">
        <f t="shared" si="162"/>
        <v>2015</v>
      </c>
      <c r="C3472" s="3">
        <f t="shared" si="163"/>
        <v>11</v>
      </c>
      <c r="D3472" t="s">
        <v>760</v>
      </c>
      <c r="E3472" t="str">
        <f t="shared" si="164"/>
        <v>Liz Thompson20151102</v>
      </c>
      <c r="F3472">
        <f>IF(COUNTIF($E$2:E3472, E3472) = 1, MAX($F$1:F3471) + 1, INDEX($F$1:F3471, MATCH(E3472, $E$1:E3471, 0)))</f>
        <v>1695</v>
      </c>
      <c r="G3472" t="s">
        <v>27</v>
      </c>
      <c r="H3472" t="s">
        <v>11</v>
      </c>
      <c r="I3472" t="s">
        <v>20</v>
      </c>
      <c r="J3472" t="s">
        <v>1029</v>
      </c>
      <c r="K3472" s="17">
        <v>117.49</v>
      </c>
      <c r="L3472" s="17">
        <v>7</v>
      </c>
      <c r="M3472" s="17">
        <v>41.12</v>
      </c>
      <c r="N3472" s="17" t="str">
        <f>IF(SalesData[[#This Row],[Profit]]&gt;0,"Profit","Loss")</f>
        <v>Profit</v>
      </c>
    </row>
    <row r="3473" spans="1:14" x14ac:dyDescent="0.25">
      <c r="A3473" s="1">
        <v>42310</v>
      </c>
      <c r="B3473" s="3">
        <f t="shared" si="162"/>
        <v>2015</v>
      </c>
      <c r="C3473" s="3">
        <f t="shared" si="163"/>
        <v>11</v>
      </c>
      <c r="D3473" t="s">
        <v>760</v>
      </c>
      <c r="E3473" t="str">
        <f t="shared" si="164"/>
        <v>Liz Thompson20151102</v>
      </c>
      <c r="F3473">
        <f>IF(COUNTIF($E$2:E3473, E3473) = 1, MAX($F$1:F3472) + 1, INDEX($F$1:F3472, MATCH(E3473, $E$1:E3472, 0)))</f>
        <v>1695</v>
      </c>
      <c r="G3473" t="s">
        <v>27</v>
      </c>
      <c r="H3473" t="s">
        <v>11</v>
      </c>
      <c r="I3473" t="s">
        <v>20</v>
      </c>
      <c r="J3473" t="s">
        <v>897</v>
      </c>
      <c r="K3473" s="17">
        <v>11.95</v>
      </c>
      <c r="L3473" s="17">
        <v>3</v>
      </c>
      <c r="M3473" s="17">
        <v>4.18</v>
      </c>
      <c r="N3473" s="17" t="str">
        <f>IF(SalesData[[#This Row],[Profit]]&gt;0,"Profit","Loss")</f>
        <v>Profit</v>
      </c>
    </row>
    <row r="3474" spans="1:14" x14ac:dyDescent="0.25">
      <c r="A3474" s="1">
        <v>42310</v>
      </c>
      <c r="B3474" s="3">
        <f t="shared" si="162"/>
        <v>2015</v>
      </c>
      <c r="C3474" s="3">
        <f t="shared" si="163"/>
        <v>11</v>
      </c>
      <c r="D3474" t="s">
        <v>760</v>
      </c>
      <c r="E3474" t="str">
        <f t="shared" si="164"/>
        <v>Liz Thompson20151102</v>
      </c>
      <c r="F3474">
        <f>IF(COUNTIF($E$2:E3474, E3474) = 1, MAX($F$1:F3473) + 1, INDEX($F$1:F3473, MATCH(E3474, $E$1:E3473, 0)))</f>
        <v>1695</v>
      </c>
      <c r="G3474" t="s">
        <v>27</v>
      </c>
      <c r="H3474" t="s">
        <v>34</v>
      </c>
      <c r="I3474" t="s">
        <v>74</v>
      </c>
      <c r="J3474" t="s">
        <v>2093</v>
      </c>
      <c r="K3474" s="17">
        <v>512.5</v>
      </c>
      <c r="L3474" s="17">
        <v>3</v>
      </c>
      <c r="M3474" s="17">
        <v>-30.15</v>
      </c>
      <c r="N3474" s="17" t="str">
        <f>IF(SalesData[[#This Row],[Profit]]&gt;0,"Profit","Loss")</f>
        <v>Loss</v>
      </c>
    </row>
    <row r="3475" spans="1:14" x14ac:dyDescent="0.25">
      <c r="A3475" s="1">
        <v>42310</v>
      </c>
      <c r="B3475" s="3">
        <f t="shared" si="162"/>
        <v>2015</v>
      </c>
      <c r="C3475" s="3">
        <f t="shared" si="163"/>
        <v>11</v>
      </c>
      <c r="D3475" t="s">
        <v>1097</v>
      </c>
      <c r="E3475" t="str">
        <f t="shared" si="164"/>
        <v>Emily Ducich20151102</v>
      </c>
      <c r="F3475">
        <f>IF(COUNTIF($E$2:E3475, E3475) = 1, MAX($F$1:F3474) + 1, INDEX($F$1:F3474, MATCH(E3475, $E$1:E3474, 0)))</f>
        <v>1696</v>
      </c>
      <c r="G3475" t="s">
        <v>149</v>
      </c>
      <c r="H3475" t="s">
        <v>34</v>
      </c>
      <c r="I3475" t="s">
        <v>35</v>
      </c>
      <c r="J3475" t="s">
        <v>2311</v>
      </c>
      <c r="K3475" s="17">
        <v>2621.3200000000002</v>
      </c>
      <c r="L3475" s="17">
        <v>11</v>
      </c>
      <c r="M3475" s="17">
        <v>553.39</v>
      </c>
      <c r="N3475" s="17" t="str">
        <f>IF(SalesData[[#This Row],[Profit]]&gt;0,"Profit","Loss")</f>
        <v>Profit</v>
      </c>
    </row>
    <row r="3476" spans="1:14" x14ac:dyDescent="0.25">
      <c r="A3476" s="1">
        <v>42310</v>
      </c>
      <c r="B3476" s="3">
        <f t="shared" si="162"/>
        <v>2015</v>
      </c>
      <c r="C3476" s="3">
        <f t="shared" si="163"/>
        <v>11</v>
      </c>
      <c r="D3476" t="s">
        <v>1035</v>
      </c>
      <c r="E3476" t="str">
        <f t="shared" si="164"/>
        <v>Barry Blumstein20151102</v>
      </c>
      <c r="F3476">
        <f>IF(COUNTIF($E$2:E3476, E3476) = 1, MAX($F$1:F3475) + 1, INDEX($F$1:F3475, MATCH(E3476, $E$1:E3475, 0)))</f>
        <v>1697</v>
      </c>
      <c r="G3476" t="s">
        <v>10</v>
      </c>
      <c r="H3476" t="s">
        <v>11</v>
      </c>
      <c r="I3476" t="s">
        <v>20</v>
      </c>
      <c r="J3476" t="s">
        <v>1029</v>
      </c>
      <c r="K3476" s="17">
        <v>29.37</v>
      </c>
      <c r="L3476" s="17">
        <v>7</v>
      </c>
      <c r="M3476" s="17">
        <v>-47</v>
      </c>
      <c r="N3476" s="17" t="str">
        <f>IF(SalesData[[#This Row],[Profit]]&gt;0,"Profit","Loss")</f>
        <v>Loss</v>
      </c>
    </row>
    <row r="3477" spans="1:14" x14ac:dyDescent="0.25">
      <c r="A3477" s="1">
        <v>42310</v>
      </c>
      <c r="B3477" s="3">
        <f t="shared" si="162"/>
        <v>2015</v>
      </c>
      <c r="C3477" s="3">
        <f t="shared" si="163"/>
        <v>11</v>
      </c>
      <c r="D3477" t="s">
        <v>1035</v>
      </c>
      <c r="E3477" t="str">
        <f t="shared" si="164"/>
        <v>Barry Blumstein20151102</v>
      </c>
      <c r="F3477">
        <f>IF(COUNTIF($E$2:E3477, E3477) = 1, MAX($F$1:F3476) + 1, INDEX($F$1:F3476, MATCH(E3477, $E$1:E3476, 0)))</f>
        <v>1697</v>
      </c>
      <c r="G3477" t="s">
        <v>10</v>
      </c>
      <c r="H3477" t="s">
        <v>39</v>
      </c>
      <c r="I3477" t="s">
        <v>40</v>
      </c>
      <c r="J3477" t="s">
        <v>2312</v>
      </c>
      <c r="K3477" s="17">
        <v>344.7</v>
      </c>
      <c r="L3477" s="17">
        <v>2</v>
      </c>
      <c r="M3477" s="17">
        <v>38.78</v>
      </c>
      <c r="N3477" s="17" t="str">
        <f>IF(SalesData[[#This Row],[Profit]]&gt;0,"Profit","Loss")</f>
        <v>Profit</v>
      </c>
    </row>
    <row r="3478" spans="1:14" x14ac:dyDescent="0.25">
      <c r="A3478" s="1">
        <v>42310</v>
      </c>
      <c r="B3478" s="3">
        <f t="shared" si="162"/>
        <v>2015</v>
      </c>
      <c r="C3478" s="3">
        <f t="shared" si="163"/>
        <v>11</v>
      </c>
      <c r="D3478" t="s">
        <v>2313</v>
      </c>
      <c r="E3478" t="str">
        <f t="shared" si="164"/>
        <v>Emily Grady20151102</v>
      </c>
      <c r="F3478">
        <f>IF(COUNTIF($E$2:E3478, E3478) = 1, MAX($F$1:F3477) + 1, INDEX($F$1:F3477, MATCH(E3478, $E$1:E3477, 0)))</f>
        <v>1698</v>
      </c>
      <c r="G3478" t="s">
        <v>55</v>
      </c>
      <c r="H3478" t="s">
        <v>11</v>
      </c>
      <c r="I3478" t="s">
        <v>92</v>
      </c>
      <c r="J3478" t="s">
        <v>2314</v>
      </c>
      <c r="K3478" s="17">
        <v>197.72</v>
      </c>
      <c r="L3478" s="17">
        <v>4</v>
      </c>
      <c r="M3478" s="17">
        <v>55.36</v>
      </c>
      <c r="N3478" s="17" t="str">
        <f>IF(SalesData[[#This Row],[Profit]]&gt;0,"Profit","Loss")</f>
        <v>Profit</v>
      </c>
    </row>
    <row r="3479" spans="1:14" x14ac:dyDescent="0.25">
      <c r="A3479" s="1">
        <v>42311</v>
      </c>
      <c r="B3479" s="3">
        <f t="shared" si="162"/>
        <v>2015</v>
      </c>
      <c r="C3479" s="3">
        <f t="shared" si="163"/>
        <v>11</v>
      </c>
      <c r="D3479" t="s">
        <v>1962</v>
      </c>
      <c r="E3479" t="str">
        <f t="shared" si="164"/>
        <v>Corinna Mitchell20151103</v>
      </c>
      <c r="F3479">
        <f>IF(COUNTIF($E$2:E3479, E3479) = 1, MAX($F$1:F3478) + 1, INDEX($F$1:F3478, MATCH(E3479, $E$1:E3478, 0)))</f>
        <v>1699</v>
      </c>
      <c r="G3479" t="s">
        <v>27</v>
      </c>
      <c r="H3479" t="s">
        <v>39</v>
      </c>
      <c r="I3479" t="s">
        <v>40</v>
      </c>
      <c r="J3479" t="s">
        <v>2194</v>
      </c>
      <c r="K3479" s="17">
        <v>1212.8499999999999</v>
      </c>
      <c r="L3479" s="17">
        <v>7</v>
      </c>
      <c r="M3479" s="17">
        <v>106.12</v>
      </c>
      <c r="N3479" s="17" t="str">
        <f>IF(SalesData[[#This Row],[Profit]]&gt;0,"Profit","Loss")</f>
        <v>Profit</v>
      </c>
    </row>
    <row r="3480" spans="1:14" x14ac:dyDescent="0.25">
      <c r="A3480" s="1">
        <v>42311</v>
      </c>
      <c r="B3480" s="3">
        <f t="shared" si="162"/>
        <v>2015</v>
      </c>
      <c r="C3480" s="3">
        <f t="shared" si="163"/>
        <v>11</v>
      </c>
      <c r="D3480" t="s">
        <v>1962</v>
      </c>
      <c r="E3480" t="str">
        <f t="shared" si="164"/>
        <v>Corinna Mitchell20151103</v>
      </c>
      <c r="F3480">
        <f>IF(COUNTIF($E$2:E3480, E3480) = 1, MAX($F$1:F3479) + 1, INDEX($F$1:F3479, MATCH(E3480, $E$1:E3479, 0)))</f>
        <v>1699</v>
      </c>
      <c r="G3480" t="s">
        <v>27</v>
      </c>
      <c r="H3480" t="s">
        <v>39</v>
      </c>
      <c r="I3480" t="s">
        <v>52</v>
      </c>
      <c r="J3480" t="s">
        <v>1314</v>
      </c>
      <c r="K3480" s="17">
        <v>89.97</v>
      </c>
      <c r="L3480" s="17">
        <v>3</v>
      </c>
      <c r="M3480" s="17">
        <v>37.79</v>
      </c>
      <c r="N3480" s="17" t="str">
        <f>IF(SalesData[[#This Row],[Profit]]&gt;0,"Profit","Loss")</f>
        <v>Profit</v>
      </c>
    </row>
    <row r="3481" spans="1:14" x14ac:dyDescent="0.25">
      <c r="A3481" s="1">
        <v>42311</v>
      </c>
      <c r="B3481" s="3">
        <f t="shared" si="162"/>
        <v>2015</v>
      </c>
      <c r="C3481" s="3">
        <f t="shared" si="163"/>
        <v>11</v>
      </c>
      <c r="D3481" t="s">
        <v>1962</v>
      </c>
      <c r="E3481" t="str">
        <f t="shared" si="164"/>
        <v>Corinna Mitchell20151103</v>
      </c>
      <c r="F3481">
        <f>IF(COUNTIF($E$2:E3481, E3481) = 1, MAX($F$1:F3480) + 1, INDEX($F$1:F3480, MATCH(E3481, $E$1:E3480, 0)))</f>
        <v>1699</v>
      </c>
      <c r="G3481" t="s">
        <v>27</v>
      </c>
      <c r="H3481" t="s">
        <v>34</v>
      </c>
      <c r="I3481" t="s">
        <v>47</v>
      </c>
      <c r="J3481" t="s">
        <v>1906</v>
      </c>
      <c r="K3481" s="17">
        <v>42.6</v>
      </c>
      <c r="L3481" s="17">
        <v>3</v>
      </c>
      <c r="M3481" s="17">
        <v>16.61</v>
      </c>
      <c r="N3481" s="17" t="str">
        <f>IF(SalesData[[#This Row],[Profit]]&gt;0,"Profit","Loss")</f>
        <v>Profit</v>
      </c>
    </row>
    <row r="3482" spans="1:14" x14ac:dyDescent="0.25">
      <c r="A3482" s="1">
        <v>42311</v>
      </c>
      <c r="B3482" s="3">
        <f t="shared" si="162"/>
        <v>2015</v>
      </c>
      <c r="C3482" s="3">
        <f t="shared" si="163"/>
        <v>11</v>
      </c>
      <c r="D3482" t="s">
        <v>61</v>
      </c>
      <c r="E3482" t="str">
        <f t="shared" si="164"/>
        <v>Chris Selesnick20151103</v>
      </c>
      <c r="F3482">
        <f>IF(COUNTIF($E$2:E3482, E3482) = 1, MAX($F$1:F3481) + 1, INDEX($F$1:F3481, MATCH(E3482, $E$1:E3481, 0)))</f>
        <v>1700</v>
      </c>
      <c r="G3482" t="s">
        <v>10</v>
      </c>
      <c r="H3482" t="s">
        <v>11</v>
      </c>
      <c r="I3482" t="s">
        <v>63</v>
      </c>
      <c r="J3482" t="s">
        <v>2315</v>
      </c>
      <c r="K3482" s="17">
        <v>6.61</v>
      </c>
      <c r="L3482" s="17">
        <v>2</v>
      </c>
      <c r="M3482" s="17">
        <v>2.15</v>
      </c>
      <c r="N3482" s="17" t="str">
        <f>IF(SalesData[[#This Row],[Profit]]&gt;0,"Profit","Loss")</f>
        <v>Profit</v>
      </c>
    </row>
    <row r="3483" spans="1:14" x14ac:dyDescent="0.25">
      <c r="A3483" s="1">
        <v>42311</v>
      </c>
      <c r="B3483" s="3">
        <f t="shared" si="162"/>
        <v>2015</v>
      </c>
      <c r="C3483" s="3">
        <f t="shared" si="163"/>
        <v>11</v>
      </c>
      <c r="D3483" t="s">
        <v>1495</v>
      </c>
      <c r="E3483" t="str">
        <f t="shared" si="164"/>
        <v>Fred Hopkins20151103</v>
      </c>
      <c r="F3483">
        <f>IF(COUNTIF($E$2:E3483, E3483) = 1, MAX($F$1:F3482) + 1, INDEX($F$1:F3482, MATCH(E3483, $E$1:E3482, 0)))</f>
        <v>1701</v>
      </c>
      <c r="G3483" t="s">
        <v>149</v>
      </c>
      <c r="H3483" t="s">
        <v>34</v>
      </c>
      <c r="I3483" t="s">
        <v>35</v>
      </c>
      <c r="J3483" t="s">
        <v>1364</v>
      </c>
      <c r="K3483" s="17">
        <v>1448.82</v>
      </c>
      <c r="L3483" s="17">
        <v>10</v>
      </c>
      <c r="M3483" s="17">
        <v>209.27</v>
      </c>
      <c r="N3483" s="17" t="str">
        <f>IF(SalesData[[#This Row],[Profit]]&gt;0,"Profit","Loss")</f>
        <v>Profit</v>
      </c>
    </row>
    <row r="3484" spans="1:14" x14ac:dyDescent="0.25">
      <c r="A3484" s="1">
        <v>42313</v>
      </c>
      <c r="B3484" s="3">
        <f t="shared" si="162"/>
        <v>2015</v>
      </c>
      <c r="C3484" s="3">
        <f t="shared" si="163"/>
        <v>11</v>
      </c>
      <c r="D3484" t="s">
        <v>583</v>
      </c>
      <c r="E3484" t="str">
        <f t="shared" si="164"/>
        <v>George Bell20151105</v>
      </c>
      <c r="F3484">
        <f>IF(COUNTIF($E$2:E3484, E3484) = 1, MAX($F$1:F3483) + 1, INDEX($F$1:F3483, MATCH(E3484, $E$1:E3483, 0)))</f>
        <v>1702</v>
      </c>
      <c r="G3484" t="s">
        <v>245</v>
      </c>
      <c r="H3484" t="s">
        <v>34</v>
      </c>
      <c r="I3484" t="s">
        <v>35</v>
      </c>
      <c r="J3484" t="s">
        <v>235</v>
      </c>
      <c r="K3484" s="17">
        <v>207</v>
      </c>
      <c r="L3484" s="17">
        <v>3</v>
      </c>
      <c r="M3484" s="17">
        <v>25.88</v>
      </c>
      <c r="N3484" s="17" t="str">
        <f>IF(SalesData[[#This Row],[Profit]]&gt;0,"Profit","Loss")</f>
        <v>Profit</v>
      </c>
    </row>
    <row r="3485" spans="1:14" x14ac:dyDescent="0.25">
      <c r="A3485" s="1">
        <v>42313</v>
      </c>
      <c r="B3485" s="3">
        <f t="shared" si="162"/>
        <v>2015</v>
      </c>
      <c r="C3485" s="3">
        <f t="shared" si="163"/>
        <v>11</v>
      </c>
      <c r="D3485" t="s">
        <v>1055</v>
      </c>
      <c r="E3485" t="str">
        <f t="shared" si="164"/>
        <v>Valerie Dominguez20151105</v>
      </c>
      <c r="F3485">
        <f>IF(COUNTIF($E$2:E3485, E3485) = 1, MAX($F$1:F3484) + 1, INDEX($F$1:F3484, MATCH(E3485, $E$1:E3484, 0)))</f>
        <v>1703</v>
      </c>
      <c r="G3485" t="s">
        <v>123</v>
      </c>
      <c r="H3485" t="s">
        <v>11</v>
      </c>
      <c r="I3485" t="s">
        <v>92</v>
      </c>
      <c r="J3485" t="s">
        <v>2316</v>
      </c>
      <c r="K3485" s="17">
        <v>387.14</v>
      </c>
      <c r="L3485" s="17">
        <v>4</v>
      </c>
      <c r="M3485" s="17">
        <v>24.2</v>
      </c>
      <c r="N3485" s="17" t="str">
        <f>IF(SalesData[[#This Row],[Profit]]&gt;0,"Profit","Loss")</f>
        <v>Profit</v>
      </c>
    </row>
    <row r="3486" spans="1:14" x14ac:dyDescent="0.25">
      <c r="A3486" s="1">
        <v>42313</v>
      </c>
      <c r="B3486" s="3">
        <f t="shared" si="162"/>
        <v>2015</v>
      </c>
      <c r="C3486" s="3">
        <f t="shared" si="163"/>
        <v>11</v>
      </c>
      <c r="D3486" t="s">
        <v>780</v>
      </c>
      <c r="E3486" t="str">
        <f t="shared" si="164"/>
        <v>Grant Thornton20151105</v>
      </c>
      <c r="F3486">
        <f>IF(COUNTIF($E$2:E3486, E3486) = 1, MAX($F$1:F3485) + 1, INDEX($F$1:F3485, MATCH(E3486, $E$1:E3485, 0)))</f>
        <v>1704</v>
      </c>
      <c r="G3486" t="s">
        <v>149</v>
      </c>
      <c r="H3486" t="s">
        <v>11</v>
      </c>
      <c r="I3486" t="s">
        <v>20</v>
      </c>
      <c r="J3486" t="s">
        <v>846</v>
      </c>
      <c r="K3486" s="17">
        <v>25.34</v>
      </c>
      <c r="L3486" s="17">
        <v>6</v>
      </c>
      <c r="M3486" s="17">
        <v>8.8699999999999992</v>
      </c>
      <c r="N3486" s="17" t="str">
        <f>IF(SalesData[[#This Row],[Profit]]&gt;0,"Profit","Loss")</f>
        <v>Profit</v>
      </c>
    </row>
    <row r="3487" spans="1:14" x14ac:dyDescent="0.25">
      <c r="A3487" s="1">
        <v>42313</v>
      </c>
      <c r="B3487" s="3">
        <f t="shared" si="162"/>
        <v>2015</v>
      </c>
      <c r="C3487" s="3">
        <f t="shared" si="163"/>
        <v>11</v>
      </c>
      <c r="D3487" t="s">
        <v>1687</v>
      </c>
      <c r="E3487" t="str">
        <f t="shared" si="164"/>
        <v>Nathan Gelder20151105</v>
      </c>
      <c r="F3487">
        <f>IF(COUNTIF($E$2:E3487, E3487) = 1, MAX($F$1:F3486) + 1, INDEX($F$1:F3486, MATCH(E3487, $E$1:E3486, 0)))</f>
        <v>1705</v>
      </c>
      <c r="G3487" t="s">
        <v>15</v>
      </c>
      <c r="H3487" t="s">
        <v>11</v>
      </c>
      <c r="I3487" t="s">
        <v>16</v>
      </c>
      <c r="J3487" t="s">
        <v>377</v>
      </c>
      <c r="K3487" s="17">
        <v>19.82</v>
      </c>
      <c r="L3487" s="17">
        <v>6</v>
      </c>
      <c r="M3487" s="17">
        <v>6.44</v>
      </c>
      <c r="N3487" s="17" t="str">
        <f>IF(SalesData[[#This Row],[Profit]]&gt;0,"Profit","Loss")</f>
        <v>Profit</v>
      </c>
    </row>
    <row r="3488" spans="1:14" x14ac:dyDescent="0.25">
      <c r="A3488" s="1">
        <v>42313</v>
      </c>
      <c r="B3488" s="3">
        <f t="shared" si="162"/>
        <v>2015</v>
      </c>
      <c r="C3488" s="3">
        <f t="shared" si="163"/>
        <v>11</v>
      </c>
      <c r="D3488" t="s">
        <v>599</v>
      </c>
      <c r="E3488" t="str">
        <f t="shared" si="164"/>
        <v>Justin MacKendrick20151105</v>
      </c>
      <c r="F3488">
        <f>IF(COUNTIF($E$2:E3488, E3488) = 1, MAX($F$1:F3487) + 1, INDEX($F$1:F3487, MATCH(E3488, $E$1:E3487, 0)))</f>
        <v>1706</v>
      </c>
      <c r="G3488" t="s">
        <v>27</v>
      </c>
      <c r="H3488" t="s">
        <v>11</v>
      </c>
      <c r="I3488" t="s">
        <v>18</v>
      </c>
      <c r="J3488" t="s">
        <v>2317</v>
      </c>
      <c r="K3488" s="17">
        <v>62.8</v>
      </c>
      <c r="L3488" s="17">
        <v>4</v>
      </c>
      <c r="M3488" s="17">
        <v>15.7</v>
      </c>
      <c r="N3488" s="17" t="str">
        <f>IF(SalesData[[#This Row],[Profit]]&gt;0,"Profit","Loss")</f>
        <v>Profit</v>
      </c>
    </row>
    <row r="3489" spans="1:14" x14ac:dyDescent="0.25">
      <c r="A3489" s="1">
        <v>42313</v>
      </c>
      <c r="B3489" s="3">
        <f t="shared" si="162"/>
        <v>2015</v>
      </c>
      <c r="C3489" s="3">
        <f t="shared" si="163"/>
        <v>11</v>
      </c>
      <c r="D3489" t="s">
        <v>1012</v>
      </c>
      <c r="E3489" t="str">
        <f t="shared" si="164"/>
        <v>Ken Lonsdale20151105</v>
      </c>
      <c r="F3489">
        <f>IF(COUNTIF($E$2:E3489, E3489) = 1, MAX($F$1:F3488) + 1, INDEX($F$1:F3488, MATCH(E3489, $E$1:E3488, 0)))</f>
        <v>1707</v>
      </c>
      <c r="G3489" t="s">
        <v>164</v>
      </c>
      <c r="H3489" t="s">
        <v>11</v>
      </c>
      <c r="I3489" t="s">
        <v>20</v>
      </c>
      <c r="J3489" t="s">
        <v>485</v>
      </c>
      <c r="K3489" s="17">
        <v>98.35</v>
      </c>
      <c r="L3489" s="17">
        <v>3</v>
      </c>
      <c r="M3489" s="17">
        <v>35.65</v>
      </c>
      <c r="N3489" s="17" t="str">
        <f>IF(SalesData[[#This Row],[Profit]]&gt;0,"Profit","Loss")</f>
        <v>Profit</v>
      </c>
    </row>
    <row r="3490" spans="1:14" x14ac:dyDescent="0.25">
      <c r="A3490" s="1">
        <v>42313</v>
      </c>
      <c r="B3490" s="3">
        <f t="shared" si="162"/>
        <v>2015</v>
      </c>
      <c r="C3490" s="3">
        <f t="shared" si="163"/>
        <v>11</v>
      </c>
      <c r="D3490" t="s">
        <v>2318</v>
      </c>
      <c r="E3490" t="str">
        <f t="shared" si="164"/>
        <v>Christy Brittain20151105</v>
      </c>
      <c r="F3490">
        <f>IF(COUNTIF($E$2:E3490, E3490) = 1, MAX($F$1:F3489) + 1, INDEX($F$1:F3489, MATCH(E3490, $E$1:E3489, 0)))</f>
        <v>1708</v>
      </c>
      <c r="G3490" t="s">
        <v>78</v>
      </c>
      <c r="H3490" t="s">
        <v>11</v>
      </c>
      <c r="I3490" t="s">
        <v>20</v>
      </c>
      <c r="J3490" t="s">
        <v>310</v>
      </c>
      <c r="K3490" s="17">
        <v>7.22</v>
      </c>
      <c r="L3490" s="17">
        <v>3</v>
      </c>
      <c r="M3490" s="17">
        <v>-5.53</v>
      </c>
      <c r="N3490" s="17" t="str">
        <f>IF(SalesData[[#This Row],[Profit]]&gt;0,"Profit","Loss")</f>
        <v>Loss</v>
      </c>
    </row>
    <row r="3491" spans="1:14" x14ac:dyDescent="0.25">
      <c r="A3491" s="1">
        <v>42313</v>
      </c>
      <c r="B3491" s="3">
        <f t="shared" si="162"/>
        <v>2015</v>
      </c>
      <c r="C3491" s="3">
        <f t="shared" si="163"/>
        <v>11</v>
      </c>
      <c r="D3491" t="s">
        <v>2318</v>
      </c>
      <c r="E3491" t="str">
        <f t="shared" si="164"/>
        <v>Christy Brittain20151105</v>
      </c>
      <c r="F3491">
        <f>IF(COUNTIF($E$2:E3491, E3491) = 1, MAX($F$1:F3490) + 1, INDEX($F$1:F3490, MATCH(E3491, $E$1:E3490, 0)))</f>
        <v>1708</v>
      </c>
      <c r="G3491" t="s">
        <v>78</v>
      </c>
      <c r="H3491" t="s">
        <v>11</v>
      </c>
      <c r="I3491" t="s">
        <v>200</v>
      </c>
      <c r="J3491" t="s">
        <v>1154</v>
      </c>
      <c r="K3491" s="17">
        <v>27.2</v>
      </c>
      <c r="L3491" s="17">
        <v>4</v>
      </c>
      <c r="M3491" s="17">
        <v>2.04</v>
      </c>
      <c r="N3491" s="17" t="str">
        <f>IF(SalesData[[#This Row],[Profit]]&gt;0,"Profit","Loss")</f>
        <v>Profit</v>
      </c>
    </row>
    <row r="3492" spans="1:14" x14ac:dyDescent="0.25">
      <c r="A3492" s="1">
        <v>42314</v>
      </c>
      <c r="B3492" s="3">
        <f t="shared" si="162"/>
        <v>2015</v>
      </c>
      <c r="C3492" s="3">
        <f t="shared" si="163"/>
        <v>11</v>
      </c>
      <c r="D3492" t="s">
        <v>2319</v>
      </c>
      <c r="E3492" t="str">
        <f t="shared" si="164"/>
        <v>Meg Tillman20151106</v>
      </c>
      <c r="F3492">
        <f>IF(COUNTIF($E$2:E3492, E3492) = 1, MAX($F$1:F3491) + 1, INDEX($F$1:F3491, MATCH(E3492, $E$1:E3491, 0)))</f>
        <v>1709</v>
      </c>
      <c r="G3492" t="s">
        <v>95</v>
      </c>
      <c r="H3492" t="s">
        <v>11</v>
      </c>
      <c r="I3492" t="s">
        <v>63</v>
      </c>
      <c r="J3492" t="s">
        <v>1165</v>
      </c>
      <c r="K3492" s="17">
        <v>7.08</v>
      </c>
      <c r="L3492" s="17">
        <v>3</v>
      </c>
      <c r="M3492" s="17">
        <v>2.48</v>
      </c>
      <c r="N3492" s="17" t="str">
        <f>IF(SalesData[[#This Row],[Profit]]&gt;0,"Profit","Loss")</f>
        <v>Profit</v>
      </c>
    </row>
    <row r="3493" spans="1:14" x14ac:dyDescent="0.25">
      <c r="A3493" s="1">
        <v>42314</v>
      </c>
      <c r="B3493" s="3">
        <f t="shared" si="162"/>
        <v>2015</v>
      </c>
      <c r="C3493" s="3">
        <f t="shared" si="163"/>
        <v>11</v>
      </c>
      <c r="D3493" t="s">
        <v>2319</v>
      </c>
      <c r="E3493" t="str">
        <f t="shared" si="164"/>
        <v>Meg Tillman20151106</v>
      </c>
      <c r="F3493">
        <f>IF(COUNTIF($E$2:E3493, E3493) = 1, MAX($F$1:F3492) + 1, INDEX($F$1:F3492, MATCH(E3493, $E$1:E3492, 0)))</f>
        <v>1709</v>
      </c>
      <c r="G3493" t="s">
        <v>95</v>
      </c>
      <c r="H3493" t="s">
        <v>11</v>
      </c>
      <c r="I3493" t="s">
        <v>20</v>
      </c>
      <c r="J3493" t="s">
        <v>1686</v>
      </c>
      <c r="K3493" s="17">
        <v>4.4000000000000004</v>
      </c>
      <c r="L3493" s="17">
        <v>3</v>
      </c>
      <c r="M3493" s="17">
        <v>-3.52</v>
      </c>
      <c r="N3493" s="17" t="str">
        <f>IF(SalesData[[#This Row],[Profit]]&gt;0,"Profit","Loss")</f>
        <v>Loss</v>
      </c>
    </row>
    <row r="3494" spans="1:14" x14ac:dyDescent="0.25">
      <c r="A3494" s="1">
        <v>42315</v>
      </c>
      <c r="B3494" s="3">
        <f t="shared" si="162"/>
        <v>2015</v>
      </c>
      <c r="C3494" s="3">
        <f t="shared" si="163"/>
        <v>11</v>
      </c>
      <c r="D3494" t="s">
        <v>427</v>
      </c>
      <c r="E3494" t="str">
        <f t="shared" si="164"/>
        <v>Karen Bern20151107</v>
      </c>
      <c r="F3494">
        <f>IF(COUNTIF($E$2:E3494, E3494) = 1, MAX($F$1:F3493) + 1, INDEX($F$1:F3493, MATCH(E3494, $E$1:E3493, 0)))</f>
        <v>1710</v>
      </c>
      <c r="G3494" t="s">
        <v>27</v>
      </c>
      <c r="H3494" t="s">
        <v>34</v>
      </c>
      <c r="I3494" t="s">
        <v>35</v>
      </c>
      <c r="J3494" t="s">
        <v>1679</v>
      </c>
      <c r="K3494" s="17">
        <v>190.72</v>
      </c>
      <c r="L3494" s="17">
        <v>1</v>
      </c>
      <c r="M3494" s="17">
        <v>11.92</v>
      </c>
      <c r="N3494" s="17" t="str">
        <f>IF(SalesData[[#This Row],[Profit]]&gt;0,"Profit","Loss")</f>
        <v>Profit</v>
      </c>
    </row>
    <row r="3495" spans="1:14" x14ac:dyDescent="0.25">
      <c r="A3495" s="1">
        <v>42315</v>
      </c>
      <c r="B3495" s="3">
        <f t="shared" si="162"/>
        <v>2015</v>
      </c>
      <c r="C3495" s="3">
        <f t="shared" si="163"/>
        <v>11</v>
      </c>
      <c r="D3495" t="s">
        <v>1330</v>
      </c>
      <c r="E3495" t="str">
        <f t="shared" si="164"/>
        <v>Mike Caudle20151107</v>
      </c>
      <c r="F3495">
        <f>IF(COUNTIF($E$2:E3495, E3495) = 1, MAX($F$1:F3494) + 1, INDEX($F$1:F3494, MATCH(E3495, $E$1:E3494, 0)))</f>
        <v>1711</v>
      </c>
      <c r="G3495" t="s">
        <v>59</v>
      </c>
      <c r="H3495" t="s">
        <v>11</v>
      </c>
      <c r="I3495" t="s">
        <v>43</v>
      </c>
      <c r="J3495" t="s">
        <v>2320</v>
      </c>
      <c r="K3495" s="17">
        <v>26.18</v>
      </c>
      <c r="L3495" s="17">
        <v>7</v>
      </c>
      <c r="M3495" s="17">
        <v>0.52</v>
      </c>
      <c r="N3495" s="17" t="str">
        <f>IF(SalesData[[#This Row],[Profit]]&gt;0,"Profit","Loss")</f>
        <v>Profit</v>
      </c>
    </row>
    <row r="3496" spans="1:14" x14ac:dyDescent="0.25">
      <c r="A3496" s="1">
        <v>42315</v>
      </c>
      <c r="B3496" s="3">
        <f t="shared" si="162"/>
        <v>2015</v>
      </c>
      <c r="C3496" s="3">
        <f t="shared" si="163"/>
        <v>11</v>
      </c>
      <c r="D3496" t="s">
        <v>1330</v>
      </c>
      <c r="E3496" t="str">
        <f t="shared" si="164"/>
        <v>Mike Caudle20151107</v>
      </c>
      <c r="F3496">
        <f>IF(COUNTIF($E$2:E3496, E3496) = 1, MAX($F$1:F3495) + 1, INDEX($F$1:F3495, MATCH(E3496, $E$1:E3495, 0)))</f>
        <v>1711</v>
      </c>
      <c r="G3496" t="s">
        <v>59</v>
      </c>
      <c r="H3496" t="s">
        <v>11</v>
      </c>
      <c r="I3496" t="s">
        <v>12</v>
      </c>
      <c r="J3496" t="s">
        <v>2321</v>
      </c>
      <c r="K3496" s="17">
        <v>7.3</v>
      </c>
      <c r="L3496" s="17">
        <v>2</v>
      </c>
      <c r="M3496" s="17">
        <v>3.43</v>
      </c>
      <c r="N3496" s="17" t="str">
        <f>IF(SalesData[[#This Row],[Profit]]&gt;0,"Profit","Loss")</f>
        <v>Profit</v>
      </c>
    </row>
    <row r="3497" spans="1:14" x14ac:dyDescent="0.25">
      <c r="A3497" s="1">
        <v>42315</v>
      </c>
      <c r="B3497" s="3">
        <f t="shared" si="162"/>
        <v>2015</v>
      </c>
      <c r="C3497" s="3">
        <f t="shared" si="163"/>
        <v>11</v>
      </c>
      <c r="D3497" t="s">
        <v>427</v>
      </c>
      <c r="E3497" t="str">
        <f t="shared" si="164"/>
        <v>Karen Bern20151107</v>
      </c>
      <c r="F3497">
        <f>IF(COUNTIF($E$2:E3497, E3497) = 1, MAX($F$1:F3496) + 1, INDEX($F$1:F3496, MATCH(E3497, $E$1:E3496, 0)))</f>
        <v>1710</v>
      </c>
      <c r="G3497" t="s">
        <v>23</v>
      </c>
      <c r="H3497" t="s">
        <v>11</v>
      </c>
      <c r="I3497" t="s">
        <v>63</v>
      </c>
      <c r="J3497" t="s">
        <v>2160</v>
      </c>
      <c r="K3497" s="17">
        <v>24.4</v>
      </c>
      <c r="L3497" s="17">
        <v>2</v>
      </c>
      <c r="M3497" s="17">
        <v>7.93</v>
      </c>
      <c r="N3497" s="17" t="str">
        <f>IF(SalesData[[#This Row],[Profit]]&gt;0,"Profit","Loss")</f>
        <v>Profit</v>
      </c>
    </row>
    <row r="3498" spans="1:14" x14ac:dyDescent="0.25">
      <c r="A3498" s="1">
        <v>42315</v>
      </c>
      <c r="B3498" s="3">
        <f t="shared" si="162"/>
        <v>2015</v>
      </c>
      <c r="C3498" s="3">
        <f t="shared" si="163"/>
        <v>11</v>
      </c>
      <c r="D3498" t="s">
        <v>523</v>
      </c>
      <c r="E3498" t="str">
        <f t="shared" si="164"/>
        <v>Stewart Visinsky20151107</v>
      </c>
      <c r="F3498">
        <f>IF(COUNTIF($E$2:E3498, E3498) = 1, MAX($F$1:F3497) + 1, INDEX($F$1:F3497, MATCH(E3498, $E$1:E3497, 0)))</f>
        <v>1712</v>
      </c>
      <c r="G3498" t="s">
        <v>2322</v>
      </c>
      <c r="H3498" t="s">
        <v>34</v>
      </c>
      <c r="I3498" t="s">
        <v>35</v>
      </c>
      <c r="J3498" t="s">
        <v>1679</v>
      </c>
      <c r="K3498" s="17">
        <v>715.2</v>
      </c>
      <c r="L3498" s="17">
        <v>3</v>
      </c>
      <c r="M3498" s="17">
        <v>178.8</v>
      </c>
      <c r="N3498" s="17" t="str">
        <f>IF(SalesData[[#This Row],[Profit]]&gt;0,"Profit","Loss")</f>
        <v>Profit</v>
      </c>
    </row>
    <row r="3499" spans="1:14" x14ac:dyDescent="0.25">
      <c r="A3499" s="1">
        <v>42315</v>
      </c>
      <c r="B3499" s="3">
        <f t="shared" si="162"/>
        <v>2015</v>
      </c>
      <c r="C3499" s="3">
        <f t="shared" si="163"/>
        <v>11</v>
      </c>
      <c r="D3499" t="s">
        <v>319</v>
      </c>
      <c r="E3499" t="str">
        <f t="shared" si="164"/>
        <v>Christine Phan20151107</v>
      </c>
      <c r="F3499">
        <f>IF(COUNTIF($E$2:E3499, E3499) = 1, MAX($F$1:F3498) + 1, INDEX($F$1:F3498, MATCH(E3499, $E$1:E3498, 0)))</f>
        <v>1713</v>
      </c>
      <c r="G3499" t="s">
        <v>123</v>
      </c>
      <c r="H3499" t="s">
        <v>11</v>
      </c>
      <c r="I3499" t="s">
        <v>20</v>
      </c>
      <c r="J3499" t="s">
        <v>1859</v>
      </c>
      <c r="K3499" s="17">
        <v>16.149999999999999</v>
      </c>
      <c r="L3499" s="17">
        <v>9</v>
      </c>
      <c r="M3499" s="17">
        <v>-12.92</v>
      </c>
      <c r="N3499" s="17" t="str">
        <f>IF(SalesData[[#This Row],[Profit]]&gt;0,"Profit","Loss")</f>
        <v>Loss</v>
      </c>
    </row>
    <row r="3500" spans="1:14" x14ac:dyDescent="0.25">
      <c r="A3500" s="1">
        <v>42315</v>
      </c>
      <c r="B3500" s="3">
        <f t="shared" si="162"/>
        <v>2015</v>
      </c>
      <c r="C3500" s="3">
        <f t="shared" si="163"/>
        <v>11</v>
      </c>
      <c r="D3500" t="s">
        <v>319</v>
      </c>
      <c r="E3500" t="str">
        <f t="shared" si="164"/>
        <v>Christine Phan20151107</v>
      </c>
      <c r="F3500">
        <f>IF(COUNTIF($E$2:E3500, E3500) = 1, MAX($F$1:F3499) + 1, INDEX($F$1:F3499, MATCH(E3500, $E$1:E3499, 0)))</f>
        <v>1713</v>
      </c>
      <c r="G3500" t="s">
        <v>123</v>
      </c>
      <c r="H3500" t="s">
        <v>11</v>
      </c>
      <c r="I3500" t="s">
        <v>20</v>
      </c>
      <c r="J3500" t="s">
        <v>1142</v>
      </c>
      <c r="K3500" s="17">
        <v>1345.49</v>
      </c>
      <c r="L3500" s="17">
        <v>5</v>
      </c>
      <c r="M3500" s="17">
        <v>-1031.54</v>
      </c>
      <c r="N3500" s="17" t="str">
        <f>IF(SalesData[[#This Row],[Profit]]&gt;0,"Profit","Loss")</f>
        <v>Loss</v>
      </c>
    </row>
    <row r="3501" spans="1:14" x14ac:dyDescent="0.25">
      <c r="A3501" s="1">
        <v>42315</v>
      </c>
      <c r="B3501" s="3">
        <f t="shared" si="162"/>
        <v>2015</v>
      </c>
      <c r="C3501" s="3">
        <f t="shared" si="163"/>
        <v>11</v>
      </c>
      <c r="D3501" t="s">
        <v>2323</v>
      </c>
      <c r="E3501" t="str">
        <f t="shared" si="164"/>
        <v>Doug O'Connell20151107</v>
      </c>
      <c r="F3501">
        <f>IF(COUNTIF($E$2:E3501, E3501) = 1, MAX($F$1:F3500) + 1, INDEX($F$1:F3500, MATCH(E3501, $E$1:E3500, 0)))</f>
        <v>1714</v>
      </c>
      <c r="G3501" t="s">
        <v>10</v>
      </c>
      <c r="H3501" t="s">
        <v>11</v>
      </c>
      <c r="I3501" t="s">
        <v>12</v>
      </c>
      <c r="J3501" t="s">
        <v>2186</v>
      </c>
      <c r="K3501" s="17">
        <v>76.64</v>
      </c>
      <c r="L3501" s="17">
        <v>2</v>
      </c>
      <c r="M3501" s="17">
        <v>26.82</v>
      </c>
      <c r="N3501" s="17" t="str">
        <f>IF(SalesData[[#This Row],[Profit]]&gt;0,"Profit","Loss")</f>
        <v>Profit</v>
      </c>
    </row>
    <row r="3502" spans="1:14" x14ac:dyDescent="0.25">
      <c r="A3502" s="1">
        <v>42315</v>
      </c>
      <c r="B3502" s="3">
        <f t="shared" si="162"/>
        <v>2015</v>
      </c>
      <c r="C3502" s="3">
        <f t="shared" si="163"/>
        <v>11</v>
      </c>
      <c r="D3502" t="s">
        <v>1817</v>
      </c>
      <c r="E3502" t="str">
        <f t="shared" si="164"/>
        <v>Adrian Barton20151107</v>
      </c>
      <c r="F3502">
        <f>IF(COUNTIF($E$2:E3502, E3502) = 1, MAX($F$1:F3501) + 1, INDEX($F$1:F3501, MATCH(E3502, $E$1:E3501, 0)))</f>
        <v>1715</v>
      </c>
      <c r="G3502" t="s">
        <v>10</v>
      </c>
      <c r="H3502" t="s">
        <v>11</v>
      </c>
      <c r="I3502" t="s">
        <v>24</v>
      </c>
      <c r="J3502" t="s">
        <v>1530</v>
      </c>
      <c r="K3502" s="17">
        <v>23.64</v>
      </c>
      <c r="L3502" s="17">
        <v>3</v>
      </c>
      <c r="M3502" s="17">
        <v>5.32</v>
      </c>
      <c r="N3502" s="17" t="str">
        <f>IF(SalesData[[#This Row],[Profit]]&gt;0,"Profit","Loss")</f>
        <v>Profit</v>
      </c>
    </row>
    <row r="3503" spans="1:14" x14ac:dyDescent="0.25">
      <c r="A3503" s="1">
        <v>42315</v>
      </c>
      <c r="B3503" s="3">
        <f t="shared" si="162"/>
        <v>2015</v>
      </c>
      <c r="C3503" s="3">
        <f t="shared" si="163"/>
        <v>11</v>
      </c>
      <c r="D3503" t="s">
        <v>1817</v>
      </c>
      <c r="E3503" t="str">
        <f t="shared" si="164"/>
        <v>Adrian Barton20151107</v>
      </c>
      <c r="F3503">
        <f>IF(COUNTIF($E$2:E3503, E3503) = 1, MAX($F$1:F3502) + 1, INDEX($F$1:F3502, MATCH(E3503, $E$1:E3502, 0)))</f>
        <v>1715</v>
      </c>
      <c r="G3503" t="s">
        <v>10</v>
      </c>
      <c r="H3503" t="s">
        <v>11</v>
      </c>
      <c r="I3503" t="s">
        <v>18</v>
      </c>
      <c r="J3503" t="s">
        <v>1374</v>
      </c>
      <c r="K3503" s="17">
        <v>84.78</v>
      </c>
      <c r="L3503" s="17">
        <v>2</v>
      </c>
      <c r="M3503" s="17">
        <v>-16.96</v>
      </c>
      <c r="N3503" s="17" t="str">
        <f>IF(SalesData[[#This Row],[Profit]]&gt;0,"Profit","Loss")</f>
        <v>Loss</v>
      </c>
    </row>
    <row r="3504" spans="1:14" x14ac:dyDescent="0.25">
      <c r="A3504" s="1">
        <v>42315</v>
      </c>
      <c r="B3504" s="3">
        <f t="shared" si="162"/>
        <v>2015</v>
      </c>
      <c r="C3504" s="3">
        <f t="shared" si="163"/>
        <v>11</v>
      </c>
      <c r="D3504" t="s">
        <v>1817</v>
      </c>
      <c r="E3504" t="str">
        <f t="shared" si="164"/>
        <v>Adrian Barton20151107</v>
      </c>
      <c r="F3504">
        <f>IF(COUNTIF($E$2:E3504, E3504) = 1, MAX($F$1:F3503) + 1, INDEX($F$1:F3503, MATCH(E3504, $E$1:E3503, 0)))</f>
        <v>1715</v>
      </c>
      <c r="G3504" t="s">
        <v>10</v>
      </c>
      <c r="H3504" t="s">
        <v>34</v>
      </c>
      <c r="I3504" t="s">
        <v>47</v>
      </c>
      <c r="J3504" t="s">
        <v>1506</v>
      </c>
      <c r="K3504" s="17">
        <v>64.959999999999994</v>
      </c>
      <c r="L3504" s="17">
        <v>5</v>
      </c>
      <c r="M3504" s="17">
        <v>-84.45</v>
      </c>
      <c r="N3504" s="17" t="str">
        <f>IF(SalesData[[#This Row],[Profit]]&gt;0,"Profit","Loss")</f>
        <v>Loss</v>
      </c>
    </row>
    <row r="3505" spans="1:14" x14ac:dyDescent="0.25">
      <c r="A3505" s="1">
        <v>42315</v>
      </c>
      <c r="B3505" s="3">
        <f t="shared" si="162"/>
        <v>2015</v>
      </c>
      <c r="C3505" s="3">
        <f t="shared" si="163"/>
        <v>11</v>
      </c>
      <c r="D3505" t="s">
        <v>1817</v>
      </c>
      <c r="E3505" t="str">
        <f t="shared" si="164"/>
        <v>Adrian Barton20151107</v>
      </c>
      <c r="F3505">
        <f>IF(COUNTIF($E$2:E3505, E3505) = 1, MAX($F$1:F3504) + 1, INDEX($F$1:F3504, MATCH(E3505, $E$1:E3504, 0)))</f>
        <v>1715</v>
      </c>
      <c r="G3505" t="s">
        <v>10</v>
      </c>
      <c r="H3505" t="s">
        <v>11</v>
      </c>
      <c r="I3505" t="s">
        <v>20</v>
      </c>
      <c r="J3505" t="s">
        <v>1228</v>
      </c>
      <c r="K3505" s="17">
        <v>32.06</v>
      </c>
      <c r="L3505" s="17">
        <v>10</v>
      </c>
      <c r="M3505" s="17">
        <v>-51.3</v>
      </c>
      <c r="N3505" s="17" t="str">
        <f>IF(SalesData[[#This Row],[Profit]]&gt;0,"Profit","Loss")</f>
        <v>Loss</v>
      </c>
    </row>
    <row r="3506" spans="1:14" x14ac:dyDescent="0.25">
      <c r="A3506" s="1">
        <v>42315</v>
      </c>
      <c r="B3506" s="3">
        <f t="shared" si="162"/>
        <v>2015</v>
      </c>
      <c r="C3506" s="3">
        <f t="shared" si="163"/>
        <v>11</v>
      </c>
      <c r="D3506" t="s">
        <v>1817</v>
      </c>
      <c r="E3506" t="str">
        <f t="shared" si="164"/>
        <v>Adrian Barton20151107</v>
      </c>
      <c r="F3506">
        <f>IF(COUNTIF($E$2:E3506, E3506) = 1, MAX($F$1:F3505) + 1, INDEX($F$1:F3505, MATCH(E3506, $E$1:E3505, 0)))</f>
        <v>1715</v>
      </c>
      <c r="G3506" t="s">
        <v>10</v>
      </c>
      <c r="H3506" t="s">
        <v>11</v>
      </c>
      <c r="I3506" t="s">
        <v>18</v>
      </c>
      <c r="J3506" t="s">
        <v>2324</v>
      </c>
      <c r="K3506" s="17">
        <v>177.65</v>
      </c>
      <c r="L3506" s="17">
        <v>2</v>
      </c>
      <c r="M3506" s="17">
        <v>-28.87</v>
      </c>
      <c r="N3506" s="17" t="str">
        <f>IF(SalesData[[#This Row],[Profit]]&gt;0,"Profit","Loss")</f>
        <v>Loss</v>
      </c>
    </row>
    <row r="3507" spans="1:14" x14ac:dyDescent="0.25">
      <c r="A3507" s="1">
        <v>42315</v>
      </c>
      <c r="B3507" s="3">
        <f t="shared" si="162"/>
        <v>2015</v>
      </c>
      <c r="C3507" s="3">
        <f t="shared" si="163"/>
        <v>11</v>
      </c>
      <c r="D3507" t="s">
        <v>1817</v>
      </c>
      <c r="E3507" t="str">
        <f t="shared" si="164"/>
        <v>Adrian Barton20151107</v>
      </c>
      <c r="F3507">
        <f>IF(COUNTIF($E$2:E3507, E3507) = 1, MAX($F$1:F3506) + 1, INDEX($F$1:F3506, MATCH(E3507, $E$1:E3506, 0)))</f>
        <v>1715</v>
      </c>
      <c r="G3507" t="s">
        <v>10</v>
      </c>
      <c r="H3507" t="s">
        <v>39</v>
      </c>
      <c r="I3507" t="s">
        <v>302</v>
      </c>
      <c r="J3507" t="s">
        <v>2325</v>
      </c>
      <c r="K3507" s="17">
        <v>287.91000000000003</v>
      </c>
      <c r="L3507" s="17">
        <v>3</v>
      </c>
      <c r="M3507" s="17">
        <v>33.590000000000003</v>
      </c>
      <c r="N3507" s="17" t="str">
        <f>IF(SalesData[[#This Row],[Profit]]&gt;0,"Profit","Loss")</f>
        <v>Profit</v>
      </c>
    </row>
    <row r="3508" spans="1:14" x14ac:dyDescent="0.25">
      <c r="A3508" s="1">
        <v>42316</v>
      </c>
      <c r="B3508" s="3">
        <f t="shared" si="162"/>
        <v>2015</v>
      </c>
      <c r="C3508" s="3">
        <f t="shared" si="163"/>
        <v>11</v>
      </c>
      <c r="D3508" t="s">
        <v>887</v>
      </c>
      <c r="E3508" t="str">
        <f t="shared" si="164"/>
        <v>Helen Abelman20151108</v>
      </c>
      <c r="F3508">
        <f>IF(COUNTIF($E$2:E3508, E3508) = 1, MAX($F$1:F3507) + 1, INDEX($F$1:F3507, MATCH(E3508, $E$1:E3507, 0)))</f>
        <v>1716</v>
      </c>
      <c r="G3508" t="s">
        <v>434</v>
      </c>
      <c r="H3508" t="s">
        <v>11</v>
      </c>
      <c r="I3508" t="s">
        <v>24</v>
      </c>
      <c r="J3508" t="s">
        <v>361</v>
      </c>
      <c r="K3508" s="17">
        <v>11.65</v>
      </c>
      <c r="L3508" s="17">
        <v>5</v>
      </c>
      <c r="M3508" s="17">
        <v>3.38</v>
      </c>
      <c r="N3508" s="17" t="str">
        <f>IF(SalesData[[#This Row],[Profit]]&gt;0,"Profit","Loss")</f>
        <v>Profit</v>
      </c>
    </row>
    <row r="3509" spans="1:14" x14ac:dyDescent="0.25">
      <c r="A3509" s="1">
        <v>42316</v>
      </c>
      <c r="B3509" s="3">
        <f t="shared" si="162"/>
        <v>2015</v>
      </c>
      <c r="C3509" s="3">
        <f t="shared" si="163"/>
        <v>11</v>
      </c>
      <c r="D3509" t="s">
        <v>2326</v>
      </c>
      <c r="E3509" t="str">
        <f t="shared" si="164"/>
        <v>Maria Zettner20151108</v>
      </c>
      <c r="F3509">
        <f>IF(COUNTIF($E$2:E3509, E3509) = 1, MAX($F$1:F3508) + 1, INDEX($F$1:F3508, MATCH(E3509, $E$1:E3508, 0)))</f>
        <v>1717</v>
      </c>
      <c r="G3509" t="s">
        <v>27</v>
      </c>
      <c r="H3509" t="s">
        <v>11</v>
      </c>
      <c r="I3509" t="s">
        <v>43</v>
      </c>
      <c r="J3509" t="s">
        <v>1247</v>
      </c>
      <c r="K3509" s="17">
        <v>5</v>
      </c>
      <c r="L3509" s="17">
        <v>1</v>
      </c>
      <c r="M3509" s="17">
        <v>2.4</v>
      </c>
      <c r="N3509" s="17" t="str">
        <f>IF(SalesData[[#This Row],[Profit]]&gt;0,"Profit","Loss")</f>
        <v>Profit</v>
      </c>
    </row>
    <row r="3510" spans="1:14" x14ac:dyDescent="0.25">
      <c r="A3510" s="1">
        <v>42316</v>
      </c>
      <c r="B3510" s="3">
        <f t="shared" si="162"/>
        <v>2015</v>
      </c>
      <c r="C3510" s="3">
        <f t="shared" si="163"/>
        <v>11</v>
      </c>
      <c r="D3510" t="s">
        <v>2326</v>
      </c>
      <c r="E3510" t="str">
        <f t="shared" si="164"/>
        <v>Maria Zettner20151108</v>
      </c>
      <c r="F3510">
        <f>IF(COUNTIF($E$2:E3510, E3510) = 1, MAX($F$1:F3509) + 1, INDEX($F$1:F3509, MATCH(E3510, $E$1:E3509, 0)))</f>
        <v>1717</v>
      </c>
      <c r="G3510" t="s">
        <v>27</v>
      </c>
      <c r="H3510" t="s">
        <v>39</v>
      </c>
      <c r="I3510" t="s">
        <v>52</v>
      </c>
      <c r="J3510" t="s">
        <v>2221</v>
      </c>
      <c r="K3510" s="17">
        <v>371.97</v>
      </c>
      <c r="L3510" s="17">
        <v>3</v>
      </c>
      <c r="M3510" s="17">
        <v>66.95</v>
      </c>
      <c r="N3510" s="17" t="str">
        <f>IF(SalesData[[#This Row],[Profit]]&gt;0,"Profit","Loss")</f>
        <v>Profit</v>
      </c>
    </row>
    <row r="3511" spans="1:14" x14ac:dyDescent="0.25">
      <c r="A3511" s="1">
        <v>42316</v>
      </c>
      <c r="B3511" s="3">
        <f t="shared" si="162"/>
        <v>2015</v>
      </c>
      <c r="C3511" s="3">
        <f t="shared" si="163"/>
        <v>11</v>
      </c>
      <c r="D3511" t="s">
        <v>193</v>
      </c>
      <c r="E3511" t="str">
        <f t="shared" si="164"/>
        <v>Sanjit Chand20151108</v>
      </c>
      <c r="F3511">
        <f>IF(COUNTIF($E$2:E3511, E3511) = 1, MAX($F$1:F3510) + 1, INDEX($F$1:F3510, MATCH(E3511, $E$1:E3510, 0)))</f>
        <v>1718</v>
      </c>
      <c r="G3511" t="s">
        <v>296</v>
      </c>
      <c r="H3511" t="s">
        <v>11</v>
      </c>
      <c r="I3511" t="s">
        <v>43</v>
      </c>
      <c r="J3511" t="s">
        <v>2327</v>
      </c>
      <c r="K3511" s="17">
        <v>5.04</v>
      </c>
      <c r="L3511" s="17">
        <v>3</v>
      </c>
      <c r="M3511" s="17">
        <v>0.2</v>
      </c>
      <c r="N3511" s="17" t="str">
        <f>IF(SalesData[[#This Row],[Profit]]&gt;0,"Profit","Loss")</f>
        <v>Profit</v>
      </c>
    </row>
    <row r="3512" spans="1:14" x14ac:dyDescent="0.25">
      <c r="A3512" s="1">
        <v>42316</v>
      </c>
      <c r="B3512" s="3">
        <f t="shared" si="162"/>
        <v>2015</v>
      </c>
      <c r="C3512" s="3">
        <f t="shared" si="163"/>
        <v>11</v>
      </c>
      <c r="D3512" t="s">
        <v>193</v>
      </c>
      <c r="E3512" t="str">
        <f t="shared" si="164"/>
        <v>Sanjit Chand20151108</v>
      </c>
      <c r="F3512">
        <f>IF(COUNTIF($E$2:E3512, E3512) = 1, MAX($F$1:F3511) + 1, INDEX($F$1:F3511, MATCH(E3512, $E$1:E3511, 0)))</f>
        <v>1718</v>
      </c>
      <c r="G3512" t="s">
        <v>296</v>
      </c>
      <c r="H3512" t="s">
        <v>11</v>
      </c>
      <c r="I3512" t="s">
        <v>12</v>
      </c>
      <c r="J3512" t="s">
        <v>1158</v>
      </c>
      <c r="K3512" s="17">
        <v>92.94</v>
      </c>
      <c r="L3512" s="17">
        <v>3</v>
      </c>
      <c r="M3512" s="17">
        <v>41.82</v>
      </c>
      <c r="N3512" s="17" t="str">
        <f>IF(SalesData[[#This Row],[Profit]]&gt;0,"Profit","Loss")</f>
        <v>Profit</v>
      </c>
    </row>
    <row r="3513" spans="1:14" x14ac:dyDescent="0.25">
      <c r="A3513" s="1">
        <v>42316</v>
      </c>
      <c r="B3513" s="3">
        <f t="shared" si="162"/>
        <v>2015</v>
      </c>
      <c r="C3513" s="3">
        <f t="shared" si="163"/>
        <v>11</v>
      </c>
      <c r="D3513" t="s">
        <v>193</v>
      </c>
      <c r="E3513" t="str">
        <f t="shared" si="164"/>
        <v>Sanjit Chand20151108</v>
      </c>
      <c r="F3513">
        <f>IF(COUNTIF($E$2:E3513, E3513) = 1, MAX($F$1:F3512) + 1, INDEX($F$1:F3512, MATCH(E3513, $E$1:E3512, 0)))</f>
        <v>1718</v>
      </c>
      <c r="G3513" t="s">
        <v>296</v>
      </c>
      <c r="H3513" t="s">
        <v>34</v>
      </c>
      <c r="I3513" t="s">
        <v>47</v>
      </c>
      <c r="J3513" t="s">
        <v>1794</v>
      </c>
      <c r="K3513" s="17">
        <v>66.69</v>
      </c>
      <c r="L3513" s="17">
        <v>3</v>
      </c>
      <c r="M3513" s="17">
        <v>22.01</v>
      </c>
      <c r="N3513" s="17" t="str">
        <f>IF(SalesData[[#This Row],[Profit]]&gt;0,"Profit","Loss")</f>
        <v>Profit</v>
      </c>
    </row>
    <row r="3514" spans="1:14" x14ac:dyDescent="0.25">
      <c r="A3514" s="1">
        <v>42316</v>
      </c>
      <c r="B3514" s="3">
        <f t="shared" si="162"/>
        <v>2015</v>
      </c>
      <c r="C3514" s="3">
        <f t="shared" si="163"/>
        <v>11</v>
      </c>
      <c r="D3514" t="s">
        <v>193</v>
      </c>
      <c r="E3514" t="str">
        <f t="shared" si="164"/>
        <v>Sanjit Chand20151108</v>
      </c>
      <c r="F3514">
        <f>IF(COUNTIF($E$2:E3514, E3514) = 1, MAX($F$1:F3513) + 1, INDEX($F$1:F3513, MATCH(E3514, $E$1:E3513, 0)))</f>
        <v>1718</v>
      </c>
      <c r="G3514" t="s">
        <v>296</v>
      </c>
      <c r="H3514" t="s">
        <v>11</v>
      </c>
      <c r="I3514" t="s">
        <v>20</v>
      </c>
      <c r="J3514" t="s">
        <v>2218</v>
      </c>
      <c r="K3514" s="17">
        <v>91.68</v>
      </c>
      <c r="L3514" s="17">
        <v>5</v>
      </c>
      <c r="M3514" s="17">
        <v>28.65</v>
      </c>
      <c r="N3514" s="17" t="str">
        <f>IF(SalesData[[#This Row],[Profit]]&gt;0,"Profit","Loss")</f>
        <v>Profit</v>
      </c>
    </row>
    <row r="3515" spans="1:14" x14ac:dyDescent="0.25">
      <c r="A3515" s="1">
        <v>42316</v>
      </c>
      <c r="B3515" s="3">
        <f t="shared" si="162"/>
        <v>2015</v>
      </c>
      <c r="C3515" s="3">
        <f t="shared" si="163"/>
        <v>11</v>
      </c>
      <c r="D3515" t="s">
        <v>1534</v>
      </c>
      <c r="E3515" t="str">
        <f t="shared" si="164"/>
        <v>Amy Cox20151108</v>
      </c>
      <c r="F3515">
        <f>IF(COUNTIF($E$2:E3515, E3515) = 1, MAX($F$1:F3514) + 1, INDEX($F$1:F3514, MATCH(E3515, $E$1:E3514, 0)))</f>
        <v>1719</v>
      </c>
      <c r="G3515" t="s">
        <v>149</v>
      </c>
      <c r="H3515" t="s">
        <v>11</v>
      </c>
      <c r="I3515" t="s">
        <v>20</v>
      </c>
      <c r="J3515" t="s">
        <v>118</v>
      </c>
      <c r="K3515" s="17">
        <v>52.27</v>
      </c>
      <c r="L3515" s="17">
        <v>11</v>
      </c>
      <c r="M3515" s="17">
        <v>17.64</v>
      </c>
      <c r="N3515" s="17" t="str">
        <f>IF(SalesData[[#This Row],[Profit]]&gt;0,"Profit","Loss")</f>
        <v>Profit</v>
      </c>
    </row>
    <row r="3516" spans="1:14" x14ac:dyDescent="0.25">
      <c r="A3516" s="1">
        <v>42316</v>
      </c>
      <c r="B3516" s="3">
        <f t="shared" si="162"/>
        <v>2015</v>
      </c>
      <c r="C3516" s="3">
        <f t="shared" si="163"/>
        <v>11</v>
      </c>
      <c r="D3516" t="s">
        <v>1534</v>
      </c>
      <c r="E3516" t="str">
        <f t="shared" si="164"/>
        <v>Amy Cox20151108</v>
      </c>
      <c r="F3516">
        <f>IF(COUNTIF($E$2:E3516, E3516) = 1, MAX($F$1:F3515) + 1, INDEX($F$1:F3515, MATCH(E3516, $E$1:E3515, 0)))</f>
        <v>1719</v>
      </c>
      <c r="G3516" t="s">
        <v>149</v>
      </c>
      <c r="H3516" t="s">
        <v>11</v>
      </c>
      <c r="I3516" t="s">
        <v>12</v>
      </c>
      <c r="J3516" t="s">
        <v>1105</v>
      </c>
      <c r="K3516" s="17">
        <v>17.940000000000001</v>
      </c>
      <c r="L3516" s="17">
        <v>3</v>
      </c>
      <c r="M3516" s="17">
        <v>8.07</v>
      </c>
      <c r="N3516" s="17" t="str">
        <f>IF(SalesData[[#This Row],[Profit]]&gt;0,"Profit","Loss")</f>
        <v>Profit</v>
      </c>
    </row>
    <row r="3517" spans="1:14" x14ac:dyDescent="0.25">
      <c r="A3517" s="1">
        <v>42316</v>
      </c>
      <c r="B3517" s="3">
        <f t="shared" si="162"/>
        <v>2015</v>
      </c>
      <c r="C3517" s="3">
        <f t="shared" si="163"/>
        <v>11</v>
      </c>
      <c r="D3517" t="s">
        <v>824</v>
      </c>
      <c r="E3517" t="str">
        <f t="shared" si="164"/>
        <v>Duane Benoit20151108</v>
      </c>
      <c r="F3517">
        <f>IF(COUNTIF($E$2:E3517, E3517) = 1, MAX($F$1:F3516) + 1, INDEX($F$1:F3516, MATCH(E3517, $E$1:E3516, 0)))</f>
        <v>1720</v>
      </c>
      <c r="G3517" t="s">
        <v>10</v>
      </c>
      <c r="H3517" t="s">
        <v>11</v>
      </c>
      <c r="I3517" t="s">
        <v>20</v>
      </c>
      <c r="J3517" t="s">
        <v>184</v>
      </c>
      <c r="K3517" s="17">
        <v>10.48</v>
      </c>
      <c r="L3517" s="17">
        <v>6</v>
      </c>
      <c r="M3517" s="17">
        <v>-17.29</v>
      </c>
      <c r="N3517" s="17" t="str">
        <f>IF(SalesData[[#This Row],[Profit]]&gt;0,"Profit","Loss")</f>
        <v>Loss</v>
      </c>
    </row>
    <row r="3518" spans="1:14" x14ac:dyDescent="0.25">
      <c r="A3518" s="1">
        <v>42316</v>
      </c>
      <c r="B3518" s="3">
        <f t="shared" si="162"/>
        <v>2015</v>
      </c>
      <c r="C3518" s="3">
        <f t="shared" si="163"/>
        <v>11</v>
      </c>
      <c r="D3518" t="s">
        <v>2126</v>
      </c>
      <c r="E3518" t="str">
        <f t="shared" si="164"/>
        <v>Shaun Weien20151108</v>
      </c>
      <c r="F3518">
        <f>IF(COUNTIF($E$2:E3518, E3518) = 1, MAX($F$1:F3517) + 1, INDEX($F$1:F3517, MATCH(E3518, $E$1:E3517, 0)))</f>
        <v>1721</v>
      </c>
      <c r="G3518" t="s">
        <v>27</v>
      </c>
      <c r="H3518" t="s">
        <v>39</v>
      </c>
      <c r="I3518" t="s">
        <v>52</v>
      </c>
      <c r="J3518" t="s">
        <v>2268</v>
      </c>
      <c r="K3518" s="17">
        <v>119.9</v>
      </c>
      <c r="L3518" s="17">
        <v>2</v>
      </c>
      <c r="M3518" s="17">
        <v>43.16</v>
      </c>
      <c r="N3518" s="17" t="str">
        <f>IF(SalesData[[#This Row],[Profit]]&gt;0,"Profit","Loss")</f>
        <v>Profit</v>
      </c>
    </row>
    <row r="3519" spans="1:14" x14ac:dyDescent="0.25">
      <c r="A3519" s="1">
        <v>42316</v>
      </c>
      <c r="B3519" s="3">
        <f t="shared" si="162"/>
        <v>2015</v>
      </c>
      <c r="C3519" s="3">
        <f t="shared" si="163"/>
        <v>11</v>
      </c>
      <c r="D3519" t="s">
        <v>2137</v>
      </c>
      <c r="E3519" t="str">
        <f t="shared" si="164"/>
        <v>Rob Haberlin20151108</v>
      </c>
      <c r="F3519">
        <f>IF(COUNTIF($E$2:E3519, E3519) = 1, MAX($F$1:F3518) + 1, INDEX($F$1:F3518, MATCH(E3519, $E$1:E3518, 0)))</f>
        <v>1722</v>
      </c>
      <c r="G3519" t="s">
        <v>55</v>
      </c>
      <c r="H3519" t="s">
        <v>11</v>
      </c>
      <c r="I3519" t="s">
        <v>92</v>
      </c>
      <c r="J3519" t="s">
        <v>2059</v>
      </c>
      <c r="K3519" s="17">
        <v>44.43</v>
      </c>
      <c r="L3519" s="17">
        <v>3</v>
      </c>
      <c r="M3519" s="17">
        <v>18.66</v>
      </c>
      <c r="N3519" s="17" t="str">
        <f>IF(SalesData[[#This Row],[Profit]]&gt;0,"Profit","Loss")</f>
        <v>Profit</v>
      </c>
    </row>
    <row r="3520" spans="1:14" x14ac:dyDescent="0.25">
      <c r="A3520" s="1">
        <v>42316</v>
      </c>
      <c r="B3520" s="3">
        <f t="shared" si="162"/>
        <v>2015</v>
      </c>
      <c r="C3520" s="3">
        <f t="shared" si="163"/>
        <v>11</v>
      </c>
      <c r="D3520" t="s">
        <v>2137</v>
      </c>
      <c r="E3520" t="str">
        <f t="shared" si="164"/>
        <v>Rob Haberlin20151108</v>
      </c>
      <c r="F3520">
        <f>IF(COUNTIF($E$2:E3520, E3520) = 1, MAX($F$1:F3519) + 1, INDEX($F$1:F3519, MATCH(E3520, $E$1:E3519, 0)))</f>
        <v>1722</v>
      </c>
      <c r="G3520" t="s">
        <v>55</v>
      </c>
      <c r="H3520" t="s">
        <v>39</v>
      </c>
      <c r="I3520" t="s">
        <v>40</v>
      </c>
      <c r="J3520" t="s">
        <v>163</v>
      </c>
      <c r="K3520" s="17">
        <v>226.2</v>
      </c>
      <c r="L3520" s="17">
        <v>5</v>
      </c>
      <c r="M3520" s="17">
        <v>58.81</v>
      </c>
      <c r="N3520" s="17" t="str">
        <f>IF(SalesData[[#This Row],[Profit]]&gt;0,"Profit","Loss")</f>
        <v>Profit</v>
      </c>
    </row>
    <row r="3521" spans="1:14" x14ac:dyDescent="0.25">
      <c r="A3521" s="1">
        <v>42316</v>
      </c>
      <c r="B3521" s="3">
        <f t="shared" si="162"/>
        <v>2015</v>
      </c>
      <c r="C3521" s="3">
        <f t="shared" si="163"/>
        <v>11</v>
      </c>
      <c r="D3521" t="s">
        <v>2137</v>
      </c>
      <c r="E3521" t="str">
        <f t="shared" si="164"/>
        <v>Rob Haberlin20151108</v>
      </c>
      <c r="F3521">
        <f>IF(COUNTIF($E$2:E3521, E3521) = 1, MAX($F$1:F3520) + 1, INDEX($F$1:F3520, MATCH(E3521, $E$1:E3520, 0)))</f>
        <v>1722</v>
      </c>
      <c r="G3521" t="s">
        <v>55</v>
      </c>
      <c r="H3521" t="s">
        <v>34</v>
      </c>
      <c r="I3521" t="s">
        <v>47</v>
      </c>
      <c r="J3521" t="s">
        <v>678</v>
      </c>
      <c r="K3521" s="17">
        <v>186.54</v>
      </c>
      <c r="L3521" s="17">
        <v>3</v>
      </c>
      <c r="M3521" s="17">
        <v>41.04</v>
      </c>
      <c r="N3521" s="17" t="str">
        <f>IF(SalesData[[#This Row],[Profit]]&gt;0,"Profit","Loss")</f>
        <v>Profit</v>
      </c>
    </row>
    <row r="3522" spans="1:14" x14ac:dyDescent="0.25">
      <c r="A3522" s="1">
        <v>42316</v>
      </c>
      <c r="B3522" s="3">
        <f t="shared" ref="B3522:B3585" si="165">YEAR(A3522)</f>
        <v>2015</v>
      </c>
      <c r="C3522" s="3">
        <f t="shared" ref="C3522:C3585" si="166">MONTH(A3522)</f>
        <v>11</v>
      </c>
      <c r="D3522" t="s">
        <v>2137</v>
      </c>
      <c r="E3522" t="str">
        <f t="shared" ref="E3522:E3585" si="167">D3522 &amp; TEXT(A3522, "yyyymmdd")</f>
        <v>Rob Haberlin20151108</v>
      </c>
      <c r="F3522">
        <f>IF(COUNTIF($E$2:E3522, E3522) = 1, MAX($F$1:F3521) + 1, INDEX($F$1:F3521, MATCH(E3522, $E$1:E3521, 0)))</f>
        <v>1722</v>
      </c>
      <c r="G3522" t="s">
        <v>55</v>
      </c>
      <c r="H3522" t="s">
        <v>11</v>
      </c>
      <c r="I3522" t="s">
        <v>24</v>
      </c>
      <c r="J3522" t="s">
        <v>1253</v>
      </c>
      <c r="K3522" s="17">
        <v>265.86</v>
      </c>
      <c r="L3522" s="17">
        <v>7</v>
      </c>
      <c r="M3522" s="17">
        <v>79.760000000000005</v>
      </c>
      <c r="N3522" s="17" t="str">
        <f>IF(SalesData[[#This Row],[Profit]]&gt;0,"Profit","Loss")</f>
        <v>Profit</v>
      </c>
    </row>
    <row r="3523" spans="1:14" x14ac:dyDescent="0.25">
      <c r="A3523" s="1">
        <v>42316</v>
      </c>
      <c r="B3523" s="3">
        <f t="shared" si="165"/>
        <v>2015</v>
      </c>
      <c r="C3523" s="3">
        <f t="shared" si="166"/>
        <v>11</v>
      </c>
      <c r="D3523" t="s">
        <v>2137</v>
      </c>
      <c r="E3523" t="str">
        <f t="shared" si="167"/>
        <v>Rob Haberlin20151108</v>
      </c>
      <c r="F3523">
        <f>IF(COUNTIF($E$2:E3523, E3523) = 1, MAX($F$1:F3522) + 1, INDEX($F$1:F3522, MATCH(E3523, $E$1:E3522, 0)))</f>
        <v>1722</v>
      </c>
      <c r="G3523" t="s">
        <v>55</v>
      </c>
      <c r="H3523" t="s">
        <v>11</v>
      </c>
      <c r="I3523" t="s">
        <v>24</v>
      </c>
      <c r="J3523" t="s">
        <v>527</v>
      </c>
      <c r="K3523" s="17">
        <v>27.9</v>
      </c>
      <c r="L3523" s="17">
        <v>5</v>
      </c>
      <c r="M3523" s="17">
        <v>6.98</v>
      </c>
      <c r="N3523" s="17" t="str">
        <f>IF(SalesData[[#This Row],[Profit]]&gt;0,"Profit","Loss")</f>
        <v>Profit</v>
      </c>
    </row>
    <row r="3524" spans="1:14" x14ac:dyDescent="0.25">
      <c r="A3524" s="1">
        <v>42316</v>
      </c>
      <c r="B3524" s="3">
        <f t="shared" si="165"/>
        <v>2015</v>
      </c>
      <c r="C3524" s="3">
        <f t="shared" si="166"/>
        <v>11</v>
      </c>
      <c r="D3524" t="s">
        <v>437</v>
      </c>
      <c r="E3524" t="str">
        <f t="shared" si="167"/>
        <v>Rob Dowd20151108</v>
      </c>
      <c r="F3524">
        <f>IF(COUNTIF($E$2:E3524, E3524) = 1, MAX($F$1:F3523) + 1, INDEX($F$1:F3523, MATCH(E3524, $E$1:E3523, 0)))</f>
        <v>1723</v>
      </c>
      <c r="G3524" t="s">
        <v>395</v>
      </c>
      <c r="H3524" t="s">
        <v>39</v>
      </c>
      <c r="I3524" t="s">
        <v>40</v>
      </c>
      <c r="J3524" t="s">
        <v>930</v>
      </c>
      <c r="K3524" s="17">
        <v>263.95999999999998</v>
      </c>
      <c r="L3524" s="17">
        <v>4</v>
      </c>
      <c r="M3524" s="17">
        <v>76.55</v>
      </c>
      <c r="N3524" s="17" t="str">
        <f>IF(SalesData[[#This Row],[Profit]]&gt;0,"Profit","Loss")</f>
        <v>Profit</v>
      </c>
    </row>
    <row r="3525" spans="1:14" x14ac:dyDescent="0.25">
      <c r="A3525" s="1">
        <v>42316</v>
      </c>
      <c r="B3525" s="3">
        <f t="shared" si="165"/>
        <v>2015</v>
      </c>
      <c r="C3525" s="3">
        <f t="shared" si="166"/>
        <v>11</v>
      </c>
      <c r="D3525" t="s">
        <v>1394</v>
      </c>
      <c r="E3525" t="str">
        <f t="shared" si="167"/>
        <v>Keith Dawkins20151108</v>
      </c>
      <c r="F3525">
        <f>IF(COUNTIF($E$2:E3525, E3525) = 1, MAX($F$1:F3524) + 1, INDEX($F$1:F3524, MATCH(E3525, $E$1:E3524, 0)))</f>
        <v>1724</v>
      </c>
      <c r="G3525" t="s">
        <v>149</v>
      </c>
      <c r="H3525" t="s">
        <v>11</v>
      </c>
      <c r="I3525" t="s">
        <v>18</v>
      </c>
      <c r="J3525" t="s">
        <v>1656</v>
      </c>
      <c r="K3525" s="17">
        <v>67.150000000000006</v>
      </c>
      <c r="L3525" s="17">
        <v>5</v>
      </c>
      <c r="M3525" s="17">
        <v>16.79</v>
      </c>
      <c r="N3525" s="17" t="str">
        <f>IF(SalesData[[#This Row],[Profit]]&gt;0,"Profit","Loss")</f>
        <v>Profit</v>
      </c>
    </row>
    <row r="3526" spans="1:14" x14ac:dyDescent="0.25">
      <c r="A3526" s="1">
        <v>42316</v>
      </c>
      <c r="B3526" s="3">
        <f t="shared" si="165"/>
        <v>2015</v>
      </c>
      <c r="C3526" s="3">
        <f t="shared" si="166"/>
        <v>11</v>
      </c>
      <c r="D3526" t="s">
        <v>1394</v>
      </c>
      <c r="E3526" t="str">
        <f t="shared" si="167"/>
        <v>Keith Dawkins20151108</v>
      </c>
      <c r="F3526">
        <f>IF(COUNTIF($E$2:E3526, E3526) = 1, MAX($F$1:F3525) + 1, INDEX($F$1:F3525, MATCH(E3526, $E$1:E3525, 0)))</f>
        <v>1724</v>
      </c>
      <c r="G3526" t="s">
        <v>149</v>
      </c>
      <c r="H3526" t="s">
        <v>39</v>
      </c>
      <c r="I3526" t="s">
        <v>40</v>
      </c>
      <c r="J3526" t="s">
        <v>2143</v>
      </c>
      <c r="K3526" s="17">
        <v>549.98</v>
      </c>
      <c r="L3526" s="17">
        <v>2</v>
      </c>
      <c r="M3526" s="17">
        <v>142.99</v>
      </c>
      <c r="N3526" s="17" t="str">
        <f>IF(SalesData[[#This Row],[Profit]]&gt;0,"Profit","Loss")</f>
        <v>Profit</v>
      </c>
    </row>
    <row r="3527" spans="1:14" x14ac:dyDescent="0.25">
      <c r="A3527" s="1">
        <v>42316</v>
      </c>
      <c r="B3527" s="3">
        <f t="shared" si="165"/>
        <v>2015</v>
      </c>
      <c r="C3527" s="3">
        <f t="shared" si="166"/>
        <v>11</v>
      </c>
      <c r="D3527" t="s">
        <v>1394</v>
      </c>
      <c r="E3527" t="str">
        <f t="shared" si="167"/>
        <v>Keith Dawkins20151108</v>
      </c>
      <c r="F3527">
        <f>IF(COUNTIF($E$2:E3527, E3527) = 1, MAX($F$1:F3526) + 1, INDEX($F$1:F3526, MATCH(E3527, $E$1:E3526, 0)))</f>
        <v>1724</v>
      </c>
      <c r="G3527" t="s">
        <v>149</v>
      </c>
      <c r="H3527" t="s">
        <v>34</v>
      </c>
      <c r="I3527" t="s">
        <v>47</v>
      </c>
      <c r="J3527" t="s">
        <v>2214</v>
      </c>
      <c r="K3527" s="17">
        <v>11.82</v>
      </c>
      <c r="L3527" s="17">
        <v>3</v>
      </c>
      <c r="M3527" s="17">
        <v>4.7300000000000004</v>
      </c>
      <c r="N3527" s="17" t="str">
        <f>IF(SalesData[[#This Row],[Profit]]&gt;0,"Profit","Loss")</f>
        <v>Profit</v>
      </c>
    </row>
    <row r="3528" spans="1:14" x14ac:dyDescent="0.25">
      <c r="A3528" s="1">
        <v>42316</v>
      </c>
      <c r="B3528" s="3">
        <f t="shared" si="165"/>
        <v>2015</v>
      </c>
      <c r="C3528" s="3">
        <f t="shared" si="166"/>
        <v>11</v>
      </c>
      <c r="D3528" t="s">
        <v>1394</v>
      </c>
      <c r="E3528" t="str">
        <f t="shared" si="167"/>
        <v>Keith Dawkins20151108</v>
      </c>
      <c r="F3528">
        <f>IF(COUNTIF($E$2:E3528, E3528) = 1, MAX($F$1:F3527) + 1, INDEX($F$1:F3527, MATCH(E3528, $E$1:E3527, 0)))</f>
        <v>1724</v>
      </c>
      <c r="G3528" t="s">
        <v>149</v>
      </c>
      <c r="H3528" t="s">
        <v>39</v>
      </c>
      <c r="I3528" t="s">
        <v>302</v>
      </c>
      <c r="J3528" t="s">
        <v>2328</v>
      </c>
      <c r="K3528" s="17">
        <v>4643.8</v>
      </c>
      <c r="L3528" s="17">
        <v>4</v>
      </c>
      <c r="M3528" s="17">
        <v>2229.02</v>
      </c>
      <c r="N3528" s="17" t="str">
        <f>IF(SalesData[[#This Row],[Profit]]&gt;0,"Profit","Loss")</f>
        <v>Profit</v>
      </c>
    </row>
    <row r="3529" spans="1:14" x14ac:dyDescent="0.25">
      <c r="A3529" s="1">
        <v>42316</v>
      </c>
      <c r="B3529" s="3">
        <f t="shared" si="165"/>
        <v>2015</v>
      </c>
      <c r="C3529" s="3">
        <f t="shared" si="166"/>
        <v>11</v>
      </c>
      <c r="D3529" t="s">
        <v>1394</v>
      </c>
      <c r="E3529" t="str">
        <f t="shared" si="167"/>
        <v>Keith Dawkins20151108</v>
      </c>
      <c r="F3529">
        <f>IF(COUNTIF($E$2:E3529, E3529) = 1, MAX($F$1:F3528) + 1, INDEX($F$1:F3528, MATCH(E3529, $E$1:E3528, 0)))</f>
        <v>1724</v>
      </c>
      <c r="G3529" t="s">
        <v>149</v>
      </c>
      <c r="H3529" t="s">
        <v>34</v>
      </c>
      <c r="I3529" t="s">
        <v>35</v>
      </c>
      <c r="J3529" t="s">
        <v>1731</v>
      </c>
      <c r="K3529" s="17">
        <v>577.76</v>
      </c>
      <c r="L3529" s="17">
        <v>2</v>
      </c>
      <c r="M3529" s="17">
        <v>115.55</v>
      </c>
      <c r="N3529" s="17" t="str">
        <f>IF(SalesData[[#This Row],[Profit]]&gt;0,"Profit","Loss")</f>
        <v>Profit</v>
      </c>
    </row>
    <row r="3530" spans="1:14" x14ac:dyDescent="0.25">
      <c r="A3530" s="1">
        <v>42316</v>
      </c>
      <c r="B3530" s="3">
        <f t="shared" si="165"/>
        <v>2015</v>
      </c>
      <c r="C3530" s="3">
        <f t="shared" si="166"/>
        <v>11</v>
      </c>
      <c r="D3530" t="s">
        <v>873</v>
      </c>
      <c r="E3530" t="str">
        <f t="shared" si="167"/>
        <v>Noel Staavos20151108</v>
      </c>
      <c r="F3530">
        <f>IF(COUNTIF($E$2:E3530, E3530) = 1, MAX($F$1:F3529) + 1, INDEX($F$1:F3529, MATCH(E3530, $E$1:E3529, 0)))</f>
        <v>1725</v>
      </c>
      <c r="G3530" t="s">
        <v>245</v>
      </c>
      <c r="H3530" t="s">
        <v>11</v>
      </c>
      <c r="I3530" t="s">
        <v>43</v>
      </c>
      <c r="J3530" t="s">
        <v>827</v>
      </c>
      <c r="K3530" s="17">
        <v>31.5</v>
      </c>
      <c r="L3530" s="17">
        <v>11</v>
      </c>
      <c r="M3530" s="17">
        <v>11.81</v>
      </c>
      <c r="N3530" s="17" t="str">
        <f>IF(SalesData[[#This Row],[Profit]]&gt;0,"Profit","Loss")</f>
        <v>Profit</v>
      </c>
    </row>
    <row r="3531" spans="1:14" x14ac:dyDescent="0.25">
      <c r="A3531" s="1">
        <v>42316</v>
      </c>
      <c r="B3531" s="3">
        <f t="shared" si="165"/>
        <v>2015</v>
      </c>
      <c r="C3531" s="3">
        <f t="shared" si="166"/>
        <v>11</v>
      </c>
      <c r="D3531" t="s">
        <v>873</v>
      </c>
      <c r="E3531" t="str">
        <f t="shared" si="167"/>
        <v>Noel Staavos20151108</v>
      </c>
      <c r="F3531">
        <f>IF(COUNTIF($E$2:E3531, E3531) = 1, MAX($F$1:F3530) + 1, INDEX($F$1:F3530, MATCH(E3531, $E$1:E3530, 0)))</f>
        <v>1725</v>
      </c>
      <c r="G3531" t="s">
        <v>245</v>
      </c>
      <c r="H3531" t="s">
        <v>11</v>
      </c>
      <c r="I3531" t="s">
        <v>16</v>
      </c>
      <c r="J3531" t="s">
        <v>1402</v>
      </c>
      <c r="K3531" s="17">
        <v>5.04</v>
      </c>
      <c r="L3531" s="17">
        <v>1</v>
      </c>
      <c r="M3531" s="17">
        <v>1.64</v>
      </c>
      <c r="N3531" s="17" t="str">
        <f>IF(SalesData[[#This Row],[Profit]]&gt;0,"Profit","Loss")</f>
        <v>Profit</v>
      </c>
    </row>
    <row r="3532" spans="1:14" x14ac:dyDescent="0.25">
      <c r="A3532" s="1">
        <v>42316</v>
      </c>
      <c r="B3532" s="3">
        <f t="shared" si="165"/>
        <v>2015</v>
      </c>
      <c r="C3532" s="3">
        <f t="shared" si="166"/>
        <v>11</v>
      </c>
      <c r="D3532" t="s">
        <v>873</v>
      </c>
      <c r="E3532" t="str">
        <f t="shared" si="167"/>
        <v>Noel Staavos20151108</v>
      </c>
      <c r="F3532">
        <f>IF(COUNTIF($E$2:E3532, E3532) = 1, MAX($F$1:F3531) + 1, INDEX($F$1:F3531, MATCH(E3532, $E$1:E3531, 0)))</f>
        <v>1725</v>
      </c>
      <c r="G3532" t="s">
        <v>245</v>
      </c>
      <c r="H3532" t="s">
        <v>11</v>
      </c>
      <c r="I3532" t="s">
        <v>20</v>
      </c>
      <c r="J3532" t="s">
        <v>1770</v>
      </c>
      <c r="K3532" s="17">
        <v>39.880000000000003</v>
      </c>
      <c r="L3532" s="17">
        <v>7</v>
      </c>
      <c r="M3532" s="17">
        <v>-29.24</v>
      </c>
      <c r="N3532" s="17" t="str">
        <f>IF(SalesData[[#This Row],[Profit]]&gt;0,"Profit","Loss")</f>
        <v>Loss</v>
      </c>
    </row>
    <row r="3533" spans="1:14" x14ac:dyDescent="0.25">
      <c r="A3533" s="1">
        <v>42316</v>
      </c>
      <c r="B3533" s="3">
        <f t="shared" si="165"/>
        <v>2015</v>
      </c>
      <c r="C3533" s="3">
        <f t="shared" si="166"/>
        <v>11</v>
      </c>
      <c r="D3533" t="s">
        <v>873</v>
      </c>
      <c r="E3533" t="str">
        <f t="shared" si="167"/>
        <v>Noel Staavos20151108</v>
      </c>
      <c r="F3533">
        <f>IF(COUNTIF($E$2:E3533, E3533) = 1, MAX($F$1:F3532) + 1, INDEX($F$1:F3532, MATCH(E3533, $E$1:E3532, 0)))</f>
        <v>1725</v>
      </c>
      <c r="G3533" t="s">
        <v>245</v>
      </c>
      <c r="H3533" t="s">
        <v>34</v>
      </c>
      <c r="I3533" t="s">
        <v>47</v>
      </c>
      <c r="J3533" t="s">
        <v>281</v>
      </c>
      <c r="K3533" s="17">
        <v>4.71</v>
      </c>
      <c r="L3533" s="17">
        <v>1</v>
      </c>
      <c r="M3533" s="17">
        <v>1.41</v>
      </c>
      <c r="N3533" s="17" t="str">
        <f>IF(SalesData[[#This Row],[Profit]]&gt;0,"Profit","Loss")</f>
        <v>Profit</v>
      </c>
    </row>
    <row r="3534" spans="1:14" x14ac:dyDescent="0.25">
      <c r="A3534" s="1">
        <v>42316</v>
      </c>
      <c r="B3534" s="3">
        <f t="shared" si="165"/>
        <v>2015</v>
      </c>
      <c r="C3534" s="3">
        <f t="shared" si="166"/>
        <v>11</v>
      </c>
      <c r="D3534" t="s">
        <v>334</v>
      </c>
      <c r="E3534" t="str">
        <f t="shared" si="167"/>
        <v>Quincy Jones20151108</v>
      </c>
      <c r="F3534">
        <f>IF(COUNTIF($E$2:E3534, E3534) = 1, MAX($F$1:F3533) + 1, INDEX($F$1:F3533, MATCH(E3534, $E$1:E3533, 0)))</f>
        <v>1726</v>
      </c>
      <c r="G3534" t="s">
        <v>2322</v>
      </c>
      <c r="H3534" t="s">
        <v>34</v>
      </c>
      <c r="I3534" t="s">
        <v>74</v>
      </c>
      <c r="J3534" t="s">
        <v>2247</v>
      </c>
      <c r="K3534" s="17">
        <v>4404.8999999999996</v>
      </c>
      <c r="L3534" s="17">
        <v>5</v>
      </c>
      <c r="M3534" s="17">
        <v>1013.13</v>
      </c>
      <c r="N3534" s="17" t="str">
        <f>IF(SalesData[[#This Row],[Profit]]&gt;0,"Profit","Loss")</f>
        <v>Profit</v>
      </c>
    </row>
    <row r="3535" spans="1:14" x14ac:dyDescent="0.25">
      <c r="A3535" s="1">
        <v>42317</v>
      </c>
      <c r="B3535" s="3">
        <f t="shared" si="165"/>
        <v>2015</v>
      </c>
      <c r="C3535" s="3">
        <f t="shared" si="166"/>
        <v>11</v>
      </c>
      <c r="D3535" t="s">
        <v>2254</v>
      </c>
      <c r="E3535" t="str">
        <f t="shared" si="167"/>
        <v>Charlotte Melton20151109</v>
      </c>
      <c r="F3535">
        <f>IF(COUNTIF($E$2:E3535, E3535) = 1, MAX($F$1:F3534) + 1, INDEX($F$1:F3534, MATCH(E3535, $E$1:E3534, 0)))</f>
        <v>1727</v>
      </c>
      <c r="G3535" t="s">
        <v>23</v>
      </c>
      <c r="H3535" t="s">
        <v>11</v>
      </c>
      <c r="I3535" t="s">
        <v>12</v>
      </c>
      <c r="J3535" t="s">
        <v>1354</v>
      </c>
      <c r="K3535" s="17">
        <v>11.35</v>
      </c>
      <c r="L3535" s="17">
        <v>3</v>
      </c>
      <c r="M3535" s="17">
        <v>4.12</v>
      </c>
      <c r="N3535" s="17" t="str">
        <f>IF(SalesData[[#This Row],[Profit]]&gt;0,"Profit","Loss")</f>
        <v>Profit</v>
      </c>
    </row>
    <row r="3536" spans="1:14" x14ac:dyDescent="0.25">
      <c r="A3536" s="1">
        <v>42317</v>
      </c>
      <c r="B3536" s="3">
        <f t="shared" si="165"/>
        <v>2015</v>
      </c>
      <c r="C3536" s="3">
        <f t="shared" si="166"/>
        <v>11</v>
      </c>
      <c r="D3536" t="s">
        <v>1361</v>
      </c>
      <c r="E3536" t="str">
        <f t="shared" si="167"/>
        <v>Adam Shillingsburg20151109</v>
      </c>
      <c r="F3536">
        <f>IF(COUNTIF($E$2:E3536, E3536) = 1, MAX($F$1:F3535) + 1, INDEX($F$1:F3535, MATCH(E3536, $E$1:E3535, 0)))</f>
        <v>1728</v>
      </c>
      <c r="G3536" t="s">
        <v>186</v>
      </c>
      <c r="H3536" t="s">
        <v>11</v>
      </c>
      <c r="I3536" t="s">
        <v>20</v>
      </c>
      <c r="J3536" t="s">
        <v>2329</v>
      </c>
      <c r="K3536" s="17">
        <v>17.22</v>
      </c>
      <c r="L3536" s="17">
        <v>3</v>
      </c>
      <c r="M3536" s="17">
        <v>7.92</v>
      </c>
      <c r="N3536" s="17" t="str">
        <f>IF(SalesData[[#This Row],[Profit]]&gt;0,"Profit","Loss")</f>
        <v>Profit</v>
      </c>
    </row>
    <row r="3537" spans="1:14" x14ac:dyDescent="0.25">
      <c r="A3537" s="1">
        <v>42317</v>
      </c>
      <c r="B3537" s="3">
        <f t="shared" si="165"/>
        <v>2015</v>
      </c>
      <c r="C3537" s="3">
        <f t="shared" si="166"/>
        <v>11</v>
      </c>
      <c r="D3537" t="s">
        <v>1361</v>
      </c>
      <c r="E3537" t="str">
        <f t="shared" si="167"/>
        <v>Adam Shillingsburg20151109</v>
      </c>
      <c r="F3537">
        <f>IF(COUNTIF($E$2:E3537, E3537) = 1, MAX($F$1:F3536) + 1, INDEX($F$1:F3536, MATCH(E3537, $E$1:E3536, 0)))</f>
        <v>1728</v>
      </c>
      <c r="G3537" t="s">
        <v>186</v>
      </c>
      <c r="H3537" t="s">
        <v>34</v>
      </c>
      <c r="I3537" t="s">
        <v>145</v>
      </c>
      <c r="J3537" t="s">
        <v>950</v>
      </c>
      <c r="K3537" s="17">
        <v>1024.3800000000001</v>
      </c>
      <c r="L3537" s="17">
        <v>7</v>
      </c>
      <c r="M3537" s="17">
        <v>215.12</v>
      </c>
      <c r="N3537" s="17" t="str">
        <f>IF(SalesData[[#This Row],[Profit]]&gt;0,"Profit","Loss")</f>
        <v>Profit</v>
      </c>
    </row>
    <row r="3538" spans="1:14" x14ac:dyDescent="0.25">
      <c r="A3538" s="1">
        <v>42317</v>
      </c>
      <c r="B3538" s="3">
        <f t="shared" si="165"/>
        <v>2015</v>
      </c>
      <c r="C3538" s="3">
        <f t="shared" si="166"/>
        <v>11</v>
      </c>
      <c r="D3538" t="s">
        <v>1361</v>
      </c>
      <c r="E3538" t="str">
        <f t="shared" si="167"/>
        <v>Adam Shillingsburg20151109</v>
      </c>
      <c r="F3538">
        <f>IF(COUNTIF($E$2:E3538, E3538) = 1, MAX($F$1:F3537) + 1, INDEX($F$1:F3537, MATCH(E3538, $E$1:E3537, 0)))</f>
        <v>1728</v>
      </c>
      <c r="G3538" t="s">
        <v>186</v>
      </c>
      <c r="H3538" t="s">
        <v>11</v>
      </c>
      <c r="I3538" t="s">
        <v>63</v>
      </c>
      <c r="J3538" t="s">
        <v>785</v>
      </c>
      <c r="K3538" s="17">
        <v>26.22</v>
      </c>
      <c r="L3538" s="17">
        <v>3</v>
      </c>
      <c r="M3538" s="17">
        <v>12.32</v>
      </c>
      <c r="N3538" s="17" t="str">
        <f>IF(SalesData[[#This Row],[Profit]]&gt;0,"Profit","Loss")</f>
        <v>Profit</v>
      </c>
    </row>
    <row r="3539" spans="1:14" x14ac:dyDescent="0.25">
      <c r="A3539" s="1">
        <v>42317</v>
      </c>
      <c r="B3539" s="3">
        <f t="shared" si="165"/>
        <v>2015</v>
      </c>
      <c r="C3539" s="3">
        <f t="shared" si="166"/>
        <v>11</v>
      </c>
      <c r="D3539" t="s">
        <v>1361</v>
      </c>
      <c r="E3539" t="str">
        <f t="shared" si="167"/>
        <v>Adam Shillingsburg20151109</v>
      </c>
      <c r="F3539">
        <f>IF(COUNTIF($E$2:E3539, E3539) = 1, MAX($F$1:F3538) + 1, INDEX($F$1:F3538, MATCH(E3539, $E$1:E3538, 0)))</f>
        <v>1728</v>
      </c>
      <c r="G3539" t="s">
        <v>186</v>
      </c>
      <c r="H3539" t="s">
        <v>11</v>
      </c>
      <c r="I3539" t="s">
        <v>12</v>
      </c>
      <c r="J3539" t="s">
        <v>1179</v>
      </c>
      <c r="K3539" s="17">
        <v>17.34</v>
      </c>
      <c r="L3539" s="17">
        <v>3</v>
      </c>
      <c r="M3539" s="17">
        <v>8.5</v>
      </c>
      <c r="N3539" s="17" t="str">
        <f>IF(SalesData[[#This Row],[Profit]]&gt;0,"Profit","Loss")</f>
        <v>Profit</v>
      </c>
    </row>
    <row r="3540" spans="1:14" x14ac:dyDescent="0.25">
      <c r="A3540" s="1">
        <v>42317</v>
      </c>
      <c r="B3540" s="3">
        <f t="shared" si="165"/>
        <v>2015</v>
      </c>
      <c r="C3540" s="3">
        <f t="shared" si="166"/>
        <v>11</v>
      </c>
      <c r="D3540" t="s">
        <v>724</v>
      </c>
      <c r="E3540" t="str">
        <f t="shared" si="167"/>
        <v>Dean percer20151109</v>
      </c>
      <c r="F3540">
        <f>IF(COUNTIF($E$2:E3540, E3540) = 1, MAX($F$1:F3539) + 1, INDEX($F$1:F3539, MATCH(E3540, $E$1:E3539, 0)))</f>
        <v>1729</v>
      </c>
      <c r="G3540" t="s">
        <v>149</v>
      </c>
      <c r="H3540" t="s">
        <v>39</v>
      </c>
      <c r="I3540" t="s">
        <v>302</v>
      </c>
      <c r="J3540" t="s">
        <v>2328</v>
      </c>
      <c r="K3540" s="17">
        <v>2321.9</v>
      </c>
      <c r="L3540" s="17">
        <v>2</v>
      </c>
      <c r="M3540" s="17">
        <v>1114.51</v>
      </c>
      <c r="N3540" s="17" t="str">
        <f>IF(SalesData[[#This Row],[Profit]]&gt;0,"Profit","Loss")</f>
        <v>Profit</v>
      </c>
    </row>
    <row r="3541" spans="1:14" x14ac:dyDescent="0.25">
      <c r="A3541" s="1">
        <v>42317</v>
      </c>
      <c r="B3541" s="3">
        <f t="shared" si="165"/>
        <v>2015</v>
      </c>
      <c r="C3541" s="3">
        <f t="shared" si="166"/>
        <v>11</v>
      </c>
      <c r="D3541" t="s">
        <v>724</v>
      </c>
      <c r="E3541" t="str">
        <f t="shared" si="167"/>
        <v>Dean percer20151109</v>
      </c>
      <c r="F3541">
        <f>IF(COUNTIF($E$2:E3541, E3541) = 1, MAX($F$1:F3540) + 1, INDEX($F$1:F3540, MATCH(E3541, $E$1:E3540, 0)))</f>
        <v>1729</v>
      </c>
      <c r="G3541" t="s">
        <v>149</v>
      </c>
      <c r="H3541" t="s">
        <v>11</v>
      </c>
      <c r="I3541" t="s">
        <v>18</v>
      </c>
      <c r="J3541" t="s">
        <v>927</v>
      </c>
      <c r="K3541" s="17">
        <v>17.940000000000001</v>
      </c>
      <c r="L3541" s="17">
        <v>3</v>
      </c>
      <c r="M3541" s="17">
        <v>3.05</v>
      </c>
      <c r="N3541" s="17" t="str">
        <f>IF(SalesData[[#This Row],[Profit]]&gt;0,"Profit","Loss")</f>
        <v>Profit</v>
      </c>
    </row>
    <row r="3542" spans="1:14" x14ac:dyDescent="0.25">
      <c r="A3542" s="1">
        <v>42317</v>
      </c>
      <c r="B3542" s="3">
        <f t="shared" si="165"/>
        <v>2015</v>
      </c>
      <c r="C3542" s="3">
        <f t="shared" si="166"/>
        <v>11</v>
      </c>
      <c r="D3542" t="s">
        <v>859</v>
      </c>
      <c r="E3542" t="str">
        <f t="shared" si="167"/>
        <v>Dianna Vittorini20151109</v>
      </c>
      <c r="F3542">
        <f>IF(COUNTIF($E$2:E3542, E3542) = 1, MAX($F$1:F3541) + 1, INDEX($F$1:F3541, MATCH(E3542, $E$1:E3541, 0)))</f>
        <v>1730</v>
      </c>
      <c r="G3542" t="s">
        <v>149</v>
      </c>
      <c r="H3542" t="s">
        <v>11</v>
      </c>
      <c r="I3542" t="s">
        <v>18</v>
      </c>
      <c r="J3542" t="s">
        <v>1870</v>
      </c>
      <c r="K3542" s="17">
        <v>244.55</v>
      </c>
      <c r="L3542" s="17">
        <v>5</v>
      </c>
      <c r="M3542" s="17">
        <v>4.8899999999999997</v>
      </c>
      <c r="N3542" s="17" t="str">
        <f>IF(SalesData[[#This Row],[Profit]]&gt;0,"Profit","Loss")</f>
        <v>Profit</v>
      </c>
    </row>
    <row r="3543" spans="1:14" x14ac:dyDescent="0.25">
      <c r="A3543" s="1">
        <v>42317</v>
      </c>
      <c r="B3543" s="3">
        <f t="shared" si="165"/>
        <v>2015</v>
      </c>
      <c r="C3543" s="3">
        <f t="shared" si="166"/>
        <v>11</v>
      </c>
      <c r="D3543" t="s">
        <v>859</v>
      </c>
      <c r="E3543" t="str">
        <f t="shared" si="167"/>
        <v>Dianna Vittorini20151109</v>
      </c>
      <c r="F3543">
        <f>IF(COUNTIF($E$2:E3543, E3543) = 1, MAX($F$1:F3542) + 1, INDEX($F$1:F3542, MATCH(E3543, $E$1:E3542, 0)))</f>
        <v>1730</v>
      </c>
      <c r="G3543" t="s">
        <v>149</v>
      </c>
      <c r="H3543" t="s">
        <v>11</v>
      </c>
      <c r="I3543" t="s">
        <v>63</v>
      </c>
      <c r="J3543" t="s">
        <v>396</v>
      </c>
      <c r="K3543" s="17">
        <v>12.24</v>
      </c>
      <c r="L3543" s="17">
        <v>6</v>
      </c>
      <c r="M3543" s="17">
        <v>5.75</v>
      </c>
      <c r="N3543" s="17" t="str">
        <f>IF(SalesData[[#This Row],[Profit]]&gt;0,"Profit","Loss")</f>
        <v>Profit</v>
      </c>
    </row>
    <row r="3544" spans="1:14" x14ac:dyDescent="0.25">
      <c r="A3544" s="1">
        <v>42317</v>
      </c>
      <c r="B3544" s="3">
        <f t="shared" si="165"/>
        <v>2015</v>
      </c>
      <c r="C3544" s="3">
        <f t="shared" si="166"/>
        <v>11</v>
      </c>
      <c r="D3544" t="s">
        <v>859</v>
      </c>
      <c r="E3544" t="str">
        <f t="shared" si="167"/>
        <v>Dianna Vittorini20151109</v>
      </c>
      <c r="F3544">
        <f>IF(COUNTIF($E$2:E3544, E3544) = 1, MAX($F$1:F3543) + 1, INDEX($F$1:F3543, MATCH(E3544, $E$1:E3543, 0)))</f>
        <v>1730</v>
      </c>
      <c r="G3544" t="s">
        <v>149</v>
      </c>
      <c r="H3544" t="s">
        <v>39</v>
      </c>
      <c r="I3544" t="s">
        <v>52</v>
      </c>
      <c r="J3544" t="s">
        <v>2330</v>
      </c>
      <c r="K3544" s="17">
        <v>13.98</v>
      </c>
      <c r="L3544" s="17">
        <v>2</v>
      </c>
      <c r="M3544" s="17">
        <v>6.01</v>
      </c>
      <c r="N3544" s="17" t="str">
        <f>IF(SalesData[[#This Row],[Profit]]&gt;0,"Profit","Loss")</f>
        <v>Profit</v>
      </c>
    </row>
    <row r="3545" spans="1:14" x14ac:dyDescent="0.25">
      <c r="A3545" s="1">
        <v>42317</v>
      </c>
      <c r="B3545" s="3">
        <f t="shared" si="165"/>
        <v>2015</v>
      </c>
      <c r="C3545" s="3">
        <f t="shared" si="166"/>
        <v>11</v>
      </c>
      <c r="D3545" t="s">
        <v>859</v>
      </c>
      <c r="E3545" t="str">
        <f t="shared" si="167"/>
        <v>Dianna Vittorini20151109</v>
      </c>
      <c r="F3545">
        <f>IF(COUNTIF($E$2:E3545, E3545) = 1, MAX($F$1:F3544) + 1, INDEX($F$1:F3544, MATCH(E3545, $E$1:E3544, 0)))</f>
        <v>1730</v>
      </c>
      <c r="G3545" t="s">
        <v>149</v>
      </c>
      <c r="H3545" t="s">
        <v>39</v>
      </c>
      <c r="I3545" t="s">
        <v>52</v>
      </c>
      <c r="J3545" t="s">
        <v>2331</v>
      </c>
      <c r="K3545" s="17">
        <v>899.95</v>
      </c>
      <c r="L3545" s="17">
        <v>5</v>
      </c>
      <c r="M3545" s="17">
        <v>54</v>
      </c>
      <c r="N3545" s="17" t="str">
        <f>IF(SalesData[[#This Row],[Profit]]&gt;0,"Profit","Loss")</f>
        <v>Profit</v>
      </c>
    </row>
    <row r="3546" spans="1:14" x14ac:dyDescent="0.25">
      <c r="A3546" s="1">
        <v>42317</v>
      </c>
      <c r="B3546" s="3">
        <f t="shared" si="165"/>
        <v>2015</v>
      </c>
      <c r="C3546" s="3">
        <f t="shared" si="166"/>
        <v>11</v>
      </c>
      <c r="D3546" t="s">
        <v>1957</v>
      </c>
      <c r="E3546" t="str">
        <f t="shared" si="167"/>
        <v>Jesus Ocampo20151109</v>
      </c>
      <c r="F3546">
        <f>IF(COUNTIF($E$2:E3546, E3546) = 1, MAX($F$1:F3545) + 1, INDEX($F$1:F3545, MATCH(E3546, $E$1:E3545, 0)))</f>
        <v>1731</v>
      </c>
      <c r="G3546" t="s">
        <v>27</v>
      </c>
      <c r="H3546" t="s">
        <v>11</v>
      </c>
      <c r="I3546" t="s">
        <v>43</v>
      </c>
      <c r="J3546" t="s">
        <v>1796</v>
      </c>
      <c r="K3546" s="17">
        <v>2.48</v>
      </c>
      <c r="L3546" s="17">
        <v>2</v>
      </c>
      <c r="M3546" s="17">
        <v>1.17</v>
      </c>
      <c r="N3546" s="17" t="str">
        <f>IF(SalesData[[#This Row],[Profit]]&gt;0,"Profit","Loss")</f>
        <v>Profit</v>
      </c>
    </row>
    <row r="3547" spans="1:14" x14ac:dyDescent="0.25">
      <c r="A3547" s="1">
        <v>42317</v>
      </c>
      <c r="B3547" s="3">
        <f t="shared" si="165"/>
        <v>2015</v>
      </c>
      <c r="C3547" s="3">
        <f t="shared" si="166"/>
        <v>11</v>
      </c>
      <c r="D3547" t="s">
        <v>1312</v>
      </c>
      <c r="E3547" t="str">
        <f t="shared" si="167"/>
        <v>Anthony Garverick20151109</v>
      </c>
      <c r="F3547">
        <f>IF(COUNTIF($E$2:E3547, E3547) = 1, MAX($F$1:F3546) + 1, INDEX($F$1:F3546, MATCH(E3547, $E$1:E3546, 0)))</f>
        <v>1732</v>
      </c>
      <c r="G3547" t="s">
        <v>129</v>
      </c>
      <c r="H3547" t="s">
        <v>11</v>
      </c>
      <c r="I3547" t="s">
        <v>20</v>
      </c>
      <c r="J3547" t="s">
        <v>1302</v>
      </c>
      <c r="K3547" s="17">
        <v>10.74</v>
      </c>
      <c r="L3547" s="17">
        <v>3</v>
      </c>
      <c r="M3547" s="17">
        <v>5.16</v>
      </c>
      <c r="N3547" s="17" t="str">
        <f>IF(SalesData[[#This Row],[Profit]]&gt;0,"Profit","Loss")</f>
        <v>Profit</v>
      </c>
    </row>
    <row r="3548" spans="1:14" x14ac:dyDescent="0.25">
      <c r="A3548" s="1">
        <v>42318</v>
      </c>
      <c r="B3548" s="3">
        <f t="shared" si="165"/>
        <v>2015</v>
      </c>
      <c r="C3548" s="3">
        <f t="shared" si="166"/>
        <v>11</v>
      </c>
      <c r="D3548" t="s">
        <v>1723</v>
      </c>
      <c r="E3548" t="str">
        <f t="shared" si="167"/>
        <v>Alan Hwang20151110</v>
      </c>
      <c r="F3548">
        <f>IF(COUNTIF($E$2:E3548, E3548) = 1, MAX($F$1:F3547) + 1, INDEX($F$1:F3547, MATCH(E3548, $E$1:E3547, 0)))</f>
        <v>1733</v>
      </c>
      <c r="G3548" t="s">
        <v>27</v>
      </c>
      <c r="H3548" t="s">
        <v>39</v>
      </c>
      <c r="I3548" t="s">
        <v>52</v>
      </c>
      <c r="J3548" t="s">
        <v>1939</v>
      </c>
      <c r="K3548" s="17">
        <v>79.900000000000006</v>
      </c>
      <c r="L3548" s="17">
        <v>2</v>
      </c>
      <c r="M3548" s="17">
        <v>35.159999999999997</v>
      </c>
      <c r="N3548" s="17" t="str">
        <f>IF(SalesData[[#This Row],[Profit]]&gt;0,"Profit","Loss")</f>
        <v>Profit</v>
      </c>
    </row>
    <row r="3549" spans="1:14" x14ac:dyDescent="0.25">
      <c r="A3549" s="1">
        <v>42318</v>
      </c>
      <c r="B3549" s="3">
        <f t="shared" si="165"/>
        <v>2015</v>
      </c>
      <c r="C3549" s="3">
        <f t="shared" si="166"/>
        <v>11</v>
      </c>
      <c r="D3549" t="s">
        <v>1797</v>
      </c>
      <c r="E3549" t="str">
        <f t="shared" si="167"/>
        <v>Steve Chapman20151110</v>
      </c>
      <c r="F3549">
        <f>IF(COUNTIF($E$2:E3549, E3549) = 1, MAX($F$1:F3548) + 1, INDEX($F$1:F3548, MATCH(E3549, $E$1:E3548, 0)))</f>
        <v>1734</v>
      </c>
      <c r="G3549" t="s">
        <v>129</v>
      </c>
      <c r="H3549" t="s">
        <v>11</v>
      </c>
      <c r="I3549" t="s">
        <v>18</v>
      </c>
      <c r="J3549" t="s">
        <v>974</v>
      </c>
      <c r="K3549" s="17">
        <v>714.3</v>
      </c>
      <c r="L3549" s="17">
        <v>5</v>
      </c>
      <c r="M3549" s="17">
        <v>207.15</v>
      </c>
      <c r="N3549" s="17" t="str">
        <f>IF(SalesData[[#This Row],[Profit]]&gt;0,"Profit","Loss")</f>
        <v>Profit</v>
      </c>
    </row>
    <row r="3550" spans="1:14" x14ac:dyDescent="0.25">
      <c r="A3550" s="1">
        <v>42318</v>
      </c>
      <c r="B3550" s="3">
        <f t="shared" si="165"/>
        <v>2015</v>
      </c>
      <c r="C3550" s="3">
        <f t="shared" si="166"/>
        <v>11</v>
      </c>
      <c r="D3550" t="s">
        <v>2188</v>
      </c>
      <c r="E3550" t="str">
        <f t="shared" si="167"/>
        <v>Philisse Overcash20151110</v>
      </c>
      <c r="F3550">
        <f>IF(COUNTIF($E$2:E3550, E3550) = 1, MAX($F$1:F3549) + 1, INDEX($F$1:F3549, MATCH(E3550, $E$1:E3549, 0)))</f>
        <v>1735</v>
      </c>
      <c r="G3550" t="s">
        <v>315</v>
      </c>
      <c r="H3550" t="s">
        <v>11</v>
      </c>
      <c r="I3550" t="s">
        <v>92</v>
      </c>
      <c r="J3550" t="s">
        <v>1997</v>
      </c>
      <c r="K3550" s="17">
        <v>715.64</v>
      </c>
      <c r="L3550" s="17">
        <v>2</v>
      </c>
      <c r="M3550" s="17">
        <v>178.91</v>
      </c>
      <c r="N3550" s="17" t="str">
        <f>IF(SalesData[[#This Row],[Profit]]&gt;0,"Profit","Loss")</f>
        <v>Profit</v>
      </c>
    </row>
    <row r="3551" spans="1:14" x14ac:dyDescent="0.25">
      <c r="A3551" s="1">
        <v>42318</v>
      </c>
      <c r="B3551" s="3">
        <f t="shared" si="165"/>
        <v>2015</v>
      </c>
      <c r="C3551" s="3">
        <f t="shared" si="166"/>
        <v>11</v>
      </c>
      <c r="D3551" t="s">
        <v>2188</v>
      </c>
      <c r="E3551" t="str">
        <f t="shared" si="167"/>
        <v>Philisse Overcash20151110</v>
      </c>
      <c r="F3551">
        <f>IF(COUNTIF($E$2:E3551, E3551) = 1, MAX($F$1:F3550) + 1, INDEX($F$1:F3550, MATCH(E3551, $E$1:E3550, 0)))</f>
        <v>1735</v>
      </c>
      <c r="G3551" t="s">
        <v>315</v>
      </c>
      <c r="H3551" t="s">
        <v>11</v>
      </c>
      <c r="I3551" t="s">
        <v>18</v>
      </c>
      <c r="J3551" t="s">
        <v>73</v>
      </c>
      <c r="K3551" s="17">
        <v>795.51</v>
      </c>
      <c r="L3551" s="17">
        <v>3</v>
      </c>
      <c r="M3551" s="17">
        <v>143.19</v>
      </c>
      <c r="N3551" s="17" t="str">
        <f>IF(SalesData[[#This Row],[Profit]]&gt;0,"Profit","Loss")</f>
        <v>Profit</v>
      </c>
    </row>
    <row r="3552" spans="1:14" x14ac:dyDescent="0.25">
      <c r="A3552" s="1">
        <v>42318</v>
      </c>
      <c r="B3552" s="3">
        <f t="shared" si="165"/>
        <v>2015</v>
      </c>
      <c r="C3552" s="3">
        <f t="shared" si="166"/>
        <v>11</v>
      </c>
      <c r="D3552" t="s">
        <v>2188</v>
      </c>
      <c r="E3552" t="str">
        <f t="shared" si="167"/>
        <v>Philisse Overcash20151110</v>
      </c>
      <c r="F3552">
        <f>IF(COUNTIF($E$2:E3552, E3552) = 1, MAX($F$1:F3551) + 1, INDEX($F$1:F3551, MATCH(E3552, $E$1:E3551, 0)))</f>
        <v>1735</v>
      </c>
      <c r="G3552" t="s">
        <v>315</v>
      </c>
      <c r="H3552" t="s">
        <v>39</v>
      </c>
      <c r="I3552" t="s">
        <v>603</v>
      </c>
      <c r="J3552" t="s">
        <v>1089</v>
      </c>
      <c r="K3552" s="17">
        <v>549.99</v>
      </c>
      <c r="L3552" s="17">
        <v>1</v>
      </c>
      <c r="M3552" s="17">
        <v>275</v>
      </c>
      <c r="N3552" s="17" t="str">
        <f>IF(SalesData[[#This Row],[Profit]]&gt;0,"Profit","Loss")</f>
        <v>Profit</v>
      </c>
    </row>
    <row r="3553" spans="1:14" x14ac:dyDescent="0.25">
      <c r="A3553" s="1">
        <v>42318</v>
      </c>
      <c r="B3553" s="3">
        <f t="shared" si="165"/>
        <v>2015</v>
      </c>
      <c r="C3553" s="3">
        <f t="shared" si="166"/>
        <v>11</v>
      </c>
      <c r="D3553" t="s">
        <v>2188</v>
      </c>
      <c r="E3553" t="str">
        <f t="shared" si="167"/>
        <v>Philisse Overcash20151110</v>
      </c>
      <c r="F3553">
        <f>IF(COUNTIF($E$2:E3553, E3553) = 1, MAX($F$1:F3552) + 1, INDEX($F$1:F3552, MATCH(E3553, $E$1:E3552, 0)))</f>
        <v>1735</v>
      </c>
      <c r="G3553" t="s">
        <v>315</v>
      </c>
      <c r="H3553" t="s">
        <v>11</v>
      </c>
      <c r="I3553" t="s">
        <v>20</v>
      </c>
      <c r="J3553" t="s">
        <v>765</v>
      </c>
      <c r="K3553" s="17">
        <v>74.760000000000005</v>
      </c>
      <c r="L3553" s="17">
        <v>3</v>
      </c>
      <c r="M3553" s="17">
        <v>34.39</v>
      </c>
      <c r="N3553" s="17" t="str">
        <f>IF(SalesData[[#This Row],[Profit]]&gt;0,"Profit","Loss")</f>
        <v>Profit</v>
      </c>
    </row>
    <row r="3554" spans="1:14" x14ac:dyDescent="0.25">
      <c r="A3554" s="1">
        <v>42318</v>
      </c>
      <c r="B3554" s="3">
        <f t="shared" si="165"/>
        <v>2015</v>
      </c>
      <c r="C3554" s="3">
        <f t="shared" si="166"/>
        <v>11</v>
      </c>
      <c r="D3554" t="s">
        <v>2188</v>
      </c>
      <c r="E3554" t="str">
        <f t="shared" si="167"/>
        <v>Philisse Overcash20151110</v>
      </c>
      <c r="F3554">
        <f>IF(COUNTIF($E$2:E3554, E3554) = 1, MAX($F$1:F3553) + 1, INDEX($F$1:F3553, MATCH(E3554, $E$1:E3553, 0)))</f>
        <v>1735</v>
      </c>
      <c r="G3554" t="s">
        <v>315</v>
      </c>
      <c r="H3554" t="s">
        <v>34</v>
      </c>
      <c r="I3554" t="s">
        <v>47</v>
      </c>
      <c r="J3554" t="s">
        <v>1015</v>
      </c>
      <c r="K3554" s="17">
        <v>29.22</v>
      </c>
      <c r="L3554" s="17">
        <v>3</v>
      </c>
      <c r="M3554" s="17">
        <v>12.86</v>
      </c>
      <c r="N3554" s="17" t="str">
        <f>IF(SalesData[[#This Row],[Profit]]&gt;0,"Profit","Loss")</f>
        <v>Profit</v>
      </c>
    </row>
    <row r="3555" spans="1:14" x14ac:dyDescent="0.25">
      <c r="A3555" s="1">
        <v>42318</v>
      </c>
      <c r="B3555" s="3">
        <f t="shared" si="165"/>
        <v>2015</v>
      </c>
      <c r="C3555" s="3">
        <f t="shared" si="166"/>
        <v>11</v>
      </c>
      <c r="D3555" t="s">
        <v>252</v>
      </c>
      <c r="E3555" t="str">
        <f t="shared" si="167"/>
        <v>Sam Craven20151110</v>
      </c>
      <c r="F3555">
        <f>IF(COUNTIF($E$2:E3555, E3555) = 1, MAX($F$1:F3554) + 1, INDEX($F$1:F3554, MATCH(E3555, $E$1:E3554, 0)))</f>
        <v>1736</v>
      </c>
      <c r="G3555" t="s">
        <v>23</v>
      </c>
      <c r="H3555" t="s">
        <v>11</v>
      </c>
      <c r="I3555" t="s">
        <v>18</v>
      </c>
      <c r="J3555" t="s">
        <v>2148</v>
      </c>
      <c r="K3555" s="17">
        <v>577.58000000000004</v>
      </c>
      <c r="L3555" s="17">
        <v>6</v>
      </c>
      <c r="M3555" s="17">
        <v>43.32</v>
      </c>
      <c r="N3555" s="17" t="str">
        <f>IF(SalesData[[#This Row],[Profit]]&gt;0,"Profit","Loss")</f>
        <v>Profit</v>
      </c>
    </row>
    <row r="3556" spans="1:14" x14ac:dyDescent="0.25">
      <c r="A3556" s="1">
        <v>42319</v>
      </c>
      <c r="B3556" s="3">
        <f t="shared" si="165"/>
        <v>2015</v>
      </c>
      <c r="C3556" s="3">
        <f t="shared" si="166"/>
        <v>11</v>
      </c>
      <c r="D3556" t="s">
        <v>1886</v>
      </c>
      <c r="E3556" t="str">
        <f t="shared" si="167"/>
        <v>Andrew Gjertsen20151111</v>
      </c>
      <c r="F3556">
        <f>IF(COUNTIF($E$2:E3556, E3556) = 1, MAX($F$1:F3555) + 1, INDEX($F$1:F3555, MATCH(E3556, $E$1:E3555, 0)))</f>
        <v>1737</v>
      </c>
      <c r="G3556" t="s">
        <v>110</v>
      </c>
      <c r="H3556" t="s">
        <v>11</v>
      </c>
      <c r="I3556" t="s">
        <v>18</v>
      </c>
      <c r="J3556" t="s">
        <v>2332</v>
      </c>
      <c r="K3556" s="17">
        <v>418.32</v>
      </c>
      <c r="L3556" s="17">
        <v>7</v>
      </c>
      <c r="M3556" s="17">
        <v>117.13</v>
      </c>
      <c r="N3556" s="17" t="str">
        <f>IF(SalesData[[#This Row],[Profit]]&gt;0,"Profit","Loss")</f>
        <v>Profit</v>
      </c>
    </row>
    <row r="3557" spans="1:14" x14ac:dyDescent="0.25">
      <c r="A3557" s="1">
        <v>42319</v>
      </c>
      <c r="B3557" s="3">
        <f t="shared" si="165"/>
        <v>2015</v>
      </c>
      <c r="C3557" s="3">
        <f t="shared" si="166"/>
        <v>11</v>
      </c>
      <c r="D3557" t="s">
        <v>1886</v>
      </c>
      <c r="E3557" t="str">
        <f t="shared" si="167"/>
        <v>Andrew Gjertsen20151111</v>
      </c>
      <c r="F3557">
        <f>IF(COUNTIF($E$2:E3557, E3557) = 1, MAX($F$1:F3556) + 1, INDEX($F$1:F3556, MATCH(E3557, $E$1:E3556, 0)))</f>
        <v>1737</v>
      </c>
      <c r="G3557" t="s">
        <v>110</v>
      </c>
      <c r="H3557" t="s">
        <v>11</v>
      </c>
      <c r="I3557" t="s">
        <v>92</v>
      </c>
      <c r="J3557" t="s">
        <v>114</v>
      </c>
      <c r="K3557" s="17">
        <v>123.86</v>
      </c>
      <c r="L3557" s="17">
        <v>2</v>
      </c>
      <c r="M3557" s="17">
        <v>46.79</v>
      </c>
      <c r="N3557" s="17" t="str">
        <f>IF(SalesData[[#This Row],[Profit]]&gt;0,"Profit","Loss")</f>
        <v>Profit</v>
      </c>
    </row>
    <row r="3558" spans="1:14" x14ac:dyDescent="0.25">
      <c r="A3558" s="1">
        <v>42320</v>
      </c>
      <c r="B3558" s="3">
        <f t="shared" si="165"/>
        <v>2015</v>
      </c>
      <c r="C3558" s="3">
        <f t="shared" si="166"/>
        <v>11</v>
      </c>
      <c r="D3558" t="s">
        <v>1638</v>
      </c>
      <c r="E3558" t="str">
        <f t="shared" si="167"/>
        <v>Yoseph Carroll20151112</v>
      </c>
      <c r="F3558">
        <f>IF(COUNTIF($E$2:E3558, E3558) = 1, MAX($F$1:F3557) + 1, INDEX($F$1:F3557, MATCH(E3558, $E$1:E3557, 0)))</f>
        <v>1738</v>
      </c>
      <c r="G3558" t="s">
        <v>27</v>
      </c>
      <c r="H3558" t="s">
        <v>11</v>
      </c>
      <c r="I3558" t="s">
        <v>12</v>
      </c>
      <c r="J3558" t="s">
        <v>619</v>
      </c>
      <c r="K3558" s="17">
        <v>15.7</v>
      </c>
      <c r="L3558" s="17">
        <v>5</v>
      </c>
      <c r="M3558" s="17">
        <v>7.07</v>
      </c>
      <c r="N3558" s="17" t="str">
        <f>IF(SalesData[[#This Row],[Profit]]&gt;0,"Profit","Loss")</f>
        <v>Profit</v>
      </c>
    </row>
    <row r="3559" spans="1:14" x14ac:dyDescent="0.25">
      <c r="A3559" s="1">
        <v>42320</v>
      </c>
      <c r="B3559" s="3">
        <f t="shared" si="165"/>
        <v>2015</v>
      </c>
      <c r="C3559" s="3">
        <f t="shared" si="166"/>
        <v>11</v>
      </c>
      <c r="D3559" t="s">
        <v>443</v>
      </c>
      <c r="E3559" t="str">
        <f t="shared" si="167"/>
        <v>Anna HÃ¤berlin20151112</v>
      </c>
      <c r="F3559">
        <f>IF(COUNTIF($E$2:E3559, E3559) = 1, MAX($F$1:F3558) + 1, INDEX($F$1:F3558, MATCH(E3559, $E$1:E3558, 0)))</f>
        <v>1739</v>
      </c>
      <c r="G3559" t="s">
        <v>123</v>
      </c>
      <c r="H3559" t="s">
        <v>11</v>
      </c>
      <c r="I3559" t="s">
        <v>24</v>
      </c>
      <c r="J3559" t="s">
        <v>706</v>
      </c>
      <c r="K3559" s="17">
        <v>11.76</v>
      </c>
      <c r="L3559" s="17">
        <v>5</v>
      </c>
      <c r="M3559" s="17">
        <v>1.32</v>
      </c>
      <c r="N3559" s="17" t="str">
        <f>IF(SalesData[[#This Row],[Profit]]&gt;0,"Profit","Loss")</f>
        <v>Profit</v>
      </c>
    </row>
    <row r="3560" spans="1:14" x14ac:dyDescent="0.25">
      <c r="A3560" s="1">
        <v>42320</v>
      </c>
      <c r="B3560" s="3">
        <f t="shared" si="165"/>
        <v>2015</v>
      </c>
      <c r="C3560" s="3">
        <f t="shared" si="166"/>
        <v>11</v>
      </c>
      <c r="D3560" t="s">
        <v>443</v>
      </c>
      <c r="E3560" t="str">
        <f t="shared" si="167"/>
        <v>Anna HÃ¤berlin20151112</v>
      </c>
      <c r="F3560">
        <f>IF(COUNTIF($E$2:E3560, E3560) = 1, MAX($F$1:F3559) + 1, INDEX($F$1:F3559, MATCH(E3560, $E$1:E3559, 0)))</f>
        <v>1739</v>
      </c>
      <c r="G3560" t="s">
        <v>123</v>
      </c>
      <c r="H3560" t="s">
        <v>11</v>
      </c>
      <c r="I3560" t="s">
        <v>20</v>
      </c>
      <c r="J3560" t="s">
        <v>184</v>
      </c>
      <c r="K3560" s="17">
        <v>5.24</v>
      </c>
      <c r="L3560" s="17">
        <v>2</v>
      </c>
      <c r="M3560" s="17">
        <v>-4.0199999999999996</v>
      </c>
      <c r="N3560" s="17" t="str">
        <f>IF(SalesData[[#This Row],[Profit]]&gt;0,"Profit","Loss")</f>
        <v>Loss</v>
      </c>
    </row>
    <row r="3561" spans="1:14" x14ac:dyDescent="0.25">
      <c r="A3561" s="1">
        <v>42320</v>
      </c>
      <c r="B3561" s="3">
        <f t="shared" si="165"/>
        <v>2015</v>
      </c>
      <c r="C3561" s="3">
        <f t="shared" si="166"/>
        <v>11</v>
      </c>
      <c r="D3561" t="s">
        <v>443</v>
      </c>
      <c r="E3561" t="str">
        <f t="shared" si="167"/>
        <v>Anna HÃ¤berlin20151112</v>
      </c>
      <c r="F3561">
        <f>IF(COUNTIF($E$2:E3561, E3561) = 1, MAX($F$1:F3560) + 1, INDEX($F$1:F3560, MATCH(E3561, $E$1:E3560, 0)))</f>
        <v>1739</v>
      </c>
      <c r="G3561" t="s">
        <v>123</v>
      </c>
      <c r="H3561" t="s">
        <v>11</v>
      </c>
      <c r="I3561" t="s">
        <v>20</v>
      </c>
      <c r="J3561" t="s">
        <v>1160</v>
      </c>
      <c r="K3561" s="17">
        <v>4.66</v>
      </c>
      <c r="L3561" s="17">
        <v>3</v>
      </c>
      <c r="M3561" s="17">
        <v>-3.73</v>
      </c>
      <c r="N3561" s="17" t="str">
        <f>IF(SalesData[[#This Row],[Profit]]&gt;0,"Profit","Loss")</f>
        <v>Loss</v>
      </c>
    </row>
    <row r="3562" spans="1:14" x14ac:dyDescent="0.25">
      <c r="A3562" s="1">
        <v>42320</v>
      </c>
      <c r="B3562" s="3">
        <f t="shared" si="165"/>
        <v>2015</v>
      </c>
      <c r="C3562" s="3">
        <f t="shared" si="166"/>
        <v>11</v>
      </c>
      <c r="D3562" t="s">
        <v>443</v>
      </c>
      <c r="E3562" t="str">
        <f t="shared" si="167"/>
        <v>Anna HÃ¤berlin20151112</v>
      </c>
      <c r="F3562">
        <f>IF(COUNTIF($E$2:E3562, E3562) = 1, MAX($F$1:F3561) + 1, INDEX($F$1:F3561, MATCH(E3562, $E$1:E3561, 0)))</f>
        <v>1739</v>
      </c>
      <c r="G3562" t="s">
        <v>123</v>
      </c>
      <c r="H3562" t="s">
        <v>34</v>
      </c>
      <c r="I3562" t="s">
        <v>35</v>
      </c>
      <c r="J3562" t="s">
        <v>1435</v>
      </c>
      <c r="K3562" s="17">
        <v>523.91999999999996</v>
      </c>
      <c r="L3562" s="17">
        <v>5</v>
      </c>
      <c r="M3562" s="17">
        <v>-72.040000000000006</v>
      </c>
      <c r="N3562" s="17" t="str">
        <f>IF(SalesData[[#This Row],[Profit]]&gt;0,"Profit","Loss")</f>
        <v>Loss</v>
      </c>
    </row>
    <row r="3563" spans="1:14" x14ac:dyDescent="0.25">
      <c r="A3563" s="1">
        <v>42320</v>
      </c>
      <c r="B3563" s="3">
        <f t="shared" si="165"/>
        <v>2015</v>
      </c>
      <c r="C3563" s="3">
        <f t="shared" si="166"/>
        <v>11</v>
      </c>
      <c r="D3563" t="s">
        <v>443</v>
      </c>
      <c r="E3563" t="str">
        <f t="shared" si="167"/>
        <v>Anna HÃ¤berlin20151112</v>
      </c>
      <c r="F3563">
        <f>IF(COUNTIF($E$2:E3563, E3563) = 1, MAX($F$1:F3562) + 1, INDEX($F$1:F3562, MATCH(E3563, $E$1:E3562, 0)))</f>
        <v>1739</v>
      </c>
      <c r="G3563" t="s">
        <v>123</v>
      </c>
      <c r="H3563" t="s">
        <v>39</v>
      </c>
      <c r="I3563" t="s">
        <v>40</v>
      </c>
      <c r="J3563" t="s">
        <v>720</v>
      </c>
      <c r="K3563" s="17">
        <v>100.79</v>
      </c>
      <c r="L3563" s="17">
        <v>1</v>
      </c>
      <c r="M3563" s="17">
        <v>10.08</v>
      </c>
      <c r="N3563" s="17" t="str">
        <f>IF(SalesData[[#This Row],[Profit]]&gt;0,"Profit","Loss")</f>
        <v>Profit</v>
      </c>
    </row>
    <row r="3564" spans="1:14" x14ac:dyDescent="0.25">
      <c r="A3564" s="1">
        <v>42320</v>
      </c>
      <c r="B3564" s="3">
        <f t="shared" si="165"/>
        <v>2015</v>
      </c>
      <c r="C3564" s="3">
        <f t="shared" si="166"/>
        <v>11</v>
      </c>
      <c r="D3564" t="s">
        <v>443</v>
      </c>
      <c r="E3564" t="str">
        <f t="shared" si="167"/>
        <v>Anna HÃ¤berlin20151112</v>
      </c>
      <c r="F3564">
        <f>IF(COUNTIF($E$2:E3564, E3564) = 1, MAX($F$1:F3563) + 1, INDEX($F$1:F3563, MATCH(E3564, $E$1:E3563, 0)))</f>
        <v>1739</v>
      </c>
      <c r="G3564" t="s">
        <v>123</v>
      </c>
      <c r="H3564" t="s">
        <v>34</v>
      </c>
      <c r="I3564" t="s">
        <v>35</v>
      </c>
      <c r="J3564" t="s">
        <v>265</v>
      </c>
      <c r="K3564" s="17">
        <v>146.13999999999999</v>
      </c>
      <c r="L3564" s="17">
        <v>3</v>
      </c>
      <c r="M3564" s="17">
        <v>16.440000000000001</v>
      </c>
      <c r="N3564" s="17" t="str">
        <f>IF(SalesData[[#This Row],[Profit]]&gt;0,"Profit","Loss")</f>
        <v>Profit</v>
      </c>
    </row>
    <row r="3565" spans="1:14" x14ac:dyDescent="0.25">
      <c r="A3565" s="1">
        <v>42320</v>
      </c>
      <c r="B3565" s="3">
        <f t="shared" si="165"/>
        <v>2015</v>
      </c>
      <c r="C3565" s="3">
        <f t="shared" si="166"/>
        <v>11</v>
      </c>
      <c r="D3565" t="s">
        <v>1310</v>
      </c>
      <c r="E3565" t="str">
        <f t="shared" si="167"/>
        <v>Monica Federle20151112</v>
      </c>
      <c r="F3565">
        <f>IF(COUNTIF($E$2:E3565, E3565) = 1, MAX($F$1:F3564) + 1, INDEX($F$1:F3564, MATCH(E3565, $E$1:E3564, 0)))</f>
        <v>1740</v>
      </c>
      <c r="G3565" t="s">
        <v>10</v>
      </c>
      <c r="H3565" t="s">
        <v>11</v>
      </c>
      <c r="I3565" t="s">
        <v>18</v>
      </c>
      <c r="J3565" t="s">
        <v>267</v>
      </c>
      <c r="K3565" s="17">
        <v>64.78</v>
      </c>
      <c r="L3565" s="17">
        <v>1</v>
      </c>
      <c r="M3565" s="17">
        <v>-14.58</v>
      </c>
      <c r="N3565" s="17" t="str">
        <f>IF(SalesData[[#This Row],[Profit]]&gt;0,"Profit","Loss")</f>
        <v>Loss</v>
      </c>
    </row>
    <row r="3566" spans="1:14" x14ac:dyDescent="0.25">
      <c r="A3566" s="1">
        <v>42320</v>
      </c>
      <c r="B3566" s="3">
        <f t="shared" si="165"/>
        <v>2015</v>
      </c>
      <c r="C3566" s="3">
        <f t="shared" si="166"/>
        <v>11</v>
      </c>
      <c r="D3566" t="s">
        <v>1310</v>
      </c>
      <c r="E3566" t="str">
        <f t="shared" si="167"/>
        <v>Monica Federle20151112</v>
      </c>
      <c r="F3566">
        <f>IF(COUNTIF($E$2:E3566, E3566) = 1, MAX($F$1:F3565) + 1, INDEX($F$1:F3565, MATCH(E3566, $E$1:E3565, 0)))</f>
        <v>1740</v>
      </c>
      <c r="G3566" t="s">
        <v>10</v>
      </c>
      <c r="H3566" t="s">
        <v>11</v>
      </c>
      <c r="I3566" t="s">
        <v>12</v>
      </c>
      <c r="J3566" t="s">
        <v>331</v>
      </c>
      <c r="K3566" s="17">
        <v>15.55</v>
      </c>
      <c r="L3566" s="17">
        <v>3</v>
      </c>
      <c r="M3566" s="17">
        <v>5.64</v>
      </c>
      <c r="N3566" s="17" t="str">
        <f>IF(SalesData[[#This Row],[Profit]]&gt;0,"Profit","Loss")</f>
        <v>Profit</v>
      </c>
    </row>
    <row r="3567" spans="1:14" x14ac:dyDescent="0.25">
      <c r="A3567" s="1">
        <v>42320</v>
      </c>
      <c r="B3567" s="3">
        <f t="shared" si="165"/>
        <v>2015</v>
      </c>
      <c r="C3567" s="3">
        <f t="shared" si="166"/>
        <v>11</v>
      </c>
      <c r="D3567" t="s">
        <v>1310</v>
      </c>
      <c r="E3567" t="str">
        <f t="shared" si="167"/>
        <v>Monica Federle20151112</v>
      </c>
      <c r="F3567">
        <f>IF(COUNTIF($E$2:E3567, E3567) = 1, MAX($F$1:F3566) + 1, INDEX($F$1:F3566, MATCH(E3567, $E$1:E3566, 0)))</f>
        <v>1740</v>
      </c>
      <c r="G3567" t="s">
        <v>10</v>
      </c>
      <c r="H3567" t="s">
        <v>11</v>
      </c>
      <c r="I3567" t="s">
        <v>63</v>
      </c>
      <c r="J3567" t="s">
        <v>2264</v>
      </c>
      <c r="K3567" s="17">
        <v>223.89</v>
      </c>
      <c r="L3567" s="17">
        <v>7</v>
      </c>
      <c r="M3567" s="17">
        <v>69.97</v>
      </c>
      <c r="N3567" s="17" t="str">
        <f>IF(SalesData[[#This Row],[Profit]]&gt;0,"Profit","Loss")</f>
        <v>Profit</v>
      </c>
    </row>
    <row r="3568" spans="1:14" x14ac:dyDescent="0.25">
      <c r="A3568" s="1">
        <v>42320</v>
      </c>
      <c r="B3568" s="3">
        <f t="shared" si="165"/>
        <v>2015</v>
      </c>
      <c r="C3568" s="3">
        <f t="shared" si="166"/>
        <v>11</v>
      </c>
      <c r="D3568" t="s">
        <v>2017</v>
      </c>
      <c r="E3568" t="str">
        <f t="shared" si="167"/>
        <v>Eugene Barchas20151112</v>
      </c>
      <c r="F3568">
        <f>IF(COUNTIF($E$2:E3568, E3568) = 1, MAX($F$1:F3567) + 1, INDEX($F$1:F3567, MATCH(E3568, $E$1:E3567, 0)))</f>
        <v>1741</v>
      </c>
      <c r="G3568" t="s">
        <v>149</v>
      </c>
      <c r="H3568" t="s">
        <v>11</v>
      </c>
      <c r="I3568" t="s">
        <v>63</v>
      </c>
      <c r="J3568" t="s">
        <v>64</v>
      </c>
      <c r="K3568" s="17">
        <v>15.56</v>
      </c>
      <c r="L3568" s="17">
        <v>2</v>
      </c>
      <c r="M3568" s="17">
        <v>7.31</v>
      </c>
      <c r="N3568" s="17" t="str">
        <f>IF(SalesData[[#This Row],[Profit]]&gt;0,"Profit","Loss")</f>
        <v>Profit</v>
      </c>
    </row>
    <row r="3569" spans="1:14" x14ac:dyDescent="0.25">
      <c r="A3569" s="1">
        <v>42321</v>
      </c>
      <c r="B3569" s="3">
        <f t="shared" si="165"/>
        <v>2015</v>
      </c>
      <c r="C3569" s="3">
        <f t="shared" si="166"/>
        <v>11</v>
      </c>
      <c r="D3569" t="s">
        <v>2060</v>
      </c>
      <c r="E3569" t="str">
        <f t="shared" si="167"/>
        <v>Lena Cacioppo20151113</v>
      </c>
      <c r="F3569">
        <f>IF(COUNTIF($E$2:E3569, E3569) = 1, MAX($F$1:F3568) + 1, INDEX($F$1:F3568, MATCH(E3569, $E$1:E3568, 0)))</f>
        <v>1742</v>
      </c>
      <c r="G3569" t="s">
        <v>278</v>
      </c>
      <c r="H3569" t="s">
        <v>39</v>
      </c>
      <c r="I3569" t="s">
        <v>52</v>
      </c>
      <c r="J3569" t="s">
        <v>2309</v>
      </c>
      <c r="K3569" s="17">
        <v>238.9</v>
      </c>
      <c r="L3569" s="17">
        <v>6</v>
      </c>
      <c r="M3569" s="17">
        <v>-26.88</v>
      </c>
      <c r="N3569" s="17" t="str">
        <f>IF(SalesData[[#This Row],[Profit]]&gt;0,"Profit","Loss")</f>
        <v>Loss</v>
      </c>
    </row>
    <row r="3570" spans="1:14" x14ac:dyDescent="0.25">
      <c r="A3570" s="1">
        <v>42321</v>
      </c>
      <c r="B3570" s="3">
        <f t="shared" si="165"/>
        <v>2015</v>
      </c>
      <c r="C3570" s="3">
        <f t="shared" si="166"/>
        <v>11</v>
      </c>
      <c r="D3570" t="s">
        <v>2060</v>
      </c>
      <c r="E3570" t="str">
        <f t="shared" si="167"/>
        <v>Lena Cacioppo20151113</v>
      </c>
      <c r="F3570">
        <f>IF(COUNTIF($E$2:E3570, E3570) = 1, MAX($F$1:F3569) + 1, INDEX($F$1:F3569, MATCH(E3570, $E$1:E3569, 0)))</f>
        <v>1742</v>
      </c>
      <c r="G3570" t="s">
        <v>278</v>
      </c>
      <c r="H3570" t="s">
        <v>34</v>
      </c>
      <c r="I3570" t="s">
        <v>47</v>
      </c>
      <c r="J3570" t="s">
        <v>1276</v>
      </c>
      <c r="K3570" s="17">
        <v>102.36</v>
      </c>
      <c r="L3570" s="17">
        <v>3</v>
      </c>
      <c r="M3570" s="17">
        <v>-3.84</v>
      </c>
      <c r="N3570" s="17" t="str">
        <f>IF(SalesData[[#This Row],[Profit]]&gt;0,"Profit","Loss")</f>
        <v>Loss</v>
      </c>
    </row>
    <row r="3571" spans="1:14" x14ac:dyDescent="0.25">
      <c r="A3571" s="1">
        <v>42321</v>
      </c>
      <c r="B3571" s="3">
        <f t="shared" si="165"/>
        <v>2015</v>
      </c>
      <c r="C3571" s="3">
        <f t="shared" si="166"/>
        <v>11</v>
      </c>
      <c r="D3571" t="s">
        <v>2060</v>
      </c>
      <c r="E3571" t="str">
        <f t="shared" si="167"/>
        <v>Lena Cacioppo20151113</v>
      </c>
      <c r="F3571">
        <f>IF(COUNTIF($E$2:E3571, E3571) = 1, MAX($F$1:F3570) + 1, INDEX($F$1:F3570, MATCH(E3571, $E$1:E3570, 0)))</f>
        <v>1742</v>
      </c>
      <c r="G3571" t="s">
        <v>278</v>
      </c>
      <c r="H3571" t="s">
        <v>11</v>
      </c>
      <c r="I3571" t="s">
        <v>20</v>
      </c>
      <c r="J3571" t="s">
        <v>485</v>
      </c>
      <c r="K3571" s="17">
        <v>36.880000000000003</v>
      </c>
      <c r="L3571" s="17">
        <v>3</v>
      </c>
      <c r="M3571" s="17">
        <v>-25.82</v>
      </c>
      <c r="N3571" s="17" t="str">
        <f>IF(SalesData[[#This Row],[Profit]]&gt;0,"Profit","Loss")</f>
        <v>Loss</v>
      </c>
    </row>
    <row r="3572" spans="1:14" x14ac:dyDescent="0.25">
      <c r="A3572" s="1">
        <v>42321</v>
      </c>
      <c r="B3572" s="3">
        <f t="shared" si="165"/>
        <v>2015</v>
      </c>
      <c r="C3572" s="3">
        <f t="shared" si="166"/>
        <v>11</v>
      </c>
      <c r="D3572" t="s">
        <v>1652</v>
      </c>
      <c r="E3572" t="str">
        <f t="shared" si="167"/>
        <v>Joe Kamberova20151113</v>
      </c>
      <c r="F3572">
        <f>IF(COUNTIF($E$2:E3572, E3572) = 1, MAX($F$1:F3571) + 1, INDEX($F$1:F3571, MATCH(E3572, $E$1:E3571, 0)))</f>
        <v>1743</v>
      </c>
      <c r="G3572" t="s">
        <v>245</v>
      </c>
      <c r="H3572" t="s">
        <v>11</v>
      </c>
      <c r="I3572" t="s">
        <v>12</v>
      </c>
      <c r="J3572" t="s">
        <v>2333</v>
      </c>
      <c r="K3572" s="17">
        <v>115.3</v>
      </c>
      <c r="L3572" s="17">
        <v>3</v>
      </c>
      <c r="M3572" s="17">
        <v>40.35</v>
      </c>
      <c r="N3572" s="17" t="str">
        <f>IF(SalesData[[#This Row],[Profit]]&gt;0,"Profit","Loss")</f>
        <v>Profit</v>
      </c>
    </row>
    <row r="3573" spans="1:14" x14ac:dyDescent="0.25">
      <c r="A3573" s="1">
        <v>42321</v>
      </c>
      <c r="B3573" s="3">
        <f t="shared" si="165"/>
        <v>2015</v>
      </c>
      <c r="C3573" s="3">
        <f t="shared" si="166"/>
        <v>11</v>
      </c>
      <c r="D3573" t="s">
        <v>1012</v>
      </c>
      <c r="E3573" t="str">
        <f t="shared" si="167"/>
        <v>Ken Lonsdale20151113</v>
      </c>
      <c r="F3573">
        <f>IF(COUNTIF($E$2:E3573, E3573) = 1, MAX($F$1:F3572) + 1, INDEX($F$1:F3572, MATCH(E3573, $E$1:E3572, 0)))</f>
        <v>1744</v>
      </c>
      <c r="G3573" t="s">
        <v>59</v>
      </c>
      <c r="H3573" t="s">
        <v>39</v>
      </c>
      <c r="I3573" t="s">
        <v>40</v>
      </c>
      <c r="J3573" t="s">
        <v>1114</v>
      </c>
      <c r="K3573" s="17">
        <v>377.97</v>
      </c>
      <c r="L3573" s="17">
        <v>3</v>
      </c>
      <c r="M3573" s="17">
        <v>94.49</v>
      </c>
      <c r="N3573" s="17" t="str">
        <f>IF(SalesData[[#This Row],[Profit]]&gt;0,"Profit","Loss")</f>
        <v>Profit</v>
      </c>
    </row>
    <row r="3574" spans="1:14" x14ac:dyDescent="0.25">
      <c r="A3574" s="1">
        <v>42321</v>
      </c>
      <c r="B3574" s="3">
        <f t="shared" si="165"/>
        <v>2015</v>
      </c>
      <c r="C3574" s="3">
        <f t="shared" si="166"/>
        <v>11</v>
      </c>
      <c r="D3574" t="s">
        <v>1012</v>
      </c>
      <c r="E3574" t="str">
        <f t="shared" si="167"/>
        <v>Ken Lonsdale20151113</v>
      </c>
      <c r="F3574">
        <f>IF(COUNTIF($E$2:E3574, E3574) = 1, MAX($F$1:F3573) + 1, INDEX($F$1:F3573, MATCH(E3574, $E$1:E3573, 0)))</f>
        <v>1744</v>
      </c>
      <c r="G3574" t="s">
        <v>59</v>
      </c>
      <c r="H3574" t="s">
        <v>11</v>
      </c>
      <c r="I3574" t="s">
        <v>12</v>
      </c>
      <c r="J3574" t="s">
        <v>700</v>
      </c>
      <c r="K3574" s="17">
        <v>42.28</v>
      </c>
      <c r="L3574" s="17">
        <v>7</v>
      </c>
      <c r="M3574" s="17">
        <v>19.87</v>
      </c>
      <c r="N3574" s="17" t="str">
        <f>IF(SalesData[[#This Row],[Profit]]&gt;0,"Profit","Loss")</f>
        <v>Profit</v>
      </c>
    </row>
    <row r="3575" spans="1:14" x14ac:dyDescent="0.25">
      <c r="A3575" s="1">
        <v>42321</v>
      </c>
      <c r="B3575" s="3">
        <f t="shared" si="165"/>
        <v>2015</v>
      </c>
      <c r="C3575" s="3">
        <f t="shared" si="166"/>
        <v>11</v>
      </c>
      <c r="D3575" t="s">
        <v>1012</v>
      </c>
      <c r="E3575" t="str">
        <f t="shared" si="167"/>
        <v>Ken Lonsdale20151113</v>
      </c>
      <c r="F3575">
        <f>IF(COUNTIF($E$2:E3575, E3575) = 1, MAX($F$1:F3574) + 1, INDEX($F$1:F3574, MATCH(E3575, $E$1:E3574, 0)))</f>
        <v>1744</v>
      </c>
      <c r="G3575" t="s">
        <v>59</v>
      </c>
      <c r="H3575" t="s">
        <v>34</v>
      </c>
      <c r="I3575" t="s">
        <v>74</v>
      </c>
      <c r="J3575" t="s">
        <v>644</v>
      </c>
      <c r="K3575" s="17">
        <v>299.97000000000003</v>
      </c>
      <c r="L3575" s="17">
        <v>3</v>
      </c>
      <c r="M3575" s="17">
        <v>56.99</v>
      </c>
      <c r="N3575" s="17" t="str">
        <f>IF(SalesData[[#This Row],[Profit]]&gt;0,"Profit","Loss")</f>
        <v>Profit</v>
      </c>
    </row>
    <row r="3576" spans="1:14" x14ac:dyDescent="0.25">
      <c r="A3576" s="1">
        <v>42321</v>
      </c>
      <c r="B3576" s="3">
        <f t="shared" si="165"/>
        <v>2015</v>
      </c>
      <c r="C3576" s="3">
        <f t="shared" si="166"/>
        <v>11</v>
      </c>
      <c r="D3576" t="s">
        <v>1012</v>
      </c>
      <c r="E3576" t="str">
        <f t="shared" si="167"/>
        <v>Ken Lonsdale20151113</v>
      </c>
      <c r="F3576">
        <f>IF(COUNTIF($E$2:E3576, E3576) = 1, MAX($F$1:F3575) + 1, INDEX($F$1:F3575, MATCH(E3576, $E$1:E3575, 0)))</f>
        <v>1744</v>
      </c>
      <c r="G3576" t="s">
        <v>59</v>
      </c>
      <c r="H3576" t="s">
        <v>39</v>
      </c>
      <c r="I3576" t="s">
        <v>40</v>
      </c>
      <c r="J3576" t="s">
        <v>415</v>
      </c>
      <c r="K3576" s="17">
        <v>89.98</v>
      </c>
      <c r="L3576" s="17">
        <v>2</v>
      </c>
      <c r="M3576" s="17">
        <v>43.19</v>
      </c>
      <c r="N3576" s="17" t="str">
        <f>IF(SalesData[[#This Row],[Profit]]&gt;0,"Profit","Loss")</f>
        <v>Profit</v>
      </c>
    </row>
    <row r="3577" spans="1:14" x14ac:dyDescent="0.25">
      <c r="A3577" s="1">
        <v>42321</v>
      </c>
      <c r="B3577" s="3">
        <f t="shared" si="165"/>
        <v>2015</v>
      </c>
      <c r="C3577" s="3">
        <f t="shared" si="166"/>
        <v>11</v>
      </c>
      <c r="D3577" t="s">
        <v>887</v>
      </c>
      <c r="E3577" t="str">
        <f t="shared" si="167"/>
        <v>Helen Abelman20151113</v>
      </c>
      <c r="F3577">
        <f>IF(COUNTIF($E$2:E3577, E3577) = 1, MAX($F$1:F3576) + 1, INDEX($F$1:F3576, MATCH(E3577, $E$1:E3576, 0)))</f>
        <v>1745</v>
      </c>
      <c r="G3577" t="s">
        <v>15</v>
      </c>
      <c r="H3577" t="s">
        <v>34</v>
      </c>
      <c r="I3577" t="s">
        <v>47</v>
      </c>
      <c r="J3577" t="s">
        <v>2051</v>
      </c>
      <c r="K3577" s="17">
        <v>17.5</v>
      </c>
      <c r="L3577" s="17">
        <v>9</v>
      </c>
      <c r="M3577" s="17">
        <v>-7.44</v>
      </c>
      <c r="N3577" s="17" t="str">
        <f>IF(SalesData[[#This Row],[Profit]]&gt;0,"Profit","Loss")</f>
        <v>Loss</v>
      </c>
    </row>
    <row r="3578" spans="1:14" x14ac:dyDescent="0.25">
      <c r="A3578" s="1">
        <v>42321</v>
      </c>
      <c r="B3578" s="3">
        <f t="shared" si="165"/>
        <v>2015</v>
      </c>
      <c r="C3578" s="3">
        <f t="shared" si="166"/>
        <v>11</v>
      </c>
      <c r="D3578" t="s">
        <v>889</v>
      </c>
      <c r="E3578" t="str">
        <f t="shared" si="167"/>
        <v>Russell Applegate20151113</v>
      </c>
      <c r="F3578">
        <f>IF(COUNTIF($E$2:E3578, E3578) = 1, MAX($F$1:F3577) + 1, INDEX($F$1:F3577, MATCH(E3578, $E$1:E3577, 0)))</f>
        <v>1746</v>
      </c>
      <c r="G3578" t="s">
        <v>129</v>
      </c>
      <c r="H3578" t="s">
        <v>11</v>
      </c>
      <c r="I3578" t="s">
        <v>12</v>
      </c>
      <c r="J3578" t="s">
        <v>2334</v>
      </c>
      <c r="K3578" s="17">
        <v>63.77</v>
      </c>
      <c r="L3578" s="17">
        <v>7</v>
      </c>
      <c r="M3578" s="17">
        <v>28.7</v>
      </c>
      <c r="N3578" s="17" t="str">
        <f>IF(SalesData[[#This Row],[Profit]]&gt;0,"Profit","Loss")</f>
        <v>Profit</v>
      </c>
    </row>
    <row r="3579" spans="1:14" x14ac:dyDescent="0.25">
      <c r="A3579" s="1">
        <v>42321</v>
      </c>
      <c r="B3579" s="3">
        <f t="shared" si="165"/>
        <v>2015</v>
      </c>
      <c r="C3579" s="3">
        <f t="shared" si="166"/>
        <v>11</v>
      </c>
      <c r="D3579" t="s">
        <v>889</v>
      </c>
      <c r="E3579" t="str">
        <f t="shared" si="167"/>
        <v>Russell Applegate20151113</v>
      </c>
      <c r="F3579">
        <f>IF(COUNTIF($E$2:E3579, E3579) = 1, MAX($F$1:F3578) + 1, INDEX($F$1:F3578, MATCH(E3579, $E$1:E3578, 0)))</f>
        <v>1746</v>
      </c>
      <c r="G3579" t="s">
        <v>129</v>
      </c>
      <c r="H3579" t="s">
        <v>39</v>
      </c>
      <c r="I3579" t="s">
        <v>40</v>
      </c>
      <c r="J3579" t="s">
        <v>1305</v>
      </c>
      <c r="K3579" s="17">
        <v>50.97</v>
      </c>
      <c r="L3579" s="17">
        <v>3</v>
      </c>
      <c r="M3579" s="17">
        <v>13.25</v>
      </c>
      <c r="N3579" s="17" t="str">
        <f>IF(SalesData[[#This Row],[Profit]]&gt;0,"Profit","Loss")</f>
        <v>Profit</v>
      </c>
    </row>
    <row r="3580" spans="1:14" x14ac:dyDescent="0.25">
      <c r="A3580" s="1">
        <v>42321</v>
      </c>
      <c r="B3580" s="3">
        <f t="shared" si="165"/>
        <v>2015</v>
      </c>
      <c r="C3580" s="3">
        <f t="shared" si="166"/>
        <v>11</v>
      </c>
      <c r="D3580" t="s">
        <v>889</v>
      </c>
      <c r="E3580" t="str">
        <f t="shared" si="167"/>
        <v>Russell Applegate20151113</v>
      </c>
      <c r="F3580">
        <f>IF(COUNTIF($E$2:E3580, E3580) = 1, MAX($F$1:F3579) + 1, INDEX($F$1:F3579, MATCH(E3580, $E$1:E3579, 0)))</f>
        <v>1746</v>
      </c>
      <c r="G3580" t="s">
        <v>129</v>
      </c>
      <c r="H3580" t="s">
        <v>11</v>
      </c>
      <c r="I3580" t="s">
        <v>12</v>
      </c>
      <c r="J3580" t="s">
        <v>2333</v>
      </c>
      <c r="K3580" s="17">
        <v>96.08</v>
      </c>
      <c r="L3580" s="17">
        <v>2</v>
      </c>
      <c r="M3580" s="17">
        <v>46.12</v>
      </c>
      <c r="N3580" s="17" t="str">
        <f>IF(SalesData[[#This Row],[Profit]]&gt;0,"Profit","Loss")</f>
        <v>Profit</v>
      </c>
    </row>
    <row r="3581" spans="1:14" x14ac:dyDescent="0.25">
      <c r="A3581" s="1">
        <v>42321</v>
      </c>
      <c r="B3581" s="3">
        <f t="shared" si="165"/>
        <v>2015</v>
      </c>
      <c r="C3581" s="3">
        <f t="shared" si="166"/>
        <v>11</v>
      </c>
      <c r="D3581" t="s">
        <v>554</v>
      </c>
      <c r="E3581" t="str">
        <f t="shared" si="167"/>
        <v>Allen Armold20151113</v>
      </c>
      <c r="F3581">
        <f>IF(COUNTIF($E$2:E3581, E3581) = 1, MAX($F$1:F3580) + 1, INDEX($F$1:F3580, MATCH(E3581, $E$1:E3580, 0)))</f>
        <v>1747</v>
      </c>
      <c r="G3581" t="s">
        <v>120</v>
      </c>
      <c r="H3581" t="s">
        <v>11</v>
      </c>
      <c r="I3581" t="s">
        <v>18</v>
      </c>
      <c r="J3581" t="s">
        <v>2335</v>
      </c>
      <c r="K3581" s="17">
        <v>84.96</v>
      </c>
      <c r="L3581" s="17">
        <v>6</v>
      </c>
      <c r="M3581" s="17">
        <v>6.37</v>
      </c>
      <c r="N3581" s="17" t="str">
        <f>IF(SalesData[[#This Row],[Profit]]&gt;0,"Profit","Loss")</f>
        <v>Profit</v>
      </c>
    </row>
    <row r="3582" spans="1:14" x14ac:dyDescent="0.25">
      <c r="A3582" s="1">
        <v>42321</v>
      </c>
      <c r="B3582" s="3">
        <f t="shared" si="165"/>
        <v>2015</v>
      </c>
      <c r="C3582" s="3">
        <f t="shared" si="166"/>
        <v>11</v>
      </c>
      <c r="D3582" t="s">
        <v>951</v>
      </c>
      <c r="E3582" t="str">
        <f t="shared" si="167"/>
        <v>Arthur Wiediger20151113</v>
      </c>
      <c r="F3582">
        <f>IF(COUNTIF($E$2:E3582, E3582) = 1, MAX($F$1:F3581) + 1, INDEX($F$1:F3581, MATCH(E3582, $E$1:E3581, 0)))</f>
        <v>1748</v>
      </c>
      <c r="G3582" t="s">
        <v>515</v>
      </c>
      <c r="H3582" t="s">
        <v>39</v>
      </c>
      <c r="I3582" t="s">
        <v>40</v>
      </c>
      <c r="J3582" t="s">
        <v>1878</v>
      </c>
      <c r="K3582" s="17">
        <v>339.96</v>
      </c>
      <c r="L3582" s="17">
        <v>5</v>
      </c>
      <c r="M3582" s="17">
        <v>42.5</v>
      </c>
      <c r="N3582" s="17" t="str">
        <f>IF(SalesData[[#This Row],[Profit]]&gt;0,"Profit","Loss")</f>
        <v>Profit</v>
      </c>
    </row>
    <row r="3583" spans="1:14" x14ac:dyDescent="0.25">
      <c r="A3583" s="1">
        <v>42321</v>
      </c>
      <c r="B3583" s="3">
        <f t="shared" si="165"/>
        <v>2015</v>
      </c>
      <c r="C3583" s="3">
        <f t="shared" si="166"/>
        <v>11</v>
      </c>
      <c r="D3583" t="s">
        <v>951</v>
      </c>
      <c r="E3583" t="str">
        <f t="shared" si="167"/>
        <v>Arthur Wiediger20151113</v>
      </c>
      <c r="F3583">
        <f>IF(COUNTIF($E$2:E3583, E3583) = 1, MAX($F$1:F3582) + 1, INDEX($F$1:F3582, MATCH(E3583, $E$1:E3582, 0)))</f>
        <v>1748</v>
      </c>
      <c r="G3583" t="s">
        <v>515</v>
      </c>
      <c r="H3583" t="s">
        <v>34</v>
      </c>
      <c r="I3583" t="s">
        <v>47</v>
      </c>
      <c r="J3583" t="s">
        <v>2129</v>
      </c>
      <c r="K3583" s="17">
        <v>63.98</v>
      </c>
      <c r="L3583" s="17">
        <v>7</v>
      </c>
      <c r="M3583" s="17">
        <v>21.75</v>
      </c>
      <c r="N3583" s="17" t="str">
        <f>IF(SalesData[[#This Row],[Profit]]&gt;0,"Profit","Loss")</f>
        <v>Profit</v>
      </c>
    </row>
    <row r="3584" spans="1:14" x14ac:dyDescent="0.25">
      <c r="A3584" s="1">
        <v>42321</v>
      </c>
      <c r="B3584" s="3">
        <f t="shared" si="165"/>
        <v>2015</v>
      </c>
      <c r="C3584" s="3">
        <f t="shared" si="166"/>
        <v>11</v>
      </c>
      <c r="D3584" t="s">
        <v>2156</v>
      </c>
      <c r="E3584" t="str">
        <f t="shared" si="167"/>
        <v>Fred McMath20151113</v>
      </c>
      <c r="F3584">
        <f>IF(COUNTIF($E$2:E3584, E3584) = 1, MAX($F$1:F3583) + 1, INDEX($F$1:F3583, MATCH(E3584, $E$1:E3583, 0)))</f>
        <v>1749</v>
      </c>
      <c r="G3584" t="s">
        <v>123</v>
      </c>
      <c r="H3584" t="s">
        <v>11</v>
      </c>
      <c r="I3584" t="s">
        <v>20</v>
      </c>
      <c r="J3584" t="s">
        <v>269</v>
      </c>
      <c r="K3584" s="17">
        <v>121.1</v>
      </c>
      <c r="L3584" s="17">
        <v>6</v>
      </c>
      <c r="M3584" s="17">
        <v>-100.92</v>
      </c>
      <c r="N3584" s="17" t="str">
        <f>IF(SalesData[[#This Row],[Profit]]&gt;0,"Profit","Loss")</f>
        <v>Loss</v>
      </c>
    </row>
    <row r="3585" spans="1:14" x14ac:dyDescent="0.25">
      <c r="A3585" s="1">
        <v>42321</v>
      </c>
      <c r="B3585" s="3">
        <f t="shared" si="165"/>
        <v>2015</v>
      </c>
      <c r="C3585" s="3">
        <f t="shared" si="166"/>
        <v>11</v>
      </c>
      <c r="D3585" t="s">
        <v>2156</v>
      </c>
      <c r="E3585" t="str">
        <f t="shared" si="167"/>
        <v>Fred McMath20151113</v>
      </c>
      <c r="F3585">
        <f>IF(COUNTIF($E$2:E3585, E3585) = 1, MAX($F$1:F3584) + 1, INDEX($F$1:F3584, MATCH(E3585, $E$1:E3584, 0)))</f>
        <v>1749</v>
      </c>
      <c r="G3585" t="s">
        <v>123</v>
      </c>
      <c r="H3585" t="s">
        <v>39</v>
      </c>
      <c r="I3585" t="s">
        <v>52</v>
      </c>
      <c r="J3585" t="s">
        <v>1526</v>
      </c>
      <c r="K3585" s="17">
        <v>111.96</v>
      </c>
      <c r="L3585" s="17">
        <v>5</v>
      </c>
      <c r="M3585" s="17">
        <v>-1.4</v>
      </c>
      <c r="N3585" s="17" t="str">
        <f>IF(SalesData[[#This Row],[Profit]]&gt;0,"Profit","Loss")</f>
        <v>Loss</v>
      </c>
    </row>
    <row r="3586" spans="1:14" x14ac:dyDescent="0.25">
      <c r="A3586" s="1">
        <v>42321</v>
      </c>
      <c r="B3586" s="3">
        <f t="shared" ref="B3586:B3649" si="168">YEAR(A3586)</f>
        <v>2015</v>
      </c>
      <c r="C3586" s="3">
        <f t="shared" ref="C3586:C3649" si="169">MONTH(A3586)</f>
        <v>11</v>
      </c>
      <c r="D3586" t="s">
        <v>1546</v>
      </c>
      <c r="E3586" t="str">
        <f t="shared" ref="E3586:E3649" si="170">D3586 &amp; TEXT(A3586, "yyyymmdd")</f>
        <v>Patrick O'Brill20151113</v>
      </c>
      <c r="F3586">
        <f>IF(COUNTIF($E$2:E3586, E3586) = 1, MAX($F$1:F3585) + 1, INDEX($F$1:F3585, MATCH(E3586, $E$1:E3585, 0)))</f>
        <v>1750</v>
      </c>
      <c r="G3586" t="s">
        <v>10</v>
      </c>
      <c r="H3586" t="s">
        <v>34</v>
      </c>
      <c r="I3586" t="s">
        <v>74</v>
      </c>
      <c r="J3586" t="s">
        <v>1930</v>
      </c>
      <c r="K3586" s="17">
        <v>614</v>
      </c>
      <c r="L3586" s="17">
        <v>3</v>
      </c>
      <c r="M3586" s="17">
        <v>-18.059999999999999</v>
      </c>
      <c r="N3586" s="17" t="str">
        <f>IF(SalesData[[#This Row],[Profit]]&gt;0,"Profit","Loss")</f>
        <v>Loss</v>
      </c>
    </row>
    <row r="3587" spans="1:14" x14ac:dyDescent="0.25">
      <c r="A3587" s="1">
        <v>42321</v>
      </c>
      <c r="B3587" s="3">
        <f t="shared" si="168"/>
        <v>2015</v>
      </c>
      <c r="C3587" s="3">
        <f t="shared" si="169"/>
        <v>11</v>
      </c>
      <c r="D3587" t="s">
        <v>1121</v>
      </c>
      <c r="E3587" t="str">
        <f t="shared" si="170"/>
        <v>Keith Herrera20151113</v>
      </c>
      <c r="F3587">
        <f>IF(COUNTIF($E$2:E3587, E3587) = 1, MAX($F$1:F3586) + 1, INDEX($F$1:F3586, MATCH(E3587, $E$1:E3586, 0)))</f>
        <v>1751</v>
      </c>
      <c r="G3587" t="s">
        <v>27</v>
      </c>
      <c r="H3587" t="s">
        <v>11</v>
      </c>
      <c r="I3587" t="s">
        <v>20</v>
      </c>
      <c r="J3587" t="s">
        <v>1599</v>
      </c>
      <c r="K3587" s="17">
        <v>9.8699999999999992</v>
      </c>
      <c r="L3587" s="17">
        <v>2</v>
      </c>
      <c r="M3587" s="17">
        <v>3.46</v>
      </c>
      <c r="N3587" s="17" t="str">
        <f>IF(SalesData[[#This Row],[Profit]]&gt;0,"Profit","Loss")</f>
        <v>Profit</v>
      </c>
    </row>
    <row r="3588" spans="1:14" x14ac:dyDescent="0.25">
      <c r="A3588" s="1">
        <v>42321</v>
      </c>
      <c r="B3588" s="3">
        <f t="shared" si="168"/>
        <v>2015</v>
      </c>
      <c r="C3588" s="3">
        <f t="shared" si="169"/>
        <v>11</v>
      </c>
      <c r="D3588" t="s">
        <v>1121</v>
      </c>
      <c r="E3588" t="str">
        <f t="shared" si="170"/>
        <v>Keith Herrera20151113</v>
      </c>
      <c r="F3588">
        <f>IF(COUNTIF($E$2:E3588, E3588) = 1, MAX($F$1:F3587) + 1, INDEX($F$1:F3587, MATCH(E3588, $E$1:E3587, 0)))</f>
        <v>1751</v>
      </c>
      <c r="G3588" t="s">
        <v>27</v>
      </c>
      <c r="H3588" t="s">
        <v>34</v>
      </c>
      <c r="I3588" t="s">
        <v>74</v>
      </c>
      <c r="J3588" t="s">
        <v>2093</v>
      </c>
      <c r="K3588" s="17">
        <v>683.33</v>
      </c>
      <c r="L3588" s="17">
        <v>4</v>
      </c>
      <c r="M3588" s="17">
        <v>-40.200000000000003</v>
      </c>
      <c r="N3588" s="17" t="str">
        <f>IF(SalesData[[#This Row],[Profit]]&gt;0,"Profit","Loss")</f>
        <v>Loss</v>
      </c>
    </row>
    <row r="3589" spans="1:14" x14ac:dyDescent="0.25">
      <c r="A3589" s="1">
        <v>42321</v>
      </c>
      <c r="B3589" s="3">
        <f t="shared" si="168"/>
        <v>2015</v>
      </c>
      <c r="C3589" s="3">
        <f t="shared" si="169"/>
        <v>11</v>
      </c>
      <c r="D3589" t="s">
        <v>1121</v>
      </c>
      <c r="E3589" t="str">
        <f t="shared" si="170"/>
        <v>Keith Herrera20151113</v>
      </c>
      <c r="F3589">
        <f>IF(COUNTIF($E$2:E3589, E3589) = 1, MAX($F$1:F3588) + 1, INDEX($F$1:F3588, MATCH(E3589, $E$1:E3588, 0)))</f>
        <v>1751</v>
      </c>
      <c r="G3589" t="s">
        <v>27</v>
      </c>
      <c r="H3589" t="s">
        <v>11</v>
      </c>
      <c r="I3589" t="s">
        <v>12</v>
      </c>
      <c r="J3589" t="s">
        <v>1308</v>
      </c>
      <c r="K3589" s="17">
        <v>29.96</v>
      </c>
      <c r="L3589" s="17">
        <v>7</v>
      </c>
      <c r="M3589" s="17">
        <v>13.48</v>
      </c>
      <c r="N3589" s="17" t="str">
        <f>IF(SalesData[[#This Row],[Profit]]&gt;0,"Profit","Loss")</f>
        <v>Profit</v>
      </c>
    </row>
    <row r="3590" spans="1:14" x14ac:dyDescent="0.25">
      <c r="A3590" s="1">
        <v>42322</v>
      </c>
      <c r="B3590" s="3">
        <f t="shared" si="168"/>
        <v>2015</v>
      </c>
      <c r="C3590" s="3">
        <f t="shared" si="169"/>
        <v>11</v>
      </c>
      <c r="D3590" t="s">
        <v>734</v>
      </c>
      <c r="E3590" t="str">
        <f t="shared" si="170"/>
        <v>Patrick Jones20151114</v>
      </c>
      <c r="F3590">
        <f>IF(COUNTIF($E$2:E3590, E3590) = 1, MAX($F$1:F3589) + 1, INDEX($F$1:F3589, MATCH(E3590, $E$1:E3589, 0)))</f>
        <v>1752</v>
      </c>
      <c r="G3590" t="s">
        <v>149</v>
      </c>
      <c r="H3590" t="s">
        <v>39</v>
      </c>
      <c r="I3590" t="s">
        <v>52</v>
      </c>
      <c r="J3590" t="s">
        <v>673</v>
      </c>
      <c r="K3590" s="17">
        <v>37.6</v>
      </c>
      <c r="L3590" s="17">
        <v>2</v>
      </c>
      <c r="M3590" s="17">
        <v>2.2599999999999998</v>
      </c>
      <c r="N3590" s="17" t="str">
        <f>IF(SalesData[[#This Row],[Profit]]&gt;0,"Profit","Loss")</f>
        <v>Profit</v>
      </c>
    </row>
    <row r="3591" spans="1:14" x14ac:dyDescent="0.25">
      <c r="A3591" s="1">
        <v>42322</v>
      </c>
      <c r="B3591" s="3">
        <f t="shared" si="168"/>
        <v>2015</v>
      </c>
      <c r="C3591" s="3">
        <f t="shared" si="169"/>
        <v>11</v>
      </c>
      <c r="D3591" t="s">
        <v>734</v>
      </c>
      <c r="E3591" t="str">
        <f t="shared" si="170"/>
        <v>Patrick Jones20151114</v>
      </c>
      <c r="F3591">
        <f>IF(COUNTIF($E$2:E3591, E3591) = 1, MAX($F$1:F3590) + 1, INDEX($F$1:F3590, MATCH(E3591, $E$1:E3590, 0)))</f>
        <v>1752</v>
      </c>
      <c r="G3591" t="s">
        <v>149</v>
      </c>
      <c r="H3591" t="s">
        <v>39</v>
      </c>
      <c r="I3591" t="s">
        <v>52</v>
      </c>
      <c r="J3591" t="s">
        <v>1737</v>
      </c>
      <c r="K3591" s="17">
        <v>59.9</v>
      </c>
      <c r="L3591" s="17">
        <v>2</v>
      </c>
      <c r="M3591" s="17">
        <v>23.96</v>
      </c>
      <c r="N3591" s="17" t="str">
        <f>IF(SalesData[[#This Row],[Profit]]&gt;0,"Profit","Loss")</f>
        <v>Profit</v>
      </c>
    </row>
    <row r="3592" spans="1:14" x14ac:dyDescent="0.25">
      <c r="A3592" s="1">
        <v>42322</v>
      </c>
      <c r="B3592" s="3">
        <f t="shared" si="168"/>
        <v>2015</v>
      </c>
      <c r="C3592" s="3">
        <f t="shared" si="169"/>
        <v>11</v>
      </c>
      <c r="D3592" t="s">
        <v>734</v>
      </c>
      <c r="E3592" t="str">
        <f t="shared" si="170"/>
        <v>Patrick Jones20151114</v>
      </c>
      <c r="F3592">
        <f>IF(COUNTIF($E$2:E3592, E3592) = 1, MAX($F$1:F3591) + 1, INDEX($F$1:F3591, MATCH(E3592, $E$1:E3591, 0)))</f>
        <v>1752</v>
      </c>
      <c r="G3592" t="s">
        <v>149</v>
      </c>
      <c r="H3592" t="s">
        <v>11</v>
      </c>
      <c r="I3592" t="s">
        <v>12</v>
      </c>
      <c r="J3592" t="s">
        <v>1887</v>
      </c>
      <c r="K3592" s="17">
        <v>37</v>
      </c>
      <c r="L3592" s="17">
        <v>5</v>
      </c>
      <c r="M3592" s="17">
        <v>16.649999999999999</v>
      </c>
      <c r="N3592" s="17" t="str">
        <f>IF(SalesData[[#This Row],[Profit]]&gt;0,"Profit","Loss")</f>
        <v>Profit</v>
      </c>
    </row>
    <row r="3593" spans="1:14" x14ac:dyDescent="0.25">
      <c r="A3593" s="1">
        <v>42322</v>
      </c>
      <c r="B3593" s="3">
        <f t="shared" si="168"/>
        <v>2015</v>
      </c>
      <c r="C3593" s="3">
        <f t="shared" si="169"/>
        <v>11</v>
      </c>
      <c r="D3593" t="s">
        <v>734</v>
      </c>
      <c r="E3593" t="str">
        <f t="shared" si="170"/>
        <v>Patrick Jones20151114</v>
      </c>
      <c r="F3593">
        <f>IF(COUNTIF($E$2:E3593, E3593) = 1, MAX($F$1:F3592) + 1, INDEX($F$1:F3592, MATCH(E3593, $E$1:E3592, 0)))</f>
        <v>1752</v>
      </c>
      <c r="G3593" t="s">
        <v>55</v>
      </c>
      <c r="H3593" t="s">
        <v>11</v>
      </c>
      <c r="I3593" t="s">
        <v>63</v>
      </c>
      <c r="J3593" t="s">
        <v>65</v>
      </c>
      <c r="K3593" s="17">
        <v>33.96</v>
      </c>
      <c r="L3593" s="17">
        <v>2</v>
      </c>
      <c r="M3593" s="17">
        <v>16.98</v>
      </c>
      <c r="N3593" s="17" t="str">
        <f>IF(SalesData[[#This Row],[Profit]]&gt;0,"Profit","Loss")</f>
        <v>Profit</v>
      </c>
    </row>
    <row r="3594" spans="1:14" x14ac:dyDescent="0.25">
      <c r="A3594" s="1">
        <v>42322</v>
      </c>
      <c r="B3594" s="3">
        <f t="shared" si="168"/>
        <v>2015</v>
      </c>
      <c r="C3594" s="3">
        <f t="shared" si="169"/>
        <v>11</v>
      </c>
      <c r="D3594" t="s">
        <v>734</v>
      </c>
      <c r="E3594" t="str">
        <f t="shared" si="170"/>
        <v>Patrick Jones20151114</v>
      </c>
      <c r="F3594">
        <f>IF(COUNTIF($E$2:E3594, E3594) = 1, MAX($F$1:F3593) + 1, INDEX($F$1:F3593, MATCH(E3594, $E$1:E3593, 0)))</f>
        <v>1752</v>
      </c>
      <c r="G3594" t="s">
        <v>55</v>
      </c>
      <c r="H3594" t="s">
        <v>11</v>
      </c>
      <c r="I3594" t="s">
        <v>92</v>
      </c>
      <c r="J3594" t="s">
        <v>2336</v>
      </c>
      <c r="K3594" s="17">
        <v>826.11</v>
      </c>
      <c r="L3594" s="17">
        <v>3</v>
      </c>
      <c r="M3594" s="17">
        <v>322.18</v>
      </c>
      <c r="N3594" s="17" t="str">
        <f>IF(SalesData[[#This Row],[Profit]]&gt;0,"Profit","Loss")</f>
        <v>Profit</v>
      </c>
    </row>
    <row r="3595" spans="1:14" x14ac:dyDescent="0.25">
      <c r="A3595" s="1">
        <v>42322</v>
      </c>
      <c r="B3595" s="3">
        <f t="shared" si="168"/>
        <v>2015</v>
      </c>
      <c r="C3595" s="3">
        <f t="shared" si="169"/>
        <v>11</v>
      </c>
      <c r="D3595" t="s">
        <v>26</v>
      </c>
      <c r="E3595" t="str">
        <f t="shared" si="170"/>
        <v>Lycoris Saunders20151114</v>
      </c>
      <c r="F3595">
        <f>IF(COUNTIF($E$2:E3595, E3595) = 1, MAX($F$1:F3594) + 1, INDEX($F$1:F3594, MATCH(E3595, $E$1:E3594, 0)))</f>
        <v>1753</v>
      </c>
      <c r="G3595" t="s">
        <v>59</v>
      </c>
      <c r="H3595" t="s">
        <v>34</v>
      </c>
      <c r="I3595" t="s">
        <v>47</v>
      </c>
      <c r="J3595" t="s">
        <v>546</v>
      </c>
      <c r="K3595" s="17">
        <v>76.14</v>
      </c>
      <c r="L3595" s="17">
        <v>3</v>
      </c>
      <c r="M3595" s="17">
        <v>26.65</v>
      </c>
      <c r="N3595" s="17" t="str">
        <f>IF(SalesData[[#This Row],[Profit]]&gt;0,"Profit","Loss")</f>
        <v>Profit</v>
      </c>
    </row>
    <row r="3596" spans="1:14" x14ac:dyDescent="0.25">
      <c r="A3596" s="1">
        <v>42322</v>
      </c>
      <c r="B3596" s="3">
        <f t="shared" si="168"/>
        <v>2015</v>
      </c>
      <c r="C3596" s="3">
        <f t="shared" si="169"/>
        <v>11</v>
      </c>
      <c r="D3596" t="s">
        <v>26</v>
      </c>
      <c r="E3596" t="str">
        <f t="shared" si="170"/>
        <v>Lycoris Saunders20151114</v>
      </c>
      <c r="F3596">
        <f>IF(COUNTIF($E$2:E3596, E3596) = 1, MAX($F$1:F3595) + 1, INDEX($F$1:F3595, MATCH(E3596, $E$1:E3595, 0)))</f>
        <v>1753</v>
      </c>
      <c r="G3596" t="s">
        <v>59</v>
      </c>
      <c r="H3596" t="s">
        <v>11</v>
      </c>
      <c r="I3596" t="s">
        <v>20</v>
      </c>
      <c r="J3596" t="s">
        <v>1523</v>
      </c>
      <c r="K3596" s="17">
        <v>19.96</v>
      </c>
      <c r="L3596" s="17">
        <v>2</v>
      </c>
      <c r="M3596" s="17">
        <v>9.3800000000000008</v>
      </c>
      <c r="N3596" s="17" t="str">
        <f>IF(SalesData[[#This Row],[Profit]]&gt;0,"Profit","Loss")</f>
        <v>Profit</v>
      </c>
    </row>
    <row r="3597" spans="1:14" x14ac:dyDescent="0.25">
      <c r="A3597" s="1">
        <v>42322</v>
      </c>
      <c r="B3597" s="3">
        <f t="shared" si="168"/>
        <v>2015</v>
      </c>
      <c r="C3597" s="3">
        <f t="shared" si="169"/>
        <v>11</v>
      </c>
      <c r="D3597" t="s">
        <v>1505</v>
      </c>
      <c r="E3597" t="str">
        <f t="shared" si="170"/>
        <v>Maureen Gastineau20151114</v>
      </c>
      <c r="F3597">
        <f>IF(COUNTIF($E$2:E3597, E3597) = 1, MAX($F$1:F3596) + 1, INDEX($F$1:F3596, MATCH(E3597, $E$1:E3596, 0)))</f>
        <v>1754</v>
      </c>
      <c r="G3597" t="s">
        <v>23</v>
      </c>
      <c r="H3597" t="s">
        <v>39</v>
      </c>
      <c r="I3597" t="s">
        <v>52</v>
      </c>
      <c r="J3597" t="s">
        <v>2337</v>
      </c>
      <c r="K3597" s="17">
        <v>47.98</v>
      </c>
      <c r="L3597" s="17">
        <v>2</v>
      </c>
      <c r="M3597" s="17">
        <v>-1.2</v>
      </c>
      <c r="N3597" s="17" t="str">
        <f>IF(SalesData[[#This Row],[Profit]]&gt;0,"Profit","Loss")</f>
        <v>Loss</v>
      </c>
    </row>
    <row r="3598" spans="1:14" x14ac:dyDescent="0.25">
      <c r="A3598" s="1">
        <v>42322</v>
      </c>
      <c r="B3598" s="3">
        <f t="shared" si="168"/>
        <v>2015</v>
      </c>
      <c r="C3598" s="3">
        <f t="shared" si="169"/>
        <v>11</v>
      </c>
      <c r="D3598" t="s">
        <v>452</v>
      </c>
      <c r="E3598" t="str">
        <f t="shared" si="170"/>
        <v>Ken Black20151114</v>
      </c>
      <c r="F3598">
        <f>IF(COUNTIF($E$2:E3598, E3598) = 1, MAX($F$1:F3597) + 1, INDEX($F$1:F3597, MATCH(E3598, $E$1:E3597, 0)))</f>
        <v>1755</v>
      </c>
      <c r="G3598" t="s">
        <v>91</v>
      </c>
      <c r="H3598" t="s">
        <v>11</v>
      </c>
      <c r="I3598" t="s">
        <v>43</v>
      </c>
      <c r="J3598" t="s">
        <v>962</v>
      </c>
      <c r="K3598" s="17">
        <v>8.7200000000000006</v>
      </c>
      <c r="L3598" s="17">
        <v>5</v>
      </c>
      <c r="M3598" s="17">
        <v>2.29</v>
      </c>
      <c r="N3598" s="17" t="str">
        <f>IF(SalesData[[#This Row],[Profit]]&gt;0,"Profit","Loss")</f>
        <v>Profit</v>
      </c>
    </row>
    <row r="3599" spans="1:14" x14ac:dyDescent="0.25">
      <c r="A3599" s="1">
        <v>42322</v>
      </c>
      <c r="B3599" s="3">
        <f t="shared" si="168"/>
        <v>2015</v>
      </c>
      <c r="C3599" s="3">
        <f t="shared" si="169"/>
        <v>11</v>
      </c>
      <c r="D3599" t="s">
        <v>452</v>
      </c>
      <c r="E3599" t="str">
        <f t="shared" si="170"/>
        <v>Ken Black20151114</v>
      </c>
      <c r="F3599">
        <f>IF(COUNTIF($E$2:E3599, E3599) = 1, MAX($F$1:F3598) + 1, INDEX($F$1:F3598, MATCH(E3599, $E$1:E3598, 0)))</f>
        <v>1755</v>
      </c>
      <c r="G3599" t="s">
        <v>91</v>
      </c>
      <c r="H3599" t="s">
        <v>39</v>
      </c>
      <c r="I3599" t="s">
        <v>52</v>
      </c>
      <c r="J3599" t="s">
        <v>1874</v>
      </c>
      <c r="K3599" s="17">
        <v>91.18</v>
      </c>
      <c r="L3599" s="17">
        <v>3</v>
      </c>
      <c r="M3599" s="17">
        <v>4.5599999999999996</v>
      </c>
      <c r="N3599" s="17" t="str">
        <f>IF(SalesData[[#This Row],[Profit]]&gt;0,"Profit","Loss")</f>
        <v>Profit</v>
      </c>
    </row>
    <row r="3600" spans="1:14" x14ac:dyDescent="0.25">
      <c r="A3600" s="1">
        <v>42322</v>
      </c>
      <c r="B3600" s="3">
        <f t="shared" si="168"/>
        <v>2015</v>
      </c>
      <c r="C3600" s="3">
        <f t="shared" si="169"/>
        <v>11</v>
      </c>
      <c r="D3600" t="s">
        <v>452</v>
      </c>
      <c r="E3600" t="str">
        <f t="shared" si="170"/>
        <v>Ken Black20151114</v>
      </c>
      <c r="F3600">
        <f>IF(COUNTIF($E$2:E3600, E3600) = 1, MAX($F$1:F3599) + 1, INDEX($F$1:F3599, MATCH(E3600, $E$1:E3599, 0)))</f>
        <v>1755</v>
      </c>
      <c r="G3600" t="s">
        <v>91</v>
      </c>
      <c r="H3600" t="s">
        <v>39</v>
      </c>
      <c r="I3600" t="s">
        <v>52</v>
      </c>
      <c r="J3600" t="s">
        <v>668</v>
      </c>
      <c r="K3600" s="17">
        <v>159.97</v>
      </c>
      <c r="L3600" s="17">
        <v>4</v>
      </c>
      <c r="M3600" s="17">
        <v>29.99</v>
      </c>
      <c r="N3600" s="17" t="str">
        <f>IF(SalesData[[#This Row],[Profit]]&gt;0,"Profit","Loss")</f>
        <v>Profit</v>
      </c>
    </row>
    <row r="3601" spans="1:14" x14ac:dyDescent="0.25">
      <c r="A3601" s="1">
        <v>42322</v>
      </c>
      <c r="B3601" s="3">
        <f t="shared" si="168"/>
        <v>2015</v>
      </c>
      <c r="C3601" s="3">
        <f t="shared" si="169"/>
        <v>11</v>
      </c>
      <c r="D3601" t="s">
        <v>1074</v>
      </c>
      <c r="E3601" t="str">
        <f t="shared" si="170"/>
        <v>Gary Zandusky20151114</v>
      </c>
      <c r="F3601">
        <f>IF(COUNTIF($E$2:E3601, E3601) = 1, MAX($F$1:F3600) + 1, INDEX($F$1:F3600, MATCH(E3601, $E$1:E3600, 0)))</f>
        <v>1756</v>
      </c>
      <c r="G3601" t="s">
        <v>399</v>
      </c>
      <c r="H3601" t="s">
        <v>34</v>
      </c>
      <c r="I3601" t="s">
        <v>35</v>
      </c>
      <c r="J3601" t="s">
        <v>1237</v>
      </c>
      <c r="K3601" s="17">
        <v>883.84</v>
      </c>
      <c r="L3601" s="17">
        <v>4</v>
      </c>
      <c r="M3601" s="17">
        <v>99.43</v>
      </c>
      <c r="N3601" s="17" t="str">
        <f>IF(SalesData[[#This Row],[Profit]]&gt;0,"Profit","Loss")</f>
        <v>Profit</v>
      </c>
    </row>
    <row r="3602" spans="1:14" x14ac:dyDescent="0.25">
      <c r="A3602" s="1">
        <v>42322</v>
      </c>
      <c r="B3602" s="3">
        <f t="shared" si="168"/>
        <v>2015</v>
      </c>
      <c r="C3602" s="3">
        <f t="shared" si="169"/>
        <v>11</v>
      </c>
      <c r="D3602" t="s">
        <v>1074</v>
      </c>
      <c r="E3602" t="str">
        <f t="shared" si="170"/>
        <v>Gary Zandusky20151114</v>
      </c>
      <c r="F3602">
        <f>IF(COUNTIF($E$2:E3602, E3602) = 1, MAX($F$1:F3601) + 1, INDEX($F$1:F3601, MATCH(E3602, $E$1:E3601, 0)))</f>
        <v>1756</v>
      </c>
      <c r="G3602" t="s">
        <v>399</v>
      </c>
      <c r="H3602" t="s">
        <v>34</v>
      </c>
      <c r="I3602" t="s">
        <v>35</v>
      </c>
      <c r="J3602" t="s">
        <v>1839</v>
      </c>
      <c r="K3602" s="17">
        <v>230.35</v>
      </c>
      <c r="L3602" s="17">
        <v>3</v>
      </c>
      <c r="M3602" s="17">
        <v>20.16</v>
      </c>
      <c r="N3602" s="17" t="str">
        <f>IF(SalesData[[#This Row],[Profit]]&gt;0,"Profit","Loss")</f>
        <v>Profit</v>
      </c>
    </row>
    <row r="3603" spans="1:14" x14ac:dyDescent="0.25">
      <c r="A3603" s="1">
        <v>42323</v>
      </c>
      <c r="B3603" s="3">
        <f t="shared" si="168"/>
        <v>2015</v>
      </c>
      <c r="C3603" s="3">
        <f t="shared" si="169"/>
        <v>11</v>
      </c>
      <c r="D3603" t="s">
        <v>291</v>
      </c>
      <c r="E3603" t="str">
        <f t="shared" si="170"/>
        <v>Dean Katz20151115</v>
      </c>
      <c r="F3603">
        <f>IF(COUNTIF($E$2:E3603, E3603) = 1, MAX($F$1:F3602) + 1, INDEX($F$1:F3602, MATCH(E3603, $E$1:E3602, 0)))</f>
        <v>1757</v>
      </c>
      <c r="G3603" t="s">
        <v>15</v>
      </c>
      <c r="H3603" t="s">
        <v>11</v>
      </c>
      <c r="I3603" t="s">
        <v>18</v>
      </c>
      <c r="J3603" t="s">
        <v>2338</v>
      </c>
      <c r="K3603" s="17">
        <v>250.27</v>
      </c>
      <c r="L3603" s="17">
        <v>9</v>
      </c>
      <c r="M3603" s="17">
        <v>15.64</v>
      </c>
      <c r="N3603" s="17" t="str">
        <f>IF(SalesData[[#This Row],[Profit]]&gt;0,"Profit","Loss")</f>
        <v>Profit</v>
      </c>
    </row>
    <row r="3604" spans="1:14" x14ac:dyDescent="0.25">
      <c r="A3604" s="1">
        <v>42323</v>
      </c>
      <c r="B3604" s="3">
        <f t="shared" si="168"/>
        <v>2015</v>
      </c>
      <c r="C3604" s="3">
        <f t="shared" si="169"/>
        <v>11</v>
      </c>
      <c r="D3604" t="s">
        <v>291</v>
      </c>
      <c r="E3604" t="str">
        <f t="shared" si="170"/>
        <v>Dean Katz20151115</v>
      </c>
      <c r="F3604">
        <f>IF(COUNTIF($E$2:E3604, E3604) = 1, MAX($F$1:F3603) + 1, INDEX($F$1:F3603, MATCH(E3604, $E$1:E3603, 0)))</f>
        <v>1757</v>
      </c>
      <c r="G3604" t="s">
        <v>15</v>
      </c>
      <c r="H3604" t="s">
        <v>11</v>
      </c>
      <c r="I3604" t="s">
        <v>20</v>
      </c>
      <c r="J3604" t="s">
        <v>1462</v>
      </c>
      <c r="K3604" s="17">
        <v>11.36</v>
      </c>
      <c r="L3604" s="17">
        <v>3</v>
      </c>
      <c r="M3604" s="17">
        <v>-17.05</v>
      </c>
      <c r="N3604" s="17" t="str">
        <f>IF(SalesData[[#This Row],[Profit]]&gt;0,"Profit","Loss")</f>
        <v>Loss</v>
      </c>
    </row>
    <row r="3605" spans="1:14" x14ac:dyDescent="0.25">
      <c r="A3605" s="1">
        <v>42323</v>
      </c>
      <c r="B3605" s="3">
        <f t="shared" si="168"/>
        <v>2015</v>
      </c>
      <c r="C3605" s="3">
        <f t="shared" si="169"/>
        <v>11</v>
      </c>
      <c r="D3605" t="s">
        <v>291</v>
      </c>
      <c r="E3605" t="str">
        <f t="shared" si="170"/>
        <v>Dean Katz20151115</v>
      </c>
      <c r="F3605">
        <f>IF(COUNTIF($E$2:E3605, E3605) = 1, MAX($F$1:F3604) + 1, INDEX($F$1:F3604, MATCH(E3605, $E$1:E3604, 0)))</f>
        <v>1757</v>
      </c>
      <c r="G3605" t="s">
        <v>15</v>
      </c>
      <c r="H3605" t="s">
        <v>11</v>
      </c>
      <c r="I3605" t="s">
        <v>200</v>
      </c>
      <c r="J3605" t="s">
        <v>807</v>
      </c>
      <c r="K3605" s="17">
        <v>8.7200000000000006</v>
      </c>
      <c r="L3605" s="17">
        <v>5</v>
      </c>
      <c r="M3605" s="17">
        <v>-1.74</v>
      </c>
      <c r="N3605" s="17" t="str">
        <f>IF(SalesData[[#This Row],[Profit]]&gt;0,"Profit","Loss")</f>
        <v>Loss</v>
      </c>
    </row>
    <row r="3606" spans="1:14" x14ac:dyDescent="0.25">
      <c r="A3606" s="1">
        <v>42323</v>
      </c>
      <c r="B3606" s="3">
        <f t="shared" si="168"/>
        <v>2015</v>
      </c>
      <c r="C3606" s="3">
        <f t="shared" si="169"/>
        <v>11</v>
      </c>
      <c r="D3606" t="s">
        <v>727</v>
      </c>
      <c r="E3606" t="str">
        <f t="shared" si="170"/>
        <v>Maya Herman20151115</v>
      </c>
      <c r="F3606">
        <f>IF(COUNTIF($E$2:E3606, E3606) = 1, MAX($F$1:F3605) + 1, INDEX($F$1:F3605, MATCH(E3606, $E$1:E3605, 0)))</f>
        <v>1758</v>
      </c>
      <c r="G3606" t="s">
        <v>149</v>
      </c>
      <c r="H3606" t="s">
        <v>11</v>
      </c>
      <c r="I3606" t="s">
        <v>18</v>
      </c>
      <c r="J3606" t="s">
        <v>1001</v>
      </c>
      <c r="K3606" s="17">
        <v>70.95</v>
      </c>
      <c r="L3606" s="17">
        <v>3</v>
      </c>
      <c r="M3606" s="17">
        <v>20.58</v>
      </c>
      <c r="N3606" s="17" t="str">
        <f>IF(SalesData[[#This Row],[Profit]]&gt;0,"Profit","Loss")</f>
        <v>Profit</v>
      </c>
    </row>
    <row r="3607" spans="1:14" x14ac:dyDescent="0.25">
      <c r="A3607" s="1">
        <v>42323</v>
      </c>
      <c r="B3607" s="3">
        <f t="shared" si="168"/>
        <v>2015</v>
      </c>
      <c r="C3607" s="3">
        <f t="shared" si="169"/>
        <v>11</v>
      </c>
      <c r="D3607" t="s">
        <v>727</v>
      </c>
      <c r="E3607" t="str">
        <f t="shared" si="170"/>
        <v>Maya Herman20151115</v>
      </c>
      <c r="F3607">
        <f>IF(COUNTIF($E$2:E3607, E3607) = 1, MAX($F$1:F3606) + 1, INDEX($F$1:F3606, MATCH(E3607, $E$1:E3606, 0)))</f>
        <v>1758</v>
      </c>
      <c r="G3607" t="s">
        <v>149</v>
      </c>
      <c r="H3607" t="s">
        <v>11</v>
      </c>
      <c r="I3607" t="s">
        <v>20</v>
      </c>
      <c r="J3607" t="s">
        <v>2339</v>
      </c>
      <c r="K3607" s="17">
        <v>34.94</v>
      </c>
      <c r="L3607" s="17">
        <v>6</v>
      </c>
      <c r="M3607" s="17">
        <v>11.79</v>
      </c>
      <c r="N3607" s="17" t="str">
        <f>IF(SalesData[[#This Row],[Profit]]&gt;0,"Profit","Loss")</f>
        <v>Profit</v>
      </c>
    </row>
    <row r="3608" spans="1:14" x14ac:dyDescent="0.25">
      <c r="A3608" s="1">
        <v>42323</v>
      </c>
      <c r="B3608" s="3">
        <f t="shared" si="168"/>
        <v>2015</v>
      </c>
      <c r="C3608" s="3">
        <f t="shared" si="169"/>
        <v>11</v>
      </c>
      <c r="D3608" t="s">
        <v>727</v>
      </c>
      <c r="E3608" t="str">
        <f t="shared" si="170"/>
        <v>Maya Herman20151115</v>
      </c>
      <c r="F3608">
        <f>IF(COUNTIF($E$2:E3608, E3608) = 1, MAX($F$1:F3607) + 1, INDEX($F$1:F3607, MATCH(E3608, $E$1:E3607, 0)))</f>
        <v>1758</v>
      </c>
      <c r="G3608" t="s">
        <v>149</v>
      </c>
      <c r="H3608" t="s">
        <v>11</v>
      </c>
      <c r="I3608" t="s">
        <v>24</v>
      </c>
      <c r="J3608" t="s">
        <v>449</v>
      </c>
      <c r="K3608" s="17">
        <v>119.04</v>
      </c>
      <c r="L3608" s="17">
        <v>6</v>
      </c>
      <c r="M3608" s="17">
        <v>35.71</v>
      </c>
      <c r="N3608" s="17" t="str">
        <f>IF(SalesData[[#This Row],[Profit]]&gt;0,"Profit","Loss")</f>
        <v>Profit</v>
      </c>
    </row>
    <row r="3609" spans="1:14" x14ac:dyDescent="0.25">
      <c r="A3609" s="1">
        <v>42323</v>
      </c>
      <c r="B3609" s="3">
        <f t="shared" si="168"/>
        <v>2015</v>
      </c>
      <c r="C3609" s="3">
        <f t="shared" si="169"/>
        <v>11</v>
      </c>
      <c r="D3609" t="s">
        <v>1115</v>
      </c>
      <c r="E3609" t="str">
        <f t="shared" si="170"/>
        <v>Duane Huffman20151115</v>
      </c>
      <c r="F3609">
        <f>IF(COUNTIF($E$2:E3609, E3609) = 1, MAX($F$1:F3608) + 1, INDEX($F$1:F3608, MATCH(E3609, $E$1:E3608, 0)))</f>
        <v>1759</v>
      </c>
      <c r="G3609" t="s">
        <v>55</v>
      </c>
      <c r="H3609" t="s">
        <v>34</v>
      </c>
      <c r="I3609" t="s">
        <v>47</v>
      </c>
      <c r="J3609" t="s">
        <v>1735</v>
      </c>
      <c r="K3609" s="17">
        <v>39.96</v>
      </c>
      <c r="L3609" s="17">
        <v>2</v>
      </c>
      <c r="M3609" s="17">
        <v>14.39</v>
      </c>
      <c r="N3609" s="17" t="str">
        <f>IF(SalesData[[#This Row],[Profit]]&gt;0,"Profit","Loss")</f>
        <v>Profit</v>
      </c>
    </row>
    <row r="3610" spans="1:14" x14ac:dyDescent="0.25">
      <c r="A3610" s="1">
        <v>42323</v>
      </c>
      <c r="B3610" s="3">
        <f t="shared" si="168"/>
        <v>2015</v>
      </c>
      <c r="C3610" s="3">
        <f t="shared" si="169"/>
        <v>11</v>
      </c>
      <c r="D3610" t="s">
        <v>1214</v>
      </c>
      <c r="E3610" t="str">
        <f t="shared" si="170"/>
        <v>Victoria Pisteka20151115</v>
      </c>
      <c r="F3610">
        <f>IF(COUNTIF($E$2:E3610, E3610) = 1, MAX($F$1:F3609) + 1, INDEX($F$1:F3609, MATCH(E3610, $E$1:E3609, 0)))</f>
        <v>1760</v>
      </c>
      <c r="G3610" t="s">
        <v>78</v>
      </c>
      <c r="H3610" t="s">
        <v>11</v>
      </c>
      <c r="I3610" t="s">
        <v>20</v>
      </c>
      <c r="J3610" t="s">
        <v>1174</v>
      </c>
      <c r="K3610" s="17">
        <v>166.92</v>
      </c>
      <c r="L3610" s="17">
        <v>13</v>
      </c>
      <c r="M3610" s="17">
        <v>-116.84</v>
      </c>
      <c r="N3610" s="17" t="str">
        <f>IF(SalesData[[#This Row],[Profit]]&gt;0,"Profit","Loss")</f>
        <v>Loss</v>
      </c>
    </row>
    <row r="3611" spans="1:14" x14ac:dyDescent="0.25">
      <c r="A3611" s="1">
        <v>42324</v>
      </c>
      <c r="B3611" s="3">
        <f t="shared" si="168"/>
        <v>2015</v>
      </c>
      <c r="C3611" s="3">
        <f t="shared" si="169"/>
        <v>11</v>
      </c>
      <c r="D3611" t="s">
        <v>2188</v>
      </c>
      <c r="E3611" t="str">
        <f t="shared" si="170"/>
        <v>Philisse Overcash20151116</v>
      </c>
      <c r="F3611">
        <f>IF(COUNTIF($E$2:E3611, E3611) = 1, MAX($F$1:F3610) + 1, INDEX($F$1:F3610, MATCH(E3611, $E$1:E3610, 0)))</f>
        <v>1761</v>
      </c>
      <c r="G3611" t="s">
        <v>149</v>
      </c>
      <c r="H3611" t="s">
        <v>11</v>
      </c>
      <c r="I3611" t="s">
        <v>92</v>
      </c>
      <c r="J3611" t="s">
        <v>2340</v>
      </c>
      <c r="K3611" s="17">
        <v>523.25</v>
      </c>
      <c r="L3611" s="17">
        <v>5</v>
      </c>
      <c r="M3611" s="17">
        <v>141.28</v>
      </c>
      <c r="N3611" s="17" t="str">
        <f>IF(SalesData[[#This Row],[Profit]]&gt;0,"Profit","Loss")</f>
        <v>Profit</v>
      </c>
    </row>
    <row r="3612" spans="1:14" x14ac:dyDescent="0.25">
      <c r="A3612" s="1">
        <v>42324</v>
      </c>
      <c r="B3612" s="3">
        <f t="shared" si="168"/>
        <v>2015</v>
      </c>
      <c r="C3612" s="3">
        <f t="shared" si="169"/>
        <v>11</v>
      </c>
      <c r="D3612" t="s">
        <v>401</v>
      </c>
      <c r="E3612" t="str">
        <f t="shared" si="170"/>
        <v>Mike Pelletier20151116</v>
      </c>
      <c r="F3612">
        <f>IF(COUNTIF($E$2:E3612, E3612) = 1, MAX($F$1:F3611) + 1, INDEX($F$1:F3611, MATCH(E3612, $E$1:E3611, 0)))</f>
        <v>1762</v>
      </c>
      <c r="G3612" t="s">
        <v>157</v>
      </c>
      <c r="H3612" t="s">
        <v>11</v>
      </c>
      <c r="I3612" t="s">
        <v>12</v>
      </c>
      <c r="J3612" t="s">
        <v>2202</v>
      </c>
      <c r="K3612" s="17">
        <v>179.82</v>
      </c>
      <c r="L3612" s="17">
        <v>9</v>
      </c>
      <c r="M3612" s="17">
        <v>84.52</v>
      </c>
      <c r="N3612" s="17" t="str">
        <f>IF(SalesData[[#This Row],[Profit]]&gt;0,"Profit","Loss")</f>
        <v>Profit</v>
      </c>
    </row>
    <row r="3613" spans="1:14" x14ac:dyDescent="0.25">
      <c r="A3613" s="1">
        <v>42324</v>
      </c>
      <c r="B3613" s="3">
        <f t="shared" si="168"/>
        <v>2015</v>
      </c>
      <c r="C3613" s="3">
        <f t="shared" si="169"/>
        <v>11</v>
      </c>
      <c r="D3613" t="s">
        <v>401</v>
      </c>
      <c r="E3613" t="str">
        <f t="shared" si="170"/>
        <v>Mike Pelletier20151116</v>
      </c>
      <c r="F3613">
        <f>IF(COUNTIF($E$2:E3613, E3613) = 1, MAX($F$1:F3612) + 1, INDEX($F$1:F3612, MATCH(E3613, $E$1:E3612, 0)))</f>
        <v>1762</v>
      </c>
      <c r="G3613" t="s">
        <v>157</v>
      </c>
      <c r="H3613" t="s">
        <v>34</v>
      </c>
      <c r="I3613" t="s">
        <v>47</v>
      </c>
      <c r="J3613" t="s">
        <v>2105</v>
      </c>
      <c r="K3613" s="17">
        <v>185.58</v>
      </c>
      <c r="L3613" s="17">
        <v>6</v>
      </c>
      <c r="M3613" s="17">
        <v>76.09</v>
      </c>
      <c r="N3613" s="17" t="str">
        <f>IF(SalesData[[#This Row],[Profit]]&gt;0,"Profit","Loss")</f>
        <v>Profit</v>
      </c>
    </row>
    <row r="3614" spans="1:14" x14ac:dyDescent="0.25">
      <c r="A3614" s="1">
        <v>42324</v>
      </c>
      <c r="B3614" s="3">
        <f t="shared" si="168"/>
        <v>2015</v>
      </c>
      <c r="C3614" s="3">
        <f t="shared" si="169"/>
        <v>11</v>
      </c>
      <c r="D3614" t="s">
        <v>401</v>
      </c>
      <c r="E3614" t="str">
        <f t="shared" si="170"/>
        <v>Mike Pelletier20151116</v>
      </c>
      <c r="F3614">
        <f>IF(COUNTIF($E$2:E3614, E3614) = 1, MAX($F$1:F3613) + 1, INDEX($F$1:F3613, MATCH(E3614, $E$1:E3613, 0)))</f>
        <v>1762</v>
      </c>
      <c r="G3614" t="s">
        <v>157</v>
      </c>
      <c r="H3614" t="s">
        <v>34</v>
      </c>
      <c r="I3614" t="s">
        <v>145</v>
      </c>
      <c r="J3614" t="s">
        <v>818</v>
      </c>
      <c r="K3614" s="17">
        <v>214.11</v>
      </c>
      <c r="L3614" s="17">
        <v>3</v>
      </c>
      <c r="M3614" s="17">
        <v>36.4</v>
      </c>
      <c r="N3614" s="17" t="str">
        <f>IF(SalesData[[#This Row],[Profit]]&gt;0,"Profit","Loss")</f>
        <v>Profit</v>
      </c>
    </row>
    <row r="3615" spans="1:14" x14ac:dyDescent="0.25">
      <c r="A3615" s="1">
        <v>42324</v>
      </c>
      <c r="B3615" s="3">
        <f t="shared" si="168"/>
        <v>2015</v>
      </c>
      <c r="C3615" s="3">
        <f t="shared" si="169"/>
        <v>11</v>
      </c>
      <c r="D3615" t="s">
        <v>401</v>
      </c>
      <c r="E3615" t="str">
        <f t="shared" si="170"/>
        <v>Mike Pelletier20151116</v>
      </c>
      <c r="F3615">
        <f>IF(COUNTIF($E$2:E3615, E3615) = 1, MAX($F$1:F3614) + 1, INDEX($F$1:F3614, MATCH(E3615, $E$1:E3614, 0)))</f>
        <v>1762</v>
      </c>
      <c r="G3615" t="s">
        <v>157</v>
      </c>
      <c r="H3615" t="s">
        <v>39</v>
      </c>
      <c r="I3615" t="s">
        <v>52</v>
      </c>
      <c r="J3615" t="s">
        <v>2341</v>
      </c>
      <c r="K3615" s="17">
        <v>999.96</v>
      </c>
      <c r="L3615" s="17">
        <v>4</v>
      </c>
      <c r="M3615" s="17">
        <v>229.99</v>
      </c>
      <c r="N3615" s="17" t="str">
        <f>IF(SalesData[[#This Row],[Profit]]&gt;0,"Profit","Loss")</f>
        <v>Profit</v>
      </c>
    </row>
    <row r="3616" spans="1:14" x14ac:dyDescent="0.25">
      <c r="A3616" s="1">
        <v>42324</v>
      </c>
      <c r="B3616" s="3">
        <f t="shared" si="168"/>
        <v>2015</v>
      </c>
      <c r="C3616" s="3">
        <f t="shared" si="169"/>
        <v>11</v>
      </c>
      <c r="D3616" t="s">
        <v>401</v>
      </c>
      <c r="E3616" t="str">
        <f t="shared" si="170"/>
        <v>Mike Pelletier20151116</v>
      </c>
      <c r="F3616">
        <f>IF(COUNTIF($E$2:E3616, E3616) = 1, MAX($F$1:F3615) + 1, INDEX($F$1:F3615, MATCH(E3616, $E$1:E3615, 0)))</f>
        <v>1762</v>
      </c>
      <c r="G3616" t="s">
        <v>157</v>
      </c>
      <c r="H3616" t="s">
        <v>34</v>
      </c>
      <c r="I3616" t="s">
        <v>145</v>
      </c>
      <c r="J3616" t="s">
        <v>476</v>
      </c>
      <c r="K3616" s="17">
        <v>653.54999999999995</v>
      </c>
      <c r="L3616" s="17">
        <v>3</v>
      </c>
      <c r="M3616" s="17">
        <v>111.1</v>
      </c>
      <c r="N3616" s="17" t="str">
        <f>IF(SalesData[[#This Row],[Profit]]&gt;0,"Profit","Loss")</f>
        <v>Profit</v>
      </c>
    </row>
    <row r="3617" spans="1:14" x14ac:dyDescent="0.25">
      <c r="A3617" s="1">
        <v>42324</v>
      </c>
      <c r="B3617" s="3">
        <f t="shared" si="168"/>
        <v>2015</v>
      </c>
      <c r="C3617" s="3">
        <f t="shared" si="169"/>
        <v>11</v>
      </c>
      <c r="D3617" t="s">
        <v>813</v>
      </c>
      <c r="E3617" t="str">
        <f t="shared" si="170"/>
        <v>Heather Kirkland20151116</v>
      </c>
      <c r="F3617">
        <f>IF(COUNTIF($E$2:E3617, E3617) = 1, MAX($F$1:F3616) + 1, INDEX($F$1:F3616, MATCH(E3617, $E$1:E3616, 0)))</f>
        <v>1763</v>
      </c>
      <c r="G3617" t="s">
        <v>510</v>
      </c>
      <c r="H3617" t="s">
        <v>34</v>
      </c>
      <c r="I3617" t="s">
        <v>145</v>
      </c>
      <c r="J3617" t="s">
        <v>1703</v>
      </c>
      <c r="K3617" s="17">
        <v>696.42</v>
      </c>
      <c r="L3617" s="17">
        <v>2</v>
      </c>
      <c r="M3617" s="17">
        <v>160.18</v>
      </c>
      <c r="N3617" s="17" t="str">
        <f>IF(SalesData[[#This Row],[Profit]]&gt;0,"Profit","Loss")</f>
        <v>Profit</v>
      </c>
    </row>
    <row r="3618" spans="1:14" x14ac:dyDescent="0.25">
      <c r="A3618" s="1">
        <v>42324</v>
      </c>
      <c r="B3618" s="3">
        <f t="shared" si="168"/>
        <v>2015</v>
      </c>
      <c r="C3618" s="3">
        <f t="shared" si="169"/>
        <v>11</v>
      </c>
      <c r="D3618" t="s">
        <v>813</v>
      </c>
      <c r="E3618" t="str">
        <f t="shared" si="170"/>
        <v>Heather Kirkland20151116</v>
      </c>
      <c r="F3618">
        <f>IF(COUNTIF($E$2:E3618, E3618) = 1, MAX($F$1:F3617) + 1, INDEX($F$1:F3617, MATCH(E3618, $E$1:E3617, 0)))</f>
        <v>1763</v>
      </c>
      <c r="G3618" t="s">
        <v>510</v>
      </c>
      <c r="H3618" t="s">
        <v>39</v>
      </c>
      <c r="I3618" t="s">
        <v>40</v>
      </c>
      <c r="J3618" t="s">
        <v>2342</v>
      </c>
      <c r="K3618" s="17">
        <v>304.77999999999997</v>
      </c>
      <c r="L3618" s="17">
        <v>3</v>
      </c>
      <c r="M3618" s="17">
        <v>22.86</v>
      </c>
      <c r="N3618" s="17" t="str">
        <f>IF(SalesData[[#This Row],[Profit]]&gt;0,"Profit","Loss")</f>
        <v>Profit</v>
      </c>
    </row>
    <row r="3619" spans="1:14" x14ac:dyDescent="0.25">
      <c r="A3619" s="1">
        <v>42324</v>
      </c>
      <c r="B3619" s="3">
        <f t="shared" si="168"/>
        <v>2015</v>
      </c>
      <c r="C3619" s="3">
        <f t="shared" si="169"/>
        <v>11</v>
      </c>
      <c r="D3619" t="s">
        <v>346</v>
      </c>
      <c r="E3619" t="str">
        <f t="shared" si="170"/>
        <v>Matt Connell20151116</v>
      </c>
      <c r="F3619">
        <f>IF(COUNTIF($E$2:E3619, E3619) = 1, MAX($F$1:F3618) + 1, INDEX($F$1:F3618, MATCH(E3619, $E$1:E3618, 0)))</f>
        <v>1764</v>
      </c>
      <c r="G3619" t="s">
        <v>15</v>
      </c>
      <c r="H3619" t="s">
        <v>11</v>
      </c>
      <c r="I3619" t="s">
        <v>18</v>
      </c>
      <c r="J3619" t="s">
        <v>2020</v>
      </c>
      <c r="K3619" s="17">
        <v>21.49</v>
      </c>
      <c r="L3619" s="17">
        <v>2</v>
      </c>
      <c r="M3619" s="17">
        <v>1.61</v>
      </c>
      <c r="N3619" s="17" t="str">
        <f>IF(SalesData[[#This Row],[Profit]]&gt;0,"Profit","Loss")</f>
        <v>Profit</v>
      </c>
    </row>
    <row r="3620" spans="1:14" x14ac:dyDescent="0.25">
      <c r="A3620" s="1">
        <v>42324</v>
      </c>
      <c r="B3620" s="3">
        <f t="shared" si="168"/>
        <v>2015</v>
      </c>
      <c r="C3620" s="3">
        <f t="shared" si="169"/>
        <v>11</v>
      </c>
      <c r="D3620" t="s">
        <v>346</v>
      </c>
      <c r="E3620" t="str">
        <f t="shared" si="170"/>
        <v>Matt Connell20151116</v>
      </c>
      <c r="F3620">
        <f>IF(COUNTIF($E$2:E3620, E3620) = 1, MAX($F$1:F3619) + 1, INDEX($F$1:F3619, MATCH(E3620, $E$1:E3619, 0)))</f>
        <v>1764</v>
      </c>
      <c r="G3620" t="s">
        <v>15</v>
      </c>
      <c r="H3620" t="s">
        <v>39</v>
      </c>
      <c r="I3620" t="s">
        <v>40</v>
      </c>
      <c r="J3620" t="s">
        <v>1864</v>
      </c>
      <c r="K3620" s="17">
        <v>239.98</v>
      </c>
      <c r="L3620" s="17">
        <v>3</v>
      </c>
      <c r="M3620" s="17">
        <v>27</v>
      </c>
      <c r="N3620" s="17" t="str">
        <f>IF(SalesData[[#This Row],[Profit]]&gt;0,"Profit","Loss")</f>
        <v>Profit</v>
      </c>
    </row>
    <row r="3621" spans="1:14" x14ac:dyDescent="0.25">
      <c r="A3621" s="1">
        <v>42324</v>
      </c>
      <c r="B3621" s="3">
        <f t="shared" si="168"/>
        <v>2015</v>
      </c>
      <c r="C3621" s="3">
        <f t="shared" si="169"/>
        <v>11</v>
      </c>
      <c r="D3621" t="s">
        <v>346</v>
      </c>
      <c r="E3621" t="str">
        <f t="shared" si="170"/>
        <v>Matt Connell20151116</v>
      </c>
      <c r="F3621">
        <f>IF(COUNTIF($E$2:E3621, E3621) = 1, MAX($F$1:F3620) + 1, INDEX($F$1:F3620, MATCH(E3621, $E$1:E3620, 0)))</f>
        <v>1764</v>
      </c>
      <c r="G3621" t="s">
        <v>15</v>
      </c>
      <c r="H3621" t="s">
        <v>34</v>
      </c>
      <c r="I3621" t="s">
        <v>47</v>
      </c>
      <c r="J3621" t="s">
        <v>1952</v>
      </c>
      <c r="K3621" s="17">
        <v>34.5</v>
      </c>
      <c r="L3621" s="17">
        <v>2</v>
      </c>
      <c r="M3621" s="17">
        <v>-15.53</v>
      </c>
      <c r="N3621" s="17" t="str">
        <f>IF(SalesData[[#This Row],[Profit]]&gt;0,"Profit","Loss")</f>
        <v>Loss</v>
      </c>
    </row>
    <row r="3622" spans="1:14" x14ac:dyDescent="0.25">
      <c r="A3622" s="1">
        <v>42324</v>
      </c>
      <c r="B3622" s="3">
        <f t="shared" si="168"/>
        <v>2015</v>
      </c>
      <c r="C3622" s="3">
        <f t="shared" si="169"/>
        <v>11</v>
      </c>
      <c r="D3622" t="s">
        <v>462</v>
      </c>
      <c r="E3622" t="str">
        <f t="shared" si="170"/>
        <v>John Grady20151116</v>
      </c>
      <c r="F3622">
        <f>IF(COUNTIF($E$2:E3622, E3622) = 1, MAX($F$1:F3621) + 1, INDEX($F$1:F3621, MATCH(E3622, $E$1:E3621, 0)))</f>
        <v>1765</v>
      </c>
      <c r="G3622" t="s">
        <v>27</v>
      </c>
      <c r="H3622" t="s">
        <v>11</v>
      </c>
      <c r="I3622" t="s">
        <v>16</v>
      </c>
      <c r="J3622" t="s">
        <v>1297</v>
      </c>
      <c r="K3622" s="17">
        <v>18.899999999999999</v>
      </c>
      <c r="L3622" s="17">
        <v>3</v>
      </c>
      <c r="M3622" s="17">
        <v>8.69</v>
      </c>
      <c r="N3622" s="17" t="str">
        <f>IF(SalesData[[#This Row],[Profit]]&gt;0,"Profit","Loss")</f>
        <v>Profit</v>
      </c>
    </row>
    <row r="3623" spans="1:14" x14ac:dyDescent="0.25">
      <c r="A3623" s="1">
        <v>42325</v>
      </c>
      <c r="B3623" s="3">
        <f t="shared" si="168"/>
        <v>2015</v>
      </c>
      <c r="C3623" s="3">
        <f t="shared" si="169"/>
        <v>11</v>
      </c>
      <c r="D3623" t="s">
        <v>2343</v>
      </c>
      <c r="E3623" t="str">
        <f t="shared" si="170"/>
        <v>Greg Hansen20151117</v>
      </c>
      <c r="F3623">
        <f>IF(COUNTIF($E$2:E3623, E3623) = 1, MAX($F$1:F3622) + 1, INDEX($F$1:F3622, MATCH(E3623, $E$1:E3622, 0)))</f>
        <v>1766</v>
      </c>
      <c r="G3623" t="s">
        <v>15</v>
      </c>
      <c r="H3623" t="s">
        <v>11</v>
      </c>
      <c r="I3623" t="s">
        <v>200</v>
      </c>
      <c r="J3623" t="s">
        <v>1053</v>
      </c>
      <c r="K3623" s="17">
        <v>40.92</v>
      </c>
      <c r="L3623" s="17">
        <v>5</v>
      </c>
      <c r="M3623" s="17">
        <v>3.07</v>
      </c>
      <c r="N3623" s="17" t="str">
        <f>IF(SalesData[[#This Row],[Profit]]&gt;0,"Profit","Loss")</f>
        <v>Profit</v>
      </c>
    </row>
    <row r="3624" spans="1:14" x14ac:dyDescent="0.25">
      <c r="A3624" s="1">
        <v>42325</v>
      </c>
      <c r="B3624" s="3">
        <f t="shared" si="168"/>
        <v>2015</v>
      </c>
      <c r="C3624" s="3">
        <f t="shared" si="169"/>
        <v>11</v>
      </c>
      <c r="D3624" t="s">
        <v>866</v>
      </c>
      <c r="E3624" t="str">
        <f t="shared" si="170"/>
        <v>Brian Stugart20151117</v>
      </c>
      <c r="F3624">
        <f>IF(COUNTIF($E$2:E3624, E3624) = 1, MAX($F$1:F3623) + 1, INDEX($F$1:F3623, MATCH(E3624, $E$1:E3623, 0)))</f>
        <v>1767</v>
      </c>
      <c r="G3624" t="s">
        <v>27</v>
      </c>
      <c r="H3624" t="s">
        <v>39</v>
      </c>
      <c r="I3624" t="s">
        <v>40</v>
      </c>
      <c r="J3624" t="s">
        <v>2043</v>
      </c>
      <c r="K3624" s="17">
        <v>415.97</v>
      </c>
      <c r="L3624" s="17">
        <v>4</v>
      </c>
      <c r="M3624" s="17">
        <v>52</v>
      </c>
      <c r="N3624" s="17" t="str">
        <f>IF(SalesData[[#This Row],[Profit]]&gt;0,"Profit","Loss")</f>
        <v>Profit</v>
      </c>
    </row>
    <row r="3625" spans="1:14" x14ac:dyDescent="0.25">
      <c r="A3625" s="1">
        <v>42325</v>
      </c>
      <c r="B3625" s="3">
        <f t="shared" si="168"/>
        <v>2015</v>
      </c>
      <c r="C3625" s="3">
        <f t="shared" si="169"/>
        <v>11</v>
      </c>
      <c r="D3625" t="s">
        <v>866</v>
      </c>
      <c r="E3625" t="str">
        <f t="shared" si="170"/>
        <v>Brian Stugart20151117</v>
      </c>
      <c r="F3625">
        <f>IF(COUNTIF($E$2:E3625, E3625) = 1, MAX($F$1:F3624) + 1, INDEX($F$1:F3624, MATCH(E3625, $E$1:E3624, 0)))</f>
        <v>1767</v>
      </c>
      <c r="G3625" t="s">
        <v>27</v>
      </c>
      <c r="H3625" t="s">
        <v>11</v>
      </c>
      <c r="I3625" t="s">
        <v>18</v>
      </c>
      <c r="J3625" t="s">
        <v>2344</v>
      </c>
      <c r="K3625" s="17">
        <v>304.89999999999998</v>
      </c>
      <c r="L3625" s="17">
        <v>5</v>
      </c>
      <c r="M3625" s="17">
        <v>6.1</v>
      </c>
      <c r="N3625" s="17" t="str">
        <f>IF(SalesData[[#This Row],[Profit]]&gt;0,"Profit","Loss")</f>
        <v>Profit</v>
      </c>
    </row>
    <row r="3626" spans="1:14" x14ac:dyDescent="0.25">
      <c r="A3626" s="1">
        <v>42325</v>
      </c>
      <c r="B3626" s="3">
        <f t="shared" si="168"/>
        <v>2015</v>
      </c>
      <c r="C3626" s="3">
        <f t="shared" si="169"/>
        <v>11</v>
      </c>
      <c r="D3626" t="s">
        <v>866</v>
      </c>
      <c r="E3626" t="str">
        <f t="shared" si="170"/>
        <v>Brian Stugart20151117</v>
      </c>
      <c r="F3626">
        <f>IF(COUNTIF($E$2:E3626, E3626) = 1, MAX($F$1:F3625) + 1, INDEX($F$1:F3625, MATCH(E3626, $E$1:E3625, 0)))</f>
        <v>1767</v>
      </c>
      <c r="G3626" t="s">
        <v>27</v>
      </c>
      <c r="H3626" t="s">
        <v>34</v>
      </c>
      <c r="I3626" t="s">
        <v>47</v>
      </c>
      <c r="J3626" t="s">
        <v>381</v>
      </c>
      <c r="K3626" s="17">
        <v>80.959999999999994</v>
      </c>
      <c r="L3626" s="17">
        <v>4</v>
      </c>
      <c r="M3626" s="17">
        <v>29.15</v>
      </c>
      <c r="N3626" s="17" t="str">
        <f>IF(SalesData[[#This Row],[Profit]]&gt;0,"Profit","Loss")</f>
        <v>Profit</v>
      </c>
    </row>
    <row r="3627" spans="1:14" x14ac:dyDescent="0.25">
      <c r="A3627" s="1">
        <v>42325</v>
      </c>
      <c r="B3627" s="3">
        <f t="shared" si="168"/>
        <v>2015</v>
      </c>
      <c r="C3627" s="3">
        <f t="shared" si="169"/>
        <v>11</v>
      </c>
      <c r="D3627" t="s">
        <v>866</v>
      </c>
      <c r="E3627" t="str">
        <f t="shared" si="170"/>
        <v>Brian Stugart20151117</v>
      </c>
      <c r="F3627">
        <f>IF(COUNTIF($E$2:E3627, E3627) = 1, MAX($F$1:F3626) + 1, INDEX($F$1:F3626, MATCH(E3627, $E$1:E3626, 0)))</f>
        <v>1767</v>
      </c>
      <c r="G3627" t="s">
        <v>27</v>
      </c>
      <c r="H3627" t="s">
        <v>11</v>
      </c>
      <c r="I3627" t="s">
        <v>18</v>
      </c>
      <c r="J3627" t="s">
        <v>2324</v>
      </c>
      <c r="K3627" s="17">
        <v>777.21</v>
      </c>
      <c r="L3627" s="17">
        <v>7</v>
      </c>
      <c r="M3627" s="17">
        <v>54.4</v>
      </c>
      <c r="N3627" s="17" t="str">
        <f>IF(SalesData[[#This Row],[Profit]]&gt;0,"Profit","Loss")</f>
        <v>Profit</v>
      </c>
    </row>
    <row r="3628" spans="1:14" x14ac:dyDescent="0.25">
      <c r="A3628" s="1">
        <v>42325</v>
      </c>
      <c r="B3628" s="3">
        <f t="shared" si="168"/>
        <v>2015</v>
      </c>
      <c r="C3628" s="3">
        <f t="shared" si="169"/>
        <v>11</v>
      </c>
      <c r="D3628" t="s">
        <v>866</v>
      </c>
      <c r="E3628" t="str">
        <f t="shared" si="170"/>
        <v>Brian Stugart20151117</v>
      </c>
      <c r="F3628">
        <f>IF(COUNTIF($E$2:E3628, E3628) = 1, MAX($F$1:F3627) + 1, INDEX($F$1:F3627, MATCH(E3628, $E$1:E3627, 0)))</f>
        <v>1767</v>
      </c>
      <c r="G3628" t="s">
        <v>27</v>
      </c>
      <c r="H3628" t="s">
        <v>11</v>
      </c>
      <c r="I3628" t="s">
        <v>12</v>
      </c>
      <c r="J3628" t="s">
        <v>1130</v>
      </c>
      <c r="K3628" s="17">
        <v>32.4</v>
      </c>
      <c r="L3628" s="17">
        <v>5</v>
      </c>
      <c r="M3628" s="17">
        <v>15.55</v>
      </c>
      <c r="N3628" s="17" t="str">
        <f>IF(SalesData[[#This Row],[Profit]]&gt;0,"Profit","Loss")</f>
        <v>Profit</v>
      </c>
    </row>
    <row r="3629" spans="1:14" x14ac:dyDescent="0.25">
      <c r="A3629" s="1">
        <v>42325</v>
      </c>
      <c r="B3629" s="3">
        <f t="shared" si="168"/>
        <v>2015</v>
      </c>
      <c r="C3629" s="3">
        <f t="shared" si="169"/>
        <v>11</v>
      </c>
      <c r="D3629" t="s">
        <v>866</v>
      </c>
      <c r="E3629" t="str">
        <f t="shared" si="170"/>
        <v>Brian Stugart20151117</v>
      </c>
      <c r="F3629">
        <f>IF(COUNTIF($E$2:E3629, E3629) = 1, MAX($F$1:F3628) + 1, INDEX($F$1:F3628, MATCH(E3629, $E$1:E3628, 0)))</f>
        <v>1767</v>
      </c>
      <c r="G3629" t="s">
        <v>27</v>
      </c>
      <c r="H3629" t="s">
        <v>34</v>
      </c>
      <c r="I3629" t="s">
        <v>35</v>
      </c>
      <c r="J3629" t="s">
        <v>1772</v>
      </c>
      <c r="K3629" s="17">
        <v>225.57</v>
      </c>
      <c r="L3629" s="17">
        <v>2</v>
      </c>
      <c r="M3629" s="17">
        <v>2.82</v>
      </c>
      <c r="N3629" s="17" t="str">
        <f>IF(SalesData[[#This Row],[Profit]]&gt;0,"Profit","Loss")</f>
        <v>Profit</v>
      </c>
    </row>
    <row r="3630" spans="1:14" x14ac:dyDescent="0.25">
      <c r="A3630" s="1">
        <v>42325</v>
      </c>
      <c r="B3630" s="3">
        <f t="shared" si="168"/>
        <v>2015</v>
      </c>
      <c r="C3630" s="3">
        <f t="shared" si="169"/>
        <v>11</v>
      </c>
      <c r="D3630" t="s">
        <v>866</v>
      </c>
      <c r="E3630" t="str">
        <f t="shared" si="170"/>
        <v>Brian Stugart20151117</v>
      </c>
      <c r="F3630">
        <f>IF(COUNTIF($E$2:E3630, E3630) = 1, MAX($F$1:F3629) + 1, INDEX($F$1:F3629, MATCH(E3630, $E$1:E3629, 0)))</f>
        <v>1767</v>
      </c>
      <c r="G3630" t="s">
        <v>27</v>
      </c>
      <c r="H3630" t="s">
        <v>34</v>
      </c>
      <c r="I3630" t="s">
        <v>47</v>
      </c>
      <c r="J3630" t="s">
        <v>913</v>
      </c>
      <c r="K3630" s="17">
        <v>36.6</v>
      </c>
      <c r="L3630" s="17">
        <v>3</v>
      </c>
      <c r="M3630" s="17">
        <v>15.37</v>
      </c>
      <c r="N3630" s="17" t="str">
        <f>IF(SalesData[[#This Row],[Profit]]&gt;0,"Profit","Loss")</f>
        <v>Profit</v>
      </c>
    </row>
    <row r="3631" spans="1:14" x14ac:dyDescent="0.25">
      <c r="A3631" s="1">
        <v>42325</v>
      </c>
      <c r="B3631" s="3">
        <f t="shared" si="168"/>
        <v>2015</v>
      </c>
      <c r="C3631" s="3">
        <f t="shared" si="169"/>
        <v>11</v>
      </c>
      <c r="D3631" t="s">
        <v>861</v>
      </c>
      <c r="E3631" t="str">
        <f t="shared" si="170"/>
        <v>Anna Andreadi20151117</v>
      </c>
      <c r="F3631">
        <f>IF(COUNTIF($E$2:E3631, E3631) = 1, MAX($F$1:F3630) + 1, INDEX($F$1:F3630, MATCH(E3631, $E$1:E3630, 0)))</f>
        <v>1768</v>
      </c>
      <c r="G3631" t="s">
        <v>840</v>
      </c>
      <c r="H3631" t="s">
        <v>11</v>
      </c>
      <c r="I3631" t="s">
        <v>18</v>
      </c>
      <c r="J3631" t="s">
        <v>2031</v>
      </c>
      <c r="K3631" s="17">
        <v>541.24</v>
      </c>
      <c r="L3631" s="17">
        <v>4</v>
      </c>
      <c r="M3631" s="17">
        <v>5.41</v>
      </c>
      <c r="N3631" s="17" t="str">
        <f>IF(SalesData[[#This Row],[Profit]]&gt;0,"Profit","Loss")</f>
        <v>Profit</v>
      </c>
    </row>
    <row r="3632" spans="1:14" x14ac:dyDescent="0.25">
      <c r="A3632" s="1">
        <v>42325</v>
      </c>
      <c r="B3632" s="3">
        <f t="shared" si="168"/>
        <v>2015</v>
      </c>
      <c r="C3632" s="3">
        <f t="shared" si="169"/>
        <v>11</v>
      </c>
      <c r="D3632" t="s">
        <v>861</v>
      </c>
      <c r="E3632" t="str">
        <f t="shared" si="170"/>
        <v>Anna Andreadi20151117</v>
      </c>
      <c r="F3632">
        <f>IF(COUNTIF($E$2:E3632, E3632) = 1, MAX($F$1:F3631) + 1, INDEX($F$1:F3631, MATCH(E3632, $E$1:E3631, 0)))</f>
        <v>1768</v>
      </c>
      <c r="G3632" t="s">
        <v>840</v>
      </c>
      <c r="H3632" t="s">
        <v>11</v>
      </c>
      <c r="I3632" t="s">
        <v>12</v>
      </c>
      <c r="J3632" t="s">
        <v>625</v>
      </c>
      <c r="K3632" s="17">
        <v>106.32</v>
      </c>
      <c r="L3632" s="17">
        <v>3</v>
      </c>
      <c r="M3632" s="17">
        <v>49.97</v>
      </c>
      <c r="N3632" s="17" t="str">
        <f>IF(SalesData[[#This Row],[Profit]]&gt;0,"Profit","Loss")</f>
        <v>Profit</v>
      </c>
    </row>
    <row r="3633" spans="1:14" x14ac:dyDescent="0.25">
      <c r="A3633" s="1">
        <v>42325</v>
      </c>
      <c r="B3633" s="3">
        <f t="shared" si="168"/>
        <v>2015</v>
      </c>
      <c r="C3633" s="3">
        <f t="shared" si="169"/>
        <v>11</v>
      </c>
      <c r="D3633" t="s">
        <v>861</v>
      </c>
      <c r="E3633" t="str">
        <f t="shared" si="170"/>
        <v>Anna Andreadi20151117</v>
      </c>
      <c r="F3633">
        <f>IF(COUNTIF($E$2:E3633, E3633) = 1, MAX($F$1:F3632) + 1, INDEX($F$1:F3632, MATCH(E3633, $E$1:E3632, 0)))</f>
        <v>1768</v>
      </c>
      <c r="G3633" t="s">
        <v>840</v>
      </c>
      <c r="H3633" t="s">
        <v>34</v>
      </c>
      <c r="I3633" t="s">
        <v>35</v>
      </c>
      <c r="J3633" t="s">
        <v>2311</v>
      </c>
      <c r="K3633" s="17">
        <v>1323.9</v>
      </c>
      <c r="L3633" s="17">
        <v>5</v>
      </c>
      <c r="M3633" s="17">
        <v>383.93</v>
      </c>
      <c r="N3633" s="17" t="str">
        <f>IF(SalesData[[#This Row],[Profit]]&gt;0,"Profit","Loss")</f>
        <v>Profit</v>
      </c>
    </row>
    <row r="3634" spans="1:14" x14ac:dyDescent="0.25">
      <c r="A3634" s="1">
        <v>42327</v>
      </c>
      <c r="B3634" s="3">
        <f t="shared" si="168"/>
        <v>2015</v>
      </c>
      <c r="C3634" s="3">
        <f t="shared" si="169"/>
        <v>11</v>
      </c>
      <c r="D3634" t="s">
        <v>1676</v>
      </c>
      <c r="E3634" t="str">
        <f t="shared" si="170"/>
        <v>Tony Chapman20151119</v>
      </c>
      <c r="F3634">
        <f>IF(COUNTIF($E$2:E3634, E3634) = 1, MAX($F$1:F3633) + 1, INDEX($F$1:F3633, MATCH(E3634, $E$1:E3633, 0)))</f>
        <v>1769</v>
      </c>
      <c r="G3634" t="s">
        <v>164</v>
      </c>
      <c r="H3634" t="s">
        <v>34</v>
      </c>
      <c r="I3634" t="s">
        <v>47</v>
      </c>
      <c r="J3634" t="s">
        <v>2178</v>
      </c>
      <c r="K3634" s="17">
        <v>141.96</v>
      </c>
      <c r="L3634" s="17">
        <v>2</v>
      </c>
      <c r="M3634" s="17">
        <v>22.71</v>
      </c>
      <c r="N3634" s="17" t="str">
        <f>IF(SalesData[[#This Row],[Profit]]&gt;0,"Profit","Loss")</f>
        <v>Profit</v>
      </c>
    </row>
    <row r="3635" spans="1:14" x14ac:dyDescent="0.25">
      <c r="A3635" s="1">
        <v>42327</v>
      </c>
      <c r="B3635" s="3">
        <f t="shared" si="168"/>
        <v>2015</v>
      </c>
      <c r="C3635" s="3">
        <f t="shared" si="169"/>
        <v>11</v>
      </c>
      <c r="D3635" t="s">
        <v>573</v>
      </c>
      <c r="E3635" t="str">
        <f t="shared" si="170"/>
        <v>Aleksandra Gannaway20151119</v>
      </c>
      <c r="F3635">
        <f>IF(COUNTIF($E$2:E3635, E3635) = 1, MAX($F$1:F3634) + 1, INDEX($F$1:F3634, MATCH(E3635, $E$1:E3634, 0)))</f>
        <v>1770</v>
      </c>
      <c r="G3635" t="s">
        <v>126</v>
      </c>
      <c r="H3635" t="s">
        <v>11</v>
      </c>
      <c r="I3635" t="s">
        <v>92</v>
      </c>
      <c r="J3635" t="s">
        <v>1814</v>
      </c>
      <c r="K3635" s="17">
        <v>31.08</v>
      </c>
      <c r="L3635" s="17">
        <v>4</v>
      </c>
      <c r="M3635" s="17">
        <v>8.39</v>
      </c>
      <c r="N3635" s="17" t="str">
        <f>IF(SalesData[[#This Row],[Profit]]&gt;0,"Profit","Loss")</f>
        <v>Profit</v>
      </c>
    </row>
    <row r="3636" spans="1:14" x14ac:dyDescent="0.25">
      <c r="A3636" s="1">
        <v>42327</v>
      </c>
      <c r="B3636" s="3">
        <f t="shared" si="168"/>
        <v>2015</v>
      </c>
      <c r="C3636" s="3">
        <f t="shared" si="169"/>
        <v>11</v>
      </c>
      <c r="D3636" t="s">
        <v>1207</v>
      </c>
      <c r="E3636" t="str">
        <f t="shared" si="170"/>
        <v>Katherine Ducich20151119</v>
      </c>
      <c r="F3636">
        <f>IF(COUNTIF($E$2:E3636, E3636) = 1, MAX($F$1:F3635) + 1, INDEX($F$1:F3635, MATCH(E3636, $E$1:E3635, 0)))</f>
        <v>1771</v>
      </c>
      <c r="G3636" t="s">
        <v>149</v>
      </c>
      <c r="H3636" t="s">
        <v>11</v>
      </c>
      <c r="I3636" t="s">
        <v>20</v>
      </c>
      <c r="J3636" t="s">
        <v>1490</v>
      </c>
      <c r="K3636" s="17">
        <v>5.98</v>
      </c>
      <c r="L3636" s="17">
        <v>2</v>
      </c>
      <c r="M3636" s="17">
        <v>2.2400000000000002</v>
      </c>
      <c r="N3636" s="17" t="str">
        <f>IF(SalesData[[#This Row],[Profit]]&gt;0,"Profit","Loss")</f>
        <v>Profit</v>
      </c>
    </row>
    <row r="3637" spans="1:14" x14ac:dyDescent="0.25">
      <c r="A3637" s="1">
        <v>42327</v>
      </c>
      <c r="B3637" s="3">
        <f t="shared" si="168"/>
        <v>2015</v>
      </c>
      <c r="C3637" s="3">
        <f t="shared" si="169"/>
        <v>11</v>
      </c>
      <c r="D3637" t="s">
        <v>1207</v>
      </c>
      <c r="E3637" t="str">
        <f t="shared" si="170"/>
        <v>Katherine Ducich20151119</v>
      </c>
      <c r="F3637">
        <f>IF(COUNTIF($E$2:E3637, E3637) = 1, MAX($F$1:F3636) + 1, INDEX($F$1:F3636, MATCH(E3637, $E$1:E3636, 0)))</f>
        <v>1771</v>
      </c>
      <c r="G3637" t="s">
        <v>149</v>
      </c>
      <c r="H3637" t="s">
        <v>39</v>
      </c>
      <c r="I3637" t="s">
        <v>40</v>
      </c>
      <c r="J3637" t="s">
        <v>2312</v>
      </c>
      <c r="K3637" s="17">
        <v>861.76</v>
      </c>
      <c r="L3637" s="17">
        <v>4</v>
      </c>
      <c r="M3637" s="17">
        <v>249.91</v>
      </c>
      <c r="N3637" s="17" t="str">
        <f>IF(SalesData[[#This Row],[Profit]]&gt;0,"Profit","Loss")</f>
        <v>Profit</v>
      </c>
    </row>
    <row r="3638" spans="1:14" x14ac:dyDescent="0.25">
      <c r="A3638" s="1">
        <v>42328</v>
      </c>
      <c r="B3638" s="3">
        <f t="shared" si="168"/>
        <v>2015</v>
      </c>
      <c r="C3638" s="3">
        <f t="shared" si="169"/>
        <v>11</v>
      </c>
      <c r="D3638" t="s">
        <v>923</v>
      </c>
      <c r="E3638" t="str">
        <f t="shared" si="170"/>
        <v>Brian Moss20151120</v>
      </c>
      <c r="F3638">
        <f>IF(COUNTIF($E$2:E3638, E3638) = 1, MAX($F$1:F3637) + 1, INDEX($F$1:F3637, MATCH(E3638, $E$1:E3637, 0)))</f>
        <v>1772</v>
      </c>
      <c r="G3638" t="s">
        <v>149</v>
      </c>
      <c r="H3638" t="s">
        <v>11</v>
      </c>
      <c r="I3638" t="s">
        <v>24</v>
      </c>
      <c r="J3638" t="s">
        <v>2234</v>
      </c>
      <c r="K3638" s="17">
        <v>60.45</v>
      </c>
      <c r="L3638" s="17">
        <v>3</v>
      </c>
      <c r="M3638" s="17">
        <v>16.32</v>
      </c>
      <c r="N3638" s="17" t="str">
        <f>IF(SalesData[[#This Row],[Profit]]&gt;0,"Profit","Loss")</f>
        <v>Profit</v>
      </c>
    </row>
    <row r="3639" spans="1:14" x14ac:dyDescent="0.25">
      <c r="A3639" s="1">
        <v>42328</v>
      </c>
      <c r="B3639" s="3">
        <f t="shared" si="168"/>
        <v>2015</v>
      </c>
      <c r="C3639" s="3">
        <f t="shared" si="169"/>
        <v>11</v>
      </c>
      <c r="D3639" t="s">
        <v>923</v>
      </c>
      <c r="E3639" t="str">
        <f t="shared" si="170"/>
        <v>Brian Moss20151120</v>
      </c>
      <c r="F3639">
        <f>IF(COUNTIF($E$2:E3639, E3639) = 1, MAX($F$1:F3638) + 1, INDEX($F$1:F3638, MATCH(E3639, $E$1:E3638, 0)))</f>
        <v>1772</v>
      </c>
      <c r="G3639" t="s">
        <v>149</v>
      </c>
      <c r="H3639" t="s">
        <v>11</v>
      </c>
      <c r="I3639" t="s">
        <v>24</v>
      </c>
      <c r="J3639" t="s">
        <v>632</v>
      </c>
      <c r="K3639" s="17">
        <v>11.52</v>
      </c>
      <c r="L3639" s="17">
        <v>4</v>
      </c>
      <c r="M3639" s="17">
        <v>3.34</v>
      </c>
      <c r="N3639" s="17" t="str">
        <f>IF(SalesData[[#This Row],[Profit]]&gt;0,"Profit","Loss")</f>
        <v>Profit</v>
      </c>
    </row>
    <row r="3640" spans="1:14" x14ac:dyDescent="0.25">
      <c r="A3640" s="1">
        <v>42328</v>
      </c>
      <c r="B3640" s="3">
        <f t="shared" si="168"/>
        <v>2015</v>
      </c>
      <c r="C3640" s="3">
        <f t="shared" si="169"/>
        <v>11</v>
      </c>
      <c r="D3640" t="s">
        <v>923</v>
      </c>
      <c r="E3640" t="str">
        <f t="shared" si="170"/>
        <v>Brian Moss20151120</v>
      </c>
      <c r="F3640">
        <f>IF(COUNTIF($E$2:E3640, E3640) = 1, MAX($F$1:F3639) + 1, INDEX($F$1:F3639, MATCH(E3640, $E$1:E3639, 0)))</f>
        <v>1772</v>
      </c>
      <c r="G3640" t="s">
        <v>149</v>
      </c>
      <c r="H3640" t="s">
        <v>34</v>
      </c>
      <c r="I3640" t="s">
        <v>74</v>
      </c>
      <c r="J3640" t="s">
        <v>2024</v>
      </c>
      <c r="K3640" s="17">
        <v>186.05</v>
      </c>
      <c r="L3640" s="17">
        <v>4</v>
      </c>
      <c r="M3640" s="17">
        <v>9.3000000000000007</v>
      </c>
      <c r="N3640" s="17" t="str">
        <f>IF(SalesData[[#This Row],[Profit]]&gt;0,"Profit","Loss")</f>
        <v>Profit</v>
      </c>
    </row>
    <row r="3641" spans="1:14" x14ac:dyDescent="0.25">
      <c r="A3641" s="1">
        <v>42328</v>
      </c>
      <c r="B3641" s="3">
        <f t="shared" si="168"/>
        <v>2015</v>
      </c>
      <c r="C3641" s="3">
        <f t="shared" si="169"/>
        <v>11</v>
      </c>
      <c r="D3641" t="s">
        <v>2117</v>
      </c>
      <c r="E3641" t="str">
        <f t="shared" si="170"/>
        <v>Skye Norling20151120</v>
      </c>
      <c r="F3641">
        <f>IF(COUNTIF($E$2:E3641, E3641) = 1, MAX($F$1:F3640) + 1, INDEX($F$1:F3640, MATCH(E3641, $E$1:E3640, 0)))</f>
        <v>1773</v>
      </c>
      <c r="G3641" t="s">
        <v>27</v>
      </c>
      <c r="H3641" t="s">
        <v>11</v>
      </c>
      <c r="I3641" t="s">
        <v>24</v>
      </c>
      <c r="J3641" t="s">
        <v>326</v>
      </c>
      <c r="K3641" s="17">
        <v>19.46</v>
      </c>
      <c r="L3641" s="17">
        <v>7</v>
      </c>
      <c r="M3641" s="17">
        <v>5.0599999999999996</v>
      </c>
      <c r="N3641" s="17" t="str">
        <f>IF(SalesData[[#This Row],[Profit]]&gt;0,"Profit","Loss")</f>
        <v>Profit</v>
      </c>
    </row>
    <row r="3642" spans="1:14" x14ac:dyDescent="0.25">
      <c r="A3642" s="1">
        <v>42328</v>
      </c>
      <c r="B3642" s="3">
        <f t="shared" si="168"/>
        <v>2015</v>
      </c>
      <c r="C3642" s="3">
        <f t="shared" si="169"/>
        <v>11</v>
      </c>
      <c r="D3642" t="s">
        <v>884</v>
      </c>
      <c r="E3642" t="str">
        <f t="shared" si="170"/>
        <v>Dan Lawera20151120</v>
      </c>
      <c r="F3642">
        <f>IF(COUNTIF($E$2:E3642, E3642) = 1, MAX($F$1:F3641) + 1, INDEX($F$1:F3641, MATCH(E3642, $E$1:E3641, 0)))</f>
        <v>1774</v>
      </c>
      <c r="G3642" t="s">
        <v>149</v>
      </c>
      <c r="H3642" t="s">
        <v>11</v>
      </c>
      <c r="I3642" t="s">
        <v>12</v>
      </c>
      <c r="J3642" t="s">
        <v>854</v>
      </c>
      <c r="K3642" s="17">
        <v>19.649999999999999</v>
      </c>
      <c r="L3642" s="17">
        <v>3</v>
      </c>
      <c r="M3642" s="17">
        <v>9.0399999999999991</v>
      </c>
      <c r="N3642" s="17" t="str">
        <f>IF(SalesData[[#This Row],[Profit]]&gt;0,"Profit","Loss")</f>
        <v>Profit</v>
      </c>
    </row>
    <row r="3643" spans="1:14" x14ac:dyDescent="0.25">
      <c r="A3643" s="1">
        <v>42328</v>
      </c>
      <c r="B3643" s="3">
        <f t="shared" si="168"/>
        <v>2015</v>
      </c>
      <c r="C3643" s="3">
        <f t="shared" si="169"/>
        <v>11</v>
      </c>
      <c r="D3643" t="s">
        <v>567</v>
      </c>
      <c r="E3643" t="str">
        <f t="shared" si="170"/>
        <v>Lena Creighton20151120</v>
      </c>
      <c r="F3643">
        <f>IF(COUNTIF($E$2:E3643, E3643) = 1, MAX($F$1:F3642) + 1, INDEX($F$1:F3642, MATCH(E3643, $E$1:E3642, 0)))</f>
        <v>1775</v>
      </c>
      <c r="G3643" t="s">
        <v>27</v>
      </c>
      <c r="H3643" t="s">
        <v>39</v>
      </c>
      <c r="I3643" t="s">
        <v>40</v>
      </c>
      <c r="J3643" t="s">
        <v>2345</v>
      </c>
      <c r="K3643" s="17">
        <v>72.739999999999995</v>
      </c>
      <c r="L3643" s="17">
        <v>7</v>
      </c>
      <c r="M3643" s="17">
        <v>-15.46</v>
      </c>
      <c r="N3643" s="17" t="str">
        <f>IF(SalesData[[#This Row],[Profit]]&gt;0,"Profit","Loss")</f>
        <v>Loss</v>
      </c>
    </row>
    <row r="3644" spans="1:14" x14ac:dyDescent="0.25">
      <c r="A3644" s="1">
        <v>42328</v>
      </c>
      <c r="B3644" s="3">
        <f t="shared" si="168"/>
        <v>2015</v>
      </c>
      <c r="C3644" s="3">
        <f t="shared" si="169"/>
        <v>11</v>
      </c>
      <c r="D3644" t="s">
        <v>567</v>
      </c>
      <c r="E3644" t="str">
        <f t="shared" si="170"/>
        <v>Lena Creighton20151120</v>
      </c>
      <c r="F3644">
        <f>IF(COUNTIF($E$2:E3644, E3644) = 1, MAX($F$1:F3643) + 1, INDEX($F$1:F3643, MATCH(E3644, $E$1:E3643, 0)))</f>
        <v>1775</v>
      </c>
      <c r="G3644" t="s">
        <v>27</v>
      </c>
      <c r="H3644" t="s">
        <v>34</v>
      </c>
      <c r="I3644" t="s">
        <v>35</v>
      </c>
      <c r="J3644" t="s">
        <v>1679</v>
      </c>
      <c r="K3644" s="17">
        <v>572.16</v>
      </c>
      <c r="L3644" s="17">
        <v>3</v>
      </c>
      <c r="M3644" s="17">
        <v>35.76</v>
      </c>
      <c r="N3644" s="17" t="str">
        <f>IF(SalesData[[#This Row],[Profit]]&gt;0,"Profit","Loss")</f>
        <v>Profit</v>
      </c>
    </row>
    <row r="3645" spans="1:14" x14ac:dyDescent="0.25">
      <c r="A3645" s="1">
        <v>42328</v>
      </c>
      <c r="B3645" s="3">
        <f t="shared" si="168"/>
        <v>2015</v>
      </c>
      <c r="C3645" s="3">
        <f t="shared" si="169"/>
        <v>11</v>
      </c>
      <c r="D3645" t="s">
        <v>2346</v>
      </c>
      <c r="E3645" t="str">
        <f t="shared" si="170"/>
        <v>Patrick Bzostek20151120</v>
      </c>
      <c r="F3645">
        <f>IF(COUNTIF($E$2:E3645, E3645) = 1, MAX($F$1:F3644) + 1, INDEX($F$1:F3644, MATCH(E3645, $E$1:E3644, 0)))</f>
        <v>1776</v>
      </c>
      <c r="G3645" t="s">
        <v>27</v>
      </c>
      <c r="H3645" t="s">
        <v>11</v>
      </c>
      <c r="I3645" t="s">
        <v>20</v>
      </c>
      <c r="J3645" t="s">
        <v>893</v>
      </c>
      <c r="K3645" s="17">
        <v>24.19</v>
      </c>
      <c r="L3645" s="17">
        <v>9</v>
      </c>
      <c r="M3645" s="17">
        <v>7.56</v>
      </c>
      <c r="N3645" s="17" t="str">
        <f>IF(SalesData[[#This Row],[Profit]]&gt;0,"Profit","Loss")</f>
        <v>Profit</v>
      </c>
    </row>
    <row r="3646" spans="1:14" x14ac:dyDescent="0.25">
      <c r="A3646" s="1">
        <v>42328</v>
      </c>
      <c r="B3646" s="3">
        <f t="shared" si="168"/>
        <v>2015</v>
      </c>
      <c r="C3646" s="3">
        <f t="shared" si="169"/>
        <v>11</v>
      </c>
      <c r="D3646" t="s">
        <v>2347</v>
      </c>
      <c r="E3646" t="str">
        <f t="shared" si="170"/>
        <v>Katrina Bavinger20151120</v>
      </c>
      <c r="F3646">
        <f>IF(COUNTIF($E$2:E3646, E3646) = 1, MAX($F$1:F3645) + 1, INDEX($F$1:F3645, MATCH(E3646, $E$1:E3645, 0)))</f>
        <v>1777</v>
      </c>
      <c r="G3646" t="s">
        <v>164</v>
      </c>
      <c r="H3646" t="s">
        <v>11</v>
      </c>
      <c r="I3646" t="s">
        <v>24</v>
      </c>
      <c r="J3646" t="s">
        <v>990</v>
      </c>
      <c r="K3646" s="17">
        <v>119.04</v>
      </c>
      <c r="L3646" s="17">
        <v>6</v>
      </c>
      <c r="M3646" s="17">
        <v>30.95</v>
      </c>
      <c r="N3646" s="17" t="str">
        <f>IF(SalesData[[#This Row],[Profit]]&gt;0,"Profit","Loss")</f>
        <v>Profit</v>
      </c>
    </row>
    <row r="3647" spans="1:14" x14ac:dyDescent="0.25">
      <c r="A3647" s="1">
        <v>42328</v>
      </c>
      <c r="B3647" s="3">
        <f t="shared" si="168"/>
        <v>2015</v>
      </c>
      <c r="C3647" s="3">
        <f t="shared" si="169"/>
        <v>11</v>
      </c>
      <c r="D3647" t="s">
        <v>2347</v>
      </c>
      <c r="E3647" t="str">
        <f t="shared" si="170"/>
        <v>Katrina Bavinger20151120</v>
      </c>
      <c r="F3647">
        <f>IF(COUNTIF($E$2:E3647, E3647) = 1, MAX($F$1:F3646) + 1, INDEX($F$1:F3646, MATCH(E3647, $E$1:E3646, 0)))</f>
        <v>1777</v>
      </c>
      <c r="G3647" t="s">
        <v>164</v>
      </c>
      <c r="H3647" t="s">
        <v>34</v>
      </c>
      <c r="I3647" t="s">
        <v>47</v>
      </c>
      <c r="J3647" t="s">
        <v>1532</v>
      </c>
      <c r="K3647" s="17">
        <v>22.14</v>
      </c>
      <c r="L3647" s="17">
        <v>3</v>
      </c>
      <c r="M3647" s="17">
        <v>6.42</v>
      </c>
      <c r="N3647" s="17" t="str">
        <f>IF(SalesData[[#This Row],[Profit]]&gt;0,"Profit","Loss")</f>
        <v>Profit</v>
      </c>
    </row>
    <row r="3648" spans="1:14" x14ac:dyDescent="0.25">
      <c r="A3648" s="1">
        <v>42328</v>
      </c>
      <c r="B3648" s="3">
        <f t="shared" si="168"/>
        <v>2015</v>
      </c>
      <c r="C3648" s="3">
        <f t="shared" si="169"/>
        <v>11</v>
      </c>
      <c r="D3648" t="s">
        <v>2347</v>
      </c>
      <c r="E3648" t="str">
        <f t="shared" si="170"/>
        <v>Katrina Bavinger20151120</v>
      </c>
      <c r="F3648">
        <f>IF(COUNTIF($E$2:E3648, E3648) = 1, MAX($F$1:F3647) + 1, INDEX($F$1:F3647, MATCH(E3648, $E$1:E3647, 0)))</f>
        <v>1777</v>
      </c>
      <c r="G3648" t="s">
        <v>164</v>
      </c>
      <c r="H3648" t="s">
        <v>39</v>
      </c>
      <c r="I3648" t="s">
        <v>52</v>
      </c>
      <c r="J3648" t="s">
        <v>2330</v>
      </c>
      <c r="K3648" s="17">
        <v>13.98</v>
      </c>
      <c r="L3648" s="17">
        <v>2</v>
      </c>
      <c r="M3648" s="17">
        <v>6.01</v>
      </c>
      <c r="N3648" s="17" t="str">
        <f>IF(SalesData[[#This Row],[Profit]]&gt;0,"Profit","Loss")</f>
        <v>Profit</v>
      </c>
    </row>
    <row r="3649" spans="1:14" x14ac:dyDescent="0.25">
      <c r="A3649" s="1">
        <v>42328</v>
      </c>
      <c r="B3649" s="3">
        <f t="shared" si="168"/>
        <v>2015</v>
      </c>
      <c r="C3649" s="3">
        <f t="shared" si="169"/>
        <v>11</v>
      </c>
      <c r="D3649" t="s">
        <v>938</v>
      </c>
      <c r="E3649" t="str">
        <f t="shared" si="170"/>
        <v>Jamie Kunitz20151120</v>
      </c>
      <c r="F3649">
        <f>IF(COUNTIF($E$2:E3649, E3649) = 1, MAX($F$1:F3648) + 1, INDEX($F$1:F3648, MATCH(E3649, $E$1:E3648, 0)))</f>
        <v>1778</v>
      </c>
      <c r="G3649" t="s">
        <v>78</v>
      </c>
      <c r="H3649" t="s">
        <v>34</v>
      </c>
      <c r="I3649" t="s">
        <v>47</v>
      </c>
      <c r="J3649" t="s">
        <v>2348</v>
      </c>
      <c r="K3649" s="17">
        <v>63.82</v>
      </c>
      <c r="L3649" s="17">
        <v>2</v>
      </c>
      <c r="M3649" s="17">
        <v>9.57</v>
      </c>
      <c r="N3649" s="17" t="str">
        <f>IF(SalesData[[#This Row],[Profit]]&gt;0,"Profit","Loss")</f>
        <v>Profit</v>
      </c>
    </row>
    <row r="3650" spans="1:14" x14ac:dyDescent="0.25">
      <c r="A3650" s="1">
        <v>42328</v>
      </c>
      <c r="B3650" s="3">
        <f t="shared" ref="B3650:B3713" si="171">YEAR(A3650)</f>
        <v>2015</v>
      </c>
      <c r="C3650" s="3">
        <f t="shared" ref="C3650:C3713" si="172">MONTH(A3650)</f>
        <v>11</v>
      </c>
      <c r="D3650" t="s">
        <v>938</v>
      </c>
      <c r="E3650" t="str">
        <f t="shared" ref="E3650:E3713" si="173">D3650 &amp; TEXT(A3650, "yyyymmdd")</f>
        <v>Jamie Kunitz20151120</v>
      </c>
      <c r="F3650">
        <f>IF(COUNTIF($E$2:E3650, E3650) = 1, MAX($F$1:F3649) + 1, INDEX($F$1:F3649, MATCH(E3650, $E$1:E3649, 0)))</f>
        <v>1778</v>
      </c>
      <c r="G3650" t="s">
        <v>78</v>
      </c>
      <c r="H3650" t="s">
        <v>11</v>
      </c>
      <c r="I3650" t="s">
        <v>18</v>
      </c>
      <c r="J3650" t="s">
        <v>2231</v>
      </c>
      <c r="K3650" s="17">
        <v>141.55000000000001</v>
      </c>
      <c r="L3650" s="17">
        <v>3</v>
      </c>
      <c r="M3650" s="17">
        <v>-26.54</v>
      </c>
      <c r="N3650" s="17" t="str">
        <f>IF(SalesData[[#This Row],[Profit]]&gt;0,"Profit","Loss")</f>
        <v>Loss</v>
      </c>
    </row>
    <row r="3651" spans="1:14" x14ac:dyDescent="0.25">
      <c r="A3651" s="1">
        <v>42328</v>
      </c>
      <c r="B3651" s="3">
        <f t="shared" si="171"/>
        <v>2015</v>
      </c>
      <c r="C3651" s="3">
        <f t="shared" si="172"/>
        <v>11</v>
      </c>
      <c r="D3651" t="s">
        <v>875</v>
      </c>
      <c r="E3651" t="str">
        <f t="shared" si="173"/>
        <v>Grace Kelly20151120</v>
      </c>
      <c r="F3651">
        <f>IF(COUNTIF($E$2:E3651, E3651) = 1, MAX($F$1:F3650) + 1, INDEX($F$1:F3650, MATCH(E3651, $E$1:E3650, 0)))</f>
        <v>1779</v>
      </c>
      <c r="G3651" t="s">
        <v>10</v>
      </c>
      <c r="H3651" t="s">
        <v>39</v>
      </c>
      <c r="I3651" t="s">
        <v>302</v>
      </c>
      <c r="J3651" t="s">
        <v>2349</v>
      </c>
      <c r="K3651" s="17">
        <v>479.99</v>
      </c>
      <c r="L3651" s="17">
        <v>2</v>
      </c>
      <c r="M3651" s="17">
        <v>56</v>
      </c>
      <c r="N3651" s="17" t="str">
        <f>IF(SalesData[[#This Row],[Profit]]&gt;0,"Profit","Loss")</f>
        <v>Profit</v>
      </c>
    </row>
    <row r="3652" spans="1:14" x14ac:dyDescent="0.25">
      <c r="A3652" s="1">
        <v>42328</v>
      </c>
      <c r="B3652" s="3">
        <f t="shared" si="171"/>
        <v>2015</v>
      </c>
      <c r="C3652" s="3">
        <f t="shared" si="172"/>
        <v>11</v>
      </c>
      <c r="D3652" t="s">
        <v>1785</v>
      </c>
      <c r="E3652" t="str">
        <f t="shared" si="173"/>
        <v>Sung Shariari20151120</v>
      </c>
      <c r="F3652">
        <f>IF(COUNTIF($E$2:E3652, E3652) = 1, MAX($F$1:F3651) + 1, INDEX($F$1:F3651, MATCH(E3652, $E$1:E3651, 0)))</f>
        <v>1780</v>
      </c>
      <c r="G3652" t="s">
        <v>123</v>
      </c>
      <c r="H3652" t="s">
        <v>11</v>
      </c>
      <c r="I3652" t="s">
        <v>20</v>
      </c>
      <c r="J3652" t="s">
        <v>189</v>
      </c>
      <c r="K3652" s="17">
        <v>7.23</v>
      </c>
      <c r="L3652" s="17">
        <v>5</v>
      </c>
      <c r="M3652" s="17">
        <v>-5.78</v>
      </c>
      <c r="N3652" s="17" t="str">
        <f>IF(SalesData[[#This Row],[Profit]]&gt;0,"Profit","Loss")</f>
        <v>Loss</v>
      </c>
    </row>
    <row r="3653" spans="1:14" x14ac:dyDescent="0.25">
      <c r="A3653" s="1">
        <v>42328</v>
      </c>
      <c r="B3653" s="3">
        <f t="shared" si="171"/>
        <v>2015</v>
      </c>
      <c r="C3653" s="3">
        <f t="shared" si="172"/>
        <v>11</v>
      </c>
      <c r="D3653" t="s">
        <v>1785</v>
      </c>
      <c r="E3653" t="str">
        <f t="shared" si="173"/>
        <v>Sung Shariari20151120</v>
      </c>
      <c r="F3653">
        <f>IF(COUNTIF($E$2:E3653, E3653) = 1, MAX($F$1:F3652) + 1, INDEX($F$1:F3652, MATCH(E3653, $E$1:E3652, 0)))</f>
        <v>1780</v>
      </c>
      <c r="G3653" t="s">
        <v>123</v>
      </c>
      <c r="H3653" t="s">
        <v>11</v>
      </c>
      <c r="I3653" t="s">
        <v>18</v>
      </c>
      <c r="J3653" t="s">
        <v>349</v>
      </c>
      <c r="K3653" s="17">
        <v>17.440000000000001</v>
      </c>
      <c r="L3653" s="17">
        <v>2</v>
      </c>
      <c r="M3653" s="17">
        <v>1.31</v>
      </c>
      <c r="N3653" s="17" t="str">
        <f>IF(SalesData[[#This Row],[Profit]]&gt;0,"Profit","Loss")</f>
        <v>Profit</v>
      </c>
    </row>
    <row r="3654" spans="1:14" x14ac:dyDescent="0.25">
      <c r="A3654" s="1">
        <v>42328</v>
      </c>
      <c r="B3654" s="3">
        <f t="shared" si="171"/>
        <v>2015</v>
      </c>
      <c r="C3654" s="3">
        <f t="shared" si="172"/>
        <v>11</v>
      </c>
      <c r="D3654" t="s">
        <v>1785</v>
      </c>
      <c r="E3654" t="str">
        <f t="shared" si="173"/>
        <v>Sung Shariari20151120</v>
      </c>
      <c r="F3654">
        <f>IF(COUNTIF($E$2:E3654, E3654) = 1, MAX($F$1:F3653) + 1, INDEX($F$1:F3653, MATCH(E3654, $E$1:E3653, 0)))</f>
        <v>1780</v>
      </c>
      <c r="G3654" t="s">
        <v>123</v>
      </c>
      <c r="H3654" t="s">
        <v>11</v>
      </c>
      <c r="I3654" t="s">
        <v>20</v>
      </c>
      <c r="J3654" t="s">
        <v>165</v>
      </c>
      <c r="K3654" s="17">
        <v>62.88</v>
      </c>
      <c r="L3654" s="17">
        <v>4</v>
      </c>
      <c r="M3654" s="17">
        <v>-50.3</v>
      </c>
      <c r="N3654" s="17" t="str">
        <f>IF(SalesData[[#This Row],[Profit]]&gt;0,"Profit","Loss")</f>
        <v>Loss</v>
      </c>
    </row>
    <row r="3655" spans="1:14" x14ac:dyDescent="0.25">
      <c r="A3655" s="1">
        <v>42328</v>
      </c>
      <c r="B3655" s="3">
        <f t="shared" si="171"/>
        <v>2015</v>
      </c>
      <c r="C3655" s="3">
        <f t="shared" si="172"/>
        <v>11</v>
      </c>
      <c r="D3655" t="s">
        <v>1785</v>
      </c>
      <c r="E3655" t="str">
        <f t="shared" si="173"/>
        <v>Sung Shariari20151120</v>
      </c>
      <c r="F3655">
        <f>IF(COUNTIF($E$2:E3655, E3655) = 1, MAX($F$1:F3654) + 1, INDEX($F$1:F3654, MATCH(E3655, $E$1:E3654, 0)))</f>
        <v>1780</v>
      </c>
      <c r="G3655" t="s">
        <v>123</v>
      </c>
      <c r="H3655" t="s">
        <v>34</v>
      </c>
      <c r="I3655" t="s">
        <v>74</v>
      </c>
      <c r="J3655" t="s">
        <v>412</v>
      </c>
      <c r="K3655" s="17">
        <v>290.35000000000002</v>
      </c>
      <c r="L3655" s="17">
        <v>3</v>
      </c>
      <c r="M3655" s="17">
        <v>-36.29</v>
      </c>
      <c r="N3655" s="17" t="str">
        <f>IF(SalesData[[#This Row],[Profit]]&gt;0,"Profit","Loss")</f>
        <v>Loss</v>
      </c>
    </row>
    <row r="3656" spans="1:14" x14ac:dyDescent="0.25">
      <c r="A3656" s="1">
        <v>42328</v>
      </c>
      <c r="B3656" s="3">
        <f t="shared" si="171"/>
        <v>2015</v>
      </c>
      <c r="C3656" s="3">
        <f t="shared" si="172"/>
        <v>11</v>
      </c>
      <c r="D3656" t="s">
        <v>14</v>
      </c>
      <c r="E3656" t="str">
        <f t="shared" si="173"/>
        <v>Phillina Ober20151120</v>
      </c>
      <c r="F3656">
        <f>IF(COUNTIF($E$2:E3656, E3656) = 1, MAX($F$1:F3655) + 1, INDEX($F$1:F3655, MATCH(E3656, $E$1:E3655, 0)))</f>
        <v>1781</v>
      </c>
      <c r="G3656" t="s">
        <v>23</v>
      </c>
      <c r="H3656" t="s">
        <v>34</v>
      </c>
      <c r="I3656" t="s">
        <v>35</v>
      </c>
      <c r="J3656" t="s">
        <v>919</v>
      </c>
      <c r="K3656" s="17">
        <v>344.37</v>
      </c>
      <c r="L3656" s="17">
        <v>4</v>
      </c>
      <c r="M3656" s="17">
        <v>-93.47</v>
      </c>
      <c r="N3656" s="17" t="str">
        <f>IF(SalesData[[#This Row],[Profit]]&gt;0,"Profit","Loss")</f>
        <v>Loss</v>
      </c>
    </row>
    <row r="3657" spans="1:14" x14ac:dyDescent="0.25">
      <c r="A3657" s="1">
        <v>42328</v>
      </c>
      <c r="B3657" s="3">
        <f t="shared" si="171"/>
        <v>2015</v>
      </c>
      <c r="C3657" s="3">
        <f t="shared" si="172"/>
        <v>11</v>
      </c>
      <c r="D3657" t="s">
        <v>514</v>
      </c>
      <c r="E3657" t="str">
        <f t="shared" si="173"/>
        <v>Michelle Moray20151120</v>
      </c>
      <c r="F3657">
        <f>IF(COUNTIF($E$2:E3657, E3657) = 1, MAX($F$1:F3656) + 1, INDEX($F$1:F3656, MATCH(E3657, $E$1:E3656, 0)))</f>
        <v>1782</v>
      </c>
      <c r="G3657" t="s">
        <v>278</v>
      </c>
      <c r="H3657" t="s">
        <v>11</v>
      </c>
      <c r="I3657" t="s">
        <v>20</v>
      </c>
      <c r="J3657" t="s">
        <v>980</v>
      </c>
      <c r="K3657" s="17">
        <v>4.9000000000000004</v>
      </c>
      <c r="L3657" s="17">
        <v>3</v>
      </c>
      <c r="M3657" s="17">
        <v>-3.43</v>
      </c>
      <c r="N3657" s="17" t="str">
        <f>IF(SalesData[[#This Row],[Profit]]&gt;0,"Profit","Loss")</f>
        <v>Loss</v>
      </c>
    </row>
    <row r="3658" spans="1:14" x14ac:dyDescent="0.25">
      <c r="A3658" s="1">
        <v>42328</v>
      </c>
      <c r="B3658" s="3">
        <f t="shared" si="171"/>
        <v>2015</v>
      </c>
      <c r="C3658" s="3">
        <f t="shared" si="172"/>
        <v>11</v>
      </c>
      <c r="D3658" t="s">
        <v>514</v>
      </c>
      <c r="E3658" t="str">
        <f t="shared" si="173"/>
        <v>Michelle Moray20151120</v>
      </c>
      <c r="F3658">
        <f>IF(COUNTIF($E$2:E3658, E3658) = 1, MAX($F$1:F3657) + 1, INDEX($F$1:F3657, MATCH(E3658, $E$1:E3657, 0)))</f>
        <v>1782</v>
      </c>
      <c r="G3658" t="s">
        <v>278</v>
      </c>
      <c r="H3658" t="s">
        <v>34</v>
      </c>
      <c r="I3658" t="s">
        <v>74</v>
      </c>
      <c r="J3658" t="s">
        <v>2350</v>
      </c>
      <c r="K3658" s="17">
        <v>145.76</v>
      </c>
      <c r="L3658" s="17">
        <v>6</v>
      </c>
      <c r="M3658" s="17">
        <v>-247.8</v>
      </c>
      <c r="N3658" s="17" t="str">
        <f>IF(SalesData[[#This Row],[Profit]]&gt;0,"Profit","Loss")</f>
        <v>Loss</v>
      </c>
    </row>
    <row r="3659" spans="1:14" x14ac:dyDescent="0.25">
      <c r="A3659" s="1">
        <v>42328</v>
      </c>
      <c r="B3659" s="3">
        <f t="shared" si="171"/>
        <v>2015</v>
      </c>
      <c r="C3659" s="3">
        <f t="shared" si="172"/>
        <v>11</v>
      </c>
      <c r="D3659" t="s">
        <v>514</v>
      </c>
      <c r="E3659" t="str">
        <f t="shared" si="173"/>
        <v>Michelle Moray20151120</v>
      </c>
      <c r="F3659">
        <f>IF(COUNTIF($E$2:E3659, E3659) = 1, MAX($F$1:F3658) + 1, INDEX($F$1:F3658, MATCH(E3659, $E$1:E3658, 0)))</f>
        <v>1782</v>
      </c>
      <c r="G3659" t="s">
        <v>278</v>
      </c>
      <c r="H3659" t="s">
        <v>11</v>
      </c>
      <c r="I3659" t="s">
        <v>20</v>
      </c>
      <c r="J3659" t="s">
        <v>141</v>
      </c>
      <c r="K3659" s="17">
        <v>9.61</v>
      </c>
      <c r="L3659" s="17">
        <v>6</v>
      </c>
      <c r="M3659" s="17">
        <v>-7.37</v>
      </c>
      <c r="N3659" s="17" t="str">
        <f>IF(SalesData[[#This Row],[Profit]]&gt;0,"Profit","Loss")</f>
        <v>Loss</v>
      </c>
    </row>
    <row r="3660" spans="1:14" x14ac:dyDescent="0.25">
      <c r="A3660" s="1">
        <v>42328</v>
      </c>
      <c r="B3660" s="3">
        <f t="shared" si="171"/>
        <v>2015</v>
      </c>
      <c r="C3660" s="3">
        <f t="shared" si="172"/>
        <v>11</v>
      </c>
      <c r="D3660" t="s">
        <v>61</v>
      </c>
      <c r="E3660" t="str">
        <f t="shared" si="173"/>
        <v>Chris Selesnick20151120</v>
      </c>
      <c r="F3660">
        <f>IF(COUNTIF($E$2:E3660, E3660) = 1, MAX($F$1:F3659) + 1, INDEX($F$1:F3659, MATCH(E3660, $E$1:E3659, 0)))</f>
        <v>1783</v>
      </c>
      <c r="G3660" t="s">
        <v>27</v>
      </c>
      <c r="H3660" t="s">
        <v>11</v>
      </c>
      <c r="I3660" t="s">
        <v>20</v>
      </c>
      <c r="J3660" t="s">
        <v>1112</v>
      </c>
      <c r="K3660" s="17">
        <v>89.7</v>
      </c>
      <c r="L3660" s="17">
        <v>4</v>
      </c>
      <c r="M3660" s="17">
        <v>33.64</v>
      </c>
      <c r="N3660" s="17" t="str">
        <f>IF(SalesData[[#This Row],[Profit]]&gt;0,"Profit","Loss")</f>
        <v>Profit</v>
      </c>
    </row>
    <row r="3661" spans="1:14" x14ac:dyDescent="0.25">
      <c r="A3661" s="1">
        <v>42328</v>
      </c>
      <c r="B3661" s="3">
        <f t="shared" si="171"/>
        <v>2015</v>
      </c>
      <c r="C3661" s="3">
        <f t="shared" si="172"/>
        <v>11</v>
      </c>
      <c r="D3661" t="s">
        <v>61</v>
      </c>
      <c r="E3661" t="str">
        <f t="shared" si="173"/>
        <v>Chris Selesnick20151120</v>
      </c>
      <c r="F3661">
        <f>IF(COUNTIF($E$2:E3661, E3661) = 1, MAX($F$1:F3660) + 1, INDEX($F$1:F3660, MATCH(E3661, $E$1:E3660, 0)))</f>
        <v>1783</v>
      </c>
      <c r="G3661" t="s">
        <v>27</v>
      </c>
      <c r="H3661" t="s">
        <v>11</v>
      </c>
      <c r="I3661" t="s">
        <v>16</v>
      </c>
      <c r="J3661" t="s">
        <v>1025</v>
      </c>
      <c r="K3661" s="17">
        <v>50.12</v>
      </c>
      <c r="L3661" s="17">
        <v>4</v>
      </c>
      <c r="M3661" s="17">
        <v>23.56</v>
      </c>
      <c r="N3661" s="17" t="str">
        <f>IF(SalesData[[#This Row],[Profit]]&gt;0,"Profit","Loss")</f>
        <v>Profit</v>
      </c>
    </row>
    <row r="3662" spans="1:14" x14ac:dyDescent="0.25">
      <c r="A3662" s="1">
        <v>42328</v>
      </c>
      <c r="B3662" s="3">
        <f t="shared" si="171"/>
        <v>2015</v>
      </c>
      <c r="C3662" s="3">
        <f t="shared" si="172"/>
        <v>11</v>
      </c>
      <c r="D3662" t="s">
        <v>1412</v>
      </c>
      <c r="E3662" t="str">
        <f t="shared" si="173"/>
        <v>Kelly Williams20151120</v>
      </c>
      <c r="F3662">
        <f>IF(COUNTIF($E$2:E3662, E3662) = 1, MAX($F$1:F3661) + 1, INDEX($F$1:F3661, MATCH(E3662, $E$1:E3661, 0)))</f>
        <v>1784</v>
      </c>
      <c r="G3662" t="s">
        <v>27</v>
      </c>
      <c r="H3662" t="s">
        <v>34</v>
      </c>
      <c r="I3662" t="s">
        <v>47</v>
      </c>
      <c r="J3662" t="s">
        <v>1355</v>
      </c>
      <c r="K3662" s="17">
        <v>32.04</v>
      </c>
      <c r="L3662" s="17">
        <v>3</v>
      </c>
      <c r="M3662" s="17">
        <v>8.01</v>
      </c>
      <c r="N3662" s="17" t="str">
        <f>IF(SalesData[[#This Row],[Profit]]&gt;0,"Profit","Loss")</f>
        <v>Profit</v>
      </c>
    </row>
    <row r="3663" spans="1:14" x14ac:dyDescent="0.25">
      <c r="A3663" s="1">
        <v>42329</v>
      </c>
      <c r="B3663" s="3">
        <f t="shared" si="171"/>
        <v>2015</v>
      </c>
      <c r="C3663" s="3">
        <f t="shared" si="172"/>
        <v>11</v>
      </c>
      <c r="D3663" t="s">
        <v>857</v>
      </c>
      <c r="E3663" t="str">
        <f t="shared" si="173"/>
        <v>Joel Eaton20151121</v>
      </c>
      <c r="F3663">
        <f>IF(COUNTIF($E$2:E3663, E3663) = 1, MAX($F$1:F3662) + 1, INDEX($F$1:F3662, MATCH(E3663, $E$1:E3662, 0)))</f>
        <v>1785</v>
      </c>
      <c r="G3663" t="s">
        <v>78</v>
      </c>
      <c r="H3663" t="s">
        <v>34</v>
      </c>
      <c r="I3663" t="s">
        <v>35</v>
      </c>
      <c r="J3663" t="s">
        <v>862</v>
      </c>
      <c r="K3663" s="17">
        <v>396.8</v>
      </c>
      <c r="L3663" s="17">
        <v>7</v>
      </c>
      <c r="M3663" s="17">
        <v>-11.34</v>
      </c>
      <c r="N3663" s="17" t="str">
        <f>IF(SalesData[[#This Row],[Profit]]&gt;0,"Profit","Loss")</f>
        <v>Loss</v>
      </c>
    </row>
    <row r="3664" spans="1:14" x14ac:dyDescent="0.25">
      <c r="A3664" s="1">
        <v>42329</v>
      </c>
      <c r="B3664" s="3">
        <f t="shared" si="171"/>
        <v>2015</v>
      </c>
      <c r="C3664" s="3">
        <f t="shared" si="172"/>
        <v>11</v>
      </c>
      <c r="D3664" t="s">
        <v>857</v>
      </c>
      <c r="E3664" t="str">
        <f t="shared" si="173"/>
        <v>Joel Eaton20151121</v>
      </c>
      <c r="F3664">
        <f>IF(COUNTIF($E$2:E3664, E3664) = 1, MAX($F$1:F3663) + 1, INDEX($F$1:F3663, MATCH(E3664, $E$1:E3663, 0)))</f>
        <v>1785</v>
      </c>
      <c r="G3664" t="s">
        <v>78</v>
      </c>
      <c r="H3664" t="s">
        <v>11</v>
      </c>
      <c r="I3664" t="s">
        <v>200</v>
      </c>
      <c r="J3664" t="s">
        <v>1841</v>
      </c>
      <c r="K3664" s="17">
        <v>15.88</v>
      </c>
      <c r="L3664" s="17">
        <v>5</v>
      </c>
      <c r="M3664" s="17">
        <v>-3.77</v>
      </c>
      <c r="N3664" s="17" t="str">
        <f>IF(SalesData[[#This Row],[Profit]]&gt;0,"Profit","Loss")</f>
        <v>Loss</v>
      </c>
    </row>
    <row r="3665" spans="1:14" x14ac:dyDescent="0.25">
      <c r="A3665" s="1">
        <v>42329</v>
      </c>
      <c r="B3665" s="3">
        <f t="shared" si="171"/>
        <v>2015</v>
      </c>
      <c r="C3665" s="3">
        <f t="shared" si="172"/>
        <v>11</v>
      </c>
      <c r="D3665" t="s">
        <v>848</v>
      </c>
      <c r="E3665" t="str">
        <f t="shared" si="173"/>
        <v>Natalie Webber20151121</v>
      </c>
      <c r="F3665">
        <f>IF(COUNTIF($E$2:E3665, E3665) = 1, MAX($F$1:F3664) + 1, INDEX($F$1:F3664, MATCH(E3665, $E$1:E3664, 0)))</f>
        <v>1786</v>
      </c>
      <c r="G3665" t="s">
        <v>126</v>
      </c>
      <c r="H3665" t="s">
        <v>34</v>
      </c>
      <c r="I3665" t="s">
        <v>74</v>
      </c>
      <c r="J3665" t="s">
        <v>1909</v>
      </c>
      <c r="K3665" s="17">
        <v>141.96</v>
      </c>
      <c r="L3665" s="17">
        <v>2</v>
      </c>
      <c r="M3665" s="17">
        <v>41.17</v>
      </c>
      <c r="N3665" s="17" t="str">
        <f>IF(SalesData[[#This Row],[Profit]]&gt;0,"Profit","Loss")</f>
        <v>Profit</v>
      </c>
    </row>
    <row r="3666" spans="1:14" x14ac:dyDescent="0.25">
      <c r="A3666" s="1">
        <v>42329</v>
      </c>
      <c r="B3666" s="3">
        <f t="shared" si="171"/>
        <v>2015</v>
      </c>
      <c r="C3666" s="3">
        <f t="shared" si="172"/>
        <v>11</v>
      </c>
      <c r="D3666" t="s">
        <v>848</v>
      </c>
      <c r="E3666" t="str">
        <f t="shared" si="173"/>
        <v>Natalie Webber20151121</v>
      </c>
      <c r="F3666">
        <f>IF(COUNTIF($E$2:E3666, E3666) = 1, MAX($F$1:F3665) + 1, INDEX($F$1:F3665, MATCH(E3666, $E$1:E3665, 0)))</f>
        <v>1786</v>
      </c>
      <c r="G3666" t="s">
        <v>126</v>
      </c>
      <c r="H3666" t="s">
        <v>11</v>
      </c>
      <c r="I3666" t="s">
        <v>20</v>
      </c>
      <c r="J3666" t="s">
        <v>1175</v>
      </c>
      <c r="K3666" s="17">
        <v>66.05</v>
      </c>
      <c r="L3666" s="17">
        <v>4</v>
      </c>
      <c r="M3666" s="17">
        <v>23.12</v>
      </c>
      <c r="N3666" s="17" t="str">
        <f>IF(SalesData[[#This Row],[Profit]]&gt;0,"Profit","Loss")</f>
        <v>Profit</v>
      </c>
    </row>
    <row r="3667" spans="1:14" x14ac:dyDescent="0.25">
      <c r="A3667" s="1">
        <v>42329</v>
      </c>
      <c r="B3667" s="3">
        <f t="shared" si="171"/>
        <v>2015</v>
      </c>
      <c r="C3667" s="3">
        <f t="shared" si="172"/>
        <v>11</v>
      </c>
      <c r="D3667" t="s">
        <v>139</v>
      </c>
      <c r="E3667" t="str">
        <f t="shared" si="173"/>
        <v>Carol Adams20151121</v>
      </c>
      <c r="F3667">
        <f>IF(COUNTIF($E$2:E3667, E3667) = 1, MAX($F$1:F3666) + 1, INDEX($F$1:F3666, MATCH(E3667, $E$1:E3666, 0)))</f>
        <v>1787</v>
      </c>
      <c r="G3667" t="s">
        <v>10</v>
      </c>
      <c r="H3667" t="s">
        <v>34</v>
      </c>
      <c r="I3667" t="s">
        <v>74</v>
      </c>
      <c r="J3667" t="s">
        <v>2175</v>
      </c>
      <c r="K3667" s="17">
        <v>246.13</v>
      </c>
      <c r="L3667" s="17">
        <v>2</v>
      </c>
      <c r="M3667" s="17">
        <v>-76.010000000000005</v>
      </c>
      <c r="N3667" s="17" t="str">
        <f>IF(SalesData[[#This Row],[Profit]]&gt;0,"Profit","Loss")</f>
        <v>Loss</v>
      </c>
    </row>
    <row r="3668" spans="1:14" x14ac:dyDescent="0.25">
      <c r="A3668" s="1">
        <v>42329</v>
      </c>
      <c r="B3668" s="3">
        <f t="shared" si="171"/>
        <v>2015</v>
      </c>
      <c r="C3668" s="3">
        <f t="shared" si="172"/>
        <v>11</v>
      </c>
      <c r="D3668" t="s">
        <v>139</v>
      </c>
      <c r="E3668" t="str">
        <f t="shared" si="173"/>
        <v>Carol Adams20151121</v>
      </c>
      <c r="F3668">
        <f>IF(COUNTIF($E$2:E3668, E3668) = 1, MAX($F$1:F3667) + 1, INDEX($F$1:F3667, MATCH(E3668, $E$1:E3667, 0)))</f>
        <v>1787</v>
      </c>
      <c r="G3668" t="s">
        <v>10</v>
      </c>
      <c r="H3668" t="s">
        <v>11</v>
      </c>
      <c r="I3668" t="s">
        <v>16</v>
      </c>
      <c r="J3668" t="s">
        <v>1040</v>
      </c>
      <c r="K3668" s="17">
        <v>11.7</v>
      </c>
      <c r="L3668" s="17">
        <v>2</v>
      </c>
      <c r="M3668" s="17">
        <v>3.95</v>
      </c>
      <c r="N3668" s="17" t="str">
        <f>IF(SalesData[[#This Row],[Profit]]&gt;0,"Profit","Loss")</f>
        <v>Profit</v>
      </c>
    </row>
    <row r="3669" spans="1:14" x14ac:dyDescent="0.25">
      <c r="A3669" s="1">
        <v>42329</v>
      </c>
      <c r="B3669" s="3">
        <f t="shared" si="171"/>
        <v>2015</v>
      </c>
      <c r="C3669" s="3">
        <f t="shared" si="172"/>
        <v>11</v>
      </c>
      <c r="D3669" t="s">
        <v>139</v>
      </c>
      <c r="E3669" t="str">
        <f t="shared" si="173"/>
        <v>Carol Adams20151121</v>
      </c>
      <c r="F3669">
        <f>IF(COUNTIF($E$2:E3669, E3669) = 1, MAX($F$1:F3668) + 1, INDEX($F$1:F3668, MATCH(E3669, $E$1:E3668, 0)))</f>
        <v>1787</v>
      </c>
      <c r="G3669" t="s">
        <v>10</v>
      </c>
      <c r="H3669" t="s">
        <v>39</v>
      </c>
      <c r="I3669" t="s">
        <v>603</v>
      </c>
      <c r="J3669" t="s">
        <v>1089</v>
      </c>
      <c r="K3669" s="17">
        <v>439.99</v>
      </c>
      <c r="L3669" s="17">
        <v>1</v>
      </c>
      <c r="M3669" s="17">
        <v>165</v>
      </c>
      <c r="N3669" s="17" t="str">
        <f>IF(SalesData[[#This Row],[Profit]]&gt;0,"Profit","Loss")</f>
        <v>Profit</v>
      </c>
    </row>
    <row r="3670" spans="1:14" x14ac:dyDescent="0.25">
      <c r="A3670" s="1">
        <v>42329</v>
      </c>
      <c r="B3670" s="3">
        <f t="shared" si="171"/>
        <v>2015</v>
      </c>
      <c r="C3670" s="3">
        <f t="shared" si="172"/>
        <v>11</v>
      </c>
      <c r="D3670" t="s">
        <v>868</v>
      </c>
      <c r="E3670" t="str">
        <f t="shared" si="173"/>
        <v>Denise Leinenbach20151121</v>
      </c>
      <c r="F3670">
        <f>IF(COUNTIF($E$2:E3670, E3670) = 1, MAX($F$1:F3669) + 1, INDEX($F$1:F3669, MATCH(E3670, $E$1:E3669, 0)))</f>
        <v>1788</v>
      </c>
      <c r="G3670" t="s">
        <v>129</v>
      </c>
      <c r="H3670" t="s">
        <v>11</v>
      </c>
      <c r="I3670" t="s">
        <v>24</v>
      </c>
      <c r="J3670" t="s">
        <v>2351</v>
      </c>
      <c r="K3670" s="17">
        <v>10.92</v>
      </c>
      <c r="L3670" s="17">
        <v>6</v>
      </c>
      <c r="M3670" s="17">
        <v>4.91</v>
      </c>
      <c r="N3670" s="17" t="str">
        <f>IF(SalesData[[#This Row],[Profit]]&gt;0,"Profit","Loss")</f>
        <v>Profit</v>
      </c>
    </row>
    <row r="3671" spans="1:14" x14ac:dyDescent="0.25">
      <c r="A3671" s="1">
        <v>42329</v>
      </c>
      <c r="B3671" s="3">
        <f t="shared" si="171"/>
        <v>2015</v>
      </c>
      <c r="C3671" s="3">
        <f t="shared" si="172"/>
        <v>11</v>
      </c>
      <c r="D3671" t="s">
        <v>868</v>
      </c>
      <c r="E3671" t="str">
        <f t="shared" si="173"/>
        <v>Denise Leinenbach20151121</v>
      </c>
      <c r="F3671">
        <f>IF(COUNTIF($E$2:E3671, E3671) = 1, MAX($F$1:F3670) + 1, INDEX($F$1:F3670, MATCH(E3671, $E$1:E3670, 0)))</f>
        <v>1788</v>
      </c>
      <c r="G3671" t="s">
        <v>129</v>
      </c>
      <c r="H3671" t="s">
        <v>39</v>
      </c>
      <c r="I3671" t="s">
        <v>302</v>
      </c>
      <c r="J3671" t="s">
        <v>2352</v>
      </c>
      <c r="K3671" s="17">
        <v>83.9</v>
      </c>
      <c r="L3671" s="17">
        <v>2</v>
      </c>
      <c r="M3671" s="17">
        <v>22.65</v>
      </c>
      <c r="N3671" s="17" t="str">
        <f>IF(SalesData[[#This Row],[Profit]]&gt;0,"Profit","Loss")</f>
        <v>Profit</v>
      </c>
    </row>
    <row r="3672" spans="1:14" x14ac:dyDescent="0.25">
      <c r="A3672" s="1">
        <v>42329</v>
      </c>
      <c r="B3672" s="3">
        <f t="shared" si="171"/>
        <v>2015</v>
      </c>
      <c r="C3672" s="3">
        <f t="shared" si="172"/>
        <v>11</v>
      </c>
      <c r="D3672" t="s">
        <v>868</v>
      </c>
      <c r="E3672" t="str">
        <f t="shared" si="173"/>
        <v>Denise Leinenbach20151121</v>
      </c>
      <c r="F3672">
        <f>IF(COUNTIF($E$2:E3672, E3672) = 1, MAX($F$1:F3671) + 1, INDEX($F$1:F3671, MATCH(E3672, $E$1:E3671, 0)))</f>
        <v>1788</v>
      </c>
      <c r="G3672" t="s">
        <v>129</v>
      </c>
      <c r="H3672" t="s">
        <v>11</v>
      </c>
      <c r="I3672" t="s">
        <v>92</v>
      </c>
      <c r="J3672" t="s">
        <v>1468</v>
      </c>
      <c r="K3672" s="17">
        <v>19.75</v>
      </c>
      <c r="L3672" s="17">
        <v>5</v>
      </c>
      <c r="M3672" s="17">
        <v>5.14</v>
      </c>
      <c r="N3672" s="17" t="str">
        <f>IF(SalesData[[#This Row],[Profit]]&gt;0,"Profit","Loss")</f>
        <v>Profit</v>
      </c>
    </row>
    <row r="3673" spans="1:14" x14ac:dyDescent="0.25">
      <c r="A3673" s="1">
        <v>42329</v>
      </c>
      <c r="B3673" s="3">
        <f t="shared" si="171"/>
        <v>2015</v>
      </c>
      <c r="C3673" s="3">
        <f t="shared" si="172"/>
        <v>11</v>
      </c>
      <c r="D3673" t="s">
        <v>868</v>
      </c>
      <c r="E3673" t="str">
        <f t="shared" si="173"/>
        <v>Denise Leinenbach20151121</v>
      </c>
      <c r="F3673">
        <f>IF(COUNTIF($E$2:E3673, E3673) = 1, MAX($F$1:F3672) + 1, INDEX($F$1:F3672, MATCH(E3673, $E$1:E3672, 0)))</f>
        <v>1788</v>
      </c>
      <c r="G3673" t="s">
        <v>129</v>
      </c>
      <c r="H3673" t="s">
        <v>39</v>
      </c>
      <c r="I3673" t="s">
        <v>52</v>
      </c>
      <c r="J3673" t="s">
        <v>2353</v>
      </c>
      <c r="K3673" s="17">
        <v>393.54</v>
      </c>
      <c r="L3673" s="17">
        <v>3</v>
      </c>
      <c r="M3673" s="17">
        <v>165.29</v>
      </c>
      <c r="N3673" s="17" t="str">
        <f>IF(SalesData[[#This Row],[Profit]]&gt;0,"Profit","Loss")</f>
        <v>Profit</v>
      </c>
    </row>
    <row r="3674" spans="1:14" x14ac:dyDescent="0.25">
      <c r="A3674" s="1">
        <v>42329</v>
      </c>
      <c r="B3674" s="3">
        <f t="shared" si="171"/>
        <v>2015</v>
      </c>
      <c r="C3674" s="3">
        <f t="shared" si="172"/>
        <v>11</v>
      </c>
      <c r="D3674" t="s">
        <v>2179</v>
      </c>
      <c r="E3674" t="str">
        <f t="shared" si="173"/>
        <v>Eudokia Martin20151121</v>
      </c>
      <c r="F3674">
        <f>IF(COUNTIF($E$2:E3674, E3674) = 1, MAX($F$1:F3673) + 1, INDEX($F$1:F3673, MATCH(E3674, $E$1:E3673, 0)))</f>
        <v>1789</v>
      </c>
      <c r="G3674" t="s">
        <v>95</v>
      </c>
      <c r="H3674" t="s">
        <v>11</v>
      </c>
      <c r="I3674" t="s">
        <v>92</v>
      </c>
      <c r="J3674" t="s">
        <v>2354</v>
      </c>
      <c r="K3674" s="17">
        <v>325.63</v>
      </c>
      <c r="L3674" s="17">
        <v>6</v>
      </c>
      <c r="M3674" s="17">
        <v>28.49</v>
      </c>
      <c r="N3674" s="17" t="str">
        <f>IF(SalesData[[#This Row],[Profit]]&gt;0,"Profit","Loss")</f>
        <v>Profit</v>
      </c>
    </row>
    <row r="3675" spans="1:14" x14ac:dyDescent="0.25">
      <c r="A3675" s="1">
        <v>42329</v>
      </c>
      <c r="B3675" s="3">
        <f t="shared" si="171"/>
        <v>2015</v>
      </c>
      <c r="C3675" s="3">
        <f t="shared" si="172"/>
        <v>11</v>
      </c>
      <c r="D3675" t="s">
        <v>2179</v>
      </c>
      <c r="E3675" t="str">
        <f t="shared" si="173"/>
        <v>Eudokia Martin20151121</v>
      </c>
      <c r="F3675">
        <f>IF(COUNTIF($E$2:E3675, E3675) = 1, MAX($F$1:F3674) + 1, INDEX($F$1:F3674, MATCH(E3675, $E$1:E3674, 0)))</f>
        <v>1789</v>
      </c>
      <c r="G3675" t="s">
        <v>95</v>
      </c>
      <c r="H3675" t="s">
        <v>39</v>
      </c>
      <c r="I3675" t="s">
        <v>52</v>
      </c>
      <c r="J3675" t="s">
        <v>1227</v>
      </c>
      <c r="K3675" s="17">
        <v>23.34</v>
      </c>
      <c r="L3675" s="17">
        <v>2</v>
      </c>
      <c r="M3675" s="17">
        <v>-1.46</v>
      </c>
      <c r="N3675" s="17" t="str">
        <f>IF(SalesData[[#This Row],[Profit]]&gt;0,"Profit","Loss")</f>
        <v>Loss</v>
      </c>
    </row>
    <row r="3676" spans="1:14" x14ac:dyDescent="0.25">
      <c r="A3676" s="1">
        <v>42329</v>
      </c>
      <c r="B3676" s="3">
        <f t="shared" si="171"/>
        <v>2015</v>
      </c>
      <c r="C3676" s="3">
        <f t="shared" si="172"/>
        <v>11</v>
      </c>
      <c r="D3676" t="s">
        <v>2179</v>
      </c>
      <c r="E3676" t="str">
        <f t="shared" si="173"/>
        <v>Eudokia Martin20151121</v>
      </c>
      <c r="F3676">
        <f>IF(COUNTIF($E$2:E3676, E3676) = 1, MAX($F$1:F3675) + 1, INDEX($F$1:F3675, MATCH(E3676, $E$1:E3675, 0)))</f>
        <v>1789</v>
      </c>
      <c r="G3676" t="s">
        <v>95</v>
      </c>
      <c r="H3676" t="s">
        <v>11</v>
      </c>
      <c r="I3676" t="s">
        <v>16</v>
      </c>
      <c r="J3676" t="s">
        <v>639</v>
      </c>
      <c r="K3676" s="17">
        <v>16.52</v>
      </c>
      <c r="L3676" s="17">
        <v>5</v>
      </c>
      <c r="M3676" s="17">
        <v>5.37</v>
      </c>
      <c r="N3676" s="17" t="str">
        <f>IF(SalesData[[#This Row],[Profit]]&gt;0,"Profit","Loss")</f>
        <v>Profit</v>
      </c>
    </row>
    <row r="3677" spans="1:14" x14ac:dyDescent="0.25">
      <c r="A3677" s="1">
        <v>42329</v>
      </c>
      <c r="B3677" s="3">
        <f t="shared" si="171"/>
        <v>2015</v>
      </c>
      <c r="C3677" s="3">
        <f t="shared" si="172"/>
        <v>11</v>
      </c>
      <c r="D3677" t="s">
        <v>740</v>
      </c>
      <c r="E3677" t="str">
        <f t="shared" si="173"/>
        <v>Shahid Shariari20151121</v>
      </c>
      <c r="F3677">
        <f>IF(COUNTIF($E$2:E3677, E3677) = 1, MAX($F$1:F3676) + 1, INDEX($F$1:F3676, MATCH(E3677, $E$1:E3676, 0)))</f>
        <v>1790</v>
      </c>
      <c r="G3677" t="s">
        <v>23</v>
      </c>
      <c r="H3677" t="s">
        <v>34</v>
      </c>
      <c r="I3677" t="s">
        <v>145</v>
      </c>
      <c r="J3677" t="s">
        <v>255</v>
      </c>
      <c r="K3677" s="17">
        <v>1252.7</v>
      </c>
      <c r="L3677" s="17">
        <v>8</v>
      </c>
      <c r="M3677" s="17">
        <v>-480.2</v>
      </c>
      <c r="N3677" s="17" t="str">
        <f>IF(SalesData[[#This Row],[Profit]]&gt;0,"Profit","Loss")</f>
        <v>Loss</v>
      </c>
    </row>
    <row r="3678" spans="1:14" x14ac:dyDescent="0.25">
      <c r="A3678" s="1">
        <v>42329</v>
      </c>
      <c r="B3678" s="3">
        <f t="shared" si="171"/>
        <v>2015</v>
      </c>
      <c r="C3678" s="3">
        <f t="shared" si="172"/>
        <v>11</v>
      </c>
      <c r="D3678" t="s">
        <v>740</v>
      </c>
      <c r="E3678" t="str">
        <f t="shared" si="173"/>
        <v>Shahid Shariari20151121</v>
      </c>
      <c r="F3678">
        <f>IF(COUNTIF($E$2:E3678, E3678) = 1, MAX($F$1:F3677) + 1, INDEX($F$1:F3677, MATCH(E3678, $E$1:E3677, 0)))</f>
        <v>1790</v>
      </c>
      <c r="G3678" t="s">
        <v>23</v>
      </c>
      <c r="H3678" t="s">
        <v>39</v>
      </c>
      <c r="I3678" t="s">
        <v>40</v>
      </c>
      <c r="J3678" t="s">
        <v>901</v>
      </c>
      <c r="K3678" s="17">
        <v>110.97</v>
      </c>
      <c r="L3678" s="17">
        <v>5</v>
      </c>
      <c r="M3678" s="17">
        <v>-24.04</v>
      </c>
      <c r="N3678" s="17" t="str">
        <f>IF(SalesData[[#This Row],[Profit]]&gt;0,"Profit","Loss")</f>
        <v>Loss</v>
      </c>
    </row>
    <row r="3679" spans="1:14" x14ac:dyDescent="0.25">
      <c r="A3679" s="1">
        <v>42329</v>
      </c>
      <c r="B3679" s="3">
        <f t="shared" si="171"/>
        <v>2015</v>
      </c>
      <c r="C3679" s="3">
        <f t="shared" si="172"/>
        <v>11</v>
      </c>
      <c r="D3679" t="s">
        <v>2103</v>
      </c>
      <c r="E3679" t="str">
        <f t="shared" si="173"/>
        <v>Brenda Bowman20151121</v>
      </c>
      <c r="F3679">
        <f>IF(COUNTIF($E$2:E3679, E3679) = 1, MAX($F$1:F3678) + 1, INDEX($F$1:F3678, MATCH(E3679, $E$1:E3678, 0)))</f>
        <v>1791</v>
      </c>
      <c r="G3679" t="s">
        <v>10</v>
      </c>
      <c r="H3679" t="s">
        <v>11</v>
      </c>
      <c r="I3679" t="s">
        <v>24</v>
      </c>
      <c r="J3679" t="s">
        <v>1844</v>
      </c>
      <c r="K3679" s="17">
        <v>5.34</v>
      </c>
      <c r="L3679" s="17">
        <v>2</v>
      </c>
      <c r="M3679" s="17">
        <v>0.73</v>
      </c>
      <c r="N3679" s="17" t="str">
        <f>IF(SalesData[[#This Row],[Profit]]&gt;0,"Profit","Loss")</f>
        <v>Profit</v>
      </c>
    </row>
    <row r="3680" spans="1:14" x14ac:dyDescent="0.25">
      <c r="A3680" s="1">
        <v>42329</v>
      </c>
      <c r="B3680" s="3">
        <f t="shared" si="171"/>
        <v>2015</v>
      </c>
      <c r="C3680" s="3">
        <f t="shared" si="172"/>
        <v>11</v>
      </c>
      <c r="D3680" t="s">
        <v>2103</v>
      </c>
      <c r="E3680" t="str">
        <f t="shared" si="173"/>
        <v>Brenda Bowman20151121</v>
      </c>
      <c r="F3680">
        <f>IF(COUNTIF($E$2:E3680, E3680) = 1, MAX($F$1:F3679) + 1, INDEX($F$1:F3679, MATCH(E3680, $E$1:E3679, 0)))</f>
        <v>1791</v>
      </c>
      <c r="G3680" t="s">
        <v>10</v>
      </c>
      <c r="H3680" t="s">
        <v>11</v>
      </c>
      <c r="I3680" t="s">
        <v>20</v>
      </c>
      <c r="J3680" t="s">
        <v>834</v>
      </c>
      <c r="K3680" s="17">
        <v>1.7</v>
      </c>
      <c r="L3680" s="17">
        <v>2</v>
      </c>
      <c r="M3680" s="17">
        <v>-2.54</v>
      </c>
      <c r="N3680" s="17" t="str">
        <f>IF(SalesData[[#This Row],[Profit]]&gt;0,"Profit","Loss")</f>
        <v>Loss</v>
      </c>
    </row>
    <row r="3681" spans="1:14" x14ac:dyDescent="0.25">
      <c r="A3681" s="1">
        <v>42329</v>
      </c>
      <c r="B3681" s="3">
        <f t="shared" si="171"/>
        <v>2015</v>
      </c>
      <c r="C3681" s="3">
        <f t="shared" si="172"/>
        <v>11</v>
      </c>
      <c r="D3681" t="s">
        <v>2103</v>
      </c>
      <c r="E3681" t="str">
        <f t="shared" si="173"/>
        <v>Brenda Bowman20151121</v>
      </c>
      <c r="F3681">
        <f>IF(COUNTIF($E$2:E3681, E3681) = 1, MAX($F$1:F3680) + 1, INDEX($F$1:F3680, MATCH(E3681, $E$1:E3680, 0)))</f>
        <v>1791</v>
      </c>
      <c r="G3681" t="s">
        <v>10</v>
      </c>
      <c r="H3681" t="s">
        <v>11</v>
      </c>
      <c r="I3681" t="s">
        <v>92</v>
      </c>
      <c r="J3681" t="s">
        <v>1869</v>
      </c>
      <c r="K3681" s="17">
        <v>24.59</v>
      </c>
      <c r="L3681" s="17">
        <v>3</v>
      </c>
      <c r="M3681" s="17">
        <v>-67.62</v>
      </c>
      <c r="N3681" s="17" t="str">
        <f>IF(SalesData[[#This Row],[Profit]]&gt;0,"Profit","Loss")</f>
        <v>Loss</v>
      </c>
    </row>
    <row r="3682" spans="1:14" x14ac:dyDescent="0.25">
      <c r="A3682" s="1">
        <v>42329</v>
      </c>
      <c r="B3682" s="3">
        <f t="shared" si="171"/>
        <v>2015</v>
      </c>
      <c r="C3682" s="3">
        <f t="shared" si="172"/>
        <v>11</v>
      </c>
      <c r="D3682" t="s">
        <v>2103</v>
      </c>
      <c r="E3682" t="str">
        <f t="shared" si="173"/>
        <v>Brenda Bowman20151121</v>
      </c>
      <c r="F3682">
        <f>IF(COUNTIF($E$2:E3682, E3682) = 1, MAX($F$1:F3681) + 1, INDEX($F$1:F3681, MATCH(E3682, $E$1:E3681, 0)))</f>
        <v>1791</v>
      </c>
      <c r="G3682" t="s">
        <v>10</v>
      </c>
      <c r="H3682" t="s">
        <v>11</v>
      </c>
      <c r="I3682" t="s">
        <v>20</v>
      </c>
      <c r="J3682" t="s">
        <v>2177</v>
      </c>
      <c r="K3682" s="17">
        <v>7.98</v>
      </c>
      <c r="L3682" s="17">
        <v>5</v>
      </c>
      <c r="M3682" s="17">
        <v>-13.17</v>
      </c>
      <c r="N3682" s="17" t="str">
        <f>IF(SalesData[[#This Row],[Profit]]&gt;0,"Profit","Loss")</f>
        <v>Loss</v>
      </c>
    </row>
    <row r="3683" spans="1:14" x14ac:dyDescent="0.25">
      <c r="A3683" s="1">
        <v>42329</v>
      </c>
      <c r="B3683" s="3">
        <f t="shared" si="171"/>
        <v>2015</v>
      </c>
      <c r="C3683" s="3">
        <f t="shared" si="172"/>
        <v>11</v>
      </c>
      <c r="D3683" t="s">
        <v>681</v>
      </c>
      <c r="E3683" t="str">
        <f t="shared" si="173"/>
        <v>John Huston20151121</v>
      </c>
      <c r="F3683">
        <f>IF(COUNTIF($E$2:E3683, E3683) = 1, MAX($F$1:F3682) + 1, INDEX($F$1:F3682, MATCH(E3683, $E$1:E3682, 0)))</f>
        <v>1792</v>
      </c>
      <c r="G3683" t="s">
        <v>245</v>
      </c>
      <c r="H3683" t="s">
        <v>34</v>
      </c>
      <c r="I3683" t="s">
        <v>47</v>
      </c>
      <c r="J3683" t="s">
        <v>2009</v>
      </c>
      <c r="K3683" s="17">
        <v>18.18</v>
      </c>
      <c r="L3683" s="17">
        <v>1</v>
      </c>
      <c r="M3683" s="17">
        <v>4.7699999999999996</v>
      </c>
      <c r="N3683" s="17" t="str">
        <f>IF(SalesData[[#This Row],[Profit]]&gt;0,"Profit","Loss")</f>
        <v>Profit</v>
      </c>
    </row>
    <row r="3684" spans="1:14" x14ac:dyDescent="0.25">
      <c r="A3684" s="1">
        <v>42330</v>
      </c>
      <c r="B3684" s="3">
        <f t="shared" si="171"/>
        <v>2015</v>
      </c>
      <c r="C3684" s="3">
        <f t="shared" si="172"/>
        <v>11</v>
      </c>
      <c r="D3684" t="s">
        <v>626</v>
      </c>
      <c r="E3684" t="str">
        <f t="shared" si="173"/>
        <v>Harold Pawlan20151122</v>
      </c>
      <c r="F3684">
        <f>IF(COUNTIF($E$2:E3684, E3684) = 1, MAX($F$1:F3683) + 1, INDEX($F$1:F3683, MATCH(E3684, $E$1:E3683, 0)))</f>
        <v>1793</v>
      </c>
      <c r="G3684" t="s">
        <v>10</v>
      </c>
      <c r="H3684" t="s">
        <v>11</v>
      </c>
      <c r="I3684" t="s">
        <v>92</v>
      </c>
      <c r="J3684" t="s">
        <v>114</v>
      </c>
      <c r="K3684" s="17">
        <v>68.81</v>
      </c>
      <c r="L3684" s="17">
        <v>5</v>
      </c>
      <c r="M3684" s="17">
        <v>-123.86</v>
      </c>
      <c r="N3684" s="17" t="str">
        <f>IF(SalesData[[#This Row],[Profit]]&gt;0,"Profit","Loss")</f>
        <v>Loss</v>
      </c>
    </row>
    <row r="3685" spans="1:14" x14ac:dyDescent="0.25">
      <c r="A3685" s="1">
        <v>42330</v>
      </c>
      <c r="B3685" s="3">
        <f t="shared" si="171"/>
        <v>2015</v>
      </c>
      <c r="C3685" s="3">
        <f t="shared" si="172"/>
        <v>11</v>
      </c>
      <c r="D3685" t="s">
        <v>626</v>
      </c>
      <c r="E3685" t="str">
        <f t="shared" si="173"/>
        <v>Harold Pawlan20151122</v>
      </c>
      <c r="F3685">
        <f>IF(COUNTIF($E$2:E3685, E3685) = 1, MAX($F$1:F3684) + 1, INDEX($F$1:F3684, MATCH(E3685, $E$1:E3684, 0)))</f>
        <v>1793</v>
      </c>
      <c r="G3685" t="s">
        <v>10</v>
      </c>
      <c r="H3685" t="s">
        <v>11</v>
      </c>
      <c r="I3685" t="s">
        <v>20</v>
      </c>
      <c r="J3685" t="s">
        <v>834</v>
      </c>
      <c r="K3685" s="17">
        <v>2.54</v>
      </c>
      <c r="L3685" s="17">
        <v>3</v>
      </c>
      <c r="M3685" s="17">
        <v>-3.82</v>
      </c>
      <c r="N3685" s="17" t="str">
        <f>IF(SalesData[[#This Row],[Profit]]&gt;0,"Profit","Loss")</f>
        <v>Loss</v>
      </c>
    </row>
    <row r="3686" spans="1:14" x14ac:dyDescent="0.25">
      <c r="A3686" s="1">
        <v>42330</v>
      </c>
      <c r="B3686" s="3">
        <f t="shared" si="171"/>
        <v>2015</v>
      </c>
      <c r="C3686" s="3">
        <f t="shared" si="172"/>
        <v>11</v>
      </c>
      <c r="D3686" t="s">
        <v>1803</v>
      </c>
      <c r="E3686" t="str">
        <f t="shared" si="173"/>
        <v>Irene Maddox20151122</v>
      </c>
      <c r="F3686">
        <f>IF(COUNTIF($E$2:E3686, E3686) = 1, MAX($F$1:F3685) + 1, INDEX($F$1:F3685, MATCH(E3686, $E$1:E3685, 0)))</f>
        <v>1794</v>
      </c>
      <c r="G3686" t="s">
        <v>23</v>
      </c>
      <c r="H3686" t="s">
        <v>11</v>
      </c>
      <c r="I3686" t="s">
        <v>20</v>
      </c>
      <c r="J3686" t="s">
        <v>548</v>
      </c>
      <c r="K3686" s="17">
        <v>11.61</v>
      </c>
      <c r="L3686" s="17">
        <v>2</v>
      </c>
      <c r="M3686" s="17">
        <v>-9.2899999999999991</v>
      </c>
      <c r="N3686" s="17" t="str">
        <f>IF(SalesData[[#This Row],[Profit]]&gt;0,"Profit","Loss")</f>
        <v>Loss</v>
      </c>
    </row>
    <row r="3687" spans="1:14" x14ac:dyDescent="0.25">
      <c r="A3687" s="1">
        <v>42330</v>
      </c>
      <c r="B3687" s="3">
        <f t="shared" si="171"/>
        <v>2015</v>
      </c>
      <c r="C3687" s="3">
        <f t="shared" si="172"/>
        <v>11</v>
      </c>
      <c r="D3687" t="s">
        <v>2248</v>
      </c>
      <c r="E3687" t="str">
        <f t="shared" si="173"/>
        <v>Meg O'Connel20151122</v>
      </c>
      <c r="F3687">
        <f>IF(COUNTIF($E$2:E3687, E3687) = 1, MAX($F$1:F3686) + 1, INDEX($F$1:F3686, MATCH(E3687, $E$1:E3686, 0)))</f>
        <v>1795</v>
      </c>
      <c r="G3687" t="s">
        <v>10</v>
      </c>
      <c r="H3687" t="s">
        <v>34</v>
      </c>
      <c r="I3687" t="s">
        <v>145</v>
      </c>
      <c r="J3687" t="s">
        <v>1333</v>
      </c>
      <c r="K3687" s="17">
        <v>206.96</v>
      </c>
      <c r="L3687" s="17">
        <v>2</v>
      </c>
      <c r="M3687" s="17">
        <v>-32.520000000000003</v>
      </c>
      <c r="N3687" s="17" t="str">
        <f>IF(SalesData[[#This Row],[Profit]]&gt;0,"Profit","Loss")</f>
        <v>Loss</v>
      </c>
    </row>
    <row r="3688" spans="1:14" x14ac:dyDescent="0.25">
      <c r="A3688" s="1">
        <v>42330</v>
      </c>
      <c r="B3688" s="3">
        <f t="shared" si="171"/>
        <v>2015</v>
      </c>
      <c r="C3688" s="3">
        <f t="shared" si="172"/>
        <v>11</v>
      </c>
      <c r="D3688" t="s">
        <v>1705</v>
      </c>
      <c r="E3688" t="str">
        <f t="shared" si="173"/>
        <v>Andy Reiter20151122</v>
      </c>
      <c r="F3688">
        <f>IF(COUNTIF($E$2:E3688, E3688) = 1, MAX($F$1:F3687) + 1, INDEX($F$1:F3687, MATCH(E3688, $E$1:E3687, 0)))</f>
        <v>1796</v>
      </c>
      <c r="G3688" t="s">
        <v>434</v>
      </c>
      <c r="H3688" t="s">
        <v>11</v>
      </c>
      <c r="I3688" t="s">
        <v>12</v>
      </c>
      <c r="J3688" t="s">
        <v>1710</v>
      </c>
      <c r="K3688" s="17">
        <v>14.94</v>
      </c>
      <c r="L3688" s="17">
        <v>3</v>
      </c>
      <c r="M3688" s="17">
        <v>7.02</v>
      </c>
      <c r="N3688" s="17" t="str">
        <f>IF(SalesData[[#This Row],[Profit]]&gt;0,"Profit","Loss")</f>
        <v>Profit</v>
      </c>
    </row>
    <row r="3689" spans="1:14" x14ac:dyDescent="0.25">
      <c r="A3689" s="1">
        <v>42330</v>
      </c>
      <c r="B3689" s="3">
        <f t="shared" si="171"/>
        <v>2015</v>
      </c>
      <c r="C3689" s="3">
        <f t="shared" si="172"/>
        <v>11</v>
      </c>
      <c r="D3689" t="s">
        <v>246</v>
      </c>
      <c r="E3689" t="str">
        <f t="shared" si="173"/>
        <v>Anne Pryor20151122</v>
      </c>
      <c r="F3689">
        <f>IF(COUNTIF($E$2:E3689, E3689) = 1, MAX($F$1:F3688) + 1, INDEX($F$1:F3688, MATCH(E3689, $E$1:E3688, 0)))</f>
        <v>1797</v>
      </c>
      <c r="G3689" t="s">
        <v>10</v>
      </c>
      <c r="H3689" t="s">
        <v>39</v>
      </c>
      <c r="I3689" t="s">
        <v>52</v>
      </c>
      <c r="J3689" t="s">
        <v>2355</v>
      </c>
      <c r="K3689" s="17">
        <v>27.17</v>
      </c>
      <c r="L3689" s="17">
        <v>4</v>
      </c>
      <c r="M3689" s="17">
        <v>-1.36</v>
      </c>
      <c r="N3689" s="17" t="str">
        <f>IF(SalesData[[#This Row],[Profit]]&gt;0,"Profit","Loss")</f>
        <v>Loss</v>
      </c>
    </row>
    <row r="3690" spans="1:14" x14ac:dyDescent="0.25">
      <c r="A3690" s="1">
        <v>42330</v>
      </c>
      <c r="B3690" s="3">
        <f t="shared" si="171"/>
        <v>2015</v>
      </c>
      <c r="C3690" s="3">
        <f t="shared" si="172"/>
        <v>11</v>
      </c>
      <c r="D3690" t="s">
        <v>1251</v>
      </c>
      <c r="E3690" t="str">
        <f t="shared" si="173"/>
        <v>Marc Crier20151122</v>
      </c>
      <c r="F3690">
        <f>IF(COUNTIF($E$2:E3690, E3690) = 1, MAX($F$1:F3689) + 1, INDEX($F$1:F3689, MATCH(E3690, $E$1:E3689, 0)))</f>
        <v>1798</v>
      </c>
      <c r="G3690" t="s">
        <v>120</v>
      </c>
      <c r="H3690" t="s">
        <v>11</v>
      </c>
      <c r="I3690" t="s">
        <v>20</v>
      </c>
      <c r="J3690" t="s">
        <v>1313</v>
      </c>
      <c r="K3690" s="17">
        <v>2.95</v>
      </c>
      <c r="L3690" s="17">
        <v>2</v>
      </c>
      <c r="M3690" s="17">
        <v>-2.06</v>
      </c>
      <c r="N3690" s="17" t="str">
        <f>IF(SalesData[[#This Row],[Profit]]&gt;0,"Profit","Loss")</f>
        <v>Loss</v>
      </c>
    </row>
    <row r="3691" spans="1:14" x14ac:dyDescent="0.25">
      <c r="A3691" s="1">
        <v>42330</v>
      </c>
      <c r="B3691" s="3">
        <f t="shared" si="171"/>
        <v>2015</v>
      </c>
      <c r="C3691" s="3">
        <f t="shared" si="172"/>
        <v>11</v>
      </c>
      <c r="D3691" t="s">
        <v>1251</v>
      </c>
      <c r="E3691" t="str">
        <f t="shared" si="173"/>
        <v>Marc Crier20151122</v>
      </c>
      <c r="F3691">
        <f>IF(COUNTIF($E$2:E3691, E3691) = 1, MAX($F$1:F3690) + 1, INDEX($F$1:F3690, MATCH(E3691, $E$1:E3690, 0)))</f>
        <v>1798</v>
      </c>
      <c r="G3691" t="s">
        <v>120</v>
      </c>
      <c r="H3691" t="s">
        <v>11</v>
      </c>
      <c r="I3691" t="s">
        <v>43</v>
      </c>
      <c r="J3691" t="s">
        <v>1109</v>
      </c>
      <c r="K3691" s="17">
        <v>55.1</v>
      </c>
      <c r="L3691" s="17">
        <v>6</v>
      </c>
      <c r="M3691" s="17">
        <v>18.600000000000001</v>
      </c>
      <c r="N3691" s="17" t="str">
        <f>IF(SalesData[[#This Row],[Profit]]&gt;0,"Profit","Loss")</f>
        <v>Profit</v>
      </c>
    </row>
    <row r="3692" spans="1:14" x14ac:dyDescent="0.25">
      <c r="A3692" s="1">
        <v>42330</v>
      </c>
      <c r="B3692" s="3">
        <f t="shared" si="171"/>
        <v>2015</v>
      </c>
      <c r="C3692" s="3">
        <f t="shared" si="172"/>
        <v>11</v>
      </c>
      <c r="D3692" t="s">
        <v>1687</v>
      </c>
      <c r="E3692" t="str">
        <f t="shared" si="173"/>
        <v>Nathan Gelder20151122</v>
      </c>
      <c r="F3692">
        <f>IF(COUNTIF($E$2:E3692, E3692) = 1, MAX($F$1:F3691) + 1, INDEX($F$1:F3691, MATCH(E3692, $E$1:E3691, 0)))</f>
        <v>1799</v>
      </c>
      <c r="G3692" t="s">
        <v>27</v>
      </c>
      <c r="H3692" t="s">
        <v>11</v>
      </c>
      <c r="I3692" t="s">
        <v>12</v>
      </c>
      <c r="J3692" t="s">
        <v>306</v>
      </c>
      <c r="K3692" s="17">
        <v>37.94</v>
      </c>
      <c r="L3692" s="17">
        <v>2</v>
      </c>
      <c r="M3692" s="17">
        <v>18.21</v>
      </c>
      <c r="N3692" s="17" t="str">
        <f>IF(SalesData[[#This Row],[Profit]]&gt;0,"Profit","Loss")</f>
        <v>Profit</v>
      </c>
    </row>
    <row r="3693" spans="1:14" x14ac:dyDescent="0.25">
      <c r="A3693" s="1">
        <v>42330</v>
      </c>
      <c r="B3693" s="3">
        <f t="shared" si="171"/>
        <v>2015</v>
      </c>
      <c r="C3693" s="3">
        <f t="shared" si="172"/>
        <v>11</v>
      </c>
      <c r="D3693" t="s">
        <v>1687</v>
      </c>
      <c r="E3693" t="str">
        <f t="shared" si="173"/>
        <v>Nathan Gelder20151122</v>
      </c>
      <c r="F3693">
        <f>IF(COUNTIF($E$2:E3693, E3693) = 1, MAX($F$1:F3692) + 1, INDEX($F$1:F3692, MATCH(E3693, $E$1:E3692, 0)))</f>
        <v>1799</v>
      </c>
      <c r="G3693" t="s">
        <v>27</v>
      </c>
      <c r="H3693" t="s">
        <v>11</v>
      </c>
      <c r="I3693" t="s">
        <v>12</v>
      </c>
      <c r="J3693" t="s">
        <v>242</v>
      </c>
      <c r="K3693" s="17">
        <v>42.8</v>
      </c>
      <c r="L3693" s="17">
        <v>10</v>
      </c>
      <c r="M3693" s="17">
        <v>19.260000000000002</v>
      </c>
      <c r="N3693" s="17" t="str">
        <f>IF(SalesData[[#This Row],[Profit]]&gt;0,"Profit","Loss")</f>
        <v>Profit</v>
      </c>
    </row>
    <row r="3694" spans="1:14" x14ac:dyDescent="0.25">
      <c r="A3694" s="1">
        <v>42330</v>
      </c>
      <c r="B3694" s="3">
        <f t="shared" si="171"/>
        <v>2015</v>
      </c>
      <c r="C3694" s="3">
        <f t="shared" si="172"/>
        <v>11</v>
      </c>
      <c r="D3694" t="s">
        <v>1687</v>
      </c>
      <c r="E3694" t="str">
        <f t="shared" si="173"/>
        <v>Nathan Gelder20151122</v>
      </c>
      <c r="F3694">
        <f>IF(COUNTIF($E$2:E3694, E3694) = 1, MAX($F$1:F3693) + 1, INDEX($F$1:F3693, MATCH(E3694, $E$1:E3693, 0)))</f>
        <v>1799</v>
      </c>
      <c r="G3694" t="s">
        <v>27</v>
      </c>
      <c r="H3694" t="s">
        <v>11</v>
      </c>
      <c r="I3694" t="s">
        <v>18</v>
      </c>
      <c r="J3694" t="s">
        <v>551</v>
      </c>
      <c r="K3694" s="17">
        <v>33.630000000000003</v>
      </c>
      <c r="L3694" s="17">
        <v>3</v>
      </c>
      <c r="M3694" s="17">
        <v>10.09</v>
      </c>
      <c r="N3694" s="17" t="str">
        <f>IF(SalesData[[#This Row],[Profit]]&gt;0,"Profit","Loss")</f>
        <v>Profit</v>
      </c>
    </row>
    <row r="3695" spans="1:14" x14ac:dyDescent="0.25">
      <c r="A3695" s="1">
        <v>42330</v>
      </c>
      <c r="B3695" s="3">
        <f t="shared" si="171"/>
        <v>2015</v>
      </c>
      <c r="C3695" s="3">
        <f t="shared" si="172"/>
        <v>11</v>
      </c>
      <c r="D3695" t="s">
        <v>796</v>
      </c>
      <c r="E3695" t="str">
        <f t="shared" si="173"/>
        <v>Brosina Hoffman20151122</v>
      </c>
      <c r="F3695">
        <f>IF(COUNTIF($E$2:E3695, E3695) = 1, MAX($F$1:F3694) + 1, INDEX($F$1:F3694, MATCH(E3695, $E$1:E3694, 0)))</f>
        <v>1800</v>
      </c>
      <c r="G3695" t="s">
        <v>123</v>
      </c>
      <c r="H3695" t="s">
        <v>39</v>
      </c>
      <c r="I3695" t="s">
        <v>302</v>
      </c>
      <c r="J3695" t="s">
        <v>825</v>
      </c>
      <c r="K3695" s="17">
        <v>32.99</v>
      </c>
      <c r="L3695" s="17">
        <v>3</v>
      </c>
      <c r="M3695" s="17">
        <v>-1.98</v>
      </c>
      <c r="N3695" s="17" t="str">
        <f>IF(SalesData[[#This Row],[Profit]]&gt;0,"Profit","Loss")</f>
        <v>Loss</v>
      </c>
    </row>
    <row r="3696" spans="1:14" x14ac:dyDescent="0.25">
      <c r="A3696" s="1">
        <v>42330</v>
      </c>
      <c r="B3696" s="3">
        <f t="shared" si="171"/>
        <v>2015</v>
      </c>
      <c r="C3696" s="3">
        <f t="shared" si="172"/>
        <v>11</v>
      </c>
      <c r="D3696" t="s">
        <v>661</v>
      </c>
      <c r="E3696" t="str">
        <f t="shared" si="173"/>
        <v>Harold Dahlen20151122</v>
      </c>
      <c r="F3696">
        <f>IF(COUNTIF($E$2:E3696, E3696) = 1, MAX($F$1:F3695) + 1, INDEX($F$1:F3695, MATCH(E3696, $E$1:E3695, 0)))</f>
        <v>1801</v>
      </c>
      <c r="G3696" t="s">
        <v>434</v>
      </c>
      <c r="H3696" t="s">
        <v>11</v>
      </c>
      <c r="I3696" t="s">
        <v>24</v>
      </c>
      <c r="J3696" t="s">
        <v>845</v>
      </c>
      <c r="K3696" s="17">
        <v>17.12</v>
      </c>
      <c r="L3696" s="17">
        <v>4</v>
      </c>
      <c r="M3696" s="17">
        <v>4.96</v>
      </c>
      <c r="N3696" s="17" t="str">
        <f>IF(SalesData[[#This Row],[Profit]]&gt;0,"Profit","Loss")</f>
        <v>Profit</v>
      </c>
    </row>
    <row r="3697" spans="1:14" x14ac:dyDescent="0.25">
      <c r="A3697" s="1">
        <v>42330</v>
      </c>
      <c r="B3697" s="3">
        <f t="shared" si="171"/>
        <v>2015</v>
      </c>
      <c r="C3697" s="3">
        <f t="shared" si="172"/>
        <v>11</v>
      </c>
      <c r="D3697" t="s">
        <v>661</v>
      </c>
      <c r="E3697" t="str">
        <f t="shared" si="173"/>
        <v>Harold Dahlen20151122</v>
      </c>
      <c r="F3697">
        <f>IF(COUNTIF($E$2:E3697, E3697) = 1, MAX($F$1:F3696) + 1, INDEX($F$1:F3696, MATCH(E3697, $E$1:E3696, 0)))</f>
        <v>1801</v>
      </c>
      <c r="G3697" t="s">
        <v>434</v>
      </c>
      <c r="H3697" t="s">
        <v>11</v>
      </c>
      <c r="I3697" t="s">
        <v>12</v>
      </c>
      <c r="J3697" t="s">
        <v>2356</v>
      </c>
      <c r="K3697" s="17">
        <v>59.94</v>
      </c>
      <c r="L3697" s="17">
        <v>3</v>
      </c>
      <c r="M3697" s="17">
        <v>28.17</v>
      </c>
      <c r="N3697" s="17" t="str">
        <f>IF(SalesData[[#This Row],[Profit]]&gt;0,"Profit","Loss")</f>
        <v>Profit</v>
      </c>
    </row>
    <row r="3698" spans="1:14" x14ac:dyDescent="0.25">
      <c r="A3698" s="1">
        <v>42331</v>
      </c>
      <c r="B3698" s="3">
        <f t="shared" si="171"/>
        <v>2015</v>
      </c>
      <c r="C3698" s="3">
        <f t="shared" si="172"/>
        <v>11</v>
      </c>
      <c r="D3698" t="s">
        <v>2162</v>
      </c>
      <c r="E3698" t="str">
        <f t="shared" si="173"/>
        <v>Victoria Brennan20151123</v>
      </c>
      <c r="F3698">
        <f>IF(COUNTIF($E$2:E3698, E3698) = 1, MAX($F$1:F3697) + 1, INDEX($F$1:F3697, MATCH(E3698, $E$1:E3697, 0)))</f>
        <v>1802</v>
      </c>
      <c r="G3698" t="s">
        <v>10</v>
      </c>
      <c r="H3698" t="s">
        <v>11</v>
      </c>
      <c r="I3698" t="s">
        <v>12</v>
      </c>
      <c r="J3698" t="s">
        <v>2243</v>
      </c>
      <c r="K3698" s="17">
        <v>335.52</v>
      </c>
      <c r="L3698" s="17">
        <v>4</v>
      </c>
      <c r="M3698" s="17">
        <v>117.43</v>
      </c>
      <c r="N3698" s="17" t="str">
        <f>IF(SalesData[[#This Row],[Profit]]&gt;0,"Profit","Loss")</f>
        <v>Profit</v>
      </c>
    </row>
    <row r="3699" spans="1:14" x14ac:dyDescent="0.25">
      <c r="A3699" s="1">
        <v>42331</v>
      </c>
      <c r="B3699" s="3">
        <f t="shared" si="171"/>
        <v>2015</v>
      </c>
      <c r="C3699" s="3">
        <f t="shared" si="172"/>
        <v>11</v>
      </c>
      <c r="D3699" t="s">
        <v>2162</v>
      </c>
      <c r="E3699" t="str">
        <f t="shared" si="173"/>
        <v>Victoria Brennan20151123</v>
      </c>
      <c r="F3699">
        <f>IF(COUNTIF($E$2:E3699, E3699) = 1, MAX($F$1:F3698) + 1, INDEX($F$1:F3698, MATCH(E3699, $E$1:E3698, 0)))</f>
        <v>1802</v>
      </c>
      <c r="G3699" t="s">
        <v>10</v>
      </c>
      <c r="H3699" t="s">
        <v>11</v>
      </c>
      <c r="I3699" t="s">
        <v>20</v>
      </c>
      <c r="J3699" t="s">
        <v>888</v>
      </c>
      <c r="K3699" s="17">
        <v>23.91</v>
      </c>
      <c r="L3699" s="17">
        <v>2</v>
      </c>
      <c r="M3699" s="17">
        <v>-40.65</v>
      </c>
      <c r="N3699" s="17" t="str">
        <f>IF(SalesData[[#This Row],[Profit]]&gt;0,"Profit","Loss")</f>
        <v>Loss</v>
      </c>
    </row>
    <row r="3700" spans="1:14" x14ac:dyDescent="0.25">
      <c r="A3700" s="1">
        <v>42331</v>
      </c>
      <c r="B3700" s="3">
        <f t="shared" si="171"/>
        <v>2015</v>
      </c>
      <c r="C3700" s="3">
        <f t="shared" si="172"/>
        <v>11</v>
      </c>
      <c r="D3700" t="s">
        <v>2162</v>
      </c>
      <c r="E3700" t="str">
        <f t="shared" si="173"/>
        <v>Victoria Brennan20151123</v>
      </c>
      <c r="F3700">
        <f>IF(COUNTIF($E$2:E3700, E3700) = 1, MAX($F$1:F3699) + 1, INDEX($F$1:F3699, MATCH(E3700, $E$1:E3699, 0)))</f>
        <v>1802</v>
      </c>
      <c r="G3700" t="s">
        <v>10</v>
      </c>
      <c r="H3700" t="s">
        <v>11</v>
      </c>
      <c r="I3700" t="s">
        <v>18</v>
      </c>
      <c r="J3700" t="s">
        <v>1956</v>
      </c>
      <c r="K3700" s="17">
        <v>27.06</v>
      </c>
      <c r="L3700" s="17">
        <v>2</v>
      </c>
      <c r="M3700" s="17">
        <v>2.37</v>
      </c>
      <c r="N3700" s="17" t="str">
        <f>IF(SalesData[[#This Row],[Profit]]&gt;0,"Profit","Loss")</f>
        <v>Profit</v>
      </c>
    </row>
    <row r="3701" spans="1:14" x14ac:dyDescent="0.25">
      <c r="A3701" s="1">
        <v>42331</v>
      </c>
      <c r="B3701" s="3">
        <f t="shared" si="171"/>
        <v>2015</v>
      </c>
      <c r="C3701" s="3">
        <f t="shared" si="172"/>
        <v>11</v>
      </c>
      <c r="D3701" t="s">
        <v>1196</v>
      </c>
      <c r="E3701" t="str">
        <f t="shared" si="173"/>
        <v>Annie Thurman20151123</v>
      </c>
      <c r="F3701">
        <f>IF(COUNTIF($E$2:E3701, E3701) = 1, MAX($F$1:F3700) + 1, INDEX($F$1:F3700, MATCH(E3701, $E$1:E3700, 0)))</f>
        <v>1803</v>
      </c>
      <c r="G3701" t="s">
        <v>177</v>
      </c>
      <c r="H3701" t="s">
        <v>11</v>
      </c>
      <c r="I3701" t="s">
        <v>92</v>
      </c>
      <c r="J3701" t="s">
        <v>2291</v>
      </c>
      <c r="K3701" s="17">
        <v>2625.12</v>
      </c>
      <c r="L3701" s="17">
        <v>8</v>
      </c>
      <c r="M3701" s="17">
        <v>735.03</v>
      </c>
      <c r="N3701" s="17" t="str">
        <f>IF(SalesData[[#This Row],[Profit]]&gt;0,"Profit","Loss")</f>
        <v>Profit</v>
      </c>
    </row>
    <row r="3702" spans="1:14" x14ac:dyDescent="0.25">
      <c r="A3702" s="1">
        <v>42331</v>
      </c>
      <c r="B3702" s="3">
        <f t="shared" si="171"/>
        <v>2015</v>
      </c>
      <c r="C3702" s="3">
        <f t="shared" si="172"/>
        <v>11</v>
      </c>
      <c r="D3702" t="s">
        <v>1196</v>
      </c>
      <c r="E3702" t="str">
        <f t="shared" si="173"/>
        <v>Annie Thurman20151123</v>
      </c>
      <c r="F3702">
        <f>IF(COUNTIF($E$2:E3702, E3702) = 1, MAX($F$1:F3701) + 1, INDEX($F$1:F3701, MATCH(E3702, $E$1:E3701, 0)))</f>
        <v>1803</v>
      </c>
      <c r="G3702" t="s">
        <v>177</v>
      </c>
      <c r="H3702" t="s">
        <v>11</v>
      </c>
      <c r="I3702" t="s">
        <v>24</v>
      </c>
      <c r="J3702" t="s">
        <v>960</v>
      </c>
      <c r="K3702" s="17">
        <v>17.940000000000001</v>
      </c>
      <c r="L3702" s="17">
        <v>3</v>
      </c>
      <c r="M3702" s="17">
        <v>4.49</v>
      </c>
      <c r="N3702" s="17" t="str">
        <f>IF(SalesData[[#This Row],[Profit]]&gt;0,"Profit","Loss")</f>
        <v>Profit</v>
      </c>
    </row>
    <row r="3703" spans="1:14" x14ac:dyDescent="0.25">
      <c r="A3703" s="1">
        <v>42331</v>
      </c>
      <c r="B3703" s="3">
        <f t="shared" si="171"/>
        <v>2015</v>
      </c>
      <c r="C3703" s="3">
        <f t="shared" si="172"/>
        <v>11</v>
      </c>
      <c r="D3703" t="s">
        <v>1643</v>
      </c>
      <c r="E3703" t="str">
        <f t="shared" si="173"/>
        <v>Pierre Wener20151123</v>
      </c>
      <c r="F3703">
        <f>IF(COUNTIF($E$2:E3703, E3703) = 1, MAX($F$1:F3702) + 1, INDEX($F$1:F3702, MATCH(E3703, $E$1:E3702, 0)))</f>
        <v>1804</v>
      </c>
      <c r="G3703" t="s">
        <v>59</v>
      </c>
      <c r="H3703" t="s">
        <v>39</v>
      </c>
      <c r="I3703" t="s">
        <v>40</v>
      </c>
      <c r="J3703" t="s">
        <v>1347</v>
      </c>
      <c r="K3703" s="17">
        <v>307.98</v>
      </c>
      <c r="L3703" s="17">
        <v>2</v>
      </c>
      <c r="M3703" s="17">
        <v>89.31</v>
      </c>
      <c r="N3703" s="17" t="str">
        <f>IF(SalesData[[#This Row],[Profit]]&gt;0,"Profit","Loss")</f>
        <v>Profit</v>
      </c>
    </row>
    <row r="3704" spans="1:14" x14ac:dyDescent="0.25">
      <c r="A3704" s="1">
        <v>42331</v>
      </c>
      <c r="B3704" s="3">
        <f t="shared" si="171"/>
        <v>2015</v>
      </c>
      <c r="C3704" s="3">
        <f t="shared" si="172"/>
        <v>11</v>
      </c>
      <c r="D3704" t="s">
        <v>1643</v>
      </c>
      <c r="E3704" t="str">
        <f t="shared" si="173"/>
        <v>Pierre Wener20151123</v>
      </c>
      <c r="F3704">
        <f>IF(COUNTIF($E$2:E3704, E3704) = 1, MAX($F$1:F3703) + 1, INDEX($F$1:F3703, MATCH(E3704, $E$1:E3703, 0)))</f>
        <v>1804</v>
      </c>
      <c r="G3704" t="s">
        <v>59</v>
      </c>
      <c r="H3704" t="s">
        <v>11</v>
      </c>
      <c r="I3704" t="s">
        <v>12</v>
      </c>
      <c r="J3704" t="s">
        <v>1666</v>
      </c>
      <c r="K3704" s="17">
        <v>44.1</v>
      </c>
      <c r="L3704" s="17">
        <v>6</v>
      </c>
      <c r="M3704" s="17">
        <v>20.73</v>
      </c>
      <c r="N3704" s="17" t="str">
        <f>IF(SalesData[[#This Row],[Profit]]&gt;0,"Profit","Loss")</f>
        <v>Profit</v>
      </c>
    </row>
    <row r="3705" spans="1:14" x14ac:dyDescent="0.25">
      <c r="A3705" s="1">
        <v>42331</v>
      </c>
      <c r="B3705" s="3">
        <f t="shared" si="171"/>
        <v>2015</v>
      </c>
      <c r="C3705" s="3">
        <f t="shared" si="172"/>
        <v>11</v>
      </c>
      <c r="D3705" t="s">
        <v>1643</v>
      </c>
      <c r="E3705" t="str">
        <f t="shared" si="173"/>
        <v>Pierre Wener20151123</v>
      </c>
      <c r="F3705">
        <f>IF(COUNTIF($E$2:E3705, E3705) = 1, MAX($F$1:F3704) + 1, INDEX($F$1:F3704, MATCH(E3705, $E$1:E3704, 0)))</f>
        <v>1804</v>
      </c>
      <c r="G3705" t="s">
        <v>59</v>
      </c>
      <c r="H3705" t="s">
        <v>11</v>
      </c>
      <c r="I3705" t="s">
        <v>24</v>
      </c>
      <c r="J3705" t="s">
        <v>2357</v>
      </c>
      <c r="K3705" s="17">
        <v>13.12</v>
      </c>
      <c r="L3705" s="17">
        <v>4</v>
      </c>
      <c r="M3705" s="17">
        <v>5.64</v>
      </c>
      <c r="N3705" s="17" t="str">
        <f>IF(SalesData[[#This Row],[Profit]]&gt;0,"Profit","Loss")</f>
        <v>Profit</v>
      </c>
    </row>
    <row r="3706" spans="1:14" x14ac:dyDescent="0.25">
      <c r="A3706" s="1">
        <v>42331</v>
      </c>
      <c r="B3706" s="3">
        <f t="shared" si="171"/>
        <v>2015</v>
      </c>
      <c r="C3706" s="3">
        <f t="shared" si="172"/>
        <v>11</v>
      </c>
      <c r="D3706" t="s">
        <v>1643</v>
      </c>
      <c r="E3706" t="str">
        <f t="shared" si="173"/>
        <v>Pierre Wener20151123</v>
      </c>
      <c r="F3706">
        <f>IF(COUNTIF($E$2:E3706, E3706) = 1, MAX($F$1:F3705) + 1, INDEX($F$1:F3705, MATCH(E3706, $E$1:E3705, 0)))</f>
        <v>1804</v>
      </c>
      <c r="G3706" t="s">
        <v>59</v>
      </c>
      <c r="H3706" t="s">
        <v>11</v>
      </c>
      <c r="I3706" t="s">
        <v>63</v>
      </c>
      <c r="J3706" t="s">
        <v>64</v>
      </c>
      <c r="K3706" s="17">
        <v>16.559999999999999</v>
      </c>
      <c r="L3706" s="17">
        <v>2</v>
      </c>
      <c r="M3706" s="17">
        <v>7.78</v>
      </c>
      <c r="N3706" s="17" t="str">
        <f>IF(SalesData[[#This Row],[Profit]]&gt;0,"Profit","Loss")</f>
        <v>Profit</v>
      </c>
    </row>
    <row r="3707" spans="1:14" x14ac:dyDescent="0.25">
      <c r="A3707" s="1">
        <v>42331</v>
      </c>
      <c r="B3707" s="3">
        <f t="shared" si="171"/>
        <v>2015</v>
      </c>
      <c r="C3707" s="3">
        <f t="shared" si="172"/>
        <v>11</v>
      </c>
      <c r="D3707" t="s">
        <v>1643</v>
      </c>
      <c r="E3707" t="str">
        <f t="shared" si="173"/>
        <v>Pierre Wener20151123</v>
      </c>
      <c r="F3707">
        <f>IF(COUNTIF($E$2:E3707, E3707) = 1, MAX($F$1:F3706) + 1, INDEX($F$1:F3706, MATCH(E3707, $E$1:E3706, 0)))</f>
        <v>1804</v>
      </c>
      <c r="G3707" t="s">
        <v>59</v>
      </c>
      <c r="H3707" t="s">
        <v>11</v>
      </c>
      <c r="I3707" t="s">
        <v>12</v>
      </c>
      <c r="J3707" t="s">
        <v>493</v>
      </c>
      <c r="K3707" s="17">
        <v>38.880000000000003</v>
      </c>
      <c r="L3707" s="17">
        <v>6</v>
      </c>
      <c r="M3707" s="17">
        <v>18.66</v>
      </c>
      <c r="N3707" s="17" t="str">
        <f>IF(SalesData[[#This Row],[Profit]]&gt;0,"Profit","Loss")</f>
        <v>Profit</v>
      </c>
    </row>
    <row r="3708" spans="1:14" x14ac:dyDescent="0.25">
      <c r="A3708" s="1">
        <v>42332</v>
      </c>
      <c r="B3708" s="3">
        <f t="shared" si="171"/>
        <v>2015</v>
      </c>
      <c r="C3708" s="3">
        <f t="shared" si="172"/>
        <v>11</v>
      </c>
      <c r="D3708" t="s">
        <v>405</v>
      </c>
      <c r="E3708" t="str">
        <f t="shared" si="173"/>
        <v>Kunst Miller20151124</v>
      </c>
      <c r="F3708">
        <f>IF(COUNTIF($E$2:E3708, E3708) = 1, MAX($F$1:F3707) + 1, INDEX($F$1:F3707, MATCH(E3708, $E$1:E3707, 0)))</f>
        <v>1805</v>
      </c>
      <c r="G3708" t="s">
        <v>27</v>
      </c>
      <c r="H3708" t="s">
        <v>39</v>
      </c>
      <c r="I3708" t="s">
        <v>52</v>
      </c>
      <c r="J3708" t="s">
        <v>1325</v>
      </c>
      <c r="K3708" s="17">
        <v>13.98</v>
      </c>
      <c r="L3708" s="17">
        <v>2</v>
      </c>
      <c r="M3708" s="17">
        <v>6.15</v>
      </c>
      <c r="N3708" s="17" t="str">
        <f>IF(SalesData[[#This Row],[Profit]]&gt;0,"Profit","Loss")</f>
        <v>Profit</v>
      </c>
    </row>
    <row r="3709" spans="1:14" x14ac:dyDescent="0.25">
      <c r="A3709" s="1">
        <v>42332</v>
      </c>
      <c r="B3709" s="3">
        <f t="shared" si="171"/>
        <v>2015</v>
      </c>
      <c r="C3709" s="3">
        <f t="shared" si="172"/>
        <v>11</v>
      </c>
      <c r="D3709" t="s">
        <v>405</v>
      </c>
      <c r="E3709" t="str">
        <f t="shared" si="173"/>
        <v>Kunst Miller20151124</v>
      </c>
      <c r="F3709">
        <f>IF(COUNTIF($E$2:E3709, E3709) = 1, MAX($F$1:F3708) + 1, INDEX($F$1:F3708, MATCH(E3709, $E$1:E3708, 0)))</f>
        <v>1805</v>
      </c>
      <c r="G3709" t="s">
        <v>27</v>
      </c>
      <c r="H3709" t="s">
        <v>11</v>
      </c>
      <c r="I3709" t="s">
        <v>20</v>
      </c>
      <c r="J3709" t="s">
        <v>631</v>
      </c>
      <c r="K3709" s="17">
        <v>25.82</v>
      </c>
      <c r="L3709" s="17">
        <v>6</v>
      </c>
      <c r="M3709" s="17">
        <v>9.36</v>
      </c>
      <c r="N3709" s="17" t="str">
        <f>IF(SalesData[[#This Row],[Profit]]&gt;0,"Profit","Loss")</f>
        <v>Profit</v>
      </c>
    </row>
    <row r="3710" spans="1:14" x14ac:dyDescent="0.25">
      <c r="A3710" s="1">
        <v>42332</v>
      </c>
      <c r="B3710" s="3">
        <f t="shared" si="171"/>
        <v>2015</v>
      </c>
      <c r="C3710" s="3">
        <f t="shared" si="172"/>
        <v>11</v>
      </c>
      <c r="D3710" t="s">
        <v>405</v>
      </c>
      <c r="E3710" t="str">
        <f t="shared" si="173"/>
        <v>Kunst Miller20151124</v>
      </c>
      <c r="F3710">
        <f>IF(COUNTIF($E$2:E3710, E3710) = 1, MAX($F$1:F3709) + 1, INDEX($F$1:F3709, MATCH(E3710, $E$1:E3709, 0)))</f>
        <v>1805</v>
      </c>
      <c r="G3710" t="s">
        <v>27</v>
      </c>
      <c r="H3710" t="s">
        <v>11</v>
      </c>
      <c r="I3710" t="s">
        <v>12</v>
      </c>
      <c r="J3710" t="s">
        <v>2358</v>
      </c>
      <c r="K3710" s="17">
        <v>146.72999999999999</v>
      </c>
      <c r="L3710" s="17">
        <v>3</v>
      </c>
      <c r="M3710" s="17">
        <v>68.959999999999994</v>
      </c>
      <c r="N3710" s="17" t="str">
        <f>IF(SalesData[[#This Row],[Profit]]&gt;0,"Profit","Loss")</f>
        <v>Profit</v>
      </c>
    </row>
    <row r="3711" spans="1:14" x14ac:dyDescent="0.25">
      <c r="A3711" s="1">
        <v>42332</v>
      </c>
      <c r="B3711" s="3">
        <f t="shared" si="171"/>
        <v>2015</v>
      </c>
      <c r="C3711" s="3">
        <f t="shared" si="172"/>
        <v>11</v>
      </c>
      <c r="D3711" t="s">
        <v>405</v>
      </c>
      <c r="E3711" t="str">
        <f t="shared" si="173"/>
        <v>Kunst Miller20151124</v>
      </c>
      <c r="F3711">
        <f>IF(COUNTIF($E$2:E3711, E3711) = 1, MAX($F$1:F3710) + 1, INDEX($F$1:F3710, MATCH(E3711, $E$1:E3710, 0)))</f>
        <v>1805</v>
      </c>
      <c r="G3711" t="s">
        <v>27</v>
      </c>
      <c r="H3711" t="s">
        <v>34</v>
      </c>
      <c r="I3711" t="s">
        <v>47</v>
      </c>
      <c r="J3711" t="s">
        <v>1586</v>
      </c>
      <c r="K3711" s="17">
        <v>79.760000000000005</v>
      </c>
      <c r="L3711" s="17">
        <v>4</v>
      </c>
      <c r="M3711" s="17">
        <v>22.33</v>
      </c>
      <c r="N3711" s="17" t="str">
        <f>IF(SalesData[[#This Row],[Profit]]&gt;0,"Profit","Loss")</f>
        <v>Profit</v>
      </c>
    </row>
    <row r="3712" spans="1:14" x14ac:dyDescent="0.25">
      <c r="A3712" s="1">
        <v>42332</v>
      </c>
      <c r="B3712" s="3">
        <f t="shared" si="171"/>
        <v>2015</v>
      </c>
      <c r="C3712" s="3">
        <f t="shared" si="172"/>
        <v>11</v>
      </c>
      <c r="D3712" t="s">
        <v>9</v>
      </c>
      <c r="E3712" t="str">
        <f t="shared" si="173"/>
        <v>Darren Powers20151124</v>
      </c>
      <c r="F3712">
        <f>IF(COUNTIF($E$2:E3712, E3712) = 1, MAX($F$1:F3711) + 1, INDEX($F$1:F3711, MATCH(E3712, $E$1:E3711, 0)))</f>
        <v>1806</v>
      </c>
      <c r="G3712" t="s">
        <v>27</v>
      </c>
      <c r="H3712" t="s">
        <v>11</v>
      </c>
      <c r="I3712" t="s">
        <v>12</v>
      </c>
      <c r="J3712" t="s">
        <v>360</v>
      </c>
      <c r="K3712" s="17">
        <v>368.91</v>
      </c>
      <c r="L3712" s="17">
        <v>9</v>
      </c>
      <c r="M3712" s="17">
        <v>180.77</v>
      </c>
      <c r="N3712" s="17" t="str">
        <f>IF(SalesData[[#This Row],[Profit]]&gt;0,"Profit","Loss")</f>
        <v>Profit</v>
      </c>
    </row>
    <row r="3713" spans="1:14" x14ac:dyDescent="0.25">
      <c r="A3713" s="1">
        <v>42332</v>
      </c>
      <c r="B3713" s="3">
        <f t="shared" si="171"/>
        <v>2015</v>
      </c>
      <c r="C3713" s="3">
        <f t="shared" si="172"/>
        <v>11</v>
      </c>
      <c r="D3713" t="s">
        <v>9</v>
      </c>
      <c r="E3713" t="str">
        <f t="shared" si="173"/>
        <v>Darren Powers20151124</v>
      </c>
      <c r="F3713">
        <f>IF(COUNTIF($E$2:E3713, E3713) = 1, MAX($F$1:F3712) + 1, INDEX($F$1:F3712, MATCH(E3713, $E$1:E3712, 0)))</f>
        <v>1806</v>
      </c>
      <c r="G3713" t="s">
        <v>27</v>
      </c>
      <c r="H3713" t="s">
        <v>11</v>
      </c>
      <c r="I3713" t="s">
        <v>24</v>
      </c>
      <c r="J3713" t="s">
        <v>1252</v>
      </c>
      <c r="K3713" s="17">
        <v>14.7</v>
      </c>
      <c r="L3713" s="17">
        <v>5</v>
      </c>
      <c r="M3713" s="17">
        <v>6.62</v>
      </c>
      <c r="N3713" s="17" t="str">
        <f>IF(SalesData[[#This Row],[Profit]]&gt;0,"Profit","Loss")</f>
        <v>Profit</v>
      </c>
    </row>
    <row r="3714" spans="1:14" x14ac:dyDescent="0.25">
      <c r="A3714" s="1">
        <v>42332</v>
      </c>
      <c r="B3714" s="3">
        <f t="shared" ref="B3714:B3777" si="174">YEAR(A3714)</f>
        <v>2015</v>
      </c>
      <c r="C3714" s="3">
        <f t="shared" ref="C3714:C3777" si="175">MONTH(A3714)</f>
        <v>11</v>
      </c>
      <c r="D3714" t="s">
        <v>94</v>
      </c>
      <c r="E3714" t="str">
        <f t="shared" ref="E3714:E3777" si="176">D3714 &amp; TEXT(A3714, "yyyymmdd")</f>
        <v>Toby Swindell20151124</v>
      </c>
      <c r="F3714">
        <f>IF(COUNTIF($E$2:E3714, E3714) = 1, MAX($F$1:F3713) + 1, INDEX($F$1:F3713, MATCH(E3714, $E$1:E3713, 0)))</f>
        <v>1807</v>
      </c>
      <c r="G3714" t="s">
        <v>27</v>
      </c>
      <c r="H3714" t="s">
        <v>11</v>
      </c>
      <c r="I3714" t="s">
        <v>20</v>
      </c>
      <c r="J3714" t="s">
        <v>2287</v>
      </c>
      <c r="K3714" s="17">
        <v>3.17</v>
      </c>
      <c r="L3714" s="17">
        <v>2</v>
      </c>
      <c r="M3714" s="17">
        <v>0.99</v>
      </c>
      <c r="N3714" s="17" t="str">
        <f>IF(SalesData[[#This Row],[Profit]]&gt;0,"Profit","Loss")</f>
        <v>Profit</v>
      </c>
    </row>
    <row r="3715" spans="1:14" x14ac:dyDescent="0.25">
      <c r="A3715" s="1">
        <v>42332</v>
      </c>
      <c r="B3715" s="3">
        <f t="shared" si="174"/>
        <v>2015</v>
      </c>
      <c r="C3715" s="3">
        <f t="shared" si="175"/>
        <v>11</v>
      </c>
      <c r="D3715" t="s">
        <v>94</v>
      </c>
      <c r="E3715" t="str">
        <f t="shared" si="176"/>
        <v>Toby Swindell20151124</v>
      </c>
      <c r="F3715">
        <f>IF(COUNTIF($E$2:E3715, E3715) = 1, MAX($F$1:F3714) + 1, INDEX($F$1:F3714, MATCH(E3715, $E$1:E3714, 0)))</f>
        <v>1807</v>
      </c>
      <c r="G3715" t="s">
        <v>27</v>
      </c>
      <c r="H3715" t="s">
        <v>11</v>
      </c>
      <c r="I3715" t="s">
        <v>12</v>
      </c>
      <c r="J3715" t="s">
        <v>28</v>
      </c>
      <c r="K3715" s="17">
        <v>19.440000000000001</v>
      </c>
      <c r="L3715" s="17">
        <v>3</v>
      </c>
      <c r="M3715" s="17">
        <v>9.33</v>
      </c>
      <c r="N3715" s="17" t="str">
        <f>IF(SalesData[[#This Row],[Profit]]&gt;0,"Profit","Loss")</f>
        <v>Profit</v>
      </c>
    </row>
    <row r="3716" spans="1:14" x14ac:dyDescent="0.25">
      <c r="A3716" s="1">
        <v>42332</v>
      </c>
      <c r="B3716" s="3">
        <f t="shared" si="174"/>
        <v>2015</v>
      </c>
      <c r="C3716" s="3">
        <f t="shared" si="175"/>
        <v>11</v>
      </c>
      <c r="D3716" t="s">
        <v>94</v>
      </c>
      <c r="E3716" t="str">
        <f t="shared" si="176"/>
        <v>Toby Swindell20151124</v>
      </c>
      <c r="F3716">
        <f>IF(COUNTIF($E$2:E3716, E3716) = 1, MAX($F$1:F3715) + 1, INDEX($F$1:F3715, MATCH(E3716, $E$1:E3715, 0)))</f>
        <v>1807</v>
      </c>
      <c r="G3716" t="s">
        <v>27</v>
      </c>
      <c r="H3716" t="s">
        <v>11</v>
      </c>
      <c r="I3716" t="s">
        <v>18</v>
      </c>
      <c r="J3716" t="s">
        <v>2359</v>
      </c>
      <c r="K3716" s="17">
        <v>454.86</v>
      </c>
      <c r="L3716" s="17">
        <v>7</v>
      </c>
      <c r="M3716" s="17">
        <v>54.58</v>
      </c>
      <c r="N3716" s="17" t="str">
        <f>IF(SalesData[[#This Row],[Profit]]&gt;0,"Profit","Loss")</f>
        <v>Profit</v>
      </c>
    </row>
    <row r="3717" spans="1:14" x14ac:dyDescent="0.25">
      <c r="A3717" s="1">
        <v>42332</v>
      </c>
      <c r="B3717" s="3">
        <f t="shared" si="174"/>
        <v>2015</v>
      </c>
      <c r="C3717" s="3">
        <f t="shared" si="175"/>
        <v>11</v>
      </c>
      <c r="D3717" t="s">
        <v>94</v>
      </c>
      <c r="E3717" t="str">
        <f t="shared" si="176"/>
        <v>Toby Swindell20151124</v>
      </c>
      <c r="F3717">
        <f>IF(COUNTIF($E$2:E3717, E3717) = 1, MAX($F$1:F3716) + 1, INDEX($F$1:F3716, MATCH(E3717, $E$1:E3716, 0)))</f>
        <v>1807</v>
      </c>
      <c r="G3717" t="s">
        <v>27</v>
      </c>
      <c r="H3717" t="s">
        <v>11</v>
      </c>
      <c r="I3717" t="s">
        <v>20</v>
      </c>
      <c r="J3717" t="s">
        <v>819</v>
      </c>
      <c r="K3717" s="17">
        <v>91.39</v>
      </c>
      <c r="L3717" s="17">
        <v>8</v>
      </c>
      <c r="M3717" s="17">
        <v>29.7</v>
      </c>
      <c r="N3717" s="17" t="str">
        <f>IF(SalesData[[#This Row],[Profit]]&gt;0,"Profit","Loss")</f>
        <v>Profit</v>
      </c>
    </row>
    <row r="3718" spans="1:14" x14ac:dyDescent="0.25">
      <c r="A3718" s="1">
        <v>42333</v>
      </c>
      <c r="B3718" s="3">
        <f t="shared" si="174"/>
        <v>2015</v>
      </c>
      <c r="C3718" s="3">
        <f t="shared" si="175"/>
        <v>11</v>
      </c>
      <c r="D3718" t="s">
        <v>1273</v>
      </c>
      <c r="E3718" t="str">
        <f t="shared" si="176"/>
        <v>Sandra Flanagan20151125</v>
      </c>
      <c r="F3718">
        <f>IF(COUNTIF($E$2:E3718, E3718) = 1, MAX($F$1:F3717) + 1, INDEX($F$1:F3717, MATCH(E3718, $E$1:E3717, 0)))</f>
        <v>1808</v>
      </c>
      <c r="G3718" t="s">
        <v>245</v>
      </c>
      <c r="H3718" t="s">
        <v>11</v>
      </c>
      <c r="I3718" t="s">
        <v>24</v>
      </c>
      <c r="J3718" t="s">
        <v>2360</v>
      </c>
      <c r="K3718" s="17">
        <v>13.12</v>
      </c>
      <c r="L3718" s="17">
        <v>5</v>
      </c>
      <c r="M3718" s="17">
        <v>1.48</v>
      </c>
      <c r="N3718" s="17" t="str">
        <f>IF(SalesData[[#This Row],[Profit]]&gt;0,"Profit","Loss")</f>
        <v>Profit</v>
      </c>
    </row>
    <row r="3719" spans="1:14" x14ac:dyDescent="0.25">
      <c r="A3719" s="1">
        <v>42334</v>
      </c>
      <c r="B3719" s="3">
        <f t="shared" si="174"/>
        <v>2015</v>
      </c>
      <c r="C3719" s="3">
        <f t="shared" si="175"/>
        <v>11</v>
      </c>
      <c r="D3719" t="s">
        <v>470</v>
      </c>
      <c r="E3719" t="str">
        <f t="shared" si="176"/>
        <v>Guy Phonely20151126</v>
      </c>
      <c r="F3719">
        <f>IF(COUNTIF($E$2:E3719, E3719) = 1, MAX($F$1:F3718) + 1, INDEX($F$1:F3718, MATCH(E3719, $E$1:E3718, 0)))</f>
        <v>1809</v>
      </c>
      <c r="G3719" t="s">
        <v>434</v>
      </c>
      <c r="H3719" t="s">
        <v>11</v>
      </c>
      <c r="I3719" t="s">
        <v>20</v>
      </c>
      <c r="J3719" t="s">
        <v>150</v>
      </c>
      <c r="K3719" s="17">
        <v>14.73</v>
      </c>
      <c r="L3719" s="17">
        <v>3</v>
      </c>
      <c r="M3719" s="17">
        <v>6.92</v>
      </c>
      <c r="N3719" s="17" t="str">
        <f>IF(SalesData[[#This Row],[Profit]]&gt;0,"Profit","Loss")</f>
        <v>Profit</v>
      </c>
    </row>
    <row r="3720" spans="1:14" x14ac:dyDescent="0.25">
      <c r="A3720" s="1">
        <v>42334</v>
      </c>
      <c r="B3720" s="3">
        <f t="shared" si="174"/>
        <v>2015</v>
      </c>
      <c r="C3720" s="3">
        <f t="shared" si="175"/>
        <v>11</v>
      </c>
      <c r="D3720" t="s">
        <v>470</v>
      </c>
      <c r="E3720" t="str">
        <f t="shared" si="176"/>
        <v>Guy Phonely20151126</v>
      </c>
      <c r="F3720">
        <f>IF(COUNTIF($E$2:E3720, E3720) = 1, MAX($F$1:F3719) + 1, INDEX($F$1:F3719, MATCH(E3720, $E$1:E3719, 0)))</f>
        <v>1809</v>
      </c>
      <c r="G3720" t="s">
        <v>434</v>
      </c>
      <c r="H3720" t="s">
        <v>11</v>
      </c>
      <c r="I3720" t="s">
        <v>18</v>
      </c>
      <c r="J3720" t="s">
        <v>1965</v>
      </c>
      <c r="K3720" s="17">
        <v>104.9</v>
      </c>
      <c r="L3720" s="17">
        <v>5</v>
      </c>
      <c r="M3720" s="17">
        <v>25.18</v>
      </c>
      <c r="N3720" s="17" t="str">
        <f>IF(SalesData[[#This Row],[Profit]]&gt;0,"Profit","Loss")</f>
        <v>Profit</v>
      </c>
    </row>
    <row r="3721" spans="1:14" x14ac:dyDescent="0.25">
      <c r="A3721" s="1">
        <v>42334</v>
      </c>
      <c r="B3721" s="3">
        <f t="shared" si="174"/>
        <v>2015</v>
      </c>
      <c r="C3721" s="3">
        <f t="shared" si="175"/>
        <v>11</v>
      </c>
      <c r="D3721" t="s">
        <v>470</v>
      </c>
      <c r="E3721" t="str">
        <f t="shared" si="176"/>
        <v>Guy Phonely20151126</v>
      </c>
      <c r="F3721">
        <f>IF(COUNTIF($E$2:E3721, E3721) = 1, MAX($F$1:F3720) + 1, INDEX($F$1:F3720, MATCH(E3721, $E$1:E3720, 0)))</f>
        <v>1809</v>
      </c>
      <c r="G3721" t="s">
        <v>434</v>
      </c>
      <c r="H3721" t="s">
        <v>11</v>
      </c>
      <c r="I3721" t="s">
        <v>20</v>
      </c>
      <c r="J3721" t="s">
        <v>1993</v>
      </c>
      <c r="K3721" s="17">
        <v>61.04</v>
      </c>
      <c r="L3721" s="17">
        <v>4</v>
      </c>
      <c r="M3721" s="17">
        <v>30.52</v>
      </c>
      <c r="N3721" s="17" t="str">
        <f>IF(SalesData[[#This Row],[Profit]]&gt;0,"Profit","Loss")</f>
        <v>Profit</v>
      </c>
    </row>
    <row r="3722" spans="1:14" x14ac:dyDescent="0.25">
      <c r="A3722" s="1">
        <v>42334</v>
      </c>
      <c r="B3722" s="3">
        <f t="shared" si="174"/>
        <v>2015</v>
      </c>
      <c r="C3722" s="3">
        <f t="shared" si="175"/>
        <v>11</v>
      </c>
      <c r="D3722" t="s">
        <v>470</v>
      </c>
      <c r="E3722" t="str">
        <f t="shared" si="176"/>
        <v>Guy Phonely20151126</v>
      </c>
      <c r="F3722">
        <f>IF(COUNTIF($E$2:E3722, E3722) = 1, MAX($F$1:F3721) + 1, INDEX($F$1:F3721, MATCH(E3722, $E$1:E3721, 0)))</f>
        <v>1809</v>
      </c>
      <c r="G3722" t="s">
        <v>434</v>
      </c>
      <c r="H3722" t="s">
        <v>11</v>
      </c>
      <c r="I3722" t="s">
        <v>12</v>
      </c>
      <c r="J3722" t="s">
        <v>2321</v>
      </c>
      <c r="K3722" s="17">
        <v>10.95</v>
      </c>
      <c r="L3722" s="17">
        <v>3</v>
      </c>
      <c r="M3722" s="17">
        <v>5.15</v>
      </c>
      <c r="N3722" s="17" t="str">
        <f>IF(SalesData[[#This Row],[Profit]]&gt;0,"Profit","Loss")</f>
        <v>Profit</v>
      </c>
    </row>
    <row r="3723" spans="1:14" x14ac:dyDescent="0.25">
      <c r="A3723" s="1">
        <v>42334</v>
      </c>
      <c r="B3723" s="3">
        <f t="shared" si="174"/>
        <v>2015</v>
      </c>
      <c r="C3723" s="3">
        <f t="shared" si="175"/>
        <v>11</v>
      </c>
      <c r="D3723" t="s">
        <v>1798</v>
      </c>
      <c r="E3723" t="str">
        <f t="shared" si="176"/>
        <v>Stefanie Holloman20151126</v>
      </c>
      <c r="F3723">
        <f>IF(COUNTIF($E$2:E3723, E3723) = 1, MAX($F$1:F3722) + 1, INDEX($F$1:F3722, MATCH(E3723, $E$1:E3722, 0)))</f>
        <v>1810</v>
      </c>
      <c r="G3723" t="s">
        <v>120</v>
      </c>
      <c r="H3723" t="s">
        <v>34</v>
      </c>
      <c r="I3723" t="s">
        <v>47</v>
      </c>
      <c r="J3723" t="s">
        <v>1782</v>
      </c>
      <c r="K3723" s="17">
        <v>692.47</v>
      </c>
      <c r="L3723" s="17">
        <v>11</v>
      </c>
      <c r="M3723" s="17">
        <v>190.43</v>
      </c>
      <c r="N3723" s="17" t="str">
        <f>IF(SalesData[[#This Row],[Profit]]&gt;0,"Profit","Loss")</f>
        <v>Profit</v>
      </c>
    </row>
    <row r="3724" spans="1:14" x14ac:dyDescent="0.25">
      <c r="A3724" s="1">
        <v>42334</v>
      </c>
      <c r="B3724" s="3">
        <f t="shared" si="174"/>
        <v>2015</v>
      </c>
      <c r="C3724" s="3">
        <f t="shared" si="175"/>
        <v>11</v>
      </c>
      <c r="D3724" t="s">
        <v>1287</v>
      </c>
      <c r="E3724" t="str">
        <f t="shared" si="176"/>
        <v>Erin Ashbrook20151126</v>
      </c>
      <c r="F3724">
        <f>IF(COUNTIF($E$2:E3724, E3724) = 1, MAX($F$1:F3723) + 1, INDEX($F$1:F3723, MATCH(E3724, $E$1:E3723, 0)))</f>
        <v>1811</v>
      </c>
      <c r="G3724" t="s">
        <v>186</v>
      </c>
      <c r="H3724" t="s">
        <v>39</v>
      </c>
      <c r="I3724" t="s">
        <v>603</v>
      </c>
      <c r="J3724" t="s">
        <v>1348</v>
      </c>
      <c r="K3724" s="17">
        <v>599.99</v>
      </c>
      <c r="L3724" s="17">
        <v>1</v>
      </c>
      <c r="M3724" s="17">
        <v>234</v>
      </c>
      <c r="N3724" s="17" t="str">
        <f>IF(SalesData[[#This Row],[Profit]]&gt;0,"Profit","Loss")</f>
        <v>Profit</v>
      </c>
    </row>
    <row r="3725" spans="1:14" x14ac:dyDescent="0.25">
      <c r="A3725" s="1">
        <v>42335</v>
      </c>
      <c r="B3725" s="3">
        <f t="shared" si="174"/>
        <v>2015</v>
      </c>
      <c r="C3725" s="3">
        <f t="shared" si="175"/>
        <v>11</v>
      </c>
      <c r="D3725" t="s">
        <v>1426</v>
      </c>
      <c r="E3725" t="str">
        <f t="shared" si="176"/>
        <v>Denny Ordway20151127</v>
      </c>
      <c r="F3725">
        <f>IF(COUNTIF($E$2:E3725, E3725) = 1, MAX($F$1:F3724) + 1, INDEX($F$1:F3724, MATCH(E3725, $E$1:E3724, 0)))</f>
        <v>1812</v>
      </c>
      <c r="G3725" t="s">
        <v>123</v>
      </c>
      <c r="H3725" t="s">
        <v>34</v>
      </c>
      <c r="I3725" t="s">
        <v>145</v>
      </c>
      <c r="J3725" t="s">
        <v>1501</v>
      </c>
      <c r="K3725" s="17">
        <v>375.46</v>
      </c>
      <c r="L3725" s="17">
        <v>3</v>
      </c>
      <c r="M3725" s="17">
        <v>-157.01</v>
      </c>
      <c r="N3725" s="17" t="str">
        <f>IF(SalesData[[#This Row],[Profit]]&gt;0,"Profit","Loss")</f>
        <v>Loss</v>
      </c>
    </row>
    <row r="3726" spans="1:14" x14ac:dyDescent="0.25">
      <c r="A3726" s="1">
        <v>42335</v>
      </c>
      <c r="B3726" s="3">
        <f t="shared" si="174"/>
        <v>2015</v>
      </c>
      <c r="C3726" s="3">
        <f t="shared" si="175"/>
        <v>11</v>
      </c>
      <c r="D3726" t="s">
        <v>1426</v>
      </c>
      <c r="E3726" t="str">
        <f t="shared" si="176"/>
        <v>Denny Ordway20151127</v>
      </c>
      <c r="F3726">
        <f>IF(COUNTIF($E$2:E3726, E3726) = 1, MAX($F$1:F3725) + 1, INDEX($F$1:F3725, MATCH(E3726, $E$1:E3725, 0)))</f>
        <v>1812</v>
      </c>
      <c r="G3726" t="s">
        <v>123</v>
      </c>
      <c r="H3726" t="s">
        <v>39</v>
      </c>
      <c r="I3726" t="s">
        <v>52</v>
      </c>
      <c r="J3726" t="s">
        <v>2361</v>
      </c>
      <c r="K3726" s="17">
        <v>83.98</v>
      </c>
      <c r="L3726" s="17">
        <v>3</v>
      </c>
      <c r="M3726" s="17">
        <v>-1.05</v>
      </c>
      <c r="N3726" s="17" t="str">
        <f>IF(SalesData[[#This Row],[Profit]]&gt;0,"Profit","Loss")</f>
        <v>Loss</v>
      </c>
    </row>
    <row r="3727" spans="1:14" x14ac:dyDescent="0.25">
      <c r="A3727" s="1">
        <v>42335</v>
      </c>
      <c r="B3727" s="3">
        <f t="shared" si="174"/>
        <v>2015</v>
      </c>
      <c r="C3727" s="3">
        <f t="shared" si="175"/>
        <v>11</v>
      </c>
      <c r="D3727" t="s">
        <v>378</v>
      </c>
      <c r="E3727" t="str">
        <f t="shared" si="176"/>
        <v>Carlos Daly20151127</v>
      </c>
      <c r="F3727">
        <f>IF(COUNTIF($E$2:E3727, E3727) = 1, MAX($F$1:F3726) + 1, INDEX($F$1:F3726, MATCH(E3727, $E$1:E3726, 0)))</f>
        <v>1813</v>
      </c>
      <c r="G3727" t="s">
        <v>27</v>
      </c>
      <c r="H3727" t="s">
        <v>34</v>
      </c>
      <c r="I3727" t="s">
        <v>35</v>
      </c>
      <c r="J3727" t="s">
        <v>793</v>
      </c>
      <c r="K3727" s="17">
        <v>283.92</v>
      </c>
      <c r="L3727" s="17">
        <v>5</v>
      </c>
      <c r="M3727" s="17">
        <v>17.75</v>
      </c>
      <c r="N3727" s="17" t="str">
        <f>IF(SalesData[[#This Row],[Profit]]&gt;0,"Profit","Loss")</f>
        <v>Profit</v>
      </c>
    </row>
    <row r="3728" spans="1:14" x14ac:dyDescent="0.25">
      <c r="A3728" s="1">
        <v>42335</v>
      </c>
      <c r="B3728" s="3">
        <f t="shared" si="174"/>
        <v>2015</v>
      </c>
      <c r="C3728" s="3">
        <f t="shared" si="175"/>
        <v>11</v>
      </c>
      <c r="D3728" t="s">
        <v>1846</v>
      </c>
      <c r="E3728" t="str">
        <f t="shared" si="176"/>
        <v>Thomas Brumley20151127</v>
      </c>
      <c r="F3728">
        <f>IF(COUNTIF($E$2:E3728, E3728) = 1, MAX($F$1:F3727) + 1, INDEX($F$1:F3727, MATCH(E3728, $E$1:E3727, 0)))</f>
        <v>1814</v>
      </c>
      <c r="G3728" t="s">
        <v>101</v>
      </c>
      <c r="H3728" t="s">
        <v>11</v>
      </c>
      <c r="I3728" t="s">
        <v>20</v>
      </c>
      <c r="J3728" t="s">
        <v>436</v>
      </c>
      <c r="K3728" s="17">
        <v>6.24</v>
      </c>
      <c r="L3728" s="17">
        <v>2</v>
      </c>
      <c r="M3728" s="17">
        <v>3.06</v>
      </c>
      <c r="N3728" s="17" t="str">
        <f>IF(SalesData[[#This Row],[Profit]]&gt;0,"Profit","Loss")</f>
        <v>Profit</v>
      </c>
    </row>
    <row r="3729" spans="1:14" x14ac:dyDescent="0.25">
      <c r="A3729" s="1">
        <v>42335</v>
      </c>
      <c r="B3729" s="3">
        <f t="shared" si="174"/>
        <v>2015</v>
      </c>
      <c r="C3729" s="3">
        <f t="shared" si="175"/>
        <v>11</v>
      </c>
      <c r="D3729" t="s">
        <v>1635</v>
      </c>
      <c r="E3729" t="str">
        <f t="shared" si="176"/>
        <v>Justin Deggeller20151127</v>
      </c>
      <c r="F3729">
        <f>IF(COUNTIF($E$2:E3729, E3729) = 1, MAX($F$1:F3728) + 1, INDEX($F$1:F3728, MATCH(E3729, $E$1:E3728, 0)))</f>
        <v>1815</v>
      </c>
      <c r="G3729" t="s">
        <v>59</v>
      </c>
      <c r="H3729" t="s">
        <v>39</v>
      </c>
      <c r="I3729" t="s">
        <v>40</v>
      </c>
      <c r="J3729" t="s">
        <v>2362</v>
      </c>
      <c r="K3729" s="17">
        <v>83.97</v>
      </c>
      <c r="L3729" s="17">
        <v>3</v>
      </c>
      <c r="M3729" s="17">
        <v>23.51</v>
      </c>
      <c r="N3729" s="17" t="str">
        <f>IF(SalesData[[#This Row],[Profit]]&gt;0,"Profit","Loss")</f>
        <v>Profit</v>
      </c>
    </row>
    <row r="3730" spans="1:14" x14ac:dyDescent="0.25">
      <c r="A3730" s="1">
        <v>42335</v>
      </c>
      <c r="B3730" s="3">
        <f t="shared" si="174"/>
        <v>2015</v>
      </c>
      <c r="C3730" s="3">
        <f t="shared" si="175"/>
        <v>11</v>
      </c>
      <c r="D3730" t="s">
        <v>1635</v>
      </c>
      <c r="E3730" t="str">
        <f t="shared" si="176"/>
        <v>Justin Deggeller20151127</v>
      </c>
      <c r="F3730">
        <f>IF(COUNTIF($E$2:E3730, E3730) = 1, MAX($F$1:F3729) + 1, INDEX($F$1:F3729, MATCH(E3730, $E$1:E3729, 0)))</f>
        <v>1815</v>
      </c>
      <c r="G3730" t="s">
        <v>59</v>
      </c>
      <c r="H3730" t="s">
        <v>39</v>
      </c>
      <c r="I3730" t="s">
        <v>52</v>
      </c>
      <c r="J3730" t="s">
        <v>2363</v>
      </c>
      <c r="K3730" s="17">
        <v>104.97</v>
      </c>
      <c r="L3730" s="17">
        <v>3</v>
      </c>
      <c r="M3730" s="17">
        <v>7.35</v>
      </c>
      <c r="N3730" s="17" t="str">
        <f>IF(SalesData[[#This Row],[Profit]]&gt;0,"Profit","Loss")</f>
        <v>Profit</v>
      </c>
    </row>
    <row r="3731" spans="1:14" x14ac:dyDescent="0.25">
      <c r="A3731" s="1">
        <v>42335</v>
      </c>
      <c r="B3731" s="3">
        <f t="shared" si="174"/>
        <v>2015</v>
      </c>
      <c r="C3731" s="3">
        <f t="shared" si="175"/>
        <v>11</v>
      </c>
      <c r="D3731" t="s">
        <v>1951</v>
      </c>
      <c r="E3731" t="str">
        <f t="shared" si="176"/>
        <v>Jeremy Ellison20151127</v>
      </c>
      <c r="F3731">
        <f>IF(COUNTIF($E$2:E3731, E3731) = 1, MAX($F$1:F3730) + 1, INDEX($F$1:F3730, MATCH(E3731, $E$1:E3730, 0)))</f>
        <v>1816</v>
      </c>
      <c r="G3731" t="s">
        <v>149</v>
      </c>
      <c r="H3731" t="s">
        <v>11</v>
      </c>
      <c r="I3731" t="s">
        <v>24</v>
      </c>
      <c r="J3731" t="s">
        <v>406</v>
      </c>
      <c r="K3731" s="17">
        <v>29.79</v>
      </c>
      <c r="L3731" s="17">
        <v>3</v>
      </c>
      <c r="M3731" s="17">
        <v>12.51</v>
      </c>
      <c r="N3731" s="17" t="str">
        <f>IF(SalesData[[#This Row],[Profit]]&gt;0,"Profit","Loss")</f>
        <v>Profit</v>
      </c>
    </row>
    <row r="3732" spans="1:14" x14ac:dyDescent="0.25">
      <c r="A3732" s="1">
        <v>42335</v>
      </c>
      <c r="B3732" s="3">
        <f t="shared" si="174"/>
        <v>2015</v>
      </c>
      <c r="C3732" s="3">
        <f t="shared" si="175"/>
        <v>11</v>
      </c>
      <c r="D3732" t="s">
        <v>628</v>
      </c>
      <c r="E3732" t="str">
        <f t="shared" si="176"/>
        <v>Steve Nguyen20151127</v>
      </c>
      <c r="F3732">
        <f>IF(COUNTIF($E$2:E3732, E3732) = 1, MAX($F$1:F3731) + 1, INDEX($F$1:F3731, MATCH(E3732, $E$1:E3731, 0)))</f>
        <v>1817</v>
      </c>
      <c r="G3732" t="s">
        <v>27</v>
      </c>
      <c r="H3732" t="s">
        <v>39</v>
      </c>
      <c r="I3732" t="s">
        <v>52</v>
      </c>
      <c r="J3732" t="s">
        <v>867</v>
      </c>
      <c r="K3732" s="17">
        <v>107.97</v>
      </c>
      <c r="L3732" s="17">
        <v>3</v>
      </c>
      <c r="M3732" s="17">
        <v>22.67</v>
      </c>
      <c r="N3732" s="17" t="str">
        <f>IF(SalesData[[#This Row],[Profit]]&gt;0,"Profit","Loss")</f>
        <v>Profit</v>
      </c>
    </row>
    <row r="3733" spans="1:14" x14ac:dyDescent="0.25">
      <c r="A3733" s="1">
        <v>42335</v>
      </c>
      <c r="B3733" s="3">
        <f t="shared" si="174"/>
        <v>2015</v>
      </c>
      <c r="C3733" s="3">
        <f t="shared" si="175"/>
        <v>11</v>
      </c>
      <c r="D3733" t="s">
        <v>628</v>
      </c>
      <c r="E3733" t="str">
        <f t="shared" si="176"/>
        <v>Steve Nguyen20151127</v>
      </c>
      <c r="F3733">
        <f>IF(COUNTIF($E$2:E3733, E3733) = 1, MAX($F$1:F3732) + 1, INDEX($F$1:F3732, MATCH(E3733, $E$1:E3732, 0)))</f>
        <v>1817</v>
      </c>
      <c r="G3733" t="s">
        <v>27</v>
      </c>
      <c r="H3733" t="s">
        <v>11</v>
      </c>
      <c r="I3733" t="s">
        <v>12</v>
      </c>
      <c r="J3733" t="s">
        <v>1255</v>
      </c>
      <c r="K3733" s="17">
        <v>113.82</v>
      </c>
      <c r="L3733" s="17">
        <v>3</v>
      </c>
      <c r="M3733" s="17">
        <v>53.5</v>
      </c>
      <c r="N3733" s="17" t="str">
        <f>IF(SalesData[[#This Row],[Profit]]&gt;0,"Profit","Loss")</f>
        <v>Profit</v>
      </c>
    </row>
    <row r="3734" spans="1:14" x14ac:dyDescent="0.25">
      <c r="A3734" s="1">
        <v>42335</v>
      </c>
      <c r="B3734" s="3">
        <f t="shared" si="174"/>
        <v>2015</v>
      </c>
      <c r="C3734" s="3">
        <f t="shared" si="175"/>
        <v>11</v>
      </c>
      <c r="D3734" t="s">
        <v>1494</v>
      </c>
      <c r="E3734" t="str">
        <f t="shared" si="176"/>
        <v>Eugene Hildebrand20151127</v>
      </c>
      <c r="F3734">
        <f>IF(COUNTIF($E$2:E3734, E3734) = 1, MAX($F$1:F3733) + 1, INDEX($F$1:F3733, MATCH(E3734, $E$1:E3733, 0)))</f>
        <v>1818</v>
      </c>
      <c r="G3734" t="s">
        <v>23</v>
      </c>
      <c r="H3734" t="s">
        <v>39</v>
      </c>
      <c r="I3734" t="s">
        <v>40</v>
      </c>
      <c r="J3734" t="s">
        <v>2364</v>
      </c>
      <c r="K3734" s="17">
        <v>748.75</v>
      </c>
      <c r="L3734" s="17">
        <v>8</v>
      </c>
      <c r="M3734" s="17">
        <v>-162.22999999999999</v>
      </c>
      <c r="N3734" s="17" t="str">
        <f>IF(SalesData[[#This Row],[Profit]]&gt;0,"Profit","Loss")</f>
        <v>Loss</v>
      </c>
    </row>
    <row r="3735" spans="1:14" x14ac:dyDescent="0.25">
      <c r="A3735" s="1">
        <v>42335</v>
      </c>
      <c r="B3735" s="3">
        <f t="shared" si="174"/>
        <v>2015</v>
      </c>
      <c r="C3735" s="3">
        <f t="shared" si="175"/>
        <v>11</v>
      </c>
      <c r="D3735" t="s">
        <v>1088</v>
      </c>
      <c r="E3735" t="str">
        <f t="shared" si="176"/>
        <v>Matt Abelman20151127</v>
      </c>
      <c r="F3735">
        <f>IF(COUNTIF($E$2:E3735, E3735) = 1, MAX($F$1:F3734) + 1, INDEX($F$1:F3734, MATCH(E3735, $E$1:E3734, 0)))</f>
        <v>1819</v>
      </c>
      <c r="G3735" t="s">
        <v>434</v>
      </c>
      <c r="H3735" t="s">
        <v>11</v>
      </c>
      <c r="I3735" t="s">
        <v>12</v>
      </c>
      <c r="J3735" t="s">
        <v>1981</v>
      </c>
      <c r="K3735" s="17">
        <v>40.08</v>
      </c>
      <c r="L3735" s="17">
        <v>6</v>
      </c>
      <c r="M3735" s="17">
        <v>19.239999999999998</v>
      </c>
      <c r="N3735" s="17" t="str">
        <f>IF(SalesData[[#This Row],[Profit]]&gt;0,"Profit","Loss")</f>
        <v>Profit</v>
      </c>
    </row>
    <row r="3736" spans="1:14" x14ac:dyDescent="0.25">
      <c r="A3736" s="1">
        <v>42335</v>
      </c>
      <c r="B3736" s="3">
        <f t="shared" si="174"/>
        <v>2015</v>
      </c>
      <c r="C3736" s="3">
        <f t="shared" si="175"/>
        <v>11</v>
      </c>
      <c r="D3736" t="s">
        <v>1088</v>
      </c>
      <c r="E3736" t="str">
        <f t="shared" si="176"/>
        <v>Matt Abelman20151127</v>
      </c>
      <c r="F3736">
        <f>IF(COUNTIF($E$2:E3736, E3736) = 1, MAX($F$1:F3735) + 1, INDEX($F$1:F3735, MATCH(E3736, $E$1:E3735, 0)))</f>
        <v>1819</v>
      </c>
      <c r="G3736" t="s">
        <v>434</v>
      </c>
      <c r="H3736" t="s">
        <v>11</v>
      </c>
      <c r="I3736" t="s">
        <v>12</v>
      </c>
      <c r="J3736" t="s">
        <v>1052</v>
      </c>
      <c r="K3736" s="17">
        <v>59.94</v>
      </c>
      <c r="L3736" s="17">
        <v>3</v>
      </c>
      <c r="M3736" s="17">
        <v>28.17</v>
      </c>
      <c r="N3736" s="17" t="str">
        <f>IF(SalesData[[#This Row],[Profit]]&gt;0,"Profit","Loss")</f>
        <v>Profit</v>
      </c>
    </row>
    <row r="3737" spans="1:14" x14ac:dyDescent="0.25">
      <c r="A3737" s="1">
        <v>42335</v>
      </c>
      <c r="B3737" s="3">
        <f t="shared" si="174"/>
        <v>2015</v>
      </c>
      <c r="C3737" s="3">
        <f t="shared" si="175"/>
        <v>11</v>
      </c>
      <c r="D3737" t="s">
        <v>1088</v>
      </c>
      <c r="E3737" t="str">
        <f t="shared" si="176"/>
        <v>Matt Abelman20151127</v>
      </c>
      <c r="F3737">
        <f>IF(COUNTIF($E$2:E3737, E3737) = 1, MAX($F$1:F3736) + 1, INDEX($F$1:F3736, MATCH(E3737, $E$1:E3736, 0)))</f>
        <v>1819</v>
      </c>
      <c r="G3737" t="s">
        <v>434</v>
      </c>
      <c r="H3737" t="s">
        <v>39</v>
      </c>
      <c r="I3737" t="s">
        <v>52</v>
      </c>
      <c r="J3737" t="s">
        <v>2081</v>
      </c>
      <c r="K3737" s="17">
        <v>259.98</v>
      </c>
      <c r="L3737" s="17">
        <v>2</v>
      </c>
      <c r="M3737" s="17">
        <v>88.39</v>
      </c>
      <c r="N3737" s="17" t="str">
        <f>IF(SalesData[[#This Row],[Profit]]&gt;0,"Profit","Loss")</f>
        <v>Profit</v>
      </c>
    </row>
    <row r="3738" spans="1:14" x14ac:dyDescent="0.25">
      <c r="A3738" s="1">
        <v>42335</v>
      </c>
      <c r="B3738" s="3">
        <f t="shared" si="174"/>
        <v>2015</v>
      </c>
      <c r="C3738" s="3">
        <f t="shared" si="175"/>
        <v>11</v>
      </c>
      <c r="D3738" t="s">
        <v>1088</v>
      </c>
      <c r="E3738" t="str">
        <f t="shared" si="176"/>
        <v>Matt Abelman20151127</v>
      </c>
      <c r="F3738">
        <f>IF(COUNTIF($E$2:E3738, E3738) = 1, MAX($F$1:F3737) + 1, INDEX($F$1:F3737, MATCH(E3738, $E$1:E3737, 0)))</f>
        <v>1819</v>
      </c>
      <c r="G3738" t="s">
        <v>434</v>
      </c>
      <c r="H3738" t="s">
        <v>34</v>
      </c>
      <c r="I3738" t="s">
        <v>74</v>
      </c>
      <c r="J3738" t="s">
        <v>1039</v>
      </c>
      <c r="K3738" s="17">
        <v>170.98</v>
      </c>
      <c r="L3738" s="17">
        <v>1</v>
      </c>
      <c r="M3738" s="17">
        <v>32.49</v>
      </c>
      <c r="N3738" s="17" t="str">
        <f>IF(SalesData[[#This Row],[Profit]]&gt;0,"Profit","Loss")</f>
        <v>Profit</v>
      </c>
    </row>
    <row r="3739" spans="1:14" x14ac:dyDescent="0.25">
      <c r="A3739" s="1">
        <v>42335</v>
      </c>
      <c r="B3739" s="3">
        <f t="shared" si="174"/>
        <v>2015</v>
      </c>
      <c r="C3739" s="3">
        <f t="shared" si="175"/>
        <v>11</v>
      </c>
      <c r="D3739" t="s">
        <v>1088</v>
      </c>
      <c r="E3739" t="str">
        <f t="shared" si="176"/>
        <v>Matt Abelman20151127</v>
      </c>
      <c r="F3739">
        <f>IF(COUNTIF($E$2:E3739, E3739) = 1, MAX($F$1:F3738) + 1, INDEX($F$1:F3738, MATCH(E3739, $E$1:E3738, 0)))</f>
        <v>1819</v>
      </c>
      <c r="G3739" t="s">
        <v>434</v>
      </c>
      <c r="H3739" t="s">
        <v>34</v>
      </c>
      <c r="I3739" t="s">
        <v>47</v>
      </c>
      <c r="J3739" t="s">
        <v>2087</v>
      </c>
      <c r="K3739" s="17">
        <v>38.97</v>
      </c>
      <c r="L3739" s="17">
        <v>3</v>
      </c>
      <c r="M3739" s="17">
        <v>4.68</v>
      </c>
      <c r="N3739" s="17" t="str">
        <f>IF(SalesData[[#This Row],[Profit]]&gt;0,"Profit","Loss")</f>
        <v>Profit</v>
      </c>
    </row>
    <row r="3740" spans="1:14" x14ac:dyDescent="0.25">
      <c r="A3740" s="1">
        <v>42335</v>
      </c>
      <c r="B3740" s="3">
        <f t="shared" si="174"/>
        <v>2015</v>
      </c>
      <c r="C3740" s="3">
        <f t="shared" si="175"/>
        <v>11</v>
      </c>
      <c r="D3740" t="s">
        <v>1088</v>
      </c>
      <c r="E3740" t="str">
        <f t="shared" si="176"/>
        <v>Matt Abelman20151127</v>
      </c>
      <c r="F3740">
        <f>IF(COUNTIF($E$2:E3740, E3740) = 1, MAX($F$1:F3739) + 1, INDEX($F$1:F3739, MATCH(E3740, $E$1:E3739, 0)))</f>
        <v>1819</v>
      </c>
      <c r="G3740" t="s">
        <v>434</v>
      </c>
      <c r="H3740" t="s">
        <v>11</v>
      </c>
      <c r="I3740" t="s">
        <v>12</v>
      </c>
      <c r="J3740" t="s">
        <v>1442</v>
      </c>
      <c r="K3740" s="17">
        <v>154.9</v>
      </c>
      <c r="L3740" s="17">
        <v>5</v>
      </c>
      <c r="M3740" s="17">
        <v>69.709999999999994</v>
      </c>
      <c r="N3740" s="17" t="str">
        <f>IF(SalesData[[#This Row],[Profit]]&gt;0,"Profit","Loss")</f>
        <v>Profit</v>
      </c>
    </row>
    <row r="3741" spans="1:14" x14ac:dyDescent="0.25">
      <c r="A3741" s="1">
        <v>42335</v>
      </c>
      <c r="B3741" s="3">
        <f t="shared" si="174"/>
        <v>2015</v>
      </c>
      <c r="C3741" s="3">
        <f t="shared" si="175"/>
        <v>11</v>
      </c>
      <c r="D3741" t="s">
        <v>1088</v>
      </c>
      <c r="E3741" t="str">
        <f t="shared" si="176"/>
        <v>Matt Abelman20151127</v>
      </c>
      <c r="F3741">
        <f>IF(COUNTIF($E$2:E3741, E3741) = 1, MAX($F$1:F3740) + 1, INDEX($F$1:F3740, MATCH(E3741, $E$1:E3740, 0)))</f>
        <v>1819</v>
      </c>
      <c r="G3741" t="s">
        <v>434</v>
      </c>
      <c r="H3741" t="s">
        <v>34</v>
      </c>
      <c r="I3741" t="s">
        <v>145</v>
      </c>
      <c r="J3741" t="s">
        <v>1774</v>
      </c>
      <c r="K3741" s="17">
        <v>446.07</v>
      </c>
      <c r="L3741" s="17">
        <v>4</v>
      </c>
      <c r="M3741" s="17">
        <v>0</v>
      </c>
      <c r="N3741" s="17" t="str">
        <f>IF(SalesData[[#This Row],[Profit]]&gt;0,"Profit","Loss")</f>
        <v>Loss</v>
      </c>
    </row>
    <row r="3742" spans="1:14" x14ac:dyDescent="0.25">
      <c r="A3742" s="1">
        <v>42336</v>
      </c>
      <c r="B3742" s="3">
        <f t="shared" si="174"/>
        <v>2015</v>
      </c>
      <c r="C3742" s="3">
        <f t="shared" si="175"/>
        <v>11</v>
      </c>
      <c r="D3742" t="s">
        <v>2265</v>
      </c>
      <c r="E3742" t="str">
        <f t="shared" si="176"/>
        <v>Dan Reichenbach20151128</v>
      </c>
      <c r="F3742">
        <f>IF(COUNTIF($E$2:E3742, E3742) = 1, MAX($F$1:F3741) + 1, INDEX($F$1:F3741, MATCH(E3742, $E$1:E3741, 0)))</f>
        <v>1820</v>
      </c>
      <c r="G3742" t="s">
        <v>15</v>
      </c>
      <c r="H3742" t="s">
        <v>34</v>
      </c>
      <c r="I3742" t="s">
        <v>47</v>
      </c>
      <c r="J3742" t="s">
        <v>1627</v>
      </c>
      <c r="K3742" s="17">
        <v>12.13</v>
      </c>
      <c r="L3742" s="17">
        <v>9</v>
      </c>
      <c r="M3742" s="17">
        <v>-8.49</v>
      </c>
      <c r="N3742" s="17" t="str">
        <f>IF(SalesData[[#This Row],[Profit]]&gt;0,"Profit","Loss")</f>
        <v>Loss</v>
      </c>
    </row>
    <row r="3743" spans="1:14" x14ac:dyDescent="0.25">
      <c r="A3743" s="1">
        <v>42336</v>
      </c>
      <c r="B3743" s="3">
        <f t="shared" si="174"/>
        <v>2015</v>
      </c>
      <c r="C3743" s="3">
        <f t="shared" si="175"/>
        <v>11</v>
      </c>
      <c r="D3743" t="s">
        <v>2265</v>
      </c>
      <c r="E3743" t="str">
        <f t="shared" si="176"/>
        <v>Dan Reichenbach20151128</v>
      </c>
      <c r="F3743">
        <f>IF(COUNTIF($E$2:E3743, E3743) = 1, MAX($F$1:F3742) + 1, INDEX($F$1:F3742, MATCH(E3743, $E$1:E3742, 0)))</f>
        <v>1820</v>
      </c>
      <c r="G3743" t="s">
        <v>15</v>
      </c>
      <c r="H3743" t="s">
        <v>11</v>
      </c>
      <c r="I3743" t="s">
        <v>18</v>
      </c>
      <c r="J3743" t="s">
        <v>1017</v>
      </c>
      <c r="K3743" s="17">
        <v>82.37</v>
      </c>
      <c r="L3743" s="17">
        <v>2</v>
      </c>
      <c r="M3743" s="17">
        <v>-19.559999999999999</v>
      </c>
      <c r="N3743" s="17" t="str">
        <f>IF(SalesData[[#This Row],[Profit]]&gt;0,"Profit","Loss")</f>
        <v>Loss</v>
      </c>
    </row>
    <row r="3744" spans="1:14" x14ac:dyDescent="0.25">
      <c r="A3744" s="1">
        <v>42336</v>
      </c>
      <c r="B3744" s="3">
        <f t="shared" si="174"/>
        <v>2015</v>
      </c>
      <c r="C3744" s="3">
        <f t="shared" si="175"/>
        <v>11</v>
      </c>
      <c r="D3744" t="s">
        <v>2265</v>
      </c>
      <c r="E3744" t="str">
        <f t="shared" si="176"/>
        <v>Dan Reichenbach20151128</v>
      </c>
      <c r="F3744">
        <f>IF(COUNTIF($E$2:E3744, E3744) = 1, MAX($F$1:F3743) + 1, INDEX($F$1:F3743, MATCH(E3744, $E$1:E3743, 0)))</f>
        <v>1820</v>
      </c>
      <c r="G3744" t="s">
        <v>15</v>
      </c>
      <c r="H3744" t="s">
        <v>11</v>
      </c>
      <c r="I3744" t="s">
        <v>18</v>
      </c>
      <c r="J3744" t="s">
        <v>2092</v>
      </c>
      <c r="K3744" s="17">
        <v>53.92</v>
      </c>
      <c r="L3744" s="17">
        <v>5</v>
      </c>
      <c r="M3744" s="17">
        <v>4.04</v>
      </c>
      <c r="N3744" s="17" t="str">
        <f>IF(SalesData[[#This Row],[Profit]]&gt;0,"Profit","Loss")</f>
        <v>Profit</v>
      </c>
    </row>
    <row r="3745" spans="1:14" x14ac:dyDescent="0.25">
      <c r="A3745" s="1">
        <v>42336</v>
      </c>
      <c r="B3745" s="3">
        <f t="shared" si="174"/>
        <v>2015</v>
      </c>
      <c r="C3745" s="3">
        <f t="shared" si="175"/>
        <v>11</v>
      </c>
      <c r="D3745" t="s">
        <v>2265</v>
      </c>
      <c r="E3745" t="str">
        <f t="shared" si="176"/>
        <v>Dan Reichenbach20151128</v>
      </c>
      <c r="F3745">
        <f>IF(COUNTIF($E$2:E3745, E3745) = 1, MAX($F$1:F3744) + 1, INDEX($F$1:F3744, MATCH(E3745, $E$1:E3744, 0)))</f>
        <v>1820</v>
      </c>
      <c r="G3745" t="s">
        <v>15</v>
      </c>
      <c r="H3745" t="s">
        <v>39</v>
      </c>
      <c r="I3745" t="s">
        <v>40</v>
      </c>
      <c r="J3745" t="s">
        <v>1707</v>
      </c>
      <c r="K3745" s="17">
        <v>647.9</v>
      </c>
      <c r="L3745" s="17">
        <v>6</v>
      </c>
      <c r="M3745" s="17">
        <v>56.69</v>
      </c>
      <c r="N3745" s="17" t="str">
        <f>IF(SalesData[[#This Row],[Profit]]&gt;0,"Profit","Loss")</f>
        <v>Profit</v>
      </c>
    </row>
    <row r="3746" spans="1:14" x14ac:dyDescent="0.25">
      <c r="A3746" s="1">
        <v>42336</v>
      </c>
      <c r="B3746" s="3">
        <f t="shared" si="174"/>
        <v>2015</v>
      </c>
      <c r="C3746" s="3">
        <f t="shared" si="175"/>
        <v>11</v>
      </c>
      <c r="D3746" t="s">
        <v>567</v>
      </c>
      <c r="E3746" t="str">
        <f t="shared" si="176"/>
        <v>Lena Creighton20151128</v>
      </c>
      <c r="F3746">
        <f>IF(COUNTIF($E$2:E3746, E3746) = 1, MAX($F$1:F3745) + 1, INDEX($F$1:F3745, MATCH(E3746, $E$1:E3745, 0)))</f>
        <v>1821</v>
      </c>
      <c r="G3746" t="s">
        <v>15</v>
      </c>
      <c r="H3746" t="s">
        <v>34</v>
      </c>
      <c r="I3746" t="s">
        <v>47</v>
      </c>
      <c r="J3746" t="s">
        <v>1850</v>
      </c>
      <c r="K3746" s="17">
        <v>151.96</v>
      </c>
      <c r="L3746" s="17">
        <v>5</v>
      </c>
      <c r="M3746" s="17">
        <v>-182.35</v>
      </c>
      <c r="N3746" s="17" t="str">
        <f>IF(SalesData[[#This Row],[Profit]]&gt;0,"Profit","Loss")</f>
        <v>Loss</v>
      </c>
    </row>
    <row r="3747" spans="1:14" x14ac:dyDescent="0.25">
      <c r="A3747" s="1">
        <v>42336</v>
      </c>
      <c r="B3747" s="3">
        <f t="shared" si="174"/>
        <v>2015</v>
      </c>
      <c r="C3747" s="3">
        <f t="shared" si="175"/>
        <v>11</v>
      </c>
      <c r="D3747" t="s">
        <v>2365</v>
      </c>
      <c r="E3747" t="str">
        <f t="shared" si="176"/>
        <v>Tom Prescott20151128</v>
      </c>
      <c r="F3747">
        <f>IF(COUNTIF($E$2:E3747, E3747) = 1, MAX($F$1:F3746) + 1, INDEX($F$1:F3746, MATCH(E3747, $E$1:E3746, 0)))</f>
        <v>1822</v>
      </c>
      <c r="G3747" t="s">
        <v>149</v>
      </c>
      <c r="H3747" t="s">
        <v>34</v>
      </c>
      <c r="I3747" t="s">
        <v>47</v>
      </c>
      <c r="J3747" t="s">
        <v>2366</v>
      </c>
      <c r="K3747" s="17">
        <v>322.58999999999997</v>
      </c>
      <c r="L3747" s="17">
        <v>3</v>
      </c>
      <c r="M3747" s="17">
        <v>64.52</v>
      </c>
      <c r="N3747" s="17" t="str">
        <f>IF(SalesData[[#This Row],[Profit]]&gt;0,"Profit","Loss")</f>
        <v>Profit</v>
      </c>
    </row>
    <row r="3748" spans="1:14" x14ac:dyDescent="0.25">
      <c r="A3748" s="1">
        <v>42336</v>
      </c>
      <c r="B3748" s="3">
        <f t="shared" si="174"/>
        <v>2015</v>
      </c>
      <c r="C3748" s="3">
        <f t="shared" si="175"/>
        <v>11</v>
      </c>
      <c r="D3748" t="s">
        <v>748</v>
      </c>
      <c r="E3748" t="str">
        <f t="shared" si="176"/>
        <v>Mark Cousins20151128</v>
      </c>
      <c r="F3748">
        <f>IF(COUNTIF($E$2:E3748, E3748) = 1, MAX($F$1:F3747) + 1, INDEX($F$1:F3747, MATCH(E3748, $E$1:E3747, 0)))</f>
        <v>1823</v>
      </c>
      <c r="G3748" t="s">
        <v>149</v>
      </c>
      <c r="H3748" t="s">
        <v>34</v>
      </c>
      <c r="I3748" t="s">
        <v>47</v>
      </c>
      <c r="J3748" t="s">
        <v>2009</v>
      </c>
      <c r="K3748" s="17">
        <v>68.16</v>
      </c>
      <c r="L3748" s="17">
        <v>3</v>
      </c>
      <c r="M3748" s="17">
        <v>27.95</v>
      </c>
      <c r="N3748" s="17" t="str">
        <f>IF(SalesData[[#This Row],[Profit]]&gt;0,"Profit","Loss")</f>
        <v>Profit</v>
      </c>
    </row>
    <row r="3749" spans="1:14" x14ac:dyDescent="0.25">
      <c r="A3749" s="1">
        <v>42336</v>
      </c>
      <c r="B3749" s="3">
        <f t="shared" si="174"/>
        <v>2015</v>
      </c>
      <c r="C3749" s="3">
        <f t="shared" si="175"/>
        <v>11</v>
      </c>
      <c r="D3749" t="s">
        <v>748</v>
      </c>
      <c r="E3749" t="str">
        <f t="shared" si="176"/>
        <v>Mark Cousins20151128</v>
      </c>
      <c r="F3749">
        <f>IF(COUNTIF($E$2:E3749, E3749) = 1, MAX($F$1:F3748) + 1, INDEX($F$1:F3748, MATCH(E3749, $E$1:E3748, 0)))</f>
        <v>1823</v>
      </c>
      <c r="G3749" t="s">
        <v>149</v>
      </c>
      <c r="H3749" t="s">
        <v>11</v>
      </c>
      <c r="I3749" t="s">
        <v>63</v>
      </c>
      <c r="J3749" t="s">
        <v>64</v>
      </c>
      <c r="K3749" s="17">
        <v>62.24</v>
      </c>
      <c r="L3749" s="17">
        <v>8</v>
      </c>
      <c r="M3749" s="17">
        <v>29.25</v>
      </c>
      <c r="N3749" s="17" t="str">
        <f>IF(SalesData[[#This Row],[Profit]]&gt;0,"Profit","Loss")</f>
        <v>Profit</v>
      </c>
    </row>
    <row r="3750" spans="1:14" x14ac:dyDescent="0.25">
      <c r="A3750" s="1">
        <v>42336</v>
      </c>
      <c r="B3750" s="3">
        <f t="shared" si="174"/>
        <v>2015</v>
      </c>
      <c r="C3750" s="3">
        <f t="shared" si="175"/>
        <v>11</v>
      </c>
      <c r="D3750" t="s">
        <v>1408</v>
      </c>
      <c r="E3750" t="str">
        <f t="shared" si="176"/>
        <v>Evan Bailliet20151128</v>
      </c>
      <c r="F3750">
        <f>IF(COUNTIF($E$2:E3750, E3750) = 1, MAX($F$1:F3749) + 1, INDEX($F$1:F3749, MATCH(E3750, $E$1:E3749, 0)))</f>
        <v>1824</v>
      </c>
      <c r="G3750" t="s">
        <v>10</v>
      </c>
      <c r="H3750" t="s">
        <v>11</v>
      </c>
      <c r="I3750" t="s">
        <v>12</v>
      </c>
      <c r="J3750" t="s">
        <v>882</v>
      </c>
      <c r="K3750" s="17">
        <v>335.52</v>
      </c>
      <c r="L3750" s="17">
        <v>4</v>
      </c>
      <c r="M3750" s="17">
        <v>117.43</v>
      </c>
      <c r="N3750" s="17" t="str">
        <f>IF(SalesData[[#This Row],[Profit]]&gt;0,"Profit","Loss")</f>
        <v>Profit</v>
      </c>
    </row>
    <row r="3751" spans="1:14" x14ac:dyDescent="0.25">
      <c r="A3751" s="1">
        <v>42336</v>
      </c>
      <c r="B3751" s="3">
        <f t="shared" si="174"/>
        <v>2015</v>
      </c>
      <c r="C3751" s="3">
        <f t="shared" si="175"/>
        <v>11</v>
      </c>
      <c r="D3751" t="s">
        <v>1338</v>
      </c>
      <c r="E3751" t="str">
        <f t="shared" si="176"/>
        <v>Michelle Arnett20151128</v>
      </c>
      <c r="F3751">
        <f>IF(COUNTIF($E$2:E3751, E3751) = 1, MAX($F$1:F3750) + 1, INDEX($F$1:F3750, MATCH(E3751, $E$1:E3750, 0)))</f>
        <v>1825</v>
      </c>
      <c r="G3751" t="s">
        <v>399</v>
      </c>
      <c r="H3751" t="s">
        <v>11</v>
      </c>
      <c r="I3751" t="s">
        <v>24</v>
      </c>
      <c r="J3751" t="s">
        <v>1235</v>
      </c>
      <c r="K3751" s="17">
        <v>8.2799999999999994</v>
      </c>
      <c r="L3751" s="17">
        <v>2</v>
      </c>
      <c r="M3751" s="17">
        <v>3.48</v>
      </c>
      <c r="N3751" s="17" t="str">
        <f>IF(SalesData[[#This Row],[Profit]]&gt;0,"Profit","Loss")</f>
        <v>Profit</v>
      </c>
    </row>
    <row r="3752" spans="1:14" x14ac:dyDescent="0.25">
      <c r="A3752" s="1">
        <v>42336</v>
      </c>
      <c r="B3752" s="3">
        <f t="shared" si="174"/>
        <v>2015</v>
      </c>
      <c r="C3752" s="3">
        <f t="shared" si="175"/>
        <v>11</v>
      </c>
      <c r="D3752" t="s">
        <v>244</v>
      </c>
      <c r="E3752" t="str">
        <f t="shared" si="176"/>
        <v>Ashley Jarboe20151128</v>
      </c>
      <c r="F3752">
        <f>IF(COUNTIF($E$2:E3752, E3752) = 1, MAX($F$1:F3751) + 1, INDEX($F$1:F3751, MATCH(E3752, $E$1:E3751, 0)))</f>
        <v>1826</v>
      </c>
      <c r="G3752" t="s">
        <v>27</v>
      </c>
      <c r="H3752" t="s">
        <v>11</v>
      </c>
      <c r="I3752" t="s">
        <v>92</v>
      </c>
      <c r="J3752" t="s">
        <v>2367</v>
      </c>
      <c r="K3752" s="17">
        <v>45.28</v>
      </c>
      <c r="L3752" s="17">
        <v>4</v>
      </c>
      <c r="M3752" s="17">
        <v>15.4</v>
      </c>
      <c r="N3752" s="17" t="str">
        <f>IF(SalesData[[#This Row],[Profit]]&gt;0,"Profit","Loss")</f>
        <v>Profit</v>
      </c>
    </row>
    <row r="3753" spans="1:14" x14ac:dyDescent="0.25">
      <c r="A3753" s="1">
        <v>42336</v>
      </c>
      <c r="B3753" s="3">
        <f t="shared" si="174"/>
        <v>2015</v>
      </c>
      <c r="C3753" s="3">
        <f t="shared" si="175"/>
        <v>11</v>
      </c>
      <c r="D3753" t="s">
        <v>2017</v>
      </c>
      <c r="E3753" t="str">
        <f t="shared" si="176"/>
        <v>Eugene Barchas20151128</v>
      </c>
      <c r="F3753">
        <f>IF(COUNTIF($E$2:E3753, E3753) = 1, MAX($F$1:F3752) + 1, INDEX($F$1:F3752, MATCH(E3753, $E$1:E3752, 0)))</f>
        <v>1827</v>
      </c>
      <c r="G3753" t="s">
        <v>78</v>
      </c>
      <c r="H3753" t="s">
        <v>34</v>
      </c>
      <c r="I3753" t="s">
        <v>47</v>
      </c>
      <c r="J3753" t="s">
        <v>1905</v>
      </c>
      <c r="K3753" s="17">
        <v>71.12</v>
      </c>
      <c r="L3753" s="17">
        <v>5</v>
      </c>
      <c r="M3753" s="17">
        <v>9.7799999999999994</v>
      </c>
      <c r="N3753" s="17" t="str">
        <f>IF(SalesData[[#This Row],[Profit]]&gt;0,"Profit","Loss")</f>
        <v>Profit</v>
      </c>
    </row>
    <row r="3754" spans="1:14" x14ac:dyDescent="0.25">
      <c r="A3754" s="1">
        <v>42336</v>
      </c>
      <c r="B3754" s="3">
        <f t="shared" si="174"/>
        <v>2015</v>
      </c>
      <c r="C3754" s="3">
        <f t="shared" si="175"/>
        <v>11</v>
      </c>
      <c r="D3754" t="s">
        <v>2017</v>
      </c>
      <c r="E3754" t="str">
        <f t="shared" si="176"/>
        <v>Eugene Barchas20151128</v>
      </c>
      <c r="F3754">
        <f>IF(COUNTIF($E$2:E3754, E3754) = 1, MAX($F$1:F3753) + 1, INDEX($F$1:F3753, MATCH(E3754, $E$1:E3753, 0)))</f>
        <v>1827</v>
      </c>
      <c r="G3754" t="s">
        <v>78</v>
      </c>
      <c r="H3754" t="s">
        <v>11</v>
      </c>
      <c r="I3754" t="s">
        <v>43</v>
      </c>
      <c r="J3754" t="s">
        <v>160</v>
      </c>
      <c r="K3754" s="17">
        <v>3.01</v>
      </c>
      <c r="L3754" s="17">
        <v>2</v>
      </c>
      <c r="M3754" s="17">
        <v>0.56000000000000005</v>
      </c>
      <c r="N3754" s="17" t="str">
        <f>IF(SalesData[[#This Row],[Profit]]&gt;0,"Profit","Loss")</f>
        <v>Profit</v>
      </c>
    </row>
    <row r="3755" spans="1:14" x14ac:dyDescent="0.25">
      <c r="A3755" s="1">
        <v>42337</v>
      </c>
      <c r="B3755" s="3">
        <f t="shared" si="174"/>
        <v>2015</v>
      </c>
      <c r="C3755" s="3">
        <f t="shared" si="175"/>
        <v>11</v>
      </c>
      <c r="D3755" t="s">
        <v>1502</v>
      </c>
      <c r="E3755" t="str">
        <f t="shared" si="176"/>
        <v>Sylvia Foulston20151129</v>
      </c>
      <c r="F3755">
        <f>IF(COUNTIF($E$2:E3755, E3755) = 1, MAX($F$1:F3754) + 1, INDEX($F$1:F3754, MATCH(E3755, $E$1:E3754, 0)))</f>
        <v>1828</v>
      </c>
      <c r="G3755" t="s">
        <v>110</v>
      </c>
      <c r="H3755" t="s">
        <v>34</v>
      </c>
      <c r="I3755" t="s">
        <v>35</v>
      </c>
      <c r="J3755" t="s">
        <v>2159</v>
      </c>
      <c r="K3755" s="17">
        <v>301.95999999999998</v>
      </c>
      <c r="L3755" s="17">
        <v>2</v>
      </c>
      <c r="M3755" s="17">
        <v>87.57</v>
      </c>
      <c r="N3755" s="17" t="str">
        <f>IF(SalesData[[#This Row],[Profit]]&gt;0,"Profit","Loss")</f>
        <v>Profit</v>
      </c>
    </row>
    <row r="3756" spans="1:14" x14ac:dyDescent="0.25">
      <c r="A3756" s="1">
        <v>42337</v>
      </c>
      <c r="B3756" s="3">
        <f t="shared" si="174"/>
        <v>2015</v>
      </c>
      <c r="C3756" s="3">
        <f t="shared" si="175"/>
        <v>11</v>
      </c>
      <c r="D3756" t="s">
        <v>1502</v>
      </c>
      <c r="E3756" t="str">
        <f t="shared" si="176"/>
        <v>Sylvia Foulston20151129</v>
      </c>
      <c r="F3756">
        <f>IF(COUNTIF($E$2:E3756, E3756) = 1, MAX($F$1:F3755) + 1, INDEX($F$1:F3755, MATCH(E3756, $E$1:E3755, 0)))</f>
        <v>1828</v>
      </c>
      <c r="G3756" t="s">
        <v>110</v>
      </c>
      <c r="H3756" t="s">
        <v>11</v>
      </c>
      <c r="I3756" t="s">
        <v>92</v>
      </c>
      <c r="J3756" t="s">
        <v>2004</v>
      </c>
      <c r="K3756" s="17">
        <v>555.21</v>
      </c>
      <c r="L3756" s="17">
        <v>5</v>
      </c>
      <c r="M3756" s="17">
        <v>178.9</v>
      </c>
      <c r="N3756" s="17" t="str">
        <f>IF(SalesData[[#This Row],[Profit]]&gt;0,"Profit","Loss")</f>
        <v>Profit</v>
      </c>
    </row>
    <row r="3757" spans="1:14" x14ac:dyDescent="0.25">
      <c r="A3757" s="1">
        <v>42337</v>
      </c>
      <c r="B3757" s="3">
        <f t="shared" si="174"/>
        <v>2015</v>
      </c>
      <c r="C3757" s="3">
        <f t="shared" si="175"/>
        <v>11</v>
      </c>
      <c r="D3757" t="s">
        <v>1502</v>
      </c>
      <c r="E3757" t="str">
        <f t="shared" si="176"/>
        <v>Sylvia Foulston20151129</v>
      </c>
      <c r="F3757">
        <f>IF(COUNTIF($E$2:E3757, E3757) = 1, MAX($F$1:F3756) + 1, INDEX($F$1:F3756, MATCH(E3757, $E$1:E3756, 0)))</f>
        <v>1828</v>
      </c>
      <c r="G3757" t="s">
        <v>110</v>
      </c>
      <c r="H3757" t="s">
        <v>11</v>
      </c>
      <c r="I3757" t="s">
        <v>18</v>
      </c>
      <c r="J3757" t="s">
        <v>2368</v>
      </c>
      <c r="K3757" s="17">
        <v>523.48</v>
      </c>
      <c r="L3757" s="17">
        <v>4</v>
      </c>
      <c r="M3757" s="17">
        <v>130.87</v>
      </c>
      <c r="N3757" s="17" t="str">
        <f>IF(SalesData[[#This Row],[Profit]]&gt;0,"Profit","Loss")</f>
        <v>Profit</v>
      </c>
    </row>
    <row r="3758" spans="1:14" x14ac:dyDescent="0.25">
      <c r="A3758" s="1">
        <v>42337</v>
      </c>
      <c r="B3758" s="3">
        <f t="shared" si="174"/>
        <v>2015</v>
      </c>
      <c r="C3758" s="3">
        <f t="shared" si="175"/>
        <v>11</v>
      </c>
      <c r="D3758" t="s">
        <v>1502</v>
      </c>
      <c r="E3758" t="str">
        <f t="shared" si="176"/>
        <v>Sylvia Foulston20151129</v>
      </c>
      <c r="F3758">
        <f>IF(COUNTIF($E$2:E3758, E3758) = 1, MAX($F$1:F3757) + 1, INDEX($F$1:F3757, MATCH(E3758, $E$1:E3757, 0)))</f>
        <v>1828</v>
      </c>
      <c r="G3758" t="s">
        <v>110</v>
      </c>
      <c r="H3758" t="s">
        <v>11</v>
      </c>
      <c r="I3758" t="s">
        <v>24</v>
      </c>
      <c r="J3758" t="s">
        <v>1201</v>
      </c>
      <c r="K3758" s="17">
        <v>161.82</v>
      </c>
      <c r="L3758" s="17">
        <v>9</v>
      </c>
      <c r="M3758" s="17">
        <v>46.93</v>
      </c>
      <c r="N3758" s="17" t="str">
        <f>IF(SalesData[[#This Row],[Profit]]&gt;0,"Profit","Loss")</f>
        <v>Profit</v>
      </c>
    </row>
    <row r="3759" spans="1:14" x14ac:dyDescent="0.25">
      <c r="A3759" s="1">
        <v>42337</v>
      </c>
      <c r="B3759" s="3">
        <f t="shared" si="174"/>
        <v>2015</v>
      </c>
      <c r="C3759" s="3">
        <f t="shared" si="175"/>
        <v>11</v>
      </c>
      <c r="D3759" t="s">
        <v>1517</v>
      </c>
      <c r="E3759" t="str">
        <f t="shared" si="176"/>
        <v>Bill Tyler20151129</v>
      </c>
      <c r="F3759">
        <f>IF(COUNTIF($E$2:E3759, E3759) = 1, MAX($F$1:F3758) + 1, INDEX($F$1:F3758, MATCH(E3759, $E$1:E3758, 0)))</f>
        <v>1829</v>
      </c>
      <c r="G3759" t="s">
        <v>110</v>
      </c>
      <c r="H3759" t="s">
        <v>11</v>
      </c>
      <c r="I3759" t="s">
        <v>12</v>
      </c>
      <c r="J3759" t="s">
        <v>625</v>
      </c>
      <c r="K3759" s="17">
        <v>19.920000000000002</v>
      </c>
      <c r="L3759" s="17">
        <v>4</v>
      </c>
      <c r="M3759" s="17">
        <v>9.36</v>
      </c>
      <c r="N3759" s="17" t="str">
        <f>IF(SalesData[[#This Row],[Profit]]&gt;0,"Profit","Loss")</f>
        <v>Profit</v>
      </c>
    </row>
    <row r="3760" spans="1:14" x14ac:dyDescent="0.25">
      <c r="A3760" s="1">
        <v>42337</v>
      </c>
      <c r="B3760" s="3">
        <f t="shared" si="174"/>
        <v>2015</v>
      </c>
      <c r="C3760" s="3">
        <f t="shared" si="175"/>
        <v>11</v>
      </c>
      <c r="D3760" t="s">
        <v>1517</v>
      </c>
      <c r="E3760" t="str">
        <f t="shared" si="176"/>
        <v>Bill Tyler20151129</v>
      </c>
      <c r="F3760">
        <f>IF(COUNTIF($E$2:E3760, E3760) = 1, MAX($F$1:F3759) + 1, INDEX($F$1:F3759, MATCH(E3760, $E$1:E3759, 0)))</f>
        <v>1829</v>
      </c>
      <c r="G3760" t="s">
        <v>110</v>
      </c>
      <c r="H3760" t="s">
        <v>34</v>
      </c>
      <c r="I3760" t="s">
        <v>35</v>
      </c>
      <c r="J3760" t="s">
        <v>919</v>
      </c>
      <c r="K3760" s="17">
        <v>1106.9100000000001</v>
      </c>
      <c r="L3760" s="17">
        <v>9</v>
      </c>
      <c r="M3760" s="17">
        <v>121.76</v>
      </c>
      <c r="N3760" s="17" t="str">
        <f>IF(SalesData[[#This Row],[Profit]]&gt;0,"Profit","Loss")</f>
        <v>Profit</v>
      </c>
    </row>
    <row r="3761" spans="1:14" x14ac:dyDescent="0.25">
      <c r="A3761" s="1">
        <v>42337</v>
      </c>
      <c r="B3761" s="3">
        <f t="shared" si="174"/>
        <v>2015</v>
      </c>
      <c r="C3761" s="3">
        <f t="shared" si="175"/>
        <v>11</v>
      </c>
      <c r="D3761" t="s">
        <v>2012</v>
      </c>
      <c r="E3761" t="str">
        <f t="shared" si="176"/>
        <v>Anthony Witt20151129</v>
      </c>
      <c r="F3761">
        <f>IF(COUNTIF($E$2:E3761, E3761) = 1, MAX($F$1:F3760) + 1, INDEX($F$1:F3760, MATCH(E3761, $E$1:E3760, 0)))</f>
        <v>1830</v>
      </c>
      <c r="G3761" t="s">
        <v>10</v>
      </c>
      <c r="H3761" t="s">
        <v>39</v>
      </c>
      <c r="I3761" t="s">
        <v>52</v>
      </c>
      <c r="J3761" t="s">
        <v>1422</v>
      </c>
      <c r="K3761" s="17">
        <v>21.48</v>
      </c>
      <c r="L3761" s="17">
        <v>3</v>
      </c>
      <c r="M3761" s="17">
        <v>-0.27</v>
      </c>
      <c r="N3761" s="17" t="str">
        <f>IF(SalesData[[#This Row],[Profit]]&gt;0,"Profit","Loss")</f>
        <v>Loss</v>
      </c>
    </row>
    <row r="3762" spans="1:14" x14ac:dyDescent="0.25">
      <c r="A3762" s="1">
        <v>42337</v>
      </c>
      <c r="B3762" s="3">
        <f t="shared" si="174"/>
        <v>2015</v>
      </c>
      <c r="C3762" s="3">
        <f t="shared" si="175"/>
        <v>11</v>
      </c>
      <c r="D3762" t="s">
        <v>2012</v>
      </c>
      <c r="E3762" t="str">
        <f t="shared" si="176"/>
        <v>Anthony Witt20151129</v>
      </c>
      <c r="F3762">
        <f>IF(COUNTIF($E$2:E3762, E3762) = 1, MAX($F$1:F3761) + 1, INDEX($F$1:F3761, MATCH(E3762, $E$1:E3761, 0)))</f>
        <v>1830</v>
      </c>
      <c r="G3762" t="s">
        <v>10</v>
      </c>
      <c r="H3762" t="s">
        <v>11</v>
      </c>
      <c r="I3762" t="s">
        <v>20</v>
      </c>
      <c r="J3762" t="s">
        <v>1959</v>
      </c>
      <c r="K3762" s="17">
        <v>8.7799999999999994</v>
      </c>
      <c r="L3762" s="17">
        <v>4</v>
      </c>
      <c r="M3762" s="17">
        <v>-13.62</v>
      </c>
      <c r="N3762" s="17" t="str">
        <f>IF(SalesData[[#This Row],[Profit]]&gt;0,"Profit","Loss")</f>
        <v>Loss</v>
      </c>
    </row>
    <row r="3763" spans="1:14" x14ac:dyDescent="0.25">
      <c r="A3763" s="1">
        <v>42337</v>
      </c>
      <c r="B3763" s="3">
        <f t="shared" si="174"/>
        <v>2015</v>
      </c>
      <c r="C3763" s="3">
        <f t="shared" si="175"/>
        <v>11</v>
      </c>
      <c r="D3763" t="s">
        <v>14</v>
      </c>
      <c r="E3763" t="str">
        <f t="shared" si="176"/>
        <v>Phillina Ober20151129</v>
      </c>
      <c r="F3763">
        <f>IF(COUNTIF($E$2:E3763, E3763) = 1, MAX($F$1:F3762) + 1, INDEX($F$1:F3762, MATCH(E3763, $E$1:E3762, 0)))</f>
        <v>1831</v>
      </c>
      <c r="G3763" t="s">
        <v>27</v>
      </c>
      <c r="H3763" t="s">
        <v>11</v>
      </c>
      <c r="I3763" t="s">
        <v>20</v>
      </c>
      <c r="J3763" t="s">
        <v>631</v>
      </c>
      <c r="K3763" s="17">
        <v>4.3</v>
      </c>
      <c r="L3763" s="17">
        <v>1</v>
      </c>
      <c r="M3763" s="17">
        <v>1.56</v>
      </c>
      <c r="N3763" s="17" t="str">
        <f>IF(SalesData[[#This Row],[Profit]]&gt;0,"Profit","Loss")</f>
        <v>Profit</v>
      </c>
    </row>
    <row r="3764" spans="1:14" x14ac:dyDescent="0.25">
      <c r="A3764" s="1">
        <v>42337</v>
      </c>
      <c r="B3764" s="3">
        <f t="shared" si="174"/>
        <v>2015</v>
      </c>
      <c r="C3764" s="3">
        <f t="shared" si="175"/>
        <v>11</v>
      </c>
      <c r="D3764" t="s">
        <v>341</v>
      </c>
      <c r="E3764" t="str">
        <f t="shared" si="176"/>
        <v>Eileen Kiefer20151129</v>
      </c>
      <c r="F3764">
        <f>IF(COUNTIF($E$2:E3764, E3764) = 1, MAX($F$1:F3763) + 1, INDEX($F$1:F3763, MATCH(E3764, $E$1:E3763, 0)))</f>
        <v>1832</v>
      </c>
      <c r="G3764" t="s">
        <v>27</v>
      </c>
      <c r="H3764" t="s">
        <v>11</v>
      </c>
      <c r="I3764" t="s">
        <v>24</v>
      </c>
      <c r="J3764" t="s">
        <v>1600</v>
      </c>
      <c r="K3764" s="17">
        <v>56.3</v>
      </c>
      <c r="L3764" s="17">
        <v>2</v>
      </c>
      <c r="M3764" s="17">
        <v>15.76</v>
      </c>
      <c r="N3764" s="17" t="str">
        <f>IF(SalesData[[#This Row],[Profit]]&gt;0,"Profit","Loss")</f>
        <v>Profit</v>
      </c>
    </row>
    <row r="3765" spans="1:14" x14ac:dyDescent="0.25">
      <c r="A3765" s="1">
        <v>42338</v>
      </c>
      <c r="B3765" s="3">
        <f t="shared" si="174"/>
        <v>2015</v>
      </c>
      <c r="C3765" s="3">
        <f t="shared" si="175"/>
        <v>11</v>
      </c>
      <c r="D3765" t="s">
        <v>1563</v>
      </c>
      <c r="E3765" t="str">
        <f t="shared" si="176"/>
        <v>William Brown20151130</v>
      </c>
      <c r="F3765">
        <f>IF(COUNTIF($E$2:E3765, E3765) = 1, MAX($F$1:F3764) + 1, INDEX($F$1:F3764, MATCH(E3765, $E$1:E3764, 0)))</f>
        <v>1833</v>
      </c>
      <c r="G3765" t="s">
        <v>23</v>
      </c>
      <c r="H3765" t="s">
        <v>11</v>
      </c>
      <c r="I3765" t="s">
        <v>20</v>
      </c>
      <c r="J3765" t="s">
        <v>528</v>
      </c>
      <c r="K3765" s="17">
        <v>152.99</v>
      </c>
      <c r="L3765" s="17">
        <v>3</v>
      </c>
      <c r="M3765" s="17">
        <v>-122.39</v>
      </c>
      <c r="N3765" s="17" t="str">
        <f>IF(SalesData[[#This Row],[Profit]]&gt;0,"Profit","Loss")</f>
        <v>Loss</v>
      </c>
    </row>
    <row r="3766" spans="1:14" x14ac:dyDescent="0.25">
      <c r="A3766" s="1">
        <v>42338</v>
      </c>
      <c r="B3766" s="3">
        <f t="shared" si="174"/>
        <v>2015</v>
      </c>
      <c r="C3766" s="3">
        <f t="shared" si="175"/>
        <v>11</v>
      </c>
      <c r="D3766" t="s">
        <v>1563</v>
      </c>
      <c r="E3766" t="str">
        <f t="shared" si="176"/>
        <v>William Brown20151130</v>
      </c>
      <c r="F3766">
        <f>IF(COUNTIF($E$2:E3766, E3766) = 1, MAX($F$1:F3765) + 1, INDEX($F$1:F3765, MATCH(E3766, $E$1:E3765, 0)))</f>
        <v>1833</v>
      </c>
      <c r="G3766" t="s">
        <v>23</v>
      </c>
      <c r="H3766" t="s">
        <v>11</v>
      </c>
      <c r="I3766" t="s">
        <v>43</v>
      </c>
      <c r="J3766" t="s">
        <v>1307</v>
      </c>
      <c r="K3766" s="17">
        <v>10.58</v>
      </c>
      <c r="L3766" s="17">
        <v>7</v>
      </c>
      <c r="M3766" s="17">
        <v>-2.38</v>
      </c>
      <c r="N3766" s="17" t="str">
        <f>IF(SalesData[[#This Row],[Profit]]&gt;0,"Profit","Loss")</f>
        <v>Loss</v>
      </c>
    </row>
    <row r="3767" spans="1:14" x14ac:dyDescent="0.25">
      <c r="A3767" s="1">
        <v>42338</v>
      </c>
      <c r="B3767" s="3">
        <f t="shared" si="174"/>
        <v>2015</v>
      </c>
      <c r="C3767" s="3">
        <f t="shared" si="175"/>
        <v>11</v>
      </c>
      <c r="D3767" t="s">
        <v>1563</v>
      </c>
      <c r="E3767" t="str">
        <f t="shared" si="176"/>
        <v>William Brown20151130</v>
      </c>
      <c r="F3767">
        <f>IF(COUNTIF($E$2:E3767, E3767) = 1, MAX($F$1:F3766) + 1, INDEX($F$1:F3766, MATCH(E3767, $E$1:E3766, 0)))</f>
        <v>1833</v>
      </c>
      <c r="G3767" t="s">
        <v>23</v>
      </c>
      <c r="H3767" t="s">
        <v>39</v>
      </c>
      <c r="I3767" t="s">
        <v>40</v>
      </c>
      <c r="J3767" t="s">
        <v>2369</v>
      </c>
      <c r="K3767" s="17">
        <v>94.92</v>
      </c>
      <c r="L3767" s="17">
        <v>4</v>
      </c>
      <c r="M3767" s="17">
        <v>15.82</v>
      </c>
      <c r="N3767" s="17" t="str">
        <f>IF(SalesData[[#This Row],[Profit]]&gt;0,"Profit","Loss")</f>
        <v>Profit</v>
      </c>
    </row>
    <row r="3768" spans="1:14" x14ac:dyDescent="0.25">
      <c r="A3768" s="1">
        <v>42338</v>
      </c>
      <c r="B3768" s="3">
        <f t="shared" si="174"/>
        <v>2015</v>
      </c>
      <c r="C3768" s="3">
        <f t="shared" si="175"/>
        <v>11</v>
      </c>
      <c r="D3768" t="s">
        <v>167</v>
      </c>
      <c r="E3768" t="str">
        <f t="shared" si="176"/>
        <v>Deborah Brumfield20151130</v>
      </c>
      <c r="F3768">
        <f>IF(COUNTIF($E$2:E3768, E3768) = 1, MAX($F$1:F3767) + 1, INDEX($F$1:F3767, MATCH(E3768, $E$1:E3767, 0)))</f>
        <v>1834</v>
      </c>
      <c r="G3768" t="s">
        <v>10</v>
      </c>
      <c r="H3768" t="s">
        <v>11</v>
      </c>
      <c r="I3768" t="s">
        <v>20</v>
      </c>
      <c r="J3768" t="s">
        <v>1367</v>
      </c>
      <c r="K3768" s="17">
        <v>3.88</v>
      </c>
      <c r="L3768" s="17">
        <v>3</v>
      </c>
      <c r="M3768" s="17">
        <v>-5.82</v>
      </c>
      <c r="N3768" s="17" t="str">
        <f>IF(SalesData[[#This Row],[Profit]]&gt;0,"Profit","Loss")</f>
        <v>Loss</v>
      </c>
    </row>
    <row r="3769" spans="1:14" x14ac:dyDescent="0.25">
      <c r="A3769" s="1">
        <v>42338</v>
      </c>
      <c r="B3769" s="3">
        <f t="shared" si="174"/>
        <v>2015</v>
      </c>
      <c r="C3769" s="3">
        <f t="shared" si="175"/>
        <v>11</v>
      </c>
      <c r="D3769" t="s">
        <v>533</v>
      </c>
      <c r="E3769" t="str">
        <f t="shared" si="176"/>
        <v>Paul Stevenson20151130</v>
      </c>
      <c r="F3769">
        <f>IF(COUNTIF($E$2:E3769, E3769) = 1, MAX($F$1:F3768) + 1, INDEX($F$1:F3768, MATCH(E3769, $E$1:E3768, 0)))</f>
        <v>1835</v>
      </c>
      <c r="G3769" t="s">
        <v>33</v>
      </c>
      <c r="H3769" t="s">
        <v>11</v>
      </c>
      <c r="I3769" t="s">
        <v>63</v>
      </c>
      <c r="J3769" t="s">
        <v>785</v>
      </c>
      <c r="K3769" s="17">
        <v>17.48</v>
      </c>
      <c r="L3769" s="17">
        <v>2</v>
      </c>
      <c r="M3769" s="17">
        <v>8.2200000000000006</v>
      </c>
      <c r="N3769" s="17" t="str">
        <f>IF(SalesData[[#This Row],[Profit]]&gt;0,"Profit","Loss")</f>
        <v>Profit</v>
      </c>
    </row>
    <row r="3770" spans="1:14" x14ac:dyDescent="0.25">
      <c r="A3770" s="1">
        <v>42338</v>
      </c>
      <c r="B3770" s="3">
        <f t="shared" si="174"/>
        <v>2015</v>
      </c>
      <c r="C3770" s="3">
        <f t="shared" si="175"/>
        <v>11</v>
      </c>
      <c r="D3770" t="s">
        <v>533</v>
      </c>
      <c r="E3770" t="str">
        <f t="shared" si="176"/>
        <v>Paul Stevenson20151130</v>
      </c>
      <c r="F3770">
        <f>IF(COUNTIF($E$2:E3770, E3770) = 1, MAX($F$1:F3769) + 1, INDEX($F$1:F3769, MATCH(E3770, $E$1:E3769, 0)))</f>
        <v>1835</v>
      </c>
      <c r="G3770" t="s">
        <v>33</v>
      </c>
      <c r="H3770" t="s">
        <v>11</v>
      </c>
      <c r="I3770" t="s">
        <v>63</v>
      </c>
      <c r="J3770" t="s">
        <v>2370</v>
      </c>
      <c r="K3770" s="17">
        <v>71.88</v>
      </c>
      <c r="L3770" s="17">
        <v>2</v>
      </c>
      <c r="M3770" s="17">
        <v>32.35</v>
      </c>
      <c r="N3770" s="17" t="str">
        <f>IF(SalesData[[#This Row],[Profit]]&gt;0,"Profit","Loss")</f>
        <v>Profit</v>
      </c>
    </row>
    <row r="3771" spans="1:14" x14ac:dyDescent="0.25">
      <c r="A3771" s="1">
        <v>42338</v>
      </c>
      <c r="B3771" s="3">
        <f t="shared" si="174"/>
        <v>2015</v>
      </c>
      <c r="C3771" s="3">
        <f t="shared" si="175"/>
        <v>11</v>
      </c>
      <c r="D3771" t="s">
        <v>655</v>
      </c>
      <c r="E3771" t="str">
        <f t="shared" si="176"/>
        <v>Raymond Messe20151130</v>
      </c>
      <c r="F3771">
        <f>IF(COUNTIF($E$2:E3771, E3771) = 1, MAX($F$1:F3770) + 1, INDEX($F$1:F3770, MATCH(E3771, $E$1:E3770, 0)))</f>
        <v>1836</v>
      </c>
      <c r="G3771" t="s">
        <v>245</v>
      </c>
      <c r="H3771" t="s">
        <v>39</v>
      </c>
      <c r="I3771" t="s">
        <v>40</v>
      </c>
      <c r="J3771" t="s">
        <v>2371</v>
      </c>
      <c r="K3771" s="17">
        <v>177.48</v>
      </c>
      <c r="L3771" s="17">
        <v>3</v>
      </c>
      <c r="M3771" s="17">
        <v>19.97</v>
      </c>
      <c r="N3771" s="17" t="str">
        <f>IF(SalesData[[#This Row],[Profit]]&gt;0,"Profit","Loss")</f>
        <v>Profit</v>
      </c>
    </row>
    <row r="3772" spans="1:14" x14ac:dyDescent="0.25">
      <c r="A3772" s="1">
        <v>42338</v>
      </c>
      <c r="B3772" s="3">
        <f t="shared" si="174"/>
        <v>2015</v>
      </c>
      <c r="C3772" s="3">
        <f t="shared" si="175"/>
        <v>11</v>
      </c>
      <c r="D3772" t="s">
        <v>714</v>
      </c>
      <c r="E3772" t="str">
        <f t="shared" si="176"/>
        <v>Janet Lee20151130</v>
      </c>
      <c r="F3772">
        <f>IF(COUNTIF($E$2:E3772, E3772) = 1, MAX($F$1:F3771) + 1, INDEX($F$1:F3771, MATCH(E3772, $E$1:E3771, 0)))</f>
        <v>1837</v>
      </c>
      <c r="G3772" t="s">
        <v>149</v>
      </c>
      <c r="H3772" t="s">
        <v>11</v>
      </c>
      <c r="I3772" t="s">
        <v>12</v>
      </c>
      <c r="J3772" t="s">
        <v>1180</v>
      </c>
      <c r="K3772" s="17">
        <v>23.66</v>
      </c>
      <c r="L3772" s="17">
        <v>7</v>
      </c>
      <c r="M3772" s="17">
        <v>10.88</v>
      </c>
      <c r="N3772" s="17" t="str">
        <f>IF(SalesData[[#This Row],[Profit]]&gt;0,"Profit","Loss")</f>
        <v>Profit</v>
      </c>
    </row>
    <row r="3773" spans="1:14" x14ac:dyDescent="0.25">
      <c r="A3773" s="1">
        <v>42338</v>
      </c>
      <c r="B3773" s="3">
        <f t="shared" si="174"/>
        <v>2015</v>
      </c>
      <c r="C3773" s="3">
        <f t="shared" si="175"/>
        <v>11</v>
      </c>
      <c r="D3773" t="s">
        <v>714</v>
      </c>
      <c r="E3773" t="str">
        <f t="shared" si="176"/>
        <v>Janet Lee20151130</v>
      </c>
      <c r="F3773">
        <f>IF(COUNTIF($E$2:E3773, E3773) = 1, MAX($F$1:F3772) + 1, INDEX($F$1:F3772, MATCH(E3773, $E$1:E3772, 0)))</f>
        <v>1837</v>
      </c>
      <c r="G3773" t="s">
        <v>149</v>
      </c>
      <c r="H3773" t="s">
        <v>34</v>
      </c>
      <c r="I3773" t="s">
        <v>74</v>
      </c>
      <c r="J3773" t="s">
        <v>835</v>
      </c>
      <c r="K3773" s="17">
        <v>681.41</v>
      </c>
      <c r="L3773" s="17">
        <v>12</v>
      </c>
      <c r="M3773" s="17">
        <v>42.59</v>
      </c>
      <c r="N3773" s="17" t="str">
        <f>IF(SalesData[[#This Row],[Profit]]&gt;0,"Profit","Loss")</f>
        <v>Profit</v>
      </c>
    </row>
    <row r="3774" spans="1:14" x14ac:dyDescent="0.25">
      <c r="A3774" s="1">
        <v>42338</v>
      </c>
      <c r="B3774" s="3">
        <f t="shared" si="174"/>
        <v>2015</v>
      </c>
      <c r="C3774" s="3">
        <f t="shared" si="175"/>
        <v>11</v>
      </c>
      <c r="D3774" t="s">
        <v>1661</v>
      </c>
      <c r="E3774" t="str">
        <f t="shared" si="176"/>
        <v>John Murray20151130</v>
      </c>
      <c r="F3774">
        <f>IF(COUNTIF($E$2:E3774, E3774) = 1, MAX($F$1:F3773) + 1, INDEX($F$1:F3773, MATCH(E3774, $E$1:E3773, 0)))</f>
        <v>1838</v>
      </c>
      <c r="G3774" t="s">
        <v>126</v>
      </c>
      <c r="H3774" t="s">
        <v>34</v>
      </c>
      <c r="I3774" t="s">
        <v>47</v>
      </c>
      <c r="J3774" t="s">
        <v>381</v>
      </c>
      <c r="K3774" s="17">
        <v>80.959999999999994</v>
      </c>
      <c r="L3774" s="17">
        <v>4</v>
      </c>
      <c r="M3774" s="17">
        <v>29.15</v>
      </c>
      <c r="N3774" s="17" t="str">
        <f>IF(SalesData[[#This Row],[Profit]]&gt;0,"Profit","Loss")</f>
        <v>Profit</v>
      </c>
    </row>
    <row r="3775" spans="1:14" x14ac:dyDescent="0.25">
      <c r="A3775" s="1">
        <v>42338</v>
      </c>
      <c r="B3775" s="3">
        <f t="shared" si="174"/>
        <v>2015</v>
      </c>
      <c r="C3775" s="3">
        <f t="shared" si="175"/>
        <v>11</v>
      </c>
      <c r="D3775" t="s">
        <v>1661</v>
      </c>
      <c r="E3775" t="str">
        <f t="shared" si="176"/>
        <v>John Murray20151130</v>
      </c>
      <c r="F3775">
        <f>IF(COUNTIF($E$2:E3775, E3775) = 1, MAX($F$1:F3774) + 1, INDEX($F$1:F3774, MATCH(E3775, $E$1:E3774, 0)))</f>
        <v>1838</v>
      </c>
      <c r="G3775" t="s">
        <v>126</v>
      </c>
      <c r="H3775" t="s">
        <v>11</v>
      </c>
      <c r="I3775" t="s">
        <v>12</v>
      </c>
      <c r="J3775" t="s">
        <v>1944</v>
      </c>
      <c r="K3775" s="17">
        <v>25.92</v>
      </c>
      <c r="L3775" s="17">
        <v>4</v>
      </c>
      <c r="M3775" s="17">
        <v>12.44</v>
      </c>
      <c r="N3775" s="17" t="str">
        <f>IF(SalesData[[#This Row],[Profit]]&gt;0,"Profit","Loss")</f>
        <v>Profit</v>
      </c>
    </row>
    <row r="3776" spans="1:14" x14ac:dyDescent="0.25">
      <c r="A3776" s="1">
        <v>42338</v>
      </c>
      <c r="B3776" s="3">
        <f t="shared" si="174"/>
        <v>2015</v>
      </c>
      <c r="C3776" s="3">
        <f t="shared" si="175"/>
        <v>11</v>
      </c>
      <c r="D3776" t="s">
        <v>1648</v>
      </c>
      <c r="E3776" t="str">
        <f t="shared" si="176"/>
        <v>Ann Blume20151130</v>
      </c>
      <c r="F3776">
        <f>IF(COUNTIF($E$2:E3776, E3776) = 1, MAX($F$1:F3775) + 1, INDEX($F$1:F3775, MATCH(E3776, $E$1:E3775, 0)))</f>
        <v>1839</v>
      </c>
      <c r="G3776" t="s">
        <v>245</v>
      </c>
      <c r="H3776" t="s">
        <v>34</v>
      </c>
      <c r="I3776" t="s">
        <v>47</v>
      </c>
      <c r="J3776" t="s">
        <v>1355</v>
      </c>
      <c r="K3776" s="17">
        <v>17.09</v>
      </c>
      <c r="L3776" s="17">
        <v>2</v>
      </c>
      <c r="M3776" s="17">
        <v>1.07</v>
      </c>
      <c r="N3776" s="17" t="str">
        <f>IF(SalesData[[#This Row],[Profit]]&gt;0,"Profit","Loss")</f>
        <v>Profit</v>
      </c>
    </row>
    <row r="3777" spans="1:14" x14ac:dyDescent="0.25">
      <c r="A3777" s="1">
        <v>42338</v>
      </c>
      <c r="B3777" s="3">
        <f t="shared" si="174"/>
        <v>2015</v>
      </c>
      <c r="C3777" s="3">
        <f t="shared" si="175"/>
        <v>11</v>
      </c>
      <c r="D3777" t="s">
        <v>1079</v>
      </c>
      <c r="E3777" t="str">
        <f t="shared" si="176"/>
        <v>Lena Radford20151130</v>
      </c>
      <c r="F3777">
        <f>IF(COUNTIF($E$2:E3777, E3777) = 1, MAX($F$1:F3776) + 1, INDEX($F$1:F3776, MATCH(E3777, $E$1:E3776, 0)))</f>
        <v>1840</v>
      </c>
      <c r="G3777" t="s">
        <v>245</v>
      </c>
      <c r="H3777" t="s">
        <v>11</v>
      </c>
      <c r="I3777" t="s">
        <v>20</v>
      </c>
      <c r="J3777" t="s">
        <v>899</v>
      </c>
      <c r="K3777" s="17">
        <v>6.05</v>
      </c>
      <c r="L3777" s="17">
        <v>7</v>
      </c>
      <c r="M3777" s="17">
        <v>-4.2300000000000004</v>
      </c>
      <c r="N3777" s="17" t="str">
        <f>IF(SalesData[[#This Row],[Profit]]&gt;0,"Profit","Loss")</f>
        <v>Loss</v>
      </c>
    </row>
    <row r="3778" spans="1:14" x14ac:dyDescent="0.25">
      <c r="A3778" s="1">
        <v>42338</v>
      </c>
      <c r="B3778" s="3">
        <f t="shared" ref="B3778:B3841" si="177">YEAR(A3778)</f>
        <v>2015</v>
      </c>
      <c r="C3778" s="3">
        <f t="shared" ref="C3778:C3841" si="178">MONTH(A3778)</f>
        <v>11</v>
      </c>
      <c r="D3778" t="s">
        <v>1079</v>
      </c>
      <c r="E3778" t="str">
        <f t="shared" ref="E3778:E3841" si="179">D3778 &amp; TEXT(A3778, "yyyymmdd")</f>
        <v>Lena Radford20151130</v>
      </c>
      <c r="F3778">
        <f>IF(COUNTIF($E$2:E3778, E3778) = 1, MAX($F$1:F3777) + 1, INDEX($F$1:F3777, MATCH(E3778, $E$1:E3777, 0)))</f>
        <v>1840</v>
      </c>
      <c r="G3778" t="s">
        <v>245</v>
      </c>
      <c r="H3778" t="s">
        <v>11</v>
      </c>
      <c r="I3778" t="s">
        <v>92</v>
      </c>
      <c r="J3778" t="s">
        <v>199</v>
      </c>
      <c r="K3778" s="17">
        <v>98.35</v>
      </c>
      <c r="L3778" s="17">
        <v>3</v>
      </c>
      <c r="M3778" s="17">
        <v>9.84</v>
      </c>
      <c r="N3778" s="17" t="str">
        <f>IF(SalesData[[#This Row],[Profit]]&gt;0,"Profit","Loss")</f>
        <v>Profit</v>
      </c>
    </row>
    <row r="3779" spans="1:14" x14ac:dyDescent="0.25">
      <c r="A3779" s="1">
        <v>42338</v>
      </c>
      <c r="B3779" s="3">
        <f t="shared" si="177"/>
        <v>2015</v>
      </c>
      <c r="C3779" s="3">
        <f t="shared" si="178"/>
        <v>11</v>
      </c>
      <c r="D3779" t="s">
        <v>1079</v>
      </c>
      <c r="E3779" t="str">
        <f t="shared" si="179"/>
        <v>Lena Radford20151130</v>
      </c>
      <c r="F3779">
        <f>IF(COUNTIF($E$2:E3779, E3779) = 1, MAX($F$1:F3778) + 1, INDEX($F$1:F3778, MATCH(E3779, $E$1:E3778, 0)))</f>
        <v>1840</v>
      </c>
      <c r="G3779" t="s">
        <v>245</v>
      </c>
      <c r="H3779" t="s">
        <v>34</v>
      </c>
      <c r="I3779" t="s">
        <v>47</v>
      </c>
      <c r="J3779" t="s">
        <v>2372</v>
      </c>
      <c r="K3779" s="17">
        <v>335.74</v>
      </c>
      <c r="L3779" s="17">
        <v>2</v>
      </c>
      <c r="M3779" s="17">
        <v>25.18</v>
      </c>
      <c r="N3779" s="17" t="str">
        <f>IF(SalesData[[#This Row],[Profit]]&gt;0,"Profit","Loss")</f>
        <v>Profit</v>
      </c>
    </row>
    <row r="3780" spans="1:14" x14ac:dyDescent="0.25">
      <c r="A3780" s="1">
        <v>42339</v>
      </c>
      <c r="B3780" s="3">
        <f t="shared" si="177"/>
        <v>2015</v>
      </c>
      <c r="C3780" s="3">
        <f t="shared" si="178"/>
        <v>12</v>
      </c>
      <c r="D3780" t="s">
        <v>1263</v>
      </c>
      <c r="E3780" t="str">
        <f t="shared" si="179"/>
        <v>Logan Currie20151201</v>
      </c>
      <c r="F3780">
        <f>IF(COUNTIF($E$2:E3780, E3780) = 1, MAX($F$1:F3779) + 1, INDEX($F$1:F3779, MATCH(E3780, $E$1:E3779, 0)))</f>
        <v>1841</v>
      </c>
      <c r="G3780" t="s">
        <v>164</v>
      </c>
      <c r="H3780" t="s">
        <v>11</v>
      </c>
      <c r="I3780" t="s">
        <v>20</v>
      </c>
      <c r="J3780" t="s">
        <v>763</v>
      </c>
      <c r="K3780" s="17">
        <v>55.42</v>
      </c>
      <c r="L3780" s="17">
        <v>2</v>
      </c>
      <c r="M3780" s="17">
        <v>19.399999999999999</v>
      </c>
      <c r="N3780" s="17" t="str">
        <f>IF(SalesData[[#This Row],[Profit]]&gt;0,"Profit","Loss")</f>
        <v>Profit</v>
      </c>
    </row>
    <row r="3781" spans="1:14" x14ac:dyDescent="0.25">
      <c r="A3781" s="1">
        <v>42339</v>
      </c>
      <c r="B3781" s="3">
        <f t="shared" si="177"/>
        <v>2015</v>
      </c>
      <c r="C3781" s="3">
        <f t="shared" si="178"/>
        <v>12</v>
      </c>
      <c r="D3781" t="s">
        <v>2230</v>
      </c>
      <c r="E3781" t="str">
        <f t="shared" si="179"/>
        <v>Neoma Murray20151201</v>
      </c>
      <c r="F3781">
        <f>IF(COUNTIF($E$2:E3781, E3781) = 1, MAX($F$1:F3780) + 1, INDEX($F$1:F3780, MATCH(E3781, $E$1:E3780, 0)))</f>
        <v>1842</v>
      </c>
      <c r="G3781" t="s">
        <v>10</v>
      </c>
      <c r="H3781" t="s">
        <v>34</v>
      </c>
      <c r="I3781" t="s">
        <v>47</v>
      </c>
      <c r="J3781" t="s">
        <v>1779</v>
      </c>
      <c r="K3781" s="17">
        <v>6.69</v>
      </c>
      <c r="L3781" s="17">
        <v>4</v>
      </c>
      <c r="M3781" s="17">
        <v>-4.01</v>
      </c>
      <c r="N3781" s="17" t="str">
        <f>IF(SalesData[[#This Row],[Profit]]&gt;0,"Profit","Loss")</f>
        <v>Loss</v>
      </c>
    </row>
    <row r="3782" spans="1:14" x14ac:dyDescent="0.25">
      <c r="A3782" s="1">
        <v>42339</v>
      </c>
      <c r="B3782" s="3">
        <f t="shared" si="177"/>
        <v>2015</v>
      </c>
      <c r="C3782" s="3">
        <f t="shared" si="178"/>
        <v>12</v>
      </c>
      <c r="D3782" t="s">
        <v>569</v>
      </c>
      <c r="E3782" t="str">
        <f t="shared" si="179"/>
        <v>Beth Thompson20151201</v>
      </c>
      <c r="F3782">
        <f>IF(COUNTIF($E$2:E3782, E3782) = 1, MAX($F$1:F3781) + 1, INDEX($F$1:F3781, MATCH(E3782, $E$1:E3781, 0)))</f>
        <v>1843</v>
      </c>
      <c r="G3782" t="s">
        <v>164</v>
      </c>
      <c r="H3782" t="s">
        <v>11</v>
      </c>
      <c r="I3782" t="s">
        <v>24</v>
      </c>
      <c r="J3782" t="s">
        <v>869</v>
      </c>
      <c r="K3782" s="17">
        <v>13.9</v>
      </c>
      <c r="L3782" s="17">
        <v>5</v>
      </c>
      <c r="M3782" s="17">
        <v>5.56</v>
      </c>
      <c r="N3782" s="17" t="str">
        <f>IF(SalesData[[#This Row],[Profit]]&gt;0,"Profit","Loss")</f>
        <v>Profit</v>
      </c>
    </row>
    <row r="3783" spans="1:14" x14ac:dyDescent="0.25">
      <c r="A3783" s="1">
        <v>42339</v>
      </c>
      <c r="B3783" s="3">
        <f t="shared" si="177"/>
        <v>2015</v>
      </c>
      <c r="C3783" s="3">
        <f t="shared" si="178"/>
        <v>12</v>
      </c>
      <c r="D3783" t="s">
        <v>1394</v>
      </c>
      <c r="E3783" t="str">
        <f t="shared" si="179"/>
        <v>Keith Dawkins20151201</v>
      </c>
      <c r="F3783">
        <f>IF(COUNTIF($E$2:E3783, E3783) = 1, MAX($F$1:F3782) + 1, INDEX($F$1:F3782, MATCH(E3783, $E$1:E3782, 0)))</f>
        <v>1844</v>
      </c>
      <c r="G3783" t="s">
        <v>55</v>
      </c>
      <c r="H3783" t="s">
        <v>11</v>
      </c>
      <c r="I3783" t="s">
        <v>18</v>
      </c>
      <c r="J3783" t="s">
        <v>1331</v>
      </c>
      <c r="K3783" s="17">
        <v>61.68</v>
      </c>
      <c r="L3783" s="17">
        <v>4</v>
      </c>
      <c r="M3783" s="17">
        <v>16.649999999999999</v>
      </c>
      <c r="N3783" s="17" t="str">
        <f>IF(SalesData[[#This Row],[Profit]]&gt;0,"Profit","Loss")</f>
        <v>Profit</v>
      </c>
    </row>
    <row r="3784" spans="1:14" x14ac:dyDescent="0.25">
      <c r="A3784" s="1">
        <v>42339</v>
      </c>
      <c r="B3784" s="3">
        <f t="shared" si="177"/>
        <v>2015</v>
      </c>
      <c r="C3784" s="3">
        <f t="shared" si="178"/>
        <v>12</v>
      </c>
      <c r="D3784" t="s">
        <v>1394</v>
      </c>
      <c r="E3784" t="str">
        <f t="shared" si="179"/>
        <v>Keith Dawkins20151201</v>
      </c>
      <c r="F3784">
        <f>IF(COUNTIF($E$2:E3784, E3784) = 1, MAX($F$1:F3783) + 1, INDEX($F$1:F3783, MATCH(E3784, $E$1:E3783, 0)))</f>
        <v>1844</v>
      </c>
      <c r="G3784" t="s">
        <v>55</v>
      </c>
      <c r="H3784" t="s">
        <v>11</v>
      </c>
      <c r="I3784" t="s">
        <v>20</v>
      </c>
      <c r="J3784" t="s">
        <v>744</v>
      </c>
      <c r="K3784" s="17">
        <v>63.96</v>
      </c>
      <c r="L3784" s="17">
        <v>4</v>
      </c>
      <c r="M3784" s="17">
        <v>30.7</v>
      </c>
      <c r="N3784" s="17" t="str">
        <f>IF(SalesData[[#This Row],[Profit]]&gt;0,"Profit","Loss")</f>
        <v>Profit</v>
      </c>
    </row>
    <row r="3785" spans="1:14" x14ac:dyDescent="0.25">
      <c r="A3785" s="1">
        <v>42339</v>
      </c>
      <c r="B3785" s="3">
        <f t="shared" si="177"/>
        <v>2015</v>
      </c>
      <c r="C3785" s="3">
        <f t="shared" si="178"/>
        <v>12</v>
      </c>
      <c r="D3785" t="s">
        <v>1826</v>
      </c>
      <c r="E3785" t="str">
        <f t="shared" si="179"/>
        <v>Tamara Willingham20151201</v>
      </c>
      <c r="F3785">
        <f>IF(COUNTIF($E$2:E3785, E3785) = 1, MAX($F$1:F3784) + 1, INDEX($F$1:F3784, MATCH(E3785, $E$1:E3784, 0)))</f>
        <v>1845</v>
      </c>
      <c r="G3785" t="s">
        <v>164</v>
      </c>
      <c r="H3785" t="s">
        <v>34</v>
      </c>
      <c r="I3785" t="s">
        <v>35</v>
      </c>
      <c r="J3785" t="s">
        <v>991</v>
      </c>
      <c r="K3785" s="17">
        <v>2003.92</v>
      </c>
      <c r="L3785" s="17">
        <v>5</v>
      </c>
      <c r="M3785" s="17">
        <v>125.25</v>
      </c>
      <c r="N3785" s="17" t="str">
        <f>IF(SalesData[[#This Row],[Profit]]&gt;0,"Profit","Loss")</f>
        <v>Profit</v>
      </c>
    </row>
    <row r="3786" spans="1:14" x14ac:dyDescent="0.25">
      <c r="A3786" s="1">
        <v>42339</v>
      </c>
      <c r="B3786" s="3">
        <f t="shared" si="177"/>
        <v>2015</v>
      </c>
      <c r="C3786" s="3">
        <f t="shared" si="178"/>
        <v>12</v>
      </c>
      <c r="D3786" t="s">
        <v>1826</v>
      </c>
      <c r="E3786" t="str">
        <f t="shared" si="179"/>
        <v>Tamara Willingham20151201</v>
      </c>
      <c r="F3786">
        <f>IF(COUNTIF($E$2:E3786, E3786) = 1, MAX($F$1:F3785) + 1, INDEX($F$1:F3785, MATCH(E3786, $E$1:E3785, 0)))</f>
        <v>1845</v>
      </c>
      <c r="G3786" t="s">
        <v>164</v>
      </c>
      <c r="H3786" t="s">
        <v>11</v>
      </c>
      <c r="I3786" t="s">
        <v>12</v>
      </c>
      <c r="J3786" t="s">
        <v>2085</v>
      </c>
      <c r="K3786" s="17">
        <v>32.4</v>
      </c>
      <c r="L3786" s="17">
        <v>5</v>
      </c>
      <c r="M3786" s="17">
        <v>15.55</v>
      </c>
      <c r="N3786" s="17" t="str">
        <f>IF(SalesData[[#This Row],[Profit]]&gt;0,"Profit","Loss")</f>
        <v>Profit</v>
      </c>
    </row>
    <row r="3787" spans="1:14" x14ac:dyDescent="0.25">
      <c r="A3787" s="1">
        <v>42339</v>
      </c>
      <c r="B3787" s="3">
        <f t="shared" si="177"/>
        <v>2015</v>
      </c>
      <c r="C3787" s="3">
        <f t="shared" si="178"/>
        <v>12</v>
      </c>
      <c r="D3787" t="s">
        <v>1826</v>
      </c>
      <c r="E3787" t="str">
        <f t="shared" si="179"/>
        <v>Tamara Willingham20151201</v>
      </c>
      <c r="F3787">
        <f>IF(COUNTIF($E$2:E3787, E3787) = 1, MAX($F$1:F3786) + 1, INDEX($F$1:F3786, MATCH(E3787, $E$1:E3786, 0)))</f>
        <v>1845</v>
      </c>
      <c r="G3787" t="s">
        <v>164</v>
      </c>
      <c r="H3787" t="s">
        <v>34</v>
      </c>
      <c r="I3787" t="s">
        <v>145</v>
      </c>
      <c r="J3787" t="s">
        <v>550</v>
      </c>
      <c r="K3787" s="17">
        <v>1913.4</v>
      </c>
      <c r="L3787" s="17">
        <v>9</v>
      </c>
      <c r="M3787" s="17">
        <v>401.81</v>
      </c>
      <c r="N3787" s="17" t="str">
        <f>IF(SalesData[[#This Row],[Profit]]&gt;0,"Profit","Loss")</f>
        <v>Profit</v>
      </c>
    </row>
    <row r="3788" spans="1:14" x14ac:dyDescent="0.25">
      <c r="A3788" s="1">
        <v>42339</v>
      </c>
      <c r="B3788" s="3">
        <f t="shared" si="177"/>
        <v>2015</v>
      </c>
      <c r="C3788" s="3">
        <f t="shared" si="178"/>
        <v>12</v>
      </c>
      <c r="D3788" t="s">
        <v>1826</v>
      </c>
      <c r="E3788" t="str">
        <f t="shared" si="179"/>
        <v>Tamara Willingham20151201</v>
      </c>
      <c r="F3788">
        <f>IF(COUNTIF($E$2:E3788, E3788) = 1, MAX($F$1:F3787) + 1, INDEX($F$1:F3787, MATCH(E3788, $E$1:E3787, 0)))</f>
        <v>1845</v>
      </c>
      <c r="G3788" t="s">
        <v>164</v>
      </c>
      <c r="H3788" t="s">
        <v>11</v>
      </c>
      <c r="I3788" t="s">
        <v>18</v>
      </c>
      <c r="J3788" t="s">
        <v>1870</v>
      </c>
      <c r="K3788" s="17">
        <v>146.72999999999999</v>
      </c>
      <c r="L3788" s="17">
        <v>3</v>
      </c>
      <c r="M3788" s="17">
        <v>2.93</v>
      </c>
      <c r="N3788" s="17" t="str">
        <f>IF(SalesData[[#This Row],[Profit]]&gt;0,"Profit","Loss")</f>
        <v>Profit</v>
      </c>
    </row>
    <row r="3789" spans="1:14" x14ac:dyDescent="0.25">
      <c r="A3789" s="1">
        <v>42339</v>
      </c>
      <c r="B3789" s="3">
        <f t="shared" si="177"/>
        <v>2015</v>
      </c>
      <c r="C3789" s="3">
        <f t="shared" si="178"/>
        <v>12</v>
      </c>
      <c r="D3789" t="s">
        <v>1826</v>
      </c>
      <c r="E3789" t="str">
        <f t="shared" si="179"/>
        <v>Tamara Willingham20151201</v>
      </c>
      <c r="F3789">
        <f>IF(COUNTIF($E$2:E3789, E3789) = 1, MAX($F$1:F3788) + 1, INDEX($F$1:F3788, MATCH(E3789, $E$1:E3788, 0)))</f>
        <v>1845</v>
      </c>
      <c r="G3789" t="s">
        <v>164</v>
      </c>
      <c r="H3789" t="s">
        <v>11</v>
      </c>
      <c r="I3789" t="s">
        <v>12</v>
      </c>
      <c r="J3789" t="s">
        <v>1773</v>
      </c>
      <c r="K3789" s="17">
        <v>114.2</v>
      </c>
      <c r="L3789" s="17">
        <v>5</v>
      </c>
      <c r="M3789" s="17">
        <v>52.53</v>
      </c>
      <c r="N3789" s="17" t="str">
        <f>IF(SalesData[[#This Row],[Profit]]&gt;0,"Profit","Loss")</f>
        <v>Profit</v>
      </c>
    </row>
    <row r="3790" spans="1:14" x14ac:dyDescent="0.25">
      <c r="A3790" s="1">
        <v>42339</v>
      </c>
      <c r="B3790" s="3">
        <f t="shared" si="177"/>
        <v>2015</v>
      </c>
      <c r="C3790" s="3">
        <f t="shared" si="178"/>
        <v>12</v>
      </c>
      <c r="D3790" t="s">
        <v>1922</v>
      </c>
      <c r="E3790" t="str">
        <f t="shared" si="179"/>
        <v>Lindsay Castell20151201</v>
      </c>
      <c r="F3790">
        <f>IF(COUNTIF($E$2:E3790, E3790) = 1, MAX($F$1:F3789) + 1, INDEX($F$1:F3789, MATCH(E3790, $E$1:E3789, 0)))</f>
        <v>1846</v>
      </c>
      <c r="G3790" t="s">
        <v>27</v>
      </c>
      <c r="H3790" t="s">
        <v>34</v>
      </c>
      <c r="I3790" t="s">
        <v>35</v>
      </c>
      <c r="J3790" t="s">
        <v>572</v>
      </c>
      <c r="K3790" s="17">
        <v>2676.67</v>
      </c>
      <c r="L3790" s="17">
        <v>9</v>
      </c>
      <c r="M3790" s="17">
        <v>267.67</v>
      </c>
      <c r="N3790" s="17" t="str">
        <f>IF(SalesData[[#This Row],[Profit]]&gt;0,"Profit","Loss")</f>
        <v>Profit</v>
      </c>
    </row>
    <row r="3791" spans="1:14" x14ac:dyDescent="0.25">
      <c r="A3791" s="1">
        <v>42339</v>
      </c>
      <c r="B3791" s="3">
        <f t="shared" si="177"/>
        <v>2015</v>
      </c>
      <c r="C3791" s="3">
        <f t="shared" si="178"/>
        <v>12</v>
      </c>
      <c r="D3791" t="s">
        <v>1088</v>
      </c>
      <c r="E3791" t="str">
        <f t="shared" si="179"/>
        <v>Matt Abelman20151201</v>
      </c>
      <c r="F3791">
        <f>IF(COUNTIF($E$2:E3791, E3791) = 1, MAX($F$1:F3790) + 1, INDEX($F$1:F3790, MATCH(E3791, $E$1:E3790, 0)))</f>
        <v>1847</v>
      </c>
      <c r="G3791" t="s">
        <v>110</v>
      </c>
      <c r="H3791" t="s">
        <v>11</v>
      </c>
      <c r="I3791" t="s">
        <v>12</v>
      </c>
      <c r="J3791" t="s">
        <v>2373</v>
      </c>
      <c r="K3791" s="17">
        <v>19.440000000000001</v>
      </c>
      <c r="L3791" s="17">
        <v>3</v>
      </c>
      <c r="M3791" s="17">
        <v>9.33</v>
      </c>
      <c r="N3791" s="17" t="str">
        <f>IF(SalesData[[#This Row],[Profit]]&gt;0,"Profit","Loss")</f>
        <v>Profit</v>
      </c>
    </row>
    <row r="3792" spans="1:14" x14ac:dyDescent="0.25">
      <c r="A3792" s="1">
        <v>42339</v>
      </c>
      <c r="B3792" s="3">
        <f t="shared" si="177"/>
        <v>2015</v>
      </c>
      <c r="C3792" s="3">
        <f t="shared" si="178"/>
        <v>12</v>
      </c>
      <c r="D3792" t="s">
        <v>1088</v>
      </c>
      <c r="E3792" t="str">
        <f t="shared" si="179"/>
        <v>Matt Abelman20151201</v>
      </c>
      <c r="F3792">
        <f>IF(COUNTIF($E$2:E3792, E3792) = 1, MAX($F$1:F3791) + 1, INDEX($F$1:F3791, MATCH(E3792, $E$1:E3791, 0)))</f>
        <v>1847</v>
      </c>
      <c r="G3792" t="s">
        <v>110</v>
      </c>
      <c r="H3792" t="s">
        <v>11</v>
      </c>
      <c r="I3792" t="s">
        <v>24</v>
      </c>
      <c r="J3792" t="s">
        <v>2374</v>
      </c>
      <c r="K3792" s="17">
        <v>3.64</v>
      </c>
      <c r="L3792" s="17">
        <v>2</v>
      </c>
      <c r="M3792" s="17">
        <v>1.02</v>
      </c>
      <c r="N3792" s="17" t="str">
        <f>IF(SalesData[[#This Row],[Profit]]&gt;0,"Profit","Loss")</f>
        <v>Profit</v>
      </c>
    </row>
    <row r="3793" spans="1:14" x14ac:dyDescent="0.25">
      <c r="A3793" s="1">
        <v>42339</v>
      </c>
      <c r="B3793" s="3">
        <f t="shared" si="177"/>
        <v>2015</v>
      </c>
      <c r="C3793" s="3">
        <f t="shared" si="178"/>
        <v>12</v>
      </c>
      <c r="D3793" t="s">
        <v>1088</v>
      </c>
      <c r="E3793" t="str">
        <f t="shared" si="179"/>
        <v>Matt Abelman20151201</v>
      </c>
      <c r="F3793">
        <f>IF(COUNTIF($E$2:E3793, E3793) = 1, MAX($F$1:F3792) + 1, INDEX($F$1:F3792, MATCH(E3793, $E$1:E3792, 0)))</f>
        <v>1847</v>
      </c>
      <c r="G3793" t="s">
        <v>110</v>
      </c>
      <c r="H3793" t="s">
        <v>11</v>
      </c>
      <c r="I3793" t="s">
        <v>12</v>
      </c>
      <c r="J3793" t="s">
        <v>1608</v>
      </c>
      <c r="K3793" s="17">
        <v>18.54</v>
      </c>
      <c r="L3793" s="17">
        <v>2</v>
      </c>
      <c r="M3793" s="17">
        <v>8.7100000000000009</v>
      </c>
      <c r="N3793" s="17" t="str">
        <f>IF(SalesData[[#This Row],[Profit]]&gt;0,"Profit","Loss")</f>
        <v>Profit</v>
      </c>
    </row>
    <row r="3794" spans="1:14" x14ac:dyDescent="0.25">
      <c r="A3794" s="1">
        <v>42341</v>
      </c>
      <c r="B3794" s="3">
        <f t="shared" si="177"/>
        <v>2015</v>
      </c>
      <c r="C3794" s="3">
        <f t="shared" si="178"/>
        <v>12</v>
      </c>
      <c r="D3794" t="s">
        <v>291</v>
      </c>
      <c r="E3794" t="str">
        <f t="shared" si="179"/>
        <v>Dean Katz20151203</v>
      </c>
      <c r="F3794">
        <f>IF(COUNTIF($E$2:E3794, E3794) = 1, MAX($F$1:F3793) + 1, INDEX($F$1:F3793, MATCH(E3794, $E$1:E3793, 0)))</f>
        <v>1848</v>
      </c>
      <c r="G3794" t="s">
        <v>23</v>
      </c>
      <c r="H3794" t="s">
        <v>39</v>
      </c>
      <c r="I3794" t="s">
        <v>302</v>
      </c>
      <c r="J3794" t="s">
        <v>2375</v>
      </c>
      <c r="K3794" s="17">
        <v>482.34</v>
      </c>
      <c r="L3794" s="17">
        <v>4</v>
      </c>
      <c r="M3794" s="17">
        <v>-337.64</v>
      </c>
      <c r="N3794" s="17" t="str">
        <f>IF(SalesData[[#This Row],[Profit]]&gt;0,"Profit","Loss")</f>
        <v>Loss</v>
      </c>
    </row>
    <row r="3795" spans="1:14" x14ac:dyDescent="0.25">
      <c r="A3795" s="1">
        <v>42341</v>
      </c>
      <c r="B3795" s="3">
        <f t="shared" si="177"/>
        <v>2015</v>
      </c>
      <c r="C3795" s="3">
        <f t="shared" si="178"/>
        <v>12</v>
      </c>
      <c r="D3795" t="s">
        <v>291</v>
      </c>
      <c r="E3795" t="str">
        <f t="shared" si="179"/>
        <v>Dean Katz20151203</v>
      </c>
      <c r="F3795">
        <f>IF(COUNTIF($E$2:E3795, E3795) = 1, MAX($F$1:F3794) + 1, INDEX($F$1:F3794, MATCH(E3795, $E$1:E3794, 0)))</f>
        <v>1848</v>
      </c>
      <c r="G3795" t="s">
        <v>23</v>
      </c>
      <c r="H3795" t="s">
        <v>34</v>
      </c>
      <c r="I3795" t="s">
        <v>47</v>
      </c>
      <c r="J3795" t="s">
        <v>761</v>
      </c>
      <c r="K3795" s="17">
        <v>2.96</v>
      </c>
      <c r="L3795" s="17">
        <v>1</v>
      </c>
      <c r="M3795" s="17">
        <v>0.78</v>
      </c>
      <c r="N3795" s="17" t="str">
        <f>IF(SalesData[[#This Row],[Profit]]&gt;0,"Profit","Loss")</f>
        <v>Profit</v>
      </c>
    </row>
    <row r="3796" spans="1:14" x14ac:dyDescent="0.25">
      <c r="A3796" s="1">
        <v>42341</v>
      </c>
      <c r="B3796" s="3">
        <f t="shared" si="177"/>
        <v>2015</v>
      </c>
      <c r="C3796" s="3">
        <f t="shared" si="178"/>
        <v>12</v>
      </c>
      <c r="D3796" t="s">
        <v>413</v>
      </c>
      <c r="E3796" t="str">
        <f t="shared" si="179"/>
        <v>Mark Packer20151203</v>
      </c>
      <c r="F3796">
        <f>IF(COUNTIF($E$2:E3796, E3796) = 1, MAX($F$1:F3795) + 1, INDEX($F$1:F3795, MATCH(E3796, $E$1:E3795, 0)))</f>
        <v>1849</v>
      </c>
      <c r="G3796" t="s">
        <v>149</v>
      </c>
      <c r="H3796" t="s">
        <v>11</v>
      </c>
      <c r="I3796" t="s">
        <v>20</v>
      </c>
      <c r="J3796" t="s">
        <v>893</v>
      </c>
      <c r="K3796" s="17">
        <v>10.75</v>
      </c>
      <c r="L3796" s="17">
        <v>4</v>
      </c>
      <c r="M3796" s="17">
        <v>3.36</v>
      </c>
      <c r="N3796" s="17" t="str">
        <f>IF(SalesData[[#This Row],[Profit]]&gt;0,"Profit","Loss")</f>
        <v>Profit</v>
      </c>
    </row>
    <row r="3797" spans="1:14" x14ac:dyDescent="0.25">
      <c r="A3797" s="1">
        <v>42341</v>
      </c>
      <c r="B3797" s="3">
        <f t="shared" si="177"/>
        <v>2015</v>
      </c>
      <c r="C3797" s="3">
        <f t="shared" si="178"/>
        <v>12</v>
      </c>
      <c r="D3797" t="s">
        <v>1003</v>
      </c>
      <c r="E3797" t="str">
        <f t="shared" si="179"/>
        <v>Alejandro Ballentine20151203</v>
      </c>
      <c r="F3797">
        <f>IF(COUNTIF($E$2:E3797, E3797) = 1, MAX($F$1:F3796) + 1, INDEX($F$1:F3796, MATCH(E3797, $E$1:E3796, 0)))</f>
        <v>1850</v>
      </c>
      <c r="G3797" t="s">
        <v>23</v>
      </c>
      <c r="H3797" t="s">
        <v>11</v>
      </c>
      <c r="I3797" t="s">
        <v>12</v>
      </c>
      <c r="J3797" t="s">
        <v>13</v>
      </c>
      <c r="K3797" s="17">
        <v>16.45</v>
      </c>
      <c r="L3797" s="17">
        <v>2</v>
      </c>
      <c r="M3797" s="17">
        <v>5.55</v>
      </c>
      <c r="N3797" s="17" t="str">
        <f>IF(SalesData[[#This Row],[Profit]]&gt;0,"Profit","Loss")</f>
        <v>Profit</v>
      </c>
    </row>
    <row r="3798" spans="1:14" x14ac:dyDescent="0.25">
      <c r="A3798" s="1">
        <v>42341</v>
      </c>
      <c r="B3798" s="3">
        <f t="shared" si="177"/>
        <v>2015</v>
      </c>
      <c r="C3798" s="3">
        <f t="shared" si="178"/>
        <v>12</v>
      </c>
      <c r="D3798" t="s">
        <v>1003</v>
      </c>
      <c r="E3798" t="str">
        <f t="shared" si="179"/>
        <v>Alejandro Ballentine20151203</v>
      </c>
      <c r="F3798">
        <f>IF(COUNTIF($E$2:E3798, E3798) = 1, MAX($F$1:F3797) + 1, INDEX($F$1:F3797, MATCH(E3798, $E$1:E3797, 0)))</f>
        <v>1850</v>
      </c>
      <c r="G3798" t="s">
        <v>23</v>
      </c>
      <c r="H3798" t="s">
        <v>39</v>
      </c>
      <c r="I3798" t="s">
        <v>52</v>
      </c>
      <c r="J3798" t="s">
        <v>1969</v>
      </c>
      <c r="K3798" s="17">
        <v>36.78</v>
      </c>
      <c r="L3798" s="17">
        <v>2</v>
      </c>
      <c r="M3798" s="17">
        <v>10.58</v>
      </c>
      <c r="N3798" s="17" t="str">
        <f>IF(SalesData[[#This Row],[Profit]]&gt;0,"Profit","Loss")</f>
        <v>Profit</v>
      </c>
    </row>
    <row r="3799" spans="1:14" x14ac:dyDescent="0.25">
      <c r="A3799" s="1">
        <v>42341</v>
      </c>
      <c r="B3799" s="3">
        <f t="shared" si="177"/>
        <v>2015</v>
      </c>
      <c r="C3799" s="3">
        <f t="shared" si="178"/>
        <v>12</v>
      </c>
      <c r="D3799" t="s">
        <v>1722</v>
      </c>
      <c r="E3799" t="str">
        <f t="shared" si="179"/>
        <v>Bill Stewart20151203</v>
      </c>
      <c r="F3799">
        <f>IF(COUNTIF($E$2:E3799, E3799) = 1, MAX($F$1:F3798) + 1, INDEX($F$1:F3798, MATCH(E3799, $E$1:E3798, 0)))</f>
        <v>1851</v>
      </c>
      <c r="G3799" t="s">
        <v>149</v>
      </c>
      <c r="H3799" t="s">
        <v>11</v>
      </c>
      <c r="I3799" t="s">
        <v>20</v>
      </c>
      <c r="J3799" t="s">
        <v>2376</v>
      </c>
      <c r="K3799" s="17">
        <v>590.35</v>
      </c>
      <c r="L3799" s="17">
        <v>6</v>
      </c>
      <c r="M3799" s="17">
        <v>206.62</v>
      </c>
      <c r="N3799" s="17" t="str">
        <f>IF(SalesData[[#This Row],[Profit]]&gt;0,"Profit","Loss")</f>
        <v>Profit</v>
      </c>
    </row>
    <row r="3800" spans="1:14" x14ac:dyDescent="0.25">
      <c r="A3800" s="1">
        <v>42341</v>
      </c>
      <c r="B3800" s="3">
        <f t="shared" si="177"/>
        <v>2015</v>
      </c>
      <c r="C3800" s="3">
        <f t="shared" si="178"/>
        <v>12</v>
      </c>
      <c r="D3800" t="s">
        <v>1643</v>
      </c>
      <c r="E3800" t="str">
        <f t="shared" si="179"/>
        <v>Pierre Wener20151203</v>
      </c>
      <c r="F3800">
        <f>IF(COUNTIF($E$2:E3800, E3800) = 1, MAX($F$1:F3799) + 1, INDEX($F$1:F3799, MATCH(E3800, $E$1:E3799, 0)))</f>
        <v>1852</v>
      </c>
      <c r="G3800" t="s">
        <v>27</v>
      </c>
      <c r="H3800" t="s">
        <v>34</v>
      </c>
      <c r="I3800" t="s">
        <v>74</v>
      </c>
      <c r="J3800" t="s">
        <v>2170</v>
      </c>
      <c r="K3800" s="17">
        <v>359.5</v>
      </c>
      <c r="L3800" s="17">
        <v>3</v>
      </c>
      <c r="M3800" s="17">
        <v>-29.61</v>
      </c>
      <c r="N3800" s="17" t="str">
        <f>IF(SalesData[[#This Row],[Profit]]&gt;0,"Profit","Loss")</f>
        <v>Loss</v>
      </c>
    </row>
    <row r="3801" spans="1:14" x14ac:dyDescent="0.25">
      <c r="A3801" s="1">
        <v>42341</v>
      </c>
      <c r="B3801" s="3">
        <f t="shared" si="177"/>
        <v>2015</v>
      </c>
      <c r="C3801" s="3">
        <f t="shared" si="178"/>
        <v>12</v>
      </c>
      <c r="D3801" t="s">
        <v>1346</v>
      </c>
      <c r="E3801" t="str">
        <f t="shared" si="179"/>
        <v>Jack Garza20151203</v>
      </c>
      <c r="F3801">
        <f>IF(COUNTIF($E$2:E3801, E3801) = 1, MAX($F$1:F3800) + 1, INDEX($F$1:F3800, MATCH(E3801, $E$1:E3800, 0)))</f>
        <v>1853</v>
      </c>
      <c r="G3801" t="s">
        <v>245</v>
      </c>
      <c r="H3801" t="s">
        <v>34</v>
      </c>
      <c r="I3801" t="s">
        <v>47</v>
      </c>
      <c r="J3801" t="s">
        <v>1311</v>
      </c>
      <c r="K3801" s="17">
        <v>77.95</v>
      </c>
      <c r="L3801" s="17">
        <v>3</v>
      </c>
      <c r="M3801" s="17">
        <v>12.67</v>
      </c>
      <c r="N3801" s="17" t="str">
        <f>IF(SalesData[[#This Row],[Profit]]&gt;0,"Profit","Loss")</f>
        <v>Profit</v>
      </c>
    </row>
    <row r="3802" spans="1:14" x14ac:dyDescent="0.25">
      <c r="A3802" s="1">
        <v>42341</v>
      </c>
      <c r="B3802" s="3">
        <f t="shared" si="177"/>
        <v>2015</v>
      </c>
      <c r="C3802" s="3">
        <f t="shared" si="178"/>
        <v>12</v>
      </c>
      <c r="D3802" t="s">
        <v>1346</v>
      </c>
      <c r="E3802" t="str">
        <f t="shared" si="179"/>
        <v>Jack Garza20151203</v>
      </c>
      <c r="F3802">
        <f>IF(COUNTIF($E$2:E3802, E3802) = 1, MAX($F$1:F3801) + 1, INDEX($F$1:F3801, MATCH(E3802, $E$1:E3801, 0)))</f>
        <v>1853</v>
      </c>
      <c r="G3802" t="s">
        <v>245</v>
      </c>
      <c r="H3802" t="s">
        <v>11</v>
      </c>
      <c r="I3802" t="s">
        <v>20</v>
      </c>
      <c r="J3802" t="s">
        <v>1136</v>
      </c>
      <c r="K3802" s="17">
        <v>95.97</v>
      </c>
      <c r="L3802" s="17">
        <v>5</v>
      </c>
      <c r="M3802" s="17">
        <v>-73.58</v>
      </c>
      <c r="N3802" s="17" t="str">
        <f>IF(SalesData[[#This Row],[Profit]]&gt;0,"Profit","Loss")</f>
        <v>Loss</v>
      </c>
    </row>
    <row r="3803" spans="1:14" x14ac:dyDescent="0.25">
      <c r="A3803" s="1">
        <v>42341</v>
      </c>
      <c r="B3803" s="3">
        <f t="shared" si="177"/>
        <v>2015</v>
      </c>
      <c r="C3803" s="3">
        <f t="shared" si="178"/>
        <v>12</v>
      </c>
      <c r="D3803" t="s">
        <v>1346</v>
      </c>
      <c r="E3803" t="str">
        <f t="shared" si="179"/>
        <v>Jack Garza20151203</v>
      </c>
      <c r="F3803">
        <f>IF(COUNTIF($E$2:E3803, E3803) = 1, MAX($F$1:F3802) + 1, INDEX($F$1:F3802, MATCH(E3803, $E$1:E3802, 0)))</f>
        <v>1853</v>
      </c>
      <c r="G3803" t="s">
        <v>245</v>
      </c>
      <c r="H3803" t="s">
        <v>39</v>
      </c>
      <c r="I3803" t="s">
        <v>40</v>
      </c>
      <c r="J3803" t="s">
        <v>2300</v>
      </c>
      <c r="K3803" s="17">
        <v>105.58</v>
      </c>
      <c r="L3803" s="17">
        <v>2</v>
      </c>
      <c r="M3803" s="17">
        <v>9.24</v>
      </c>
      <c r="N3803" s="17" t="str">
        <f>IF(SalesData[[#This Row],[Profit]]&gt;0,"Profit","Loss")</f>
        <v>Profit</v>
      </c>
    </row>
    <row r="3804" spans="1:14" x14ac:dyDescent="0.25">
      <c r="A3804" s="1">
        <v>42341</v>
      </c>
      <c r="B3804" s="3">
        <f t="shared" si="177"/>
        <v>2015</v>
      </c>
      <c r="C3804" s="3">
        <f t="shared" si="178"/>
        <v>12</v>
      </c>
      <c r="D3804" t="s">
        <v>1346</v>
      </c>
      <c r="E3804" t="str">
        <f t="shared" si="179"/>
        <v>Jack Garza20151203</v>
      </c>
      <c r="F3804">
        <f>IF(COUNTIF($E$2:E3804, E3804) = 1, MAX($F$1:F3803) + 1, INDEX($F$1:F3803, MATCH(E3804, $E$1:E3803, 0)))</f>
        <v>1853</v>
      </c>
      <c r="G3804" t="s">
        <v>245</v>
      </c>
      <c r="H3804" t="s">
        <v>11</v>
      </c>
      <c r="I3804" t="s">
        <v>24</v>
      </c>
      <c r="J3804" t="s">
        <v>51</v>
      </c>
      <c r="K3804" s="17">
        <v>9.34</v>
      </c>
      <c r="L3804" s="17">
        <v>2</v>
      </c>
      <c r="M3804" s="17">
        <v>1.17</v>
      </c>
      <c r="N3804" s="17" t="str">
        <f>IF(SalesData[[#This Row],[Profit]]&gt;0,"Profit","Loss")</f>
        <v>Profit</v>
      </c>
    </row>
    <row r="3805" spans="1:14" x14ac:dyDescent="0.25">
      <c r="A3805" s="1">
        <v>42341</v>
      </c>
      <c r="B3805" s="3">
        <f t="shared" si="177"/>
        <v>2015</v>
      </c>
      <c r="C3805" s="3">
        <f t="shared" si="178"/>
        <v>12</v>
      </c>
      <c r="D3805" t="s">
        <v>626</v>
      </c>
      <c r="E3805" t="str">
        <f t="shared" si="179"/>
        <v>Harold Pawlan20151203</v>
      </c>
      <c r="F3805">
        <f>IF(COUNTIF($E$2:E3805, E3805) = 1, MAX($F$1:F3804) + 1, INDEX($F$1:F3804, MATCH(E3805, $E$1:E3804, 0)))</f>
        <v>1854</v>
      </c>
      <c r="G3805" t="s">
        <v>685</v>
      </c>
      <c r="H3805" t="s">
        <v>11</v>
      </c>
      <c r="I3805" t="s">
        <v>12</v>
      </c>
      <c r="J3805" t="s">
        <v>2377</v>
      </c>
      <c r="K3805" s="17">
        <v>184.66</v>
      </c>
      <c r="L3805" s="17">
        <v>7</v>
      </c>
      <c r="M3805" s="17">
        <v>84.94</v>
      </c>
      <c r="N3805" s="17" t="str">
        <f>IF(SalesData[[#This Row],[Profit]]&gt;0,"Profit","Loss")</f>
        <v>Profit</v>
      </c>
    </row>
    <row r="3806" spans="1:14" x14ac:dyDescent="0.25">
      <c r="A3806" s="1">
        <v>42342</v>
      </c>
      <c r="B3806" s="3">
        <f t="shared" si="177"/>
        <v>2015</v>
      </c>
      <c r="C3806" s="3">
        <f t="shared" si="178"/>
        <v>12</v>
      </c>
      <c r="D3806" t="s">
        <v>2378</v>
      </c>
      <c r="E3806" t="str">
        <f t="shared" si="179"/>
        <v>Ritsa Hightower20151204</v>
      </c>
      <c r="F3806">
        <f>IF(COUNTIF($E$2:E3806, E3806) = 1, MAX($F$1:F3805) + 1, INDEX($F$1:F3805, MATCH(E3806, $E$1:E3805, 0)))</f>
        <v>1855</v>
      </c>
      <c r="G3806" t="s">
        <v>123</v>
      </c>
      <c r="H3806" t="s">
        <v>11</v>
      </c>
      <c r="I3806" t="s">
        <v>20</v>
      </c>
      <c r="J3806" t="s">
        <v>865</v>
      </c>
      <c r="K3806" s="17">
        <v>8.23</v>
      </c>
      <c r="L3806" s="17">
        <v>3</v>
      </c>
      <c r="M3806" s="17">
        <v>-6.03</v>
      </c>
      <c r="N3806" s="17" t="str">
        <f>IF(SalesData[[#This Row],[Profit]]&gt;0,"Profit","Loss")</f>
        <v>Loss</v>
      </c>
    </row>
    <row r="3807" spans="1:14" x14ac:dyDescent="0.25">
      <c r="A3807" s="1">
        <v>42342</v>
      </c>
      <c r="B3807" s="3">
        <f t="shared" si="177"/>
        <v>2015</v>
      </c>
      <c r="C3807" s="3">
        <f t="shared" si="178"/>
        <v>12</v>
      </c>
      <c r="D3807" t="s">
        <v>2284</v>
      </c>
      <c r="E3807" t="str">
        <f t="shared" si="179"/>
        <v>Sean O'Donnell20151204</v>
      </c>
      <c r="F3807">
        <f>IF(COUNTIF($E$2:E3807, E3807) = 1, MAX($F$1:F3806) + 1, INDEX($F$1:F3806, MATCH(E3807, $E$1:E3806, 0)))</f>
        <v>1856</v>
      </c>
      <c r="G3807" t="s">
        <v>149</v>
      </c>
      <c r="H3807" t="s">
        <v>34</v>
      </c>
      <c r="I3807" t="s">
        <v>47</v>
      </c>
      <c r="J3807" t="s">
        <v>2049</v>
      </c>
      <c r="K3807" s="17">
        <v>28.44</v>
      </c>
      <c r="L3807" s="17">
        <v>3</v>
      </c>
      <c r="M3807" s="17">
        <v>11.38</v>
      </c>
      <c r="N3807" s="17" t="str">
        <f>IF(SalesData[[#This Row],[Profit]]&gt;0,"Profit","Loss")</f>
        <v>Profit</v>
      </c>
    </row>
    <row r="3808" spans="1:14" x14ac:dyDescent="0.25">
      <c r="A3808" s="1">
        <v>42342</v>
      </c>
      <c r="B3808" s="3">
        <f t="shared" si="177"/>
        <v>2015</v>
      </c>
      <c r="C3808" s="3">
        <f t="shared" si="178"/>
        <v>12</v>
      </c>
      <c r="D3808" t="s">
        <v>2284</v>
      </c>
      <c r="E3808" t="str">
        <f t="shared" si="179"/>
        <v>Sean O'Donnell20151204</v>
      </c>
      <c r="F3808">
        <f>IF(COUNTIF($E$2:E3808, E3808) = 1, MAX($F$1:F3807) + 1, INDEX($F$1:F3807, MATCH(E3808, $E$1:E3807, 0)))</f>
        <v>1856</v>
      </c>
      <c r="G3808" t="s">
        <v>149</v>
      </c>
      <c r="H3808" t="s">
        <v>34</v>
      </c>
      <c r="I3808" t="s">
        <v>35</v>
      </c>
      <c r="J3808" t="s">
        <v>964</v>
      </c>
      <c r="K3808" s="17">
        <v>364.41</v>
      </c>
      <c r="L3808" s="17">
        <v>5</v>
      </c>
      <c r="M3808" s="17">
        <v>8.1</v>
      </c>
      <c r="N3808" s="17" t="str">
        <f>IF(SalesData[[#This Row],[Profit]]&gt;0,"Profit","Loss")</f>
        <v>Profit</v>
      </c>
    </row>
    <row r="3809" spans="1:14" x14ac:dyDescent="0.25">
      <c r="A3809" s="1">
        <v>42342</v>
      </c>
      <c r="B3809" s="3">
        <f t="shared" si="177"/>
        <v>2015</v>
      </c>
      <c r="C3809" s="3">
        <f t="shared" si="178"/>
        <v>12</v>
      </c>
      <c r="D3809" t="s">
        <v>2284</v>
      </c>
      <c r="E3809" t="str">
        <f t="shared" si="179"/>
        <v>Sean O'Donnell20151204</v>
      </c>
      <c r="F3809">
        <f>IF(COUNTIF($E$2:E3809, E3809) = 1, MAX($F$1:F3808) + 1, INDEX($F$1:F3808, MATCH(E3809, $E$1:E3808, 0)))</f>
        <v>1856</v>
      </c>
      <c r="G3809" t="s">
        <v>149</v>
      </c>
      <c r="H3809" t="s">
        <v>39</v>
      </c>
      <c r="I3809" t="s">
        <v>40</v>
      </c>
      <c r="J3809" t="s">
        <v>597</v>
      </c>
      <c r="K3809" s="17">
        <v>39.96</v>
      </c>
      <c r="L3809" s="17">
        <v>4</v>
      </c>
      <c r="M3809" s="17">
        <v>10.39</v>
      </c>
      <c r="N3809" s="17" t="str">
        <f>IF(SalesData[[#This Row],[Profit]]&gt;0,"Profit","Loss")</f>
        <v>Profit</v>
      </c>
    </row>
    <row r="3810" spans="1:14" x14ac:dyDescent="0.25">
      <c r="A3810" s="1">
        <v>42342</v>
      </c>
      <c r="B3810" s="3">
        <f t="shared" si="177"/>
        <v>2015</v>
      </c>
      <c r="C3810" s="3">
        <f t="shared" si="178"/>
        <v>12</v>
      </c>
      <c r="D3810" t="s">
        <v>2284</v>
      </c>
      <c r="E3810" t="str">
        <f t="shared" si="179"/>
        <v>Sean O'Donnell20151204</v>
      </c>
      <c r="F3810">
        <f>IF(COUNTIF($E$2:E3810, E3810) = 1, MAX($F$1:F3809) + 1, INDEX($F$1:F3809, MATCH(E3810, $E$1:E3809, 0)))</f>
        <v>1856</v>
      </c>
      <c r="G3810" t="s">
        <v>149</v>
      </c>
      <c r="H3810" t="s">
        <v>34</v>
      </c>
      <c r="I3810" t="s">
        <v>35</v>
      </c>
      <c r="J3810" t="s">
        <v>430</v>
      </c>
      <c r="K3810" s="17">
        <v>361.76</v>
      </c>
      <c r="L3810" s="17">
        <v>2</v>
      </c>
      <c r="M3810" s="17">
        <v>68.33</v>
      </c>
      <c r="N3810" s="17" t="str">
        <f>IF(SalesData[[#This Row],[Profit]]&gt;0,"Profit","Loss")</f>
        <v>Profit</v>
      </c>
    </row>
    <row r="3811" spans="1:14" x14ac:dyDescent="0.25">
      <c r="A3811" s="1">
        <v>42342</v>
      </c>
      <c r="B3811" s="3">
        <f t="shared" si="177"/>
        <v>2015</v>
      </c>
      <c r="C3811" s="3">
        <f t="shared" si="178"/>
        <v>12</v>
      </c>
      <c r="D3811" t="s">
        <v>1258</v>
      </c>
      <c r="E3811" t="str">
        <f t="shared" si="179"/>
        <v>Maribeth Schnelling20151204</v>
      </c>
      <c r="F3811">
        <f>IF(COUNTIF($E$2:E3811, E3811) = 1, MAX($F$1:F3810) + 1, INDEX($F$1:F3810, MATCH(E3811, $E$1:E3810, 0)))</f>
        <v>1857</v>
      </c>
      <c r="G3811" t="s">
        <v>149</v>
      </c>
      <c r="H3811" t="s">
        <v>11</v>
      </c>
      <c r="I3811" t="s">
        <v>63</v>
      </c>
      <c r="J3811" t="s">
        <v>2074</v>
      </c>
      <c r="K3811" s="17">
        <v>17.940000000000001</v>
      </c>
      <c r="L3811" s="17">
        <v>3</v>
      </c>
      <c r="M3811" s="17">
        <v>8.7899999999999991</v>
      </c>
      <c r="N3811" s="17" t="str">
        <f>IF(SalesData[[#This Row],[Profit]]&gt;0,"Profit","Loss")</f>
        <v>Profit</v>
      </c>
    </row>
    <row r="3812" spans="1:14" x14ac:dyDescent="0.25">
      <c r="A3812" s="1">
        <v>42342</v>
      </c>
      <c r="B3812" s="3">
        <f t="shared" si="177"/>
        <v>2015</v>
      </c>
      <c r="C3812" s="3">
        <f t="shared" si="178"/>
        <v>12</v>
      </c>
      <c r="D3812" t="s">
        <v>1258</v>
      </c>
      <c r="E3812" t="str">
        <f t="shared" si="179"/>
        <v>Maribeth Schnelling20151204</v>
      </c>
      <c r="F3812">
        <f>IF(COUNTIF($E$2:E3812, E3812) = 1, MAX($F$1:F3811) + 1, INDEX($F$1:F3811, MATCH(E3812, $E$1:E3811, 0)))</f>
        <v>1857</v>
      </c>
      <c r="G3812" t="s">
        <v>149</v>
      </c>
      <c r="H3812" t="s">
        <v>34</v>
      </c>
      <c r="I3812" t="s">
        <v>35</v>
      </c>
      <c r="J3812" t="s">
        <v>2041</v>
      </c>
      <c r="K3812" s="17">
        <v>384.17</v>
      </c>
      <c r="L3812" s="17">
        <v>7</v>
      </c>
      <c r="M3812" s="17">
        <v>29.88</v>
      </c>
      <c r="N3812" s="17" t="str">
        <f>IF(SalesData[[#This Row],[Profit]]&gt;0,"Profit","Loss")</f>
        <v>Profit</v>
      </c>
    </row>
    <row r="3813" spans="1:14" x14ac:dyDescent="0.25">
      <c r="A3813" s="1">
        <v>42342</v>
      </c>
      <c r="B3813" s="3">
        <f t="shared" si="177"/>
        <v>2015</v>
      </c>
      <c r="C3813" s="3">
        <f t="shared" si="178"/>
        <v>12</v>
      </c>
      <c r="D3813" t="s">
        <v>1258</v>
      </c>
      <c r="E3813" t="str">
        <f t="shared" si="179"/>
        <v>Maribeth Schnelling20151204</v>
      </c>
      <c r="F3813">
        <f>IF(COUNTIF($E$2:E3813, E3813) = 1, MAX($F$1:F3812) + 1, INDEX($F$1:F3812, MATCH(E3813, $E$1:E3812, 0)))</f>
        <v>1857</v>
      </c>
      <c r="G3813" t="s">
        <v>149</v>
      </c>
      <c r="H3813" t="s">
        <v>39</v>
      </c>
      <c r="I3813" t="s">
        <v>40</v>
      </c>
      <c r="J3813" t="s">
        <v>898</v>
      </c>
      <c r="K3813" s="17">
        <v>1799.75</v>
      </c>
      <c r="L3813" s="17">
        <v>5</v>
      </c>
      <c r="M3813" s="17">
        <v>539.92999999999995</v>
      </c>
      <c r="N3813" s="17" t="str">
        <f>IF(SalesData[[#This Row],[Profit]]&gt;0,"Profit","Loss")</f>
        <v>Profit</v>
      </c>
    </row>
    <row r="3814" spans="1:14" x14ac:dyDescent="0.25">
      <c r="A3814" s="1">
        <v>42342</v>
      </c>
      <c r="B3814" s="3">
        <f t="shared" si="177"/>
        <v>2015</v>
      </c>
      <c r="C3814" s="3">
        <f t="shared" si="178"/>
        <v>12</v>
      </c>
      <c r="D3814" t="s">
        <v>892</v>
      </c>
      <c r="E3814" t="str">
        <f t="shared" si="179"/>
        <v>Michael Stewart20151204</v>
      </c>
      <c r="F3814">
        <f>IF(COUNTIF($E$2:E3814, E3814) = 1, MAX($F$1:F3813) + 1, INDEX($F$1:F3813, MATCH(E3814, $E$1:E3813, 0)))</f>
        <v>1858</v>
      </c>
      <c r="G3814" t="s">
        <v>186</v>
      </c>
      <c r="H3814" t="s">
        <v>11</v>
      </c>
      <c r="I3814" t="s">
        <v>12</v>
      </c>
      <c r="J3814" t="s">
        <v>936</v>
      </c>
      <c r="K3814" s="17">
        <v>85.96</v>
      </c>
      <c r="L3814" s="17">
        <v>7</v>
      </c>
      <c r="M3814" s="17">
        <v>40.4</v>
      </c>
      <c r="N3814" s="17" t="str">
        <f>IF(SalesData[[#This Row],[Profit]]&gt;0,"Profit","Loss")</f>
        <v>Profit</v>
      </c>
    </row>
    <row r="3815" spans="1:14" x14ac:dyDescent="0.25">
      <c r="A3815" s="1">
        <v>42342</v>
      </c>
      <c r="B3815" s="3">
        <f t="shared" si="177"/>
        <v>2015</v>
      </c>
      <c r="C3815" s="3">
        <f t="shared" si="178"/>
        <v>12</v>
      </c>
      <c r="D3815" t="s">
        <v>2071</v>
      </c>
      <c r="E3815" t="str">
        <f t="shared" si="179"/>
        <v>Rose O'Brian20151204</v>
      </c>
      <c r="F3815">
        <f>IF(COUNTIF($E$2:E3815, E3815) = 1, MAX($F$1:F3814) + 1, INDEX($F$1:F3814, MATCH(E3815, $E$1:E3814, 0)))</f>
        <v>1859</v>
      </c>
      <c r="G3815" t="s">
        <v>120</v>
      </c>
      <c r="H3815" t="s">
        <v>11</v>
      </c>
      <c r="I3815" t="s">
        <v>20</v>
      </c>
      <c r="J3815" t="s">
        <v>2127</v>
      </c>
      <c r="K3815" s="17">
        <v>1598.06</v>
      </c>
      <c r="L3815" s="17">
        <v>7</v>
      </c>
      <c r="M3815" s="17">
        <v>-1065.3699999999999</v>
      </c>
      <c r="N3815" s="17" t="str">
        <f>IF(SalesData[[#This Row],[Profit]]&gt;0,"Profit","Loss")</f>
        <v>Loss</v>
      </c>
    </row>
    <row r="3816" spans="1:14" x14ac:dyDescent="0.25">
      <c r="A3816" s="1">
        <v>42342</v>
      </c>
      <c r="B3816" s="3">
        <f t="shared" si="177"/>
        <v>2015</v>
      </c>
      <c r="C3816" s="3">
        <f t="shared" si="178"/>
        <v>12</v>
      </c>
      <c r="D3816" t="s">
        <v>2071</v>
      </c>
      <c r="E3816" t="str">
        <f t="shared" si="179"/>
        <v>Rose O'Brian20151204</v>
      </c>
      <c r="F3816">
        <f>IF(COUNTIF($E$2:E3816, E3816) = 1, MAX($F$1:F3815) + 1, INDEX($F$1:F3815, MATCH(E3816, $E$1:E3815, 0)))</f>
        <v>1859</v>
      </c>
      <c r="G3816" t="s">
        <v>120</v>
      </c>
      <c r="H3816" t="s">
        <v>11</v>
      </c>
      <c r="I3816" t="s">
        <v>24</v>
      </c>
      <c r="J3816" t="s">
        <v>808</v>
      </c>
      <c r="K3816" s="17">
        <v>36.96</v>
      </c>
      <c r="L3816" s="17">
        <v>4</v>
      </c>
      <c r="M3816" s="17">
        <v>12.01</v>
      </c>
      <c r="N3816" s="17" t="str">
        <f>IF(SalesData[[#This Row],[Profit]]&gt;0,"Profit","Loss")</f>
        <v>Profit</v>
      </c>
    </row>
    <row r="3817" spans="1:14" x14ac:dyDescent="0.25">
      <c r="A3817" s="1">
        <v>42342</v>
      </c>
      <c r="B3817" s="3">
        <f t="shared" si="177"/>
        <v>2015</v>
      </c>
      <c r="C3817" s="3">
        <f t="shared" si="178"/>
        <v>12</v>
      </c>
      <c r="D3817" t="s">
        <v>992</v>
      </c>
      <c r="E3817" t="str">
        <f t="shared" si="179"/>
        <v>Harry Marie20151204</v>
      </c>
      <c r="F3817">
        <f>IF(COUNTIF($E$2:E3817, E3817) = 1, MAX($F$1:F3816) + 1, INDEX($F$1:F3816, MATCH(E3817, $E$1:E3816, 0)))</f>
        <v>1860</v>
      </c>
      <c r="G3817" t="s">
        <v>27</v>
      </c>
      <c r="H3817" t="s">
        <v>11</v>
      </c>
      <c r="I3817" t="s">
        <v>63</v>
      </c>
      <c r="J3817" t="s">
        <v>2038</v>
      </c>
      <c r="K3817" s="17">
        <v>271.44</v>
      </c>
      <c r="L3817" s="17">
        <v>3</v>
      </c>
      <c r="M3817" s="17">
        <v>122.15</v>
      </c>
      <c r="N3817" s="17" t="str">
        <f>IF(SalesData[[#This Row],[Profit]]&gt;0,"Profit","Loss")</f>
        <v>Profit</v>
      </c>
    </row>
    <row r="3818" spans="1:14" x14ac:dyDescent="0.25">
      <c r="A3818" s="1">
        <v>42342</v>
      </c>
      <c r="B3818" s="3">
        <f t="shared" si="177"/>
        <v>2015</v>
      </c>
      <c r="C3818" s="3">
        <f t="shared" si="178"/>
        <v>12</v>
      </c>
      <c r="D3818" t="s">
        <v>992</v>
      </c>
      <c r="E3818" t="str">
        <f t="shared" si="179"/>
        <v>Harry Marie20151204</v>
      </c>
      <c r="F3818">
        <f>IF(COUNTIF($E$2:E3818, E3818) = 1, MAX($F$1:F3817) + 1, INDEX($F$1:F3817, MATCH(E3818, $E$1:E3817, 0)))</f>
        <v>1860</v>
      </c>
      <c r="G3818" t="s">
        <v>27</v>
      </c>
      <c r="H3818" t="s">
        <v>39</v>
      </c>
      <c r="I3818" t="s">
        <v>40</v>
      </c>
      <c r="J3818" t="s">
        <v>2379</v>
      </c>
      <c r="K3818" s="17">
        <v>110.35</v>
      </c>
      <c r="L3818" s="17">
        <v>3</v>
      </c>
      <c r="M3818" s="17">
        <v>8.2799999999999994</v>
      </c>
      <c r="N3818" s="17" t="str">
        <f>IF(SalesData[[#This Row],[Profit]]&gt;0,"Profit","Loss")</f>
        <v>Profit</v>
      </c>
    </row>
    <row r="3819" spans="1:14" x14ac:dyDescent="0.25">
      <c r="A3819" s="1">
        <v>42342</v>
      </c>
      <c r="B3819" s="3">
        <f t="shared" si="177"/>
        <v>2015</v>
      </c>
      <c r="C3819" s="3">
        <f t="shared" si="178"/>
        <v>12</v>
      </c>
      <c r="D3819" t="s">
        <v>992</v>
      </c>
      <c r="E3819" t="str">
        <f t="shared" si="179"/>
        <v>Harry Marie20151204</v>
      </c>
      <c r="F3819">
        <f>IF(COUNTIF($E$2:E3819, E3819) = 1, MAX($F$1:F3818) + 1, INDEX($F$1:F3818, MATCH(E3819, $E$1:E3818, 0)))</f>
        <v>1860</v>
      </c>
      <c r="G3819" t="s">
        <v>27</v>
      </c>
      <c r="H3819" t="s">
        <v>34</v>
      </c>
      <c r="I3819" t="s">
        <v>47</v>
      </c>
      <c r="J3819" t="s">
        <v>181</v>
      </c>
      <c r="K3819" s="17">
        <v>36.4</v>
      </c>
      <c r="L3819" s="17">
        <v>5</v>
      </c>
      <c r="M3819" s="17">
        <v>13.83</v>
      </c>
      <c r="N3819" s="17" t="str">
        <f>IF(SalesData[[#This Row],[Profit]]&gt;0,"Profit","Loss")</f>
        <v>Profit</v>
      </c>
    </row>
    <row r="3820" spans="1:14" x14ac:dyDescent="0.25">
      <c r="A3820" s="1">
        <v>42342</v>
      </c>
      <c r="B3820" s="3">
        <f t="shared" si="177"/>
        <v>2015</v>
      </c>
      <c r="C3820" s="3">
        <f t="shared" si="178"/>
        <v>12</v>
      </c>
      <c r="D3820" t="s">
        <v>1595</v>
      </c>
      <c r="E3820" t="str">
        <f t="shared" si="179"/>
        <v>Tracy Zic20151204</v>
      </c>
      <c r="F3820">
        <f>IF(COUNTIF($E$2:E3820, E3820) = 1, MAX($F$1:F3819) + 1, INDEX($F$1:F3819, MATCH(E3820, $E$1:E3819, 0)))</f>
        <v>1861</v>
      </c>
      <c r="G3820" t="s">
        <v>27</v>
      </c>
      <c r="H3820" t="s">
        <v>11</v>
      </c>
      <c r="I3820" t="s">
        <v>24</v>
      </c>
      <c r="J3820" t="s">
        <v>292</v>
      </c>
      <c r="K3820" s="17">
        <v>16.899999999999999</v>
      </c>
      <c r="L3820" s="17">
        <v>5</v>
      </c>
      <c r="M3820" s="17">
        <v>6.25</v>
      </c>
      <c r="N3820" s="17" t="str">
        <f>IF(SalesData[[#This Row],[Profit]]&gt;0,"Profit","Loss")</f>
        <v>Profit</v>
      </c>
    </row>
    <row r="3821" spans="1:14" x14ac:dyDescent="0.25">
      <c r="A3821" s="1">
        <v>42342</v>
      </c>
      <c r="B3821" s="3">
        <f t="shared" si="177"/>
        <v>2015</v>
      </c>
      <c r="C3821" s="3">
        <f t="shared" si="178"/>
        <v>12</v>
      </c>
      <c r="D3821" t="s">
        <v>1595</v>
      </c>
      <c r="E3821" t="str">
        <f t="shared" si="179"/>
        <v>Tracy Zic20151204</v>
      </c>
      <c r="F3821">
        <f>IF(COUNTIF($E$2:E3821, E3821) = 1, MAX($F$1:F3820) + 1, INDEX($F$1:F3820, MATCH(E3821, $E$1:E3820, 0)))</f>
        <v>1861</v>
      </c>
      <c r="G3821" t="s">
        <v>27</v>
      </c>
      <c r="H3821" t="s">
        <v>34</v>
      </c>
      <c r="I3821" t="s">
        <v>47</v>
      </c>
      <c r="J3821" t="s">
        <v>1779</v>
      </c>
      <c r="K3821" s="17">
        <v>25.08</v>
      </c>
      <c r="L3821" s="17">
        <v>6</v>
      </c>
      <c r="M3821" s="17">
        <v>9.0299999999999994</v>
      </c>
      <c r="N3821" s="17" t="str">
        <f>IF(SalesData[[#This Row],[Profit]]&gt;0,"Profit","Loss")</f>
        <v>Profit</v>
      </c>
    </row>
    <row r="3822" spans="1:14" x14ac:dyDescent="0.25">
      <c r="A3822" s="1">
        <v>42343</v>
      </c>
      <c r="B3822" s="3">
        <f t="shared" si="177"/>
        <v>2015</v>
      </c>
      <c r="C3822" s="3">
        <f t="shared" si="178"/>
        <v>12</v>
      </c>
      <c r="D3822" t="s">
        <v>2380</v>
      </c>
      <c r="E3822" t="str">
        <f t="shared" si="179"/>
        <v>Matt Hagelstein20151205</v>
      </c>
      <c r="F3822">
        <f>IF(COUNTIF($E$2:E3822, E3822) = 1, MAX($F$1:F3821) + 1, INDEX($F$1:F3821, MATCH(E3822, $E$1:E3821, 0)))</f>
        <v>1862</v>
      </c>
      <c r="G3822" t="s">
        <v>27</v>
      </c>
      <c r="H3822" t="s">
        <v>34</v>
      </c>
      <c r="I3822" t="s">
        <v>47</v>
      </c>
      <c r="J3822" t="s">
        <v>1794</v>
      </c>
      <c r="K3822" s="17">
        <v>44.46</v>
      </c>
      <c r="L3822" s="17">
        <v>2</v>
      </c>
      <c r="M3822" s="17">
        <v>14.67</v>
      </c>
      <c r="N3822" s="17" t="str">
        <f>IF(SalesData[[#This Row],[Profit]]&gt;0,"Profit","Loss")</f>
        <v>Profit</v>
      </c>
    </row>
    <row r="3823" spans="1:14" x14ac:dyDescent="0.25">
      <c r="A3823" s="1">
        <v>42343</v>
      </c>
      <c r="B3823" s="3">
        <f t="shared" si="177"/>
        <v>2015</v>
      </c>
      <c r="C3823" s="3">
        <f t="shared" si="178"/>
        <v>12</v>
      </c>
      <c r="D3823" t="s">
        <v>977</v>
      </c>
      <c r="E3823" t="str">
        <f t="shared" si="179"/>
        <v>Scot Wooten20151205</v>
      </c>
      <c r="F3823">
        <f>IF(COUNTIF($E$2:E3823, E3823) = 1, MAX($F$1:F3822) + 1, INDEX($F$1:F3822, MATCH(E3823, $E$1:E3822, 0)))</f>
        <v>1863</v>
      </c>
      <c r="G3823" t="s">
        <v>23</v>
      </c>
      <c r="H3823" t="s">
        <v>39</v>
      </c>
      <c r="I3823" t="s">
        <v>52</v>
      </c>
      <c r="J3823" t="s">
        <v>1556</v>
      </c>
      <c r="K3823" s="17">
        <v>47.98</v>
      </c>
      <c r="L3823" s="17">
        <v>2</v>
      </c>
      <c r="M3823" s="17">
        <v>0.6</v>
      </c>
      <c r="N3823" s="17" t="str">
        <f>IF(SalesData[[#This Row],[Profit]]&gt;0,"Profit","Loss")</f>
        <v>Profit</v>
      </c>
    </row>
    <row r="3824" spans="1:14" x14ac:dyDescent="0.25">
      <c r="A3824" s="1">
        <v>42343</v>
      </c>
      <c r="B3824" s="3">
        <f t="shared" si="177"/>
        <v>2015</v>
      </c>
      <c r="C3824" s="3">
        <f t="shared" si="178"/>
        <v>12</v>
      </c>
      <c r="D3824" t="s">
        <v>977</v>
      </c>
      <c r="E3824" t="str">
        <f t="shared" si="179"/>
        <v>Scot Wooten20151205</v>
      </c>
      <c r="F3824">
        <f>IF(COUNTIF($E$2:E3824, E3824) = 1, MAX($F$1:F3823) + 1, INDEX($F$1:F3823, MATCH(E3824, $E$1:E3823, 0)))</f>
        <v>1863</v>
      </c>
      <c r="G3824" t="s">
        <v>23</v>
      </c>
      <c r="H3824" t="s">
        <v>11</v>
      </c>
      <c r="I3824" t="s">
        <v>20</v>
      </c>
      <c r="J3824" t="s">
        <v>1649</v>
      </c>
      <c r="K3824" s="17">
        <v>26.06</v>
      </c>
      <c r="L3824" s="17">
        <v>6</v>
      </c>
      <c r="M3824" s="17">
        <v>-19.98</v>
      </c>
      <c r="N3824" s="17" t="str">
        <f>IF(SalesData[[#This Row],[Profit]]&gt;0,"Profit","Loss")</f>
        <v>Loss</v>
      </c>
    </row>
    <row r="3825" spans="1:14" x14ac:dyDescent="0.25">
      <c r="A3825" s="1">
        <v>42343</v>
      </c>
      <c r="B3825" s="3">
        <f t="shared" si="177"/>
        <v>2015</v>
      </c>
      <c r="C3825" s="3">
        <f t="shared" si="178"/>
        <v>12</v>
      </c>
      <c r="D3825" t="s">
        <v>2381</v>
      </c>
      <c r="E3825" t="str">
        <f t="shared" si="179"/>
        <v>Stephanie Ulpright20151205</v>
      </c>
      <c r="F3825">
        <f>IF(COUNTIF($E$2:E3825, E3825) = 1, MAX($F$1:F3824) + 1, INDEX($F$1:F3824, MATCH(E3825, $E$1:E3824, 0)))</f>
        <v>1864</v>
      </c>
      <c r="G3825" t="s">
        <v>110</v>
      </c>
      <c r="H3825" t="s">
        <v>11</v>
      </c>
      <c r="I3825" t="s">
        <v>20</v>
      </c>
      <c r="J3825" t="s">
        <v>162</v>
      </c>
      <c r="K3825" s="17">
        <v>152.80000000000001</v>
      </c>
      <c r="L3825" s="17">
        <v>5</v>
      </c>
      <c r="M3825" s="17">
        <v>76.400000000000006</v>
      </c>
      <c r="N3825" s="17" t="str">
        <f>IF(SalesData[[#This Row],[Profit]]&gt;0,"Profit","Loss")</f>
        <v>Profit</v>
      </c>
    </row>
    <row r="3826" spans="1:14" x14ac:dyDescent="0.25">
      <c r="A3826" s="1">
        <v>42343</v>
      </c>
      <c r="B3826" s="3">
        <f t="shared" si="177"/>
        <v>2015</v>
      </c>
      <c r="C3826" s="3">
        <f t="shared" si="178"/>
        <v>12</v>
      </c>
      <c r="D3826" t="s">
        <v>1273</v>
      </c>
      <c r="E3826" t="str">
        <f t="shared" si="179"/>
        <v>Sandra Flanagan20151205</v>
      </c>
      <c r="F3826">
        <f>IF(COUNTIF($E$2:E3826, E3826) = 1, MAX($F$1:F3825) + 1, INDEX($F$1:F3825, MATCH(E3826, $E$1:E3825, 0)))</f>
        <v>1865</v>
      </c>
      <c r="G3826" t="s">
        <v>10</v>
      </c>
      <c r="H3826" t="s">
        <v>11</v>
      </c>
      <c r="I3826" t="s">
        <v>24</v>
      </c>
      <c r="J3826" t="s">
        <v>1600</v>
      </c>
      <c r="K3826" s="17">
        <v>45.04</v>
      </c>
      <c r="L3826" s="17">
        <v>2</v>
      </c>
      <c r="M3826" s="17">
        <v>4.5</v>
      </c>
      <c r="N3826" s="17" t="str">
        <f>IF(SalesData[[#This Row],[Profit]]&gt;0,"Profit","Loss")</f>
        <v>Profit</v>
      </c>
    </row>
    <row r="3827" spans="1:14" x14ac:dyDescent="0.25">
      <c r="A3827" s="1">
        <v>42343</v>
      </c>
      <c r="B3827" s="3">
        <f t="shared" si="177"/>
        <v>2015</v>
      </c>
      <c r="C3827" s="3">
        <f t="shared" si="178"/>
        <v>12</v>
      </c>
      <c r="D3827" t="s">
        <v>1436</v>
      </c>
      <c r="E3827" t="str">
        <f t="shared" si="179"/>
        <v>Brian Derr20151205</v>
      </c>
      <c r="F3827">
        <f>IF(COUNTIF($E$2:E3827, E3827) = 1, MAX($F$1:F3826) + 1, INDEX($F$1:F3826, MATCH(E3827, $E$1:E3826, 0)))</f>
        <v>1866</v>
      </c>
      <c r="G3827" t="s">
        <v>149</v>
      </c>
      <c r="H3827" t="s">
        <v>11</v>
      </c>
      <c r="I3827" t="s">
        <v>20</v>
      </c>
      <c r="J3827" t="s">
        <v>662</v>
      </c>
      <c r="K3827" s="17">
        <v>232.4</v>
      </c>
      <c r="L3827" s="17">
        <v>5</v>
      </c>
      <c r="M3827" s="17">
        <v>78.44</v>
      </c>
      <c r="N3827" s="17" t="str">
        <f>IF(SalesData[[#This Row],[Profit]]&gt;0,"Profit","Loss")</f>
        <v>Profit</v>
      </c>
    </row>
    <row r="3828" spans="1:14" x14ac:dyDescent="0.25">
      <c r="A3828" s="1">
        <v>42343</v>
      </c>
      <c r="B3828" s="3">
        <f t="shared" si="177"/>
        <v>2015</v>
      </c>
      <c r="C3828" s="3">
        <f t="shared" si="178"/>
        <v>12</v>
      </c>
      <c r="D3828" t="s">
        <v>1436</v>
      </c>
      <c r="E3828" t="str">
        <f t="shared" si="179"/>
        <v>Brian Derr20151205</v>
      </c>
      <c r="F3828">
        <f>IF(COUNTIF($E$2:E3828, E3828) = 1, MAX($F$1:F3827) + 1, INDEX($F$1:F3827, MATCH(E3828, $E$1:E3827, 0)))</f>
        <v>1866</v>
      </c>
      <c r="G3828" t="s">
        <v>149</v>
      </c>
      <c r="H3828" t="s">
        <v>34</v>
      </c>
      <c r="I3828" t="s">
        <v>35</v>
      </c>
      <c r="J3828" t="s">
        <v>2041</v>
      </c>
      <c r="K3828" s="17">
        <v>164.65</v>
      </c>
      <c r="L3828" s="17">
        <v>3</v>
      </c>
      <c r="M3828" s="17">
        <v>12.81</v>
      </c>
      <c r="N3828" s="17" t="str">
        <f>IF(SalesData[[#This Row],[Profit]]&gt;0,"Profit","Loss")</f>
        <v>Profit</v>
      </c>
    </row>
    <row r="3829" spans="1:14" x14ac:dyDescent="0.25">
      <c r="A3829" s="1">
        <v>42343</v>
      </c>
      <c r="B3829" s="3">
        <f t="shared" si="177"/>
        <v>2015</v>
      </c>
      <c r="C3829" s="3">
        <f t="shared" si="178"/>
        <v>12</v>
      </c>
      <c r="D3829" t="s">
        <v>1436</v>
      </c>
      <c r="E3829" t="str">
        <f t="shared" si="179"/>
        <v>Brian Derr20151205</v>
      </c>
      <c r="F3829">
        <f>IF(COUNTIF($E$2:E3829, E3829) = 1, MAX($F$1:F3828) + 1, INDEX($F$1:F3828, MATCH(E3829, $E$1:E3828, 0)))</f>
        <v>1866</v>
      </c>
      <c r="G3829" t="s">
        <v>149</v>
      </c>
      <c r="H3829" t="s">
        <v>11</v>
      </c>
      <c r="I3829" t="s">
        <v>12</v>
      </c>
      <c r="J3829" t="s">
        <v>2116</v>
      </c>
      <c r="K3829" s="17">
        <v>22.68</v>
      </c>
      <c r="L3829" s="17">
        <v>2</v>
      </c>
      <c r="M3829" s="17">
        <v>11.11</v>
      </c>
      <c r="N3829" s="17" t="str">
        <f>IF(SalesData[[#This Row],[Profit]]&gt;0,"Profit","Loss")</f>
        <v>Profit</v>
      </c>
    </row>
    <row r="3830" spans="1:14" x14ac:dyDescent="0.25">
      <c r="A3830" s="1">
        <v>42343</v>
      </c>
      <c r="B3830" s="3">
        <f t="shared" si="177"/>
        <v>2015</v>
      </c>
      <c r="C3830" s="3">
        <f t="shared" si="178"/>
        <v>12</v>
      </c>
      <c r="D3830" t="s">
        <v>583</v>
      </c>
      <c r="E3830" t="str">
        <f t="shared" si="179"/>
        <v>George Bell20151205</v>
      </c>
      <c r="F3830">
        <f>IF(COUNTIF($E$2:E3830, E3830) = 1, MAX($F$1:F3829) + 1, INDEX($F$1:F3829, MATCH(E3830, $E$1:E3829, 0)))</f>
        <v>1867</v>
      </c>
      <c r="G3830" t="s">
        <v>27</v>
      </c>
      <c r="H3830" t="s">
        <v>39</v>
      </c>
      <c r="I3830" t="s">
        <v>52</v>
      </c>
      <c r="J3830" t="s">
        <v>53</v>
      </c>
      <c r="K3830" s="17">
        <v>39</v>
      </c>
      <c r="L3830" s="17">
        <v>3</v>
      </c>
      <c r="M3830" s="17">
        <v>17.55</v>
      </c>
      <c r="N3830" s="17" t="str">
        <f>IF(SalesData[[#This Row],[Profit]]&gt;0,"Profit","Loss")</f>
        <v>Profit</v>
      </c>
    </row>
    <row r="3831" spans="1:14" x14ac:dyDescent="0.25">
      <c r="A3831" s="1">
        <v>42343</v>
      </c>
      <c r="B3831" s="3">
        <f t="shared" si="177"/>
        <v>2015</v>
      </c>
      <c r="C3831" s="3">
        <f t="shared" si="178"/>
        <v>12</v>
      </c>
      <c r="D3831" t="s">
        <v>583</v>
      </c>
      <c r="E3831" t="str">
        <f t="shared" si="179"/>
        <v>George Bell20151205</v>
      </c>
      <c r="F3831">
        <f>IF(COUNTIF($E$2:E3831, E3831) = 1, MAX($F$1:F3830) + 1, INDEX($F$1:F3830, MATCH(E3831, $E$1:E3830, 0)))</f>
        <v>1867</v>
      </c>
      <c r="G3831" t="s">
        <v>27</v>
      </c>
      <c r="H3831" t="s">
        <v>11</v>
      </c>
      <c r="I3831" t="s">
        <v>16</v>
      </c>
      <c r="J3831" t="s">
        <v>582</v>
      </c>
      <c r="K3831" s="17">
        <v>12.6</v>
      </c>
      <c r="L3831" s="17">
        <v>4</v>
      </c>
      <c r="M3831" s="17">
        <v>6.05</v>
      </c>
      <c r="N3831" s="17" t="str">
        <f>IF(SalesData[[#This Row],[Profit]]&gt;0,"Profit","Loss")</f>
        <v>Profit</v>
      </c>
    </row>
    <row r="3832" spans="1:14" x14ac:dyDescent="0.25">
      <c r="A3832" s="1">
        <v>42343</v>
      </c>
      <c r="B3832" s="3">
        <f t="shared" si="177"/>
        <v>2015</v>
      </c>
      <c r="C3832" s="3">
        <f t="shared" si="178"/>
        <v>12</v>
      </c>
      <c r="D3832" t="s">
        <v>1260</v>
      </c>
      <c r="E3832" t="str">
        <f t="shared" si="179"/>
        <v>Rick Reed20151205</v>
      </c>
      <c r="F3832">
        <f>IF(COUNTIF($E$2:E3832, E3832) = 1, MAX($F$1:F3831) + 1, INDEX($F$1:F3831, MATCH(E3832, $E$1:E3831, 0)))</f>
        <v>1868</v>
      </c>
      <c r="G3832" t="s">
        <v>120</v>
      </c>
      <c r="H3832" t="s">
        <v>34</v>
      </c>
      <c r="I3832" t="s">
        <v>35</v>
      </c>
      <c r="J3832" t="s">
        <v>265</v>
      </c>
      <c r="K3832" s="17">
        <v>97.42</v>
      </c>
      <c r="L3832" s="17">
        <v>2</v>
      </c>
      <c r="M3832" s="17">
        <v>10.96</v>
      </c>
      <c r="N3832" s="17" t="str">
        <f>IF(SalesData[[#This Row],[Profit]]&gt;0,"Profit","Loss")</f>
        <v>Profit</v>
      </c>
    </row>
    <row r="3833" spans="1:14" x14ac:dyDescent="0.25">
      <c r="A3833" s="1">
        <v>42343</v>
      </c>
      <c r="B3833" s="3">
        <f t="shared" si="177"/>
        <v>2015</v>
      </c>
      <c r="C3833" s="3">
        <f t="shared" si="178"/>
        <v>12</v>
      </c>
      <c r="D3833" t="s">
        <v>1762</v>
      </c>
      <c r="E3833" t="str">
        <f t="shared" si="179"/>
        <v>Tim Brockman20151205</v>
      </c>
      <c r="F3833">
        <f>IF(COUNTIF($E$2:E3833, E3833) = 1, MAX($F$1:F3832) + 1, INDEX($F$1:F3832, MATCH(E3833, $E$1:E3832, 0)))</f>
        <v>1869</v>
      </c>
      <c r="G3833" t="s">
        <v>15</v>
      </c>
      <c r="H3833" t="s">
        <v>11</v>
      </c>
      <c r="I3833" t="s">
        <v>63</v>
      </c>
      <c r="J3833" t="s">
        <v>770</v>
      </c>
      <c r="K3833" s="17">
        <v>12.22</v>
      </c>
      <c r="L3833" s="17">
        <v>2</v>
      </c>
      <c r="M3833" s="17">
        <v>4.43</v>
      </c>
      <c r="N3833" s="17" t="str">
        <f>IF(SalesData[[#This Row],[Profit]]&gt;0,"Profit","Loss")</f>
        <v>Profit</v>
      </c>
    </row>
    <row r="3834" spans="1:14" x14ac:dyDescent="0.25">
      <c r="A3834" s="1">
        <v>42344</v>
      </c>
      <c r="B3834" s="3">
        <f t="shared" si="177"/>
        <v>2015</v>
      </c>
      <c r="C3834" s="3">
        <f t="shared" si="178"/>
        <v>12</v>
      </c>
      <c r="D3834" t="s">
        <v>667</v>
      </c>
      <c r="E3834" t="str">
        <f t="shared" si="179"/>
        <v>Naresj Patel20151206</v>
      </c>
      <c r="F3834">
        <f>IF(COUNTIF($E$2:E3834, E3834) = 1, MAX($F$1:F3833) + 1, INDEX($F$1:F3833, MATCH(E3834, $E$1:E3833, 0)))</f>
        <v>1870</v>
      </c>
      <c r="G3834" t="s">
        <v>27</v>
      </c>
      <c r="H3834" t="s">
        <v>11</v>
      </c>
      <c r="I3834" t="s">
        <v>24</v>
      </c>
      <c r="J3834" t="s">
        <v>466</v>
      </c>
      <c r="K3834" s="17">
        <v>120.15</v>
      </c>
      <c r="L3834" s="17">
        <v>9</v>
      </c>
      <c r="M3834" s="17">
        <v>33.64</v>
      </c>
      <c r="N3834" s="17" t="str">
        <f>IF(SalesData[[#This Row],[Profit]]&gt;0,"Profit","Loss")</f>
        <v>Profit</v>
      </c>
    </row>
    <row r="3835" spans="1:14" x14ac:dyDescent="0.25">
      <c r="A3835" s="1">
        <v>42344</v>
      </c>
      <c r="B3835" s="3">
        <f t="shared" si="177"/>
        <v>2015</v>
      </c>
      <c r="C3835" s="3">
        <f t="shared" si="178"/>
        <v>12</v>
      </c>
      <c r="D3835" t="s">
        <v>667</v>
      </c>
      <c r="E3835" t="str">
        <f t="shared" si="179"/>
        <v>Naresj Patel20151206</v>
      </c>
      <c r="F3835">
        <f>IF(COUNTIF($E$2:E3835, E3835) = 1, MAX($F$1:F3834) + 1, INDEX($F$1:F3834, MATCH(E3835, $E$1:E3834, 0)))</f>
        <v>1870</v>
      </c>
      <c r="G3835" t="s">
        <v>27</v>
      </c>
      <c r="H3835" t="s">
        <v>39</v>
      </c>
      <c r="I3835" t="s">
        <v>40</v>
      </c>
      <c r="J3835" t="s">
        <v>521</v>
      </c>
      <c r="K3835" s="17">
        <v>219.18</v>
      </c>
      <c r="L3835" s="17">
        <v>2</v>
      </c>
      <c r="M3835" s="17">
        <v>19.18</v>
      </c>
      <c r="N3835" s="17" t="str">
        <f>IF(SalesData[[#This Row],[Profit]]&gt;0,"Profit","Loss")</f>
        <v>Profit</v>
      </c>
    </row>
    <row r="3836" spans="1:14" x14ac:dyDescent="0.25">
      <c r="A3836" s="1">
        <v>42344</v>
      </c>
      <c r="B3836" s="3">
        <f t="shared" si="177"/>
        <v>2015</v>
      </c>
      <c r="C3836" s="3">
        <f t="shared" si="178"/>
        <v>12</v>
      </c>
      <c r="D3836" t="s">
        <v>2212</v>
      </c>
      <c r="E3836" t="str">
        <f t="shared" si="179"/>
        <v>Katrina Willman20151206</v>
      </c>
      <c r="F3836">
        <f>IF(COUNTIF($E$2:E3836, E3836) = 1, MAX($F$1:F3835) + 1, INDEX($F$1:F3835, MATCH(E3836, $E$1:E3835, 0)))</f>
        <v>1871</v>
      </c>
      <c r="G3836" t="s">
        <v>10</v>
      </c>
      <c r="H3836" t="s">
        <v>11</v>
      </c>
      <c r="I3836" t="s">
        <v>20</v>
      </c>
      <c r="J3836" t="s">
        <v>2287</v>
      </c>
      <c r="K3836" s="17">
        <v>2.77</v>
      </c>
      <c r="L3836" s="17">
        <v>7</v>
      </c>
      <c r="M3836" s="17">
        <v>-4.8499999999999996</v>
      </c>
      <c r="N3836" s="17" t="str">
        <f>IF(SalesData[[#This Row],[Profit]]&gt;0,"Profit","Loss")</f>
        <v>Loss</v>
      </c>
    </row>
    <row r="3837" spans="1:14" x14ac:dyDescent="0.25">
      <c r="A3837" s="1">
        <v>42344</v>
      </c>
      <c r="B3837" s="3">
        <f t="shared" si="177"/>
        <v>2015</v>
      </c>
      <c r="C3837" s="3">
        <f t="shared" si="178"/>
        <v>12</v>
      </c>
      <c r="D3837" t="s">
        <v>826</v>
      </c>
      <c r="E3837" t="str">
        <f t="shared" si="179"/>
        <v>Gary Hwang20151206</v>
      </c>
      <c r="F3837">
        <f>IF(COUNTIF($E$2:E3837, E3837) = 1, MAX($F$1:F3836) + 1, INDEX($F$1:F3836, MATCH(E3837, $E$1:E3836, 0)))</f>
        <v>1872</v>
      </c>
      <c r="G3837" t="s">
        <v>95</v>
      </c>
      <c r="H3837" t="s">
        <v>34</v>
      </c>
      <c r="I3837" t="s">
        <v>47</v>
      </c>
      <c r="J3837" t="s">
        <v>1545</v>
      </c>
      <c r="K3837" s="17">
        <v>206.11</v>
      </c>
      <c r="L3837" s="17">
        <v>6</v>
      </c>
      <c r="M3837" s="17">
        <v>48.95</v>
      </c>
      <c r="N3837" s="17" t="str">
        <f>IF(SalesData[[#This Row],[Profit]]&gt;0,"Profit","Loss")</f>
        <v>Profit</v>
      </c>
    </row>
    <row r="3838" spans="1:14" x14ac:dyDescent="0.25">
      <c r="A3838" s="1">
        <v>42344</v>
      </c>
      <c r="B3838" s="3">
        <f t="shared" si="177"/>
        <v>2015</v>
      </c>
      <c r="C3838" s="3">
        <f t="shared" si="178"/>
        <v>12</v>
      </c>
      <c r="D3838" t="s">
        <v>826</v>
      </c>
      <c r="E3838" t="str">
        <f t="shared" si="179"/>
        <v>Gary Hwang20151206</v>
      </c>
      <c r="F3838">
        <f>IF(COUNTIF($E$2:E3838, E3838) = 1, MAX($F$1:F3837) + 1, INDEX($F$1:F3837, MATCH(E3838, $E$1:E3837, 0)))</f>
        <v>1872</v>
      </c>
      <c r="G3838" t="s">
        <v>95</v>
      </c>
      <c r="H3838" t="s">
        <v>11</v>
      </c>
      <c r="I3838" t="s">
        <v>12</v>
      </c>
      <c r="J3838" t="s">
        <v>1710</v>
      </c>
      <c r="K3838" s="17">
        <v>19.920000000000002</v>
      </c>
      <c r="L3838" s="17">
        <v>5</v>
      </c>
      <c r="M3838" s="17">
        <v>6.72</v>
      </c>
      <c r="N3838" s="17" t="str">
        <f>IF(SalesData[[#This Row],[Profit]]&gt;0,"Profit","Loss")</f>
        <v>Profit</v>
      </c>
    </row>
    <row r="3839" spans="1:14" x14ac:dyDescent="0.25">
      <c r="A3839" s="1">
        <v>42344</v>
      </c>
      <c r="B3839" s="3">
        <f t="shared" si="177"/>
        <v>2015</v>
      </c>
      <c r="C3839" s="3">
        <f t="shared" si="178"/>
        <v>12</v>
      </c>
      <c r="D3839" t="s">
        <v>826</v>
      </c>
      <c r="E3839" t="str">
        <f t="shared" si="179"/>
        <v>Gary Hwang20151206</v>
      </c>
      <c r="F3839">
        <f>IF(COUNTIF($E$2:E3839, E3839) = 1, MAX($F$1:F3838) + 1, INDEX($F$1:F3838, MATCH(E3839, $E$1:E3838, 0)))</f>
        <v>1872</v>
      </c>
      <c r="G3839" t="s">
        <v>95</v>
      </c>
      <c r="H3839" t="s">
        <v>11</v>
      </c>
      <c r="I3839" t="s">
        <v>12</v>
      </c>
      <c r="J3839" t="s">
        <v>1324</v>
      </c>
      <c r="K3839" s="17">
        <v>198.27</v>
      </c>
      <c r="L3839" s="17">
        <v>8</v>
      </c>
      <c r="M3839" s="17">
        <v>61.96</v>
      </c>
      <c r="N3839" s="17" t="str">
        <f>IF(SalesData[[#This Row],[Profit]]&gt;0,"Profit","Loss")</f>
        <v>Profit</v>
      </c>
    </row>
    <row r="3840" spans="1:14" x14ac:dyDescent="0.25">
      <c r="A3840" s="1">
        <v>42344</v>
      </c>
      <c r="B3840" s="3">
        <f t="shared" si="177"/>
        <v>2015</v>
      </c>
      <c r="C3840" s="3">
        <f t="shared" si="178"/>
        <v>12</v>
      </c>
      <c r="D3840" t="s">
        <v>826</v>
      </c>
      <c r="E3840" t="str">
        <f t="shared" si="179"/>
        <v>Gary Hwang20151206</v>
      </c>
      <c r="F3840">
        <f>IF(COUNTIF($E$2:E3840, E3840) = 1, MAX($F$1:F3839) + 1, INDEX($F$1:F3839, MATCH(E3840, $E$1:E3839, 0)))</f>
        <v>1872</v>
      </c>
      <c r="G3840" t="s">
        <v>95</v>
      </c>
      <c r="H3840" t="s">
        <v>11</v>
      </c>
      <c r="I3840" t="s">
        <v>18</v>
      </c>
      <c r="J3840" t="s">
        <v>1017</v>
      </c>
      <c r="K3840" s="17">
        <v>247.1</v>
      </c>
      <c r="L3840" s="17">
        <v>6</v>
      </c>
      <c r="M3840" s="17">
        <v>-58.69</v>
      </c>
      <c r="N3840" s="17" t="str">
        <f>IF(SalesData[[#This Row],[Profit]]&gt;0,"Profit","Loss")</f>
        <v>Loss</v>
      </c>
    </row>
    <row r="3841" spans="1:14" x14ac:dyDescent="0.25">
      <c r="A3841" s="1">
        <v>42344</v>
      </c>
      <c r="B3841" s="3">
        <f t="shared" si="177"/>
        <v>2015</v>
      </c>
      <c r="C3841" s="3">
        <f t="shared" si="178"/>
        <v>12</v>
      </c>
      <c r="D3841" t="s">
        <v>826</v>
      </c>
      <c r="E3841" t="str">
        <f t="shared" si="179"/>
        <v>Gary Hwang20151206</v>
      </c>
      <c r="F3841">
        <f>IF(COUNTIF($E$2:E3841, E3841) = 1, MAX($F$1:F3840) + 1, INDEX($F$1:F3840, MATCH(E3841, $E$1:E3840, 0)))</f>
        <v>1872</v>
      </c>
      <c r="G3841" t="s">
        <v>95</v>
      </c>
      <c r="H3841" t="s">
        <v>11</v>
      </c>
      <c r="I3841" t="s">
        <v>24</v>
      </c>
      <c r="J3841" t="s">
        <v>1201</v>
      </c>
      <c r="K3841" s="17">
        <v>86.3</v>
      </c>
      <c r="L3841" s="17">
        <v>6</v>
      </c>
      <c r="M3841" s="17">
        <v>9.7100000000000009</v>
      </c>
      <c r="N3841" s="17" t="str">
        <f>IF(SalesData[[#This Row],[Profit]]&gt;0,"Profit","Loss")</f>
        <v>Profit</v>
      </c>
    </row>
    <row r="3842" spans="1:14" x14ac:dyDescent="0.25">
      <c r="A3842" s="1">
        <v>42344</v>
      </c>
      <c r="B3842" s="3">
        <f t="shared" ref="B3842:B3905" si="180">YEAR(A3842)</f>
        <v>2015</v>
      </c>
      <c r="C3842" s="3">
        <f t="shared" ref="C3842:C3905" si="181">MONTH(A3842)</f>
        <v>12</v>
      </c>
      <c r="D3842" t="s">
        <v>1221</v>
      </c>
      <c r="E3842" t="str">
        <f t="shared" ref="E3842:E3905" si="182">D3842 &amp; TEXT(A3842, "yyyymmdd")</f>
        <v>Dennis Kane20151206</v>
      </c>
      <c r="F3842">
        <f>IF(COUNTIF($E$2:E3842, E3842) = 1, MAX($F$1:F3841) + 1, INDEX($F$1:F3841, MATCH(E3842, $E$1:E3841, 0)))</f>
        <v>1873</v>
      </c>
      <c r="G3842" t="s">
        <v>78</v>
      </c>
      <c r="H3842" t="s">
        <v>39</v>
      </c>
      <c r="I3842" t="s">
        <v>40</v>
      </c>
      <c r="J3842" t="s">
        <v>856</v>
      </c>
      <c r="K3842" s="17">
        <v>485.94</v>
      </c>
      <c r="L3842" s="17">
        <v>2</v>
      </c>
      <c r="M3842" s="17">
        <v>-89.09</v>
      </c>
      <c r="N3842" s="17" t="str">
        <f>IF(SalesData[[#This Row],[Profit]]&gt;0,"Profit","Loss")</f>
        <v>Loss</v>
      </c>
    </row>
    <row r="3843" spans="1:14" x14ac:dyDescent="0.25">
      <c r="A3843" s="1">
        <v>42344</v>
      </c>
      <c r="B3843" s="3">
        <f t="shared" si="180"/>
        <v>2015</v>
      </c>
      <c r="C3843" s="3">
        <f t="shared" si="181"/>
        <v>12</v>
      </c>
      <c r="D3843" t="s">
        <v>1221</v>
      </c>
      <c r="E3843" t="str">
        <f t="shared" si="182"/>
        <v>Dennis Kane20151206</v>
      </c>
      <c r="F3843">
        <f>IF(COUNTIF($E$2:E3843, E3843) = 1, MAX($F$1:F3842) + 1, INDEX($F$1:F3842, MATCH(E3843, $E$1:E3842, 0)))</f>
        <v>1873</v>
      </c>
      <c r="G3843" t="s">
        <v>78</v>
      </c>
      <c r="H3843" t="s">
        <v>11</v>
      </c>
      <c r="I3843" t="s">
        <v>24</v>
      </c>
      <c r="J3843" t="s">
        <v>51</v>
      </c>
      <c r="K3843" s="17">
        <v>37.380000000000003</v>
      </c>
      <c r="L3843" s="17">
        <v>8</v>
      </c>
      <c r="M3843" s="17">
        <v>4.67</v>
      </c>
      <c r="N3843" s="17" t="str">
        <f>IF(SalesData[[#This Row],[Profit]]&gt;0,"Profit","Loss")</f>
        <v>Profit</v>
      </c>
    </row>
    <row r="3844" spans="1:14" x14ac:dyDescent="0.25">
      <c r="A3844" s="1">
        <v>42344</v>
      </c>
      <c r="B3844" s="3">
        <f t="shared" si="180"/>
        <v>2015</v>
      </c>
      <c r="C3844" s="3">
        <f t="shared" si="181"/>
        <v>12</v>
      </c>
      <c r="D3844" t="s">
        <v>1221</v>
      </c>
      <c r="E3844" t="str">
        <f t="shared" si="182"/>
        <v>Dennis Kane20151206</v>
      </c>
      <c r="F3844">
        <f>IF(COUNTIF($E$2:E3844, E3844) = 1, MAX($F$1:F3843) + 1, INDEX($F$1:F3843, MATCH(E3844, $E$1:E3843, 0)))</f>
        <v>1873</v>
      </c>
      <c r="G3844" t="s">
        <v>78</v>
      </c>
      <c r="H3844" t="s">
        <v>34</v>
      </c>
      <c r="I3844" t="s">
        <v>35</v>
      </c>
      <c r="J3844" t="s">
        <v>1819</v>
      </c>
      <c r="K3844" s="17">
        <v>70.69</v>
      </c>
      <c r="L3844" s="17">
        <v>1</v>
      </c>
      <c r="M3844" s="17">
        <v>-24.24</v>
      </c>
      <c r="N3844" s="17" t="str">
        <f>IF(SalesData[[#This Row],[Profit]]&gt;0,"Profit","Loss")</f>
        <v>Loss</v>
      </c>
    </row>
    <row r="3845" spans="1:14" x14ac:dyDescent="0.25">
      <c r="A3845" s="1">
        <v>42344</v>
      </c>
      <c r="B3845" s="3">
        <f t="shared" si="180"/>
        <v>2015</v>
      </c>
      <c r="C3845" s="3">
        <f t="shared" si="181"/>
        <v>12</v>
      </c>
      <c r="D3845" t="s">
        <v>973</v>
      </c>
      <c r="E3845" t="str">
        <f t="shared" si="182"/>
        <v>Katherine Murray20151206</v>
      </c>
      <c r="F3845">
        <f>IF(COUNTIF($E$2:E3845, E3845) = 1, MAX($F$1:F3844) + 1, INDEX($F$1:F3844, MATCH(E3845, $E$1:E3844, 0)))</f>
        <v>1874</v>
      </c>
      <c r="G3845" t="s">
        <v>27</v>
      </c>
      <c r="H3845" t="s">
        <v>11</v>
      </c>
      <c r="I3845" t="s">
        <v>12</v>
      </c>
      <c r="J3845" t="s">
        <v>854</v>
      </c>
      <c r="K3845" s="17">
        <v>32.75</v>
      </c>
      <c r="L3845" s="17">
        <v>5</v>
      </c>
      <c r="M3845" s="17">
        <v>15.07</v>
      </c>
      <c r="N3845" s="17" t="str">
        <f>IF(SalesData[[#This Row],[Profit]]&gt;0,"Profit","Loss")</f>
        <v>Profit</v>
      </c>
    </row>
    <row r="3846" spans="1:14" x14ac:dyDescent="0.25">
      <c r="A3846" s="1">
        <v>42344</v>
      </c>
      <c r="B3846" s="3">
        <f t="shared" si="180"/>
        <v>2015</v>
      </c>
      <c r="C3846" s="3">
        <f t="shared" si="181"/>
        <v>12</v>
      </c>
      <c r="D3846" t="s">
        <v>128</v>
      </c>
      <c r="E3846" t="str">
        <f t="shared" si="182"/>
        <v>Speros Goranitis20151206</v>
      </c>
      <c r="F3846">
        <f>IF(COUNTIF($E$2:E3846, E3846) = 1, MAX($F$1:F3845) + 1, INDEX($F$1:F3845, MATCH(E3846, $E$1:E3845, 0)))</f>
        <v>1875</v>
      </c>
      <c r="G3846" t="s">
        <v>149</v>
      </c>
      <c r="H3846" t="s">
        <v>11</v>
      </c>
      <c r="I3846" t="s">
        <v>12</v>
      </c>
      <c r="J3846" t="s">
        <v>2085</v>
      </c>
      <c r="K3846" s="17">
        <v>6.48</v>
      </c>
      <c r="L3846" s="17">
        <v>1</v>
      </c>
      <c r="M3846" s="17">
        <v>3.11</v>
      </c>
      <c r="N3846" s="17" t="str">
        <f>IF(SalesData[[#This Row],[Profit]]&gt;0,"Profit","Loss")</f>
        <v>Profit</v>
      </c>
    </row>
    <row r="3847" spans="1:14" x14ac:dyDescent="0.25">
      <c r="A3847" s="1">
        <v>42344</v>
      </c>
      <c r="B3847" s="3">
        <f t="shared" si="180"/>
        <v>2015</v>
      </c>
      <c r="C3847" s="3">
        <f t="shared" si="181"/>
        <v>12</v>
      </c>
      <c r="D3847" t="s">
        <v>128</v>
      </c>
      <c r="E3847" t="str">
        <f t="shared" si="182"/>
        <v>Speros Goranitis20151206</v>
      </c>
      <c r="F3847">
        <f>IF(COUNTIF($E$2:E3847, E3847) = 1, MAX($F$1:F3846) + 1, INDEX($F$1:F3846, MATCH(E3847, $E$1:E3846, 0)))</f>
        <v>1875</v>
      </c>
      <c r="G3847" t="s">
        <v>149</v>
      </c>
      <c r="H3847" t="s">
        <v>11</v>
      </c>
      <c r="I3847" t="s">
        <v>12</v>
      </c>
      <c r="J3847" t="s">
        <v>1470</v>
      </c>
      <c r="K3847" s="17">
        <v>41.86</v>
      </c>
      <c r="L3847" s="17">
        <v>7</v>
      </c>
      <c r="M3847" s="17">
        <v>20.51</v>
      </c>
      <c r="N3847" s="17" t="str">
        <f>IF(SalesData[[#This Row],[Profit]]&gt;0,"Profit","Loss")</f>
        <v>Profit</v>
      </c>
    </row>
    <row r="3848" spans="1:14" x14ac:dyDescent="0.25">
      <c r="A3848" s="1">
        <v>42344</v>
      </c>
      <c r="B3848" s="3">
        <f t="shared" si="180"/>
        <v>2015</v>
      </c>
      <c r="C3848" s="3">
        <f t="shared" si="181"/>
        <v>12</v>
      </c>
      <c r="D3848" t="s">
        <v>128</v>
      </c>
      <c r="E3848" t="str">
        <f t="shared" si="182"/>
        <v>Speros Goranitis20151206</v>
      </c>
      <c r="F3848">
        <f>IF(COUNTIF($E$2:E3848, E3848) = 1, MAX($F$1:F3847) + 1, INDEX($F$1:F3847, MATCH(E3848, $E$1:E3847, 0)))</f>
        <v>1875</v>
      </c>
      <c r="G3848" t="s">
        <v>149</v>
      </c>
      <c r="H3848" t="s">
        <v>39</v>
      </c>
      <c r="I3848" t="s">
        <v>52</v>
      </c>
      <c r="J3848" t="s">
        <v>2331</v>
      </c>
      <c r="K3848" s="17">
        <v>1619.91</v>
      </c>
      <c r="L3848" s="17">
        <v>9</v>
      </c>
      <c r="M3848" s="17">
        <v>97.19</v>
      </c>
      <c r="N3848" s="17" t="str">
        <f>IF(SalesData[[#This Row],[Profit]]&gt;0,"Profit","Loss")</f>
        <v>Profit</v>
      </c>
    </row>
    <row r="3849" spans="1:14" x14ac:dyDescent="0.25">
      <c r="A3849" s="1">
        <v>42344</v>
      </c>
      <c r="B3849" s="3">
        <f t="shared" si="180"/>
        <v>2015</v>
      </c>
      <c r="C3849" s="3">
        <f t="shared" si="181"/>
        <v>12</v>
      </c>
      <c r="D3849" t="s">
        <v>128</v>
      </c>
      <c r="E3849" t="str">
        <f t="shared" si="182"/>
        <v>Speros Goranitis20151206</v>
      </c>
      <c r="F3849">
        <f>IF(COUNTIF($E$2:E3849, E3849) = 1, MAX($F$1:F3848) + 1, INDEX($F$1:F3848, MATCH(E3849, $E$1:E3848, 0)))</f>
        <v>1875</v>
      </c>
      <c r="G3849" t="s">
        <v>149</v>
      </c>
      <c r="H3849" t="s">
        <v>34</v>
      </c>
      <c r="I3849" t="s">
        <v>47</v>
      </c>
      <c r="J3849" t="s">
        <v>775</v>
      </c>
      <c r="K3849" s="17">
        <v>113.92</v>
      </c>
      <c r="L3849" s="17">
        <v>4</v>
      </c>
      <c r="M3849" s="17">
        <v>42.15</v>
      </c>
      <c r="N3849" s="17" t="str">
        <f>IF(SalesData[[#This Row],[Profit]]&gt;0,"Profit","Loss")</f>
        <v>Profit</v>
      </c>
    </row>
    <row r="3850" spans="1:14" x14ac:dyDescent="0.25">
      <c r="A3850" s="1">
        <v>42344</v>
      </c>
      <c r="B3850" s="3">
        <f t="shared" si="180"/>
        <v>2015</v>
      </c>
      <c r="C3850" s="3">
        <f t="shared" si="181"/>
        <v>12</v>
      </c>
      <c r="D3850" t="s">
        <v>268</v>
      </c>
      <c r="E3850" t="str">
        <f t="shared" si="182"/>
        <v>Nora Pelletier20151206</v>
      </c>
      <c r="F3850">
        <f>IF(COUNTIF($E$2:E3850, E3850) = 1, MAX($F$1:F3849) + 1, INDEX($F$1:F3849, MATCH(E3850, $E$1:E3849, 0)))</f>
        <v>1876</v>
      </c>
      <c r="G3850" t="s">
        <v>129</v>
      </c>
      <c r="H3850" t="s">
        <v>39</v>
      </c>
      <c r="I3850" t="s">
        <v>603</v>
      </c>
      <c r="J3850" t="s">
        <v>1469</v>
      </c>
      <c r="K3850" s="17">
        <v>999.98</v>
      </c>
      <c r="L3850" s="17">
        <v>2</v>
      </c>
      <c r="M3850" s="17">
        <v>449.99</v>
      </c>
      <c r="N3850" s="17" t="str">
        <f>IF(SalesData[[#This Row],[Profit]]&gt;0,"Profit","Loss")</f>
        <v>Profit</v>
      </c>
    </row>
    <row r="3851" spans="1:14" x14ac:dyDescent="0.25">
      <c r="A3851" s="1">
        <v>42344</v>
      </c>
      <c r="B3851" s="3">
        <f t="shared" si="180"/>
        <v>2015</v>
      </c>
      <c r="C3851" s="3">
        <f t="shared" si="181"/>
        <v>12</v>
      </c>
      <c r="D3851" t="s">
        <v>1042</v>
      </c>
      <c r="E3851" t="str">
        <f t="shared" si="182"/>
        <v>Ivan Liston20151206</v>
      </c>
      <c r="F3851">
        <f>IF(COUNTIF($E$2:E3851, E3851) = 1, MAX($F$1:F3850) + 1, INDEX($F$1:F3850, MATCH(E3851, $E$1:E3850, 0)))</f>
        <v>1877</v>
      </c>
      <c r="G3851" t="s">
        <v>126</v>
      </c>
      <c r="H3851" t="s">
        <v>11</v>
      </c>
      <c r="I3851" t="s">
        <v>12</v>
      </c>
      <c r="J3851" t="s">
        <v>2382</v>
      </c>
      <c r="K3851" s="17">
        <v>6.48</v>
      </c>
      <c r="L3851" s="17">
        <v>1</v>
      </c>
      <c r="M3851" s="17">
        <v>3.11</v>
      </c>
      <c r="N3851" s="17" t="str">
        <f>IF(SalesData[[#This Row],[Profit]]&gt;0,"Profit","Loss")</f>
        <v>Profit</v>
      </c>
    </row>
    <row r="3852" spans="1:14" x14ac:dyDescent="0.25">
      <c r="A3852" s="1">
        <v>42344</v>
      </c>
      <c r="B3852" s="3">
        <f t="shared" si="180"/>
        <v>2015</v>
      </c>
      <c r="C3852" s="3">
        <f t="shared" si="181"/>
        <v>12</v>
      </c>
      <c r="D3852" t="s">
        <v>1042</v>
      </c>
      <c r="E3852" t="str">
        <f t="shared" si="182"/>
        <v>Ivan Liston20151206</v>
      </c>
      <c r="F3852">
        <f>IF(COUNTIF($E$2:E3852, E3852) = 1, MAX($F$1:F3851) + 1, INDEX($F$1:F3851, MATCH(E3852, $E$1:E3851, 0)))</f>
        <v>1877</v>
      </c>
      <c r="G3852" t="s">
        <v>126</v>
      </c>
      <c r="H3852" t="s">
        <v>11</v>
      </c>
      <c r="I3852" t="s">
        <v>18</v>
      </c>
      <c r="J3852" t="s">
        <v>73</v>
      </c>
      <c r="K3852" s="17">
        <v>1325.85</v>
      </c>
      <c r="L3852" s="17">
        <v>5</v>
      </c>
      <c r="M3852" s="17">
        <v>238.65</v>
      </c>
      <c r="N3852" s="17" t="str">
        <f>IF(SalesData[[#This Row],[Profit]]&gt;0,"Profit","Loss")</f>
        <v>Profit</v>
      </c>
    </row>
    <row r="3853" spans="1:14" x14ac:dyDescent="0.25">
      <c r="A3853" s="1">
        <v>42344</v>
      </c>
      <c r="B3853" s="3">
        <f t="shared" si="180"/>
        <v>2015</v>
      </c>
      <c r="C3853" s="3">
        <f t="shared" si="181"/>
        <v>12</v>
      </c>
      <c r="D3853" t="s">
        <v>1042</v>
      </c>
      <c r="E3853" t="str">
        <f t="shared" si="182"/>
        <v>Ivan Liston20151206</v>
      </c>
      <c r="F3853">
        <f>IF(COUNTIF($E$2:E3853, E3853) = 1, MAX($F$1:F3852) + 1, INDEX($F$1:F3852, MATCH(E3853, $E$1:E3852, 0)))</f>
        <v>1877</v>
      </c>
      <c r="G3853" t="s">
        <v>126</v>
      </c>
      <c r="H3853" t="s">
        <v>11</v>
      </c>
      <c r="I3853" t="s">
        <v>16</v>
      </c>
      <c r="J3853" t="s">
        <v>188</v>
      </c>
      <c r="K3853" s="17">
        <v>14.94</v>
      </c>
      <c r="L3853" s="17">
        <v>3</v>
      </c>
      <c r="M3853" s="17">
        <v>6.87</v>
      </c>
      <c r="N3853" s="17" t="str">
        <f>IF(SalesData[[#This Row],[Profit]]&gt;0,"Profit","Loss")</f>
        <v>Profit</v>
      </c>
    </row>
    <row r="3854" spans="1:14" x14ac:dyDescent="0.25">
      <c r="A3854" s="1">
        <v>42344</v>
      </c>
      <c r="B3854" s="3">
        <f t="shared" si="180"/>
        <v>2015</v>
      </c>
      <c r="C3854" s="3">
        <f t="shared" si="181"/>
        <v>12</v>
      </c>
      <c r="D3854" t="s">
        <v>2383</v>
      </c>
      <c r="E3854" t="str">
        <f t="shared" si="182"/>
        <v>Art Ferguson20151206</v>
      </c>
      <c r="F3854">
        <f>IF(COUNTIF($E$2:E3854, E3854) = 1, MAX($F$1:F3853) + 1, INDEX($F$1:F3853, MATCH(E3854, $E$1:E3853, 0)))</f>
        <v>1878</v>
      </c>
      <c r="G3854" t="s">
        <v>27</v>
      </c>
      <c r="H3854" t="s">
        <v>11</v>
      </c>
      <c r="I3854" t="s">
        <v>92</v>
      </c>
      <c r="J3854" t="s">
        <v>776</v>
      </c>
      <c r="K3854" s="17">
        <v>7.78</v>
      </c>
      <c r="L3854" s="17">
        <v>2</v>
      </c>
      <c r="M3854" s="17">
        <v>2.02</v>
      </c>
      <c r="N3854" s="17" t="str">
        <f>IF(SalesData[[#This Row],[Profit]]&gt;0,"Profit","Loss")</f>
        <v>Profit</v>
      </c>
    </row>
    <row r="3855" spans="1:14" x14ac:dyDescent="0.25">
      <c r="A3855" s="1">
        <v>42344</v>
      </c>
      <c r="B3855" s="3">
        <f t="shared" si="180"/>
        <v>2015</v>
      </c>
      <c r="C3855" s="3">
        <f t="shared" si="181"/>
        <v>12</v>
      </c>
      <c r="D3855" t="s">
        <v>2071</v>
      </c>
      <c r="E3855" t="str">
        <f t="shared" si="182"/>
        <v>Rose O'Brian20151206</v>
      </c>
      <c r="F3855">
        <f>IF(COUNTIF($E$2:E3855, E3855) = 1, MAX($F$1:F3854) + 1, INDEX($F$1:F3854, MATCH(E3855, $E$1:E3854, 0)))</f>
        <v>1879</v>
      </c>
      <c r="G3855" t="s">
        <v>55</v>
      </c>
      <c r="H3855" t="s">
        <v>39</v>
      </c>
      <c r="I3855" t="s">
        <v>40</v>
      </c>
      <c r="J3855" t="s">
        <v>174</v>
      </c>
      <c r="K3855" s="17">
        <v>173.94</v>
      </c>
      <c r="L3855" s="17">
        <v>6</v>
      </c>
      <c r="M3855" s="17">
        <v>50.44</v>
      </c>
      <c r="N3855" s="17" t="str">
        <f>IF(SalesData[[#This Row],[Profit]]&gt;0,"Profit","Loss")</f>
        <v>Profit</v>
      </c>
    </row>
    <row r="3856" spans="1:14" x14ac:dyDescent="0.25">
      <c r="A3856" s="1">
        <v>42344</v>
      </c>
      <c r="B3856" s="3">
        <f t="shared" si="180"/>
        <v>2015</v>
      </c>
      <c r="C3856" s="3">
        <f t="shared" si="181"/>
        <v>12</v>
      </c>
      <c r="D3856" t="s">
        <v>401</v>
      </c>
      <c r="E3856" t="str">
        <f t="shared" si="182"/>
        <v>Mike Pelletier20151206</v>
      </c>
      <c r="F3856">
        <f>IF(COUNTIF($E$2:E3856, E3856) = 1, MAX($F$1:F3855) + 1, INDEX($F$1:F3855, MATCH(E3856, $E$1:E3855, 0)))</f>
        <v>1880</v>
      </c>
      <c r="G3856" t="s">
        <v>78</v>
      </c>
      <c r="H3856" t="s">
        <v>11</v>
      </c>
      <c r="I3856" t="s">
        <v>20</v>
      </c>
      <c r="J3856" t="s">
        <v>469</v>
      </c>
      <c r="K3856" s="17">
        <v>14.83</v>
      </c>
      <c r="L3856" s="17">
        <v>3</v>
      </c>
      <c r="M3856" s="17">
        <v>-10.38</v>
      </c>
      <c r="N3856" s="17" t="str">
        <f>IF(SalesData[[#This Row],[Profit]]&gt;0,"Profit","Loss")</f>
        <v>Loss</v>
      </c>
    </row>
    <row r="3857" spans="1:14" x14ac:dyDescent="0.25">
      <c r="A3857" s="1">
        <v>42344</v>
      </c>
      <c r="B3857" s="3">
        <f t="shared" si="180"/>
        <v>2015</v>
      </c>
      <c r="C3857" s="3">
        <f t="shared" si="181"/>
        <v>12</v>
      </c>
      <c r="D3857" t="s">
        <v>2053</v>
      </c>
      <c r="E3857" t="str">
        <f t="shared" si="182"/>
        <v>David Bremer20151206</v>
      </c>
      <c r="F3857">
        <f>IF(COUNTIF($E$2:E3857, E3857) = 1, MAX($F$1:F3856) + 1, INDEX($F$1:F3856, MATCH(E3857, $E$1:E3856, 0)))</f>
        <v>1881</v>
      </c>
      <c r="G3857" t="s">
        <v>27</v>
      </c>
      <c r="H3857" t="s">
        <v>11</v>
      </c>
      <c r="I3857" t="s">
        <v>12</v>
      </c>
      <c r="J3857" t="s">
        <v>1488</v>
      </c>
      <c r="K3857" s="17">
        <v>8.9600000000000009</v>
      </c>
      <c r="L3857" s="17">
        <v>2</v>
      </c>
      <c r="M3857" s="17">
        <v>4.3899999999999997</v>
      </c>
      <c r="N3857" s="17" t="str">
        <f>IF(SalesData[[#This Row],[Profit]]&gt;0,"Profit","Loss")</f>
        <v>Profit</v>
      </c>
    </row>
    <row r="3858" spans="1:14" x14ac:dyDescent="0.25">
      <c r="A3858" s="1">
        <v>42345</v>
      </c>
      <c r="B3858" s="3">
        <f t="shared" si="180"/>
        <v>2015</v>
      </c>
      <c r="C3858" s="3">
        <f t="shared" si="181"/>
        <v>12</v>
      </c>
      <c r="D3858" t="s">
        <v>1693</v>
      </c>
      <c r="E3858" t="str">
        <f t="shared" si="182"/>
        <v>Darren Koutras20151207</v>
      </c>
      <c r="F3858">
        <f>IF(COUNTIF($E$2:E3858, E3858) = 1, MAX($F$1:F3857) + 1, INDEX($F$1:F3857, MATCH(E3858, $E$1:E3857, 0)))</f>
        <v>1882</v>
      </c>
      <c r="G3858" t="s">
        <v>33</v>
      </c>
      <c r="H3858" t="s">
        <v>11</v>
      </c>
      <c r="I3858" t="s">
        <v>92</v>
      </c>
      <c r="J3858" t="s">
        <v>1062</v>
      </c>
      <c r="K3858" s="17">
        <v>152.94</v>
      </c>
      <c r="L3858" s="17">
        <v>3</v>
      </c>
      <c r="M3858" s="17">
        <v>41.29</v>
      </c>
      <c r="N3858" s="17" t="str">
        <f>IF(SalesData[[#This Row],[Profit]]&gt;0,"Profit","Loss")</f>
        <v>Profit</v>
      </c>
    </row>
    <row r="3859" spans="1:14" x14ac:dyDescent="0.25">
      <c r="A3859" s="1">
        <v>42345</v>
      </c>
      <c r="B3859" s="3">
        <f t="shared" si="180"/>
        <v>2015</v>
      </c>
      <c r="C3859" s="3">
        <f t="shared" si="181"/>
        <v>12</v>
      </c>
      <c r="D3859" t="s">
        <v>1693</v>
      </c>
      <c r="E3859" t="str">
        <f t="shared" si="182"/>
        <v>Darren Koutras20151207</v>
      </c>
      <c r="F3859">
        <f>IF(COUNTIF($E$2:E3859, E3859) = 1, MAX($F$1:F3858) + 1, INDEX($F$1:F3858, MATCH(E3859, $E$1:E3858, 0)))</f>
        <v>1882</v>
      </c>
      <c r="G3859" t="s">
        <v>33</v>
      </c>
      <c r="H3859" t="s">
        <v>34</v>
      </c>
      <c r="I3859" t="s">
        <v>35</v>
      </c>
      <c r="J3859" t="s">
        <v>793</v>
      </c>
      <c r="K3859" s="17">
        <v>283.92</v>
      </c>
      <c r="L3859" s="17">
        <v>4</v>
      </c>
      <c r="M3859" s="17">
        <v>70.98</v>
      </c>
      <c r="N3859" s="17" t="str">
        <f>IF(SalesData[[#This Row],[Profit]]&gt;0,"Profit","Loss")</f>
        <v>Profit</v>
      </c>
    </row>
    <row r="3860" spans="1:14" x14ac:dyDescent="0.25">
      <c r="A3860" s="1">
        <v>42345</v>
      </c>
      <c r="B3860" s="3">
        <f t="shared" si="180"/>
        <v>2015</v>
      </c>
      <c r="C3860" s="3">
        <f t="shared" si="181"/>
        <v>12</v>
      </c>
      <c r="D3860" t="s">
        <v>1487</v>
      </c>
      <c r="E3860" t="str">
        <f t="shared" si="182"/>
        <v>Jeremy Farry20151207</v>
      </c>
      <c r="F3860">
        <f>IF(COUNTIF($E$2:E3860, E3860) = 1, MAX($F$1:F3859) + 1, INDEX($F$1:F3859, MATCH(E3860, $E$1:E3859, 0)))</f>
        <v>1883</v>
      </c>
      <c r="G3860" t="s">
        <v>164</v>
      </c>
      <c r="H3860" t="s">
        <v>11</v>
      </c>
      <c r="I3860" t="s">
        <v>43</v>
      </c>
      <c r="J3860" t="s">
        <v>130</v>
      </c>
      <c r="K3860" s="17">
        <v>3.96</v>
      </c>
      <c r="L3860" s="17">
        <v>2</v>
      </c>
      <c r="M3860" s="17">
        <v>0</v>
      </c>
      <c r="N3860" s="17" t="str">
        <f>IF(SalesData[[#This Row],[Profit]]&gt;0,"Profit","Loss")</f>
        <v>Loss</v>
      </c>
    </row>
    <row r="3861" spans="1:14" x14ac:dyDescent="0.25">
      <c r="A3861" s="1">
        <v>42345</v>
      </c>
      <c r="B3861" s="3">
        <f t="shared" si="180"/>
        <v>2015</v>
      </c>
      <c r="C3861" s="3">
        <f t="shared" si="181"/>
        <v>12</v>
      </c>
      <c r="D3861" t="s">
        <v>1487</v>
      </c>
      <c r="E3861" t="str">
        <f t="shared" si="182"/>
        <v>Jeremy Farry20151207</v>
      </c>
      <c r="F3861">
        <f>IF(COUNTIF($E$2:E3861, E3861) = 1, MAX($F$1:F3860) + 1, INDEX($F$1:F3860, MATCH(E3861, $E$1:E3860, 0)))</f>
        <v>1883</v>
      </c>
      <c r="G3861" t="s">
        <v>164</v>
      </c>
      <c r="H3861" t="s">
        <v>11</v>
      </c>
      <c r="I3861" t="s">
        <v>16</v>
      </c>
      <c r="J3861" t="s">
        <v>1740</v>
      </c>
      <c r="K3861" s="17">
        <v>2.61</v>
      </c>
      <c r="L3861" s="17">
        <v>1</v>
      </c>
      <c r="M3861" s="17">
        <v>1.2</v>
      </c>
      <c r="N3861" s="17" t="str">
        <f>IF(SalesData[[#This Row],[Profit]]&gt;0,"Profit","Loss")</f>
        <v>Profit</v>
      </c>
    </row>
    <row r="3862" spans="1:14" x14ac:dyDescent="0.25">
      <c r="A3862" s="1">
        <v>42345</v>
      </c>
      <c r="B3862" s="3">
        <f t="shared" si="180"/>
        <v>2015</v>
      </c>
      <c r="C3862" s="3">
        <f t="shared" si="181"/>
        <v>12</v>
      </c>
      <c r="D3862" t="s">
        <v>50</v>
      </c>
      <c r="E3862" t="str">
        <f t="shared" si="182"/>
        <v>Melanie Seite20151207</v>
      </c>
      <c r="F3862">
        <f>IF(COUNTIF($E$2:E3862, E3862) = 1, MAX($F$1:F3861) + 1, INDEX($F$1:F3861, MATCH(E3862, $E$1:E3861, 0)))</f>
        <v>1884</v>
      </c>
      <c r="G3862" t="s">
        <v>27</v>
      </c>
      <c r="H3862" t="s">
        <v>34</v>
      </c>
      <c r="I3862" t="s">
        <v>47</v>
      </c>
      <c r="J3862" t="s">
        <v>1735</v>
      </c>
      <c r="K3862" s="17">
        <v>79.92</v>
      </c>
      <c r="L3862" s="17">
        <v>4</v>
      </c>
      <c r="M3862" s="17">
        <v>28.77</v>
      </c>
      <c r="N3862" s="17" t="str">
        <f>IF(SalesData[[#This Row],[Profit]]&gt;0,"Profit","Loss")</f>
        <v>Profit</v>
      </c>
    </row>
    <row r="3863" spans="1:14" x14ac:dyDescent="0.25">
      <c r="A3863" s="1">
        <v>42345</v>
      </c>
      <c r="B3863" s="3">
        <f t="shared" si="180"/>
        <v>2015</v>
      </c>
      <c r="C3863" s="3">
        <f t="shared" si="181"/>
        <v>12</v>
      </c>
      <c r="D3863" t="s">
        <v>1723</v>
      </c>
      <c r="E3863" t="str">
        <f t="shared" si="182"/>
        <v>Alan Hwang20151207</v>
      </c>
      <c r="F3863">
        <f>IF(COUNTIF($E$2:E3863, E3863) = 1, MAX($F$1:F3862) + 1, INDEX($F$1:F3862, MATCH(E3863, $E$1:E3862, 0)))</f>
        <v>1885</v>
      </c>
      <c r="G3863" t="s">
        <v>149</v>
      </c>
      <c r="H3863" t="s">
        <v>11</v>
      </c>
      <c r="I3863" t="s">
        <v>20</v>
      </c>
      <c r="J3863" t="s">
        <v>203</v>
      </c>
      <c r="K3863" s="17">
        <v>21.36</v>
      </c>
      <c r="L3863" s="17">
        <v>5</v>
      </c>
      <c r="M3863" s="17">
        <v>7.21</v>
      </c>
      <c r="N3863" s="17" t="str">
        <f>IF(SalesData[[#This Row],[Profit]]&gt;0,"Profit","Loss")</f>
        <v>Profit</v>
      </c>
    </row>
    <row r="3864" spans="1:14" x14ac:dyDescent="0.25">
      <c r="A3864" s="1">
        <v>42345</v>
      </c>
      <c r="B3864" s="3">
        <f t="shared" si="180"/>
        <v>2015</v>
      </c>
      <c r="C3864" s="3">
        <f t="shared" si="181"/>
        <v>12</v>
      </c>
      <c r="D3864" t="s">
        <v>1723</v>
      </c>
      <c r="E3864" t="str">
        <f t="shared" si="182"/>
        <v>Alan Hwang20151207</v>
      </c>
      <c r="F3864">
        <f>IF(COUNTIF($E$2:E3864, E3864) = 1, MAX($F$1:F3863) + 1, INDEX($F$1:F3863, MATCH(E3864, $E$1:E3863, 0)))</f>
        <v>1885</v>
      </c>
      <c r="G3864" t="s">
        <v>149</v>
      </c>
      <c r="H3864" t="s">
        <v>11</v>
      </c>
      <c r="I3864" t="s">
        <v>20</v>
      </c>
      <c r="J3864" t="s">
        <v>1491</v>
      </c>
      <c r="K3864" s="17">
        <v>6.69</v>
      </c>
      <c r="L3864" s="17">
        <v>2</v>
      </c>
      <c r="M3864" s="17">
        <v>2.34</v>
      </c>
      <c r="N3864" s="17" t="str">
        <f>IF(SalesData[[#This Row],[Profit]]&gt;0,"Profit","Loss")</f>
        <v>Profit</v>
      </c>
    </row>
    <row r="3865" spans="1:14" x14ac:dyDescent="0.25">
      <c r="A3865" s="1">
        <v>42345</v>
      </c>
      <c r="B3865" s="3">
        <f t="shared" si="180"/>
        <v>2015</v>
      </c>
      <c r="C3865" s="3">
        <f t="shared" si="181"/>
        <v>12</v>
      </c>
      <c r="D3865" t="s">
        <v>1723</v>
      </c>
      <c r="E3865" t="str">
        <f t="shared" si="182"/>
        <v>Alan Hwang20151207</v>
      </c>
      <c r="F3865">
        <f>IF(COUNTIF($E$2:E3865, E3865) = 1, MAX($F$1:F3864) + 1, INDEX($F$1:F3864, MATCH(E3865, $E$1:E3864, 0)))</f>
        <v>1885</v>
      </c>
      <c r="G3865" t="s">
        <v>149</v>
      </c>
      <c r="H3865" t="s">
        <v>39</v>
      </c>
      <c r="I3865" t="s">
        <v>40</v>
      </c>
      <c r="J3865" t="s">
        <v>1518</v>
      </c>
      <c r="K3865" s="17">
        <v>773.94</v>
      </c>
      <c r="L3865" s="17">
        <v>6</v>
      </c>
      <c r="M3865" s="17">
        <v>224.44</v>
      </c>
      <c r="N3865" s="17" t="str">
        <f>IF(SalesData[[#This Row],[Profit]]&gt;0,"Profit","Loss")</f>
        <v>Profit</v>
      </c>
    </row>
    <row r="3866" spans="1:14" x14ac:dyDescent="0.25">
      <c r="A3866" s="1">
        <v>42345</v>
      </c>
      <c r="B3866" s="3">
        <f t="shared" si="180"/>
        <v>2015</v>
      </c>
      <c r="C3866" s="3">
        <f t="shared" si="181"/>
        <v>12</v>
      </c>
      <c r="D3866" t="s">
        <v>357</v>
      </c>
      <c r="E3866" t="str">
        <f t="shared" si="182"/>
        <v>Kristen Hastings20151207</v>
      </c>
      <c r="F3866">
        <f>IF(COUNTIF($E$2:E3866, E3866) = 1, MAX($F$1:F3865) + 1, INDEX($F$1:F3865, MATCH(E3866, $E$1:E3865, 0)))</f>
        <v>1886</v>
      </c>
      <c r="G3866" t="s">
        <v>27</v>
      </c>
      <c r="H3866" t="s">
        <v>11</v>
      </c>
      <c r="I3866" t="s">
        <v>12</v>
      </c>
      <c r="J3866" t="s">
        <v>2384</v>
      </c>
      <c r="K3866" s="17">
        <v>12.96</v>
      </c>
      <c r="L3866" s="17">
        <v>2</v>
      </c>
      <c r="M3866" s="17">
        <v>6.22</v>
      </c>
      <c r="N3866" s="17" t="str">
        <f>IF(SalesData[[#This Row],[Profit]]&gt;0,"Profit","Loss")</f>
        <v>Profit</v>
      </c>
    </row>
    <row r="3867" spans="1:14" x14ac:dyDescent="0.25">
      <c r="A3867" s="1">
        <v>42346</v>
      </c>
      <c r="B3867" s="3">
        <f t="shared" si="180"/>
        <v>2015</v>
      </c>
      <c r="C3867" s="3">
        <f t="shared" si="181"/>
        <v>12</v>
      </c>
      <c r="D3867" t="s">
        <v>2385</v>
      </c>
      <c r="E3867" t="str">
        <f t="shared" si="182"/>
        <v>Tonja Turnell20151208</v>
      </c>
      <c r="F3867">
        <f>IF(COUNTIF($E$2:E3867, E3867) = 1, MAX($F$1:F3866) + 1, INDEX($F$1:F3866, MATCH(E3867, $E$1:E3866, 0)))</f>
        <v>1887</v>
      </c>
      <c r="G3867" t="s">
        <v>10</v>
      </c>
      <c r="H3867" t="s">
        <v>11</v>
      </c>
      <c r="I3867" t="s">
        <v>12</v>
      </c>
      <c r="J3867" t="s">
        <v>491</v>
      </c>
      <c r="K3867" s="17">
        <v>360.71</v>
      </c>
      <c r="L3867" s="17">
        <v>11</v>
      </c>
      <c r="M3867" s="17">
        <v>130.76</v>
      </c>
      <c r="N3867" s="17" t="str">
        <f>IF(SalesData[[#This Row],[Profit]]&gt;0,"Profit","Loss")</f>
        <v>Profit</v>
      </c>
    </row>
    <row r="3868" spans="1:14" x14ac:dyDescent="0.25">
      <c r="A3868" s="1">
        <v>42346</v>
      </c>
      <c r="B3868" s="3">
        <f t="shared" si="180"/>
        <v>2015</v>
      </c>
      <c r="C3868" s="3">
        <f t="shared" si="181"/>
        <v>12</v>
      </c>
      <c r="D3868" t="s">
        <v>2385</v>
      </c>
      <c r="E3868" t="str">
        <f t="shared" si="182"/>
        <v>Tonja Turnell20151208</v>
      </c>
      <c r="F3868">
        <f>IF(COUNTIF($E$2:E3868, E3868) = 1, MAX($F$1:F3867) + 1, INDEX($F$1:F3867, MATCH(E3868, $E$1:E3867, 0)))</f>
        <v>1887</v>
      </c>
      <c r="G3868" t="s">
        <v>10</v>
      </c>
      <c r="H3868" t="s">
        <v>39</v>
      </c>
      <c r="I3868" t="s">
        <v>40</v>
      </c>
      <c r="J3868" t="s">
        <v>648</v>
      </c>
      <c r="K3868" s="17">
        <v>1718.4</v>
      </c>
      <c r="L3868" s="17">
        <v>6</v>
      </c>
      <c r="M3868" s="17">
        <v>150.36000000000001</v>
      </c>
      <c r="N3868" s="17" t="str">
        <f>IF(SalesData[[#This Row],[Profit]]&gt;0,"Profit","Loss")</f>
        <v>Profit</v>
      </c>
    </row>
    <row r="3869" spans="1:14" x14ac:dyDescent="0.25">
      <c r="A3869" s="1">
        <v>42346</v>
      </c>
      <c r="B3869" s="3">
        <f t="shared" si="180"/>
        <v>2015</v>
      </c>
      <c r="C3869" s="3">
        <f t="shared" si="181"/>
        <v>12</v>
      </c>
      <c r="D3869" t="s">
        <v>2280</v>
      </c>
      <c r="E3869" t="str">
        <f t="shared" si="182"/>
        <v>Joel Jenkins20151208</v>
      </c>
      <c r="F3869">
        <f>IF(COUNTIF($E$2:E3869, E3869) = 1, MAX($F$1:F3868) + 1, INDEX($F$1:F3868, MATCH(E3869, $E$1:E3868, 0)))</f>
        <v>1888</v>
      </c>
      <c r="G3869" t="s">
        <v>10</v>
      </c>
      <c r="H3869" t="s">
        <v>39</v>
      </c>
      <c r="I3869" t="s">
        <v>40</v>
      </c>
      <c r="J3869" t="s">
        <v>1659</v>
      </c>
      <c r="K3869" s="17">
        <v>119.96</v>
      </c>
      <c r="L3869" s="17">
        <v>5</v>
      </c>
      <c r="M3869" s="17">
        <v>12</v>
      </c>
      <c r="N3869" s="17" t="str">
        <f>IF(SalesData[[#This Row],[Profit]]&gt;0,"Profit","Loss")</f>
        <v>Profit</v>
      </c>
    </row>
    <row r="3870" spans="1:14" x14ac:dyDescent="0.25">
      <c r="A3870" s="1">
        <v>42346</v>
      </c>
      <c r="B3870" s="3">
        <f t="shared" si="180"/>
        <v>2015</v>
      </c>
      <c r="C3870" s="3">
        <f t="shared" si="181"/>
        <v>12</v>
      </c>
      <c r="D3870" t="s">
        <v>1891</v>
      </c>
      <c r="E3870" t="str">
        <f t="shared" si="182"/>
        <v>Yana Sorensen20151208</v>
      </c>
      <c r="F3870">
        <f>IF(COUNTIF($E$2:E3870, E3870) = 1, MAX($F$1:F3869) + 1, INDEX($F$1:F3869, MATCH(E3870, $E$1:E3869, 0)))</f>
        <v>1889</v>
      </c>
      <c r="G3870" t="s">
        <v>27</v>
      </c>
      <c r="H3870" t="s">
        <v>11</v>
      </c>
      <c r="I3870" t="s">
        <v>18</v>
      </c>
      <c r="J3870" t="s">
        <v>1594</v>
      </c>
      <c r="K3870" s="17">
        <v>221.96</v>
      </c>
      <c r="L3870" s="17">
        <v>2</v>
      </c>
      <c r="M3870" s="17">
        <v>4.4400000000000004</v>
      </c>
      <c r="N3870" s="17" t="str">
        <f>IF(SalesData[[#This Row],[Profit]]&gt;0,"Profit","Loss")</f>
        <v>Profit</v>
      </c>
    </row>
    <row r="3871" spans="1:14" x14ac:dyDescent="0.25">
      <c r="A3871" s="1">
        <v>42346</v>
      </c>
      <c r="B3871" s="3">
        <f t="shared" si="180"/>
        <v>2015</v>
      </c>
      <c r="C3871" s="3">
        <f t="shared" si="181"/>
        <v>12</v>
      </c>
      <c r="D3871" t="s">
        <v>1891</v>
      </c>
      <c r="E3871" t="str">
        <f t="shared" si="182"/>
        <v>Yana Sorensen20151208</v>
      </c>
      <c r="F3871">
        <f>IF(COUNTIF($E$2:E3871, E3871) = 1, MAX($F$1:F3870) + 1, INDEX($F$1:F3870, MATCH(E3871, $E$1:E3870, 0)))</f>
        <v>1889</v>
      </c>
      <c r="G3871" t="s">
        <v>27</v>
      </c>
      <c r="H3871" t="s">
        <v>39</v>
      </c>
      <c r="I3871" t="s">
        <v>52</v>
      </c>
      <c r="J3871" t="s">
        <v>1293</v>
      </c>
      <c r="K3871" s="17">
        <v>236</v>
      </c>
      <c r="L3871" s="17">
        <v>4</v>
      </c>
      <c r="M3871" s="17">
        <v>40.119999999999997</v>
      </c>
      <c r="N3871" s="17" t="str">
        <f>IF(SalesData[[#This Row],[Profit]]&gt;0,"Profit","Loss")</f>
        <v>Profit</v>
      </c>
    </row>
    <row r="3872" spans="1:14" x14ac:dyDescent="0.25">
      <c r="A3872" s="1">
        <v>42346</v>
      </c>
      <c r="B3872" s="3">
        <f t="shared" si="180"/>
        <v>2015</v>
      </c>
      <c r="C3872" s="3">
        <f t="shared" si="181"/>
        <v>12</v>
      </c>
      <c r="D3872" t="s">
        <v>1343</v>
      </c>
      <c r="E3872" t="str">
        <f t="shared" si="182"/>
        <v>Henry Goldwyn20151208</v>
      </c>
      <c r="F3872">
        <f>IF(COUNTIF($E$2:E3872, E3872) = 1, MAX($F$1:F3871) + 1, INDEX($F$1:F3871, MATCH(E3872, $E$1:E3871, 0)))</f>
        <v>1890</v>
      </c>
      <c r="G3872" t="s">
        <v>278</v>
      </c>
      <c r="H3872" t="s">
        <v>11</v>
      </c>
      <c r="I3872" t="s">
        <v>12</v>
      </c>
      <c r="J3872" t="s">
        <v>1403</v>
      </c>
      <c r="K3872" s="17">
        <v>15.7</v>
      </c>
      <c r="L3872" s="17">
        <v>3</v>
      </c>
      <c r="M3872" s="17">
        <v>5.0999999999999996</v>
      </c>
      <c r="N3872" s="17" t="str">
        <f>IF(SalesData[[#This Row],[Profit]]&gt;0,"Profit","Loss")</f>
        <v>Profit</v>
      </c>
    </row>
    <row r="3873" spans="1:14" x14ac:dyDescent="0.25">
      <c r="A3873" s="1">
        <v>42347</v>
      </c>
      <c r="B3873" s="3">
        <f t="shared" si="180"/>
        <v>2015</v>
      </c>
      <c r="C3873" s="3">
        <f t="shared" si="181"/>
        <v>12</v>
      </c>
      <c r="D3873" t="s">
        <v>1866</v>
      </c>
      <c r="E3873" t="str">
        <f t="shared" si="182"/>
        <v>Ken Brennan20151209</v>
      </c>
      <c r="F3873">
        <f>IF(COUNTIF($E$2:E3873, E3873) = 1, MAX($F$1:F3872) + 1, INDEX($F$1:F3872, MATCH(E3873, $E$1:E3872, 0)))</f>
        <v>1891</v>
      </c>
      <c r="G3873" t="s">
        <v>129</v>
      </c>
      <c r="H3873" t="s">
        <v>11</v>
      </c>
      <c r="I3873" t="s">
        <v>12</v>
      </c>
      <c r="J3873" t="s">
        <v>2116</v>
      </c>
      <c r="K3873" s="17">
        <v>34.020000000000003</v>
      </c>
      <c r="L3873" s="17">
        <v>3</v>
      </c>
      <c r="M3873" s="17">
        <v>16.670000000000002</v>
      </c>
      <c r="N3873" s="17" t="str">
        <f>IF(SalesData[[#This Row],[Profit]]&gt;0,"Profit","Loss")</f>
        <v>Profit</v>
      </c>
    </row>
    <row r="3874" spans="1:14" x14ac:dyDescent="0.25">
      <c r="A3874" s="1">
        <v>42348</v>
      </c>
      <c r="B3874" s="3">
        <f t="shared" si="180"/>
        <v>2015</v>
      </c>
      <c r="C3874" s="3">
        <f t="shared" si="181"/>
        <v>12</v>
      </c>
      <c r="D3874" t="s">
        <v>1394</v>
      </c>
      <c r="E3874" t="str">
        <f t="shared" si="182"/>
        <v>Keith Dawkins20151210</v>
      </c>
      <c r="F3874">
        <f>IF(COUNTIF($E$2:E3874, E3874) = 1, MAX($F$1:F3873) + 1, INDEX($F$1:F3873, MATCH(E3874, $E$1:E3873, 0)))</f>
        <v>1892</v>
      </c>
      <c r="G3874" t="s">
        <v>110</v>
      </c>
      <c r="H3874" t="s">
        <v>11</v>
      </c>
      <c r="I3874" t="s">
        <v>24</v>
      </c>
      <c r="J3874" t="s">
        <v>1589</v>
      </c>
      <c r="K3874" s="17">
        <v>3.9</v>
      </c>
      <c r="L3874" s="17">
        <v>2</v>
      </c>
      <c r="M3874" s="17">
        <v>1.52</v>
      </c>
      <c r="N3874" s="17" t="str">
        <f>IF(SalesData[[#This Row],[Profit]]&gt;0,"Profit","Loss")</f>
        <v>Profit</v>
      </c>
    </row>
    <row r="3875" spans="1:14" x14ac:dyDescent="0.25">
      <c r="A3875" s="1">
        <v>42348</v>
      </c>
      <c r="B3875" s="3">
        <f t="shared" si="180"/>
        <v>2015</v>
      </c>
      <c r="C3875" s="3">
        <f t="shared" si="181"/>
        <v>12</v>
      </c>
      <c r="D3875" t="s">
        <v>1394</v>
      </c>
      <c r="E3875" t="str">
        <f t="shared" si="182"/>
        <v>Keith Dawkins20151210</v>
      </c>
      <c r="F3875">
        <f>IF(COUNTIF($E$2:E3875, E3875) = 1, MAX($F$1:F3874) + 1, INDEX($F$1:F3874, MATCH(E3875, $E$1:E3874, 0)))</f>
        <v>1892</v>
      </c>
      <c r="G3875" t="s">
        <v>110</v>
      </c>
      <c r="H3875" t="s">
        <v>34</v>
      </c>
      <c r="I3875" t="s">
        <v>145</v>
      </c>
      <c r="J3875" t="s">
        <v>1189</v>
      </c>
      <c r="K3875" s="17">
        <v>801.96</v>
      </c>
      <c r="L3875" s="17">
        <v>2</v>
      </c>
      <c r="M3875" s="17">
        <v>200.49</v>
      </c>
      <c r="N3875" s="17" t="str">
        <f>IF(SalesData[[#This Row],[Profit]]&gt;0,"Profit","Loss")</f>
        <v>Profit</v>
      </c>
    </row>
    <row r="3876" spans="1:14" x14ac:dyDescent="0.25">
      <c r="A3876" s="1">
        <v>42348</v>
      </c>
      <c r="B3876" s="3">
        <f t="shared" si="180"/>
        <v>2015</v>
      </c>
      <c r="C3876" s="3">
        <f t="shared" si="181"/>
        <v>12</v>
      </c>
      <c r="D3876" t="s">
        <v>1394</v>
      </c>
      <c r="E3876" t="str">
        <f t="shared" si="182"/>
        <v>Keith Dawkins20151210</v>
      </c>
      <c r="F3876">
        <f>IF(COUNTIF($E$2:E3876, E3876) = 1, MAX($F$1:F3875) + 1, INDEX($F$1:F3875, MATCH(E3876, $E$1:E3875, 0)))</f>
        <v>1892</v>
      </c>
      <c r="G3876" t="s">
        <v>110</v>
      </c>
      <c r="H3876" t="s">
        <v>34</v>
      </c>
      <c r="I3876" t="s">
        <v>35</v>
      </c>
      <c r="J3876" t="s">
        <v>1256</v>
      </c>
      <c r="K3876" s="17">
        <v>191.96</v>
      </c>
      <c r="L3876" s="17">
        <v>2</v>
      </c>
      <c r="M3876" s="17">
        <v>32.630000000000003</v>
      </c>
      <c r="N3876" s="17" t="str">
        <f>IF(SalesData[[#This Row],[Profit]]&gt;0,"Profit","Loss")</f>
        <v>Profit</v>
      </c>
    </row>
    <row r="3877" spans="1:14" x14ac:dyDescent="0.25">
      <c r="A3877" s="1">
        <v>42348</v>
      </c>
      <c r="B3877" s="3">
        <f t="shared" si="180"/>
        <v>2015</v>
      </c>
      <c r="C3877" s="3">
        <f t="shared" si="181"/>
        <v>12</v>
      </c>
      <c r="D3877" t="s">
        <v>1394</v>
      </c>
      <c r="E3877" t="str">
        <f t="shared" si="182"/>
        <v>Keith Dawkins20151210</v>
      </c>
      <c r="F3877">
        <f>IF(COUNTIF($E$2:E3877, E3877) = 1, MAX($F$1:F3876) + 1, INDEX($F$1:F3876, MATCH(E3877, $E$1:E3876, 0)))</f>
        <v>1892</v>
      </c>
      <c r="G3877" t="s">
        <v>110</v>
      </c>
      <c r="H3877" t="s">
        <v>11</v>
      </c>
      <c r="I3877" t="s">
        <v>16</v>
      </c>
      <c r="J3877" t="s">
        <v>1632</v>
      </c>
      <c r="K3877" s="17">
        <v>2.61</v>
      </c>
      <c r="L3877" s="17">
        <v>1</v>
      </c>
      <c r="M3877" s="17">
        <v>1.2</v>
      </c>
      <c r="N3877" s="17" t="str">
        <f>IF(SalesData[[#This Row],[Profit]]&gt;0,"Profit","Loss")</f>
        <v>Profit</v>
      </c>
    </row>
    <row r="3878" spans="1:14" x14ac:dyDescent="0.25">
      <c r="A3878" s="1">
        <v>42348</v>
      </c>
      <c r="B3878" s="3">
        <f t="shared" si="180"/>
        <v>2015</v>
      </c>
      <c r="C3878" s="3">
        <f t="shared" si="181"/>
        <v>12</v>
      </c>
      <c r="D3878" t="s">
        <v>1822</v>
      </c>
      <c r="E3878" t="str">
        <f t="shared" si="182"/>
        <v>Khloe Miller20151210</v>
      </c>
      <c r="F3878">
        <f>IF(COUNTIF($E$2:E3878, E3878) = 1, MAX($F$1:F3877) + 1, INDEX($F$1:F3877, MATCH(E3878, $E$1:E3877, 0)))</f>
        <v>1893</v>
      </c>
      <c r="G3878" t="s">
        <v>30</v>
      </c>
      <c r="H3878" t="s">
        <v>11</v>
      </c>
      <c r="I3878" t="s">
        <v>24</v>
      </c>
      <c r="J3878" t="s">
        <v>207</v>
      </c>
      <c r="K3878" s="17">
        <v>1.78</v>
      </c>
      <c r="L3878" s="17">
        <v>1</v>
      </c>
      <c r="M3878" s="17">
        <v>0.5</v>
      </c>
      <c r="N3878" s="17" t="str">
        <f>IF(SalesData[[#This Row],[Profit]]&gt;0,"Profit","Loss")</f>
        <v>Profit</v>
      </c>
    </row>
    <row r="3879" spans="1:14" x14ac:dyDescent="0.25">
      <c r="A3879" s="1">
        <v>42348</v>
      </c>
      <c r="B3879" s="3">
        <f t="shared" si="180"/>
        <v>2015</v>
      </c>
      <c r="C3879" s="3">
        <f t="shared" si="181"/>
        <v>12</v>
      </c>
      <c r="D3879" t="s">
        <v>1822</v>
      </c>
      <c r="E3879" t="str">
        <f t="shared" si="182"/>
        <v>Khloe Miller20151210</v>
      </c>
      <c r="F3879">
        <f>IF(COUNTIF($E$2:E3879, E3879) = 1, MAX($F$1:F3878) + 1, INDEX($F$1:F3878, MATCH(E3879, $E$1:E3878, 0)))</f>
        <v>1893</v>
      </c>
      <c r="G3879" t="s">
        <v>30</v>
      </c>
      <c r="H3879" t="s">
        <v>11</v>
      </c>
      <c r="I3879" t="s">
        <v>12</v>
      </c>
      <c r="J3879" t="s">
        <v>2386</v>
      </c>
      <c r="K3879" s="17">
        <v>25.92</v>
      </c>
      <c r="L3879" s="17">
        <v>4</v>
      </c>
      <c r="M3879" s="17">
        <v>12.44</v>
      </c>
      <c r="N3879" s="17" t="str">
        <f>IF(SalesData[[#This Row],[Profit]]&gt;0,"Profit","Loss")</f>
        <v>Profit</v>
      </c>
    </row>
    <row r="3880" spans="1:14" x14ac:dyDescent="0.25">
      <c r="A3880" s="1">
        <v>42348</v>
      </c>
      <c r="B3880" s="3">
        <f t="shared" si="180"/>
        <v>2015</v>
      </c>
      <c r="C3880" s="3">
        <f t="shared" si="181"/>
        <v>12</v>
      </c>
      <c r="D3880" t="s">
        <v>1822</v>
      </c>
      <c r="E3880" t="str">
        <f t="shared" si="182"/>
        <v>Khloe Miller20151210</v>
      </c>
      <c r="F3880">
        <f>IF(COUNTIF($E$2:E3880, E3880) = 1, MAX($F$1:F3879) + 1, INDEX($F$1:F3879, MATCH(E3880, $E$1:E3879, 0)))</f>
        <v>1893</v>
      </c>
      <c r="G3880" t="s">
        <v>30</v>
      </c>
      <c r="H3880" t="s">
        <v>39</v>
      </c>
      <c r="I3880" t="s">
        <v>52</v>
      </c>
      <c r="J3880" t="s">
        <v>1510</v>
      </c>
      <c r="K3880" s="17">
        <v>101.94</v>
      </c>
      <c r="L3880" s="17">
        <v>6</v>
      </c>
      <c r="M3880" s="17">
        <v>21.41</v>
      </c>
      <c r="N3880" s="17" t="str">
        <f>IF(SalesData[[#This Row],[Profit]]&gt;0,"Profit","Loss")</f>
        <v>Profit</v>
      </c>
    </row>
    <row r="3881" spans="1:14" x14ac:dyDescent="0.25">
      <c r="A3881" s="1">
        <v>42348</v>
      </c>
      <c r="B3881" s="3">
        <f t="shared" si="180"/>
        <v>2015</v>
      </c>
      <c r="C3881" s="3">
        <f t="shared" si="181"/>
        <v>12</v>
      </c>
      <c r="D3881" t="s">
        <v>1088</v>
      </c>
      <c r="E3881" t="str">
        <f t="shared" si="182"/>
        <v>Matt Abelman20151210</v>
      </c>
      <c r="F3881">
        <f>IF(COUNTIF($E$2:E3881, E3881) = 1, MAX($F$1:F3880) + 1, INDEX($F$1:F3880, MATCH(E3881, $E$1:E3880, 0)))</f>
        <v>1894</v>
      </c>
      <c r="G3881" t="s">
        <v>149</v>
      </c>
      <c r="H3881" t="s">
        <v>11</v>
      </c>
      <c r="I3881" t="s">
        <v>16</v>
      </c>
      <c r="J3881" t="s">
        <v>2030</v>
      </c>
      <c r="K3881" s="17">
        <v>7.31</v>
      </c>
      <c r="L3881" s="17">
        <v>1</v>
      </c>
      <c r="M3881" s="17">
        <v>3.44</v>
      </c>
      <c r="N3881" s="17" t="str">
        <f>IF(SalesData[[#This Row],[Profit]]&gt;0,"Profit","Loss")</f>
        <v>Profit</v>
      </c>
    </row>
    <row r="3882" spans="1:14" x14ac:dyDescent="0.25">
      <c r="A3882" s="1">
        <v>42348</v>
      </c>
      <c r="B3882" s="3">
        <f t="shared" si="180"/>
        <v>2015</v>
      </c>
      <c r="C3882" s="3">
        <f t="shared" si="181"/>
        <v>12</v>
      </c>
      <c r="D3882" t="s">
        <v>1088</v>
      </c>
      <c r="E3882" t="str">
        <f t="shared" si="182"/>
        <v>Matt Abelman20151210</v>
      </c>
      <c r="F3882">
        <f>IF(COUNTIF($E$2:E3882, E3882) = 1, MAX($F$1:F3881) + 1, INDEX($F$1:F3881, MATCH(E3882, $E$1:E3881, 0)))</f>
        <v>1894</v>
      </c>
      <c r="G3882" t="s">
        <v>149</v>
      </c>
      <c r="H3882" t="s">
        <v>39</v>
      </c>
      <c r="I3882" t="s">
        <v>603</v>
      </c>
      <c r="J3882" t="s">
        <v>1469</v>
      </c>
      <c r="K3882" s="17">
        <v>799.98</v>
      </c>
      <c r="L3882" s="17">
        <v>2</v>
      </c>
      <c r="M3882" s="17">
        <v>250</v>
      </c>
      <c r="N3882" s="17" t="str">
        <f>IF(SalesData[[#This Row],[Profit]]&gt;0,"Profit","Loss")</f>
        <v>Profit</v>
      </c>
    </row>
    <row r="3883" spans="1:14" x14ac:dyDescent="0.25">
      <c r="A3883" s="1">
        <v>42348</v>
      </c>
      <c r="B3883" s="3">
        <f t="shared" si="180"/>
        <v>2015</v>
      </c>
      <c r="C3883" s="3">
        <f t="shared" si="181"/>
        <v>12</v>
      </c>
      <c r="D3883" t="s">
        <v>1088</v>
      </c>
      <c r="E3883" t="str">
        <f t="shared" si="182"/>
        <v>Matt Abelman20151210</v>
      </c>
      <c r="F3883">
        <f>IF(COUNTIF($E$2:E3883, E3883) = 1, MAX($F$1:F3882) + 1, INDEX($F$1:F3882, MATCH(E3883, $E$1:E3882, 0)))</f>
        <v>1894</v>
      </c>
      <c r="G3883" t="s">
        <v>149</v>
      </c>
      <c r="H3883" t="s">
        <v>11</v>
      </c>
      <c r="I3883" t="s">
        <v>12</v>
      </c>
      <c r="J3883" t="s">
        <v>2387</v>
      </c>
      <c r="K3883" s="17">
        <v>41.28</v>
      </c>
      <c r="L3883" s="17">
        <v>6</v>
      </c>
      <c r="M3883" s="17">
        <v>18.989999999999998</v>
      </c>
      <c r="N3883" s="17" t="str">
        <f>IF(SalesData[[#This Row],[Profit]]&gt;0,"Profit","Loss")</f>
        <v>Profit</v>
      </c>
    </row>
    <row r="3884" spans="1:14" x14ac:dyDescent="0.25">
      <c r="A3884" s="1">
        <v>42348</v>
      </c>
      <c r="B3884" s="3">
        <f t="shared" si="180"/>
        <v>2015</v>
      </c>
      <c r="C3884" s="3">
        <f t="shared" si="181"/>
        <v>12</v>
      </c>
      <c r="D3884" t="s">
        <v>1088</v>
      </c>
      <c r="E3884" t="str">
        <f t="shared" si="182"/>
        <v>Matt Abelman20151210</v>
      </c>
      <c r="F3884">
        <f>IF(COUNTIF($E$2:E3884, E3884) = 1, MAX($F$1:F3883) + 1, INDEX($F$1:F3883, MATCH(E3884, $E$1:E3883, 0)))</f>
        <v>1894</v>
      </c>
      <c r="G3884" t="s">
        <v>149</v>
      </c>
      <c r="H3884" t="s">
        <v>11</v>
      </c>
      <c r="I3884" t="s">
        <v>12</v>
      </c>
      <c r="J3884" t="s">
        <v>1967</v>
      </c>
      <c r="K3884" s="17">
        <v>184.66</v>
      </c>
      <c r="L3884" s="17">
        <v>7</v>
      </c>
      <c r="M3884" s="17">
        <v>84.94</v>
      </c>
      <c r="N3884" s="17" t="str">
        <f>IF(SalesData[[#This Row],[Profit]]&gt;0,"Profit","Loss")</f>
        <v>Profit</v>
      </c>
    </row>
    <row r="3885" spans="1:14" x14ac:dyDescent="0.25">
      <c r="A3885" s="1">
        <v>42348</v>
      </c>
      <c r="B3885" s="3">
        <f t="shared" si="180"/>
        <v>2015</v>
      </c>
      <c r="C3885" s="3">
        <f t="shared" si="181"/>
        <v>12</v>
      </c>
      <c r="D3885" t="s">
        <v>2147</v>
      </c>
      <c r="E3885" t="str">
        <f t="shared" si="182"/>
        <v>Kalyca Meade20151210</v>
      </c>
      <c r="F3885">
        <f>IF(COUNTIF($E$2:E3885, E3885) = 1, MAX($F$1:F3884) + 1, INDEX($F$1:F3884, MATCH(E3885, $E$1:E3884, 0)))</f>
        <v>1895</v>
      </c>
      <c r="G3885" t="s">
        <v>531</v>
      </c>
      <c r="H3885" t="s">
        <v>11</v>
      </c>
      <c r="I3885" t="s">
        <v>24</v>
      </c>
      <c r="J3885" t="s">
        <v>2233</v>
      </c>
      <c r="K3885" s="17">
        <v>27.36</v>
      </c>
      <c r="L3885" s="17">
        <v>9</v>
      </c>
      <c r="M3885" s="17">
        <v>9.3000000000000007</v>
      </c>
      <c r="N3885" s="17" t="str">
        <f>IF(SalesData[[#This Row],[Profit]]&gt;0,"Profit","Loss")</f>
        <v>Profit</v>
      </c>
    </row>
    <row r="3886" spans="1:14" x14ac:dyDescent="0.25">
      <c r="A3886" s="1">
        <v>42348</v>
      </c>
      <c r="B3886" s="3">
        <f t="shared" si="180"/>
        <v>2015</v>
      </c>
      <c r="C3886" s="3">
        <f t="shared" si="181"/>
        <v>12</v>
      </c>
      <c r="D3886" t="s">
        <v>2147</v>
      </c>
      <c r="E3886" t="str">
        <f t="shared" si="182"/>
        <v>Kalyca Meade20151210</v>
      </c>
      <c r="F3886">
        <f>IF(COUNTIF($E$2:E3886, E3886) = 1, MAX($F$1:F3885) + 1, INDEX($F$1:F3885, MATCH(E3886, $E$1:E3885, 0)))</f>
        <v>1895</v>
      </c>
      <c r="G3886" t="s">
        <v>531</v>
      </c>
      <c r="H3886" t="s">
        <v>11</v>
      </c>
      <c r="I3886" t="s">
        <v>12</v>
      </c>
      <c r="J3886" t="s">
        <v>1582</v>
      </c>
      <c r="K3886" s="17">
        <v>44.75</v>
      </c>
      <c r="L3886" s="17">
        <v>5</v>
      </c>
      <c r="M3886" s="17">
        <v>20.59</v>
      </c>
      <c r="N3886" s="17" t="str">
        <f>IF(SalesData[[#This Row],[Profit]]&gt;0,"Profit","Loss")</f>
        <v>Profit</v>
      </c>
    </row>
    <row r="3887" spans="1:14" x14ac:dyDescent="0.25">
      <c r="A3887" s="1">
        <v>42348</v>
      </c>
      <c r="B3887" s="3">
        <f t="shared" si="180"/>
        <v>2015</v>
      </c>
      <c r="C3887" s="3">
        <f t="shared" si="181"/>
        <v>12</v>
      </c>
      <c r="D3887" t="s">
        <v>2147</v>
      </c>
      <c r="E3887" t="str">
        <f t="shared" si="182"/>
        <v>Kalyca Meade20151210</v>
      </c>
      <c r="F3887">
        <f>IF(COUNTIF($E$2:E3887, E3887) = 1, MAX($F$1:F3886) + 1, INDEX($F$1:F3886, MATCH(E3887, $E$1:E3886, 0)))</f>
        <v>1895</v>
      </c>
      <c r="G3887" t="s">
        <v>531</v>
      </c>
      <c r="H3887" t="s">
        <v>39</v>
      </c>
      <c r="I3887" t="s">
        <v>40</v>
      </c>
      <c r="J3887" t="s">
        <v>347</v>
      </c>
      <c r="K3887" s="17">
        <v>134.99</v>
      </c>
      <c r="L3887" s="17">
        <v>1</v>
      </c>
      <c r="M3887" s="17">
        <v>36.450000000000003</v>
      </c>
      <c r="N3887" s="17" t="str">
        <f>IF(SalesData[[#This Row],[Profit]]&gt;0,"Profit","Loss")</f>
        <v>Profit</v>
      </c>
    </row>
    <row r="3888" spans="1:14" x14ac:dyDescent="0.25">
      <c r="A3888" s="1">
        <v>42348</v>
      </c>
      <c r="B3888" s="3">
        <f t="shared" si="180"/>
        <v>2015</v>
      </c>
      <c r="C3888" s="3">
        <f t="shared" si="181"/>
        <v>12</v>
      </c>
      <c r="D3888" t="s">
        <v>2147</v>
      </c>
      <c r="E3888" t="str">
        <f t="shared" si="182"/>
        <v>Kalyca Meade20151210</v>
      </c>
      <c r="F3888">
        <f>IF(COUNTIF($E$2:E3888, E3888) = 1, MAX($F$1:F3887) + 1, INDEX($F$1:F3887, MATCH(E3888, $E$1:E3887, 0)))</f>
        <v>1895</v>
      </c>
      <c r="G3888" t="s">
        <v>531</v>
      </c>
      <c r="H3888" t="s">
        <v>11</v>
      </c>
      <c r="I3888" t="s">
        <v>12</v>
      </c>
      <c r="J3888" t="s">
        <v>1768</v>
      </c>
      <c r="K3888" s="17">
        <v>26.4</v>
      </c>
      <c r="L3888" s="17">
        <v>5</v>
      </c>
      <c r="M3888" s="17">
        <v>12.67</v>
      </c>
      <c r="N3888" s="17" t="str">
        <f>IF(SalesData[[#This Row],[Profit]]&gt;0,"Profit","Loss")</f>
        <v>Profit</v>
      </c>
    </row>
    <row r="3889" spans="1:14" x14ac:dyDescent="0.25">
      <c r="A3889" s="1">
        <v>42348</v>
      </c>
      <c r="B3889" s="3">
        <f t="shared" si="180"/>
        <v>2015</v>
      </c>
      <c r="C3889" s="3">
        <f t="shared" si="181"/>
        <v>12</v>
      </c>
      <c r="D3889" t="s">
        <v>2147</v>
      </c>
      <c r="E3889" t="str">
        <f t="shared" si="182"/>
        <v>Kalyca Meade20151210</v>
      </c>
      <c r="F3889">
        <f>IF(COUNTIF($E$2:E3889, E3889) = 1, MAX($F$1:F3888) + 1, INDEX($F$1:F3888, MATCH(E3889, $E$1:E3888, 0)))</f>
        <v>1895</v>
      </c>
      <c r="G3889" t="s">
        <v>531</v>
      </c>
      <c r="H3889" t="s">
        <v>34</v>
      </c>
      <c r="I3889" t="s">
        <v>35</v>
      </c>
      <c r="J3889" t="s">
        <v>2182</v>
      </c>
      <c r="K3889" s="17">
        <v>542.94000000000005</v>
      </c>
      <c r="L3889" s="17">
        <v>3</v>
      </c>
      <c r="M3889" s="17">
        <v>141.16</v>
      </c>
      <c r="N3889" s="17" t="str">
        <f>IF(SalesData[[#This Row],[Profit]]&gt;0,"Profit","Loss")</f>
        <v>Profit</v>
      </c>
    </row>
    <row r="3890" spans="1:14" x14ac:dyDescent="0.25">
      <c r="A3890" s="1">
        <v>42348</v>
      </c>
      <c r="B3890" s="3">
        <f t="shared" si="180"/>
        <v>2015</v>
      </c>
      <c r="C3890" s="3">
        <f t="shared" si="181"/>
        <v>12</v>
      </c>
      <c r="D3890" t="s">
        <v>2115</v>
      </c>
      <c r="E3890" t="str">
        <f t="shared" si="182"/>
        <v>Frank Carlisle20151210</v>
      </c>
      <c r="F3890">
        <f>IF(COUNTIF($E$2:E3890, E3890) = 1, MAX($F$1:F3889) + 1, INDEX($F$1:F3889, MATCH(E3890, $E$1:E3889, 0)))</f>
        <v>1896</v>
      </c>
      <c r="G3890" t="s">
        <v>27</v>
      </c>
      <c r="H3890" t="s">
        <v>11</v>
      </c>
      <c r="I3890" t="s">
        <v>24</v>
      </c>
      <c r="J3890" t="s">
        <v>1600</v>
      </c>
      <c r="K3890" s="17">
        <v>56.3</v>
      </c>
      <c r="L3890" s="17">
        <v>2</v>
      </c>
      <c r="M3890" s="17">
        <v>15.76</v>
      </c>
      <c r="N3890" s="17" t="str">
        <f>IF(SalesData[[#This Row],[Profit]]&gt;0,"Profit","Loss")</f>
        <v>Profit</v>
      </c>
    </row>
    <row r="3891" spans="1:14" x14ac:dyDescent="0.25">
      <c r="A3891" s="1">
        <v>42348</v>
      </c>
      <c r="B3891" s="3">
        <f t="shared" si="180"/>
        <v>2015</v>
      </c>
      <c r="C3891" s="3">
        <f t="shared" si="181"/>
        <v>12</v>
      </c>
      <c r="D3891" t="s">
        <v>1966</v>
      </c>
      <c r="E3891" t="str">
        <f t="shared" si="182"/>
        <v>Julia West20151210</v>
      </c>
      <c r="F3891">
        <f>IF(COUNTIF($E$2:E3891, E3891) = 1, MAX($F$1:F3890) + 1, INDEX($F$1:F3890, MATCH(E3891, $E$1:E3890, 0)))</f>
        <v>1897</v>
      </c>
      <c r="G3891" t="s">
        <v>15</v>
      </c>
      <c r="H3891" t="s">
        <v>11</v>
      </c>
      <c r="I3891" t="s">
        <v>92</v>
      </c>
      <c r="J3891" t="s">
        <v>2016</v>
      </c>
      <c r="K3891" s="17">
        <v>53.09</v>
      </c>
      <c r="L3891" s="17">
        <v>7</v>
      </c>
      <c r="M3891" s="17">
        <v>-108.83</v>
      </c>
      <c r="N3891" s="17" t="str">
        <f>IF(SalesData[[#This Row],[Profit]]&gt;0,"Profit","Loss")</f>
        <v>Loss</v>
      </c>
    </row>
    <row r="3892" spans="1:14" x14ac:dyDescent="0.25">
      <c r="A3892" s="1">
        <v>42348</v>
      </c>
      <c r="B3892" s="3">
        <f t="shared" si="180"/>
        <v>2015</v>
      </c>
      <c r="C3892" s="3">
        <f t="shared" si="181"/>
        <v>12</v>
      </c>
      <c r="D3892" t="s">
        <v>2319</v>
      </c>
      <c r="E3892" t="str">
        <f t="shared" si="182"/>
        <v>Meg Tillman20151210</v>
      </c>
      <c r="F3892">
        <f>IF(COUNTIF($E$2:E3892, E3892) = 1, MAX($F$1:F3891) + 1, INDEX($F$1:F3891, MATCH(E3892, $E$1:E3891, 0)))</f>
        <v>1898</v>
      </c>
      <c r="G3892" t="s">
        <v>27</v>
      </c>
      <c r="H3892" t="s">
        <v>11</v>
      </c>
      <c r="I3892" t="s">
        <v>16</v>
      </c>
      <c r="J3892" t="s">
        <v>584</v>
      </c>
      <c r="K3892" s="17">
        <v>5.76</v>
      </c>
      <c r="L3892" s="17">
        <v>2</v>
      </c>
      <c r="M3892" s="17">
        <v>2.82</v>
      </c>
      <c r="N3892" s="17" t="str">
        <f>IF(SalesData[[#This Row],[Profit]]&gt;0,"Profit","Loss")</f>
        <v>Profit</v>
      </c>
    </row>
    <row r="3893" spans="1:14" x14ac:dyDescent="0.25">
      <c r="A3893" s="1">
        <v>42348</v>
      </c>
      <c r="B3893" s="3">
        <f t="shared" si="180"/>
        <v>2015</v>
      </c>
      <c r="C3893" s="3">
        <f t="shared" si="181"/>
        <v>12</v>
      </c>
      <c r="D3893" t="s">
        <v>1193</v>
      </c>
      <c r="E3893" t="str">
        <f t="shared" si="182"/>
        <v>Ryan Akin20151210</v>
      </c>
      <c r="F3893">
        <f>IF(COUNTIF($E$2:E3893, E3893) = 1, MAX($F$1:F3892) + 1, INDEX($F$1:F3892, MATCH(E3893, $E$1:E3892, 0)))</f>
        <v>1899</v>
      </c>
      <c r="G3893" t="s">
        <v>78</v>
      </c>
      <c r="H3893" t="s">
        <v>39</v>
      </c>
      <c r="I3893" t="s">
        <v>52</v>
      </c>
      <c r="J3893" t="s">
        <v>598</v>
      </c>
      <c r="K3893" s="17">
        <v>25.49</v>
      </c>
      <c r="L3893" s="17">
        <v>2</v>
      </c>
      <c r="M3893" s="17">
        <v>4.46</v>
      </c>
      <c r="N3893" s="17" t="str">
        <f>IF(SalesData[[#This Row],[Profit]]&gt;0,"Profit","Loss")</f>
        <v>Profit</v>
      </c>
    </row>
    <row r="3894" spans="1:14" x14ac:dyDescent="0.25">
      <c r="A3894" s="1">
        <v>42349</v>
      </c>
      <c r="B3894" s="3">
        <f t="shared" si="180"/>
        <v>2015</v>
      </c>
      <c r="C3894" s="3">
        <f t="shared" si="181"/>
        <v>12</v>
      </c>
      <c r="D3894" t="s">
        <v>2126</v>
      </c>
      <c r="E3894" t="str">
        <f t="shared" si="182"/>
        <v>Shaun Weien20151211</v>
      </c>
      <c r="F3894">
        <f>IF(COUNTIF($E$2:E3894, E3894) = 1, MAX($F$1:F3893) + 1, INDEX($F$1:F3893, MATCH(E3894, $E$1:E3893, 0)))</f>
        <v>1900</v>
      </c>
      <c r="G3894" t="s">
        <v>55</v>
      </c>
      <c r="H3894" t="s">
        <v>11</v>
      </c>
      <c r="I3894" t="s">
        <v>16</v>
      </c>
      <c r="J3894" t="s">
        <v>814</v>
      </c>
      <c r="K3894" s="17">
        <v>196.62</v>
      </c>
      <c r="L3894" s="17">
        <v>2</v>
      </c>
      <c r="M3894" s="17">
        <v>96.34</v>
      </c>
      <c r="N3894" s="17" t="str">
        <f>IF(SalesData[[#This Row],[Profit]]&gt;0,"Profit","Loss")</f>
        <v>Profit</v>
      </c>
    </row>
    <row r="3895" spans="1:14" x14ac:dyDescent="0.25">
      <c r="A3895" s="1">
        <v>42349</v>
      </c>
      <c r="B3895" s="3">
        <f t="shared" si="180"/>
        <v>2015</v>
      </c>
      <c r="C3895" s="3">
        <f t="shared" si="181"/>
        <v>12</v>
      </c>
      <c r="D3895" t="s">
        <v>2388</v>
      </c>
      <c r="E3895" t="str">
        <f t="shared" si="182"/>
        <v>Stuart Calhoun20151211</v>
      </c>
      <c r="F3895">
        <f>IF(COUNTIF($E$2:E3895, E3895) = 1, MAX($F$1:F3894) + 1, INDEX($F$1:F3894, MATCH(E3895, $E$1:E3894, 0)))</f>
        <v>1901</v>
      </c>
      <c r="G3895" t="s">
        <v>10</v>
      </c>
      <c r="H3895" t="s">
        <v>39</v>
      </c>
      <c r="I3895" t="s">
        <v>52</v>
      </c>
      <c r="J3895" t="s">
        <v>731</v>
      </c>
      <c r="K3895" s="17">
        <v>159.97999999999999</v>
      </c>
      <c r="L3895" s="17">
        <v>2</v>
      </c>
      <c r="M3895" s="17">
        <v>36</v>
      </c>
      <c r="N3895" s="17" t="str">
        <f>IF(SalesData[[#This Row],[Profit]]&gt;0,"Profit","Loss")</f>
        <v>Profit</v>
      </c>
    </row>
    <row r="3896" spans="1:14" x14ac:dyDescent="0.25">
      <c r="A3896" s="1">
        <v>42349</v>
      </c>
      <c r="B3896" s="3">
        <f t="shared" si="180"/>
        <v>2015</v>
      </c>
      <c r="C3896" s="3">
        <f t="shared" si="181"/>
        <v>12</v>
      </c>
      <c r="D3896" t="s">
        <v>2388</v>
      </c>
      <c r="E3896" t="str">
        <f t="shared" si="182"/>
        <v>Stuart Calhoun20151211</v>
      </c>
      <c r="F3896">
        <f>IF(COUNTIF($E$2:E3896, E3896) = 1, MAX($F$1:F3895) + 1, INDEX($F$1:F3895, MATCH(E3896, $E$1:E3895, 0)))</f>
        <v>1901</v>
      </c>
      <c r="G3896" t="s">
        <v>10</v>
      </c>
      <c r="H3896" t="s">
        <v>11</v>
      </c>
      <c r="I3896" t="s">
        <v>18</v>
      </c>
      <c r="J3896" t="s">
        <v>1317</v>
      </c>
      <c r="K3896" s="17">
        <v>46.34</v>
      </c>
      <c r="L3896" s="17">
        <v>3</v>
      </c>
      <c r="M3896" s="17">
        <v>4.63</v>
      </c>
      <c r="N3896" s="17" t="str">
        <f>IF(SalesData[[#This Row],[Profit]]&gt;0,"Profit","Loss")</f>
        <v>Profit</v>
      </c>
    </row>
    <row r="3897" spans="1:14" x14ac:dyDescent="0.25">
      <c r="A3897" s="1">
        <v>42349</v>
      </c>
      <c r="B3897" s="3">
        <f t="shared" si="180"/>
        <v>2015</v>
      </c>
      <c r="C3897" s="3">
        <f t="shared" si="181"/>
        <v>12</v>
      </c>
      <c r="D3897" t="s">
        <v>826</v>
      </c>
      <c r="E3897" t="str">
        <f t="shared" si="182"/>
        <v>Gary Hwang20151211</v>
      </c>
      <c r="F3897">
        <f>IF(COUNTIF($E$2:E3897, E3897) = 1, MAX($F$1:F3896) + 1, INDEX($F$1:F3896, MATCH(E3897, $E$1:E3896, 0)))</f>
        <v>1902</v>
      </c>
      <c r="G3897" t="s">
        <v>123</v>
      </c>
      <c r="H3897" t="s">
        <v>11</v>
      </c>
      <c r="I3897" t="s">
        <v>20</v>
      </c>
      <c r="J3897" t="s">
        <v>952</v>
      </c>
      <c r="K3897" s="17">
        <v>12.83</v>
      </c>
      <c r="L3897" s="17">
        <v>2</v>
      </c>
      <c r="M3897" s="17">
        <v>-8.98</v>
      </c>
      <c r="N3897" s="17" t="str">
        <f>IF(SalesData[[#This Row],[Profit]]&gt;0,"Profit","Loss")</f>
        <v>Loss</v>
      </c>
    </row>
    <row r="3898" spans="1:14" x14ac:dyDescent="0.25">
      <c r="A3898" s="1">
        <v>42349</v>
      </c>
      <c r="B3898" s="3">
        <f t="shared" si="180"/>
        <v>2015</v>
      </c>
      <c r="C3898" s="3">
        <f t="shared" si="181"/>
        <v>12</v>
      </c>
      <c r="D3898" t="s">
        <v>1803</v>
      </c>
      <c r="E3898" t="str">
        <f t="shared" si="182"/>
        <v>Irene Maddox20151211</v>
      </c>
      <c r="F3898">
        <f>IF(COUNTIF($E$2:E3898, E3898) = 1, MAX($F$1:F3897) + 1, INDEX($F$1:F3897, MATCH(E3898, $E$1:E3897, 0)))</f>
        <v>1903</v>
      </c>
      <c r="G3898" t="s">
        <v>278</v>
      </c>
      <c r="H3898" t="s">
        <v>11</v>
      </c>
      <c r="I3898" t="s">
        <v>24</v>
      </c>
      <c r="J3898" t="s">
        <v>1321</v>
      </c>
      <c r="K3898" s="17">
        <v>13.12</v>
      </c>
      <c r="L3898" s="17">
        <v>5</v>
      </c>
      <c r="M3898" s="17">
        <v>1.1499999999999999</v>
      </c>
      <c r="N3898" s="17" t="str">
        <f>IF(SalesData[[#This Row],[Profit]]&gt;0,"Profit","Loss")</f>
        <v>Profit</v>
      </c>
    </row>
    <row r="3899" spans="1:14" x14ac:dyDescent="0.25">
      <c r="A3899" s="1">
        <v>42349</v>
      </c>
      <c r="B3899" s="3">
        <f t="shared" si="180"/>
        <v>2015</v>
      </c>
      <c r="C3899" s="3">
        <f t="shared" si="181"/>
        <v>12</v>
      </c>
      <c r="D3899" t="s">
        <v>1803</v>
      </c>
      <c r="E3899" t="str">
        <f t="shared" si="182"/>
        <v>Irene Maddox20151211</v>
      </c>
      <c r="F3899">
        <f>IF(COUNTIF($E$2:E3899, E3899) = 1, MAX($F$1:F3898) + 1, INDEX($F$1:F3898, MATCH(E3899, $E$1:E3898, 0)))</f>
        <v>1903</v>
      </c>
      <c r="G3899" t="s">
        <v>278</v>
      </c>
      <c r="H3899" t="s">
        <v>34</v>
      </c>
      <c r="I3899" t="s">
        <v>74</v>
      </c>
      <c r="J3899" t="s">
        <v>2389</v>
      </c>
      <c r="K3899" s="17">
        <v>69.58</v>
      </c>
      <c r="L3899" s="17">
        <v>4</v>
      </c>
      <c r="M3899" s="17">
        <v>-143.79</v>
      </c>
      <c r="N3899" s="17" t="str">
        <f>IF(SalesData[[#This Row],[Profit]]&gt;0,"Profit","Loss")</f>
        <v>Loss</v>
      </c>
    </row>
    <row r="3900" spans="1:14" x14ac:dyDescent="0.25">
      <c r="A3900" s="1">
        <v>42349</v>
      </c>
      <c r="B3900" s="3">
        <f t="shared" si="180"/>
        <v>2015</v>
      </c>
      <c r="C3900" s="3">
        <f t="shared" si="181"/>
        <v>12</v>
      </c>
      <c r="D3900" t="s">
        <v>1803</v>
      </c>
      <c r="E3900" t="str">
        <f t="shared" si="182"/>
        <v>Irene Maddox20151211</v>
      </c>
      <c r="F3900">
        <f>IF(COUNTIF($E$2:E3900, E3900) = 1, MAX($F$1:F3899) + 1, INDEX($F$1:F3899, MATCH(E3900, $E$1:E3899, 0)))</f>
        <v>1903</v>
      </c>
      <c r="G3900" t="s">
        <v>278</v>
      </c>
      <c r="H3900" t="s">
        <v>11</v>
      </c>
      <c r="I3900" t="s">
        <v>24</v>
      </c>
      <c r="J3900" t="s">
        <v>2390</v>
      </c>
      <c r="K3900" s="17">
        <v>4.22</v>
      </c>
      <c r="L3900" s="17">
        <v>3</v>
      </c>
      <c r="M3900" s="17">
        <v>0.48</v>
      </c>
      <c r="N3900" s="17" t="str">
        <f>IF(SalesData[[#This Row],[Profit]]&gt;0,"Profit","Loss")</f>
        <v>Profit</v>
      </c>
    </row>
    <row r="3901" spans="1:14" x14ac:dyDescent="0.25">
      <c r="A3901" s="1">
        <v>42349</v>
      </c>
      <c r="B3901" s="3">
        <f t="shared" si="180"/>
        <v>2015</v>
      </c>
      <c r="C3901" s="3">
        <f t="shared" si="181"/>
        <v>12</v>
      </c>
      <c r="D3901" t="s">
        <v>1803</v>
      </c>
      <c r="E3901" t="str">
        <f t="shared" si="182"/>
        <v>Irene Maddox20151211</v>
      </c>
      <c r="F3901">
        <f>IF(COUNTIF($E$2:E3901, E3901) = 1, MAX($F$1:F3900) + 1, INDEX($F$1:F3900, MATCH(E3901, $E$1:E3900, 0)))</f>
        <v>1903</v>
      </c>
      <c r="G3901" t="s">
        <v>278</v>
      </c>
      <c r="H3901" t="s">
        <v>39</v>
      </c>
      <c r="I3901" t="s">
        <v>52</v>
      </c>
      <c r="J3901" t="s">
        <v>2023</v>
      </c>
      <c r="K3901" s="17">
        <v>58.08</v>
      </c>
      <c r="L3901" s="17">
        <v>4</v>
      </c>
      <c r="M3901" s="17">
        <v>-6.53</v>
      </c>
      <c r="N3901" s="17" t="str">
        <f>IF(SalesData[[#This Row],[Profit]]&gt;0,"Profit","Loss")</f>
        <v>Loss</v>
      </c>
    </row>
    <row r="3902" spans="1:14" x14ac:dyDescent="0.25">
      <c r="A3902" s="1">
        <v>42349</v>
      </c>
      <c r="B3902" s="3">
        <f t="shared" si="180"/>
        <v>2015</v>
      </c>
      <c r="C3902" s="3">
        <f t="shared" si="181"/>
        <v>12</v>
      </c>
      <c r="D3902" t="s">
        <v>1803</v>
      </c>
      <c r="E3902" t="str">
        <f t="shared" si="182"/>
        <v>Irene Maddox20151211</v>
      </c>
      <c r="F3902">
        <f>IF(COUNTIF($E$2:E3902, E3902) = 1, MAX($F$1:F3901) + 1, INDEX($F$1:F3901, MATCH(E3902, $E$1:E3901, 0)))</f>
        <v>1903</v>
      </c>
      <c r="G3902" t="s">
        <v>278</v>
      </c>
      <c r="H3902" t="s">
        <v>34</v>
      </c>
      <c r="I3902" t="s">
        <v>47</v>
      </c>
      <c r="J3902" t="s">
        <v>1188</v>
      </c>
      <c r="K3902" s="17">
        <v>52.42</v>
      </c>
      <c r="L3902" s="17">
        <v>9</v>
      </c>
      <c r="M3902" s="17">
        <v>15.07</v>
      </c>
      <c r="N3902" s="17" t="str">
        <f>IF(SalesData[[#This Row],[Profit]]&gt;0,"Profit","Loss")</f>
        <v>Profit</v>
      </c>
    </row>
    <row r="3903" spans="1:14" x14ac:dyDescent="0.25">
      <c r="A3903" s="1">
        <v>42349</v>
      </c>
      <c r="B3903" s="3">
        <f t="shared" si="180"/>
        <v>2015</v>
      </c>
      <c r="C3903" s="3">
        <f t="shared" si="181"/>
        <v>12</v>
      </c>
      <c r="D3903" t="s">
        <v>1803</v>
      </c>
      <c r="E3903" t="str">
        <f t="shared" si="182"/>
        <v>Irene Maddox20151211</v>
      </c>
      <c r="F3903">
        <f>IF(COUNTIF($E$2:E3903, E3903) = 1, MAX($F$1:F3902) + 1, INDEX($F$1:F3902, MATCH(E3903, $E$1:E3902, 0)))</f>
        <v>1903</v>
      </c>
      <c r="G3903" t="s">
        <v>278</v>
      </c>
      <c r="H3903" t="s">
        <v>34</v>
      </c>
      <c r="I3903" t="s">
        <v>47</v>
      </c>
      <c r="J3903" t="s">
        <v>365</v>
      </c>
      <c r="K3903" s="17">
        <v>54.92</v>
      </c>
      <c r="L3903" s="17">
        <v>5</v>
      </c>
      <c r="M3903" s="17">
        <v>10.98</v>
      </c>
      <c r="N3903" s="17" t="str">
        <f>IF(SalesData[[#This Row],[Profit]]&gt;0,"Profit","Loss")</f>
        <v>Profit</v>
      </c>
    </row>
    <row r="3904" spans="1:14" x14ac:dyDescent="0.25">
      <c r="A3904" s="1">
        <v>42349</v>
      </c>
      <c r="B3904" s="3">
        <f t="shared" si="180"/>
        <v>2015</v>
      </c>
      <c r="C3904" s="3">
        <f t="shared" si="181"/>
        <v>12</v>
      </c>
      <c r="D3904" t="s">
        <v>1803</v>
      </c>
      <c r="E3904" t="str">
        <f t="shared" si="182"/>
        <v>Irene Maddox20151211</v>
      </c>
      <c r="F3904">
        <f>IF(COUNTIF($E$2:E3904, E3904) = 1, MAX($F$1:F3903) + 1, INDEX($F$1:F3903, MATCH(E3904, $E$1:E3903, 0)))</f>
        <v>1903</v>
      </c>
      <c r="G3904" t="s">
        <v>278</v>
      </c>
      <c r="H3904" t="s">
        <v>34</v>
      </c>
      <c r="I3904" t="s">
        <v>145</v>
      </c>
      <c r="J3904" t="s">
        <v>1644</v>
      </c>
      <c r="K3904" s="17">
        <v>364.95</v>
      </c>
      <c r="L3904" s="17">
        <v>5</v>
      </c>
      <c r="M3904" s="17">
        <v>-248.17</v>
      </c>
      <c r="N3904" s="17" t="str">
        <f>IF(SalesData[[#This Row],[Profit]]&gt;0,"Profit","Loss")</f>
        <v>Loss</v>
      </c>
    </row>
    <row r="3905" spans="1:14" x14ac:dyDescent="0.25">
      <c r="A3905" s="1">
        <v>42349</v>
      </c>
      <c r="B3905" s="3">
        <f t="shared" si="180"/>
        <v>2015</v>
      </c>
      <c r="C3905" s="3">
        <f t="shared" si="181"/>
        <v>12</v>
      </c>
      <c r="D3905" t="s">
        <v>1803</v>
      </c>
      <c r="E3905" t="str">
        <f t="shared" si="182"/>
        <v>Irene Maddox20151211</v>
      </c>
      <c r="F3905">
        <f>IF(COUNTIF($E$2:E3905, E3905) = 1, MAX($F$1:F3904) + 1, INDEX($F$1:F3904, MATCH(E3905, $E$1:E3904, 0)))</f>
        <v>1903</v>
      </c>
      <c r="G3905" t="s">
        <v>278</v>
      </c>
      <c r="H3905" t="s">
        <v>11</v>
      </c>
      <c r="I3905" t="s">
        <v>12</v>
      </c>
      <c r="J3905" t="s">
        <v>2391</v>
      </c>
      <c r="K3905" s="17">
        <v>85.06</v>
      </c>
      <c r="L3905" s="17">
        <v>3</v>
      </c>
      <c r="M3905" s="17">
        <v>28.71</v>
      </c>
      <c r="N3905" s="17" t="str">
        <f>IF(SalesData[[#This Row],[Profit]]&gt;0,"Profit","Loss")</f>
        <v>Profit</v>
      </c>
    </row>
    <row r="3906" spans="1:14" x14ac:dyDescent="0.25">
      <c r="A3906" s="1">
        <v>42349</v>
      </c>
      <c r="B3906" s="3">
        <f t="shared" ref="B3906:B3969" si="183">YEAR(A3906)</f>
        <v>2015</v>
      </c>
      <c r="C3906" s="3">
        <f t="shared" ref="C3906:C3969" si="184">MONTH(A3906)</f>
        <v>12</v>
      </c>
      <c r="D3906" t="s">
        <v>1803</v>
      </c>
      <c r="E3906" t="str">
        <f t="shared" ref="E3906:E3969" si="185">D3906 &amp; TEXT(A3906, "yyyymmdd")</f>
        <v>Irene Maddox20151211</v>
      </c>
      <c r="F3906">
        <f>IF(COUNTIF($E$2:E3906, E3906) = 1, MAX($F$1:F3905) + 1, INDEX($F$1:F3905, MATCH(E3906, $E$1:E3905, 0)))</f>
        <v>1903</v>
      </c>
      <c r="G3906" t="s">
        <v>278</v>
      </c>
      <c r="H3906" t="s">
        <v>11</v>
      </c>
      <c r="I3906" t="s">
        <v>12</v>
      </c>
      <c r="J3906" t="s">
        <v>2392</v>
      </c>
      <c r="K3906" s="17">
        <v>27.7</v>
      </c>
      <c r="L3906" s="17">
        <v>3</v>
      </c>
      <c r="M3906" s="17">
        <v>9.69</v>
      </c>
      <c r="N3906" s="17" t="str">
        <f>IF(SalesData[[#This Row],[Profit]]&gt;0,"Profit","Loss")</f>
        <v>Profit</v>
      </c>
    </row>
    <row r="3907" spans="1:14" x14ac:dyDescent="0.25">
      <c r="A3907" s="1">
        <v>42349</v>
      </c>
      <c r="B3907" s="3">
        <f t="shared" si="183"/>
        <v>2015</v>
      </c>
      <c r="C3907" s="3">
        <f t="shared" si="184"/>
        <v>12</v>
      </c>
      <c r="D3907" t="s">
        <v>567</v>
      </c>
      <c r="E3907" t="str">
        <f t="shared" si="185"/>
        <v>Lena Creighton20151211</v>
      </c>
      <c r="F3907">
        <f>IF(COUNTIF($E$2:E3907, E3907) = 1, MAX($F$1:F3906) + 1, INDEX($F$1:F3906, MATCH(E3907, $E$1:E3906, 0)))</f>
        <v>1904</v>
      </c>
      <c r="G3907" t="s">
        <v>78</v>
      </c>
      <c r="H3907" t="s">
        <v>11</v>
      </c>
      <c r="I3907" t="s">
        <v>20</v>
      </c>
      <c r="J3907" t="s">
        <v>2226</v>
      </c>
      <c r="K3907" s="17">
        <v>10.33</v>
      </c>
      <c r="L3907" s="17">
        <v>3</v>
      </c>
      <c r="M3907" s="17">
        <v>-7.58</v>
      </c>
      <c r="N3907" s="17" t="str">
        <f>IF(SalesData[[#This Row],[Profit]]&gt;0,"Profit","Loss")</f>
        <v>Loss</v>
      </c>
    </row>
    <row r="3908" spans="1:14" x14ac:dyDescent="0.25">
      <c r="A3908" s="1">
        <v>42349</v>
      </c>
      <c r="B3908" s="3">
        <f t="shared" si="183"/>
        <v>2015</v>
      </c>
      <c r="C3908" s="3">
        <f t="shared" si="184"/>
        <v>12</v>
      </c>
      <c r="D3908" t="s">
        <v>1332</v>
      </c>
      <c r="E3908" t="str">
        <f t="shared" si="185"/>
        <v>Jim Kriz20151211</v>
      </c>
      <c r="F3908">
        <f>IF(COUNTIF($E$2:E3908, E3908) = 1, MAX($F$1:F3907) + 1, INDEX($F$1:F3907, MATCH(E3908, $E$1:E3907, 0)))</f>
        <v>1905</v>
      </c>
      <c r="G3908" t="s">
        <v>27</v>
      </c>
      <c r="H3908" t="s">
        <v>11</v>
      </c>
      <c r="I3908" t="s">
        <v>20</v>
      </c>
      <c r="J3908" t="s">
        <v>168</v>
      </c>
      <c r="K3908" s="17">
        <v>110.53</v>
      </c>
      <c r="L3908" s="17">
        <v>4</v>
      </c>
      <c r="M3908" s="17">
        <v>38.68</v>
      </c>
      <c r="N3908" s="17" t="str">
        <f>IF(SalesData[[#This Row],[Profit]]&gt;0,"Profit","Loss")</f>
        <v>Profit</v>
      </c>
    </row>
    <row r="3909" spans="1:14" x14ac:dyDescent="0.25">
      <c r="A3909" s="1">
        <v>42349</v>
      </c>
      <c r="B3909" s="3">
        <f t="shared" si="183"/>
        <v>2015</v>
      </c>
      <c r="C3909" s="3">
        <f t="shared" si="184"/>
        <v>12</v>
      </c>
      <c r="D3909" t="s">
        <v>879</v>
      </c>
      <c r="E3909" t="str">
        <f t="shared" si="185"/>
        <v>Cynthia Arntzen20151211</v>
      </c>
      <c r="F3909">
        <f>IF(COUNTIF($E$2:E3909, E3909) = 1, MAX($F$1:F3908) + 1, INDEX($F$1:F3908, MATCH(E3909, $E$1:E3908, 0)))</f>
        <v>1906</v>
      </c>
      <c r="G3909" t="s">
        <v>110</v>
      </c>
      <c r="H3909" t="s">
        <v>39</v>
      </c>
      <c r="I3909" t="s">
        <v>52</v>
      </c>
      <c r="J3909" t="s">
        <v>2393</v>
      </c>
      <c r="K3909" s="17">
        <v>175.23</v>
      </c>
      <c r="L3909" s="17">
        <v>11</v>
      </c>
      <c r="M3909" s="17">
        <v>61.33</v>
      </c>
      <c r="N3909" s="17" t="str">
        <f>IF(SalesData[[#This Row],[Profit]]&gt;0,"Profit","Loss")</f>
        <v>Profit</v>
      </c>
    </row>
    <row r="3910" spans="1:14" x14ac:dyDescent="0.25">
      <c r="A3910" s="1">
        <v>42349</v>
      </c>
      <c r="B3910" s="3">
        <f t="shared" si="183"/>
        <v>2015</v>
      </c>
      <c r="C3910" s="3">
        <f t="shared" si="184"/>
        <v>12</v>
      </c>
      <c r="D3910" t="s">
        <v>879</v>
      </c>
      <c r="E3910" t="str">
        <f t="shared" si="185"/>
        <v>Cynthia Arntzen20151211</v>
      </c>
      <c r="F3910">
        <f>IF(COUNTIF($E$2:E3910, E3910) = 1, MAX($F$1:F3909) + 1, INDEX($F$1:F3909, MATCH(E3910, $E$1:E3909, 0)))</f>
        <v>1906</v>
      </c>
      <c r="G3910" t="s">
        <v>110</v>
      </c>
      <c r="H3910" t="s">
        <v>39</v>
      </c>
      <c r="I3910" t="s">
        <v>40</v>
      </c>
      <c r="J3910" t="s">
        <v>1114</v>
      </c>
      <c r="K3910" s="17">
        <v>125.99</v>
      </c>
      <c r="L3910" s="17">
        <v>1</v>
      </c>
      <c r="M3910" s="17">
        <v>31.5</v>
      </c>
      <c r="N3910" s="17" t="str">
        <f>IF(SalesData[[#This Row],[Profit]]&gt;0,"Profit","Loss")</f>
        <v>Profit</v>
      </c>
    </row>
    <row r="3911" spans="1:14" x14ac:dyDescent="0.25">
      <c r="A3911" s="1">
        <v>42349</v>
      </c>
      <c r="B3911" s="3">
        <f t="shared" si="183"/>
        <v>2015</v>
      </c>
      <c r="C3911" s="3">
        <f t="shared" si="184"/>
        <v>12</v>
      </c>
      <c r="D3911" t="s">
        <v>879</v>
      </c>
      <c r="E3911" t="str">
        <f t="shared" si="185"/>
        <v>Cynthia Arntzen20151211</v>
      </c>
      <c r="F3911">
        <f>IF(COUNTIF($E$2:E3911, E3911) = 1, MAX($F$1:F3910) + 1, INDEX($F$1:F3910, MATCH(E3911, $E$1:E3910, 0)))</f>
        <v>1906</v>
      </c>
      <c r="G3911" t="s">
        <v>110</v>
      </c>
      <c r="H3911" t="s">
        <v>11</v>
      </c>
      <c r="I3911" t="s">
        <v>20</v>
      </c>
      <c r="J3911" t="s">
        <v>1372</v>
      </c>
      <c r="K3911" s="17">
        <v>23</v>
      </c>
      <c r="L3911" s="17">
        <v>2</v>
      </c>
      <c r="M3911" s="17">
        <v>10.35</v>
      </c>
      <c r="N3911" s="17" t="str">
        <f>IF(SalesData[[#This Row],[Profit]]&gt;0,"Profit","Loss")</f>
        <v>Profit</v>
      </c>
    </row>
    <row r="3912" spans="1:14" x14ac:dyDescent="0.25">
      <c r="A3912" s="1">
        <v>42350</v>
      </c>
      <c r="B3912" s="3">
        <f t="shared" si="183"/>
        <v>2015</v>
      </c>
      <c r="C3912" s="3">
        <f t="shared" si="184"/>
        <v>12</v>
      </c>
      <c r="D3912" t="s">
        <v>760</v>
      </c>
      <c r="E3912" t="str">
        <f t="shared" si="185"/>
        <v>Liz Thompson20151212</v>
      </c>
      <c r="F3912">
        <f>IF(COUNTIF($E$2:E3912, E3912) = 1, MAX($F$1:F3911) + 1, INDEX($F$1:F3911, MATCH(E3912, $E$1:E3911, 0)))</f>
        <v>1907</v>
      </c>
      <c r="G3912" t="s">
        <v>27</v>
      </c>
      <c r="H3912" t="s">
        <v>34</v>
      </c>
      <c r="I3912" t="s">
        <v>35</v>
      </c>
      <c r="J3912" t="s">
        <v>633</v>
      </c>
      <c r="K3912" s="17">
        <v>348.93</v>
      </c>
      <c r="L3912" s="17">
        <v>2</v>
      </c>
      <c r="M3912" s="17">
        <v>34.89</v>
      </c>
      <c r="N3912" s="17" t="str">
        <f>IF(SalesData[[#This Row],[Profit]]&gt;0,"Profit","Loss")</f>
        <v>Profit</v>
      </c>
    </row>
    <row r="3913" spans="1:14" x14ac:dyDescent="0.25">
      <c r="A3913" s="1">
        <v>42350</v>
      </c>
      <c r="B3913" s="3">
        <f t="shared" si="183"/>
        <v>2015</v>
      </c>
      <c r="C3913" s="3">
        <f t="shared" si="184"/>
        <v>12</v>
      </c>
      <c r="D3913" t="s">
        <v>1221</v>
      </c>
      <c r="E3913" t="str">
        <f t="shared" si="185"/>
        <v>Dennis Kane20151212</v>
      </c>
      <c r="F3913">
        <f>IF(COUNTIF($E$2:E3913, E3913) = 1, MAX($F$1:F3912) + 1, INDEX($F$1:F3912, MATCH(E3913, $E$1:E3912, 0)))</f>
        <v>1908</v>
      </c>
      <c r="G3913" t="s">
        <v>27</v>
      </c>
      <c r="H3913" t="s">
        <v>11</v>
      </c>
      <c r="I3913" t="s">
        <v>43</v>
      </c>
      <c r="J3913" t="s">
        <v>160</v>
      </c>
      <c r="K3913" s="17">
        <v>7.86</v>
      </c>
      <c r="L3913" s="17">
        <v>2</v>
      </c>
      <c r="M3913" s="17">
        <v>3.62</v>
      </c>
      <c r="N3913" s="17" t="str">
        <f>IF(SalesData[[#This Row],[Profit]]&gt;0,"Profit","Loss")</f>
        <v>Profit</v>
      </c>
    </row>
    <row r="3914" spans="1:14" x14ac:dyDescent="0.25">
      <c r="A3914" s="1">
        <v>42350</v>
      </c>
      <c r="B3914" s="3">
        <f t="shared" si="183"/>
        <v>2015</v>
      </c>
      <c r="C3914" s="3">
        <f t="shared" si="184"/>
        <v>12</v>
      </c>
      <c r="D3914" t="s">
        <v>1221</v>
      </c>
      <c r="E3914" t="str">
        <f t="shared" si="185"/>
        <v>Dennis Kane20151212</v>
      </c>
      <c r="F3914">
        <f>IF(COUNTIF($E$2:E3914, E3914) = 1, MAX($F$1:F3913) + 1, INDEX($F$1:F3913, MATCH(E3914, $E$1:E3913, 0)))</f>
        <v>1908</v>
      </c>
      <c r="G3914" t="s">
        <v>27</v>
      </c>
      <c r="H3914" t="s">
        <v>11</v>
      </c>
      <c r="I3914" t="s">
        <v>20</v>
      </c>
      <c r="J3914" t="s">
        <v>2257</v>
      </c>
      <c r="K3914" s="17">
        <v>24.45</v>
      </c>
      <c r="L3914" s="17">
        <v>2</v>
      </c>
      <c r="M3914" s="17">
        <v>8.86</v>
      </c>
      <c r="N3914" s="17" t="str">
        <f>IF(SalesData[[#This Row],[Profit]]&gt;0,"Profit","Loss")</f>
        <v>Profit</v>
      </c>
    </row>
    <row r="3915" spans="1:14" x14ac:dyDescent="0.25">
      <c r="A3915" s="1">
        <v>42350</v>
      </c>
      <c r="B3915" s="3">
        <f t="shared" si="183"/>
        <v>2015</v>
      </c>
      <c r="C3915" s="3">
        <f t="shared" si="184"/>
        <v>12</v>
      </c>
      <c r="D3915" t="s">
        <v>2276</v>
      </c>
      <c r="E3915" t="str">
        <f t="shared" si="185"/>
        <v>Eric Murdock20151212</v>
      </c>
      <c r="F3915">
        <f>IF(COUNTIF($E$2:E3915, E3915) = 1, MAX($F$1:F3914) + 1, INDEX($F$1:F3914, MATCH(E3915, $E$1:E3914, 0)))</f>
        <v>1909</v>
      </c>
      <c r="G3915" t="s">
        <v>531</v>
      </c>
      <c r="H3915" t="s">
        <v>11</v>
      </c>
      <c r="I3915" t="s">
        <v>24</v>
      </c>
      <c r="J3915" t="s">
        <v>38</v>
      </c>
      <c r="K3915" s="17">
        <v>8.2200000000000006</v>
      </c>
      <c r="L3915" s="17">
        <v>3</v>
      </c>
      <c r="M3915" s="17">
        <v>2.2200000000000002</v>
      </c>
      <c r="N3915" s="17" t="str">
        <f>IF(SalesData[[#This Row],[Profit]]&gt;0,"Profit","Loss")</f>
        <v>Profit</v>
      </c>
    </row>
    <row r="3916" spans="1:14" x14ac:dyDescent="0.25">
      <c r="A3916" s="1">
        <v>42350</v>
      </c>
      <c r="B3916" s="3">
        <f t="shared" si="183"/>
        <v>2015</v>
      </c>
      <c r="C3916" s="3">
        <f t="shared" si="184"/>
        <v>12</v>
      </c>
      <c r="D3916" t="s">
        <v>1752</v>
      </c>
      <c r="E3916" t="str">
        <f t="shared" si="185"/>
        <v>Joni Blumstein20151212</v>
      </c>
      <c r="F3916">
        <f>IF(COUNTIF($E$2:E3916, E3916) = 1, MAX($F$1:F3915) + 1, INDEX($F$1:F3915, MATCH(E3916, $E$1:E3915, 0)))</f>
        <v>1910</v>
      </c>
      <c r="G3916" t="s">
        <v>10</v>
      </c>
      <c r="H3916" t="s">
        <v>39</v>
      </c>
      <c r="I3916" t="s">
        <v>52</v>
      </c>
      <c r="J3916" t="s">
        <v>2330</v>
      </c>
      <c r="K3916" s="17">
        <v>22.37</v>
      </c>
      <c r="L3916" s="17">
        <v>4</v>
      </c>
      <c r="M3916" s="17">
        <v>6.43</v>
      </c>
      <c r="N3916" s="17" t="str">
        <f>IF(SalesData[[#This Row],[Profit]]&gt;0,"Profit","Loss")</f>
        <v>Profit</v>
      </c>
    </row>
    <row r="3917" spans="1:14" x14ac:dyDescent="0.25">
      <c r="A3917" s="1">
        <v>42350</v>
      </c>
      <c r="B3917" s="3">
        <f t="shared" si="183"/>
        <v>2015</v>
      </c>
      <c r="C3917" s="3">
        <f t="shared" si="184"/>
        <v>12</v>
      </c>
      <c r="D3917" t="s">
        <v>109</v>
      </c>
      <c r="E3917" t="str">
        <f t="shared" si="185"/>
        <v>Xylona Preis20151212</v>
      </c>
      <c r="F3917">
        <f>IF(COUNTIF($E$2:E3917, E3917) = 1, MAX($F$1:F3916) + 1, INDEX($F$1:F3916, MATCH(E3917, $E$1:E3916, 0)))</f>
        <v>1911</v>
      </c>
      <c r="G3917" t="s">
        <v>27</v>
      </c>
      <c r="H3917" t="s">
        <v>11</v>
      </c>
      <c r="I3917" t="s">
        <v>24</v>
      </c>
      <c r="J3917" t="s">
        <v>2084</v>
      </c>
      <c r="K3917" s="17">
        <v>2.21</v>
      </c>
      <c r="L3917" s="17">
        <v>1</v>
      </c>
      <c r="M3917" s="17">
        <v>0.6</v>
      </c>
      <c r="N3917" s="17" t="str">
        <f>IF(SalesData[[#This Row],[Profit]]&gt;0,"Profit","Loss")</f>
        <v>Profit</v>
      </c>
    </row>
    <row r="3918" spans="1:14" x14ac:dyDescent="0.25">
      <c r="A3918" s="1">
        <v>42350</v>
      </c>
      <c r="B3918" s="3">
        <f t="shared" si="183"/>
        <v>2015</v>
      </c>
      <c r="C3918" s="3">
        <f t="shared" si="184"/>
        <v>12</v>
      </c>
      <c r="D3918" t="s">
        <v>109</v>
      </c>
      <c r="E3918" t="str">
        <f t="shared" si="185"/>
        <v>Xylona Preis20151212</v>
      </c>
      <c r="F3918">
        <f>IF(COUNTIF($E$2:E3918, E3918) = 1, MAX($F$1:F3917) + 1, INDEX($F$1:F3917, MATCH(E3918, $E$1:E3917, 0)))</f>
        <v>1911</v>
      </c>
      <c r="G3918" t="s">
        <v>27</v>
      </c>
      <c r="H3918" t="s">
        <v>11</v>
      </c>
      <c r="I3918" t="s">
        <v>63</v>
      </c>
      <c r="J3918" t="s">
        <v>1272</v>
      </c>
      <c r="K3918" s="17">
        <v>15.52</v>
      </c>
      <c r="L3918" s="17">
        <v>4</v>
      </c>
      <c r="M3918" s="17">
        <v>7.45</v>
      </c>
      <c r="N3918" s="17" t="str">
        <f>IF(SalesData[[#This Row],[Profit]]&gt;0,"Profit","Loss")</f>
        <v>Profit</v>
      </c>
    </row>
    <row r="3919" spans="1:14" x14ac:dyDescent="0.25">
      <c r="A3919" s="1">
        <v>42350</v>
      </c>
      <c r="B3919" s="3">
        <f t="shared" si="183"/>
        <v>2015</v>
      </c>
      <c r="C3919" s="3">
        <f t="shared" si="184"/>
        <v>12</v>
      </c>
      <c r="D3919" t="s">
        <v>109</v>
      </c>
      <c r="E3919" t="str">
        <f t="shared" si="185"/>
        <v>Xylona Preis20151212</v>
      </c>
      <c r="F3919">
        <f>IF(COUNTIF($E$2:E3919, E3919) = 1, MAX($F$1:F3918) + 1, INDEX($F$1:F3918, MATCH(E3919, $E$1:E3918, 0)))</f>
        <v>1911</v>
      </c>
      <c r="G3919" t="s">
        <v>27</v>
      </c>
      <c r="H3919" t="s">
        <v>11</v>
      </c>
      <c r="I3919" t="s">
        <v>12</v>
      </c>
      <c r="J3919" t="s">
        <v>2334</v>
      </c>
      <c r="K3919" s="17">
        <v>36.44</v>
      </c>
      <c r="L3919" s="17">
        <v>4</v>
      </c>
      <c r="M3919" s="17">
        <v>16.399999999999999</v>
      </c>
      <c r="N3919" s="17" t="str">
        <f>IF(SalesData[[#This Row],[Profit]]&gt;0,"Profit","Loss")</f>
        <v>Profit</v>
      </c>
    </row>
    <row r="3920" spans="1:14" x14ac:dyDescent="0.25">
      <c r="A3920" s="1">
        <v>42350</v>
      </c>
      <c r="B3920" s="3">
        <f t="shared" si="183"/>
        <v>2015</v>
      </c>
      <c r="C3920" s="3">
        <f t="shared" si="184"/>
        <v>12</v>
      </c>
      <c r="D3920" t="s">
        <v>887</v>
      </c>
      <c r="E3920" t="str">
        <f t="shared" si="185"/>
        <v>Helen Abelman20151212</v>
      </c>
      <c r="F3920">
        <f>IF(COUNTIF($E$2:E3920, E3920) = 1, MAX($F$1:F3919) + 1, INDEX($F$1:F3919, MATCH(E3920, $E$1:E3919, 0)))</f>
        <v>1912</v>
      </c>
      <c r="G3920" t="s">
        <v>27</v>
      </c>
      <c r="H3920" t="s">
        <v>34</v>
      </c>
      <c r="I3920" t="s">
        <v>47</v>
      </c>
      <c r="J3920" t="s">
        <v>344</v>
      </c>
      <c r="K3920" s="17">
        <v>166.5</v>
      </c>
      <c r="L3920" s="17">
        <v>3</v>
      </c>
      <c r="M3920" s="17">
        <v>21.65</v>
      </c>
      <c r="N3920" s="17" t="str">
        <f>IF(SalesData[[#This Row],[Profit]]&gt;0,"Profit","Loss")</f>
        <v>Profit</v>
      </c>
    </row>
    <row r="3921" spans="1:14" x14ac:dyDescent="0.25">
      <c r="A3921" s="1">
        <v>42350</v>
      </c>
      <c r="B3921" s="3">
        <f t="shared" si="183"/>
        <v>2015</v>
      </c>
      <c r="C3921" s="3">
        <f t="shared" si="184"/>
        <v>12</v>
      </c>
      <c r="D3921" t="s">
        <v>887</v>
      </c>
      <c r="E3921" t="str">
        <f t="shared" si="185"/>
        <v>Helen Abelman20151212</v>
      </c>
      <c r="F3921">
        <f>IF(COUNTIF($E$2:E3921, E3921) = 1, MAX($F$1:F3920) + 1, INDEX($F$1:F3920, MATCH(E3921, $E$1:E3920, 0)))</f>
        <v>1912</v>
      </c>
      <c r="G3921" t="s">
        <v>27</v>
      </c>
      <c r="H3921" t="s">
        <v>11</v>
      </c>
      <c r="I3921" t="s">
        <v>18</v>
      </c>
      <c r="J3921" t="s">
        <v>1757</v>
      </c>
      <c r="K3921" s="17">
        <v>360.38</v>
      </c>
      <c r="L3921" s="17">
        <v>2</v>
      </c>
      <c r="M3921" s="17">
        <v>93.7</v>
      </c>
      <c r="N3921" s="17" t="str">
        <f>IF(SalesData[[#This Row],[Profit]]&gt;0,"Profit","Loss")</f>
        <v>Profit</v>
      </c>
    </row>
    <row r="3922" spans="1:14" x14ac:dyDescent="0.25">
      <c r="A3922" s="1">
        <v>42350</v>
      </c>
      <c r="B3922" s="3">
        <f t="shared" si="183"/>
        <v>2015</v>
      </c>
      <c r="C3922" s="3">
        <f t="shared" si="184"/>
        <v>12</v>
      </c>
      <c r="D3922" t="s">
        <v>387</v>
      </c>
      <c r="E3922" t="str">
        <f t="shared" si="185"/>
        <v>Jonathan Doherty20151212</v>
      </c>
      <c r="F3922">
        <f>IF(COUNTIF($E$2:E3922, E3922) = 1, MAX($F$1:F3921) + 1, INDEX($F$1:F3921, MATCH(E3922, $E$1:E3921, 0)))</f>
        <v>1913</v>
      </c>
      <c r="G3922" t="s">
        <v>126</v>
      </c>
      <c r="H3922" t="s">
        <v>11</v>
      </c>
      <c r="I3922" t="s">
        <v>12</v>
      </c>
      <c r="J3922" t="s">
        <v>2394</v>
      </c>
      <c r="K3922" s="17">
        <v>32.4</v>
      </c>
      <c r="L3922" s="17">
        <v>5</v>
      </c>
      <c r="M3922" s="17">
        <v>15.88</v>
      </c>
      <c r="N3922" s="17" t="str">
        <f>IF(SalesData[[#This Row],[Profit]]&gt;0,"Profit","Loss")</f>
        <v>Profit</v>
      </c>
    </row>
    <row r="3923" spans="1:14" x14ac:dyDescent="0.25">
      <c r="A3923" s="1">
        <v>42350</v>
      </c>
      <c r="B3923" s="3">
        <f t="shared" si="183"/>
        <v>2015</v>
      </c>
      <c r="C3923" s="3">
        <f t="shared" si="184"/>
        <v>12</v>
      </c>
      <c r="D3923" t="s">
        <v>387</v>
      </c>
      <c r="E3923" t="str">
        <f t="shared" si="185"/>
        <v>Jonathan Doherty20151212</v>
      </c>
      <c r="F3923">
        <f>IF(COUNTIF($E$2:E3923, E3923) = 1, MAX($F$1:F3922) + 1, INDEX($F$1:F3922, MATCH(E3923, $E$1:E3922, 0)))</f>
        <v>1913</v>
      </c>
      <c r="G3923" t="s">
        <v>126</v>
      </c>
      <c r="H3923" t="s">
        <v>11</v>
      </c>
      <c r="I3923" t="s">
        <v>12</v>
      </c>
      <c r="J3923" t="s">
        <v>1041</v>
      </c>
      <c r="K3923" s="17">
        <v>97.88</v>
      </c>
      <c r="L3923" s="17">
        <v>2</v>
      </c>
      <c r="M3923" s="17">
        <v>48.94</v>
      </c>
      <c r="N3923" s="17" t="str">
        <f>IF(SalesData[[#This Row],[Profit]]&gt;0,"Profit","Loss")</f>
        <v>Profit</v>
      </c>
    </row>
    <row r="3924" spans="1:14" x14ac:dyDescent="0.25">
      <c r="A3924" s="1">
        <v>42350</v>
      </c>
      <c r="B3924" s="3">
        <f t="shared" si="183"/>
        <v>2015</v>
      </c>
      <c r="C3924" s="3">
        <f t="shared" si="184"/>
        <v>12</v>
      </c>
      <c r="D3924" t="s">
        <v>1598</v>
      </c>
      <c r="E3924" t="str">
        <f t="shared" si="185"/>
        <v>Karen Daniels20151212</v>
      </c>
      <c r="F3924">
        <f>IF(COUNTIF($E$2:E3924, E3924) = 1, MAX($F$1:F3923) + 1, INDEX($F$1:F3923, MATCH(E3924, $E$1:E3923, 0)))</f>
        <v>1914</v>
      </c>
      <c r="G3924" t="s">
        <v>27</v>
      </c>
      <c r="H3924" t="s">
        <v>39</v>
      </c>
      <c r="I3924" t="s">
        <v>52</v>
      </c>
      <c r="J3924" t="s">
        <v>454</v>
      </c>
      <c r="K3924" s="17">
        <v>299.94</v>
      </c>
      <c r="L3924" s="17">
        <v>6</v>
      </c>
      <c r="M3924" s="17">
        <v>128.97</v>
      </c>
      <c r="N3924" s="17" t="str">
        <f>IF(SalesData[[#This Row],[Profit]]&gt;0,"Profit","Loss")</f>
        <v>Profit</v>
      </c>
    </row>
    <row r="3925" spans="1:14" x14ac:dyDescent="0.25">
      <c r="A3925" s="1">
        <v>42350</v>
      </c>
      <c r="B3925" s="3">
        <f t="shared" si="183"/>
        <v>2015</v>
      </c>
      <c r="C3925" s="3">
        <f t="shared" si="184"/>
        <v>12</v>
      </c>
      <c r="D3925" t="s">
        <v>1598</v>
      </c>
      <c r="E3925" t="str">
        <f t="shared" si="185"/>
        <v>Karen Daniels20151212</v>
      </c>
      <c r="F3925">
        <f>IF(COUNTIF($E$2:E3925, E3925) = 1, MAX($F$1:F3924) + 1, INDEX($F$1:F3924, MATCH(E3925, $E$1:E3924, 0)))</f>
        <v>1914</v>
      </c>
      <c r="G3925" t="s">
        <v>27</v>
      </c>
      <c r="H3925" t="s">
        <v>11</v>
      </c>
      <c r="I3925" t="s">
        <v>200</v>
      </c>
      <c r="J3925" t="s">
        <v>807</v>
      </c>
      <c r="K3925" s="17">
        <v>25.76</v>
      </c>
      <c r="L3925" s="17">
        <v>7</v>
      </c>
      <c r="M3925" s="17">
        <v>0.52</v>
      </c>
      <c r="N3925" s="17" t="str">
        <f>IF(SalesData[[#This Row],[Profit]]&gt;0,"Profit","Loss")</f>
        <v>Profit</v>
      </c>
    </row>
    <row r="3926" spans="1:14" x14ac:dyDescent="0.25">
      <c r="A3926" s="1">
        <v>42351</v>
      </c>
      <c r="B3926" s="3">
        <f t="shared" si="183"/>
        <v>2015</v>
      </c>
      <c r="C3926" s="3">
        <f t="shared" si="184"/>
        <v>12</v>
      </c>
      <c r="D3926" t="s">
        <v>1489</v>
      </c>
      <c r="E3926" t="str">
        <f t="shared" si="185"/>
        <v>Rachel Payne20151213</v>
      </c>
      <c r="F3926">
        <f>IF(COUNTIF($E$2:E3926, E3926) = 1, MAX($F$1:F3925) + 1, INDEX($F$1:F3925, MATCH(E3926, $E$1:E3925, 0)))</f>
        <v>1915</v>
      </c>
      <c r="G3926" t="s">
        <v>27</v>
      </c>
      <c r="H3926" t="s">
        <v>11</v>
      </c>
      <c r="I3926" t="s">
        <v>12</v>
      </c>
      <c r="J3926" t="s">
        <v>524</v>
      </c>
      <c r="K3926" s="17">
        <v>12.96</v>
      </c>
      <c r="L3926" s="17">
        <v>2</v>
      </c>
      <c r="M3926" s="17">
        <v>6.22</v>
      </c>
      <c r="N3926" s="17" t="str">
        <f>IF(SalesData[[#This Row],[Profit]]&gt;0,"Profit","Loss")</f>
        <v>Profit</v>
      </c>
    </row>
    <row r="3927" spans="1:14" x14ac:dyDescent="0.25">
      <c r="A3927" s="1">
        <v>42351</v>
      </c>
      <c r="B3927" s="3">
        <f t="shared" si="183"/>
        <v>2015</v>
      </c>
      <c r="C3927" s="3">
        <f t="shared" si="184"/>
        <v>12</v>
      </c>
      <c r="D3927" t="s">
        <v>1489</v>
      </c>
      <c r="E3927" t="str">
        <f t="shared" si="185"/>
        <v>Rachel Payne20151213</v>
      </c>
      <c r="F3927">
        <f>IF(COUNTIF($E$2:E3927, E3927) = 1, MAX($F$1:F3926) + 1, INDEX($F$1:F3926, MATCH(E3927, $E$1:E3926, 0)))</f>
        <v>1915</v>
      </c>
      <c r="G3927" t="s">
        <v>27</v>
      </c>
      <c r="H3927" t="s">
        <v>11</v>
      </c>
      <c r="I3927" t="s">
        <v>92</v>
      </c>
      <c r="J3927" t="s">
        <v>2395</v>
      </c>
      <c r="K3927" s="17">
        <v>134.47999999999999</v>
      </c>
      <c r="L3927" s="17">
        <v>4</v>
      </c>
      <c r="M3927" s="17">
        <v>34.96</v>
      </c>
      <c r="N3927" s="17" t="str">
        <f>IF(SalesData[[#This Row],[Profit]]&gt;0,"Profit","Loss")</f>
        <v>Profit</v>
      </c>
    </row>
    <row r="3928" spans="1:14" x14ac:dyDescent="0.25">
      <c r="A3928" s="1">
        <v>42351</v>
      </c>
      <c r="B3928" s="3">
        <f t="shared" si="183"/>
        <v>2015</v>
      </c>
      <c r="C3928" s="3">
        <f t="shared" si="184"/>
        <v>12</v>
      </c>
      <c r="D3928" t="s">
        <v>1738</v>
      </c>
      <c r="E3928" t="str">
        <f t="shared" si="185"/>
        <v>Matt Collins20151213</v>
      </c>
      <c r="F3928">
        <f>IF(COUNTIF($E$2:E3928, E3928) = 1, MAX($F$1:F3927) + 1, INDEX($F$1:F3927, MATCH(E3928, $E$1:E3927, 0)))</f>
        <v>1916</v>
      </c>
      <c r="G3928" t="s">
        <v>27</v>
      </c>
      <c r="H3928" t="s">
        <v>11</v>
      </c>
      <c r="I3928" t="s">
        <v>16</v>
      </c>
      <c r="J3928" t="s">
        <v>772</v>
      </c>
      <c r="K3928" s="17">
        <v>9.9600000000000009</v>
      </c>
      <c r="L3928" s="17">
        <v>2</v>
      </c>
      <c r="M3928" s="17">
        <v>4.58</v>
      </c>
      <c r="N3928" s="17" t="str">
        <f>IF(SalesData[[#This Row],[Profit]]&gt;0,"Profit","Loss")</f>
        <v>Profit</v>
      </c>
    </row>
    <row r="3929" spans="1:14" x14ac:dyDescent="0.25">
      <c r="A3929" s="1">
        <v>42351</v>
      </c>
      <c r="B3929" s="3">
        <f t="shared" si="183"/>
        <v>2015</v>
      </c>
      <c r="C3929" s="3">
        <f t="shared" si="184"/>
        <v>12</v>
      </c>
      <c r="D3929" t="s">
        <v>437</v>
      </c>
      <c r="E3929" t="str">
        <f t="shared" si="185"/>
        <v>Rob Dowd20151213</v>
      </c>
      <c r="F3929">
        <f>IF(COUNTIF($E$2:E3929, E3929) = 1, MAX($F$1:F3928) + 1, INDEX($F$1:F3928, MATCH(E3929, $E$1:E3928, 0)))</f>
        <v>1917</v>
      </c>
      <c r="G3929" t="s">
        <v>27</v>
      </c>
      <c r="H3929" t="s">
        <v>39</v>
      </c>
      <c r="I3929" t="s">
        <v>40</v>
      </c>
      <c r="J3929" t="s">
        <v>694</v>
      </c>
      <c r="K3929" s="17">
        <v>494.38</v>
      </c>
      <c r="L3929" s="17">
        <v>3</v>
      </c>
      <c r="M3929" s="17">
        <v>49.44</v>
      </c>
      <c r="N3929" s="17" t="str">
        <f>IF(SalesData[[#This Row],[Profit]]&gt;0,"Profit","Loss")</f>
        <v>Profit</v>
      </c>
    </row>
    <row r="3930" spans="1:14" x14ac:dyDescent="0.25">
      <c r="A3930" s="1">
        <v>42351</v>
      </c>
      <c r="B3930" s="3">
        <f t="shared" si="183"/>
        <v>2015</v>
      </c>
      <c r="C3930" s="3">
        <f t="shared" si="184"/>
        <v>12</v>
      </c>
      <c r="D3930" t="s">
        <v>437</v>
      </c>
      <c r="E3930" t="str">
        <f t="shared" si="185"/>
        <v>Rob Dowd20151213</v>
      </c>
      <c r="F3930">
        <f>IF(COUNTIF($E$2:E3930, E3930) = 1, MAX($F$1:F3929) + 1, INDEX($F$1:F3929, MATCH(E3930, $E$1:E3929, 0)))</f>
        <v>1917</v>
      </c>
      <c r="G3930" t="s">
        <v>27</v>
      </c>
      <c r="H3930" t="s">
        <v>11</v>
      </c>
      <c r="I3930" t="s">
        <v>20</v>
      </c>
      <c r="J3930" t="s">
        <v>1225</v>
      </c>
      <c r="K3930" s="17">
        <v>29.2</v>
      </c>
      <c r="L3930" s="17">
        <v>5</v>
      </c>
      <c r="M3930" s="17">
        <v>9.86</v>
      </c>
      <c r="N3930" s="17" t="str">
        <f>IF(SalesData[[#This Row],[Profit]]&gt;0,"Profit","Loss")</f>
        <v>Profit</v>
      </c>
    </row>
    <row r="3931" spans="1:14" x14ac:dyDescent="0.25">
      <c r="A3931" s="1">
        <v>42351</v>
      </c>
      <c r="B3931" s="3">
        <f t="shared" si="183"/>
        <v>2015</v>
      </c>
      <c r="C3931" s="3">
        <f t="shared" si="184"/>
        <v>12</v>
      </c>
      <c r="D3931" t="s">
        <v>437</v>
      </c>
      <c r="E3931" t="str">
        <f t="shared" si="185"/>
        <v>Rob Dowd20151213</v>
      </c>
      <c r="F3931">
        <f>IF(COUNTIF($E$2:E3931, E3931) = 1, MAX($F$1:F3930) + 1, INDEX($F$1:F3930, MATCH(E3931, $E$1:E3930, 0)))</f>
        <v>1917</v>
      </c>
      <c r="G3931" t="s">
        <v>27</v>
      </c>
      <c r="H3931" t="s">
        <v>39</v>
      </c>
      <c r="I3931" t="s">
        <v>52</v>
      </c>
      <c r="J3931" t="s">
        <v>2309</v>
      </c>
      <c r="K3931" s="17">
        <v>248.85</v>
      </c>
      <c r="L3931" s="17">
        <v>5</v>
      </c>
      <c r="M3931" s="17">
        <v>27.37</v>
      </c>
      <c r="N3931" s="17" t="str">
        <f>IF(SalesData[[#This Row],[Profit]]&gt;0,"Profit","Loss")</f>
        <v>Profit</v>
      </c>
    </row>
    <row r="3932" spans="1:14" x14ac:dyDescent="0.25">
      <c r="A3932" s="1">
        <v>42351</v>
      </c>
      <c r="B3932" s="3">
        <f t="shared" si="183"/>
        <v>2015</v>
      </c>
      <c r="C3932" s="3">
        <f t="shared" si="184"/>
        <v>12</v>
      </c>
      <c r="D3932" t="s">
        <v>437</v>
      </c>
      <c r="E3932" t="str">
        <f t="shared" si="185"/>
        <v>Rob Dowd20151213</v>
      </c>
      <c r="F3932">
        <f>IF(COUNTIF($E$2:E3932, E3932) = 1, MAX($F$1:F3931) + 1, INDEX($F$1:F3931, MATCH(E3932, $E$1:E3931, 0)))</f>
        <v>1917</v>
      </c>
      <c r="G3932" t="s">
        <v>27</v>
      </c>
      <c r="H3932" t="s">
        <v>39</v>
      </c>
      <c r="I3932" t="s">
        <v>52</v>
      </c>
      <c r="J3932" t="s">
        <v>518</v>
      </c>
      <c r="K3932" s="17">
        <v>36.24</v>
      </c>
      <c r="L3932" s="17">
        <v>1</v>
      </c>
      <c r="M3932" s="17">
        <v>15.22</v>
      </c>
      <c r="N3932" s="17" t="str">
        <f>IF(SalesData[[#This Row],[Profit]]&gt;0,"Profit","Loss")</f>
        <v>Profit</v>
      </c>
    </row>
    <row r="3933" spans="1:14" x14ac:dyDescent="0.25">
      <c r="A3933" s="1">
        <v>42351</v>
      </c>
      <c r="B3933" s="3">
        <f t="shared" si="183"/>
        <v>2015</v>
      </c>
      <c r="C3933" s="3">
        <f t="shared" si="184"/>
        <v>12</v>
      </c>
      <c r="D3933" t="s">
        <v>724</v>
      </c>
      <c r="E3933" t="str">
        <f t="shared" si="185"/>
        <v>Dean percer20151213</v>
      </c>
      <c r="F3933">
        <f>IF(COUNTIF($E$2:E3933, E3933) = 1, MAX($F$1:F3932) + 1, INDEX($F$1:F3932, MATCH(E3933, $E$1:E3932, 0)))</f>
        <v>1918</v>
      </c>
      <c r="G3933" t="s">
        <v>434</v>
      </c>
      <c r="H3933" t="s">
        <v>11</v>
      </c>
      <c r="I3933" t="s">
        <v>12</v>
      </c>
      <c r="J3933" t="s">
        <v>2108</v>
      </c>
      <c r="K3933" s="17">
        <v>19.440000000000001</v>
      </c>
      <c r="L3933" s="17">
        <v>3</v>
      </c>
      <c r="M3933" s="17">
        <v>9.33</v>
      </c>
      <c r="N3933" s="17" t="str">
        <f>IF(SalesData[[#This Row],[Profit]]&gt;0,"Profit","Loss")</f>
        <v>Profit</v>
      </c>
    </row>
    <row r="3934" spans="1:14" x14ac:dyDescent="0.25">
      <c r="A3934" s="1">
        <v>42351</v>
      </c>
      <c r="B3934" s="3">
        <f t="shared" si="183"/>
        <v>2015</v>
      </c>
      <c r="C3934" s="3">
        <f t="shared" si="184"/>
        <v>12</v>
      </c>
      <c r="D3934" t="s">
        <v>724</v>
      </c>
      <c r="E3934" t="str">
        <f t="shared" si="185"/>
        <v>Dean percer20151213</v>
      </c>
      <c r="F3934">
        <f>IF(COUNTIF($E$2:E3934, E3934) = 1, MAX($F$1:F3933) + 1, INDEX($F$1:F3933, MATCH(E3934, $E$1:E3933, 0)))</f>
        <v>1918</v>
      </c>
      <c r="G3934" t="s">
        <v>434</v>
      </c>
      <c r="H3934" t="s">
        <v>11</v>
      </c>
      <c r="I3934" t="s">
        <v>20</v>
      </c>
      <c r="J3934" t="s">
        <v>1462</v>
      </c>
      <c r="K3934" s="17">
        <v>37.880000000000003</v>
      </c>
      <c r="L3934" s="17">
        <v>2</v>
      </c>
      <c r="M3934" s="17">
        <v>18.940000000000001</v>
      </c>
      <c r="N3934" s="17" t="str">
        <f>IF(SalesData[[#This Row],[Profit]]&gt;0,"Profit","Loss")</f>
        <v>Profit</v>
      </c>
    </row>
    <row r="3935" spans="1:14" x14ac:dyDescent="0.25">
      <c r="A3935" s="1">
        <v>42352</v>
      </c>
      <c r="B3935" s="3">
        <f t="shared" si="183"/>
        <v>2015</v>
      </c>
      <c r="C3935" s="3">
        <f t="shared" si="184"/>
        <v>12</v>
      </c>
      <c r="D3935" t="s">
        <v>119</v>
      </c>
      <c r="E3935" t="str">
        <f t="shared" si="185"/>
        <v>Muhammed MacIntyre20151214</v>
      </c>
      <c r="F3935">
        <f>IF(COUNTIF($E$2:E3935, E3935) = 1, MAX($F$1:F3934) + 1, INDEX($F$1:F3934, MATCH(E3935, $E$1:E3934, 0)))</f>
        <v>1919</v>
      </c>
      <c r="G3935" t="s">
        <v>30</v>
      </c>
      <c r="H3935" t="s">
        <v>11</v>
      </c>
      <c r="I3935" t="s">
        <v>20</v>
      </c>
      <c r="J3935" t="s">
        <v>67</v>
      </c>
      <c r="K3935" s="17">
        <v>3.76</v>
      </c>
      <c r="L3935" s="17">
        <v>2</v>
      </c>
      <c r="M3935" s="17">
        <v>1.8</v>
      </c>
      <c r="N3935" s="17" t="str">
        <f>IF(SalesData[[#This Row],[Profit]]&gt;0,"Profit","Loss")</f>
        <v>Profit</v>
      </c>
    </row>
    <row r="3936" spans="1:14" x14ac:dyDescent="0.25">
      <c r="A3936" s="1">
        <v>42352</v>
      </c>
      <c r="B3936" s="3">
        <f t="shared" si="183"/>
        <v>2015</v>
      </c>
      <c r="C3936" s="3">
        <f t="shared" si="184"/>
        <v>12</v>
      </c>
      <c r="D3936" t="s">
        <v>2396</v>
      </c>
      <c r="E3936" t="str">
        <f t="shared" si="185"/>
        <v>Doug Jacobs20151214</v>
      </c>
      <c r="F3936">
        <f>IF(COUNTIF($E$2:E3936, E3936) = 1, MAX($F$1:F3935) + 1, INDEX($F$1:F3935, MATCH(E3936, $E$1:E3935, 0)))</f>
        <v>1920</v>
      </c>
      <c r="G3936" t="s">
        <v>91</v>
      </c>
      <c r="H3936" t="s">
        <v>39</v>
      </c>
      <c r="I3936" t="s">
        <v>40</v>
      </c>
      <c r="J3936" t="s">
        <v>1864</v>
      </c>
      <c r="K3936" s="17">
        <v>319.97000000000003</v>
      </c>
      <c r="L3936" s="17">
        <v>4</v>
      </c>
      <c r="M3936" s="17">
        <v>36</v>
      </c>
      <c r="N3936" s="17" t="str">
        <f>IF(SalesData[[#This Row],[Profit]]&gt;0,"Profit","Loss")</f>
        <v>Profit</v>
      </c>
    </row>
    <row r="3937" spans="1:14" x14ac:dyDescent="0.25">
      <c r="A3937" s="1">
        <v>42352</v>
      </c>
      <c r="B3937" s="3">
        <f t="shared" si="183"/>
        <v>2015</v>
      </c>
      <c r="C3937" s="3">
        <f t="shared" si="184"/>
        <v>12</v>
      </c>
      <c r="D3937" t="s">
        <v>794</v>
      </c>
      <c r="E3937" t="str">
        <f t="shared" si="185"/>
        <v>Rick Duston20151214</v>
      </c>
      <c r="F3937">
        <f>IF(COUNTIF($E$2:E3937, E3937) = 1, MAX($F$1:F3936) + 1, INDEX($F$1:F3936, MATCH(E3937, $E$1:E3936, 0)))</f>
        <v>1921</v>
      </c>
      <c r="G3937" t="s">
        <v>27</v>
      </c>
      <c r="H3937" t="s">
        <v>11</v>
      </c>
      <c r="I3937" t="s">
        <v>20</v>
      </c>
      <c r="J3937" t="s">
        <v>1197</v>
      </c>
      <c r="K3937" s="17">
        <v>8.1</v>
      </c>
      <c r="L3937" s="17">
        <v>2</v>
      </c>
      <c r="M3937" s="17">
        <v>2.73</v>
      </c>
      <c r="N3937" s="17" t="str">
        <f>IF(SalesData[[#This Row],[Profit]]&gt;0,"Profit","Loss")</f>
        <v>Profit</v>
      </c>
    </row>
    <row r="3938" spans="1:14" x14ac:dyDescent="0.25">
      <c r="A3938" s="1">
        <v>42352</v>
      </c>
      <c r="B3938" s="3">
        <f t="shared" si="183"/>
        <v>2015</v>
      </c>
      <c r="C3938" s="3">
        <f t="shared" si="184"/>
        <v>12</v>
      </c>
      <c r="D3938" t="s">
        <v>1394</v>
      </c>
      <c r="E3938" t="str">
        <f t="shared" si="185"/>
        <v>Keith Dawkins20151214</v>
      </c>
      <c r="F3938">
        <f>IF(COUNTIF($E$2:E3938, E3938) = 1, MAX($F$1:F3937) + 1, INDEX($F$1:F3937, MATCH(E3938, $E$1:E3937, 0)))</f>
        <v>1922</v>
      </c>
      <c r="G3938" t="s">
        <v>329</v>
      </c>
      <c r="H3938" t="s">
        <v>34</v>
      </c>
      <c r="I3938" t="s">
        <v>47</v>
      </c>
      <c r="J3938" t="s">
        <v>1790</v>
      </c>
      <c r="K3938" s="17">
        <v>6.16</v>
      </c>
      <c r="L3938" s="17">
        <v>2</v>
      </c>
      <c r="M3938" s="17">
        <v>1.97</v>
      </c>
      <c r="N3938" s="17" t="str">
        <f>IF(SalesData[[#This Row],[Profit]]&gt;0,"Profit","Loss")</f>
        <v>Profit</v>
      </c>
    </row>
    <row r="3939" spans="1:14" x14ac:dyDescent="0.25">
      <c r="A3939" s="1">
        <v>42352</v>
      </c>
      <c r="B3939" s="3">
        <f t="shared" si="183"/>
        <v>2015</v>
      </c>
      <c r="C3939" s="3">
        <f t="shared" si="184"/>
        <v>12</v>
      </c>
      <c r="D3939" t="s">
        <v>1394</v>
      </c>
      <c r="E3939" t="str">
        <f t="shared" si="185"/>
        <v>Keith Dawkins20151214</v>
      </c>
      <c r="F3939">
        <f>IF(COUNTIF($E$2:E3939, E3939) = 1, MAX($F$1:F3938) + 1, INDEX($F$1:F3938, MATCH(E3939, $E$1:E3938, 0)))</f>
        <v>1922</v>
      </c>
      <c r="G3939" t="s">
        <v>329</v>
      </c>
      <c r="H3939" t="s">
        <v>11</v>
      </c>
      <c r="I3939" t="s">
        <v>24</v>
      </c>
      <c r="J3939" t="s">
        <v>1600</v>
      </c>
      <c r="K3939" s="17">
        <v>56.3</v>
      </c>
      <c r="L3939" s="17">
        <v>2</v>
      </c>
      <c r="M3939" s="17">
        <v>15.76</v>
      </c>
      <c r="N3939" s="17" t="str">
        <f>IF(SalesData[[#This Row],[Profit]]&gt;0,"Profit","Loss")</f>
        <v>Profit</v>
      </c>
    </row>
    <row r="3940" spans="1:14" x14ac:dyDescent="0.25">
      <c r="A3940" s="1">
        <v>42352</v>
      </c>
      <c r="B3940" s="3">
        <f t="shared" si="183"/>
        <v>2015</v>
      </c>
      <c r="C3940" s="3">
        <f t="shared" si="184"/>
        <v>12</v>
      </c>
      <c r="D3940" t="s">
        <v>1181</v>
      </c>
      <c r="E3940" t="str">
        <f t="shared" si="185"/>
        <v>Paul Prost20151214</v>
      </c>
      <c r="F3940">
        <f>IF(COUNTIF($E$2:E3940, E3940) = 1, MAX($F$1:F3939) + 1, INDEX($F$1:F3939, MATCH(E3940, $E$1:E3939, 0)))</f>
        <v>1923</v>
      </c>
      <c r="G3940" t="s">
        <v>27</v>
      </c>
      <c r="H3940" t="s">
        <v>34</v>
      </c>
      <c r="I3940" t="s">
        <v>47</v>
      </c>
      <c r="J3940" t="s">
        <v>2397</v>
      </c>
      <c r="K3940" s="17">
        <v>15.24</v>
      </c>
      <c r="L3940" s="17">
        <v>3</v>
      </c>
      <c r="M3940" s="17">
        <v>5.18</v>
      </c>
      <c r="N3940" s="17" t="str">
        <f>IF(SalesData[[#This Row],[Profit]]&gt;0,"Profit","Loss")</f>
        <v>Profit</v>
      </c>
    </row>
    <row r="3941" spans="1:14" x14ac:dyDescent="0.25">
      <c r="A3941" s="1">
        <v>42352</v>
      </c>
      <c r="B3941" s="3">
        <f t="shared" si="183"/>
        <v>2015</v>
      </c>
      <c r="C3941" s="3">
        <f t="shared" si="184"/>
        <v>12</v>
      </c>
      <c r="D3941" t="s">
        <v>900</v>
      </c>
      <c r="E3941" t="str">
        <f t="shared" si="185"/>
        <v>Eric Hoffmann20151214</v>
      </c>
      <c r="F3941">
        <f>IF(COUNTIF($E$2:E3941, E3941) = 1, MAX($F$1:F3940) + 1, INDEX($F$1:F3940, MATCH(E3941, $E$1:E3940, 0)))</f>
        <v>1924</v>
      </c>
      <c r="G3941" t="s">
        <v>27</v>
      </c>
      <c r="H3941" t="s">
        <v>34</v>
      </c>
      <c r="I3941" t="s">
        <v>47</v>
      </c>
      <c r="J3941" t="s">
        <v>1015</v>
      </c>
      <c r="K3941" s="17">
        <v>29.22</v>
      </c>
      <c r="L3941" s="17">
        <v>3</v>
      </c>
      <c r="M3941" s="17">
        <v>12.86</v>
      </c>
      <c r="N3941" s="17" t="str">
        <f>IF(SalesData[[#This Row],[Profit]]&gt;0,"Profit","Loss")</f>
        <v>Profit</v>
      </c>
    </row>
    <row r="3942" spans="1:14" x14ac:dyDescent="0.25">
      <c r="A3942" s="1">
        <v>42352</v>
      </c>
      <c r="B3942" s="3">
        <f t="shared" si="183"/>
        <v>2015</v>
      </c>
      <c r="C3942" s="3">
        <f t="shared" si="184"/>
        <v>12</v>
      </c>
      <c r="D3942" t="s">
        <v>244</v>
      </c>
      <c r="E3942" t="str">
        <f t="shared" si="185"/>
        <v>Ashley Jarboe20151214</v>
      </c>
      <c r="F3942">
        <f>IF(COUNTIF($E$2:E3942, E3942) = 1, MAX($F$1:F3941) + 1, INDEX($F$1:F3941, MATCH(E3942, $E$1:E3941, 0)))</f>
        <v>1925</v>
      </c>
      <c r="G3942" t="s">
        <v>27</v>
      </c>
      <c r="H3942" t="s">
        <v>39</v>
      </c>
      <c r="I3942" t="s">
        <v>52</v>
      </c>
      <c r="J3942" t="s">
        <v>2398</v>
      </c>
      <c r="K3942" s="17">
        <v>50</v>
      </c>
      <c r="L3942" s="17">
        <v>2</v>
      </c>
      <c r="M3942" s="17">
        <v>10.5</v>
      </c>
      <c r="N3942" s="17" t="str">
        <f>IF(SalesData[[#This Row],[Profit]]&gt;0,"Profit","Loss")</f>
        <v>Profit</v>
      </c>
    </row>
    <row r="3943" spans="1:14" x14ac:dyDescent="0.25">
      <c r="A3943" s="1">
        <v>42352</v>
      </c>
      <c r="B3943" s="3">
        <f t="shared" si="183"/>
        <v>2015</v>
      </c>
      <c r="C3943" s="3">
        <f t="shared" si="184"/>
        <v>12</v>
      </c>
      <c r="D3943" t="s">
        <v>1614</v>
      </c>
      <c r="E3943" t="str">
        <f t="shared" si="185"/>
        <v>Darren Budd20151214</v>
      </c>
      <c r="F3943">
        <f>IF(COUNTIF($E$2:E3943, E3943) = 1, MAX($F$1:F3942) + 1, INDEX($F$1:F3942, MATCH(E3943, $E$1:E3942, 0)))</f>
        <v>1926</v>
      </c>
      <c r="G3943" t="s">
        <v>27</v>
      </c>
      <c r="H3943" t="s">
        <v>11</v>
      </c>
      <c r="I3943" t="s">
        <v>20</v>
      </c>
      <c r="J3943" t="s">
        <v>2399</v>
      </c>
      <c r="K3943" s="17">
        <v>55.26</v>
      </c>
      <c r="L3943" s="17">
        <v>2</v>
      </c>
      <c r="M3943" s="17">
        <v>20.72</v>
      </c>
      <c r="N3943" s="17" t="str">
        <f>IF(SalesData[[#This Row],[Profit]]&gt;0,"Profit","Loss")</f>
        <v>Profit</v>
      </c>
    </row>
    <row r="3944" spans="1:14" x14ac:dyDescent="0.25">
      <c r="A3944" s="1">
        <v>42352</v>
      </c>
      <c r="B3944" s="3">
        <f t="shared" si="183"/>
        <v>2015</v>
      </c>
      <c r="C3944" s="3">
        <f t="shared" si="184"/>
        <v>12</v>
      </c>
      <c r="D3944" t="s">
        <v>1614</v>
      </c>
      <c r="E3944" t="str">
        <f t="shared" si="185"/>
        <v>Darren Budd20151214</v>
      </c>
      <c r="F3944">
        <f>IF(COUNTIF($E$2:E3944, E3944) = 1, MAX($F$1:F3943) + 1, INDEX($F$1:F3943, MATCH(E3944, $E$1:E3943, 0)))</f>
        <v>1926</v>
      </c>
      <c r="G3944" t="s">
        <v>27</v>
      </c>
      <c r="H3944" t="s">
        <v>11</v>
      </c>
      <c r="I3944" t="s">
        <v>12</v>
      </c>
      <c r="J3944" t="s">
        <v>1170</v>
      </c>
      <c r="K3944" s="17">
        <v>6.48</v>
      </c>
      <c r="L3944" s="17">
        <v>1</v>
      </c>
      <c r="M3944" s="17">
        <v>3.11</v>
      </c>
      <c r="N3944" s="17" t="str">
        <f>IF(SalesData[[#This Row],[Profit]]&gt;0,"Profit","Loss")</f>
        <v>Profit</v>
      </c>
    </row>
    <row r="3945" spans="1:14" x14ac:dyDescent="0.25">
      <c r="A3945" s="1">
        <v>42352</v>
      </c>
      <c r="B3945" s="3">
        <f t="shared" si="183"/>
        <v>2015</v>
      </c>
      <c r="C3945" s="3">
        <f t="shared" si="184"/>
        <v>12</v>
      </c>
      <c r="D3945" t="s">
        <v>1614</v>
      </c>
      <c r="E3945" t="str">
        <f t="shared" si="185"/>
        <v>Darren Budd20151214</v>
      </c>
      <c r="F3945">
        <f>IF(COUNTIF($E$2:E3945, E3945) = 1, MAX($F$1:F3944) + 1, INDEX($F$1:F3944, MATCH(E3945, $E$1:E3944, 0)))</f>
        <v>1926</v>
      </c>
      <c r="G3945" t="s">
        <v>27</v>
      </c>
      <c r="H3945" t="s">
        <v>11</v>
      </c>
      <c r="I3945" t="s">
        <v>20</v>
      </c>
      <c r="J3945" t="s">
        <v>1218</v>
      </c>
      <c r="K3945" s="17">
        <v>34.25</v>
      </c>
      <c r="L3945" s="17">
        <v>3</v>
      </c>
      <c r="M3945" s="17">
        <v>11.56</v>
      </c>
      <c r="N3945" s="17" t="str">
        <f>IF(SalesData[[#This Row],[Profit]]&gt;0,"Profit","Loss")</f>
        <v>Profit</v>
      </c>
    </row>
    <row r="3946" spans="1:14" x14ac:dyDescent="0.25">
      <c r="A3946" s="1">
        <v>42352</v>
      </c>
      <c r="B3946" s="3">
        <f t="shared" si="183"/>
        <v>2015</v>
      </c>
      <c r="C3946" s="3">
        <f t="shared" si="184"/>
        <v>12</v>
      </c>
      <c r="D3946" t="s">
        <v>1614</v>
      </c>
      <c r="E3946" t="str">
        <f t="shared" si="185"/>
        <v>Darren Budd20151214</v>
      </c>
      <c r="F3946">
        <f>IF(COUNTIF($E$2:E3946, E3946) = 1, MAX($F$1:F3945) + 1, INDEX($F$1:F3945, MATCH(E3946, $E$1:E3945, 0)))</f>
        <v>1926</v>
      </c>
      <c r="G3946" t="s">
        <v>27</v>
      </c>
      <c r="H3946" t="s">
        <v>34</v>
      </c>
      <c r="I3946" t="s">
        <v>145</v>
      </c>
      <c r="J3946" t="s">
        <v>2400</v>
      </c>
      <c r="K3946" s="17">
        <v>273.57</v>
      </c>
      <c r="L3946" s="17">
        <v>2</v>
      </c>
      <c r="M3946" s="17">
        <v>10.26</v>
      </c>
      <c r="N3946" s="17" t="str">
        <f>IF(SalesData[[#This Row],[Profit]]&gt;0,"Profit","Loss")</f>
        <v>Profit</v>
      </c>
    </row>
    <row r="3947" spans="1:14" x14ac:dyDescent="0.25">
      <c r="A3947" s="1">
        <v>42353</v>
      </c>
      <c r="B3947" s="3">
        <f t="shared" si="183"/>
        <v>2015</v>
      </c>
      <c r="C3947" s="3">
        <f t="shared" si="184"/>
        <v>12</v>
      </c>
      <c r="D3947" t="s">
        <v>1332</v>
      </c>
      <c r="E3947" t="str">
        <f t="shared" si="185"/>
        <v>Jim Kriz20151215</v>
      </c>
      <c r="F3947">
        <f>IF(COUNTIF($E$2:E3947, E3947) = 1, MAX($F$1:F3946) + 1, INDEX($F$1:F3946, MATCH(E3947, $E$1:E3946, 0)))</f>
        <v>1927</v>
      </c>
      <c r="G3947" t="s">
        <v>149</v>
      </c>
      <c r="H3947" t="s">
        <v>11</v>
      </c>
      <c r="I3947" t="s">
        <v>24</v>
      </c>
      <c r="J3947" t="s">
        <v>2357</v>
      </c>
      <c r="K3947" s="17">
        <v>3.28</v>
      </c>
      <c r="L3947" s="17">
        <v>1</v>
      </c>
      <c r="M3947" s="17">
        <v>1.41</v>
      </c>
      <c r="N3947" s="17" t="str">
        <f>IF(SalesData[[#This Row],[Profit]]&gt;0,"Profit","Loss")</f>
        <v>Profit</v>
      </c>
    </row>
    <row r="3948" spans="1:14" x14ac:dyDescent="0.25">
      <c r="A3948" s="1">
        <v>42353</v>
      </c>
      <c r="B3948" s="3">
        <f t="shared" si="183"/>
        <v>2015</v>
      </c>
      <c r="C3948" s="3">
        <f t="shared" si="184"/>
        <v>12</v>
      </c>
      <c r="D3948" t="s">
        <v>1102</v>
      </c>
      <c r="E3948" t="str">
        <f t="shared" si="185"/>
        <v>Joseph Holt20151215</v>
      </c>
      <c r="F3948">
        <f>IF(COUNTIF($E$2:E3948, E3948) = 1, MAX($F$1:F3947) + 1, INDEX($F$1:F3947, MATCH(E3948, $E$1:E3947, 0)))</f>
        <v>1928</v>
      </c>
      <c r="G3948" t="s">
        <v>164</v>
      </c>
      <c r="H3948" t="s">
        <v>11</v>
      </c>
      <c r="I3948" t="s">
        <v>92</v>
      </c>
      <c r="J3948" t="s">
        <v>2401</v>
      </c>
      <c r="K3948" s="17">
        <v>103.92</v>
      </c>
      <c r="L3948" s="17">
        <v>4</v>
      </c>
      <c r="M3948" s="17">
        <v>36.369999999999997</v>
      </c>
      <c r="N3948" s="17" t="str">
        <f>IF(SalesData[[#This Row],[Profit]]&gt;0,"Profit","Loss")</f>
        <v>Profit</v>
      </c>
    </row>
    <row r="3949" spans="1:14" x14ac:dyDescent="0.25">
      <c r="A3949" s="1">
        <v>42353</v>
      </c>
      <c r="B3949" s="3">
        <f t="shared" si="183"/>
        <v>2015</v>
      </c>
      <c r="C3949" s="3">
        <f t="shared" si="184"/>
        <v>12</v>
      </c>
      <c r="D3949" t="s">
        <v>1102</v>
      </c>
      <c r="E3949" t="str">
        <f t="shared" si="185"/>
        <v>Joseph Holt20151215</v>
      </c>
      <c r="F3949">
        <f>IF(COUNTIF($E$2:E3949, E3949) = 1, MAX($F$1:F3948) + 1, INDEX($F$1:F3948, MATCH(E3949, $E$1:E3948, 0)))</f>
        <v>1928</v>
      </c>
      <c r="G3949" t="s">
        <v>164</v>
      </c>
      <c r="H3949" t="s">
        <v>39</v>
      </c>
      <c r="I3949" t="s">
        <v>52</v>
      </c>
      <c r="J3949" t="s">
        <v>1078</v>
      </c>
      <c r="K3949" s="17">
        <v>899.91</v>
      </c>
      <c r="L3949" s="17">
        <v>9</v>
      </c>
      <c r="M3949" s="17">
        <v>377.96</v>
      </c>
      <c r="N3949" s="17" t="str">
        <f>IF(SalesData[[#This Row],[Profit]]&gt;0,"Profit","Loss")</f>
        <v>Profit</v>
      </c>
    </row>
    <row r="3950" spans="1:14" x14ac:dyDescent="0.25">
      <c r="A3950" s="1">
        <v>42353</v>
      </c>
      <c r="B3950" s="3">
        <f t="shared" si="183"/>
        <v>2015</v>
      </c>
      <c r="C3950" s="3">
        <f t="shared" si="184"/>
        <v>12</v>
      </c>
      <c r="D3950" t="s">
        <v>1102</v>
      </c>
      <c r="E3950" t="str">
        <f t="shared" si="185"/>
        <v>Joseph Holt20151215</v>
      </c>
      <c r="F3950">
        <f>IF(COUNTIF($E$2:E3950, E3950) = 1, MAX($F$1:F3949) + 1, INDEX($F$1:F3949, MATCH(E3950, $E$1:E3949, 0)))</f>
        <v>1928</v>
      </c>
      <c r="G3950" t="s">
        <v>164</v>
      </c>
      <c r="H3950" t="s">
        <v>11</v>
      </c>
      <c r="I3950" t="s">
        <v>20</v>
      </c>
      <c r="J3950" t="s">
        <v>952</v>
      </c>
      <c r="K3950" s="17">
        <v>51.31</v>
      </c>
      <c r="L3950" s="17">
        <v>3</v>
      </c>
      <c r="M3950" s="17">
        <v>18.600000000000001</v>
      </c>
      <c r="N3950" s="17" t="str">
        <f>IF(SalesData[[#This Row],[Profit]]&gt;0,"Profit","Loss")</f>
        <v>Profit</v>
      </c>
    </row>
    <row r="3951" spans="1:14" x14ac:dyDescent="0.25">
      <c r="A3951" s="1">
        <v>42353</v>
      </c>
      <c r="B3951" s="3">
        <f t="shared" si="183"/>
        <v>2015</v>
      </c>
      <c r="C3951" s="3">
        <f t="shared" si="184"/>
        <v>12</v>
      </c>
      <c r="D3951" t="s">
        <v>182</v>
      </c>
      <c r="E3951" t="str">
        <f t="shared" si="185"/>
        <v>Natalie Fritzler20151215</v>
      </c>
      <c r="F3951">
        <f>IF(COUNTIF($E$2:E3951, E3951) = 1, MAX($F$1:F3950) + 1, INDEX($F$1:F3950, MATCH(E3951, $E$1:E3950, 0)))</f>
        <v>1929</v>
      </c>
      <c r="G3951" t="s">
        <v>78</v>
      </c>
      <c r="H3951" t="s">
        <v>39</v>
      </c>
      <c r="I3951" t="s">
        <v>52</v>
      </c>
      <c r="J3951" t="s">
        <v>1875</v>
      </c>
      <c r="K3951" s="17">
        <v>2025.36</v>
      </c>
      <c r="L3951" s="17">
        <v>6</v>
      </c>
      <c r="M3951" s="17">
        <v>607.61</v>
      </c>
      <c r="N3951" s="17" t="str">
        <f>IF(SalesData[[#This Row],[Profit]]&gt;0,"Profit","Loss")</f>
        <v>Profit</v>
      </c>
    </row>
    <row r="3952" spans="1:14" x14ac:dyDescent="0.25">
      <c r="A3952" s="1">
        <v>42353</v>
      </c>
      <c r="B3952" s="3">
        <f t="shared" si="183"/>
        <v>2015</v>
      </c>
      <c r="C3952" s="3">
        <f t="shared" si="184"/>
        <v>12</v>
      </c>
      <c r="D3952" t="s">
        <v>182</v>
      </c>
      <c r="E3952" t="str">
        <f t="shared" si="185"/>
        <v>Natalie Fritzler20151215</v>
      </c>
      <c r="F3952">
        <f>IF(COUNTIF($E$2:E3952, E3952) = 1, MAX($F$1:F3951) + 1, INDEX($F$1:F3951, MATCH(E3952, $E$1:E3951, 0)))</f>
        <v>1929</v>
      </c>
      <c r="G3952" t="s">
        <v>78</v>
      </c>
      <c r="H3952" t="s">
        <v>39</v>
      </c>
      <c r="I3952" t="s">
        <v>302</v>
      </c>
      <c r="J3952" t="s">
        <v>2402</v>
      </c>
      <c r="K3952" s="17">
        <v>1799.99</v>
      </c>
      <c r="L3952" s="17">
        <v>2</v>
      </c>
      <c r="M3952" s="17">
        <v>-2639.99</v>
      </c>
      <c r="N3952" s="17" t="str">
        <f>IF(SalesData[[#This Row],[Profit]]&gt;0,"Profit","Loss")</f>
        <v>Loss</v>
      </c>
    </row>
    <row r="3953" spans="1:14" x14ac:dyDescent="0.25">
      <c r="A3953" s="1">
        <v>42353</v>
      </c>
      <c r="B3953" s="3">
        <f t="shared" si="183"/>
        <v>2015</v>
      </c>
      <c r="C3953" s="3">
        <f t="shared" si="184"/>
        <v>12</v>
      </c>
      <c r="D3953" t="s">
        <v>182</v>
      </c>
      <c r="E3953" t="str">
        <f t="shared" si="185"/>
        <v>Natalie Fritzler20151215</v>
      </c>
      <c r="F3953">
        <f>IF(COUNTIF($E$2:E3953, E3953) = 1, MAX($F$1:F3952) + 1, INDEX($F$1:F3952, MATCH(E3953, $E$1:E3952, 0)))</f>
        <v>1929</v>
      </c>
      <c r="G3953" t="s">
        <v>78</v>
      </c>
      <c r="H3953" t="s">
        <v>39</v>
      </c>
      <c r="I3953" t="s">
        <v>40</v>
      </c>
      <c r="J3953" t="s">
        <v>1878</v>
      </c>
      <c r="K3953" s="17">
        <v>101.99</v>
      </c>
      <c r="L3953" s="17">
        <v>2</v>
      </c>
      <c r="M3953" s="17">
        <v>-17</v>
      </c>
      <c r="N3953" s="17" t="str">
        <f>IF(SalesData[[#This Row],[Profit]]&gt;0,"Profit","Loss")</f>
        <v>Loss</v>
      </c>
    </row>
    <row r="3954" spans="1:14" x14ac:dyDescent="0.25">
      <c r="A3954" s="1">
        <v>42353</v>
      </c>
      <c r="B3954" s="3">
        <f t="shared" si="183"/>
        <v>2015</v>
      </c>
      <c r="C3954" s="3">
        <f t="shared" si="184"/>
        <v>12</v>
      </c>
      <c r="D3954" t="s">
        <v>182</v>
      </c>
      <c r="E3954" t="str">
        <f t="shared" si="185"/>
        <v>Natalie Fritzler20151215</v>
      </c>
      <c r="F3954">
        <f>IF(COUNTIF($E$2:E3954, E3954) = 1, MAX($F$1:F3953) + 1, INDEX($F$1:F3953, MATCH(E3954, $E$1:E3953, 0)))</f>
        <v>1929</v>
      </c>
      <c r="G3954" t="s">
        <v>78</v>
      </c>
      <c r="H3954" t="s">
        <v>34</v>
      </c>
      <c r="I3954" t="s">
        <v>47</v>
      </c>
      <c r="J3954" t="s">
        <v>535</v>
      </c>
      <c r="K3954" s="17">
        <v>262.86</v>
      </c>
      <c r="L3954" s="17">
        <v>7</v>
      </c>
      <c r="M3954" s="17">
        <v>69</v>
      </c>
      <c r="N3954" s="17" t="str">
        <f>IF(SalesData[[#This Row],[Profit]]&gt;0,"Profit","Loss")</f>
        <v>Profit</v>
      </c>
    </row>
    <row r="3955" spans="1:14" x14ac:dyDescent="0.25">
      <c r="A3955" s="1">
        <v>42353</v>
      </c>
      <c r="B3955" s="3">
        <f t="shared" si="183"/>
        <v>2015</v>
      </c>
      <c r="C3955" s="3">
        <f t="shared" si="184"/>
        <v>12</v>
      </c>
      <c r="D3955" t="s">
        <v>1260</v>
      </c>
      <c r="E3955" t="str">
        <f t="shared" si="185"/>
        <v>Rick Reed20151215</v>
      </c>
      <c r="F3955">
        <f>IF(COUNTIF($E$2:E3955, E3955) = 1, MAX($F$1:F3954) + 1, INDEX($F$1:F3954, MATCH(E3955, $E$1:E3954, 0)))</f>
        <v>1930</v>
      </c>
      <c r="G3955" t="s">
        <v>245</v>
      </c>
      <c r="H3955" t="s">
        <v>39</v>
      </c>
      <c r="I3955" t="s">
        <v>40</v>
      </c>
      <c r="J3955" t="s">
        <v>2403</v>
      </c>
      <c r="K3955" s="17">
        <v>246.17</v>
      </c>
      <c r="L3955" s="17">
        <v>3</v>
      </c>
      <c r="M3955" s="17">
        <v>21.54</v>
      </c>
      <c r="N3955" s="17" t="str">
        <f>IF(SalesData[[#This Row],[Profit]]&gt;0,"Profit","Loss")</f>
        <v>Profit</v>
      </c>
    </row>
    <row r="3956" spans="1:14" x14ac:dyDescent="0.25">
      <c r="A3956" s="1">
        <v>42354</v>
      </c>
      <c r="B3956" s="3">
        <f t="shared" si="183"/>
        <v>2015</v>
      </c>
      <c r="C3956" s="3">
        <f t="shared" si="184"/>
        <v>12</v>
      </c>
      <c r="D3956" t="s">
        <v>2306</v>
      </c>
      <c r="E3956" t="str">
        <f t="shared" si="185"/>
        <v>Sandra Glassco20151216</v>
      </c>
      <c r="F3956">
        <f>IF(COUNTIF($E$2:E3956, E3956) = 1, MAX($F$1:F3955) + 1, INDEX($F$1:F3955, MATCH(E3956, $E$1:E3955, 0)))</f>
        <v>1931</v>
      </c>
      <c r="G3956" t="s">
        <v>164</v>
      </c>
      <c r="H3956" t="s">
        <v>11</v>
      </c>
      <c r="I3956" t="s">
        <v>12</v>
      </c>
      <c r="J3956" t="s">
        <v>379</v>
      </c>
      <c r="K3956" s="17">
        <v>4.9800000000000004</v>
      </c>
      <c r="L3956" s="17">
        <v>1</v>
      </c>
      <c r="M3956" s="17">
        <v>2.34</v>
      </c>
      <c r="N3956" s="17" t="str">
        <f>IF(SalesData[[#This Row],[Profit]]&gt;0,"Profit","Loss")</f>
        <v>Profit</v>
      </c>
    </row>
    <row r="3957" spans="1:14" x14ac:dyDescent="0.25">
      <c r="A3957" s="1">
        <v>42355</v>
      </c>
      <c r="B3957" s="3">
        <f t="shared" si="183"/>
        <v>2015</v>
      </c>
      <c r="C3957" s="3">
        <f t="shared" si="184"/>
        <v>12</v>
      </c>
      <c r="D3957" t="s">
        <v>537</v>
      </c>
      <c r="E3957" t="str">
        <f t="shared" si="185"/>
        <v>John Lee20151217</v>
      </c>
      <c r="F3957">
        <f>IF(COUNTIF($E$2:E3957, E3957) = 1, MAX($F$1:F3956) + 1, INDEX($F$1:F3956, MATCH(E3957, $E$1:E3956, 0)))</f>
        <v>1932</v>
      </c>
      <c r="G3957" t="s">
        <v>110</v>
      </c>
      <c r="H3957" t="s">
        <v>11</v>
      </c>
      <c r="I3957" t="s">
        <v>20</v>
      </c>
      <c r="J3957" t="s">
        <v>222</v>
      </c>
      <c r="K3957" s="17">
        <v>29.52</v>
      </c>
      <c r="L3957" s="17">
        <v>4</v>
      </c>
      <c r="M3957" s="17">
        <v>14.46</v>
      </c>
      <c r="N3957" s="17" t="str">
        <f>IF(SalesData[[#This Row],[Profit]]&gt;0,"Profit","Loss")</f>
        <v>Profit</v>
      </c>
    </row>
    <row r="3958" spans="1:14" x14ac:dyDescent="0.25">
      <c r="A3958" s="1">
        <v>42355</v>
      </c>
      <c r="B3958" s="3">
        <f t="shared" si="183"/>
        <v>2015</v>
      </c>
      <c r="C3958" s="3">
        <f t="shared" si="184"/>
        <v>12</v>
      </c>
      <c r="D3958" t="s">
        <v>537</v>
      </c>
      <c r="E3958" t="str">
        <f t="shared" si="185"/>
        <v>John Lee20151217</v>
      </c>
      <c r="F3958">
        <f>IF(COUNTIF($E$2:E3958, E3958) = 1, MAX($F$1:F3957) + 1, INDEX($F$1:F3957, MATCH(E3958, $E$1:E3957, 0)))</f>
        <v>1932</v>
      </c>
      <c r="G3958" t="s">
        <v>110</v>
      </c>
      <c r="H3958" t="s">
        <v>34</v>
      </c>
      <c r="I3958" t="s">
        <v>35</v>
      </c>
      <c r="J3958" t="s">
        <v>2404</v>
      </c>
      <c r="K3958" s="17">
        <v>302.94</v>
      </c>
      <c r="L3958" s="17">
        <v>3</v>
      </c>
      <c r="M3958" s="17">
        <v>48.47</v>
      </c>
      <c r="N3958" s="17" t="str">
        <f>IF(SalesData[[#This Row],[Profit]]&gt;0,"Profit","Loss")</f>
        <v>Profit</v>
      </c>
    </row>
    <row r="3959" spans="1:14" x14ac:dyDescent="0.25">
      <c r="A3959" s="1">
        <v>42355</v>
      </c>
      <c r="B3959" s="3">
        <f t="shared" si="183"/>
        <v>2015</v>
      </c>
      <c r="C3959" s="3">
        <f t="shared" si="184"/>
        <v>12</v>
      </c>
      <c r="D3959" t="s">
        <v>537</v>
      </c>
      <c r="E3959" t="str">
        <f t="shared" si="185"/>
        <v>John Lee20151217</v>
      </c>
      <c r="F3959">
        <f>IF(COUNTIF($E$2:E3959, E3959) = 1, MAX($F$1:F3958) + 1, INDEX($F$1:F3958, MATCH(E3959, $E$1:E3958, 0)))</f>
        <v>1932</v>
      </c>
      <c r="G3959" t="s">
        <v>110</v>
      </c>
      <c r="H3959" t="s">
        <v>34</v>
      </c>
      <c r="I3959" t="s">
        <v>35</v>
      </c>
      <c r="J3959" t="s">
        <v>1821</v>
      </c>
      <c r="K3959" s="17">
        <v>142.36000000000001</v>
      </c>
      <c r="L3959" s="17">
        <v>2</v>
      </c>
      <c r="M3959" s="17">
        <v>38.44</v>
      </c>
      <c r="N3959" s="17" t="str">
        <f>IF(SalesData[[#This Row],[Profit]]&gt;0,"Profit","Loss")</f>
        <v>Profit</v>
      </c>
    </row>
    <row r="3960" spans="1:14" x14ac:dyDescent="0.25">
      <c r="A3960" s="1">
        <v>42355</v>
      </c>
      <c r="B3960" s="3">
        <f t="shared" si="183"/>
        <v>2015</v>
      </c>
      <c r="C3960" s="3">
        <f t="shared" si="184"/>
        <v>12</v>
      </c>
      <c r="D3960" t="s">
        <v>537</v>
      </c>
      <c r="E3960" t="str">
        <f t="shared" si="185"/>
        <v>John Lee20151217</v>
      </c>
      <c r="F3960">
        <f>IF(COUNTIF($E$2:E3960, E3960) = 1, MAX($F$1:F3959) + 1, INDEX($F$1:F3959, MATCH(E3960, $E$1:E3959, 0)))</f>
        <v>1932</v>
      </c>
      <c r="G3960" t="s">
        <v>110</v>
      </c>
      <c r="H3960" t="s">
        <v>34</v>
      </c>
      <c r="I3960" t="s">
        <v>35</v>
      </c>
      <c r="J3960" t="s">
        <v>1066</v>
      </c>
      <c r="K3960" s="17">
        <v>546.66</v>
      </c>
      <c r="L3960" s="17">
        <v>9</v>
      </c>
      <c r="M3960" s="17">
        <v>136.66999999999999</v>
      </c>
      <c r="N3960" s="17" t="str">
        <f>IF(SalesData[[#This Row],[Profit]]&gt;0,"Profit","Loss")</f>
        <v>Profit</v>
      </c>
    </row>
    <row r="3961" spans="1:14" x14ac:dyDescent="0.25">
      <c r="A3961" s="1">
        <v>42355</v>
      </c>
      <c r="B3961" s="3">
        <f t="shared" si="183"/>
        <v>2015</v>
      </c>
      <c r="C3961" s="3">
        <f t="shared" si="184"/>
        <v>12</v>
      </c>
      <c r="D3961" t="s">
        <v>537</v>
      </c>
      <c r="E3961" t="str">
        <f t="shared" si="185"/>
        <v>John Lee20151217</v>
      </c>
      <c r="F3961">
        <f>IF(COUNTIF($E$2:E3961, E3961) = 1, MAX($F$1:F3960) + 1, INDEX($F$1:F3960, MATCH(E3961, $E$1:E3960, 0)))</f>
        <v>1932</v>
      </c>
      <c r="G3961" t="s">
        <v>110</v>
      </c>
      <c r="H3961" t="s">
        <v>34</v>
      </c>
      <c r="I3961" t="s">
        <v>47</v>
      </c>
      <c r="J3961" t="s">
        <v>1205</v>
      </c>
      <c r="K3961" s="17">
        <v>212.13</v>
      </c>
      <c r="L3961" s="17">
        <v>3</v>
      </c>
      <c r="M3961" s="17">
        <v>14.85</v>
      </c>
      <c r="N3961" s="17" t="str">
        <f>IF(SalesData[[#This Row],[Profit]]&gt;0,"Profit","Loss")</f>
        <v>Profit</v>
      </c>
    </row>
    <row r="3962" spans="1:14" x14ac:dyDescent="0.25">
      <c r="A3962" s="1">
        <v>42355</v>
      </c>
      <c r="B3962" s="3">
        <f t="shared" si="183"/>
        <v>2015</v>
      </c>
      <c r="C3962" s="3">
        <f t="shared" si="184"/>
        <v>12</v>
      </c>
      <c r="D3962" t="s">
        <v>831</v>
      </c>
      <c r="E3962" t="str">
        <f t="shared" si="185"/>
        <v>Mick Crebagga20151217</v>
      </c>
      <c r="F3962">
        <f>IF(COUNTIF($E$2:E3962, E3962) = 1, MAX($F$1:F3961) + 1, INDEX($F$1:F3961, MATCH(E3962, $E$1:E3961, 0)))</f>
        <v>1933</v>
      </c>
      <c r="G3962" t="s">
        <v>15</v>
      </c>
      <c r="H3962" t="s">
        <v>11</v>
      </c>
      <c r="I3962" t="s">
        <v>18</v>
      </c>
      <c r="J3962" t="s">
        <v>1572</v>
      </c>
      <c r="K3962" s="17">
        <v>180.02</v>
      </c>
      <c r="L3962" s="17">
        <v>1</v>
      </c>
      <c r="M3962" s="17">
        <v>-15.75</v>
      </c>
      <c r="N3962" s="17" t="str">
        <f>IF(SalesData[[#This Row],[Profit]]&gt;0,"Profit","Loss")</f>
        <v>Loss</v>
      </c>
    </row>
    <row r="3963" spans="1:14" x14ac:dyDescent="0.25">
      <c r="A3963" s="1">
        <v>42355</v>
      </c>
      <c r="B3963" s="3">
        <f t="shared" si="183"/>
        <v>2015</v>
      </c>
      <c r="C3963" s="3">
        <f t="shared" si="184"/>
        <v>12</v>
      </c>
      <c r="D3963" t="s">
        <v>831</v>
      </c>
      <c r="E3963" t="str">
        <f t="shared" si="185"/>
        <v>Mick Crebagga20151217</v>
      </c>
      <c r="F3963">
        <f>IF(COUNTIF($E$2:E3963, E3963) = 1, MAX($F$1:F3962) + 1, INDEX($F$1:F3962, MATCH(E3963, $E$1:E3962, 0)))</f>
        <v>1933</v>
      </c>
      <c r="G3963" t="s">
        <v>15</v>
      </c>
      <c r="H3963" t="s">
        <v>34</v>
      </c>
      <c r="I3963" t="s">
        <v>47</v>
      </c>
      <c r="J3963" t="s">
        <v>57</v>
      </c>
      <c r="K3963" s="17">
        <v>41.55</v>
      </c>
      <c r="L3963" s="17">
        <v>2</v>
      </c>
      <c r="M3963" s="17">
        <v>-19.739999999999998</v>
      </c>
      <c r="N3963" s="17" t="str">
        <f>IF(SalesData[[#This Row],[Profit]]&gt;0,"Profit","Loss")</f>
        <v>Loss</v>
      </c>
    </row>
    <row r="3964" spans="1:14" x14ac:dyDescent="0.25">
      <c r="A3964" s="1">
        <v>42355</v>
      </c>
      <c r="B3964" s="3">
        <f t="shared" si="183"/>
        <v>2015</v>
      </c>
      <c r="C3964" s="3">
        <f t="shared" si="184"/>
        <v>12</v>
      </c>
      <c r="D3964" t="s">
        <v>831</v>
      </c>
      <c r="E3964" t="str">
        <f t="shared" si="185"/>
        <v>Mick Crebagga20151217</v>
      </c>
      <c r="F3964">
        <f>IF(COUNTIF($E$2:E3964, E3964) = 1, MAX($F$1:F3963) + 1, INDEX($F$1:F3963, MATCH(E3964, $E$1:E3963, 0)))</f>
        <v>1933</v>
      </c>
      <c r="G3964" t="s">
        <v>15</v>
      </c>
      <c r="H3964" t="s">
        <v>11</v>
      </c>
      <c r="I3964" t="s">
        <v>24</v>
      </c>
      <c r="J3964" t="s">
        <v>317</v>
      </c>
      <c r="K3964" s="17">
        <v>13.12</v>
      </c>
      <c r="L3964" s="17">
        <v>5</v>
      </c>
      <c r="M3964" s="17">
        <v>1.48</v>
      </c>
      <c r="N3964" s="17" t="str">
        <f>IF(SalesData[[#This Row],[Profit]]&gt;0,"Profit","Loss")</f>
        <v>Profit</v>
      </c>
    </row>
    <row r="3965" spans="1:14" x14ac:dyDescent="0.25">
      <c r="A3965" s="1">
        <v>42355</v>
      </c>
      <c r="B3965" s="3">
        <f t="shared" si="183"/>
        <v>2015</v>
      </c>
      <c r="C3965" s="3">
        <f t="shared" si="184"/>
        <v>12</v>
      </c>
      <c r="D3965" t="s">
        <v>651</v>
      </c>
      <c r="E3965" t="str">
        <f t="shared" si="185"/>
        <v>Paul Gonzalez20151217</v>
      </c>
      <c r="F3965">
        <f>IF(COUNTIF($E$2:E3965, E3965) = 1, MAX($F$1:F3964) + 1, INDEX($F$1:F3964, MATCH(E3965, $E$1:E3964, 0)))</f>
        <v>1934</v>
      </c>
      <c r="G3965" t="s">
        <v>27</v>
      </c>
      <c r="H3965" t="s">
        <v>11</v>
      </c>
      <c r="I3965" t="s">
        <v>24</v>
      </c>
      <c r="J3965" t="s">
        <v>1108</v>
      </c>
      <c r="K3965" s="17">
        <v>204.85</v>
      </c>
      <c r="L3965" s="17">
        <v>5</v>
      </c>
      <c r="M3965" s="17">
        <v>53.26</v>
      </c>
      <c r="N3965" s="17" t="str">
        <f>IF(SalesData[[#This Row],[Profit]]&gt;0,"Profit","Loss")</f>
        <v>Profit</v>
      </c>
    </row>
    <row r="3966" spans="1:14" x14ac:dyDescent="0.25">
      <c r="A3966" s="1">
        <v>42355</v>
      </c>
      <c r="B3966" s="3">
        <f t="shared" si="183"/>
        <v>2015</v>
      </c>
      <c r="C3966" s="3">
        <f t="shared" si="184"/>
        <v>12</v>
      </c>
      <c r="D3966" t="s">
        <v>651</v>
      </c>
      <c r="E3966" t="str">
        <f t="shared" si="185"/>
        <v>Paul Gonzalez20151217</v>
      </c>
      <c r="F3966">
        <f>IF(COUNTIF($E$2:E3966, E3966) = 1, MAX($F$1:F3965) + 1, INDEX($F$1:F3965, MATCH(E3966, $E$1:E3965, 0)))</f>
        <v>1934</v>
      </c>
      <c r="G3966" t="s">
        <v>27</v>
      </c>
      <c r="H3966" t="s">
        <v>39</v>
      </c>
      <c r="I3966" t="s">
        <v>40</v>
      </c>
      <c r="J3966" t="s">
        <v>1878</v>
      </c>
      <c r="K3966" s="17">
        <v>135.97999999999999</v>
      </c>
      <c r="L3966" s="17">
        <v>2</v>
      </c>
      <c r="M3966" s="17">
        <v>17</v>
      </c>
      <c r="N3966" s="17" t="str">
        <f>IF(SalesData[[#This Row],[Profit]]&gt;0,"Profit","Loss")</f>
        <v>Profit</v>
      </c>
    </row>
    <row r="3967" spans="1:14" x14ac:dyDescent="0.25">
      <c r="A3967" s="1">
        <v>42355</v>
      </c>
      <c r="B3967" s="3">
        <f t="shared" si="183"/>
        <v>2015</v>
      </c>
      <c r="C3967" s="3">
        <f t="shared" si="184"/>
        <v>12</v>
      </c>
      <c r="D3967" t="s">
        <v>651</v>
      </c>
      <c r="E3967" t="str">
        <f t="shared" si="185"/>
        <v>Paul Gonzalez20151217</v>
      </c>
      <c r="F3967">
        <f>IF(COUNTIF($E$2:E3967, E3967) = 1, MAX($F$1:F3966) + 1, INDEX($F$1:F3966, MATCH(E3967, $E$1:E3966, 0)))</f>
        <v>1934</v>
      </c>
      <c r="G3967" t="s">
        <v>27</v>
      </c>
      <c r="H3967" t="s">
        <v>11</v>
      </c>
      <c r="I3967" t="s">
        <v>24</v>
      </c>
      <c r="J3967" t="s">
        <v>2357</v>
      </c>
      <c r="K3967" s="17">
        <v>16.399999999999999</v>
      </c>
      <c r="L3967" s="17">
        <v>5</v>
      </c>
      <c r="M3967" s="17">
        <v>7.05</v>
      </c>
      <c r="N3967" s="17" t="str">
        <f>IF(SalesData[[#This Row],[Profit]]&gt;0,"Profit","Loss")</f>
        <v>Profit</v>
      </c>
    </row>
    <row r="3968" spans="1:14" x14ac:dyDescent="0.25">
      <c r="A3968" s="1">
        <v>42355</v>
      </c>
      <c r="B3968" s="3">
        <f t="shared" si="183"/>
        <v>2015</v>
      </c>
      <c r="C3968" s="3">
        <f t="shared" si="184"/>
        <v>12</v>
      </c>
      <c r="D3968" t="s">
        <v>651</v>
      </c>
      <c r="E3968" t="str">
        <f t="shared" si="185"/>
        <v>Paul Gonzalez20151217</v>
      </c>
      <c r="F3968">
        <f>IF(COUNTIF($E$2:E3968, E3968) = 1, MAX($F$1:F3967) + 1, INDEX($F$1:F3967, MATCH(E3968, $E$1:E3967, 0)))</f>
        <v>1934</v>
      </c>
      <c r="G3968" t="s">
        <v>27</v>
      </c>
      <c r="H3968" t="s">
        <v>11</v>
      </c>
      <c r="I3968" t="s">
        <v>20</v>
      </c>
      <c r="J3968" t="s">
        <v>662</v>
      </c>
      <c r="K3968" s="17">
        <v>92.96</v>
      </c>
      <c r="L3968" s="17">
        <v>2</v>
      </c>
      <c r="M3968" s="17">
        <v>31.37</v>
      </c>
      <c r="N3968" s="17" t="str">
        <f>IF(SalesData[[#This Row],[Profit]]&gt;0,"Profit","Loss")</f>
        <v>Profit</v>
      </c>
    </row>
    <row r="3969" spans="1:14" x14ac:dyDescent="0.25">
      <c r="A3969" s="1">
        <v>42356</v>
      </c>
      <c r="B3969" s="3">
        <f t="shared" si="183"/>
        <v>2015</v>
      </c>
      <c r="C3969" s="3">
        <f t="shared" si="184"/>
        <v>12</v>
      </c>
      <c r="D3969" t="s">
        <v>878</v>
      </c>
      <c r="E3969" t="str">
        <f t="shared" si="185"/>
        <v>Liz MacKendrick20151218</v>
      </c>
      <c r="F3969">
        <f>IF(COUNTIF($E$2:E3969, E3969) = 1, MAX($F$1:F3968) + 1, INDEX($F$1:F3968, MATCH(E3969, $E$1:E3968, 0)))</f>
        <v>1935</v>
      </c>
      <c r="G3969" t="s">
        <v>78</v>
      </c>
      <c r="H3969" t="s">
        <v>11</v>
      </c>
      <c r="I3969" t="s">
        <v>18</v>
      </c>
      <c r="J3969" t="s">
        <v>729</v>
      </c>
      <c r="K3969" s="17">
        <v>646.78</v>
      </c>
      <c r="L3969" s="17">
        <v>9</v>
      </c>
      <c r="M3969" s="17">
        <v>-145.52000000000001</v>
      </c>
      <c r="N3969" s="17" t="str">
        <f>IF(SalesData[[#This Row],[Profit]]&gt;0,"Profit","Loss")</f>
        <v>Loss</v>
      </c>
    </row>
    <row r="3970" spans="1:14" x14ac:dyDescent="0.25">
      <c r="A3970" s="1">
        <v>42356</v>
      </c>
      <c r="B3970" s="3">
        <f t="shared" ref="B3970:B4033" si="186">YEAR(A3970)</f>
        <v>2015</v>
      </c>
      <c r="C3970" s="3">
        <f t="shared" ref="C3970:C4033" si="187">MONTH(A3970)</f>
        <v>12</v>
      </c>
      <c r="D3970" t="s">
        <v>1172</v>
      </c>
      <c r="E3970" t="str">
        <f t="shared" ref="E3970:E4033" si="188">D3970 &amp; TEXT(A3970, "yyyymmdd")</f>
        <v>Mitch Webber20151218</v>
      </c>
      <c r="F3970">
        <f>IF(COUNTIF($E$2:E3970, E3970) = 1, MAX($F$1:F3969) + 1, INDEX($F$1:F3969, MATCH(E3970, $E$1:E3969, 0)))</f>
        <v>1936</v>
      </c>
      <c r="G3970" t="s">
        <v>149</v>
      </c>
      <c r="H3970" t="s">
        <v>39</v>
      </c>
      <c r="I3970" t="s">
        <v>52</v>
      </c>
      <c r="J3970" t="s">
        <v>1980</v>
      </c>
      <c r="K3970" s="17">
        <v>166.24</v>
      </c>
      <c r="L3970" s="17">
        <v>1</v>
      </c>
      <c r="M3970" s="17">
        <v>24.94</v>
      </c>
      <c r="N3970" s="17" t="str">
        <f>IF(SalesData[[#This Row],[Profit]]&gt;0,"Profit","Loss")</f>
        <v>Profit</v>
      </c>
    </row>
    <row r="3971" spans="1:14" x14ac:dyDescent="0.25">
      <c r="A3971" s="1">
        <v>42356</v>
      </c>
      <c r="B3971" s="3">
        <f t="shared" si="186"/>
        <v>2015</v>
      </c>
      <c r="C3971" s="3">
        <f t="shared" si="187"/>
        <v>12</v>
      </c>
      <c r="D3971" t="s">
        <v>1657</v>
      </c>
      <c r="E3971" t="str">
        <f t="shared" si="188"/>
        <v>Michael Kennedy20151218</v>
      </c>
      <c r="F3971">
        <f>IF(COUNTIF($E$2:E3971, E3971) = 1, MAX($F$1:F3970) + 1, INDEX($F$1:F3970, MATCH(E3971, $E$1:E3970, 0)))</f>
        <v>1937</v>
      </c>
      <c r="G3971" t="s">
        <v>278</v>
      </c>
      <c r="H3971" t="s">
        <v>11</v>
      </c>
      <c r="I3971" t="s">
        <v>24</v>
      </c>
      <c r="J3971" t="s">
        <v>1270</v>
      </c>
      <c r="K3971" s="17">
        <v>6.85</v>
      </c>
      <c r="L3971" s="17">
        <v>2</v>
      </c>
      <c r="M3971" s="17">
        <v>0.6</v>
      </c>
      <c r="N3971" s="17" t="str">
        <f>IF(SalesData[[#This Row],[Profit]]&gt;0,"Profit","Loss")</f>
        <v>Profit</v>
      </c>
    </row>
    <row r="3972" spans="1:14" x14ac:dyDescent="0.25">
      <c r="A3972" s="1">
        <v>42356</v>
      </c>
      <c r="B3972" s="3">
        <f t="shared" si="186"/>
        <v>2015</v>
      </c>
      <c r="C3972" s="3">
        <f t="shared" si="187"/>
        <v>12</v>
      </c>
      <c r="D3972" t="s">
        <v>1151</v>
      </c>
      <c r="E3972" t="str">
        <f t="shared" si="188"/>
        <v>Robert Barroso20151218</v>
      </c>
      <c r="F3972">
        <f>IF(COUNTIF($E$2:E3972, E3972) = 1, MAX($F$1:F3971) + 1, INDEX($F$1:F3971, MATCH(E3972, $E$1:E3971, 0)))</f>
        <v>1938</v>
      </c>
      <c r="G3972" t="s">
        <v>120</v>
      </c>
      <c r="H3972" t="s">
        <v>11</v>
      </c>
      <c r="I3972" t="s">
        <v>63</v>
      </c>
      <c r="J3972" t="s">
        <v>785</v>
      </c>
      <c r="K3972" s="17">
        <v>55.94</v>
      </c>
      <c r="L3972" s="17">
        <v>8</v>
      </c>
      <c r="M3972" s="17">
        <v>18.88</v>
      </c>
      <c r="N3972" s="17" t="str">
        <f>IF(SalesData[[#This Row],[Profit]]&gt;0,"Profit","Loss")</f>
        <v>Profit</v>
      </c>
    </row>
    <row r="3973" spans="1:14" x14ac:dyDescent="0.25">
      <c r="A3973" s="1">
        <v>42356</v>
      </c>
      <c r="B3973" s="3">
        <f t="shared" si="186"/>
        <v>2015</v>
      </c>
      <c r="C3973" s="3">
        <f t="shared" si="187"/>
        <v>12</v>
      </c>
      <c r="D3973" t="s">
        <v>1151</v>
      </c>
      <c r="E3973" t="str">
        <f t="shared" si="188"/>
        <v>Robert Barroso20151218</v>
      </c>
      <c r="F3973">
        <f>IF(COUNTIF($E$2:E3973, E3973) = 1, MAX($F$1:F3972) + 1, INDEX($F$1:F3972, MATCH(E3973, $E$1:E3972, 0)))</f>
        <v>1938</v>
      </c>
      <c r="G3973" t="s">
        <v>120</v>
      </c>
      <c r="H3973" t="s">
        <v>11</v>
      </c>
      <c r="I3973" t="s">
        <v>16</v>
      </c>
      <c r="J3973" t="s">
        <v>2299</v>
      </c>
      <c r="K3973" s="17">
        <v>18.43</v>
      </c>
      <c r="L3973" s="17">
        <v>8</v>
      </c>
      <c r="M3973" s="17">
        <v>5.99</v>
      </c>
      <c r="N3973" s="17" t="str">
        <f>IF(SalesData[[#This Row],[Profit]]&gt;0,"Profit","Loss")</f>
        <v>Profit</v>
      </c>
    </row>
    <row r="3974" spans="1:14" x14ac:dyDescent="0.25">
      <c r="A3974" s="1">
        <v>42356</v>
      </c>
      <c r="B3974" s="3">
        <f t="shared" si="186"/>
        <v>2015</v>
      </c>
      <c r="C3974" s="3">
        <f t="shared" si="187"/>
        <v>12</v>
      </c>
      <c r="D3974" t="s">
        <v>1151</v>
      </c>
      <c r="E3974" t="str">
        <f t="shared" si="188"/>
        <v>Robert Barroso20151218</v>
      </c>
      <c r="F3974">
        <f>IF(COUNTIF($E$2:E3974, E3974) = 1, MAX($F$1:F3973) + 1, INDEX($F$1:F3973, MATCH(E3974, $E$1:E3973, 0)))</f>
        <v>1938</v>
      </c>
      <c r="G3974" t="s">
        <v>120</v>
      </c>
      <c r="H3974" t="s">
        <v>34</v>
      </c>
      <c r="I3974" t="s">
        <v>47</v>
      </c>
      <c r="J3974" t="s">
        <v>214</v>
      </c>
      <c r="K3974" s="17">
        <v>20.32</v>
      </c>
      <c r="L3974" s="17">
        <v>5</v>
      </c>
      <c r="M3974" s="17">
        <v>3.56</v>
      </c>
      <c r="N3974" s="17" t="str">
        <f>IF(SalesData[[#This Row],[Profit]]&gt;0,"Profit","Loss")</f>
        <v>Profit</v>
      </c>
    </row>
    <row r="3975" spans="1:14" x14ac:dyDescent="0.25">
      <c r="A3975" s="1">
        <v>42356</v>
      </c>
      <c r="B3975" s="3">
        <f t="shared" si="186"/>
        <v>2015</v>
      </c>
      <c r="C3975" s="3">
        <f t="shared" si="187"/>
        <v>12</v>
      </c>
      <c r="D3975" t="s">
        <v>1332</v>
      </c>
      <c r="E3975" t="str">
        <f t="shared" si="188"/>
        <v>Jim Kriz20151218</v>
      </c>
      <c r="F3975">
        <f>IF(COUNTIF($E$2:E3975, E3975) = 1, MAX($F$1:F3974) + 1, INDEX($F$1:F3974, MATCH(E3975, $E$1:E3974, 0)))</f>
        <v>1939</v>
      </c>
      <c r="G3975" t="s">
        <v>78</v>
      </c>
      <c r="H3975" t="s">
        <v>11</v>
      </c>
      <c r="I3975" t="s">
        <v>12</v>
      </c>
      <c r="J3975" t="s">
        <v>493</v>
      </c>
      <c r="K3975" s="17">
        <v>20.74</v>
      </c>
      <c r="L3975" s="17">
        <v>4</v>
      </c>
      <c r="M3975" s="17">
        <v>7.26</v>
      </c>
      <c r="N3975" s="17" t="str">
        <f>IF(SalesData[[#This Row],[Profit]]&gt;0,"Profit","Loss")</f>
        <v>Profit</v>
      </c>
    </row>
    <row r="3976" spans="1:14" x14ac:dyDescent="0.25">
      <c r="A3976" s="1">
        <v>42357</v>
      </c>
      <c r="B3976" s="3">
        <f t="shared" si="186"/>
        <v>2015</v>
      </c>
      <c r="C3976" s="3">
        <f t="shared" si="187"/>
        <v>12</v>
      </c>
      <c r="D3976" t="s">
        <v>742</v>
      </c>
      <c r="E3976" t="str">
        <f t="shared" si="188"/>
        <v>James Galang20151219</v>
      </c>
      <c r="F3976">
        <f>IF(COUNTIF($E$2:E3976, E3976) = 1, MAX($F$1:F3975) + 1, INDEX($F$1:F3975, MATCH(E3976, $E$1:E3975, 0)))</f>
        <v>1940</v>
      </c>
      <c r="G3976" t="s">
        <v>27</v>
      </c>
      <c r="H3976" t="s">
        <v>39</v>
      </c>
      <c r="I3976" t="s">
        <v>40</v>
      </c>
      <c r="J3976" t="s">
        <v>2063</v>
      </c>
      <c r="K3976" s="17">
        <v>675.96</v>
      </c>
      <c r="L3976" s="17">
        <v>5</v>
      </c>
      <c r="M3976" s="17">
        <v>84.5</v>
      </c>
      <c r="N3976" s="17" t="str">
        <f>IF(SalesData[[#This Row],[Profit]]&gt;0,"Profit","Loss")</f>
        <v>Profit</v>
      </c>
    </row>
    <row r="3977" spans="1:14" x14ac:dyDescent="0.25">
      <c r="A3977" s="1">
        <v>42357</v>
      </c>
      <c r="B3977" s="3">
        <f t="shared" si="186"/>
        <v>2015</v>
      </c>
      <c r="C3977" s="3">
        <f t="shared" si="187"/>
        <v>12</v>
      </c>
      <c r="D3977" t="s">
        <v>742</v>
      </c>
      <c r="E3977" t="str">
        <f t="shared" si="188"/>
        <v>James Galang20151219</v>
      </c>
      <c r="F3977">
        <f>IF(COUNTIF($E$2:E3977, E3977) = 1, MAX($F$1:F3976) + 1, INDEX($F$1:F3976, MATCH(E3977, $E$1:E3976, 0)))</f>
        <v>1940</v>
      </c>
      <c r="G3977" t="s">
        <v>27</v>
      </c>
      <c r="H3977" t="s">
        <v>39</v>
      </c>
      <c r="I3977" t="s">
        <v>52</v>
      </c>
      <c r="J3977" t="s">
        <v>1875</v>
      </c>
      <c r="K3977" s="17">
        <v>1265.8499999999999</v>
      </c>
      <c r="L3977" s="17">
        <v>3</v>
      </c>
      <c r="M3977" s="17">
        <v>556.97</v>
      </c>
      <c r="N3977" s="17" t="str">
        <f>IF(SalesData[[#This Row],[Profit]]&gt;0,"Profit","Loss")</f>
        <v>Profit</v>
      </c>
    </row>
    <row r="3978" spans="1:14" x14ac:dyDescent="0.25">
      <c r="A3978" s="1">
        <v>42357</v>
      </c>
      <c r="B3978" s="3">
        <f t="shared" si="186"/>
        <v>2015</v>
      </c>
      <c r="C3978" s="3">
        <f t="shared" si="187"/>
        <v>12</v>
      </c>
      <c r="D3978" t="s">
        <v>505</v>
      </c>
      <c r="E3978" t="str">
        <f t="shared" si="188"/>
        <v>Jay Kimmel20151219</v>
      </c>
      <c r="F3978">
        <f>IF(COUNTIF($E$2:E3978, E3978) = 1, MAX($F$1:F3977) + 1, INDEX($F$1:F3977, MATCH(E3978, $E$1:E3977, 0)))</f>
        <v>1941</v>
      </c>
      <c r="G3978" t="s">
        <v>23</v>
      </c>
      <c r="H3978" t="s">
        <v>11</v>
      </c>
      <c r="I3978" t="s">
        <v>92</v>
      </c>
      <c r="J3978" t="s">
        <v>1835</v>
      </c>
      <c r="K3978" s="17">
        <v>434.35</v>
      </c>
      <c r="L3978" s="17">
        <v>3</v>
      </c>
      <c r="M3978" s="17">
        <v>43.44</v>
      </c>
      <c r="N3978" s="17" t="str">
        <f>IF(SalesData[[#This Row],[Profit]]&gt;0,"Profit","Loss")</f>
        <v>Profit</v>
      </c>
    </row>
    <row r="3979" spans="1:14" x14ac:dyDescent="0.25">
      <c r="A3979" s="1">
        <v>42357</v>
      </c>
      <c r="B3979" s="3">
        <f t="shared" si="186"/>
        <v>2015</v>
      </c>
      <c r="C3979" s="3">
        <f t="shared" si="187"/>
        <v>12</v>
      </c>
      <c r="D3979" t="s">
        <v>505</v>
      </c>
      <c r="E3979" t="str">
        <f t="shared" si="188"/>
        <v>Jay Kimmel20151219</v>
      </c>
      <c r="F3979">
        <f>IF(COUNTIF($E$2:E3979, E3979) = 1, MAX($F$1:F3978) + 1, INDEX($F$1:F3978, MATCH(E3979, $E$1:E3978, 0)))</f>
        <v>1941</v>
      </c>
      <c r="G3979" t="s">
        <v>23</v>
      </c>
      <c r="H3979" t="s">
        <v>11</v>
      </c>
      <c r="I3979" t="s">
        <v>92</v>
      </c>
      <c r="J3979" t="s">
        <v>1928</v>
      </c>
      <c r="K3979" s="17">
        <v>3.55</v>
      </c>
      <c r="L3979" s="17">
        <v>2</v>
      </c>
      <c r="M3979" s="17">
        <v>0.44</v>
      </c>
      <c r="N3979" s="17" t="str">
        <f>IF(SalesData[[#This Row],[Profit]]&gt;0,"Profit","Loss")</f>
        <v>Profit</v>
      </c>
    </row>
    <row r="3980" spans="1:14" x14ac:dyDescent="0.25">
      <c r="A3980" s="1">
        <v>42357</v>
      </c>
      <c r="B3980" s="3">
        <f t="shared" si="186"/>
        <v>2015</v>
      </c>
      <c r="C3980" s="3">
        <f t="shared" si="187"/>
        <v>12</v>
      </c>
      <c r="D3980" t="s">
        <v>505</v>
      </c>
      <c r="E3980" t="str">
        <f t="shared" si="188"/>
        <v>Jay Kimmel20151219</v>
      </c>
      <c r="F3980">
        <f>IF(COUNTIF($E$2:E3980, E3980) = 1, MAX($F$1:F3979) + 1, INDEX($F$1:F3979, MATCH(E3980, $E$1:E3979, 0)))</f>
        <v>1941</v>
      </c>
      <c r="G3980" t="s">
        <v>23</v>
      </c>
      <c r="H3980" t="s">
        <v>11</v>
      </c>
      <c r="I3980" t="s">
        <v>92</v>
      </c>
      <c r="J3980" t="s">
        <v>851</v>
      </c>
      <c r="K3980" s="17">
        <v>88.83</v>
      </c>
      <c r="L3980" s="17">
        <v>4</v>
      </c>
      <c r="M3980" s="17">
        <v>7.77</v>
      </c>
      <c r="N3980" s="17" t="str">
        <f>IF(SalesData[[#This Row],[Profit]]&gt;0,"Profit","Loss")</f>
        <v>Profit</v>
      </c>
    </row>
    <row r="3981" spans="1:14" x14ac:dyDescent="0.25">
      <c r="A3981" s="1">
        <v>42357</v>
      </c>
      <c r="B3981" s="3">
        <f t="shared" si="186"/>
        <v>2015</v>
      </c>
      <c r="C3981" s="3">
        <f t="shared" si="187"/>
        <v>12</v>
      </c>
      <c r="D3981" t="s">
        <v>1401</v>
      </c>
      <c r="E3981" t="str">
        <f t="shared" si="188"/>
        <v>Suzanne McNair20151219</v>
      </c>
      <c r="F3981">
        <f>IF(COUNTIF($E$2:E3981, E3981) = 1, MAX($F$1:F3980) + 1, INDEX($F$1:F3980, MATCH(E3981, $E$1:E3980, 0)))</f>
        <v>1942</v>
      </c>
      <c r="G3981" t="s">
        <v>996</v>
      </c>
      <c r="H3981" t="s">
        <v>11</v>
      </c>
      <c r="I3981" t="s">
        <v>20</v>
      </c>
      <c r="J3981" t="s">
        <v>881</v>
      </c>
      <c r="K3981" s="17">
        <v>7.04</v>
      </c>
      <c r="L3981" s="17">
        <v>2</v>
      </c>
      <c r="M3981" s="17">
        <v>3.31</v>
      </c>
      <c r="N3981" s="17" t="str">
        <f>IF(SalesData[[#This Row],[Profit]]&gt;0,"Profit","Loss")</f>
        <v>Profit</v>
      </c>
    </row>
    <row r="3982" spans="1:14" x14ac:dyDescent="0.25">
      <c r="A3982" s="1">
        <v>42357</v>
      </c>
      <c r="B3982" s="3">
        <f t="shared" si="186"/>
        <v>2015</v>
      </c>
      <c r="C3982" s="3">
        <f t="shared" si="187"/>
        <v>12</v>
      </c>
      <c r="D3982" t="s">
        <v>1401</v>
      </c>
      <c r="E3982" t="str">
        <f t="shared" si="188"/>
        <v>Suzanne McNair20151219</v>
      </c>
      <c r="F3982">
        <f>IF(COUNTIF($E$2:E3982, E3982) = 1, MAX($F$1:F3981) + 1, INDEX($F$1:F3981, MATCH(E3982, $E$1:E3981, 0)))</f>
        <v>1942</v>
      </c>
      <c r="G3982" t="s">
        <v>996</v>
      </c>
      <c r="H3982" t="s">
        <v>11</v>
      </c>
      <c r="I3982" t="s">
        <v>43</v>
      </c>
      <c r="J3982" t="s">
        <v>2096</v>
      </c>
      <c r="K3982" s="17">
        <v>5.04</v>
      </c>
      <c r="L3982" s="17">
        <v>4</v>
      </c>
      <c r="M3982" s="17">
        <v>0.2</v>
      </c>
      <c r="N3982" s="17" t="str">
        <f>IF(SalesData[[#This Row],[Profit]]&gt;0,"Profit","Loss")</f>
        <v>Profit</v>
      </c>
    </row>
    <row r="3983" spans="1:14" x14ac:dyDescent="0.25">
      <c r="A3983" s="1">
        <v>42357</v>
      </c>
      <c r="B3983" s="3">
        <f t="shared" si="186"/>
        <v>2015</v>
      </c>
      <c r="C3983" s="3">
        <f t="shared" si="187"/>
        <v>12</v>
      </c>
      <c r="D3983" t="s">
        <v>1401</v>
      </c>
      <c r="E3983" t="str">
        <f t="shared" si="188"/>
        <v>Suzanne McNair20151219</v>
      </c>
      <c r="F3983">
        <f>IF(COUNTIF($E$2:E3983, E3983) = 1, MAX($F$1:F3982) + 1, INDEX($F$1:F3982, MATCH(E3983, $E$1:E3982, 0)))</f>
        <v>1942</v>
      </c>
      <c r="G3983" t="s">
        <v>996</v>
      </c>
      <c r="H3983" t="s">
        <v>11</v>
      </c>
      <c r="I3983" t="s">
        <v>12</v>
      </c>
      <c r="J3983" t="s">
        <v>1054</v>
      </c>
      <c r="K3983" s="17">
        <v>116.28</v>
      </c>
      <c r="L3983" s="17">
        <v>3</v>
      </c>
      <c r="M3983" s="17">
        <v>56.98</v>
      </c>
      <c r="N3983" s="17" t="str">
        <f>IF(SalesData[[#This Row],[Profit]]&gt;0,"Profit","Loss")</f>
        <v>Profit</v>
      </c>
    </row>
    <row r="3984" spans="1:14" x14ac:dyDescent="0.25">
      <c r="A3984" s="1">
        <v>42357</v>
      </c>
      <c r="B3984" s="3">
        <f t="shared" si="186"/>
        <v>2015</v>
      </c>
      <c r="C3984" s="3">
        <f t="shared" si="187"/>
        <v>12</v>
      </c>
      <c r="D3984" t="s">
        <v>1212</v>
      </c>
      <c r="E3984" t="str">
        <f t="shared" si="188"/>
        <v>Patrick Ryan20151219</v>
      </c>
      <c r="F3984">
        <f>IF(COUNTIF($E$2:E3984, E3984) = 1, MAX($F$1:F3983) + 1, INDEX($F$1:F3983, MATCH(E3984, $E$1:E3983, 0)))</f>
        <v>1943</v>
      </c>
      <c r="G3984" t="s">
        <v>15</v>
      </c>
      <c r="H3984" t="s">
        <v>39</v>
      </c>
      <c r="I3984" t="s">
        <v>40</v>
      </c>
      <c r="J3984" t="s">
        <v>1551</v>
      </c>
      <c r="K3984" s="17">
        <v>158.38</v>
      </c>
      <c r="L3984" s="17">
        <v>3</v>
      </c>
      <c r="M3984" s="17">
        <v>13.86</v>
      </c>
      <c r="N3984" s="17" t="str">
        <f>IF(SalesData[[#This Row],[Profit]]&gt;0,"Profit","Loss")</f>
        <v>Profit</v>
      </c>
    </row>
    <row r="3985" spans="1:14" x14ac:dyDescent="0.25">
      <c r="A3985" s="1">
        <v>42357</v>
      </c>
      <c r="B3985" s="3">
        <f t="shared" si="186"/>
        <v>2015</v>
      </c>
      <c r="C3985" s="3">
        <f t="shared" si="187"/>
        <v>12</v>
      </c>
      <c r="D3985" t="s">
        <v>2405</v>
      </c>
      <c r="E3985" t="str">
        <f t="shared" si="188"/>
        <v>Peter McVee20151219</v>
      </c>
      <c r="F3985">
        <f>IF(COUNTIF($E$2:E3985, E3985) = 1, MAX($F$1:F3984) + 1, INDEX($F$1:F3984, MATCH(E3985, $E$1:E3984, 0)))</f>
        <v>1944</v>
      </c>
      <c r="G3985" t="s">
        <v>685</v>
      </c>
      <c r="H3985" t="s">
        <v>11</v>
      </c>
      <c r="I3985" t="s">
        <v>12</v>
      </c>
      <c r="J3985" t="s">
        <v>1470</v>
      </c>
      <c r="K3985" s="17">
        <v>29.9</v>
      </c>
      <c r="L3985" s="17">
        <v>5</v>
      </c>
      <c r="M3985" s="17">
        <v>14.65</v>
      </c>
      <c r="N3985" s="17" t="str">
        <f>IF(SalesData[[#This Row],[Profit]]&gt;0,"Profit","Loss")</f>
        <v>Profit</v>
      </c>
    </row>
    <row r="3986" spans="1:14" x14ac:dyDescent="0.25">
      <c r="A3986" s="1">
        <v>42357</v>
      </c>
      <c r="B3986" s="3">
        <f t="shared" si="186"/>
        <v>2015</v>
      </c>
      <c r="C3986" s="3">
        <f t="shared" si="187"/>
        <v>12</v>
      </c>
      <c r="D3986" t="s">
        <v>2405</v>
      </c>
      <c r="E3986" t="str">
        <f t="shared" si="188"/>
        <v>Peter McVee20151219</v>
      </c>
      <c r="F3986">
        <f>IF(COUNTIF($E$2:E3986, E3986) = 1, MAX($F$1:F3985) + 1, INDEX($F$1:F3985, MATCH(E3986, $E$1:E3985, 0)))</f>
        <v>1944</v>
      </c>
      <c r="G3986" t="s">
        <v>685</v>
      </c>
      <c r="H3986" t="s">
        <v>39</v>
      </c>
      <c r="I3986" t="s">
        <v>52</v>
      </c>
      <c r="J3986" t="s">
        <v>2341</v>
      </c>
      <c r="K3986" s="17">
        <v>2249.91</v>
      </c>
      <c r="L3986" s="17">
        <v>9</v>
      </c>
      <c r="M3986" s="17">
        <v>517.48</v>
      </c>
      <c r="N3986" s="17" t="str">
        <f>IF(SalesData[[#This Row],[Profit]]&gt;0,"Profit","Loss")</f>
        <v>Profit</v>
      </c>
    </row>
    <row r="3987" spans="1:14" x14ac:dyDescent="0.25">
      <c r="A3987" s="1">
        <v>42357</v>
      </c>
      <c r="B3987" s="3">
        <f t="shared" si="186"/>
        <v>2015</v>
      </c>
      <c r="C3987" s="3">
        <f t="shared" si="187"/>
        <v>12</v>
      </c>
      <c r="D3987" t="s">
        <v>2405</v>
      </c>
      <c r="E3987" t="str">
        <f t="shared" si="188"/>
        <v>Peter McVee20151219</v>
      </c>
      <c r="F3987">
        <f>IF(COUNTIF($E$2:E3987, E3987) = 1, MAX($F$1:F3986) + 1, INDEX($F$1:F3986, MATCH(E3987, $E$1:E3986, 0)))</f>
        <v>1944</v>
      </c>
      <c r="G3987" t="s">
        <v>685</v>
      </c>
      <c r="H3987" t="s">
        <v>34</v>
      </c>
      <c r="I3987" t="s">
        <v>145</v>
      </c>
      <c r="J3987" t="s">
        <v>320</v>
      </c>
      <c r="K3987" s="17">
        <v>1053.1600000000001</v>
      </c>
      <c r="L3987" s="17">
        <v>4</v>
      </c>
      <c r="M3987" s="17">
        <v>-105.32</v>
      </c>
      <c r="N3987" s="17" t="str">
        <f>IF(SalesData[[#This Row],[Profit]]&gt;0,"Profit","Loss")</f>
        <v>Loss</v>
      </c>
    </row>
    <row r="3988" spans="1:14" x14ac:dyDescent="0.25">
      <c r="A3988" s="1">
        <v>42357</v>
      </c>
      <c r="B3988" s="3">
        <f t="shared" si="186"/>
        <v>2015</v>
      </c>
      <c r="C3988" s="3">
        <f t="shared" si="187"/>
        <v>12</v>
      </c>
      <c r="D3988" t="s">
        <v>341</v>
      </c>
      <c r="E3988" t="str">
        <f t="shared" si="188"/>
        <v>Eileen Kiefer20151219</v>
      </c>
      <c r="F3988">
        <f>IF(COUNTIF($E$2:E3988, E3988) = 1, MAX($F$1:F3987) + 1, INDEX($F$1:F3987, MATCH(E3988, $E$1:E3987, 0)))</f>
        <v>1945</v>
      </c>
      <c r="G3988" t="s">
        <v>15</v>
      </c>
      <c r="H3988" t="s">
        <v>39</v>
      </c>
      <c r="I3988" t="s">
        <v>52</v>
      </c>
      <c r="J3988" t="s">
        <v>2393</v>
      </c>
      <c r="K3988" s="17">
        <v>25.49</v>
      </c>
      <c r="L3988" s="17">
        <v>2</v>
      </c>
      <c r="M3988" s="17">
        <v>4.78</v>
      </c>
      <c r="N3988" s="17" t="str">
        <f>IF(SalesData[[#This Row],[Profit]]&gt;0,"Profit","Loss")</f>
        <v>Profit</v>
      </c>
    </row>
    <row r="3989" spans="1:14" x14ac:dyDescent="0.25">
      <c r="A3989" s="1">
        <v>42357</v>
      </c>
      <c r="B3989" s="3">
        <f t="shared" si="186"/>
        <v>2015</v>
      </c>
      <c r="C3989" s="3">
        <f t="shared" si="187"/>
        <v>12</v>
      </c>
      <c r="D3989" t="s">
        <v>1005</v>
      </c>
      <c r="E3989" t="str">
        <f t="shared" si="188"/>
        <v>Arthur Gainer20151219</v>
      </c>
      <c r="F3989">
        <f>IF(COUNTIF($E$2:E3989, E3989) = 1, MAX($F$1:F3988) + 1, INDEX($F$1:F3988, MATCH(E3989, $E$1:E3988, 0)))</f>
        <v>1946</v>
      </c>
      <c r="G3989" t="s">
        <v>23</v>
      </c>
      <c r="H3989" t="s">
        <v>11</v>
      </c>
      <c r="I3989" t="s">
        <v>16</v>
      </c>
      <c r="J3989" t="s">
        <v>2210</v>
      </c>
      <c r="K3989" s="17">
        <v>6.91</v>
      </c>
      <c r="L3989" s="17">
        <v>3</v>
      </c>
      <c r="M3989" s="17">
        <v>2.5099999999999998</v>
      </c>
      <c r="N3989" s="17" t="str">
        <f>IF(SalesData[[#This Row],[Profit]]&gt;0,"Profit","Loss")</f>
        <v>Profit</v>
      </c>
    </row>
    <row r="3990" spans="1:14" x14ac:dyDescent="0.25">
      <c r="A3990" s="1">
        <v>42358</v>
      </c>
      <c r="B3990" s="3">
        <f t="shared" si="186"/>
        <v>2015</v>
      </c>
      <c r="C3990" s="3">
        <f t="shared" si="187"/>
        <v>12</v>
      </c>
      <c r="D3990" t="s">
        <v>1064</v>
      </c>
      <c r="E3990" t="str">
        <f t="shared" si="188"/>
        <v>Chad Sievert20151220</v>
      </c>
      <c r="F3990">
        <f>IF(COUNTIF($E$2:E3990, E3990) = 1, MAX($F$1:F3989) + 1, INDEX($F$1:F3989, MATCH(E3990, $E$1:E3989, 0)))</f>
        <v>1947</v>
      </c>
      <c r="G3990" t="s">
        <v>10</v>
      </c>
      <c r="H3990" t="s">
        <v>11</v>
      </c>
      <c r="I3990" t="s">
        <v>18</v>
      </c>
      <c r="J3990" t="s">
        <v>638</v>
      </c>
      <c r="K3990" s="17">
        <v>88.8</v>
      </c>
      <c r="L3990" s="17">
        <v>4</v>
      </c>
      <c r="M3990" s="17">
        <v>-2.2200000000000002</v>
      </c>
      <c r="N3990" s="17" t="str">
        <f>IF(SalesData[[#This Row],[Profit]]&gt;0,"Profit","Loss")</f>
        <v>Loss</v>
      </c>
    </row>
    <row r="3991" spans="1:14" x14ac:dyDescent="0.25">
      <c r="A3991" s="1">
        <v>42358</v>
      </c>
      <c r="B3991" s="3">
        <f t="shared" si="186"/>
        <v>2015</v>
      </c>
      <c r="C3991" s="3">
        <f t="shared" si="187"/>
        <v>12</v>
      </c>
      <c r="D3991" t="s">
        <v>727</v>
      </c>
      <c r="E3991" t="str">
        <f t="shared" si="188"/>
        <v>Maya Herman20151220</v>
      </c>
      <c r="F3991">
        <f>IF(COUNTIF($E$2:E3991, E3991) = 1, MAX($F$1:F3990) + 1, INDEX($F$1:F3990, MATCH(E3991, $E$1:E3990, 0)))</f>
        <v>1948</v>
      </c>
      <c r="G3991" t="s">
        <v>149</v>
      </c>
      <c r="H3991" t="s">
        <v>11</v>
      </c>
      <c r="I3991" t="s">
        <v>12</v>
      </c>
      <c r="J3991" t="s">
        <v>457</v>
      </c>
      <c r="K3991" s="17">
        <v>55.48</v>
      </c>
      <c r="L3991" s="17">
        <v>1</v>
      </c>
      <c r="M3991" s="17">
        <v>26.63</v>
      </c>
      <c r="N3991" s="17" t="str">
        <f>IF(SalesData[[#This Row],[Profit]]&gt;0,"Profit","Loss")</f>
        <v>Profit</v>
      </c>
    </row>
    <row r="3992" spans="1:14" x14ac:dyDescent="0.25">
      <c r="A3992" s="1">
        <v>42358</v>
      </c>
      <c r="B3992" s="3">
        <f t="shared" si="186"/>
        <v>2015</v>
      </c>
      <c r="C3992" s="3">
        <f t="shared" si="187"/>
        <v>12</v>
      </c>
      <c r="D3992" t="s">
        <v>1207</v>
      </c>
      <c r="E3992" t="str">
        <f t="shared" si="188"/>
        <v>Katherine Ducich20151220</v>
      </c>
      <c r="F3992">
        <f>IF(COUNTIF($E$2:E3992, E3992) = 1, MAX($F$1:F3991) + 1, INDEX($F$1:F3991, MATCH(E3992, $E$1:E3991, 0)))</f>
        <v>1949</v>
      </c>
      <c r="G3992" t="s">
        <v>15</v>
      </c>
      <c r="H3992" t="s">
        <v>39</v>
      </c>
      <c r="I3992" t="s">
        <v>40</v>
      </c>
      <c r="J3992" t="s">
        <v>102</v>
      </c>
      <c r="K3992" s="17">
        <v>159.97999999999999</v>
      </c>
      <c r="L3992" s="17">
        <v>2</v>
      </c>
      <c r="M3992" s="17">
        <v>12</v>
      </c>
      <c r="N3992" s="17" t="str">
        <f>IF(SalesData[[#This Row],[Profit]]&gt;0,"Profit","Loss")</f>
        <v>Profit</v>
      </c>
    </row>
    <row r="3993" spans="1:14" x14ac:dyDescent="0.25">
      <c r="A3993" s="1">
        <v>42358</v>
      </c>
      <c r="B3993" s="3">
        <f t="shared" si="186"/>
        <v>2015</v>
      </c>
      <c r="C3993" s="3">
        <f t="shared" si="187"/>
        <v>12</v>
      </c>
      <c r="D3993" t="s">
        <v>1207</v>
      </c>
      <c r="E3993" t="str">
        <f t="shared" si="188"/>
        <v>Katherine Ducich20151220</v>
      </c>
      <c r="F3993">
        <f>IF(COUNTIF($E$2:E3993, E3993) = 1, MAX($F$1:F3992) + 1, INDEX($F$1:F3992, MATCH(E3993, $E$1:E3992, 0)))</f>
        <v>1949</v>
      </c>
      <c r="G3993" t="s">
        <v>15</v>
      </c>
      <c r="H3993" t="s">
        <v>39</v>
      </c>
      <c r="I3993" t="s">
        <v>52</v>
      </c>
      <c r="J3993" t="s">
        <v>198</v>
      </c>
      <c r="K3993" s="17">
        <v>255.97</v>
      </c>
      <c r="L3993" s="17">
        <v>4</v>
      </c>
      <c r="M3993" s="17">
        <v>51.19</v>
      </c>
      <c r="N3993" s="17" t="str">
        <f>IF(SalesData[[#This Row],[Profit]]&gt;0,"Profit","Loss")</f>
        <v>Profit</v>
      </c>
    </row>
    <row r="3994" spans="1:14" x14ac:dyDescent="0.25">
      <c r="A3994" s="1">
        <v>42358</v>
      </c>
      <c r="B3994" s="3">
        <f t="shared" si="186"/>
        <v>2015</v>
      </c>
      <c r="C3994" s="3">
        <f t="shared" si="187"/>
        <v>12</v>
      </c>
      <c r="D3994" t="s">
        <v>1207</v>
      </c>
      <c r="E3994" t="str">
        <f t="shared" si="188"/>
        <v>Katherine Ducich20151220</v>
      </c>
      <c r="F3994">
        <f>IF(COUNTIF($E$2:E3994, E3994) = 1, MAX($F$1:F3993) + 1, INDEX($F$1:F3993, MATCH(E3994, $E$1:E3993, 0)))</f>
        <v>1949</v>
      </c>
      <c r="G3994" t="s">
        <v>15</v>
      </c>
      <c r="H3994" t="s">
        <v>34</v>
      </c>
      <c r="I3994" t="s">
        <v>74</v>
      </c>
      <c r="J3994" t="s">
        <v>155</v>
      </c>
      <c r="K3994" s="17">
        <v>359.06</v>
      </c>
      <c r="L3994" s="17">
        <v>3</v>
      </c>
      <c r="M3994" s="17">
        <v>-71.81</v>
      </c>
      <c r="N3994" s="17" t="str">
        <f>IF(SalesData[[#This Row],[Profit]]&gt;0,"Profit","Loss")</f>
        <v>Loss</v>
      </c>
    </row>
    <row r="3995" spans="1:14" x14ac:dyDescent="0.25">
      <c r="A3995" s="1">
        <v>42358</v>
      </c>
      <c r="B3995" s="3">
        <f t="shared" si="186"/>
        <v>2015</v>
      </c>
      <c r="C3995" s="3">
        <f t="shared" si="187"/>
        <v>12</v>
      </c>
      <c r="D3995" t="s">
        <v>1074</v>
      </c>
      <c r="E3995" t="str">
        <f t="shared" si="188"/>
        <v>Gary Zandusky20151220</v>
      </c>
      <c r="F3995">
        <f>IF(COUNTIF($E$2:E3995, E3995) = 1, MAX($F$1:F3994) + 1, INDEX($F$1:F3994, MATCH(E3995, $E$1:E3994, 0)))</f>
        <v>1950</v>
      </c>
      <c r="G3995" t="s">
        <v>95</v>
      </c>
      <c r="H3995" t="s">
        <v>11</v>
      </c>
      <c r="I3995" t="s">
        <v>63</v>
      </c>
      <c r="J3995" t="s">
        <v>2263</v>
      </c>
      <c r="K3995" s="17">
        <v>7.92</v>
      </c>
      <c r="L3995" s="17">
        <v>1</v>
      </c>
      <c r="M3995" s="17">
        <v>2.77</v>
      </c>
      <c r="N3995" s="17" t="str">
        <f>IF(SalesData[[#This Row],[Profit]]&gt;0,"Profit","Loss")</f>
        <v>Profit</v>
      </c>
    </row>
    <row r="3996" spans="1:14" x14ac:dyDescent="0.25">
      <c r="A3996" s="1">
        <v>42358</v>
      </c>
      <c r="B3996" s="3">
        <f t="shared" si="186"/>
        <v>2015</v>
      </c>
      <c r="C3996" s="3">
        <f t="shared" si="187"/>
        <v>12</v>
      </c>
      <c r="D3996" t="s">
        <v>1074</v>
      </c>
      <c r="E3996" t="str">
        <f t="shared" si="188"/>
        <v>Gary Zandusky20151220</v>
      </c>
      <c r="F3996">
        <f>IF(COUNTIF($E$2:E3996, E3996) = 1, MAX($F$1:F3995) + 1, INDEX($F$1:F3995, MATCH(E3996, $E$1:E3995, 0)))</f>
        <v>1950</v>
      </c>
      <c r="G3996" t="s">
        <v>95</v>
      </c>
      <c r="H3996" t="s">
        <v>34</v>
      </c>
      <c r="I3996" t="s">
        <v>47</v>
      </c>
      <c r="J3996" t="s">
        <v>1092</v>
      </c>
      <c r="K3996" s="17">
        <v>14.37</v>
      </c>
      <c r="L3996" s="17">
        <v>2</v>
      </c>
      <c r="M3996" s="17">
        <v>3.95</v>
      </c>
      <c r="N3996" s="17" t="str">
        <f>IF(SalesData[[#This Row],[Profit]]&gt;0,"Profit","Loss")</f>
        <v>Profit</v>
      </c>
    </row>
    <row r="3997" spans="1:14" x14ac:dyDescent="0.25">
      <c r="A3997" s="1">
        <v>42358</v>
      </c>
      <c r="B3997" s="3">
        <f t="shared" si="186"/>
        <v>2015</v>
      </c>
      <c r="C3997" s="3">
        <f t="shared" si="187"/>
        <v>12</v>
      </c>
      <c r="D3997" t="s">
        <v>2406</v>
      </c>
      <c r="E3997" t="str">
        <f t="shared" si="188"/>
        <v>Evan Minnotte20151220</v>
      </c>
      <c r="F3997">
        <f>IF(COUNTIF($E$2:E3997, E3997) = 1, MAX($F$1:F3996) + 1, INDEX($F$1:F3996, MATCH(E3997, $E$1:E3996, 0)))</f>
        <v>1951</v>
      </c>
      <c r="G3997" t="s">
        <v>123</v>
      </c>
      <c r="H3997" t="s">
        <v>11</v>
      </c>
      <c r="I3997" t="s">
        <v>16</v>
      </c>
      <c r="J3997" t="s">
        <v>2030</v>
      </c>
      <c r="K3997" s="17">
        <v>11.7</v>
      </c>
      <c r="L3997" s="17">
        <v>2</v>
      </c>
      <c r="M3997" s="17">
        <v>3.95</v>
      </c>
      <c r="N3997" s="17" t="str">
        <f>IF(SalesData[[#This Row],[Profit]]&gt;0,"Profit","Loss")</f>
        <v>Profit</v>
      </c>
    </row>
    <row r="3998" spans="1:14" x14ac:dyDescent="0.25">
      <c r="A3998" s="1">
        <v>42358</v>
      </c>
      <c r="B3998" s="3">
        <f t="shared" si="186"/>
        <v>2015</v>
      </c>
      <c r="C3998" s="3">
        <f t="shared" si="187"/>
        <v>12</v>
      </c>
      <c r="D3998" t="s">
        <v>587</v>
      </c>
      <c r="E3998" t="str">
        <f t="shared" si="188"/>
        <v>Arianne Irving20151220</v>
      </c>
      <c r="F3998">
        <f>IF(COUNTIF($E$2:E3998, E3998) = 1, MAX($F$1:F3997) + 1, INDEX($F$1:F3997, MATCH(E3998, $E$1:E3997, 0)))</f>
        <v>1952</v>
      </c>
      <c r="G3998" t="s">
        <v>27</v>
      </c>
      <c r="H3998" t="s">
        <v>11</v>
      </c>
      <c r="I3998" t="s">
        <v>12</v>
      </c>
      <c r="J3998" t="s">
        <v>625</v>
      </c>
      <c r="K3998" s="17">
        <v>17.12</v>
      </c>
      <c r="L3998" s="17">
        <v>4</v>
      </c>
      <c r="M3998" s="17">
        <v>7.7</v>
      </c>
      <c r="N3998" s="17" t="str">
        <f>IF(SalesData[[#This Row],[Profit]]&gt;0,"Profit","Loss")</f>
        <v>Profit</v>
      </c>
    </row>
    <row r="3999" spans="1:14" x14ac:dyDescent="0.25">
      <c r="A3999" s="1">
        <v>42358</v>
      </c>
      <c r="B3999" s="3">
        <f t="shared" si="186"/>
        <v>2015</v>
      </c>
      <c r="C3999" s="3">
        <f t="shared" si="187"/>
        <v>12</v>
      </c>
      <c r="D3999" t="s">
        <v>1661</v>
      </c>
      <c r="E3999" t="str">
        <f t="shared" si="188"/>
        <v>John Murray20151220</v>
      </c>
      <c r="F3999">
        <f>IF(COUNTIF($E$2:E3999, E3999) = 1, MAX($F$1:F3998) + 1, INDEX($F$1:F3998, MATCH(E3999, $E$1:E3998, 0)))</f>
        <v>1953</v>
      </c>
      <c r="G3999" t="s">
        <v>55</v>
      </c>
      <c r="H3999" t="s">
        <v>11</v>
      </c>
      <c r="I3999" t="s">
        <v>92</v>
      </c>
      <c r="J3999" t="s">
        <v>1031</v>
      </c>
      <c r="K3999" s="17">
        <v>36.270000000000003</v>
      </c>
      <c r="L3999" s="17">
        <v>3</v>
      </c>
      <c r="M3999" s="17">
        <v>10.88</v>
      </c>
      <c r="N3999" s="17" t="str">
        <f>IF(SalesData[[#This Row],[Profit]]&gt;0,"Profit","Loss")</f>
        <v>Profit</v>
      </c>
    </row>
    <row r="4000" spans="1:14" x14ac:dyDescent="0.25">
      <c r="A4000" s="1">
        <v>42358</v>
      </c>
      <c r="B4000" s="3">
        <f t="shared" si="186"/>
        <v>2015</v>
      </c>
      <c r="C4000" s="3">
        <f t="shared" si="187"/>
        <v>12</v>
      </c>
      <c r="D4000" t="s">
        <v>1097</v>
      </c>
      <c r="E4000" t="str">
        <f t="shared" si="188"/>
        <v>Emily Ducich20151220</v>
      </c>
      <c r="F4000">
        <f>IF(COUNTIF($E$2:E4000, E4000) = 1, MAX($F$1:F3999) + 1, INDEX($F$1:F3999, MATCH(E4000, $E$1:E3999, 0)))</f>
        <v>1954</v>
      </c>
      <c r="G4000" t="s">
        <v>10</v>
      </c>
      <c r="H4000" t="s">
        <v>39</v>
      </c>
      <c r="I4000" t="s">
        <v>52</v>
      </c>
      <c r="J4000" t="s">
        <v>243</v>
      </c>
      <c r="K4000" s="17">
        <v>100.8</v>
      </c>
      <c r="L4000" s="17">
        <v>2</v>
      </c>
      <c r="M4000" s="17">
        <v>21.42</v>
      </c>
      <c r="N4000" s="17" t="str">
        <f>IF(SalesData[[#This Row],[Profit]]&gt;0,"Profit","Loss")</f>
        <v>Profit</v>
      </c>
    </row>
    <row r="4001" spans="1:14" x14ac:dyDescent="0.25">
      <c r="A4001" s="1">
        <v>42359</v>
      </c>
      <c r="B4001" s="3">
        <f t="shared" si="186"/>
        <v>2015</v>
      </c>
      <c r="C4001" s="3">
        <f t="shared" si="187"/>
        <v>12</v>
      </c>
      <c r="D4001" t="s">
        <v>503</v>
      </c>
      <c r="E4001" t="str">
        <f t="shared" si="188"/>
        <v>John Stevenson20151221</v>
      </c>
      <c r="F4001">
        <f>IF(COUNTIF($E$2:E4001, E4001) = 1, MAX($F$1:F4000) + 1, INDEX($F$1:F4000, MATCH(E4001, $E$1:E4000, 0)))</f>
        <v>1955</v>
      </c>
      <c r="G4001" t="s">
        <v>164</v>
      </c>
      <c r="H4001" t="s">
        <v>34</v>
      </c>
      <c r="I4001" t="s">
        <v>145</v>
      </c>
      <c r="J4001" t="s">
        <v>501</v>
      </c>
      <c r="K4001" s="17">
        <v>1618.37</v>
      </c>
      <c r="L4001" s="17">
        <v>13</v>
      </c>
      <c r="M4001" s="17">
        <v>356.04</v>
      </c>
      <c r="N4001" s="17" t="str">
        <f>IF(SalesData[[#This Row],[Profit]]&gt;0,"Profit","Loss")</f>
        <v>Profit</v>
      </c>
    </row>
    <row r="4002" spans="1:14" x14ac:dyDescent="0.25">
      <c r="A4002" s="1">
        <v>42359</v>
      </c>
      <c r="B4002" s="3">
        <f t="shared" si="186"/>
        <v>2015</v>
      </c>
      <c r="C4002" s="3">
        <f t="shared" si="187"/>
        <v>12</v>
      </c>
      <c r="D4002" t="s">
        <v>503</v>
      </c>
      <c r="E4002" t="str">
        <f t="shared" si="188"/>
        <v>John Stevenson20151221</v>
      </c>
      <c r="F4002">
        <f>IF(COUNTIF($E$2:E4002, E4002) = 1, MAX($F$1:F4001) + 1, INDEX($F$1:F4001, MATCH(E4002, $E$1:E4001, 0)))</f>
        <v>1955</v>
      </c>
      <c r="G4002" t="s">
        <v>164</v>
      </c>
      <c r="H4002" t="s">
        <v>39</v>
      </c>
      <c r="I4002" t="s">
        <v>52</v>
      </c>
      <c r="J4002" t="s">
        <v>1849</v>
      </c>
      <c r="K4002" s="17">
        <v>99.6</v>
      </c>
      <c r="L4002" s="17">
        <v>1</v>
      </c>
      <c r="M4002" s="17">
        <v>36.85</v>
      </c>
      <c r="N4002" s="17" t="str">
        <f>IF(SalesData[[#This Row],[Profit]]&gt;0,"Profit","Loss")</f>
        <v>Profit</v>
      </c>
    </row>
    <row r="4003" spans="1:14" x14ac:dyDescent="0.25">
      <c r="A4003" s="1">
        <v>42359</v>
      </c>
      <c r="B4003" s="3">
        <f t="shared" si="186"/>
        <v>2015</v>
      </c>
      <c r="C4003" s="3">
        <f t="shared" si="187"/>
        <v>12</v>
      </c>
      <c r="D4003" t="s">
        <v>2407</v>
      </c>
      <c r="E4003" t="str">
        <f t="shared" si="188"/>
        <v>Elpida Rittenbach20151221</v>
      </c>
      <c r="F4003">
        <f>IF(COUNTIF($E$2:E4003, E4003) = 1, MAX($F$1:F4002) + 1, INDEX($F$1:F4002, MATCH(E4003, $E$1:E4002, 0)))</f>
        <v>1956</v>
      </c>
      <c r="G4003" t="s">
        <v>278</v>
      </c>
      <c r="H4003" t="s">
        <v>11</v>
      </c>
      <c r="I4003" t="s">
        <v>92</v>
      </c>
      <c r="J4003" t="s">
        <v>333</v>
      </c>
      <c r="K4003" s="17">
        <v>60.98</v>
      </c>
      <c r="L4003" s="17">
        <v>7</v>
      </c>
      <c r="M4003" s="17">
        <v>4.57</v>
      </c>
      <c r="N4003" s="17" t="str">
        <f>IF(SalesData[[#This Row],[Profit]]&gt;0,"Profit","Loss")</f>
        <v>Profit</v>
      </c>
    </row>
    <row r="4004" spans="1:14" x14ac:dyDescent="0.25">
      <c r="A4004" s="1">
        <v>42359</v>
      </c>
      <c r="B4004" s="3">
        <f t="shared" si="186"/>
        <v>2015</v>
      </c>
      <c r="C4004" s="3">
        <f t="shared" si="187"/>
        <v>12</v>
      </c>
      <c r="D4004" t="s">
        <v>1475</v>
      </c>
      <c r="E4004" t="str">
        <f t="shared" si="188"/>
        <v>Lynn Smith20151221</v>
      </c>
      <c r="F4004">
        <f>IF(COUNTIF($E$2:E4004, E4004) = 1, MAX($F$1:F4003) + 1, INDEX($F$1:F4003, MATCH(E4004, $E$1:E4003, 0)))</f>
        <v>1957</v>
      </c>
      <c r="G4004" t="s">
        <v>245</v>
      </c>
      <c r="H4004" t="s">
        <v>39</v>
      </c>
      <c r="I4004" t="s">
        <v>40</v>
      </c>
      <c r="J4004" t="s">
        <v>2408</v>
      </c>
      <c r="K4004" s="17">
        <v>47.98</v>
      </c>
      <c r="L4004" s="17">
        <v>3</v>
      </c>
      <c r="M4004" s="17">
        <v>4.8</v>
      </c>
      <c r="N4004" s="17" t="str">
        <f>IF(SalesData[[#This Row],[Profit]]&gt;0,"Profit","Loss")</f>
        <v>Profit</v>
      </c>
    </row>
    <row r="4005" spans="1:14" x14ac:dyDescent="0.25">
      <c r="A4005" s="1">
        <v>42359</v>
      </c>
      <c r="B4005" s="3">
        <f t="shared" si="186"/>
        <v>2015</v>
      </c>
      <c r="C4005" s="3">
        <f t="shared" si="187"/>
        <v>12</v>
      </c>
      <c r="D4005" t="s">
        <v>983</v>
      </c>
      <c r="E4005" t="str">
        <f t="shared" si="188"/>
        <v>Roger Demir20151221</v>
      </c>
      <c r="F4005">
        <f>IF(COUNTIF($E$2:E4005, E4005) = 1, MAX($F$1:F4004) + 1, INDEX($F$1:F4004, MATCH(E4005, $E$1:E4004, 0)))</f>
        <v>1958</v>
      </c>
      <c r="G4005" t="s">
        <v>123</v>
      </c>
      <c r="H4005" t="s">
        <v>39</v>
      </c>
      <c r="I4005" t="s">
        <v>52</v>
      </c>
      <c r="J4005" t="s">
        <v>1047</v>
      </c>
      <c r="K4005" s="17">
        <v>50.88</v>
      </c>
      <c r="L4005" s="17">
        <v>6</v>
      </c>
      <c r="M4005" s="17">
        <v>14.63</v>
      </c>
      <c r="N4005" s="17" t="str">
        <f>IF(SalesData[[#This Row],[Profit]]&gt;0,"Profit","Loss")</f>
        <v>Profit</v>
      </c>
    </row>
    <row r="4006" spans="1:14" x14ac:dyDescent="0.25">
      <c r="A4006" s="1">
        <v>42359</v>
      </c>
      <c r="B4006" s="3">
        <f t="shared" si="186"/>
        <v>2015</v>
      </c>
      <c r="C4006" s="3">
        <f t="shared" si="187"/>
        <v>12</v>
      </c>
      <c r="D4006" t="s">
        <v>983</v>
      </c>
      <c r="E4006" t="str">
        <f t="shared" si="188"/>
        <v>Roger Demir20151221</v>
      </c>
      <c r="F4006">
        <f>IF(COUNTIF($E$2:E4006, E4006) = 1, MAX($F$1:F4005) + 1, INDEX($F$1:F4005, MATCH(E4006, $E$1:E4005, 0)))</f>
        <v>1958</v>
      </c>
      <c r="G4006" t="s">
        <v>123</v>
      </c>
      <c r="H4006" t="s">
        <v>11</v>
      </c>
      <c r="I4006" t="s">
        <v>63</v>
      </c>
      <c r="J4006" t="s">
        <v>2409</v>
      </c>
      <c r="K4006" s="17">
        <v>27.31</v>
      </c>
      <c r="L4006" s="17">
        <v>2</v>
      </c>
      <c r="M4006" s="17">
        <v>9.2200000000000006</v>
      </c>
      <c r="N4006" s="17" t="str">
        <f>IF(SalesData[[#This Row],[Profit]]&gt;0,"Profit","Loss")</f>
        <v>Profit</v>
      </c>
    </row>
    <row r="4007" spans="1:14" x14ac:dyDescent="0.25">
      <c r="A4007" s="1">
        <v>42359</v>
      </c>
      <c r="B4007" s="3">
        <f t="shared" si="186"/>
        <v>2015</v>
      </c>
      <c r="C4007" s="3">
        <f t="shared" si="187"/>
        <v>12</v>
      </c>
      <c r="D4007" t="s">
        <v>1631</v>
      </c>
      <c r="E4007" t="str">
        <f t="shared" si="188"/>
        <v>Adam Hart20151221</v>
      </c>
      <c r="F4007">
        <f>IF(COUNTIF($E$2:E4007, E4007) = 1, MAX($F$1:F4006) + 1, INDEX($F$1:F4006, MATCH(E4007, $E$1:E4006, 0)))</f>
        <v>1959</v>
      </c>
      <c r="G4007" t="s">
        <v>78</v>
      </c>
      <c r="H4007" t="s">
        <v>11</v>
      </c>
      <c r="I4007" t="s">
        <v>24</v>
      </c>
      <c r="J4007" t="s">
        <v>844</v>
      </c>
      <c r="K4007" s="17">
        <v>3.01</v>
      </c>
      <c r="L4007" s="17">
        <v>2</v>
      </c>
      <c r="M4007" s="17">
        <v>0.34</v>
      </c>
      <c r="N4007" s="17" t="str">
        <f>IF(SalesData[[#This Row],[Profit]]&gt;0,"Profit","Loss")</f>
        <v>Profit</v>
      </c>
    </row>
    <row r="4008" spans="1:14" x14ac:dyDescent="0.25">
      <c r="A4008" s="1">
        <v>42359</v>
      </c>
      <c r="B4008" s="3">
        <f t="shared" si="186"/>
        <v>2015</v>
      </c>
      <c r="C4008" s="3">
        <f t="shared" si="187"/>
        <v>12</v>
      </c>
      <c r="D4008" t="s">
        <v>1223</v>
      </c>
      <c r="E4008" t="str">
        <f t="shared" si="188"/>
        <v>Sam Zeldin20151221</v>
      </c>
      <c r="F4008">
        <f>IF(COUNTIF($E$2:E4008, E4008) = 1, MAX($F$1:F4007) + 1, INDEX($F$1:F4007, MATCH(E4008, $E$1:E4007, 0)))</f>
        <v>1960</v>
      </c>
      <c r="G4008" t="s">
        <v>15</v>
      </c>
      <c r="H4008" t="s">
        <v>39</v>
      </c>
      <c r="I4008" t="s">
        <v>302</v>
      </c>
      <c r="J4008" t="s">
        <v>1399</v>
      </c>
      <c r="K4008" s="17">
        <v>600.53</v>
      </c>
      <c r="L4008" s="17">
        <v>2</v>
      </c>
      <c r="M4008" s="17">
        <v>137.26</v>
      </c>
      <c r="N4008" s="17" t="str">
        <f>IF(SalesData[[#This Row],[Profit]]&gt;0,"Profit","Loss")</f>
        <v>Profit</v>
      </c>
    </row>
    <row r="4009" spans="1:14" x14ac:dyDescent="0.25">
      <c r="A4009" s="1">
        <v>42359</v>
      </c>
      <c r="B4009" s="3">
        <f t="shared" si="186"/>
        <v>2015</v>
      </c>
      <c r="C4009" s="3">
        <f t="shared" si="187"/>
        <v>12</v>
      </c>
      <c r="D4009" t="s">
        <v>1223</v>
      </c>
      <c r="E4009" t="str">
        <f t="shared" si="188"/>
        <v>Sam Zeldin20151221</v>
      </c>
      <c r="F4009">
        <f>IF(COUNTIF($E$2:E4009, E4009) = 1, MAX($F$1:F4008) + 1, INDEX($F$1:F4008, MATCH(E4009, $E$1:E4008, 0)))</f>
        <v>1960</v>
      </c>
      <c r="G4009" t="s">
        <v>15</v>
      </c>
      <c r="H4009" t="s">
        <v>11</v>
      </c>
      <c r="I4009" t="s">
        <v>24</v>
      </c>
      <c r="J4009" t="s">
        <v>2058</v>
      </c>
      <c r="K4009" s="17">
        <v>59.9</v>
      </c>
      <c r="L4009" s="17">
        <v>2</v>
      </c>
      <c r="M4009" s="17">
        <v>14.23</v>
      </c>
      <c r="N4009" s="17" t="str">
        <f>IF(SalesData[[#This Row],[Profit]]&gt;0,"Profit","Loss")</f>
        <v>Profit</v>
      </c>
    </row>
    <row r="4010" spans="1:14" x14ac:dyDescent="0.25">
      <c r="A4010" s="1">
        <v>42359</v>
      </c>
      <c r="B4010" s="3">
        <f t="shared" si="186"/>
        <v>2015</v>
      </c>
      <c r="C4010" s="3">
        <f t="shared" si="187"/>
        <v>12</v>
      </c>
      <c r="D4010" t="s">
        <v>1223</v>
      </c>
      <c r="E4010" t="str">
        <f t="shared" si="188"/>
        <v>Sam Zeldin20151221</v>
      </c>
      <c r="F4010">
        <f>IF(COUNTIF($E$2:E4010, E4010) = 1, MAX($F$1:F4009) + 1, INDEX($F$1:F4009, MATCH(E4010, $E$1:E4009, 0)))</f>
        <v>1960</v>
      </c>
      <c r="G4010" t="s">
        <v>15</v>
      </c>
      <c r="H4010" t="s">
        <v>39</v>
      </c>
      <c r="I4010" t="s">
        <v>52</v>
      </c>
      <c r="J4010" t="s">
        <v>1849</v>
      </c>
      <c r="K4010" s="17">
        <v>637.44000000000005</v>
      </c>
      <c r="L4010" s="17">
        <v>8</v>
      </c>
      <c r="M4010" s="17">
        <v>135.46</v>
      </c>
      <c r="N4010" s="17" t="str">
        <f>IF(SalesData[[#This Row],[Profit]]&gt;0,"Profit","Loss")</f>
        <v>Profit</v>
      </c>
    </row>
    <row r="4011" spans="1:14" x14ac:dyDescent="0.25">
      <c r="A4011" s="1">
        <v>42359</v>
      </c>
      <c r="B4011" s="3">
        <f t="shared" si="186"/>
        <v>2015</v>
      </c>
      <c r="C4011" s="3">
        <f t="shared" si="187"/>
        <v>12</v>
      </c>
      <c r="D4011" t="s">
        <v>1223</v>
      </c>
      <c r="E4011" t="str">
        <f t="shared" si="188"/>
        <v>Sam Zeldin20151221</v>
      </c>
      <c r="F4011">
        <f>IF(COUNTIF($E$2:E4011, E4011) = 1, MAX($F$1:F4010) + 1, INDEX($F$1:F4010, MATCH(E4011, $E$1:E4010, 0)))</f>
        <v>1960</v>
      </c>
      <c r="G4011" t="s">
        <v>15</v>
      </c>
      <c r="H4011" t="s">
        <v>34</v>
      </c>
      <c r="I4011" t="s">
        <v>47</v>
      </c>
      <c r="J4011" t="s">
        <v>920</v>
      </c>
      <c r="K4011" s="17">
        <v>51.76</v>
      </c>
      <c r="L4011" s="17">
        <v>3</v>
      </c>
      <c r="M4011" s="17">
        <v>-33.64</v>
      </c>
      <c r="N4011" s="17" t="str">
        <f>IF(SalesData[[#This Row],[Profit]]&gt;0,"Profit","Loss")</f>
        <v>Loss</v>
      </c>
    </row>
    <row r="4012" spans="1:14" x14ac:dyDescent="0.25">
      <c r="A4012" s="1">
        <v>42360</v>
      </c>
      <c r="B4012" s="3">
        <f t="shared" si="186"/>
        <v>2015</v>
      </c>
      <c r="C4012" s="3">
        <f t="shared" si="187"/>
        <v>12</v>
      </c>
      <c r="D4012" t="s">
        <v>569</v>
      </c>
      <c r="E4012" t="str">
        <f t="shared" si="188"/>
        <v>Beth Thompson20151222</v>
      </c>
      <c r="F4012">
        <f>IF(COUNTIF($E$2:E4012, E4012) = 1, MAX($F$1:F4011) + 1, INDEX($F$1:F4011, MATCH(E4012, $E$1:E4011, 0)))</f>
        <v>1961</v>
      </c>
      <c r="G4012" t="s">
        <v>157</v>
      </c>
      <c r="H4012" t="s">
        <v>11</v>
      </c>
      <c r="I4012" t="s">
        <v>24</v>
      </c>
      <c r="J4012" t="s">
        <v>2201</v>
      </c>
      <c r="K4012" s="17">
        <v>17.12</v>
      </c>
      <c r="L4012" s="17">
        <v>4</v>
      </c>
      <c r="M4012" s="17">
        <v>4.96</v>
      </c>
      <c r="N4012" s="17" t="str">
        <f>IF(SalesData[[#This Row],[Profit]]&gt;0,"Profit","Loss")</f>
        <v>Profit</v>
      </c>
    </row>
    <row r="4013" spans="1:14" x14ac:dyDescent="0.25">
      <c r="A4013" s="1">
        <v>42360</v>
      </c>
      <c r="B4013" s="3">
        <f t="shared" si="186"/>
        <v>2015</v>
      </c>
      <c r="C4013" s="3">
        <f t="shared" si="187"/>
        <v>12</v>
      </c>
      <c r="D4013" t="s">
        <v>1688</v>
      </c>
      <c r="E4013" t="str">
        <f t="shared" si="188"/>
        <v>Harold Ryan20151222</v>
      </c>
      <c r="F4013">
        <f>IF(COUNTIF($E$2:E4013, E4013) = 1, MAX($F$1:F4012) + 1, INDEX($F$1:F4012, MATCH(E4013, $E$1:E4012, 0)))</f>
        <v>1962</v>
      </c>
      <c r="G4013" t="s">
        <v>23</v>
      </c>
      <c r="H4013" t="s">
        <v>11</v>
      </c>
      <c r="I4013" t="s">
        <v>18</v>
      </c>
      <c r="J4013" t="s">
        <v>1965</v>
      </c>
      <c r="K4013" s="17">
        <v>33.57</v>
      </c>
      <c r="L4013" s="17">
        <v>2</v>
      </c>
      <c r="M4013" s="17">
        <v>1.68</v>
      </c>
      <c r="N4013" s="17" t="str">
        <f>IF(SalesData[[#This Row],[Profit]]&gt;0,"Profit","Loss")</f>
        <v>Profit</v>
      </c>
    </row>
    <row r="4014" spans="1:14" x14ac:dyDescent="0.25">
      <c r="A4014" s="1">
        <v>42360</v>
      </c>
      <c r="B4014" s="3">
        <f t="shared" si="186"/>
        <v>2015</v>
      </c>
      <c r="C4014" s="3">
        <f t="shared" si="187"/>
        <v>12</v>
      </c>
      <c r="D4014" t="s">
        <v>1688</v>
      </c>
      <c r="E4014" t="str">
        <f t="shared" si="188"/>
        <v>Harold Ryan20151222</v>
      </c>
      <c r="F4014">
        <f>IF(COUNTIF($E$2:E4014, E4014) = 1, MAX($F$1:F4013) + 1, INDEX($F$1:F4013, MATCH(E4014, $E$1:E4013, 0)))</f>
        <v>1962</v>
      </c>
      <c r="G4014" t="s">
        <v>23</v>
      </c>
      <c r="H4014" t="s">
        <v>34</v>
      </c>
      <c r="I4014" t="s">
        <v>35</v>
      </c>
      <c r="J4014" t="s">
        <v>235</v>
      </c>
      <c r="K4014" s="17">
        <v>422.63</v>
      </c>
      <c r="L4014" s="17">
        <v>7</v>
      </c>
      <c r="M4014" s="17">
        <v>0</v>
      </c>
      <c r="N4014" s="17" t="str">
        <f>IF(SalesData[[#This Row],[Profit]]&gt;0,"Profit","Loss")</f>
        <v>Loss</v>
      </c>
    </row>
    <row r="4015" spans="1:14" x14ac:dyDescent="0.25">
      <c r="A4015" s="1">
        <v>42361</v>
      </c>
      <c r="B4015" s="3">
        <f t="shared" si="186"/>
        <v>2015</v>
      </c>
      <c r="C4015" s="3">
        <f t="shared" si="187"/>
        <v>12</v>
      </c>
      <c r="D4015" t="s">
        <v>156</v>
      </c>
      <c r="E4015" t="str">
        <f t="shared" si="188"/>
        <v>Bradley Drucker20151223</v>
      </c>
      <c r="F4015">
        <f>IF(COUNTIF($E$2:E4015, E4015) = 1, MAX($F$1:F4014) + 1, INDEX($F$1:F4014, MATCH(E4015, $E$1:E4014, 0)))</f>
        <v>1963</v>
      </c>
      <c r="G4015" t="s">
        <v>55</v>
      </c>
      <c r="H4015" t="s">
        <v>11</v>
      </c>
      <c r="I4015" t="s">
        <v>92</v>
      </c>
      <c r="J4015" t="s">
        <v>1820</v>
      </c>
      <c r="K4015" s="17">
        <v>194.32</v>
      </c>
      <c r="L4015" s="17">
        <v>4</v>
      </c>
      <c r="M4015" s="17">
        <v>56.35</v>
      </c>
      <c r="N4015" s="17" t="str">
        <f>IF(SalesData[[#This Row],[Profit]]&gt;0,"Profit","Loss")</f>
        <v>Profit</v>
      </c>
    </row>
    <row r="4016" spans="1:14" x14ac:dyDescent="0.25">
      <c r="A4016" s="1">
        <v>42362</v>
      </c>
      <c r="B4016" s="3">
        <f t="shared" si="186"/>
        <v>2015</v>
      </c>
      <c r="C4016" s="3">
        <f t="shared" si="187"/>
        <v>12</v>
      </c>
      <c r="D4016" t="s">
        <v>1752</v>
      </c>
      <c r="E4016" t="str">
        <f t="shared" si="188"/>
        <v>Joni Blumstein20151224</v>
      </c>
      <c r="F4016">
        <f>IF(COUNTIF($E$2:E4016, E4016) = 1, MAX($F$1:F4015) + 1, INDEX($F$1:F4015, MATCH(E4016, $E$1:E4015, 0)))</f>
        <v>1964</v>
      </c>
      <c r="G4016" t="s">
        <v>78</v>
      </c>
      <c r="H4016" t="s">
        <v>11</v>
      </c>
      <c r="I4016" t="s">
        <v>43</v>
      </c>
      <c r="J4016" t="s">
        <v>1561</v>
      </c>
      <c r="K4016" s="17">
        <v>5.58</v>
      </c>
      <c r="L4016" s="17">
        <v>2</v>
      </c>
      <c r="M4016" s="17">
        <v>1.81</v>
      </c>
      <c r="N4016" s="17" t="str">
        <f>IF(SalesData[[#This Row],[Profit]]&gt;0,"Profit","Loss")</f>
        <v>Profit</v>
      </c>
    </row>
    <row r="4017" spans="1:14" x14ac:dyDescent="0.25">
      <c r="A4017" s="1">
        <v>42362</v>
      </c>
      <c r="B4017" s="3">
        <f t="shared" si="186"/>
        <v>2015</v>
      </c>
      <c r="C4017" s="3">
        <f t="shared" si="187"/>
        <v>12</v>
      </c>
      <c r="D4017" t="s">
        <v>1752</v>
      </c>
      <c r="E4017" t="str">
        <f t="shared" si="188"/>
        <v>Joni Blumstein20151224</v>
      </c>
      <c r="F4017">
        <f>IF(COUNTIF($E$2:E4017, E4017) = 1, MAX($F$1:F4016) + 1, INDEX($F$1:F4016, MATCH(E4017, $E$1:E4016, 0)))</f>
        <v>1964</v>
      </c>
      <c r="G4017" t="s">
        <v>78</v>
      </c>
      <c r="H4017" t="s">
        <v>11</v>
      </c>
      <c r="I4017" t="s">
        <v>12</v>
      </c>
      <c r="J4017" t="s">
        <v>1354</v>
      </c>
      <c r="K4017" s="17">
        <v>22.7</v>
      </c>
      <c r="L4017" s="17">
        <v>6</v>
      </c>
      <c r="M4017" s="17">
        <v>8.23</v>
      </c>
      <c r="N4017" s="17" t="str">
        <f>IF(SalesData[[#This Row],[Profit]]&gt;0,"Profit","Loss")</f>
        <v>Profit</v>
      </c>
    </row>
    <row r="4018" spans="1:14" x14ac:dyDescent="0.25">
      <c r="A4018" s="1">
        <v>42362</v>
      </c>
      <c r="B4018" s="3">
        <f t="shared" si="186"/>
        <v>2015</v>
      </c>
      <c r="C4018" s="3">
        <f t="shared" si="187"/>
        <v>12</v>
      </c>
      <c r="D4018" t="s">
        <v>1752</v>
      </c>
      <c r="E4018" t="str">
        <f t="shared" si="188"/>
        <v>Joni Blumstein20151224</v>
      </c>
      <c r="F4018">
        <f>IF(COUNTIF($E$2:E4018, E4018) = 1, MAX($F$1:F4017) + 1, INDEX($F$1:F4017, MATCH(E4018, $E$1:E4017, 0)))</f>
        <v>1964</v>
      </c>
      <c r="G4018" t="s">
        <v>78</v>
      </c>
      <c r="H4018" t="s">
        <v>11</v>
      </c>
      <c r="I4018" t="s">
        <v>20</v>
      </c>
      <c r="J4018" t="s">
        <v>469</v>
      </c>
      <c r="K4018" s="17">
        <v>19.78</v>
      </c>
      <c r="L4018" s="17">
        <v>4</v>
      </c>
      <c r="M4018" s="17">
        <v>-13.84</v>
      </c>
      <c r="N4018" s="17" t="str">
        <f>IF(SalesData[[#This Row],[Profit]]&gt;0,"Profit","Loss")</f>
        <v>Loss</v>
      </c>
    </row>
    <row r="4019" spans="1:14" x14ac:dyDescent="0.25">
      <c r="A4019" s="1">
        <v>42362</v>
      </c>
      <c r="B4019" s="3">
        <f t="shared" si="186"/>
        <v>2015</v>
      </c>
      <c r="C4019" s="3">
        <f t="shared" si="187"/>
        <v>12</v>
      </c>
      <c r="D4019" t="s">
        <v>1752</v>
      </c>
      <c r="E4019" t="str">
        <f t="shared" si="188"/>
        <v>Joni Blumstein20151224</v>
      </c>
      <c r="F4019">
        <f>IF(COUNTIF($E$2:E4019, E4019) = 1, MAX($F$1:F4018) + 1, INDEX($F$1:F4018, MATCH(E4019, $E$1:E4018, 0)))</f>
        <v>1964</v>
      </c>
      <c r="G4019" t="s">
        <v>78</v>
      </c>
      <c r="H4019" t="s">
        <v>34</v>
      </c>
      <c r="I4019" t="s">
        <v>47</v>
      </c>
      <c r="J4019" t="s">
        <v>2009</v>
      </c>
      <c r="K4019" s="17">
        <v>72.7</v>
      </c>
      <c r="L4019" s="17">
        <v>4</v>
      </c>
      <c r="M4019" s="17">
        <v>19.079999999999998</v>
      </c>
      <c r="N4019" s="17" t="str">
        <f>IF(SalesData[[#This Row],[Profit]]&gt;0,"Profit","Loss")</f>
        <v>Profit</v>
      </c>
    </row>
    <row r="4020" spans="1:14" x14ac:dyDescent="0.25">
      <c r="A4020" s="1">
        <v>42362</v>
      </c>
      <c r="B4020" s="3">
        <f t="shared" si="186"/>
        <v>2015</v>
      </c>
      <c r="C4020" s="3">
        <f t="shared" si="187"/>
        <v>12</v>
      </c>
      <c r="D4020" t="s">
        <v>1752</v>
      </c>
      <c r="E4020" t="str">
        <f t="shared" si="188"/>
        <v>Joni Blumstein20151224</v>
      </c>
      <c r="F4020">
        <f>IF(COUNTIF($E$2:E4020, E4020) = 1, MAX($F$1:F4019) + 1, INDEX($F$1:F4019, MATCH(E4020, $E$1:E4019, 0)))</f>
        <v>1964</v>
      </c>
      <c r="G4020" t="s">
        <v>78</v>
      </c>
      <c r="H4020" t="s">
        <v>39</v>
      </c>
      <c r="I4020" t="s">
        <v>302</v>
      </c>
      <c r="J4020" t="s">
        <v>345</v>
      </c>
      <c r="K4020" s="17">
        <v>479.99</v>
      </c>
      <c r="L4020" s="17">
        <v>4</v>
      </c>
      <c r="M4020" s="17">
        <v>-383.99</v>
      </c>
      <c r="N4020" s="17" t="str">
        <f>IF(SalesData[[#This Row],[Profit]]&gt;0,"Profit","Loss")</f>
        <v>Loss</v>
      </c>
    </row>
    <row r="4021" spans="1:14" x14ac:dyDescent="0.25">
      <c r="A4021" s="1">
        <v>42362</v>
      </c>
      <c r="B4021" s="3">
        <f t="shared" si="186"/>
        <v>2015</v>
      </c>
      <c r="C4021" s="3">
        <f t="shared" si="187"/>
        <v>12</v>
      </c>
      <c r="D4021" t="s">
        <v>1752</v>
      </c>
      <c r="E4021" t="str">
        <f t="shared" si="188"/>
        <v>Joni Blumstein20151224</v>
      </c>
      <c r="F4021">
        <f>IF(COUNTIF($E$2:E4021, E4021) = 1, MAX($F$1:F4020) + 1, INDEX($F$1:F4020, MATCH(E4021, $E$1:E4020, 0)))</f>
        <v>1964</v>
      </c>
      <c r="G4021" t="s">
        <v>78</v>
      </c>
      <c r="H4021" t="s">
        <v>11</v>
      </c>
      <c r="I4021" t="s">
        <v>24</v>
      </c>
      <c r="J4021" t="s">
        <v>2410</v>
      </c>
      <c r="K4021" s="17">
        <v>27.17</v>
      </c>
      <c r="L4021" s="17">
        <v>2</v>
      </c>
      <c r="M4021" s="17">
        <v>2.72</v>
      </c>
      <c r="N4021" s="17" t="str">
        <f>IF(SalesData[[#This Row],[Profit]]&gt;0,"Profit","Loss")</f>
        <v>Profit</v>
      </c>
    </row>
    <row r="4022" spans="1:14" x14ac:dyDescent="0.25">
      <c r="A4022" s="1">
        <v>42362</v>
      </c>
      <c r="B4022" s="3">
        <f t="shared" si="186"/>
        <v>2015</v>
      </c>
      <c r="C4022" s="3">
        <f t="shared" si="187"/>
        <v>12</v>
      </c>
      <c r="D4022" t="s">
        <v>2053</v>
      </c>
      <c r="E4022" t="str">
        <f t="shared" si="188"/>
        <v>David Bremer20151224</v>
      </c>
      <c r="F4022">
        <f>IF(COUNTIF($E$2:E4022, E4022) = 1, MAX($F$1:F4021) + 1, INDEX($F$1:F4021, MATCH(E4022, $E$1:E4021, 0)))</f>
        <v>1965</v>
      </c>
      <c r="G4022" t="s">
        <v>149</v>
      </c>
      <c r="H4022" t="s">
        <v>11</v>
      </c>
      <c r="I4022" t="s">
        <v>12</v>
      </c>
      <c r="J4022" t="s">
        <v>306</v>
      </c>
      <c r="K4022" s="17">
        <v>132.79</v>
      </c>
      <c r="L4022" s="17">
        <v>7</v>
      </c>
      <c r="M4022" s="17">
        <v>63.74</v>
      </c>
      <c r="N4022" s="17" t="str">
        <f>IF(SalesData[[#This Row],[Profit]]&gt;0,"Profit","Loss")</f>
        <v>Profit</v>
      </c>
    </row>
    <row r="4023" spans="1:14" x14ac:dyDescent="0.25">
      <c r="A4023" s="1">
        <v>42362</v>
      </c>
      <c r="B4023" s="3">
        <f t="shared" si="186"/>
        <v>2015</v>
      </c>
      <c r="C4023" s="3">
        <f t="shared" si="187"/>
        <v>12</v>
      </c>
      <c r="D4023" t="s">
        <v>2053</v>
      </c>
      <c r="E4023" t="str">
        <f t="shared" si="188"/>
        <v>David Bremer20151224</v>
      </c>
      <c r="F4023">
        <f>IF(COUNTIF($E$2:E4023, E4023) = 1, MAX($F$1:F4022) + 1, INDEX($F$1:F4022, MATCH(E4023, $E$1:E4022, 0)))</f>
        <v>1965</v>
      </c>
      <c r="G4023" t="s">
        <v>149</v>
      </c>
      <c r="H4023" t="s">
        <v>11</v>
      </c>
      <c r="I4023" t="s">
        <v>12</v>
      </c>
      <c r="J4023" t="s">
        <v>328</v>
      </c>
      <c r="K4023" s="17">
        <v>12.96</v>
      </c>
      <c r="L4023" s="17">
        <v>2</v>
      </c>
      <c r="M4023" s="17">
        <v>6.22</v>
      </c>
      <c r="N4023" s="17" t="str">
        <f>IF(SalesData[[#This Row],[Profit]]&gt;0,"Profit","Loss")</f>
        <v>Profit</v>
      </c>
    </row>
    <row r="4024" spans="1:14" x14ac:dyDescent="0.25">
      <c r="A4024" s="1">
        <v>42362</v>
      </c>
      <c r="B4024" s="3">
        <f t="shared" si="186"/>
        <v>2015</v>
      </c>
      <c r="C4024" s="3">
        <f t="shared" si="187"/>
        <v>12</v>
      </c>
      <c r="D4024" t="s">
        <v>2053</v>
      </c>
      <c r="E4024" t="str">
        <f t="shared" si="188"/>
        <v>David Bremer20151224</v>
      </c>
      <c r="F4024">
        <f>IF(COUNTIF($E$2:E4024, E4024) = 1, MAX($F$1:F4023) + 1, INDEX($F$1:F4023, MATCH(E4024, $E$1:E4023, 0)))</f>
        <v>1965</v>
      </c>
      <c r="G4024" t="s">
        <v>149</v>
      </c>
      <c r="H4024" t="s">
        <v>11</v>
      </c>
      <c r="I4024" t="s">
        <v>16</v>
      </c>
      <c r="J4024" t="s">
        <v>1430</v>
      </c>
      <c r="K4024" s="17">
        <v>21.56</v>
      </c>
      <c r="L4024" s="17">
        <v>7</v>
      </c>
      <c r="M4024" s="17">
        <v>10.35</v>
      </c>
      <c r="N4024" s="17" t="str">
        <f>IF(SalesData[[#This Row],[Profit]]&gt;0,"Profit","Loss")</f>
        <v>Profit</v>
      </c>
    </row>
    <row r="4025" spans="1:14" x14ac:dyDescent="0.25">
      <c r="A4025" s="1">
        <v>42362</v>
      </c>
      <c r="B4025" s="3">
        <f t="shared" si="186"/>
        <v>2015</v>
      </c>
      <c r="C4025" s="3">
        <f t="shared" si="187"/>
        <v>12</v>
      </c>
      <c r="D4025" t="s">
        <v>2411</v>
      </c>
      <c r="E4025" t="str">
        <f t="shared" si="188"/>
        <v>Jim Radford20151224</v>
      </c>
      <c r="F4025">
        <f>IF(COUNTIF($E$2:E4025, E4025) = 1, MAX($F$1:F4024) + 1, INDEX($F$1:F4024, MATCH(E4025, $E$1:E4024, 0)))</f>
        <v>1966</v>
      </c>
      <c r="G4025" t="s">
        <v>278</v>
      </c>
      <c r="H4025" t="s">
        <v>34</v>
      </c>
      <c r="I4025" t="s">
        <v>74</v>
      </c>
      <c r="J4025" t="s">
        <v>1872</v>
      </c>
      <c r="K4025" s="17">
        <v>590.05999999999995</v>
      </c>
      <c r="L4025" s="17">
        <v>7</v>
      </c>
      <c r="M4025" s="17">
        <v>-786.74</v>
      </c>
      <c r="N4025" s="17" t="str">
        <f>IF(SalesData[[#This Row],[Profit]]&gt;0,"Profit","Loss")</f>
        <v>Loss</v>
      </c>
    </row>
    <row r="4026" spans="1:14" x14ac:dyDescent="0.25">
      <c r="A4026" s="1">
        <v>42362</v>
      </c>
      <c r="B4026" s="3">
        <f t="shared" si="186"/>
        <v>2015</v>
      </c>
      <c r="C4026" s="3">
        <f t="shared" si="187"/>
        <v>12</v>
      </c>
      <c r="D4026" t="s">
        <v>2411</v>
      </c>
      <c r="E4026" t="str">
        <f t="shared" si="188"/>
        <v>Jim Radford20151224</v>
      </c>
      <c r="F4026">
        <f>IF(COUNTIF($E$2:E4026, E4026) = 1, MAX($F$1:F4025) + 1, INDEX($F$1:F4025, MATCH(E4026, $E$1:E4025, 0)))</f>
        <v>1966</v>
      </c>
      <c r="G4026" t="s">
        <v>278</v>
      </c>
      <c r="H4026" t="s">
        <v>11</v>
      </c>
      <c r="I4026" t="s">
        <v>24</v>
      </c>
      <c r="J4026" t="s">
        <v>885</v>
      </c>
      <c r="K4026" s="17">
        <v>14.04</v>
      </c>
      <c r="L4026" s="17">
        <v>3</v>
      </c>
      <c r="M4026" s="17">
        <v>1.58</v>
      </c>
      <c r="N4026" s="17" t="str">
        <f>IF(SalesData[[#This Row],[Profit]]&gt;0,"Profit","Loss")</f>
        <v>Profit</v>
      </c>
    </row>
    <row r="4027" spans="1:14" x14ac:dyDescent="0.25">
      <c r="A4027" s="1">
        <v>42362</v>
      </c>
      <c r="B4027" s="3">
        <f t="shared" si="186"/>
        <v>2015</v>
      </c>
      <c r="C4027" s="3">
        <f t="shared" si="187"/>
        <v>12</v>
      </c>
      <c r="D4027" t="s">
        <v>1258</v>
      </c>
      <c r="E4027" t="str">
        <f t="shared" si="188"/>
        <v>Maribeth Schnelling20151224</v>
      </c>
      <c r="F4027">
        <f>IF(COUNTIF($E$2:E4027, E4027) = 1, MAX($F$1:F4026) + 1, INDEX($F$1:F4026, MATCH(E4027, $E$1:E4026, 0)))</f>
        <v>1967</v>
      </c>
      <c r="G4027" t="s">
        <v>95</v>
      </c>
      <c r="H4027" t="s">
        <v>11</v>
      </c>
      <c r="I4027" t="s">
        <v>12</v>
      </c>
      <c r="J4027" t="s">
        <v>1832</v>
      </c>
      <c r="K4027" s="17">
        <v>106.23</v>
      </c>
      <c r="L4027" s="17">
        <v>7</v>
      </c>
      <c r="M4027" s="17">
        <v>37.18</v>
      </c>
      <c r="N4027" s="17" t="str">
        <f>IF(SalesData[[#This Row],[Profit]]&gt;0,"Profit","Loss")</f>
        <v>Profit</v>
      </c>
    </row>
    <row r="4028" spans="1:14" x14ac:dyDescent="0.25">
      <c r="A4028" s="1">
        <v>42362</v>
      </c>
      <c r="B4028" s="3">
        <f t="shared" si="186"/>
        <v>2015</v>
      </c>
      <c r="C4028" s="3">
        <f t="shared" si="187"/>
        <v>12</v>
      </c>
      <c r="D4028" t="s">
        <v>1258</v>
      </c>
      <c r="E4028" t="str">
        <f t="shared" si="188"/>
        <v>Maribeth Schnelling20151224</v>
      </c>
      <c r="F4028">
        <f>IF(COUNTIF($E$2:E4028, E4028) = 1, MAX($F$1:F4027) + 1, INDEX($F$1:F4027, MATCH(E4028, $E$1:E4027, 0)))</f>
        <v>1967</v>
      </c>
      <c r="G4028" t="s">
        <v>95</v>
      </c>
      <c r="H4028" t="s">
        <v>39</v>
      </c>
      <c r="I4028" t="s">
        <v>40</v>
      </c>
      <c r="J4028" t="s">
        <v>1708</v>
      </c>
      <c r="K4028" s="17">
        <v>111.98</v>
      </c>
      <c r="L4028" s="17">
        <v>2</v>
      </c>
      <c r="M4028" s="17">
        <v>11.2</v>
      </c>
      <c r="N4028" s="17" t="str">
        <f>IF(SalesData[[#This Row],[Profit]]&gt;0,"Profit","Loss")</f>
        <v>Profit</v>
      </c>
    </row>
    <row r="4029" spans="1:14" x14ac:dyDescent="0.25">
      <c r="A4029" s="1">
        <v>42362</v>
      </c>
      <c r="B4029" s="3">
        <f t="shared" si="186"/>
        <v>2015</v>
      </c>
      <c r="C4029" s="3">
        <f t="shared" si="187"/>
        <v>12</v>
      </c>
      <c r="D4029" t="s">
        <v>1258</v>
      </c>
      <c r="E4029" t="str">
        <f t="shared" si="188"/>
        <v>Maribeth Schnelling20151224</v>
      </c>
      <c r="F4029">
        <f>IF(COUNTIF($E$2:E4029, E4029) = 1, MAX($F$1:F4028) + 1, INDEX($F$1:F4028, MATCH(E4029, $E$1:E4028, 0)))</f>
        <v>1967</v>
      </c>
      <c r="G4029" t="s">
        <v>95</v>
      </c>
      <c r="H4029" t="s">
        <v>34</v>
      </c>
      <c r="I4029" t="s">
        <v>47</v>
      </c>
      <c r="J4029" t="s">
        <v>2302</v>
      </c>
      <c r="K4029" s="17">
        <v>7.71</v>
      </c>
      <c r="L4029" s="17">
        <v>2</v>
      </c>
      <c r="M4029" s="17">
        <v>1.74</v>
      </c>
      <c r="N4029" s="17" t="str">
        <f>IF(SalesData[[#This Row],[Profit]]&gt;0,"Profit","Loss")</f>
        <v>Profit</v>
      </c>
    </row>
    <row r="4030" spans="1:14" x14ac:dyDescent="0.25">
      <c r="A4030" s="1">
        <v>42362</v>
      </c>
      <c r="B4030" s="3">
        <f t="shared" si="186"/>
        <v>2015</v>
      </c>
      <c r="C4030" s="3">
        <f t="shared" si="187"/>
        <v>12</v>
      </c>
      <c r="D4030" t="s">
        <v>1688</v>
      </c>
      <c r="E4030" t="str">
        <f t="shared" si="188"/>
        <v>Harold Ryan20151224</v>
      </c>
      <c r="F4030">
        <f>IF(COUNTIF($E$2:E4030, E4030) = 1, MAX($F$1:F4029) + 1, INDEX($F$1:F4029, MATCH(E4030, $E$1:E4029, 0)))</f>
        <v>1968</v>
      </c>
      <c r="G4030" t="s">
        <v>95</v>
      </c>
      <c r="H4030" t="s">
        <v>34</v>
      </c>
      <c r="I4030" t="s">
        <v>35</v>
      </c>
      <c r="J4030" t="s">
        <v>1237</v>
      </c>
      <c r="K4030" s="17">
        <v>883.84</v>
      </c>
      <c r="L4030" s="17">
        <v>4</v>
      </c>
      <c r="M4030" s="17">
        <v>99.43</v>
      </c>
      <c r="N4030" s="17" t="str">
        <f>IF(SalesData[[#This Row],[Profit]]&gt;0,"Profit","Loss")</f>
        <v>Profit</v>
      </c>
    </row>
    <row r="4031" spans="1:14" x14ac:dyDescent="0.25">
      <c r="A4031" s="1">
        <v>42362</v>
      </c>
      <c r="B4031" s="3">
        <f t="shared" si="186"/>
        <v>2015</v>
      </c>
      <c r="C4031" s="3">
        <f t="shared" si="187"/>
        <v>12</v>
      </c>
      <c r="D4031" t="s">
        <v>1254</v>
      </c>
      <c r="E4031" t="str">
        <f t="shared" si="188"/>
        <v>Kean Takahito20151224</v>
      </c>
      <c r="F4031">
        <f>IF(COUNTIF($E$2:E4031, E4031) = 1, MAX($F$1:F4030) + 1, INDEX($F$1:F4030, MATCH(E4031, $E$1:E4030, 0)))</f>
        <v>1969</v>
      </c>
      <c r="G4031" t="s">
        <v>27</v>
      </c>
      <c r="H4031" t="s">
        <v>11</v>
      </c>
      <c r="I4031" t="s">
        <v>20</v>
      </c>
      <c r="J4031" t="s">
        <v>428</v>
      </c>
      <c r="K4031" s="17">
        <v>19.940000000000001</v>
      </c>
      <c r="L4031" s="17">
        <v>4</v>
      </c>
      <c r="M4031" s="17">
        <v>7.23</v>
      </c>
      <c r="N4031" s="17" t="str">
        <f>IF(SalesData[[#This Row],[Profit]]&gt;0,"Profit","Loss")</f>
        <v>Profit</v>
      </c>
    </row>
    <row r="4032" spans="1:14" x14ac:dyDescent="0.25">
      <c r="A4032" s="1">
        <v>42362</v>
      </c>
      <c r="B4032" s="3">
        <f t="shared" si="186"/>
        <v>2015</v>
      </c>
      <c r="C4032" s="3">
        <f t="shared" si="187"/>
        <v>12</v>
      </c>
      <c r="D4032" t="s">
        <v>1254</v>
      </c>
      <c r="E4032" t="str">
        <f t="shared" si="188"/>
        <v>Kean Takahito20151224</v>
      </c>
      <c r="F4032">
        <f>IF(COUNTIF($E$2:E4032, E4032) = 1, MAX($F$1:F4031) + 1, INDEX($F$1:F4031, MATCH(E4032, $E$1:E4031, 0)))</f>
        <v>1969</v>
      </c>
      <c r="G4032" t="s">
        <v>27</v>
      </c>
      <c r="H4032" t="s">
        <v>11</v>
      </c>
      <c r="I4032" t="s">
        <v>43</v>
      </c>
      <c r="J4032" t="s">
        <v>1109</v>
      </c>
      <c r="K4032" s="17">
        <v>45.92</v>
      </c>
      <c r="L4032" s="17">
        <v>4</v>
      </c>
      <c r="M4032" s="17">
        <v>21.58</v>
      </c>
      <c r="N4032" s="17" t="str">
        <f>IF(SalesData[[#This Row],[Profit]]&gt;0,"Profit","Loss")</f>
        <v>Profit</v>
      </c>
    </row>
    <row r="4033" spans="1:14" x14ac:dyDescent="0.25">
      <c r="A4033" s="1">
        <v>42362</v>
      </c>
      <c r="B4033" s="3">
        <f t="shared" si="186"/>
        <v>2015</v>
      </c>
      <c r="C4033" s="3">
        <f t="shared" si="187"/>
        <v>12</v>
      </c>
      <c r="D4033" t="s">
        <v>992</v>
      </c>
      <c r="E4033" t="str">
        <f t="shared" si="188"/>
        <v>Harry Marie20151224</v>
      </c>
      <c r="F4033">
        <f>IF(COUNTIF($E$2:E4033, E4033) = 1, MAX($F$1:F4032) + 1, INDEX($F$1:F4032, MATCH(E4033, $E$1:E4032, 0)))</f>
        <v>1970</v>
      </c>
      <c r="G4033" t="s">
        <v>186</v>
      </c>
      <c r="H4033" t="s">
        <v>34</v>
      </c>
      <c r="I4033" t="s">
        <v>47</v>
      </c>
      <c r="J4033" t="s">
        <v>2303</v>
      </c>
      <c r="K4033" s="17">
        <v>9.68</v>
      </c>
      <c r="L4033" s="17">
        <v>2</v>
      </c>
      <c r="M4033" s="17">
        <v>3.78</v>
      </c>
      <c r="N4033" s="17" t="str">
        <f>IF(SalesData[[#This Row],[Profit]]&gt;0,"Profit","Loss")</f>
        <v>Profit</v>
      </c>
    </row>
    <row r="4034" spans="1:14" x14ac:dyDescent="0.25">
      <c r="A4034" s="1">
        <v>42362</v>
      </c>
      <c r="B4034" s="3">
        <f t="shared" ref="B4034:B4097" si="189">YEAR(A4034)</f>
        <v>2015</v>
      </c>
      <c r="C4034" s="3">
        <f t="shared" ref="C4034:C4097" si="190">MONTH(A4034)</f>
        <v>12</v>
      </c>
      <c r="D4034" t="s">
        <v>992</v>
      </c>
      <c r="E4034" t="str">
        <f t="shared" ref="E4034:E4097" si="191">D4034 &amp; TEXT(A4034, "yyyymmdd")</f>
        <v>Harry Marie20151224</v>
      </c>
      <c r="F4034">
        <f>IF(COUNTIF($E$2:E4034, E4034) = 1, MAX($F$1:F4033) + 1, INDEX($F$1:F4033, MATCH(E4034, $E$1:E4033, 0)))</f>
        <v>1970</v>
      </c>
      <c r="G4034" t="s">
        <v>186</v>
      </c>
      <c r="H4034" t="s">
        <v>39</v>
      </c>
      <c r="I4034" t="s">
        <v>603</v>
      </c>
      <c r="J4034" t="s">
        <v>1938</v>
      </c>
      <c r="K4034" s="17">
        <v>4899.93</v>
      </c>
      <c r="L4034" s="17">
        <v>7</v>
      </c>
      <c r="M4034" s="17">
        <v>2302.9699999999998</v>
      </c>
      <c r="N4034" s="17" t="str">
        <f>IF(SalesData[[#This Row],[Profit]]&gt;0,"Profit","Loss")</f>
        <v>Profit</v>
      </c>
    </row>
    <row r="4035" spans="1:14" x14ac:dyDescent="0.25">
      <c r="A4035" s="1">
        <v>42363</v>
      </c>
      <c r="B4035" s="3">
        <f t="shared" si="189"/>
        <v>2015</v>
      </c>
      <c r="C4035" s="3">
        <f t="shared" si="190"/>
        <v>12</v>
      </c>
      <c r="D4035" t="s">
        <v>1635</v>
      </c>
      <c r="E4035" t="str">
        <f t="shared" si="191"/>
        <v>Justin Deggeller20151225</v>
      </c>
      <c r="F4035">
        <f>IF(COUNTIF($E$2:E4035, E4035) = 1, MAX($F$1:F4034) + 1, INDEX($F$1:F4034, MATCH(E4035, $E$1:E4034, 0)))</f>
        <v>1971</v>
      </c>
      <c r="G4035" t="s">
        <v>23</v>
      </c>
      <c r="H4035" t="s">
        <v>34</v>
      </c>
      <c r="I4035" t="s">
        <v>47</v>
      </c>
      <c r="J4035" t="s">
        <v>1554</v>
      </c>
      <c r="K4035" s="17">
        <v>547.14</v>
      </c>
      <c r="L4035" s="17">
        <v>4</v>
      </c>
      <c r="M4035" s="17">
        <v>-68.39</v>
      </c>
      <c r="N4035" s="17" t="str">
        <f>IF(SalesData[[#This Row],[Profit]]&gt;0,"Profit","Loss")</f>
        <v>Loss</v>
      </c>
    </row>
    <row r="4036" spans="1:14" x14ac:dyDescent="0.25">
      <c r="A4036" s="1">
        <v>42363</v>
      </c>
      <c r="B4036" s="3">
        <f t="shared" si="189"/>
        <v>2015</v>
      </c>
      <c r="C4036" s="3">
        <f t="shared" si="190"/>
        <v>12</v>
      </c>
      <c r="D4036" t="s">
        <v>1084</v>
      </c>
      <c r="E4036" t="str">
        <f t="shared" si="191"/>
        <v>Maria Bertelson20151225</v>
      </c>
      <c r="F4036">
        <f>IF(COUNTIF($E$2:E4036, E4036) = 1, MAX($F$1:F4035) + 1, INDEX($F$1:F4035, MATCH(E4036, $E$1:E4035, 0)))</f>
        <v>1972</v>
      </c>
      <c r="G4036" t="s">
        <v>120</v>
      </c>
      <c r="H4036" t="s">
        <v>11</v>
      </c>
      <c r="I4036" t="s">
        <v>16</v>
      </c>
      <c r="J4036" t="s">
        <v>2210</v>
      </c>
      <c r="K4036" s="17">
        <v>9.2200000000000006</v>
      </c>
      <c r="L4036" s="17">
        <v>4</v>
      </c>
      <c r="M4036" s="17">
        <v>3.34</v>
      </c>
      <c r="N4036" s="17" t="str">
        <f>IF(SalesData[[#This Row],[Profit]]&gt;0,"Profit","Loss")</f>
        <v>Profit</v>
      </c>
    </row>
    <row r="4037" spans="1:14" x14ac:dyDescent="0.25">
      <c r="A4037" s="1">
        <v>42363</v>
      </c>
      <c r="B4037" s="3">
        <f t="shared" si="189"/>
        <v>2015</v>
      </c>
      <c r="C4037" s="3">
        <f t="shared" si="190"/>
        <v>12</v>
      </c>
      <c r="D4037" t="s">
        <v>1084</v>
      </c>
      <c r="E4037" t="str">
        <f t="shared" si="191"/>
        <v>Maria Bertelson20151225</v>
      </c>
      <c r="F4037">
        <f>IF(COUNTIF($E$2:E4037, E4037) = 1, MAX($F$1:F4036) + 1, INDEX($F$1:F4036, MATCH(E4037, $E$1:E4036, 0)))</f>
        <v>1972</v>
      </c>
      <c r="G4037" t="s">
        <v>120</v>
      </c>
      <c r="H4037" t="s">
        <v>11</v>
      </c>
      <c r="I4037" t="s">
        <v>12</v>
      </c>
      <c r="J4037" t="s">
        <v>2195</v>
      </c>
      <c r="K4037" s="17">
        <v>10.37</v>
      </c>
      <c r="L4037" s="17">
        <v>2</v>
      </c>
      <c r="M4037" s="17">
        <v>3.63</v>
      </c>
      <c r="N4037" s="17" t="str">
        <f>IF(SalesData[[#This Row],[Profit]]&gt;0,"Profit","Loss")</f>
        <v>Profit</v>
      </c>
    </row>
    <row r="4038" spans="1:14" x14ac:dyDescent="0.25">
      <c r="A4038" s="1">
        <v>42363</v>
      </c>
      <c r="B4038" s="3">
        <f t="shared" si="189"/>
        <v>2015</v>
      </c>
      <c r="C4038" s="3">
        <f t="shared" si="190"/>
        <v>12</v>
      </c>
      <c r="D4038" t="s">
        <v>2412</v>
      </c>
      <c r="E4038" t="str">
        <f t="shared" si="191"/>
        <v>Dionis Lloyd20151225</v>
      </c>
      <c r="F4038">
        <f>IF(COUNTIF($E$2:E4038, E4038) = 1, MAX($F$1:F4037) + 1, INDEX($F$1:F4037, MATCH(E4038, $E$1:E4037, 0)))</f>
        <v>1973</v>
      </c>
      <c r="G4038" t="s">
        <v>110</v>
      </c>
      <c r="H4038" t="s">
        <v>39</v>
      </c>
      <c r="I4038" t="s">
        <v>40</v>
      </c>
      <c r="J4038" t="s">
        <v>901</v>
      </c>
      <c r="K4038" s="17">
        <v>73.98</v>
      </c>
      <c r="L4038" s="17">
        <v>2</v>
      </c>
      <c r="M4038" s="17">
        <v>19.97</v>
      </c>
      <c r="N4038" s="17" t="str">
        <f>IF(SalesData[[#This Row],[Profit]]&gt;0,"Profit","Loss")</f>
        <v>Profit</v>
      </c>
    </row>
    <row r="4039" spans="1:14" x14ac:dyDescent="0.25">
      <c r="A4039" s="1">
        <v>42363</v>
      </c>
      <c r="B4039" s="3">
        <f t="shared" si="189"/>
        <v>2015</v>
      </c>
      <c r="C4039" s="3">
        <f t="shared" si="190"/>
        <v>12</v>
      </c>
      <c r="D4039" t="s">
        <v>2412</v>
      </c>
      <c r="E4039" t="str">
        <f t="shared" si="191"/>
        <v>Dionis Lloyd20151225</v>
      </c>
      <c r="F4039">
        <f>IF(COUNTIF($E$2:E4039, E4039) = 1, MAX($F$1:F4038) + 1, INDEX($F$1:F4038, MATCH(E4039, $E$1:E4038, 0)))</f>
        <v>1973</v>
      </c>
      <c r="G4039" t="s">
        <v>110</v>
      </c>
      <c r="H4039" t="s">
        <v>34</v>
      </c>
      <c r="I4039" t="s">
        <v>74</v>
      </c>
      <c r="J4039" t="s">
        <v>2413</v>
      </c>
      <c r="K4039" s="17">
        <v>160.97999999999999</v>
      </c>
      <c r="L4039" s="17">
        <v>1</v>
      </c>
      <c r="M4039" s="17">
        <v>20.93</v>
      </c>
      <c r="N4039" s="17" t="str">
        <f>IF(SalesData[[#This Row],[Profit]]&gt;0,"Profit","Loss")</f>
        <v>Profit</v>
      </c>
    </row>
    <row r="4040" spans="1:14" x14ac:dyDescent="0.25">
      <c r="A4040" s="1">
        <v>42363</v>
      </c>
      <c r="B4040" s="3">
        <f t="shared" si="189"/>
        <v>2015</v>
      </c>
      <c r="C4040" s="3">
        <f t="shared" si="190"/>
        <v>12</v>
      </c>
      <c r="D4040" t="s">
        <v>2412</v>
      </c>
      <c r="E4040" t="str">
        <f t="shared" si="191"/>
        <v>Dionis Lloyd20151225</v>
      </c>
      <c r="F4040">
        <f>IF(COUNTIF($E$2:E4040, E4040) = 1, MAX($F$1:F4039) + 1, INDEX($F$1:F4039, MATCH(E4040, $E$1:E4039, 0)))</f>
        <v>1973</v>
      </c>
      <c r="G4040" t="s">
        <v>110</v>
      </c>
      <c r="H4040" t="s">
        <v>11</v>
      </c>
      <c r="I4040" t="s">
        <v>12</v>
      </c>
      <c r="J4040" t="s">
        <v>1179</v>
      </c>
      <c r="K4040" s="17">
        <v>17.34</v>
      </c>
      <c r="L4040" s="17">
        <v>3</v>
      </c>
      <c r="M4040" s="17">
        <v>8.5</v>
      </c>
      <c r="N4040" s="17" t="str">
        <f>IF(SalesData[[#This Row],[Profit]]&gt;0,"Profit","Loss")</f>
        <v>Profit</v>
      </c>
    </row>
    <row r="4041" spans="1:14" x14ac:dyDescent="0.25">
      <c r="A4041" s="1">
        <v>42363</v>
      </c>
      <c r="B4041" s="3">
        <f t="shared" si="189"/>
        <v>2015</v>
      </c>
      <c r="C4041" s="3">
        <f t="shared" si="190"/>
        <v>12</v>
      </c>
      <c r="D4041" t="s">
        <v>2412</v>
      </c>
      <c r="E4041" t="str">
        <f t="shared" si="191"/>
        <v>Dionis Lloyd20151225</v>
      </c>
      <c r="F4041">
        <f>IF(COUNTIF($E$2:E4041, E4041) = 1, MAX($F$1:F4040) + 1, INDEX($F$1:F4040, MATCH(E4041, $E$1:E4040, 0)))</f>
        <v>1973</v>
      </c>
      <c r="G4041" t="s">
        <v>110</v>
      </c>
      <c r="H4041" t="s">
        <v>11</v>
      </c>
      <c r="I4041" t="s">
        <v>24</v>
      </c>
      <c r="J4041" t="s">
        <v>103</v>
      </c>
      <c r="K4041" s="17">
        <v>3.28</v>
      </c>
      <c r="L4041" s="17">
        <v>1</v>
      </c>
      <c r="M4041" s="17">
        <v>0.95</v>
      </c>
      <c r="N4041" s="17" t="str">
        <f>IF(SalesData[[#This Row],[Profit]]&gt;0,"Profit","Loss")</f>
        <v>Profit</v>
      </c>
    </row>
    <row r="4042" spans="1:14" x14ac:dyDescent="0.25">
      <c r="A4042" s="1">
        <v>42363</v>
      </c>
      <c r="B4042" s="3">
        <f t="shared" si="189"/>
        <v>2015</v>
      </c>
      <c r="C4042" s="3">
        <f t="shared" si="190"/>
        <v>12</v>
      </c>
      <c r="D4042" t="s">
        <v>1332</v>
      </c>
      <c r="E4042" t="str">
        <f t="shared" si="191"/>
        <v>Jim Kriz20151225</v>
      </c>
      <c r="F4042">
        <f>IF(COUNTIF($E$2:E4042, E4042) = 1, MAX($F$1:F4041) + 1, INDEX($F$1:F4041, MATCH(E4042, $E$1:E4041, 0)))</f>
        <v>1974</v>
      </c>
      <c r="G4042" t="s">
        <v>149</v>
      </c>
      <c r="H4042" t="s">
        <v>11</v>
      </c>
      <c r="I4042" t="s">
        <v>92</v>
      </c>
      <c r="J4042" t="s">
        <v>2047</v>
      </c>
      <c r="K4042" s="17">
        <v>414.96</v>
      </c>
      <c r="L4042" s="17">
        <v>2</v>
      </c>
      <c r="M4042" s="17">
        <v>124.49</v>
      </c>
      <c r="N4042" s="17" t="str">
        <f>IF(SalesData[[#This Row],[Profit]]&gt;0,"Profit","Loss")</f>
        <v>Profit</v>
      </c>
    </row>
    <row r="4043" spans="1:14" x14ac:dyDescent="0.25">
      <c r="A4043" s="1">
        <v>42363</v>
      </c>
      <c r="B4043" s="3">
        <f t="shared" si="189"/>
        <v>2015</v>
      </c>
      <c r="C4043" s="3">
        <f t="shared" si="190"/>
        <v>12</v>
      </c>
      <c r="D4043" t="s">
        <v>1781</v>
      </c>
      <c r="E4043" t="str">
        <f t="shared" si="191"/>
        <v>Ralph Arnett20151225</v>
      </c>
      <c r="F4043">
        <f>IF(COUNTIF($E$2:E4043, E4043) = 1, MAX($F$1:F4042) + 1, INDEX($F$1:F4042, MATCH(E4043, $E$1:E4042, 0)))</f>
        <v>1975</v>
      </c>
      <c r="G4043" t="s">
        <v>27</v>
      </c>
      <c r="H4043" t="s">
        <v>39</v>
      </c>
      <c r="I4043" t="s">
        <v>603</v>
      </c>
      <c r="J4043" t="s">
        <v>604</v>
      </c>
      <c r="K4043" s="17">
        <v>1199.96</v>
      </c>
      <c r="L4043" s="17">
        <v>5</v>
      </c>
      <c r="M4043" s="17">
        <v>224.99</v>
      </c>
      <c r="N4043" s="17" t="str">
        <f>IF(SalesData[[#This Row],[Profit]]&gt;0,"Profit","Loss")</f>
        <v>Profit</v>
      </c>
    </row>
    <row r="4044" spans="1:14" x14ac:dyDescent="0.25">
      <c r="A4044" s="1">
        <v>42363</v>
      </c>
      <c r="B4044" s="3">
        <f t="shared" si="189"/>
        <v>2015</v>
      </c>
      <c r="C4044" s="3">
        <f t="shared" si="190"/>
        <v>12</v>
      </c>
      <c r="D4044" t="s">
        <v>1781</v>
      </c>
      <c r="E4044" t="str">
        <f t="shared" si="191"/>
        <v>Ralph Arnett20151225</v>
      </c>
      <c r="F4044">
        <f>IF(COUNTIF($E$2:E4044, E4044) = 1, MAX($F$1:F4043) + 1, INDEX($F$1:F4043, MATCH(E4044, $E$1:E4043, 0)))</f>
        <v>1975</v>
      </c>
      <c r="G4044" t="s">
        <v>27</v>
      </c>
      <c r="H4044" t="s">
        <v>11</v>
      </c>
      <c r="I4044" t="s">
        <v>12</v>
      </c>
      <c r="J4044" t="s">
        <v>2141</v>
      </c>
      <c r="K4044" s="17">
        <v>12.6</v>
      </c>
      <c r="L4044" s="17">
        <v>3</v>
      </c>
      <c r="M4044" s="17">
        <v>6.17</v>
      </c>
      <c r="N4044" s="17" t="str">
        <f>IF(SalesData[[#This Row],[Profit]]&gt;0,"Profit","Loss")</f>
        <v>Profit</v>
      </c>
    </row>
    <row r="4045" spans="1:14" x14ac:dyDescent="0.25">
      <c r="A4045" s="1">
        <v>42363</v>
      </c>
      <c r="B4045" s="3">
        <f t="shared" si="189"/>
        <v>2015</v>
      </c>
      <c r="C4045" s="3">
        <f t="shared" si="190"/>
        <v>12</v>
      </c>
      <c r="D4045" t="s">
        <v>1781</v>
      </c>
      <c r="E4045" t="str">
        <f t="shared" si="191"/>
        <v>Ralph Arnett20151225</v>
      </c>
      <c r="F4045">
        <f>IF(COUNTIF($E$2:E4045, E4045) = 1, MAX($F$1:F4044) + 1, INDEX($F$1:F4044, MATCH(E4045, $E$1:E4044, 0)))</f>
        <v>1975</v>
      </c>
      <c r="G4045" t="s">
        <v>27</v>
      </c>
      <c r="H4045" t="s">
        <v>11</v>
      </c>
      <c r="I4045" t="s">
        <v>12</v>
      </c>
      <c r="J4045" t="s">
        <v>1105</v>
      </c>
      <c r="K4045" s="17">
        <v>17.940000000000001</v>
      </c>
      <c r="L4045" s="17">
        <v>3</v>
      </c>
      <c r="M4045" s="17">
        <v>8.07</v>
      </c>
      <c r="N4045" s="17" t="str">
        <f>IF(SalesData[[#This Row],[Profit]]&gt;0,"Profit","Loss")</f>
        <v>Profit</v>
      </c>
    </row>
    <row r="4046" spans="1:14" x14ac:dyDescent="0.25">
      <c r="A4046" s="1">
        <v>42363</v>
      </c>
      <c r="B4046" s="3">
        <f t="shared" si="189"/>
        <v>2015</v>
      </c>
      <c r="C4046" s="3">
        <f t="shared" si="190"/>
        <v>12</v>
      </c>
      <c r="D4046" t="s">
        <v>1138</v>
      </c>
      <c r="E4046" t="str">
        <f t="shared" si="191"/>
        <v>Lena Hernandez20151225</v>
      </c>
      <c r="F4046">
        <f>IF(COUNTIF($E$2:E4046, E4046) = 1, MAX($F$1:F4045) + 1, INDEX($F$1:F4045, MATCH(E4046, $E$1:E4045, 0)))</f>
        <v>1976</v>
      </c>
      <c r="G4046" t="s">
        <v>30</v>
      </c>
      <c r="H4046" t="s">
        <v>34</v>
      </c>
      <c r="I4046" t="s">
        <v>47</v>
      </c>
      <c r="J4046" t="s">
        <v>479</v>
      </c>
      <c r="K4046" s="17">
        <v>275.88</v>
      </c>
      <c r="L4046" s="17">
        <v>6</v>
      </c>
      <c r="M4046" s="17">
        <v>46.9</v>
      </c>
      <c r="N4046" s="17" t="str">
        <f>IF(SalesData[[#This Row],[Profit]]&gt;0,"Profit","Loss")</f>
        <v>Profit</v>
      </c>
    </row>
    <row r="4047" spans="1:14" x14ac:dyDescent="0.25">
      <c r="A4047" s="1">
        <v>42363</v>
      </c>
      <c r="B4047" s="3">
        <f t="shared" si="189"/>
        <v>2015</v>
      </c>
      <c r="C4047" s="3">
        <f t="shared" si="190"/>
        <v>12</v>
      </c>
      <c r="D4047" t="s">
        <v>1138</v>
      </c>
      <c r="E4047" t="str">
        <f t="shared" si="191"/>
        <v>Lena Hernandez20151225</v>
      </c>
      <c r="F4047">
        <f>IF(COUNTIF($E$2:E4047, E4047) = 1, MAX($F$1:F4046) + 1, INDEX($F$1:F4046, MATCH(E4047, $E$1:E4046, 0)))</f>
        <v>1976</v>
      </c>
      <c r="G4047" t="s">
        <v>30</v>
      </c>
      <c r="H4047" t="s">
        <v>11</v>
      </c>
      <c r="I4047" t="s">
        <v>20</v>
      </c>
      <c r="J4047" t="s">
        <v>2155</v>
      </c>
      <c r="K4047" s="17">
        <v>157.9</v>
      </c>
      <c r="L4047" s="17">
        <v>5</v>
      </c>
      <c r="M4047" s="17">
        <v>74.209999999999994</v>
      </c>
      <c r="N4047" s="17" t="str">
        <f>IF(SalesData[[#This Row],[Profit]]&gt;0,"Profit","Loss")</f>
        <v>Profit</v>
      </c>
    </row>
    <row r="4048" spans="1:14" x14ac:dyDescent="0.25">
      <c r="A4048" s="1">
        <v>42363</v>
      </c>
      <c r="B4048" s="3">
        <f t="shared" si="189"/>
        <v>2015</v>
      </c>
      <c r="C4048" s="3">
        <f t="shared" si="190"/>
        <v>12</v>
      </c>
      <c r="D4048" t="s">
        <v>749</v>
      </c>
      <c r="E4048" t="str">
        <f t="shared" si="191"/>
        <v>Jim Karlsson20151225</v>
      </c>
      <c r="F4048">
        <f>IF(COUNTIF($E$2:E4048, E4048) = 1, MAX($F$1:F4047) + 1, INDEX($F$1:F4047, MATCH(E4048, $E$1:E4047, 0)))</f>
        <v>1977</v>
      </c>
      <c r="G4048" t="s">
        <v>149</v>
      </c>
      <c r="H4048" t="s">
        <v>39</v>
      </c>
      <c r="I4048" t="s">
        <v>52</v>
      </c>
      <c r="J4048" t="s">
        <v>1875</v>
      </c>
      <c r="K4048" s="17">
        <v>843.9</v>
      </c>
      <c r="L4048" s="17">
        <v>2</v>
      </c>
      <c r="M4048" s="17">
        <v>371.32</v>
      </c>
      <c r="N4048" s="17" t="str">
        <f>IF(SalesData[[#This Row],[Profit]]&gt;0,"Profit","Loss")</f>
        <v>Profit</v>
      </c>
    </row>
    <row r="4049" spans="1:14" x14ac:dyDescent="0.25">
      <c r="A4049" s="1">
        <v>42363</v>
      </c>
      <c r="B4049" s="3">
        <f t="shared" si="189"/>
        <v>2015</v>
      </c>
      <c r="C4049" s="3">
        <f t="shared" si="190"/>
        <v>12</v>
      </c>
      <c r="D4049" t="s">
        <v>749</v>
      </c>
      <c r="E4049" t="str">
        <f t="shared" si="191"/>
        <v>Jim Karlsson20151225</v>
      </c>
      <c r="F4049">
        <f>IF(COUNTIF($E$2:E4049, E4049) = 1, MAX($F$1:F4048) + 1, INDEX($F$1:F4048, MATCH(E4049, $E$1:E4048, 0)))</f>
        <v>1977</v>
      </c>
      <c r="G4049" t="s">
        <v>149</v>
      </c>
      <c r="H4049" t="s">
        <v>34</v>
      </c>
      <c r="I4049" t="s">
        <v>74</v>
      </c>
      <c r="J4049" t="s">
        <v>1872</v>
      </c>
      <c r="K4049" s="17">
        <v>449.57</v>
      </c>
      <c r="L4049" s="17">
        <v>2</v>
      </c>
      <c r="M4049" s="17">
        <v>56.2</v>
      </c>
      <c r="N4049" s="17" t="str">
        <f>IF(SalesData[[#This Row],[Profit]]&gt;0,"Profit","Loss")</f>
        <v>Profit</v>
      </c>
    </row>
    <row r="4050" spans="1:14" x14ac:dyDescent="0.25">
      <c r="A4050" s="1">
        <v>42363</v>
      </c>
      <c r="B4050" s="3">
        <f t="shared" si="189"/>
        <v>2015</v>
      </c>
      <c r="C4050" s="3">
        <f t="shared" si="190"/>
        <v>12</v>
      </c>
      <c r="D4050" t="s">
        <v>336</v>
      </c>
      <c r="E4050" t="str">
        <f t="shared" si="191"/>
        <v>Sean Miller20151225</v>
      </c>
      <c r="F4050">
        <f>IF(COUNTIF($E$2:E4050, E4050) = 1, MAX($F$1:F4049) + 1, INDEX($F$1:F4049, MATCH(E4050, $E$1:E4049, 0)))</f>
        <v>1978</v>
      </c>
      <c r="G4050" t="s">
        <v>27</v>
      </c>
      <c r="H4050" t="s">
        <v>11</v>
      </c>
      <c r="I4050" t="s">
        <v>12</v>
      </c>
      <c r="J4050" t="s">
        <v>679</v>
      </c>
      <c r="K4050" s="17">
        <v>9.9600000000000009</v>
      </c>
      <c r="L4050" s="17">
        <v>2</v>
      </c>
      <c r="M4050" s="17">
        <v>4.88</v>
      </c>
      <c r="N4050" s="17" t="str">
        <f>IF(SalesData[[#This Row],[Profit]]&gt;0,"Profit","Loss")</f>
        <v>Profit</v>
      </c>
    </row>
    <row r="4051" spans="1:14" x14ac:dyDescent="0.25">
      <c r="A4051" s="1">
        <v>42364</v>
      </c>
      <c r="B4051" s="3">
        <f t="shared" si="189"/>
        <v>2015</v>
      </c>
      <c r="C4051" s="3">
        <f t="shared" si="190"/>
        <v>12</v>
      </c>
      <c r="D4051" t="s">
        <v>72</v>
      </c>
      <c r="E4051" t="str">
        <f t="shared" si="191"/>
        <v>Brian Dahlen20151226</v>
      </c>
      <c r="F4051">
        <f>IF(COUNTIF($E$2:E4051, E4051) = 1, MAX($F$1:F4050) + 1, INDEX($F$1:F4050, MATCH(E4051, $E$1:E4050, 0)))</f>
        <v>1979</v>
      </c>
      <c r="G4051" t="s">
        <v>434</v>
      </c>
      <c r="H4051" t="s">
        <v>11</v>
      </c>
      <c r="I4051" t="s">
        <v>43</v>
      </c>
      <c r="J4051" t="s">
        <v>160</v>
      </c>
      <c r="K4051" s="17">
        <v>22.2</v>
      </c>
      <c r="L4051" s="17">
        <v>5</v>
      </c>
      <c r="M4051" s="17">
        <v>10.43</v>
      </c>
      <c r="N4051" s="17" t="str">
        <f>IF(SalesData[[#This Row],[Profit]]&gt;0,"Profit","Loss")</f>
        <v>Profit</v>
      </c>
    </row>
    <row r="4052" spans="1:14" x14ac:dyDescent="0.25">
      <c r="A4052" s="1">
        <v>42364</v>
      </c>
      <c r="B4052" s="3">
        <f t="shared" si="189"/>
        <v>2015</v>
      </c>
      <c r="C4052" s="3">
        <f t="shared" si="190"/>
        <v>12</v>
      </c>
      <c r="D4052" t="s">
        <v>831</v>
      </c>
      <c r="E4052" t="str">
        <f t="shared" si="191"/>
        <v>Mick Crebagga20151226</v>
      </c>
      <c r="F4052">
        <f>IF(COUNTIF($E$2:E4052, E4052) = 1, MAX($F$1:F4051) + 1, INDEX($F$1:F4051, MATCH(E4052, $E$1:E4051, 0)))</f>
        <v>1980</v>
      </c>
      <c r="G4052" t="s">
        <v>78</v>
      </c>
      <c r="H4052" t="s">
        <v>34</v>
      </c>
      <c r="I4052" t="s">
        <v>145</v>
      </c>
      <c r="J4052" t="s">
        <v>473</v>
      </c>
      <c r="K4052" s="17">
        <v>51.59</v>
      </c>
      <c r="L4052" s="17">
        <v>1</v>
      </c>
      <c r="M4052" s="17">
        <v>-15.48</v>
      </c>
      <c r="N4052" s="17" t="str">
        <f>IF(SalesData[[#This Row],[Profit]]&gt;0,"Profit","Loss")</f>
        <v>Loss</v>
      </c>
    </row>
    <row r="4053" spans="1:14" x14ac:dyDescent="0.25">
      <c r="A4053" s="1">
        <v>42364</v>
      </c>
      <c r="B4053" s="3">
        <f t="shared" si="189"/>
        <v>2015</v>
      </c>
      <c r="C4053" s="3">
        <f t="shared" si="190"/>
        <v>12</v>
      </c>
      <c r="D4053" t="s">
        <v>2206</v>
      </c>
      <c r="E4053" t="str">
        <f t="shared" si="191"/>
        <v>Roger Barcio20151226</v>
      </c>
      <c r="F4053">
        <f>IF(COUNTIF($E$2:E4053, E4053) = 1, MAX($F$1:F4052) + 1, INDEX($F$1:F4052, MATCH(E4053, $E$1:E4052, 0)))</f>
        <v>1981</v>
      </c>
      <c r="G4053" t="s">
        <v>10</v>
      </c>
      <c r="H4053" t="s">
        <v>34</v>
      </c>
      <c r="I4053" t="s">
        <v>35</v>
      </c>
      <c r="J4053" t="s">
        <v>2414</v>
      </c>
      <c r="K4053" s="17">
        <v>275.06</v>
      </c>
      <c r="L4053" s="17">
        <v>3</v>
      </c>
      <c r="M4053" s="17">
        <v>-90.38</v>
      </c>
      <c r="N4053" s="17" t="str">
        <f>IF(SalesData[[#This Row],[Profit]]&gt;0,"Profit","Loss")</f>
        <v>Loss</v>
      </c>
    </row>
    <row r="4054" spans="1:14" x14ac:dyDescent="0.25">
      <c r="A4054" s="1">
        <v>42364</v>
      </c>
      <c r="B4054" s="3">
        <f t="shared" si="189"/>
        <v>2015</v>
      </c>
      <c r="C4054" s="3">
        <f t="shared" si="190"/>
        <v>12</v>
      </c>
      <c r="D4054" t="s">
        <v>1431</v>
      </c>
      <c r="E4054" t="str">
        <f t="shared" si="191"/>
        <v>David Flashing20151226</v>
      </c>
      <c r="F4054">
        <f>IF(COUNTIF($E$2:E4054, E4054) = 1, MAX($F$1:F4053) + 1, INDEX($F$1:F4053, MATCH(E4054, $E$1:E4053, 0)))</f>
        <v>1982</v>
      </c>
      <c r="G4054" t="s">
        <v>149</v>
      </c>
      <c r="H4054" t="s">
        <v>11</v>
      </c>
      <c r="I4054" t="s">
        <v>12</v>
      </c>
      <c r="J4054" t="s">
        <v>1855</v>
      </c>
      <c r="K4054" s="17">
        <v>212.64</v>
      </c>
      <c r="L4054" s="17">
        <v>6</v>
      </c>
      <c r="M4054" s="17">
        <v>99.94</v>
      </c>
      <c r="N4054" s="17" t="str">
        <f>IF(SalesData[[#This Row],[Profit]]&gt;0,"Profit","Loss")</f>
        <v>Profit</v>
      </c>
    </row>
    <row r="4055" spans="1:14" x14ac:dyDescent="0.25">
      <c r="A4055" s="1">
        <v>42365</v>
      </c>
      <c r="B4055" s="3">
        <f t="shared" si="189"/>
        <v>2015</v>
      </c>
      <c r="C4055" s="3">
        <f t="shared" si="190"/>
        <v>12</v>
      </c>
      <c r="D4055" t="s">
        <v>628</v>
      </c>
      <c r="E4055" t="str">
        <f t="shared" si="191"/>
        <v>Steve Nguyen20151227</v>
      </c>
      <c r="F4055">
        <f>IF(COUNTIF($E$2:E4055, E4055) = 1, MAX($F$1:F4054) + 1, INDEX($F$1:F4054, MATCH(E4055, $E$1:E4054, 0)))</f>
        <v>1983</v>
      </c>
      <c r="G4055" t="s">
        <v>10</v>
      </c>
      <c r="H4055" t="s">
        <v>11</v>
      </c>
      <c r="I4055" t="s">
        <v>63</v>
      </c>
      <c r="J4055" t="s">
        <v>2415</v>
      </c>
      <c r="K4055" s="17">
        <v>113.33</v>
      </c>
      <c r="L4055" s="17">
        <v>9</v>
      </c>
      <c r="M4055" s="17">
        <v>35.42</v>
      </c>
      <c r="N4055" s="17" t="str">
        <f>IF(SalesData[[#This Row],[Profit]]&gt;0,"Profit","Loss")</f>
        <v>Profit</v>
      </c>
    </row>
    <row r="4056" spans="1:14" x14ac:dyDescent="0.25">
      <c r="A4056" s="1">
        <v>42365</v>
      </c>
      <c r="B4056" s="3">
        <f t="shared" si="189"/>
        <v>2015</v>
      </c>
      <c r="C4056" s="3">
        <f t="shared" si="190"/>
        <v>12</v>
      </c>
      <c r="D4056" t="s">
        <v>628</v>
      </c>
      <c r="E4056" t="str">
        <f t="shared" si="191"/>
        <v>Steve Nguyen20151227</v>
      </c>
      <c r="F4056">
        <f>IF(COUNTIF($E$2:E4056, E4056) = 1, MAX($F$1:F4055) + 1, INDEX($F$1:F4055, MATCH(E4056, $E$1:E4055, 0)))</f>
        <v>1983</v>
      </c>
      <c r="G4056" t="s">
        <v>10</v>
      </c>
      <c r="H4056" t="s">
        <v>34</v>
      </c>
      <c r="I4056" t="s">
        <v>74</v>
      </c>
      <c r="J4056" t="s">
        <v>1604</v>
      </c>
      <c r="K4056" s="17">
        <v>532.4</v>
      </c>
      <c r="L4056" s="17">
        <v>3</v>
      </c>
      <c r="M4056" s="17">
        <v>-46.98</v>
      </c>
      <c r="N4056" s="17" t="str">
        <f>IF(SalesData[[#This Row],[Profit]]&gt;0,"Profit","Loss")</f>
        <v>Loss</v>
      </c>
    </row>
    <row r="4057" spans="1:14" x14ac:dyDescent="0.25">
      <c r="A4057" s="1">
        <v>42365</v>
      </c>
      <c r="B4057" s="3">
        <f t="shared" si="189"/>
        <v>2015</v>
      </c>
      <c r="C4057" s="3">
        <f t="shared" si="190"/>
        <v>12</v>
      </c>
      <c r="D4057" t="s">
        <v>628</v>
      </c>
      <c r="E4057" t="str">
        <f t="shared" si="191"/>
        <v>Steve Nguyen20151227</v>
      </c>
      <c r="F4057">
        <f>IF(COUNTIF($E$2:E4057, E4057) = 1, MAX($F$1:F4056) + 1, INDEX($F$1:F4056, MATCH(E4057, $E$1:E4056, 0)))</f>
        <v>1983</v>
      </c>
      <c r="G4057" t="s">
        <v>10</v>
      </c>
      <c r="H4057" t="s">
        <v>34</v>
      </c>
      <c r="I4057" t="s">
        <v>35</v>
      </c>
      <c r="J4057" t="s">
        <v>1876</v>
      </c>
      <c r="K4057" s="17">
        <v>212.06</v>
      </c>
      <c r="L4057" s="17">
        <v>3</v>
      </c>
      <c r="M4057" s="17">
        <v>-15.15</v>
      </c>
      <c r="N4057" s="17" t="str">
        <f>IF(SalesData[[#This Row],[Profit]]&gt;0,"Profit","Loss")</f>
        <v>Loss</v>
      </c>
    </row>
    <row r="4058" spans="1:14" x14ac:dyDescent="0.25">
      <c r="A4058" s="1">
        <v>42365</v>
      </c>
      <c r="B4058" s="3">
        <f t="shared" si="189"/>
        <v>2015</v>
      </c>
      <c r="C4058" s="3">
        <f t="shared" si="190"/>
        <v>12</v>
      </c>
      <c r="D4058" t="s">
        <v>628</v>
      </c>
      <c r="E4058" t="str">
        <f t="shared" si="191"/>
        <v>Steve Nguyen20151227</v>
      </c>
      <c r="F4058">
        <f>IF(COUNTIF($E$2:E4058, E4058) = 1, MAX($F$1:F4057) + 1, INDEX($F$1:F4057, MATCH(E4058, $E$1:E4057, 0)))</f>
        <v>1983</v>
      </c>
      <c r="G4058" t="s">
        <v>10</v>
      </c>
      <c r="H4058" t="s">
        <v>39</v>
      </c>
      <c r="I4058" t="s">
        <v>40</v>
      </c>
      <c r="J4058" t="s">
        <v>730</v>
      </c>
      <c r="K4058" s="17">
        <v>371.17</v>
      </c>
      <c r="L4058" s="17">
        <v>4</v>
      </c>
      <c r="M4058" s="17">
        <v>41.76</v>
      </c>
      <c r="N4058" s="17" t="str">
        <f>IF(SalesData[[#This Row],[Profit]]&gt;0,"Profit","Loss")</f>
        <v>Profit</v>
      </c>
    </row>
    <row r="4059" spans="1:14" x14ac:dyDescent="0.25">
      <c r="A4059" s="1">
        <v>42365</v>
      </c>
      <c r="B4059" s="3">
        <f t="shared" si="189"/>
        <v>2015</v>
      </c>
      <c r="C4059" s="3">
        <f t="shared" si="190"/>
        <v>12</v>
      </c>
      <c r="D4059" t="s">
        <v>1571</v>
      </c>
      <c r="E4059" t="str">
        <f t="shared" si="191"/>
        <v>Maribeth Dona20151227</v>
      </c>
      <c r="F4059">
        <f>IF(COUNTIF($E$2:E4059, E4059) = 1, MAX($F$1:F4058) + 1, INDEX($F$1:F4058, MATCH(E4059, $E$1:E4058, 0)))</f>
        <v>1984</v>
      </c>
      <c r="G4059" t="s">
        <v>101</v>
      </c>
      <c r="H4059" t="s">
        <v>11</v>
      </c>
      <c r="I4059" t="s">
        <v>63</v>
      </c>
      <c r="J4059" t="s">
        <v>641</v>
      </c>
      <c r="K4059" s="17">
        <v>105.42</v>
      </c>
      <c r="L4059" s="17">
        <v>2</v>
      </c>
      <c r="M4059" s="17">
        <v>51.66</v>
      </c>
      <c r="N4059" s="17" t="str">
        <f>IF(SalesData[[#This Row],[Profit]]&gt;0,"Profit","Loss")</f>
        <v>Profit</v>
      </c>
    </row>
    <row r="4060" spans="1:14" x14ac:dyDescent="0.25">
      <c r="A4060" s="1">
        <v>42365</v>
      </c>
      <c r="B4060" s="3">
        <f t="shared" si="189"/>
        <v>2015</v>
      </c>
      <c r="C4060" s="3">
        <f t="shared" si="190"/>
        <v>12</v>
      </c>
      <c r="D4060" t="s">
        <v>2416</v>
      </c>
      <c r="E4060" t="str">
        <f t="shared" si="191"/>
        <v>Brad Thomas20151227</v>
      </c>
      <c r="F4060">
        <f>IF(COUNTIF($E$2:E4060, E4060) = 1, MAX($F$1:F4059) + 1, INDEX($F$1:F4059, MATCH(E4060, $E$1:E4059, 0)))</f>
        <v>1985</v>
      </c>
      <c r="G4060" t="s">
        <v>531</v>
      </c>
      <c r="H4060" t="s">
        <v>11</v>
      </c>
      <c r="I4060" t="s">
        <v>12</v>
      </c>
      <c r="J4060" t="s">
        <v>2417</v>
      </c>
      <c r="K4060" s="17">
        <v>28.9</v>
      </c>
      <c r="L4060" s="17">
        <v>5</v>
      </c>
      <c r="M4060" s="17">
        <v>14.16</v>
      </c>
      <c r="N4060" s="17" t="str">
        <f>IF(SalesData[[#This Row],[Profit]]&gt;0,"Profit","Loss")</f>
        <v>Profit</v>
      </c>
    </row>
    <row r="4061" spans="1:14" x14ac:dyDescent="0.25">
      <c r="A4061" s="1">
        <v>42365</v>
      </c>
      <c r="B4061" s="3">
        <f t="shared" si="189"/>
        <v>2015</v>
      </c>
      <c r="C4061" s="3">
        <f t="shared" si="190"/>
        <v>12</v>
      </c>
      <c r="D4061" t="s">
        <v>2416</v>
      </c>
      <c r="E4061" t="str">
        <f t="shared" si="191"/>
        <v>Brad Thomas20151227</v>
      </c>
      <c r="F4061">
        <f>IF(COUNTIF($E$2:E4061, E4061) = 1, MAX($F$1:F4060) + 1, INDEX($F$1:F4060, MATCH(E4061, $E$1:E4060, 0)))</f>
        <v>1985</v>
      </c>
      <c r="G4061" t="s">
        <v>531</v>
      </c>
      <c r="H4061" t="s">
        <v>11</v>
      </c>
      <c r="I4061" t="s">
        <v>92</v>
      </c>
      <c r="J4061" t="s">
        <v>1238</v>
      </c>
      <c r="K4061" s="17">
        <v>355.96</v>
      </c>
      <c r="L4061" s="17">
        <v>2</v>
      </c>
      <c r="M4061" s="17">
        <v>103.23</v>
      </c>
      <c r="N4061" s="17" t="str">
        <f>IF(SalesData[[#This Row],[Profit]]&gt;0,"Profit","Loss")</f>
        <v>Profit</v>
      </c>
    </row>
    <row r="4062" spans="1:14" x14ac:dyDescent="0.25">
      <c r="A4062" s="1">
        <v>42365</v>
      </c>
      <c r="B4062" s="3">
        <f t="shared" si="189"/>
        <v>2015</v>
      </c>
      <c r="C4062" s="3">
        <f t="shared" si="190"/>
        <v>12</v>
      </c>
      <c r="D4062" t="s">
        <v>1005</v>
      </c>
      <c r="E4062" t="str">
        <f t="shared" si="191"/>
        <v>Arthur Gainer20151227</v>
      </c>
      <c r="F4062">
        <f>IF(COUNTIF($E$2:E4062, E4062) = 1, MAX($F$1:F4061) + 1, INDEX($F$1:F4061, MATCH(E4062, $E$1:E4061, 0)))</f>
        <v>1986</v>
      </c>
      <c r="G4062" t="s">
        <v>27</v>
      </c>
      <c r="H4062" t="s">
        <v>11</v>
      </c>
      <c r="I4062" t="s">
        <v>92</v>
      </c>
      <c r="J4062" t="s">
        <v>534</v>
      </c>
      <c r="K4062" s="17">
        <v>106.96</v>
      </c>
      <c r="L4062" s="17">
        <v>2</v>
      </c>
      <c r="M4062" s="17">
        <v>31.02</v>
      </c>
      <c r="N4062" s="17" t="str">
        <f>IF(SalesData[[#This Row],[Profit]]&gt;0,"Profit","Loss")</f>
        <v>Profit</v>
      </c>
    </row>
    <row r="4063" spans="1:14" x14ac:dyDescent="0.25">
      <c r="A4063" s="1">
        <v>42365</v>
      </c>
      <c r="B4063" s="3">
        <f t="shared" si="189"/>
        <v>2015</v>
      </c>
      <c r="C4063" s="3">
        <f t="shared" si="190"/>
        <v>12</v>
      </c>
      <c r="D4063" t="s">
        <v>1005</v>
      </c>
      <c r="E4063" t="str">
        <f t="shared" si="191"/>
        <v>Arthur Gainer20151227</v>
      </c>
      <c r="F4063">
        <f>IF(COUNTIF($E$2:E4063, E4063) = 1, MAX($F$1:F4062) + 1, INDEX($F$1:F4062, MATCH(E4063, $E$1:E4062, 0)))</f>
        <v>1986</v>
      </c>
      <c r="G4063" t="s">
        <v>27</v>
      </c>
      <c r="H4063" t="s">
        <v>11</v>
      </c>
      <c r="I4063" t="s">
        <v>16</v>
      </c>
      <c r="J4063" t="s">
        <v>2418</v>
      </c>
      <c r="K4063" s="17">
        <v>21.56</v>
      </c>
      <c r="L4063" s="17">
        <v>7</v>
      </c>
      <c r="M4063" s="17">
        <v>10.35</v>
      </c>
      <c r="N4063" s="17" t="str">
        <f>IF(SalesData[[#This Row],[Profit]]&gt;0,"Profit","Loss")</f>
        <v>Profit</v>
      </c>
    </row>
    <row r="4064" spans="1:14" x14ac:dyDescent="0.25">
      <c r="A4064" s="1">
        <v>42365</v>
      </c>
      <c r="B4064" s="3">
        <f t="shared" si="189"/>
        <v>2015</v>
      </c>
      <c r="C4064" s="3">
        <f t="shared" si="190"/>
        <v>12</v>
      </c>
      <c r="D4064" t="s">
        <v>398</v>
      </c>
      <c r="E4064" t="str">
        <f t="shared" si="191"/>
        <v>Daniel Raglin20151227</v>
      </c>
      <c r="F4064">
        <f>IF(COUNTIF($E$2:E4064, E4064) = 1, MAX($F$1:F4063) + 1, INDEX($F$1:F4063, MATCH(E4064, $E$1:E4063, 0)))</f>
        <v>1987</v>
      </c>
      <c r="G4064" t="s">
        <v>15</v>
      </c>
      <c r="H4064" t="s">
        <v>11</v>
      </c>
      <c r="I4064" t="s">
        <v>18</v>
      </c>
      <c r="J4064" t="s">
        <v>408</v>
      </c>
      <c r="K4064" s="17">
        <v>12.67</v>
      </c>
      <c r="L4064" s="17">
        <v>3</v>
      </c>
      <c r="M4064" s="17">
        <v>-3.17</v>
      </c>
      <c r="N4064" s="17" t="str">
        <f>IF(SalesData[[#This Row],[Profit]]&gt;0,"Profit","Loss")</f>
        <v>Loss</v>
      </c>
    </row>
    <row r="4065" spans="1:14" x14ac:dyDescent="0.25">
      <c r="A4065" s="1">
        <v>42365</v>
      </c>
      <c r="B4065" s="3">
        <f t="shared" si="189"/>
        <v>2015</v>
      </c>
      <c r="C4065" s="3">
        <f t="shared" si="190"/>
        <v>12</v>
      </c>
      <c r="D4065" t="s">
        <v>519</v>
      </c>
      <c r="E4065" t="str">
        <f t="shared" si="191"/>
        <v>Kean Nguyen20151227</v>
      </c>
      <c r="F4065">
        <f>IF(COUNTIF($E$2:E4065, E4065) = 1, MAX($F$1:F4064) + 1, INDEX($F$1:F4064, MATCH(E4065, $E$1:E4064, 0)))</f>
        <v>1988</v>
      </c>
      <c r="G4065" t="s">
        <v>27</v>
      </c>
      <c r="H4065" t="s">
        <v>39</v>
      </c>
      <c r="I4065" t="s">
        <v>52</v>
      </c>
      <c r="J4065" t="s">
        <v>961</v>
      </c>
      <c r="K4065" s="17">
        <v>7.92</v>
      </c>
      <c r="L4065" s="17">
        <v>8</v>
      </c>
      <c r="M4065" s="17">
        <v>3.48</v>
      </c>
      <c r="N4065" s="17" t="str">
        <f>IF(SalesData[[#This Row],[Profit]]&gt;0,"Profit","Loss")</f>
        <v>Profit</v>
      </c>
    </row>
    <row r="4066" spans="1:14" x14ac:dyDescent="0.25">
      <c r="A4066" s="1">
        <v>42365</v>
      </c>
      <c r="B4066" s="3">
        <f t="shared" si="189"/>
        <v>2015</v>
      </c>
      <c r="C4066" s="3">
        <f t="shared" si="190"/>
        <v>12</v>
      </c>
      <c r="D4066" t="s">
        <v>771</v>
      </c>
      <c r="E4066" t="str">
        <f t="shared" si="191"/>
        <v>Richard Eichhorn20151227</v>
      </c>
      <c r="F4066">
        <f>IF(COUNTIF($E$2:E4066, E4066) = 1, MAX($F$1:F4065) + 1, INDEX($F$1:F4065, MATCH(E4066, $E$1:E4065, 0)))</f>
        <v>1989</v>
      </c>
      <c r="G4066" t="s">
        <v>157</v>
      </c>
      <c r="H4066" t="s">
        <v>11</v>
      </c>
      <c r="I4066" t="s">
        <v>12</v>
      </c>
      <c r="J4066" t="s">
        <v>1492</v>
      </c>
      <c r="K4066" s="17">
        <v>195.64</v>
      </c>
      <c r="L4066" s="17">
        <v>4</v>
      </c>
      <c r="M4066" s="17">
        <v>91.95</v>
      </c>
      <c r="N4066" s="17" t="str">
        <f>IF(SalesData[[#This Row],[Profit]]&gt;0,"Profit","Loss")</f>
        <v>Profit</v>
      </c>
    </row>
    <row r="4067" spans="1:14" x14ac:dyDescent="0.25">
      <c r="A4067" s="1">
        <v>42365</v>
      </c>
      <c r="B4067" s="3">
        <f t="shared" si="189"/>
        <v>2015</v>
      </c>
      <c r="C4067" s="3">
        <f t="shared" si="190"/>
        <v>12</v>
      </c>
      <c r="D4067" t="s">
        <v>771</v>
      </c>
      <c r="E4067" t="str">
        <f t="shared" si="191"/>
        <v>Richard Eichhorn20151227</v>
      </c>
      <c r="F4067">
        <f>IF(COUNTIF($E$2:E4067, E4067) = 1, MAX($F$1:F4066) + 1, INDEX($F$1:F4066, MATCH(E4067, $E$1:E4066, 0)))</f>
        <v>1989</v>
      </c>
      <c r="G4067" t="s">
        <v>157</v>
      </c>
      <c r="H4067" t="s">
        <v>39</v>
      </c>
      <c r="I4067" t="s">
        <v>40</v>
      </c>
      <c r="J4067" t="s">
        <v>2419</v>
      </c>
      <c r="K4067" s="17">
        <v>239.9</v>
      </c>
      <c r="L4067" s="17">
        <v>2</v>
      </c>
      <c r="M4067" s="17">
        <v>71.97</v>
      </c>
      <c r="N4067" s="17" t="str">
        <f>IF(SalesData[[#This Row],[Profit]]&gt;0,"Profit","Loss")</f>
        <v>Profit</v>
      </c>
    </row>
    <row r="4068" spans="1:14" x14ac:dyDescent="0.25">
      <c r="A4068" s="1">
        <v>42365</v>
      </c>
      <c r="B4068" s="3">
        <f t="shared" si="189"/>
        <v>2015</v>
      </c>
      <c r="C4068" s="3">
        <f t="shared" si="190"/>
        <v>12</v>
      </c>
      <c r="D4068" t="s">
        <v>2053</v>
      </c>
      <c r="E4068" t="str">
        <f t="shared" si="191"/>
        <v>David Bremer20151227</v>
      </c>
      <c r="F4068">
        <f>IF(COUNTIF($E$2:E4068, E4068) = 1, MAX($F$1:F4067) + 1, INDEX($F$1:F4067, MATCH(E4068, $E$1:E4067, 0)))</f>
        <v>1990</v>
      </c>
      <c r="G4068" t="s">
        <v>78</v>
      </c>
      <c r="H4068" t="s">
        <v>34</v>
      </c>
      <c r="I4068" t="s">
        <v>145</v>
      </c>
      <c r="J4068" t="s">
        <v>1226</v>
      </c>
      <c r="K4068" s="17">
        <v>1548.99</v>
      </c>
      <c r="L4068" s="17">
        <v>9</v>
      </c>
      <c r="M4068" s="17">
        <v>-464.7</v>
      </c>
      <c r="N4068" s="17" t="str">
        <f>IF(SalesData[[#This Row],[Profit]]&gt;0,"Profit","Loss")</f>
        <v>Loss</v>
      </c>
    </row>
    <row r="4069" spans="1:14" x14ac:dyDescent="0.25">
      <c r="A4069" s="1">
        <v>42365</v>
      </c>
      <c r="B4069" s="3">
        <f t="shared" si="189"/>
        <v>2015</v>
      </c>
      <c r="C4069" s="3">
        <f t="shared" si="190"/>
        <v>12</v>
      </c>
      <c r="D4069" t="s">
        <v>2053</v>
      </c>
      <c r="E4069" t="str">
        <f t="shared" si="191"/>
        <v>David Bremer20151227</v>
      </c>
      <c r="F4069">
        <f>IF(COUNTIF($E$2:E4069, E4069) = 1, MAX($F$1:F4068) + 1, INDEX($F$1:F4068, MATCH(E4069, $E$1:E4068, 0)))</f>
        <v>1990</v>
      </c>
      <c r="G4069" t="s">
        <v>78</v>
      </c>
      <c r="H4069" t="s">
        <v>11</v>
      </c>
      <c r="I4069" t="s">
        <v>63</v>
      </c>
      <c r="J4069" t="s">
        <v>64</v>
      </c>
      <c r="K4069" s="17">
        <v>19.87</v>
      </c>
      <c r="L4069" s="17">
        <v>3</v>
      </c>
      <c r="M4069" s="17">
        <v>6.71</v>
      </c>
      <c r="N4069" s="17" t="str">
        <f>IF(SalesData[[#This Row],[Profit]]&gt;0,"Profit","Loss")</f>
        <v>Profit</v>
      </c>
    </row>
    <row r="4070" spans="1:14" x14ac:dyDescent="0.25">
      <c r="A4070" s="1">
        <v>42365</v>
      </c>
      <c r="B4070" s="3">
        <f t="shared" si="189"/>
        <v>2015</v>
      </c>
      <c r="C4070" s="3">
        <f t="shared" si="190"/>
        <v>12</v>
      </c>
      <c r="D4070" t="s">
        <v>1791</v>
      </c>
      <c r="E4070" t="str">
        <f t="shared" si="191"/>
        <v>Sung Pak20151227</v>
      </c>
      <c r="F4070">
        <f>IF(COUNTIF($E$2:E4070, E4070) = 1, MAX($F$1:F4069) + 1, INDEX($F$1:F4069, MATCH(E4070, $E$1:E4069, 0)))</f>
        <v>1991</v>
      </c>
      <c r="G4070" t="s">
        <v>120</v>
      </c>
      <c r="H4070" t="s">
        <v>39</v>
      </c>
      <c r="I4070" t="s">
        <v>52</v>
      </c>
      <c r="J4070" t="s">
        <v>1389</v>
      </c>
      <c r="K4070" s="17">
        <v>4.7300000000000004</v>
      </c>
      <c r="L4070" s="17">
        <v>3</v>
      </c>
      <c r="M4070" s="17">
        <v>0.71</v>
      </c>
      <c r="N4070" s="17" t="str">
        <f>IF(SalesData[[#This Row],[Profit]]&gt;0,"Profit","Loss")</f>
        <v>Profit</v>
      </c>
    </row>
    <row r="4071" spans="1:14" x14ac:dyDescent="0.25">
      <c r="A4071" s="1">
        <v>42365</v>
      </c>
      <c r="B4071" s="3">
        <f t="shared" si="189"/>
        <v>2015</v>
      </c>
      <c r="C4071" s="3">
        <f t="shared" si="190"/>
        <v>12</v>
      </c>
      <c r="D4071" t="s">
        <v>1791</v>
      </c>
      <c r="E4071" t="str">
        <f t="shared" si="191"/>
        <v>Sung Pak20151227</v>
      </c>
      <c r="F4071">
        <f>IF(COUNTIF($E$2:E4071, E4071) = 1, MAX($F$1:F4070) + 1, INDEX($F$1:F4070, MATCH(E4071, $E$1:E4070, 0)))</f>
        <v>1991</v>
      </c>
      <c r="G4071" t="s">
        <v>120</v>
      </c>
      <c r="H4071" t="s">
        <v>34</v>
      </c>
      <c r="I4071" t="s">
        <v>47</v>
      </c>
      <c r="J4071" t="s">
        <v>2420</v>
      </c>
      <c r="K4071" s="17">
        <v>53.35</v>
      </c>
      <c r="L4071" s="17">
        <v>3</v>
      </c>
      <c r="M4071" s="17">
        <v>16.010000000000002</v>
      </c>
      <c r="N4071" s="17" t="str">
        <f>IF(SalesData[[#This Row],[Profit]]&gt;0,"Profit","Loss")</f>
        <v>Profit</v>
      </c>
    </row>
    <row r="4072" spans="1:14" x14ac:dyDescent="0.25">
      <c r="A4072" s="1">
        <v>42365</v>
      </c>
      <c r="B4072" s="3">
        <f t="shared" si="189"/>
        <v>2015</v>
      </c>
      <c r="C4072" s="3">
        <f t="shared" si="190"/>
        <v>12</v>
      </c>
      <c r="D4072" t="s">
        <v>1791</v>
      </c>
      <c r="E4072" t="str">
        <f t="shared" si="191"/>
        <v>Sung Pak20151227</v>
      </c>
      <c r="F4072">
        <f>IF(COUNTIF($E$2:E4072, E4072) = 1, MAX($F$1:F4071) + 1, INDEX($F$1:F4071, MATCH(E4072, $E$1:E4071, 0)))</f>
        <v>1991</v>
      </c>
      <c r="G4072" t="s">
        <v>120</v>
      </c>
      <c r="H4072" t="s">
        <v>34</v>
      </c>
      <c r="I4072" t="s">
        <v>74</v>
      </c>
      <c r="J4072" t="s">
        <v>2421</v>
      </c>
      <c r="K4072" s="17">
        <v>131.1</v>
      </c>
      <c r="L4072" s="17">
        <v>2</v>
      </c>
      <c r="M4072" s="17">
        <v>8.19</v>
      </c>
      <c r="N4072" s="17" t="str">
        <f>IF(SalesData[[#This Row],[Profit]]&gt;0,"Profit","Loss")</f>
        <v>Profit</v>
      </c>
    </row>
    <row r="4073" spans="1:14" x14ac:dyDescent="0.25">
      <c r="A4073" s="1">
        <v>42365</v>
      </c>
      <c r="B4073" s="3">
        <f t="shared" si="189"/>
        <v>2015</v>
      </c>
      <c r="C4073" s="3">
        <f t="shared" si="190"/>
        <v>12</v>
      </c>
      <c r="D4073" t="s">
        <v>1791</v>
      </c>
      <c r="E4073" t="str">
        <f t="shared" si="191"/>
        <v>Sung Pak20151227</v>
      </c>
      <c r="F4073">
        <f>IF(COUNTIF($E$2:E4073, E4073) = 1, MAX($F$1:F4072) + 1, INDEX($F$1:F4072, MATCH(E4073, $E$1:E4072, 0)))</f>
        <v>1991</v>
      </c>
      <c r="G4073" t="s">
        <v>120</v>
      </c>
      <c r="H4073" t="s">
        <v>11</v>
      </c>
      <c r="I4073" t="s">
        <v>18</v>
      </c>
      <c r="J4073" t="s">
        <v>299</v>
      </c>
      <c r="K4073" s="17">
        <v>22.51</v>
      </c>
      <c r="L4073" s="17">
        <v>3</v>
      </c>
      <c r="M4073" s="17">
        <v>2.25</v>
      </c>
      <c r="N4073" s="17" t="str">
        <f>IF(SalesData[[#This Row],[Profit]]&gt;0,"Profit","Loss")</f>
        <v>Profit</v>
      </c>
    </row>
    <row r="4074" spans="1:14" x14ac:dyDescent="0.25">
      <c r="A4074" s="1">
        <v>42365</v>
      </c>
      <c r="B4074" s="3">
        <f t="shared" si="189"/>
        <v>2015</v>
      </c>
      <c r="C4074" s="3">
        <f t="shared" si="190"/>
        <v>12</v>
      </c>
      <c r="D4074" t="s">
        <v>1791</v>
      </c>
      <c r="E4074" t="str">
        <f t="shared" si="191"/>
        <v>Sung Pak20151227</v>
      </c>
      <c r="F4074">
        <f>IF(COUNTIF($E$2:E4074, E4074) = 1, MAX($F$1:F4073) + 1, INDEX($F$1:F4073, MATCH(E4074, $E$1:E4073, 0)))</f>
        <v>1991</v>
      </c>
      <c r="G4074" t="s">
        <v>120</v>
      </c>
      <c r="H4074" t="s">
        <v>39</v>
      </c>
      <c r="I4074" t="s">
        <v>52</v>
      </c>
      <c r="J4074" t="s">
        <v>691</v>
      </c>
      <c r="K4074" s="17">
        <v>72.739999999999995</v>
      </c>
      <c r="L4074" s="17">
        <v>7</v>
      </c>
      <c r="M4074" s="17">
        <v>-12.73</v>
      </c>
      <c r="N4074" s="17" t="str">
        <f>IF(SalesData[[#This Row],[Profit]]&gt;0,"Profit","Loss")</f>
        <v>Loss</v>
      </c>
    </row>
    <row r="4075" spans="1:14" x14ac:dyDescent="0.25">
      <c r="A4075" s="1">
        <v>42365</v>
      </c>
      <c r="B4075" s="3">
        <f t="shared" si="189"/>
        <v>2015</v>
      </c>
      <c r="C4075" s="3">
        <f t="shared" si="190"/>
        <v>12</v>
      </c>
      <c r="D4075" t="s">
        <v>558</v>
      </c>
      <c r="E4075" t="str">
        <f t="shared" si="191"/>
        <v>Aaron Hawkins20151227</v>
      </c>
      <c r="F4075">
        <f>IF(COUNTIF($E$2:E4075, E4075) = 1, MAX($F$1:F4074) + 1, INDEX($F$1:F4074, MATCH(E4075, $E$1:E4074, 0)))</f>
        <v>1992</v>
      </c>
      <c r="G4075" t="s">
        <v>27</v>
      </c>
      <c r="H4075" t="s">
        <v>11</v>
      </c>
      <c r="I4075" t="s">
        <v>18</v>
      </c>
      <c r="J4075" t="s">
        <v>1410</v>
      </c>
      <c r="K4075" s="17">
        <v>323.10000000000002</v>
      </c>
      <c r="L4075" s="17">
        <v>2</v>
      </c>
      <c r="M4075" s="17">
        <v>61.39</v>
      </c>
      <c r="N4075" s="17" t="str">
        <f>IF(SalesData[[#This Row],[Profit]]&gt;0,"Profit","Loss")</f>
        <v>Profit</v>
      </c>
    </row>
    <row r="4076" spans="1:14" x14ac:dyDescent="0.25">
      <c r="A4076" s="1">
        <v>42365</v>
      </c>
      <c r="B4076" s="3">
        <f t="shared" si="189"/>
        <v>2015</v>
      </c>
      <c r="C4076" s="3">
        <f t="shared" si="190"/>
        <v>12</v>
      </c>
      <c r="D4076" t="s">
        <v>558</v>
      </c>
      <c r="E4076" t="str">
        <f t="shared" si="191"/>
        <v>Aaron Hawkins20151227</v>
      </c>
      <c r="F4076">
        <f>IF(COUNTIF($E$2:E4076, E4076) = 1, MAX($F$1:F4075) + 1, INDEX($F$1:F4075, MATCH(E4076, $E$1:E4075, 0)))</f>
        <v>1992</v>
      </c>
      <c r="G4076" t="s">
        <v>27</v>
      </c>
      <c r="H4076" t="s">
        <v>39</v>
      </c>
      <c r="I4076" t="s">
        <v>40</v>
      </c>
      <c r="J4076" t="s">
        <v>745</v>
      </c>
      <c r="K4076" s="17">
        <v>668.16</v>
      </c>
      <c r="L4076" s="17">
        <v>9</v>
      </c>
      <c r="M4076" s="17">
        <v>75.17</v>
      </c>
      <c r="N4076" s="17" t="str">
        <f>IF(SalesData[[#This Row],[Profit]]&gt;0,"Profit","Loss")</f>
        <v>Profit</v>
      </c>
    </row>
    <row r="4077" spans="1:14" x14ac:dyDescent="0.25">
      <c r="A4077" s="1">
        <v>42366</v>
      </c>
      <c r="B4077" s="3">
        <f t="shared" si="189"/>
        <v>2015</v>
      </c>
      <c r="C4077" s="3">
        <f t="shared" si="190"/>
        <v>12</v>
      </c>
      <c r="D4077" t="s">
        <v>2276</v>
      </c>
      <c r="E4077" t="str">
        <f t="shared" si="191"/>
        <v>Eric Murdock20151228</v>
      </c>
      <c r="F4077">
        <f>IF(COUNTIF($E$2:E4077, E4077) = 1, MAX($F$1:F4076) + 1, INDEX($F$1:F4076, MATCH(E4077, $E$1:E4076, 0)))</f>
        <v>1993</v>
      </c>
      <c r="G4077" t="s">
        <v>23</v>
      </c>
      <c r="H4077" t="s">
        <v>39</v>
      </c>
      <c r="I4077" t="s">
        <v>52</v>
      </c>
      <c r="J4077" t="s">
        <v>2113</v>
      </c>
      <c r="K4077" s="17">
        <v>54.38</v>
      </c>
      <c r="L4077" s="17">
        <v>2</v>
      </c>
      <c r="M4077" s="17">
        <v>1.36</v>
      </c>
      <c r="N4077" s="17" t="str">
        <f>IF(SalesData[[#This Row],[Profit]]&gt;0,"Profit","Loss")</f>
        <v>Profit</v>
      </c>
    </row>
    <row r="4078" spans="1:14" x14ac:dyDescent="0.25">
      <c r="A4078" s="1">
        <v>42366</v>
      </c>
      <c r="B4078" s="3">
        <f t="shared" si="189"/>
        <v>2015</v>
      </c>
      <c r="C4078" s="3">
        <f t="shared" si="190"/>
        <v>12</v>
      </c>
      <c r="D4078" t="s">
        <v>2209</v>
      </c>
      <c r="E4078" t="str">
        <f t="shared" si="191"/>
        <v>Fred Harton20151228</v>
      </c>
      <c r="F4078">
        <f>IF(COUNTIF($E$2:E4078, E4078) = 1, MAX($F$1:F4077) + 1, INDEX($F$1:F4077, MATCH(E4078, $E$1:E4077, 0)))</f>
        <v>1994</v>
      </c>
      <c r="G4078" t="s">
        <v>15</v>
      </c>
      <c r="H4078" t="s">
        <v>11</v>
      </c>
      <c r="I4078" t="s">
        <v>18</v>
      </c>
      <c r="J4078" t="s">
        <v>2422</v>
      </c>
      <c r="K4078" s="17">
        <v>24.82</v>
      </c>
      <c r="L4078" s="17">
        <v>2</v>
      </c>
      <c r="M4078" s="17">
        <v>1.55</v>
      </c>
      <c r="N4078" s="17" t="str">
        <f>IF(SalesData[[#This Row],[Profit]]&gt;0,"Profit","Loss")</f>
        <v>Profit</v>
      </c>
    </row>
    <row r="4079" spans="1:14" x14ac:dyDescent="0.25">
      <c r="A4079" s="1">
        <v>42367</v>
      </c>
      <c r="B4079" s="3">
        <f t="shared" si="189"/>
        <v>2015</v>
      </c>
      <c r="C4079" s="3">
        <f t="shared" si="190"/>
        <v>12</v>
      </c>
      <c r="D4079" t="s">
        <v>1610</v>
      </c>
      <c r="E4079" t="str">
        <f t="shared" si="191"/>
        <v>Roy FranzÃ¶sisch20151229</v>
      </c>
      <c r="F4079">
        <f>IF(COUNTIF($E$2:E4079, E4079) = 1, MAX($F$1:F4078) + 1, INDEX($F$1:F4078, MATCH(E4079, $E$1:E4078, 0)))</f>
        <v>1995</v>
      </c>
      <c r="G4079" t="s">
        <v>149</v>
      </c>
      <c r="H4079" t="s">
        <v>11</v>
      </c>
      <c r="I4079" t="s">
        <v>200</v>
      </c>
      <c r="J4079" t="s">
        <v>1146</v>
      </c>
      <c r="K4079" s="17">
        <v>6.36</v>
      </c>
      <c r="L4079" s="17">
        <v>2</v>
      </c>
      <c r="M4079" s="17">
        <v>0.06</v>
      </c>
      <c r="N4079" s="17" t="str">
        <f>IF(SalesData[[#This Row],[Profit]]&gt;0,"Profit","Loss")</f>
        <v>Profit</v>
      </c>
    </row>
    <row r="4080" spans="1:14" x14ac:dyDescent="0.25">
      <c r="A4080" s="1">
        <v>42368</v>
      </c>
      <c r="B4080" s="3">
        <f t="shared" si="189"/>
        <v>2015</v>
      </c>
      <c r="C4080" s="3">
        <f t="shared" si="190"/>
        <v>12</v>
      </c>
      <c r="D4080" t="s">
        <v>256</v>
      </c>
      <c r="E4080" t="str">
        <f t="shared" si="191"/>
        <v>Clay Ludtke20151230</v>
      </c>
      <c r="F4080">
        <f>IF(COUNTIF($E$2:E4080, E4080) = 1, MAX($F$1:F4079) + 1, INDEX($F$1:F4079, MATCH(E4080, $E$1:E4079, 0)))</f>
        <v>1996</v>
      </c>
      <c r="G4080" t="s">
        <v>27</v>
      </c>
      <c r="H4080" t="s">
        <v>11</v>
      </c>
      <c r="I4080" t="s">
        <v>12</v>
      </c>
      <c r="J4080" t="s">
        <v>1132</v>
      </c>
      <c r="K4080" s="17">
        <v>68.52</v>
      </c>
      <c r="L4080" s="17">
        <v>3</v>
      </c>
      <c r="M4080" s="17">
        <v>31.52</v>
      </c>
      <c r="N4080" s="17" t="str">
        <f>IF(SalesData[[#This Row],[Profit]]&gt;0,"Profit","Loss")</f>
        <v>Profit</v>
      </c>
    </row>
    <row r="4081" spans="1:14" x14ac:dyDescent="0.25">
      <c r="A4081" s="1">
        <v>42368</v>
      </c>
      <c r="B4081" s="3">
        <f t="shared" si="189"/>
        <v>2015</v>
      </c>
      <c r="C4081" s="3">
        <f t="shared" si="190"/>
        <v>12</v>
      </c>
      <c r="D4081" t="s">
        <v>256</v>
      </c>
      <c r="E4081" t="str">
        <f t="shared" si="191"/>
        <v>Clay Ludtke20151230</v>
      </c>
      <c r="F4081">
        <f>IF(COUNTIF($E$2:E4081, E4081) = 1, MAX($F$1:F4080) + 1, INDEX($F$1:F4080, MATCH(E4081, $E$1:E4080, 0)))</f>
        <v>1996</v>
      </c>
      <c r="G4081" t="s">
        <v>27</v>
      </c>
      <c r="H4081" t="s">
        <v>11</v>
      </c>
      <c r="I4081" t="s">
        <v>18</v>
      </c>
      <c r="J4081" t="s">
        <v>595</v>
      </c>
      <c r="K4081" s="17">
        <v>74.94</v>
      </c>
      <c r="L4081" s="17">
        <v>3</v>
      </c>
      <c r="M4081" s="17">
        <v>14.24</v>
      </c>
      <c r="N4081" s="17" t="str">
        <f>IF(SalesData[[#This Row],[Profit]]&gt;0,"Profit","Loss")</f>
        <v>Profit</v>
      </c>
    </row>
    <row r="4082" spans="1:14" x14ac:dyDescent="0.25">
      <c r="A4082" s="1">
        <v>42368</v>
      </c>
      <c r="B4082" s="3">
        <f t="shared" si="189"/>
        <v>2015</v>
      </c>
      <c r="C4082" s="3">
        <f t="shared" si="190"/>
        <v>12</v>
      </c>
      <c r="D4082" t="s">
        <v>256</v>
      </c>
      <c r="E4082" t="str">
        <f t="shared" si="191"/>
        <v>Clay Ludtke20151230</v>
      </c>
      <c r="F4082">
        <f>IF(COUNTIF($E$2:E4082, E4082) = 1, MAX($F$1:F4081) + 1, INDEX($F$1:F4081, MATCH(E4082, $E$1:E4081, 0)))</f>
        <v>1996</v>
      </c>
      <c r="G4082" t="s">
        <v>27</v>
      </c>
      <c r="H4082" t="s">
        <v>39</v>
      </c>
      <c r="I4082" t="s">
        <v>302</v>
      </c>
      <c r="J4082" t="s">
        <v>2078</v>
      </c>
      <c r="K4082" s="17">
        <v>2548.56</v>
      </c>
      <c r="L4082" s="17">
        <v>6</v>
      </c>
      <c r="M4082" s="17">
        <v>286.70999999999998</v>
      </c>
      <c r="N4082" s="17" t="str">
        <f>IF(SalesData[[#This Row],[Profit]]&gt;0,"Profit","Loss")</f>
        <v>Profit</v>
      </c>
    </row>
    <row r="4083" spans="1:14" x14ac:dyDescent="0.25">
      <c r="A4083" s="1">
        <v>42368</v>
      </c>
      <c r="B4083" s="3">
        <f t="shared" si="189"/>
        <v>2015</v>
      </c>
      <c r="C4083" s="3">
        <f t="shared" si="190"/>
        <v>12</v>
      </c>
      <c r="D4083" t="s">
        <v>256</v>
      </c>
      <c r="E4083" t="str">
        <f t="shared" si="191"/>
        <v>Clay Ludtke20151230</v>
      </c>
      <c r="F4083">
        <f>IF(COUNTIF($E$2:E4083, E4083) = 1, MAX($F$1:F4082) + 1, INDEX($F$1:F4082, MATCH(E4083, $E$1:E4082, 0)))</f>
        <v>1996</v>
      </c>
      <c r="G4083" t="s">
        <v>27</v>
      </c>
      <c r="H4083" t="s">
        <v>11</v>
      </c>
      <c r="I4083" t="s">
        <v>63</v>
      </c>
      <c r="J4083" t="s">
        <v>2038</v>
      </c>
      <c r="K4083" s="17">
        <v>271.44</v>
      </c>
      <c r="L4083" s="17">
        <v>3</v>
      </c>
      <c r="M4083" s="17">
        <v>122.15</v>
      </c>
      <c r="N4083" s="17" t="str">
        <f>IF(SalesData[[#This Row],[Profit]]&gt;0,"Profit","Loss")</f>
        <v>Profit</v>
      </c>
    </row>
    <row r="4084" spans="1:14" x14ac:dyDescent="0.25">
      <c r="A4084" s="1">
        <v>42368</v>
      </c>
      <c r="B4084" s="3">
        <f t="shared" si="189"/>
        <v>2015</v>
      </c>
      <c r="C4084" s="3">
        <f t="shared" si="190"/>
        <v>12</v>
      </c>
      <c r="D4084" t="s">
        <v>256</v>
      </c>
      <c r="E4084" t="str">
        <f t="shared" si="191"/>
        <v>Clay Ludtke20151230</v>
      </c>
      <c r="F4084">
        <f>IF(COUNTIF($E$2:E4084, E4084) = 1, MAX($F$1:F4083) + 1, INDEX($F$1:F4083, MATCH(E4084, $E$1:E4083, 0)))</f>
        <v>1996</v>
      </c>
      <c r="G4084" t="s">
        <v>27</v>
      </c>
      <c r="H4084" t="s">
        <v>39</v>
      </c>
      <c r="I4084" t="s">
        <v>40</v>
      </c>
      <c r="J4084" t="s">
        <v>2419</v>
      </c>
      <c r="K4084" s="17">
        <v>287.88</v>
      </c>
      <c r="L4084" s="17">
        <v>3</v>
      </c>
      <c r="M4084" s="17">
        <v>35.99</v>
      </c>
      <c r="N4084" s="17" t="str">
        <f>IF(SalesData[[#This Row],[Profit]]&gt;0,"Profit","Loss")</f>
        <v>Profit</v>
      </c>
    </row>
    <row r="4085" spans="1:14" x14ac:dyDescent="0.25">
      <c r="A4085" s="1">
        <v>42369</v>
      </c>
      <c r="B4085" s="3">
        <f t="shared" si="189"/>
        <v>2015</v>
      </c>
      <c r="C4085" s="3">
        <f t="shared" si="190"/>
        <v>12</v>
      </c>
      <c r="D4085" t="s">
        <v>422</v>
      </c>
      <c r="E4085" t="str">
        <f t="shared" si="191"/>
        <v>Jas O'Carroll20151231</v>
      </c>
      <c r="F4085">
        <f>IF(COUNTIF($E$2:E4085, E4085) = 1, MAX($F$1:F4084) + 1, INDEX($F$1:F4084, MATCH(E4085, $E$1:E4084, 0)))</f>
        <v>1997</v>
      </c>
      <c r="G4085" t="s">
        <v>515</v>
      </c>
      <c r="H4085" t="s">
        <v>11</v>
      </c>
      <c r="I4085" t="s">
        <v>20</v>
      </c>
      <c r="J4085" t="s">
        <v>37</v>
      </c>
      <c r="K4085" s="17">
        <v>487.98</v>
      </c>
      <c r="L4085" s="17">
        <v>2</v>
      </c>
      <c r="M4085" s="17">
        <v>152.5</v>
      </c>
      <c r="N4085" s="17" t="str">
        <f>IF(SalesData[[#This Row],[Profit]]&gt;0,"Profit","Loss")</f>
        <v>Profit</v>
      </c>
    </row>
    <row r="4086" spans="1:14" x14ac:dyDescent="0.25">
      <c r="A4086" s="1">
        <v>42369</v>
      </c>
      <c r="B4086" s="3">
        <f t="shared" si="189"/>
        <v>2015</v>
      </c>
      <c r="C4086" s="3">
        <f t="shared" si="190"/>
        <v>12</v>
      </c>
      <c r="D4086" t="s">
        <v>1077</v>
      </c>
      <c r="E4086" t="str">
        <f t="shared" si="191"/>
        <v>Trudy Brown20151231</v>
      </c>
      <c r="F4086">
        <f>IF(COUNTIF($E$2:E4086, E4086) = 1, MAX($F$1:F4085) + 1, INDEX($F$1:F4085, MATCH(E4086, $E$1:E4085, 0)))</f>
        <v>1998</v>
      </c>
      <c r="G4086" t="s">
        <v>10</v>
      </c>
      <c r="H4086" t="s">
        <v>34</v>
      </c>
      <c r="I4086" t="s">
        <v>47</v>
      </c>
      <c r="J4086" t="s">
        <v>1532</v>
      </c>
      <c r="K4086" s="17">
        <v>14.76</v>
      </c>
      <c r="L4086" s="17">
        <v>5</v>
      </c>
      <c r="M4086" s="17">
        <v>-11.44</v>
      </c>
      <c r="N4086" s="17" t="str">
        <f>IF(SalesData[[#This Row],[Profit]]&gt;0,"Profit","Loss")</f>
        <v>Loss</v>
      </c>
    </row>
    <row r="4087" spans="1:14" x14ac:dyDescent="0.25">
      <c r="A4087" s="1">
        <v>42369</v>
      </c>
      <c r="B4087" s="3">
        <f t="shared" si="189"/>
        <v>2015</v>
      </c>
      <c r="C4087" s="3">
        <f t="shared" si="190"/>
        <v>12</v>
      </c>
      <c r="D4087" t="s">
        <v>1077</v>
      </c>
      <c r="E4087" t="str">
        <f t="shared" si="191"/>
        <v>Trudy Brown20151231</v>
      </c>
      <c r="F4087">
        <f>IF(COUNTIF($E$2:E4087, E4087) = 1, MAX($F$1:F4086) + 1, INDEX($F$1:F4086, MATCH(E4087, $E$1:E4086, 0)))</f>
        <v>1998</v>
      </c>
      <c r="G4087" t="s">
        <v>10</v>
      </c>
      <c r="H4087" t="s">
        <v>11</v>
      </c>
      <c r="I4087" t="s">
        <v>20</v>
      </c>
      <c r="J4087" t="s">
        <v>937</v>
      </c>
      <c r="K4087" s="17">
        <v>3.66</v>
      </c>
      <c r="L4087" s="17">
        <v>4</v>
      </c>
      <c r="M4087" s="17">
        <v>-5.85</v>
      </c>
      <c r="N4087" s="17" t="str">
        <f>IF(SalesData[[#This Row],[Profit]]&gt;0,"Profit","Loss")</f>
        <v>Loss</v>
      </c>
    </row>
    <row r="4088" spans="1:14" x14ac:dyDescent="0.25">
      <c r="A4088" s="1">
        <v>42369</v>
      </c>
      <c r="B4088" s="3">
        <f t="shared" si="189"/>
        <v>2015</v>
      </c>
      <c r="C4088" s="3">
        <f t="shared" si="190"/>
        <v>12</v>
      </c>
      <c r="D4088" t="s">
        <v>1242</v>
      </c>
      <c r="E4088" t="str">
        <f t="shared" si="191"/>
        <v>Karen Carlisle20151231</v>
      </c>
      <c r="F4088">
        <f>IF(COUNTIF($E$2:E4088, E4088) = 1, MAX($F$1:F4087) + 1, INDEX($F$1:F4087, MATCH(E4088, $E$1:E4087, 0)))</f>
        <v>1999</v>
      </c>
      <c r="G4088" t="s">
        <v>33</v>
      </c>
      <c r="H4088" t="s">
        <v>11</v>
      </c>
      <c r="I4088" t="s">
        <v>20</v>
      </c>
      <c r="J4088" t="s">
        <v>2155</v>
      </c>
      <c r="K4088" s="17">
        <v>94.74</v>
      </c>
      <c r="L4088" s="17">
        <v>3</v>
      </c>
      <c r="M4088" s="17">
        <v>44.53</v>
      </c>
      <c r="N4088" s="17" t="str">
        <f>IF(SalesData[[#This Row],[Profit]]&gt;0,"Profit","Loss")</f>
        <v>Profit</v>
      </c>
    </row>
    <row r="4089" spans="1:14" x14ac:dyDescent="0.25">
      <c r="A4089" s="1">
        <v>42369</v>
      </c>
      <c r="B4089" s="3">
        <f t="shared" si="189"/>
        <v>2015</v>
      </c>
      <c r="C4089" s="3">
        <f t="shared" si="190"/>
        <v>12</v>
      </c>
      <c r="D4089" t="s">
        <v>1242</v>
      </c>
      <c r="E4089" t="str">
        <f t="shared" si="191"/>
        <v>Karen Carlisle20151231</v>
      </c>
      <c r="F4089">
        <f>IF(COUNTIF($E$2:E4089, E4089) = 1, MAX($F$1:F4088) + 1, INDEX($F$1:F4088, MATCH(E4089, $E$1:E4088, 0)))</f>
        <v>1999</v>
      </c>
      <c r="G4089" t="s">
        <v>33</v>
      </c>
      <c r="H4089" t="s">
        <v>11</v>
      </c>
      <c r="I4089" t="s">
        <v>20</v>
      </c>
      <c r="J4089" t="s">
        <v>758</v>
      </c>
      <c r="K4089" s="17">
        <v>60.64</v>
      </c>
      <c r="L4089" s="17">
        <v>4</v>
      </c>
      <c r="M4089" s="17">
        <v>27.89</v>
      </c>
      <c r="N4089" s="17" t="str">
        <f>IF(SalesData[[#This Row],[Profit]]&gt;0,"Profit","Loss")</f>
        <v>Profit</v>
      </c>
    </row>
    <row r="4090" spans="1:14" x14ac:dyDescent="0.25">
      <c r="A4090" s="1">
        <v>42369</v>
      </c>
      <c r="B4090" s="3">
        <f t="shared" si="189"/>
        <v>2015</v>
      </c>
      <c r="C4090" s="3">
        <f t="shared" si="190"/>
        <v>12</v>
      </c>
      <c r="D4090" t="s">
        <v>1242</v>
      </c>
      <c r="E4090" t="str">
        <f t="shared" si="191"/>
        <v>Karen Carlisle20151231</v>
      </c>
      <c r="F4090">
        <f>IF(COUNTIF($E$2:E4090, E4090) = 1, MAX($F$1:F4089) + 1, INDEX($F$1:F4089, MATCH(E4090, $E$1:E4089, 0)))</f>
        <v>1999</v>
      </c>
      <c r="G4090" t="s">
        <v>33</v>
      </c>
      <c r="H4090" t="s">
        <v>11</v>
      </c>
      <c r="I4090" t="s">
        <v>20</v>
      </c>
      <c r="J4090" t="s">
        <v>1993</v>
      </c>
      <c r="K4090" s="17">
        <v>76.3</v>
      </c>
      <c r="L4090" s="17">
        <v>5</v>
      </c>
      <c r="M4090" s="17">
        <v>38.15</v>
      </c>
      <c r="N4090" s="17" t="str">
        <f>IF(SalesData[[#This Row],[Profit]]&gt;0,"Profit","Loss")</f>
        <v>Profit</v>
      </c>
    </row>
    <row r="4091" spans="1:14" x14ac:dyDescent="0.25">
      <c r="A4091" s="1">
        <v>42369</v>
      </c>
      <c r="B4091" s="3">
        <f t="shared" si="189"/>
        <v>2015</v>
      </c>
      <c r="C4091" s="3">
        <f t="shared" si="190"/>
        <v>12</v>
      </c>
      <c r="D4091" t="s">
        <v>1242</v>
      </c>
      <c r="E4091" t="str">
        <f t="shared" si="191"/>
        <v>Karen Carlisle20151231</v>
      </c>
      <c r="F4091">
        <f>IF(COUNTIF($E$2:E4091, E4091) = 1, MAX($F$1:F4090) + 1, INDEX($F$1:F4090, MATCH(E4091, $E$1:E4090, 0)))</f>
        <v>1999</v>
      </c>
      <c r="G4091" t="s">
        <v>33</v>
      </c>
      <c r="H4091" t="s">
        <v>11</v>
      </c>
      <c r="I4091" t="s">
        <v>20</v>
      </c>
      <c r="J4091" t="s">
        <v>701</v>
      </c>
      <c r="K4091" s="17">
        <v>364.8</v>
      </c>
      <c r="L4091" s="17">
        <v>12</v>
      </c>
      <c r="M4091" s="17">
        <v>167.81</v>
      </c>
      <c r="N4091" s="17" t="str">
        <f>IF(SalesData[[#This Row],[Profit]]&gt;0,"Profit","Loss")</f>
        <v>Profit</v>
      </c>
    </row>
    <row r="4092" spans="1:14" x14ac:dyDescent="0.25">
      <c r="A4092" s="1">
        <v>42369</v>
      </c>
      <c r="B4092" s="3">
        <f t="shared" si="189"/>
        <v>2015</v>
      </c>
      <c r="C4092" s="3">
        <f t="shared" si="190"/>
        <v>12</v>
      </c>
      <c r="D4092" t="s">
        <v>1574</v>
      </c>
      <c r="E4092" t="str">
        <f t="shared" si="191"/>
        <v>Barry Gonzalez20151231</v>
      </c>
      <c r="F4092">
        <f>IF(COUNTIF($E$2:E4092, E4092) = 1, MAX($F$1:F4091) + 1, INDEX($F$1:F4091, MATCH(E4092, $E$1:E4091, 0)))</f>
        <v>2000</v>
      </c>
      <c r="G4092" t="s">
        <v>10</v>
      </c>
      <c r="H4092" t="s">
        <v>11</v>
      </c>
      <c r="I4092" t="s">
        <v>18</v>
      </c>
      <c r="J4092" t="s">
        <v>68</v>
      </c>
      <c r="K4092" s="17">
        <v>152.69</v>
      </c>
      <c r="L4092" s="17">
        <v>2</v>
      </c>
      <c r="M4092" s="17">
        <v>-26.72</v>
      </c>
      <c r="N4092" s="17" t="str">
        <f>IF(SalesData[[#This Row],[Profit]]&gt;0,"Profit","Loss")</f>
        <v>Loss</v>
      </c>
    </row>
    <row r="4093" spans="1:14" x14ac:dyDescent="0.25">
      <c r="A4093" s="1">
        <v>42369</v>
      </c>
      <c r="B4093" s="3">
        <f t="shared" si="189"/>
        <v>2015</v>
      </c>
      <c r="C4093" s="3">
        <f t="shared" si="190"/>
        <v>12</v>
      </c>
      <c r="D4093" t="s">
        <v>1574</v>
      </c>
      <c r="E4093" t="str">
        <f t="shared" si="191"/>
        <v>Barry Gonzalez20151231</v>
      </c>
      <c r="F4093">
        <f>IF(COUNTIF($E$2:E4093, E4093) = 1, MAX($F$1:F4092) + 1, INDEX($F$1:F4092, MATCH(E4093, $E$1:E4092, 0)))</f>
        <v>2000</v>
      </c>
      <c r="G4093" t="s">
        <v>10</v>
      </c>
      <c r="H4093" t="s">
        <v>11</v>
      </c>
      <c r="I4093" t="s">
        <v>43</v>
      </c>
      <c r="J4093" t="s">
        <v>282</v>
      </c>
      <c r="K4093" s="17">
        <v>3.49</v>
      </c>
      <c r="L4093" s="17">
        <v>2</v>
      </c>
      <c r="M4093" s="17">
        <v>0.56999999999999995</v>
      </c>
      <c r="N4093" s="17" t="str">
        <f>IF(SalesData[[#This Row],[Profit]]&gt;0,"Profit","Loss")</f>
        <v>Profit</v>
      </c>
    </row>
    <row r="4094" spans="1:14" x14ac:dyDescent="0.25">
      <c r="A4094" s="1">
        <v>42369</v>
      </c>
      <c r="B4094" s="3">
        <f t="shared" si="189"/>
        <v>2015</v>
      </c>
      <c r="C4094" s="3">
        <f t="shared" si="190"/>
        <v>12</v>
      </c>
      <c r="D4094" t="s">
        <v>1574</v>
      </c>
      <c r="E4094" t="str">
        <f t="shared" si="191"/>
        <v>Barry Gonzalez20151231</v>
      </c>
      <c r="F4094">
        <f>IF(COUNTIF($E$2:E4094, E4094) = 1, MAX($F$1:F4093) + 1, INDEX($F$1:F4093, MATCH(E4094, $E$1:E4093, 0)))</f>
        <v>2000</v>
      </c>
      <c r="G4094" t="s">
        <v>10</v>
      </c>
      <c r="H4094" t="s">
        <v>11</v>
      </c>
      <c r="I4094" t="s">
        <v>200</v>
      </c>
      <c r="J4094" t="s">
        <v>807</v>
      </c>
      <c r="K4094" s="17">
        <v>5.89</v>
      </c>
      <c r="L4094" s="17">
        <v>2</v>
      </c>
      <c r="M4094" s="17">
        <v>-1.32</v>
      </c>
      <c r="N4094" s="17" t="str">
        <f>IF(SalesData[[#This Row],[Profit]]&gt;0,"Profit","Loss")</f>
        <v>Loss</v>
      </c>
    </row>
    <row r="4095" spans="1:14" x14ac:dyDescent="0.25">
      <c r="A4095" s="1">
        <v>42369</v>
      </c>
      <c r="B4095" s="3">
        <f t="shared" si="189"/>
        <v>2015</v>
      </c>
      <c r="C4095" s="3">
        <f t="shared" si="190"/>
        <v>12</v>
      </c>
      <c r="D4095" t="s">
        <v>443</v>
      </c>
      <c r="E4095" t="str">
        <f t="shared" si="191"/>
        <v>Anna HÃ¤berlin20151231</v>
      </c>
      <c r="F4095">
        <f>IF(COUNTIF($E$2:E4095, E4095) = 1, MAX($F$1:F4094) + 1, INDEX($F$1:F4094, MATCH(E4095, $E$1:E4094, 0)))</f>
        <v>2001</v>
      </c>
      <c r="G4095" t="s">
        <v>110</v>
      </c>
      <c r="H4095" t="s">
        <v>11</v>
      </c>
      <c r="I4095" t="s">
        <v>20</v>
      </c>
      <c r="J4095" t="s">
        <v>733</v>
      </c>
      <c r="K4095" s="17">
        <v>116.4</v>
      </c>
      <c r="L4095" s="17">
        <v>8</v>
      </c>
      <c r="M4095" s="17">
        <v>52.38</v>
      </c>
      <c r="N4095" s="17" t="str">
        <f>IF(SalesData[[#This Row],[Profit]]&gt;0,"Profit","Loss")</f>
        <v>Profit</v>
      </c>
    </row>
    <row r="4096" spans="1:14" x14ac:dyDescent="0.25">
      <c r="A4096" s="1">
        <v>42371</v>
      </c>
      <c r="B4096" s="3">
        <f t="shared" si="189"/>
        <v>2016</v>
      </c>
      <c r="C4096" s="3">
        <f t="shared" si="190"/>
        <v>1</v>
      </c>
      <c r="D4096" t="s">
        <v>2244</v>
      </c>
      <c r="E4096" t="str">
        <f t="shared" si="191"/>
        <v>Brendan Murry20160102</v>
      </c>
      <c r="F4096">
        <f>IF(COUNTIF($E$2:E4096, E4096) = 1, MAX($F$1:F4095) + 1, INDEX($F$1:F4095, MATCH(E4096, $E$1:E4095, 0)))</f>
        <v>2002</v>
      </c>
      <c r="G4096" t="s">
        <v>531</v>
      </c>
      <c r="H4096" t="s">
        <v>34</v>
      </c>
      <c r="I4096" t="s">
        <v>74</v>
      </c>
      <c r="J4096" t="s">
        <v>2161</v>
      </c>
      <c r="K4096" s="17">
        <v>173.94</v>
      </c>
      <c r="L4096" s="17">
        <v>3</v>
      </c>
      <c r="M4096" s="17">
        <v>38.270000000000003</v>
      </c>
      <c r="N4096" s="17" t="str">
        <f>IF(SalesData[[#This Row],[Profit]]&gt;0,"Profit","Loss")</f>
        <v>Profit</v>
      </c>
    </row>
    <row r="4097" spans="1:14" x14ac:dyDescent="0.25">
      <c r="A4097" s="1">
        <v>42371</v>
      </c>
      <c r="B4097" s="3">
        <f t="shared" si="189"/>
        <v>2016</v>
      </c>
      <c r="C4097" s="3">
        <f t="shared" si="190"/>
        <v>1</v>
      </c>
      <c r="D4097" t="s">
        <v>2244</v>
      </c>
      <c r="E4097" t="str">
        <f t="shared" si="191"/>
        <v>Brendan Murry20160102</v>
      </c>
      <c r="F4097">
        <f>IF(COUNTIF($E$2:E4097, E4097) = 1, MAX($F$1:F4096) + 1, INDEX($F$1:F4096, MATCH(E4097, $E$1:E4096, 0)))</f>
        <v>2002</v>
      </c>
      <c r="G4097" t="s">
        <v>531</v>
      </c>
      <c r="H4097" t="s">
        <v>39</v>
      </c>
      <c r="I4097" t="s">
        <v>40</v>
      </c>
      <c r="J4097" t="s">
        <v>1187</v>
      </c>
      <c r="K4097" s="17">
        <v>231.98</v>
      </c>
      <c r="L4097" s="17">
        <v>2</v>
      </c>
      <c r="M4097" s="17">
        <v>67.27</v>
      </c>
      <c r="N4097" s="17" t="str">
        <f>IF(SalesData[[#This Row],[Profit]]&gt;0,"Profit","Loss")</f>
        <v>Profit</v>
      </c>
    </row>
    <row r="4098" spans="1:14" x14ac:dyDescent="0.25">
      <c r="A4098" s="1">
        <v>42372</v>
      </c>
      <c r="B4098" s="3">
        <f t="shared" ref="B4098:B4161" si="192">YEAR(A4098)</f>
        <v>2016</v>
      </c>
      <c r="C4098" s="3">
        <f t="shared" ref="C4098:C4161" si="193">MONTH(A4098)</f>
        <v>1</v>
      </c>
      <c r="D4098" t="s">
        <v>1079</v>
      </c>
      <c r="E4098" t="str">
        <f t="shared" ref="E4098:E4161" si="194">D4098 &amp; TEXT(A4098, "yyyymmdd")</f>
        <v>Lena Radford20160103</v>
      </c>
      <c r="F4098">
        <f>IF(COUNTIF($E$2:E4098, E4098) = 1, MAX($F$1:F4097) + 1, INDEX($F$1:F4097, MATCH(E4098, $E$1:E4097, 0)))</f>
        <v>2003</v>
      </c>
      <c r="G4098" t="s">
        <v>27</v>
      </c>
      <c r="H4098" t="s">
        <v>11</v>
      </c>
      <c r="I4098" t="s">
        <v>18</v>
      </c>
      <c r="J4098" t="s">
        <v>144</v>
      </c>
      <c r="K4098" s="17">
        <v>114.46</v>
      </c>
      <c r="L4098" s="17">
        <v>2</v>
      </c>
      <c r="M4098" s="17">
        <v>28.62</v>
      </c>
      <c r="N4098" s="17" t="str">
        <f>IF(SalesData[[#This Row],[Profit]]&gt;0,"Profit","Loss")</f>
        <v>Profit</v>
      </c>
    </row>
    <row r="4099" spans="1:14" x14ac:dyDescent="0.25">
      <c r="A4099" s="1">
        <v>42372</v>
      </c>
      <c r="B4099" s="3">
        <f t="shared" si="192"/>
        <v>2016</v>
      </c>
      <c r="C4099" s="3">
        <f t="shared" si="193"/>
        <v>1</v>
      </c>
      <c r="D4099" t="s">
        <v>967</v>
      </c>
      <c r="E4099" t="str">
        <f t="shared" si="194"/>
        <v>Christine Abelman20160103</v>
      </c>
      <c r="F4099">
        <f>IF(COUNTIF($E$2:E4099, E4099) = 1, MAX($F$1:F4098) + 1, INDEX($F$1:F4098, MATCH(E4099, $E$1:E4098, 0)))</f>
        <v>2004</v>
      </c>
      <c r="G4099" t="s">
        <v>10</v>
      </c>
      <c r="H4099" t="s">
        <v>39</v>
      </c>
      <c r="I4099" t="s">
        <v>52</v>
      </c>
      <c r="J4099" t="s">
        <v>673</v>
      </c>
      <c r="K4099" s="17">
        <v>30.08</v>
      </c>
      <c r="L4099" s="17">
        <v>2</v>
      </c>
      <c r="M4099" s="17">
        <v>-5.26</v>
      </c>
      <c r="N4099" s="17" t="str">
        <f>IF(SalesData[[#This Row],[Profit]]&gt;0,"Profit","Loss")</f>
        <v>Loss</v>
      </c>
    </row>
    <row r="4100" spans="1:14" x14ac:dyDescent="0.25">
      <c r="A4100" s="1">
        <v>42372</v>
      </c>
      <c r="B4100" s="3">
        <f t="shared" si="192"/>
        <v>2016</v>
      </c>
      <c r="C4100" s="3">
        <f t="shared" si="193"/>
        <v>1</v>
      </c>
      <c r="D4100" t="s">
        <v>967</v>
      </c>
      <c r="E4100" t="str">
        <f t="shared" si="194"/>
        <v>Christine Abelman20160103</v>
      </c>
      <c r="F4100">
        <f>IF(COUNTIF($E$2:E4100, E4100) = 1, MAX($F$1:F4099) + 1, INDEX($F$1:F4099, MATCH(E4100, $E$1:E4099, 0)))</f>
        <v>2004</v>
      </c>
      <c r="G4100" t="s">
        <v>10</v>
      </c>
      <c r="H4100" t="s">
        <v>39</v>
      </c>
      <c r="I4100" t="s">
        <v>52</v>
      </c>
      <c r="J4100" t="s">
        <v>1451</v>
      </c>
      <c r="K4100" s="17">
        <v>165.6</v>
      </c>
      <c r="L4100" s="17">
        <v>3</v>
      </c>
      <c r="M4100" s="17">
        <v>-6.21</v>
      </c>
      <c r="N4100" s="17" t="str">
        <f>IF(SalesData[[#This Row],[Profit]]&gt;0,"Profit","Loss")</f>
        <v>Loss</v>
      </c>
    </row>
    <row r="4101" spans="1:14" x14ac:dyDescent="0.25">
      <c r="A4101" s="1">
        <v>42372</v>
      </c>
      <c r="B4101" s="3">
        <f t="shared" si="192"/>
        <v>2016</v>
      </c>
      <c r="C4101" s="3">
        <f t="shared" si="193"/>
        <v>1</v>
      </c>
      <c r="D4101" t="s">
        <v>967</v>
      </c>
      <c r="E4101" t="str">
        <f t="shared" si="194"/>
        <v>Christine Abelman20160103</v>
      </c>
      <c r="F4101">
        <f>IF(COUNTIF($E$2:E4101, E4101) = 1, MAX($F$1:F4100) + 1, INDEX($F$1:F4100, MATCH(E4101, $E$1:E4100, 0)))</f>
        <v>2004</v>
      </c>
      <c r="G4101" t="s">
        <v>10</v>
      </c>
      <c r="H4101" t="s">
        <v>39</v>
      </c>
      <c r="I4101" t="s">
        <v>40</v>
      </c>
      <c r="J4101" t="s">
        <v>163</v>
      </c>
      <c r="K4101" s="17">
        <v>180.96</v>
      </c>
      <c r="L4101" s="17">
        <v>5</v>
      </c>
      <c r="M4101" s="17">
        <v>13.57</v>
      </c>
      <c r="N4101" s="17" t="str">
        <f>IF(SalesData[[#This Row],[Profit]]&gt;0,"Profit","Loss")</f>
        <v>Profit</v>
      </c>
    </row>
    <row r="4102" spans="1:14" x14ac:dyDescent="0.25">
      <c r="A4102" s="1">
        <v>42372</v>
      </c>
      <c r="B4102" s="3">
        <f t="shared" si="192"/>
        <v>2016</v>
      </c>
      <c r="C4102" s="3">
        <f t="shared" si="193"/>
        <v>1</v>
      </c>
      <c r="D4102" t="s">
        <v>2423</v>
      </c>
      <c r="E4102" t="str">
        <f t="shared" si="194"/>
        <v>Bill Overfelt20160103</v>
      </c>
      <c r="F4102">
        <f>IF(COUNTIF($E$2:E4102, E4102) = 1, MAX($F$1:F4101) + 1, INDEX($F$1:F4101, MATCH(E4102, $E$1:E4101, 0)))</f>
        <v>2005</v>
      </c>
      <c r="G4102" t="s">
        <v>840</v>
      </c>
      <c r="H4102" t="s">
        <v>34</v>
      </c>
      <c r="I4102" t="s">
        <v>145</v>
      </c>
      <c r="J4102" t="s">
        <v>1501</v>
      </c>
      <c r="K4102" s="17">
        <v>1592.85</v>
      </c>
      <c r="L4102" s="17">
        <v>7</v>
      </c>
      <c r="M4102" s="17">
        <v>350.43</v>
      </c>
      <c r="N4102" s="17" t="str">
        <f>IF(SalesData[[#This Row],[Profit]]&gt;0,"Profit","Loss")</f>
        <v>Profit</v>
      </c>
    </row>
    <row r="4103" spans="1:14" x14ac:dyDescent="0.25">
      <c r="A4103" s="1">
        <v>42372</v>
      </c>
      <c r="B4103" s="3">
        <f t="shared" si="192"/>
        <v>2016</v>
      </c>
      <c r="C4103" s="3">
        <f t="shared" si="193"/>
        <v>1</v>
      </c>
      <c r="D4103" t="s">
        <v>2423</v>
      </c>
      <c r="E4103" t="str">
        <f t="shared" si="194"/>
        <v>Bill Overfelt20160103</v>
      </c>
      <c r="F4103">
        <f>IF(COUNTIF($E$2:E4103, E4103) = 1, MAX($F$1:F4102) + 1, INDEX($F$1:F4102, MATCH(E4103, $E$1:E4102, 0)))</f>
        <v>2005</v>
      </c>
      <c r="G4103" t="s">
        <v>840</v>
      </c>
      <c r="H4103" t="s">
        <v>11</v>
      </c>
      <c r="I4103" t="s">
        <v>20</v>
      </c>
      <c r="J4103" t="s">
        <v>118</v>
      </c>
      <c r="K4103" s="17">
        <v>11.88</v>
      </c>
      <c r="L4103" s="17">
        <v>2</v>
      </c>
      <c r="M4103" s="17">
        <v>5.35</v>
      </c>
      <c r="N4103" s="17" t="str">
        <f>IF(SalesData[[#This Row],[Profit]]&gt;0,"Profit","Loss")</f>
        <v>Profit</v>
      </c>
    </row>
    <row r="4104" spans="1:14" x14ac:dyDescent="0.25">
      <c r="A4104" s="1">
        <v>42373</v>
      </c>
      <c r="B4104" s="3">
        <f t="shared" si="192"/>
        <v>2016</v>
      </c>
      <c r="C4104" s="3">
        <f t="shared" si="193"/>
        <v>1</v>
      </c>
      <c r="D4104" t="s">
        <v>2424</v>
      </c>
      <c r="E4104" t="str">
        <f t="shared" si="194"/>
        <v>Erica Bern20160104</v>
      </c>
      <c r="F4104">
        <f>IF(COUNTIF($E$2:E4104, E4104) = 1, MAX($F$1:F4103) + 1, INDEX($F$1:F4103, MATCH(E4104, $E$1:E4103, 0)))</f>
        <v>2006</v>
      </c>
      <c r="G4104" t="s">
        <v>245</v>
      </c>
      <c r="H4104" t="s">
        <v>39</v>
      </c>
      <c r="I4104" t="s">
        <v>603</v>
      </c>
      <c r="J4104" t="s">
        <v>2239</v>
      </c>
      <c r="K4104" s="17">
        <v>959.97</v>
      </c>
      <c r="L4104" s="17">
        <v>4</v>
      </c>
      <c r="M4104" s="17">
        <v>120</v>
      </c>
      <c r="N4104" s="17" t="str">
        <f>IF(SalesData[[#This Row],[Profit]]&gt;0,"Profit","Loss")</f>
        <v>Profit</v>
      </c>
    </row>
    <row r="4105" spans="1:14" x14ac:dyDescent="0.25">
      <c r="A4105" s="1">
        <v>42373</v>
      </c>
      <c r="B4105" s="3">
        <f t="shared" si="192"/>
        <v>2016</v>
      </c>
      <c r="C4105" s="3">
        <f t="shared" si="193"/>
        <v>1</v>
      </c>
      <c r="D4105" t="s">
        <v>1974</v>
      </c>
      <c r="E4105" t="str">
        <f t="shared" si="194"/>
        <v>Ben Peterman20160104</v>
      </c>
      <c r="F4105">
        <f>IF(COUNTIF($E$2:E4105, E4105) = 1, MAX($F$1:F4104) + 1, INDEX($F$1:F4104, MATCH(E4105, $E$1:E4104, 0)))</f>
        <v>2007</v>
      </c>
      <c r="G4105" t="s">
        <v>23</v>
      </c>
      <c r="H4105" t="s">
        <v>11</v>
      </c>
      <c r="I4105" t="s">
        <v>24</v>
      </c>
      <c r="J4105" t="s">
        <v>51</v>
      </c>
      <c r="K4105" s="17">
        <v>4.67</v>
      </c>
      <c r="L4105" s="17">
        <v>1</v>
      </c>
      <c r="M4105" s="17">
        <v>0.57999999999999996</v>
      </c>
      <c r="N4105" s="17" t="str">
        <f>IF(SalesData[[#This Row],[Profit]]&gt;0,"Profit","Loss")</f>
        <v>Profit</v>
      </c>
    </row>
    <row r="4106" spans="1:14" x14ac:dyDescent="0.25">
      <c r="A4106" s="1">
        <v>42373</v>
      </c>
      <c r="B4106" s="3">
        <f t="shared" si="192"/>
        <v>2016</v>
      </c>
      <c r="C4106" s="3">
        <f t="shared" si="193"/>
        <v>1</v>
      </c>
      <c r="D4106" t="s">
        <v>1974</v>
      </c>
      <c r="E4106" t="str">
        <f t="shared" si="194"/>
        <v>Ben Peterman20160104</v>
      </c>
      <c r="F4106">
        <f>IF(COUNTIF($E$2:E4106, E4106) = 1, MAX($F$1:F4105) + 1, INDEX($F$1:F4105, MATCH(E4106, $E$1:E4105, 0)))</f>
        <v>2007</v>
      </c>
      <c r="G4106" t="s">
        <v>23</v>
      </c>
      <c r="H4106" t="s">
        <v>11</v>
      </c>
      <c r="I4106" t="s">
        <v>20</v>
      </c>
      <c r="J4106" t="s">
        <v>662</v>
      </c>
      <c r="K4106" s="17">
        <v>104.58</v>
      </c>
      <c r="L4106" s="17">
        <v>6</v>
      </c>
      <c r="M4106" s="17">
        <v>-80.180000000000007</v>
      </c>
      <c r="N4106" s="17" t="str">
        <f>IF(SalesData[[#This Row],[Profit]]&gt;0,"Profit","Loss")</f>
        <v>Loss</v>
      </c>
    </row>
    <row r="4107" spans="1:14" x14ac:dyDescent="0.25">
      <c r="A4107" s="1">
        <v>42374</v>
      </c>
      <c r="B4107" s="3">
        <f t="shared" si="192"/>
        <v>2016</v>
      </c>
      <c r="C4107" s="3">
        <f t="shared" si="193"/>
        <v>1</v>
      </c>
      <c r="D4107" t="s">
        <v>669</v>
      </c>
      <c r="E4107" t="str">
        <f t="shared" si="194"/>
        <v>Anthony Johnson20160105</v>
      </c>
      <c r="F4107">
        <f>IF(COUNTIF($E$2:E4107, E4107) = 1, MAX($F$1:F4106) + 1, INDEX($F$1:F4106, MATCH(E4107, $E$1:E4106, 0)))</f>
        <v>2008</v>
      </c>
      <c r="G4107" t="s">
        <v>123</v>
      </c>
      <c r="H4107" t="s">
        <v>39</v>
      </c>
      <c r="I4107" t="s">
        <v>52</v>
      </c>
      <c r="J4107" t="s">
        <v>2425</v>
      </c>
      <c r="K4107" s="17">
        <v>191.47</v>
      </c>
      <c r="L4107" s="17">
        <v>6</v>
      </c>
      <c r="M4107" s="17">
        <v>40.69</v>
      </c>
      <c r="N4107" s="17" t="str">
        <f>IF(SalesData[[#This Row],[Profit]]&gt;0,"Profit","Loss")</f>
        <v>Profit</v>
      </c>
    </row>
    <row r="4108" spans="1:14" x14ac:dyDescent="0.25">
      <c r="A4108" s="1">
        <v>42374</v>
      </c>
      <c r="B4108" s="3">
        <f t="shared" si="192"/>
        <v>2016</v>
      </c>
      <c r="C4108" s="3">
        <f t="shared" si="193"/>
        <v>1</v>
      </c>
      <c r="D4108" t="s">
        <v>669</v>
      </c>
      <c r="E4108" t="str">
        <f t="shared" si="194"/>
        <v>Anthony Johnson20160105</v>
      </c>
      <c r="F4108">
        <f>IF(COUNTIF($E$2:E4108, E4108) = 1, MAX($F$1:F4107) + 1, INDEX($F$1:F4107, MATCH(E4108, $E$1:E4107, 0)))</f>
        <v>2008</v>
      </c>
      <c r="G4108" t="s">
        <v>123</v>
      </c>
      <c r="H4108" t="s">
        <v>11</v>
      </c>
      <c r="I4108" t="s">
        <v>24</v>
      </c>
      <c r="J4108" t="s">
        <v>2426</v>
      </c>
      <c r="K4108" s="17">
        <v>5.25</v>
      </c>
      <c r="L4108" s="17">
        <v>2</v>
      </c>
      <c r="M4108" s="17">
        <v>0.59</v>
      </c>
      <c r="N4108" s="17" t="str">
        <f>IF(SalesData[[#This Row],[Profit]]&gt;0,"Profit","Loss")</f>
        <v>Profit</v>
      </c>
    </row>
    <row r="4109" spans="1:14" x14ac:dyDescent="0.25">
      <c r="A4109" s="1">
        <v>42374</v>
      </c>
      <c r="B4109" s="3">
        <f t="shared" si="192"/>
        <v>2016</v>
      </c>
      <c r="C4109" s="3">
        <f t="shared" si="193"/>
        <v>1</v>
      </c>
      <c r="D4109" t="s">
        <v>669</v>
      </c>
      <c r="E4109" t="str">
        <f t="shared" si="194"/>
        <v>Anthony Johnson20160105</v>
      </c>
      <c r="F4109">
        <f>IF(COUNTIF($E$2:E4109, E4109) = 1, MAX($F$1:F4108) + 1, INDEX($F$1:F4108, MATCH(E4109, $E$1:E4108, 0)))</f>
        <v>2008</v>
      </c>
      <c r="G4109" t="s">
        <v>123</v>
      </c>
      <c r="H4109" t="s">
        <v>39</v>
      </c>
      <c r="I4109" t="s">
        <v>40</v>
      </c>
      <c r="J4109" t="s">
        <v>901</v>
      </c>
      <c r="K4109" s="17">
        <v>59.18</v>
      </c>
      <c r="L4109" s="17">
        <v>2</v>
      </c>
      <c r="M4109" s="17">
        <v>5.18</v>
      </c>
      <c r="N4109" s="17" t="str">
        <f>IF(SalesData[[#This Row],[Profit]]&gt;0,"Profit","Loss")</f>
        <v>Profit</v>
      </c>
    </row>
    <row r="4110" spans="1:14" x14ac:dyDescent="0.25">
      <c r="A4110" s="1">
        <v>42376</v>
      </c>
      <c r="B4110" s="3">
        <f t="shared" si="192"/>
        <v>2016</v>
      </c>
      <c r="C4110" s="3">
        <f t="shared" si="193"/>
        <v>1</v>
      </c>
      <c r="D4110" t="s">
        <v>752</v>
      </c>
      <c r="E4110" t="str">
        <f t="shared" si="194"/>
        <v>Dianna Wilson20160107</v>
      </c>
      <c r="F4110">
        <f>IF(COUNTIF($E$2:E4110, E4110) = 1, MAX($F$1:F4109) + 1, INDEX($F$1:F4109, MATCH(E4110, $E$1:E4109, 0)))</f>
        <v>2009</v>
      </c>
      <c r="G4110" t="s">
        <v>27</v>
      </c>
      <c r="H4110" t="s">
        <v>11</v>
      </c>
      <c r="I4110" t="s">
        <v>24</v>
      </c>
      <c r="J4110" t="s">
        <v>1929</v>
      </c>
      <c r="K4110" s="17">
        <v>34.58</v>
      </c>
      <c r="L4110" s="17">
        <v>1</v>
      </c>
      <c r="M4110" s="17">
        <v>10.029999999999999</v>
      </c>
      <c r="N4110" s="17" t="str">
        <f>IF(SalesData[[#This Row],[Profit]]&gt;0,"Profit","Loss")</f>
        <v>Profit</v>
      </c>
    </row>
    <row r="4111" spans="1:14" x14ac:dyDescent="0.25">
      <c r="A4111" s="1">
        <v>42376</v>
      </c>
      <c r="B4111" s="3">
        <f t="shared" si="192"/>
        <v>2016</v>
      </c>
      <c r="C4111" s="3">
        <f t="shared" si="193"/>
        <v>1</v>
      </c>
      <c r="D4111" t="s">
        <v>2230</v>
      </c>
      <c r="E4111" t="str">
        <f t="shared" si="194"/>
        <v>Neoma Murray20160107</v>
      </c>
      <c r="F4111">
        <f>IF(COUNTIF($E$2:E4111, E4111) = 1, MAX($F$1:F4110) + 1, INDEX($F$1:F4110, MATCH(E4111, $E$1:E4110, 0)))</f>
        <v>2010</v>
      </c>
      <c r="G4111" t="s">
        <v>10</v>
      </c>
      <c r="H4111" t="s">
        <v>34</v>
      </c>
      <c r="I4111" t="s">
        <v>47</v>
      </c>
      <c r="J4111" t="s">
        <v>339</v>
      </c>
      <c r="K4111" s="17">
        <v>23.08</v>
      </c>
      <c r="L4111" s="17">
        <v>3</v>
      </c>
      <c r="M4111" s="17">
        <v>-10.96</v>
      </c>
      <c r="N4111" s="17" t="str">
        <f>IF(SalesData[[#This Row],[Profit]]&gt;0,"Profit","Loss")</f>
        <v>Loss</v>
      </c>
    </row>
    <row r="4112" spans="1:14" x14ac:dyDescent="0.25">
      <c r="A4112" s="1">
        <v>42376</v>
      </c>
      <c r="B4112" s="3">
        <f t="shared" si="192"/>
        <v>2016</v>
      </c>
      <c r="C4112" s="3">
        <f t="shared" si="193"/>
        <v>1</v>
      </c>
      <c r="D4112" t="s">
        <v>2230</v>
      </c>
      <c r="E4112" t="str">
        <f t="shared" si="194"/>
        <v>Neoma Murray20160107</v>
      </c>
      <c r="F4112">
        <f>IF(COUNTIF($E$2:E4112, E4112) = 1, MAX($F$1:F4111) + 1, INDEX($F$1:F4111, MATCH(E4112, $E$1:E4111, 0)))</f>
        <v>2010</v>
      </c>
      <c r="G4112" t="s">
        <v>10</v>
      </c>
      <c r="H4112" t="s">
        <v>11</v>
      </c>
      <c r="I4112" t="s">
        <v>12</v>
      </c>
      <c r="J4112" t="s">
        <v>2172</v>
      </c>
      <c r="K4112" s="17">
        <v>25.92</v>
      </c>
      <c r="L4112" s="17">
        <v>5</v>
      </c>
      <c r="M4112" s="17">
        <v>9.07</v>
      </c>
      <c r="N4112" s="17" t="str">
        <f>IF(SalesData[[#This Row],[Profit]]&gt;0,"Profit","Loss")</f>
        <v>Profit</v>
      </c>
    </row>
    <row r="4113" spans="1:14" x14ac:dyDescent="0.25">
      <c r="A4113" s="1">
        <v>42377</v>
      </c>
      <c r="B4113" s="3">
        <f t="shared" si="192"/>
        <v>2016</v>
      </c>
      <c r="C4113" s="3">
        <f t="shared" si="193"/>
        <v>1</v>
      </c>
      <c r="D4113" t="s">
        <v>29</v>
      </c>
      <c r="E4113" t="str">
        <f t="shared" si="194"/>
        <v>Jack O'Briant20160108</v>
      </c>
      <c r="F4113">
        <f>IF(COUNTIF($E$2:E4113, E4113) = 1, MAX($F$1:F4112) + 1, INDEX($F$1:F4112, MATCH(E4113, $E$1:E4112, 0)))</f>
        <v>2011</v>
      </c>
      <c r="G4113" t="s">
        <v>157</v>
      </c>
      <c r="H4113" t="s">
        <v>34</v>
      </c>
      <c r="I4113" t="s">
        <v>74</v>
      </c>
      <c r="J4113" t="s">
        <v>1604</v>
      </c>
      <c r="K4113" s="17">
        <v>1565.88</v>
      </c>
      <c r="L4113" s="17">
        <v>6</v>
      </c>
      <c r="M4113" s="17">
        <v>407.13</v>
      </c>
      <c r="N4113" s="17" t="str">
        <f>IF(SalesData[[#This Row],[Profit]]&gt;0,"Profit","Loss")</f>
        <v>Profit</v>
      </c>
    </row>
    <row r="4114" spans="1:14" x14ac:dyDescent="0.25">
      <c r="A4114" s="1">
        <v>42377</v>
      </c>
      <c r="B4114" s="3">
        <f t="shared" si="192"/>
        <v>2016</v>
      </c>
      <c r="C4114" s="3">
        <f t="shared" si="193"/>
        <v>1</v>
      </c>
      <c r="D4114" t="s">
        <v>29</v>
      </c>
      <c r="E4114" t="str">
        <f t="shared" si="194"/>
        <v>Jack O'Briant20160108</v>
      </c>
      <c r="F4114">
        <f>IF(COUNTIF($E$2:E4114, E4114) = 1, MAX($F$1:F4113) + 1, INDEX($F$1:F4113, MATCH(E4114, $E$1:E4113, 0)))</f>
        <v>2011</v>
      </c>
      <c r="G4114" t="s">
        <v>157</v>
      </c>
      <c r="H4114" t="s">
        <v>11</v>
      </c>
      <c r="I4114" t="s">
        <v>20</v>
      </c>
      <c r="J4114" t="s">
        <v>1503</v>
      </c>
      <c r="K4114" s="17">
        <v>106.05</v>
      </c>
      <c r="L4114" s="17">
        <v>7</v>
      </c>
      <c r="M4114" s="17">
        <v>49.84</v>
      </c>
      <c r="N4114" s="17" t="str">
        <f>IF(SalesData[[#This Row],[Profit]]&gt;0,"Profit","Loss")</f>
        <v>Profit</v>
      </c>
    </row>
    <row r="4115" spans="1:14" x14ac:dyDescent="0.25">
      <c r="A4115" s="1">
        <v>42377</v>
      </c>
      <c r="B4115" s="3">
        <f t="shared" si="192"/>
        <v>2016</v>
      </c>
      <c r="C4115" s="3">
        <f t="shared" si="193"/>
        <v>1</v>
      </c>
      <c r="D4115" t="s">
        <v>46</v>
      </c>
      <c r="E4115" t="str">
        <f t="shared" si="194"/>
        <v>Vivek Sundaresam20160108</v>
      </c>
      <c r="F4115">
        <f>IF(COUNTIF($E$2:E4115, E4115) = 1, MAX($F$1:F4114) + 1, INDEX($F$1:F4114, MATCH(E4115, $E$1:E4114, 0)))</f>
        <v>2012</v>
      </c>
      <c r="G4115" t="s">
        <v>245</v>
      </c>
      <c r="H4115" t="s">
        <v>11</v>
      </c>
      <c r="I4115" t="s">
        <v>20</v>
      </c>
      <c r="J4115" t="s">
        <v>1927</v>
      </c>
      <c r="K4115" s="17">
        <v>30.83</v>
      </c>
      <c r="L4115" s="17">
        <v>7</v>
      </c>
      <c r="M4115" s="17">
        <v>-24.66</v>
      </c>
      <c r="N4115" s="17" t="str">
        <f>IF(SalesData[[#This Row],[Profit]]&gt;0,"Profit","Loss")</f>
        <v>Loss</v>
      </c>
    </row>
    <row r="4116" spans="1:14" x14ac:dyDescent="0.25">
      <c r="A4116" s="1">
        <v>42377</v>
      </c>
      <c r="B4116" s="3">
        <f t="shared" si="192"/>
        <v>2016</v>
      </c>
      <c r="C4116" s="3">
        <f t="shared" si="193"/>
        <v>1</v>
      </c>
      <c r="D4116" t="s">
        <v>46</v>
      </c>
      <c r="E4116" t="str">
        <f t="shared" si="194"/>
        <v>Vivek Sundaresam20160108</v>
      </c>
      <c r="F4116">
        <f>IF(COUNTIF($E$2:E4116, E4116) = 1, MAX($F$1:F4115) + 1, INDEX($F$1:F4115, MATCH(E4116, $E$1:E4115, 0)))</f>
        <v>2012</v>
      </c>
      <c r="G4116" t="s">
        <v>245</v>
      </c>
      <c r="H4116" t="s">
        <v>11</v>
      </c>
      <c r="I4116" t="s">
        <v>24</v>
      </c>
      <c r="J4116" t="s">
        <v>449</v>
      </c>
      <c r="K4116" s="17">
        <v>47.62</v>
      </c>
      <c r="L4116" s="17">
        <v>3</v>
      </c>
      <c r="M4116" s="17">
        <v>5.95</v>
      </c>
      <c r="N4116" s="17" t="str">
        <f>IF(SalesData[[#This Row],[Profit]]&gt;0,"Profit","Loss")</f>
        <v>Profit</v>
      </c>
    </row>
    <row r="4117" spans="1:14" x14ac:dyDescent="0.25">
      <c r="A4117" s="1">
        <v>42377</v>
      </c>
      <c r="B4117" s="3">
        <f t="shared" si="192"/>
        <v>2016</v>
      </c>
      <c r="C4117" s="3">
        <f t="shared" si="193"/>
        <v>1</v>
      </c>
      <c r="D4117" t="s">
        <v>46</v>
      </c>
      <c r="E4117" t="str">
        <f t="shared" si="194"/>
        <v>Vivek Sundaresam20160108</v>
      </c>
      <c r="F4117">
        <f>IF(COUNTIF($E$2:E4117, E4117) = 1, MAX($F$1:F4116) + 1, INDEX($F$1:F4116, MATCH(E4117, $E$1:E4116, 0)))</f>
        <v>2012</v>
      </c>
      <c r="G4117" t="s">
        <v>245</v>
      </c>
      <c r="H4117" t="s">
        <v>39</v>
      </c>
      <c r="I4117" t="s">
        <v>40</v>
      </c>
      <c r="J4117" t="s">
        <v>2427</v>
      </c>
      <c r="K4117" s="17">
        <v>108.78</v>
      </c>
      <c r="L4117" s="17">
        <v>2</v>
      </c>
      <c r="M4117" s="17">
        <v>10.88</v>
      </c>
      <c r="N4117" s="17" t="str">
        <f>IF(SalesData[[#This Row],[Profit]]&gt;0,"Profit","Loss")</f>
        <v>Profit</v>
      </c>
    </row>
    <row r="4118" spans="1:14" x14ac:dyDescent="0.25">
      <c r="A4118" s="1">
        <v>42378</v>
      </c>
      <c r="B4118" s="3">
        <f t="shared" si="192"/>
        <v>2016</v>
      </c>
      <c r="C4118" s="3">
        <f t="shared" si="193"/>
        <v>1</v>
      </c>
      <c r="D4118" t="s">
        <v>593</v>
      </c>
      <c r="E4118" t="str">
        <f t="shared" si="194"/>
        <v>Laura Armstrong20160109</v>
      </c>
      <c r="F4118">
        <f>IF(COUNTIF($E$2:E4118, E4118) = 1, MAX($F$1:F4117) + 1, INDEX($F$1:F4117, MATCH(E4118, $E$1:E4117, 0)))</f>
        <v>2013</v>
      </c>
      <c r="G4118" t="s">
        <v>27</v>
      </c>
      <c r="H4118" t="s">
        <v>39</v>
      </c>
      <c r="I4118" t="s">
        <v>52</v>
      </c>
      <c r="J4118" t="s">
        <v>2428</v>
      </c>
      <c r="K4118" s="17">
        <v>349.95</v>
      </c>
      <c r="L4118" s="17">
        <v>5</v>
      </c>
      <c r="M4118" s="17">
        <v>118.98</v>
      </c>
      <c r="N4118" s="17" t="str">
        <f>IF(SalesData[[#This Row],[Profit]]&gt;0,"Profit","Loss")</f>
        <v>Profit</v>
      </c>
    </row>
    <row r="4119" spans="1:14" x14ac:dyDescent="0.25">
      <c r="A4119" s="1">
        <v>42378</v>
      </c>
      <c r="B4119" s="3">
        <f t="shared" si="192"/>
        <v>2016</v>
      </c>
      <c r="C4119" s="3">
        <f t="shared" si="193"/>
        <v>1</v>
      </c>
      <c r="D4119" t="s">
        <v>593</v>
      </c>
      <c r="E4119" t="str">
        <f t="shared" si="194"/>
        <v>Laura Armstrong20160109</v>
      </c>
      <c r="F4119">
        <f>IF(COUNTIF($E$2:E4119, E4119) = 1, MAX($F$1:F4118) + 1, INDEX($F$1:F4118, MATCH(E4119, $E$1:E4118, 0)))</f>
        <v>2013</v>
      </c>
      <c r="G4119" t="s">
        <v>27</v>
      </c>
      <c r="H4119" t="s">
        <v>39</v>
      </c>
      <c r="I4119" t="s">
        <v>40</v>
      </c>
      <c r="J4119" t="s">
        <v>721</v>
      </c>
      <c r="K4119" s="17">
        <v>377.93</v>
      </c>
      <c r="L4119" s="17">
        <v>9</v>
      </c>
      <c r="M4119" s="17">
        <v>141.72</v>
      </c>
      <c r="N4119" s="17" t="str">
        <f>IF(SalesData[[#This Row],[Profit]]&gt;0,"Profit","Loss")</f>
        <v>Profit</v>
      </c>
    </row>
    <row r="4120" spans="1:14" x14ac:dyDescent="0.25">
      <c r="A4120" s="1">
        <v>42378</v>
      </c>
      <c r="B4120" s="3">
        <f t="shared" si="192"/>
        <v>2016</v>
      </c>
      <c r="C4120" s="3">
        <f t="shared" si="193"/>
        <v>1</v>
      </c>
      <c r="D4120" t="s">
        <v>1867</v>
      </c>
      <c r="E4120" t="str">
        <f t="shared" si="194"/>
        <v>Maureen Fritzler20160109</v>
      </c>
      <c r="F4120">
        <f>IF(COUNTIF($E$2:E4120, E4120) = 1, MAX($F$1:F4119) + 1, INDEX($F$1:F4119, MATCH(E4120, $E$1:E4119, 0)))</f>
        <v>2014</v>
      </c>
      <c r="G4120" t="s">
        <v>78</v>
      </c>
      <c r="H4120" t="s">
        <v>34</v>
      </c>
      <c r="I4120" t="s">
        <v>47</v>
      </c>
      <c r="J4120" t="s">
        <v>2049</v>
      </c>
      <c r="K4120" s="17">
        <v>15.17</v>
      </c>
      <c r="L4120" s="17">
        <v>2</v>
      </c>
      <c r="M4120" s="17">
        <v>3.79</v>
      </c>
      <c r="N4120" s="17" t="str">
        <f>IF(SalesData[[#This Row],[Profit]]&gt;0,"Profit","Loss")</f>
        <v>Profit</v>
      </c>
    </row>
    <row r="4121" spans="1:14" x14ac:dyDescent="0.25">
      <c r="A4121" s="1">
        <v>42379</v>
      </c>
      <c r="B4121" s="3">
        <f t="shared" si="192"/>
        <v>2016</v>
      </c>
      <c r="C4121" s="3">
        <f t="shared" si="193"/>
        <v>1</v>
      </c>
      <c r="D4121" t="s">
        <v>452</v>
      </c>
      <c r="E4121" t="str">
        <f t="shared" si="194"/>
        <v>Ken Black20160110</v>
      </c>
      <c r="F4121">
        <f>IF(COUNTIF($E$2:E4121, E4121) = 1, MAX($F$1:F4120) + 1, INDEX($F$1:F4120, MATCH(E4121, $E$1:E4120, 0)))</f>
        <v>2015</v>
      </c>
      <c r="G4121" t="s">
        <v>164</v>
      </c>
      <c r="H4121" t="s">
        <v>34</v>
      </c>
      <c r="I4121" t="s">
        <v>47</v>
      </c>
      <c r="J4121" t="s">
        <v>688</v>
      </c>
      <c r="K4121" s="17">
        <v>79.92</v>
      </c>
      <c r="L4121" s="17">
        <v>4</v>
      </c>
      <c r="M4121" s="17">
        <v>34.369999999999997</v>
      </c>
      <c r="N4121" s="17" t="str">
        <f>IF(SalesData[[#This Row],[Profit]]&gt;0,"Profit","Loss")</f>
        <v>Profit</v>
      </c>
    </row>
    <row r="4122" spans="1:14" x14ac:dyDescent="0.25">
      <c r="A4122" s="1">
        <v>42379</v>
      </c>
      <c r="B4122" s="3">
        <f t="shared" si="192"/>
        <v>2016</v>
      </c>
      <c r="C4122" s="3">
        <f t="shared" si="193"/>
        <v>1</v>
      </c>
      <c r="D4122" t="s">
        <v>452</v>
      </c>
      <c r="E4122" t="str">
        <f t="shared" si="194"/>
        <v>Ken Black20160110</v>
      </c>
      <c r="F4122">
        <f>IF(COUNTIF($E$2:E4122, E4122) = 1, MAX($F$1:F4121) + 1, INDEX($F$1:F4121, MATCH(E4122, $E$1:E4121, 0)))</f>
        <v>2015</v>
      </c>
      <c r="G4122" t="s">
        <v>164</v>
      </c>
      <c r="H4122" t="s">
        <v>39</v>
      </c>
      <c r="I4122" t="s">
        <v>52</v>
      </c>
      <c r="J4122" t="s">
        <v>2361</v>
      </c>
      <c r="K4122" s="17">
        <v>69.98</v>
      </c>
      <c r="L4122" s="17">
        <v>2</v>
      </c>
      <c r="M4122" s="17">
        <v>13.3</v>
      </c>
      <c r="N4122" s="17" t="str">
        <f>IF(SalesData[[#This Row],[Profit]]&gt;0,"Profit","Loss")</f>
        <v>Profit</v>
      </c>
    </row>
    <row r="4123" spans="1:14" x14ac:dyDescent="0.25">
      <c r="A4123" s="1">
        <v>42379</v>
      </c>
      <c r="B4123" s="3">
        <f t="shared" si="192"/>
        <v>2016</v>
      </c>
      <c r="C4123" s="3">
        <f t="shared" si="193"/>
        <v>1</v>
      </c>
      <c r="D4123" t="s">
        <v>2429</v>
      </c>
      <c r="E4123" t="str">
        <f t="shared" si="194"/>
        <v>Joy Bell-20160110</v>
      </c>
      <c r="F4123">
        <f>IF(COUNTIF($E$2:E4123, E4123) = 1, MAX($F$1:F4122) + 1, INDEX($F$1:F4122, MATCH(E4123, $E$1:E4122, 0)))</f>
        <v>2016</v>
      </c>
      <c r="G4123" t="s">
        <v>164</v>
      </c>
      <c r="H4123" t="s">
        <v>34</v>
      </c>
      <c r="I4123" t="s">
        <v>47</v>
      </c>
      <c r="J4123" t="s">
        <v>60</v>
      </c>
      <c r="K4123" s="17">
        <v>24.85</v>
      </c>
      <c r="L4123" s="17">
        <v>5</v>
      </c>
      <c r="M4123" s="17">
        <v>7.7</v>
      </c>
      <c r="N4123" s="17" t="str">
        <f>IF(SalesData[[#This Row],[Profit]]&gt;0,"Profit","Loss")</f>
        <v>Profit</v>
      </c>
    </row>
    <row r="4124" spans="1:14" x14ac:dyDescent="0.25">
      <c r="A4124" s="1">
        <v>42380</v>
      </c>
      <c r="B4124" s="3">
        <f t="shared" si="192"/>
        <v>2016</v>
      </c>
      <c r="C4124" s="3">
        <f t="shared" si="193"/>
        <v>1</v>
      </c>
      <c r="D4124" t="s">
        <v>1143</v>
      </c>
      <c r="E4124" t="str">
        <f t="shared" si="194"/>
        <v>Deanra Eno20160111</v>
      </c>
      <c r="F4124">
        <f>IF(COUNTIF($E$2:E4124, E4124) = 1, MAX($F$1:F4123) + 1, INDEX($F$1:F4123, MATCH(E4124, $E$1:E4123, 0)))</f>
        <v>2017</v>
      </c>
      <c r="G4124" t="s">
        <v>78</v>
      </c>
      <c r="H4124" t="s">
        <v>11</v>
      </c>
      <c r="I4124" t="s">
        <v>12</v>
      </c>
      <c r="J4124" t="s">
        <v>836</v>
      </c>
      <c r="K4124" s="17">
        <v>15.55</v>
      </c>
      <c r="L4124" s="17">
        <v>3</v>
      </c>
      <c r="M4124" s="17">
        <v>5.44</v>
      </c>
      <c r="N4124" s="17" t="str">
        <f>IF(SalesData[[#This Row],[Profit]]&gt;0,"Profit","Loss")</f>
        <v>Profit</v>
      </c>
    </row>
    <row r="4125" spans="1:14" x14ac:dyDescent="0.25">
      <c r="A4125" s="1">
        <v>42380</v>
      </c>
      <c r="B4125" s="3">
        <f t="shared" si="192"/>
        <v>2016</v>
      </c>
      <c r="C4125" s="3">
        <f t="shared" si="193"/>
        <v>1</v>
      </c>
      <c r="D4125" t="s">
        <v>1143</v>
      </c>
      <c r="E4125" t="str">
        <f t="shared" si="194"/>
        <v>Deanra Eno20160111</v>
      </c>
      <c r="F4125">
        <f>IF(COUNTIF($E$2:E4125, E4125) = 1, MAX($F$1:F4124) + 1, INDEX($F$1:F4124, MATCH(E4125, $E$1:E4124, 0)))</f>
        <v>2017</v>
      </c>
      <c r="G4125" t="s">
        <v>78</v>
      </c>
      <c r="H4125" t="s">
        <v>11</v>
      </c>
      <c r="I4125" t="s">
        <v>12</v>
      </c>
      <c r="J4125" t="s">
        <v>2377</v>
      </c>
      <c r="K4125" s="17">
        <v>63.31</v>
      </c>
      <c r="L4125" s="17">
        <v>3</v>
      </c>
      <c r="M4125" s="17">
        <v>20.58</v>
      </c>
      <c r="N4125" s="17" t="str">
        <f>IF(SalesData[[#This Row],[Profit]]&gt;0,"Profit","Loss")</f>
        <v>Profit</v>
      </c>
    </row>
    <row r="4126" spans="1:14" x14ac:dyDescent="0.25">
      <c r="A4126" s="1">
        <v>42380</v>
      </c>
      <c r="B4126" s="3">
        <f t="shared" si="192"/>
        <v>2016</v>
      </c>
      <c r="C4126" s="3">
        <f t="shared" si="193"/>
        <v>1</v>
      </c>
      <c r="D4126" t="s">
        <v>1143</v>
      </c>
      <c r="E4126" t="str">
        <f t="shared" si="194"/>
        <v>Deanra Eno20160111</v>
      </c>
      <c r="F4126">
        <f>IF(COUNTIF($E$2:E4126, E4126) = 1, MAX($F$1:F4125) + 1, INDEX($F$1:F4125, MATCH(E4126, $E$1:E4125, 0)))</f>
        <v>2017</v>
      </c>
      <c r="G4126" t="s">
        <v>78</v>
      </c>
      <c r="H4126" t="s">
        <v>39</v>
      </c>
      <c r="I4126" t="s">
        <v>40</v>
      </c>
      <c r="J4126" t="s">
        <v>2430</v>
      </c>
      <c r="K4126" s="17">
        <v>15.59</v>
      </c>
      <c r="L4126" s="17">
        <v>2</v>
      </c>
      <c r="M4126" s="17">
        <v>-9.8699999999999992</v>
      </c>
      <c r="N4126" s="17" t="str">
        <f>IF(SalesData[[#This Row],[Profit]]&gt;0,"Profit","Loss")</f>
        <v>Loss</v>
      </c>
    </row>
    <row r="4127" spans="1:14" x14ac:dyDescent="0.25">
      <c r="A4127" s="1">
        <v>42380</v>
      </c>
      <c r="B4127" s="3">
        <f t="shared" si="192"/>
        <v>2016</v>
      </c>
      <c r="C4127" s="3">
        <f t="shared" si="193"/>
        <v>1</v>
      </c>
      <c r="D4127" t="s">
        <v>413</v>
      </c>
      <c r="E4127" t="str">
        <f t="shared" si="194"/>
        <v>Mark Packer20160111</v>
      </c>
      <c r="F4127">
        <f>IF(COUNTIF($E$2:E4127, E4127) = 1, MAX($F$1:F4126) + 1, INDEX($F$1:F4126, MATCH(E4127, $E$1:E4126, 0)))</f>
        <v>2018</v>
      </c>
      <c r="G4127" t="s">
        <v>78</v>
      </c>
      <c r="H4127" t="s">
        <v>34</v>
      </c>
      <c r="I4127" t="s">
        <v>47</v>
      </c>
      <c r="J4127" t="s">
        <v>117</v>
      </c>
      <c r="K4127" s="17">
        <v>54.99</v>
      </c>
      <c r="L4127" s="17">
        <v>14</v>
      </c>
      <c r="M4127" s="17">
        <v>8.94</v>
      </c>
      <c r="N4127" s="17" t="str">
        <f>IF(SalesData[[#This Row],[Profit]]&gt;0,"Profit","Loss")</f>
        <v>Profit</v>
      </c>
    </row>
    <row r="4128" spans="1:14" x14ac:dyDescent="0.25">
      <c r="A4128" s="1">
        <v>42383</v>
      </c>
      <c r="B4128" s="3">
        <f t="shared" si="192"/>
        <v>2016</v>
      </c>
      <c r="C4128" s="3">
        <f t="shared" si="193"/>
        <v>1</v>
      </c>
      <c r="D4128" t="s">
        <v>2065</v>
      </c>
      <c r="E4128" t="str">
        <f t="shared" si="194"/>
        <v>Anna Gayman20160114</v>
      </c>
      <c r="F4128">
        <f>IF(COUNTIF($E$2:E4128, E4128) = 1, MAX($F$1:F4127) + 1, INDEX($F$1:F4127, MATCH(E4128, $E$1:E4127, 0)))</f>
        <v>2019</v>
      </c>
      <c r="G4128" t="s">
        <v>245</v>
      </c>
      <c r="H4128" t="s">
        <v>11</v>
      </c>
      <c r="I4128" t="s">
        <v>12</v>
      </c>
      <c r="J4128" t="s">
        <v>1609</v>
      </c>
      <c r="K4128" s="17">
        <v>89.57</v>
      </c>
      <c r="L4128" s="17">
        <v>2</v>
      </c>
      <c r="M4128" s="17">
        <v>32.47</v>
      </c>
      <c r="N4128" s="17" t="str">
        <f>IF(SalesData[[#This Row],[Profit]]&gt;0,"Profit","Loss")</f>
        <v>Profit</v>
      </c>
    </row>
    <row r="4129" spans="1:14" x14ac:dyDescent="0.25">
      <c r="A4129" s="1">
        <v>42383</v>
      </c>
      <c r="B4129" s="3">
        <f t="shared" si="192"/>
        <v>2016</v>
      </c>
      <c r="C4129" s="3">
        <f t="shared" si="193"/>
        <v>1</v>
      </c>
      <c r="D4129" t="s">
        <v>2065</v>
      </c>
      <c r="E4129" t="str">
        <f t="shared" si="194"/>
        <v>Anna Gayman20160114</v>
      </c>
      <c r="F4129">
        <f>IF(COUNTIF($E$2:E4129, E4129) = 1, MAX($F$1:F4128) + 1, INDEX($F$1:F4128, MATCH(E4129, $E$1:E4128, 0)))</f>
        <v>2019</v>
      </c>
      <c r="G4129" t="s">
        <v>245</v>
      </c>
      <c r="H4129" t="s">
        <v>34</v>
      </c>
      <c r="I4129" t="s">
        <v>47</v>
      </c>
      <c r="J4129" t="s">
        <v>2431</v>
      </c>
      <c r="K4129" s="17">
        <v>315.77999999999997</v>
      </c>
      <c r="L4129" s="17">
        <v>8</v>
      </c>
      <c r="M4129" s="17">
        <v>31.58</v>
      </c>
      <c r="N4129" s="17" t="str">
        <f>IF(SalesData[[#This Row],[Profit]]&gt;0,"Profit","Loss")</f>
        <v>Profit</v>
      </c>
    </row>
    <row r="4130" spans="1:14" x14ac:dyDescent="0.25">
      <c r="A4130" s="1">
        <v>42384</v>
      </c>
      <c r="B4130" s="3">
        <f t="shared" si="192"/>
        <v>2016</v>
      </c>
      <c r="C4130" s="3">
        <f t="shared" si="193"/>
        <v>1</v>
      </c>
      <c r="D4130" t="s">
        <v>724</v>
      </c>
      <c r="E4130" t="str">
        <f t="shared" si="194"/>
        <v>Dean percer20160115</v>
      </c>
      <c r="F4130">
        <f>IF(COUNTIF($E$2:E4130, E4130) = 1, MAX($F$1:F4129) + 1, INDEX($F$1:F4129, MATCH(E4130, $E$1:E4129, 0)))</f>
        <v>2020</v>
      </c>
      <c r="G4130" t="s">
        <v>177</v>
      </c>
      <c r="H4130" t="s">
        <v>11</v>
      </c>
      <c r="I4130" t="s">
        <v>63</v>
      </c>
      <c r="J4130" t="s">
        <v>1683</v>
      </c>
      <c r="K4130" s="17">
        <v>52.34</v>
      </c>
      <c r="L4130" s="17">
        <v>2</v>
      </c>
      <c r="M4130" s="17">
        <v>24.6</v>
      </c>
      <c r="N4130" s="17" t="str">
        <f>IF(SalesData[[#This Row],[Profit]]&gt;0,"Profit","Loss")</f>
        <v>Profit</v>
      </c>
    </row>
    <row r="4131" spans="1:14" x14ac:dyDescent="0.25">
      <c r="A4131" s="1">
        <v>42384</v>
      </c>
      <c r="B4131" s="3">
        <f t="shared" si="192"/>
        <v>2016</v>
      </c>
      <c r="C4131" s="3">
        <f t="shared" si="193"/>
        <v>1</v>
      </c>
      <c r="D4131" t="s">
        <v>724</v>
      </c>
      <c r="E4131" t="str">
        <f t="shared" si="194"/>
        <v>Dean percer20160115</v>
      </c>
      <c r="F4131">
        <f>IF(COUNTIF($E$2:E4131, E4131) = 1, MAX($F$1:F4130) + 1, INDEX($F$1:F4130, MATCH(E4131, $E$1:E4130, 0)))</f>
        <v>2020</v>
      </c>
      <c r="G4131" t="s">
        <v>177</v>
      </c>
      <c r="H4131" t="s">
        <v>11</v>
      </c>
      <c r="I4131" t="s">
        <v>24</v>
      </c>
      <c r="J4131" t="s">
        <v>361</v>
      </c>
      <c r="K4131" s="17">
        <v>4.66</v>
      </c>
      <c r="L4131" s="17">
        <v>2</v>
      </c>
      <c r="M4131" s="17">
        <v>1.35</v>
      </c>
      <c r="N4131" s="17" t="str">
        <f>IF(SalesData[[#This Row],[Profit]]&gt;0,"Profit","Loss")</f>
        <v>Profit</v>
      </c>
    </row>
    <row r="4132" spans="1:14" x14ac:dyDescent="0.25">
      <c r="A4132" s="1">
        <v>42384</v>
      </c>
      <c r="B4132" s="3">
        <f t="shared" si="192"/>
        <v>2016</v>
      </c>
      <c r="C4132" s="3">
        <f t="shared" si="193"/>
        <v>1</v>
      </c>
      <c r="D4132" t="s">
        <v>724</v>
      </c>
      <c r="E4132" t="str">
        <f t="shared" si="194"/>
        <v>Dean percer20160115</v>
      </c>
      <c r="F4132">
        <f>IF(COUNTIF($E$2:E4132, E4132) = 1, MAX($F$1:F4131) + 1, INDEX($F$1:F4131, MATCH(E4132, $E$1:E4131, 0)))</f>
        <v>2020</v>
      </c>
      <c r="G4132" t="s">
        <v>177</v>
      </c>
      <c r="H4132" t="s">
        <v>39</v>
      </c>
      <c r="I4132" t="s">
        <v>52</v>
      </c>
      <c r="J4132" t="s">
        <v>1134</v>
      </c>
      <c r="K4132" s="17">
        <v>254.97</v>
      </c>
      <c r="L4132" s="17">
        <v>3</v>
      </c>
      <c r="M4132" s="17">
        <v>91.79</v>
      </c>
      <c r="N4132" s="17" t="str">
        <f>IF(SalesData[[#This Row],[Profit]]&gt;0,"Profit","Loss")</f>
        <v>Profit</v>
      </c>
    </row>
    <row r="4133" spans="1:14" x14ac:dyDescent="0.25">
      <c r="A4133" s="1">
        <v>42384</v>
      </c>
      <c r="B4133" s="3">
        <f t="shared" si="192"/>
        <v>2016</v>
      </c>
      <c r="C4133" s="3">
        <f t="shared" si="193"/>
        <v>1</v>
      </c>
      <c r="D4133" t="s">
        <v>1747</v>
      </c>
      <c r="E4133" t="str">
        <f t="shared" si="194"/>
        <v>Roy Collins20160115</v>
      </c>
      <c r="F4133">
        <f>IF(COUNTIF($E$2:E4133, E4133) = 1, MAX($F$1:F4132) + 1, INDEX($F$1:F4132, MATCH(E4133, $E$1:E4132, 0)))</f>
        <v>2021</v>
      </c>
      <c r="G4133" t="s">
        <v>613</v>
      </c>
      <c r="H4133" t="s">
        <v>34</v>
      </c>
      <c r="I4133" t="s">
        <v>145</v>
      </c>
      <c r="J4133" t="s">
        <v>1460</v>
      </c>
      <c r="K4133" s="17">
        <v>181.8</v>
      </c>
      <c r="L4133" s="17">
        <v>1</v>
      </c>
      <c r="M4133" s="17">
        <v>-15.58</v>
      </c>
      <c r="N4133" s="17" t="str">
        <f>IF(SalesData[[#This Row],[Profit]]&gt;0,"Profit","Loss")</f>
        <v>Loss</v>
      </c>
    </row>
    <row r="4134" spans="1:14" x14ac:dyDescent="0.25">
      <c r="A4134" s="1">
        <v>42384</v>
      </c>
      <c r="B4134" s="3">
        <f t="shared" si="192"/>
        <v>2016</v>
      </c>
      <c r="C4134" s="3">
        <f t="shared" si="193"/>
        <v>1</v>
      </c>
      <c r="D4134" t="s">
        <v>1563</v>
      </c>
      <c r="E4134" t="str">
        <f t="shared" si="194"/>
        <v>William Brown20160115</v>
      </c>
      <c r="F4134">
        <f>IF(COUNTIF($E$2:E4134, E4134) = 1, MAX($F$1:F4133) + 1, INDEX($F$1:F4133, MATCH(E4134, $E$1:E4133, 0)))</f>
        <v>2022</v>
      </c>
      <c r="G4134" t="s">
        <v>149</v>
      </c>
      <c r="H4134" t="s">
        <v>11</v>
      </c>
      <c r="I4134" t="s">
        <v>63</v>
      </c>
      <c r="J4134" t="s">
        <v>2315</v>
      </c>
      <c r="K4134" s="17">
        <v>16.52</v>
      </c>
      <c r="L4134" s="17">
        <v>4</v>
      </c>
      <c r="M4134" s="17">
        <v>7.6</v>
      </c>
      <c r="N4134" s="17" t="str">
        <f>IF(SalesData[[#This Row],[Profit]]&gt;0,"Profit","Loss")</f>
        <v>Profit</v>
      </c>
    </row>
    <row r="4135" spans="1:14" x14ac:dyDescent="0.25">
      <c r="A4135" s="1">
        <v>42384</v>
      </c>
      <c r="B4135" s="3">
        <f t="shared" si="192"/>
        <v>2016</v>
      </c>
      <c r="C4135" s="3">
        <f t="shared" si="193"/>
        <v>1</v>
      </c>
      <c r="D4135" t="s">
        <v>1563</v>
      </c>
      <c r="E4135" t="str">
        <f t="shared" si="194"/>
        <v>William Brown20160115</v>
      </c>
      <c r="F4135">
        <f>IF(COUNTIF($E$2:E4135, E4135) = 1, MAX($F$1:F4134) + 1, INDEX($F$1:F4134, MATCH(E4135, $E$1:E4134, 0)))</f>
        <v>2022</v>
      </c>
      <c r="G4135" t="s">
        <v>149</v>
      </c>
      <c r="H4135" t="s">
        <v>11</v>
      </c>
      <c r="I4135" t="s">
        <v>12</v>
      </c>
      <c r="J4135" t="s">
        <v>1884</v>
      </c>
      <c r="K4135" s="17">
        <v>60.12</v>
      </c>
      <c r="L4135" s="17">
        <v>9</v>
      </c>
      <c r="M4135" s="17">
        <v>28.86</v>
      </c>
      <c r="N4135" s="17" t="str">
        <f>IF(SalesData[[#This Row],[Profit]]&gt;0,"Profit","Loss")</f>
        <v>Profit</v>
      </c>
    </row>
    <row r="4136" spans="1:14" x14ac:dyDescent="0.25">
      <c r="A4136" s="1">
        <v>42384</v>
      </c>
      <c r="B4136" s="3">
        <f t="shared" si="192"/>
        <v>2016</v>
      </c>
      <c r="C4136" s="3">
        <f t="shared" si="193"/>
        <v>1</v>
      </c>
      <c r="D4136" t="s">
        <v>1563</v>
      </c>
      <c r="E4136" t="str">
        <f t="shared" si="194"/>
        <v>William Brown20160115</v>
      </c>
      <c r="F4136">
        <f>IF(COUNTIF($E$2:E4136, E4136) = 1, MAX($F$1:F4135) + 1, INDEX($F$1:F4135, MATCH(E4136, $E$1:E4135, 0)))</f>
        <v>2022</v>
      </c>
      <c r="G4136" t="s">
        <v>149</v>
      </c>
      <c r="H4136" t="s">
        <v>11</v>
      </c>
      <c r="I4136" t="s">
        <v>20</v>
      </c>
      <c r="J4136" t="s">
        <v>1175</v>
      </c>
      <c r="K4136" s="17">
        <v>49.54</v>
      </c>
      <c r="L4136" s="17">
        <v>3</v>
      </c>
      <c r="M4136" s="17">
        <v>17.34</v>
      </c>
      <c r="N4136" s="17" t="str">
        <f>IF(SalesData[[#This Row],[Profit]]&gt;0,"Profit","Loss")</f>
        <v>Profit</v>
      </c>
    </row>
    <row r="4137" spans="1:14" x14ac:dyDescent="0.25">
      <c r="A4137" s="1">
        <v>42384</v>
      </c>
      <c r="B4137" s="3">
        <f t="shared" si="192"/>
        <v>2016</v>
      </c>
      <c r="C4137" s="3">
        <f t="shared" si="193"/>
        <v>1</v>
      </c>
      <c r="D4137" t="s">
        <v>2432</v>
      </c>
      <c r="E4137" t="str">
        <f t="shared" si="194"/>
        <v>Bill Eplett20160115</v>
      </c>
      <c r="F4137">
        <f>IF(COUNTIF($E$2:E4137, E4137) = 1, MAX($F$1:F4136) + 1, INDEX($F$1:F4136, MATCH(E4137, $E$1:E4136, 0)))</f>
        <v>2023</v>
      </c>
      <c r="G4137" t="s">
        <v>149</v>
      </c>
      <c r="H4137" t="s">
        <v>11</v>
      </c>
      <c r="I4137" t="s">
        <v>12</v>
      </c>
      <c r="J4137" t="s">
        <v>1601</v>
      </c>
      <c r="K4137" s="17">
        <v>81.98</v>
      </c>
      <c r="L4137" s="17">
        <v>2</v>
      </c>
      <c r="M4137" s="17">
        <v>40.17</v>
      </c>
      <c r="N4137" s="17" t="str">
        <f>IF(SalesData[[#This Row],[Profit]]&gt;0,"Profit","Loss")</f>
        <v>Profit</v>
      </c>
    </row>
    <row r="4138" spans="1:14" x14ac:dyDescent="0.25">
      <c r="A4138" s="1">
        <v>42385</v>
      </c>
      <c r="B4138" s="3">
        <f t="shared" si="192"/>
        <v>2016</v>
      </c>
      <c r="C4138" s="3">
        <f t="shared" si="193"/>
        <v>1</v>
      </c>
      <c r="D4138" t="s">
        <v>900</v>
      </c>
      <c r="E4138" t="str">
        <f t="shared" si="194"/>
        <v>Eric Hoffmann20160116</v>
      </c>
      <c r="F4138">
        <f>IF(COUNTIF($E$2:E4138, E4138) = 1, MAX($F$1:F4137) + 1, INDEX($F$1:F4137, MATCH(E4138, $E$1:E4137, 0)))</f>
        <v>2024</v>
      </c>
      <c r="G4138" t="s">
        <v>27</v>
      </c>
      <c r="H4138" t="s">
        <v>11</v>
      </c>
      <c r="I4138" t="s">
        <v>20</v>
      </c>
      <c r="J4138" t="s">
        <v>1630</v>
      </c>
      <c r="K4138" s="17">
        <v>11.65</v>
      </c>
      <c r="L4138" s="17">
        <v>2</v>
      </c>
      <c r="M4138" s="17">
        <v>4.22</v>
      </c>
      <c r="N4138" s="17" t="str">
        <f>IF(SalesData[[#This Row],[Profit]]&gt;0,"Profit","Loss")</f>
        <v>Profit</v>
      </c>
    </row>
    <row r="4139" spans="1:14" x14ac:dyDescent="0.25">
      <c r="A4139" s="1">
        <v>42385</v>
      </c>
      <c r="B4139" s="3">
        <f t="shared" si="192"/>
        <v>2016</v>
      </c>
      <c r="C4139" s="3">
        <f t="shared" si="193"/>
        <v>1</v>
      </c>
      <c r="D4139" t="s">
        <v>900</v>
      </c>
      <c r="E4139" t="str">
        <f t="shared" si="194"/>
        <v>Eric Hoffmann20160116</v>
      </c>
      <c r="F4139">
        <f>IF(COUNTIF($E$2:E4139, E4139) = 1, MAX($F$1:F4138) + 1, INDEX($F$1:F4138, MATCH(E4139, $E$1:E4138, 0)))</f>
        <v>2024</v>
      </c>
      <c r="G4139" t="s">
        <v>27</v>
      </c>
      <c r="H4139" t="s">
        <v>39</v>
      </c>
      <c r="I4139" t="s">
        <v>52</v>
      </c>
      <c r="J4139" t="s">
        <v>2433</v>
      </c>
      <c r="K4139" s="17">
        <v>90.57</v>
      </c>
      <c r="L4139" s="17">
        <v>3</v>
      </c>
      <c r="M4139" s="17">
        <v>11.77</v>
      </c>
      <c r="N4139" s="17" t="str">
        <f>IF(SalesData[[#This Row],[Profit]]&gt;0,"Profit","Loss")</f>
        <v>Profit</v>
      </c>
    </row>
    <row r="4140" spans="1:14" x14ac:dyDescent="0.25">
      <c r="A4140" s="1">
        <v>42386</v>
      </c>
      <c r="B4140" s="3">
        <f t="shared" si="192"/>
        <v>2016</v>
      </c>
      <c r="C4140" s="3">
        <f t="shared" si="193"/>
        <v>1</v>
      </c>
      <c r="D4140" t="s">
        <v>2225</v>
      </c>
      <c r="E4140" t="str">
        <f t="shared" si="194"/>
        <v>Chuck Clark20160117</v>
      </c>
      <c r="F4140">
        <f>IF(COUNTIF($E$2:E4140, E4140) = 1, MAX($F$1:F4139) + 1, INDEX($F$1:F4139, MATCH(E4140, $E$1:E4139, 0)))</f>
        <v>2025</v>
      </c>
      <c r="G4140" t="s">
        <v>685</v>
      </c>
      <c r="H4140" t="s">
        <v>34</v>
      </c>
      <c r="I4140" t="s">
        <v>47</v>
      </c>
      <c r="J4140" t="s">
        <v>2366</v>
      </c>
      <c r="K4140" s="17">
        <v>322.58999999999997</v>
      </c>
      <c r="L4140" s="17">
        <v>3</v>
      </c>
      <c r="M4140" s="17">
        <v>64.52</v>
      </c>
      <c r="N4140" s="17" t="str">
        <f>IF(SalesData[[#This Row],[Profit]]&gt;0,"Profit","Loss")</f>
        <v>Profit</v>
      </c>
    </row>
    <row r="4141" spans="1:14" x14ac:dyDescent="0.25">
      <c r="A4141" s="1">
        <v>42386</v>
      </c>
      <c r="B4141" s="3">
        <f t="shared" si="192"/>
        <v>2016</v>
      </c>
      <c r="C4141" s="3">
        <f t="shared" si="193"/>
        <v>1</v>
      </c>
      <c r="D4141" t="s">
        <v>2225</v>
      </c>
      <c r="E4141" t="str">
        <f t="shared" si="194"/>
        <v>Chuck Clark20160117</v>
      </c>
      <c r="F4141">
        <f>IF(COUNTIF($E$2:E4141, E4141) = 1, MAX($F$1:F4140) + 1, INDEX($F$1:F4140, MATCH(E4141, $E$1:E4140, 0)))</f>
        <v>2025</v>
      </c>
      <c r="G4141" t="s">
        <v>685</v>
      </c>
      <c r="H4141" t="s">
        <v>39</v>
      </c>
      <c r="I4141" t="s">
        <v>52</v>
      </c>
      <c r="J4141" t="s">
        <v>84</v>
      </c>
      <c r="K4141" s="17">
        <v>29.99</v>
      </c>
      <c r="L4141" s="17">
        <v>1</v>
      </c>
      <c r="M4141" s="17">
        <v>13.2</v>
      </c>
      <c r="N4141" s="17" t="str">
        <f>IF(SalesData[[#This Row],[Profit]]&gt;0,"Profit","Loss")</f>
        <v>Profit</v>
      </c>
    </row>
    <row r="4142" spans="1:14" x14ac:dyDescent="0.25">
      <c r="A4142" s="1">
        <v>42386</v>
      </c>
      <c r="B4142" s="3">
        <f t="shared" si="192"/>
        <v>2016</v>
      </c>
      <c r="C4142" s="3">
        <f t="shared" si="193"/>
        <v>1</v>
      </c>
      <c r="D4142" t="s">
        <v>2225</v>
      </c>
      <c r="E4142" t="str">
        <f t="shared" si="194"/>
        <v>Chuck Clark20160117</v>
      </c>
      <c r="F4142">
        <f>IF(COUNTIF($E$2:E4142, E4142) = 1, MAX($F$1:F4141) + 1, INDEX($F$1:F4141, MATCH(E4142, $E$1:E4141, 0)))</f>
        <v>2025</v>
      </c>
      <c r="G4142" t="s">
        <v>685</v>
      </c>
      <c r="H4142" t="s">
        <v>39</v>
      </c>
      <c r="I4142" t="s">
        <v>52</v>
      </c>
      <c r="J4142" t="s">
        <v>2221</v>
      </c>
      <c r="K4142" s="17">
        <v>371.97</v>
      </c>
      <c r="L4142" s="17">
        <v>3</v>
      </c>
      <c r="M4142" s="17">
        <v>66.95</v>
      </c>
      <c r="N4142" s="17" t="str">
        <f>IF(SalesData[[#This Row],[Profit]]&gt;0,"Profit","Loss")</f>
        <v>Profit</v>
      </c>
    </row>
    <row r="4143" spans="1:14" x14ac:dyDescent="0.25">
      <c r="A4143" s="1">
        <v>42386</v>
      </c>
      <c r="B4143" s="3">
        <f t="shared" si="192"/>
        <v>2016</v>
      </c>
      <c r="C4143" s="3">
        <f t="shared" si="193"/>
        <v>1</v>
      </c>
      <c r="D4143" t="s">
        <v>2412</v>
      </c>
      <c r="E4143" t="str">
        <f t="shared" si="194"/>
        <v>Dionis Lloyd20160117</v>
      </c>
      <c r="F4143">
        <f>IF(COUNTIF($E$2:E4143, E4143) = 1, MAX($F$1:F4142) + 1, INDEX($F$1:F4142, MATCH(E4143, $E$1:E4142, 0)))</f>
        <v>2026</v>
      </c>
      <c r="G4143" t="s">
        <v>30</v>
      </c>
      <c r="H4143" t="s">
        <v>39</v>
      </c>
      <c r="I4143" t="s">
        <v>52</v>
      </c>
      <c r="J4143" t="s">
        <v>1795</v>
      </c>
      <c r="K4143" s="17">
        <v>316</v>
      </c>
      <c r="L4143" s="17">
        <v>4</v>
      </c>
      <c r="M4143" s="17">
        <v>31.6</v>
      </c>
      <c r="N4143" s="17" t="str">
        <f>IF(SalesData[[#This Row],[Profit]]&gt;0,"Profit","Loss")</f>
        <v>Profit</v>
      </c>
    </row>
    <row r="4144" spans="1:14" x14ac:dyDescent="0.25">
      <c r="A4144" s="1">
        <v>42390</v>
      </c>
      <c r="B4144" s="3">
        <f t="shared" si="192"/>
        <v>2016</v>
      </c>
      <c r="C4144" s="3">
        <f t="shared" si="193"/>
        <v>1</v>
      </c>
      <c r="D4144" t="s">
        <v>683</v>
      </c>
      <c r="E4144" t="str">
        <f t="shared" si="194"/>
        <v>Tamara Dahlen20160121</v>
      </c>
      <c r="F4144">
        <f>IF(COUNTIF($E$2:E4144, E4144) = 1, MAX($F$1:F4143) + 1, INDEX($F$1:F4143, MATCH(E4144, $E$1:E4143, 0)))</f>
        <v>2027</v>
      </c>
      <c r="G4144" t="s">
        <v>27</v>
      </c>
      <c r="H4144" t="s">
        <v>34</v>
      </c>
      <c r="I4144" t="s">
        <v>35</v>
      </c>
      <c r="J4144" t="s">
        <v>1256</v>
      </c>
      <c r="K4144" s="17">
        <v>153.57</v>
      </c>
      <c r="L4144" s="17">
        <v>2</v>
      </c>
      <c r="M4144" s="17">
        <v>-5.76</v>
      </c>
      <c r="N4144" s="17" t="str">
        <f>IF(SalesData[[#This Row],[Profit]]&gt;0,"Profit","Loss")</f>
        <v>Loss</v>
      </c>
    </row>
    <row r="4145" spans="1:14" x14ac:dyDescent="0.25">
      <c r="A4145" s="1">
        <v>42390</v>
      </c>
      <c r="B4145" s="3">
        <f t="shared" si="192"/>
        <v>2016</v>
      </c>
      <c r="C4145" s="3">
        <f t="shared" si="193"/>
        <v>1</v>
      </c>
      <c r="D4145" t="s">
        <v>683</v>
      </c>
      <c r="E4145" t="str">
        <f t="shared" si="194"/>
        <v>Tamara Dahlen20160121</v>
      </c>
      <c r="F4145">
        <f>IF(COUNTIF($E$2:E4145, E4145) = 1, MAX($F$1:F4144) + 1, INDEX($F$1:F4144, MATCH(E4145, $E$1:E4144, 0)))</f>
        <v>2027</v>
      </c>
      <c r="G4145" t="s">
        <v>27</v>
      </c>
      <c r="H4145" t="s">
        <v>34</v>
      </c>
      <c r="I4145" t="s">
        <v>35</v>
      </c>
      <c r="J4145" t="s">
        <v>2182</v>
      </c>
      <c r="K4145" s="17">
        <v>1013.49</v>
      </c>
      <c r="L4145" s="17">
        <v>7</v>
      </c>
      <c r="M4145" s="17">
        <v>76.010000000000005</v>
      </c>
      <c r="N4145" s="17" t="str">
        <f>IF(SalesData[[#This Row],[Profit]]&gt;0,"Profit","Loss")</f>
        <v>Profit</v>
      </c>
    </row>
    <row r="4146" spans="1:14" x14ac:dyDescent="0.25">
      <c r="A4146" s="1">
        <v>42391</v>
      </c>
      <c r="B4146" s="3">
        <f t="shared" si="192"/>
        <v>2016</v>
      </c>
      <c r="C4146" s="3">
        <f t="shared" si="193"/>
        <v>1</v>
      </c>
      <c r="D4146" t="s">
        <v>651</v>
      </c>
      <c r="E4146" t="str">
        <f t="shared" si="194"/>
        <v>Paul Gonzalez20160122</v>
      </c>
      <c r="F4146">
        <f>IF(COUNTIF($E$2:E4146, E4146) = 1, MAX($F$1:F4145) + 1, INDEX($F$1:F4145, MATCH(E4146, $E$1:E4145, 0)))</f>
        <v>2028</v>
      </c>
      <c r="G4146" t="s">
        <v>177</v>
      </c>
      <c r="H4146" t="s">
        <v>11</v>
      </c>
      <c r="I4146" t="s">
        <v>43</v>
      </c>
      <c r="J4146" t="s">
        <v>2096</v>
      </c>
      <c r="K4146" s="17">
        <v>7.56</v>
      </c>
      <c r="L4146" s="17">
        <v>6</v>
      </c>
      <c r="M4146" s="17">
        <v>0.3</v>
      </c>
      <c r="N4146" s="17" t="str">
        <f>IF(SalesData[[#This Row],[Profit]]&gt;0,"Profit","Loss")</f>
        <v>Profit</v>
      </c>
    </row>
    <row r="4147" spans="1:14" x14ac:dyDescent="0.25">
      <c r="A4147" s="1">
        <v>42391</v>
      </c>
      <c r="B4147" s="3">
        <f t="shared" si="192"/>
        <v>2016</v>
      </c>
      <c r="C4147" s="3">
        <f t="shared" si="193"/>
        <v>1</v>
      </c>
      <c r="D4147" t="s">
        <v>2262</v>
      </c>
      <c r="E4147" t="str">
        <f t="shared" si="194"/>
        <v>Carlos Meador20160122</v>
      </c>
      <c r="F4147">
        <f>IF(COUNTIF($E$2:E4147, E4147) = 1, MAX($F$1:F4146) + 1, INDEX($F$1:F4146, MATCH(E4147, $E$1:E4146, 0)))</f>
        <v>2029</v>
      </c>
      <c r="G4147" t="s">
        <v>245</v>
      </c>
      <c r="H4147" t="s">
        <v>34</v>
      </c>
      <c r="I4147" t="s">
        <v>47</v>
      </c>
      <c r="J4147" t="s">
        <v>1455</v>
      </c>
      <c r="K4147" s="17">
        <v>14.27</v>
      </c>
      <c r="L4147" s="17">
        <v>8</v>
      </c>
      <c r="M4147" s="17">
        <v>4.28</v>
      </c>
      <c r="N4147" s="17" t="str">
        <f>IF(SalesData[[#This Row],[Profit]]&gt;0,"Profit","Loss")</f>
        <v>Profit</v>
      </c>
    </row>
    <row r="4148" spans="1:14" x14ac:dyDescent="0.25">
      <c r="A4148" s="1">
        <v>42391</v>
      </c>
      <c r="B4148" s="3">
        <f t="shared" si="192"/>
        <v>2016</v>
      </c>
      <c r="C4148" s="3">
        <f t="shared" si="193"/>
        <v>1</v>
      </c>
      <c r="D4148" t="s">
        <v>2262</v>
      </c>
      <c r="E4148" t="str">
        <f t="shared" si="194"/>
        <v>Carlos Meador20160122</v>
      </c>
      <c r="F4148">
        <f>IF(COUNTIF($E$2:E4148, E4148) = 1, MAX($F$1:F4147) + 1, INDEX($F$1:F4147, MATCH(E4148, $E$1:E4147, 0)))</f>
        <v>2029</v>
      </c>
      <c r="G4148" t="s">
        <v>245</v>
      </c>
      <c r="H4148" t="s">
        <v>34</v>
      </c>
      <c r="I4148" t="s">
        <v>74</v>
      </c>
      <c r="J4148" t="s">
        <v>2170</v>
      </c>
      <c r="K4148" s="17">
        <v>451.14</v>
      </c>
      <c r="L4148" s="17">
        <v>4</v>
      </c>
      <c r="M4148" s="17">
        <v>-67.67</v>
      </c>
      <c r="N4148" s="17" t="str">
        <f>IF(SalesData[[#This Row],[Profit]]&gt;0,"Profit","Loss")</f>
        <v>Loss</v>
      </c>
    </row>
    <row r="4149" spans="1:14" x14ac:dyDescent="0.25">
      <c r="A4149" s="1">
        <v>42391</v>
      </c>
      <c r="B4149" s="3">
        <f t="shared" si="192"/>
        <v>2016</v>
      </c>
      <c r="C4149" s="3">
        <f t="shared" si="193"/>
        <v>1</v>
      </c>
      <c r="D4149" t="s">
        <v>2262</v>
      </c>
      <c r="E4149" t="str">
        <f t="shared" si="194"/>
        <v>Carlos Meador20160122</v>
      </c>
      <c r="F4149">
        <f>IF(COUNTIF($E$2:E4149, E4149) = 1, MAX($F$1:F4148) + 1, INDEX($F$1:F4148, MATCH(E4149, $E$1:E4148, 0)))</f>
        <v>2029</v>
      </c>
      <c r="G4149" t="s">
        <v>245</v>
      </c>
      <c r="H4149" t="s">
        <v>11</v>
      </c>
      <c r="I4149" t="s">
        <v>92</v>
      </c>
      <c r="J4149" t="s">
        <v>93</v>
      </c>
      <c r="K4149" s="17">
        <v>64.86</v>
      </c>
      <c r="L4149" s="17">
        <v>4</v>
      </c>
      <c r="M4149" s="17">
        <v>6.49</v>
      </c>
      <c r="N4149" s="17" t="str">
        <f>IF(SalesData[[#This Row],[Profit]]&gt;0,"Profit","Loss")</f>
        <v>Profit</v>
      </c>
    </row>
    <row r="4150" spans="1:14" x14ac:dyDescent="0.25">
      <c r="A4150" s="1">
        <v>42391</v>
      </c>
      <c r="B4150" s="3">
        <f t="shared" si="192"/>
        <v>2016</v>
      </c>
      <c r="C4150" s="3">
        <f t="shared" si="193"/>
        <v>1</v>
      </c>
      <c r="D4150" t="s">
        <v>669</v>
      </c>
      <c r="E4150" t="str">
        <f t="shared" si="194"/>
        <v>Anthony Johnson20160122</v>
      </c>
      <c r="F4150">
        <f>IF(COUNTIF($E$2:E4150, E4150) = 1, MAX($F$1:F4149) + 1, INDEX($F$1:F4149, MATCH(E4150, $E$1:E4149, 0)))</f>
        <v>2030</v>
      </c>
      <c r="G4150" t="s">
        <v>164</v>
      </c>
      <c r="H4150" t="s">
        <v>34</v>
      </c>
      <c r="I4150" t="s">
        <v>47</v>
      </c>
      <c r="J4150" t="s">
        <v>773</v>
      </c>
      <c r="K4150" s="17">
        <v>109.9</v>
      </c>
      <c r="L4150" s="17">
        <v>5</v>
      </c>
      <c r="M4150" s="17">
        <v>37.369999999999997</v>
      </c>
      <c r="N4150" s="17" t="str">
        <f>IF(SalesData[[#This Row],[Profit]]&gt;0,"Profit","Loss")</f>
        <v>Profit</v>
      </c>
    </row>
    <row r="4151" spans="1:14" x14ac:dyDescent="0.25">
      <c r="A4151" s="1">
        <v>42391</v>
      </c>
      <c r="B4151" s="3">
        <f t="shared" si="192"/>
        <v>2016</v>
      </c>
      <c r="C4151" s="3">
        <f t="shared" si="193"/>
        <v>1</v>
      </c>
      <c r="D4151" t="s">
        <v>1251</v>
      </c>
      <c r="E4151" t="str">
        <f t="shared" si="194"/>
        <v>Marc Crier20160122</v>
      </c>
      <c r="F4151">
        <f>IF(COUNTIF($E$2:E4151, E4151) = 1, MAX($F$1:F4150) + 1, INDEX($F$1:F4150, MATCH(E4151, $E$1:E4150, 0)))</f>
        <v>2031</v>
      </c>
      <c r="G4151" t="s">
        <v>164</v>
      </c>
      <c r="H4151" t="s">
        <v>11</v>
      </c>
      <c r="I4151" t="s">
        <v>12</v>
      </c>
      <c r="J4151" t="s">
        <v>2384</v>
      </c>
      <c r="K4151" s="17">
        <v>12.96</v>
      </c>
      <c r="L4151" s="17">
        <v>2</v>
      </c>
      <c r="M4151" s="17">
        <v>6.22</v>
      </c>
      <c r="N4151" s="17" t="str">
        <f>IF(SalesData[[#This Row],[Profit]]&gt;0,"Profit","Loss")</f>
        <v>Profit</v>
      </c>
    </row>
    <row r="4152" spans="1:14" x14ac:dyDescent="0.25">
      <c r="A4152" s="1">
        <v>42391</v>
      </c>
      <c r="B4152" s="3">
        <f t="shared" si="192"/>
        <v>2016</v>
      </c>
      <c r="C4152" s="3">
        <f t="shared" si="193"/>
        <v>1</v>
      </c>
      <c r="D4152" t="s">
        <v>1758</v>
      </c>
      <c r="E4152" t="str">
        <f t="shared" si="194"/>
        <v>Frank Preis20160122</v>
      </c>
      <c r="F4152">
        <f>IF(COUNTIF($E$2:E4152, E4152) = 1, MAX($F$1:F4151) + 1, INDEX($F$1:F4151, MATCH(E4152, $E$1:E4151, 0)))</f>
        <v>2032</v>
      </c>
      <c r="G4152" t="s">
        <v>27</v>
      </c>
      <c r="H4152" t="s">
        <v>11</v>
      </c>
      <c r="I4152" t="s">
        <v>16</v>
      </c>
      <c r="J4152" t="s">
        <v>1542</v>
      </c>
      <c r="K4152" s="17">
        <v>44.4</v>
      </c>
      <c r="L4152" s="17">
        <v>3</v>
      </c>
      <c r="M4152" s="17">
        <v>22.2</v>
      </c>
      <c r="N4152" s="17" t="str">
        <f>IF(SalesData[[#This Row],[Profit]]&gt;0,"Profit","Loss")</f>
        <v>Profit</v>
      </c>
    </row>
    <row r="4153" spans="1:14" x14ac:dyDescent="0.25">
      <c r="A4153" s="1">
        <v>42391</v>
      </c>
      <c r="B4153" s="3">
        <f t="shared" si="192"/>
        <v>2016</v>
      </c>
      <c r="C4153" s="3">
        <f t="shared" si="193"/>
        <v>1</v>
      </c>
      <c r="D4153" t="s">
        <v>1758</v>
      </c>
      <c r="E4153" t="str">
        <f t="shared" si="194"/>
        <v>Frank Preis20160122</v>
      </c>
      <c r="F4153">
        <f>IF(COUNTIF($E$2:E4153, E4153) = 1, MAX($F$1:F4152) + 1, INDEX($F$1:F4152, MATCH(E4153, $E$1:E4152, 0)))</f>
        <v>2032</v>
      </c>
      <c r="G4153" t="s">
        <v>27</v>
      </c>
      <c r="H4153" t="s">
        <v>11</v>
      </c>
      <c r="I4153" t="s">
        <v>16</v>
      </c>
      <c r="J4153" t="s">
        <v>377</v>
      </c>
      <c r="K4153" s="17">
        <v>20.65</v>
      </c>
      <c r="L4153" s="17">
        <v>5</v>
      </c>
      <c r="M4153" s="17">
        <v>9.5</v>
      </c>
      <c r="N4153" s="17" t="str">
        <f>IF(SalesData[[#This Row],[Profit]]&gt;0,"Profit","Loss")</f>
        <v>Profit</v>
      </c>
    </row>
    <row r="4154" spans="1:14" x14ac:dyDescent="0.25">
      <c r="A4154" s="1">
        <v>42391</v>
      </c>
      <c r="B4154" s="3">
        <f t="shared" si="192"/>
        <v>2016</v>
      </c>
      <c r="C4154" s="3">
        <f t="shared" si="193"/>
        <v>1</v>
      </c>
      <c r="D4154" t="s">
        <v>695</v>
      </c>
      <c r="E4154" t="str">
        <f t="shared" si="194"/>
        <v>Bradley Talbott20160122</v>
      </c>
      <c r="F4154">
        <f>IF(COUNTIF($E$2:E4154, E4154) = 1, MAX($F$1:F4153) + 1, INDEX($F$1:F4153, MATCH(E4154, $E$1:E4153, 0)))</f>
        <v>2033</v>
      </c>
      <c r="G4154" t="s">
        <v>78</v>
      </c>
      <c r="H4154" t="s">
        <v>39</v>
      </c>
      <c r="I4154" t="s">
        <v>40</v>
      </c>
      <c r="J4154" t="s">
        <v>863</v>
      </c>
      <c r="K4154" s="17">
        <v>110.38</v>
      </c>
      <c r="L4154" s="17">
        <v>4</v>
      </c>
      <c r="M4154" s="17">
        <v>-20.239999999999998</v>
      </c>
      <c r="N4154" s="17" t="str">
        <f>IF(SalesData[[#This Row],[Profit]]&gt;0,"Profit","Loss")</f>
        <v>Loss</v>
      </c>
    </row>
    <row r="4155" spans="1:14" x14ac:dyDescent="0.25">
      <c r="A4155" s="1">
        <v>42391</v>
      </c>
      <c r="B4155" s="3">
        <f t="shared" si="192"/>
        <v>2016</v>
      </c>
      <c r="C4155" s="3">
        <f t="shared" si="193"/>
        <v>1</v>
      </c>
      <c r="D4155" t="s">
        <v>695</v>
      </c>
      <c r="E4155" t="str">
        <f t="shared" si="194"/>
        <v>Bradley Talbott20160122</v>
      </c>
      <c r="F4155">
        <f>IF(COUNTIF($E$2:E4155, E4155) = 1, MAX($F$1:F4154) + 1, INDEX($F$1:F4154, MATCH(E4155, $E$1:E4154, 0)))</f>
        <v>2033</v>
      </c>
      <c r="G4155" t="s">
        <v>78</v>
      </c>
      <c r="H4155" t="s">
        <v>39</v>
      </c>
      <c r="I4155" t="s">
        <v>52</v>
      </c>
      <c r="J4155" t="s">
        <v>1969</v>
      </c>
      <c r="K4155" s="17">
        <v>55.18</v>
      </c>
      <c r="L4155" s="17">
        <v>3</v>
      </c>
      <c r="M4155" s="17">
        <v>15.86</v>
      </c>
      <c r="N4155" s="17" t="str">
        <f>IF(SalesData[[#This Row],[Profit]]&gt;0,"Profit","Loss")</f>
        <v>Profit</v>
      </c>
    </row>
    <row r="4156" spans="1:14" x14ac:dyDescent="0.25">
      <c r="A4156" s="1">
        <v>42391</v>
      </c>
      <c r="B4156" s="3">
        <f t="shared" si="192"/>
        <v>2016</v>
      </c>
      <c r="C4156" s="3">
        <f t="shared" si="193"/>
        <v>1</v>
      </c>
      <c r="D4156" t="s">
        <v>853</v>
      </c>
      <c r="E4156" t="str">
        <f t="shared" si="194"/>
        <v>Toby Braunhardt20160122</v>
      </c>
      <c r="F4156">
        <f>IF(COUNTIF($E$2:E4156, E4156) = 1, MAX($F$1:F4155) + 1, INDEX($F$1:F4155, MATCH(E4156, $E$1:E4155, 0)))</f>
        <v>2034</v>
      </c>
      <c r="G4156" t="s">
        <v>149</v>
      </c>
      <c r="H4156" t="s">
        <v>11</v>
      </c>
      <c r="I4156" t="s">
        <v>20</v>
      </c>
      <c r="J4156" t="s">
        <v>1043</v>
      </c>
      <c r="K4156" s="17">
        <v>26.34</v>
      </c>
      <c r="L4156" s="17">
        <v>4</v>
      </c>
      <c r="M4156" s="17">
        <v>9.2200000000000006</v>
      </c>
      <c r="N4156" s="17" t="str">
        <f>IF(SalesData[[#This Row],[Profit]]&gt;0,"Profit","Loss")</f>
        <v>Profit</v>
      </c>
    </row>
    <row r="4157" spans="1:14" x14ac:dyDescent="0.25">
      <c r="A4157" s="1">
        <v>42392</v>
      </c>
      <c r="B4157" s="3">
        <f t="shared" si="192"/>
        <v>2016</v>
      </c>
      <c r="C4157" s="3">
        <f t="shared" si="193"/>
        <v>1</v>
      </c>
      <c r="D4157" t="s">
        <v>2318</v>
      </c>
      <c r="E4157" t="str">
        <f t="shared" si="194"/>
        <v>Christy Brittain20160123</v>
      </c>
      <c r="F4157">
        <f>IF(COUNTIF($E$2:E4157, E4157) = 1, MAX($F$1:F4156) + 1, INDEX($F$1:F4156, MATCH(E4157, $E$1:E4156, 0)))</f>
        <v>2035</v>
      </c>
      <c r="G4157" t="s">
        <v>27</v>
      </c>
      <c r="H4157" t="s">
        <v>34</v>
      </c>
      <c r="I4157" t="s">
        <v>47</v>
      </c>
      <c r="J4157" t="s">
        <v>1026</v>
      </c>
      <c r="K4157" s="17">
        <v>59.99</v>
      </c>
      <c r="L4157" s="17">
        <v>7</v>
      </c>
      <c r="M4157" s="17">
        <v>21.6</v>
      </c>
      <c r="N4157" s="17" t="str">
        <f>IF(SalesData[[#This Row],[Profit]]&gt;0,"Profit","Loss")</f>
        <v>Profit</v>
      </c>
    </row>
    <row r="4158" spans="1:14" x14ac:dyDescent="0.25">
      <c r="A4158" s="1">
        <v>42392</v>
      </c>
      <c r="B4158" s="3">
        <f t="shared" si="192"/>
        <v>2016</v>
      </c>
      <c r="C4158" s="3">
        <f t="shared" si="193"/>
        <v>1</v>
      </c>
      <c r="D4158" t="s">
        <v>1883</v>
      </c>
      <c r="E4158" t="str">
        <f t="shared" si="194"/>
        <v>Claudia Bergmann20160123</v>
      </c>
      <c r="F4158">
        <f>IF(COUNTIF($E$2:E4158, E4158) = 1, MAX($F$1:F4157) + 1, INDEX($F$1:F4157, MATCH(E4158, $E$1:E4157, 0)))</f>
        <v>2036</v>
      </c>
      <c r="G4158" t="s">
        <v>2322</v>
      </c>
      <c r="H4158" t="s">
        <v>39</v>
      </c>
      <c r="I4158" t="s">
        <v>52</v>
      </c>
      <c r="J4158" t="s">
        <v>454</v>
      </c>
      <c r="K4158" s="17">
        <v>99.98</v>
      </c>
      <c r="L4158" s="17">
        <v>2</v>
      </c>
      <c r="M4158" s="17">
        <v>42.99</v>
      </c>
      <c r="N4158" s="17" t="str">
        <f>IF(SalesData[[#This Row],[Profit]]&gt;0,"Profit","Loss")</f>
        <v>Profit</v>
      </c>
    </row>
    <row r="4159" spans="1:14" x14ac:dyDescent="0.25">
      <c r="A4159" s="1">
        <v>42392</v>
      </c>
      <c r="B4159" s="3">
        <f t="shared" si="192"/>
        <v>2016</v>
      </c>
      <c r="C4159" s="3">
        <f t="shared" si="193"/>
        <v>1</v>
      </c>
      <c r="D4159" t="s">
        <v>1883</v>
      </c>
      <c r="E4159" t="str">
        <f t="shared" si="194"/>
        <v>Claudia Bergmann20160123</v>
      </c>
      <c r="F4159">
        <f>IF(COUNTIF($E$2:E4159, E4159) = 1, MAX($F$1:F4158) + 1, INDEX($F$1:F4158, MATCH(E4159, $E$1:E4158, 0)))</f>
        <v>2036</v>
      </c>
      <c r="G4159" t="s">
        <v>2322</v>
      </c>
      <c r="H4159" t="s">
        <v>11</v>
      </c>
      <c r="I4159" t="s">
        <v>24</v>
      </c>
      <c r="J4159" t="s">
        <v>2434</v>
      </c>
      <c r="K4159" s="17">
        <v>8.0399999999999991</v>
      </c>
      <c r="L4159" s="17">
        <v>6</v>
      </c>
      <c r="M4159" s="17">
        <v>2.73</v>
      </c>
      <c r="N4159" s="17" t="str">
        <f>IF(SalesData[[#This Row],[Profit]]&gt;0,"Profit","Loss")</f>
        <v>Profit</v>
      </c>
    </row>
    <row r="4160" spans="1:14" x14ac:dyDescent="0.25">
      <c r="A4160" s="1">
        <v>42392</v>
      </c>
      <c r="B4160" s="3">
        <f t="shared" si="192"/>
        <v>2016</v>
      </c>
      <c r="C4160" s="3">
        <f t="shared" si="193"/>
        <v>1</v>
      </c>
      <c r="D4160" t="s">
        <v>1883</v>
      </c>
      <c r="E4160" t="str">
        <f t="shared" si="194"/>
        <v>Claudia Bergmann20160123</v>
      </c>
      <c r="F4160">
        <f>IF(COUNTIF($E$2:E4160, E4160) = 1, MAX($F$1:F4159) + 1, INDEX($F$1:F4159, MATCH(E4160, $E$1:E4159, 0)))</f>
        <v>2036</v>
      </c>
      <c r="G4160" t="s">
        <v>2322</v>
      </c>
      <c r="H4160" t="s">
        <v>11</v>
      </c>
      <c r="I4160" t="s">
        <v>18</v>
      </c>
      <c r="J4160" t="s">
        <v>2148</v>
      </c>
      <c r="K4160" s="17">
        <v>1564.29</v>
      </c>
      <c r="L4160" s="17">
        <v>13</v>
      </c>
      <c r="M4160" s="17">
        <v>406.72</v>
      </c>
      <c r="N4160" s="17" t="str">
        <f>IF(SalesData[[#This Row],[Profit]]&gt;0,"Profit","Loss")</f>
        <v>Profit</v>
      </c>
    </row>
    <row r="4161" spans="1:14" x14ac:dyDescent="0.25">
      <c r="A4161" s="1">
        <v>42393</v>
      </c>
      <c r="B4161" s="3">
        <f t="shared" si="192"/>
        <v>2016</v>
      </c>
      <c r="C4161" s="3">
        <f t="shared" si="193"/>
        <v>1</v>
      </c>
      <c r="D4161" t="s">
        <v>1343</v>
      </c>
      <c r="E4161" t="str">
        <f t="shared" si="194"/>
        <v>Henry Goldwyn20160124</v>
      </c>
      <c r="F4161">
        <f>IF(COUNTIF($E$2:E4161, E4161) = 1, MAX($F$1:F4160) + 1, INDEX($F$1:F4160, MATCH(E4161, $E$1:E4160, 0)))</f>
        <v>2037</v>
      </c>
      <c r="G4161" t="s">
        <v>329</v>
      </c>
      <c r="H4161" t="s">
        <v>11</v>
      </c>
      <c r="I4161" t="s">
        <v>20</v>
      </c>
      <c r="J4161" t="s">
        <v>1970</v>
      </c>
      <c r="K4161" s="17">
        <v>31.36</v>
      </c>
      <c r="L4161" s="17">
        <v>4</v>
      </c>
      <c r="M4161" s="17">
        <v>15.68</v>
      </c>
      <c r="N4161" s="17" t="str">
        <f>IF(SalesData[[#This Row],[Profit]]&gt;0,"Profit","Loss")</f>
        <v>Profit</v>
      </c>
    </row>
    <row r="4162" spans="1:14" x14ac:dyDescent="0.25">
      <c r="A4162" s="1">
        <v>42394</v>
      </c>
      <c r="B4162" s="3">
        <f t="shared" ref="B4162:B4225" si="195">YEAR(A4162)</f>
        <v>2016</v>
      </c>
      <c r="C4162" s="3">
        <f t="shared" ref="C4162:C4225" si="196">MONTH(A4162)</f>
        <v>1</v>
      </c>
      <c r="D4162" t="s">
        <v>2435</v>
      </c>
      <c r="E4162" t="str">
        <f t="shared" ref="E4162:E4225" si="197">D4162 &amp; TEXT(A4162, "yyyymmdd")</f>
        <v>Todd Boyes20160125</v>
      </c>
      <c r="F4162">
        <f>IF(COUNTIF($E$2:E4162, E4162) = 1, MAX($F$1:F4161) + 1, INDEX($F$1:F4161, MATCH(E4162, $E$1:E4161, 0)))</f>
        <v>2038</v>
      </c>
      <c r="G4162" t="s">
        <v>177</v>
      </c>
      <c r="H4162" t="s">
        <v>11</v>
      </c>
      <c r="I4162" t="s">
        <v>24</v>
      </c>
      <c r="J4162" t="s">
        <v>2436</v>
      </c>
      <c r="K4162" s="17">
        <v>9.2100000000000009</v>
      </c>
      <c r="L4162" s="17">
        <v>3</v>
      </c>
      <c r="M4162" s="17">
        <v>2.2999999999999998</v>
      </c>
      <c r="N4162" s="17" t="str">
        <f>IF(SalesData[[#This Row],[Profit]]&gt;0,"Profit","Loss")</f>
        <v>Profit</v>
      </c>
    </row>
    <row r="4163" spans="1:14" x14ac:dyDescent="0.25">
      <c r="A4163" s="1">
        <v>42394</v>
      </c>
      <c r="B4163" s="3">
        <f t="shared" si="195"/>
        <v>2016</v>
      </c>
      <c r="C4163" s="3">
        <f t="shared" si="196"/>
        <v>1</v>
      </c>
      <c r="D4163" t="s">
        <v>2435</v>
      </c>
      <c r="E4163" t="str">
        <f t="shared" si="197"/>
        <v>Todd Boyes20160125</v>
      </c>
      <c r="F4163">
        <f>IF(COUNTIF($E$2:E4163, E4163) = 1, MAX($F$1:F4162) + 1, INDEX($F$1:F4162, MATCH(E4163, $E$1:E4162, 0)))</f>
        <v>2038</v>
      </c>
      <c r="G4163" t="s">
        <v>177</v>
      </c>
      <c r="H4163" t="s">
        <v>11</v>
      </c>
      <c r="I4163" t="s">
        <v>12</v>
      </c>
      <c r="J4163" t="s">
        <v>2437</v>
      </c>
      <c r="K4163" s="17">
        <v>18</v>
      </c>
      <c r="L4163" s="17">
        <v>5</v>
      </c>
      <c r="M4163" s="17">
        <v>8.2799999999999994</v>
      </c>
      <c r="N4163" s="17" t="str">
        <f>IF(SalesData[[#This Row],[Profit]]&gt;0,"Profit","Loss")</f>
        <v>Profit</v>
      </c>
    </row>
    <row r="4164" spans="1:14" x14ac:dyDescent="0.25">
      <c r="A4164" s="1">
        <v>42394</v>
      </c>
      <c r="B4164" s="3">
        <f t="shared" si="195"/>
        <v>2016</v>
      </c>
      <c r="C4164" s="3">
        <f t="shared" si="196"/>
        <v>1</v>
      </c>
      <c r="D4164" t="s">
        <v>387</v>
      </c>
      <c r="E4164" t="str">
        <f t="shared" si="197"/>
        <v>Jonathan Doherty20160125</v>
      </c>
      <c r="F4164">
        <f>IF(COUNTIF($E$2:E4164, E4164) = 1, MAX($F$1:F4163) + 1, INDEX($F$1:F4163, MATCH(E4164, $E$1:E4163, 0)))</f>
        <v>2039</v>
      </c>
      <c r="G4164" t="s">
        <v>149</v>
      </c>
      <c r="H4164" t="s">
        <v>11</v>
      </c>
      <c r="I4164" t="s">
        <v>20</v>
      </c>
      <c r="J4164" t="s">
        <v>96</v>
      </c>
      <c r="K4164" s="17">
        <v>43.12</v>
      </c>
      <c r="L4164" s="17">
        <v>5</v>
      </c>
      <c r="M4164" s="17">
        <v>15.09</v>
      </c>
      <c r="N4164" s="17" t="str">
        <f>IF(SalesData[[#This Row],[Profit]]&gt;0,"Profit","Loss")</f>
        <v>Profit</v>
      </c>
    </row>
    <row r="4165" spans="1:14" x14ac:dyDescent="0.25">
      <c r="A4165" s="1">
        <v>42394</v>
      </c>
      <c r="B4165" s="3">
        <f t="shared" si="195"/>
        <v>2016</v>
      </c>
      <c r="C4165" s="3">
        <f t="shared" si="196"/>
        <v>1</v>
      </c>
      <c r="D4165" t="s">
        <v>387</v>
      </c>
      <c r="E4165" t="str">
        <f t="shared" si="197"/>
        <v>Jonathan Doherty20160125</v>
      </c>
      <c r="F4165">
        <f>IF(COUNTIF($E$2:E4165, E4165) = 1, MAX($F$1:F4164) + 1, INDEX($F$1:F4164, MATCH(E4165, $E$1:E4164, 0)))</f>
        <v>2039</v>
      </c>
      <c r="G4165" t="s">
        <v>149</v>
      </c>
      <c r="H4165" t="s">
        <v>34</v>
      </c>
      <c r="I4165" t="s">
        <v>145</v>
      </c>
      <c r="J4165" t="s">
        <v>2066</v>
      </c>
      <c r="K4165" s="17">
        <v>313.72000000000003</v>
      </c>
      <c r="L4165" s="17">
        <v>3</v>
      </c>
      <c r="M4165" s="17">
        <v>-99.35</v>
      </c>
      <c r="N4165" s="17" t="str">
        <f>IF(SalesData[[#This Row],[Profit]]&gt;0,"Profit","Loss")</f>
        <v>Loss</v>
      </c>
    </row>
    <row r="4166" spans="1:14" x14ac:dyDescent="0.25">
      <c r="A4166" s="1">
        <v>42394</v>
      </c>
      <c r="B4166" s="3">
        <f t="shared" si="195"/>
        <v>2016</v>
      </c>
      <c r="C4166" s="3">
        <f t="shared" si="196"/>
        <v>1</v>
      </c>
      <c r="D4166" t="s">
        <v>387</v>
      </c>
      <c r="E4166" t="str">
        <f t="shared" si="197"/>
        <v>Jonathan Doherty20160125</v>
      </c>
      <c r="F4166">
        <f>IF(COUNTIF($E$2:E4166, E4166) = 1, MAX($F$1:F4165) + 1, INDEX($F$1:F4165, MATCH(E4166, $E$1:E4165, 0)))</f>
        <v>2039</v>
      </c>
      <c r="G4166" t="s">
        <v>149</v>
      </c>
      <c r="H4166" t="s">
        <v>34</v>
      </c>
      <c r="I4166" t="s">
        <v>47</v>
      </c>
      <c r="J4166" t="s">
        <v>479</v>
      </c>
      <c r="K4166" s="17">
        <v>45.98</v>
      </c>
      <c r="L4166" s="17">
        <v>1</v>
      </c>
      <c r="M4166" s="17">
        <v>7.82</v>
      </c>
      <c r="N4166" s="17" t="str">
        <f>IF(SalesData[[#This Row],[Profit]]&gt;0,"Profit","Loss")</f>
        <v>Profit</v>
      </c>
    </row>
    <row r="4167" spans="1:14" x14ac:dyDescent="0.25">
      <c r="A4167" s="1">
        <v>42394</v>
      </c>
      <c r="B4167" s="3">
        <f t="shared" si="195"/>
        <v>2016</v>
      </c>
      <c r="C4167" s="3">
        <f t="shared" si="196"/>
        <v>1</v>
      </c>
      <c r="D4167" t="s">
        <v>387</v>
      </c>
      <c r="E4167" t="str">
        <f t="shared" si="197"/>
        <v>Jonathan Doherty20160125</v>
      </c>
      <c r="F4167">
        <f>IF(COUNTIF($E$2:E4167, E4167) = 1, MAX($F$1:F4166) + 1, INDEX($F$1:F4166, MATCH(E4167, $E$1:E4166, 0)))</f>
        <v>2039</v>
      </c>
      <c r="G4167" t="s">
        <v>149</v>
      </c>
      <c r="H4167" t="s">
        <v>11</v>
      </c>
      <c r="I4167" t="s">
        <v>18</v>
      </c>
      <c r="J4167" t="s">
        <v>133</v>
      </c>
      <c r="K4167" s="17">
        <v>428.68</v>
      </c>
      <c r="L4167" s="17">
        <v>7</v>
      </c>
      <c r="M4167" s="17">
        <v>0</v>
      </c>
      <c r="N4167" s="17" t="str">
        <f>IF(SalesData[[#This Row],[Profit]]&gt;0,"Profit","Loss")</f>
        <v>Loss</v>
      </c>
    </row>
    <row r="4168" spans="1:14" x14ac:dyDescent="0.25">
      <c r="A4168" s="1">
        <v>42397</v>
      </c>
      <c r="B4168" s="3">
        <f t="shared" si="195"/>
        <v>2016</v>
      </c>
      <c r="C4168" s="3">
        <f t="shared" si="196"/>
        <v>1</v>
      </c>
      <c r="D4168" t="s">
        <v>1343</v>
      </c>
      <c r="E4168" t="str">
        <f t="shared" si="197"/>
        <v>Henry Goldwyn20160128</v>
      </c>
      <c r="F4168">
        <f>IF(COUNTIF($E$2:E4168, E4168) = 1, MAX($F$1:F4167) + 1, INDEX($F$1:F4167, MATCH(E4168, $E$1:E4167, 0)))</f>
        <v>2040</v>
      </c>
      <c r="G4168" t="s">
        <v>27</v>
      </c>
      <c r="H4168" t="s">
        <v>11</v>
      </c>
      <c r="I4168" t="s">
        <v>24</v>
      </c>
      <c r="J4168" t="s">
        <v>260</v>
      </c>
      <c r="K4168" s="17">
        <v>39.68</v>
      </c>
      <c r="L4168" s="17">
        <v>2</v>
      </c>
      <c r="M4168" s="17">
        <v>10.32</v>
      </c>
      <c r="N4168" s="17" t="str">
        <f>IF(SalesData[[#This Row],[Profit]]&gt;0,"Profit","Loss")</f>
        <v>Profit</v>
      </c>
    </row>
    <row r="4169" spans="1:14" x14ac:dyDescent="0.25">
      <c r="A4169" s="1">
        <v>42399</v>
      </c>
      <c r="B4169" s="3">
        <f t="shared" si="195"/>
        <v>2016</v>
      </c>
      <c r="C4169" s="3">
        <f t="shared" si="196"/>
        <v>1</v>
      </c>
      <c r="D4169" t="s">
        <v>1487</v>
      </c>
      <c r="E4169" t="str">
        <f t="shared" si="197"/>
        <v>Jeremy Farry20160130</v>
      </c>
      <c r="F4169">
        <f>IF(COUNTIF($E$2:E4169, E4169) = 1, MAX($F$1:F4168) + 1, INDEX($F$1:F4168, MATCH(E4169, $E$1:E4168, 0)))</f>
        <v>2041</v>
      </c>
      <c r="G4169" t="s">
        <v>27</v>
      </c>
      <c r="H4169" t="s">
        <v>11</v>
      </c>
      <c r="I4169" t="s">
        <v>20</v>
      </c>
      <c r="J4169" t="s">
        <v>2241</v>
      </c>
      <c r="K4169" s="17">
        <v>17.46</v>
      </c>
      <c r="L4169" s="17">
        <v>2</v>
      </c>
      <c r="M4169" s="17">
        <v>5.89</v>
      </c>
      <c r="N4169" s="17" t="str">
        <f>IF(SalesData[[#This Row],[Profit]]&gt;0,"Profit","Loss")</f>
        <v>Profit</v>
      </c>
    </row>
    <row r="4170" spans="1:14" x14ac:dyDescent="0.25">
      <c r="A4170" s="1">
        <v>42399</v>
      </c>
      <c r="B4170" s="3">
        <f t="shared" si="195"/>
        <v>2016</v>
      </c>
      <c r="C4170" s="3">
        <f t="shared" si="196"/>
        <v>1</v>
      </c>
      <c r="D4170" t="s">
        <v>768</v>
      </c>
      <c r="E4170" t="str">
        <f t="shared" si="197"/>
        <v>Steven Cartwright20160130</v>
      </c>
      <c r="F4170">
        <f>IF(COUNTIF($E$2:E4170, E4170) = 1, MAX($F$1:F4169) + 1, INDEX($F$1:F4169, MATCH(E4170, $E$1:E4169, 0)))</f>
        <v>2042</v>
      </c>
      <c r="G4170" t="s">
        <v>27</v>
      </c>
      <c r="H4170" t="s">
        <v>11</v>
      </c>
      <c r="I4170" t="s">
        <v>18</v>
      </c>
      <c r="J4170" t="s">
        <v>1360</v>
      </c>
      <c r="K4170" s="17">
        <v>305.01</v>
      </c>
      <c r="L4170" s="17">
        <v>9</v>
      </c>
      <c r="M4170" s="17">
        <v>76.25</v>
      </c>
      <c r="N4170" s="17" t="str">
        <f>IF(SalesData[[#This Row],[Profit]]&gt;0,"Profit","Loss")</f>
        <v>Profit</v>
      </c>
    </row>
    <row r="4171" spans="1:14" x14ac:dyDescent="0.25">
      <c r="A4171" s="1">
        <v>42399</v>
      </c>
      <c r="B4171" s="3">
        <f t="shared" si="195"/>
        <v>2016</v>
      </c>
      <c r="C4171" s="3">
        <f t="shared" si="196"/>
        <v>1</v>
      </c>
      <c r="D4171" t="s">
        <v>768</v>
      </c>
      <c r="E4171" t="str">
        <f t="shared" si="197"/>
        <v>Steven Cartwright20160130</v>
      </c>
      <c r="F4171">
        <f>IF(COUNTIF($E$2:E4171, E4171) = 1, MAX($F$1:F4170) + 1, INDEX($F$1:F4170, MATCH(E4171, $E$1:E4170, 0)))</f>
        <v>2042</v>
      </c>
      <c r="G4171" t="s">
        <v>27</v>
      </c>
      <c r="H4171" t="s">
        <v>11</v>
      </c>
      <c r="I4171" t="s">
        <v>20</v>
      </c>
      <c r="J4171" t="s">
        <v>2228</v>
      </c>
      <c r="K4171" s="17">
        <v>50.78</v>
      </c>
      <c r="L4171" s="17">
        <v>2</v>
      </c>
      <c r="M4171" s="17">
        <v>17.77</v>
      </c>
      <c r="N4171" s="17" t="str">
        <f>IF(SalesData[[#This Row],[Profit]]&gt;0,"Profit","Loss")</f>
        <v>Profit</v>
      </c>
    </row>
    <row r="4172" spans="1:14" x14ac:dyDescent="0.25">
      <c r="A4172" s="1">
        <v>42399</v>
      </c>
      <c r="B4172" s="3">
        <f t="shared" si="195"/>
        <v>2016</v>
      </c>
      <c r="C4172" s="3">
        <f t="shared" si="196"/>
        <v>1</v>
      </c>
      <c r="D4172" t="s">
        <v>768</v>
      </c>
      <c r="E4172" t="str">
        <f t="shared" si="197"/>
        <v>Steven Cartwright20160130</v>
      </c>
      <c r="F4172">
        <f>IF(COUNTIF($E$2:E4172, E4172) = 1, MAX($F$1:F4171) + 1, INDEX($F$1:F4171, MATCH(E4172, $E$1:E4171, 0)))</f>
        <v>2042</v>
      </c>
      <c r="G4172" t="s">
        <v>27</v>
      </c>
      <c r="H4172" t="s">
        <v>11</v>
      </c>
      <c r="I4172" t="s">
        <v>16</v>
      </c>
      <c r="J4172" t="s">
        <v>1432</v>
      </c>
      <c r="K4172" s="17">
        <v>26.01</v>
      </c>
      <c r="L4172" s="17">
        <v>9</v>
      </c>
      <c r="M4172" s="17">
        <v>12.22</v>
      </c>
      <c r="N4172" s="17" t="str">
        <f>IF(SalesData[[#This Row],[Profit]]&gt;0,"Profit","Loss")</f>
        <v>Profit</v>
      </c>
    </row>
    <row r="4173" spans="1:14" x14ac:dyDescent="0.25">
      <c r="A4173" s="1">
        <v>42399</v>
      </c>
      <c r="B4173" s="3">
        <f t="shared" si="195"/>
        <v>2016</v>
      </c>
      <c r="C4173" s="3">
        <f t="shared" si="196"/>
        <v>1</v>
      </c>
      <c r="D4173" t="s">
        <v>1762</v>
      </c>
      <c r="E4173" t="str">
        <f t="shared" si="197"/>
        <v>Tim Brockman20160130</v>
      </c>
      <c r="F4173">
        <f>IF(COUNTIF($E$2:E4173, E4173) = 1, MAX($F$1:F4172) + 1, INDEX($F$1:F4172, MATCH(E4173, $E$1:E4172, 0)))</f>
        <v>2043</v>
      </c>
      <c r="G4173" t="s">
        <v>164</v>
      </c>
      <c r="H4173" t="s">
        <v>34</v>
      </c>
      <c r="I4173" t="s">
        <v>35</v>
      </c>
      <c r="J4173" t="s">
        <v>2438</v>
      </c>
      <c r="K4173" s="17">
        <v>435.17</v>
      </c>
      <c r="L4173" s="17">
        <v>4</v>
      </c>
      <c r="M4173" s="17">
        <v>-59.84</v>
      </c>
      <c r="N4173" s="17" t="str">
        <f>IF(SalesData[[#This Row],[Profit]]&gt;0,"Profit","Loss")</f>
        <v>Loss</v>
      </c>
    </row>
    <row r="4174" spans="1:14" x14ac:dyDescent="0.25">
      <c r="A4174" s="1">
        <v>42399</v>
      </c>
      <c r="B4174" s="3">
        <f t="shared" si="195"/>
        <v>2016</v>
      </c>
      <c r="C4174" s="3">
        <f t="shared" si="196"/>
        <v>1</v>
      </c>
      <c r="D4174" t="s">
        <v>1762</v>
      </c>
      <c r="E4174" t="str">
        <f t="shared" si="197"/>
        <v>Tim Brockman20160130</v>
      </c>
      <c r="F4174">
        <f>IF(COUNTIF($E$2:E4174, E4174) = 1, MAX($F$1:F4173) + 1, INDEX($F$1:F4173, MATCH(E4174, $E$1:E4173, 0)))</f>
        <v>2043</v>
      </c>
      <c r="G4174" t="s">
        <v>164</v>
      </c>
      <c r="H4174" t="s">
        <v>34</v>
      </c>
      <c r="I4174" t="s">
        <v>74</v>
      </c>
      <c r="J4174" t="s">
        <v>1094</v>
      </c>
      <c r="K4174" s="17">
        <v>48.58</v>
      </c>
      <c r="L4174" s="17">
        <v>1</v>
      </c>
      <c r="M4174" s="17">
        <v>7.77</v>
      </c>
      <c r="N4174" s="17" t="str">
        <f>IF(SalesData[[#This Row],[Profit]]&gt;0,"Profit","Loss")</f>
        <v>Profit</v>
      </c>
    </row>
    <row r="4175" spans="1:14" x14ac:dyDescent="0.25">
      <c r="A4175" s="1">
        <v>42399</v>
      </c>
      <c r="B4175" s="3">
        <f t="shared" si="195"/>
        <v>2016</v>
      </c>
      <c r="C4175" s="3">
        <f t="shared" si="196"/>
        <v>1</v>
      </c>
      <c r="D4175" t="s">
        <v>2439</v>
      </c>
      <c r="E4175" t="str">
        <f t="shared" si="197"/>
        <v>Harold Engle20160130</v>
      </c>
      <c r="F4175">
        <f>IF(COUNTIF($E$2:E4175, E4175) = 1, MAX($F$1:F4174) + 1, INDEX($F$1:F4174, MATCH(E4175, $E$1:E4174, 0)))</f>
        <v>2044</v>
      </c>
      <c r="G4175" t="s">
        <v>15</v>
      </c>
      <c r="H4175" t="s">
        <v>11</v>
      </c>
      <c r="I4175" t="s">
        <v>12</v>
      </c>
      <c r="J4175" t="s">
        <v>2358</v>
      </c>
      <c r="K4175" s="17">
        <v>156.51</v>
      </c>
      <c r="L4175" s="17">
        <v>4</v>
      </c>
      <c r="M4175" s="17">
        <v>52.82</v>
      </c>
      <c r="N4175" s="17" t="str">
        <f>IF(SalesData[[#This Row],[Profit]]&gt;0,"Profit","Loss")</f>
        <v>Profit</v>
      </c>
    </row>
    <row r="4176" spans="1:14" x14ac:dyDescent="0.25">
      <c r="A4176" s="1">
        <v>42399</v>
      </c>
      <c r="B4176" s="3">
        <f t="shared" si="195"/>
        <v>2016</v>
      </c>
      <c r="C4176" s="3">
        <f t="shared" si="196"/>
        <v>1</v>
      </c>
      <c r="D4176" t="s">
        <v>1431</v>
      </c>
      <c r="E4176" t="str">
        <f t="shared" si="197"/>
        <v>David Flashing20160130</v>
      </c>
      <c r="F4176">
        <f>IF(COUNTIF($E$2:E4176, E4176) = 1, MAX($F$1:F4175) + 1, INDEX($F$1:F4175, MATCH(E4176, $E$1:E4175, 0)))</f>
        <v>2045</v>
      </c>
      <c r="G4176" t="s">
        <v>15</v>
      </c>
      <c r="H4176" t="s">
        <v>39</v>
      </c>
      <c r="I4176" t="s">
        <v>40</v>
      </c>
      <c r="J4176" t="s">
        <v>2440</v>
      </c>
      <c r="K4176" s="17">
        <v>1439.97</v>
      </c>
      <c r="L4176" s="17">
        <v>4</v>
      </c>
      <c r="M4176" s="17">
        <v>144</v>
      </c>
      <c r="N4176" s="17" t="str">
        <f>IF(SalesData[[#This Row],[Profit]]&gt;0,"Profit","Loss")</f>
        <v>Profit</v>
      </c>
    </row>
    <row r="4177" spans="1:14" x14ac:dyDescent="0.25">
      <c r="A4177" s="1">
        <v>42399</v>
      </c>
      <c r="B4177" s="3">
        <f t="shared" si="195"/>
        <v>2016</v>
      </c>
      <c r="C4177" s="3">
        <f t="shared" si="196"/>
        <v>1</v>
      </c>
      <c r="D4177" t="s">
        <v>1431</v>
      </c>
      <c r="E4177" t="str">
        <f t="shared" si="197"/>
        <v>David Flashing20160130</v>
      </c>
      <c r="F4177">
        <f>IF(COUNTIF($E$2:E4177, E4177) = 1, MAX($F$1:F4176) + 1, INDEX($F$1:F4176, MATCH(E4177, $E$1:E4176, 0)))</f>
        <v>2045</v>
      </c>
      <c r="G4177" t="s">
        <v>15</v>
      </c>
      <c r="H4177" t="s">
        <v>11</v>
      </c>
      <c r="I4177" t="s">
        <v>20</v>
      </c>
      <c r="J4177" t="s">
        <v>899</v>
      </c>
      <c r="K4177" s="17">
        <v>1.73</v>
      </c>
      <c r="L4177" s="17">
        <v>3</v>
      </c>
      <c r="M4177" s="17">
        <v>-2.68</v>
      </c>
      <c r="N4177" s="17" t="str">
        <f>IF(SalesData[[#This Row],[Profit]]&gt;0,"Profit","Loss")</f>
        <v>Loss</v>
      </c>
    </row>
    <row r="4178" spans="1:14" x14ac:dyDescent="0.25">
      <c r="A4178" s="1">
        <v>42399</v>
      </c>
      <c r="B4178" s="3">
        <f t="shared" si="195"/>
        <v>2016</v>
      </c>
      <c r="C4178" s="3">
        <f t="shared" si="196"/>
        <v>1</v>
      </c>
      <c r="D4178" t="s">
        <v>1431</v>
      </c>
      <c r="E4178" t="str">
        <f t="shared" si="197"/>
        <v>David Flashing20160130</v>
      </c>
      <c r="F4178">
        <f>IF(COUNTIF($E$2:E4178, E4178) = 1, MAX($F$1:F4177) + 1, INDEX($F$1:F4177, MATCH(E4178, $E$1:E4177, 0)))</f>
        <v>2045</v>
      </c>
      <c r="G4178" t="s">
        <v>15</v>
      </c>
      <c r="H4178" t="s">
        <v>34</v>
      </c>
      <c r="I4178" t="s">
        <v>145</v>
      </c>
      <c r="J4178" t="s">
        <v>2441</v>
      </c>
      <c r="K4178" s="17">
        <v>626.1</v>
      </c>
      <c r="L4178" s="17">
        <v>3</v>
      </c>
      <c r="M4178" s="17">
        <v>-538.45000000000005</v>
      </c>
      <c r="N4178" s="17" t="str">
        <f>IF(SalesData[[#This Row],[Profit]]&gt;0,"Profit","Loss")</f>
        <v>Loss</v>
      </c>
    </row>
    <row r="4179" spans="1:14" x14ac:dyDescent="0.25">
      <c r="A4179" s="1">
        <v>42400</v>
      </c>
      <c r="B4179" s="3">
        <f t="shared" si="195"/>
        <v>2016</v>
      </c>
      <c r="C4179" s="3">
        <f t="shared" si="196"/>
        <v>1</v>
      </c>
      <c r="D4179" t="s">
        <v>343</v>
      </c>
      <c r="E4179" t="str">
        <f t="shared" si="197"/>
        <v>Sample Company A20160131</v>
      </c>
      <c r="F4179">
        <f>IF(COUNTIF($E$2:E4179, E4179) = 1, MAX($F$1:F4178) + 1, INDEX($F$1:F4178, MATCH(E4179, $E$1:E4178, 0)))</f>
        <v>2046</v>
      </c>
      <c r="G4179" t="s">
        <v>27</v>
      </c>
      <c r="H4179" t="s">
        <v>39</v>
      </c>
      <c r="I4179" t="s">
        <v>40</v>
      </c>
      <c r="J4179" t="s">
        <v>2261</v>
      </c>
      <c r="K4179" s="17">
        <v>109.59</v>
      </c>
      <c r="L4179" s="17">
        <v>1</v>
      </c>
      <c r="M4179" s="17">
        <v>8.2200000000000006</v>
      </c>
      <c r="N4179" s="17" t="str">
        <f>IF(SalesData[[#This Row],[Profit]]&gt;0,"Profit","Loss")</f>
        <v>Profit</v>
      </c>
    </row>
    <row r="4180" spans="1:14" x14ac:dyDescent="0.25">
      <c r="A4180" s="1">
        <v>42400</v>
      </c>
      <c r="B4180" s="3">
        <f t="shared" si="195"/>
        <v>2016</v>
      </c>
      <c r="C4180" s="3">
        <f t="shared" si="196"/>
        <v>1</v>
      </c>
      <c r="D4180" t="s">
        <v>343</v>
      </c>
      <c r="E4180" t="str">
        <f t="shared" si="197"/>
        <v>Sample Company A20160131</v>
      </c>
      <c r="F4180">
        <f>IF(COUNTIF($E$2:E4180, E4180) = 1, MAX($F$1:F4179) + 1, INDEX($F$1:F4179, MATCH(E4180, $E$1:E4179, 0)))</f>
        <v>2046</v>
      </c>
      <c r="G4180" t="s">
        <v>27</v>
      </c>
      <c r="H4180" t="s">
        <v>11</v>
      </c>
      <c r="I4180" t="s">
        <v>12</v>
      </c>
      <c r="J4180" t="s">
        <v>625</v>
      </c>
      <c r="K4180" s="17">
        <v>56.7</v>
      </c>
      <c r="L4180" s="17">
        <v>5</v>
      </c>
      <c r="M4180" s="17">
        <v>27.78</v>
      </c>
      <c r="N4180" s="17" t="str">
        <f>IF(SalesData[[#This Row],[Profit]]&gt;0,"Profit","Loss")</f>
        <v>Profit</v>
      </c>
    </row>
    <row r="4181" spans="1:14" x14ac:dyDescent="0.25">
      <c r="A4181" s="1">
        <v>42400</v>
      </c>
      <c r="B4181" s="3">
        <f t="shared" si="195"/>
        <v>2016</v>
      </c>
      <c r="C4181" s="3">
        <f t="shared" si="196"/>
        <v>1</v>
      </c>
      <c r="D4181" t="s">
        <v>259</v>
      </c>
      <c r="E4181" t="str">
        <f t="shared" si="197"/>
        <v>Aimee Bixby20160131</v>
      </c>
      <c r="F4181">
        <f>IF(COUNTIF($E$2:E4181, E4181) = 1, MAX($F$1:F4180) + 1, INDEX($F$1:F4180, MATCH(E4181, $E$1:E4180, 0)))</f>
        <v>2047</v>
      </c>
      <c r="G4181" t="s">
        <v>10</v>
      </c>
      <c r="H4181" t="s">
        <v>11</v>
      </c>
      <c r="I4181" t="s">
        <v>12</v>
      </c>
      <c r="J4181" t="s">
        <v>1149</v>
      </c>
      <c r="K4181" s="17">
        <v>15.55</v>
      </c>
      <c r="L4181" s="17">
        <v>3</v>
      </c>
      <c r="M4181" s="17">
        <v>5.44</v>
      </c>
      <c r="N4181" s="17" t="str">
        <f>IF(SalesData[[#This Row],[Profit]]&gt;0,"Profit","Loss")</f>
        <v>Profit</v>
      </c>
    </row>
    <row r="4182" spans="1:14" x14ac:dyDescent="0.25">
      <c r="A4182" s="1">
        <v>42400</v>
      </c>
      <c r="B4182" s="3">
        <f t="shared" si="195"/>
        <v>2016</v>
      </c>
      <c r="C4182" s="3">
        <f t="shared" si="196"/>
        <v>1</v>
      </c>
      <c r="D4182" t="s">
        <v>1671</v>
      </c>
      <c r="E4182" t="str">
        <f t="shared" si="197"/>
        <v>Jason Klamczynski20160131</v>
      </c>
      <c r="F4182">
        <f>IF(COUNTIF($E$2:E4182, E4182) = 1, MAX($F$1:F4181) + 1, INDEX($F$1:F4181, MATCH(E4182, $E$1:E4181, 0)))</f>
        <v>2048</v>
      </c>
      <c r="G4182" t="s">
        <v>177</v>
      </c>
      <c r="H4182" t="s">
        <v>11</v>
      </c>
      <c r="I4182" t="s">
        <v>63</v>
      </c>
      <c r="J4182" t="s">
        <v>64</v>
      </c>
      <c r="K4182" s="17">
        <v>23.36</v>
      </c>
      <c r="L4182" s="17">
        <v>2</v>
      </c>
      <c r="M4182" s="17">
        <v>11.68</v>
      </c>
      <c r="N4182" s="17" t="str">
        <f>IF(SalesData[[#This Row],[Profit]]&gt;0,"Profit","Loss")</f>
        <v>Profit</v>
      </c>
    </row>
    <row r="4183" spans="1:14" x14ac:dyDescent="0.25">
      <c r="A4183" s="1">
        <v>42400</v>
      </c>
      <c r="B4183" s="3">
        <f t="shared" si="195"/>
        <v>2016</v>
      </c>
      <c r="C4183" s="3">
        <f t="shared" si="196"/>
        <v>1</v>
      </c>
      <c r="D4183" t="s">
        <v>530</v>
      </c>
      <c r="E4183" t="str">
        <f t="shared" si="197"/>
        <v>Ben Ferrer20160131</v>
      </c>
      <c r="F4183">
        <f>IF(COUNTIF($E$2:E4183, E4183) = 1, MAX($F$1:F4182) + 1, INDEX($F$1:F4182, MATCH(E4183, $E$1:E4182, 0)))</f>
        <v>2049</v>
      </c>
      <c r="G4183" t="s">
        <v>30</v>
      </c>
      <c r="H4183" t="s">
        <v>11</v>
      </c>
      <c r="I4183" t="s">
        <v>20</v>
      </c>
      <c r="J4183" t="s">
        <v>1606</v>
      </c>
      <c r="K4183" s="17">
        <v>1270.99</v>
      </c>
      <c r="L4183" s="17">
        <v>1</v>
      </c>
      <c r="M4183" s="17">
        <v>635.5</v>
      </c>
      <c r="N4183" s="17" t="str">
        <f>IF(SalesData[[#This Row],[Profit]]&gt;0,"Profit","Loss")</f>
        <v>Profit</v>
      </c>
    </row>
    <row r="4184" spans="1:14" x14ac:dyDescent="0.25">
      <c r="A4184" s="1">
        <v>42400</v>
      </c>
      <c r="B4184" s="3">
        <f t="shared" si="195"/>
        <v>2016</v>
      </c>
      <c r="C4184" s="3">
        <f t="shared" si="196"/>
        <v>1</v>
      </c>
      <c r="D4184" t="s">
        <v>530</v>
      </c>
      <c r="E4184" t="str">
        <f t="shared" si="197"/>
        <v>Ben Ferrer20160131</v>
      </c>
      <c r="F4184">
        <f>IF(COUNTIF($E$2:E4184, E4184) = 1, MAX($F$1:F4183) + 1, INDEX($F$1:F4183, MATCH(E4184, $E$1:E4183, 0)))</f>
        <v>2049</v>
      </c>
      <c r="G4184" t="s">
        <v>30</v>
      </c>
      <c r="H4184" t="s">
        <v>11</v>
      </c>
      <c r="I4184" t="s">
        <v>63</v>
      </c>
      <c r="J4184" t="s">
        <v>1350</v>
      </c>
      <c r="K4184" s="17">
        <v>125.36</v>
      </c>
      <c r="L4184" s="17">
        <v>8</v>
      </c>
      <c r="M4184" s="17">
        <v>58.92</v>
      </c>
      <c r="N4184" s="17" t="str">
        <f>IF(SalesData[[#This Row],[Profit]]&gt;0,"Profit","Loss")</f>
        <v>Profit</v>
      </c>
    </row>
    <row r="4185" spans="1:14" x14ac:dyDescent="0.25">
      <c r="A4185" s="1">
        <v>42401</v>
      </c>
      <c r="B4185" s="3">
        <f t="shared" si="195"/>
        <v>2016</v>
      </c>
      <c r="C4185" s="3">
        <f t="shared" si="196"/>
        <v>2</v>
      </c>
      <c r="D4185" t="s">
        <v>176</v>
      </c>
      <c r="E4185" t="str">
        <f t="shared" si="197"/>
        <v>Cyma Kinney20160201</v>
      </c>
      <c r="F4185">
        <f>IF(COUNTIF($E$2:E4185, E4185) = 1, MAX($F$1:F4184) + 1, INDEX($F$1:F4184, MATCH(E4185, $E$1:E4184, 0)))</f>
        <v>2050</v>
      </c>
      <c r="G4185" t="s">
        <v>55</v>
      </c>
      <c r="H4185" t="s">
        <v>11</v>
      </c>
      <c r="I4185" t="s">
        <v>18</v>
      </c>
      <c r="J4185" t="s">
        <v>585</v>
      </c>
      <c r="K4185" s="17">
        <v>56.45</v>
      </c>
      <c r="L4185" s="17">
        <v>5</v>
      </c>
      <c r="M4185" s="17">
        <v>14.68</v>
      </c>
      <c r="N4185" s="17" t="str">
        <f>IF(SalesData[[#This Row],[Profit]]&gt;0,"Profit","Loss")</f>
        <v>Profit</v>
      </c>
    </row>
    <row r="4186" spans="1:14" x14ac:dyDescent="0.25">
      <c r="A4186" s="1">
        <v>42401</v>
      </c>
      <c r="B4186" s="3">
        <f t="shared" si="195"/>
        <v>2016</v>
      </c>
      <c r="C4186" s="3">
        <f t="shared" si="196"/>
        <v>2</v>
      </c>
      <c r="D4186" t="s">
        <v>1401</v>
      </c>
      <c r="E4186" t="str">
        <f t="shared" si="197"/>
        <v>Suzanne McNair20160201</v>
      </c>
      <c r="F4186">
        <f>IF(COUNTIF($E$2:E4186, E4186) = 1, MAX($F$1:F4185) + 1, INDEX($F$1:F4185, MATCH(E4186, $E$1:E4185, 0)))</f>
        <v>2051</v>
      </c>
      <c r="G4186" t="s">
        <v>27</v>
      </c>
      <c r="H4186" t="s">
        <v>11</v>
      </c>
      <c r="I4186" t="s">
        <v>12</v>
      </c>
      <c r="J4186" t="s">
        <v>1967</v>
      </c>
      <c r="K4186" s="17">
        <v>105.52</v>
      </c>
      <c r="L4186" s="17">
        <v>4</v>
      </c>
      <c r="M4186" s="17">
        <v>48.54</v>
      </c>
      <c r="N4186" s="17" t="str">
        <f>IF(SalesData[[#This Row],[Profit]]&gt;0,"Profit","Loss")</f>
        <v>Profit</v>
      </c>
    </row>
    <row r="4187" spans="1:14" x14ac:dyDescent="0.25">
      <c r="A4187" s="1">
        <v>42402</v>
      </c>
      <c r="B4187" s="3">
        <f t="shared" si="195"/>
        <v>2016</v>
      </c>
      <c r="C4187" s="3">
        <f t="shared" si="196"/>
        <v>2</v>
      </c>
      <c r="D4187" t="s">
        <v>1817</v>
      </c>
      <c r="E4187" t="str">
        <f t="shared" si="197"/>
        <v>Adrian Barton20160202</v>
      </c>
      <c r="F4187">
        <f>IF(COUNTIF($E$2:E4187, E4187) = 1, MAX($F$1:F4186) + 1, INDEX($F$1:F4186, MATCH(E4187, $E$1:E4186, 0)))</f>
        <v>2052</v>
      </c>
      <c r="G4187" t="s">
        <v>149</v>
      </c>
      <c r="H4187" t="s">
        <v>11</v>
      </c>
      <c r="I4187" t="s">
        <v>18</v>
      </c>
      <c r="J4187" t="s">
        <v>2231</v>
      </c>
      <c r="K4187" s="17">
        <v>117.96</v>
      </c>
      <c r="L4187" s="17">
        <v>2</v>
      </c>
      <c r="M4187" s="17">
        <v>5.9</v>
      </c>
      <c r="N4187" s="17" t="str">
        <f>IF(SalesData[[#This Row],[Profit]]&gt;0,"Profit","Loss")</f>
        <v>Profit</v>
      </c>
    </row>
    <row r="4188" spans="1:14" x14ac:dyDescent="0.25">
      <c r="A4188" s="1">
        <v>42402</v>
      </c>
      <c r="B4188" s="3">
        <f t="shared" si="195"/>
        <v>2016</v>
      </c>
      <c r="C4188" s="3">
        <f t="shared" si="196"/>
        <v>2</v>
      </c>
      <c r="D4188" t="s">
        <v>509</v>
      </c>
      <c r="E4188" t="str">
        <f t="shared" si="197"/>
        <v>Sanjit Engle20160202</v>
      </c>
      <c r="F4188">
        <f>IF(COUNTIF($E$2:E4188, E4188) = 1, MAX($F$1:F4187) + 1, INDEX($F$1:F4187, MATCH(E4188, $E$1:E4187, 0)))</f>
        <v>2053</v>
      </c>
      <c r="G4188" t="s">
        <v>55</v>
      </c>
      <c r="H4188" t="s">
        <v>39</v>
      </c>
      <c r="I4188" t="s">
        <v>302</v>
      </c>
      <c r="J4188" t="s">
        <v>1329</v>
      </c>
      <c r="K4188" s="17">
        <v>8749.9500000000007</v>
      </c>
      <c r="L4188" s="17">
        <v>5</v>
      </c>
      <c r="M4188" s="17">
        <v>2799.98</v>
      </c>
      <c r="N4188" s="17" t="str">
        <f>IF(SalesData[[#This Row],[Profit]]&gt;0,"Profit","Loss")</f>
        <v>Profit</v>
      </c>
    </row>
    <row r="4189" spans="1:14" x14ac:dyDescent="0.25">
      <c r="A4189" s="1">
        <v>42402</v>
      </c>
      <c r="B4189" s="3">
        <f t="shared" si="195"/>
        <v>2016</v>
      </c>
      <c r="C4189" s="3">
        <f t="shared" si="196"/>
        <v>2</v>
      </c>
      <c r="D4189" t="s">
        <v>509</v>
      </c>
      <c r="E4189" t="str">
        <f t="shared" si="197"/>
        <v>Sanjit Engle20160202</v>
      </c>
      <c r="F4189">
        <f>IF(COUNTIF($E$2:E4189, E4189) = 1, MAX($F$1:F4188) + 1, INDEX($F$1:F4188, MATCH(E4189, $E$1:E4188, 0)))</f>
        <v>2053</v>
      </c>
      <c r="G4189" t="s">
        <v>55</v>
      </c>
      <c r="H4189" t="s">
        <v>11</v>
      </c>
      <c r="I4189" t="s">
        <v>20</v>
      </c>
      <c r="J4189" t="s">
        <v>787</v>
      </c>
      <c r="K4189" s="17">
        <v>36.4</v>
      </c>
      <c r="L4189" s="17">
        <v>8</v>
      </c>
      <c r="M4189" s="17">
        <v>18.2</v>
      </c>
      <c r="N4189" s="17" t="str">
        <f>IF(SalesData[[#This Row],[Profit]]&gt;0,"Profit","Loss")</f>
        <v>Profit</v>
      </c>
    </row>
    <row r="4190" spans="1:14" x14ac:dyDescent="0.25">
      <c r="A4190" s="1">
        <v>42402</v>
      </c>
      <c r="B4190" s="3">
        <f t="shared" si="195"/>
        <v>2016</v>
      </c>
      <c r="C4190" s="3">
        <f t="shared" si="196"/>
        <v>2</v>
      </c>
      <c r="D4190" t="s">
        <v>509</v>
      </c>
      <c r="E4190" t="str">
        <f t="shared" si="197"/>
        <v>Sanjit Engle20160202</v>
      </c>
      <c r="F4190">
        <f>IF(COUNTIF($E$2:E4190, E4190) = 1, MAX($F$1:F4189) + 1, INDEX($F$1:F4189, MATCH(E4190, $E$1:E4189, 0)))</f>
        <v>2053</v>
      </c>
      <c r="G4190" t="s">
        <v>55</v>
      </c>
      <c r="H4190" t="s">
        <v>34</v>
      </c>
      <c r="I4190" t="s">
        <v>47</v>
      </c>
      <c r="J4190" t="s">
        <v>872</v>
      </c>
      <c r="K4190" s="17">
        <v>18.690000000000001</v>
      </c>
      <c r="L4190" s="17">
        <v>7</v>
      </c>
      <c r="M4190" s="17">
        <v>7.1</v>
      </c>
      <c r="N4190" s="17" t="str">
        <f>IF(SalesData[[#This Row],[Profit]]&gt;0,"Profit","Loss")</f>
        <v>Profit</v>
      </c>
    </row>
    <row r="4191" spans="1:14" x14ac:dyDescent="0.25">
      <c r="A4191" s="1">
        <v>42402</v>
      </c>
      <c r="B4191" s="3">
        <f t="shared" si="195"/>
        <v>2016</v>
      </c>
      <c r="C4191" s="3">
        <f t="shared" si="196"/>
        <v>2</v>
      </c>
      <c r="D4191" t="s">
        <v>873</v>
      </c>
      <c r="E4191" t="str">
        <f t="shared" si="197"/>
        <v>Noel Staavos20160202</v>
      </c>
      <c r="F4191">
        <f>IF(COUNTIF($E$2:E4191, E4191) = 1, MAX($F$1:F4190) + 1, INDEX($F$1:F4190, MATCH(E4191, $E$1:E4190, 0)))</f>
        <v>2054</v>
      </c>
      <c r="G4191" t="s">
        <v>10</v>
      </c>
      <c r="H4191" t="s">
        <v>34</v>
      </c>
      <c r="I4191" t="s">
        <v>47</v>
      </c>
      <c r="J4191" t="s">
        <v>2442</v>
      </c>
      <c r="K4191" s="17">
        <v>73.78</v>
      </c>
      <c r="L4191" s="17">
        <v>2</v>
      </c>
      <c r="M4191" s="17">
        <v>-77.47</v>
      </c>
      <c r="N4191" s="17" t="str">
        <f>IF(SalesData[[#This Row],[Profit]]&gt;0,"Profit","Loss")</f>
        <v>Loss</v>
      </c>
    </row>
    <row r="4192" spans="1:14" x14ac:dyDescent="0.25">
      <c r="A4192" s="1">
        <v>42403</v>
      </c>
      <c r="B4192" s="3">
        <f t="shared" si="195"/>
        <v>2016</v>
      </c>
      <c r="C4192" s="3">
        <f t="shared" si="196"/>
        <v>2</v>
      </c>
      <c r="D4192" t="s">
        <v>154</v>
      </c>
      <c r="E4192" t="str">
        <f t="shared" si="197"/>
        <v>Liz Carlisle20160203</v>
      </c>
      <c r="F4192">
        <f>IF(COUNTIF($E$2:E4192, E4192) = 1, MAX($F$1:F4191) + 1, INDEX($F$1:F4191, MATCH(E4192, $E$1:E4191, 0)))</f>
        <v>2055</v>
      </c>
      <c r="G4192" t="s">
        <v>33</v>
      </c>
      <c r="H4192" t="s">
        <v>34</v>
      </c>
      <c r="I4192" t="s">
        <v>35</v>
      </c>
      <c r="J4192" t="s">
        <v>660</v>
      </c>
      <c r="K4192" s="17">
        <v>866.4</v>
      </c>
      <c r="L4192" s="17">
        <v>4</v>
      </c>
      <c r="M4192" s="17">
        <v>225.26</v>
      </c>
      <c r="N4192" s="17" t="str">
        <f>IF(SalesData[[#This Row],[Profit]]&gt;0,"Profit","Loss")</f>
        <v>Profit</v>
      </c>
    </row>
    <row r="4193" spans="1:14" x14ac:dyDescent="0.25">
      <c r="A4193" s="1">
        <v>42404</v>
      </c>
      <c r="B4193" s="3">
        <f t="shared" si="195"/>
        <v>2016</v>
      </c>
      <c r="C4193" s="3">
        <f t="shared" si="196"/>
        <v>2</v>
      </c>
      <c r="D4193" t="s">
        <v>1477</v>
      </c>
      <c r="E4193" t="str">
        <f t="shared" si="197"/>
        <v>Tracy Blumstein20160204</v>
      </c>
      <c r="F4193">
        <f>IF(COUNTIF($E$2:E4193, E4193) = 1, MAX($F$1:F4192) + 1, INDEX($F$1:F4192, MATCH(E4193, $E$1:E4192, 0)))</f>
        <v>2056</v>
      </c>
      <c r="G4193" t="s">
        <v>95</v>
      </c>
      <c r="H4193" t="s">
        <v>34</v>
      </c>
      <c r="I4193" t="s">
        <v>47</v>
      </c>
      <c r="J4193" t="s">
        <v>1092</v>
      </c>
      <c r="K4193" s="17">
        <v>14.37</v>
      </c>
      <c r="L4193" s="17">
        <v>2</v>
      </c>
      <c r="M4193" s="17">
        <v>3.95</v>
      </c>
      <c r="N4193" s="17" t="str">
        <f>IF(SalesData[[#This Row],[Profit]]&gt;0,"Profit","Loss")</f>
        <v>Profit</v>
      </c>
    </row>
    <row r="4194" spans="1:14" x14ac:dyDescent="0.25">
      <c r="A4194" s="1">
        <v>42404</v>
      </c>
      <c r="B4194" s="3">
        <f t="shared" si="195"/>
        <v>2016</v>
      </c>
      <c r="C4194" s="3">
        <f t="shared" si="196"/>
        <v>2</v>
      </c>
      <c r="D4194" t="s">
        <v>1258</v>
      </c>
      <c r="E4194" t="str">
        <f t="shared" si="197"/>
        <v>Maribeth Schnelling20160204</v>
      </c>
      <c r="F4194">
        <f>IF(COUNTIF($E$2:E4194, E4194) = 1, MAX($F$1:F4193) + 1, INDEX($F$1:F4193, MATCH(E4194, $E$1:E4193, 0)))</f>
        <v>2057</v>
      </c>
      <c r="G4194" t="s">
        <v>531</v>
      </c>
      <c r="H4194" t="s">
        <v>39</v>
      </c>
      <c r="I4194" t="s">
        <v>40</v>
      </c>
      <c r="J4194" t="s">
        <v>163</v>
      </c>
      <c r="K4194" s="17">
        <v>90.48</v>
      </c>
      <c r="L4194" s="17">
        <v>2</v>
      </c>
      <c r="M4194" s="17">
        <v>23.52</v>
      </c>
      <c r="N4194" s="17" t="str">
        <f>IF(SalesData[[#This Row],[Profit]]&gt;0,"Profit","Loss")</f>
        <v>Profit</v>
      </c>
    </row>
    <row r="4195" spans="1:14" x14ac:dyDescent="0.25">
      <c r="A4195" s="1">
        <v>42404</v>
      </c>
      <c r="B4195" s="3">
        <f t="shared" si="195"/>
        <v>2016</v>
      </c>
      <c r="C4195" s="3">
        <f t="shared" si="196"/>
        <v>2</v>
      </c>
      <c r="D4195" t="s">
        <v>1295</v>
      </c>
      <c r="E4195" t="str">
        <f t="shared" si="197"/>
        <v>Jennifer Braxton20160204</v>
      </c>
      <c r="F4195">
        <f>IF(COUNTIF($E$2:E4195, E4195) = 1, MAX($F$1:F4194) + 1, INDEX($F$1:F4194, MATCH(E4195, $E$1:E4194, 0)))</f>
        <v>2058</v>
      </c>
      <c r="G4195" t="s">
        <v>27</v>
      </c>
      <c r="H4195" t="s">
        <v>11</v>
      </c>
      <c r="I4195" t="s">
        <v>18</v>
      </c>
      <c r="J4195" t="s">
        <v>453</v>
      </c>
      <c r="K4195" s="17">
        <v>93.02</v>
      </c>
      <c r="L4195" s="17">
        <v>2</v>
      </c>
      <c r="M4195" s="17">
        <v>3.72</v>
      </c>
      <c r="N4195" s="17" t="str">
        <f>IF(SalesData[[#This Row],[Profit]]&gt;0,"Profit","Loss")</f>
        <v>Profit</v>
      </c>
    </row>
    <row r="4196" spans="1:14" x14ac:dyDescent="0.25">
      <c r="A4196" s="1">
        <v>42405</v>
      </c>
      <c r="B4196" s="3">
        <f t="shared" si="195"/>
        <v>2016</v>
      </c>
      <c r="C4196" s="3">
        <f t="shared" si="196"/>
        <v>2</v>
      </c>
      <c r="D4196" t="s">
        <v>1181</v>
      </c>
      <c r="E4196" t="str">
        <f t="shared" si="197"/>
        <v>Paul Prost20160205</v>
      </c>
      <c r="F4196">
        <f>IF(COUNTIF($E$2:E4196, E4196) = 1, MAX($F$1:F4195) + 1, INDEX($F$1:F4195, MATCH(E4196, $E$1:E4195, 0)))</f>
        <v>2059</v>
      </c>
      <c r="G4196" t="s">
        <v>30</v>
      </c>
      <c r="H4196" t="s">
        <v>11</v>
      </c>
      <c r="I4196" t="s">
        <v>18</v>
      </c>
      <c r="J4196" t="s">
        <v>267</v>
      </c>
      <c r="K4196" s="17">
        <v>80.98</v>
      </c>
      <c r="L4196" s="17">
        <v>1</v>
      </c>
      <c r="M4196" s="17">
        <v>1.62</v>
      </c>
      <c r="N4196" s="17" t="str">
        <f>IF(SalesData[[#This Row],[Profit]]&gt;0,"Profit","Loss")</f>
        <v>Profit</v>
      </c>
    </row>
    <row r="4197" spans="1:14" x14ac:dyDescent="0.25">
      <c r="A4197" s="1">
        <v>42405</v>
      </c>
      <c r="B4197" s="3">
        <f t="shared" si="195"/>
        <v>2016</v>
      </c>
      <c r="C4197" s="3">
        <f t="shared" si="196"/>
        <v>2</v>
      </c>
      <c r="D4197" t="s">
        <v>1181</v>
      </c>
      <c r="E4197" t="str">
        <f t="shared" si="197"/>
        <v>Paul Prost20160205</v>
      </c>
      <c r="F4197">
        <f>IF(COUNTIF($E$2:E4197, E4197) = 1, MAX($F$1:F4196) + 1, INDEX($F$1:F4196, MATCH(E4197, $E$1:E4196, 0)))</f>
        <v>2059</v>
      </c>
      <c r="G4197" t="s">
        <v>30</v>
      </c>
      <c r="H4197" t="s">
        <v>11</v>
      </c>
      <c r="I4197" t="s">
        <v>12</v>
      </c>
      <c r="J4197" t="s">
        <v>1054</v>
      </c>
      <c r="K4197" s="17">
        <v>348.84</v>
      </c>
      <c r="L4197" s="17">
        <v>9</v>
      </c>
      <c r="M4197" s="17">
        <v>170.93</v>
      </c>
      <c r="N4197" s="17" t="str">
        <f>IF(SalesData[[#This Row],[Profit]]&gt;0,"Profit","Loss")</f>
        <v>Profit</v>
      </c>
    </row>
    <row r="4198" spans="1:14" x14ac:dyDescent="0.25">
      <c r="A4198" s="1">
        <v>42405</v>
      </c>
      <c r="B4198" s="3">
        <f t="shared" si="195"/>
        <v>2016</v>
      </c>
      <c r="C4198" s="3">
        <f t="shared" si="196"/>
        <v>2</v>
      </c>
      <c r="D4198" t="s">
        <v>1181</v>
      </c>
      <c r="E4198" t="str">
        <f t="shared" si="197"/>
        <v>Paul Prost20160205</v>
      </c>
      <c r="F4198">
        <f>IF(COUNTIF($E$2:E4198, E4198) = 1, MAX($F$1:F4197) + 1, INDEX($F$1:F4197, MATCH(E4198, $E$1:E4197, 0)))</f>
        <v>2059</v>
      </c>
      <c r="G4198" t="s">
        <v>30</v>
      </c>
      <c r="H4198" t="s">
        <v>11</v>
      </c>
      <c r="I4198" t="s">
        <v>43</v>
      </c>
      <c r="J4198" t="s">
        <v>1307</v>
      </c>
      <c r="K4198" s="17">
        <v>9.4499999999999993</v>
      </c>
      <c r="L4198" s="17">
        <v>5</v>
      </c>
      <c r="M4198" s="17">
        <v>0.19</v>
      </c>
      <c r="N4198" s="17" t="str">
        <f>IF(SalesData[[#This Row],[Profit]]&gt;0,"Profit","Loss")</f>
        <v>Profit</v>
      </c>
    </row>
    <row r="4199" spans="1:14" x14ac:dyDescent="0.25">
      <c r="A4199" s="1">
        <v>42405</v>
      </c>
      <c r="B4199" s="3">
        <f t="shared" si="195"/>
        <v>2016</v>
      </c>
      <c r="C4199" s="3">
        <f t="shared" si="196"/>
        <v>2</v>
      </c>
      <c r="D4199" t="s">
        <v>1181</v>
      </c>
      <c r="E4199" t="str">
        <f t="shared" si="197"/>
        <v>Paul Prost20160205</v>
      </c>
      <c r="F4199">
        <f>IF(COUNTIF($E$2:E4199, E4199) = 1, MAX($F$1:F4198) + 1, INDEX($F$1:F4198, MATCH(E4199, $E$1:E4198, 0)))</f>
        <v>2059</v>
      </c>
      <c r="G4199" t="s">
        <v>30</v>
      </c>
      <c r="H4199" t="s">
        <v>34</v>
      </c>
      <c r="I4199" t="s">
        <v>47</v>
      </c>
      <c r="J4199" t="s">
        <v>1585</v>
      </c>
      <c r="K4199" s="17">
        <v>18.84</v>
      </c>
      <c r="L4199" s="17">
        <v>3</v>
      </c>
      <c r="M4199" s="17">
        <v>7.16</v>
      </c>
      <c r="N4199" s="17" t="str">
        <f>IF(SalesData[[#This Row],[Profit]]&gt;0,"Profit","Loss")</f>
        <v>Profit</v>
      </c>
    </row>
    <row r="4200" spans="1:14" x14ac:dyDescent="0.25">
      <c r="A4200" s="1">
        <v>42405</v>
      </c>
      <c r="B4200" s="3">
        <f t="shared" si="195"/>
        <v>2016</v>
      </c>
      <c r="C4200" s="3">
        <f t="shared" si="196"/>
        <v>2</v>
      </c>
      <c r="D4200" t="s">
        <v>1181</v>
      </c>
      <c r="E4200" t="str">
        <f t="shared" si="197"/>
        <v>Paul Prost20160205</v>
      </c>
      <c r="F4200">
        <f>IF(COUNTIF($E$2:E4200, E4200) = 1, MAX($F$1:F4199) + 1, INDEX($F$1:F4199, MATCH(E4200, $E$1:E4199, 0)))</f>
        <v>2059</v>
      </c>
      <c r="G4200" t="s">
        <v>30</v>
      </c>
      <c r="H4200" t="s">
        <v>34</v>
      </c>
      <c r="I4200" t="s">
        <v>74</v>
      </c>
      <c r="J4200" t="s">
        <v>1637</v>
      </c>
      <c r="K4200" s="17">
        <v>239.98</v>
      </c>
      <c r="L4200" s="17">
        <v>2</v>
      </c>
      <c r="M4200" s="17">
        <v>52.8</v>
      </c>
      <c r="N4200" s="17" t="str">
        <f>IF(SalesData[[#This Row],[Profit]]&gt;0,"Profit","Loss")</f>
        <v>Profit</v>
      </c>
    </row>
    <row r="4201" spans="1:14" x14ac:dyDescent="0.25">
      <c r="A4201" s="1">
        <v>42405</v>
      </c>
      <c r="B4201" s="3">
        <f t="shared" si="195"/>
        <v>2016</v>
      </c>
      <c r="C4201" s="3">
        <f t="shared" si="196"/>
        <v>2</v>
      </c>
      <c r="D4201" t="s">
        <v>1181</v>
      </c>
      <c r="E4201" t="str">
        <f t="shared" si="197"/>
        <v>Paul Prost20160205</v>
      </c>
      <c r="F4201">
        <f>IF(COUNTIF($E$2:E4201, E4201) = 1, MAX($F$1:F4200) + 1, INDEX($F$1:F4200, MATCH(E4201, $E$1:E4200, 0)))</f>
        <v>2059</v>
      </c>
      <c r="G4201" t="s">
        <v>30</v>
      </c>
      <c r="H4201" t="s">
        <v>11</v>
      </c>
      <c r="I4201" t="s">
        <v>63</v>
      </c>
      <c r="J4201" t="s">
        <v>1626</v>
      </c>
      <c r="K4201" s="17">
        <v>167.96</v>
      </c>
      <c r="L4201" s="17">
        <v>2</v>
      </c>
      <c r="M4201" s="17">
        <v>78.94</v>
      </c>
      <c r="N4201" s="17" t="str">
        <f>IF(SalesData[[#This Row],[Profit]]&gt;0,"Profit","Loss")</f>
        <v>Profit</v>
      </c>
    </row>
    <row r="4202" spans="1:14" x14ac:dyDescent="0.25">
      <c r="A4202" s="1">
        <v>42405</v>
      </c>
      <c r="B4202" s="3">
        <f t="shared" si="195"/>
        <v>2016</v>
      </c>
      <c r="C4202" s="3">
        <f t="shared" si="196"/>
        <v>2</v>
      </c>
      <c r="D4202" t="s">
        <v>1181</v>
      </c>
      <c r="E4202" t="str">
        <f t="shared" si="197"/>
        <v>Paul Prost20160205</v>
      </c>
      <c r="F4202">
        <f>IF(COUNTIF($E$2:E4202, E4202) = 1, MAX($F$1:F4201) + 1, INDEX($F$1:F4201, MATCH(E4202, $E$1:E4201, 0)))</f>
        <v>2059</v>
      </c>
      <c r="G4202" t="s">
        <v>30</v>
      </c>
      <c r="H4202" t="s">
        <v>39</v>
      </c>
      <c r="I4202" t="s">
        <v>40</v>
      </c>
      <c r="J4202" t="s">
        <v>832</v>
      </c>
      <c r="K4202" s="17">
        <v>104.85</v>
      </c>
      <c r="L4202" s="17">
        <v>3</v>
      </c>
      <c r="M4202" s="17">
        <v>28.31</v>
      </c>
      <c r="N4202" s="17" t="str">
        <f>IF(SalesData[[#This Row],[Profit]]&gt;0,"Profit","Loss")</f>
        <v>Profit</v>
      </c>
    </row>
    <row r="4203" spans="1:14" x14ac:dyDescent="0.25">
      <c r="A4203" s="1">
        <v>42405</v>
      </c>
      <c r="B4203" s="3">
        <f t="shared" si="195"/>
        <v>2016</v>
      </c>
      <c r="C4203" s="3">
        <f t="shared" si="196"/>
        <v>2</v>
      </c>
      <c r="D4203" t="s">
        <v>1181</v>
      </c>
      <c r="E4203" t="str">
        <f t="shared" si="197"/>
        <v>Paul Prost20160205</v>
      </c>
      <c r="F4203">
        <f>IF(COUNTIF($E$2:E4203, E4203) = 1, MAX($F$1:F4202) + 1, INDEX($F$1:F4202, MATCH(E4203, $E$1:E4202, 0)))</f>
        <v>2059</v>
      </c>
      <c r="G4203" t="s">
        <v>30</v>
      </c>
      <c r="H4203" t="s">
        <v>39</v>
      </c>
      <c r="I4203" t="s">
        <v>40</v>
      </c>
      <c r="J4203" t="s">
        <v>173</v>
      </c>
      <c r="K4203" s="17">
        <v>484.83</v>
      </c>
      <c r="L4203" s="17">
        <v>3</v>
      </c>
      <c r="M4203" s="17">
        <v>126.06</v>
      </c>
      <c r="N4203" s="17" t="str">
        <f>IF(SalesData[[#This Row],[Profit]]&gt;0,"Profit","Loss")</f>
        <v>Profit</v>
      </c>
    </row>
    <row r="4204" spans="1:14" x14ac:dyDescent="0.25">
      <c r="A4204" s="1">
        <v>42405</v>
      </c>
      <c r="B4204" s="3">
        <f t="shared" si="195"/>
        <v>2016</v>
      </c>
      <c r="C4204" s="3">
        <f t="shared" si="196"/>
        <v>2</v>
      </c>
      <c r="D4204" t="s">
        <v>1181</v>
      </c>
      <c r="E4204" t="str">
        <f t="shared" si="197"/>
        <v>Paul Prost20160205</v>
      </c>
      <c r="F4204">
        <f>IF(COUNTIF($E$2:E4204, E4204) = 1, MAX($F$1:F4203) + 1, INDEX($F$1:F4203, MATCH(E4204, $E$1:E4203, 0)))</f>
        <v>2059</v>
      </c>
      <c r="G4204" t="s">
        <v>30</v>
      </c>
      <c r="H4204" t="s">
        <v>11</v>
      </c>
      <c r="I4204" t="s">
        <v>12</v>
      </c>
      <c r="J4204" t="s">
        <v>1989</v>
      </c>
      <c r="K4204" s="17">
        <v>122.97</v>
      </c>
      <c r="L4204" s="17">
        <v>3</v>
      </c>
      <c r="M4204" s="17">
        <v>60.26</v>
      </c>
      <c r="N4204" s="17" t="str">
        <f>IF(SalesData[[#This Row],[Profit]]&gt;0,"Profit","Loss")</f>
        <v>Profit</v>
      </c>
    </row>
    <row r="4205" spans="1:14" x14ac:dyDescent="0.25">
      <c r="A4205" s="1">
        <v>42405</v>
      </c>
      <c r="B4205" s="3">
        <f t="shared" si="195"/>
        <v>2016</v>
      </c>
      <c r="C4205" s="3">
        <f t="shared" si="196"/>
        <v>2</v>
      </c>
      <c r="D4205" t="s">
        <v>1181</v>
      </c>
      <c r="E4205" t="str">
        <f t="shared" si="197"/>
        <v>Paul Prost20160205</v>
      </c>
      <c r="F4205">
        <f>IF(COUNTIF($E$2:E4205, E4205) = 1, MAX($F$1:F4204) + 1, INDEX($F$1:F4204, MATCH(E4205, $E$1:E4204, 0)))</f>
        <v>2059</v>
      </c>
      <c r="G4205" t="s">
        <v>30</v>
      </c>
      <c r="H4205" t="s">
        <v>11</v>
      </c>
      <c r="I4205" t="s">
        <v>18</v>
      </c>
      <c r="J4205" t="s">
        <v>1017</v>
      </c>
      <c r="K4205" s="17">
        <v>154.44</v>
      </c>
      <c r="L4205" s="17">
        <v>3</v>
      </c>
      <c r="M4205" s="17">
        <v>1.54</v>
      </c>
      <c r="N4205" s="17" t="str">
        <f>IF(SalesData[[#This Row],[Profit]]&gt;0,"Profit","Loss")</f>
        <v>Profit</v>
      </c>
    </row>
    <row r="4206" spans="1:14" x14ac:dyDescent="0.25">
      <c r="A4206" s="1">
        <v>42405</v>
      </c>
      <c r="B4206" s="3">
        <f t="shared" si="195"/>
        <v>2016</v>
      </c>
      <c r="C4206" s="3">
        <f t="shared" si="196"/>
        <v>2</v>
      </c>
      <c r="D4206" t="s">
        <v>1181</v>
      </c>
      <c r="E4206" t="str">
        <f t="shared" si="197"/>
        <v>Paul Prost20160205</v>
      </c>
      <c r="F4206">
        <f>IF(COUNTIF($E$2:E4206, E4206) = 1, MAX($F$1:F4205) + 1, INDEX($F$1:F4205, MATCH(E4206, $E$1:E4205, 0)))</f>
        <v>2059</v>
      </c>
      <c r="G4206" t="s">
        <v>30</v>
      </c>
      <c r="H4206" t="s">
        <v>11</v>
      </c>
      <c r="I4206" t="s">
        <v>12</v>
      </c>
      <c r="J4206" t="s">
        <v>2358</v>
      </c>
      <c r="K4206" s="17">
        <v>342.37</v>
      </c>
      <c r="L4206" s="17">
        <v>7</v>
      </c>
      <c r="M4206" s="17">
        <v>160.91</v>
      </c>
      <c r="N4206" s="17" t="str">
        <f>IF(SalesData[[#This Row],[Profit]]&gt;0,"Profit","Loss")</f>
        <v>Profit</v>
      </c>
    </row>
    <row r="4207" spans="1:14" x14ac:dyDescent="0.25">
      <c r="A4207" s="1">
        <v>42405</v>
      </c>
      <c r="B4207" s="3">
        <f t="shared" si="195"/>
        <v>2016</v>
      </c>
      <c r="C4207" s="3">
        <f t="shared" si="196"/>
        <v>2</v>
      </c>
      <c r="D4207" t="s">
        <v>325</v>
      </c>
      <c r="E4207" t="str">
        <f t="shared" si="197"/>
        <v>Annie Zypern20160205</v>
      </c>
      <c r="F4207">
        <f>IF(COUNTIF($E$2:E4207, E4207) = 1, MAX($F$1:F4206) + 1, INDEX($F$1:F4206, MATCH(E4207, $E$1:E4206, 0)))</f>
        <v>2060</v>
      </c>
      <c r="G4207" t="s">
        <v>27</v>
      </c>
      <c r="H4207" t="s">
        <v>11</v>
      </c>
      <c r="I4207" t="s">
        <v>16</v>
      </c>
      <c r="J4207" t="s">
        <v>17</v>
      </c>
      <c r="K4207" s="17">
        <v>14.73</v>
      </c>
      <c r="L4207" s="17">
        <v>3</v>
      </c>
      <c r="M4207" s="17">
        <v>7.22</v>
      </c>
      <c r="N4207" s="17" t="str">
        <f>IF(SalesData[[#This Row],[Profit]]&gt;0,"Profit","Loss")</f>
        <v>Profit</v>
      </c>
    </row>
    <row r="4208" spans="1:14" x14ac:dyDescent="0.25">
      <c r="A4208" s="1">
        <v>42405</v>
      </c>
      <c r="B4208" s="3">
        <f t="shared" si="195"/>
        <v>2016</v>
      </c>
      <c r="C4208" s="3">
        <f t="shared" si="196"/>
        <v>2</v>
      </c>
      <c r="D4208" t="s">
        <v>325</v>
      </c>
      <c r="E4208" t="str">
        <f t="shared" si="197"/>
        <v>Annie Zypern20160205</v>
      </c>
      <c r="F4208">
        <f>IF(COUNTIF($E$2:E4208, E4208) = 1, MAX($F$1:F4207) + 1, INDEX($F$1:F4207, MATCH(E4208, $E$1:E4207, 0)))</f>
        <v>2060</v>
      </c>
      <c r="G4208" t="s">
        <v>27</v>
      </c>
      <c r="H4208" t="s">
        <v>11</v>
      </c>
      <c r="I4208" t="s">
        <v>18</v>
      </c>
      <c r="J4208" t="s">
        <v>1400</v>
      </c>
      <c r="K4208" s="17">
        <v>186.54</v>
      </c>
      <c r="L4208" s="17">
        <v>3</v>
      </c>
      <c r="M4208" s="17">
        <v>50.37</v>
      </c>
      <c r="N4208" s="17" t="str">
        <f>IF(SalesData[[#This Row],[Profit]]&gt;0,"Profit","Loss")</f>
        <v>Profit</v>
      </c>
    </row>
    <row r="4209" spans="1:14" x14ac:dyDescent="0.25">
      <c r="A4209" s="1">
        <v>42405</v>
      </c>
      <c r="B4209" s="3">
        <f t="shared" si="195"/>
        <v>2016</v>
      </c>
      <c r="C4209" s="3">
        <f t="shared" si="196"/>
        <v>2</v>
      </c>
      <c r="D4209" t="s">
        <v>325</v>
      </c>
      <c r="E4209" t="str">
        <f t="shared" si="197"/>
        <v>Annie Zypern20160205</v>
      </c>
      <c r="F4209">
        <f>IF(COUNTIF($E$2:E4209, E4209) = 1, MAX($F$1:F4208) + 1, INDEX($F$1:F4208, MATCH(E4209, $E$1:E4208, 0)))</f>
        <v>2060</v>
      </c>
      <c r="G4209" t="s">
        <v>27</v>
      </c>
      <c r="H4209" t="s">
        <v>34</v>
      </c>
      <c r="I4209" t="s">
        <v>145</v>
      </c>
      <c r="J4209" t="s">
        <v>2066</v>
      </c>
      <c r="K4209" s="17">
        <v>557.73</v>
      </c>
      <c r="L4209" s="17">
        <v>4</v>
      </c>
      <c r="M4209" s="17">
        <v>6.97</v>
      </c>
      <c r="N4209" s="17" t="str">
        <f>IF(SalesData[[#This Row],[Profit]]&gt;0,"Profit","Loss")</f>
        <v>Profit</v>
      </c>
    </row>
    <row r="4210" spans="1:14" x14ac:dyDescent="0.25">
      <c r="A4210" s="1">
        <v>42405</v>
      </c>
      <c r="B4210" s="3">
        <f t="shared" si="195"/>
        <v>2016</v>
      </c>
      <c r="C4210" s="3">
        <f t="shared" si="196"/>
        <v>2</v>
      </c>
      <c r="D4210" t="s">
        <v>325</v>
      </c>
      <c r="E4210" t="str">
        <f t="shared" si="197"/>
        <v>Annie Zypern20160205</v>
      </c>
      <c r="F4210">
        <f>IF(COUNTIF($E$2:E4210, E4210) = 1, MAX($F$1:F4209) + 1, INDEX($F$1:F4209, MATCH(E4210, $E$1:E4209, 0)))</f>
        <v>2060</v>
      </c>
      <c r="G4210" t="s">
        <v>27</v>
      </c>
      <c r="H4210" t="s">
        <v>39</v>
      </c>
      <c r="I4210" t="s">
        <v>40</v>
      </c>
      <c r="J4210" t="s">
        <v>2443</v>
      </c>
      <c r="K4210" s="17">
        <v>159.97</v>
      </c>
      <c r="L4210" s="17">
        <v>4</v>
      </c>
      <c r="M4210" s="17">
        <v>-31.99</v>
      </c>
      <c r="N4210" s="17" t="str">
        <f>IF(SalesData[[#This Row],[Profit]]&gt;0,"Profit","Loss")</f>
        <v>Loss</v>
      </c>
    </row>
    <row r="4211" spans="1:14" x14ac:dyDescent="0.25">
      <c r="A4211" s="1">
        <v>42406</v>
      </c>
      <c r="B4211" s="3">
        <f t="shared" si="195"/>
        <v>2016</v>
      </c>
      <c r="C4211" s="3">
        <f t="shared" si="196"/>
        <v>2</v>
      </c>
      <c r="D4211" t="s">
        <v>427</v>
      </c>
      <c r="E4211" t="str">
        <f t="shared" si="197"/>
        <v>Karen Bern20160206</v>
      </c>
      <c r="F4211">
        <f>IF(COUNTIF($E$2:E4211, E4211) = 1, MAX($F$1:F4210) + 1, INDEX($F$1:F4210, MATCH(E4211, $E$1:E4210, 0)))</f>
        <v>2061</v>
      </c>
      <c r="G4211" t="s">
        <v>120</v>
      </c>
      <c r="H4211" t="s">
        <v>34</v>
      </c>
      <c r="I4211" t="s">
        <v>47</v>
      </c>
      <c r="J4211" t="s">
        <v>654</v>
      </c>
      <c r="K4211" s="17">
        <v>132.22</v>
      </c>
      <c r="L4211" s="17">
        <v>4</v>
      </c>
      <c r="M4211" s="17">
        <v>-18.18</v>
      </c>
      <c r="N4211" s="17" t="str">
        <f>IF(SalesData[[#This Row],[Profit]]&gt;0,"Profit","Loss")</f>
        <v>Loss</v>
      </c>
    </row>
    <row r="4212" spans="1:14" x14ac:dyDescent="0.25">
      <c r="A4212" s="1">
        <v>42407</v>
      </c>
      <c r="B4212" s="3">
        <f t="shared" si="195"/>
        <v>2016</v>
      </c>
      <c r="C4212" s="3">
        <f t="shared" si="196"/>
        <v>2</v>
      </c>
      <c r="D4212" t="s">
        <v>383</v>
      </c>
      <c r="E4212" t="str">
        <f t="shared" si="197"/>
        <v>Christina Anderson20160207</v>
      </c>
      <c r="F4212">
        <f>IF(COUNTIF($E$2:E4212, E4212) = 1, MAX($F$1:F4211) + 1, INDEX($F$1:F4211, MATCH(E4212, $E$1:E4211, 0)))</f>
        <v>2062</v>
      </c>
      <c r="G4212" t="s">
        <v>55</v>
      </c>
      <c r="H4212" t="s">
        <v>39</v>
      </c>
      <c r="I4212" t="s">
        <v>52</v>
      </c>
      <c r="J4212" t="s">
        <v>2398</v>
      </c>
      <c r="K4212" s="17">
        <v>100</v>
      </c>
      <c r="L4212" s="17">
        <v>4</v>
      </c>
      <c r="M4212" s="17">
        <v>21</v>
      </c>
      <c r="N4212" s="17" t="str">
        <f>IF(SalesData[[#This Row],[Profit]]&gt;0,"Profit","Loss")</f>
        <v>Profit</v>
      </c>
    </row>
    <row r="4213" spans="1:14" x14ac:dyDescent="0.25">
      <c r="A4213" s="1">
        <v>42407</v>
      </c>
      <c r="B4213" s="3">
        <f t="shared" si="195"/>
        <v>2016</v>
      </c>
      <c r="C4213" s="3">
        <f t="shared" si="196"/>
        <v>2</v>
      </c>
      <c r="D4213" t="s">
        <v>383</v>
      </c>
      <c r="E4213" t="str">
        <f t="shared" si="197"/>
        <v>Christina Anderson20160207</v>
      </c>
      <c r="F4213">
        <f>IF(COUNTIF($E$2:E4213, E4213) = 1, MAX($F$1:F4212) + 1, INDEX($F$1:F4212, MATCH(E4213, $E$1:E4212, 0)))</f>
        <v>2062</v>
      </c>
      <c r="G4213" t="s">
        <v>55</v>
      </c>
      <c r="H4213" t="s">
        <v>11</v>
      </c>
      <c r="I4213" t="s">
        <v>16</v>
      </c>
      <c r="J4213" t="s">
        <v>1632</v>
      </c>
      <c r="K4213" s="17">
        <v>7.83</v>
      </c>
      <c r="L4213" s="17">
        <v>3</v>
      </c>
      <c r="M4213" s="17">
        <v>3.6</v>
      </c>
      <c r="N4213" s="17" t="str">
        <f>IF(SalesData[[#This Row],[Profit]]&gt;0,"Profit","Loss")</f>
        <v>Profit</v>
      </c>
    </row>
    <row r="4214" spans="1:14" x14ac:dyDescent="0.25">
      <c r="A4214" s="1">
        <v>42407</v>
      </c>
      <c r="B4214" s="3">
        <f t="shared" si="195"/>
        <v>2016</v>
      </c>
      <c r="C4214" s="3">
        <f t="shared" si="196"/>
        <v>2</v>
      </c>
      <c r="D4214" t="s">
        <v>2444</v>
      </c>
      <c r="E4214" t="str">
        <f t="shared" si="197"/>
        <v>Bobby Elias20160207</v>
      </c>
      <c r="F4214">
        <f>IF(COUNTIF($E$2:E4214, E4214) = 1, MAX($F$1:F4213) + 1, INDEX($F$1:F4213, MATCH(E4214, $E$1:E4213, 0)))</f>
        <v>2063</v>
      </c>
      <c r="G4214" t="s">
        <v>78</v>
      </c>
      <c r="H4214" t="s">
        <v>11</v>
      </c>
      <c r="I4214" t="s">
        <v>12</v>
      </c>
      <c r="J4214" t="s">
        <v>1583</v>
      </c>
      <c r="K4214" s="17">
        <v>30.35</v>
      </c>
      <c r="L4214" s="17">
        <v>2</v>
      </c>
      <c r="M4214" s="17">
        <v>10.62</v>
      </c>
      <c r="N4214" s="17" t="str">
        <f>IF(SalesData[[#This Row],[Profit]]&gt;0,"Profit","Loss")</f>
        <v>Profit</v>
      </c>
    </row>
    <row r="4215" spans="1:14" x14ac:dyDescent="0.25">
      <c r="A4215" s="1">
        <v>42407</v>
      </c>
      <c r="B4215" s="3">
        <f t="shared" si="195"/>
        <v>2016</v>
      </c>
      <c r="C4215" s="3">
        <f t="shared" si="196"/>
        <v>2</v>
      </c>
      <c r="D4215" t="s">
        <v>2424</v>
      </c>
      <c r="E4215" t="str">
        <f t="shared" si="197"/>
        <v>Erica Bern20160207</v>
      </c>
      <c r="F4215">
        <f>IF(COUNTIF($E$2:E4215, E4215) = 1, MAX($F$1:F4214) + 1, INDEX($F$1:F4214, MATCH(E4215, $E$1:E4214, 0)))</f>
        <v>2064</v>
      </c>
      <c r="G4215" t="s">
        <v>27</v>
      </c>
      <c r="H4215" t="s">
        <v>39</v>
      </c>
      <c r="I4215" t="s">
        <v>40</v>
      </c>
      <c r="J4215" t="s">
        <v>2171</v>
      </c>
      <c r="K4215" s="17">
        <v>623.96</v>
      </c>
      <c r="L4215" s="17">
        <v>5</v>
      </c>
      <c r="M4215" s="17">
        <v>39</v>
      </c>
      <c r="N4215" s="17" t="str">
        <f>IF(SalesData[[#This Row],[Profit]]&gt;0,"Profit","Loss")</f>
        <v>Profit</v>
      </c>
    </row>
    <row r="4216" spans="1:14" x14ac:dyDescent="0.25">
      <c r="A4216" s="1">
        <v>42408</v>
      </c>
      <c r="B4216" s="3">
        <f t="shared" si="195"/>
        <v>2016</v>
      </c>
      <c r="C4216" s="3">
        <f t="shared" si="196"/>
        <v>2</v>
      </c>
      <c r="D4216" t="s">
        <v>2131</v>
      </c>
      <c r="E4216" t="str">
        <f t="shared" si="197"/>
        <v>Cathy Hwang20160208</v>
      </c>
      <c r="F4216">
        <f>IF(COUNTIF($E$2:E4216, E4216) = 1, MAX($F$1:F4215) + 1, INDEX($F$1:F4215, MATCH(E4216, $E$1:E4215, 0)))</f>
        <v>2065</v>
      </c>
      <c r="G4216" t="s">
        <v>245</v>
      </c>
      <c r="H4216" t="s">
        <v>39</v>
      </c>
      <c r="I4216" t="s">
        <v>40</v>
      </c>
      <c r="J4216" t="s">
        <v>2193</v>
      </c>
      <c r="K4216" s="17">
        <v>1127.98</v>
      </c>
      <c r="L4216" s="17">
        <v>3</v>
      </c>
      <c r="M4216" s="17">
        <v>126.9</v>
      </c>
      <c r="N4216" s="17" t="str">
        <f>IF(SalesData[[#This Row],[Profit]]&gt;0,"Profit","Loss")</f>
        <v>Profit</v>
      </c>
    </row>
    <row r="4217" spans="1:14" x14ac:dyDescent="0.25">
      <c r="A4217" s="1">
        <v>42408</v>
      </c>
      <c r="B4217" s="3">
        <f t="shared" si="195"/>
        <v>2016</v>
      </c>
      <c r="C4217" s="3">
        <f t="shared" si="196"/>
        <v>2</v>
      </c>
      <c r="D4217" t="s">
        <v>170</v>
      </c>
      <c r="E4217" t="str">
        <f t="shared" si="197"/>
        <v>Mark Haberlin20160208</v>
      </c>
      <c r="F4217">
        <f>IF(COUNTIF($E$2:E4217, E4217) = 1, MAX($F$1:F4216) + 1, INDEX($F$1:F4216, MATCH(E4217, $E$1:E4216, 0)))</f>
        <v>2066</v>
      </c>
      <c r="G4217" t="s">
        <v>10</v>
      </c>
      <c r="H4217" t="s">
        <v>34</v>
      </c>
      <c r="I4217" t="s">
        <v>35</v>
      </c>
      <c r="J4217" t="s">
        <v>235</v>
      </c>
      <c r="K4217" s="17">
        <v>241.5</v>
      </c>
      <c r="L4217" s="17">
        <v>4</v>
      </c>
      <c r="M4217" s="17">
        <v>0</v>
      </c>
      <c r="N4217" s="17" t="str">
        <f>IF(SalesData[[#This Row],[Profit]]&gt;0,"Profit","Loss")</f>
        <v>Loss</v>
      </c>
    </row>
    <row r="4218" spans="1:14" x14ac:dyDescent="0.25">
      <c r="A4218" s="1">
        <v>42409</v>
      </c>
      <c r="B4218" s="3">
        <f t="shared" si="195"/>
        <v>2016</v>
      </c>
      <c r="C4218" s="3">
        <f t="shared" si="196"/>
        <v>2</v>
      </c>
      <c r="D4218" t="s">
        <v>2252</v>
      </c>
      <c r="E4218" t="str">
        <f t="shared" si="197"/>
        <v>Justin Ritter20160209</v>
      </c>
      <c r="F4218">
        <f>IF(COUNTIF($E$2:E4218, E4218) = 1, MAX($F$1:F4217) + 1, INDEX($F$1:F4217, MATCH(E4218, $E$1:E4217, 0)))</f>
        <v>2067</v>
      </c>
      <c r="G4218" t="s">
        <v>27</v>
      </c>
      <c r="H4218" t="s">
        <v>39</v>
      </c>
      <c r="I4218" t="s">
        <v>52</v>
      </c>
      <c r="J4218" t="s">
        <v>84</v>
      </c>
      <c r="K4218" s="17">
        <v>89.97</v>
      </c>
      <c r="L4218" s="17">
        <v>3</v>
      </c>
      <c r="M4218" s="17">
        <v>39.590000000000003</v>
      </c>
      <c r="N4218" s="17" t="str">
        <f>IF(SalesData[[#This Row],[Profit]]&gt;0,"Profit","Loss")</f>
        <v>Profit</v>
      </c>
    </row>
    <row r="4219" spans="1:14" x14ac:dyDescent="0.25">
      <c r="A4219" s="1">
        <v>42409</v>
      </c>
      <c r="B4219" s="3">
        <f t="shared" si="195"/>
        <v>2016</v>
      </c>
      <c r="C4219" s="3">
        <f t="shared" si="196"/>
        <v>2</v>
      </c>
      <c r="D4219" t="s">
        <v>2252</v>
      </c>
      <c r="E4219" t="str">
        <f t="shared" si="197"/>
        <v>Justin Ritter20160209</v>
      </c>
      <c r="F4219">
        <f>IF(COUNTIF($E$2:E4219, E4219) = 1, MAX($F$1:F4218) + 1, INDEX($F$1:F4218, MATCH(E4219, $E$1:E4218, 0)))</f>
        <v>2067</v>
      </c>
      <c r="G4219" t="s">
        <v>27</v>
      </c>
      <c r="H4219" t="s">
        <v>39</v>
      </c>
      <c r="I4219" t="s">
        <v>52</v>
      </c>
      <c r="J4219" t="s">
        <v>2393</v>
      </c>
      <c r="K4219" s="17">
        <v>31.86</v>
      </c>
      <c r="L4219" s="17">
        <v>2</v>
      </c>
      <c r="M4219" s="17">
        <v>11.15</v>
      </c>
      <c r="N4219" s="17" t="str">
        <f>IF(SalesData[[#This Row],[Profit]]&gt;0,"Profit","Loss")</f>
        <v>Profit</v>
      </c>
    </row>
    <row r="4220" spans="1:14" x14ac:dyDescent="0.25">
      <c r="A4220" s="1">
        <v>42411</v>
      </c>
      <c r="B4220" s="3">
        <f t="shared" si="195"/>
        <v>2016</v>
      </c>
      <c r="C4220" s="3">
        <f t="shared" si="196"/>
        <v>2</v>
      </c>
      <c r="D4220" t="s">
        <v>1682</v>
      </c>
      <c r="E4220" t="str">
        <f t="shared" si="197"/>
        <v>Phillip Breyer20160211</v>
      </c>
      <c r="F4220">
        <f>IF(COUNTIF($E$2:E4220, E4220) = 1, MAX($F$1:F4219) + 1, INDEX($F$1:F4219, MATCH(E4220, $E$1:E4219, 0)))</f>
        <v>2068</v>
      </c>
      <c r="G4220" t="s">
        <v>840</v>
      </c>
      <c r="H4220" t="s">
        <v>39</v>
      </c>
      <c r="I4220" t="s">
        <v>40</v>
      </c>
      <c r="J4220" t="s">
        <v>1862</v>
      </c>
      <c r="K4220" s="17">
        <v>69.930000000000007</v>
      </c>
      <c r="L4220" s="17">
        <v>7</v>
      </c>
      <c r="M4220" s="17">
        <v>0.7</v>
      </c>
      <c r="N4220" s="17" t="str">
        <f>IF(SalesData[[#This Row],[Profit]]&gt;0,"Profit","Loss")</f>
        <v>Profit</v>
      </c>
    </row>
    <row r="4221" spans="1:14" x14ac:dyDescent="0.25">
      <c r="A4221" s="1">
        <v>42412</v>
      </c>
      <c r="B4221" s="3">
        <f t="shared" si="195"/>
        <v>2016</v>
      </c>
      <c r="C4221" s="3">
        <f t="shared" si="196"/>
        <v>2</v>
      </c>
      <c r="D4221" t="s">
        <v>503</v>
      </c>
      <c r="E4221" t="str">
        <f t="shared" si="197"/>
        <v>John Stevenson20160212</v>
      </c>
      <c r="F4221">
        <f>IF(COUNTIF($E$2:E4221, E4221) = 1, MAX($F$1:F4220) + 1, INDEX($F$1:F4220, MATCH(E4221, $E$1:E4220, 0)))</f>
        <v>2069</v>
      </c>
      <c r="G4221" t="s">
        <v>30</v>
      </c>
      <c r="H4221" t="s">
        <v>11</v>
      </c>
      <c r="I4221" t="s">
        <v>18</v>
      </c>
      <c r="J4221" t="s">
        <v>1572</v>
      </c>
      <c r="K4221" s="17">
        <v>1350.12</v>
      </c>
      <c r="L4221" s="17">
        <v>6</v>
      </c>
      <c r="M4221" s="17">
        <v>175.52</v>
      </c>
      <c r="N4221" s="17" t="str">
        <f>IF(SalesData[[#This Row],[Profit]]&gt;0,"Profit","Loss")</f>
        <v>Profit</v>
      </c>
    </row>
    <row r="4222" spans="1:14" x14ac:dyDescent="0.25">
      <c r="A4222" s="1">
        <v>42412</v>
      </c>
      <c r="B4222" s="3">
        <f t="shared" si="195"/>
        <v>2016</v>
      </c>
      <c r="C4222" s="3">
        <f t="shared" si="196"/>
        <v>2</v>
      </c>
      <c r="D4222" t="s">
        <v>503</v>
      </c>
      <c r="E4222" t="str">
        <f t="shared" si="197"/>
        <v>John Stevenson20160212</v>
      </c>
      <c r="F4222">
        <f>IF(COUNTIF($E$2:E4222, E4222) = 1, MAX($F$1:F4221) + 1, INDEX($F$1:F4221, MATCH(E4222, $E$1:E4221, 0)))</f>
        <v>2069</v>
      </c>
      <c r="G4222" t="s">
        <v>30</v>
      </c>
      <c r="H4222" t="s">
        <v>11</v>
      </c>
      <c r="I4222" t="s">
        <v>20</v>
      </c>
      <c r="J4222" t="s">
        <v>1386</v>
      </c>
      <c r="K4222" s="17">
        <v>15.92</v>
      </c>
      <c r="L4222" s="17">
        <v>4</v>
      </c>
      <c r="M4222" s="17">
        <v>7.48</v>
      </c>
      <c r="N4222" s="17" t="str">
        <f>IF(SalesData[[#This Row],[Profit]]&gt;0,"Profit","Loss")</f>
        <v>Profit</v>
      </c>
    </row>
    <row r="4223" spans="1:14" x14ac:dyDescent="0.25">
      <c r="A4223" s="1">
        <v>42413</v>
      </c>
      <c r="B4223" s="3">
        <f t="shared" si="195"/>
        <v>2016</v>
      </c>
      <c r="C4223" s="3">
        <f t="shared" si="196"/>
        <v>2</v>
      </c>
      <c r="D4223" t="s">
        <v>1513</v>
      </c>
      <c r="E4223" t="str">
        <f t="shared" si="197"/>
        <v>Ross DeVincentis20160213</v>
      </c>
      <c r="F4223">
        <f>IF(COUNTIF($E$2:E4223, E4223) = 1, MAX($F$1:F4222) + 1, INDEX($F$1:F4222, MATCH(E4223, $E$1:E4222, 0)))</f>
        <v>2070</v>
      </c>
      <c r="G4223" t="s">
        <v>27</v>
      </c>
      <c r="H4223" t="s">
        <v>11</v>
      </c>
      <c r="I4223" t="s">
        <v>12</v>
      </c>
      <c r="J4223" t="s">
        <v>1411</v>
      </c>
      <c r="K4223" s="17">
        <v>146.82</v>
      </c>
      <c r="L4223" s="17">
        <v>3</v>
      </c>
      <c r="M4223" s="17">
        <v>73.41</v>
      </c>
      <c r="N4223" s="17" t="str">
        <f>IF(SalesData[[#This Row],[Profit]]&gt;0,"Profit","Loss")</f>
        <v>Profit</v>
      </c>
    </row>
    <row r="4224" spans="1:14" x14ac:dyDescent="0.25">
      <c r="A4224" s="1">
        <v>42414</v>
      </c>
      <c r="B4224" s="3">
        <f t="shared" si="195"/>
        <v>2016</v>
      </c>
      <c r="C4224" s="3">
        <f t="shared" si="196"/>
        <v>2</v>
      </c>
      <c r="D4224" t="s">
        <v>1933</v>
      </c>
      <c r="E4224" t="str">
        <f t="shared" si="197"/>
        <v>Dave Kipp20160214</v>
      </c>
      <c r="F4224">
        <f>IF(COUNTIF($E$2:E4224, E4224) = 1, MAX($F$1:F4223) + 1, INDEX($F$1:F4223, MATCH(E4224, $E$1:E4223, 0)))</f>
        <v>2071</v>
      </c>
      <c r="G4224" t="s">
        <v>531</v>
      </c>
      <c r="H4224" t="s">
        <v>11</v>
      </c>
      <c r="I4224" t="s">
        <v>12</v>
      </c>
      <c r="J4224" t="s">
        <v>1914</v>
      </c>
      <c r="K4224" s="17">
        <v>4.7699999999999996</v>
      </c>
      <c r="L4224" s="17">
        <v>1</v>
      </c>
      <c r="M4224" s="17">
        <v>2.15</v>
      </c>
      <c r="N4224" s="17" t="str">
        <f>IF(SalesData[[#This Row],[Profit]]&gt;0,"Profit","Loss")</f>
        <v>Profit</v>
      </c>
    </row>
    <row r="4225" spans="1:14" x14ac:dyDescent="0.25">
      <c r="A4225" s="1">
        <v>42414</v>
      </c>
      <c r="B4225" s="3">
        <f t="shared" si="195"/>
        <v>2016</v>
      </c>
      <c r="C4225" s="3">
        <f t="shared" si="196"/>
        <v>2</v>
      </c>
      <c r="D4225" t="s">
        <v>1933</v>
      </c>
      <c r="E4225" t="str">
        <f t="shared" si="197"/>
        <v>Dave Kipp20160214</v>
      </c>
      <c r="F4225">
        <f>IF(COUNTIF($E$2:E4225, E4225) = 1, MAX($F$1:F4224) + 1, INDEX($F$1:F4224, MATCH(E4225, $E$1:E4224, 0)))</f>
        <v>2071</v>
      </c>
      <c r="G4225" t="s">
        <v>531</v>
      </c>
      <c r="H4225" t="s">
        <v>11</v>
      </c>
      <c r="I4225" t="s">
        <v>24</v>
      </c>
      <c r="J4225" t="s">
        <v>290</v>
      </c>
      <c r="K4225" s="17">
        <v>7.98</v>
      </c>
      <c r="L4225" s="17">
        <v>3</v>
      </c>
      <c r="M4225" s="17">
        <v>2.0699999999999998</v>
      </c>
      <c r="N4225" s="17" t="str">
        <f>IF(SalesData[[#This Row],[Profit]]&gt;0,"Profit","Loss")</f>
        <v>Profit</v>
      </c>
    </row>
    <row r="4226" spans="1:14" x14ac:dyDescent="0.25">
      <c r="A4226" s="1">
        <v>42414</v>
      </c>
      <c r="B4226" s="3">
        <f t="shared" ref="B4226:B4289" si="198">YEAR(A4226)</f>
        <v>2016</v>
      </c>
      <c r="C4226" s="3">
        <f t="shared" ref="C4226:C4289" si="199">MONTH(A4226)</f>
        <v>2</v>
      </c>
      <c r="D4226" t="s">
        <v>1933</v>
      </c>
      <c r="E4226" t="str">
        <f t="shared" ref="E4226:E4289" si="200">D4226 &amp; TEXT(A4226, "yyyymmdd")</f>
        <v>Dave Kipp20160214</v>
      </c>
      <c r="F4226">
        <f>IF(COUNTIF($E$2:E4226, E4226) = 1, MAX($F$1:F4225) + 1, INDEX($F$1:F4225, MATCH(E4226, $E$1:E4225, 0)))</f>
        <v>2071</v>
      </c>
      <c r="G4226" t="s">
        <v>531</v>
      </c>
      <c r="H4226" t="s">
        <v>34</v>
      </c>
      <c r="I4226" t="s">
        <v>145</v>
      </c>
      <c r="J4226" t="s">
        <v>1613</v>
      </c>
      <c r="K4226" s="17">
        <v>550.42999999999995</v>
      </c>
      <c r="L4226" s="17">
        <v>3</v>
      </c>
      <c r="M4226" s="17">
        <v>-47.18</v>
      </c>
      <c r="N4226" s="17" t="str">
        <f>IF(SalesData[[#This Row],[Profit]]&gt;0,"Profit","Loss")</f>
        <v>Loss</v>
      </c>
    </row>
    <row r="4227" spans="1:14" x14ac:dyDescent="0.25">
      <c r="A4227" s="1">
        <v>42414</v>
      </c>
      <c r="B4227" s="3">
        <f t="shared" si="198"/>
        <v>2016</v>
      </c>
      <c r="C4227" s="3">
        <f t="shared" si="199"/>
        <v>2</v>
      </c>
      <c r="D4227" t="s">
        <v>1933</v>
      </c>
      <c r="E4227" t="str">
        <f t="shared" si="200"/>
        <v>Dave Kipp20160214</v>
      </c>
      <c r="F4227">
        <f>IF(COUNTIF($E$2:E4227, E4227) = 1, MAX($F$1:F4226) + 1, INDEX($F$1:F4226, MATCH(E4227, $E$1:E4226, 0)))</f>
        <v>2071</v>
      </c>
      <c r="G4227" t="s">
        <v>531</v>
      </c>
      <c r="H4227" t="s">
        <v>34</v>
      </c>
      <c r="I4227" t="s">
        <v>47</v>
      </c>
      <c r="J4227" t="s">
        <v>1155</v>
      </c>
      <c r="K4227" s="17">
        <v>10.56</v>
      </c>
      <c r="L4227" s="17">
        <v>6</v>
      </c>
      <c r="M4227" s="17">
        <v>4.6500000000000004</v>
      </c>
      <c r="N4227" s="17" t="str">
        <f>IF(SalesData[[#This Row],[Profit]]&gt;0,"Profit","Loss")</f>
        <v>Profit</v>
      </c>
    </row>
    <row r="4228" spans="1:14" x14ac:dyDescent="0.25">
      <c r="A4228" s="1">
        <v>42414</v>
      </c>
      <c r="B4228" s="3">
        <f t="shared" si="198"/>
        <v>2016</v>
      </c>
      <c r="C4228" s="3">
        <f t="shared" si="199"/>
        <v>2</v>
      </c>
      <c r="D4228" t="s">
        <v>2156</v>
      </c>
      <c r="E4228" t="str">
        <f t="shared" si="200"/>
        <v>Fred McMath20160214</v>
      </c>
      <c r="F4228">
        <f>IF(COUNTIF($E$2:E4228, E4228) = 1, MAX($F$1:F4227) + 1, INDEX($F$1:F4227, MATCH(E4228, $E$1:E4227, 0)))</f>
        <v>2072</v>
      </c>
      <c r="G4228" t="s">
        <v>329</v>
      </c>
      <c r="H4228" t="s">
        <v>11</v>
      </c>
      <c r="I4228" t="s">
        <v>24</v>
      </c>
      <c r="J4228" t="s">
        <v>1579</v>
      </c>
      <c r="K4228" s="17">
        <v>264.18</v>
      </c>
      <c r="L4228" s="17">
        <v>7</v>
      </c>
      <c r="M4228" s="17">
        <v>68.69</v>
      </c>
      <c r="N4228" s="17" t="str">
        <f>IF(SalesData[[#This Row],[Profit]]&gt;0,"Profit","Loss")</f>
        <v>Profit</v>
      </c>
    </row>
    <row r="4229" spans="1:14" x14ac:dyDescent="0.25">
      <c r="A4229" s="1">
        <v>42415</v>
      </c>
      <c r="B4229" s="3">
        <f t="shared" si="198"/>
        <v>2016</v>
      </c>
      <c r="C4229" s="3">
        <f t="shared" si="199"/>
        <v>2</v>
      </c>
      <c r="D4229" t="s">
        <v>635</v>
      </c>
      <c r="E4229" t="str">
        <f t="shared" si="200"/>
        <v>Patrick Gardner20160215</v>
      </c>
      <c r="F4229">
        <f>IF(COUNTIF($E$2:E4229, E4229) = 1, MAX($F$1:F4228) + 1, INDEX($F$1:F4228, MATCH(E4229, $E$1:E4228, 0)))</f>
        <v>2073</v>
      </c>
      <c r="G4229" t="s">
        <v>149</v>
      </c>
      <c r="H4229" t="s">
        <v>11</v>
      </c>
      <c r="I4229" t="s">
        <v>20</v>
      </c>
      <c r="J4229" t="s">
        <v>666</v>
      </c>
      <c r="K4229" s="17">
        <v>398.35</v>
      </c>
      <c r="L4229" s="17">
        <v>3</v>
      </c>
      <c r="M4229" s="17">
        <v>124.49</v>
      </c>
      <c r="N4229" s="17" t="str">
        <f>IF(SalesData[[#This Row],[Profit]]&gt;0,"Profit","Loss")</f>
        <v>Profit</v>
      </c>
    </row>
    <row r="4230" spans="1:14" x14ac:dyDescent="0.25">
      <c r="A4230" s="1">
        <v>42415</v>
      </c>
      <c r="B4230" s="3">
        <f t="shared" si="198"/>
        <v>2016</v>
      </c>
      <c r="C4230" s="3">
        <f t="shared" si="199"/>
        <v>2</v>
      </c>
      <c r="D4230" t="s">
        <v>635</v>
      </c>
      <c r="E4230" t="str">
        <f t="shared" si="200"/>
        <v>Patrick Gardner20160215</v>
      </c>
      <c r="F4230">
        <f>IF(COUNTIF($E$2:E4230, E4230) = 1, MAX($F$1:F4229) + 1, INDEX($F$1:F4229, MATCH(E4230, $E$1:E4229, 0)))</f>
        <v>2073</v>
      </c>
      <c r="G4230" t="s">
        <v>149</v>
      </c>
      <c r="H4230" t="s">
        <v>11</v>
      </c>
      <c r="I4230" t="s">
        <v>43</v>
      </c>
      <c r="J4230" t="s">
        <v>962</v>
      </c>
      <c r="K4230" s="17">
        <v>8.7200000000000006</v>
      </c>
      <c r="L4230" s="17">
        <v>4</v>
      </c>
      <c r="M4230" s="17">
        <v>3.58</v>
      </c>
      <c r="N4230" s="17" t="str">
        <f>IF(SalesData[[#This Row],[Profit]]&gt;0,"Profit","Loss")</f>
        <v>Profit</v>
      </c>
    </row>
    <row r="4231" spans="1:14" x14ac:dyDescent="0.25">
      <c r="A4231" s="1">
        <v>42416</v>
      </c>
      <c r="B4231" s="3">
        <f t="shared" si="198"/>
        <v>2016</v>
      </c>
      <c r="C4231" s="3">
        <f t="shared" si="199"/>
        <v>2</v>
      </c>
      <c r="D4231" t="s">
        <v>1287</v>
      </c>
      <c r="E4231" t="str">
        <f t="shared" si="200"/>
        <v>Erin Ashbrook20160216</v>
      </c>
      <c r="F4231">
        <f>IF(COUNTIF($E$2:E4231, E4231) = 1, MAX($F$1:F4230) + 1, INDEX($F$1:F4230, MATCH(E4231, $E$1:E4230, 0)))</f>
        <v>2074</v>
      </c>
      <c r="G4231" t="s">
        <v>15</v>
      </c>
      <c r="H4231" t="s">
        <v>11</v>
      </c>
      <c r="I4231" t="s">
        <v>92</v>
      </c>
      <c r="J4231" t="s">
        <v>2445</v>
      </c>
      <c r="K4231" s="17">
        <v>92.06</v>
      </c>
      <c r="L4231" s="17">
        <v>6</v>
      </c>
      <c r="M4231" s="17">
        <v>-225.56</v>
      </c>
      <c r="N4231" s="17" t="str">
        <f>IF(SalesData[[#This Row],[Profit]]&gt;0,"Profit","Loss")</f>
        <v>Loss</v>
      </c>
    </row>
    <row r="4232" spans="1:14" x14ac:dyDescent="0.25">
      <c r="A4232" s="1">
        <v>42416</v>
      </c>
      <c r="B4232" s="3">
        <f t="shared" si="198"/>
        <v>2016</v>
      </c>
      <c r="C4232" s="3">
        <f t="shared" si="199"/>
        <v>2</v>
      </c>
      <c r="D4232" t="s">
        <v>1287</v>
      </c>
      <c r="E4232" t="str">
        <f t="shared" si="200"/>
        <v>Erin Ashbrook20160216</v>
      </c>
      <c r="F4232">
        <f>IF(COUNTIF($E$2:E4232, E4232) = 1, MAX($F$1:F4231) + 1, INDEX($F$1:F4231, MATCH(E4232, $E$1:E4231, 0)))</f>
        <v>2074</v>
      </c>
      <c r="G4232" t="s">
        <v>15</v>
      </c>
      <c r="H4232" t="s">
        <v>11</v>
      </c>
      <c r="I4232" t="s">
        <v>43</v>
      </c>
      <c r="J4232" t="s">
        <v>962</v>
      </c>
      <c r="K4232" s="17">
        <v>6.98</v>
      </c>
      <c r="L4232" s="17">
        <v>4</v>
      </c>
      <c r="M4232" s="17">
        <v>1.83</v>
      </c>
      <c r="N4232" s="17" t="str">
        <f>IF(SalesData[[#This Row],[Profit]]&gt;0,"Profit","Loss")</f>
        <v>Profit</v>
      </c>
    </row>
    <row r="4233" spans="1:14" x14ac:dyDescent="0.25">
      <c r="A4233" s="1">
        <v>42416</v>
      </c>
      <c r="B4233" s="3">
        <f t="shared" si="198"/>
        <v>2016</v>
      </c>
      <c r="C4233" s="3">
        <f t="shared" si="199"/>
        <v>2</v>
      </c>
      <c r="D4233" t="s">
        <v>1287</v>
      </c>
      <c r="E4233" t="str">
        <f t="shared" si="200"/>
        <v>Erin Ashbrook20160216</v>
      </c>
      <c r="F4233">
        <f>IF(COUNTIF($E$2:E4233, E4233) = 1, MAX($F$1:F4232) + 1, INDEX($F$1:F4232, MATCH(E4233, $E$1:E4232, 0)))</f>
        <v>2074</v>
      </c>
      <c r="G4233" t="s">
        <v>15</v>
      </c>
      <c r="H4233" t="s">
        <v>34</v>
      </c>
      <c r="I4233" t="s">
        <v>35</v>
      </c>
      <c r="J4233" t="s">
        <v>1575</v>
      </c>
      <c r="K4233" s="17">
        <v>62.96</v>
      </c>
      <c r="L4233" s="17">
        <v>3</v>
      </c>
      <c r="M4233" s="17">
        <v>-2.7</v>
      </c>
      <c r="N4233" s="17" t="str">
        <f>IF(SalesData[[#This Row],[Profit]]&gt;0,"Profit","Loss")</f>
        <v>Loss</v>
      </c>
    </row>
    <row r="4234" spans="1:14" x14ac:dyDescent="0.25">
      <c r="A4234" s="1">
        <v>42416</v>
      </c>
      <c r="B4234" s="3">
        <f t="shared" si="198"/>
        <v>2016</v>
      </c>
      <c r="C4234" s="3">
        <f t="shared" si="199"/>
        <v>2</v>
      </c>
      <c r="D4234" t="s">
        <v>1287</v>
      </c>
      <c r="E4234" t="str">
        <f t="shared" si="200"/>
        <v>Erin Ashbrook20160216</v>
      </c>
      <c r="F4234">
        <f>IF(COUNTIF($E$2:E4234, E4234) = 1, MAX($F$1:F4233) + 1, INDEX($F$1:F4233, MATCH(E4234, $E$1:E4233, 0)))</f>
        <v>2074</v>
      </c>
      <c r="G4234" t="s">
        <v>15</v>
      </c>
      <c r="H4234" t="s">
        <v>11</v>
      </c>
      <c r="I4234" t="s">
        <v>12</v>
      </c>
      <c r="J4234" t="s">
        <v>2208</v>
      </c>
      <c r="K4234" s="17">
        <v>5.18</v>
      </c>
      <c r="L4234" s="17">
        <v>1</v>
      </c>
      <c r="M4234" s="17">
        <v>1.81</v>
      </c>
      <c r="N4234" s="17" t="str">
        <f>IF(SalesData[[#This Row],[Profit]]&gt;0,"Profit","Loss")</f>
        <v>Profit</v>
      </c>
    </row>
    <row r="4235" spans="1:14" x14ac:dyDescent="0.25">
      <c r="A4235" s="1">
        <v>42416</v>
      </c>
      <c r="B4235" s="3">
        <f t="shared" si="198"/>
        <v>2016</v>
      </c>
      <c r="C4235" s="3">
        <f t="shared" si="199"/>
        <v>2</v>
      </c>
      <c r="D4235" t="s">
        <v>1994</v>
      </c>
      <c r="E4235" t="str">
        <f t="shared" si="200"/>
        <v>John Dryer20160216</v>
      </c>
      <c r="F4235">
        <f>IF(COUNTIF($E$2:E4235, E4235) = 1, MAX($F$1:F4234) + 1, INDEX($F$1:F4234, MATCH(E4235, $E$1:E4234, 0)))</f>
        <v>2075</v>
      </c>
      <c r="G4235" t="s">
        <v>177</v>
      </c>
      <c r="H4235" t="s">
        <v>34</v>
      </c>
      <c r="I4235" t="s">
        <v>35</v>
      </c>
      <c r="J4235" t="s">
        <v>2266</v>
      </c>
      <c r="K4235" s="17">
        <v>227.96</v>
      </c>
      <c r="L4235" s="17">
        <v>2</v>
      </c>
      <c r="M4235" s="17">
        <v>36.47</v>
      </c>
      <c r="N4235" s="17" t="str">
        <f>IF(SalesData[[#This Row],[Profit]]&gt;0,"Profit","Loss")</f>
        <v>Profit</v>
      </c>
    </row>
    <row r="4236" spans="1:14" x14ac:dyDescent="0.25">
      <c r="A4236" s="1">
        <v>42416</v>
      </c>
      <c r="B4236" s="3">
        <f t="shared" si="198"/>
        <v>2016</v>
      </c>
      <c r="C4236" s="3">
        <f t="shared" si="199"/>
        <v>2</v>
      </c>
      <c r="D4236" t="s">
        <v>237</v>
      </c>
      <c r="E4236" t="str">
        <f t="shared" si="200"/>
        <v>Giulietta Weimer20160216</v>
      </c>
      <c r="F4236">
        <f>IF(COUNTIF($E$2:E4236, E4236) = 1, MAX($F$1:F4235) + 1, INDEX($F$1:F4235, MATCH(E4236, $E$1:E4235, 0)))</f>
        <v>2076</v>
      </c>
      <c r="G4236" t="s">
        <v>33</v>
      </c>
      <c r="H4236" t="s">
        <v>34</v>
      </c>
      <c r="I4236" t="s">
        <v>47</v>
      </c>
      <c r="J4236" t="s">
        <v>1715</v>
      </c>
      <c r="K4236" s="17">
        <v>318.08</v>
      </c>
      <c r="L4236" s="17">
        <v>4</v>
      </c>
      <c r="M4236" s="17">
        <v>34.99</v>
      </c>
      <c r="N4236" s="17" t="str">
        <f>IF(SalesData[[#This Row],[Profit]]&gt;0,"Profit","Loss")</f>
        <v>Profit</v>
      </c>
    </row>
    <row r="4237" spans="1:14" x14ac:dyDescent="0.25">
      <c r="A4237" s="1">
        <v>42416</v>
      </c>
      <c r="B4237" s="3">
        <f t="shared" si="198"/>
        <v>2016</v>
      </c>
      <c r="C4237" s="3">
        <f t="shared" si="199"/>
        <v>2</v>
      </c>
      <c r="D4237" t="s">
        <v>237</v>
      </c>
      <c r="E4237" t="str">
        <f t="shared" si="200"/>
        <v>Giulietta Weimer20160216</v>
      </c>
      <c r="F4237">
        <f>IF(COUNTIF($E$2:E4237, E4237) = 1, MAX($F$1:F4236) + 1, INDEX($F$1:F4236, MATCH(E4237, $E$1:E4236, 0)))</f>
        <v>2076</v>
      </c>
      <c r="G4237" t="s">
        <v>33</v>
      </c>
      <c r="H4237" t="s">
        <v>11</v>
      </c>
      <c r="I4237" t="s">
        <v>20</v>
      </c>
      <c r="J4237" t="s">
        <v>2200</v>
      </c>
      <c r="K4237" s="17">
        <v>5.8</v>
      </c>
      <c r="L4237" s="17">
        <v>1</v>
      </c>
      <c r="M4237" s="17">
        <v>2.61</v>
      </c>
      <c r="N4237" s="17" t="str">
        <f>IF(SalesData[[#This Row],[Profit]]&gt;0,"Profit","Loss")</f>
        <v>Profit</v>
      </c>
    </row>
    <row r="4238" spans="1:14" x14ac:dyDescent="0.25">
      <c r="A4238" s="1">
        <v>42416</v>
      </c>
      <c r="B4238" s="3">
        <f t="shared" si="198"/>
        <v>2016</v>
      </c>
      <c r="C4238" s="3">
        <f t="shared" si="199"/>
        <v>2</v>
      </c>
      <c r="D4238" t="s">
        <v>1448</v>
      </c>
      <c r="E4238" t="str">
        <f t="shared" si="200"/>
        <v>Jill Fjeld20160216</v>
      </c>
      <c r="F4238">
        <f>IF(COUNTIF($E$2:E4238, E4238) = 1, MAX($F$1:F4237) + 1, INDEX($F$1:F4237, MATCH(E4238, $E$1:E4237, 0)))</f>
        <v>2077</v>
      </c>
      <c r="G4238" t="s">
        <v>149</v>
      </c>
      <c r="H4238" t="s">
        <v>34</v>
      </c>
      <c r="I4238" t="s">
        <v>35</v>
      </c>
      <c r="J4238" t="s">
        <v>2446</v>
      </c>
      <c r="K4238" s="17">
        <v>326.64999999999998</v>
      </c>
      <c r="L4238" s="17">
        <v>3</v>
      </c>
      <c r="M4238" s="17">
        <v>39.92</v>
      </c>
      <c r="N4238" s="17" t="str">
        <f>IF(SalesData[[#This Row],[Profit]]&gt;0,"Profit","Loss")</f>
        <v>Profit</v>
      </c>
    </row>
    <row r="4239" spans="1:14" x14ac:dyDescent="0.25">
      <c r="A4239" s="1">
        <v>42416</v>
      </c>
      <c r="B4239" s="3">
        <f t="shared" si="198"/>
        <v>2016</v>
      </c>
      <c r="C4239" s="3">
        <f t="shared" si="199"/>
        <v>2</v>
      </c>
      <c r="D4239" t="s">
        <v>1448</v>
      </c>
      <c r="E4239" t="str">
        <f t="shared" si="200"/>
        <v>Jill Fjeld20160216</v>
      </c>
      <c r="F4239">
        <f>IF(COUNTIF($E$2:E4239, E4239) = 1, MAX($F$1:F4238) + 1, INDEX($F$1:F4238, MATCH(E4239, $E$1:E4238, 0)))</f>
        <v>2077</v>
      </c>
      <c r="G4239" t="s">
        <v>149</v>
      </c>
      <c r="H4239" t="s">
        <v>39</v>
      </c>
      <c r="I4239" t="s">
        <v>52</v>
      </c>
      <c r="J4239" t="s">
        <v>84</v>
      </c>
      <c r="K4239" s="17">
        <v>89.97</v>
      </c>
      <c r="L4239" s="17">
        <v>3</v>
      </c>
      <c r="M4239" s="17">
        <v>39.590000000000003</v>
      </c>
      <c r="N4239" s="17" t="str">
        <f>IF(SalesData[[#This Row],[Profit]]&gt;0,"Profit","Loss")</f>
        <v>Profit</v>
      </c>
    </row>
    <row r="4240" spans="1:14" x14ac:dyDescent="0.25">
      <c r="A4240" s="1">
        <v>42419</v>
      </c>
      <c r="B4240" s="3">
        <f t="shared" si="198"/>
        <v>2016</v>
      </c>
      <c r="C4240" s="3">
        <f t="shared" si="199"/>
        <v>2</v>
      </c>
      <c r="D4240" t="s">
        <v>709</v>
      </c>
      <c r="E4240" t="str">
        <f t="shared" si="200"/>
        <v>Greg Tran20160219</v>
      </c>
      <c r="F4240">
        <f>IF(COUNTIF($E$2:E4240, E4240) = 1, MAX($F$1:F4239) + 1, INDEX($F$1:F4239, MATCH(E4240, $E$1:E4239, 0)))</f>
        <v>2078</v>
      </c>
      <c r="G4240" t="s">
        <v>149</v>
      </c>
      <c r="H4240" t="s">
        <v>34</v>
      </c>
      <c r="I4240" t="s">
        <v>47</v>
      </c>
      <c r="J4240" t="s">
        <v>1794</v>
      </c>
      <c r="K4240" s="17">
        <v>44.46</v>
      </c>
      <c r="L4240" s="17">
        <v>2</v>
      </c>
      <c r="M4240" s="17">
        <v>14.67</v>
      </c>
      <c r="N4240" s="17" t="str">
        <f>IF(SalesData[[#This Row],[Profit]]&gt;0,"Profit","Loss")</f>
        <v>Profit</v>
      </c>
    </row>
    <row r="4241" spans="1:14" x14ac:dyDescent="0.25">
      <c r="A4241" s="1">
        <v>42419</v>
      </c>
      <c r="B4241" s="3">
        <f t="shared" si="198"/>
        <v>2016</v>
      </c>
      <c r="C4241" s="3">
        <f t="shared" si="199"/>
        <v>2</v>
      </c>
      <c r="D4241" t="s">
        <v>709</v>
      </c>
      <c r="E4241" t="str">
        <f t="shared" si="200"/>
        <v>Greg Tran20160219</v>
      </c>
      <c r="F4241">
        <f>IF(COUNTIF($E$2:E4241, E4241) = 1, MAX($F$1:F4240) + 1, INDEX($F$1:F4240, MATCH(E4241, $E$1:E4240, 0)))</f>
        <v>2078</v>
      </c>
      <c r="G4241" t="s">
        <v>149</v>
      </c>
      <c r="H4241" t="s">
        <v>11</v>
      </c>
      <c r="I4241" t="s">
        <v>18</v>
      </c>
      <c r="J4241" t="s">
        <v>297</v>
      </c>
      <c r="K4241" s="17">
        <v>242.94</v>
      </c>
      <c r="L4241" s="17">
        <v>3</v>
      </c>
      <c r="M4241" s="17">
        <v>9.7200000000000006</v>
      </c>
      <c r="N4241" s="17" t="str">
        <f>IF(SalesData[[#This Row],[Profit]]&gt;0,"Profit","Loss")</f>
        <v>Profit</v>
      </c>
    </row>
    <row r="4242" spans="1:14" x14ac:dyDescent="0.25">
      <c r="A4242" s="1">
        <v>42419</v>
      </c>
      <c r="B4242" s="3">
        <f t="shared" si="198"/>
        <v>2016</v>
      </c>
      <c r="C4242" s="3">
        <f t="shared" si="199"/>
        <v>2</v>
      </c>
      <c r="D4242" t="s">
        <v>176</v>
      </c>
      <c r="E4242" t="str">
        <f t="shared" si="200"/>
        <v>Cyma Kinney20160219</v>
      </c>
      <c r="F4242">
        <f>IF(COUNTIF($E$2:E4242, E4242) = 1, MAX($F$1:F4241) + 1, INDEX($F$1:F4241, MATCH(E4242, $E$1:E4241, 0)))</f>
        <v>2079</v>
      </c>
      <c r="G4242" t="s">
        <v>149</v>
      </c>
      <c r="H4242" t="s">
        <v>11</v>
      </c>
      <c r="I4242" t="s">
        <v>16</v>
      </c>
      <c r="J4242" t="s">
        <v>221</v>
      </c>
      <c r="K4242" s="17">
        <v>8.67</v>
      </c>
      <c r="L4242" s="17">
        <v>3</v>
      </c>
      <c r="M4242" s="17">
        <v>4.07</v>
      </c>
      <c r="N4242" s="17" t="str">
        <f>IF(SalesData[[#This Row],[Profit]]&gt;0,"Profit","Loss")</f>
        <v>Profit</v>
      </c>
    </row>
    <row r="4243" spans="1:14" x14ac:dyDescent="0.25">
      <c r="A4243" s="1">
        <v>42419</v>
      </c>
      <c r="B4243" s="3">
        <f t="shared" si="198"/>
        <v>2016</v>
      </c>
      <c r="C4243" s="3">
        <f t="shared" si="199"/>
        <v>2</v>
      </c>
      <c r="D4243" t="s">
        <v>176</v>
      </c>
      <c r="E4243" t="str">
        <f t="shared" si="200"/>
        <v>Cyma Kinney20160219</v>
      </c>
      <c r="F4243">
        <f>IF(COUNTIF($E$2:E4243, E4243) = 1, MAX($F$1:F4242) + 1, INDEX($F$1:F4242, MATCH(E4243, $E$1:E4242, 0)))</f>
        <v>2079</v>
      </c>
      <c r="G4243" t="s">
        <v>149</v>
      </c>
      <c r="H4243" t="s">
        <v>11</v>
      </c>
      <c r="I4243" t="s">
        <v>200</v>
      </c>
      <c r="J4243" t="s">
        <v>782</v>
      </c>
      <c r="K4243" s="17">
        <v>25.71</v>
      </c>
      <c r="L4243" s="17">
        <v>3</v>
      </c>
      <c r="M4243" s="17">
        <v>6.68</v>
      </c>
      <c r="N4243" s="17" t="str">
        <f>IF(SalesData[[#This Row],[Profit]]&gt;0,"Profit","Loss")</f>
        <v>Profit</v>
      </c>
    </row>
    <row r="4244" spans="1:14" x14ac:dyDescent="0.25">
      <c r="A4244" s="1">
        <v>42419</v>
      </c>
      <c r="B4244" s="3">
        <f t="shared" si="198"/>
        <v>2016</v>
      </c>
      <c r="C4244" s="3">
        <f t="shared" si="199"/>
        <v>2</v>
      </c>
      <c r="D4244" t="s">
        <v>709</v>
      </c>
      <c r="E4244" t="str">
        <f t="shared" si="200"/>
        <v>Greg Tran20160219</v>
      </c>
      <c r="F4244">
        <f>IF(COUNTIF($E$2:E4244, E4244) = 1, MAX($F$1:F4243) + 1, INDEX($F$1:F4243, MATCH(E4244, $E$1:E4243, 0)))</f>
        <v>2078</v>
      </c>
      <c r="G4244" t="s">
        <v>27</v>
      </c>
      <c r="H4244" t="s">
        <v>11</v>
      </c>
      <c r="I4244" t="s">
        <v>12</v>
      </c>
      <c r="J4244" t="s">
        <v>1984</v>
      </c>
      <c r="K4244" s="17">
        <v>70.88</v>
      </c>
      <c r="L4244" s="17">
        <v>2</v>
      </c>
      <c r="M4244" s="17">
        <v>33.31</v>
      </c>
      <c r="N4244" s="17" t="str">
        <f>IF(SalesData[[#This Row],[Profit]]&gt;0,"Profit","Loss")</f>
        <v>Profit</v>
      </c>
    </row>
    <row r="4245" spans="1:14" x14ac:dyDescent="0.25">
      <c r="A4245" s="1">
        <v>42420</v>
      </c>
      <c r="B4245" s="3">
        <f t="shared" si="198"/>
        <v>2016</v>
      </c>
      <c r="C4245" s="3">
        <f t="shared" si="199"/>
        <v>2</v>
      </c>
      <c r="D4245" t="s">
        <v>1723</v>
      </c>
      <c r="E4245" t="str">
        <f t="shared" si="200"/>
        <v>Alan Hwang20160220</v>
      </c>
      <c r="F4245">
        <f>IF(COUNTIF($E$2:E4245, E4245) = 1, MAX($F$1:F4244) + 1, INDEX($F$1:F4244, MATCH(E4245, $E$1:E4244, 0)))</f>
        <v>2080</v>
      </c>
      <c r="G4245" t="s">
        <v>120</v>
      </c>
      <c r="H4245" t="s">
        <v>11</v>
      </c>
      <c r="I4245" t="s">
        <v>12</v>
      </c>
      <c r="J4245" t="s">
        <v>1890</v>
      </c>
      <c r="K4245" s="17">
        <v>16.5</v>
      </c>
      <c r="L4245" s="17">
        <v>2</v>
      </c>
      <c r="M4245" s="17">
        <v>5.57</v>
      </c>
      <c r="N4245" s="17" t="str">
        <f>IF(SalesData[[#This Row],[Profit]]&gt;0,"Profit","Loss")</f>
        <v>Profit</v>
      </c>
    </row>
    <row r="4246" spans="1:14" x14ac:dyDescent="0.25">
      <c r="A4246" s="1">
        <v>42421</v>
      </c>
      <c r="B4246" s="3">
        <f t="shared" si="198"/>
        <v>2016</v>
      </c>
      <c r="C4246" s="3">
        <f t="shared" si="199"/>
        <v>2</v>
      </c>
      <c r="D4246" t="s">
        <v>1720</v>
      </c>
      <c r="E4246" t="str">
        <f t="shared" si="200"/>
        <v>Matthew Clasen20160221</v>
      </c>
      <c r="F4246">
        <f>IF(COUNTIF($E$2:E4246, E4246) = 1, MAX($F$1:F4245) + 1, INDEX($F$1:F4245, MATCH(E4246, $E$1:E4245, 0)))</f>
        <v>2081</v>
      </c>
      <c r="G4246" t="s">
        <v>27</v>
      </c>
      <c r="H4246" t="s">
        <v>39</v>
      </c>
      <c r="I4246" t="s">
        <v>52</v>
      </c>
      <c r="J4246" t="s">
        <v>691</v>
      </c>
      <c r="K4246" s="17">
        <v>12.99</v>
      </c>
      <c r="L4246" s="17">
        <v>1</v>
      </c>
      <c r="M4246" s="17">
        <v>0.78</v>
      </c>
      <c r="N4246" s="17" t="str">
        <f>IF(SalesData[[#This Row],[Profit]]&gt;0,"Profit","Loss")</f>
        <v>Profit</v>
      </c>
    </row>
    <row r="4247" spans="1:14" x14ac:dyDescent="0.25">
      <c r="A4247" s="1">
        <v>42421</v>
      </c>
      <c r="B4247" s="3">
        <f t="shared" si="198"/>
        <v>2016</v>
      </c>
      <c r="C4247" s="3">
        <f t="shared" si="199"/>
        <v>2</v>
      </c>
      <c r="D4247" t="s">
        <v>1720</v>
      </c>
      <c r="E4247" t="str">
        <f t="shared" si="200"/>
        <v>Matthew Clasen20160221</v>
      </c>
      <c r="F4247">
        <f>IF(COUNTIF($E$2:E4247, E4247) = 1, MAX($F$1:F4246) + 1, INDEX($F$1:F4246, MATCH(E4247, $E$1:E4246, 0)))</f>
        <v>2081</v>
      </c>
      <c r="G4247" t="s">
        <v>27</v>
      </c>
      <c r="H4247" t="s">
        <v>11</v>
      </c>
      <c r="I4247" t="s">
        <v>20</v>
      </c>
      <c r="J4247" t="s">
        <v>886</v>
      </c>
      <c r="K4247" s="17">
        <v>18.559999999999999</v>
      </c>
      <c r="L4247" s="17">
        <v>4</v>
      </c>
      <c r="M4247" s="17">
        <v>6.5</v>
      </c>
      <c r="N4247" s="17" t="str">
        <f>IF(SalesData[[#This Row],[Profit]]&gt;0,"Profit","Loss")</f>
        <v>Profit</v>
      </c>
    </row>
    <row r="4248" spans="1:14" x14ac:dyDescent="0.25">
      <c r="A4248" s="1">
        <v>42421</v>
      </c>
      <c r="B4248" s="3">
        <f t="shared" si="198"/>
        <v>2016</v>
      </c>
      <c r="C4248" s="3">
        <f t="shared" si="199"/>
        <v>2</v>
      </c>
      <c r="D4248" t="s">
        <v>1720</v>
      </c>
      <c r="E4248" t="str">
        <f t="shared" si="200"/>
        <v>Matthew Clasen20160221</v>
      </c>
      <c r="F4248">
        <f>IF(COUNTIF($E$2:E4248, E4248) = 1, MAX($F$1:F4247) + 1, INDEX($F$1:F4247, MATCH(E4248, $E$1:E4247, 0)))</f>
        <v>2081</v>
      </c>
      <c r="G4248" t="s">
        <v>27</v>
      </c>
      <c r="H4248" t="s">
        <v>11</v>
      </c>
      <c r="I4248" t="s">
        <v>18</v>
      </c>
      <c r="J4248" t="s">
        <v>729</v>
      </c>
      <c r="K4248" s="17">
        <v>449.15</v>
      </c>
      <c r="L4248" s="17">
        <v>5</v>
      </c>
      <c r="M4248" s="17">
        <v>8.98</v>
      </c>
      <c r="N4248" s="17" t="str">
        <f>IF(SalesData[[#This Row],[Profit]]&gt;0,"Profit","Loss")</f>
        <v>Profit</v>
      </c>
    </row>
    <row r="4249" spans="1:14" x14ac:dyDescent="0.25">
      <c r="A4249" s="1">
        <v>42421</v>
      </c>
      <c r="B4249" s="3">
        <f t="shared" si="198"/>
        <v>2016</v>
      </c>
      <c r="C4249" s="3">
        <f t="shared" si="199"/>
        <v>2</v>
      </c>
      <c r="D4249" t="s">
        <v>1720</v>
      </c>
      <c r="E4249" t="str">
        <f t="shared" si="200"/>
        <v>Matthew Clasen20160221</v>
      </c>
      <c r="F4249">
        <f>IF(COUNTIF($E$2:E4249, E4249) = 1, MAX($F$1:F4248) + 1, INDEX($F$1:F4248, MATCH(E4249, $E$1:E4248, 0)))</f>
        <v>2081</v>
      </c>
      <c r="G4249" t="s">
        <v>27</v>
      </c>
      <c r="H4249" t="s">
        <v>11</v>
      </c>
      <c r="I4249" t="s">
        <v>20</v>
      </c>
      <c r="J4249" t="s">
        <v>1127</v>
      </c>
      <c r="K4249" s="17">
        <v>31.25</v>
      </c>
      <c r="L4249" s="17">
        <v>7</v>
      </c>
      <c r="M4249" s="17">
        <v>10.94</v>
      </c>
      <c r="N4249" s="17" t="str">
        <f>IF(SalesData[[#This Row],[Profit]]&gt;0,"Profit","Loss")</f>
        <v>Profit</v>
      </c>
    </row>
    <row r="4250" spans="1:14" x14ac:dyDescent="0.25">
      <c r="A4250" s="1">
        <v>42421</v>
      </c>
      <c r="B4250" s="3">
        <f t="shared" si="198"/>
        <v>2016</v>
      </c>
      <c r="C4250" s="3">
        <f t="shared" si="199"/>
        <v>2</v>
      </c>
      <c r="D4250" t="s">
        <v>1977</v>
      </c>
      <c r="E4250" t="str">
        <f t="shared" si="200"/>
        <v>Benjamin Venier20160221</v>
      </c>
      <c r="F4250">
        <f>IF(COUNTIF($E$2:E4250, E4250) = 1, MAX($F$1:F4249) + 1, INDEX($F$1:F4249, MATCH(E4250, $E$1:E4249, 0)))</f>
        <v>2082</v>
      </c>
      <c r="G4250" t="s">
        <v>149</v>
      </c>
      <c r="H4250" t="s">
        <v>34</v>
      </c>
      <c r="I4250" t="s">
        <v>47</v>
      </c>
      <c r="J4250" t="s">
        <v>931</v>
      </c>
      <c r="K4250" s="17">
        <v>68.95</v>
      </c>
      <c r="L4250" s="17">
        <v>5</v>
      </c>
      <c r="M4250" s="17">
        <v>28.96</v>
      </c>
      <c r="N4250" s="17" t="str">
        <f>IF(SalesData[[#This Row],[Profit]]&gt;0,"Profit","Loss")</f>
        <v>Profit</v>
      </c>
    </row>
    <row r="4251" spans="1:14" x14ac:dyDescent="0.25">
      <c r="A4251" s="1">
        <v>42421</v>
      </c>
      <c r="B4251" s="3">
        <f t="shared" si="198"/>
        <v>2016</v>
      </c>
      <c r="C4251" s="3">
        <f t="shared" si="199"/>
        <v>2</v>
      </c>
      <c r="D4251" t="s">
        <v>1977</v>
      </c>
      <c r="E4251" t="str">
        <f t="shared" si="200"/>
        <v>Benjamin Venier20160221</v>
      </c>
      <c r="F4251">
        <f>IF(COUNTIF($E$2:E4251, E4251) = 1, MAX($F$1:F4250) + 1, INDEX($F$1:F4250, MATCH(E4251, $E$1:E4250, 0)))</f>
        <v>2082</v>
      </c>
      <c r="G4251" t="s">
        <v>149</v>
      </c>
      <c r="H4251" t="s">
        <v>11</v>
      </c>
      <c r="I4251" t="s">
        <v>18</v>
      </c>
      <c r="J4251" t="s">
        <v>1689</v>
      </c>
      <c r="K4251" s="17">
        <v>296.37</v>
      </c>
      <c r="L4251" s="17">
        <v>3</v>
      </c>
      <c r="M4251" s="17">
        <v>80.02</v>
      </c>
      <c r="N4251" s="17" t="str">
        <f>IF(SalesData[[#This Row],[Profit]]&gt;0,"Profit","Loss")</f>
        <v>Profit</v>
      </c>
    </row>
    <row r="4252" spans="1:14" x14ac:dyDescent="0.25">
      <c r="A4252" s="1">
        <v>42421</v>
      </c>
      <c r="B4252" s="3">
        <f t="shared" si="198"/>
        <v>2016</v>
      </c>
      <c r="C4252" s="3">
        <f t="shared" si="199"/>
        <v>2</v>
      </c>
      <c r="D4252" t="s">
        <v>1977</v>
      </c>
      <c r="E4252" t="str">
        <f t="shared" si="200"/>
        <v>Benjamin Venier20160221</v>
      </c>
      <c r="F4252">
        <f>IF(COUNTIF($E$2:E4252, E4252) = 1, MAX($F$1:F4251) + 1, INDEX($F$1:F4251, MATCH(E4252, $E$1:E4251, 0)))</f>
        <v>2082</v>
      </c>
      <c r="G4252" t="s">
        <v>149</v>
      </c>
      <c r="H4252" t="s">
        <v>39</v>
      </c>
      <c r="I4252" t="s">
        <v>40</v>
      </c>
      <c r="J4252" t="s">
        <v>955</v>
      </c>
      <c r="K4252" s="17">
        <v>39.979999999999997</v>
      </c>
      <c r="L4252" s="17">
        <v>2</v>
      </c>
      <c r="M4252" s="17">
        <v>2</v>
      </c>
      <c r="N4252" s="17" t="str">
        <f>IF(SalesData[[#This Row],[Profit]]&gt;0,"Profit","Loss")</f>
        <v>Profit</v>
      </c>
    </row>
    <row r="4253" spans="1:14" x14ac:dyDescent="0.25">
      <c r="A4253" s="1">
        <v>42421</v>
      </c>
      <c r="B4253" s="3">
        <f t="shared" si="198"/>
        <v>2016</v>
      </c>
      <c r="C4253" s="3">
        <f t="shared" si="199"/>
        <v>2</v>
      </c>
      <c r="D4253" t="s">
        <v>1922</v>
      </c>
      <c r="E4253" t="str">
        <f t="shared" si="200"/>
        <v>Lindsay Castell20160221</v>
      </c>
      <c r="F4253">
        <f>IF(COUNTIF($E$2:E4253, E4253) = 1, MAX($F$1:F4252) + 1, INDEX($F$1:F4252, MATCH(E4253, $E$1:E4252, 0)))</f>
        <v>2083</v>
      </c>
      <c r="G4253" t="s">
        <v>123</v>
      </c>
      <c r="H4253" t="s">
        <v>11</v>
      </c>
      <c r="I4253" t="s">
        <v>20</v>
      </c>
      <c r="J4253" t="s">
        <v>1491</v>
      </c>
      <c r="K4253" s="17">
        <v>3.76</v>
      </c>
      <c r="L4253" s="17">
        <v>3</v>
      </c>
      <c r="M4253" s="17">
        <v>-2.76</v>
      </c>
      <c r="N4253" s="17" t="str">
        <f>IF(SalesData[[#This Row],[Profit]]&gt;0,"Profit","Loss")</f>
        <v>Loss</v>
      </c>
    </row>
    <row r="4254" spans="1:14" x14ac:dyDescent="0.25">
      <c r="A4254" s="1">
        <v>42421</v>
      </c>
      <c r="B4254" s="3">
        <f t="shared" si="198"/>
        <v>2016</v>
      </c>
      <c r="C4254" s="3">
        <f t="shared" si="199"/>
        <v>2</v>
      </c>
      <c r="D4254" t="s">
        <v>1922</v>
      </c>
      <c r="E4254" t="str">
        <f t="shared" si="200"/>
        <v>Lindsay Castell20160221</v>
      </c>
      <c r="F4254">
        <f>IF(COUNTIF($E$2:E4254, E4254) = 1, MAX($F$1:F4253) + 1, INDEX($F$1:F4253, MATCH(E4254, $E$1:E4253, 0)))</f>
        <v>2083</v>
      </c>
      <c r="G4254" t="s">
        <v>123</v>
      </c>
      <c r="H4254" t="s">
        <v>11</v>
      </c>
      <c r="I4254" t="s">
        <v>20</v>
      </c>
      <c r="J4254" t="s">
        <v>662</v>
      </c>
      <c r="K4254" s="17">
        <v>34.86</v>
      </c>
      <c r="L4254" s="17">
        <v>2</v>
      </c>
      <c r="M4254" s="17">
        <v>-26.73</v>
      </c>
      <c r="N4254" s="17" t="str">
        <f>IF(SalesData[[#This Row],[Profit]]&gt;0,"Profit","Loss")</f>
        <v>Loss</v>
      </c>
    </row>
    <row r="4255" spans="1:14" x14ac:dyDescent="0.25">
      <c r="A4255" s="1">
        <v>42421</v>
      </c>
      <c r="B4255" s="3">
        <f t="shared" si="198"/>
        <v>2016</v>
      </c>
      <c r="C4255" s="3">
        <f t="shared" si="199"/>
        <v>2</v>
      </c>
      <c r="D4255" t="s">
        <v>1922</v>
      </c>
      <c r="E4255" t="str">
        <f t="shared" si="200"/>
        <v>Lindsay Castell20160221</v>
      </c>
      <c r="F4255">
        <f>IF(COUNTIF($E$2:E4255, E4255) = 1, MAX($F$1:F4254) + 1, INDEX($F$1:F4254, MATCH(E4255, $E$1:E4254, 0)))</f>
        <v>2083</v>
      </c>
      <c r="G4255" t="s">
        <v>123</v>
      </c>
      <c r="H4255" t="s">
        <v>11</v>
      </c>
      <c r="I4255" t="s">
        <v>18</v>
      </c>
      <c r="J4255" t="s">
        <v>1757</v>
      </c>
      <c r="K4255" s="17">
        <v>432.46</v>
      </c>
      <c r="L4255" s="17">
        <v>3</v>
      </c>
      <c r="M4255" s="17">
        <v>32.43</v>
      </c>
      <c r="N4255" s="17" t="str">
        <f>IF(SalesData[[#This Row],[Profit]]&gt;0,"Profit","Loss")</f>
        <v>Profit</v>
      </c>
    </row>
    <row r="4256" spans="1:14" x14ac:dyDescent="0.25">
      <c r="A4256" s="1">
        <v>42421</v>
      </c>
      <c r="B4256" s="3">
        <f t="shared" si="198"/>
        <v>2016</v>
      </c>
      <c r="C4256" s="3">
        <f t="shared" si="199"/>
        <v>2</v>
      </c>
      <c r="D4256" t="s">
        <v>1287</v>
      </c>
      <c r="E4256" t="str">
        <f t="shared" si="200"/>
        <v>Erin Ashbrook20160221</v>
      </c>
      <c r="F4256">
        <f>IF(COUNTIF($E$2:E4256, E4256) = 1, MAX($F$1:F4255) + 1, INDEX($F$1:F4255, MATCH(E4256, $E$1:E4255, 0)))</f>
        <v>2084</v>
      </c>
      <c r="G4256" t="s">
        <v>149</v>
      </c>
      <c r="H4256" t="s">
        <v>34</v>
      </c>
      <c r="I4256" t="s">
        <v>47</v>
      </c>
      <c r="J4256" t="s">
        <v>1728</v>
      </c>
      <c r="K4256" s="17">
        <v>135.80000000000001</v>
      </c>
      <c r="L4256" s="17">
        <v>7</v>
      </c>
      <c r="M4256" s="17">
        <v>66.540000000000006</v>
      </c>
      <c r="N4256" s="17" t="str">
        <f>IF(SalesData[[#This Row],[Profit]]&gt;0,"Profit","Loss")</f>
        <v>Profit</v>
      </c>
    </row>
    <row r="4257" spans="1:14" x14ac:dyDescent="0.25">
      <c r="A4257" s="1">
        <v>42422</v>
      </c>
      <c r="B4257" s="3">
        <f t="shared" si="198"/>
        <v>2016</v>
      </c>
      <c r="C4257" s="3">
        <f t="shared" si="199"/>
        <v>2</v>
      </c>
      <c r="D4257" t="s">
        <v>947</v>
      </c>
      <c r="E4257" t="str">
        <f t="shared" si="200"/>
        <v>Paul Van Hugh20160222</v>
      </c>
      <c r="F4257">
        <f>IF(COUNTIF($E$2:E4257, E4257) = 1, MAX($F$1:F4256) + 1, INDEX($F$1:F4256, MATCH(E4257, $E$1:E4256, 0)))</f>
        <v>2085</v>
      </c>
      <c r="G4257" t="s">
        <v>157</v>
      </c>
      <c r="H4257" t="s">
        <v>11</v>
      </c>
      <c r="I4257" t="s">
        <v>92</v>
      </c>
      <c r="J4257" t="s">
        <v>1888</v>
      </c>
      <c r="K4257" s="17">
        <v>490.32</v>
      </c>
      <c r="L4257" s="17">
        <v>9</v>
      </c>
      <c r="M4257" s="17">
        <v>137.29</v>
      </c>
      <c r="N4257" s="17" t="str">
        <f>IF(SalesData[[#This Row],[Profit]]&gt;0,"Profit","Loss")</f>
        <v>Profit</v>
      </c>
    </row>
    <row r="4258" spans="1:14" x14ac:dyDescent="0.25">
      <c r="A4258" s="1">
        <v>42422</v>
      </c>
      <c r="B4258" s="3">
        <f t="shared" si="198"/>
        <v>2016</v>
      </c>
      <c r="C4258" s="3">
        <f t="shared" si="199"/>
        <v>2</v>
      </c>
      <c r="D4258" t="s">
        <v>1595</v>
      </c>
      <c r="E4258" t="str">
        <f t="shared" si="200"/>
        <v>Tracy Zic20160222</v>
      </c>
      <c r="F4258">
        <f>IF(COUNTIF($E$2:E4258, E4258) = 1, MAX($F$1:F4257) + 1, INDEX($F$1:F4257, MATCH(E4258, $E$1:E4257, 0)))</f>
        <v>2086</v>
      </c>
      <c r="G4258" t="s">
        <v>27</v>
      </c>
      <c r="H4258" t="s">
        <v>39</v>
      </c>
      <c r="I4258" t="s">
        <v>40</v>
      </c>
      <c r="J4258" t="s">
        <v>1082</v>
      </c>
      <c r="K4258" s="17">
        <v>445.96</v>
      </c>
      <c r="L4258" s="17">
        <v>5</v>
      </c>
      <c r="M4258" s="17">
        <v>55.75</v>
      </c>
      <c r="N4258" s="17" t="str">
        <f>IF(SalesData[[#This Row],[Profit]]&gt;0,"Profit","Loss")</f>
        <v>Profit</v>
      </c>
    </row>
    <row r="4259" spans="1:14" x14ac:dyDescent="0.25">
      <c r="A4259" s="1">
        <v>42422</v>
      </c>
      <c r="B4259" s="3">
        <f t="shared" si="198"/>
        <v>2016</v>
      </c>
      <c r="C4259" s="3">
        <f t="shared" si="199"/>
        <v>2</v>
      </c>
      <c r="D4259" t="s">
        <v>1595</v>
      </c>
      <c r="E4259" t="str">
        <f t="shared" si="200"/>
        <v>Tracy Zic20160222</v>
      </c>
      <c r="F4259">
        <f>IF(COUNTIF($E$2:E4259, E4259) = 1, MAX($F$1:F4258) + 1, INDEX($F$1:F4258, MATCH(E4259, $E$1:E4258, 0)))</f>
        <v>2086</v>
      </c>
      <c r="G4259" t="s">
        <v>27</v>
      </c>
      <c r="H4259" t="s">
        <v>39</v>
      </c>
      <c r="I4259" t="s">
        <v>52</v>
      </c>
      <c r="J4259" t="s">
        <v>518</v>
      </c>
      <c r="K4259" s="17">
        <v>36.24</v>
      </c>
      <c r="L4259" s="17">
        <v>1</v>
      </c>
      <c r="M4259" s="17">
        <v>15.22</v>
      </c>
      <c r="N4259" s="17" t="str">
        <f>IF(SalesData[[#This Row],[Profit]]&gt;0,"Profit","Loss")</f>
        <v>Profit</v>
      </c>
    </row>
    <row r="4260" spans="1:14" x14ac:dyDescent="0.25">
      <c r="A4260" s="1">
        <v>42422</v>
      </c>
      <c r="B4260" s="3">
        <f t="shared" si="198"/>
        <v>2016</v>
      </c>
      <c r="C4260" s="3">
        <f t="shared" si="199"/>
        <v>2</v>
      </c>
      <c r="D4260" t="s">
        <v>1595</v>
      </c>
      <c r="E4260" t="str">
        <f t="shared" si="200"/>
        <v>Tracy Zic20160222</v>
      </c>
      <c r="F4260">
        <f>IF(COUNTIF($E$2:E4260, E4260) = 1, MAX($F$1:F4259) + 1, INDEX($F$1:F4259, MATCH(E4260, $E$1:E4259, 0)))</f>
        <v>2086</v>
      </c>
      <c r="G4260" t="s">
        <v>27</v>
      </c>
      <c r="H4260" t="s">
        <v>11</v>
      </c>
      <c r="I4260" t="s">
        <v>43</v>
      </c>
      <c r="J4260" t="s">
        <v>1045</v>
      </c>
      <c r="K4260" s="17">
        <v>10.65</v>
      </c>
      <c r="L4260" s="17">
        <v>3</v>
      </c>
      <c r="M4260" s="17">
        <v>5.01</v>
      </c>
      <c r="N4260" s="17" t="str">
        <f>IF(SalesData[[#This Row],[Profit]]&gt;0,"Profit","Loss")</f>
        <v>Profit</v>
      </c>
    </row>
    <row r="4261" spans="1:14" x14ac:dyDescent="0.25">
      <c r="A4261" s="1">
        <v>42423</v>
      </c>
      <c r="B4261" s="3">
        <f t="shared" si="198"/>
        <v>2016</v>
      </c>
      <c r="C4261" s="3">
        <f t="shared" si="199"/>
        <v>2</v>
      </c>
      <c r="D4261" t="s">
        <v>940</v>
      </c>
      <c r="E4261" t="str">
        <f t="shared" si="200"/>
        <v>Alyssa Crouse20160223</v>
      </c>
      <c r="F4261">
        <f>IF(COUNTIF($E$2:E4261, E4261) = 1, MAX($F$1:F4260) + 1, INDEX($F$1:F4260, MATCH(E4261, $E$1:E4260, 0)))</f>
        <v>2087</v>
      </c>
      <c r="G4261" t="s">
        <v>23</v>
      </c>
      <c r="H4261" t="s">
        <v>11</v>
      </c>
      <c r="I4261" t="s">
        <v>63</v>
      </c>
      <c r="J4261" t="s">
        <v>1964</v>
      </c>
      <c r="K4261" s="17">
        <v>57.58</v>
      </c>
      <c r="L4261" s="17">
        <v>3</v>
      </c>
      <c r="M4261" s="17">
        <v>21.59</v>
      </c>
      <c r="N4261" s="17" t="str">
        <f>IF(SalesData[[#This Row],[Profit]]&gt;0,"Profit","Loss")</f>
        <v>Profit</v>
      </c>
    </row>
    <row r="4262" spans="1:14" x14ac:dyDescent="0.25">
      <c r="A4262" s="1">
        <v>42425</v>
      </c>
      <c r="B4262" s="3">
        <f t="shared" si="198"/>
        <v>2016</v>
      </c>
      <c r="C4262" s="3">
        <f t="shared" si="199"/>
        <v>2</v>
      </c>
      <c r="D4262" t="s">
        <v>2138</v>
      </c>
      <c r="E4262" t="str">
        <f t="shared" si="200"/>
        <v>Bruce Degenhardt20160225</v>
      </c>
      <c r="F4262">
        <f>IF(COUNTIF($E$2:E4262, E4262) = 1, MAX($F$1:F4261) + 1, INDEX($F$1:F4261, MATCH(E4262, $E$1:E4261, 0)))</f>
        <v>2088</v>
      </c>
      <c r="G4262" t="s">
        <v>78</v>
      </c>
      <c r="H4262" t="s">
        <v>11</v>
      </c>
      <c r="I4262" t="s">
        <v>63</v>
      </c>
      <c r="J4262" t="s">
        <v>64</v>
      </c>
      <c r="K4262" s="17">
        <v>46.72</v>
      </c>
      <c r="L4262" s="17">
        <v>5</v>
      </c>
      <c r="M4262" s="17">
        <v>17.52</v>
      </c>
      <c r="N4262" s="17" t="str">
        <f>IF(SalesData[[#This Row],[Profit]]&gt;0,"Profit","Loss")</f>
        <v>Profit</v>
      </c>
    </row>
    <row r="4263" spans="1:14" x14ac:dyDescent="0.25">
      <c r="A4263" s="1">
        <v>42427</v>
      </c>
      <c r="B4263" s="3">
        <f t="shared" si="198"/>
        <v>2016</v>
      </c>
      <c r="C4263" s="3">
        <f t="shared" si="199"/>
        <v>2</v>
      </c>
      <c r="D4263" t="s">
        <v>884</v>
      </c>
      <c r="E4263" t="str">
        <f t="shared" si="200"/>
        <v>Dan Lawera20160227</v>
      </c>
      <c r="F4263">
        <f>IF(COUNTIF($E$2:E4263, E4263) = 1, MAX($F$1:F4262) + 1, INDEX($F$1:F4262, MATCH(E4263, $E$1:E4262, 0)))</f>
        <v>2089</v>
      </c>
      <c r="G4263" t="s">
        <v>149</v>
      </c>
      <c r="H4263" t="s">
        <v>11</v>
      </c>
      <c r="I4263" t="s">
        <v>92</v>
      </c>
      <c r="J4263" t="s">
        <v>1681</v>
      </c>
      <c r="K4263" s="17">
        <v>170.88</v>
      </c>
      <c r="L4263" s="17">
        <v>3</v>
      </c>
      <c r="M4263" s="17">
        <v>49.56</v>
      </c>
      <c r="N4263" s="17" t="str">
        <f>IF(SalesData[[#This Row],[Profit]]&gt;0,"Profit","Loss")</f>
        <v>Profit</v>
      </c>
    </row>
    <row r="4264" spans="1:14" x14ac:dyDescent="0.25">
      <c r="A4264" s="1">
        <v>42427</v>
      </c>
      <c r="B4264" s="3">
        <f t="shared" si="198"/>
        <v>2016</v>
      </c>
      <c r="C4264" s="3">
        <f t="shared" si="199"/>
        <v>2</v>
      </c>
      <c r="D4264" t="s">
        <v>161</v>
      </c>
      <c r="E4264" t="str">
        <f t="shared" si="200"/>
        <v>Eric Barreto20160227</v>
      </c>
      <c r="F4264">
        <f>IF(COUNTIF($E$2:E4264, E4264) = 1, MAX($F$1:F4263) + 1, INDEX($F$1:F4263, MATCH(E4264, $E$1:E4263, 0)))</f>
        <v>2090</v>
      </c>
      <c r="G4264" t="s">
        <v>157</v>
      </c>
      <c r="H4264" t="s">
        <v>11</v>
      </c>
      <c r="I4264" t="s">
        <v>20</v>
      </c>
      <c r="J4264" t="s">
        <v>1462</v>
      </c>
      <c r="K4264" s="17">
        <v>56.82</v>
      </c>
      <c r="L4264" s="17">
        <v>3</v>
      </c>
      <c r="M4264" s="17">
        <v>28.41</v>
      </c>
      <c r="N4264" s="17" t="str">
        <f>IF(SalesData[[#This Row],[Profit]]&gt;0,"Profit","Loss")</f>
        <v>Profit</v>
      </c>
    </row>
    <row r="4265" spans="1:14" x14ac:dyDescent="0.25">
      <c r="A4265" s="1">
        <v>42427</v>
      </c>
      <c r="B4265" s="3">
        <f t="shared" si="198"/>
        <v>2016</v>
      </c>
      <c r="C4265" s="3">
        <f t="shared" si="199"/>
        <v>2</v>
      </c>
      <c r="D4265" t="s">
        <v>2447</v>
      </c>
      <c r="E4265" t="str">
        <f t="shared" si="200"/>
        <v>Don Weiss20160227</v>
      </c>
      <c r="F4265">
        <f>IF(COUNTIF($E$2:E4265, E4265) = 1, MAX($F$1:F4264) + 1, INDEX($F$1:F4264, MATCH(E4265, $E$1:E4264, 0)))</f>
        <v>2091</v>
      </c>
      <c r="G4265" t="s">
        <v>10</v>
      </c>
      <c r="H4265" t="s">
        <v>34</v>
      </c>
      <c r="I4265" t="s">
        <v>47</v>
      </c>
      <c r="J4265" t="s">
        <v>2448</v>
      </c>
      <c r="K4265" s="17">
        <v>16.190000000000001</v>
      </c>
      <c r="L4265" s="17">
        <v>2</v>
      </c>
      <c r="M4265" s="17">
        <v>-6.88</v>
      </c>
      <c r="N4265" s="17" t="str">
        <f>IF(SalesData[[#This Row],[Profit]]&gt;0,"Profit","Loss")</f>
        <v>Loss</v>
      </c>
    </row>
    <row r="4266" spans="1:14" x14ac:dyDescent="0.25">
      <c r="A4266" s="1">
        <v>42428</v>
      </c>
      <c r="B4266" s="3">
        <f t="shared" si="198"/>
        <v>2016</v>
      </c>
      <c r="C4266" s="3">
        <f t="shared" si="199"/>
        <v>2</v>
      </c>
      <c r="D4266" t="s">
        <v>1260</v>
      </c>
      <c r="E4266" t="str">
        <f t="shared" si="200"/>
        <v>Rick Reed20160228</v>
      </c>
      <c r="F4266">
        <f>IF(COUNTIF($E$2:E4266, E4266) = 1, MAX($F$1:F4265) + 1, INDEX($F$1:F4265, MATCH(E4266, $E$1:E4265, 0)))</f>
        <v>2092</v>
      </c>
      <c r="G4266" t="s">
        <v>149</v>
      </c>
      <c r="H4266" t="s">
        <v>11</v>
      </c>
      <c r="I4266" t="s">
        <v>43</v>
      </c>
      <c r="J4266" t="s">
        <v>160</v>
      </c>
      <c r="K4266" s="17">
        <v>36.479999999999997</v>
      </c>
      <c r="L4266" s="17">
        <v>6</v>
      </c>
      <c r="M4266" s="17">
        <v>18.239999999999998</v>
      </c>
      <c r="N4266" s="17" t="str">
        <f>IF(SalesData[[#This Row],[Profit]]&gt;0,"Profit","Loss")</f>
        <v>Profit</v>
      </c>
    </row>
    <row r="4267" spans="1:14" x14ac:dyDescent="0.25">
      <c r="A4267" s="1">
        <v>42429</v>
      </c>
      <c r="B4267" s="3">
        <f t="shared" si="198"/>
        <v>2016</v>
      </c>
      <c r="C4267" s="3">
        <f t="shared" si="199"/>
        <v>2</v>
      </c>
      <c r="D4267" t="s">
        <v>2060</v>
      </c>
      <c r="E4267" t="str">
        <f t="shared" si="200"/>
        <v>Lena Cacioppo20160229</v>
      </c>
      <c r="F4267">
        <f>IF(COUNTIF($E$2:E4267, E4267) = 1, MAX($F$1:F4266) + 1, INDEX($F$1:F4266, MATCH(E4267, $E$1:E4266, 0)))</f>
        <v>2093</v>
      </c>
      <c r="G4267" t="s">
        <v>78</v>
      </c>
      <c r="H4267" t="s">
        <v>11</v>
      </c>
      <c r="I4267" t="s">
        <v>24</v>
      </c>
      <c r="J4267" t="s">
        <v>1351</v>
      </c>
      <c r="K4267" s="17">
        <v>111.1</v>
      </c>
      <c r="L4267" s="17">
        <v>7</v>
      </c>
      <c r="M4267" s="17">
        <v>8.33</v>
      </c>
      <c r="N4267" s="17" t="str">
        <f>IF(SalesData[[#This Row],[Profit]]&gt;0,"Profit","Loss")</f>
        <v>Profit</v>
      </c>
    </row>
    <row r="4268" spans="1:14" x14ac:dyDescent="0.25">
      <c r="A4268" s="1">
        <v>42430</v>
      </c>
      <c r="B4268" s="3">
        <f t="shared" si="198"/>
        <v>2016</v>
      </c>
      <c r="C4268" s="3">
        <f t="shared" si="199"/>
        <v>3</v>
      </c>
      <c r="D4268" t="s">
        <v>1598</v>
      </c>
      <c r="E4268" t="str">
        <f t="shared" si="200"/>
        <v>Karen Daniels20160301</v>
      </c>
      <c r="F4268">
        <f>IF(COUNTIF($E$2:E4268, E4268) = 1, MAX($F$1:F4267) + 1, INDEX($F$1:F4267, MATCH(E4268, $E$1:E4267, 0)))</f>
        <v>2094</v>
      </c>
      <c r="G4268" t="s">
        <v>149</v>
      </c>
      <c r="H4268" t="s">
        <v>34</v>
      </c>
      <c r="I4268" t="s">
        <v>145</v>
      </c>
      <c r="J4268" t="s">
        <v>2066</v>
      </c>
      <c r="K4268" s="17">
        <v>836.59</v>
      </c>
      <c r="L4268" s="17">
        <v>8</v>
      </c>
      <c r="M4268" s="17">
        <v>-264.92</v>
      </c>
      <c r="N4268" s="17" t="str">
        <f>IF(SalesData[[#This Row],[Profit]]&gt;0,"Profit","Loss")</f>
        <v>Loss</v>
      </c>
    </row>
    <row r="4269" spans="1:14" x14ac:dyDescent="0.25">
      <c r="A4269" s="1">
        <v>42430</v>
      </c>
      <c r="B4269" s="3">
        <f t="shared" si="198"/>
        <v>2016</v>
      </c>
      <c r="C4269" s="3">
        <f t="shared" si="199"/>
        <v>3</v>
      </c>
      <c r="D4269" t="s">
        <v>1598</v>
      </c>
      <c r="E4269" t="str">
        <f t="shared" si="200"/>
        <v>Karen Daniels20160301</v>
      </c>
      <c r="F4269">
        <f>IF(COUNTIF($E$2:E4269, E4269) = 1, MAX($F$1:F4268) + 1, INDEX($F$1:F4268, MATCH(E4269, $E$1:E4268, 0)))</f>
        <v>2094</v>
      </c>
      <c r="G4269" t="s">
        <v>149</v>
      </c>
      <c r="H4269" t="s">
        <v>11</v>
      </c>
      <c r="I4269" t="s">
        <v>12</v>
      </c>
      <c r="J4269" t="s">
        <v>625</v>
      </c>
      <c r="K4269" s="17">
        <v>26.38</v>
      </c>
      <c r="L4269" s="17">
        <v>1</v>
      </c>
      <c r="M4269" s="17">
        <v>12.13</v>
      </c>
      <c r="N4269" s="17" t="str">
        <f>IF(SalesData[[#This Row],[Profit]]&gt;0,"Profit","Loss")</f>
        <v>Profit</v>
      </c>
    </row>
    <row r="4270" spans="1:14" x14ac:dyDescent="0.25">
      <c r="A4270" s="1">
        <v>42430</v>
      </c>
      <c r="B4270" s="3">
        <f t="shared" si="198"/>
        <v>2016</v>
      </c>
      <c r="C4270" s="3">
        <f t="shared" si="199"/>
        <v>3</v>
      </c>
      <c r="D4270" t="s">
        <v>1598</v>
      </c>
      <c r="E4270" t="str">
        <f t="shared" si="200"/>
        <v>Karen Daniels20160301</v>
      </c>
      <c r="F4270">
        <f>IF(COUNTIF($E$2:E4270, E4270) = 1, MAX($F$1:F4269) + 1, INDEX($F$1:F4269, MATCH(E4270, $E$1:E4269, 0)))</f>
        <v>2094</v>
      </c>
      <c r="G4270" t="s">
        <v>149</v>
      </c>
      <c r="H4270" t="s">
        <v>11</v>
      </c>
      <c r="I4270" t="s">
        <v>18</v>
      </c>
      <c r="J4270" t="s">
        <v>1549</v>
      </c>
      <c r="K4270" s="17">
        <v>362.92</v>
      </c>
      <c r="L4270" s="17">
        <v>2</v>
      </c>
      <c r="M4270" s="17">
        <v>105.25</v>
      </c>
      <c r="N4270" s="17" t="str">
        <f>IF(SalesData[[#This Row],[Profit]]&gt;0,"Profit","Loss")</f>
        <v>Profit</v>
      </c>
    </row>
    <row r="4271" spans="1:14" x14ac:dyDescent="0.25">
      <c r="A4271" s="1">
        <v>42430</v>
      </c>
      <c r="B4271" s="3">
        <f t="shared" si="198"/>
        <v>2016</v>
      </c>
      <c r="C4271" s="3">
        <f t="shared" si="199"/>
        <v>3</v>
      </c>
      <c r="D4271" t="s">
        <v>1598</v>
      </c>
      <c r="E4271" t="str">
        <f t="shared" si="200"/>
        <v>Karen Daniels20160301</v>
      </c>
      <c r="F4271">
        <f>IF(COUNTIF($E$2:E4271, E4271) = 1, MAX($F$1:F4270) + 1, INDEX($F$1:F4270, MATCH(E4271, $E$1:E4270, 0)))</f>
        <v>2094</v>
      </c>
      <c r="G4271" t="s">
        <v>149</v>
      </c>
      <c r="H4271" t="s">
        <v>39</v>
      </c>
      <c r="I4271" t="s">
        <v>302</v>
      </c>
      <c r="J4271" t="s">
        <v>1304</v>
      </c>
      <c r="K4271" s="17">
        <v>4899.93</v>
      </c>
      <c r="L4271" s="17">
        <v>7</v>
      </c>
      <c r="M4271" s="17">
        <v>2400.9699999999998</v>
      </c>
      <c r="N4271" s="17" t="str">
        <f>IF(SalesData[[#This Row],[Profit]]&gt;0,"Profit","Loss")</f>
        <v>Profit</v>
      </c>
    </row>
    <row r="4272" spans="1:14" x14ac:dyDescent="0.25">
      <c r="A4272" s="1">
        <v>42430</v>
      </c>
      <c r="B4272" s="3">
        <f t="shared" si="198"/>
        <v>2016</v>
      </c>
      <c r="C4272" s="3">
        <f t="shared" si="199"/>
        <v>3</v>
      </c>
      <c r="D4272" t="s">
        <v>1289</v>
      </c>
      <c r="E4272" t="str">
        <f t="shared" si="200"/>
        <v>Odella Nelson20160301</v>
      </c>
      <c r="F4272">
        <f>IF(COUNTIF($E$2:E4272, E4272) = 1, MAX($F$1:F4271) + 1, INDEX($F$1:F4271, MATCH(E4272, $E$1:E4271, 0)))</f>
        <v>2095</v>
      </c>
      <c r="G4272" t="s">
        <v>278</v>
      </c>
      <c r="H4272" t="s">
        <v>39</v>
      </c>
      <c r="I4272" t="s">
        <v>40</v>
      </c>
      <c r="J4272" t="s">
        <v>2449</v>
      </c>
      <c r="K4272" s="17">
        <v>159.97999999999999</v>
      </c>
      <c r="L4272" s="17">
        <v>2</v>
      </c>
      <c r="M4272" s="17">
        <v>14</v>
      </c>
      <c r="N4272" s="17" t="str">
        <f>IF(SalesData[[#This Row],[Profit]]&gt;0,"Profit","Loss")</f>
        <v>Profit</v>
      </c>
    </row>
    <row r="4273" spans="1:14" x14ac:dyDescent="0.25">
      <c r="A4273" s="1">
        <v>42432</v>
      </c>
      <c r="B4273" s="3">
        <f t="shared" si="198"/>
        <v>2016</v>
      </c>
      <c r="C4273" s="3">
        <f t="shared" si="199"/>
        <v>3</v>
      </c>
      <c r="D4273" t="s">
        <v>796</v>
      </c>
      <c r="E4273" t="str">
        <f t="shared" si="200"/>
        <v>Brosina Hoffman20160303</v>
      </c>
      <c r="F4273">
        <f>IF(COUNTIF($E$2:E4273, E4273) = 1, MAX($F$1:F4272) + 1, INDEX($F$1:F4272, MATCH(E4273, $E$1:E4272, 0)))</f>
        <v>2096</v>
      </c>
      <c r="G4273" t="s">
        <v>59</v>
      </c>
      <c r="H4273" t="s">
        <v>11</v>
      </c>
      <c r="I4273" t="s">
        <v>20</v>
      </c>
      <c r="J4273" t="s">
        <v>697</v>
      </c>
      <c r="K4273" s="17">
        <v>447.86</v>
      </c>
      <c r="L4273" s="17">
        <v>7</v>
      </c>
      <c r="M4273" s="17">
        <v>219.45</v>
      </c>
      <c r="N4273" s="17" t="str">
        <f>IF(SalesData[[#This Row],[Profit]]&gt;0,"Profit","Loss")</f>
        <v>Profit</v>
      </c>
    </row>
    <row r="4274" spans="1:14" x14ac:dyDescent="0.25">
      <c r="A4274" s="1">
        <v>42432</v>
      </c>
      <c r="B4274" s="3">
        <f t="shared" si="198"/>
        <v>2016</v>
      </c>
      <c r="C4274" s="3">
        <f t="shared" si="199"/>
        <v>3</v>
      </c>
      <c r="D4274" t="s">
        <v>796</v>
      </c>
      <c r="E4274" t="str">
        <f t="shared" si="200"/>
        <v>Brosina Hoffman20160303</v>
      </c>
      <c r="F4274">
        <f>IF(COUNTIF($E$2:E4274, E4274) = 1, MAX($F$1:F4273) + 1, INDEX($F$1:F4273, MATCH(E4274, $E$1:E4273, 0)))</f>
        <v>2096</v>
      </c>
      <c r="G4274" t="s">
        <v>59</v>
      </c>
      <c r="H4274" t="s">
        <v>39</v>
      </c>
      <c r="I4274" t="s">
        <v>40</v>
      </c>
      <c r="J4274" t="s">
        <v>520</v>
      </c>
      <c r="K4274" s="17">
        <v>479.95</v>
      </c>
      <c r="L4274" s="17">
        <v>5</v>
      </c>
      <c r="M4274" s="17">
        <v>129.59</v>
      </c>
      <c r="N4274" s="17" t="str">
        <f>IF(SalesData[[#This Row],[Profit]]&gt;0,"Profit","Loss")</f>
        <v>Profit</v>
      </c>
    </row>
    <row r="4275" spans="1:14" x14ac:dyDescent="0.25">
      <c r="A4275" s="1">
        <v>42432</v>
      </c>
      <c r="B4275" s="3">
        <f t="shared" si="198"/>
        <v>2016</v>
      </c>
      <c r="C4275" s="3">
        <f t="shared" si="199"/>
        <v>3</v>
      </c>
      <c r="D4275" t="s">
        <v>796</v>
      </c>
      <c r="E4275" t="str">
        <f t="shared" si="200"/>
        <v>Brosina Hoffman20160303</v>
      </c>
      <c r="F4275">
        <f>IF(COUNTIF($E$2:E4275, E4275) = 1, MAX($F$1:F4274) + 1, INDEX($F$1:F4274, MATCH(E4275, $E$1:E4274, 0)))</f>
        <v>2096</v>
      </c>
      <c r="G4275" t="s">
        <v>59</v>
      </c>
      <c r="H4275" t="s">
        <v>11</v>
      </c>
      <c r="I4275" t="s">
        <v>12</v>
      </c>
      <c r="J4275" t="s">
        <v>482</v>
      </c>
      <c r="K4275" s="17">
        <v>166.44</v>
      </c>
      <c r="L4275" s="17">
        <v>3</v>
      </c>
      <c r="M4275" s="17">
        <v>79.89</v>
      </c>
      <c r="N4275" s="17" t="str">
        <f>IF(SalesData[[#This Row],[Profit]]&gt;0,"Profit","Loss")</f>
        <v>Profit</v>
      </c>
    </row>
    <row r="4276" spans="1:14" x14ac:dyDescent="0.25">
      <c r="A4276" s="1">
        <v>42432</v>
      </c>
      <c r="B4276" s="3">
        <f t="shared" si="198"/>
        <v>2016</v>
      </c>
      <c r="C4276" s="3">
        <f t="shared" si="199"/>
        <v>3</v>
      </c>
      <c r="D4276" t="s">
        <v>2450</v>
      </c>
      <c r="E4276" t="str">
        <f t="shared" si="200"/>
        <v>Jason Gross20160303</v>
      </c>
      <c r="F4276">
        <f>IF(COUNTIF($E$2:E4276, E4276) = 1, MAX($F$1:F4275) + 1, INDEX($F$1:F4275, MATCH(E4276, $E$1:E4275, 0)))</f>
        <v>2097</v>
      </c>
      <c r="G4276" t="s">
        <v>10</v>
      </c>
      <c r="H4276" t="s">
        <v>11</v>
      </c>
      <c r="I4276" t="s">
        <v>12</v>
      </c>
      <c r="J4276" t="s">
        <v>2451</v>
      </c>
      <c r="K4276" s="17">
        <v>42.78</v>
      </c>
      <c r="L4276" s="17">
        <v>7</v>
      </c>
      <c r="M4276" s="17">
        <v>15.51</v>
      </c>
      <c r="N4276" s="17" t="str">
        <f>IF(SalesData[[#This Row],[Profit]]&gt;0,"Profit","Loss")</f>
        <v>Profit</v>
      </c>
    </row>
    <row r="4277" spans="1:14" x14ac:dyDescent="0.25">
      <c r="A4277" s="1">
        <v>42432</v>
      </c>
      <c r="B4277" s="3">
        <f t="shared" si="198"/>
        <v>2016</v>
      </c>
      <c r="C4277" s="3">
        <f t="shared" si="199"/>
        <v>3</v>
      </c>
      <c r="D4277" t="s">
        <v>2450</v>
      </c>
      <c r="E4277" t="str">
        <f t="shared" si="200"/>
        <v>Jason Gross20160303</v>
      </c>
      <c r="F4277">
        <f>IF(COUNTIF($E$2:E4277, E4277) = 1, MAX($F$1:F4276) + 1, INDEX($F$1:F4276, MATCH(E4277, $E$1:E4276, 0)))</f>
        <v>2097</v>
      </c>
      <c r="G4277" t="s">
        <v>10</v>
      </c>
      <c r="H4277" t="s">
        <v>34</v>
      </c>
      <c r="I4277" t="s">
        <v>35</v>
      </c>
      <c r="J4277" t="s">
        <v>1364</v>
      </c>
      <c r="K4277" s="17">
        <v>563.42999999999995</v>
      </c>
      <c r="L4277" s="17">
        <v>5</v>
      </c>
      <c r="M4277" s="17">
        <v>-56.34</v>
      </c>
      <c r="N4277" s="17" t="str">
        <f>IF(SalesData[[#This Row],[Profit]]&gt;0,"Profit","Loss")</f>
        <v>Loss</v>
      </c>
    </row>
    <row r="4278" spans="1:14" x14ac:dyDescent="0.25">
      <c r="A4278" s="1">
        <v>42432</v>
      </c>
      <c r="B4278" s="3">
        <f t="shared" si="198"/>
        <v>2016</v>
      </c>
      <c r="C4278" s="3">
        <f t="shared" si="199"/>
        <v>3</v>
      </c>
      <c r="D4278" t="s">
        <v>1831</v>
      </c>
      <c r="E4278" t="str">
        <f t="shared" si="200"/>
        <v>Craig Carreira20160303</v>
      </c>
      <c r="F4278">
        <f>IF(COUNTIF($E$2:E4278, E4278) = 1, MAX($F$1:F4277) + 1, INDEX($F$1:F4277, MATCH(E4278, $E$1:E4277, 0)))</f>
        <v>2098</v>
      </c>
      <c r="G4278" t="s">
        <v>129</v>
      </c>
      <c r="H4278" t="s">
        <v>39</v>
      </c>
      <c r="I4278" t="s">
        <v>40</v>
      </c>
      <c r="J4278" t="s">
        <v>704</v>
      </c>
      <c r="K4278" s="17">
        <v>134.85</v>
      </c>
      <c r="L4278" s="17">
        <v>3</v>
      </c>
      <c r="M4278" s="17">
        <v>37.76</v>
      </c>
      <c r="N4278" s="17" t="str">
        <f>IF(SalesData[[#This Row],[Profit]]&gt;0,"Profit","Loss")</f>
        <v>Profit</v>
      </c>
    </row>
    <row r="4279" spans="1:14" x14ac:dyDescent="0.25">
      <c r="A4279" s="1">
        <v>42432</v>
      </c>
      <c r="B4279" s="3">
        <f t="shared" si="198"/>
        <v>2016</v>
      </c>
      <c r="C4279" s="3">
        <f t="shared" si="199"/>
        <v>3</v>
      </c>
      <c r="D4279" t="s">
        <v>1271</v>
      </c>
      <c r="E4279" t="str">
        <f t="shared" si="200"/>
        <v>Chris Cortes20160303</v>
      </c>
      <c r="F4279">
        <f>IF(COUNTIF($E$2:E4279, E4279) = 1, MAX($F$1:F4278) + 1, INDEX($F$1:F4278, MATCH(E4279, $E$1:E4278, 0)))</f>
        <v>2099</v>
      </c>
      <c r="G4279" t="s">
        <v>10</v>
      </c>
      <c r="H4279" t="s">
        <v>34</v>
      </c>
      <c r="I4279" t="s">
        <v>145</v>
      </c>
      <c r="J4279" t="s">
        <v>2452</v>
      </c>
      <c r="K4279" s="17">
        <v>637.9</v>
      </c>
      <c r="L4279" s="17">
        <v>3</v>
      </c>
      <c r="M4279" s="17">
        <v>-127.58</v>
      </c>
      <c r="N4279" s="17" t="str">
        <f>IF(SalesData[[#This Row],[Profit]]&gt;0,"Profit","Loss")</f>
        <v>Loss</v>
      </c>
    </row>
    <row r="4280" spans="1:14" x14ac:dyDescent="0.25">
      <c r="A4280" s="1">
        <v>42432</v>
      </c>
      <c r="B4280" s="3">
        <f t="shared" si="198"/>
        <v>2016</v>
      </c>
      <c r="C4280" s="3">
        <f t="shared" si="199"/>
        <v>3</v>
      </c>
      <c r="D4280" t="s">
        <v>1271</v>
      </c>
      <c r="E4280" t="str">
        <f t="shared" si="200"/>
        <v>Chris Cortes20160303</v>
      </c>
      <c r="F4280">
        <f>IF(COUNTIF($E$2:E4280, E4280) = 1, MAX($F$1:F4279) + 1, INDEX($F$1:F4279, MATCH(E4280, $E$1:E4279, 0)))</f>
        <v>2099</v>
      </c>
      <c r="G4280" t="s">
        <v>10</v>
      </c>
      <c r="H4280" t="s">
        <v>39</v>
      </c>
      <c r="I4280" t="s">
        <v>302</v>
      </c>
      <c r="J4280" t="s">
        <v>2325</v>
      </c>
      <c r="K4280" s="17">
        <v>287.91000000000003</v>
      </c>
      <c r="L4280" s="17">
        <v>3</v>
      </c>
      <c r="M4280" s="17">
        <v>33.590000000000003</v>
      </c>
      <c r="N4280" s="17" t="str">
        <f>IF(SalesData[[#This Row],[Profit]]&gt;0,"Profit","Loss")</f>
        <v>Profit</v>
      </c>
    </row>
    <row r="4281" spans="1:14" x14ac:dyDescent="0.25">
      <c r="A4281" s="1">
        <v>42432</v>
      </c>
      <c r="B4281" s="3">
        <f t="shared" si="198"/>
        <v>2016</v>
      </c>
      <c r="C4281" s="3">
        <f t="shared" si="199"/>
        <v>3</v>
      </c>
      <c r="D4281" t="s">
        <v>1271</v>
      </c>
      <c r="E4281" t="str">
        <f t="shared" si="200"/>
        <v>Chris Cortes20160303</v>
      </c>
      <c r="F4281">
        <f>IF(COUNTIF($E$2:E4281, E4281) = 1, MAX($F$1:F4280) + 1, INDEX($F$1:F4280, MATCH(E4281, $E$1:E4280, 0)))</f>
        <v>2099</v>
      </c>
      <c r="G4281" t="s">
        <v>10</v>
      </c>
      <c r="H4281" t="s">
        <v>11</v>
      </c>
      <c r="I4281" t="s">
        <v>63</v>
      </c>
      <c r="J4281" t="s">
        <v>2160</v>
      </c>
      <c r="K4281" s="17">
        <v>36.6</v>
      </c>
      <c r="L4281" s="17">
        <v>3</v>
      </c>
      <c r="M4281" s="17">
        <v>11.9</v>
      </c>
      <c r="N4281" s="17" t="str">
        <f>IF(SalesData[[#This Row],[Profit]]&gt;0,"Profit","Loss")</f>
        <v>Profit</v>
      </c>
    </row>
    <row r="4282" spans="1:14" x14ac:dyDescent="0.25">
      <c r="A4282" s="1">
        <v>42432</v>
      </c>
      <c r="B4282" s="3">
        <f t="shared" si="198"/>
        <v>2016</v>
      </c>
      <c r="C4282" s="3">
        <f t="shared" si="199"/>
        <v>3</v>
      </c>
      <c r="D4282" t="s">
        <v>560</v>
      </c>
      <c r="E4282" t="str">
        <f t="shared" si="200"/>
        <v>Theresa Swint20160303</v>
      </c>
      <c r="F4282">
        <f>IF(COUNTIF($E$2:E4282, E4282) = 1, MAX($F$1:F4281) + 1, INDEX($F$1:F4281, MATCH(E4282, $E$1:E4281, 0)))</f>
        <v>2100</v>
      </c>
      <c r="G4282" t="s">
        <v>27</v>
      </c>
      <c r="H4282" t="s">
        <v>11</v>
      </c>
      <c r="I4282" t="s">
        <v>200</v>
      </c>
      <c r="J4282" t="s">
        <v>2251</v>
      </c>
      <c r="K4282" s="17">
        <v>25.35</v>
      </c>
      <c r="L4282" s="17">
        <v>3</v>
      </c>
      <c r="M4282" s="17">
        <v>7.61</v>
      </c>
      <c r="N4282" s="17" t="str">
        <f>IF(SalesData[[#This Row],[Profit]]&gt;0,"Profit","Loss")</f>
        <v>Profit</v>
      </c>
    </row>
    <row r="4283" spans="1:14" x14ac:dyDescent="0.25">
      <c r="A4283" s="1">
        <v>42432</v>
      </c>
      <c r="B4283" s="3">
        <f t="shared" si="198"/>
        <v>2016</v>
      </c>
      <c r="C4283" s="3">
        <f t="shared" si="199"/>
        <v>3</v>
      </c>
      <c r="D4283" t="s">
        <v>560</v>
      </c>
      <c r="E4283" t="str">
        <f t="shared" si="200"/>
        <v>Theresa Swint20160303</v>
      </c>
      <c r="F4283">
        <f>IF(COUNTIF($E$2:E4283, E4283) = 1, MAX($F$1:F4282) + 1, INDEX($F$1:F4282, MATCH(E4283, $E$1:E4282, 0)))</f>
        <v>2100</v>
      </c>
      <c r="G4283" t="s">
        <v>27</v>
      </c>
      <c r="H4283" t="s">
        <v>34</v>
      </c>
      <c r="I4283" t="s">
        <v>47</v>
      </c>
      <c r="J4283" t="s">
        <v>1861</v>
      </c>
      <c r="K4283" s="17">
        <v>35.28</v>
      </c>
      <c r="L4283" s="17">
        <v>3</v>
      </c>
      <c r="M4283" s="17">
        <v>12</v>
      </c>
      <c r="N4283" s="17" t="str">
        <f>IF(SalesData[[#This Row],[Profit]]&gt;0,"Profit","Loss")</f>
        <v>Profit</v>
      </c>
    </row>
    <row r="4284" spans="1:14" x14ac:dyDescent="0.25">
      <c r="A4284" s="1">
        <v>42432</v>
      </c>
      <c r="B4284" s="3">
        <f t="shared" si="198"/>
        <v>2016</v>
      </c>
      <c r="C4284" s="3">
        <f t="shared" si="199"/>
        <v>3</v>
      </c>
      <c r="D4284" t="s">
        <v>419</v>
      </c>
      <c r="E4284" t="str">
        <f t="shared" si="200"/>
        <v>Alex Avila20160303</v>
      </c>
      <c r="F4284">
        <f>IF(COUNTIF($E$2:E4284, E4284) = 1, MAX($F$1:F4283) + 1, INDEX($F$1:F4283, MATCH(E4284, $E$1:E4283, 0)))</f>
        <v>2101</v>
      </c>
      <c r="G4284" t="s">
        <v>10</v>
      </c>
      <c r="H4284" t="s">
        <v>11</v>
      </c>
      <c r="I4284" t="s">
        <v>200</v>
      </c>
      <c r="J4284" t="s">
        <v>1014</v>
      </c>
      <c r="K4284" s="17">
        <v>3930.07</v>
      </c>
      <c r="L4284" s="17">
        <v>3</v>
      </c>
      <c r="M4284" s="17">
        <v>-786.01</v>
      </c>
      <c r="N4284" s="17" t="str">
        <f>IF(SalesData[[#This Row],[Profit]]&gt;0,"Profit","Loss")</f>
        <v>Loss</v>
      </c>
    </row>
    <row r="4285" spans="1:14" x14ac:dyDescent="0.25">
      <c r="A4285" s="1">
        <v>42432</v>
      </c>
      <c r="B4285" s="3">
        <f t="shared" si="198"/>
        <v>2016</v>
      </c>
      <c r="C4285" s="3">
        <f t="shared" si="199"/>
        <v>3</v>
      </c>
      <c r="D4285" t="s">
        <v>419</v>
      </c>
      <c r="E4285" t="str">
        <f t="shared" si="200"/>
        <v>Alex Avila20160303</v>
      </c>
      <c r="F4285">
        <f>IF(COUNTIF($E$2:E4285, E4285) = 1, MAX($F$1:F4284) + 1, INDEX($F$1:F4284, MATCH(E4285, $E$1:E4284, 0)))</f>
        <v>2101</v>
      </c>
      <c r="G4285" t="s">
        <v>10</v>
      </c>
      <c r="H4285" t="s">
        <v>11</v>
      </c>
      <c r="I4285" t="s">
        <v>43</v>
      </c>
      <c r="J4285" t="s">
        <v>506</v>
      </c>
      <c r="K4285" s="17">
        <v>2.2999999999999998</v>
      </c>
      <c r="L4285" s="17">
        <v>1</v>
      </c>
      <c r="M4285" s="17">
        <v>0.78</v>
      </c>
      <c r="N4285" s="17" t="str">
        <f>IF(SalesData[[#This Row],[Profit]]&gt;0,"Profit","Loss")</f>
        <v>Profit</v>
      </c>
    </row>
    <row r="4286" spans="1:14" x14ac:dyDescent="0.25">
      <c r="A4286" s="1">
        <v>42432</v>
      </c>
      <c r="B4286" s="3">
        <f t="shared" si="198"/>
        <v>2016</v>
      </c>
      <c r="C4286" s="3">
        <f t="shared" si="199"/>
        <v>3</v>
      </c>
      <c r="D4286" t="s">
        <v>419</v>
      </c>
      <c r="E4286" t="str">
        <f t="shared" si="200"/>
        <v>Alex Avila20160303</v>
      </c>
      <c r="F4286">
        <f>IF(COUNTIF($E$2:E4286, E4286) = 1, MAX($F$1:F4285) + 1, INDEX($F$1:F4285, MATCH(E4286, $E$1:E4285, 0)))</f>
        <v>2101</v>
      </c>
      <c r="G4286" t="s">
        <v>10</v>
      </c>
      <c r="H4286" t="s">
        <v>39</v>
      </c>
      <c r="I4286" t="s">
        <v>40</v>
      </c>
      <c r="J4286" t="s">
        <v>933</v>
      </c>
      <c r="K4286" s="17">
        <v>431.98</v>
      </c>
      <c r="L4286" s="17">
        <v>3</v>
      </c>
      <c r="M4286" s="17">
        <v>32.4</v>
      </c>
      <c r="N4286" s="17" t="str">
        <f>IF(SalesData[[#This Row],[Profit]]&gt;0,"Profit","Loss")</f>
        <v>Profit</v>
      </c>
    </row>
    <row r="4287" spans="1:14" x14ac:dyDescent="0.25">
      <c r="A4287" s="1">
        <v>42432</v>
      </c>
      <c r="B4287" s="3">
        <f t="shared" si="198"/>
        <v>2016</v>
      </c>
      <c r="C4287" s="3">
        <f t="shared" si="199"/>
        <v>3</v>
      </c>
      <c r="D4287" t="s">
        <v>419</v>
      </c>
      <c r="E4287" t="str">
        <f t="shared" si="200"/>
        <v>Alex Avila20160303</v>
      </c>
      <c r="F4287">
        <f>IF(COUNTIF($E$2:E4287, E4287) = 1, MAX($F$1:F4286) + 1, INDEX($F$1:F4286, MATCH(E4287, $E$1:E4286, 0)))</f>
        <v>2101</v>
      </c>
      <c r="G4287" t="s">
        <v>10</v>
      </c>
      <c r="H4287" t="s">
        <v>39</v>
      </c>
      <c r="I4287" t="s">
        <v>52</v>
      </c>
      <c r="J4287" t="s">
        <v>946</v>
      </c>
      <c r="K4287" s="17">
        <v>41.72</v>
      </c>
      <c r="L4287" s="17">
        <v>7</v>
      </c>
      <c r="M4287" s="17">
        <v>5.74</v>
      </c>
      <c r="N4287" s="17" t="str">
        <f>IF(SalesData[[#This Row],[Profit]]&gt;0,"Profit","Loss")</f>
        <v>Profit</v>
      </c>
    </row>
    <row r="4288" spans="1:14" x14ac:dyDescent="0.25">
      <c r="A4288" s="1">
        <v>42433</v>
      </c>
      <c r="B4288" s="3">
        <f t="shared" si="198"/>
        <v>2016</v>
      </c>
      <c r="C4288" s="3">
        <f t="shared" si="199"/>
        <v>3</v>
      </c>
      <c r="D4288" t="s">
        <v>1863</v>
      </c>
      <c r="E4288" t="str">
        <f t="shared" si="200"/>
        <v>Michael Granlund20160304</v>
      </c>
      <c r="F4288">
        <f>IF(COUNTIF($E$2:E4288, E4288) = 1, MAX($F$1:F4287) + 1, INDEX($F$1:F4287, MATCH(E4288, $E$1:E4287, 0)))</f>
        <v>2102</v>
      </c>
      <c r="G4288" t="s">
        <v>27</v>
      </c>
      <c r="H4288" t="s">
        <v>11</v>
      </c>
      <c r="I4288" t="s">
        <v>24</v>
      </c>
      <c r="J4288" t="s">
        <v>2453</v>
      </c>
      <c r="K4288" s="17">
        <v>16.989999999999998</v>
      </c>
      <c r="L4288" s="17">
        <v>1</v>
      </c>
      <c r="M4288" s="17">
        <v>4.93</v>
      </c>
      <c r="N4288" s="17" t="str">
        <f>IF(SalesData[[#This Row],[Profit]]&gt;0,"Profit","Loss")</f>
        <v>Profit</v>
      </c>
    </row>
    <row r="4289" spans="1:14" x14ac:dyDescent="0.25">
      <c r="A4289" s="1">
        <v>42433</v>
      </c>
      <c r="B4289" s="3">
        <f t="shared" si="198"/>
        <v>2016</v>
      </c>
      <c r="C4289" s="3">
        <f t="shared" si="199"/>
        <v>3</v>
      </c>
      <c r="D4289" t="s">
        <v>684</v>
      </c>
      <c r="E4289" t="str">
        <f t="shared" si="200"/>
        <v>Randy Ferguson20160304</v>
      </c>
      <c r="F4289">
        <f>IF(COUNTIF($E$2:E4289, E4289) = 1, MAX($F$1:F4288) + 1, INDEX($F$1:F4288, MATCH(E4289, $E$1:E4288, 0)))</f>
        <v>2103</v>
      </c>
      <c r="G4289" t="s">
        <v>123</v>
      </c>
      <c r="H4289" t="s">
        <v>11</v>
      </c>
      <c r="I4289" t="s">
        <v>16</v>
      </c>
      <c r="J4289" t="s">
        <v>447</v>
      </c>
      <c r="K4289" s="17">
        <v>10.08</v>
      </c>
      <c r="L4289" s="17">
        <v>4</v>
      </c>
      <c r="M4289" s="17">
        <v>3.53</v>
      </c>
      <c r="N4289" s="17" t="str">
        <f>IF(SalesData[[#This Row],[Profit]]&gt;0,"Profit","Loss")</f>
        <v>Profit</v>
      </c>
    </row>
    <row r="4290" spans="1:14" x14ac:dyDescent="0.25">
      <c r="A4290" s="1">
        <v>42433</v>
      </c>
      <c r="B4290" s="3">
        <f t="shared" ref="B4290:B4353" si="201">YEAR(A4290)</f>
        <v>2016</v>
      </c>
      <c r="C4290" s="3">
        <f t="shared" ref="C4290:C4353" si="202">MONTH(A4290)</f>
        <v>3</v>
      </c>
      <c r="D4290" t="s">
        <v>794</v>
      </c>
      <c r="E4290" t="str">
        <f t="shared" ref="E4290:E4353" si="203">D4290 &amp; TEXT(A4290, "yyyymmdd")</f>
        <v>Rick Duston20160304</v>
      </c>
      <c r="F4290">
        <f>IF(COUNTIF($E$2:E4290, E4290) = 1, MAX($F$1:F4289) + 1, INDEX($F$1:F4289, MATCH(E4290, $E$1:E4289, 0)))</f>
        <v>2104</v>
      </c>
      <c r="G4290" t="s">
        <v>129</v>
      </c>
      <c r="H4290" t="s">
        <v>11</v>
      </c>
      <c r="I4290" t="s">
        <v>20</v>
      </c>
      <c r="J4290" t="s">
        <v>737</v>
      </c>
      <c r="K4290" s="17">
        <v>128.4</v>
      </c>
      <c r="L4290" s="17">
        <v>3</v>
      </c>
      <c r="M4290" s="17">
        <v>64.2</v>
      </c>
      <c r="N4290" s="17" t="str">
        <f>IF(SalesData[[#This Row],[Profit]]&gt;0,"Profit","Loss")</f>
        <v>Profit</v>
      </c>
    </row>
    <row r="4291" spans="1:14" x14ac:dyDescent="0.25">
      <c r="A4291" s="1">
        <v>42433</v>
      </c>
      <c r="B4291" s="3">
        <f t="shared" si="201"/>
        <v>2016</v>
      </c>
      <c r="C4291" s="3">
        <f t="shared" si="202"/>
        <v>3</v>
      </c>
      <c r="D4291" t="s">
        <v>2104</v>
      </c>
      <c r="E4291" t="str">
        <f t="shared" si="203"/>
        <v>Eleni McCrary20160304</v>
      </c>
      <c r="F4291">
        <f>IF(COUNTIF($E$2:E4291, E4291) = 1, MAX($F$1:F4290) + 1, INDEX($F$1:F4290, MATCH(E4291, $E$1:E4290, 0)))</f>
        <v>2105</v>
      </c>
      <c r="G4291" t="s">
        <v>685</v>
      </c>
      <c r="H4291" t="s">
        <v>39</v>
      </c>
      <c r="I4291" t="s">
        <v>52</v>
      </c>
      <c r="J4291" t="s">
        <v>999</v>
      </c>
      <c r="K4291" s="17">
        <v>159.97999999999999</v>
      </c>
      <c r="L4291" s="17">
        <v>2</v>
      </c>
      <c r="M4291" s="17">
        <v>57.59</v>
      </c>
      <c r="N4291" s="17" t="str">
        <f>IF(SalesData[[#This Row],[Profit]]&gt;0,"Profit","Loss")</f>
        <v>Profit</v>
      </c>
    </row>
    <row r="4292" spans="1:14" x14ac:dyDescent="0.25">
      <c r="A4292" s="1">
        <v>42434</v>
      </c>
      <c r="B4292" s="3">
        <f t="shared" si="201"/>
        <v>2016</v>
      </c>
      <c r="C4292" s="3">
        <f t="shared" si="202"/>
        <v>3</v>
      </c>
      <c r="D4292" t="s">
        <v>883</v>
      </c>
      <c r="E4292" t="str">
        <f t="shared" si="203"/>
        <v>Rob Williams20160305</v>
      </c>
      <c r="F4292">
        <f>IF(COUNTIF($E$2:E4292, E4292) = 1, MAX($F$1:F4291) + 1, INDEX($F$1:F4291, MATCH(E4292, $E$1:E4291, 0)))</f>
        <v>2106</v>
      </c>
      <c r="G4292" t="s">
        <v>10</v>
      </c>
      <c r="H4292" t="s">
        <v>11</v>
      </c>
      <c r="I4292" t="s">
        <v>63</v>
      </c>
      <c r="J4292" t="s">
        <v>543</v>
      </c>
      <c r="K4292" s="17">
        <v>149.35</v>
      </c>
      <c r="L4292" s="17">
        <v>3</v>
      </c>
      <c r="M4292" s="17">
        <v>50.41</v>
      </c>
      <c r="N4292" s="17" t="str">
        <f>IF(SalesData[[#This Row],[Profit]]&gt;0,"Profit","Loss")</f>
        <v>Profit</v>
      </c>
    </row>
    <row r="4293" spans="1:14" x14ac:dyDescent="0.25">
      <c r="A4293" s="1">
        <v>42434</v>
      </c>
      <c r="B4293" s="3">
        <f t="shared" si="201"/>
        <v>2016</v>
      </c>
      <c r="C4293" s="3">
        <f t="shared" si="202"/>
        <v>3</v>
      </c>
      <c r="D4293" t="s">
        <v>883</v>
      </c>
      <c r="E4293" t="str">
        <f t="shared" si="203"/>
        <v>Rob Williams20160305</v>
      </c>
      <c r="F4293">
        <f>IF(COUNTIF($E$2:E4293, E4293) = 1, MAX($F$1:F4292) + 1, INDEX($F$1:F4292, MATCH(E4293, $E$1:E4292, 0)))</f>
        <v>2106</v>
      </c>
      <c r="G4293" t="s">
        <v>10</v>
      </c>
      <c r="H4293" t="s">
        <v>11</v>
      </c>
      <c r="I4293" t="s">
        <v>18</v>
      </c>
      <c r="J4293" t="s">
        <v>179</v>
      </c>
      <c r="K4293" s="17">
        <v>12.99</v>
      </c>
      <c r="L4293" s="17">
        <v>1</v>
      </c>
      <c r="M4293" s="17">
        <v>-0.81</v>
      </c>
      <c r="N4293" s="17" t="str">
        <f>IF(SalesData[[#This Row],[Profit]]&gt;0,"Profit","Loss")</f>
        <v>Loss</v>
      </c>
    </row>
    <row r="4294" spans="1:14" x14ac:dyDescent="0.25">
      <c r="A4294" s="1">
        <v>42435</v>
      </c>
      <c r="B4294" s="3">
        <f t="shared" si="201"/>
        <v>2016</v>
      </c>
      <c r="C4294" s="3">
        <f t="shared" si="202"/>
        <v>3</v>
      </c>
      <c r="D4294" t="s">
        <v>2057</v>
      </c>
      <c r="E4294" t="str">
        <f t="shared" si="203"/>
        <v>Julia Barnett20160306</v>
      </c>
      <c r="F4294">
        <f>IF(COUNTIF($E$2:E4294, E4294) = 1, MAX($F$1:F4293) + 1, INDEX($F$1:F4293, MATCH(E4294, $E$1:E4293, 0)))</f>
        <v>2107</v>
      </c>
      <c r="G4294" t="s">
        <v>23</v>
      </c>
      <c r="H4294" t="s">
        <v>39</v>
      </c>
      <c r="I4294" t="s">
        <v>40</v>
      </c>
      <c r="J4294" t="s">
        <v>898</v>
      </c>
      <c r="K4294" s="17">
        <v>431.94</v>
      </c>
      <c r="L4294" s="17">
        <v>2</v>
      </c>
      <c r="M4294" s="17">
        <v>-71.989999999999995</v>
      </c>
      <c r="N4294" s="17" t="str">
        <f>IF(SalesData[[#This Row],[Profit]]&gt;0,"Profit","Loss")</f>
        <v>Loss</v>
      </c>
    </row>
    <row r="4295" spans="1:14" x14ac:dyDescent="0.25">
      <c r="A4295" s="1">
        <v>42435</v>
      </c>
      <c r="B4295" s="3">
        <f t="shared" si="201"/>
        <v>2016</v>
      </c>
      <c r="C4295" s="3">
        <f t="shared" si="202"/>
        <v>3</v>
      </c>
      <c r="D4295" t="s">
        <v>2057</v>
      </c>
      <c r="E4295" t="str">
        <f t="shared" si="203"/>
        <v>Julia Barnett20160306</v>
      </c>
      <c r="F4295">
        <f>IF(COUNTIF($E$2:E4295, E4295) = 1, MAX($F$1:F4294) + 1, INDEX($F$1:F4294, MATCH(E4295, $E$1:E4294, 0)))</f>
        <v>2107</v>
      </c>
      <c r="G4295" t="s">
        <v>23</v>
      </c>
      <c r="H4295" t="s">
        <v>11</v>
      </c>
      <c r="I4295" t="s">
        <v>20</v>
      </c>
      <c r="J4295" t="s">
        <v>1377</v>
      </c>
      <c r="K4295" s="17">
        <v>2.04</v>
      </c>
      <c r="L4295" s="17">
        <v>1</v>
      </c>
      <c r="M4295" s="17">
        <v>-1.5</v>
      </c>
      <c r="N4295" s="17" t="str">
        <f>IF(SalesData[[#This Row],[Profit]]&gt;0,"Profit","Loss")</f>
        <v>Loss</v>
      </c>
    </row>
    <row r="4296" spans="1:14" x14ac:dyDescent="0.25">
      <c r="A4296" s="1">
        <v>42435</v>
      </c>
      <c r="B4296" s="3">
        <f t="shared" si="201"/>
        <v>2016</v>
      </c>
      <c r="C4296" s="3">
        <f t="shared" si="202"/>
        <v>3</v>
      </c>
      <c r="D4296" t="s">
        <v>2057</v>
      </c>
      <c r="E4296" t="str">
        <f t="shared" si="203"/>
        <v>Julia Barnett20160306</v>
      </c>
      <c r="F4296">
        <f>IF(COUNTIF($E$2:E4296, E4296) = 1, MAX($F$1:F4295) + 1, INDEX($F$1:F4295, MATCH(E4296, $E$1:E4295, 0)))</f>
        <v>2107</v>
      </c>
      <c r="G4296" t="s">
        <v>23</v>
      </c>
      <c r="H4296" t="s">
        <v>39</v>
      </c>
      <c r="I4296" t="s">
        <v>40</v>
      </c>
      <c r="J4296" t="s">
        <v>751</v>
      </c>
      <c r="K4296" s="17">
        <v>68.239999999999995</v>
      </c>
      <c r="L4296" s="17">
        <v>3</v>
      </c>
      <c r="M4296" s="17">
        <v>-12.51</v>
      </c>
      <c r="N4296" s="17" t="str">
        <f>IF(SalesData[[#This Row],[Profit]]&gt;0,"Profit","Loss")</f>
        <v>Loss</v>
      </c>
    </row>
    <row r="4297" spans="1:14" x14ac:dyDescent="0.25">
      <c r="A4297" s="1">
        <v>42435</v>
      </c>
      <c r="B4297" s="3">
        <f t="shared" si="201"/>
        <v>2016</v>
      </c>
      <c r="C4297" s="3">
        <f t="shared" si="202"/>
        <v>3</v>
      </c>
      <c r="D4297" t="s">
        <v>2060</v>
      </c>
      <c r="E4297" t="str">
        <f t="shared" si="203"/>
        <v>Lena Cacioppo20160306</v>
      </c>
      <c r="F4297">
        <f>IF(COUNTIF($E$2:E4297, E4297) = 1, MAX($F$1:F4296) + 1, INDEX($F$1:F4296, MATCH(E4297, $E$1:E4296, 0)))</f>
        <v>2108</v>
      </c>
      <c r="G4297" t="s">
        <v>15</v>
      </c>
      <c r="H4297" t="s">
        <v>11</v>
      </c>
      <c r="I4297" t="s">
        <v>92</v>
      </c>
      <c r="J4297" t="s">
        <v>776</v>
      </c>
      <c r="K4297" s="17">
        <v>2.33</v>
      </c>
      <c r="L4297" s="17">
        <v>3</v>
      </c>
      <c r="M4297" s="17">
        <v>-6.3</v>
      </c>
      <c r="N4297" s="17" t="str">
        <f>IF(SalesData[[#This Row],[Profit]]&gt;0,"Profit","Loss")</f>
        <v>Loss</v>
      </c>
    </row>
    <row r="4298" spans="1:14" x14ac:dyDescent="0.25">
      <c r="A4298" s="1">
        <v>42435</v>
      </c>
      <c r="B4298" s="3">
        <f t="shared" si="201"/>
        <v>2016</v>
      </c>
      <c r="C4298" s="3">
        <f t="shared" si="202"/>
        <v>3</v>
      </c>
      <c r="D4298" t="s">
        <v>2060</v>
      </c>
      <c r="E4298" t="str">
        <f t="shared" si="203"/>
        <v>Lena Cacioppo20160306</v>
      </c>
      <c r="F4298">
        <f>IF(COUNTIF($E$2:E4298, E4298) = 1, MAX($F$1:F4297) + 1, INDEX($F$1:F4297, MATCH(E4298, $E$1:E4297, 0)))</f>
        <v>2108</v>
      </c>
      <c r="G4298" t="s">
        <v>15</v>
      </c>
      <c r="H4298" t="s">
        <v>11</v>
      </c>
      <c r="I4298" t="s">
        <v>20</v>
      </c>
      <c r="J4298" t="s">
        <v>1647</v>
      </c>
      <c r="K4298" s="17">
        <v>1.73</v>
      </c>
      <c r="L4298" s="17">
        <v>4</v>
      </c>
      <c r="M4298" s="17">
        <v>-2.76</v>
      </c>
      <c r="N4298" s="17" t="str">
        <f>IF(SalesData[[#This Row],[Profit]]&gt;0,"Profit","Loss")</f>
        <v>Loss</v>
      </c>
    </row>
    <row r="4299" spans="1:14" x14ac:dyDescent="0.25">
      <c r="A4299" s="1">
        <v>42435</v>
      </c>
      <c r="B4299" s="3">
        <f t="shared" si="201"/>
        <v>2016</v>
      </c>
      <c r="C4299" s="3">
        <f t="shared" si="202"/>
        <v>3</v>
      </c>
      <c r="D4299" t="s">
        <v>2060</v>
      </c>
      <c r="E4299" t="str">
        <f t="shared" si="203"/>
        <v>Lena Cacioppo20160306</v>
      </c>
      <c r="F4299">
        <f>IF(COUNTIF($E$2:E4299, E4299) = 1, MAX($F$1:F4298) + 1, INDEX($F$1:F4298, MATCH(E4299, $E$1:E4298, 0)))</f>
        <v>2108</v>
      </c>
      <c r="G4299" t="s">
        <v>15</v>
      </c>
      <c r="H4299" t="s">
        <v>34</v>
      </c>
      <c r="I4299" t="s">
        <v>47</v>
      </c>
      <c r="J4299" t="s">
        <v>1715</v>
      </c>
      <c r="K4299" s="17">
        <v>159.04</v>
      </c>
      <c r="L4299" s="17">
        <v>5</v>
      </c>
      <c r="M4299" s="17">
        <v>-194.82</v>
      </c>
      <c r="N4299" s="17" t="str">
        <f>IF(SalesData[[#This Row],[Profit]]&gt;0,"Profit","Loss")</f>
        <v>Loss</v>
      </c>
    </row>
    <row r="4300" spans="1:14" x14ac:dyDescent="0.25">
      <c r="A4300" s="1">
        <v>42435</v>
      </c>
      <c r="B4300" s="3">
        <f t="shared" si="201"/>
        <v>2016</v>
      </c>
      <c r="C4300" s="3">
        <f t="shared" si="202"/>
        <v>3</v>
      </c>
      <c r="D4300" t="s">
        <v>2060</v>
      </c>
      <c r="E4300" t="str">
        <f t="shared" si="203"/>
        <v>Lena Cacioppo20160306</v>
      </c>
      <c r="F4300">
        <f>IF(COUNTIF($E$2:E4300, E4300) = 1, MAX($F$1:F4299) + 1, INDEX($F$1:F4299, MATCH(E4300, $E$1:E4299, 0)))</f>
        <v>2108</v>
      </c>
      <c r="G4300" t="s">
        <v>15</v>
      </c>
      <c r="H4300" t="s">
        <v>34</v>
      </c>
      <c r="I4300" t="s">
        <v>145</v>
      </c>
      <c r="J4300" t="s">
        <v>1644</v>
      </c>
      <c r="K4300" s="17">
        <v>145.97999999999999</v>
      </c>
      <c r="L4300" s="17">
        <v>2</v>
      </c>
      <c r="M4300" s="17">
        <v>-99.27</v>
      </c>
      <c r="N4300" s="17" t="str">
        <f>IF(SalesData[[#This Row],[Profit]]&gt;0,"Profit","Loss")</f>
        <v>Loss</v>
      </c>
    </row>
    <row r="4301" spans="1:14" x14ac:dyDescent="0.25">
      <c r="A4301" s="1">
        <v>42436</v>
      </c>
      <c r="B4301" s="3">
        <f t="shared" si="201"/>
        <v>2016</v>
      </c>
      <c r="C4301" s="3">
        <f t="shared" si="202"/>
        <v>3</v>
      </c>
      <c r="D4301" t="s">
        <v>922</v>
      </c>
      <c r="E4301" t="str">
        <f t="shared" si="203"/>
        <v>Ed Braxton20160307</v>
      </c>
      <c r="F4301">
        <f>IF(COUNTIF($E$2:E4301, E4301) = 1, MAX($F$1:F4300) + 1, INDEX($F$1:F4300, MATCH(E4301, $E$1:E4300, 0)))</f>
        <v>2109</v>
      </c>
      <c r="G4301" t="s">
        <v>10</v>
      </c>
      <c r="H4301" t="s">
        <v>39</v>
      </c>
      <c r="I4301" t="s">
        <v>40</v>
      </c>
      <c r="J4301" t="s">
        <v>2454</v>
      </c>
      <c r="K4301" s="17">
        <v>21.07</v>
      </c>
      <c r="L4301" s="17">
        <v>3</v>
      </c>
      <c r="M4301" s="17">
        <v>1.58</v>
      </c>
      <c r="N4301" s="17" t="str">
        <f>IF(SalesData[[#This Row],[Profit]]&gt;0,"Profit","Loss")</f>
        <v>Profit</v>
      </c>
    </row>
    <row r="4302" spans="1:14" x14ac:dyDescent="0.25">
      <c r="A4302" s="1">
        <v>42437</v>
      </c>
      <c r="B4302" s="3">
        <f t="shared" si="201"/>
        <v>2016</v>
      </c>
      <c r="C4302" s="3">
        <f t="shared" si="202"/>
        <v>3</v>
      </c>
      <c r="D4302" t="s">
        <v>1459</v>
      </c>
      <c r="E4302" t="str">
        <f t="shared" si="203"/>
        <v>Zuschuss Carroll20160308</v>
      </c>
      <c r="F4302">
        <f>IF(COUNTIF($E$2:E4302, E4302) = 1, MAX($F$1:F4301) + 1, INDEX($F$1:F4301, MATCH(E4302, $E$1:E4301, 0)))</f>
        <v>2110</v>
      </c>
      <c r="G4302" t="s">
        <v>123</v>
      </c>
      <c r="H4302" t="s">
        <v>39</v>
      </c>
      <c r="I4302" t="s">
        <v>40</v>
      </c>
      <c r="J4302" t="s">
        <v>1100</v>
      </c>
      <c r="K4302" s="17">
        <v>1363.96</v>
      </c>
      <c r="L4302" s="17">
        <v>5</v>
      </c>
      <c r="M4302" s="17">
        <v>85.25</v>
      </c>
      <c r="N4302" s="17" t="str">
        <f>IF(SalesData[[#This Row],[Profit]]&gt;0,"Profit","Loss")</f>
        <v>Profit</v>
      </c>
    </row>
    <row r="4303" spans="1:14" x14ac:dyDescent="0.25">
      <c r="A4303" s="1">
        <v>42437</v>
      </c>
      <c r="B4303" s="3">
        <f t="shared" si="201"/>
        <v>2016</v>
      </c>
      <c r="C4303" s="3">
        <f t="shared" si="202"/>
        <v>3</v>
      </c>
      <c r="D4303" t="s">
        <v>1459</v>
      </c>
      <c r="E4303" t="str">
        <f t="shared" si="203"/>
        <v>Zuschuss Carroll20160308</v>
      </c>
      <c r="F4303">
        <f>IF(COUNTIF($E$2:E4303, E4303) = 1, MAX($F$1:F4302) + 1, INDEX($F$1:F4302, MATCH(E4303, $E$1:E4302, 0)))</f>
        <v>2110</v>
      </c>
      <c r="G4303" t="s">
        <v>123</v>
      </c>
      <c r="H4303" t="s">
        <v>34</v>
      </c>
      <c r="I4303" t="s">
        <v>47</v>
      </c>
      <c r="J4303" t="s">
        <v>1276</v>
      </c>
      <c r="K4303" s="17">
        <v>102.36</v>
      </c>
      <c r="L4303" s="17">
        <v>3</v>
      </c>
      <c r="M4303" s="17">
        <v>-3.84</v>
      </c>
      <c r="N4303" s="17" t="str">
        <f>IF(SalesData[[#This Row],[Profit]]&gt;0,"Profit","Loss")</f>
        <v>Loss</v>
      </c>
    </row>
    <row r="4304" spans="1:14" x14ac:dyDescent="0.25">
      <c r="A4304" s="1">
        <v>42437</v>
      </c>
      <c r="B4304" s="3">
        <f t="shared" si="201"/>
        <v>2016</v>
      </c>
      <c r="C4304" s="3">
        <f t="shared" si="202"/>
        <v>3</v>
      </c>
      <c r="D4304" t="s">
        <v>635</v>
      </c>
      <c r="E4304" t="str">
        <f t="shared" si="203"/>
        <v>Patrick Gardner20160308</v>
      </c>
      <c r="F4304">
        <f>IF(COUNTIF($E$2:E4304, E4304) = 1, MAX($F$1:F4303) + 1, INDEX($F$1:F4303, MATCH(E4304, $E$1:E4303, 0)))</f>
        <v>2111</v>
      </c>
      <c r="G4304" t="s">
        <v>95</v>
      </c>
      <c r="H4304" t="s">
        <v>11</v>
      </c>
      <c r="I4304" t="s">
        <v>20</v>
      </c>
      <c r="J4304" t="s">
        <v>96</v>
      </c>
      <c r="K4304" s="17">
        <v>9.6999999999999993</v>
      </c>
      <c r="L4304" s="17">
        <v>3</v>
      </c>
      <c r="M4304" s="17">
        <v>-7.11</v>
      </c>
      <c r="N4304" s="17" t="str">
        <f>IF(SalesData[[#This Row],[Profit]]&gt;0,"Profit","Loss")</f>
        <v>Loss</v>
      </c>
    </row>
    <row r="4305" spans="1:14" x14ac:dyDescent="0.25">
      <c r="A4305" s="1">
        <v>42437</v>
      </c>
      <c r="B4305" s="3">
        <f t="shared" si="201"/>
        <v>2016</v>
      </c>
      <c r="C4305" s="3">
        <f t="shared" si="202"/>
        <v>3</v>
      </c>
      <c r="D4305" t="s">
        <v>895</v>
      </c>
      <c r="E4305" t="str">
        <f t="shared" si="203"/>
        <v>Brian DeCherney20160308</v>
      </c>
      <c r="F4305">
        <f>IF(COUNTIF($E$2:E4305, E4305) = 1, MAX($F$1:F4304) + 1, INDEX($F$1:F4304, MATCH(E4305, $E$1:E4304, 0)))</f>
        <v>2112</v>
      </c>
      <c r="G4305" t="s">
        <v>23</v>
      </c>
      <c r="H4305" t="s">
        <v>39</v>
      </c>
      <c r="I4305" t="s">
        <v>40</v>
      </c>
      <c r="J4305" t="s">
        <v>163</v>
      </c>
      <c r="K4305" s="17">
        <v>108.58</v>
      </c>
      <c r="L4305" s="17">
        <v>4</v>
      </c>
      <c r="M4305" s="17">
        <v>-25.33</v>
      </c>
      <c r="N4305" s="17" t="str">
        <f>IF(SalesData[[#This Row],[Profit]]&gt;0,"Profit","Loss")</f>
        <v>Loss</v>
      </c>
    </row>
    <row r="4306" spans="1:14" x14ac:dyDescent="0.25">
      <c r="A4306" s="1">
        <v>42437</v>
      </c>
      <c r="B4306" s="3">
        <f t="shared" si="201"/>
        <v>2016</v>
      </c>
      <c r="C4306" s="3">
        <f t="shared" si="202"/>
        <v>3</v>
      </c>
      <c r="D4306" t="s">
        <v>895</v>
      </c>
      <c r="E4306" t="str">
        <f t="shared" si="203"/>
        <v>Brian DeCherney20160308</v>
      </c>
      <c r="F4306">
        <f>IF(COUNTIF($E$2:E4306, E4306) = 1, MAX($F$1:F4305) + 1, INDEX($F$1:F4305, MATCH(E4306, $E$1:E4305, 0)))</f>
        <v>2112</v>
      </c>
      <c r="G4306" t="s">
        <v>23</v>
      </c>
      <c r="H4306" t="s">
        <v>11</v>
      </c>
      <c r="I4306" t="s">
        <v>43</v>
      </c>
      <c r="J4306" t="s">
        <v>2320</v>
      </c>
      <c r="K4306" s="17">
        <v>5.98</v>
      </c>
      <c r="L4306" s="17">
        <v>2</v>
      </c>
      <c r="M4306" s="17">
        <v>-1.35</v>
      </c>
      <c r="N4306" s="17" t="str">
        <f>IF(SalesData[[#This Row],[Profit]]&gt;0,"Profit","Loss")</f>
        <v>Loss</v>
      </c>
    </row>
    <row r="4307" spans="1:14" x14ac:dyDescent="0.25">
      <c r="A4307" s="1">
        <v>42437</v>
      </c>
      <c r="B4307" s="3">
        <f t="shared" si="201"/>
        <v>2016</v>
      </c>
      <c r="C4307" s="3">
        <f t="shared" si="202"/>
        <v>3</v>
      </c>
      <c r="D4307" t="s">
        <v>2111</v>
      </c>
      <c r="E4307" t="str">
        <f t="shared" si="203"/>
        <v>Giulietta Baptist20160308</v>
      </c>
      <c r="F4307">
        <f>IF(COUNTIF($E$2:E4307, E4307) = 1, MAX($F$1:F4306) + 1, INDEX($F$1:F4306, MATCH(E4307, $E$1:E4306, 0)))</f>
        <v>2113</v>
      </c>
      <c r="G4307" t="s">
        <v>149</v>
      </c>
      <c r="H4307" t="s">
        <v>34</v>
      </c>
      <c r="I4307" t="s">
        <v>47</v>
      </c>
      <c r="J4307" t="s">
        <v>1906</v>
      </c>
      <c r="K4307" s="17">
        <v>113.6</v>
      </c>
      <c r="L4307" s="17">
        <v>8</v>
      </c>
      <c r="M4307" s="17">
        <v>44.3</v>
      </c>
      <c r="N4307" s="17" t="str">
        <f>IF(SalesData[[#This Row],[Profit]]&gt;0,"Profit","Loss")</f>
        <v>Profit</v>
      </c>
    </row>
    <row r="4308" spans="1:14" x14ac:dyDescent="0.25">
      <c r="A4308" s="1">
        <v>42437</v>
      </c>
      <c r="B4308" s="3">
        <f t="shared" si="201"/>
        <v>2016</v>
      </c>
      <c r="C4308" s="3">
        <f t="shared" si="202"/>
        <v>3</v>
      </c>
      <c r="D4308" t="s">
        <v>2111</v>
      </c>
      <c r="E4308" t="str">
        <f t="shared" si="203"/>
        <v>Giulietta Baptist20160308</v>
      </c>
      <c r="F4308">
        <f>IF(COUNTIF($E$2:E4308, E4308) = 1, MAX($F$1:F4307) + 1, INDEX($F$1:F4307, MATCH(E4308, $E$1:E4307, 0)))</f>
        <v>2113</v>
      </c>
      <c r="G4308" t="s">
        <v>149</v>
      </c>
      <c r="H4308" t="s">
        <v>11</v>
      </c>
      <c r="I4308" t="s">
        <v>12</v>
      </c>
      <c r="J4308" t="s">
        <v>1159</v>
      </c>
      <c r="K4308" s="17">
        <v>12.96</v>
      </c>
      <c r="L4308" s="17">
        <v>2</v>
      </c>
      <c r="M4308" s="17">
        <v>6.35</v>
      </c>
      <c r="N4308" s="17" t="str">
        <f>IF(SalesData[[#This Row],[Profit]]&gt;0,"Profit","Loss")</f>
        <v>Profit</v>
      </c>
    </row>
    <row r="4309" spans="1:14" x14ac:dyDescent="0.25">
      <c r="A4309" s="1">
        <v>42437</v>
      </c>
      <c r="B4309" s="3">
        <f t="shared" si="201"/>
        <v>2016</v>
      </c>
      <c r="C4309" s="3">
        <f t="shared" si="202"/>
        <v>3</v>
      </c>
      <c r="D4309" t="s">
        <v>2111</v>
      </c>
      <c r="E4309" t="str">
        <f t="shared" si="203"/>
        <v>Giulietta Baptist20160308</v>
      </c>
      <c r="F4309">
        <f>IF(COUNTIF($E$2:E4309, E4309) = 1, MAX($F$1:F4308) + 1, INDEX($F$1:F4308, MATCH(E4309, $E$1:E4308, 0)))</f>
        <v>2113</v>
      </c>
      <c r="G4309" t="s">
        <v>149</v>
      </c>
      <c r="H4309" t="s">
        <v>11</v>
      </c>
      <c r="I4309" t="s">
        <v>20</v>
      </c>
      <c r="J4309" t="s">
        <v>1139</v>
      </c>
      <c r="K4309" s="17">
        <v>69.459999999999994</v>
      </c>
      <c r="L4309" s="17">
        <v>2</v>
      </c>
      <c r="M4309" s="17">
        <v>22.57</v>
      </c>
      <c r="N4309" s="17" t="str">
        <f>IF(SalesData[[#This Row],[Profit]]&gt;0,"Profit","Loss")</f>
        <v>Profit</v>
      </c>
    </row>
    <row r="4310" spans="1:14" x14ac:dyDescent="0.25">
      <c r="A4310" s="1">
        <v>42437</v>
      </c>
      <c r="B4310" s="3">
        <f t="shared" si="201"/>
        <v>2016</v>
      </c>
      <c r="C4310" s="3">
        <f t="shared" si="202"/>
        <v>3</v>
      </c>
      <c r="D4310" t="s">
        <v>2259</v>
      </c>
      <c r="E4310" t="str">
        <f t="shared" si="203"/>
        <v>Sanjit Jacobs20160308</v>
      </c>
      <c r="F4310">
        <f>IF(COUNTIF($E$2:E4310, E4310) = 1, MAX($F$1:F4309) + 1, INDEX($F$1:F4309, MATCH(E4310, $E$1:E4309, 0)))</f>
        <v>2114</v>
      </c>
      <c r="G4310" t="s">
        <v>10</v>
      </c>
      <c r="H4310" t="s">
        <v>11</v>
      </c>
      <c r="I4310" t="s">
        <v>20</v>
      </c>
      <c r="J4310" t="s">
        <v>1650</v>
      </c>
      <c r="K4310" s="17">
        <v>8.86</v>
      </c>
      <c r="L4310" s="17">
        <v>9</v>
      </c>
      <c r="M4310" s="17">
        <v>-14.17</v>
      </c>
      <c r="N4310" s="17" t="str">
        <f>IF(SalesData[[#This Row],[Profit]]&gt;0,"Profit","Loss")</f>
        <v>Loss</v>
      </c>
    </row>
    <row r="4311" spans="1:14" x14ac:dyDescent="0.25">
      <c r="A4311" s="1">
        <v>42437</v>
      </c>
      <c r="B4311" s="3">
        <f t="shared" si="201"/>
        <v>2016</v>
      </c>
      <c r="C4311" s="3">
        <f t="shared" si="202"/>
        <v>3</v>
      </c>
      <c r="D4311" t="s">
        <v>2259</v>
      </c>
      <c r="E4311" t="str">
        <f t="shared" si="203"/>
        <v>Sanjit Jacobs20160308</v>
      </c>
      <c r="F4311">
        <f>IF(COUNTIF($E$2:E4311, E4311) = 1, MAX($F$1:F4310) + 1, INDEX($F$1:F4310, MATCH(E4311, $E$1:E4310, 0)))</f>
        <v>2114</v>
      </c>
      <c r="G4311" t="s">
        <v>10</v>
      </c>
      <c r="H4311" t="s">
        <v>39</v>
      </c>
      <c r="I4311" t="s">
        <v>52</v>
      </c>
      <c r="J4311" t="s">
        <v>1325</v>
      </c>
      <c r="K4311" s="17">
        <v>27.96</v>
      </c>
      <c r="L4311" s="17">
        <v>5</v>
      </c>
      <c r="M4311" s="17">
        <v>8.39</v>
      </c>
      <c r="N4311" s="17" t="str">
        <f>IF(SalesData[[#This Row],[Profit]]&gt;0,"Profit","Loss")</f>
        <v>Profit</v>
      </c>
    </row>
    <row r="4312" spans="1:14" x14ac:dyDescent="0.25">
      <c r="A4312" s="1">
        <v>42437</v>
      </c>
      <c r="B4312" s="3">
        <f t="shared" si="201"/>
        <v>2016</v>
      </c>
      <c r="C4312" s="3">
        <f t="shared" si="202"/>
        <v>3</v>
      </c>
      <c r="D4312" t="s">
        <v>2259</v>
      </c>
      <c r="E4312" t="str">
        <f t="shared" si="203"/>
        <v>Sanjit Jacobs20160308</v>
      </c>
      <c r="F4312">
        <f>IF(COUNTIF($E$2:E4312, E4312) = 1, MAX($F$1:F4311) + 1, INDEX($F$1:F4311, MATCH(E4312, $E$1:E4311, 0)))</f>
        <v>2114</v>
      </c>
      <c r="G4312" t="s">
        <v>10</v>
      </c>
      <c r="H4312" t="s">
        <v>11</v>
      </c>
      <c r="I4312" t="s">
        <v>63</v>
      </c>
      <c r="J4312" t="s">
        <v>1319</v>
      </c>
      <c r="K4312" s="17">
        <v>146.35</v>
      </c>
      <c r="L4312" s="17">
        <v>3</v>
      </c>
      <c r="M4312" s="17">
        <v>49.39</v>
      </c>
      <c r="N4312" s="17" t="str">
        <f>IF(SalesData[[#This Row],[Profit]]&gt;0,"Profit","Loss")</f>
        <v>Profit</v>
      </c>
    </row>
    <row r="4313" spans="1:14" x14ac:dyDescent="0.25">
      <c r="A4313" s="1">
        <v>42437</v>
      </c>
      <c r="B4313" s="3">
        <f t="shared" si="201"/>
        <v>2016</v>
      </c>
      <c r="C4313" s="3">
        <f t="shared" si="202"/>
        <v>3</v>
      </c>
      <c r="D4313" t="s">
        <v>536</v>
      </c>
      <c r="E4313" t="str">
        <f t="shared" si="203"/>
        <v>Stephanie Phelps20160308</v>
      </c>
      <c r="F4313">
        <f>IF(COUNTIF($E$2:E4313, E4313) = 1, MAX($F$1:F4312) + 1, INDEX($F$1:F4312, MATCH(E4313, $E$1:E4312, 0)))</f>
        <v>2115</v>
      </c>
      <c r="G4313" t="s">
        <v>110</v>
      </c>
      <c r="H4313" t="s">
        <v>11</v>
      </c>
      <c r="I4313" t="s">
        <v>92</v>
      </c>
      <c r="J4313" t="s">
        <v>2445</v>
      </c>
      <c r="K4313" s="17">
        <v>207.14</v>
      </c>
      <c r="L4313" s="17">
        <v>3</v>
      </c>
      <c r="M4313" s="17">
        <v>48.33</v>
      </c>
      <c r="N4313" s="17" t="str">
        <f>IF(SalesData[[#This Row],[Profit]]&gt;0,"Profit","Loss")</f>
        <v>Profit</v>
      </c>
    </row>
    <row r="4314" spans="1:14" x14ac:dyDescent="0.25">
      <c r="A4314" s="1">
        <v>42437</v>
      </c>
      <c r="B4314" s="3">
        <f t="shared" si="201"/>
        <v>2016</v>
      </c>
      <c r="C4314" s="3">
        <f t="shared" si="202"/>
        <v>3</v>
      </c>
      <c r="D4314" t="s">
        <v>536</v>
      </c>
      <c r="E4314" t="str">
        <f t="shared" si="203"/>
        <v>Stephanie Phelps20160308</v>
      </c>
      <c r="F4314">
        <f>IF(COUNTIF($E$2:E4314, E4314) = 1, MAX($F$1:F4313) + 1, INDEX($F$1:F4313, MATCH(E4314, $E$1:E4313, 0)))</f>
        <v>2115</v>
      </c>
      <c r="G4314" t="s">
        <v>110</v>
      </c>
      <c r="H4314" t="s">
        <v>11</v>
      </c>
      <c r="I4314" t="s">
        <v>24</v>
      </c>
      <c r="J4314" t="s">
        <v>869</v>
      </c>
      <c r="K4314" s="17">
        <v>13.9</v>
      </c>
      <c r="L4314" s="17">
        <v>5</v>
      </c>
      <c r="M4314" s="17">
        <v>3.75</v>
      </c>
      <c r="N4314" s="17" t="str">
        <f>IF(SalesData[[#This Row],[Profit]]&gt;0,"Profit","Loss")</f>
        <v>Profit</v>
      </c>
    </row>
    <row r="4315" spans="1:14" x14ac:dyDescent="0.25">
      <c r="A4315" s="1">
        <v>42438</v>
      </c>
      <c r="B4315" s="3">
        <f t="shared" si="201"/>
        <v>2016</v>
      </c>
      <c r="C4315" s="3">
        <f t="shared" si="202"/>
        <v>3</v>
      </c>
      <c r="D4315" t="s">
        <v>301</v>
      </c>
      <c r="E4315" t="str">
        <f t="shared" si="203"/>
        <v>Rick Bensley20160309</v>
      </c>
      <c r="F4315">
        <f>IF(COUNTIF($E$2:E4315, E4315) = 1, MAX($F$1:F4314) + 1, INDEX($F$1:F4314, MATCH(E4315, $E$1:E4314, 0)))</f>
        <v>2116</v>
      </c>
      <c r="G4315" t="s">
        <v>613</v>
      </c>
      <c r="H4315" t="s">
        <v>39</v>
      </c>
      <c r="I4315" t="s">
        <v>52</v>
      </c>
      <c r="J4315" t="s">
        <v>1939</v>
      </c>
      <c r="K4315" s="17">
        <v>199.75</v>
      </c>
      <c r="L4315" s="17">
        <v>5</v>
      </c>
      <c r="M4315" s="17">
        <v>87.89</v>
      </c>
      <c r="N4315" s="17" t="str">
        <f>IF(SalesData[[#This Row],[Profit]]&gt;0,"Profit","Loss")</f>
        <v>Profit</v>
      </c>
    </row>
    <row r="4316" spans="1:14" x14ac:dyDescent="0.25">
      <c r="A4316" s="1">
        <v>42438</v>
      </c>
      <c r="B4316" s="3">
        <f t="shared" si="201"/>
        <v>2016</v>
      </c>
      <c r="C4316" s="3">
        <f t="shared" si="202"/>
        <v>3</v>
      </c>
      <c r="D4316" t="s">
        <v>820</v>
      </c>
      <c r="E4316" t="str">
        <f t="shared" si="203"/>
        <v>Pamela Stobb20160309</v>
      </c>
      <c r="F4316">
        <f>IF(COUNTIF($E$2:E4316, E4316) = 1, MAX($F$1:F4315) + 1, INDEX($F$1:F4315, MATCH(E4316, $E$1:E4315, 0)))</f>
        <v>2117</v>
      </c>
      <c r="G4316" t="s">
        <v>434</v>
      </c>
      <c r="H4316" t="s">
        <v>11</v>
      </c>
      <c r="I4316" t="s">
        <v>18</v>
      </c>
      <c r="J4316" t="s">
        <v>551</v>
      </c>
      <c r="K4316" s="17">
        <v>11.21</v>
      </c>
      <c r="L4316" s="17">
        <v>1</v>
      </c>
      <c r="M4316" s="17">
        <v>3.36</v>
      </c>
      <c r="N4316" s="17" t="str">
        <f>IF(SalesData[[#This Row],[Profit]]&gt;0,"Profit","Loss")</f>
        <v>Profit</v>
      </c>
    </row>
    <row r="4317" spans="1:14" x14ac:dyDescent="0.25">
      <c r="A4317" s="1">
        <v>42438</v>
      </c>
      <c r="B4317" s="3">
        <f t="shared" si="201"/>
        <v>2016</v>
      </c>
      <c r="C4317" s="3">
        <f t="shared" si="202"/>
        <v>3</v>
      </c>
      <c r="D4317" t="s">
        <v>820</v>
      </c>
      <c r="E4317" t="str">
        <f t="shared" si="203"/>
        <v>Pamela Stobb20160309</v>
      </c>
      <c r="F4317">
        <f>IF(COUNTIF($E$2:E4317, E4317) = 1, MAX($F$1:F4316) + 1, INDEX($F$1:F4316, MATCH(E4317, $E$1:E4316, 0)))</f>
        <v>2117</v>
      </c>
      <c r="G4317" t="s">
        <v>434</v>
      </c>
      <c r="H4317" t="s">
        <v>34</v>
      </c>
      <c r="I4317" t="s">
        <v>35</v>
      </c>
      <c r="J4317" t="s">
        <v>793</v>
      </c>
      <c r="K4317" s="17">
        <v>354.9</v>
      </c>
      <c r="L4317" s="17">
        <v>5</v>
      </c>
      <c r="M4317" s="17">
        <v>88.73</v>
      </c>
      <c r="N4317" s="17" t="str">
        <f>IF(SalesData[[#This Row],[Profit]]&gt;0,"Profit","Loss")</f>
        <v>Profit</v>
      </c>
    </row>
    <row r="4318" spans="1:14" x14ac:dyDescent="0.25">
      <c r="A4318" s="1">
        <v>42438</v>
      </c>
      <c r="B4318" s="3">
        <f t="shared" si="201"/>
        <v>2016</v>
      </c>
      <c r="C4318" s="3">
        <f t="shared" si="202"/>
        <v>3</v>
      </c>
      <c r="D4318" t="s">
        <v>820</v>
      </c>
      <c r="E4318" t="str">
        <f t="shared" si="203"/>
        <v>Pamela Stobb20160309</v>
      </c>
      <c r="F4318">
        <f>IF(COUNTIF($E$2:E4318, E4318) = 1, MAX($F$1:F4317) + 1, INDEX($F$1:F4317, MATCH(E4318, $E$1:E4317, 0)))</f>
        <v>2117</v>
      </c>
      <c r="G4318" t="s">
        <v>434</v>
      </c>
      <c r="H4318" t="s">
        <v>11</v>
      </c>
      <c r="I4318" t="s">
        <v>12</v>
      </c>
      <c r="J4318" t="s">
        <v>2258</v>
      </c>
      <c r="K4318" s="17">
        <v>17.940000000000001</v>
      </c>
      <c r="L4318" s="17">
        <v>3</v>
      </c>
      <c r="M4318" s="17">
        <v>8.7899999999999991</v>
      </c>
      <c r="N4318" s="17" t="str">
        <f>IF(SalesData[[#This Row],[Profit]]&gt;0,"Profit","Loss")</f>
        <v>Profit</v>
      </c>
    </row>
    <row r="4319" spans="1:14" x14ac:dyDescent="0.25">
      <c r="A4319" s="1">
        <v>42438</v>
      </c>
      <c r="B4319" s="3">
        <f t="shared" si="201"/>
        <v>2016</v>
      </c>
      <c r="C4319" s="3">
        <f t="shared" si="202"/>
        <v>3</v>
      </c>
      <c r="D4319" t="s">
        <v>820</v>
      </c>
      <c r="E4319" t="str">
        <f t="shared" si="203"/>
        <v>Pamela Stobb20160309</v>
      </c>
      <c r="F4319">
        <f>IF(COUNTIF($E$2:E4319, E4319) = 1, MAX($F$1:F4318) + 1, INDEX($F$1:F4318, MATCH(E4319, $E$1:E4318, 0)))</f>
        <v>2117</v>
      </c>
      <c r="G4319" t="s">
        <v>434</v>
      </c>
      <c r="H4319" t="s">
        <v>11</v>
      </c>
      <c r="I4319" t="s">
        <v>20</v>
      </c>
      <c r="J4319" t="s">
        <v>2187</v>
      </c>
      <c r="K4319" s="17">
        <v>51.8</v>
      </c>
      <c r="L4319" s="17">
        <v>4</v>
      </c>
      <c r="M4319" s="17">
        <v>23.31</v>
      </c>
      <c r="N4319" s="17" t="str">
        <f>IF(SalesData[[#This Row],[Profit]]&gt;0,"Profit","Loss")</f>
        <v>Profit</v>
      </c>
    </row>
    <row r="4320" spans="1:14" x14ac:dyDescent="0.25">
      <c r="A4320" s="1">
        <v>42439</v>
      </c>
      <c r="B4320" s="3">
        <f t="shared" si="201"/>
        <v>2016</v>
      </c>
      <c r="C4320" s="3">
        <f t="shared" si="202"/>
        <v>3</v>
      </c>
      <c r="D4320" t="s">
        <v>2455</v>
      </c>
      <c r="E4320" t="str">
        <f t="shared" si="203"/>
        <v>Caroline Jumper20160310</v>
      </c>
      <c r="F4320">
        <f>IF(COUNTIF($E$2:E4320, E4320) = 1, MAX($F$1:F4319) + 1, INDEX($F$1:F4319, MATCH(E4320, $E$1:E4319, 0)))</f>
        <v>2118</v>
      </c>
      <c r="G4320" t="s">
        <v>149</v>
      </c>
      <c r="H4320" t="s">
        <v>34</v>
      </c>
      <c r="I4320" t="s">
        <v>74</v>
      </c>
      <c r="J4320" t="s">
        <v>777</v>
      </c>
      <c r="K4320" s="17">
        <v>176.78</v>
      </c>
      <c r="L4320" s="17">
        <v>1</v>
      </c>
      <c r="M4320" s="17">
        <v>-22.1</v>
      </c>
      <c r="N4320" s="17" t="str">
        <f>IF(SalesData[[#This Row],[Profit]]&gt;0,"Profit","Loss")</f>
        <v>Loss</v>
      </c>
    </row>
    <row r="4321" spans="1:14" x14ac:dyDescent="0.25">
      <c r="A4321" s="1">
        <v>42439</v>
      </c>
      <c r="B4321" s="3">
        <f t="shared" si="201"/>
        <v>2016</v>
      </c>
      <c r="C4321" s="3">
        <f t="shared" si="202"/>
        <v>3</v>
      </c>
      <c r="D4321" t="s">
        <v>2456</v>
      </c>
      <c r="E4321" t="str">
        <f t="shared" si="203"/>
        <v>Bryan Davis20160310</v>
      </c>
      <c r="F4321">
        <f>IF(COUNTIF($E$2:E4321, E4321) = 1, MAX($F$1:F4320) + 1, INDEX($F$1:F4320, MATCH(E4321, $E$1:E4320, 0)))</f>
        <v>2119</v>
      </c>
      <c r="G4321" t="s">
        <v>23</v>
      </c>
      <c r="H4321" t="s">
        <v>39</v>
      </c>
      <c r="I4321" t="s">
        <v>52</v>
      </c>
      <c r="J4321" t="s">
        <v>668</v>
      </c>
      <c r="K4321" s="17">
        <v>39.99</v>
      </c>
      <c r="L4321" s="17">
        <v>1</v>
      </c>
      <c r="M4321" s="17">
        <v>7.5</v>
      </c>
      <c r="N4321" s="17" t="str">
        <f>IF(SalesData[[#This Row],[Profit]]&gt;0,"Profit","Loss")</f>
        <v>Profit</v>
      </c>
    </row>
    <row r="4322" spans="1:14" x14ac:dyDescent="0.25">
      <c r="A4322" s="1">
        <v>42439</v>
      </c>
      <c r="B4322" s="3">
        <f t="shared" si="201"/>
        <v>2016</v>
      </c>
      <c r="C4322" s="3">
        <f t="shared" si="202"/>
        <v>3</v>
      </c>
      <c r="D4322" t="s">
        <v>1385</v>
      </c>
      <c r="E4322" t="str">
        <f t="shared" si="203"/>
        <v>Karen Ferguson20160310</v>
      </c>
      <c r="F4322">
        <f>IF(COUNTIF($E$2:E4322, E4322) = 1, MAX($F$1:F4321) + 1, INDEX($F$1:F4321, MATCH(E4322, $E$1:E4321, 0)))</f>
        <v>2120</v>
      </c>
      <c r="G4322" t="s">
        <v>27</v>
      </c>
      <c r="H4322" t="s">
        <v>11</v>
      </c>
      <c r="I4322" t="s">
        <v>12</v>
      </c>
      <c r="J4322" t="s">
        <v>1903</v>
      </c>
      <c r="K4322" s="17">
        <v>14.9</v>
      </c>
      <c r="L4322" s="17">
        <v>5</v>
      </c>
      <c r="M4322" s="17">
        <v>7.15</v>
      </c>
      <c r="N4322" s="17" t="str">
        <f>IF(SalesData[[#This Row],[Profit]]&gt;0,"Profit","Loss")</f>
        <v>Profit</v>
      </c>
    </row>
    <row r="4323" spans="1:14" x14ac:dyDescent="0.25">
      <c r="A4323" s="1">
        <v>42439</v>
      </c>
      <c r="B4323" s="3">
        <f t="shared" si="201"/>
        <v>2016</v>
      </c>
      <c r="C4323" s="3">
        <f t="shared" si="202"/>
        <v>3</v>
      </c>
      <c r="D4323" t="s">
        <v>1385</v>
      </c>
      <c r="E4323" t="str">
        <f t="shared" si="203"/>
        <v>Karen Ferguson20160310</v>
      </c>
      <c r="F4323">
        <f>IF(COUNTIF($E$2:E4323, E4323) = 1, MAX($F$1:F4322) + 1, INDEX($F$1:F4322, MATCH(E4323, $E$1:E4322, 0)))</f>
        <v>2120</v>
      </c>
      <c r="G4323" t="s">
        <v>27</v>
      </c>
      <c r="H4323" t="s">
        <v>39</v>
      </c>
      <c r="I4323" t="s">
        <v>40</v>
      </c>
      <c r="J4323" t="s">
        <v>676</v>
      </c>
      <c r="K4323" s="17">
        <v>4158.91</v>
      </c>
      <c r="L4323" s="17">
        <v>8</v>
      </c>
      <c r="M4323" s="17">
        <v>363.9</v>
      </c>
      <c r="N4323" s="17" t="str">
        <f>IF(SalesData[[#This Row],[Profit]]&gt;0,"Profit","Loss")</f>
        <v>Profit</v>
      </c>
    </row>
    <row r="4324" spans="1:14" x14ac:dyDescent="0.25">
      <c r="A4324" s="1">
        <v>42439</v>
      </c>
      <c r="B4324" s="3">
        <f t="shared" si="201"/>
        <v>2016</v>
      </c>
      <c r="C4324" s="3">
        <f t="shared" si="202"/>
        <v>3</v>
      </c>
      <c r="D4324" t="s">
        <v>1629</v>
      </c>
      <c r="E4324" t="str">
        <f t="shared" si="203"/>
        <v>Rick Huthwaite20160310</v>
      </c>
      <c r="F4324">
        <f>IF(COUNTIF($E$2:E4324, E4324) = 1, MAX($F$1:F4323) + 1, INDEX($F$1:F4323, MATCH(E4324, $E$1:E4323, 0)))</f>
        <v>2121</v>
      </c>
      <c r="G4324" t="s">
        <v>27</v>
      </c>
      <c r="H4324" t="s">
        <v>39</v>
      </c>
      <c r="I4324" t="s">
        <v>52</v>
      </c>
      <c r="J4324" t="s">
        <v>1422</v>
      </c>
      <c r="K4324" s="17">
        <v>26.85</v>
      </c>
      <c r="L4324" s="17">
        <v>3</v>
      </c>
      <c r="M4324" s="17">
        <v>5.0999999999999996</v>
      </c>
      <c r="N4324" s="17" t="str">
        <f>IF(SalesData[[#This Row],[Profit]]&gt;0,"Profit","Loss")</f>
        <v>Profit</v>
      </c>
    </row>
    <row r="4325" spans="1:14" x14ac:dyDescent="0.25">
      <c r="A4325" s="1">
        <v>42439</v>
      </c>
      <c r="B4325" s="3">
        <f t="shared" si="201"/>
        <v>2016</v>
      </c>
      <c r="C4325" s="3">
        <f t="shared" si="202"/>
        <v>3</v>
      </c>
      <c r="D4325" t="s">
        <v>1629</v>
      </c>
      <c r="E4325" t="str">
        <f t="shared" si="203"/>
        <v>Rick Huthwaite20160310</v>
      </c>
      <c r="F4325">
        <f>IF(COUNTIF($E$2:E4325, E4325) = 1, MAX($F$1:F4324) + 1, INDEX($F$1:F4324, MATCH(E4325, $E$1:E4324, 0)))</f>
        <v>2121</v>
      </c>
      <c r="G4325" t="s">
        <v>27</v>
      </c>
      <c r="H4325" t="s">
        <v>39</v>
      </c>
      <c r="I4325" t="s">
        <v>302</v>
      </c>
      <c r="J4325" t="s">
        <v>2457</v>
      </c>
      <c r="K4325" s="17">
        <v>3357.6</v>
      </c>
      <c r="L4325" s="17">
        <v>3</v>
      </c>
      <c r="M4325" s="17">
        <v>377.73</v>
      </c>
      <c r="N4325" s="17" t="str">
        <f>IF(SalesData[[#This Row],[Profit]]&gt;0,"Profit","Loss")</f>
        <v>Profit</v>
      </c>
    </row>
    <row r="4326" spans="1:14" x14ac:dyDescent="0.25">
      <c r="A4326" s="1">
        <v>42439</v>
      </c>
      <c r="B4326" s="3">
        <f t="shared" si="201"/>
        <v>2016</v>
      </c>
      <c r="C4326" s="3">
        <f t="shared" si="202"/>
        <v>3</v>
      </c>
      <c r="D4326" t="s">
        <v>727</v>
      </c>
      <c r="E4326" t="str">
        <f t="shared" si="203"/>
        <v>Maya Herman20160310</v>
      </c>
      <c r="F4326">
        <f>IF(COUNTIF($E$2:E4326, E4326) = 1, MAX($F$1:F4325) + 1, INDEX($F$1:F4325, MATCH(E4326, $E$1:E4325, 0)))</f>
        <v>2122</v>
      </c>
      <c r="G4326" t="s">
        <v>95</v>
      </c>
      <c r="H4326" t="s">
        <v>11</v>
      </c>
      <c r="I4326" t="s">
        <v>18</v>
      </c>
      <c r="J4326" t="s">
        <v>2368</v>
      </c>
      <c r="K4326" s="17">
        <v>104.7</v>
      </c>
      <c r="L4326" s="17">
        <v>1</v>
      </c>
      <c r="M4326" s="17">
        <v>6.54</v>
      </c>
      <c r="N4326" s="17" t="str">
        <f>IF(SalesData[[#This Row],[Profit]]&gt;0,"Profit","Loss")</f>
        <v>Profit</v>
      </c>
    </row>
    <row r="4327" spans="1:14" x14ac:dyDescent="0.25">
      <c r="A4327" s="1">
        <v>42440</v>
      </c>
      <c r="B4327" s="3">
        <f t="shared" si="201"/>
        <v>2016</v>
      </c>
      <c r="C4327" s="3">
        <f t="shared" si="202"/>
        <v>3</v>
      </c>
      <c r="D4327" t="s">
        <v>1289</v>
      </c>
      <c r="E4327" t="str">
        <f t="shared" si="203"/>
        <v>Odella Nelson20160311</v>
      </c>
      <c r="F4327">
        <f>IF(COUNTIF($E$2:E4327, E4327) = 1, MAX($F$1:F4326) + 1, INDEX($F$1:F4326, MATCH(E4327, $E$1:E4326, 0)))</f>
        <v>2123</v>
      </c>
      <c r="G4327" t="s">
        <v>315</v>
      </c>
      <c r="H4327" t="s">
        <v>39</v>
      </c>
      <c r="I4327" t="s">
        <v>52</v>
      </c>
      <c r="J4327" t="s">
        <v>1969</v>
      </c>
      <c r="K4327" s="17">
        <v>45.98</v>
      </c>
      <c r="L4327" s="17">
        <v>2</v>
      </c>
      <c r="M4327" s="17">
        <v>19.77</v>
      </c>
      <c r="N4327" s="17" t="str">
        <f>IF(SalesData[[#This Row],[Profit]]&gt;0,"Profit","Loss")</f>
        <v>Profit</v>
      </c>
    </row>
    <row r="4328" spans="1:14" x14ac:dyDescent="0.25">
      <c r="A4328" s="1">
        <v>42440</v>
      </c>
      <c r="B4328" s="3">
        <f t="shared" si="201"/>
        <v>2016</v>
      </c>
      <c r="C4328" s="3">
        <f t="shared" si="202"/>
        <v>3</v>
      </c>
      <c r="D4328" t="s">
        <v>1289</v>
      </c>
      <c r="E4328" t="str">
        <f t="shared" si="203"/>
        <v>Odella Nelson20160311</v>
      </c>
      <c r="F4328">
        <f>IF(COUNTIF($E$2:E4328, E4328) = 1, MAX($F$1:F4327) + 1, INDEX($F$1:F4327, MATCH(E4328, $E$1:E4327, 0)))</f>
        <v>2123</v>
      </c>
      <c r="G4328" t="s">
        <v>315</v>
      </c>
      <c r="H4328" t="s">
        <v>11</v>
      </c>
      <c r="I4328" t="s">
        <v>20</v>
      </c>
      <c r="J4328" t="s">
        <v>184</v>
      </c>
      <c r="K4328" s="17">
        <v>17.46</v>
      </c>
      <c r="L4328" s="17">
        <v>2</v>
      </c>
      <c r="M4328" s="17">
        <v>8.2100000000000009</v>
      </c>
      <c r="N4328" s="17" t="str">
        <f>IF(SalesData[[#This Row],[Profit]]&gt;0,"Profit","Loss")</f>
        <v>Profit</v>
      </c>
    </row>
    <row r="4329" spans="1:14" x14ac:dyDescent="0.25">
      <c r="A4329" s="1">
        <v>42440</v>
      </c>
      <c r="B4329" s="3">
        <f t="shared" si="201"/>
        <v>2016</v>
      </c>
      <c r="C4329" s="3">
        <f t="shared" si="202"/>
        <v>3</v>
      </c>
      <c r="D4329" t="s">
        <v>22</v>
      </c>
      <c r="E4329" t="str">
        <f t="shared" si="203"/>
        <v>Mick Brown20160311</v>
      </c>
      <c r="F4329">
        <f>IF(COUNTIF($E$2:E4329, E4329) = 1, MAX($F$1:F4328) + 1, INDEX($F$1:F4328, MATCH(E4329, $E$1:E4328, 0)))</f>
        <v>2124</v>
      </c>
      <c r="G4329" t="s">
        <v>177</v>
      </c>
      <c r="H4329" t="s">
        <v>34</v>
      </c>
      <c r="I4329" t="s">
        <v>145</v>
      </c>
      <c r="J4329" t="s">
        <v>2066</v>
      </c>
      <c r="K4329" s="17">
        <v>244.01</v>
      </c>
      <c r="L4329" s="17">
        <v>2</v>
      </c>
      <c r="M4329" s="17">
        <v>-31.37</v>
      </c>
      <c r="N4329" s="17" t="str">
        <f>IF(SalesData[[#This Row],[Profit]]&gt;0,"Profit","Loss")</f>
        <v>Loss</v>
      </c>
    </row>
    <row r="4330" spans="1:14" x14ac:dyDescent="0.25">
      <c r="A4330" s="1">
        <v>42440</v>
      </c>
      <c r="B4330" s="3">
        <f t="shared" si="201"/>
        <v>2016</v>
      </c>
      <c r="C4330" s="3">
        <f t="shared" si="202"/>
        <v>3</v>
      </c>
      <c r="D4330" t="s">
        <v>1369</v>
      </c>
      <c r="E4330" t="str">
        <f t="shared" si="203"/>
        <v>Julie Prescott20160311</v>
      </c>
      <c r="F4330">
        <f>IF(COUNTIF($E$2:E4330, E4330) = 1, MAX($F$1:F4329) + 1, INDEX($F$1:F4329, MATCH(E4330, $E$1:E4329, 0)))</f>
        <v>2125</v>
      </c>
      <c r="G4330" t="s">
        <v>30</v>
      </c>
      <c r="H4330" t="s">
        <v>34</v>
      </c>
      <c r="I4330" t="s">
        <v>47</v>
      </c>
      <c r="J4330" t="s">
        <v>339</v>
      </c>
      <c r="K4330" s="17">
        <v>76.92</v>
      </c>
      <c r="L4330" s="17">
        <v>4</v>
      </c>
      <c r="M4330" s="17">
        <v>31.54</v>
      </c>
      <c r="N4330" s="17" t="str">
        <f>IF(SalesData[[#This Row],[Profit]]&gt;0,"Profit","Loss")</f>
        <v>Profit</v>
      </c>
    </row>
    <row r="4331" spans="1:14" x14ac:dyDescent="0.25">
      <c r="A4331" s="1">
        <v>42440</v>
      </c>
      <c r="B4331" s="3">
        <f t="shared" si="201"/>
        <v>2016</v>
      </c>
      <c r="C4331" s="3">
        <f t="shared" si="202"/>
        <v>3</v>
      </c>
      <c r="D4331" t="s">
        <v>1369</v>
      </c>
      <c r="E4331" t="str">
        <f t="shared" si="203"/>
        <v>Julie Prescott20160311</v>
      </c>
      <c r="F4331">
        <f>IF(COUNTIF($E$2:E4331, E4331) = 1, MAX($F$1:F4330) + 1, INDEX($F$1:F4330, MATCH(E4331, $E$1:E4330, 0)))</f>
        <v>2125</v>
      </c>
      <c r="G4331" t="s">
        <v>30</v>
      </c>
      <c r="H4331" t="s">
        <v>11</v>
      </c>
      <c r="I4331" t="s">
        <v>18</v>
      </c>
      <c r="J4331" t="s">
        <v>2148</v>
      </c>
      <c r="K4331" s="17">
        <v>481.32</v>
      </c>
      <c r="L4331" s="17">
        <v>4</v>
      </c>
      <c r="M4331" s="17">
        <v>125.14</v>
      </c>
      <c r="N4331" s="17" t="str">
        <f>IF(SalesData[[#This Row],[Profit]]&gt;0,"Profit","Loss")</f>
        <v>Profit</v>
      </c>
    </row>
    <row r="4332" spans="1:14" x14ac:dyDescent="0.25">
      <c r="A4332" s="1">
        <v>42440</v>
      </c>
      <c r="B4332" s="3">
        <f t="shared" si="201"/>
        <v>2016</v>
      </c>
      <c r="C4332" s="3">
        <f t="shared" si="202"/>
        <v>3</v>
      </c>
      <c r="D4332" t="s">
        <v>2416</v>
      </c>
      <c r="E4332" t="str">
        <f t="shared" si="203"/>
        <v>Brad Thomas20160311</v>
      </c>
      <c r="F4332">
        <f>IF(COUNTIF($E$2:E4332, E4332) = 1, MAX($F$1:F4331) + 1, INDEX($F$1:F4331, MATCH(E4332, $E$1:E4331, 0)))</f>
        <v>2126</v>
      </c>
      <c r="G4332" t="s">
        <v>23</v>
      </c>
      <c r="H4332" t="s">
        <v>34</v>
      </c>
      <c r="I4332" t="s">
        <v>47</v>
      </c>
      <c r="J4332" t="s">
        <v>2000</v>
      </c>
      <c r="K4332" s="17">
        <v>30.34</v>
      </c>
      <c r="L4332" s="17">
        <v>4</v>
      </c>
      <c r="M4332" s="17">
        <v>9.48</v>
      </c>
      <c r="N4332" s="17" t="str">
        <f>IF(SalesData[[#This Row],[Profit]]&gt;0,"Profit","Loss")</f>
        <v>Profit</v>
      </c>
    </row>
    <row r="4333" spans="1:14" x14ac:dyDescent="0.25">
      <c r="A4333" s="1">
        <v>42441</v>
      </c>
      <c r="B4333" s="3">
        <f t="shared" si="201"/>
        <v>2016</v>
      </c>
      <c r="C4333" s="3">
        <f t="shared" si="202"/>
        <v>3</v>
      </c>
      <c r="D4333" t="s">
        <v>1330</v>
      </c>
      <c r="E4333" t="str">
        <f t="shared" si="203"/>
        <v>Mike Caudle20160312</v>
      </c>
      <c r="F4333">
        <f>IF(COUNTIF($E$2:E4333, E4333) = 1, MAX($F$1:F4332) + 1, INDEX($F$1:F4332, MATCH(E4333, $E$1:E4332, 0)))</f>
        <v>2127</v>
      </c>
      <c r="G4333" t="s">
        <v>62</v>
      </c>
      <c r="H4333" t="s">
        <v>11</v>
      </c>
      <c r="I4333" t="s">
        <v>12</v>
      </c>
      <c r="J4333" t="s">
        <v>2384</v>
      </c>
      <c r="K4333" s="17">
        <v>12.96</v>
      </c>
      <c r="L4333" s="17">
        <v>2</v>
      </c>
      <c r="M4333" s="17">
        <v>6.22</v>
      </c>
      <c r="N4333" s="17" t="str">
        <f>IF(SalesData[[#This Row],[Profit]]&gt;0,"Profit","Loss")</f>
        <v>Profit</v>
      </c>
    </row>
    <row r="4334" spans="1:14" x14ac:dyDescent="0.25">
      <c r="A4334" s="1">
        <v>42441</v>
      </c>
      <c r="B4334" s="3">
        <f t="shared" si="201"/>
        <v>2016</v>
      </c>
      <c r="C4334" s="3">
        <f t="shared" si="202"/>
        <v>3</v>
      </c>
      <c r="D4334" t="s">
        <v>1840</v>
      </c>
      <c r="E4334" t="str">
        <f t="shared" si="203"/>
        <v>Clytie Kelty20160312</v>
      </c>
      <c r="F4334">
        <f>IF(COUNTIF($E$2:E4334, E4334) = 1, MAX($F$1:F4333) + 1, INDEX($F$1:F4333, MATCH(E4334, $E$1:E4333, 0)))</f>
        <v>2128</v>
      </c>
      <c r="G4334" t="s">
        <v>149</v>
      </c>
      <c r="H4334" t="s">
        <v>11</v>
      </c>
      <c r="I4334" t="s">
        <v>63</v>
      </c>
      <c r="J4334" t="s">
        <v>64</v>
      </c>
      <c r="K4334" s="17">
        <v>29.34</v>
      </c>
      <c r="L4334" s="17">
        <v>3</v>
      </c>
      <c r="M4334" s="17">
        <v>13.5</v>
      </c>
      <c r="N4334" s="17" t="str">
        <f>IF(SalesData[[#This Row],[Profit]]&gt;0,"Profit","Loss")</f>
        <v>Profit</v>
      </c>
    </row>
    <row r="4335" spans="1:14" x14ac:dyDescent="0.25">
      <c r="A4335" s="1">
        <v>42441</v>
      </c>
      <c r="B4335" s="3">
        <f t="shared" si="201"/>
        <v>2016</v>
      </c>
      <c r="C4335" s="3">
        <f t="shared" si="202"/>
        <v>3</v>
      </c>
      <c r="D4335" t="s">
        <v>291</v>
      </c>
      <c r="E4335" t="str">
        <f t="shared" si="203"/>
        <v>Dean Katz20160312</v>
      </c>
      <c r="F4335">
        <f>IF(COUNTIF($E$2:E4335, E4335) = 1, MAX($F$1:F4334) + 1, INDEX($F$1:F4334, MATCH(E4335, $E$1:E4334, 0)))</f>
        <v>2129</v>
      </c>
      <c r="G4335" t="s">
        <v>27</v>
      </c>
      <c r="H4335" t="s">
        <v>11</v>
      </c>
      <c r="I4335" t="s">
        <v>18</v>
      </c>
      <c r="J4335" t="s">
        <v>2031</v>
      </c>
      <c r="K4335" s="17">
        <v>676.55</v>
      </c>
      <c r="L4335" s="17">
        <v>5</v>
      </c>
      <c r="M4335" s="17">
        <v>6.77</v>
      </c>
      <c r="N4335" s="17" t="str">
        <f>IF(SalesData[[#This Row],[Profit]]&gt;0,"Profit","Loss")</f>
        <v>Profit</v>
      </c>
    </row>
    <row r="4336" spans="1:14" x14ac:dyDescent="0.25">
      <c r="A4336" s="1">
        <v>42441</v>
      </c>
      <c r="B4336" s="3">
        <f t="shared" si="201"/>
        <v>2016</v>
      </c>
      <c r="C4336" s="3">
        <f t="shared" si="202"/>
        <v>3</v>
      </c>
      <c r="D4336" t="s">
        <v>291</v>
      </c>
      <c r="E4336" t="str">
        <f t="shared" si="203"/>
        <v>Dean Katz20160312</v>
      </c>
      <c r="F4336">
        <f>IF(COUNTIF($E$2:E4336, E4336) = 1, MAX($F$1:F4335) + 1, INDEX($F$1:F4335, MATCH(E4336, $E$1:E4335, 0)))</f>
        <v>2129</v>
      </c>
      <c r="G4336" t="s">
        <v>27</v>
      </c>
      <c r="H4336" t="s">
        <v>11</v>
      </c>
      <c r="I4336" t="s">
        <v>92</v>
      </c>
      <c r="J4336" t="s">
        <v>440</v>
      </c>
      <c r="K4336" s="17">
        <v>154.9</v>
      </c>
      <c r="L4336" s="17">
        <v>5</v>
      </c>
      <c r="M4336" s="17">
        <v>40.270000000000003</v>
      </c>
      <c r="N4336" s="17" t="str">
        <f>IF(SalesData[[#This Row],[Profit]]&gt;0,"Profit","Loss")</f>
        <v>Profit</v>
      </c>
    </row>
    <row r="4337" spans="1:14" x14ac:dyDescent="0.25">
      <c r="A4337" s="1">
        <v>42441</v>
      </c>
      <c r="B4337" s="3">
        <f t="shared" si="201"/>
        <v>2016</v>
      </c>
      <c r="C4337" s="3">
        <f t="shared" si="202"/>
        <v>3</v>
      </c>
      <c r="D4337" t="s">
        <v>291</v>
      </c>
      <c r="E4337" t="str">
        <f t="shared" si="203"/>
        <v>Dean Katz20160312</v>
      </c>
      <c r="F4337">
        <f>IF(COUNTIF($E$2:E4337, E4337) = 1, MAX($F$1:F4336) + 1, INDEX($F$1:F4336, MATCH(E4337, $E$1:E4336, 0)))</f>
        <v>2129</v>
      </c>
      <c r="G4337" t="s">
        <v>27</v>
      </c>
      <c r="H4337" t="s">
        <v>11</v>
      </c>
      <c r="I4337" t="s">
        <v>63</v>
      </c>
      <c r="J4337" t="s">
        <v>770</v>
      </c>
      <c r="K4337" s="17">
        <v>30.56</v>
      </c>
      <c r="L4337" s="17">
        <v>4</v>
      </c>
      <c r="M4337" s="17">
        <v>14.97</v>
      </c>
      <c r="N4337" s="17" t="str">
        <f>IF(SalesData[[#This Row],[Profit]]&gt;0,"Profit","Loss")</f>
        <v>Profit</v>
      </c>
    </row>
    <row r="4338" spans="1:14" x14ac:dyDescent="0.25">
      <c r="A4338" s="1">
        <v>42441</v>
      </c>
      <c r="B4338" s="3">
        <f t="shared" si="201"/>
        <v>2016</v>
      </c>
      <c r="C4338" s="3">
        <f t="shared" si="202"/>
        <v>3</v>
      </c>
      <c r="D4338" t="s">
        <v>291</v>
      </c>
      <c r="E4338" t="str">
        <f t="shared" si="203"/>
        <v>Dean Katz20160312</v>
      </c>
      <c r="F4338">
        <f>IF(COUNTIF($E$2:E4338, E4338) = 1, MAX($F$1:F4337) + 1, INDEX($F$1:F4337, MATCH(E4338, $E$1:E4337, 0)))</f>
        <v>2129</v>
      </c>
      <c r="G4338" t="s">
        <v>27</v>
      </c>
      <c r="H4338" t="s">
        <v>34</v>
      </c>
      <c r="I4338" t="s">
        <v>35</v>
      </c>
      <c r="J4338" t="s">
        <v>1731</v>
      </c>
      <c r="K4338" s="17">
        <v>770.35</v>
      </c>
      <c r="L4338" s="17">
        <v>3</v>
      </c>
      <c r="M4338" s="17">
        <v>77.040000000000006</v>
      </c>
      <c r="N4338" s="17" t="str">
        <f>IF(SalesData[[#This Row],[Profit]]&gt;0,"Profit","Loss")</f>
        <v>Profit</v>
      </c>
    </row>
    <row r="4339" spans="1:14" x14ac:dyDescent="0.25">
      <c r="A4339" s="1">
        <v>42441</v>
      </c>
      <c r="B4339" s="3">
        <f t="shared" si="201"/>
        <v>2016</v>
      </c>
      <c r="C4339" s="3">
        <f t="shared" si="202"/>
        <v>3</v>
      </c>
      <c r="D4339" t="s">
        <v>977</v>
      </c>
      <c r="E4339" t="str">
        <f t="shared" si="203"/>
        <v>Scot Wooten20160312</v>
      </c>
      <c r="F4339">
        <f>IF(COUNTIF($E$2:E4339, E4339) = 1, MAX($F$1:F4338) + 1, INDEX($F$1:F4338, MATCH(E4339, $E$1:E4338, 0)))</f>
        <v>2130</v>
      </c>
      <c r="G4339" t="s">
        <v>27</v>
      </c>
      <c r="H4339" t="s">
        <v>11</v>
      </c>
      <c r="I4339" t="s">
        <v>12</v>
      </c>
      <c r="J4339" t="s">
        <v>2458</v>
      </c>
      <c r="K4339" s="17">
        <v>19.98</v>
      </c>
      <c r="L4339" s="17">
        <v>2</v>
      </c>
      <c r="M4339" s="17">
        <v>8.99</v>
      </c>
      <c r="N4339" s="17" t="str">
        <f>IF(SalesData[[#This Row],[Profit]]&gt;0,"Profit","Loss")</f>
        <v>Profit</v>
      </c>
    </row>
    <row r="4340" spans="1:14" x14ac:dyDescent="0.25">
      <c r="A4340" s="1">
        <v>42442</v>
      </c>
      <c r="B4340" s="3">
        <f t="shared" si="201"/>
        <v>2016</v>
      </c>
      <c r="C4340" s="3">
        <f t="shared" si="202"/>
        <v>3</v>
      </c>
      <c r="D4340" t="s">
        <v>1826</v>
      </c>
      <c r="E4340" t="str">
        <f t="shared" si="203"/>
        <v>Tamara Willingham20160313</v>
      </c>
      <c r="F4340">
        <f>IF(COUNTIF($E$2:E4340, E4340) = 1, MAX($F$1:F4339) + 1, INDEX($F$1:F4339, MATCH(E4340, $E$1:E4339, 0)))</f>
        <v>2131</v>
      </c>
      <c r="G4340" t="s">
        <v>95</v>
      </c>
      <c r="H4340" t="s">
        <v>11</v>
      </c>
      <c r="I4340" t="s">
        <v>92</v>
      </c>
      <c r="J4340" t="s">
        <v>2459</v>
      </c>
      <c r="K4340" s="17">
        <v>157.91999999999999</v>
      </c>
      <c r="L4340" s="17">
        <v>5</v>
      </c>
      <c r="M4340" s="17">
        <v>17.77</v>
      </c>
      <c r="N4340" s="17" t="str">
        <f>IF(SalesData[[#This Row],[Profit]]&gt;0,"Profit","Loss")</f>
        <v>Profit</v>
      </c>
    </row>
    <row r="4341" spans="1:14" x14ac:dyDescent="0.25">
      <c r="A4341" s="1">
        <v>42442</v>
      </c>
      <c r="B4341" s="3">
        <f t="shared" si="201"/>
        <v>2016</v>
      </c>
      <c r="C4341" s="3">
        <f t="shared" si="202"/>
        <v>3</v>
      </c>
      <c r="D4341" t="s">
        <v>1826</v>
      </c>
      <c r="E4341" t="str">
        <f t="shared" si="203"/>
        <v>Tamara Willingham20160313</v>
      </c>
      <c r="F4341">
        <f>IF(COUNTIF($E$2:E4341, E4341) = 1, MAX($F$1:F4340) + 1, INDEX($F$1:F4340, MATCH(E4341, $E$1:E4340, 0)))</f>
        <v>2131</v>
      </c>
      <c r="G4341" t="s">
        <v>95</v>
      </c>
      <c r="H4341" t="s">
        <v>39</v>
      </c>
      <c r="I4341" t="s">
        <v>40</v>
      </c>
      <c r="J4341" t="s">
        <v>2342</v>
      </c>
      <c r="K4341" s="17">
        <v>203.18</v>
      </c>
      <c r="L4341" s="17">
        <v>2</v>
      </c>
      <c r="M4341" s="17">
        <v>15.24</v>
      </c>
      <c r="N4341" s="17" t="str">
        <f>IF(SalesData[[#This Row],[Profit]]&gt;0,"Profit","Loss")</f>
        <v>Profit</v>
      </c>
    </row>
    <row r="4342" spans="1:14" x14ac:dyDescent="0.25">
      <c r="A4342" s="1">
        <v>42442</v>
      </c>
      <c r="B4342" s="3">
        <f t="shared" si="201"/>
        <v>2016</v>
      </c>
      <c r="C4342" s="3">
        <f t="shared" si="202"/>
        <v>3</v>
      </c>
      <c r="D4342" t="s">
        <v>760</v>
      </c>
      <c r="E4342" t="str">
        <f t="shared" si="203"/>
        <v>Liz Thompson20160313</v>
      </c>
      <c r="F4342">
        <f>IF(COUNTIF($E$2:E4342, E4342) = 1, MAX($F$1:F4341) + 1, INDEX($F$1:F4341, MATCH(E4342, $E$1:E4341, 0)))</f>
        <v>2132</v>
      </c>
      <c r="G4342" t="s">
        <v>10</v>
      </c>
      <c r="H4342" t="s">
        <v>11</v>
      </c>
      <c r="I4342" t="s">
        <v>12</v>
      </c>
      <c r="J4342" t="s">
        <v>97</v>
      </c>
      <c r="K4342" s="17">
        <v>70.08</v>
      </c>
      <c r="L4342" s="17">
        <v>5</v>
      </c>
      <c r="M4342" s="17">
        <v>24.53</v>
      </c>
      <c r="N4342" s="17" t="str">
        <f>IF(SalesData[[#This Row],[Profit]]&gt;0,"Profit","Loss")</f>
        <v>Profit</v>
      </c>
    </row>
    <row r="4343" spans="1:14" x14ac:dyDescent="0.25">
      <c r="A4343" s="1">
        <v>42442</v>
      </c>
      <c r="B4343" s="3">
        <f t="shared" si="201"/>
        <v>2016</v>
      </c>
      <c r="C4343" s="3">
        <f t="shared" si="202"/>
        <v>3</v>
      </c>
      <c r="D4343" t="s">
        <v>760</v>
      </c>
      <c r="E4343" t="str">
        <f t="shared" si="203"/>
        <v>Liz Thompson20160313</v>
      </c>
      <c r="F4343">
        <f>IF(COUNTIF($E$2:E4343, E4343) = 1, MAX($F$1:F4342) + 1, INDEX($F$1:F4342, MATCH(E4343, $E$1:E4342, 0)))</f>
        <v>2132</v>
      </c>
      <c r="G4343" t="s">
        <v>10</v>
      </c>
      <c r="H4343" t="s">
        <v>11</v>
      </c>
      <c r="I4343" t="s">
        <v>20</v>
      </c>
      <c r="J4343" t="s">
        <v>1176</v>
      </c>
      <c r="K4343" s="17">
        <v>1.27</v>
      </c>
      <c r="L4343" s="17">
        <v>2</v>
      </c>
      <c r="M4343" s="17">
        <v>-2.16</v>
      </c>
      <c r="N4343" s="17" t="str">
        <f>IF(SalesData[[#This Row],[Profit]]&gt;0,"Profit","Loss")</f>
        <v>Loss</v>
      </c>
    </row>
    <row r="4344" spans="1:14" x14ac:dyDescent="0.25">
      <c r="A4344" s="1">
        <v>42442</v>
      </c>
      <c r="B4344" s="3">
        <f t="shared" si="201"/>
        <v>2016</v>
      </c>
      <c r="C4344" s="3">
        <f t="shared" si="202"/>
        <v>3</v>
      </c>
      <c r="D4344" t="s">
        <v>760</v>
      </c>
      <c r="E4344" t="str">
        <f t="shared" si="203"/>
        <v>Liz Thompson20160313</v>
      </c>
      <c r="F4344">
        <f>IF(COUNTIF($E$2:E4344, E4344) = 1, MAX($F$1:F4343) + 1, INDEX($F$1:F4343, MATCH(E4344, $E$1:E4343, 0)))</f>
        <v>2132</v>
      </c>
      <c r="G4344" t="s">
        <v>10</v>
      </c>
      <c r="H4344" t="s">
        <v>34</v>
      </c>
      <c r="I4344" t="s">
        <v>145</v>
      </c>
      <c r="J4344" t="s">
        <v>1774</v>
      </c>
      <c r="K4344" s="17">
        <v>557.59</v>
      </c>
      <c r="L4344" s="17">
        <v>5</v>
      </c>
      <c r="M4344" s="17">
        <v>0</v>
      </c>
      <c r="N4344" s="17" t="str">
        <f>IF(SalesData[[#This Row],[Profit]]&gt;0,"Profit","Loss")</f>
        <v>Loss</v>
      </c>
    </row>
    <row r="4345" spans="1:14" x14ac:dyDescent="0.25">
      <c r="A4345" s="1">
        <v>42442</v>
      </c>
      <c r="B4345" s="3">
        <f t="shared" si="201"/>
        <v>2016</v>
      </c>
      <c r="C4345" s="3">
        <f t="shared" si="202"/>
        <v>3</v>
      </c>
      <c r="D4345" t="s">
        <v>2253</v>
      </c>
      <c r="E4345" t="str">
        <f t="shared" si="203"/>
        <v>Adam Bellavance20160313</v>
      </c>
      <c r="F4345">
        <f>IF(COUNTIF($E$2:E4345, E4345) = 1, MAX($F$1:F4344) + 1, INDEX($F$1:F4344, MATCH(E4345, $E$1:E4344, 0)))</f>
        <v>2133</v>
      </c>
      <c r="G4345" t="s">
        <v>55</v>
      </c>
      <c r="H4345" t="s">
        <v>34</v>
      </c>
      <c r="I4345" t="s">
        <v>47</v>
      </c>
      <c r="J4345" t="s">
        <v>48</v>
      </c>
      <c r="K4345" s="17">
        <v>127.88</v>
      </c>
      <c r="L4345" s="17">
        <v>2</v>
      </c>
      <c r="M4345" s="17">
        <v>40.92</v>
      </c>
      <c r="N4345" s="17" t="str">
        <f>IF(SalesData[[#This Row],[Profit]]&gt;0,"Profit","Loss")</f>
        <v>Profit</v>
      </c>
    </row>
    <row r="4346" spans="1:14" x14ac:dyDescent="0.25">
      <c r="A4346" s="1">
        <v>42442</v>
      </c>
      <c r="B4346" s="3">
        <f t="shared" si="201"/>
        <v>2016</v>
      </c>
      <c r="C4346" s="3">
        <f t="shared" si="202"/>
        <v>3</v>
      </c>
      <c r="D4346" t="s">
        <v>2253</v>
      </c>
      <c r="E4346" t="str">
        <f t="shared" si="203"/>
        <v>Adam Bellavance20160313</v>
      </c>
      <c r="F4346">
        <f>IF(COUNTIF($E$2:E4346, E4346) = 1, MAX($F$1:F4345) + 1, INDEX($F$1:F4345, MATCH(E4346, $E$1:E4345, 0)))</f>
        <v>2133</v>
      </c>
      <c r="G4346" t="s">
        <v>55</v>
      </c>
      <c r="H4346" t="s">
        <v>11</v>
      </c>
      <c r="I4346" t="s">
        <v>92</v>
      </c>
      <c r="J4346" t="s">
        <v>2090</v>
      </c>
      <c r="K4346" s="17">
        <v>160.32</v>
      </c>
      <c r="L4346" s="17">
        <v>2</v>
      </c>
      <c r="M4346" s="17">
        <v>44.89</v>
      </c>
      <c r="N4346" s="17" t="str">
        <f>IF(SalesData[[#This Row],[Profit]]&gt;0,"Profit","Loss")</f>
        <v>Profit</v>
      </c>
    </row>
    <row r="4347" spans="1:14" x14ac:dyDescent="0.25">
      <c r="A4347" s="1">
        <v>42442</v>
      </c>
      <c r="B4347" s="3">
        <f t="shared" si="201"/>
        <v>2016</v>
      </c>
      <c r="C4347" s="3">
        <f t="shared" si="202"/>
        <v>3</v>
      </c>
      <c r="D4347" t="s">
        <v>2253</v>
      </c>
      <c r="E4347" t="str">
        <f t="shared" si="203"/>
        <v>Adam Bellavance20160313</v>
      </c>
      <c r="F4347">
        <f>IF(COUNTIF($E$2:E4347, E4347) = 1, MAX($F$1:F4346) + 1, INDEX($F$1:F4346, MATCH(E4347, $E$1:E4346, 0)))</f>
        <v>2133</v>
      </c>
      <c r="G4347" t="s">
        <v>55</v>
      </c>
      <c r="H4347" t="s">
        <v>11</v>
      </c>
      <c r="I4347" t="s">
        <v>20</v>
      </c>
      <c r="J4347" t="s">
        <v>1372</v>
      </c>
      <c r="K4347" s="17">
        <v>46</v>
      </c>
      <c r="L4347" s="17">
        <v>4</v>
      </c>
      <c r="M4347" s="17">
        <v>20.7</v>
      </c>
      <c r="N4347" s="17" t="str">
        <f>IF(SalesData[[#This Row],[Profit]]&gt;0,"Profit","Loss")</f>
        <v>Profit</v>
      </c>
    </row>
    <row r="4348" spans="1:14" x14ac:dyDescent="0.25">
      <c r="A4348" s="1">
        <v>42442</v>
      </c>
      <c r="B4348" s="3">
        <f t="shared" si="201"/>
        <v>2016</v>
      </c>
      <c r="C4348" s="3">
        <f t="shared" si="202"/>
        <v>3</v>
      </c>
      <c r="D4348" t="s">
        <v>525</v>
      </c>
      <c r="E4348" t="str">
        <f t="shared" si="203"/>
        <v>Edward Hooks20160313</v>
      </c>
      <c r="F4348">
        <f>IF(COUNTIF($E$2:E4348, E4348) = 1, MAX($F$1:F4347) + 1, INDEX($F$1:F4347, MATCH(E4348, $E$1:E4347, 0)))</f>
        <v>2134</v>
      </c>
      <c r="G4348" t="s">
        <v>27</v>
      </c>
      <c r="H4348" t="s">
        <v>34</v>
      </c>
      <c r="I4348" t="s">
        <v>47</v>
      </c>
      <c r="J4348" t="s">
        <v>2460</v>
      </c>
      <c r="K4348" s="17">
        <v>28.28</v>
      </c>
      <c r="L4348" s="17">
        <v>2</v>
      </c>
      <c r="M4348" s="17">
        <v>7.35</v>
      </c>
      <c r="N4348" s="17" t="str">
        <f>IF(SalesData[[#This Row],[Profit]]&gt;0,"Profit","Loss")</f>
        <v>Profit</v>
      </c>
    </row>
    <row r="4349" spans="1:14" x14ac:dyDescent="0.25">
      <c r="A4349" s="1">
        <v>42442</v>
      </c>
      <c r="B4349" s="3">
        <f t="shared" si="201"/>
        <v>2016</v>
      </c>
      <c r="C4349" s="3">
        <f t="shared" si="202"/>
        <v>3</v>
      </c>
      <c r="D4349" t="s">
        <v>525</v>
      </c>
      <c r="E4349" t="str">
        <f t="shared" si="203"/>
        <v>Edward Hooks20160313</v>
      </c>
      <c r="F4349">
        <f>IF(COUNTIF($E$2:E4349, E4349) = 1, MAX($F$1:F4348) + 1, INDEX($F$1:F4348, MATCH(E4349, $E$1:E4348, 0)))</f>
        <v>2134</v>
      </c>
      <c r="G4349" t="s">
        <v>27</v>
      </c>
      <c r="H4349" t="s">
        <v>11</v>
      </c>
      <c r="I4349" t="s">
        <v>200</v>
      </c>
      <c r="J4349" t="s">
        <v>1014</v>
      </c>
      <c r="K4349" s="17">
        <v>4912.59</v>
      </c>
      <c r="L4349" s="17">
        <v>3</v>
      </c>
      <c r="M4349" s="17">
        <v>196.5</v>
      </c>
      <c r="N4349" s="17" t="str">
        <f>IF(SalesData[[#This Row],[Profit]]&gt;0,"Profit","Loss")</f>
        <v>Profit</v>
      </c>
    </row>
    <row r="4350" spans="1:14" x14ac:dyDescent="0.25">
      <c r="A4350" s="1">
        <v>42442</v>
      </c>
      <c r="B4350" s="3">
        <f t="shared" si="201"/>
        <v>2016</v>
      </c>
      <c r="C4350" s="3">
        <f t="shared" si="202"/>
        <v>3</v>
      </c>
      <c r="D4350" t="s">
        <v>2124</v>
      </c>
      <c r="E4350" t="str">
        <f t="shared" si="203"/>
        <v>Stewart Carmichael20160313</v>
      </c>
      <c r="F4350">
        <f>IF(COUNTIF($E$2:E4350, E4350) = 1, MAX($F$1:F4349) + 1, INDEX($F$1:F4349, MATCH(E4350, $E$1:E4349, 0)))</f>
        <v>2135</v>
      </c>
      <c r="G4350" t="s">
        <v>23</v>
      </c>
      <c r="H4350" t="s">
        <v>34</v>
      </c>
      <c r="I4350" t="s">
        <v>35</v>
      </c>
      <c r="J4350" t="s">
        <v>1237</v>
      </c>
      <c r="K4350" s="17">
        <v>386.68</v>
      </c>
      <c r="L4350" s="17">
        <v>2</v>
      </c>
      <c r="M4350" s="17">
        <v>-5.52</v>
      </c>
      <c r="N4350" s="17" t="str">
        <f>IF(SalesData[[#This Row],[Profit]]&gt;0,"Profit","Loss")</f>
        <v>Loss</v>
      </c>
    </row>
    <row r="4351" spans="1:14" x14ac:dyDescent="0.25">
      <c r="A4351" s="1">
        <v>42442</v>
      </c>
      <c r="B4351" s="3">
        <f t="shared" si="201"/>
        <v>2016</v>
      </c>
      <c r="C4351" s="3">
        <f t="shared" si="202"/>
        <v>3</v>
      </c>
      <c r="D4351" t="s">
        <v>2124</v>
      </c>
      <c r="E4351" t="str">
        <f t="shared" si="203"/>
        <v>Stewart Carmichael20160313</v>
      </c>
      <c r="F4351">
        <f>IF(COUNTIF($E$2:E4351, E4351) = 1, MAX($F$1:F4350) + 1, INDEX($F$1:F4350, MATCH(E4351, $E$1:E4350, 0)))</f>
        <v>2135</v>
      </c>
      <c r="G4351" t="s">
        <v>23</v>
      </c>
      <c r="H4351" t="s">
        <v>39</v>
      </c>
      <c r="I4351" t="s">
        <v>52</v>
      </c>
      <c r="J4351" t="s">
        <v>544</v>
      </c>
      <c r="K4351" s="17">
        <v>379.96</v>
      </c>
      <c r="L4351" s="17">
        <v>5</v>
      </c>
      <c r="M4351" s="17">
        <v>47.5</v>
      </c>
      <c r="N4351" s="17" t="str">
        <f>IF(SalesData[[#This Row],[Profit]]&gt;0,"Profit","Loss")</f>
        <v>Profit</v>
      </c>
    </row>
    <row r="4352" spans="1:14" x14ac:dyDescent="0.25">
      <c r="A4352" s="1">
        <v>42442</v>
      </c>
      <c r="B4352" s="3">
        <f t="shared" si="201"/>
        <v>2016</v>
      </c>
      <c r="C4352" s="3">
        <f t="shared" si="202"/>
        <v>3</v>
      </c>
      <c r="D4352" t="s">
        <v>2124</v>
      </c>
      <c r="E4352" t="str">
        <f t="shared" si="203"/>
        <v>Stewart Carmichael20160313</v>
      </c>
      <c r="F4352">
        <f>IF(COUNTIF($E$2:E4352, E4352) = 1, MAX($F$1:F4351) + 1, INDEX($F$1:F4351, MATCH(E4352, $E$1:E4351, 0)))</f>
        <v>2135</v>
      </c>
      <c r="G4352" t="s">
        <v>23</v>
      </c>
      <c r="H4352" t="s">
        <v>39</v>
      </c>
      <c r="I4352" t="s">
        <v>40</v>
      </c>
      <c r="J4352" t="s">
        <v>2019</v>
      </c>
      <c r="K4352" s="17">
        <v>539.91</v>
      </c>
      <c r="L4352" s="17">
        <v>3</v>
      </c>
      <c r="M4352" s="17">
        <v>-116.98</v>
      </c>
      <c r="N4352" s="17" t="str">
        <f>IF(SalesData[[#This Row],[Profit]]&gt;0,"Profit","Loss")</f>
        <v>Loss</v>
      </c>
    </row>
    <row r="4353" spans="1:14" x14ac:dyDescent="0.25">
      <c r="A4353" s="1">
        <v>42442</v>
      </c>
      <c r="B4353" s="3">
        <f t="shared" si="201"/>
        <v>2016</v>
      </c>
      <c r="C4353" s="3">
        <f t="shared" si="202"/>
        <v>3</v>
      </c>
      <c r="D4353" t="s">
        <v>2124</v>
      </c>
      <c r="E4353" t="str">
        <f t="shared" si="203"/>
        <v>Stewart Carmichael20160313</v>
      </c>
      <c r="F4353">
        <f>IF(COUNTIF($E$2:E4353, E4353) = 1, MAX($F$1:F4352) + 1, INDEX($F$1:F4352, MATCH(E4353, $E$1:E4352, 0)))</f>
        <v>2135</v>
      </c>
      <c r="G4353" t="s">
        <v>23</v>
      </c>
      <c r="H4353" t="s">
        <v>11</v>
      </c>
      <c r="I4353" t="s">
        <v>12</v>
      </c>
      <c r="J4353" t="s">
        <v>1890</v>
      </c>
      <c r="K4353" s="17">
        <v>41.24</v>
      </c>
      <c r="L4353" s="17">
        <v>5</v>
      </c>
      <c r="M4353" s="17">
        <v>13.92</v>
      </c>
      <c r="N4353" s="17" t="str">
        <f>IF(SalesData[[#This Row],[Profit]]&gt;0,"Profit","Loss")</f>
        <v>Profit</v>
      </c>
    </row>
    <row r="4354" spans="1:14" x14ac:dyDescent="0.25">
      <c r="A4354" s="1">
        <v>42442</v>
      </c>
      <c r="B4354" s="3">
        <f t="shared" ref="B4354:B4417" si="204">YEAR(A4354)</f>
        <v>2016</v>
      </c>
      <c r="C4354" s="3">
        <f t="shared" ref="C4354:C4417" si="205">MONTH(A4354)</f>
        <v>3</v>
      </c>
      <c r="D4354" t="s">
        <v>2124</v>
      </c>
      <c r="E4354" t="str">
        <f t="shared" ref="E4354:E4417" si="206">D4354 &amp; TEXT(A4354, "yyyymmdd")</f>
        <v>Stewart Carmichael20160313</v>
      </c>
      <c r="F4354">
        <f>IF(COUNTIF($E$2:E4354, E4354) = 1, MAX($F$1:F4353) + 1, INDEX($F$1:F4353, MATCH(E4354, $E$1:E4353, 0)))</f>
        <v>2135</v>
      </c>
      <c r="G4354" t="s">
        <v>23</v>
      </c>
      <c r="H4354" t="s">
        <v>11</v>
      </c>
      <c r="I4354" t="s">
        <v>20</v>
      </c>
      <c r="J4354" t="s">
        <v>2461</v>
      </c>
      <c r="K4354" s="17">
        <v>51.9</v>
      </c>
      <c r="L4354" s="17">
        <v>1</v>
      </c>
      <c r="M4354" s="17">
        <v>-41.52</v>
      </c>
      <c r="N4354" s="17" t="str">
        <f>IF(SalesData[[#This Row],[Profit]]&gt;0,"Profit","Loss")</f>
        <v>Loss</v>
      </c>
    </row>
    <row r="4355" spans="1:14" x14ac:dyDescent="0.25">
      <c r="A4355" s="1">
        <v>42442</v>
      </c>
      <c r="B4355" s="3">
        <f t="shared" si="204"/>
        <v>2016</v>
      </c>
      <c r="C4355" s="3">
        <f t="shared" si="205"/>
        <v>3</v>
      </c>
      <c r="D4355" t="s">
        <v>2124</v>
      </c>
      <c r="E4355" t="str">
        <f t="shared" si="206"/>
        <v>Stewart Carmichael20160313</v>
      </c>
      <c r="F4355">
        <f>IF(COUNTIF($E$2:E4355, E4355) = 1, MAX($F$1:F4354) + 1, INDEX($F$1:F4354, MATCH(E4355, $E$1:E4354, 0)))</f>
        <v>2135</v>
      </c>
      <c r="G4355" t="s">
        <v>23</v>
      </c>
      <c r="H4355" t="s">
        <v>11</v>
      </c>
      <c r="I4355" t="s">
        <v>18</v>
      </c>
      <c r="J4355" t="s">
        <v>557</v>
      </c>
      <c r="K4355" s="17">
        <v>552.55999999999995</v>
      </c>
      <c r="L4355" s="17">
        <v>5</v>
      </c>
      <c r="M4355" s="17">
        <v>-138.13999999999999</v>
      </c>
      <c r="N4355" s="17" t="str">
        <f>IF(SalesData[[#This Row],[Profit]]&gt;0,"Profit","Loss")</f>
        <v>Loss</v>
      </c>
    </row>
    <row r="4356" spans="1:14" x14ac:dyDescent="0.25">
      <c r="A4356" s="1">
        <v>42442</v>
      </c>
      <c r="B4356" s="3">
        <f t="shared" si="204"/>
        <v>2016</v>
      </c>
      <c r="C4356" s="3">
        <f t="shared" si="205"/>
        <v>3</v>
      </c>
      <c r="D4356" t="s">
        <v>2124</v>
      </c>
      <c r="E4356" t="str">
        <f t="shared" si="206"/>
        <v>Stewart Carmichael20160313</v>
      </c>
      <c r="F4356">
        <f>IF(COUNTIF($E$2:E4356, E4356) = 1, MAX($F$1:F4355) + 1, INDEX($F$1:F4355, MATCH(E4356, $E$1:E4355, 0)))</f>
        <v>2135</v>
      </c>
      <c r="G4356" t="s">
        <v>23</v>
      </c>
      <c r="H4356" t="s">
        <v>11</v>
      </c>
      <c r="I4356" t="s">
        <v>20</v>
      </c>
      <c r="J4356" t="s">
        <v>1509</v>
      </c>
      <c r="K4356" s="17">
        <v>23.16</v>
      </c>
      <c r="L4356" s="17">
        <v>5</v>
      </c>
      <c r="M4356" s="17">
        <v>-15.44</v>
      </c>
      <c r="N4356" s="17" t="str">
        <f>IF(SalesData[[#This Row],[Profit]]&gt;0,"Profit","Loss")</f>
        <v>Loss</v>
      </c>
    </row>
    <row r="4357" spans="1:14" x14ac:dyDescent="0.25">
      <c r="A4357" s="1">
        <v>42442</v>
      </c>
      <c r="B4357" s="3">
        <f t="shared" si="204"/>
        <v>2016</v>
      </c>
      <c r="C4357" s="3">
        <f t="shared" si="205"/>
        <v>3</v>
      </c>
      <c r="D4357" t="s">
        <v>2124</v>
      </c>
      <c r="E4357" t="str">
        <f t="shared" si="206"/>
        <v>Stewart Carmichael20160313</v>
      </c>
      <c r="F4357">
        <f>IF(COUNTIF($E$2:E4357, E4357) = 1, MAX($F$1:F4356) + 1, INDEX($F$1:F4356, MATCH(E4357, $E$1:E4356, 0)))</f>
        <v>2135</v>
      </c>
      <c r="G4357" t="s">
        <v>23</v>
      </c>
      <c r="H4357" t="s">
        <v>11</v>
      </c>
      <c r="I4357" t="s">
        <v>18</v>
      </c>
      <c r="J4357" t="s">
        <v>1465</v>
      </c>
      <c r="K4357" s="17">
        <v>126.08</v>
      </c>
      <c r="L4357" s="17">
        <v>2</v>
      </c>
      <c r="M4357" s="17">
        <v>-28.37</v>
      </c>
      <c r="N4357" s="17" t="str">
        <f>IF(SalesData[[#This Row],[Profit]]&gt;0,"Profit","Loss")</f>
        <v>Loss</v>
      </c>
    </row>
    <row r="4358" spans="1:14" x14ac:dyDescent="0.25">
      <c r="A4358" s="1">
        <v>42442</v>
      </c>
      <c r="B4358" s="3">
        <f t="shared" si="204"/>
        <v>2016</v>
      </c>
      <c r="C4358" s="3">
        <f t="shared" si="205"/>
        <v>3</v>
      </c>
      <c r="D4358" t="s">
        <v>2124</v>
      </c>
      <c r="E4358" t="str">
        <f t="shared" si="206"/>
        <v>Stewart Carmichael20160313</v>
      </c>
      <c r="F4358">
        <f>IF(COUNTIF($E$2:E4358, E4358) = 1, MAX($F$1:F4357) + 1, INDEX($F$1:F4357, MATCH(E4358, $E$1:E4357, 0)))</f>
        <v>2135</v>
      </c>
      <c r="G4358" t="s">
        <v>23</v>
      </c>
      <c r="H4358" t="s">
        <v>39</v>
      </c>
      <c r="I4358" t="s">
        <v>302</v>
      </c>
      <c r="J4358" t="s">
        <v>2462</v>
      </c>
      <c r="K4358" s="17">
        <v>449.1</v>
      </c>
      <c r="L4358" s="17">
        <v>3</v>
      </c>
      <c r="M4358" s="17">
        <v>-643.71</v>
      </c>
      <c r="N4358" s="17" t="str">
        <f>IF(SalesData[[#This Row],[Profit]]&gt;0,"Profit","Loss")</f>
        <v>Loss</v>
      </c>
    </row>
    <row r="4359" spans="1:14" x14ac:dyDescent="0.25">
      <c r="A4359" s="1">
        <v>42442</v>
      </c>
      <c r="B4359" s="3">
        <f t="shared" si="204"/>
        <v>2016</v>
      </c>
      <c r="C4359" s="3">
        <f t="shared" si="205"/>
        <v>3</v>
      </c>
      <c r="D4359" t="s">
        <v>1663</v>
      </c>
      <c r="E4359" t="str">
        <f t="shared" si="206"/>
        <v>Dennis Bolton20160313</v>
      </c>
      <c r="F4359">
        <f>IF(COUNTIF($E$2:E4359, E4359) = 1, MAX($F$1:F4358) + 1, INDEX($F$1:F4358, MATCH(E4359, $E$1:E4358, 0)))</f>
        <v>2136</v>
      </c>
      <c r="G4359" t="s">
        <v>27</v>
      </c>
      <c r="H4359" t="s">
        <v>11</v>
      </c>
      <c r="I4359" t="s">
        <v>20</v>
      </c>
      <c r="J4359" t="s">
        <v>1565</v>
      </c>
      <c r="K4359" s="17">
        <v>51.18</v>
      </c>
      <c r="L4359" s="17">
        <v>7</v>
      </c>
      <c r="M4359" s="17">
        <v>19.190000000000001</v>
      </c>
      <c r="N4359" s="17" t="str">
        <f>IF(SalesData[[#This Row],[Profit]]&gt;0,"Profit","Loss")</f>
        <v>Profit</v>
      </c>
    </row>
    <row r="4360" spans="1:14" x14ac:dyDescent="0.25">
      <c r="A4360" s="1">
        <v>42443</v>
      </c>
      <c r="B4360" s="3">
        <f t="shared" si="204"/>
        <v>2016</v>
      </c>
      <c r="C4360" s="3">
        <f t="shared" si="205"/>
        <v>3</v>
      </c>
      <c r="D4360" t="s">
        <v>2463</v>
      </c>
      <c r="E4360" t="str">
        <f t="shared" si="206"/>
        <v>Henia Zydlo20160314</v>
      </c>
      <c r="F4360">
        <f>IF(COUNTIF($E$2:E4360, E4360) = 1, MAX($F$1:F4359) + 1, INDEX($F$1:F4359, MATCH(E4360, $E$1:E4359, 0)))</f>
        <v>2137</v>
      </c>
      <c r="G4360" t="s">
        <v>78</v>
      </c>
      <c r="H4360" t="s">
        <v>34</v>
      </c>
      <c r="I4360" t="s">
        <v>47</v>
      </c>
      <c r="J4360" t="s">
        <v>448</v>
      </c>
      <c r="K4360" s="17">
        <v>21.88</v>
      </c>
      <c r="L4360" s="17">
        <v>5</v>
      </c>
      <c r="M4360" s="17">
        <v>6.29</v>
      </c>
      <c r="N4360" s="17" t="str">
        <f>IF(SalesData[[#This Row],[Profit]]&gt;0,"Profit","Loss")</f>
        <v>Profit</v>
      </c>
    </row>
    <row r="4361" spans="1:14" x14ac:dyDescent="0.25">
      <c r="A4361" s="1">
        <v>42443</v>
      </c>
      <c r="B4361" s="3">
        <f t="shared" si="204"/>
        <v>2016</v>
      </c>
      <c r="C4361" s="3">
        <f t="shared" si="205"/>
        <v>3</v>
      </c>
      <c r="D4361" t="s">
        <v>503</v>
      </c>
      <c r="E4361" t="str">
        <f t="shared" si="206"/>
        <v>John Stevenson20160314</v>
      </c>
      <c r="F4361">
        <f>IF(COUNTIF($E$2:E4361, E4361) = 1, MAX($F$1:F4360) + 1, INDEX($F$1:F4360, MATCH(E4361, $E$1:E4360, 0)))</f>
        <v>2138</v>
      </c>
      <c r="G4361" t="s">
        <v>10</v>
      </c>
      <c r="H4361" t="s">
        <v>34</v>
      </c>
      <c r="I4361" t="s">
        <v>74</v>
      </c>
      <c r="J4361" t="s">
        <v>142</v>
      </c>
      <c r="K4361" s="17">
        <v>241.33</v>
      </c>
      <c r="L4361" s="17">
        <v>5</v>
      </c>
      <c r="M4361" s="17">
        <v>-14.2</v>
      </c>
      <c r="N4361" s="17" t="str">
        <f>IF(SalesData[[#This Row],[Profit]]&gt;0,"Profit","Loss")</f>
        <v>Loss</v>
      </c>
    </row>
    <row r="4362" spans="1:14" x14ac:dyDescent="0.25">
      <c r="A4362" s="1">
        <v>42443</v>
      </c>
      <c r="B4362" s="3">
        <f t="shared" si="204"/>
        <v>2016</v>
      </c>
      <c r="C4362" s="3">
        <f t="shared" si="205"/>
        <v>3</v>
      </c>
      <c r="D4362" t="s">
        <v>503</v>
      </c>
      <c r="E4362" t="str">
        <f t="shared" si="206"/>
        <v>John Stevenson20160314</v>
      </c>
      <c r="F4362">
        <f>IF(COUNTIF($E$2:E4362, E4362) = 1, MAX($F$1:F4361) + 1, INDEX($F$1:F4361, MATCH(E4362, $E$1:E4361, 0)))</f>
        <v>2138</v>
      </c>
      <c r="G4362" t="s">
        <v>10</v>
      </c>
      <c r="H4362" t="s">
        <v>11</v>
      </c>
      <c r="I4362" t="s">
        <v>12</v>
      </c>
      <c r="J4362" t="s">
        <v>1159</v>
      </c>
      <c r="K4362" s="17">
        <v>5.18</v>
      </c>
      <c r="L4362" s="17">
        <v>1</v>
      </c>
      <c r="M4362" s="17">
        <v>1.88</v>
      </c>
      <c r="N4362" s="17" t="str">
        <f>IF(SalesData[[#This Row],[Profit]]&gt;0,"Profit","Loss")</f>
        <v>Profit</v>
      </c>
    </row>
    <row r="4363" spans="1:14" x14ac:dyDescent="0.25">
      <c r="A4363" s="1">
        <v>42443</v>
      </c>
      <c r="B4363" s="3">
        <f t="shared" si="204"/>
        <v>2016</v>
      </c>
      <c r="C4363" s="3">
        <f t="shared" si="205"/>
        <v>3</v>
      </c>
      <c r="D4363" t="s">
        <v>503</v>
      </c>
      <c r="E4363" t="str">
        <f t="shared" si="206"/>
        <v>John Stevenson20160314</v>
      </c>
      <c r="F4363">
        <f>IF(COUNTIF($E$2:E4363, E4363) = 1, MAX($F$1:F4362) + 1, INDEX($F$1:F4362, MATCH(E4363, $E$1:E4362, 0)))</f>
        <v>2138</v>
      </c>
      <c r="G4363" t="s">
        <v>10</v>
      </c>
      <c r="H4363" t="s">
        <v>11</v>
      </c>
      <c r="I4363" t="s">
        <v>24</v>
      </c>
      <c r="J4363" t="s">
        <v>279</v>
      </c>
      <c r="K4363" s="17">
        <v>145.54</v>
      </c>
      <c r="L4363" s="17">
        <v>7</v>
      </c>
      <c r="M4363" s="17">
        <v>16.37</v>
      </c>
      <c r="N4363" s="17" t="str">
        <f>IF(SalesData[[#This Row],[Profit]]&gt;0,"Profit","Loss")</f>
        <v>Profit</v>
      </c>
    </row>
    <row r="4364" spans="1:14" x14ac:dyDescent="0.25">
      <c r="A4364" s="1">
        <v>42443</v>
      </c>
      <c r="B4364" s="3">
        <f t="shared" si="204"/>
        <v>2016</v>
      </c>
      <c r="C4364" s="3">
        <f t="shared" si="205"/>
        <v>3</v>
      </c>
      <c r="D4364" t="s">
        <v>119</v>
      </c>
      <c r="E4364" t="str">
        <f t="shared" si="206"/>
        <v>Muhammed MacIntyre20160314</v>
      </c>
      <c r="F4364">
        <f>IF(COUNTIF($E$2:E4364, E4364) = 1, MAX($F$1:F4363) + 1, INDEX($F$1:F4363, MATCH(E4364, $E$1:E4363, 0)))</f>
        <v>2139</v>
      </c>
      <c r="G4364" t="s">
        <v>164</v>
      </c>
      <c r="H4364" t="s">
        <v>34</v>
      </c>
      <c r="I4364" t="s">
        <v>35</v>
      </c>
      <c r="J4364" t="s">
        <v>919</v>
      </c>
      <c r="K4364" s="17">
        <v>196.78</v>
      </c>
      <c r="L4364" s="17">
        <v>2</v>
      </c>
      <c r="M4364" s="17">
        <v>-22.14</v>
      </c>
      <c r="N4364" s="17" t="str">
        <f>IF(SalesData[[#This Row],[Profit]]&gt;0,"Profit","Loss")</f>
        <v>Loss</v>
      </c>
    </row>
    <row r="4365" spans="1:14" x14ac:dyDescent="0.25">
      <c r="A4365" s="1">
        <v>42443</v>
      </c>
      <c r="B4365" s="3">
        <f t="shared" si="204"/>
        <v>2016</v>
      </c>
      <c r="C4365" s="3">
        <f t="shared" si="205"/>
        <v>3</v>
      </c>
      <c r="D4365" t="s">
        <v>536</v>
      </c>
      <c r="E4365" t="str">
        <f t="shared" si="206"/>
        <v>Stephanie Phelps20160314</v>
      </c>
      <c r="F4365">
        <f>IF(COUNTIF($E$2:E4365, E4365) = 1, MAX($F$1:F4364) + 1, INDEX($F$1:F4364, MATCH(E4365, $E$1:E4364, 0)))</f>
        <v>2140</v>
      </c>
      <c r="G4365" t="s">
        <v>27</v>
      </c>
      <c r="H4365" t="s">
        <v>11</v>
      </c>
      <c r="I4365" t="s">
        <v>20</v>
      </c>
      <c r="J4365" t="s">
        <v>184</v>
      </c>
      <c r="K4365" s="17">
        <v>41.9</v>
      </c>
      <c r="L4365" s="17">
        <v>6</v>
      </c>
      <c r="M4365" s="17">
        <v>14.14</v>
      </c>
      <c r="N4365" s="17" t="str">
        <f>IF(SalesData[[#This Row],[Profit]]&gt;0,"Profit","Loss")</f>
        <v>Profit</v>
      </c>
    </row>
    <row r="4366" spans="1:14" x14ac:dyDescent="0.25">
      <c r="A4366" s="1">
        <v>42443</v>
      </c>
      <c r="B4366" s="3">
        <f t="shared" si="204"/>
        <v>2016</v>
      </c>
      <c r="C4366" s="3">
        <f t="shared" si="205"/>
        <v>3</v>
      </c>
      <c r="D4366" t="s">
        <v>1463</v>
      </c>
      <c r="E4366" t="str">
        <f t="shared" si="206"/>
        <v>Sibella Parks20160314</v>
      </c>
      <c r="F4366">
        <f>IF(COUNTIF($E$2:E4366, E4366) = 1, MAX($F$1:F4365) + 1, INDEX($F$1:F4365, MATCH(E4366, $E$1:E4365, 0)))</f>
        <v>2141</v>
      </c>
      <c r="G4366" t="s">
        <v>157</v>
      </c>
      <c r="H4366" t="s">
        <v>34</v>
      </c>
      <c r="I4366" t="s">
        <v>47</v>
      </c>
      <c r="J4366" t="s">
        <v>975</v>
      </c>
      <c r="K4366" s="17">
        <v>16.739999999999998</v>
      </c>
      <c r="L4366" s="17">
        <v>2</v>
      </c>
      <c r="M4366" s="17">
        <v>4.3499999999999996</v>
      </c>
      <c r="N4366" s="17" t="str">
        <f>IF(SalesData[[#This Row],[Profit]]&gt;0,"Profit","Loss")</f>
        <v>Profit</v>
      </c>
    </row>
    <row r="4367" spans="1:14" x14ac:dyDescent="0.25">
      <c r="A4367" s="1">
        <v>42444</v>
      </c>
      <c r="B4367" s="3">
        <f t="shared" si="204"/>
        <v>2016</v>
      </c>
      <c r="C4367" s="3">
        <f t="shared" si="205"/>
        <v>3</v>
      </c>
      <c r="D4367" t="s">
        <v>1541</v>
      </c>
      <c r="E4367" t="str">
        <f t="shared" si="206"/>
        <v>Paul Lucas20160315</v>
      </c>
      <c r="F4367">
        <f>IF(COUNTIF($E$2:E4367, E4367) = 1, MAX($F$1:F4366) + 1, INDEX($F$1:F4366, MATCH(E4367, $E$1:E4366, 0)))</f>
        <v>2142</v>
      </c>
      <c r="G4367" t="s">
        <v>23</v>
      </c>
      <c r="H4367" t="s">
        <v>39</v>
      </c>
      <c r="I4367" t="s">
        <v>52</v>
      </c>
      <c r="J4367" t="s">
        <v>2464</v>
      </c>
      <c r="K4367" s="17">
        <v>83.98</v>
      </c>
      <c r="L4367" s="17">
        <v>3</v>
      </c>
      <c r="M4367" s="17">
        <v>-13.65</v>
      </c>
      <c r="N4367" s="17" t="str">
        <f>IF(SalesData[[#This Row],[Profit]]&gt;0,"Profit","Loss")</f>
        <v>Loss</v>
      </c>
    </row>
    <row r="4368" spans="1:14" x14ac:dyDescent="0.25">
      <c r="A4368" s="1">
        <v>42444</v>
      </c>
      <c r="B4368" s="3">
        <f t="shared" si="204"/>
        <v>2016</v>
      </c>
      <c r="C4368" s="3">
        <f t="shared" si="205"/>
        <v>3</v>
      </c>
      <c r="D4368" t="s">
        <v>1446</v>
      </c>
      <c r="E4368" t="str">
        <f t="shared" si="206"/>
        <v>Fred Chung20160315</v>
      </c>
      <c r="F4368">
        <f>IF(COUNTIF($E$2:E4368, E4368) = 1, MAX($F$1:F4367) + 1, INDEX($F$1:F4367, MATCH(E4368, $E$1:E4367, 0)))</f>
        <v>2143</v>
      </c>
      <c r="G4368" t="s">
        <v>27</v>
      </c>
      <c r="H4368" t="s">
        <v>11</v>
      </c>
      <c r="I4368" t="s">
        <v>20</v>
      </c>
      <c r="J4368" t="s">
        <v>423</v>
      </c>
      <c r="K4368" s="17">
        <v>4.54</v>
      </c>
      <c r="L4368" s="17">
        <v>2</v>
      </c>
      <c r="M4368" s="17">
        <v>1.65</v>
      </c>
      <c r="N4368" s="17" t="str">
        <f>IF(SalesData[[#This Row],[Profit]]&gt;0,"Profit","Loss")</f>
        <v>Profit</v>
      </c>
    </row>
    <row r="4369" spans="1:14" x14ac:dyDescent="0.25">
      <c r="A4369" s="1">
        <v>42444</v>
      </c>
      <c r="B4369" s="3">
        <f t="shared" si="204"/>
        <v>2016</v>
      </c>
      <c r="C4369" s="3">
        <f t="shared" si="205"/>
        <v>3</v>
      </c>
      <c r="D4369" t="s">
        <v>1446</v>
      </c>
      <c r="E4369" t="str">
        <f t="shared" si="206"/>
        <v>Fred Chung20160315</v>
      </c>
      <c r="F4369">
        <f>IF(COUNTIF($E$2:E4369, E4369) = 1, MAX($F$1:F4368) + 1, INDEX($F$1:F4368, MATCH(E4369, $E$1:E4368, 0)))</f>
        <v>2143</v>
      </c>
      <c r="G4369" t="s">
        <v>27</v>
      </c>
      <c r="H4369" t="s">
        <v>34</v>
      </c>
      <c r="I4369" t="s">
        <v>35</v>
      </c>
      <c r="J4369" t="s">
        <v>2045</v>
      </c>
      <c r="K4369" s="17">
        <v>1352.03</v>
      </c>
      <c r="L4369" s="17">
        <v>4</v>
      </c>
      <c r="M4369" s="17">
        <v>84.5</v>
      </c>
      <c r="N4369" s="17" t="str">
        <f>IF(SalesData[[#This Row],[Profit]]&gt;0,"Profit","Loss")</f>
        <v>Profit</v>
      </c>
    </row>
    <row r="4370" spans="1:14" x14ac:dyDescent="0.25">
      <c r="A4370" s="1">
        <v>42444</v>
      </c>
      <c r="B4370" s="3">
        <f t="shared" si="204"/>
        <v>2016</v>
      </c>
      <c r="C4370" s="3">
        <f t="shared" si="205"/>
        <v>3</v>
      </c>
      <c r="D4370" t="s">
        <v>2259</v>
      </c>
      <c r="E4370" t="str">
        <f t="shared" si="206"/>
        <v>Sanjit Jacobs20160315</v>
      </c>
      <c r="F4370">
        <f>IF(COUNTIF($E$2:E4370, E4370) = 1, MAX($F$1:F4369) + 1, INDEX($F$1:F4369, MATCH(E4370, $E$1:E4369, 0)))</f>
        <v>2144</v>
      </c>
      <c r="G4370" t="s">
        <v>329</v>
      </c>
      <c r="H4370" t="s">
        <v>11</v>
      </c>
      <c r="I4370" t="s">
        <v>12</v>
      </c>
      <c r="J4370" t="s">
        <v>1765</v>
      </c>
      <c r="K4370" s="17">
        <v>319.76</v>
      </c>
      <c r="L4370" s="17">
        <v>14</v>
      </c>
      <c r="M4370" s="17">
        <v>147.09</v>
      </c>
      <c r="N4370" s="17" t="str">
        <f>IF(SalesData[[#This Row],[Profit]]&gt;0,"Profit","Loss")</f>
        <v>Profit</v>
      </c>
    </row>
    <row r="4371" spans="1:14" x14ac:dyDescent="0.25">
      <c r="A4371" s="1">
        <v>42444</v>
      </c>
      <c r="B4371" s="3">
        <f t="shared" si="204"/>
        <v>2016</v>
      </c>
      <c r="C4371" s="3">
        <f t="shared" si="205"/>
        <v>3</v>
      </c>
      <c r="D4371" t="s">
        <v>2259</v>
      </c>
      <c r="E4371" t="str">
        <f t="shared" si="206"/>
        <v>Sanjit Jacobs20160315</v>
      </c>
      <c r="F4371">
        <f>IF(COUNTIF($E$2:E4371, E4371) = 1, MAX($F$1:F4370) + 1, INDEX($F$1:F4370, MATCH(E4371, $E$1:E4370, 0)))</f>
        <v>2144</v>
      </c>
      <c r="G4371" t="s">
        <v>329</v>
      </c>
      <c r="H4371" t="s">
        <v>11</v>
      </c>
      <c r="I4371" t="s">
        <v>12</v>
      </c>
      <c r="J4371" t="s">
        <v>1765</v>
      </c>
      <c r="K4371" s="17">
        <v>45.68</v>
      </c>
      <c r="L4371" s="17">
        <v>2</v>
      </c>
      <c r="M4371" s="17">
        <v>21.01</v>
      </c>
      <c r="N4371" s="17" t="str">
        <f>IF(SalesData[[#This Row],[Profit]]&gt;0,"Profit","Loss")</f>
        <v>Profit</v>
      </c>
    </row>
    <row r="4372" spans="1:14" x14ac:dyDescent="0.25">
      <c r="A4372" s="1">
        <v>42444</v>
      </c>
      <c r="B4372" s="3">
        <f t="shared" si="204"/>
        <v>2016</v>
      </c>
      <c r="C4372" s="3">
        <f t="shared" si="205"/>
        <v>3</v>
      </c>
      <c r="D4372" t="s">
        <v>578</v>
      </c>
      <c r="E4372" t="str">
        <f t="shared" si="206"/>
        <v>Muhammed Yedwab20160315</v>
      </c>
      <c r="F4372">
        <f>IF(COUNTIF($E$2:E4372, E4372) = 1, MAX($F$1:F4371) + 1, INDEX($F$1:F4371, MATCH(E4372, $E$1:E4371, 0)))</f>
        <v>2145</v>
      </c>
      <c r="G4372" t="s">
        <v>10</v>
      </c>
      <c r="H4372" t="s">
        <v>34</v>
      </c>
      <c r="I4372" t="s">
        <v>35</v>
      </c>
      <c r="J4372" t="s">
        <v>231</v>
      </c>
      <c r="K4372" s="17">
        <v>528.42999999999995</v>
      </c>
      <c r="L4372" s="17">
        <v>5</v>
      </c>
      <c r="M4372" s="17">
        <v>-143.43</v>
      </c>
      <c r="N4372" s="17" t="str">
        <f>IF(SalesData[[#This Row],[Profit]]&gt;0,"Profit","Loss")</f>
        <v>Loss</v>
      </c>
    </row>
    <row r="4373" spans="1:14" x14ac:dyDescent="0.25">
      <c r="A4373" s="1">
        <v>42444</v>
      </c>
      <c r="B4373" s="3">
        <f t="shared" si="204"/>
        <v>2016</v>
      </c>
      <c r="C4373" s="3">
        <f t="shared" si="205"/>
        <v>3</v>
      </c>
      <c r="D4373" t="s">
        <v>578</v>
      </c>
      <c r="E4373" t="str">
        <f t="shared" si="206"/>
        <v>Muhammed Yedwab20160315</v>
      </c>
      <c r="F4373">
        <f>IF(COUNTIF($E$2:E4373, E4373) = 1, MAX($F$1:F4372) + 1, INDEX($F$1:F4372, MATCH(E4373, $E$1:E4372, 0)))</f>
        <v>2145</v>
      </c>
      <c r="G4373" t="s">
        <v>10</v>
      </c>
      <c r="H4373" t="s">
        <v>11</v>
      </c>
      <c r="I4373" t="s">
        <v>20</v>
      </c>
      <c r="J4373" t="s">
        <v>744</v>
      </c>
      <c r="K4373" s="17">
        <v>22.39</v>
      </c>
      <c r="L4373" s="17">
        <v>7</v>
      </c>
      <c r="M4373" s="17">
        <v>-35.82</v>
      </c>
      <c r="N4373" s="17" t="str">
        <f>IF(SalesData[[#This Row],[Profit]]&gt;0,"Profit","Loss")</f>
        <v>Loss</v>
      </c>
    </row>
    <row r="4374" spans="1:14" x14ac:dyDescent="0.25">
      <c r="A4374" s="1">
        <v>42446</v>
      </c>
      <c r="B4374" s="3">
        <f t="shared" si="204"/>
        <v>2016</v>
      </c>
      <c r="C4374" s="3">
        <f t="shared" si="205"/>
        <v>3</v>
      </c>
      <c r="D4374" t="s">
        <v>1122</v>
      </c>
      <c r="E4374" t="str">
        <f t="shared" si="206"/>
        <v>Christine Sundaresam20160317</v>
      </c>
      <c r="F4374">
        <f>IF(COUNTIF($E$2:E4374, E4374) = 1, MAX($F$1:F4373) + 1, INDEX($F$1:F4373, MATCH(E4374, $E$1:E4373, 0)))</f>
        <v>2146</v>
      </c>
      <c r="G4374" t="s">
        <v>434</v>
      </c>
      <c r="H4374" t="s">
        <v>11</v>
      </c>
      <c r="I4374" t="s">
        <v>24</v>
      </c>
      <c r="J4374" t="s">
        <v>260</v>
      </c>
      <c r="K4374" s="17">
        <v>39.68</v>
      </c>
      <c r="L4374" s="17">
        <v>2</v>
      </c>
      <c r="M4374" s="17">
        <v>10.32</v>
      </c>
      <c r="N4374" s="17" t="str">
        <f>IF(SalesData[[#This Row],[Profit]]&gt;0,"Profit","Loss")</f>
        <v>Profit</v>
      </c>
    </row>
    <row r="4375" spans="1:14" x14ac:dyDescent="0.25">
      <c r="A4375" s="1">
        <v>42446</v>
      </c>
      <c r="B4375" s="3">
        <f t="shared" si="204"/>
        <v>2016</v>
      </c>
      <c r="C4375" s="3">
        <f t="shared" si="205"/>
        <v>3</v>
      </c>
      <c r="D4375" t="s">
        <v>372</v>
      </c>
      <c r="E4375" t="str">
        <f t="shared" si="206"/>
        <v>Vivian Mathis20160317</v>
      </c>
      <c r="F4375">
        <f>IF(COUNTIF($E$2:E4375, E4375) = 1, MAX($F$1:F4374) + 1, INDEX($F$1:F4374, MATCH(E4375, $E$1:E4374, 0)))</f>
        <v>2147</v>
      </c>
      <c r="G4375" t="s">
        <v>59</v>
      </c>
      <c r="H4375" t="s">
        <v>39</v>
      </c>
      <c r="I4375" t="s">
        <v>40</v>
      </c>
      <c r="J4375" t="s">
        <v>1537</v>
      </c>
      <c r="K4375" s="17">
        <v>129.97999999999999</v>
      </c>
      <c r="L4375" s="17">
        <v>2</v>
      </c>
      <c r="M4375" s="17">
        <v>62.39</v>
      </c>
      <c r="N4375" s="17" t="str">
        <f>IF(SalesData[[#This Row],[Profit]]&gt;0,"Profit","Loss")</f>
        <v>Profit</v>
      </c>
    </row>
    <row r="4376" spans="1:14" x14ac:dyDescent="0.25">
      <c r="A4376" s="1">
        <v>42446</v>
      </c>
      <c r="B4376" s="3">
        <f t="shared" si="204"/>
        <v>2016</v>
      </c>
      <c r="C4376" s="3">
        <f t="shared" si="205"/>
        <v>3</v>
      </c>
      <c r="D4376" t="s">
        <v>372</v>
      </c>
      <c r="E4376" t="str">
        <f t="shared" si="206"/>
        <v>Vivian Mathis20160317</v>
      </c>
      <c r="F4376">
        <f>IF(COUNTIF($E$2:E4376, E4376) = 1, MAX($F$1:F4375) + 1, INDEX($F$1:F4375, MATCH(E4376, $E$1:E4375, 0)))</f>
        <v>2147</v>
      </c>
      <c r="G4376" t="s">
        <v>59</v>
      </c>
      <c r="H4376" t="s">
        <v>11</v>
      </c>
      <c r="I4376" t="s">
        <v>20</v>
      </c>
      <c r="J4376" t="s">
        <v>1567</v>
      </c>
      <c r="K4376" s="17">
        <v>32.54</v>
      </c>
      <c r="L4376" s="17">
        <v>2</v>
      </c>
      <c r="M4376" s="17">
        <v>15.94</v>
      </c>
      <c r="N4376" s="17" t="str">
        <f>IF(SalesData[[#This Row],[Profit]]&gt;0,"Profit","Loss")</f>
        <v>Profit</v>
      </c>
    </row>
    <row r="4377" spans="1:14" x14ac:dyDescent="0.25">
      <c r="A4377" s="1">
        <v>42446</v>
      </c>
      <c r="B4377" s="3">
        <f t="shared" si="204"/>
        <v>2016</v>
      </c>
      <c r="C4377" s="3">
        <f t="shared" si="205"/>
        <v>3</v>
      </c>
      <c r="D4377" t="s">
        <v>1074</v>
      </c>
      <c r="E4377" t="str">
        <f t="shared" si="206"/>
        <v>Gary Zandusky20160317</v>
      </c>
      <c r="F4377">
        <f>IF(COUNTIF($E$2:E4377, E4377) = 1, MAX($F$1:F4376) + 1, INDEX($F$1:F4376, MATCH(E4377, $E$1:E4376, 0)))</f>
        <v>2148</v>
      </c>
      <c r="G4377" t="s">
        <v>531</v>
      </c>
      <c r="H4377" t="s">
        <v>11</v>
      </c>
      <c r="I4377" t="s">
        <v>63</v>
      </c>
      <c r="J4377" t="s">
        <v>2264</v>
      </c>
      <c r="K4377" s="17">
        <v>199.9</v>
      </c>
      <c r="L4377" s="17">
        <v>5</v>
      </c>
      <c r="M4377" s="17">
        <v>89.96</v>
      </c>
      <c r="N4377" s="17" t="str">
        <f>IF(SalesData[[#This Row],[Profit]]&gt;0,"Profit","Loss")</f>
        <v>Profit</v>
      </c>
    </row>
    <row r="4378" spans="1:14" x14ac:dyDescent="0.25">
      <c r="A4378" s="1">
        <v>42446</v>
      </c>
      <c r="B4378" s="3">
        <f t="shared" si="204"/>
        <v>2016</v>
      </c>
      <c r="C4378" s="3">
        <f t="shared" si="205"/>
        <v>3</v>
      </c>
      <c r="D4378" t="s">
        <v>1074</v>
      </c>
      <c r="E4378" t="str">
        <f t="shared" si="206"/>
        <v>Gary Zandusky20160317</v>
      </c>
      <c r="F4378">
        <f>IF(COUNTIF($E$2:E4378, E4378) = 1, MAX($F$1:F4377) + 1, INDEX($F$1:F4377, MATCH(E4378, $E$1:E4377, 0)))</f>
        <v>2148</v>
      </c>
      <c r="G4378" t="s">
        <v>531</v>
      </c>
      <c r="H4378" t="s">
        <v>11</v>
      </c>
      <c r="I4378" t="s">
        <v>92</v>
      </c>
      <c r="J4378" t="s">
        <v>755</v>
      </c>
      <c r="K4378" s="17">
        <v>901.95</v>
      </c>
      <c r="L4378" s="17">
        <v>3</v>
      </c>
      <c r="M4378" s="17">
        <v>297.64</v>
      </c>
      <c r="N4378" s="17" t="str">
        <f>IF(SalesData[[#This Row],[Profit]]&gt;0,"Profit","Loss")</f>
        <v>Profit</v>
      </c>
    </row>
    <row r="4379" spans="1:14" x14ac:dyDescent="0.25">
      <c r="A4379" s="1">
        <v>42446</v>
      </c>
      <c r="B4379" s="3">
        <f t="shared" si="204"/>
        <v>2016</v>
      </c>
      <c r="C4379" s="3">
        <f t="shared" si="205"/>
        <v>3</v>
      </c>
      <c r="D4379" t="s">
        <v>1074</v>
      </c>
      <c r="E4379" t="str">
        <f t="shared" si="206"/>
        <v>Gary Zandusky20160317</v>
      </c>
      <c r="F4379">
        <f>IF(COUNTIF($E$2:E4379, E4379) = 1, MAX($F$1:F4378) + 1, INDEX($F$1:F4378, MATCH(E4379, $E$1:E4378, 0)))</f>
        <v>2148</v>
      </c>
      <c r="G4379" t="s">
        <v>531</v>
      </c>
      <c r="H4379" t="s">
        <v>34</v>
      </c>
      <c r="I4379" t="s">
        <v>47</v>
      </c>
      <c r="J4379" t="s">
        <v>670</v>
      </c>
      <c r="K4379" s="17">
        <v>971.5</v>
      </c>
      <c r="L4379" s="17">
        <v>5</v>
      </c>
      <c r="M4379" s="17">
        <v>252.59</v>
      </c>
      <c r="N4379" s="17" t="str">
        <f>IF(SalesData[[#This Row],[Profit]]&gt;0,"Profit","Loss")</f>
        <v>Profit</v>
      </c>
    </row>
    <row r="4380" spans="1:14" x14ac:dyDescent="0.25">
      <c r="A4380" s="1">
        <v>42446</v>
      </c>
      <c r="B4380" s="3">
        <f t="shared" si="204"/>
        <v>2016</v>
      </c>
      <c r="C4380" s="3">
        <f t="shared" si="205"/>
        <v>3</v>
      </c>
      <c r="D4380" t="s">
        <v>1474</v>
      </c>
      <c r="E4380" t="str">
        <f t="shared" si="206"/>
        <v>Anna Chung20160317</v>
      </c>
      <c r="F4380">
        <f>IF(COUNTIF($E$2:E4380, E4380) = 1, MAX($F$1:F4379) + 1, INDEX($F$1:F4379, MATCH(E4380, $E$1:E4379, 0)))</f>
        <v>2149</v>
      </c>
      <c r="G4380" t="s">
        <v>27</v>
      </c>
      <c r="H4380" t="s">
        <v>39</v>
      </c>
      <c r="I4380" t="s">
        <v>40</v>
      </c>
      <c r="J4380" t="s">
        <v>1925</v>
      </c>
      <c r="K4380" s="17">
        <v>84.78</v>
      </c>
      <c r="L4380" s="17">
        <v>2</v>
      </c>
      <c r="M4380" s="17">
        <v>-20.14</v>
      </c>
      <c r="N4380" s="17" t="str">
        <f>IF(SalesData[[#This Row],[Profit]]&gt;0,"Profit","Loss")</f>
        <v>Loss</v>
      </c>
    </row>
    <row r="4381" spans="1:14" x14ac:dyDescent="0.25">
      <c r="A4381" s="1">
        <v>42447</v>
      </c>
      <c r="B4381" s="3">
        <f t="shared" si="204"/>
        <v>2016</v>
      </c>
      <c r="C4381" s="3">
        <f t="shared" si="205"/>
        <v>3</v>
      </c>
      <c r="D4381" t="s">
        <v>2071</v>
      </c>
      <c r="E4381" t="str">
        <f t="shared" si="206"/>
        <v>Rose O'Brian20160318</v>
      </c>
      <c r="F4381">
        <f>IF(COUNTIF($E$2:E4381, E4381) = 1, MAX($F$1:F4380) + 1, INDEX($F$1:F4380, MATCH(E4381, $E$1:E4380, 0)))</f>
        <v>2150</v>
      </c>
      <c r="G4381" t="s">
        <v>120</v>
      </c>
      <c r="H4381" t="s">
        <v>34</v>
      </c>
      <c r="I4381" t="s">
        <v>145</v>
      </c>
      <c r="J4381" t="s">
        <v>1195</v>
      </c>
      <c r="K4381" s="17">
        <v>189.88</v>
      </c>
      <c r="L4381" s="17">
        <v>3</v>
      </c>
      <c r="M4381" s="17">
        <v>-94.94</v>
      </c>
      <c r="N4381" s="17" t="str">
        <f>IF(SalesData[[#This Row],[Profit]]&gt;0,"Profit","Loss")</f>
        <v>Loss</v>
      </c>
    </row>
    <row r="4382" spans="1:14" x14ac:dyDescent="0.25">
      <c r="A4382" s="1">
        <v>42447</v>
      </c>
      <c r="B4382" s="3">
        <f t="shared" si="204"/>
        <v>2016</v>
      </c>
      <c r="C4382" s="3">
        <f t="shared" si="205"/>
        <v>3</v>
      </c>
      <c r="D4382" t="s">
        <v>227</v>
      </c>
      <c r="E4382" t="str">
        <f t="shared" si="206"/>
        <v>Dave Brooks20160318</v>
      </c>
      <c r="F4382">
        <f>IF(COUNTIF($E$2:E4382, E4382) = 1, MAX($F$1:F4381) + 1, INDEX($F$1:F4381, MATCH(E4382, $E$1:E4381, 0)))</f>
        <v>2151</v>
      </c>
      <c r="G4382" t="s">
        <v>120</v>
      </c>
      <c r="H4382" t="s">
        <v>11</v>
      </c>
      <c r="I4382" t="s">
        <v>92</v>
      </c>
      <c r="J4382" t="s">
        <v>1056</v>
      </c>
      <c r="K4382" s="17">
        <v>871.8</v>
      </c>
      <c r="L4382" s="17">
        <v>3</v>
      </c>
      <c r="M4382" s="17">
        <v>87.18</v>
      </c>
      <c r="N4382" s="17" t="str">
        <f>IF(SalesData[[#This Row],[Profit]]&gt;0,"Profit","Loss")</f>
        <v>Profit</v>
      </c>
    </row>
    <row r="4383" spans="1:14" x14ac:dyDescent="0.25">
      <c r="A4383" s="1">
        <v>42448</v>
      </c>
      <c r="B4383" s="3">
        <f t="shared" si="204"/>
        <v>2016</v>
      </c>
      <c r="C4383" s="3">
        <f t="shared" si="205"/>
        <v>3</v>
      </c>
      <c r="D4383" t="s">
        <v>774</v>
      </c>
      <c r="E4383" t="str">
        <f t="shared" si="206"/>
        <v>Bobby Trafton20160319</v>
      </c>
      <c r="F4383">
        <f>IF(COUNTIF($E$2:E4383, E4383) = 1, MAX($F$1:F4382) + 1, INDEX($F$1:F4382, MATCH(E4383, $E$1:E4382, 0)))</f>
        <v>2152</v>
      </c>
      <c r="G4383" t="s">
        <v>278</v>
      </c>
      <c r="H4383" t="s">
        <v>34</v>
      </c>
      <c r="I4383" t="s">
        <v>74</v>
      </c>
      <c r="J4383" t="s">
        <v>2465</v>
      </c>
      <c r="K4383" s="17">
        <v>72.290000000000006</v>
      </c>
      <c r="L4383" s="17">
        <v>1</v>
      </c>
      <c r="M4383" s="17">
        <v>-98.8</v>
      </c>
      <c r="N4383" s="17" t="str">
        <f>IF(SalesData[[#This Row],[Profit]]&gt;0,"Profit","Loss")</f>
        <v>Loss</v>
      </c>
    </row>
    <row r="4384" spans="1:14" x14ac:dyDescent="0.25">
      <c r="A4384" s="1">
        <v>42448</v>
      </c>
      <c r="B4384" s="3">
        <f t="shared" si="204"/>
        <v>2016</v>
      </c>
      <c r="C4384" s="3">
        <f t="shared" si="205"/>
        <v>3</v>
      </c>
      <c r="D4384" t="s">
        <v>2466</v>
      </c>
      <c r="E4384" t="str">
        <f t="shared" si="206"/>
        <v>Susan Vittorini20160319</v>
      </c>
      <c r="F4384">
        <f>IF(COUNTIF($E$2:E4384, E4384) = 1, MAX($F$1:F4383) + 1, INDEX($F$1:F4383, MATCH(E4384, $E$1:E4383, 0)))</f>
        <v>2153</v>
      </c>
      <c r="G4384" t="s">
        <v>149</v>
      </c>
      <c r="H4384" t="s">
        <v>34</v>
      </c>
      <c r="I4384" t="s">
        <v>47</v>
      </c>
      <c r="J4384" t="s">
        <v>553</v>
      </c>
      <c r="K4384" s="17">
        <v>14.98</v>
      </c>
      <c r="L4384" s="17">
        <v>1</v>
      </c>
      <c r="M4384" s="17">
        <v>6.89</v>
      </c>
      <c r="N4384" s="17" t="str">
        <f>IF(SalesData[[#This Row],[Profit]]&gt;0,"Profit","Loss")</f>
        <v>Profit</v>
      </c>
    </row>
    <row r="4385" spans="1:14" x14ac:dyDescent="0.25">
      <c r="A4385" s="1">
        <v>42448</v>
      </c>
      <c r="B4385" s="3">
        <f t="shared" si="204"/>
        <v>2016</v>
      </c>
      <c r="C4385" s="3">
        <f t="shared" si="205"/>
        <v>3</v>
      </c>
      <c r="D4385" t="s">
        <v>2466</v>
      </c>
      <c r="E4385" t="str">
        <f t="shared" si="206"/>
        <v>Susan Vittorini20160319</v>
      </c>
      <c r="F4385">
        <f>IF(COUNTIF($E$2:E4385, E4385) = 1, MAX($F$1:F4384) + 1, INDEX($F$1:F4384, MATCH(E4385, $E$1:E4384, 0)))</f>
        <v>2153</v>
      </c>
      <c r="G4385" t="s">
        <v>149</v>
      </c>
      <c r="H4385" t="s">
        <v>34</v>
      </c>
      <c r="I4385" t="s">
        <v>47</v>
      </c>
      <c r="J4385" t="s">
        <v>214</v>
      </c>
      <c r="K4385" s="17">
        <v>20.32</v>
      </c>
      <c r="L4385" s="17">
        <v>4</v>
      </c>
      <c r="M4385" s="17">
        <v>6.91</v>
      </c>
      <c r="N4385" s="17" t="str">
        <f>IF(SalesData[[#This Row],[Profit]]&gt;0,"Profit","Loss")</f>
        <v>Profit</v>
      </c>
    </row>
    <row r="4386" spans="1:14" x14ac:dyDescent="0.25">
      <c r="A4386" s="1">
        <v>42448</v>
      </c>
      <c r="B4386" s="3">
        <f t="shared" si="204"/>
        <v>2016</v>
      </c>
      <c r="C4386" s="3">
        <f t="shared" si="205"/>
        <v>3</v>
      </c>
      <c r="D4386" t="s">
        <v>1186</v>
      </c>
      <c r="E4386" t="str">
        <f t="shared" si="206"/>
        <v>Corey Catlett20160319</v>
      </c>
      <c r="F4386">
        <f>IF(COUNTIF($E$2:E4386, E4386) = 1, MAX($F$1:F4385) + 1, INDEX($F$1:F4385, MATCH(E4386, $E$1:E4385, 0)))</f>
        <v>2154</v>
      </c>
      <c r="G4386" t="s">
        <v>120</v>
      </c>
      <c r="H4386" t="s">
        <v>11</v>
      </c>
      <c r="I4386" t="s">
        <v>20</v>
      </c>
      <c r="J4386" t="s">
        <v>2399</v>
      </c>
      <c r="K4386" s="17">
        <v>31.09</v>
      </c>
      <c r="L4386" s="17">
        <v>3</v>
      </c>
      <c r="M4386" s="17">
        <v>-20.72</v>
      </c>
      <c r="N4386" s="17" t="str">
        <f>IF(SalesData[[#This Row],[Profit]]&gt;0,"Profit","Loss")</f>
        <v>Loss</v>
      </c>
    </row>
    <row r="4387" spans="1:14" x14ac:dyDescent="0.25">
      <c r="A4387" s="1">
        <v>42449</v>
      </c>
      <c r="B4387" s="3">
        <f t="shared" si="204"/>
        <v>2016</v>
      </c>
      <c r="C4387" s="3">
        <f t="shared" si="205"/>
        <v>3</v>
      </c>
      <c r="D4387" t="s">
        <v>1459</v>
      </c>
      <c r="E4387" t="str">
        <f t="shared" si="206"/>
        <v>Zuschuss Carroll20160320</v>
      </c>
      <c r="F4387">
        <f>IF(COUNTIF($E$2:E4387, E4387) = 1, MAX($F$1:F4386) + 1, INDEX($F$1:F4386, MATCH(E4387, $E$1:E4386, 0)))</f>
        <v>2155</v>
      </c>
      <c r="G4387" t="s">
        <v>91</v>
      </c>
      <c r="H4387" t="s">
        <v>39</v>
      </c>
      <c r="I4387" t="s">
        <v>40</v>
      </c>
      <c r="J4387" t="s">
        <v>1925</v>
      </c>
      <c r="K4387" s="17">
        <v>84.78</v>
      </c>
      <c r="L4387" s="17">
        <v>2</v>
      </c>
      <c r="M4387" s="17">
        <v>-20.14</v>
      </c>
      <c r="N4387" s="17" t="str">
        <f>IF(SalesData[[#This Row],[Profit]]&gt;0,"Profit","Loss")</f>
        <v>Loss</v>
      </c>
    </row>
    <row r="4388" spans="1:14" x14ac:dyDescent="0.25">
      <c r="A4388" s="1">
        <v>42449</v>
      </c>
      <c r="B4388" s="3">
        <f t="shared" si="204"/>
        <v>2016</v>
      </c>
      <c r="C4388" s="3">
        <f t="shared" si="205"/>
        <v>3</v>
      </c>
      <c r="D4388" t="s">
        <v>1459</v>
      </c>
      <c r="E4388" t="str">
        <f t="shared" si="206"/>
        <v>Zuschuss Carroll20160320</v>
      </c>
      <c r="F4388">
        <f>IF(COUNTIF($E$2:E4388, E4388) = 1, MAX($F$1:F4387) + 1, INDEX($F$1:F4387, MATCH(E4388, $E$1:E4387, 0)))</f>
        <v>2155</v>
      </c>
      <c r="G4388" t="s">
        <v>91</v>
      </c>
      <c r="H4388" t="s">
        <v>11</v>
      </c>
      <c r="I4388" t="s">
        <v>12</v>
      </c>
      <c r="J4388" t="s">
        <v>28</v>
      </c>
      <c r="K4388" s="17">
        <v>20.74</v>
      </c>
      <c r="L4388" s="17">
        <v>4</v>
      </c>
      <c r="M4388" s="17">
        <v>7.26</v>
      </c>
      <c r="N4388" s="17" t="str">
        <f>IF(SalesData[[#This Row],[Profit]]&gt;0,"Profit","Loss")</f>
        <v>Profit</v>
      </c>
    </row>
    <row r="4389" spans="1:14" x14ac:dyDescent="0.25">
      <c r="A4389" s="1">
        <v>42449</v>
      </c>
      <c r="B4389" s="3">
        <f t="shared" si="204"/>
        <v>2016</v>
      </c>
      <c r="C4389" s="3">
        <f t="shared" si="205"/>
        <v>3</v>
      </c>
      <c r="D4389" t="s">
        <v>1459</v>
      </c>
      <c r="E4389" t="str">
        <f t="shared" si="206"/>
        <v>Zuschuss Carroll20160320</v>
      </c>
      <c r="F4389">
        <f>IF(COUNTIF($E$2:E4389, E4389) = 1, MAX($F$1:F4388) + 1, INDEX($F$1:F4388, MATCH(E4389, $E$1:E4388, 0)))</f>
        <v>2155</v>
      </c>
      <c r="G4389" t="s">
        <v>91</v>
      </c>
      <c r="H4389" t="s">
        <v>11</v>
      </c>
      <c r="I4389" t="s">
        <v>20</v>
      </c>
      <c r="J4389" t="s">
        <v>984</v>
      </c>
      <c r="K4389" s="17">
        <v>16.82</v>
      </c>
      <c r="L4389" s="17">
        <v>3</v>
      </c>
      <c r="M4389" s="17">
        <v>-12.9</v>
      </c>
      <c r="N4389" s="17" t="str">
        <f>IF(SalesData[[#This Row],[Profit]]&gt;0,"Profit","Loss")</f>
        <v>Loss</v>
      </c>
    </row>
    <row r="4390" spans="1:14" x14ac:dyDescent="0.25">
      <c r="A4390" s="1">
        <v>42449</v>
      </c>
      <c r="B4390" s="3">
        <f t="shared" si="204"/>
        <v>2016</v>
      </c>
      <c r="C4390" s="3">
        <f t="shared" si="205"/>
        <v>3</v>
      </c>
      <c r="D4390" t="s">
        <v>1459</v>
      </c>
      <c r="E4390" t="str">
        <f t="shared" si="206"/>
        <v>Zuschuss Carroll20160320</v>
      </c>
      <c r="F4390">
        <f>IF(COUNTIF($E$2:E4390, E4390) = 1, MAX($F$1:F4389) + 1, INDEX($F$1:F4389, MATCH(E4390, $E$1:E4389, 0)))</f>
        <v>2155</v>
      </c>
      <c r="G4390" t="s">
        <v>91</v>
      </c>
      <c r="H4390" t="s">
        <v>11</v>
      </c>
      <c r="I4390" t="s">
        <v>12</v>
      </c>
      <c r="J4390" t="s">
        <v>2086</v>
      </c>
      <c r="K4390" s="17">
        <v>10.37</v>
      </c>
      <c r="L4390" s="17">
        <v>2</v>
      </c>
      <c r="M4390" s="17">
        <v>3.63</v>
      </c>
      <c r="N4390" s="17" t="str">
        <f>IF(SalesData[[#This Row],[Profit]]&gt;0,"Profit","Loss")</f>
        <v>Profit</v>
      </c>
    </row>
    <row r="4391" spans="1:14" x14ac:dyDescent="0.25">
      <c r="A4391" s="1">
        <v>42449</v>
      </c>
      <c r="B4391" s="3">
        <f t="shared" si="204"/>
        <v>2016</v>
      </c>
      <c r="C4391" s="3">
        <f t="shared" si="205"/>
        <v>3</v>
      </c>
      <c r="D4391" t="s">
        <v>1625</v>
      </c>
      <c r="E4391" t="str">
        <f t="shared" si="206"/>
        <v>Peter BÃ¼hler20160320</v>
      </c>
      <c r="F4391">
        <f>IF(COUNTIF($E$2:E4391, E4391) = 1, MAX($F$1:F4390) + 1, INDEX($F$1:F4390, MATCH(E4391, $E$1:E4390, 0)))</f>
        <v>2156</v>
      </c>
      <c r="G4391" t="s">
        <v>15</v>
      </c>
      <c r="H4391" t="s">
        <v>39</v>
      </c>
      <c r="I4391" t="s">
        <v>40</v>
      </c>
      <c r="J4391" t="s">
        <v>2467</v>
      </c>
      <c r="K4391" s="17">
        <v>11.99</v>
      </c>
      <c r="L4391" s="17">
        <v>1</v>
      </c>
      <c r="M4391" s="17">
        <v>0.9</v>
      </c>
      <c r="N4391" s="17" t="str">
        <f>IF(SalesData[[#This Row],[Profit]]&gt;0,"Profit","Loss")</f>
        <v>Profit</v>
      </c>
    </row>
    <row r="4392" spans="1:14" x14ac:dyDescent="0.25">
      <c r="A4392" s="1">
        <v>42449</v>
      </c>
      <c r="B4392" s="3">
        <f t="shared" si="204"/>
        <v>2016</v>
      </c>
      <c r="C4392" s="3">
        <f t="shared" si="205"/>
        <v>3</v>
      </c>
      <c r="D4392" t="s">
        <v>2011</v>
      </c>
      <c r="E4392" t="str">
        <f t="shared" si="206"/>
        <v>Robert Dilbeck20160320</v>
      </c>
      <c r="F4392">
        <f>IF(COUNTIF($E$2:E4392, E4392) = 1, MAX($F$1:F4391) + 1, INDEX($F$1:F4391, MATCH(E4392, $E$1:E4391, 0)))</f>
        <v>2157</v>
      </c>
      <c r="G4392" t="s">
        <v>186</v>
      </c>
      <c r="H4392" t="s">
        <v>34</v>
      </c>
      <c r="I4392" t="s">
        <v>145</v>
      </c>
      <c r="J4392" t="s">
        <v>2066</v>
      </c>
      <c r="K4392" s="17">
        <v>697.16</v>
      </c>
      <c r="L4392" s="17">
        <v>4</v>
      </c>
      <c r="M4392" s="17">
        <v>146.4</v>
      </c>
      <c r="N4392" s="17" t="str">
        <f>IF(SalesData[[#This Row],[Profit]]&gt;0,"Profit","Loss")</f>
        <v>Profit</v>
      </c>
    </row>
    <row r="4393" spans="1:14" x14ac:dyDescent="0.25">
      <c r="A4393" s="1">
        <v>42449</v>
      </c>
      <c r="B4393" s="3">
        <f t="shared" si="204"/>
        <v>2016</v>
      </c>
      <c r="C4393" s="3">
        <f t="shared" si="205"/>
        <v>3</v>
      </c>
      <c r="D4393" t="s">
        <v>558</v>
      </c>
      <c r="E4393" t="str">
        <f t="shared" si="206"/>
        <v>Aaron Hawkins20160320</v>
      </c>
      <c r="F4393">
        <f>IF(COUNTIF($E$2:E4393, E4393) = 1, MAX($F$1:F4392) + 1, INDEX($F$1:F4392, MATCH(E4393, $E$1:E4392, 0)))</f>
        <v>2158</v>
      </c>
      <c r="G4393" t="s">
        <v>329</v>
      </c>
      <c r="H4393" t="s">
        <v>34</v>
      </c>
      <c r="I4393" t="s">
        <v>47</v>
      </c>
      <c r="J4393" t="s">
        <v>1107</v>
      </c>
      <c r="K4393" s="17">
        <v>86.45</v>
      </c>
      <c r="L4393" s="17">
        <v>7</v>
      </c>
      <c r="M4393" s="17">
        <v>38.04</v>
      </c>
      <c r="N4393" s="17" t="str">
        <f>IF(SalesData[[#This Row],[Profit]]&gt;0,"Profit","Loss")</f>
        <v>Profit</v>
      </c>
    </row>
    <row r="4394" spans="1:14" x14ac:dyDescent="0.25">
      <c r="A4394" s="1">
        <v>42450</v>
      </c>
      <c r="B4394" s="3">
        <f t="shared" si="204"/>
        <v>2016</v>
      </c>
      <c r="C4394" s="3">
        <f t="shared" si="205"/>
        <v>3</v>
      </c>
      <c r="D4394" t="s">
        <v>1254</v>
      </c>
      <c r="E4394" t="str">
        <f t="shared" si="206"/>
        <v>Kean Takahito20160321</v>
      </c>
      <c r="F4394">
        <f>IF(COUNTIF($E$2:E4394, E4394) = 1, MAX($F$1:F4393) + 1, INDEX($F$1:F4393, MATCH(E4394, $E$1:E4393, 0)))</f>
        <v>2159</v>
      </c>
      <c r="G4394" t="s">
        <v>15</v>
      </c>
      <c r="H4394" t="s">
        <v>11</v>
      </c>
      <c r="I4394" t="s">
        <v>20</v>
      </c>
      <c r="J4394" t="s">
        <v>2468</v>
      </c>
      <c r="K4394" s="17">
        <v>3.17</v>
      </c>
      <c r="L4394" s="17">
        <v>2</v>
      </c>
      <c r="M4394" s="17">
        <v>-4.75</v>
      </c>
      <c r="N4394" s="17" t="str">
        <f>IF(SalesData[[#This Row],[Profit]]&gt;0,"Profit","Loss")</f>
        <v>Loss</v>
      </c>
    </row>
    <row r="4395" spans="1:14" x14ac:dyDescent="0.25">
      <c r="A4395" s="1">
        <v>42450</v>
      </c>
      <c r="B4395" s="3">
        <f t="shared" si="204"/>
        <v>2016</v>
      </c>
      <c r="C4395" s="3">
        <f t="shared" si="205"/>
        <v>3</v>
      </c>
      <c r="D4395" t="s">
        <v>1254</v>
      </c>
      <c r="E4395" t="str">
        <f t="shared" si="206"/>
        <v>Kean Takahito20160321</v>
      </c>
      <c r="F4395">
        <f>IF(COUNTIF($E$2:E4395, E4395) = 1, MAX($F$1:F4394) + 1, INDEX($F$1:F4394, MATCH(E4395, $E$1:E4394, 0)))</f>
        <v>2159</v>
      </c>
      <c r="G4395" t="s">
        <v>15</v>
      </c>
      <c r="H4395" t="s">
        <v>34</v>
      </c>
      <c r="I4395" t="s">
        <v>35</v>
      </c>
      <c r="J4395" t="s">
        <v>1597</v>
      </c>
      <c r="K4395" s="17">
        <v>528.42999999999995</v>
      </c>
      <c r="L4395" s="17">
        <v>5</v>
      </c>
      <c r="M4395" s="17">
        <v>0</v>
      </c>
      <c r="N4395" s="17" t="str">
        <f>IF(SalesData[[#This Row],[Profit]]&gt;0,"Profit","Loss")</f>
        <v>Loss</v>
      </c>
    </row>
    <row r="4396" spans="1:14" x14ac:dyDescent="0.25">
      <c r="A4396" s="1">
        <v>42450</v>
      </c>
      <c r="B4396" s="3">
        <f t="shared" si="204"/>
        <v>2016</v>
      </c>
      <c r="C4396" s="3">
        <f t="shared" si="205"/>
        <v>3</v>
      </c>
      <c r="D4396" t="s">
        <v>1254</v>
      </c>
      <c r="E4396" t="str">
        <f t="shared" si="206"/>
        <v>Kean Takahito20160321</v>
      </c>
      <c r="F4396">
        <f>IF(COUNTIF($E$2:E4396, E4396) = 1, MAX($F$1:F4395) + 1, INDEX($F$1:F4395, MATCH(E4396, $E$1:E4395, 0)))</f>
        <v>2159</v>
      </c>
      <c r="G4396" t="s">
        <v>15</v>
      </c>
      <c r="H4396" t="s">
        <v>11</v>
      </c>
      <c r="I4396" t="s">
        <v>24</v>
      </c>
      <c r="J4396" t="s">
        <v>2469</v>
      </c>
      <c r="K4396" s="17">
        <v>13.39</v>
      </c>
      <c r="L4396" s="17">
        <v>3</v>
      </c>
      <c r="M4396" s="17">
        <v>1.51</v>
      </c>
      <c r="N4396" s="17" t="str">
        <f>IF(SalesData[[#This Row],[Profit]]&gt;0,"Profit","Loss")</f>
        <v>Profit</v>
      </c>
    </row>
    <row r="4397" spans="1:14" x14ac:dyDescent="0.25">
      <c r="A4397" s="1">
        <v>42450</v>
      </c>
      <c r="B4397" s="3">
        <f t="shared" si="204"/>
        <v>2016</v>
      </c>
      <c r="C4397" s="3">
        <f t="shared" si="205"/>
        <v>3</v>
      </c>
      <c r="D4397" t="s">
        <v>1414</v>
      </c>
      <c r="E4397" t="str">
        <f t="shared" si="206"/>
        <v>Dario Medina20160321</v>
      </c>
      <c r="F4397">
        <f>IF(COUNTIF($E$2:E4397, E4397) = 1, MAX($F$1:F4396) + 1, INDEX($F$1:F4396, MATCH(E4397, $E$1:E4396, 0)))</f>
        <v>2160</v>
      </c>
      <c r="G4397" t="s">
        <v>10</v>
      </c>
      <c r="H4397" t="s">
        <v>34</v>
      </c>
      <c r="I4397" t="s">
        <v>145</v>
      </c>
      <c r="J4397" t="s">
        <v>1002</v>
      </c>
      <c r="K4397" s="17">
        <v>99.37</v>
      </c>
      <c r="L4397" s="17">
        <v>2</v>
      </c>
      <c r="M4397" s="17">
        <v>-1.42</v>
      </c>
      <c r="N4397" s="17" t="str">
        <f>IF(SalesData[[#This Row],[Profit]]&gt;0,"Profit","Loss")</f>
        <v>Loss</v>
      </c>
    </row>
    <row r="4398" spans="1:14" x14ac:dyDescent="0.25">
      <c r="A4398" s="1">
        <v>42450</v>
      </c>
      <c r="B4398" s="3">
        <f t="shared" si="204"/>
        <v>2016</v>
      </c>
      <c r="C4398" s="3">
        <f t="shared" si="205"/>
        <v>3</v>
      </c>
      <c r="D4398" t="s">
        <v>1414</v>
      </c>
      <c r="E4398" t="str">
        <f t="shared" si="206"/>
        <v>Dario Medina20160321</v>
      </c>
      <c r="F4398">
        <f>IF(COUNTIF($E$2:E4398, E4398) = 1, MAX($F$1:F4397) + 1, INDEX($F$1:F4397, MATCH(E4398, $E$1:E4397, 0)))</f>
        <v>2160</v>
      </c>
      <c r="G4398" t="s">
        <v>10</v>
      </c>
      <c r="H4398" t="s">
        <v>11</v>
      </c>
      <c r="I4398" t="s">
        <v>24</v>
      </c>
      <c r="J4398" t="s">
        <v>541</v>
      </c>
      <c r="K4398" s="17">
        <v>1.34</v>
      </c>
      <c r="L4398" s="17">
        <v>1</v>
      </c>
      <c r="M4398" s="17">
        <v>0.5</v>
      </c>
      <c r="N4398" s="17" t="str">
        <f>IF(SalesData[[#This Row],[Profit]]&gt;0,"Profit","Loss")</f>
        <v>Profit</v>
      </c>
    </row>
    <row r="4399" spans="1:14" x14ac:dyDescent="0.25">
      <c r="A4399" s="1">
        <v>42451</v>
      </c>
      <c r="B4399" s="3">
        <f t="shared" si="204"/>
        <v>2016</v>
      </c>
      <c r="C4399" s="3">
        <f t="shared" si="205"/>
        <v>3</v>
      </c>
      <c r="D4399" t="s">
        <v>1151</v>
      </c>
      <c r="E4399" t="str">
        <f t="shared" si="206"/>
        <v>Robert Barroso20160322</v>
      </c>
      <c r="F4399">
        <f>IF(COUNTIF($E$2:E4399, E4399) = 1, MAX($F$1:F4398) + 1, INDEX($F$1:F4398, MATCH(E4399, $E$1:E4398, 0)))</f>
        <v>2161</v>
      </c>
      <c r="G4399" t="s">
        <v>126</v>
      </c>
      <c r="H4399" t="s">
        <v>39</v>
      </c>
      <c r="I4399" t="s">
        <v>52</v>
      </c>
      <c r="J4399" t="s">
        <v>656</v>
      </c>
      <c r="K4399" s="17">
        <v>58.58</v>
      </c>
      <c r="L4399" s="17">
        <v>2</v>
      </c>
      <c r="M4399" s="17">
        <v>19.329999999999998</v>
      </c>
      <c r="N4399" s="17" t="str">
        <f>IF(SalesData[[#This Row],[Profit]]&gt;0,"Profit","Loss")</f>
        <v>Profit</v>
      </c>
    </row>
    <row r="4400" spans="1:14" x14ac:dyDescent="0.25">
      <c r="A4400" s="1">
        <v>42451</v>
      </c>
      <c r="B4400" s="3">
        <f t="shared" si="204"/>
        <v>2016</v>
      </c>
      <c r="C4400" s="3">
        <f t="shared" si="205"/>
        <v>3</v>
      </c>
      <c r="D4400" t="s">
        <v>1251</v>
      </c>
      <c r="E4400" t="str">
        <f t="shared" si="206"/>
        <v>Marc Crier20160322</v>
      </c>
      <c r="F4400">
        <f>IF(COUNTIF($E$2:E4400, E4400) = 1, MAX($F$1:F4399) + 1, INDEX($F$1:F4399, MATCH(E4400, $E$1:E4399, 0)))</f>
        <v>2162</v>
      </c>
      <c r="G4400" t="s">
        <v>164</v>
      </c>
      <c r="H4400" t="s">
        <v>34</v>
      </c>
      <c r="I4400" t="s">
        <v>35</v>
      </c>
      <c r="J4400" t="s">
        <v>1575</v>
      </c>
      <c r="K4400" s="17">
        <v>167.89</v>
      </c>
      <c r="L4400" s="17">
        <v>7</v>
      </c>
      <c r="M4400" s="17">
        <v>14.69</v>
      </c>
      <c r="N4400" s="17" t="str">
        <f>IF(SalesData[[#This Row],[Profit]]&gt;0,"Profit","Loss")</f>
        <v>Profit</v>
      </c>
    </row>
    <row r="4401" spans="1:14" x14ac:dyDescent="0.25">
      <c r="A4401" s="1">
        <v>42453</v>
      </c>
      <c r="B4401" s="3">
        <f t="shared" si="204"/>
        <v>2016</v>
      </c>
      <c r="C4401" s="3">
        <f t="shared" si="205"/>
        <v>3</v>
      </c>
      <c r="D4401" t="s">
        <v>2265</v>
      </c>
      <c r="E4401" t="str">
        <f t="shared" si="206"/>
        <v>Dan Reichenbach20160324</v>
      </c>
      <c r="F4401">
        <f>IF(COUNTIF($E$2:E4401, E4401) = 1, MAX($F$1:F4400) + 1, INDEX($F$1:F4400, MATCH(E4401, $E$1:E4400, 0)))</f>
        <v>2163</v>
      </c>
      <c r="G4401" t="s">
        <v>91</v>
      </c>
      <c r="H4401" t="s">
        <v>39</v>
      </c>
      <c r="I4401" t="s">
        <v>40</v>
      </c>
      <c r="J4401" t="s">
        <v>1114</v>
      </c>
      <c r="K4401" s="17">
        <v>403.17</v>
      </c>
      <c r="L4401" s="17">
        <v>4</v>
      </c>
      <c r="M4401" s="17">
        <v>25.2</v>
      </c>
      <c r="N4401" s="17" t="str">
        <f>IF(SalesData[[#This Row],[Profit]]&gt;0,"Profit","Loss")</f>
        <v>Profit</v>
      </c>
    </row>
    <row r="4402" spans="1:14" x14ac:dyDescent="0.25">
      <c r="A4402" s="1">
        <v>42453</v>
      </c>
      <c r="B4402" s="3">
        <f t="shared" si="204"/>
        <v>2016</v>
      </c>
      <c r="C4402" s="3">
        <f t="shared" si="205"/>
        <v>3</v>
      </c>
      <c r="D4402" t="s">
        <v>1359</v>
      </c>
      <c r="E4402" t="str">
        <f t="shared" si="206"/>
        <v>Vivek Grady20160324</v>
      </c>
      <c r="F4402">
        <f>IF(COUNTIF($E$2:E4402, E4402) = 1, MAX($F$1:F4401) + 1, INDEX($F$1:F4401, MATCH(E4402, $E$1:E4401, 0)))</f>
        <v>2164</v>
      </c>
      <c r="G4402" t="s">
        <v>129</v>
      </c>
      <c r="H4402" t="s">
        <v>11</v>
      </c>
      <c r="I4402" t="s">
        <v>12</v>
      </c>
      <c r="J4402" t="s">
        <v>2470</v>
      </c>
      <c r="K4402" s="17">
        <v>22.48</v>
      </c>
      <c r="L4402" s="17">
        <v>1</v>
      </c>
      <c r="M4402" s="17">
        <v>10.34</v>
      </c>
      <c r="N4402" s="17" t="str">
        <f>IF(SalesData[[#This Row],[Profit]]&gt;0,"Profit","Loss")</f>
        <v>Profit</v>
      </c>
    </row>
    <row r="4403" spans="1:14" x14ac:dyDescent="0.25">
      <c r="A4403" s="1">
        <v>42453</v>
      </c>
      <c r="B4403" s="3">
        <f t="shared" si="204"/>
        <v>2016</v>
      </c>
      <c r="C4403" s="3">
        <f t="shared" si="205"/>
        <v>3</v>
      </c>
      <c r="D4403" t="s">
        <v>907</v>
      </c>
      <c r="E4403" t="str">
        <f t="shared" si="206"/>
        <v>Dan Campbell20160324</v>
      </c>
      <c r="F4403">
        <f>IF(COUNTIF($E$2:E4403, E4403) = 1, MAX($F$1:F4402) + 1, INDEX($F$1:F4402, MATCH(E4403, $E$1:E4402, 0)))</f>
        <v>2165</v>
      </c>
      <c r="G4403" t="s">
        <v>78</v>
      </c>
      <c r="H4403" t="s">
        <v>34</v>
      </c>
      <c r="I4403" t="s">
        <v>74</v>
      </c>
      <c r="J4403" t="s">
        <v>2093</v>
      </c>
      <c r="K4403" s="17">
        <v>301.47000000000003</v>
      </c>
      <c r="L4403" s="17">
        <v>3</v>
      </c>
      <c r="M4403" s="17">
        <v>-241.18</v>
      </c>
      <c r="N4403" s="17" t="str">
        <f>IF(SalesData[[#This Row],[Profit]]&gt;0,"Profit","Loss")</f>
        <v>Loss</v>
      </c>
    </row>
    <row r="4404" spans="1:14" x14ac:dyDescent="0.25">
      <c r="A4404" s="1">
        <v>42453</v>
      </c>
      <c r="B4404" s="3">
        <f t="shared" si="204"/>
        <v>2016</v>
      </c>
      <c r="C4404" s="3">
        <f t="shared" si="205"/>
        <v>3</v>
      </c>
      <c r="D4404" t="s">
        <v>907</v>
      </c>
      <c r="E4404" t="str">
        <f t="shared" si="206"/>
        <v>Dan Campbell20160324</v>
      </c>
      <c r="F4404">
        <f>IF(COUNTIF($E$2:E4404, E4404) = 1, MAX($F$1:F4403) + 1, INDEX($F$1:F4403, MATCH(E4404, $E$1:E4403, 0)))</f>
        <v>2165</v>
      </c>
      <c r="G4404" t="s">
        <v>78</v>
      </c>
      <c r="H4404" t="s">
        <v>11</v>
      </c>
      <c r="I4404" t="s">
        <v>24</v>
      </c>
      <c r="J4404" t="s">
        <v>877</v>
      </c>
      <c r="K4404" s="17">
        <v>18.66</v>
      </c>
      <c r="L4404" s="17">
        <v>2</v>
      </c>
      <c r="M4404" s="17">
        <v>1.63</v>
      </c>
      <c r="N4404" s="17" t="str">
        <f>IF(SalesData[[#This Row],[Profit]]&gt;0,"Profit","Loss")</f>
        <v>Profit</v>
      </c>
    </row>
    <row r="4405" spans="1:14" x14ac:dyDescent="0.25">
      <c r="A4405" s="1">
        <v>42454</v>
      </c>
      <c r="B4405" s="3">
        <f t="shared" si="204"/>
        <v>2016</v>
      </c>
      <c r="C4405" s="3">
        <f t="shared" si="205"/>
        <v>3</v>
      </c>
      <c r="D4405" t="s">
        <v>853</v>
      </c>
      <c r="E4405" t="str">
        <f t="shared" si="206"/>
        <v>Toby Braunhardt20160325</v>
      </c>
      <c r="F4405">
        <f>IF(COUNTIF($E$2:E4405, E4405) = 1, MAX($F$1:F4404) + 1, INDEX($F$1:F4404, MATCH(E4405, $E$1:E4404, 0)))</f>
        <v>2166</v>
      </c>
      <c r="G4405" t="s">
        <v>840</v>
      </c>
      <c r="H4405" t="s">
        <v>39</v>
      </c>
      <c r="I4405" t="s">
        <v>52</v>
      </c>
      <c r="J4405" t="s">
        <v>1628</v>
      </c>
      <c r="K4405" s="17">
        <v>1287.45</v>
      </c>
      <c r="L4405" s="17">
        <v>5</v>
      </c>
      <c r="M4405" s="17">
        <v>244.62</v>
      </c>
      <c r="N4405" s="17" t="str">
        <f>IF(SalesData[[#This Row],[Profit]]&gt;0,"Profit","Loss")</f>
        <v>Profit</v>
      </c>
    </row>
    <row r="4406" spans="1:14" x14ac:dyDescent="0.25">
      <c r="A4406" s="1">
        <v>42454</v>
      </c>
      <c r="B4406" s="3">
        <f t="shared" si="204"/>
        <v>2016</v>
      </c>
      <c r="C4406" s="3">
        <f t="shared" si="205"/>
        <v>3</v>
      </c>
      <c r="D4406" t="s">
        <v>389</v>
      </c>
      <c r="E4406" t="str">
        <f t="shared" si="206"/>
        <v>Damala Kotsonis20160325</v>
      </c>
      <c r="F4406">
        <f>IF(COUNTIF($E$2:E4406, E4406) = 1, MAX($F$1:F4405) + 1, INDEX($F$1:F4405, MATCH(E4406, $E$1:E4405, 0)))</f>
        <v>2167</v>
      </c>
      <c r="G4406" t="s">
        <v>149</v>
      </c>
      <c r="H4406" t="s">
        <v>11</v>
      </c>
      <c r="I4406" t="s">
        <v>24</v>
      </c>
      <c r="J4406" t="s">
        <v>449</v>
      </c>
      <c r="K4406" s="17">
        <v>59.52</v>
      </c>
      <c r="L4406" s="17">
        <v>3</v>
      </c>
      <c r="M4406" s="17">
        <v>17.86</v>
      </c>
      <c r="N4406" s="17" t="str">
        <f>IF(SalesData[[#This Row],[Profit]]&gt;0,"Profit","Loss")</f>
        <v>Profit</v>
      </c>
    </row>
    <row r="4407" spans="1:14" x14ac:dyDescent="0.25">
      <c r="A4407" s="1">
        <v>42455</v>
      </c>
      <c r="B4407" s="3">
        <f t="shared" si="204"/>
        <v>2016</v>
      </c>
      <c r="C4407" s="3">
        <f t="shared" si="205"/>
        <v>3</v>
      </c>
      <c r="D4407" t="s">
        <v>1463</v>
      </c>
      <c r="E4407" t="str">
        <f t="shared" si="206"/>
        <v>Sibella Parks20160326</v>
      </c>
      <c r="F4407">
        <f>IF(COUNTIF($E$2:E4407, E4407) = 1, MAX($F$1:F4406) + 1, INDEX($F$1:F4406, MATCH(E4407, $E$1:E4406, 0)))</f>
        <v>2168</v>
      </c>
      <c r="G4407" t="s">
        <v>149</v>
      </c>
      <c r="H4407" t="s">
        <v>11</v>
      </c>
      <c r="I4407" t="s">
        <v>18</v>
      </c>
      <c r="J4407" t="s">
        <v>908</v>
      </c>
      <c r="K4407" s="17">
        <v>459.95</v>
      </c>
      <c r="L4407" s="17">
        <v>5</v>
      </c>
      <c r="M4407" s="17">
        <v>18.399999999999999</v>
      </c>
      <c r="N4407" s="17" t="str">
        <f>IF(SalesData[[#This Row],[Profit]]&gt;0,"Profit","Loss")</f>
        <v>Profit</v>
      </c>
    </row>
    <row r="4408" spans="1:14" x14ac:dyDescent="0.25">
      <c r="A4408" s="1">
        <v>42455</v>
      </c>
      <c r="B4408" s="3">
        <f t="shared" si="204"/>
        <v>2016</v>
      </c>
      <c r="C4408" s="3">
        <f t="shared" si="205"/>
        <v>3</v>
      </c>
      <c r="D4408" t="s">
        <v>1968</v>
      </c>
      <c r="E4408" t="str">
        <f t="shared" si="206"/>
        <v>Dean Braden20160326</v>
      </c>
      <c r="F4408">
        <f>IF(COUNTIF($E$2:E4408, E4408) = 1, MAX($F$1:F4407) + 1, INDEX($F$1:F4407, MATCH(E4408, $E$1:E4407, 0)))</f>
        <v>2169</v>
      </c>
      <c r="G4408" t="s">
        <v>245</v>
      </c>
      <c r="H4408" t="s">
        <v>11</v>
      </c>
      <c r="I4408" t="s">
        <v>18</v>
      </c>
      <c r="J4408" t="s">
        <v>1956</v>
      </c>
      <c r="K4408" s="17">
        <v>67.64</v>
      </c>
      <c r="L4408" s="17">
        <v>5</v>
      </c>
      <c r="M4408" s="17">
        <v>5.92</v>
      </c>
      <c r="N4408" s="17" t="str">
        <f>IF(SalesData[[#This Row],[Profit]]&gt;0,"Profit","Loss")</f>
        <v>Profit</v>
      </c>
    </row>
    <row r="4409" spans="1:14" x14ac:dyDescent="0.25">
      <c r="A4409" s="1">
        <v>42455</v>
      </c>
      <c r="B4409" s="3">
        <f t="shared" si="204"/>
        <v>2016</v>
      </c>
      <c r="C4409" s="3">
        <f t="shared" si="205"/>
        <v>3</v>
      </c>
      <c r="D4409" t="s">
        <v>1968</v>
      </c>
      <c r="E4409" t="str">
        <f t="shared" si="206"/>
        <v>Dean Braden20160326</v>
      </c>
      <c r="F4409">
        <f>IF(COUNTIF($E$2:E4409, E4409) = 1, MAX($F$1:F4408) + 1, INDEX($F$1:F4408, MATCH(E4409, $E$1:E4408, 0)))</f>
        <v>2169</v>
      </c>
      <c r="G4409" t="s">
        <v>245</v>
      </c>
      <c r="H4409" t="s">
        <v>39</v>
      </c>
      <c r="I4409" t="s">
        <v>52</v>
      </c>
      <c r="J4409" t="s">
        <v>1008</v>
      </c>
      <c r="K4409" s="17">
        <v>119.98</v>
      </c>
      <c r="L4409" s="17">
        <v>3</v>
      </c>
      <c r="M4409" s="17">
        <v>-18</v>
      </c>
      <c r="N4409" s="17" t="str">
        <f>IF(SalesData[[#This Row],[Profit]]&gt;0,"Profit","Loss")</f>
        <v>Loss</v>
      </c>
    </row>
    <row r="4410" spans="1:14" x14ac:dyDescent="0.25">
      <c r="A4410" s="1">
        <v>42455</v>
      </c>
      <c r="B4410" s="3">
        <f t="shared" si="204"/>
        <v>2016</v>
      </c>
      <c r="C4410" s="3">
        <f t="shared" si="205"/>
        <v>3</v>
      </c>
      <c r="D4410" t="s">
        <v>107</v>
      </c>
      <c r="E4410" t="str">
        <f t="shared" si="206"/>
        <v>Mark Van Huff20160326</v>
      </c>
      <c r="F4410">
        <f>IF(COUNTIF($E$2:E4410, E4410) = 1, MAX($F$1:F4409) + 1, INDEX($F$1:F4409, MATCH(E4410, $E$1:E4409, 0)))</f>
        <v>2170</v>
      </c>
      <c r="G4410" t="s">
        <v>510</v>
      </c>
      <c r="H4410" t="s">
        <v>11</v>
      </c>
      <c r="I4410" t="s">
        <v>12</v>
      </c>
      <c r="J4410" t="s">
        <v>1418</v>
      </c>
      <c r="K4410" s="17">
        <v>17.64</v>
      </c>
      <c r="L4410" s="17">
        <v>3</v>
      </c>
      <c r="M4410" s="17">
        <v>8.64</v>
      </c>
      <c r="N4410" s="17" t="str">
        <f>IF(SalesData[[#This Row],[Profit]]&gt;0,"Profit","Loss")</f>
        <v>Profit</v>
      </c>
    </row>
    <row r="4411" spans="1:14" x14ac:dyDescent="0.25">
      <c r="A4411" s="1">
        <v>42455</v>
      </c>
      <c r="B4411" s="3">
        <f t="shared" si="204"/>
        <v>2016</v>
      </c>
      <c r="C4411" s="3">
        <f t="shared" si="205"/>
        <v>3</v>
      </c>
      <c r="D4411" t="s">
        <v>107</v>
      </c>
      <c r="E4411" t="str">
        <f t="shared" si="206"/>
        <v>Mark Van Huff20160326</v>
      </c>
      <c r="F4411">
        <f>IF(COUNTIF($E$2:E4411, E4411) = 1, MAX($F$1:F4410) + 1, INDEX($F$1:F4410, MATCH(E4411, $E$1:E4410, 0)))</f>
        <v>2170</v>
      </c>
      <c r="G4411" t="s">
        <v>510</v>
      </c>
      <c r="H4411" t="s">
        <v>11</v>
      </c>
      <c r="I4411" t="s">
        <v>20</v>
      </c>
      <c r="J4411" t="s">
        <v>1185</v>
      </c>
      <c r="K4411" s="17">
        <v>17.04</v>
      </c>
      <c r="L4411" s="17">
        <v>3</v>
      </c>
      <c r="M4411" s="17">
        <v>5.54</v>
      </c>
      <c r="N4411" s="17" t="str">
        <f>IF(SalesData[[#This Row],[Profit]]&gt;0,"Profit","Loss")</f>
        <v>Profit</v>
      </c>
    </row>
    <row r="4412" spans="1:14" x14ac:dyDescent="0.25">
      <c r="A4412" s="1">
        <v>42456</v>
      </c>
      <c r="B4412" s="3">
        <f t="shared" si="204"/>
        <v>2016</v>
      </c>
      <c r="C4412" s="3">
        <f t="shared" si="205"/>
        <v>3</v>
      </c>
      <c r="D4412" t="s">
        <v>589</v>
      </c>
      <c r="E4412" t="str">
        <f t="shared" si="206"/>
        <v>David Smith20160327</v>
      </c>
      <c r="F4412">
        <f>IF(COUNTIF($E$2:E4412, E4412) = 1, MAX($F$1:F4411) + 1, INDEX($F$1:F4411, MATCH(E4412, $E$1:E4411, 0)))</f>
        <v>2171</v>
      </c>
      <c r="G4412" t="s">
        <v>30</v>
      </c>
      <c r="H4412" t="s">
        <v>34</v>
      </c>
      <c r="I4412" t="s">
        <v>47</v>
      </c>
      <c r="J4412" t="s">
        <v>2448</v>
      </c>
      <c r="K4412" s="17">
        <v>20.239999999999998</v>
      </c>
      <c r="L4412" s="17">
        <v>1</v>
      </c>
      <c r="M4412" s="17">
        <v>8.6999999999999993</v>
      </c>
      <c r="N4412" s="17" t="str">
        <f>IF(SalesData[[#This Row],[Profit]]&gt;0,"Profit","Loss")</f>
        <v>Profit</v>
      </c>
    </row>
    <row r="4413" spans="1:14" x14ac:dyDescent="0.25">
      <c r="A4413" s="1">
        <v>42456</v>
      </c>
      <c r="B4413" s="3">
        <f t="shared" si="204"/>
        <v>2016</v>
      </c>
      <c r="C4413" s="3">
        <f t="shared" si="205"/>
        <v>3</v>
      </c>
      <c r="D4413" t="s">
        <v>589</v>
      </c>
      <c r="E4413" t="str">
        <f t="shared" si="206"/>
        <v>David Smith20160327</v>
      </c>
      <c r="F4413">
        <f>IF(COUNTIF($E$2:E4413, E4413) = 1, MAX($F$1:F4412) + 1, INDEX($F$1:F4412, MATCH(E4413, $E$1:E4412, 0)))</f>
        <v>2171</v>
      </c>
      <c r="G4413" t="s">
        <v>30</v>
      </c>
      <c r="H4413" t="s">
        <v>34</v>
      </c>
      <c r="I4413" t="s">
        <v>47</v>
      </c>
      <c r="J4413" t="s">
        <v>2471</v>
      </c>
      <c r="K4413" s="17">
        <v>39.92</v>
      </c>
      <c r="L4413" s="17">
        <v>4</v>
      </c>
      <c r="M4413" s="17">
        <v>11.18</v>
      </c>
      <c r="N4413" s="17" t="str">
        <f>IF(SalesData[[#This Row],[Profit]]&gt;0,"Profit","Loss")</f>
        <v>Profit</v>
      </c>
    </row>
    <row r="4414" spans="1:14" x14ac:dyDescent="0.25">
      <c r="A4414" s="1">
        <v>42456</v>
      </c>
      <c r="B4414" s="3">
        <f t="shared" si="204"/>
        <v>2016</v>
      </c>
      <c r="C4414" s="3">
        <f t="shared" si="205"/>
        <v>3</v>
      </c>
      <c r="D4414" t="s">
        <v>589</v>
      </c>
      <c r="E4414" t="str">
        <f t="shared" si="206"/>
        <v>David Smith20160327</v>
      </c>
      <c r="F4414">
        <f>IF(COUNTIF($E$2:E4414, E4414) = 1, MAX($F$1:F4413) + 1, INDEX($F$1:F4413, MATCH(E4414, $E$1:E4413, 0)))</f>
        <v>2171</v>
      </c>
      <c r="G4414" t="s">
        <v>30</v>
      </c>
      <c r="H4414" t="s">
        <v>11</v>
      </c>
      <c r="I4414" t="s">
        <v>20</v>
      </c>
      <c r="J4414" t="s">
        <v>1567</v>
      </c>
      <c r="K4414" s="17">
        <v>32.54</v>
      </c>
      <c r="L4414" s="17">
        <v>2</v>
      </c>
      <c r="M4414" s="17">
        <v>15.94</v>
      </c>
      <c r="N4414" s="17" t="str">
        <f>IF(SalesData[[#This Row],[Profit]]&gt;0,"Profit","Loss")</f>
        <v>Profit</v>
      </c>
    </row>
    <row r="4415" spans="1:14" x14ac:dyDescent="0.25">
      <c r="A4415" s="1">
        <v>42457</v>
      </c>
      <c r="B4415" s="3">
        <f t="shared" si="204"/>
        <v>2016</v>
      </c>
      <c r="C4415" s="3">
        <f t="shared" si="205"/>
        <v>3</v>
      </c>
      <c r="D4415" t="s">
        <v>1033</v>
      </c>
      <c r="E4415" t="str">
        <f t="shared" si="206"/>
        <v>Aaron Smayling20160328</v>
      </c>
      <c r="F4415">
        <f>IF(COUNTIF($E$2:E4415, E4415) = 1, MAX($F$1:F4414) + 1, INDEX($F$1:F4414, MATCH(E4415, $E$1:E4414, 0)))</f>
        <v>2172</v>
      </c>
      <c r="G4415" t="s">
        <v>55</v>
      </c>
      <c r="H4415" t="s">
        <v>11</v>
      </c>
      <c r="I4415" t="s">
        <v>18</v>
      </c>
      <c r="J4415" t="s">
        <v>2317</v>
      </c>
      <c r="K4415" s="17">
        <v>31.4</v>
      </c>
      <c r="L4415" s="17">
        <v>2</v>
      </c>
      <c r="M4415" s="17">
        <v>7.85</v>
      </c>
      <c r="N4415" s="17" t="str">
        <f>IF(SalesData[[#This Row],[Profit]]&gt;0,"Profit","Loss")</f>
        <v>Profit</v>
      </c>
    </row>
    <row r="4416" spans="1:14" x14ac:dyDescent="0.25">
      <c r="A4416" s="1">
        <v>42457</v>
      </c>
      <c r="B4416" s="3">
        <f t="shared" si="204"/>
        <v>2016</v>
      </c>
      <c r="C4416" s="3">
        <f t="shared" si="205"/>
        <v>3</v>
      </c>
      <c r="D4416" t="s">
        <v>1271</v>
      </c>
      <c r="E4416" t="str">
        <f t="shared" si="206"/>
        <v>Chris Cortes20160328</v>
      </c>
      <c r="F4416">
        <f>IF(COUNTIF($E$2:E4416, E4416) = 1, MAX($F$1:F4415) + 1, INDEX($F$1:F4415, MATCH(E4416, $E$1:E4415, 0)))</f>
        <v>2173</v>
      </c>
      <c r="G4416" t="s">
        <v>27</v>
      </c>
      <c r="H4416" t="s">
        <v>11</v>
      </c>
      <c r="I4416" t="s">
        <v>18</v>
      </c>
      <c r="J4416" t="s">
        <v>1756</v>
      </c>
      <c r="K4416" s="17">
        <v>87.92</v>
      </c>
      <c r="L4416" s="17">
        <v>4</v>
      </c>
      <c r="M4416" s="17">
        <v>0.88</v>
      </c>
      <c r="N4416" s="17" t="str">
        <f>IF(SalesData[[#This Row],[Profit]]&gt;0,"Profit","Loss")</f>
        <v>Profit</v>
      </c>
    </row>
    <row r="4417" spans="1:14" x14ac:dyDescent="0.25">
      <c r="A4417" s="1">
        <v>42457</v>
      </c>
      <c r="B4417" s="3">
        <f t="shared" si="204"/>
        <v>2016</v>
      </c>
      <c r="C4417" s="3">
        <f t="shared" si="205"/>
        <v>3</v>
      </c>
      <c r="D4417" t="s">
        <v>1271</v>
      </c>
      <c r="E4417" t="str">
        <f t="shared" si="206"/>
        <v>Chris Cortes20160328</v>
      </c>
      <c r="F4417">
        <f>IF(COUNTIF($E$2:E4417, E4417) = 1, MAX($F$1:F4416) + 1, INDEX($F$1:F4416, MATCH(E4417, $E$1:E4416, 0)))</f>
        <v>2173</v>
      </c>
      <c r="G4417" t="s">
        <v>27</v>
      </c>
      <c r="H4417" t="s">
        <v>11</v>
      </c>
      <c r="I4417" t="s">
        <v>12</v>
      </c>
      <c r="J4417" t="s">
        <v>1848</v>
      </c>
      <c r="K4417" s="17">
        <v>5.98</v>
      </c>
      <c r="L4417" s="17">
        <v>1</v>
      </c>
      <c r="M4417" s="17">
        <v>2.93</v>
      </c>
      <c r="N4417" s="17" t="str">
        <f>IF(SalesData[[#This Row],[Profit]]&gt;0,"Profit","Loss")</f>
        <v>Profit</v>
      </c>
    </row>
    <row r="4418" spans="1:14" x14ac:dyDescent="0.25">
      <c r="A4418" s="1">
        <v>42458</v>
      </c>
      <c r="B4418" s="3">
        <f t="shared" ref="B4418:B4481" si="207">YEAR(A4418)</f>
        <v>2016</v>
      </c>
      <c r="C4418" s="3">
        <f t="shared" ref="C4418:C4481" si="208">MONTH(A4418)</f>
        <v>3</v>
      </c>
      <c r="D4418" t="s">
        <v>32</v>
      </c>
      <c r="E4418" t="str">
        <f t="shared" ref="E4418:E4481" si="209">D4418 &amp; TEXT(A4418, "yyyymmdd")</f>
        <v>Maria Etezadi20160329</v>
      </c>
      <c r="F4418">
        <f>IF(COUNTIF($E$2:E4418, E4418) = 1, MAX($F$1:F4417) + 1, INDEX($F$1:F4417, MATCH(E4418, $E$1:E4417, 0)))</f>
        <v>2174</v>
      </c>
      <c r="G4418" t="s">
        <v>15</v>
      </c>
      <c r="H4418" t="s">
        <v>11</v>
      </c>
      <c r="I4418" t="s">
        <v>12</v>
      </c>
      <c r="J4418" t="s">
        <v>1832</v>
      </c>
      <c r="K4418" s="17">
        <v>45.53</v>
      </c>
      <c r="L4418" s="17">
        <v>3</v>
      </c>
      <c r="M4418" s="17">
        <v>15.93</v>
      </c>
      <c r="N4418" s="17" t="str">
        <f>IF(SalesData[[#This Row],[Profit]]&gt;0,"Profit","Loss")</f>
        <v>Profit</v>
      </c>
    </row>
    <row r="4419" spans="1:14" x14ac:dyDescent="0.25">
      <c r="A4419" s="1">
        <v>42458</v>
      </c>
      <c r="B4419" s="3">
        <f t="shared" si="207"/>
        <v>2016</v>
      </c>
      <c r="C4419" s="3">
        <f t="shared" si="208"/>
        <v>3</v>
      </c>
      <c r="D4419" t="s">
        <v>32</v>
      </c>
      <c r="E4419" t="str">
        <f t="shared" si="209"/>
        <v>Maria Etezadi20160329</v>
      </c>
      <c r="F4419">
        <f>IF(COUNTIF($E$2:E4419, E4419) = 1, MAX($F$1:F4418) + 1, INDEX($F$1:F4418, MATCH(E4419, $E$1:E4418, 0)))</f>
        <v>2174</v>
      </c>
      <c r="G4419" t="s">
        <v>15</v>
      </c>
      <c r="H4419" t="s">
        <v>34</v>
      </c>
      <c r="I4419" t="s">
        <v>35</v>
      </c>
      <c r="J4419" t="s">
        <v>430</v>
      </c>
      <c r="K4419" s="17">
        <v>844.12</v>
      </c>
      <c r="L4419" s="17">
        <v>6</v>
      </c>
      <c r="M4419" s="17">
        <v>-36.18</v>
      </c>
      <c r="N4419" s="17" t="str">
        <f>IF(SalesData[[#This Row],[Profit]]&gt;0,"Profit","Loss")</f>
        <v>Loss</v>
      </c>
    </row>
    <row r="4420" spans="1:14" x14ac:dyDescent="0.25">
      <c r="A4420" s="1">
        <v>42458</v>
      </c>
      <c r="B4420" s="3">
        <f t="shared" si="207"/>
        <v>2016</v>
      </c>
      <c r="C4420" s="3">
        <f t="shared" si="208"/>
        <v>3</v>
      </c>
      <c r="D4420" t="s">
        <v>32</v>
      </c>
      <c r="E4420" t="str">
        <f t="shared" si="209"/>
        <v>Maria Etezadi20160329</v>
      </c>
      <c r="F4420">
        <f>IF(COUNTIF($E$2:E4420, E4420) = 1, MAX($F$1:F4419) + 1, INDEX($F$1:F4419, MATCH(E4420, $E$1:E4419, 0)))</f>
        <v>2174</v>
      </c>
      <c r="G4420" t="s">
        <v>15</v>
      </c>
      <c r="H4420" t="s">
        <v>39</v>
      </c>
      <c r="I4420" t="s">
        <v>40</v>
      </c>
      <c r="J4420" t="s">
        <v>2342</v>
      </c>
      <c r="K4420" s="17">
        <v>812.74</v>
      </c>
      <c r="L4420" s="17">
        <v>8</v>
      </c>
      <c r="M4420" s="17">
        <v>60.96</v>
      </c>
      <c r="N4420" s="17" t="str">
        <f>IF(SalesData[[#This Row],[Profit]]&gt;0,"Profit","Loss")</f>
        <v>Profit</v>
      </c>
    </row>
    <row r="4421" spans="1:14" x14ac:dyDescent="0.25">
      <c r="A4421" s="1">
        <v>42458</v>
      </c>
      <c r="B4421" s="3">
        <f t="shared" si="207"/>
        <v>2016</v>
      </c>
      <c r="C4421" s="3">
        <f t="shared" si="208"/>
        <v>3</v>
      </c>
      <c r="D4421" t="s">
        <v>2472</v>
      </c>
      <c r="E4421" t="str">
        <f t="shared" si="209"/>
        <v>Janet Martin20160329</v>
      </c>
      <c r="F4421">
        <f>IF(COUNTIF($E$2:E4421, E4421) = 1, MAX($F$1:F4420) + 1, INDEX($F$1:F4420, MATCH(E4421, $E$1:E4420, 0)))</f>
        <v>2175</v>
      </c>
      <c r="G4421" t="s">
        <v>149</v>
      </c>
      <c r="H4421" t="s">
        <v>11</v>
      </c>
      <c r="I4421" t="s">
        <v>12</v>
      </c>
      <c r="J4421" t="s">
        <v>196</v>
      </c>
      <c r="K4421" s="17">
        <v>13.48</v>
      </c>
      <c r="L4421" s="17">
        <v>2</v>
      </c>
      <c r="M4421" s="17">
        <v>6.74</v>
      </c>
      <c r="N4421" s="17" t="str">
        <f>IF(SalesData[[#This Row],[Profit]]&gt;0,"Profit","Loss")</f>
        <v>Profit</v>
      </c>
    </row>
    <row r="4422" spans="1:14" x14ac:dyDescent="0.25">
      <c r="A4422" s="1">
        <v>42458</v>
      </c>
      <c r="B4422" s="3">
        <f t="shared" si="207"/>
        <v>2016</v>
      </c>
      <c r="C4422" s="3">
        <f t="shared" si="208"/>
        <v>3</v>
      </c>
      <c r="D4422" t="s">
        <v>2472</v>
      </c>
      <c r="E4422" t="str">
        <f t="shared" si="209"/>
        <v>Janet Martin20160329</v>
      </c>
      <c r="F4422">
        <f>IF(COUNTIF($E$2:E4422, E4422) = 1, MAX($F$1:F4421) + 1, INDEX($F$1:F4421, MATCH(E4422, $E$1:E4421, 0)))</f>
        <v>2175</v>
      </c>
      <c r="G4422" t="s">
        <v>149</v>
      </c>
      <c r="H4422" t="s">
        <v>11</v>
      </c>
      <c r="I4422" t="s">
        <v>20</v>
      </c>
      <c r="J4422" t="s">
        <v>49</v>
      </c>
      <c r="K4422" s="17">
        <v>29.8</v>
      </c>
      <c r="L4422" s="17">
        <v>5</v>
      </c>
      <c r="M4422" s="17">
        <v>9.31</v>
      </c>
      <c r="N4422" s="17" t="str">
        <f>IF(SalesData[[#This Row],[Profit]]&gt;0,"Profit","Loss")</f>
        <v>Profit</v>
      </c>
    </row>
    <row r="4423" spans="1:14" x14ac:dyDescent="0.25">
      <c r="A4423" s="1">
        <v>42458</v>
      </c>
      <c r="B4423" s="3">
        <f t="shared" si="207"/>
        <v>2016</v>
      </c>
      <c r="C4423" s="3">
        <f t="shared" si="208"/>
        <v>3</v>
      </c>
      <c r="D4423" t="s">
        <v>2472</v>
      </c>
      <c r="E4423" t="str">
        <f t="shared" si="209"/>
        <v>Janet Martin20160329</v>
      </c>
      <c r="F4423">
        <f>IF(COUNTIF($E$2:E4423, E4423) = 1, MAX($F$1:F4422) + 1, INDEX($F$1:F4422, MATCH(E4423, $E$1:E4422, 0)))</f>
        <v>2175</v>
      </c>
      <c r="G4423" t="s">
        <v>149</v>
      </c>
      <c r="H4423" t="s">
        <v>34</v>
      </c>
      <c r="I4423" t="s">
        <v>47</v>
      </c>
      <c r="J4423" t="s">
        <v>2153</v>
      </c>
      <c r="K4423" s="17">
        <v>414</v>
      </c>
      <c r="L4423" s="17">
        <v>8</v>
      </c>
      <c r="M4423" s="17">
        <v>124.2</v>
      </c>
      <c r="N4423" s="17" t="str">
        <f>IF(SalesData[[#This Row],[Profit]]&gt;0,"Profit","Loss")</f>
        <v>Profit</v>
      </c>
    </row>
    <row r="4424" spans="1:14" x14ac:dyDescent="0.25">
      <c r="A4424" s="1">
        <v>42458</v>
      </c>
      <c r="B4424" s="3">
        <f t="shared" si="207"/>
        <v>2016</v>
      </c>
      <c r="C4424" s="3">
        <f t="shared" si="208"/>
        <v>3</v>
      </c>
      <c r="D4424" t="s">
        <v>2472</v>
      </c>
      <c r="E4424" t="str">
        <f t="shared" si="209"/>
        <v>Janet Martin20160329</v>
      </c>
      <c r="F4424">
        <f>IF(COUNTIF($E$2:E4424, E4424) = 1, MAX($F$1:F4423) + 1, INDEX($F$1:F4423, MATCH(E4424, $E$1:E4423, 0)))</f>
        <v>2175</v>
      </c>
      <c r="G4424" t="s">
        <v>149</v>
      </c>
      <c r="H4424" t="s">
        <v>11</v>
      </c>
      <c r="I4424" t="s">
        <v>20</v>
      </c>
      <c r="J4424" t="s">
        <v>222</v>
      </c>
      <c r="K4424" s="17">
        <v>41.33</v>
      </c>
      <c r="L4424" s="17">
        <v>7</v>
      </c>
      <c r="M4424" s="17">
        <v>14.98</v>
      </c>
      <c r="N4424" s="17" t="str">
        <f>IF(SalesData[[#This Row],[Profit]]&gt;0,"Profit","Loss")</f>
        <v>Profit</v>
      </c>
    </row>
    <row r="4425" spans="1:14" x14ac:dyDescent="0.25">
      <c r="A4425" s="1">
        <v>42458</v>
      </c>
      <c r="B4425" s="3">
        <f t="shared" si="207"/>
        <v>2016</v>
      </c>
      <c r="C4425" s="3">
        <f t="shared" si="208"/>
        <v>3</v>
      </c>
      <c r="D4425" t="s">
        <v>208</v>
      </c>
      <c r="E4425" t="str">
        <f t="shared" si="209"/>
        <v>Troy Blackwell20160329</v>
      </c>
      <c r="F4425">
        <f>IF(COUNTIF($E$2:E4425, E4425) = 1, MAX($F$1:F4424) + 1, INDEX($F$1:F4424, MATCH(E4425, $E$1:E4424, 0)))</f>
        <v>2176</v>
      </c>
      <c r="G4425" t="s">
        <v>78</v>
      </c>
      <c r="H4425" t="s">
        <v>34</v>
      </c>
      <c r="I4425" t="s">
        <v>74</v>
      </c>
      <c r="J4425" t="s">
        <v>1637</v>
      </c>
      <c r="K4425" s="17">
        <v>299.98</v>
      </c>
      <c r="L4425" s="17">
        <v>5</v>
      </c>
      <c r="M4425" s="17">
        <v>-167.99</v>
      </c>
      <c r="N4425" s="17" t="str">
        <f>IF(SalesData[[#This Row],[Profit]]&gt;0,"Profit","Loss")</f>
        <v>Loss</v>
      </c>
    </row>
    <row r="4426" spans="1:14" x14ac:dyDescent="0.25">
      <c r="A4426" s="1">
        <v>42458</v>
      </c>
      <c r="B4426" s="3">
        <f t="shared" si="207"/>
        <v>2016</v>
      </c>
      <c r="C4426" s="3">
        <f t="shared" si="208"/>
        <v>3</v>
      </c>
      <c r="D4426" t="s">
        <v>208</v>
      </c>
      <c r="E4426" t="str">
        <f t="shared" si="209"/>
        <v>Troy Blackwell20160329</v>
      </c>
      <c r="F4426">
        <f>IF(COUNTIF($E$2:E4426, E4426) = 1, MAX($F$1:F4425) + 1, INDEX($F$1:F4425, MATCH(E4426, $E$1:E4425, 0)))</f>
        <v>2176</v>
      </c>
      <c r="G4426" t="s">
        <v>78</v>
      </c>
      <c r="H4426" t="s">
        <v>39</v>
      </c>
      <c r="I4426" t="s">
        <v>40</v>
      </c>
      <c r="J4426" t="s">
        <v>2473</v>
      </c>
      <c r="K4426" s="17">
        <v>158.38</v>
      </c>
      <c r="L4426" s="17">
        <v>4</v>
      </c>
      <c r="M4426" s="17">
        <v>-36.950000000000003</v>
      </c>
      <c r="N4426" s="17" t="str">
        <f>IF(SalesData[[#This Row],[Profit]]&gt;0,"Profit","Loss")</f>
        <v>Loss</v>
      </c>
    </row>
    <row r="4427" spans="1:14" x14ac:dyDescent="0.25">
      <c r="A4427" s="1">
        <v>42459</v>
      </c>
      <c r="B4427" s="3">
        <f t="shared" si="207"/>
        <v>2016</v>
      </c>
      <c r="C4427" s="3">
        <f t="shared" si="208"/>
        <v>3</v>
      </c>
      <c r="D4427" t="s">
        <v>1744</v>
      </c>
      <c r="E4427" t="str">
        <f t="shared" si="209"/>
        <v>Cathy Prescott20160330</v>
      </c>
      <c r="F4427">
        <f>IF(COUNTIF($E$2:E4427, E4427) = 1, MAX($F$1:F4426) + 1, INDEX($F$1:F4426, MATCH(E4427, $E$1:E4426, 0)))</f>
        <v>2177</v>
      </c>
      <c r="G4427" t="s">
        <v>613</v>
      </c>
      <c r="H4427" t="s">
        <v>11</v>
      </c>
      <c r="I4427" t="s">
        <v>12</v>
      </c>
      <c r="J4427" t="s">
        <v>2116</v>
      </c>
      <c r="K4427" s="17">
        <v>11.34</v>
      </c>
      <c r="L4427" s="17">
        <v>1</v>
      </c>
      <c r="M4427" s="17">
        <v>5.56</v>
      </c>
      <c r="N4427" s="17" t="str">
        <f>IF(SalesData[[#This Row],[Profit]]&gt;0,"Profit","Loss")</f>
        <v>Profit</v>
      </c>
    </row>
    <row r="4428" spans="1:14" x14ac:dyDescent="0.25">
      <c r="A4428" s="1">
        <v>42460</v>
      </c>
      <c r="B4428" s="3">
        <f t="shared" si="207"/>
        <v>2016</v>
      </c>
      <c r="C4428" s="3">
        <f t="shared" si="208"/>
        <v>3</v>
      </c>
      <c r="D4428" t="s">
        <v>791</v>
      </c>
      <c r="E4428" t="str">
        <f t="shared" si="209"/>
        <v>Carlos Soltero20160331</v>
      </c>
      <c r="F4428">
        <f>IF(COUNTIF($E$2:E4428, E4428) = 1, MAX($F$1:F4427) + 1, INDEX($F$1:F4427, MATCH(E4428, $E$1:E4427, 0)))</f>
        <v>2178</v>
      </c>
      <c r="G4428" t="s">
        <v>23</v>
      </c>
      <c r="H4428" t="s">
        <v>39</v>
      </c>
      <c r="I4428" t="s">
        <v>40</v>
      </c>
      <c r="J4428" t="s">
        <v>2364</v>
      </c>
      <c r="K4428" s="17">
        <v>280.77999999999997</v>
      </c>
      <c r="L4428" s="17">
        <v>3</v>
      </c>
      <c r="M4428" s="17">
        <v>-60.84</v>
      </c>
      <c r="N4428" s="17" t="str">
        <f>IF(SalesData[[#This Row],[Profit]]&gt;0,"Profit","Loss")</f>
        <v>Loss</v>
      </c>
    </row>
    <row r="4429" spans="1:14" x14ac:dyDescent="0.25">
      <c r="A4429" s="1">
        <v>42460</v>
      </c>
      <c r="B4429" s="3">
        <f t="shared" si="207"/>
        <v>2016</v>
      </c>
      <c r="C4429" s="3">
        <f t="shared" si="208"/>
        <v>3</v>
      </c>
      <c r="D4429" t="s">
        <v>791</v>
      </c>
      <c r="E4429" t="str">
        <f t="shared" si="209"/>
        <v>Carlos Soltero20160331</v>
      </c>
      <c r="F4429">
        <f>IF(COUNTIF($E$2:E4429, E4429) = 1, MAX($F$1:F4428) + 1, INDEX($F$1:F4428, MATCH(E4429, $E$1:E4428, 0)))</f>
        <v>2178</v>
      </c>
      <c r="G4429" t="s">
        <v>23</v>
      </c>
      <c r="H4429" t="s">
        <v>39</v>
      </c>
      <c r="I4429" t="s">
        <v>52</v>
      </c>
      <c r="J4429" t="s">
        <v>1992</v>
      </c>
      <c r="K4429" s="17">
        <v>31.98</v>
      </c>
      <c r="L4429" s="17">
        <v>2</v>
      </c>
      <c r="M4429" s="17">
        <v>1.2</v>
      </c>
      <c r="N4429" s="17" t="str">
        <f>IF(SalesData[[#This Row],[Profit]]&gt;0,"Profit","Loss")</f>
        <v>Profit</v>
      </c>
    </row>
    <row r="4430" spans="1:14" x14ac:dyDescent="0.25">
      <c r="A4430" s="1">
        <v>42460</v>
      </c>
      <c r="B4430" s="3">
        <f t="shared" si="207"/>
        <v>2016</v>
      </c>
      <c r="C4430" s="3">
        <f t="shared" si="208"/>
        <v>3</v>
      </c>
      <c r="D4430" t="s">
        <v>83</v>
      </c>
      <c r="E4430" t="str">
        <f t="shared" si="209"/>
        <v>Erica Hackney20160331</v>
      </c>
      <c r="F4430">
        <f>IF(COUNTIF($E$2:E4430, E4430) = 1, MAX($F$1:F4429) + 1, INDEX($F$1:F4429, MATCH(E4430, $E$1:E4429, 0)))</f>
        <v>2179</v>
      </c>
      <c r="G4430" t="s">
        <v>149</v>
      </c>
      <c r="H4430" t="s">
        <v>34</v>
      </c>
      <c r="I4430" t="s">
        <v>35</v>
      </c>
      <c r="J4430" t="s">
        <v>1066</v>
      </c>
      <c r="K4430" s="17">
        <v>328</v>
      </c>
      <c r="L4430" s="17">
        <v>6</v>
      </c>
      <c r="M4430" s="17">
        <v>54.67</v>
      </c>
      <c r="N4430" s="17" t="str">
        <f>IF(SalesData[[#This Row],[Profit]]&gt;0,"Profit","Loss")</f>
        <v>Profit</v>
      </c>
    </row>
    <row r="4431" spans="1:14" x14ac:dyDescent="0.25">
      <c r="A4431" s="1">
        <v>42461</v>
      </c>
      <c r="B4431" s="3">
        <f t="shared" si="207"/>
        <v>2016</v>
      </c>
      <c r="C4431" s="3">
        <f t="shared" si="208"/>
        <v>4</v>
      </c>
      <c r="D4431" t="s">
        <v>2474</v>
      </c>
      <c r="E4431" t="str">
        <f t="shared" si="209"/>
        <v>Raymond Buch20160401</v>
      </c>
      <c r="F4431">
        <f>IF(COUNTIF($E$2:E4431, E4431) = 1, MAX($F$1:F4430) + 1, INDEX($F$1:F4430, MATCH(E4431, $E$1:E4430, 0)))</f>
        <v>2180</v>
      </c>
      <c r="G4431" t="s">
        <v>149</v>
      </c>
      <c r="H4431" t="s">
        <v>11</v>
      </c>
      <c r="I4431" t="s">
        <v>24</v>
      </c>
      <c r="J4431" t="s">
        <v>260</v>
      </c>
      <c r="K4431" s="17">
        <v>59.52</v>
      </c>
      <c r="L4431" s="17">
        <v>3</v>
      </c>
      <c r="M4431" s="17">
        <v>15.48</v>
      </c>
      <c r="N4431" s="17" t="str">
        <f>IF(SalesData[[#This Row],[Profit]]&gt;0,"Profit","Loss")</f>
        <v>Profit</v>
      </c>
    </row>
    <row r="4432" spans="1:14" x14ac:dyDescent="0.25">
      <c r="A4432" s="1">
        <v>42461</v>
      </c>
      <c r="B4432" s="3">
        <f t="shared" si="207"/>
        <v>2016</v>
      </c>
      <c r="C4432" s="3">
        <f t="shared" si="208"/>
        <v>4</v>
      </c>
      <c r="D4432" t="s">
        <v>2474</v>
      </c>
      <c r="E4432" t="str">
        <f t="shared" si="209"/>
        <v>Raymond Buch20160401</v>
      </c>
      <c r="F4432">
        <f>IF(COUNTIF($E$2:E4432, E4432) = 1, MAX($F$1:F4431) + 1, INDEX($F$1:F4431, MATCH(E4432, $E$1:E4431, 0)))</f>
        <v>2180</v>
      </c>
      <c r="G4432" t="s">
        <v>149</v>
      </c>
      <c r="H4432" t="s">
        <v>11</v>
      </c>
      <c r="I4432" t="s">
        <v>18</v>
      </c>
      <c r="J4432" t="s">
        <v>236</v>
      </c>
      <c r="K4432" s="17">
        <v>161.94</v>
      </c>
      <c r="L4432" s="17">
        <v>3</v>
      </c>
      <c r="M4432" s="17">
        <v>9.7200000000000006</v>
      </c>
      <c r="N4432" s="17" t="str">
        <f>IF(SalesData[[#This Row],[Profit]]&gt;0,"Profit","Loss")</f>
        <v>Profit</v>
      </c>
    </row>
    <row r="4433" spans="1:14" x14ac:dyDescent="0.25">
      <c r="A4433" s="1">
        <v>42461</v>
      </c>
      <c r="B4433" s="3">
        <f t="shared" si="207"/>
        <v>2016</v>
      </c>
      <c r="C4433" s="3">
        <f t="shared" si="208"/>
        <v>4</v>
      </c>
      <c r="D4433" t="s">
        <v>2474</v>
      </c>
      <c r="E4433" t="str">
        <f t="shared" si="209"/>
        <v>Raymond Buch20160401</v>
      </c>
      <c r="F4433">
        <f>IF(COUNTIF($E$2:E4433, E4433) = 1, MAX($F$1:F4432) + 1, INDEX($F$1:F4432, MATCH(E4433, $E$1:E4432, 0)))</f>
        <v>2180</v>
      </c>
      <c r="G4433" t="s">
        <v>149</v>
      </c>
      <c r="H4433" t="s">
        <v>11</v>
      </c>
      <c r="I4433" t="s">
        <v>24</v>
      </c>
      <c r="J4433" t="s">
        <v>805</v>
      </c>
      <c r="K4433" s="17">
        <v>263.88</v>
      </c>
      <c r="L4433" s="17">
        <v>6</v>
      </c>
      <c r="M4433" s="17">
        <v>71.25</v>
      </c>
      <c r="N4433" s="17" t="str">
        <f>IF(SalesData[[#This Row],[Profit]]&gt;0,"Profit","Loss")</f>
        <v>Profit</v>
      </c>
    </row>
    <row r="4434" spans="1:14" x14ac:dyDescent="0.25">
      <c r="A4434" s="1">
        <v>42461</v>
      </c>
      <c r="B4434" s="3">
        <f t="shared" si="207"/>
        <v>2016</v>
      </c>
      <c r="C4434" s="3">
        <f t="shared" si="208"/>
        <v>4</v>
      </c>
      <c r="D4434" t="s">
        <v>2474</v>
      </c>
      <c r="E4434" t="str">
        <f t="shared" si="209"/>
        <v>Raymond Buch20160401</v>
      </c>
      <c r="F4434">
        <f>IF(COUNTIF($E$2:E4434, E4434) = 1, MAX($F$1:F4433) + 1, INDEX($F$1:F4433, MATCH(E4434, $E$1:E4433, 0)))</f>
        <v>2180</v>
      </c>
      <c r="G4434" t="s">
        <v>149</v>
      </c>
      <c r="H4434" t="s">
        <v>11</v>
      </c>
      <c r="I4434" t="s">
        <v>24</v>
      </c>
      <c r="J4434" t="s">
        <v>1603</v>
      </c>
      <c r="K4434" s="17">
        <v>30.48</v>
      </c>
      <c r="L4434" s="17">
        <v>3</v>
      </c>
      <c r="M4434" s="17">
        <v>7.92</v>
      </c>
      <c r="N4434" s="17" t="str">
        <f>IF(SalesData[[#This Row],[Profit]]&gt;0,"Profit","Loss")</f>
        <v>Profit</v>
      </c>
    </row>
    <row r="4435" spans="1:14" x14ac:dyDescent="0.25">
      <c r="A4435" s="1">
        <v>42461</v>
      </c>
      <c r="B4435" s="3">
        <f t="shared" si="207"/>
        <v>2016</v>
      </c>
      <c r="C4435" s="3">
        <f t="shared" si="208"/>
        <v>4</v>
      </c>
      <c r="D4435" t="s">
        <v>2474</v>
      </c>
      <c r="E4435" t="str">
        <f t="shared" si="209"/>
        <v>Raymond Buch20160401</v>
      </c>
      <c r="F4435">
        <f>IF(COUNTIF($E$2:E4435, E4435) = 1, MAX($F$1:F4434) + 1, INDEX($F$1:F4434, MATCH(E4435, $E$1:E4434, 0)))</f>
        <v>2180</v>
      </c>
      <c r="G4435" t="s">
        <v>149</v>
      </c>
      <c r="H4435" t="s">
        <v>11</v>
      </c>
      <c r="I4435" t="s">
        <v>24</v>
      </c>
      <c r="J4435" t="s">
        <v>2475</v>
      </c>
      <c r="K4435" s="17">
        <v>9.84</v>
      </c>
      <c r="L4435" s="17">
        <v>3</v>
      </c>
      <c r="M4435" s="17">
        <v>2.85</v>
      </c>
      <c r="N4435" s="17" t="str">
        <f>IF(SalesData[[#This Row],[Profit]]&gt;0,"Profit","Loss")</f>
        <v>Profit</v>
      </c>
    </row>
    <row r="4436" spans="1:14" x14ac:dyDescent="0.25">
      <c r="A4436" s="1">
        <v>42461</v>
      </c>
      <c r="B4436" s="3">
        <f t="shared" si="207"/>
        <v>2016</v>
      </c>
      <c r="C4436" s="3">
        <f t="shared" si="208"/>
        <v>4</v>
      </c>
      <c r="D4436" t="s">
        <v>2474</v>
      </c>
      <c r="E4436" t="str">
        <f t="shared" si="209"/>
        <v>Raymond Buch20160401</v>
      </c>
      <c r="F4436">
        <f>IF(COUNTIF($E$2:E4436, E4436) = 1, MAX($F$1:F4435) + 1, INDEX($F$1:F4435, MATCH(E4436, $E$1:E4435, 0)))</f>
        <v>2180</v>
      </c>
      <c r="G4436" t="s">
        <v>149</v>
      </c>
      <c r="H4436" t="s">
        <v>39</v>
      </c>
      <c r="I4436" t="s">
        <v>40</v>
      </c>
      <c r="J4436" t="s">
        <v>2454</v>
      </c>
      <c r="K4436" s="17">
        <v>35.119999999999997</v>
      </c>
      <c r="L4436" s="17">
        <v>4</v>
      </c>
      <c r="M4436" s="17">
        <v>9.1300000000000008</v>
      </c>
      <c r="N4436" s="17" t="str">
        <f>IF(SalesData[[#This Row],[Profit]]&gt;0,"Profit","Loss")</f>
        <v>Profit</v>
      </c>
    </row>
    <row r="4437" spans="1:14" x14ac:dyDescent="0.25">
      <c r="A4437" s="1">
        <v>42461</v>
      </c>
      <c r="B4437" s="3">
        <f t="shared" si="207"/>
        <v>2016</v>
      </c>
      <c r="C4437" s="3">
        <f t="shared" si="208"/>
        <v>4</v>
      </c>
      <c r="D4437" t="s">
        <v>1035</v>
      </c>
      <c r="E4437" t="str">
        <f t="shared" si="209"/>
        <v>Barry Blumstein20160401</v>
      </c>
      <c r="F4437">
        <f>IF(COUNTIF($E$2:E4437, E4437) = 1, MAX($F$1:F4436) + 1, INDEX($F$1:F4436, MATCH(E4437, $E$1:E4436, 0)))</f>
        <v>2181</v>
      </c>
      <c r="G4437" t="s">
        <v>95</v>
      </c>
      <c r="H4437" t="s">
        <v>11</v>
      </c>
      <c r="I4437" t="s">
        <v>43</v>
      </c>
      <c r="J4437" t="s">
        <v>160</v>
      </c>
      <c r="K4437" s="17">
        <v>31.56</v>
      </c>
      <c r="L4437" s="17">
        <v>5</v>
      </c>
      <c r="M4437" s="17">
        <v>9.86</v>
      </c>
      <c r="N4437" s="17" t="str">
        <f>IF(SalesData[[#This Row],[Profit]]&gt;0,"Profit","Loss")</f>
        <v>Profit</v>
      </c>
    </row>
    <row r="4438" spans="1:14" x14ac:dyDescent="0.25">
      <c r="A4438" s="1">
        <v>42461</v>
      </c>
      <c r="B4438" s="3">
        <f t="shared" si="207"/>
        <v>2016</v>
      </c>
      <c r="C4438" s="3">
        <f t="shared" si="208"/>
        <v>4</v>
      </c>
      <c r="D4438" t="s">
        <v>1035</v>
      </c>
      <c r="E4438" t="str">
        <f t="shared" si="209"/>
        <v>Barry Blumstein20160401</v>
      </c>
      <c r="F4438">
        <f>IF(COUNTIF($E$2:E4438, E4438) = 1, MAX($F$1:F4437) + 1, INDEX($F$1:F4437, MATCH(E4438, $E$1:E4437, 0)))</f>
        <v>2181</v>
      </c>
      <c r="G4438" t="s">
        <v>95</v>
      </c>
      <c r="H4438" t="s">
        <v>11</v>
      </c>
      <c r="I4438" t="s">
        <v>92</v>
      </c>
      <c r="J4438" t="s">
        <v>1829</v>
      </c>
      <c r="K4438" s="17">
        <v>30.14</v>
      </c>
      <c r="L4438" s="17">
        <v>2</v>
      </c>
      <c r="M4438" s="17">
        <v>3.01</v>
      </c>
      <c r="N4438" s="17" t="str">
        <f>IF(SalesData[[#This Row],[Profit]]&gt;0,"Profit","Loss")</f>
        <v>Profit</v>
      </c>
    </row>
    <row r="4439" spans="1:14" x14ac:dyDescent="0.25">
      <c r="A4439" s="1">
        <v>42461</v>
      </c>
      <c r="B4439" s="3">
        <f t="shared" si="207"/>
        <v>2016</v>
      </c>
      <c r="C4439" s="3">
        <f t="shared" si="208"/>
        <v>4</v>
      </c>
      <c r="D4439" t="s">
        <v>2447</v>
      </c>
      <c r="E4439" t="str">
        <f t="shared" si="209"/>
        <v>Don Weiss20160401</v>
      </c>
      <c r="F4439">
        <f>IF(COUNTIF($E$2:E4439, E4439) = 1, MAX($F$1:F4438) + 1, INDEX($F$1:F4438, MATCH(E4439, $E$1:E4438, 0)))</f>
        <v>2182</v>
      </c>
      <c r="G4439" t="s">
        <v>149</v>
      </c>
      <c r="H4439" t="s">
        <v>11</v>
      </c>
      <c r="I4439" t="s">
        <v>24</v>
      </c>
      <c r="J4439" t="s">
        <v>1358</v>
      </c>
      <c r="K4439" s="17">
        <v>88.04</v>
      </c>
      <c r="L4439" s="17">
        <v>4</v>
      </c>
      <c r="M4439" s="17">
        <v>22.89</v>
      </c>
      <c r="N4439" s="17" t="str">
        <f>IF(SalesData[[#This Row],[Profit]]&gt;0,"Profit","Loss")</f>
        <v>Profit</v>
      </c>
    </row>
    <row r="4440" spans="1:14" x14ac:dyDescent="0.25">
      <c r="A4440" s="1">
        <v>42461</v>
      </c>
      <c r="B4440" s="3">
        <f t="shared" si="207"/>
        <v>2016</v>
      </c>
      <c r="C4440" s="3">
        <f t="shared" si="208"/>
        <v>4</v>
      </c>
      <c r="D4440" t="s">
        <v>1760</v>
      </c>
      <c r="E4440" t="str">
        <f t="shared" si="209"/>
        <v>Thomas Boland20160401</v>
      </c>
      <c r="F4440">
        <f>IF(COUNTIF($E$2:E4440, E4440) = 1, MAX($F$1:F4439) + 1, INDEX($F$1:F4439, MATCH(E4440, $E$1:E4439, 0)))</f>
        <v>2183</v>
      </c>
      <c r="G4440" t="s">
        <v>149</v>
      </c>
      <c r="H4440" t="s">
        <v>11</v>
      </c>
      <c r="I4440" t="s">
        <v>16</v>
      </c>
      <c r="J4440" t="s">
        <v>2476</v>
      </c>
      <c r="K4440" s="17">
        <v>20.7</v>
      </c>
      <c r="L4440" s="17">
        <v>2</v>
      </c>
      <c r="M4440" s="17">
        <v>9.94</v>
      </c>
      <c r="N4440" s="17" t="str">
        <f>IF(SalesData[[#This Row],[Profit]]&gt;0,"Profit","Loss")</f>
        <v>Profit</v>
      </c>
    </row>
    <row r="4441" spans="1:14" x14ac:dyDescent="0.25">
      <c r="A4441" s="1">
        <v>42461</v>
      </c>
      <c r="B4441" s="3">
        <f t="shared" si="207"/>
        <v>2016</v>
      </c>
      <c r="C4441" s="3">
        <f t="shared" si="208"/>
        <v>4</v>
      </c>
      <c r="D4441" t="s">
        <v>1760</v>
      </c>
      <c r="E4441" t="str">
        <f t="shared" si="209"/>
        <v>Thomas Boland20160401</v>
      </c>
      <c r="F4441">
        <f>IF(COUNTIF($E$2:E4441, E4441) = 1, MAX($F$1:F4440) + 1, INDEX($F$1:F4440, MATCH(E4441, $E$1:E4440, 0)))</f>
        <v>2183</v>
      </c>
      <c r="G4441" t="s">
        <v>149</v>
      </c>
      <c r="H4441" t="s">
        <v>11</v>
      </c>
      <c r="I4441" t="s">
        <v>200</v>
      </c>
      <c r="J4441" t="s">
        <v>1292</v>
      </c>
      <c r="K4441" s="17">
        <v>10.95</v>
      </c>
      <c r="L4441" s="17">
        <v>3</v>
      </c>
      <c r="M4441" s="17">
        <v>3.29</v>
      </c>
      <c r="N4441" s="17" t="str">
        <f>IF(SalesData[[#This Row],[Profit]]&gt;0,"Profit","Loss")</f>
        <v>Profit</v>
      </c>
    </row>
    <row r="4442" spans="1:14" x14ac:dyDescent="0.25">
      <c r="A4442" s="1">
        <v>42461</v>
      </c>
      <c r="B4442" s="3">
        <f t="shared" si="207"/>
        <v>2016</v>
      </c>
      <c r="C4442" s="3">
        <f t="shared" si="208"/>
        <v>4</v>
      </c>
      <c r="D4442" t="s">
        <v>1760</v>
      </c>
      <c r="E4442" t="str">
        <f t="shared" si="209"/>
        <v>Thomas Boland20160401</v>
      </c>
      <c r="F4442">
        <f>IF(COUNTIF($E$2:E4442, E4442) = 1, MAX($F$1:F4441) + 1, INDEX($F$1:F4441, MATCH(E4442, $E$1:E4441, 0)))</f>
        <v>2183</v>
      </c>
      <c r="G4442" t="s">
        <v>149</v>
      </c>
      <c r="H4442" t="s">
        <v>11</v>
      </c>
      <c r="I4442" t="s">
        <v>20</v>
      </c>
      <c r="J4442" t="s">
        <v>1859</v>
      </c>
      <c r="K4442" s="17">
        <v>14.35</v>
      </c>
      <c r="L4442" s="17">
        <v>3</v>
      </c>
      <c r="M4442" s="17">
        <v>4.66</v>
      </c>
      <c r="N4442" s="17" t="str">
        <f>IF(SalesData[[#This Row],[Profit]]&gt;0,"Profit","Loss")</f>
        <v>Profit</v>
      </c>
    </row>
    <row r="4443" spans="1:14" x14ac:dyDescent="0.25">
      <c r="A4443" s="1">
        <v>42461</v>
      </c>
      <c r="B4443" s="3">
        <f t="shared" si="207"/>
        <v>2016</v>
      </c>
      <c r="C4443" s="3">
        <f t="shared" si="208"/>
        <v>4</v>
      </c>
      <c r="D4443" t="s">
        <v>1758</v>
      </c>
      <c r="E4443" t="str">
        <f t="shared" si="209"/>
        <v>Frank Preis20160401</v>
      </c>
      <c r="F4443">
        <f>IF(COUNTIF($E$2:E4443, E4443) = 1, MAX($F$1:F4442) + 1, INDEX($F$1:F4442, MATCH(E4443, $E$1:E4442, 0)))</f>
        <v>2184</v>
      </c>
      <c r="G4443" t="s">
        <v>149</v>
      </c>
      <c r="H4443" t="s">
        <v>34</v>
      </c>
      <c r="I4443" t="s">
        <v>35</v>
      </c>
      <c r="J4443" t="s">
        <v>864</v>
      </c>
      <c r="K4443" s="17">
        <v>1317.49</v>
      </c>
      <c r="L4443" s="17">
        <v>6</v>
      </c>
      <c r="M4443" s="17">
        <v>292.77999999999997</v>
      </c>
      <c r="N4443" s="17" t="str">
        <f>IF(SalesData[[#This Row],[Profit]]&gt;0,"Profit","Loss")</f>
        <v>Profit</v>
      </c>
    </row>
    <row r="4444" spans="1:14" x14ac:dyDescent="0.25">
      <c r="A4444" s="1">
        <v>42461</v>
      </c>
      <c r="B4444" s="3">
        <f t="shared" si="207"/>
        <v>2016</v>
      </c>
      <c r="C4444" s="3">
        <f t="shared" si="208"/>
        <v>4</v>
      </c>
      <c r="D4444" t="s">
        <v>1758</v>
      </c>
      <c r="E4444" t="str">
        <f t="shared" si="209"/>
        <v>Frank Preis20160401</v>
      </c>
      <c r="F4444">
        <f>IF(COUNTIF($E$2:E4444, E4444) = 1, MAX($F$1:F4443) + 1, INDEX($F$1:F4443, MATCH(E4444, $E$1:E4443, 0)))</f>
        <v>2184</v>
      </c>
      <c r="G4444" t="s">
        <v>149</v>
      </c>
      <c r="H4444" t="s">
        <v>11</v>
      </c>
      <c r="I4444" t="s">
        <v>200</v>
      </c>
      <c r="J4444" t="s">
        <v>807</v>
      </c>
      <c r="K4444" s="17">
        <v>63.84</v>
      </c>
      <c r="L4444" s="17">
        <v>8</v>
      </c>
      <c r="M4444" s="17">
        <v>18.510000000000002</v>
      </c>
      <c r="N4444" s="17" t="str">
        <f>IF(SalesData[[#This Row],[Profit]]&gt;0,"Profit","Loss")</f>
        <v>Profit</v>
      </c>
    </row>
    <row r="4445" spans="1:14" x14ac:dyDescent="0.25">
      <c r="A4445" s="1">
        <v>42461</v>
      </c>
      <c r="B4445" s="3">
        <f t="shared" si="207"/>
        <v>2016</v>
      </c>
      <c r="C4445" s="3">
        <f t="shared" si="208"/>
        <v>4</v>
      </c>
      <c r="D4445" t="s">
        <v>1758</v>
      </c>
      <c r="E4445" t="str">
        <f t="shared" si="209"/>
        <v>Frank Preis20160401</v>
      </c>
      <c r="F4445">
        <f>IF(COUNTIF($E$2:E4445, E4445) = 1, MAX($F$1:F4444) + 1, INDEX($F$1:F4444, MATCH(E4445, $E$1:E4444, 0)))</f>
        <v>2184</v>
      </c>
      <c r="G4445" t="s">
        <v>149</v>
      </c>
      <c r="H4445" t="s">
        <v>11</v>
      </c>
      <c r="I4445" t="s">
        <v>20</v>
      </c>
      <c r="J4445" t="s">
        <v>451</v>
      </c>
      <c r="K4445" s="17">
        <v>3.59</v>
      </c>
      <c r="L4445" s="17">
        <v>1</v>
      </c>
      <c r="M4445" s="17">
        <v>1.1200000000000001</v>
      </c>
      <c r="N4445" s="17" t="str">
        <f>IF(SalesData[[#This Row],[Profit]]&gt;0,"Profit","Loss")</f>
        <v>Profit</v>
      </c>
    </row>
    <row r="4446" spans="1:14" x14ac:dyDescent="0.25">
      <c r="A4446" s="1">
        <v>42461</v>
      </c>
      <c r="B4446" s="3">
        <f t="shared" si="207"/>
        <v>2016</v>
      </c>
      <c r="C4446" s="3">
        <f t="shared" si="208"/>
        <v>4</v>
      </c>
      <c r="D4446" t="s">
        <v>1507</v>
      </c>
      <c r="E4446" t="str">
        <f t="shared" si="209"/>
        <v>Daniel Byrd20160401</v>
      </c>
      <c r="F4446">
        <f>IF(COUNTIF($E$2:E4446, E4446) = 1, MAX($F$1:F4445) + 1, INDEX($F$1:F4445, MATCH(E4446, $E$1:E4445, 0)))</f>
        <v>2185</v>
      </c>
      <c r="G4446" t="s">
        <v>30</v>
      </c>
      <c r="H4446" t="s">
        <v>34</v>
      </c>
      <c r="I4446" t="s">
        <v>47</v>
      </c>
      <c r="J4446" t="s">
        <v>1155</v>
      </c>
      <c r="K4446" s="17">
        <v>7.04</v>
      </c>
      <c r="L4446" s="17">
        <v>4</v>
      </c>
      <c r="M4446" s="17">
        <v>3.1</v>
      </c>
      <c r="N4446" s="17" t="str">
        <f>IF(SalesData[[#This Row],[Profit]]&gt;0,"Profit","Loss")</f>
        <v>Profit</v>
      </c>
    </row>
    <row r="4447" spans="1:14" x14ac:dyDescent="0.25">
      <c r="A4447" s="1">
        <v>42461</v>
      </c>
      <c r="B4447" s="3">
        <f t="shared" si="207"/>
        <v>2016</v>
      </c>
      <c r="C4447" s="3">
        <f t="shared" si="208"/>
        <v>4</v>
      </c>
      <c r="D4447" t="s">
        <v>578</v>
      </c>
      <c r="E4447" t="str">
        <f t="shared" si="209"/>
        <v>Muhammed Yedwab20160401</v>
      </c>
      <c r="F4447">
        <f>IF(COUNTIF($E$2:E4447, E4447) = 1, MAX($F$1:F4446) + 1, INDEX($F$1:F4446, MATCH(E4447, $E$1:E4446, 0)))</f>
        <v>2186</v>
      </c>
      <c r="G4447" t="s">
        <v>157</v>
      </c>
      <c r="H4447" t="s">
        <v>39</v>
      </c>
      <c r="I4447" t="s">
        <v>40</v>
      </c>
      <c r="J4447" t="s">
        <v>2430</v>
      </c>
      <c r="K4447" s="17">
        <v>12.99</v>
      </c>
      <c r="L4447" s="17">
        <v>1</v>
      </c>
      <c r="M4447" s="17">
        <v>0.26</v>
      </c>
      <c r="N4447" s="17" t="str">
        <f>IF(SalesData[[#This Row],[Profit]]&gt;0,"Profit","Loss")</f>
        <v>Profit</v>
      </c>
    </row>
    <row r="4448" spans="1:14" x14ac:dyDescent="0.25">
      <c r="A4448" s="1">
        <v>42462</v>
      </c>
      <c r="B4448" s="3">
        <f t="shared" si="207"/>
        <v>2016</v>
      </c>
      <c r="C4448" s="3">
        <f t="shared" si="208"/>
        <v>4</v>
      </c>
      <c r="D4448" t="s">
        <v>1766</v>
      </c>
      <c r="E4448" t="str">
        <f t="shared" si="209"/>
        <v>Denny Joy20160402</v>
      </c>
      <c r="F4448">
        <f>IF(COUNTIF($E$2:E4448, E4448) = 1, MAX($F$1:F4447) + 1, INDEX($F$1:F4447, MATCH(E4448, $E$1:E4447, 0)))</f>
        <v>2187</v>
      </c>
      <c r="G4448" t="s">
        <v>157</v>
      </c>
      <c r="H4448" t="s">
        <v>34</v>
      </c>
      <c r="I4448" t="s">
        <v>35</v>
      </c>
      <c r="J4448" t="s">
        <v>1692</v>
      </c>
      <c r="K4448" s="17">
        <v>1454.9</v>
      </c>
      <c r="L4448" s="17">
        <v>5</v>
      </c>
      <c r="M4448" s="17">
        <v>378.27</v>
      </c>
      <c r="N4448" s="17" t="str">
        <f>IF(SalesData[[#This Row],[Profit]]&gt;0,"Profit","Loss")</f>
        <v>Profit</v>
      </c>
    </row>
    <row r="4449" spans="1:14" x14ac:dyDescent="0.25">
      <c r="A4449" s="1">
        <v>42463</v>
      </c>
      <c r="B4449" s="3">
        <f t="shared" si="207"/>
        <v>2016</v>
      </c>
      <c r="C4449" s="3">
        <f t="shared" si="208"/>
        <v>4</v>
      </c>
      <c r="D4449" t="s">
        <v>791</v>
      </c>
      <c r="E4449" t="str">
        <f t="shared" si="209"/>
        <v>Carlos Soltero20160403</v>
      </c>
      <c r="F4449">
        <f>IF(COUNTIF($E$2:E4449, E4449) = 1, MAX($F$1:F4448) + 1, INDEX($F$1:F4448, MATCH(E4449, $E$1:E4448, 0)))</f>
        <v>2188</v>
      </c>
      <c r="G4449" t="s">
        <v>23</v>
      </c>
      <c r="H4449" t="s">
        <v>11</v>
      </c>
      <c r="I4449" t="s">
        <v>20</v>
      </c>
      <c r="J4449" t="s">
        <v>2022</v>
      </c>
      <c r="K4449" s="17">
        <v>99.85</v>
      </c>
      <c r="L4449" s="17">
        <v>9</v>
      </c>
      <c r="M4449" s="17">
        <v>-83.21</v>
      </c>
      <c r="N4449" s="17" t="str">
        <f>IF(SalesData[[#This Row],[Profit]]&gt;0,"Profit","Loss")</f>
        <v>Loss</v>
      </c>
    </row>
    <row r="4450" spans="1:14" x14ac:dyDescent="0.25">
      <c r="A4450" s="1">
        <v>42463</v>
      </c>
      <c r="B4450" s="3">
        <f t="shared" si="207"/>
        <v>2016</v>
      </c>
      <c r="C4450" s="3">
        <f t="shared" si="208"/>
        <v>4</v>
      </c>
      <c r="D4450" t="s">
        <v>1183</v>
      </c>
      <c r="E4450" t="str">
        <f t="shared" si="209"/>
        <v>Zuschuss Donatelli20160403</v>
      </c>
      <c r="F4450">
        <f>IF(COUNTIF($E$2:E4450, E4450) = 1, MAX($F$1:F4449) + 1, INDEX($F$1:F4449, MATCH(E4450, $E$1:E4449, 0)))</f>
        <v>2189</v>
      </c>
      <c r="G4450" t="s">
        <v>129</v>
      </c>
      <c r="H4450" t="s">
        <v>34</v>
      </c>
      <c r="I4450" t="s">
        <v>47</v>
      </c>
      <c r="J4450" t="s">
        <v>1905</v>
      </c>
      <c r="K4450" s="17">
        <v>71.12</v>
      </c>
      <c r="L4450" s="17">
        <v>4</v>
      </c>
      <c r="M4450" s="17">
        <v>22.05</v>
      </c>
      <c r="N4450" s="17" t="str">
        <f>IF(SalesData[[#This Row],[Profit]]&gt;0,"Profit","Loss")</f>
        <v>Profit</v>
      </c>
    </row>
    <row r="4451" spans="1:14" x14ac:dyDescent="0.25">
      <c r="A4451" s="1">
        <v>42463</v>
      </c>
      <c r="B4451" s="3">
        <f t="shared" si="207"/>
        <v>2016</v>
      </c>
      <c r="C4451" s="3">
        <f t="shared" si="208"/>
        <v>4</v>
      </c>
      <c r="D4451" t="s">
        <v>1183</v>
      </c>
      <c r="E4451" t="str">
        <f t="shared" si="209"/>
        <v>Zuschuss Donatelli20160403</v>
      </c>
      <c r="F4451">
        <f>IF(COUNTIF($E$2:E4451, E4451) = 1, MAX($F$1:F4450) + 1, INDEX($F$1:F4450, MATCH(E4451, $E$1:E4450, 0)))</f>
        <v>2189</v>
      </c>
      <c r="G4451" t="s">
        <v>129</v>
      </c>
      <c r="H4451" t="s">
        <v>39</v>
      </c>
      <c r="I4451" t="s">
        <v>40</v>
      </c>
      <c r="J4451" t="s">
        <v>1537</v>
      </c>
      <c r="K4451" s="17">
        <v>259.95999999999998</v>
      </c>
      <c r="L4451" s="17">
        <v>4</v>
      </c>
      <c r="M4451" s="17">
        <v>124.78</v>
      </c>
      <c r="N4451" s="17" t="str">
        <f>IF(SalesData[[#This Row],[Profit]]&gt;0,"Profit","Loss")</f>
        <v>Profit</v>
      </c>
    </row>
    <row r="4452" spans="1:14" x14ac:dyDescent="0.25">
      <c r="A4452" s="1">
        <v>42463</v>
      </c>
      <c r="B4452" s="3">
        <f t="shared" si="207"/>
        <v>2016</v>
      </c>
      <c r="C4452" s="3">
        <f t="shared" si="208"/>
        <v>4</v>
      </c>
      <c r="D4452" t="s">
        <v>215</v>
      </c>
      <c r="E4452" t="str">
        <f t="shared" si="209"/>
        <v>Steven Roelle20160403</v>
      </c>
      <c r="F4452">
        <f>IF(COUNTIF($E$2:E4452, E4452) = 1, MAX($F$1:F4451) + 1, INDEX($F$1:F4451, MATCH(E4452, $E$1:E4451, 0)))</f>
        <v>2190</v>
      </c>
      <c r="G4452" t="s">
        <v>10</v>
      </c>
      <c r="H4452" t="s">
        <v>11</v>
      </c>
      <c r="I4452" t="s">
        <v>12</v>
      </c>
      <c r="J4452" t="s">
        <v>2069</v>
      </c>
      <c r="K4452" s="17">
        <v>10.27</v>
      </c>
      <c r="L4452" s="17">
        <v>3</v>
      </c>
      <c r="M4452" s="17">
        <v>3.21</v>
      </c>
      <c r="N4452" s="17" t="str">
        <f>IF(SalesData[[#This Row],[Profit]]&gt;0,"Profit","Loss")</f>
        <v>Profit</v>
      </c>
    </row>
    <row r="4453" spans="1:14" x14ac:dyDescent="0.25">
      <c r="A4453" s="1">
        <v>42464</v>
      </c>
      <c r="B4453" s="3">
        <f t="shared" si="207"/>
        <v>2016</v>
      </c>
      <c r="C4453" s="3">
        <f t="shared" si="208"/>
        <v>4</v>
      </c>
      <c r="D4453" t="s">
        <v>32</v>
      </c>
      <c r="E4453" t="str">
        <f t="shared" si="209"/>
        <v>Maria Etezadi20160404</v>
      </c>
      <c r="F4453">
        <f>IF(COUNTIF($E$2:E4453, E4453) = 1, MAX($F$1:F4452) + 1, INDEX($F$1:F4452, MATCH(E4453, $E$1:E4452, 0)))</f>
        <v>2191</v>
      </c>
      <c r="G4453" t="s">
        <v>55</v>
      </c>
      <c r="H4453" t="s">
        <v>39</v>
      </c>
      <c r="I4453" t="s">
        <v>40</v>
      </c>
      <c r="J4453" t="s">
        <v>2443</v>
      </c>
      <c r="K4453" s="17">
        <v>149.97</v>
      </c>
      <c r="L4453" s="17">
        <v>3</v>
      </c>
      <c r="M4453" s="17">
        <v>6</v>
      </c>
      <c r="N4453" s="17" t="str">
        <f>IF(SalesData[[#This Row],[Profit]]&gt;0,"Profit","Loss")</f>
        <v>Profit</v>
      </c>
    </row>
    <row r="4454" spans="1:14" x14ac:dyDescent="0.25">
      <c r="A4454" s="1">
        <v>42464</v>
      </c>
      <c r="B4454" s="3">
        <f t="shared" si="207"/>
        <v>2016</v>
      </c>
      <c r="C4454" s="3">
        <f t="shared" si="208"/>
        <v>4</v>
      </c>
      <c r="D4454" t="s">
        <v>32</v>
      </c>
      <c r="E4454" t="str">
        <f t="shared" si="209"/>
        <v>Maria Etezadi20160404</v>
      </c>
      <c r="F4454">
        <f>IF(COUNTIF($E$2:E4454, E4454) = 1, MAX($F$1:F4453) + 1, INDEX($F$1:F4453, MATCH(E4454, $E$1:E4453, 0)))</f>
        <v>2191</v>
      </c>
      <c r="G4454" t="s">
        <v>55</v>
      </c>
      <c r="H4454" t="s">
        <v>11</v>
      </c>
      <c r="I4454" t="s">
        <v>12</v>
      </c>
      <c r="J4454" t="s">
        <v>1608</v>
      </c>
      <c r="K4454" s="17">
        <v>27.81</v>
      </c>
      <c r="L4454" s="17">
        <v>3</v>
      </c>
      <c r="M4454" s="17">
        <v>13.07</v>
      </c>
      <c r="N4454" s="17" t="str">
        <f>IF(SalesData[[#This Row],[Profit]]&gt;0,"Profit","Loss")</f>
        <v>Profit</v>
      </c>
    </row>
    <row r="4455" spans="1:14" x14ac:dyDescent="0.25">
      <c r="A4455" s="1">
        <v>42464</v>
      </c>
      <c r="B4455" s="3">
        <f t="shared" si="207"/>
        <v>2016</v>
      </c>
      <c r="C4455" s="3">
        <f t="shared" si="208"/>
        <v>4</v>
      </c>
      <c r="D4455" t="s">
        <v>702</v>
      </c>
      <c r="E4455" t="str">
        <f t="shared" si="209"/>
        <v>Evan Henry20160404</v>
      </c>
      <c r="F4455">
        <f>IF(COUNTIF($E$2:E4455, E4455) = 1, MAX($F$1:F4454) + 1, INDEX($F$1:F4454, MATCH(E4455, $E$1:E4454, 0)))</f>
        <v>2192</v>
      </c>
      <c r="G4455" t="s">
        <v>149</v>
      </c>
      <c r="H4455" t="s">
        <v>11</v>
      </c>
      <c r="I4455" t="s">
        <v>20</v>
      </c>
      <c r="J4455" t="s">
        <v>1103</v>
      </c>
      <c r="K4455" s="17">
        <v>588.78</v>
      </c>
      <c r="L4455" s="17">
        <v>2</v>
      </c>
      <c r="M4455" s="17">
        <v>184</v>
      </c>
      <c r="N4455" s="17" t="str">
        <f>IF(SalesData[[#This Row],[Profit]]&gt;0,"Profit","Loss")</f>
        <v>Profit</v>
      </c>
    </row>
    <row r="4456" spans="1:14" x14ac:dyDescent="0.25">
      <c r="A4456" s="1">
        <v>42464</v>
      </c>
      <c r="B4456" s="3">
        <f t="shared" si="207"/>
        <v>2016</v>
      </c>
      <c r="C4456" s="3">
        <f t="shared" si="208"/>
        <v>4</v>
      </c>
      <c r="D4456" t="s">
        <v>917</v>
      </c>
      <c r="E4456" t="str">
        <f t="shared" si="209"/>
        <v>Becky Castell20160404</v>
      </c>
      <c r="F4456">
        <f>IF(COUNTIF($E$2:E4456, E4456) = 1, MAX($F$1:F4455) + 1, INDEX($F$1:F4455, MATCH(E4456, $E$1:E4455, 0)))</f>
        <v>2193</v>
      </c>
      <c r="G4456" t="s">
        <v>149</v>
      </c>
      <c r="H4456" t="s">
        <v>34</v>
      </c>
      <c r="I4456" t="s">
        <v>47</v>
      </c>
      <c r="J4456" t="s">
        <v>654</v>
      </c>
      <c r="K4456" s="17">
        <v>82.64</v>
      </c>
      <c r="L4456" s="17">
        <v>2</v>
      </c>
      <c r="M4456" s="17">
        <v>7.44</v>
      </c>
      <c r="N4456" s="17" t="str">
        <f>IF(SalesData[[#This Row],[Profit]]&gt;0,"Profit","Loss")</f>
        <v>Profit</v>
      </c>
    </row>
    <row r="4457" spans="1:14" x14ac:dyDescent="0.25">
      <c r="A4457" s="1">
        <v>42464</v>
      </c>
      <c r="B4457" s="3">
        <f t="shared" si="207"/>
        <v>2016</v>
      </c>
      <c r="C4457" s="3">
        <f t="shared" si="208"/>
        <v>4</v>
      </c>
      <c r="D4457" t="s">
        <v>917</v>
      </c>
      <c r="E4457" t="str">
        <f t="shared" si="209"/>
        <v>Becky Castell20160404</v>
      </c>
      <c r="F4457">
        <f>IF(COUNTIF($E$2:E4457, E4457) = 1, MAX($F$1:F4456) + 1, INDEX($F$1:F4456, MATCH(E4457, $E$1:E4456, 0)))</f>
        <v>2193</v>
      </c>
      <c r="G4457" t="s">
        <v>149</v>
      </c>
      <c r="H4457" t="s">
        <v>11</v>
      </c>
      <c r="I4457" t="s">
        <v>18</v>
      </c>
      <c r="J4457" t="s">
        <v>463</v>
      </c>
      <c r="K4457" s="17">
        <v>31.02</v>
      </c>
      <c r="L4457" s="17">
        <v>2</v>
      </c>
      <c r="M4457" s="17">
        <v>8.07</v>
      </c>
      <c r="N4457" s="17" t="str">
        <f>IF(SalesData[[#This Row],[Profit]]&gt;0,"Profit","Loss")</f>
        <v>Profit</v>
      </c>
    </row>
    <row r="4458" spans="1:14" x14ac:dyDescent="0.25">
      <c r="A4458" s="1">
        <v>42464</v>
      </c>
      <c r="B4458" s="3">
        <f t="shared" si="207"/>
        <v>2016</v>
      </c>
      <c r="C4458" s="3">
        <f t="shared" si="208"/>
        <v>4</v>
      </c>
      <c r="D4458" t="s">
        <v>917</v>
      </c>
      <c r="E4458" t="str">
        <f t="shared" si="209"/>
        <v>Becky Castell20160404</v>
      </c>
      <c r="F4458">
        <f>IF(COUNTIF($E$2:E4458, E4458) = 1, MAX($F$1:F4457) + 1, INDEX($F$1:F4457, MATCH(E4458, $E$1:E4457, 0)))</f>
        <v>2193</v>
      </c>
      <c r="G4458" t="s">
        <v>149</v>
      </c>
      <c r="H4458" t="s">
        <v>39</v>
      </c>
      <c r="I4458" t="s">
        <v>52</v>
      </c>
      <c r="J4458" t="s">
        <v>1314</v>
      </c>
      <c r="K4458" s="17">
        <v>89.97</v>
      </c>
      <c r="L4458" s="17">
        <v>3</v>
      </c>
      <c r="M4458" s="17">
        <v>37.79</v>
      </c>
      <c r="N4458" s="17" t="str">
        <f>IF(SalesData[[#This Row],[Profit]]&gt;0,"Profit","Loss")</f>
        <v>Profit</v>
      </c>
    </row>
    <row r="4459" spans="1:14" x14ac:dyDescent="0.25">
      <c r="A4459" s="1">
        <v>42465</v>
      </c>
      <c r="B4459" s="3">
        <f t="shared" si="207"/>
        <v>2016</v>
      </c>
      <c r="C4459" s="3">
        <f t="shared" si="208"/>
        <v>4</v>
      </c>
      <c r="D4459" t="s">
        <v>512</v>
      </c>
      <c r="E4459" t="str">
        <f t="shared" si="209"/>
        <v>Gary Mitchum20160405</v>
      </c>
      <c r="F4459">
        <f>IF(COUNTIF($E$2:E4459, E4459) = 1, MAX($F$1:F4458) + 1, INDEX($F$1:F4458, MATCH(E4459, $E$1:E4458, 0)))</f>
        <v>2194</v>
      </c>
      <c r="G4459" t="s">
        <v>10</v>
      </c>
      <c r="H4459" t="s">
        <v>11</v>
      </c>
      <c r="I4459" t="s">
        <v>18</v>
      </c>
      <c r="J4459" t="s">
        <v>623</v>
      </c>
      <c r="K4459" s="17">
        <v>158.37</v>
      </c>
      <c r="L4459" s="17">
        <v>7</v>
      </c>
      <c r="M4459" s="17">
        <v>13.86</v>
      </c>
      <c r="N4459" s="17" t="str">
        <f>IF(SalesData[[#This Row],[Profit]]&gt;0,"Profit","Loss")</f>
        <v>Profit</v>
      </c>
    </row>
    <row r="4460" spans="1:14" x14ac:dyDescent="0.25">
      <c r="A4460" s="1">
        <v>42465</v>
      </c>
      <c r="B4460" s="3">
        <f t="shared" si="207"/>
        <v>2016</v>
      </c>
      <c r="C4460" s="3">
        <f t="shared" si="208"/>
        <v>4</v>
      </c>
      <c r="D4460" t="s">
        <v>2079</v>
      </c>
      <c r="E4460" t="str">
        <f t="shared" si="209"/>
        <v>Justin Hirsh20160405</v>
      </c>
      <c r="F4460">
        <f>IF(COUNTIF($E$2:E4460, E4460) = 1, MAX($F$1:F4459) + 1, INDEX($F$1:F4459, MATCH(E4460, $E$1:E4459, 0)))</f>
        <v>2195</v>
      </c>
      <c r="G4460" t="s">
        <v>23</v>
      </c>
      <c r="H4460" t="s">
        <v>39</v>
      </c>
      <c r="I4460" t="s">
        <v>40</v>
      </c>
      <c r="J4460" t="s">
        <v>2473</v>
      </c>
      <c r="K4460" s="17">
        <v>118.78</v>
      </c>
      <c r="L4460" s="17">
        <v>3</v>
      </c>
      <c r="M4460" s="17">
        <v>-27.72</v>
      </c>
      <c r="N4460" s="17" t="str">
        <f>IF(SalesData[[#This Row],[Profit]]&gt;0,"Profit","Loss")</f>
        <v>Loss</v>
      </c>
    </row>
    <row r="4461" spans="1:14" x14ac:dyDescent="0.25">
      <c r="A4461" s="1">
        <v>42465</v>
      </c>
      <c r="B4461" s="3">
        <f t="shared" si="207"/>
        <v>2016</v>
      </c>
      <c r="C4461" s="3">
        <f t="shared" si="208"/>
        <v>4</v>
      </c>
      <c r="D4461" t="s">
        <v>2079</v>
      </c>
      <c r="E4461" t="str">
        <f t="shared" si="209"/>
        <v>Justin Hirsh20160405</v>
      </c>
      <c r="F4461">
        <f>IF(COUNTIF($E$2:E4461, E4461) = 1, MAX($F$1:F4460) + 1, INDEX($F$1:F4460, MATCH(E4461, $E$1:E4460, 0)))</f>
        <v>2195</v>
      </c>
      <c r="G4461" t="s">
        <v>23</v>
      </c>
      <c r="H4461" t="s">
        <v>11</v>
      </c>
      <c r="I4461" t="s">
        <v>200</v>
      </c>
      <c r="J4461" t="s">
        <v>1516</v>
      </c>
      <c r="K4461" s="17">
        <v>769.18</v>
      </c>
      <c r="L4461" s="17">
        <v>4</v>
      </c>
      <c r="M4461" s="17">
        <v>-163.44999999999999</v>
      </c>
      <c r="N4461" s="17" t="str">
        <f>IF(SalesData[[#This Row],[Profit]]&gt;0,"Profit","Loss")</f>
        <v>Loss</v>
      </c>
    </row>
    <row r="4462" spans="1:14" x14ac:dyDescent="0.25">
      <c r="A4462" s="1">
        <v>42466</v>
      </c>
      <c r="B4462" s="3">
        <f t="shared" si="207"/>
        <v>2016</v>
      </c>
      <c r="C4462" s="3">
        <f t="shared" si="208"/>
        <v>4</v>
      </c>
      <c r="D4462" t="s">
        <v>492</v>
      </c>
      <c r="E4462" t="str">
        <f t="shared" si="209"/>
        <v>Valerie Mitchum20160406</v>
      </c>
      <c r="F4462">
        <f>IF(COUNTIF($E$2:E4462, E4462) = 1, MAX($F$1:F4461) + 1, INDEX($F$1:F4461, MATCH(E4462, $E$1:E4461, 0)))</f>
        <v>2196</v>
      </c>
      <c r="G4462" t="s">
        <v>2322</v>
      </c>
      <c r="H4462" t="s">
        <v>39</v>
      </c>
      <c r="I4462" t="s">
        <v>40</v>
      </c>
      <c r="J4462" t="s">
        <v>1902</v>
      </c>
      <c r="K4462" s="17">
        <v>1294.75</v>
      </c>
      <c r="L4462" s="17">
        <v>5</v>
      </c>
      <c r="M4462" s="17">
        <v>336.64</v>
      </c>
      <c r="N4462" s="17" t="str">
        <f>IF(SalesData[[#This Row],[Profit]]&gt;0,"Profit","Loss")</f>
        <v>Profit</v>
      </c>
    </row>
    <row r="4463" spans="1:14" x14ac:dyDescent="0.25">
      <c r="A4463" s="1">
        <v>42467</v>
      </c>
      <c r="B4463" s="3">
        <f t="shared" si="207"/>
        <v>2016</v>
      </c>
      <c r="C4463" s="3">
        <f t="shared" si="208"/>
        <v>4</v>
      </c>
      <c r="D4463" t="s">
        <v>1638</v>
      </c>
      <c r="E4463" t="str">
        <f t="shared" si="209"/>
        <v>Yoseph Carroll20160407</v>
      </c>
      <c r="F4463">
        <f>IF(COUNTIF($E$2:E4463, E4463) = 1, MAX($F$1:F4462) + 1, INDEX($F$1:F4462, MATCH(E4463, $E$1:E4462, 0)))</f>
        <v>2197</v>
      </c>
      <c r="G4463" t="s">
        <v>27</v>
      </c>
      <c r="H4463" t="s">
        <v>39</v>
      </c>
      <c r="I4463" t="s">
        <v>603</v>
      </c>
      <c r="J4463" t="s">
        <v>1469</v>
      </c>
      <c r="K4463" s="17">
        <v>1199.98</v>
      </c>
      <c r="L4463" s="17">
        <v>3</v>
      </c>
      <c r="M4463" s="17">
        <v>374.99</v>
      </c>
      <c r="N4463" s="17" t="str">
        <f>IF(SalesData[[#This Row],[Profit]]&gt;0,"Profit","Loss")</f>
        <v>Profit</v>
      </c>
    </row>
    <row r="4464" spans="1:14" x14ac:dyDescent="0.25">
      <c r="A4464" s="1">
        <v>42467</v>
      </c>
      <c r="B4464" s="3">
        <f t="shared" si="207"/>
        <v>2016</v>
      </c>
      <c r="C4464" s="3">
        <f t="shared" si="208"/>
        <v>4</v>
      </c>
      <c r="D4464" t="s">
        <v>407</v>
      </c>
      <c r="E4464" t="str">
        <f t="shared" si="209"/>
        <v>Dorris liebe20160407</v>
      </c>
      <c r="F4464">
        <f>IF(COUNTIF($E$2:E4464, E4464) = 1, MAX($F$1:F4463) + 1, INDEX($F$1:F4463, MATCH(E4464, $E$1:E4463, 0)))</f>
        <v>2198</v>
      </c>
      <c r="G4464" t="s">
        <v>149</v>
      </c>
      <c r="H4464" t="s">
        <v>34</v>
      </c>
      <c r="I4464" t="s">
        <v>35</v>
      </c>
      <c r="J4464" t="s">
        <v>864</v>
      </c>
      <c r="K4464" s="17">
        <v>658.75</v>
      </c>
      <c r="L4464" s="17">
        <v>3</v>
      </c>
      <c r="M4464" s="17">
        <v>146.38999999999999</v>
      </c>
      <c r="N4464" s="17" t="str">
        <f>IF(SalesData[[#This Row],[Profit]]&gt;0,"Profit","Loss")</f>
        <v>Profit</v>
      </c>
    </row>
    <row r="4465" spans="1:14" x14ac:dyDescent="0.25">
      <c r="A4465" s="1">
        <v>42467</v>
      </c>
      <c r="B4465" s="3">
        <f t="shared" si="207"/>
        <v>2016</v>
      </c>
      <c r="C4465" s="3">
        <f t="shared" si="208"/>
        <v>4</v>
      </c>
      <c r="D4465" t="s">
        <v>1828</v>
      </c>
      <c r="E4465" t="str">
        <f t="shared" si="209"/>
        <v>Sarah Foster20160407</v>
      </c>
      <c r="F4465">
        <f>IF(COUNTIF($E$2:E4465, E4465) = 1, MAX($F$1:F4464) + 1, INDEX($F$1:F4464, MATCH(E4465, $E$1:E4464, 0)))</f>
        <v>2199</v>
      </c>
      <c r="G4465" t="s">
        <v>149</v>
      </c>
      <c r="H4465" t="s">
        <v>11</v>
      </c>
      <c r="I4465" t="s">
        <v>24</v>
      </c>
      <c r="J4465" t="s">
        <v>798</v>
      </c>
      <c r="K4465" s="17">
        <v>3.64</v>
      </c>
      <c r="L4465" s="17">
        <v>2</v>
      </c>
      <c r="M4465" s="17">
        <v>0.98</v>
      </c>
      <c r="N4465" s="17" t="str">
        <f>IF(SalesData[[#This Row],[Profit]]&gt;0,"Profit","Loss")</f>
        <v>Profit</v>
      </c>
    </row>
    <row r="4466" spans="1:14" x14ac:dyDescent="0.25">
      <c r="A4466" s="1">
        <v>42467</v>
      </c>
      <c r="B4466" s="3">
        <f t="shared" si="207"/>
        <v>2016</v>
      </c>
      <c r="C4466" s="3">
        <f t="shared" si="208"/>
        <v>4</v>
      </c>
      <c r="D4466" t="s">
        <v>1417</v>
      </c>
      <c r="E4466" t="str">
        <f t="shared" si="209"/>
        <v>Erin Smith20160407</v>
      </c>
      <c r="F4466">
        <f>IF(COUNTIF($E$2:E4466, E4466) = 1, MAX($F$1:F4465) + 1, INDEX($F$1:F4465, MATCH(E4466, $E$1:E4465, 0)))</f>
        <v>2200</v>
      </c>
      <c r="G4466" t="s">
        <v>177</v>
      </c>
      <c r="H4466" t="s">
        <v>11</v>
      </c>
      <c r="I4466" t="s">
        <v>12</v>
      </c>
      <c r="J4466" t="s">
        <v>2477</v>
      </c>
      <c r="K4466" s="17">
        <v>37.94</v>
      </c>
      <c r="L4466" s="17">
        <v>2</v>
      </c>
      <c r="M4466" s="17">
        <v>18.21</v>
      </c>
      <c r="N4466" s="17" t="str">
        <f>IF(SalesData[[#This Row],[Profit]]&gt;0,"Profit","Loss")</f>
        <v>Profit</v>
      </c>
    </row>
    <row r="4467" spans="1:14" x14ac:dyDescent="0.25">
      <c r="A4467" s="1">
        <v>42467</v>
      </c>
      <c r="B4467" s="3">
        <f t="shared" si="207"/>
        <v>2016</v>
      </c>
      <c r="C4467" s="3">
        <f t="shared" si="208"/>
        <v>4</v>
      </c>
      <c r="D4467" t="s">
        <v>307</v>
      </c>
      <c r="E4467" t="str">
        <f t="shared" si="209"/>
        <v>Alan Shonely20160407</v>
      </c>
      <c r="F4467">
        <f>IF(COUNTIF($E$2:E4467, E4467) = 1, MAX($F$1:F4466) + 1, INDEX($F$1:F4466, MATCH(E4467, $E$1:E4466, 0)))</f>
        <v>2201</v>
      </c>
      <c r="G4467" t="s">
        <v>23</v>
      </c>
      <c r="H4467" t="s">
        <v>11</v>
      </c>
      <c r="I4467" t="s">
        <v>92</v>
      </c>
      <c r="J4467" t="s">
        <v>1838</v>
      </c>
      <c r="K4467" s="17">
        <v>33.53</v>
      </c>
      <c r="L4467" s="17">
        <v>3</v>
      </c>
      <c r="M4467" s="17">
        <v>2.5099999999999998</v>
      </c>
      <c r="N4467" s="17" t="str">
        <f>IF(SalesData[[#This Row],[Profit]]&gt;0,"Profit","Loss")</f>
        <v>Profit</v>
      </c>
    </row>
    <row r="4468" spans="1:14" x14ac:dyDescent="0.25">
      <c r="A4468" s="1">
        <v>42467</v>
      </c>
      <c r="B4468" s="3">
        <f t="shared" si="207"/>
        <v>2016</v>
      </c>
      <c r="C4468" s="3">
        <f t="shared" si="208"/>
        <v>4</v>
      </c>
      <c r="D4468" t="s">
        <v>307</v>
      </c>
      <c r="E4468" t="str">
        <f t="shared" si="209"/>
        <v>Alan Shonely20160407</v>
      </c>
      <c r="F4468">
        <f>IF(COUNTIF($E$2:E4468, E4468) = 1, MAX($F$1:F4467) + 1, INDEX($F$1:F4467, MATCH(E4468, $E$1:E4467, 0)))</f>
        <v>2201</v>
      </c>
      <c r="G4468" t="s">
        <v>23</v>
      </c>
      <c r="H4468" t="s">
        <v>11</v>
      </c>
      <c r="I4468" t="s">
        <v>18</v>
      </c>
      <c r="J4468" t="s">
        <v>2478</v>
      </c>
      <c r="K4468" s="17">
        <v>36.74</v>
      </c>
      <c r="L4468" s="17">
        <v>3</v>
      </c>
      <c r="M4468" s="17">
        <v>3.67</v>
      </c>
      <c r="N4468" s="17" t="str">
        <f>IF(SalesData[[#This Row],[Profit]]&gt;0,"Profit","Loss")</f>
        <v>Profit</v>
      </c>
    </row>
    <row r="4469" spans="1:14" x14ac:dyDescent="0.25">
      <c r="A4469" s="1">
        <v>42468</v>
      </c>
      <c r="B4469" s="3">
        <f t="shared" si="207"/>
        <v>2016</v>
      </c>
      <c r="C4469" s="3">
        <f t="shared" si="208"/>
        <v>4</v>
      </c>
      <c r="D4469" t="s">
        <v>1617</v>
      </c>
      <c r="E4469" t="str">
        <f t="shared" si="209"/>
        <v>Jeremy Lonsdale20160408</v>
      </c>
      <c r="F4469">
        <f>IF(COUNTIF($E$2:E4469, E4469) = 1, MAX($F$1:F4468) + 1, INDEX($F$1:F4468, MATCH(E4469, $E$1:E4468, 0)))</f>
        <v>2202</v>
      </c>
      <c r="G4469" t="s">
        <v>149</v>
      </c>
      <c r="H4469" t="s">
        <v>34</v>
      </c>
      <c r="I4469" t="s">
        <v>74</v>
      </c>
      <c r="J4469" t="s">
        <v>2350</v>
      </c>
      <c r="K4469" s="17">
        <v>388.7</v>
      </c>
      <c r="L4469" s="17">
        <v>6</v>
      </c>
      <c r="M4469" s="17">
        <v>-4.8600000000000003</v>
      </c>
      <c r="N4469" s="17" t="str">
        <f>IF(SalesData[[#This Row],[Profit]]&gt;0,"Profit","Loss")</f>
        <v>Loss</v>
      </c>
    </row>
    <row r="4470" spans="1:14" x14ac:dyDescent="0.25">
      <c r="A4470" s="1">
        <v>42468</v>
      </c>
      <c r="B4470" s="3">
        <f t="shared" si="207"/>
        <v>2016</v>
      </c>
      <c r="C4470" s="3">
        <f t="shared" si="208"/>
        <v>4</v>
      </c>
      <c r="D4470" t="s">
        <v>1617</v>
      </c>
      <c r="E4470" t="str">
        <f t="shared" si="209"/>
        <v>Jeremy Lonsdale20160408</v>
      </c>
      <c r="F4470">
        <f>IF(COUNTIF($E$2:E4470, E4470) = 1, MAX($F$1:F4469) + 1, INDEX($F$1:F4469, MATCH(E4470, $E$1:E4469, 0)))</f>
        <v>2202</v>
      </c>
      <c r="G4470" t="s">
        <v>149</v>
      </c>
      <c r="H4470" t="s">
        <v>11</v>
      </c>
      <c r="I4470" t="s">
        <v>63</v>
      </c>
      <c r="J4470" t="s">
        <v>2315</v>
      </c>
      <c r="K4470" s="17">
        <v>8.26</v>
      </c>
      <c r="L4470" s="17">
        <v>2</v>
      </c>
      <c r="M4470" s="17">
        <v>3.8</v>
      </c>
      <c r="N4470" s="17" t="str">
        <f>IF(SalesData[[#This Row],[Profit]]&gt;0,"Profit","Loss")</f>
        <v>Profit</v>
      </c>
    </row>
    <row r="4471" spans="1:14" x14ac:dyDescent="0.25">
      <c r="A4471" s="1">
        <v>42468</v>
      </c>
      <c r="B4471" s="3">
        <f t="shared" si="207"/>
        <v>2016</v>
      </c>
      <c r="C4471" s="3">
        <f t="shared" si="208"/>
        <v>4</v>
      </c>
      <c r="D4471" t="s">
        <v>1617</v>
      </c>
      <c r="E4471" t="str">
        <f t="shared" si="209"/>
        <v>Jeremy Lonsdale20160408</v>
      </c>
      <c r="F4471">
        <f>IF(COUNTIF($E$2:E4471, E4471) = 1, MAX($F$1:F4470) + 1, INDEX($F$1:F4470, MATCH(E4471, $E$1:E4470, 0)))</f>
        <v>2202</v>
      </c>
      <c r="G4471" t="s">
        <v>149</v>
      </c>
      <c r="H4471" t="s">
        <v>11</v>
      </c>
      <c r="I4471" t="s">
        <v>24</v>
      </c>
      <c r="J4471" t="s">
        <v>31</v>
      </c>
      <c r="K4471" s="17">
        <v>17.04</v>
      </c>
      <c r="L4471" s="17">
        <v>4</v>
      </c>
      <c r="M4471" s="17">
        <v>6.99</v>
      </c>
      <c r="N4471" s="17" t="str">
        <f>IF(SalesData[[#This Row],[Profit]]&gt;0,"Profit","Loss")</f>
        <v>Profit</v>
      </c>
    </row>
    <row r="4472" spans="1:14" x14ac:dyDescent="0.25">
      <c r="A4472" s="1">
        <v>42468</v>
      </c>
      <c r="B4472" s="3">
        <f t="shared" si="207"/>
        <v>2016</v>
      </c>
      <c r="C4472" s="3">
        <f t="shared" si="208"/>
        <v>4</v>
      </c>
      <c r="D4472" t="s">
        <v>1617</v>
      </c>
      <c r="E4472" t="str">
        <f t="shared" si="209"/>
        <v>Jeremy Lonsdale20160408</v>
      </c>
      <c r="F4472">
        <f>IF(COUNTIF($E$2:E4472, E4472) = 1, MAX($F$1:F4471) + 1, INDEX($F$1:F4471, MATCH(E4472, $E$1:E4471, 0)))</f>
        <v>2202</v>
      </c>
      <c r="G4472" t="s">
        <v>149</v>
      </c>
      <c r="H4472" t="s">
        <v>11</v>
      </c>
      <c r="I4472" t="s">
        <v>12</v>
      </c>
      <c r="J4472" t="s">
        <v>2387</v>
      </c>
      <c r="K4472" s="17">
        <v>34.4</v>
      </c>
      <c r="L4472" s="17">
        <v>5</v>
      </c>
      <c r="M4472" s="17">
        <v>15.82</v>
      </c>
      <c r="N4472" s="17" t="str">
        <f>IF(SalesData[[#This Row],[Profit]]&gt;0,"Profit","Loss")</f>
        <v>Profit</v>
      </c>
    </row>
    <row r="4473" spans="1:14" x14ac:dyDescent="0.25">
      <c r="A4473" s="1">
        <v>42468</v>
      </c>
      <c r="B4473" s="3">
        <f t="shared" si="207"/>
        <v>2016</v>
      </c>
      <c r="C4473" s="3">
        <f t="shared" si="208"/>
        <v>4</v>
      </c>
      <c r="D4473" t="s">
        <v>1263</v>
      </c>
      <c r="E4473" t="str">
        <f t="shared" si="209"/>
        <v>Logan Currie20160408</v>
      </c>
      <c r="F4473">
        <f>IF(COUNTIF($E$2:E4473, E4473) = 1, MAX($F$1:F4472) + 1, INDEX($F$1:F4472, MATCH(E4473, $E$1:E4472, 0)))</f>
        <v>2203</v>
      </c>
      <c r="G4473" t="s">
        <v>27</v>
      </c>
      <c r="H4473" t="s">
        <v>11</v>
      </c>
      <c r="I4473" t="s">
        <v>12</v>
      </c>
      <c r="J4473" t="s">
        <v>79</v>
      </c>
      <c r="K4473" s="17">
        <v>20.04</v>
      </c>
      <c r="L4473" s="17">
        <v>3</v>
      </c>
      <c r="M4473" s="17">
        <v>9.6199999999999992</v>
      </c>
      <c r="N4473" s="17" t="str">
        <f>IF(SalesData[[#This Row],[Profit]]&gt;0,"Profit","Loss")</f>
        <v>Profit</v>
      </c>
    </row>
    <row r="4474" spans="1:14" x14ac:dyDescent="0.25">
      <c r="A4474" s="1">
        <v>42468</v>
      </c>
      <c r="B4474" s="3">
        <f t="shared" si="207"/>
        <v>2016</v>
      </c>
      <c r="C4474" s="3">
        <f t="shared" si="208"/>
        <v>4</v>
      </c>
      <c r="D4474" t="s">
        <v>1263</v>
      </c>
      <c r="E4474" t="str">
        <f t="shared" si="209"/>
        <v>Logan Currie20160408</v>
      </c>
      <c r="F4474">
        <f>IF(COUNTIF($E$2:E4474, E4474) = 1, MAX($F$1:F4473) + 1, INDEX($F$1:F4473, MATCH(E4474, $E$1:E4473, 0)))</f>
        <v>2203</v>
      </c>
      <c r="G4474" t="s">
        <v>27</v>
      </c>
      <c r="H4474" t="s">
        <v>11</v>
      </c>
      <c r="I4474" t="s">
        <v>18</v>
      </c>
      <c r="J4474" t="s">
        <v>192</v>
      </c>
      <c r="K4474" s="17">
        <v>64.959999999999994</v>
      </c>
      <c r="L4474" s="17">
        <v>2</v>
      </c>
      <c r="M4474" s="17">
        <v>2.6</v>
      </c>
      <c r="N4474" s="17" t="str">
        <f>IF(SalesData[[#This Row],[Profit]]&gt;0,"Profit","Loss")</f>
        <v>Profit</v>
      </c>
    </row>
    <row r="4475" spans="1:14" x14ac:dyDescent="0.25">
      <c r="A4475" s="1">
        <v>42468</v>
      </c>
      <c r="B4475" s="3">
        <f t="shared" si="207"/>
        <v>2016</v>
      </c>
      <c r="C4475" s="3">
        <f t="shared" si="208"/>
        <v>4</v>
      </c>
      <c r="D4475" t="s">
        <v>1263</v>
      </c>
      <c r="E4475" t="str">
        <f t="shared" si="209"/>
        <v>Logan Currie20160408</v>
      </c>
      <c r="F4475">
        <f>IF(COUNTIF($E$2:E4475, E4475) = 1, MAX($F$1:F4474) + 1, INDEX($F$1:F4474, MATCH(E4475, $E$1:E4474, 0)))</f>
        <v>2203</v>
      </c>
      <c r="G4475" t="s">
        <v>27</v>
      </c>
      <c r="H4475" t="s">
        <v>11</v>
      </c>
      <c r="I4475" t="s">
        <v>12</v>
      </c>
      <c r="J4475" t="s">
        <v>1157</v>
      </c>
      <c r="K4475" s="17">
        <v>12.96</v>
      </c>
      <c r="L4475" s="17">
        <v>2</v>
      </c>
      <c r="M4475" s="17">
        <v>6.22</v>
      </c>
      <c r="N4475" s="17" t="str">
        <f>IF(SalesData[[#This Row],[Profit]]&gt;0,"Profit","Loss")</f>
        <v>Profit</v>
      </c>
    </row>
    <row r="4476" spans="1:14" x14ac:dyDescent="0.25">
      <c r="A4476" s="1">
        <v>42468</v>
      </c>
      <c r="B4476" s="3">
        <f t="shared" si="207"/>
        <v>2016</v>
      </c>
      <c r="C4476" s="3">
        <f t="shared" si="208"/>
        <v>4</v>
      </c>
      <c r="D4476" t="s">
        <v>1459</v>
      </c>
      <c r="E4476" t="str">
        <f t="shared" si="209"/>
        <v>Zuschuss Carroll20160408</v>
      </c>
      <c r="F4476">
        <f>IF(COUNTIF($E$2:E4476, E4476) = 1, MAX($F$1:F4475) + 1, INDEX($F$1:F4475, MATCH(E4476, $E$1:E4475, 0)))</f>
        <v>2204</v>
      </c>
      <c r="G4476" t="s">
        <v>10</v>
      </c>
      <c r="H4476" t="s">
        <v>39</v>
      </c>
      <c r="I4476" t="s">
        <v>52</v>
      </c>
      <c r="J4476" t="s">
        <v>2158</v>
      </c>
      <c r="K4476" s="17">
        <v>431.93</v>
      </c>
      <c r="L4476" s="17">
        <v>9</v>
      </c>
      <c r="M4476" s="17">
        <v>64.790000000000006</v>
      </c>
      <c r="N4476" s="17" t="str">
        <f>IF(SalesData[[#This Row],[Profit]]&gt;0,"Profit","Loss")</f>
        <v>Profit</v>
      </c>
    </row>
    <row r="4477" spans="1:14" x14ac:dyDescent="0.25">
      <c r="A4477" s="1">
        <v>42468</v>
      </c>
      <c r="B4477" s="3">
        <f t="shared" si="207"/>
        <v>2016</v>
      </c>
      <c r="C4477" s="3">
        <f t="shared" si="208"/>
        <v>4</v>
      </c>
      <c r="D4477" t="s">
        <v>1459</v>
      </c>
      <c r="E4477" t="str">
        <f t="shared" si="209"/>
        <v>Zuschuss Carroll20160408</v>
      </c>
      <c r="F4477">
        <f>IF(COUNTIF($E$2:E4477, E4477) = 1, MAX($F$1:F4476) + 1, INDEX($F$1:F4476, MATCH(E4477, $E$1:E4476, 0)))</f>
        <v>2204</v>
      </c>
      <c r="G4477" t="s">
        <v>10</v>
      </c>
      <c r="H4477" t="s">
        <v>34</v>
      </c>
      <c r="I4477" t="s">
        <v>35</v>
      </c>
      <c r="J4477" t="s">
        <v>2068</v>
      </c>
      <c r="K4477" s="17">
        <v>95.98</v>
      </c>
      <c r="L4477" s="17">
        <v>4</v>
      </c>
      <c r="M4477" s="17">
        <v>-4.1100000000000003</v>
      </c>
      <c r="N4477" s="17" t="str">
        <f>IF(SalesData[[#This Row],[Profit]]&gt;0,"Profit","Loss")</f>
        <v>Loss</v>
      </c>
    </row>
    <row r="4478" spans="1:14" x14ac:dyDescent="0.25">
      <c r="A4478" s="1">
        <v>42468</v>
      </c>
      <c r="B4478" s="3">
        <f t="shared" si="207"/>
        <v>2016</v>
      </c>
      <c r="C4478" s="3">
        <f t="shared" si="208"/>
        <v>4</v>
      </c>
      <c r="D4478" t="s">
        <v>1459</v>
      </c>
      <c r="E4478" t="str">
        <f t="shared" si="209"/>
        <v>Zuschuss Carroll20160408</v>
      </c>
      <c r="F4478">
        <f>IF(COUNTIF($E$2:E4478, E4478) = 1, MAX($F$1:F4477) + 1, INDEX($F$1:F4477, MATCH(E4478, $E$1:E4477, 0)))</f>
        <v>2204</v>
      </c>
      <c r="G4478" t="s">
        <v>10</v>
      </c>
      <c r="H4478" t="s">
        <v>11</v>
      </c>
      <c r="I4478" t="s">
        <v>20</v>
      </c>
      <c r="J4478" t="s">
        <v>828</v>
      </c>
      <c r="K4478" s="17">
        <v>1088.79</v>
      </c>
      <c r="L4478" s="17">
        <v>4</v>
      </c>
      <c r="M4478" s="17">
        <v>-1850.95</v>
      </c>
      <c r="N4478" s="17" t="str">
        <f>IF(SalesData[[#This Row],[Profit]]&gt;0,"Profit","Loss")</f>
        <v>Loss</v>
      </c>
    </row>
    <row r="4479" spans="1:14" x14ac:dyDescent="0.25">
      <c r="A4479" s="1">
        <v>42468</v>
      </c>
      <c r="B4479" s="3">
        <f t="shared" si="207"/>
        <v>2016</v>
      </c>
      <c r="C4479" s="3">
        <f t="shared" si="208"/>
        <v>4</v>
      </c>
      <c r="D4479" t="s">
        <v>1494</v>
      </c>
      <c r="E4479" t="str">
        <f t="shared" si="209"/>
        <v>Eugene Hildebrand20160408</v>
      </c>
      <c r="F4479">
        <f>IF(COUNTIF($E$2:E4479, E4479) = 1, MAX($F$1:F4478) + 1, INDEX($F$1:F4478, MATCH(E4479, $E$1:E4478, 0)))</f>
        <v>2205</v>
      </c>
      <c r="G4479" t="s">
        <v>78</v>
      </c>
      <c r="H4479" t="s">
        <v>11</v>
      </c>
      <c r="I4479" t="s">
        <v>63</v>
      </c>
      <c r="J4479" t="s">
        <v>2479</v>
      </c>
      <c r="K4479" s="17">
        <v>8.8699999999999992</v>
      </c>
      <c r="L4479" s="17">
        <v>1</v>
      </c>
      <c r="M4479" s="17">
        <v>3.22</v>
      </c>
      <c r="N4479" s="17" t="str">
        <f>IF(SalesData[[#This Row],[Profit]]&gt;0,"Profit","Loss")</f>
        <v>Profit</v>
      </c>
    </row>
    <row r="4480" spans="1:14" x14ac:dyDescent="0.25">
      <c r="A4480" s="1">
        <v>42468</v>
      </c>
      <c r="B4480" s="3">
        <f t="shared" si="207"/>
        <v>2016</v>
      </c>
      <c r="C4480" s="3">
        <f t="shared" si="208"/>
        <v>4</v>
      </c>
      <c r="D4480" t="s">
        <v>1494</v>
      </c>
      <c r="E4480" t="str">
        <f t="shared" si="209"/>
        <v>Eugene Hildebrand20160408</v>
      </c>
      <c r="F4480">
        <f>IF(COUNTIF($E$2:E4480, E4480) = 1, MAX($F$1:F4479) + 1, INDEX($F$1:F4479, MATCH(E4480, $E$1:E4479, 0)))</f>
        <v>2205</v>
      </c>
      <c r="G4480" t="s">
        <v>78</v>
      </c>
      <c r="H4480" t="s">
        <v>11</v>
      </c>
      <c r="I4480" t="s">
        <v>20</v>
      </c>
      <c r="J4480" t="s">
        <v>269</v>
      </c>
      <c r="K4480" s="17">
        <v>121.1</v>
      </c>
      <c r="L4480" s="17">
        <v>6</v>
      </c>
      <c r="M4480" s="17">
        <v>-100.92</v>
      </c>
      <c r="N4480" s="17" t="str">
        <f>IF(SalesData[[#This Row],[Profit]]&gt;0,"Profit","Loss")</f>
        <v>Loss</v>
      </c>
    </row>
    <row r="4481" spans="1:14" x14ac:dyDescent="0.25">
      <c r="A4481" s="1">
        <v>42468</v>
      </c>
      <c r="B4481" s="3">
        <f t="shared" si="207"/>
        <v>2016</v>
      </c>
      <c r="C4481" s="3">
        <f t="shared" si="208"/>
        <v>4</v>
      </c>
      <c r="D4481" t="s">
        <v>1840</v>
      </c>
      <c r="E4481" t="str">
        <f t="shared" si="209"/>
        <v>Clytie Kelty20160408</v>
      </c>
      <c r="F4481">
        <f>IF(COUNTIF($E$2:E4481, E4481) = 1, MAX($F$1:F4480) + 1, INDEX($F$1:F4480, MATCH(E4481, $E$1:E4480, 0)))</f>
        <v>2206</v>
      </c>
      <c r="G4481" t="s">
        <v>27</v>
      </c>
      <c r="H4481" t="s">
        <v>34</v>
      </c>
      <c r="I4481" t="s">
        <v>47</v>
      </c>
      <c r="J4481" t="s">
        <v>2480</v>
      </c>
      <c r="K4481" s="17">
        <v>24.7</v>
      </c>
      <c r="L4481" s="17">
        <v>5</v>
      </c>
      <c r="M4481" s="17">
        <v>10.37</v>
      </c>
      <c r="N4481" s="17" t="str">
        <f>IF(SalesData[[#This Row],[Profit]]&gt;0,"Profit","Loss")</f>
        <v>Profit</v>
      </c>
    </row>
    <row r="4482" spans="1:14" x14ac:dyDescent="0.25">
      <c r="A4482" s="1">
        <v>42468</v>
      </c>
      <c r="B4482" s="3">
        <f t="shared" ref="B4482:B4545" si="210">YEAR(A4482)</f>
        <v>2016</v>
      </c>
      <c r="C4482" s="3">
        <f t="shared" ref="C4482:C4545" si="211">MONTH(A4482)</f>
        <v>4</v>
      </c>
      <c r="D4482" t="s">
        <v>635</v>
      </c>
      <c r="E4482" t="str">
        <f t="shared" ref="E4482:E4545" si="212">D4482 &amp; TEXT(A4482, "yyyymmdd")</f>
        <v>Patrick Gardner20160408</v>
      </c>
      <c r="F4482">
        <f>IF(COUNTIF($E$2:E4482, E4482) = 1, MAX($F$1:F4481) + 1, INDEX($F$1:F4481, MATCH(E4482, $E$1:E4481, 0)))</f>
        <v>2207</v>
      </c>
      <c r="G4482" t="s">
        <v>30</v>
      </c>
      <c r="H4482" t="s">
        <v>11</v>
      </c>
      <c r="I4482" t="s">
        <v>63</v>
      </c>
      <c r="J4482" t="s">
        <v>2481</v>
      </c>
      <c r="K4482" s="17">
        <v>17.920000000000002</v>
      </c>
      <c r="L4482" s="17">
        <v>4</v>
      </c>
      <c r="M4482" s="17">
        <v>8.6</v>
      </c>
      <c r="N4482" s="17" t="str">
        <f>IF(SalesData[[#This Row],[Profit]]&gt;0,"Profit","Loss")</f>
        <v>Profit</v>
      </c>
    </row>
    <row r="4483" spans="1:14" x14ac:dyDescent="0.25">
      <c r="A4483" s="1">
        <v>42468</v>
      </c>
      <c r="B4483" s="3">
        <f t="shared" si="210"/>
        <v>2016</v>
      </c>
      <c r="C4483" s="3">
        <f t="shared" si="211"/>
        <v>4</v>
      </c>
      <c r="D4483" t="s">
        <v>655</v>
      </c>
      <c r="E4483" t="str">
        <f t="shared" si="212"/>
        <v>Raymond Messe20160408</v>
      </c>
      <c r="F4483">
        <f>IF(COUNTIF($E$2:E4483, E4483) = 1, MAX($F$1:F4482) + 1, INDEX($F$1:F4482, MATCH(E4483, $E$1:E4482, 0)))</f>
        <v>2208</v>
      </c>
      <c r="G4483" t="s">
        <v>30</v>
      </c>
      <c r="H4483" t="s">
        <v>34</v>
      </c>
      <c r="I4483" t="s">
        <v>74</v>
      </c>
      <c r="J4483" t="s">
        <v>835</v>
      </c>
      <c r="K4483" s="17">
        <v>354.9</v>
      </c>
      <c r="L4483" s="17">
        <v>5</v>
      </c>
      <c r="M4483" s="17">
        <v>88.73</v>
      </c>
      <c r="N4483" s="17" t="str">
        <f>IF(SalesData[[#This Row],[Profit]]&gt;0,"Profit","Loss")</f>
        <v>Profit</v>
      </c>
    </row>
    <row r="4484" spans="1:14" x14ac:dyDescent="0.25">
      <c r="A4484" s="1">
        <v>42468</v>
      </c>
      <c r="B4484" s="3">
        <f t="shared" si="210"/>
        <v>2016</v>
      </c>
      <c r="C4484" s="3">
        <f t="shared" si="211"/>
        <v>4</v>
      </c>
      <c r="D4484" t="s">
        <v>293</v>
      </c>
      <c r="E4484" t="str">
        <f t="shared" si="212"/>
        <v>Christine Kargatis20160408</v>
      </c>
      <c r="F4484">
        <f>IF(COUNTIF($E$2:E4484, E4484) = 1, MAX($F$1:F4483) + 1, INDEX($F$1:F4483, MATCH(E4484, $E$1:E4483, 0)))</f>
        <v>2209</v>
      </c>
      <c r="G4484" t="s">
        <v>101</v>
      </c>
      <c r="H4484" t="s">
        <v>11</v>
      </c>
      <c r="I4484" t="s">
        <v>43</v>
      </c>
      <c r="J4484" t="s">
        <v>1247</v>
      </c>
      <c r="K4484" s="17">
        <v>30</v>
      </c>
      <c r="L4484" s="17">
        <v>6</v>
      </c>
      <c r="M4484" s="17">
        <v>14.4</v>
      </c>
      <c r="N4484" s="17" t="str">
        <f>IF(SalesData[[#This Row],[Profit]]&gt;0,"Profit","Loss")</f>
        <v>Profit</v>
      </c>
    </row>
    <row r="4485" spans="1:14" x14ac:dyDescent="0.25">
      <c r="A4485" s="1">
        <v>42468</v>
      </c>
      <c r="B4485" s="3">
        <f t="shared" si="210"/>
        <v>2016</v>
      </c>
      <c r="C4485" s="3">
        <f t="shared" si="211"/>
        <v>4</v>
      </c>
      <c r="D4485" t="s">
        <v>293</v>
      </c>
      <c r="E4485" t="str">
        <f t="shared" si="212"/>
        <v>Christine Kargatis20160408</v>
      </c>
      <c r="F4485">
        <f>IF(COUNTIF($E$2:E4485, E4485) = 1, MAX($F$1:F4484) + 1, INDEX($F$1:F4484, MATCH(E4485, $E$1:E4484, 0)))</f>
        <v>2209</v>
      </c>
      <c r="G4485" t="s">
        <v>101</v>
      </c>
      <c r="H4485" t="s">
        <v>11</v>
      </c>
      <c r="I4485" t="s">
        <v>12</v>
      </c>
      <c r="J4485" t="s">
        <v>1159</v>
      </c>
      <c r="K4485" s="17">
        <v>25.92</v>
      </c>
      <c r="L4485" s="17">
        <v>4</v>
      </c>
      <c r="M4485" s="17">
        <v>12.7</v>
      </c>
      <c r="N4485" s="17" t="str">
        <f>IF(SalesData[[#This Row],[Profit]]&gt;0,"Profit","Loss")</f>
        <v>Profit</v>
      </c>
    </row>
    <row r="4486" spans="1:14" x14ac:dyDescent="0.25">
      <c r="A4486" s="1">
        <v>42468</v>
      </c>
      <c r="B4486" s="3">
        <f t="shared" si="210"/>
        <v>2016</v>
      </c>
      <c r="C4486" s="3">
        <f t="shared" si="211"/>
        <v>4</v>
      </c>
      <c r="D4486" t="s">
        <v>293</v>
      </c>
      <c r="E4486" t="str">
        <f t="shared" si="212"/>
        <v>Christine Kargatis20160408</v>
      </c>
      <c r="F4486">
        <f>IF(COUNTIF($E$2:E4486, E4486) = 1, MAX($F$1:F4485) + 1, INDEX($F$1:F4485, MATCH(E4486, $E$1:E4485, 0)))</f>
        <v>2209</v>
      </c>
      <c r="G4486" t="s">
        <v>101</v>
      </c>
      <c r="H4486" t="s">
        <v>34</v>
      </c>
      <c r="I4486" t="s">
        <v>47</v>
      </c>
      <c r="J4486" t="s">
        <v>1711</v>
      </c>
      <c r="K4486" s="17">
        <v>159.91999999999999</v>
      </c>
      <c r="L4486" s="17">
        <v>4</v>
      </c>
      <c r="M4486" s="17">
        <v>31.98</v>
      </c>
      <c r="N4486" s="17" t="str">
        <f>IF(SalesData[[#This Row],[Profit]]&gt;0,"Profit","Loss")</f>
        <v>Profit</v>
      </c>
    </row>
    <row r="4487" spans="1:14" x14ac:dyDescent="0.25">
      <c r="A4487" s="1">
        <v>42469</v>
      </c>
      <c r="B4487" s="3">
        <f t="shared" si="210"/>
        <v>2016</v>
      </c>
      <c r="C4487" s="3">
        <f t="shared" si="211"/>
        <v>4</v>
      </c>
      <c r="D4487" t="s">
        <v>1946</v>
      </c>
      <c r="E4487" t="str">
        <f t="shared" si="212"/>
        <v>Edward Becker20160409</v>
      </c>
      <c r="F4487">
        <f>IF(COUNTIF($E$2:E4487, E4487) = 1, MAX($F$1:F4486) + 1, INDEX($F$1:F4486, MATCH(E4487, $E$1:E4486, 0)))</f>
        <v>2210</v>
      </c>
      <c r="G4487" t="s">
        <v>164</v>
      </c>
      <c r="H4487" t="s">
        <v>11</v>
      </c>
      <c r="I4487" t="s">
        <v>20</v>
      </c>
      <c r="J4487" t="s">
        <v>1313</v>
      </c>
      <c r="K4487" s="17">
        <v>35.35</v>
      </c>
      <c r="L4487" s="17">
        <v>9</v>
      </c>
      <c r="M4487" s="17">
        <v>12.82</v>
      </c>
      <c r="N4487" s="17" t="str">
        <f>IF(SalesData[[#This Row],[Profit]]&gt;0,"Profit","Loss")</f>
        <v>Profit</v>
      </c>
    </row>
    <row r="4488" spans="1:14" x14ac:dyDescent="0.25">
      <c r="A4488" s="1">
        <v>42469</v>
      </c>
      <c r="B4488" s="3">
        <f t="shared" si="210"/>
        <v>2016</v>
      </c>
      <c r="C4488" s="3">
        <f t="shared" si="211"/>
        <v>4</v>
      </c>
      <c r="D4488" t="s">
        <v>2482</v>
      </c>
      <c r="E4488" t="str">
        <f t="shared" si="212"/>
        <v>Sean Wendt20160409</v>
      </c>
      <c r="F4488">
        <f>IF(COUNTIF($E$2:E4488, E4488) = 1, MAX($F$1:F4487) + 1, INDEX($F$1:F4487, MATCH(E4488, $E$1:E4487, 0)))</f>
        <v>2211</v>
      </c>
      <c r="G4488" t="s">
        <v>110</v>
      </c>
      <c r="H4488" t="s">
        <v>39</v>
      </c>
      <c r="I4488" t="s">
        <v>40</v>
      </c>
      <c r="J4488" t="s">
        <v>1902</v>
      </c>
      <c r="K4488" s="17">
        <v>517.9</v>
      </c>
      <c r="L4488" s="17">
        <v>2</v>
      </c>
      <c r="M4488" s="17">
        <v>134.65</v>
      </c>
      <c r="N4488" s="17" t="str">
        <f>IF(SalesData[[#This Row],[Profit]]&gt;0,"Profit","Loss")</f>
        <v>Profit</v>
      </c>
    </row>
    <row r="4489" spans="1:14" x14ac:dyDescent="0.25">
      <c r="A4489" s="1">
        <v>42469</v>
      </c>
      <c r="B4489" s="3">
        <f t="shared" si="210"/>
        <v>2016</v>
      </c>
      <c r="C4489" s="3">
        <f t="shared" si="211"/>
        <v>4</v>
      </c>
      <c r="D4489" t="s">
        <v>2482</v>
      </c>
      <c r="E4489" t="str">
        <f t="shared" si="212"/>
        <v>Sean Wendt20160409</v>
      </c>
      <c r="F4489">
        <f>IF(COUNTIF($E$2:E4489, E4489) = 1, MAX($F$1:F4488) + 1, INDEX($F$1:F4488, MATCH(E4489, $E$1:E4488, 0)))</f>
        <v>2211</v>
      </c>
      <c r="G4489" t="s">
        <v>110</v>
      </c>
      <c r="H4489" t="s">
        <v>11</v>
      </c>
      <c r="I4489" t="s">
        <v>20</v>
      </c>
      <c r="J4489" t="s">
        <v>2483</v>
      </c>
      <c r="K4489" s="17">
        <v>5.28</v>
      </c>
      <c r="L4489" s="17">
        <v>2</v>
      </c>
      <c r="M4489" s="17">
        <v>2.4300000000000002</v>
      </c>
      <c r="N4489" s="17" t="str">
        <f>IF(SalesData[[#This Row],[Profit]]&gt;0,"Profit","Loss")</f>
        <v>Profit</v>
      </c>
    </row>
    <row r="4490" spans="1:14" x14ac:dyDescent="0.25">
      <c r="A4490" s="1">
        <v>42469</v>
      </c>
      <c r="B4490" s="3">
        <f t="shared" si="210"/>
        <v>2016</v>
      </c>
      <c r="C4490" s="3">
        <f t="shared" si="211"/>
        <v>4</v>
      </c>
      <c r="D4490" t="s">
        <v>722</v>
      </c>
      <c r="E4490" t="str">
        <f t="shared" si="212"/>
        <v>Herbert Flentye20160409</v>
      </c>
      <c r="F4490">
        <f>IF(COUNTIF($E$2:E4490, E4490) = 1, MAX($F$1:F4489) + 1, INDEX($F$1:F4489, MATCH(E4490, $E$1:E4489, 0)))</f>
        <v>2212</v>
      </c>
      <c r="G4490" t="s">
        <v>27</v>
      </c>
      <c r="H4490" t="s">
        <v>34</v>
      </c>
      <c r="I4490" t="s">
        <v>74</v>
      </c>
      <c r="J4490" t="s">
        <v>2484</v>
      </c>
      <c r="K4490" s="17">
        <v>556.66999999999996</v>
      </c>
      <c r="L4490" s="17">
        <v>5</v>
      </c>
      <c r="M4490" s="17">
        <v>6.55</v>
      </c>
      <c r="N4490" s="17" t="str">
        <f>IF(SalesData[[#This Row],[Profit]]&gt;0,"Profit","Loss")</f>
        <v>Profit</v>
      </c>
    </row>
    <row r="4491" spans="1:14" x14ac:dyDescent="0.25">
      <c r="A4491" s="1">
        <v>42470</v>
      </c>
      <c r="B4491" s="3">
        <f t="shared" si="210"/>
        <v>2016</v>
      </c>
      <c r="C4491" s="3">
        <f t="shared" si="211"/>
        <v>4</v>
      </c>
      <c r="D4491" t="s">
        <v>2252</v>
      </c>
      <c r="E4491" t="str">
        <f t="shared" si="212"/>
        <v>Justin Ritter20160410</v>
      </c>
      <c r="F4491">
        <f>IF(COUNTIF($E$2:E4491, E4491) = 1, MAX($F$1:F4490) + 1, INDEX($F$1:F4490, MATCH(E4491, $E$1:E4490, 0)))</f>
        <v>2213</v>
      </c>
      <c r="G4491" t="s">
        <v>78</v>
      </c>
      <c r="H4491" t="s">
        <v>11</v>
      </c>
      <c r="I4491" t="s">
        <v>20</v>
      </c>
      <c r="J4491" t="s">
        <v>1204</v>
      </c>
      <c r="K4491" s="17">
        <v>8.9</v>
      </c>
      <c r="L4491" s="17">
        <v>2</v>
      </c>
      <c r="M4491" s="17">
        <v>-6.53</v>
      </c>
      <c r="N4491" s="17" t="str">
        <f>IF(SalesData[[#This Row],[Profit]]&gt;0,"Profit","Loss")</f>
        <v>Loss</v>
      </c>
    </row>
    <row r="4492" spans="1:14" x14ac:dyDescent="0.25">
      <c r="A4492" s="1">
        <v>42470</v>
      </c>
      <c r="B4492" s="3">
        <f t="shared" si="210"/>
        <v>2016</v>
      </c>
      <c r="C4492" s="3">
        <f t="shared" si="211"/>
        <v>4</v>
      </c>
      <c r="D4492" t="s">
        <v>285</v>
      </c>
      <c r="E4492" t="str">
        <f t="shared" si="212"/>
        <v>Filia McAdams20160410</v>
      </c>
      <c r="F4492">
        <f>IF(COUNTIF($E$2:E4492, E4492) = 1, MAX($F$1:F4491) + 1, INDEX($F$1:F4491, MATCH(E4492, $E$1:E4491, 0)))</f>
        <v>2214</v>
      </c>
      <c r="G4492" t="s">
        <v>27</v>
      </c>
      <c r="H4492" t="s">
        <v>11</v>
      </c>
      <c r="I4492" t="s">
        <v>12</v>
      </c>
      <c r="J4492" t="s">
        <v>2195</v>
      </c>
      <c r="K4492" s="17">
        <v>12.96</v>
      </c>
      <c r="L4492" s="17">
        <v>2</v>
      </c>
      <c r="M4492" s="17">
        <v>6.22</v>
      </c>
      <c r="N4492" s="17" t="str">
        <f>IF(SalesData[[#This Row],[Profit]]&gt;0,"Profit","Loss")</f>
        <v>Profit</v>
      </c>
    </row>
    <row r="4493" spans="1:14" x14ac:dyDescent="0.25">
      <c r="A4493" s="1">
        <v>42470</v>
      </c>
      <c r="B4493" s="3">
        <f t="shared" si="210"/>
        <v>2016</v>
      </c>
      <c r="C4493" s="3">
        <f t="shared" si="211"/>
        <v>4</v>
      </c>
      <c r="D4493" t="s">
        <v>285</v>
      </c>
      <c r="E4493" t="str">
        <f t="shared" si="212"/>
        <v>Filia McAdams20160410</v>
      </c>
      <c r="F4493">
        <f>IF(COUNTIF($E$2:E4493, E4493) = 1, MAX($F$1:F4492) + 1, INDEX($F$1:F4492, MATCH(E4493, $E$1:E4492, 0)))</f>
        <v>2214</v>
      </c>
      <c r="G4493" t="s">
        <v>27</v>
      </c>
      <c r="H4493" t="s">
        <v>11</v>
      </c>
      <c r="I4493" t="s">
        <v>20</v>
      </c>
      <c r="J4493" t="s">
        <v>886</v>
      </c>
      <c r="K4493" s="17">
        <v>23.2</v>
      </c>
      <c r="L4493" s="17">
        <v>5</v>
      </c>
      <c r="M4493" s="17">
        <v>8.1199999999999992</v>
      </c>
      <c r="N4493" s="17" t="str">
        <f>IF(SalesData[[#This Row],[Profit]]&gt;0,"Profit","Loss")</f>
        <v>Profit</v>
      </c>
    </row>
    <row r="4494" spans="1:14" x14ac:dyDescent="0.25">
      <c r="A4494" s="1">
        <v>42470</v>
      </c>
      <c r="B4494" s="3">
        <f t="shared" si="210"/>
        <v>2016</v>
      </c>
      <c r="C4494" s="3">
        <f t="shared" si="211"/>
        <v>4</v>
      </c>
      <c r="D4494" t="s">
        <v>1719</v>
      </c>
      <c r="E4494" t="str">
        <f t="shared" si="212"/>
        <v>Brian Thompson20160410</v>
      </c>
      <c r="F4494">
        <f>IF(COUNTIF($E$2:E4494, E4494) = 1, MAX($F$1:F4493) + 1, INDEX($F$1:F4493, MATCH(E4494, $E$1:E4493, 0)))</f>
        <v>2215</v>
      </c>
      <c r="G4494" t="s">
        <v>27</v>
      </c>
      <c r="H4494" t="s">
        <v>11</v>
      </c>
      <c r="I4494" t="s">
        <v>92</v>
      </c>
      <c r="J4494" t="s">
        <v>2016</v>
      </c>
      <c r="K4494" s="17">
        <v>113.76</v>
      </c>
      <c r="L4494" s="17">
        <v>3</v>
      </c>
      <c r="M4494" s="17">
        <v>44.37</v>
      </c>
      <c r="N4494" s="17" t="str">
        <f>IF(SalesData[[#This Row],[Profit]]&gt;0,"Profit","Loss")</f>
        <v>Profit</v>
      </c>
    </row>
    <row r="4495" spans="1:14" x14ac:dyDescent="0.25">
      <c r="A4495" s="1">
        <v>42470</v>
      </c>
      <c r="B4495" s="3">
        <f t="shared" si="210"/>
        <v>2016</v>
      </c>
      <c r="C4495" s="3">
        <f t="shared" si="211"/>
        <v>4</v>
      </c>
      <c r="D4495" t="s">
        <v>1719</v>
      </c>
      <c r="E4495" t="str">
        <f t="shared" si="212"/>
        <v>Brian Thompson20160410</v>
      </c>
      <c r="F4495">
        <f>IF(COUNTIF($E$2:E4495, E4495) = 1, MAX($F$1:F4494) + 1, INDEX($F$1:F4494, MATCH(E4495, $E$1:E4494, 0)))</f>
        <v>2215</v>
      </c>
      <c r="G4495" t="s">
        <v>27</v>
      </c>
      <c r="H4495" t="s">
        <v>11</v>
      </c>
      <c r="I4495" t="s">
        <v>18</v>
      </c>
      <c r="J4495" t="s">
        <v>1440</v>
      </c>
      <c r="K4495" s="17">
        <v>579.51</v>
      </c>
      <c r="L4495" s="17">
        <v>3</v>
      </c>
      <c r="M4495" s="17">
        <v>81.13</v>
      </c>
      <c r="N4495" s="17" t="str">
        <f>IF(SalesData[[#This Row],[Profit]]&gt;0,"Profit","Loss")</f>
        <v>Profit</v>
      </c>
    </row>
    <row r="4496" spans="1:14" x14ac:dyDescent="0.25">
      <c r="A4496" s="1">
        <v>42470</v>
      </c>
      <c r="B4496" s="3">
        <f t="shared" si="210"/>
        <v>2016</v>
      </c>
      <c r="C4496" s="3">
        <f t="shared" si="211"/>
        <v>4</v>
      </c>
      <c r="D4496" t="s">
        <v>1719</v>
      </c>
      <c r="E4496" t="str">
        <f t="shared" si="212"/>
        <v>Brian Thompson20160410</v>
      </c>
      <c r="F4496">
        <f>IF(COUNTIF($E$2:E4496, E4496) = 1, MAX($F$1:F4495) + 1, INDEX($F$1:F4495, MATCH(E4496, $E$1:E4495, 0)))</f>
        <v>2215</v>
      </c>
      <c r="G4496" t="s">
        <v>27</v>
      </c>
      <c r="H4496" t="s">
        <v>11</v>
      </c>
      <c r="I4496" t="s">
        <v>18</v>
      </c>
      <c r="J4496" t="s">
        <v>435</v>
      </c>
      <c r="K4496" s="17">
        <v>150.66</v>
      </c>
      <c r="L4496" s="17">
        <v>9</v>
      </c>
      <c r="M4496" s="17">
        <v>6.03</v>
      </c>
      <c r="N4496" s="17" t="str">
        <f>IF(SalesData[[#This Row],[Profit]]&gt;0,"Profit","Loss")</f>
        <v>Profit</v>
      </c>
    </row>
    <row r="4497" spans="1:14" x14ac:dyDescent="0.25">
      <c r="A4497" s="1">
        <v>42470</v>
      </c>
      <c r="B4497" s="3">
        <f t="shared" si="210"/>
        <v>2016</v>
      </c>
      <c r="C4497" s="3">
        <f t="shared" si="211"/>
        <v>4</v>
      </c>
      <c r="D4497" t="s">
        <v>1719</v>
      </c>
      <c r="E4497" t="str">
        <f t="shared" si="212"/>
        <v>Brian Thompson20160410</v>
      </c>
      <c r="F4497">
        <f>IF(COUNTIF($E$2:E4497, E4497) = 1, MAX($F$1:F4496) + 1, INDEX($F$1:F4496, MATCH(E4497, $E$1:E4496, 0)))</f>
        <v>2215</v>
      </c>
      <c r="G4497" t="s">
        <v>27</v>
      </c>
      <c r="H4497" t="s">
        <v>11</v>
      </c>
      <c r="I4497" t="s">
        <v>20</v>
      </c>
      <c r="J4497" t="s">
        <v>852</v>
      </c>
      <c r="K4497" s="17">
        <v>48.03</v>
      </c>
      <c r="L4497" s="17">
        <v>4</v>
      </c>
      <c r="M4497" s="17">
        <v>15.61</v>
      </c>
      <c r="N4497" s="17" t="str">
        <f>IF(SalesData[[#This Row],[Profit]]&gt;0,"Profit","Loss")</f>
        <v>Profit</v>
      </c>
    </row>
    <row r="4498" spans="1:14" x14ac:dyDescent="0.25">
      <c r="A4498" s="1">
        <v>42470</v>
      </c>
      <c r="B4498" s="3">
        <f t="shared" si="210"/>
        <v>2016</v>
      </c>
      <c r="C4498" s="3">
        <f t="shared" si="211"/>
        <v>4</v>
      </c>
      <c r="D4498" t="s">
        <v>334</v>
      </c>
      <c r="E4498" t="str">
        <f t="shared" si="212"/>
        <v>Quincy Jones20160410</v>
      </c>
      <c r="F4498">
        <f>IF(COUNTIF($E$2:E4498, E4498) = 1, MAX($F$1:F4497) + 1, INDEX($F$1:F4497, MATCH(E4498, $E$1:E4497, 0)))</f>
        <v>2216</v>
      </c>
      <c r="G4498" t="s">
        <v>15</v>
      </c>
      <c r="H4498" t="s">
        <v>11</v>
      </c>
      <c r="I4498" t="s">
        <v>24</v>
      </c>
      <c r="J4498" t="s">
        <v>386</v>
      </c>
      <c r="K4498" s="17">
        <v>13.57</v>
      </c>
      <c r="L4498" s="17">
        <v>4</v>
      </c>
      <c r="M4498" s="17">
        <v>3.22</v>
      </c>
      <c r="N4498" s="17" t="str">
        <f>IF(SalesData[[#This Row],[Profit]]&gt;0,"Profit","Loss")</f>
        <v>Profit</v>
      </c>
    </row>
    <row r="4499" spans="1:14" x14ac:dyDescent="0.25">
      <c r="A4499" s="1">
        <v>42472</v>
      </c>
      <c r="B4499" s="3">
        <f t="shared" si="210"/>
        <v>2016</v>
      </c>
      <c r="C4499" s="3">
        <f t="shared" si="211"/>
        <v>4</v>
      </c>
      <c r="D4499" t="s">
        <v>72</v>
      </c>
      <c r="E4499" t="str">
        <f t="shared" si="212"/>
        <v>Brian Dahlen20160412</v>
      </c>
      <c r="F4499">
        <f>IF(COUNTIF($E$2:E4499, E4499) = 1, MAX($F$1:F4498) + 1, INDEX($F$1:F4498, MATCH(E4499, $E$1:E4498, 0)))</f>
        <v>2217</v>
      </c>
      <c r="G4499" t="s">
        <v>55</v>
      </c>
      <c r="H4499" t="s">
        <v>34</v>
      </c>
      <c r="I4499" t="s">
        <v>145</v>
      </c>
      <c r="J4499" t="s">
        <v>473</v>
      </c>
      <c r="K4499" s="17">
        <v>343.92</v>
      </c>
      <c r="L4499" s="17">
        <v>4</v>
      </c>
      <c r="M4499" s="17">
        <v>75.66</v>
      </c>
      <c r="N4499" s="17" t="str">
        <f>IF(SalesData[[#This Row],[Profit]]&gt;0,"Profit","Loss")</f>
        <v>Profit</v>
      </c>
    </row>
    <row r="4500" spans="1:14" x14ac:dyDescent="0.25">
      <c r="A4500" s="1">
        <v>42472</v>
      </c>
      <c r="B4500" s="3">
        <f t="shared" si="210"/>
        <v>2016</v>
      </c>
      <c r="C4500" s="3">
        <f t="shared" si="211"/>
        <v>4</v>
      </c>
      <c r="D4500" t="s">
        <v>72</v>
      </c>
      <c r="E4500" t="str">
        <f t="shared" si="212"/>
        <v>Brian Dahlen20160412</v>
      </c>
      <c r="F4500">
        <f>IF(COUNTIF($E$2:E4500, E4500) = 1, MAX($F$1:F4499) + 1, INDEX($F$1:F4499, MATCH(E4500, $E$1:E4499, 0)))</f>
        <v>2217</v>
      </c>
      <c r="G4500" t="s">
        <v>55</v>
      </c>
      <c r="H4500" t="s">
        <v>11</v>
      </c>
      <c r="I4500" t="s">
        <v>12</v>
      </c>
      <c r="J4500" t="s">
        <v>491</v>
      </c>
      <c r="K4500" s="17">
        <v>40.99</v>
      </c>
      <c r="L4500" s="17">
        <v>1</v>
      </c>
      <c r="M4500" s="17">
        <v>20.09</v>
      </c>
      <c r="N4500" s="17" t="str">
        <f>IF(SalesData[[#This Row],[Profit]]&gt;0,"Profit","Loss")</f>
        <v>Profit</v>
      </c>
    </row>
    <row r="4501" spans="1:14" x14ac:dyDescent="0.25">
      <c r="A4501" s="1">
        <v>42472</v>
      </c>
      <c r="B4501" s="3">
        <f t="shared" si="210"/>
        <v>2016</v>
      </c>
      <c r="C4501" s="3">
        <f t="shared" si="211"/>
        <v>4</v>
      </c>
      <c r="D4501" t="s">
        <v>72</v>
      </c>
      <c r="E4501" t="str">
        <f t="shared" si="212"/>
        <v>Brian Dahlen20160412</v>
      </c>
      <c r="F4501">
        <f>IF(COUNTIF($E$2:E4501, E4501) = 1, MAX($F$1:F4500) + 1, INDEX($F$1:F4500, MATCH(E4501, $E$1:E4500, 0)))</f>
        <v>2217</v>
      </c>
      <c r="G4501" t="s">
        <v>55</v>
      </c>
      <c r="H4501" t="s">
        <v>11</v>
      </c>
      <c r="I4501" t="s">
        <v>63</v>
      </c>
      <c r="J4501" t="s">
        <v>1091</v>
      </c>
      <c r="K4501" s="17">
        <v>63.9</v>
      </c>
      <c r="L4501" s="17">
        <v>5</v>
      </c>
      <c r="M4501" s="17">
        <v>28.76</v>
      </c>
      <c r="N4501" s="17" t="str">
        <f>IF(SalesData[[#This Row],[Profit]]&gt;0,"Profit","Loss")</f>
        <v>Profit</v>
      </c>
    </row>
    <row r="4502" spans="1:14" x14ac:dyDescent="0.25">
      <c r="A4502" s="1">
        <v>42472</v>
      </c>
      <c r="B4502" s="3">
        <f t="shared" si="210"/>
        <v>2016</v>
      </c>
      <c r="C4502" s="3">
        <f t="shared" si="211"/>
        <v>4</v>
      </c>
      <c r="D4502" t="s">
        <v>1423</v>
      </c>
      <c r="E4502" t="str">
        <f t="shared" si="212"/>
        <v>Beth Paige20160412</v>
      </c>
      <c r="F4502">
        <f>IF(COUNTIF($E$2:E4502, E4502) = 1, MAX($F$1:F4501) + 1, INDEX($F$1:F4501, MATCH(E4502, $E$1:E4501, 0)))</f>
        <v>2218</v>
      </c>
      <c r="G4502" t="s">
        <v>27</v>
      </c>
      <c r="H4502" t="s">
        <v>34</v>
      </c>
      <c r="I4502" t="s">
        <v>35</v>
      </c>
      <c r="J4502" t="s">
        <v>2266</v>
      </c>
      <c r="K4502" s="17">
        <v>638.29</v>
      </c>
      <c r="L4502" s="17">
        <v>7</v>
      </c>
      <c r="M4502" s="17">
        <v>-31.91</v>
      </c>
      <c r="N4502" s="17" t="str">
        <f>IF(SalesData[[#This Row],[Profit]]&gt;0,"Profit","Loss")</f>
        <v>Loss</v>
      </c>
    </row>
    <row r="4503" spans="1:14" x14ac:dyDescent="0.25">
      <c r="A4503" s="1">
        <v>42472</v>
      </c>
      <c r="B4503" s="3">
        <f t="shared" si="210"/>
        <v>2016</v>
      </c>
      <c r="C4503" s="3">
        <f t="shared" si="211"/>
        <v>4</v>
      </c>
      <c r="D4503" t="s">
        <v>1423</v>
      </c>
      <c r="E4503" t="str">
        <f t="shared" si="212"/>
        <v>Beth Paige20160412</v>
      </c>
      <c r="F4503">
        <f>IF(COUNTIF($E$2:E4503, E4503) = 1, MAX($F$1:F4502) + 1, INDEX($F$1:F4502, MATCH(E4503, $E$1:E4502, 0)))</f>
        <v>2218</v>
      </c>
      <c r="G4503" t="s">
        <v>27</v>
      </c>
      <c r="H4503" t="s">
        <v>11</v>
      </c>
      <c r="I4503" t="s">
        <v>20</v>
      </c>
      <c r="J4503" t="s">
        <v>2120</v>
      </c>
      <c r="K4503" s="17">
        <v>13.21</v>
      </c>
      <c r="L4503" s="17">
        <v>1</v>
      </c>
      <c r="M4503" s="17">
        <v>4.62</v>
      </c>
      <c r="N4503" s="17" t="str">
        <f>IF(SalesData[[#This Row],[Profit]]&gt;0,"Profit","Loss")</f>
        <v>Profit</v>
      </c>
    </row>
    <row r="4504" spans="1:14" x14ac:dyDescent="0.25">
      <c r="A4504" s="1">
        <v>42472</v>
      </c>
      <c r="B4504" s="3">
        <f t="shared" si="210"/>
        <v>2016</v>
      </c>
      <c r="C4504" s="3">
        <f t="shared" si="211"/>
        <v>4</v>
      </c>
      <c r="D4504" t="s">
        <v>295</v>
      </c>
      <c r="E4504" t="str">
        <f t="shared" si="212"/>
        <v>Jason Fortune-20160412</v>
      </c>
      <c r="F4504">
        <f>IF(COUNTIF($E$2:E4504, E4504) = 1, MAX($F$1:F4503) + 1, INDEX($F$1:F4503, MATCH(E4504, $E$1:E4503, 0)))</f>
        <v>2219</v>
      </c>
      <c r="G4504" t="s">
        <v>27</v>
      </c>
      <c r="H4504" t="s">
        <v>11</v>
      </c>
      <c r="I4504" t="s">
        <v>12</v>
      </c>
      <c r="J4504" t="s">
        <v>2208</v>
      </c>
      <c r="K4504" s="17">
        <v>19.440000000000001</v>
      </c>
      <c r="L4504" s="17">
        <v>3</v>
      </c>
      <c r="M4504" s="17">
        <v>9.33</v>
      </c>
      <c r="N4504" s="17" t="str">
        <f>IF(SalesData[[#This Row],[Profit]]&gt;0,"Profit","Loss")</f>
        <v>Profit</v>
      </c>
    </row>
    <row r="4505" spans="1:14" x14ac:dyDescent="0.25">
      <c r="A4505" s="1">
        <v>42472</v>
      </c>
      <c r="B4505" s="3">
        <f t="shared" si="210"/>
        <v>2016</v>
      </c>
      <c r="C4505" s="3">
        <f t="shared" si="211"/>
        <v>4</v>
      </c>
      <c r="D4505" t="s">
        <v>295</v>
      </c>
      <c r="E4505" t="str">
        <f t="shared" si="212"/>
        <v>Jason Fortune-20160412</v>
      </c>
      <c r="F4505">
        <f>IF(COUNTIF($E$2:E4505, E4505) = 1, MAX($F$1:F4504) + 1, INDEX($F$1:F4504, MATCH(E4505, $E$1:E4504, 0)))</f>
        <v>2219</v>
      </c>
      <c r="G4505" t="s">
        <v>27</v>
      </c>
      <c r="H4505" t="s">
        <v>34</v>
      </c>
      <c r="I4505" t="s">
        <v>35</v>
      </c>
      <c r="J4505" t="s">
        <v>194</v>
      </c>
      <c r="K4505" s="17">
        <v>194.35</v>
      </c>
      <c r="L4505" s="17">
        <v>3</v>
      </c>
      <c r="M4505" s="17">
        <v>-36.44</v>
      </c>
      <c r="N4505" s="17" t="str">
        <f>IF(SalesData[[#This Row],[Profit]]&gt;0,"Profit","Loss")</f>
        <v>Loss</v>
      </c>
    </row>
    <row r="4506" spans="1:14" x14ac:dyDescent="0.25">
      <c r="A4506" s="1">
        <v>42472</v>
      </c>
      <c r="B4506" s="3">
        <f t="shared" si="210"/>
        <v>2016</v>
      </c>
      <c r="C4506" s="3">
        <f t="shared" si="211"/>
        <v>4</v>
      </c>
      <c r="D4506" t="s">
        <v>295</v>
      </c>
      <c r="E4506" t="str">
        <f t="shared" si="212"/>
        <v>Jason Fortune-20160412</v>
      </c>
      <c r="F4506">
        <f>IF(COUNTIF($E$2:E4506, E4506) = 1, MAX($F$1:F4505) + 1, INDEX($F$1:F4505, MATCH(E4506, $E$1:E4505, 0)))</f>
        <v>2219</v>
      </c>
      <c r="G4506" t="s">
        <v>27</v>
      </c>
      <c r="H4506" t="s">
        <v>11</v>
      </c>
      <c r="I4506" t="s">
        <v>20</v>
      </c>
      <c r="J4506" t="s">
        <v>1993</v>
      </c>
      <c r="K4506" s="17">
        <v>36.619999999999997</v>
      </c>
      <c r="L4506" s="17">
        <v>3</v>
      </c>
      <c r="M4506" s="17">
        <v>13.73</v>
      </c>
      <c r="N4506" s="17" t="str">
        <f>IF(SalesData[[#This Row],[Profit]]&gt;0,"Profit","Loss")</f>
        <v>Profit</v>
      </c>
    </row>
    <row r="4507" spans="1:14" x14ac:dyDescent="0.25">
      <c r="A4507" s="1">
        <v>42472</v>
      </c>
      <c r="B4507" s="3">
        <f t="shared" si="210"/>
        <v>2016</v>
      </c>
      <c r="C4507" s="3">
        <f t="shared" si="211"/>
        <v>4</v>
      </c>
      <c r="D4507" t="s">
        <v>1760</v>
      </c>
      <c r="E4507" t="str">
        <f t="shared" si="212"/>
        <v>Thomas Boland20160412</v>
      </c>
      <c r="F4507">
        <f>IF(COUNTIF($E$2:E4507, E4507) = 1, MAX($F$1:F4506) + 1, INDEX($F$1:F4506, MATCH(E4507, $E$1:E4506, 0)))</f>
        <v>2220</v>
      </c>
      <c r="G4507" t="s">
        <v>245</v>
      </c>
      <c r="H4507" t="s">
        <v>11</v>
      </c>
      <c r="I4507" t="s">
        <v>18</v>
      </c>
      <c r="J4507" t="s">
        <v>236</v>
      </c>
      <c r="K4507" s="17">
        <v>129.55000000000001</v>
      </c>
      <c r="L4507" s="17">
        <v>3</v>
      </c>
      <c r="M4507" s="17">
        <v>-22.67</v>
      </c>
      <c r="N4507" s="17" t="str">
        <f>IF(SalesData[[#This Row],[Profit]]&gt;0,"Profit","Loss")</f>
        <v>Loss</v>
      </c>
    </row>
    <row r="4508" spans="1:14" x14ac:dyDescent="0.25">
      <c r="A4508" s="1">
        <v>42472</v>
      </c>
      <c r="B4508" s="3">
        <f t="shared" si="210"/>
        <v>2016</v>
      </c>
      <c r="C4508" s="3">
        <f t="shared" si="211"/>
        <v>4</v>
      </c>
      <c r="D4508" t="s">
        <v>1760</v>
      </c>
      <c r="E4508" t="str">
        <f t="shared" si="212"/>
        <v>Thomas Boland20160412</v>
      </c>
      <c r="F4508">
        <f>IF(COUNTIF($E$2:E4508, E4508) = 1, MAX($F$1:F4507) + 1, INDEX($F$1:F4507, MATCH(E4508, $E$1:E4507, 0)))</f>
        <v>2220</v>
      </c>
      <c r="G4508" t="s">
        <v>245</v>
      </c>
      <c r="H4508" t="s">
        <v>11</v>
      </c>
      <c r="I4508" t="s">
        <v>18</v>
      </c>
      <c r="J4508" t="s">
        <v>2359</v>
      </c>
      <c r="K4508" s="17">
        <v>51.98</v>
      </c>
      <c r="L4508" s="17">
        <v>1</v>
      </c>
      <c r="M4508" s="17">
        <v>-5.2</v>
      </c>
      <c r="N4508" s="17" t="str">
        <f>IF(SalesData[[#This Row],[Profit]]&gt;0,"Profit","Loss")</f>
        <v>Loss</v>
      </c>
    </row>
    <row r="4509" spans="1:14" x14ac:dyDescent="0.25">
      <c r="A4509" s="1">
        <v>42472</v>
      </c>
      <c r="B4509" s="3">
        <f t="shared" si="210"/>
        <v>2016</v>
      </c>
      <c r="C4509" s="3">
        <f t="shared" si="211"/>
        <v>4</v>
      </c>
      <c r="D4509" t="s">
        <v>1760</v>
      </c>
      <c r="E4509" t="str">
        <f t="shared" si="212"/>
        <v>Thomas Boland20160412</v>
      </c>
      <c r="F4509">
        <f>IF(COUNTIF($E$2:E4509, E4509) = 1, MAX($F$1:F4508) + 1, INDEX($F$1:F4508, MATCH(E4509, $E$1:E4508, 0)))</f>
        <v>2220</v>
      </c>
      <c r="G4509" t="s">
        <v>245</v>
      </c>
      <c r="H4509" t="s">
        <v>11</v>
      </c>
      <c r="I4509" t="s">
        <v>12</v>
      </c>
      <c r="J4509" t="s">
        <v>2485</v>
      </c>
      <c r="K4509" s="17">
        <v>10.27</v>
      </c>
      <c r="L4509" s="17">
        <v>3</v>
      </c>
      <c r="M4509" s="17">
        <v>3.47</v>
      </c>
      <c r="N4509" s="17" t="str">
        <f>IF(SalesData[[#This Row],[Profit]]&gt;0,"Profit","Loss")</f>
        <v>Profit</v>
      </c>
    </row>
    <row r="4510" spans="1:14" x14ac:dyDescent="0.25">
      <c r="A4510" s="1">
        <v>42473</v>
      </c>
      <c r="B4510" s="3">
        <f t="shared" si="210"/>
        <v>2016</v>
      </c>
      <c r="C4510" s="3">
        <f t="shared" si="211"/>
        <v>4</v>
      </c>
      <c r="D4510" t="s">
        <v>1677</v>
      </c>
      <c r="E4510" t="str">
        <f t="shared" si="212"/>
        <v>Susan Pistek20160413</v>
      </c>
      <c r="F4510">
        <f>IF(COUNTIF($E$2:E4510, E4510) = 1, MAX($F$1:F4509) + 1, INDEX($F$1:F4509, MATCH(E4510, $E$1:E4509, 0)))</f>
        <v>2221</v>
      </c>
      <c r="G4510" t="s">
        <v>27</v>
      </c>
      <c r="H4510" t="s">
        <v>11</v>
      </c>
      <c r="I4510" t="s">
        <v>63</v>
      </c>
      <c r="J4510" t="s">
        <v>396</v>
      </c>
      <c r="K4510" s="17">
        <v>6.12</v>
      </c>
      <c r="L4510" s="17">
        <v>3</v>
      </c>
      <c r="M4510" s="17">
        <v>2.88</v>
      </c>
      <c r="N4510" s="17" t="str">
        <f>IF(SalesData[[#This Row],[Profit]]&gt;0,"Profit","Loss")</f>
        <v>Profit</v>
      </c>
    </row>
    <row r="4511" spans="1:14" x14ac:dyDescent="0.25">
      <c r="A4511" s="1">
        <v>42474</v>
      </c>
      <c r="B4511" s="3">
        <f t="shared" si="210"/>
        <v>2016</v>
      </c>
      <c r="C4511" s="3">
        <f t="shared" si="211"/>
        <v>4</v>
      </c>
      <c r="D4511" t="s">
        <v>953</v>
      </c>
      <c r="E4511" t="str">
        <f t="shared" si="212"/>
        <v>Philip Brown20160414</v>
      </c>
      <c r="F4511">
        <f>IF(COUNTIF($E$2:E4511, E4511) = 1, MAX($F$1:F4510) + 1, INDEX($F$1:F4510, MATCH(E4511, $E$1:E4510, 0)))</f>
        <v>2222</v>
      </c>
      <c r="G4511" t="s">
        <v>27</v>
      </c>
      <c r="H4511" t="s">
        <v>34</v>
      </c>
      <c r="I4511" t="s">
        <v>35</v>
      </c>
      <c r="J4511" t="s">
        <v>574</v>
      </c>
      <c r="K4511" s="17">
        <v>383.8</v>
      </c>
      <c r="L4511" s="17">
        <v>5</v>
      </c>
      <c r="M4511" s="17">
        <v>38.380000000000003</v>
      </c>
      <c r="N4511" s="17" t="str">
        <f>IF(SalesData[[#This Row],[Profit]]&gt;0,"Profit","Loss")</f>
        <v>Profit</v>
      </c>
    </row>
    <row r="4512" spans="1:14" x14ac:dyDescent="0.25">
      <c r="A4512" s="1">
        <v>42474</v>
      </c>
      <c r="B4512" s="3">
        <f t="shared" si="210"/>
        <v>2016</v>
      </c>
      <c r="C4512" s="3">
        <f t="shared" si="211"/>
        <v>4</v>
      </c>
      <c r="D4512" t="s">
        <v>1254</v>
      </c>
      <c r="E4512" t="str">
        <f t="shared" si="212"/>
        <v>Kean Takahito20160414</v>
      </c>
      <c r="F4512">
        <f>IF(COUNTIF($E$2:E4512, E4512) = 1, MAX($F$1:F4511) + 1, INDEX($F$1:F4511, MATCH(E4512, $E$1:E4511, 0)))</f>
        <v>2223</v>
      </c>
      <c r="G4512" t="s">
        <v>95</v>
      </c>
      <c r="H4512" t="s">
        <v>34</v>
      </c>
      <c r="I4512" t="s">
        <v>35</v>
      </c>
      <c r="J4512" t="s">
        <v>1982</v>
      </c>
      <c r="K4512" s="17">
        <v>933.54</v>
      </c>
      <c r="L4512" s="17">
        <v>4</v>
      </c>
      <c r="M4512" s="17">
        <v>105.02</v>
      </c>
      <c r="N4512" s="17" t="str">
        <f>IF(SalesData[[#This Row],[Profit]]&gt;0,"Profit","Loss")</f>
        <v>Profit</v>
      </c>
    </row>
    <row r="4513" spans="1:14" x14ac:dyDescent="0.25">
      <c r="A4513" s="1">
        <v>42474</v>
      </c>
      <c r="B4513" s="3">
        <f t="shared" si="210"/>
        <v>2016</v>
      </c>
      <c r="C4513" s="3">
        <f t="shared" si="211"/>
        <v>4</v>
      </c>
      <c r="D4513" t="s">
        <v>1254</v>
      </c>
      <c r="E4513" t="str">
        <f t="shared" si="212"/>
        <v>Kean Takahito20160414</v>
      </c>
      <c r="F4513">
        <f>IF(COUNTIF($E$2:E4513, E4513) = 1, MAX($F$1:F4512) + 1, INDEX($F$1:F4512, MATCH(E4513, $E$1:E4512, 0)))</f>
        <v>2223</v>
      </c>
      <c r="G4513" t="s">
        <v>95</v>
      </c>
      <c r="H4513" t="s">
        <v>11</v>
      </c>
      <c r="I4513" t="s">
        <v>18</v>
      </c>
      <c r="J4513" t="s">
        <v>1013</v>
      </c>
      <c r="K4513" s="17">
        <v>42.98</v>
      </c>
      <c r="L4513" s="17">
        <v>4</v>
      </c>
      <c r="M4513" s="17">
        <v>4.3</v>
      </c>
      <c r="N4513" s="17" t="str">
        <f>IF(SalesData[[#This Row],[Profit]]&gt;0,"Profit","Loss")</f>
        <v>Profit</v>
      </c>
    </row>
    <row r="4514" spans="1:14" x14ac:dyDescent="0.25">
      <c r="A4514" s="1">
        <v>42474</v>
      </c>
      <c r="B4514" s="3">
        <f t="shared" si="210"/>
        <v>2016</v>
      </c>
      <c r="C4514" s="3">
        <f t="shared" si="211"/>
        <v>4</v>
      </c>
      <c r="D4514" t="s">
        <v>122</v>
      </c>
      <c r="E4514" t="str">
        <f t="shared" si="212"/>
        <v>Tom Boeckenhauer20160414</v>
      </c>
      <c r="F4514">
        <f>IF(COUNTIF($E$2:E4514, E4514) = 1, MAX($F$1:F4513) + 1, INDEX($F$1:F4513, MATCH(E4514, $E$1:E4513, 0)))</f>
        <v>2224</v>
      </c>
      <c r="G4514" t="s">
        <v>55</v>
      </c>
      <c r="H4514" t="s">
        <v>11</v>
      </c>
      <c r="I4514" t="s">
        <v>18</v>
      </c>
      <c r="J4514" t="s">
        <v>179</v>
      </c>
      <c r="K4514" s="17">
        <v>81.2</v>
      </c>
      <c r="L4514" s="17">
        <v>5</v>
      </c>
      <c r="M4514" s="17">
        <v>12.18</v>
      </c>
      <c r="N4514" s="17" t="str">
        <f>IF(SalesData[[#This Row],[Profit]]&gt;0,"Profit","Loss")</f>
        <v>Profit</v>
      </c>
    </row>
    <row r="4515" spans="1:14" x14ac:dyDescent="0.25">
      <c r="A4515" s="1">
        <v>42474</v>
      </c>
      <c r="B4515" s="3">
        <f t="shared" si="210"/>
        <v>2016</v>
      </c>
      <c r="C4515" s="3">
        <f t="shared" si="211"/>
        <v>4</v>
      </c>
      <c r="D4515" t="s">
        <v>2486</v>
      </c>
      <c r="E4515" t="str">
        <f t="shared" si="212"/>
        <v>Jill Matthias20160414</v>
      </c>
      <c r="F4515">
        <f>IF(COUNTIF($E$2:E4515, E4515) = 1, MAX($F$1:F4514) + 1, INDEX($F$1:F4514, MATCH(E4515, $E$1:E4514, 0)))</f>
        <v>2225</v>
      </c>
      <c r="G4515" t="s">
        <v>531</v>
      </c>
      <c r="H4515" t="s">
        <v>11</v>
      </c>
      <c r="I4515" t="s">
        <v>20</v>
      </c>
      <c r="J4515" t="s">
        <v>2487</v>
      </c>
      <c r="K4515" s="17">
        <v>25.06</v>
      </c>
      <c r="L4515" s="17">
        <v>2</v>
      </c>
      <c r="M4515" s="17">
        <v>11.78</v>
      </c>
      <c r="N4515" s="17" t="str">
        <f>IF(SalesData[[#This Row],[Profit]]&gt;0,"Profit","Loss")</f>
        <v>Profit</v>
      </c>
    </row>
    <row r="4516" spans="1:14" x14ac:dyDescent="0.25">
      <c r="A4516" s="1">
        <v>42475</v>
      </c>
      <c r="B4516" s="3">
        <f t="shared" si="210"/>
        <v>2016</v>
      </c>
      <c r="C4516" s="3">
        <f t="shared" si="211"/>
        <v>4</v>
      </c>
      <c r="D4516" t="s">
        <v>769</v>
      </c>
      <c r="E4516" t="str">
        <f t="shared" si="212"/>
        <v>Ross Baird20160415</v>
      </c>
      <c r="F4516">
        <f>IF(COUNTIF($E$2:E4516, E4516) = 1, MAX($F$1:F4515) + 1, INDEX($F$1:F4515, MATCH(E4516, $E$1:E4515, 0)))</f>
        <v>2226</v>
      </c>
      <c r="G4516" t="s">
        <v>245</v>
      </c>
      <c r="H4516" t="s">
        <v>11</v>
      </c>
      <c r="I4516" t="s">
        <v>20</v>
      </c>
      <c r="J4516" t="s">
        <v>2488</v>
      </c>
      <c r="K4516" s="17">
        <v>189.59</v>
      </c>
      <c r="L4516" s="17">
        <v>2</v>
      </c>
      <c r="M4516" s="17">
        <v>-145.35</v>
      </c>
      <c r="N4516" s="17" t="str">
        <f>IF(SalesData[[#This Row],[Profit]]&gt;0,"Profit","Loss")</f>
        <v>Loss</v>
      </c>
    </row>
    <row r="4517" spans="1:14" x14ac:dyDescent="0.25">
      <c r="A4517" s="1">
        <v>42475</v>
      </c>
      <c r="B4517" s="3">
        <f t="shared" si="210"/>
        <v>2016</v>
      </c>
      <c r="C4517" s="3">
        <f t="shared" si="211"/>
        <v>4</v>
      </c>
      <c r="D4517" t="s">
        <v>769</v>
      </c>
      <c r="E4517" t="str">
        <f t="shared" si="212"/>
        <v>Ross Baird20160415</v>
      </c>
      <c r="F4517">
        <f>IF(COUNTIF($E$2:E4517, E4517) = 1, MAX($F$1:F4516) + 1, INDEX($F$1:F4516, MATCH(E4517, $E$1:E4516, 0)))</f>
        <v>2226</v>
      </c>
      <c r="G4517" t="s">
        <v>245</v>
      </c>
      <c r="H4517" t="s">
        <v>39</v>
      </c>
      <c r="I4517" t="s">
        <v>52</v>
      </c>
      <c r="J4517" t="s">
        <v>474</v>
      </c>
      <c r="K4517" s="17">
        <v>408.74</v>
      </c>
      <c r="L4517" s="17">
        <v>7</v>
      </c>
      <c r="M4517" s="17">
        <v>76.64</v>
      </c>
      <c r="N4517" s="17" t="str">
        <f>IF(SalesData[[#This Row],[Profit]]&gt;0,"Profit","Loss")</f>
        <v>Profit</v>
      </c>
    </row>
    <row r="4518" spans="1:14" x14ac:dyDescent="0.25">
      <c r="A4518" s="1">
        <v>42475</v>
      </c>
      <c r="B4518" s="3">
        <f t="shared" si="210"/>
        <v>2016</v>
      </c>
      <c r="C4518" s="3">
        <f t="shared" si="211"/>
        <v>4</v>
      </c>
      <c r="D4518" t="s">
        <v>769</v>
      </c>
      <c r="E4518" t="str">
        <f t="shared" si="212"/>
        <v>Ross Baird20160415</v>
      </c>
      <c r="F4518">
        <f>IF(COUNTIF($E$2:E4518, E4518) = 1, MAX($F$1:F4517) + 1, INDEX($F$1:F4517, MATCH(E4518, $E$1:E4517, 0)))</f>
        <v>2226</v>
      </c>
      <c r="G4518" t="s">
        <v>245</v>
      </c>
      <c r="H4518" t="s">
        <v>39</v>
      </c>
      <c r="I4518" t="s">
        <v>52</v>
      </c>
      <c r="J4518" t="s">
        <v>474</v>
      </c>
      <c r="K4518" s="17">
        <v>291.95999999999998</v>
      </c>
      <c r="L4518" s="17">
        <v>5</v>
      </c>
      <c r="M4518" s="17">
        <v>54.74</v>
      </c>
      <c r="N4518" s="17" t="str">
        <f>IF(SalesData[[#This Row],[Profit]]&gt;0,"Profit","Loss")</f>
        <v>Profit</v>
      </c>
    </row>
    <row r="4519" spans="1:14" x14ac:dyDescent="0.25">
      <c r="A4519" s="1">
        <v>42475</v>
      </c>
      <c r="B4519" s="3">
        <f t="shared" si="210"/>
        <v>2016</v>
      </c>
      <c r="C4519" s="3">
        <f t="shared" si="211"/>
        <v>4</v>
      </c>
      <c r="D4519" t="s">
        <v>769</v>
      </c>
      <c r="E4519" t="str">
        <f t="shared" si="212"/>
        <v>Ross Baird20160415</v>
      </c>
      <c r="F4519">
        <f>IF(COUNTIF($E$2:E4519, E4519) = 1, MAX($F$1:F4518) + 1, INDEX($F$1:F4518, MATCH(E4519, $E$1:E4518, 0)))</f>
        <v>2226</v>
      </c>
      <c r="G4519" t="s">
        <v>245</v>
      </c>
      <c r="H4519" t="s">
        <v>11</v>
      </c>
      <c r="I4519" t="s">
        <v>18</v>
      </c>
      <c r="J4519" t="s">
        <v>1780</v>
      </c>
      <c r="K4519" s="17">
        <v>4.7699999999999996</v>
      </c>
      <c r="L4519" s="17">
        <v>2</v>
      </c>
      <c r="M4519" s="17">
        <v>-0.77</v>
      </c>
      <c r="N4519" s="17" t="str">
        <f>IF(SalesData[[#This Row],[Profit]]&gt;0,"Profit","Loss")</f>
        <v>Loss</v>
      </c>
    </row>
    <row r="4520" spans="1:14" x14ac:dyDescent="0.25">
      <c r="A4520" s="1">
        <v>42475</v>
      </c>
      <c r="B4520" s="3">
        <f t="shared" si="210"/>
        <v>2016</v>
      </c>
      <c r="C4520" s="3">
        <f t="shared" si="211"/>
        <v>4</v>
      </c>
      <c r="D4520" t="s">
        <v>2094</v>
      </c>
      <c r="E4520" t="str">
        <f t="shared" si="212"/>
        <v>Bill Donatelli20160415</v>
      </c>
      <c r="F4520">
        <f>IF(COUNTIF($E$2:E4520, E4520) = 1, MAX($F$1:F4519) + 1, INDEX($F$1:F4519, MATCH(E4520, $E$1:E4519, 0)))</f>
        <v>2227</v>
      </c>
      <c r="G4520" t="s">
        <v>27</v>
      </c>
      <c r="H4520" t="s">
        <v>34</v>
      </c>
      <c r="I4520" t="s">
        <v>35</v>
      </c>
      <c r="J4520" t="s">
        <v>976</v>
      </c>
      <c r="K4520" s="17">
        <v>1121.57</v>
      </c>
      <c r="L4520" s="17">
        <v>2</v>
      </c>
      <c r="M4520" s="17">
        <v>0</v>
      </c>
      <c r="N4520" s="17" t="str">
        <f>IF(SalesData[[#This Row],[Profit]]&gt;0,"Profit","Loss")</f>
        <v>Loss</v>
      </c>
    </row>
    <row r="4521" spans="1:14" x14ac:dyDescent="0.25">
      <c r="A4521" s="1">
        <v>42475</v>
      </c>
      <c r="B4521" s="3">
        <f t="shared" si="210"/>
        <v>2016</v>
      </c>
      <c r="C4521" s="3">
        <f t="shared" si="211"/>
        <v>4</v>
      </c>
      <c r="D4521" t="s">
        <v>578</v>
      </c>
      <c r="E4521" t="str">
        <f t="shared" si="212"/>
        <v>Muhammed Yedwab20160415</v>
      </c>
      <c r="F4521">
        <f>IF(COUNTIF($E$2:E4521, E4521) = 1, MAX($F$1:F4520) + 1, INDEX($F$1:F4520, MATCH(E4521, $E$1:E4520, 0)))</f>
        <v>2228</v>
      </c>
      <c r="G4521" t="s">
        <v>10</v>
      </c>
      <c r="H4521" t="s">
        <v>11</v>
      </c>
      <c r="I4521" t="s">
        <v>24</v>
      </c>
      <c r="J4521" t="s">
        <v>2489</v>
      </c>
      <c r="K4521" s="17">
        <v>33.49</v>
      </c>
      <c r="L4521" s="17">
        <v>7</v>
      </c>
      <c r="M4521" s="17">
        <v>5.86</v>
      </c>
      <c r="N4521" s="17" t="str">
        <f>IF(SalesData[[#This Row],[Profit]]&gt;0,"Profit","Loss")</f>
        <v>Profit</v>
      </c>
    </row>
    <row r="4522" spans="1:14" x14ac:dyDescent="0.25">
      <c r="A4522" s="1">
        <v>42475</v>
      </c>
      <c r="B4522" s="3">
        <f t="shared" si="210"/>
        <v>2016</v>
      </c>
      <c r="C4522" s="3">
        <f t="shared" si="211"/>
        <v>4</v>
      </c>
      <c r="D4522" t="s">
        <v>578</v>
      </c>
      <c r="E4522" t="str">
        <f t="shared" si="212"/>
        <v>Muhammed Yedwab20160415</v>
      </c>
      <c r="F4522">
        <f>IF(COUNTIF($E$2:E4522, E4522) = 1, MAX($F$1:F4521) + 1, INDEX($F$1:F4521, MATCH(E4522, $E$1:E4521, 0)))</f>
        <v>2228</v>
      </c>
      <c r="G4522" t="s">
        <v>10</v>
      </c>
      <c r="H4522" t="s">
        <v>11</v>
      </c>
      <c r="I4522" t="s">
        <v>43</v>
      </c>
      <c r="J4522" t="s">
        <v>1246</v>
      </c>
      <c r="K4522" s="17">
        <v>8.0399999999999991</v>
      </c>
      <c r="L4522" s="17">
        <v>5</v>
      </c>
      <c r="M4522" s="17">
        <v>2.91</v>
      </c>
      <c r="N4522" s="17" t="str">
        <f>IF(SalesData[[#This Row],[Profit]]&gt;0,"Profit","Loss")</f>
        <v>Profit</v>
      </c>
    </row>
    <row r="4523" spans="1:14" x14ac:dyDescent="0.25">
      <c r="A4523" s="1">
        <v>42475</v>
      </c>
      <c r="B4523" s="3">
        <f t="shared" si="210"/>
        <v>2016</v>
      </c>
      <c r="C4523" s="3">
        <f t="shared" si="211"/>
        <v>4</v>
      </c>
      <c r="D4523" t="s">
        <v>1547</v>
      </c>
      <c r="E4523" t="str">
        <f t="shared" si="212"/>
        <v>Julie Kriz20160415</v>
      </c>
      <c r="F4523">
        <f>IF(COUNTIF($E$2:E4523, E4523) = 1, MAX($F$1:F4522) + 1, INDEX($F$1:F4522, MATCH(E4523, $E$1:E4522, 0)))</f>
        <v>2229</v>
      </c>
      <c r="G4523" t="s">
        <v>27</v>
      </c>
      <c r="H4523" t="s">
        <v>11</v>
      </c>
      <c r="I4523" t="s">
        <v>12</v>
      </c>
      <c r="J4523" t="s">
        <v>2490</v>
      </c>
      <c r="K4523" s="17">
        <v>143.69999999999999</v>
      </c>
      <c r="L4523" s="17">
        <v>3</v>
      </c>
      <c r="M4523" s="17">
        <v>68.98</v>
      </c>
      <c r="N4523" s="17" t="str">
        <f>IF(SalesData[[#This Row],[Profit]]&gt;0,"Profit","Loss")</f>
        <v>Profit</v>
      </c>
    </row>
    <row r="4524" spans="1:14" x14ac:dyDescent="0.25">
      <c r="A4524" s="1">
        <v>42476</v>
      </c>
      <c r="B4524" s="3">
        <f t="shared" si="210"/>
        <v>2016</v>
      </c>
      <c r="C4524" s="3">
        <f t="shared" si="211"/>
        <v>4</v>
      </c>
      <c r="D4524" t="s">
        <v>1152</v>
      </c>
      <c r="E4524" t="str">
        <f t="shared" si="212"/>
        <v>Arthur Prichep20160416</v>
      </c>
      <c r="F4524">
        <f>IF(COUNTIF($E$2:E4524, E4524) = 1, MAX($F$1:F4523) + 1, INDEX($F$1:F4523, MATCH(E4524, $E$1:E4523, 0)))</f>
        <v>2230</v>
      </c>
      <c r="G4524" t="s">
        <v>30</v>
      </c>
      <c r="H4524" t="s">
        <v>11</v>
      </c>
      <c r="I4524" t="s">
        <v>24</v>
      </c>
      <c r="J4524" t="s">
        <v>845</v>
      </c>
      <c r="K4524" s="17">
        <v>12.84</v>
      </c>
      <c r="L4524" s="17">
        <v>3</v>
      </c>
      <c r="M4524" s="17">
        <v>3.72</v>
      </c>
      <c r="N4524" s="17" t="str">
        <f>IF(SalesData[[#This Row],[Profit]]&gt;0,"Profit","Loss")</f>
        <v>Profit</v>
      </c>
    </row>
    <row r="4525" spans="1:14" x14ac:dyDescent="0.25">
      <c r="A4525" s="1">
        <v>42476</v>
      </c>
      <c r="B4525" s="3">
        <f t="shared" si="210"/>
        <v>2016</v>
      </c>
      <c r="C4525" s="3">
        <f t="shared" si="211"/>
        <v>4</v>
      </c>
      <c r="D4525" t="s">
        <v>615</v>
      </c>
      <c r="E4525" t="str">
        <f t="shared" si="212"/>
        <v>Bill Shonely20160416</v>
      </c>
      <c r="F4525">
        <f>IF(COUNTIF($E$2:E4525, E4525) = 1, MAX($F$1:F4524) + 1, INDEX($F$1:F4524, MATCH(E4525, $E$1:E4524, 0)))</f>
        <v>2231</v>
      </c>
      <c r="G4525" t="s">
        <v>177</v>
      </c>
      <c r="H4525" t="s">
        <v>39</v>
      </c>
      <c r="I4525" t="s">
        <v>302</v>
      </c>
      <c r="J4525" t="s">
        <v>2491</v>
      </c>
      <c r="K4525" s="17">
        <v>9099.93</v>
      </c>
      <c r="L4525" s="17">
        <v>7</v>
      </c>
      <c r="M4525" s="17">
        <v>2365.98</v>
      </c>
      <c r="N4525" s="17" t="str">
        <f>IF(SalesData[[#This Row],[Profit]]&gt;0,"Profit","Loss")</f>
        <v>Profit</v>
      </c>
    </row>
    <row r="4526" spans="1:14" x14ac:dyDescent="0.25">
      <c r="A4526" s="1">
        <v>42476</v>
      </c>
      <c r="B4526" s="3">
        <f t="shared" si="210"/>
        <v>2016</v>
      </c>
      <c r="C4526" s="3">
        <f t="shared" si="211"/>
        <v>4</v>
      </c>
      <c r="D4526" t="s">
        <v>615</v>
      </c>
      <c r="E4526" t="str">
        <f t="shared" si="212"/>
        <v>Bill Shonely20160416</v>
      </c>
      <c r="F4526">
        <f>IF(COUNTIF($E$2:E4526, E4526) = 1, MAX($F$1:F4525) + 1, INDEX($F$1:F4525, MATCH(E4526, $E$1:E4525, 0)))</f>
        <v>2231</v>
      </c>
      <c r="G4526" t="s">
        <v>177</v>
      </c>
      <c r="H4526" t="s">
        <v>34</v>
      </c>
      <c r="I4526" t="s">
        <v>47</v>
      </c>
      <c r="J4526" t="s">
        <v>849</v>
      </c>
      <c r="K4526" s="17">
        <v>9.9600000000000009</v>
      </c>
      <c r="L4526" s="17">
        <v>2</v>
      </c>
      <c r="M4526" s="17">
        <v>3.29</v>
      </c>
      <c r="N4526" s="17" t="str">
        <f>IF(SalesData[[#This Row],[Profit]]&gt;0,"Profit","Loss")</f>
        <v>Profit</v>
      </c>
    </row>
    <row r="4527" spans="1:14" x14ac:dyDescent="0.25">
      <c r="A4527" s="1">
        <v>42476</v>
      </c>
      <c r="B4527" s="3">
        <f t="shared" si="210"/>
        <v>2016</v>
      </c>
      <c r="C4527" s="3">
        <f t="shared" si="211"/>
        <v>4</v>
      </c>
      <c r="D4527" t="s">
        <v>615</v>
      </c>
      <c r="E4527" t="str">
        <f t="shared" si="212"/>
        <v>Bill Shonely20160416</v>
      </c>
      <c r="F4527">
        <f>IF(COUNTIF($E$2:E4527, E4527) = 1, MAX($F$1:F4526) + 1, INDEX($F$1:F4526, MATCH(E4527, $E$1:E4526, 0)))</f>
        <v>2231</v>
      </c>
      <c r="G4527" t="s">
        <v>177</v>
      </c>
      <c r="H4527" t="s">
        <v>11</v>
      </c>
      <c r="I4527" t="s">
        <v>20</v>
      </c>
      <c r="J4527" t="s">
        <v>1197</v>
      </c>
      <c r="K4527" s="17">
        <v>25.3</v>
      </c>
      <c r="L4527" s="17">
        <v>5</v>
      </c>
      <c r="M4527" s="17">
        <v>11.89</v>
      </c>
      <c r="N4527" s="17" t="str">
        <f>IF(SalesData[[#This Row],[Profit]]&gt;0,"Profit","Loss")</f>
        <v>Profit</v>
      </c>
    </row>
    <row r="4528" spans="1:14" x14ac:dyDescent="0.25">
      <c r="A4528" s="1">
        <v>42476</v>
      </c>
      <c r="B4528" s="3">
        <f t="shared" si="210"/>
        <v>2016</v>
      </c>
      <c r="C4528" s="3">
        <f t="shared" si="211"/>
        <v>4</v>
      </c>
      <c r="D4528" t="s">
        <v>778</v>
      </c>
      <c r="E4528" t="str">
        <f t="shared" si="212"/>
        <v>Bryan Mills20160416</v>
      </c>
      <c r="F4528">
        <f>IF(COUNTIF($E$2:E4528, E4528) = 1, MAX($F$1:F4527) + 1, INDEX($F$1:F4527, MATCH(E4528, $E$1:E4527, 0)))</f>
        <v>2232</v>
      </c>
      <c r="G4528" t="s">
        <v>164</v>
      </c>
      <c r="H4528" t="s">
        <v>11</v>
      </c>
      <c r="I4528" t="s">
        <v>200</v>
      </c>
      <c r="J4528" t="s">
        <v>1421</v>
      </c>
      <c r="K4528" s="17">
        <v>28.8</v>
      </c>
      <c r="L4528" s="17">
        <v>3</v>
      </c>
      <c r="M4528" s="17">
        <v>0.86</v>
      </c>
      <c r="N4528" s="17" t="str">
        <f>IF(SalesData[[#This Row],[Profit]]&gt;0,"Profit","Loss")</f>
        <v>Profit</v>
      </c>
    </row>
    <row r="4529" spans="1:14" x14ac:dyDescent="0.25">
      <c r="A4529" s="1">
        <v>42476</v>
      </c>
      <c r="B4529" s="3">
        <f t="shared" si="210"/>
        <v>2016</v>
      </c>
      <c r="C4529" s="3">
        <f t="shared" si="211"/>
        <v>4</v>
      </c>
      <c r="D4529" t="s">
        <v>1593</v>
      </c>
      <c r="E4529" t="str">
        <f t="shared" si="212"/>
        <v>Pete Kriz20160416</v>
      </c>
      <c r="F4529">
        <f>IF(COUNTIF($E$2:E4529, E4529) = 1, MAX($F$1:F4528) + 1, INDEX($F$1:F4528, MATCH(E4529, $E$1:E4528, 0)))</f>
        <v>2233</v>
      </c>
      <c r="G4529" t="s">
        <v>120</v>
      </c>
      <c r="H4529" t="s">
        <v>39</v>
      </c>
      <c r="I4529" t="s">
        <v>52</v>
      </c>
      <c r="J4529" t="s">
        <v>1243</v>
      </c>
      <c r="K4529" s="17">
        <v>35.17</v>
      </c>
      <c r="L4529" s="17">
        <v>4</v>
      </c>
      <c r="M4529" s="17">
        <v>8.35</v>
      </c>
      <c r="N4529" s="17" t="str">
        <f>IF(SalesData[[#This Row],[Profit]]&gt;0,"Profit","Loss")</f>
        <v>Profit</v>
      </c>
    </row>
    <row r="4530" spans="1:14" x14ac:dyDescent="0.25">
      <c r="A4530" s="1">
        <v>42476</v>
      </c>
      <c r="B4530" s="3">
        <f t="shared" si="210"/>
        <v>2016</v>
      </c>
      <c r="C4530" s="3">
        <f t="shared" si="211"/>
        <v>4</v>
      </c>
      <c r="D4530" t="s">
        <v>1593</v>
      </c>
      <c r="E4530" t="str">
        <f t="shared" si="212"/>
        <v>Pete Kriz20160416</v>
      </c>
      <c r="F4530">
        <f>IF(COUNTIF($E$2:E4530, E4530) = 1, MAX($F$1:F4529) + 1, INDEX($F$1:F4529, MATCH(E4530, $E$1:E4529, 0)))</f>
        <v>2233</v>
      </c>
      <c r="G4530" t="s">
        <v>120</v>
      </c>
      <c r="H4530" t="s">
        <v>11</v>
      </c>
      <c r="I4530" t="s">
        <v>12</v>
      </c>
      <c r="J4530" t="s">
        <v>2492</v>
      </c>
      <c r="K4530" s="17">
        <v>123.09</v>
      </c>
      <c r="L4530" s="17">
        <v>7</v>
      </c>
      <c r="M4530" s="17">
        <v>40</v>
      </c>
      <c r="N4530" s="17" t="str">
        <f>IF(SalesData[[#This Row],[Profit]]&gt;0,"Profit","Loss")</f>
        <v>Profit</v>
      </c>
    </row>
    <row r="4531" spans="1:14" x14ac:dyDescent="0.25">
      <c r="A4531" s="1">
        <v>42477</v>
      </c>
      <c r="B4531" s="3">
        <f t="shared" si="210"/>
        <v>2016</v>
      </c>
      <c r="C4531" s="3">
        <f t="shared" si="211"/>
        <v>4</v>
      </c>
      <c r="D4531" t="s">
        <v>530</v>
      </c>
      <c r="E4531" t="str">
        <f t="shared" si="212"/>
        <v>Ben Ferrer20160417</v>
      </c>
      <c r="F4531">
        <f>IF(COUNTIF($E$2:E4531, E4531) = 1, MAX($F$1:F4530) + 1, INDEX($F$1:F4530, MATCH(E4531, $E$1:E4530, 0)))</f>
        <v>2234</v>
      </c>
      <c r="G4531" t="s">
        <v>245</v>
      </c>
      <c r="H4531" t="s">
        <v>39</v>
      </c>
      <c r="I4531" t="s">
        <v>40</v>
      </c>
      <c r="J4531" t="s">
        <v>707</v>
      </c>
      <c r="K4531" s="17">
        <v>36.79</v>
      </c>
      <c r="L4531" s="17">
        <v>1</v>
      </c>
      <c r="M4531" s="17">
        <v>4.1399999999999997</v>
      </c>
      <c r="N4531" s="17" t="str">
        <f>IF(SalesData[[#This Row],[Profit]]&gt;0,"Profit","Loss")</f>
        <v>Profit</v>
      </c>
    </row>
    <row r="4532" spans="1:14" x14ac:dyDescent="0.25">
      <c r="A4532" s="1">
        <v>42477</v>
      </c>
      <c r="B4532" s="3">
        <f t="shared" si="210"/>
        <v>2016</v>
      </c>
      <c r="C4532" s="3">
        <f t="shared" si="211"/>
        <v>4</v>
      </c>
      <c r="D4532" t="s">
        <v>530</v>
      </c>
      <c r="E4532" t="str">
        <f t="shared" si="212"/>
        <v>Ben Ferrer20160417</v>
      </c>
      <c r="F4532">
        <f>IF(COUNTIF($E$2:E4532, E4532) = 1, MAX($F$1:F4531) + 1, INDEX($F$1:F4531, MATCH(E4532, $E$1:E4531, 0)))</f>
        <v>2234</v>
      </c>
      <c r="G4532" t="s">
        <v>245</v>
      </c>
      <c r="H4532" t="s">
        <v>34</v>
      </c>
      <c r="I4532" t="s">
        <v>47</v>
      </c>
      <c r="J4532" t="s">
        <v>2493</v>
      </c>
      <c r="K4532" s="17">
        <v>18.62</v>
      </c>
      <c r="L4532" s="17">
        <v>8</v>
      </c>
      <c r="M4532" s="17">
        <v>6.29</v>
      </c>
      <c r="N4532" s="17" t="str">
        <f>IF(SalesData[[#This Row],[Profit]]&gt;0,"Profit","Loss")</f>
        <v>Profit</v>
      </c>
    </row>
    <row r="4533" spans="1:14" x14ac:dyDescent="0.25">
      <c r="A4533" s="1">
        <v>42477</v>
      </c>
      <c r="B4533" s="3">
        <f t="shared" si="210"/>
        <v>2016</v>
      </c>
      <c r="C4533" s="3">
        <f t="shared" si="211"/>
        <v>4</v>
      </c>
      <c r="D4533" t="s">
        <v>2482</v>
      </c>
      <c r="E4533" t="str">
        <f t="shared" si="212"/>
        <v>Sean Wendt20160417</v>
      </c>
      <c r="F4533">
        <f>IF(COUNTIF($E$2:E4533, E4533) = 1, MAX($F$1:F4532) + 1, INDEX($F$1:F4532, MATCH(E4533, $E$1:E4532, 0)))</f>
        <v>2235</v>
      </c>
      <c r="G4533" t="s">
        <v>996</v>
      </c>
      <c r="H4533" t="s">
        <v>11</v>
      </c>
      <c r="I4533" t="s">
        <v>43</v>
      </c>
      <c r="J4533" t="s">
        <v>540</v>
      </c>
      <c r="K4533" s="17">
        <v>29.05</v>
      </c>
      <c r="L4533" s="17">
        <v>5</v>
      </c>
      <c r="M4533" s="17">
        <v>9.01</v>
      </c>
      <c r="N4533" s="17" t="str">
        <f>IF(SalesData[[#This Row],[Profit]]&gt;0,"Profit","Loss")</f>
        <v>Profit</v>
      </c>
    </row>
    <row r="4534" spans="1:14" x14ac:dyDescent="0.25">
      <c r="A4534" s="1">
        <v>42477</v>
      </c>
      <c r="B4534" s="3">
        <f t="shared" si="210"/>
        <v>2016</v>
      </c>
      <c r="C4534" s="3">
        <f t="shared" si="211"/>
        <v>4</v>
      </c>
      <c r="D4534" t="s">
        <v>1288</v>
      </c>
      <c r="E4534" t="str">
        <f t="shared" si="212"/>
        <v>Jessica Myrick20160417</v>
      </c>
      <c r="F4534">
        <f>IF(COUNTIF($E$2:E4534, E4534) = 1, MAX($F$1:F4533) + 1, INDEX($F$1:F4533, MATCH(E4534, $E$1:E4533, 0)))</f>
        <v>2236</v>
      </c>
      <c r="G4534" t="s">
        <v>27</v>
      </c>
      <c r="H4534" t="s">
        <v>34</v>
      </c>
      <c r="I4534" t="s">
        <v>74</v>
      </c>
      <c r="J4534" t="s">
        <v>2494</v>
      </c>
      <c r="K4534" s="17">
        <v>257.5</v>
      </c>
      <c r="L4534" s="17">
        <v>3</v>
      </c>
      <c r="M4534" s="17">
        <v>24.24</v>
      </c>
      <c r="N4534" s="17" t="str">
        <f>IF(SalesData[[#This Row],[Profit]]&gt;0,"Profit","Loss")</f>
        <v>Profit</v>
      </c>
    </row>
    <row r="4535" spans="1:14" x14ac:dyDescent="0.25">
      <c r="A4535" s="1">
        <v>42477</v>
      </c>
      <c r="B4535" s="3">
        <f t="shared" si="210"/>
        <v>2016</v>
      </c>
      <c r="C4535" s="3">
        <f t="shared" si="211"/>
        <v>4</v>
      </c>
      <c r="D4535" t="s">
        <v>1111</v>
      </c>
      <c r="E4535" t="str">
        <f t="shared" si="212"/>
        <v>Charles Sheldon20160417</v>
      </c>
      <c r="F4535">
        <f>IF(COUNTIF($E$2:E4535, E4535) = 1, MAX($F$1:F4534) + 1, INDEX($F$1:F4534, MATCH(E4535, $E$1:E4534, 0)))</f>
        <v>2237</v>
      </c>
      <c r="G4535" t="s">
        <v>120</v>
      </c>
      <c r="H4535" t="s">
        <v>34</v>
      </c>
      <c r="I4535" t="s">
        <v>47</v>
      </c>
      <c r="J4535" t="s">
        <v>2495</v>
      </c>
      <c r="K4535" s="17">
        <v>79.12</v>
      </c>
      <c r="L4535" s="17">
        <v>5</v>
      </c>
      <c r="M4535" s="17">
        <v>13.85</v>
      </c>
      <c r="N4535" s="17" t="str">
        <f>IF(SalesData[[#This Row],[Profit]]&gt;0,"Profit","Loss")</f>
        <v>Profit</v>
      </c>
    </row>
    <row r="4536" spans="1:14" x14ac:dyDescent="0.25">
      <c r="A4536" s="1">
        <v>42478</v>
      </c>
      <c r="B4536" s="3">
        <f t="shared" si="210"/>
        <v>2016</v>
      </c>
      <c r="C4536" s="3">
        <f t="shared" si="211"/>
        <v>4</v>
      </c>
      <c r="D4536" t="s">
        <v>2496</v>
      </c>
      <c r="E4536" t="str">
        <f t="shared" si="212"/>
        <v>Clay Rozendal20160418</v>
      </c>
      <c r="F4536">
        <f>IF(COUNTIF($E$2:E4536, E4536) = 1, MAX($F$1:F4535) + 1, INDEX($F$1:F4535, MATCH(E4536, $E$1:E4535, 0)))</f>
        <v>2238</v>
      </c>
      <c r="G4536" t="s">
        <v>15</v>
      </c>
      <c r="H4536" t="s">
        <v>11</v>
      </c>
      <c r="I4536" t="s">
        <v>18</v>
      </c>
      <c r="J4536" t="s">
        <v>1645</v>
      </c>
      <c r="K4536" s="17">
        <v>230.38</v>
      </c>
      <c r="L4536" s="17">
        <v>3</v>
      </c>
      <c r="M4536" s="17">
        <v>-48.95</v>
      </c>
      <c r="N4536" s="17" t="str">
        <f>IF(SalesData[[#This Row],[Profit]]&gt;0,"Profit","Loss")</f>
        <v>Loss</v>
      </c>
    </row>
    <row r="4537" spans="1:14" x14ac:dyDescent="0.25">
      <c r="A4537" s="1">
        <v>42478</v>
      </c>
      <c r="B4537" s="3">
        <f t="shared" si="210"/>
        <v>2016</v>
      </c>
      <c r="C4537" s="3">
        <f t="shared" si="211"/>
        <v>4</v>
      </c>
      <c r="D4537" t="s">
        <v>2496</v>
      </c>
      <c r="E4537" t="str">
        <f t="shared" si="212"/>
        <v>Clay Rozendal20160418</v>
      </c>
      <c r="F4537">
        <f>IF(COUNTIF($E$2:E4537, E4537) = 1, MAX($F$1:F4536) + 1, INDEX($F$1:F4536, MATCH(E4537, $E$1:E4536, 0)))</f>
        <v>2238</v>
      </c>
      <c r="G4537" t="s">
        <v>15</v>
      </c>
      <c r="H4537" t="s">
        <v>11</v>
      </c>
      <c r="I4537" t="s">
        <v>12</v>
      </c>
      <c r="J4537" t="s">
        <v>700</v>
      </c>
      <c r="K4537" s="17">
        <v>9.66</v>
      </c>
      <c r="L4537" s="17">
        <v>2</v>
      </c>
      <c r="M4537" s="17">
        <v>3.26</v>
      </c>
      <c r="N4537" s="17" t="str">
        <f>IF(SalesData[[#This Row],[Profit]]&gt;0,"Profit","Loss")</f>
        <v>Profit</v>
      </c>
    </row>
    <row r="4538" spans="1:14" x14ac:dyDescent="0.25">
      <c r="A4538" s="1">
        <v>42478</v>
      </c>
      <c r="B4538" s="3">
        <f t="shared" si="210"/>
        <v>2016</v>
      </c>
      <c r="C4538" s="3">
        <f t="shared" si="211"/>
        <v>4</v>
      </c>
      <c r="D4538" t="s">
        <v>1610</v>
      </c>
      <c r="E4538" t="str">
        <f t="shared" si="212"/>
        <v>Roy FranzÃ¶sisch20160418</v>
      </c>
      <c r="F4538">
        <f>IF(COUNTIF($E$2:E4538, E4538) = 1, MAX($F$1:F4537) + 1, INDEX($F$1:F4537, MATCH(E4538, $E$1:E4537, 0)))</f>
        <v>2239</v>
      </c>
      <c r="G4538" t="s">
        <v>55</v>
      </c>
      <c r="H4538" t="s">
        <v>11</v>
      </c>
      <c r="I4538" t="s">
        <v>92</v>
      </c>
      <c r="J4538" t="s">
        <v>1062</v>
      </c>
      <c r="K4538" s="17">
        <v>203.92</v>
      </c>
      <c r="L4538" s="17">
        <v>4</v>
      </c>
      <c r="M4538" s="17">
        <v>55.06</v>
      </c>
      <c r="N4538" s="17" t="str">
        <f>IF(SalesData[[#This Row],[Profit]]&gt;0,"Profit","Loss")</f>
        <v>Profit</v>
      </c>
    </row>
    <row r="4539" spans="1:14" x14ac:dyDescent="0.25">
      <c r="A4539" s="1">
        <v>42478</v>
      </c>
      <c r="B4539" s="3">
        <f t="shared" si="210"/>
        <v>2016</v>
      </c>
      <c r="C4539" s="3">
        <f t="shared" si="211"/>
        <v>4</v>
      </c>
      <c r="D4539" t="s">
        <v>1610</v>
      </c>
      <c r="E4539" t="str">
        <f t="shared" si="212"/>
        <v>Roy FranzÃ¶sisch20160418</v>
      </c>
      <c r="F4539">
        <f>IF(COUNTIF($E$2:E4539, E4539) = 1, MAX($F$1:F4538) + 1, INDEX($F$1:F4538, MATCH(E4539, $E$1:E4538, 0)))</f>
        <v>2239</v>
      </c>
      <c r="G4539" t="s">
        <v>55</v>
      </c>
      <c r="H4539" t="s">
        <v>39</v>
      </c>
      <c r="I4539" t="s">
        <v>40</v>
      </c>
      <c r="J4539" t="s">
        <v>2296</v>
      </c>
      <c r="K4539" s="17">
        <v>29.56</v>
      </c>
      <c r="L4539" s="17">
        <v>4</v>
      </c>
      <c r="M4539" s="17">
        <v>7.98</v>
      </c>
      <c r="N4539" s="17" t="str">
        <f>IF(SalesData[[#This Row],[Profit]]&gt;0,"Profit","Loss")</f>
        <v>Profit</v>
      </c>
    </row>
    <row r="4540" spans="1:14" x14ac:dyDescent="0.25">
      <c r="A4540" s="1">
        <v>42478</v>
      </c>
      <c r="B4540" s="3">
        <f t="shared" si="210"/>
        <v>2016</v>
      </c>
      <c r="C4540" s="3">
        <f t="shared" si="211"/>
        <v>4</v>
      </c>
      <c r="D4540" t="s">
        <v>1368</v>
      </c>
      <c r="E4540" t="str">
        <f t="shared" si="212"/>
        <v>Thea Hudgings20160418</v>
      </c>
      <c r="F4540">
        <f>IF(COUNTIF($E$2:E4540, E4540) = 1, MAX($F$1:F4539) + 1, INDEX($F$1:F4539, MATCH(E4540, $E$1:E4539, 0)))</f>
        <v>2240</v>
      </c>
      <c r="G4540" t="s">
        <v>10</v>
      </c>
      <c r="H4540" t="s">
        <v>34</v>
      </c>
      <c r="I4540" t="s">
        <v>35</v>
      </c>
      <c r="J4540" t="s">
        <v>919</v>
      </c>
      <c r="K4540" s="17">
        <v>344.37</v>
      </c>
      <c r="L4540" s="17">
        <v>4</v>
      </c>
      <c r="M4540" s="17">
        <v>-93.47</v>
      </c>
      <c r="N4540" s="17" t="str">
        <f>IF(SalesData[[#This Row],[Profit]]&gt;0,"Profit","Loss")</f>
        <v>Loss</v>
      </c>
    </row>
    <row r="4541" spans="1:14" x14ac:dyDescent="0.25">
      <c r="A4541" s="1">
        <v>42478</v>
      </c>
      <c r="B4541" s="3">
        <f t="shared" si="210"/>
        <v>2016</v>
      </c>
      <c r="C4541" s="3">
        <f t="shared" si="211"/>
        <v>4</v>
      </c>
      <c r="D4541" t="s">
        <v>1368</v>
      </c>
      <c r="E4541" t="str">
        <f t="shared" si="212"/>
        <v>Thea Hudgings20160418</v>
      </c>
      <c r="F4541">
        <f>IF(COUNTIF($E$2:E4541, E4541) = 1, MAX($F$1:F4540) + 1, INDEX($F$1:F4540, MATCH(E4541, $E$1:E4540, 0)))</f>
        <v>2240</v>
      </c>
      <c r="G4541" t="s">
        <v>10</v>
      </c>
      <c r="H4541" t="s">
        <v>11</v>
      </c>
      <c r="I4541" t="s">
        <v>18</v>
      </c>
      <c r="J4541" t="s">
        <v>2110</v>
      </c>
      <c r="K4541" s="17">
        <v>1554.94</v>
      </c>
      <c r="L4541" s="17">
        <v>3</v>
      </c>
      <c r="M4541" s="17">
        <v>77.75</v>
      </c>
      <c r="N4541" s="17" t="str">
        <f>IF(SalesData[[#This Row],[Profit]]&gt;0,"Profit","Loss")</f>
        <v>Profit</v>
      </c>
    </row>
    <row r="4542" spans="1:14" x14ac:dyDescent="0.25">
      <c r="A4542" s="1">
        <v>42478</v>
      </c>
      <c r="B4542" s="3">
        <f t="shared" si="210"/>
        <v>2016</v>
      </c>
      <c r="C4542" s="3">
        <f t="shared" si="211"/>
        <v>4</v>
      </c>
      <c r="D4542" t="s">
        <v>1368</v>
      </c>
      <c r="E4542" t="str">
        <f t="shared" si="212"/>
        <v>Thea Hudgings20160418</v>
      </c>
      <c r="F4542">
        <f>IF(COUNTIF($E$2:E4542, E4542) = 1, MAX($F$1:F4541) + 1, INDEX($F$1:F4541, MATCH(E4542, $E$1:E4541, 0)))</f>
        <v>2240</v>
      </c>
      <c r="G4542" t="s">
        <v>10</v>
      </c>
      <c r="H4542" t="s">
        <v>34</v>
      </c>
      <c r="I4542" t="s">
        <v>47</v>
      </c>
      <c r="J4542" t="s">
        <v>2224</v>
      </c>
      <c r="K4542" s="17">
        <v>127.88</v>
      </c>
      <c r="L4542" s="17">
        <v>5</v>
      </c>
      <c r="M4542" s="17">
        <v>-67.14</v>
      </c>
      <c r="N4542" s="17" t="str">
        <f>IF(SalesData[[#This Row],[Profit]]&gt;0,"Profit","Loss")</f>
        <v>Loss</v>
      </c>
    </row>
    <row r="4543" spans="1:14" x14ac:dyDescent="0.25">
      <c r="A4543" s="1">
        <v>42478</v>
      </c>
      <c r="B4543" s="3">
        <f t="shared" si="210"/>
        <v>2016</v>
      </c>
      <c r="C4543" s="3">
        <f t="shared" si="211"/>
        <v>4</v>
      </c>
      <c r="D4543" t="s">
        <v>1892</v>
      </c>
      <c r="E4543" t="str">
        <f t="shared" si="212"/>
        <v>Cindy Schnelling20160418</v>
      </c>
      <c r="F4543">
        <f>IF(COUNTIF($E$2:E4543, E4543) = 1, MAX($F$1:F4542) + 1, INDEX($F$1:F4542, MATCH(E4543, $E$1:E4542, 0)))</f>
        <v>2241</v>
      </c>
      <c r="G4543" t="s">
        <v>149</v>
      </c>
      <c r="H4543" t="s">
        <v>11</v>
      </c>
      <c r="I4543" t="s">
        <v>24</v>
      </c>
      <c r="J4543" t="s">
        <v>361</v>
      </c>
      <c r="K4543" s="17">
        <v>6.99</v>
      </c>
      <c r="L4543" s="17">
        <v>3</v>
      </c>
      <c r="M4543" s="17">
        <v>2.0299999999999998</v>
      </c>
      <c r="N4543" s="17" t="str">
        <f>IF(SalesData[[#This Row],[Profit]]&gt;0,"Profit","Loss")</f>
        <v>Profit</v>
      </c>
    </row>
    <row r="4544" spans="1:14" x14ac:dyDescent="0.25">
      <c r="A4544" s="1">
        <v>42478</v>
      </c>
      <c r="B4544" s="3">
        <f t="shared" si="210"/>
        <v>2016</v>
      </c>
      <c r="C4544" s="3">
        <f t="shared" si="211"/>
        <v>4</v>
      </c>
      <c r="D4544" t="s">
        <v>1892</v>
      </c>
      <c r="E4544" t="str">
        <f t="shared" si="212"/>
        <v>Cindy Schnelling20160418</v>
      </c>
      <c r="F4544">
        <f>IF(COUNTIF($E$2:E4544, E4544) = 1, MAX($F$1:F4543) + 1, INDEX($F$1:F4543, MATCH(E4544, $E$1:E4543, 0)))</f>
        <v>2241</v>
      </c>
      <c r="G4544" t="s">
        <v>149</v>
      </c>
      <c r="H4544" t="s">
        <v>11</v>
      </c>
      <c r="I4544" t="s">
        <v>200</v>
      </c>
      <c r="J4544" t="s">
        <v>1231</v>
      </c>
      <c r="K4544" s="17">
        <v>6.84</v>
      </c>
      <c r="L4544" s="17">
        <v>1</v>
      </c>
      <c r="M4544" s="17">
        <v>1.85</v>
      </c>
      <c r="N4544" s="17" t="str">
        <f>IF(SalesData[[#This Row],[Profit]]&gt;0,"Profit","Loss")</f>
        <v>Profit</v>
      </c>
    </row>
    <row r="4545" spans="1:14" x14ac:dyDescent="0.25">
      <c r="A4545" s="1">
        <v>42479</v>
      </c>
      <c r="B4545" s="3">
        <f t="shared" si="210"/>
        <v>2016</v>
      </c>
      <c r="C4545" s="3">
        <f t="shared" si="211"/>
        <v>4</v>
      </c>
      <c r="D4545" t="s">
        <v>512</v>
      </c>
      <c r="E4545" t="str">
        <f t="shared" si="212"/>
        <v>Gary Mitchum20160419</v>
      </c>
      <c r="F4545">
        <f>IF(COUNTIF($E$2:E4545, E4545) = 1, MAX($F$1:F4544) + 1, INDEX($F$1:F4544, MATCH(E4545, $E$1:E4544, 0)))</f>
        <v>2242</v>
      </c>
      <c r="G4545" t="s">
        <v>78</v>
      </c>
      <c r="H4545" t="s">
        <v>34</v>
      </c>
      <c r="I4545" t="s">
        <v>145</v>
      </c>
      <c r="J4545" t="s">
        <v>2400</v>
      </c>
      <c r="K4545" s="17">
        <v>205.18</v>
      </c>
      <c r="L4545" s="17">
        <v>2</v>
      </c>
      <c r="M4545" s="17">
        <v>-58.13</v>
      </c>
      <c r="N4545" s="17" t="str">
        <f>IF(SalesData[[#This Row],[Profit]]&gt;0,"Profit","Loss")</f>
        <v>Loss</v>
      </c>
    </row>
    <row r="4546" spans="1:14" x14ac:dyDescent="0.25">
      <c r="A4546" s="1">
        <v>42479</v>
      </c>
      <c r="B4546" s="3">
        <f t="shared" ref="B4546:B4609" si="213">YEAR(A4546)</f>
        <v>2016</v>
      </c>
      <c r="C4546" s="3">
        <f t="shared" ref="C4546:C4609" si="214">MONTH(A4546)</f>
        <v>4</v>
      </c>
      <c r="D4546" t="s">
        <v>512</v>
      </c>
      <c r="E4546" t="str">
        <f t="shared" ref="E4546:E4609" si="215">D4546 &amp; TEXT(A4546, "yyyymmdd")</f>
        <v>Gary Mitchum20160419</v>
      </c>
      <c r="F4546">
        <f>IF(COUNTIF($E$2:E4546, E4546) = 1, MAX($F$1:F4545) + 1, INDEX($F$1:F4545, MATCH(E4546, $E$1:E4545, 0)))</f>
        <v>2242</v>
      </c>
      <c r="G4546" t="s">
        <v>78</v>
      </c>
      <c r="H4546" t="s">
        <v>11</v>
      </c>
      <c r="I4546" t="s">
        <v>12</v>
      </c>
      <c r="J4546" t="s">
        <v>979</v>
      </c>
      <c r="K4546" s="17">
        <v>419.4</v>
      </c>
      <c r="L4546" s="17">
        <v>5</v>
      </c>
      <c r="M4546" s="17">
        <v>146.79</v>
      </c>
      <c r="N4546" s="17" t="str">
        <f>IF(SalesData[[#This Row],[Profit]]&gt;0,"Profit","Loss")</f>
        <v>Profit</v>
      </c>
    </row>
    <row r="4547" spans="1:14" x14ac:dyDescent="0.25">
      <c r="A4547" s="1">
        <v>42479</v>
      </c>
      <c r="B4547" s="3">
        <f t="shared" si="213"/>
        <v>2016</v>
      </c>
      <c r="C4547" s="3">
        <f t="shared" si="214"/>
        <v>4</v>
      </c>
      <c r="D4547" t="s">
        <v>422</v>
      </c>
      <c r="E4547" t="str">
        <f t="shared" si="215"/>
        <v>Jas O'Carroll20160419</v>
      </c>
      <c r="F4547">
        <f>IF(COUNTIF($E$2:E4547, E4547) = 1, MAX($F$1:F4546) + 1, INDEX($F$1:F4546, MATCH(E4547, $E$1:E4546, 0)))</f>
        <v>2243</v>
      </c>
      <c r="G4547" t="s">
        <v>27</v>
      </c>
      <c r="H4547" t="s">
        <v>39</v>
      </c>
      <c r="I4547" t="s">
        <v>40</v>
      </c>
      <c r="J4547" t="s">
        <v>247</v>
      </c>
      <c r="K4547" s="17">
        <v>39.96</v>
      </c>
      <c r="L4547" s="17">
        <v>5</v>
      </c>
      <c r="M4547" s="17">
        <v>12.99</v>
      </c>
      <c r="N4547" s="17" t="str">
        <f>IF(SalesData[[#This Row],[Profit]]&gt;0,"Profit","Loss")</f>
        <v>Profit</v>
      </c>
    </row>
    <row r="4548" spans="1:14" x14ac:dyDescent="0.25">
      <c r="A4548" s="1">
        <v>42479</v>
      </c>
      <c r="B4548" s="3">
        <f t="shared" si="213"/>
        <v>2016</v>
      </c>
      <c r="C4548" s="3">
        <f t="shared" si="214"/>
        <v>4</v>
      </c>
      <c r="D4548" t="s">
        <v>422</v>
      </c>
      <c r="E4548" t="str">
        <f t="shared" si="215"/>
        <v>Jas O'Carroll20160419</v>
      </c>
      <c r="F4548">
        <f>IF(COUNTIF($E$2:E4548, E4548) = 1, MAX($F$1:F4547) + 1, INDEX($F$1:F4547, MATCH(E4548, $E$1:E4547, 0)))</f>
        <v>2243</v>
      </c>
      <c r="G4548" t="s">
        <v>27</v>
      </c>
      <c r="H4548" t="s">
        <v>11</v>
      </c>
      <c r="I4548" t="s">
        <v>24</v>
      </c>
      <c r="J4548" t="s">
        <v>2374</v>
      </c>
      <c r="K4548" s="17">
        <v>5.46</v>
      </c>
      <c r="L4548" s="17">
        <v>3</v>
      </c>
      <c r="M4548" s="17">
        <v>1.53</v>
      </c>
      <c r="N4548" s="17" t="str">
        <f>IF(SalesData[[#This Row],[Profit]]&gt;0,"Profit","Loss")</f>
        <v>Profit</v>
      </c>
    </row>
    <row r="4549" spans="1:14" x14ac:dyDescent="0.25">
      <c r="A4549" s="1">
        <v>42479</v>
      </c>
      <c r="B4549" s="3">
        <f t="shared" si="213"/>
        <v>2016</v>
      </c>
      <c r="C4549" s="3">
        <f t="shared" si="214"/>
        <v>4</v>
      </c>
      <c r="D4549" t="s">
        <v>422</v>
      </c>
      <c r="E4549" t="str">
        <f t="shared" si="215"/>
        <v>Jas O'Carroll20160419</v>
      </c>
      <c r="F4549">
        <f>IF(COUNTIF($E$2:E4549, E4549) = 1, MAX($F$1:F4548) + 1, INDEX($F$1:F4548, MATCH(E4549, $E$1:E4548, 0)))</f>
        <v>2243</v>
      </c>
      <c r="G4549" t="s">
        <v>27</v>
      </c>
      <c r="H4549" t="s">
        <v>11</v>
      </c>
      <c r="I4549" t="s">
        <v>24</v>
      </c>
      <c r="J4549" t="s">
        <v>116</v>
      </c>
      <c r="K4549" s="17">
        <v>73.2</v>
      </c>
      <c r="L4549" s="17">
        <v>5</v>
      </c>
      <c r="M4549" s="17">
        <v>21.23</v>
      </c>
      <c r="N4549" s="17" t="str">
        <f>IF(SalesData[[#This Row],[Profit]]&gt;0,"Profit","Loss")</f>
        <v>Profit</v>
      </c>
    </row>
    <row r="4550" spans="1:14" x14ac:dyDescent="0.25">
      <c r="A4550" s="1">
        <v>42479</v>
      </c>
      <c r="B4550" s="3">
        <f t="shared" si="213"/>
        <v>2016</v>
      </c>
      <c r="C4550" s="3">
        <f t="shared" si="214"/>
        <v>4</v>
      </c>
      <c r="D4550" t="s">
        <v>422</v>
      </c>
      <c r="E4550" t="str">
        <f t="shared" si="215"/>
        <v>Jas O'Carroll20160419</v>
      </c>
      <c r="F4550">
        <f>IF(COUNTIF($E$2:E4550, E4550) = 1, MAX($F$1:F4549) + 1, INDEX($F$1:F4549, MATCH(E4550, $E$1:E4549, 0)))</f>
        <v>2243</v>
      </c>
      <c r="G4550" t="s">
        <v>27</v>
      </c>
      <c r="H4550" t="s">
        <v>11</v>
      </c>
      <c r="I4550" t="s">
        <v>20</v>
      </c>
      <c r="J4550" t="s">
        <v>1225</v>
      </c>
      <c r="K4550" s="17">
        <v>5.84</v>
      </c>
      <c r="L4550" s="17">
        <v>1</v>
      </c>
      <c r="M4550" s="17">
        <v>1.97</v>
      </c>
      <c r="N4550" s="17" t="str">
        <f>IF(SalesData[[#This Row],[Profit]]&gt;0,"Profit","Loss")</f>
        <v>Profit</v>
      </c>
    </row>
    <row r="4551" spans="1:14" x14ac:dyDescent="0.25">
      <c r="A4551" s="1">
        <v>42479</v>
      </c>
      <c r="B4551" s="3">
        <f t="shared" si="213"/>
        <v>2016</v>
      </c>
      <c r="C4551" s="3">
        <f t="shared" si="214"/>
        <v>4</v>
      </c>
      <c r="D4551" t="s">
        <v>422</v>
      </c>
      <c r="E4551" t="str">
        <f t="shared" si="215"/>
        <v>Jas O'Carroll20160419</v>
      </c>
      <c r="F4551">
        <f>IF(COUNTIF($E$2:E4551, E4551) = 1, MAX($F$1:F4550) + 1, INDEX($F$1:F4550, MATCH(E4551, $E$1:E4550, 0)))</f>
        <v>2243</v>
      </c>
      <c r="G4551" t="s">
        <v>27</v>
      </c>
      <c r="H4551" t="s">
        <v>11</v>
      </c>
      <c r="I4551" t="s">
        <v>12</v>
      </c>
      <c r="J4551" t="s">
        <v>1924</v>
      </c>
      <c r="K4551" s="17">
        <v>22.72</v>
      </c>
      <c r="L4551" s="17">
        <v>4</v>
      </c>
      <c r="M4551" s="17">
        <v>10.220000000000001</v>
      </c>
      <c r="N4551" s="17" t="str">
        <f>IF(SalesData[[#This Row],[Profit]]&gt;0,"Profit","Loss")</f>
        <v>Profit</v>
      </c>
    </row>
    <row r="4552" spans="1:14" x14ac:dyDescent="0.25">
      <c r="A4552" s="1">
        <v>42479</v>
      </c>
      <c r="B4552" s="3">
        <f t="shared" si="213"/>
        <v>2016</v>
      </c>
      <c r="C4552" s="3">
        <f t="shared" si="214"/>
        <v>4</v>
      </c>
      <c r="D4552" t="s">
        <v>422</v>
      </c>
      <c r="E4552" t="str">
        <f t="shared" si="215"/>
        <v>Jas O'Carroll20160419</v>
      </c>
      <c r="F4552">
        <f>IF(COUNTIF($E$2:E4552, E4552) = 1, MAX($F$1:F4551) + 1, INDEX($F$1:F4551, MATCH(E4552, $E$1:E4551, 0)))</f>
        <v>2243</v>
      </c>
      <c r="G4552" t="s">
        <v>27</v>
      </c>
      <c r="H4552" t="s">
        <v>11</v>
      </c>
      <c r="I4552" t="s">
        <v>20</v>
      </c>
      <c r="J4552" t="s">
        <v>1792</v>
      </c>
      <c r="K4552" s="17">
        <v>9.34</v>
      </c>
      <c r="L4552" s="17">
        <v>3</v>
      </c>
      <c r="M4552" s="17">
        <v>3.27</v>
      </c>
      <c r="N4552" s="17" t="str">
        <f>IF(SalesData[[#This Row],[Profit]]&gt;0,"Profit","Loss")</f>
        <v>Profit</v>
      </c>
    </row>
    <row r="4553" spans="1:14" x14ac:dyDescent="0.25">
      <c r="A4553" s="1">
        <v>42479</v>
      </c>
      <c r="B4553" s="3">
        <f t="shared" si="213"/>
        <v>2016</v>
      </c>
      <c r="C4553" s="3">
        <f t="shared" si="214"/>
        <v>4</v>
      </c>
      <c r="D4553" t="s">
        <v>405</v>
      </c>
      <c r="E4553" t="str">
        <f t="shared" si="215"/>
        <v>Kunst Miller20160419</v>
      </c>
      <c r="F4553">
        <f>IF(COUNTIF($E$2:E4553, E4553) = 1, MAX($F$1:F4552) + 1, INDEX($F$1:F4552, MATCH(E4553, $E$1:E4552, 0)))</f>
        <v>2244</v>
      </c>
      <c r="G4553" t="s">
        <v>149</v>
      </c>
      <c r="H4553" t="s">
        <v>39</v>
      </c>
      <c r="I4553" t="s">
        <v>40</v>
      </c>
      <c r="J4553" t="s">
        <v>2345</v>
      </c>
      <c r="K4553" s="17">
        <v>25.98</v>
      </c>
      <c r="L4553" s="17">
        <v>2</v>
      </c>
      <c r="M4553" s="17">
        <v>0.78</v>
      </c>
      <c r="N4553" s="17" t="str">
        <f>IF(SalesData[[#This Row],[Profit]]&gt;0,"Profit","Loss")</f>
        <v>Profit</v>
      </c>
    </row>
    <row r="4554" spans="1:14" x14ac:dyDescent="0.25">
      <c r="A4554" s="1">
        <v>42479</v>
      </c>
      <c r="B4554" s="3">
        <f t="shared" si="213"/>
        <v>2016</v>
      </c>
      <c r="C4554" s="3">
        <f t="shared" si="214"/>
        <v>4</v>
      </c>
      <c r="D4554" t="s">
        <v>405</v>
      </c>
      <c r="E4554" t="str">
        <f t="shared" si="215"/>
        <v>Kunst Miller20160419</v>
      </c>
      <c r="F4554">
        <f>IF(COUNTIF($E$2:E4554, E4554) = 1, MAX($F$1:F4553) + 1, INDEX($F$1:F4553, MATCH(E4554, $E$1:E4553, 0)))</f>
        <v>2244</v>
      </c>
      <c r="G4554" t="s">
        <v>149</v>
      </c>
      <c r="H4554" t="s">
        <v>11</v>
      </c>
      <c r="I4554" t="s">
        <v>24</v>
      </c>
      <c r="J4554" t="s">
        <v>890</v>
      </c>
      <c r="K4554" s="17">
        <v>3.28</v>
      </c>
      <c r="L4554" s="17">
        <v>2</v>
      </c>
      <c r="M4554" s="17">
        <v>1.48</v>
      </c>
      <c r="N4554" s="17" t="str">
        <f>IF(SalesData[[#This Row],[Profit]]&gt;0,"Profit","Loss")</f>
        <v>Profit</v>
      </c>
    </row>
    <row r="4555" spans="1:14" x14ac:dyDescent="0.25">
      <c r="A4555" s="1">
        <v>42479</v>
      </c>
      <c r="B4555" s="3">
        <f t="shared" si="213"/>
        <v>2016</v>
      </c>
      <c r="C4555" s="3">
        <f t="shared" si="214"/>
        <v>4</v>
      </c>
      <c r="D4555" t="s">
        <v>405</v>
      </c>
      <c r="E4555" t="str">
        <f t="shared" si="215"/>
        <v>Kunst Miller20160419</v>
      </c>
      <c r="F4555">
        <f>IF(COUNTIF($E$2:E4555, E4555) = 1, MAX($F$1:F4554) + 1, INDEX($F$1:F4554, MATCH(E4555, $E$1:E4554, 0)))</f>
        <v>2244</v>
      </c>
      <c r="G4555" t="s">
        <v>149</v>
      </c>
      <c r="H4555" t="s">
        <v>11</v>
      </c>
      <c r="I4555" t="s">
        <v>18</v>
      </c>
      <c r="J4555" t="s">
        <v>153</v>
      </c>
      <c r="K4555" s="17">
        <v>459.88</v>
      </c>
      <c r="L4555" s="17">
        <v>4</v>
      </c>
      <c r="M4555" s="17">
        <v>13.8</v>
      </c>
      <c r="N4555" s="17" t="str">
        <f>IF(SalesData[[#This Row],[Profit]]&gt;0,"Profit","Loss")</f>
        <v>Profit</v>
      </c>
    </row>
    <row r="4556" spans="1:14" x14ac:dyDescent="0.25">
      <c r="A4556" s="1">
        <v>42479</v>
      </c>
      <c r="B4556" s="3">
        <f t="shared" si="213"/>
        <v>2016</v>
      </c>
      <c r="C4556" s="3">
        <f t="shared" si="214"/>
        <v>4</v>
      </c>
      <c r="D4556" t="s">
        <v>405</v>
      </c>
      <c r="E4556" t="str">
        <f t="shared" si="215"/>
        <v>Kunst Miller20160419</v>
      </c>
      <c r="F4556">
        <f>IF(COUNTIF($E$2:E4556, E4556) = 1, MAX($F$1:F4555) + 1, INDEX($F$1:F4555, MATCH(E4556, $E$1:E4555, 0)))</f>
        <v>2244</v>
      </c>
      <c r="G4556" t="s">
        <v>149</v>
      </c>
      <c r="H4556" t="s">
        <v>11</v>
      </c>
      <c r="I4556" t="s">
        <v>200</v>
      </c>
      <c r="J4556" t="s">
        <v>870</v>
      </c>
      <c r="K4556" s="17">
        <v>7.76</v>
      </c>
      <c r="L4556" s="17">
        <v>2</v>
      </c>
      <c r="M4556" s="17">
        <v>2.25</v>
      </c>
      <c r="N4556" s="17" t="str">
        <f>IF(SalesData[[#This Row],[Profit]]&gt;0,"Profit","Loss")</f>
        <v>Profit</v>
      </c>
    </row>
    <row r="4557" spans="1:14" x14ac:dyDescent="0.25">
      <c r="A4557" s="1">
        <v>42479</v>
      </c>
      <c r="B4557" s="3">
        <f t="shared" si="213"/>
        <v>2016</v>
      </c>
      <c r="C4557" s="3">
        <f t="shared" si="214"/>
        <v>4</v>
      </c>
      <c r="D4557" t="s">
        <v>405</v>
      </c>
      <c r="E4557" t="str">
        <f t="shared" si="215"/>
        <v>Kunst Miller20160419</v>
      </c>
      <c r="F4557">
        <f>IF(COUNTIF($E$2:E4557, E4557) = 1, MAX($F$1:F4556) + 1, INDEX($F$1:F4556, MATCH(E4557, $E$1:E4556, 0)))</f>
        <v>2244</v>
      </c>
      <c r="G4557" t="s">
        <v>149</v>
      </c>
      <c r="H4557" t="s">
        <v>11</v>
      </c>
      <c r="I4557" t="s">
        <v>24</v>
      </c>
      <c r="J4557" t="s">
        <v>2055</v>
      </c>
      <c r="K4557" s="17">
        <v>71.959999999999994</v>
      </c>
      <c r="L4557" s="17">
        <v>2</v>
      </c>
      <c r="M4557" s="17">
        <v>17.989999999999998</v>
      </c>
      <c r="N4557" s="17" t="str">
        <f>IF(SalesData[[#This Row],[Profit]]&gt;0,"Profit","Loss")</f>
        <v>Profit</v>
      </c>
    </row>
    <row r="4558" spans="1:14" x14ac:dyDescent="0.25">
      <c r="A4558" s="1">
        <v>42479</v>
      </c>
      <c r="B4558" s="3">
        <f t="shared" si="213"/>
        <v>2016</v>
      </c>
      <c r="C4558" s="3">
        <f t="shared" si="214"/>
        <v>4</v>
      </c>
      <c r="D4558" t="s">
        <v>405</v>
      </c>
      <c r="E4558" t="str">
        <f t="shared" si="215"/>
        <v>Kunst Miller20160419</v>
      </c>
      <c r="F4558">
        <f>IF(COUNTIF($E$2:E4558, E4558) = 1, MAX($F$1:F4557) + 1, INDEX($F$1:F4557, MATCH(E4558, $E$1:E4557, 0)))</f>
        <v>2244</v>
      </c>
      <c r="G4558" t="s">
        <v>149</v>
      </c>
      <c r="H4558" t="s">
        <v>11</v>
      </c>
      <c r="I4558" t="s">
        <v>200</v>
      </c>
      <c r="J4558" t="s">
        <v>2215</v>
      </c>
      <c r="K4558" s="17">
        <v>54.9</v>
      </c>
      <c r="L4558" s="17">
        <v>5</v>
      </c>
      <c r="M4558" s="17">
        <v>15.37</v>
      </c>
      <c r="N4558" s="17" t="str">
        <f>IF(SalesData[[#This Row],[Profit]]&gt;0,"Profit","Loss")</f>
        <v>Profit</v>
      </c>
    </row>
    <row r="4559" spans="1:14" x14ac:dyDescent="0.25">
      <c r="A4559" s="1">
        <v>42479</v>
      </c>
      <c r="B4559" s="3">
        <f t="shared" si="213"/>
        <v>2016</v>
      </c>
      <c r="C4559" s="3">
        <f t="shared" si="214"/>
        <v>4</v>
      </c>
      <c r="D4559" t="s">
        <v>405</v>
      </c>
      <c r="E4559" t="str">
        <f t="shared" si="215"/>
        <v>Kunst Miller20160419</v>
      </c>
      <c r="F4559">
        <f>IF(COUNTIF($E$2:E4559, E4559) = 1, MAX($F$1:F4558) + 1, INDEX($F$1:F4558, MATCH(E4559, $E$1:E4558, 0)))</f>
        <v>2244</v>
      </c>
      <c r="G4559" t="s">
        <v>149</v>
      </c>
      <c r="H4559" t="s">
        <v>11</v>
      </c>
      <c r="I4559" t="s">
        <v>20</v>
      </c>
      <c r="J4559" t="s">
        <v>886</v>
      </c>
      <c r="K4559" s="17">
        <v>9.2799999999999994</v>
      </c>
      <c r="L4559" s="17">
        <v>2</v>
      </c>
      <c r="M4559" s="17">
        <v>3.25</v>
      </c>
      <c r="N4559" s="17" t="str">
        <f>IF(SalesData[[#This Row],[Profit]]&gt;0,"Profit","Loss")</f>
        <v>Profit</v>
      </c>
    </row>
    <row r="4560" spans="1:14" x14ac:dyDescent="0.25">
      <c r="A4560" s="1">
        <v>42481</v>
      </c>
      <c r="B4560" s="3">
        <f t="shared" si="213"/>
        <v>2016</v>
      </c>
      <c r="C4560" s="3">
        <f t="shared" si="214"/>
        <v>4</v>
      </c>
      <c r="D4560" t="s">
        <v>1463</v>
      </c>
      <c r="E4560" t="str">
        <f t="shared" si="215"/>
        <v>Sibella Parks20160421</v>
      </c>
      <c r="F4560">
        <f>IF(COUNTIF($E$2:E4560, E4560) = 1, MAX($F$1:F4559) + 1, INDEX($F$1:F4559, MATCH(E4560, $E$1:E4559, 0)))</f>
        <v>2245</v>
      </c>
      <c r="G4560" t="s">
        <v>15</v>
      </c>
      <c r="H4560" t="s">
        <v>11</v>
      </c>
      <c r="I4560" t="s">
        <v>18</v>
      </c>
      <c r="J4560" t="s">
        <v>909</v>
      </c>
      <c r="K4560" s="17">
        <v>102.34</v>
      </c>
      <c r="L4560" s="17">
        <v>4</v>
      </c>
      <c r="M4560" s="17">
        <v>-12.79</v>
      </c>
      <c r="N4560" s="17" t="str">
        <f>IF(SalesData[[#This Row],[Profit]]&gt;0,"Profit","Loss")</f>
        <v>Loss</v>
      </c>
    </row>
    <row r="4561" spans="1:14" x14ac:dyDescent="0.25">
      <c r="A4561" s="1">
        <v>42481</v>
      </c>
      <c r="B4561" s="3">
        <f t="shared" si="213"/>
        <v>2016</v>
      </c>
      <c r="C4561" s="3">
        <f t="shared" si="214"/>
        <v>4</v>
      </c>
      <c r="D4561" t="s">
        <v>1463</v>
      </c>
      <c r="E4561" t="str">
        <f t="shared" si="215"/>
        <v>Sibella Parks20160421</v>
      </c>
      <c r="F4561">
        <f>IF(COUNTIF($E$2:E4561, E4561) = 1, MAX($F$1:F4560) + 1, INDEX($F$1:F4560, MATCH(E4561, $E$1:E4560, 0)))</f>
        <v>2245</v>
      </c>
      <c r="G4561" t="s">
        <v>15</v>
      </c>
      <c r="H4561" t="s">
        <v>11</v>
      </c>
      <c r="I4561" t="s">
        <v>92</v>
      </c>
      <c r="J4561" t="s">
        <v>2007</v>
      </c>
      <c r="K4561" s="17">
        <v>48.79</v>
      </c>
      <c r="L4561" s="17">
        <v>3</v>
      </c>
      <c r="M4561" s="17">
        <v>-126.86</v>
      </c>
      <c r="N4561" s="17" t="str">
        <f>IF(SalesData[[#This Row],[Profit]]&gt;0,"Profit","Loss")</f>
        <v>Loss</v>
      </c>
    </row>
    <row r="4562" spans="1:14" x14ac:dyDescent="0.25">
      <c r="A4562" s="1">
        <v>42481</v>
      </c>
      <c r="B4562" s="3">
        <f t="shared" si="213"/>
        <v>2016</v>
      </c>
      <c r="C4562" s="3">
        <f t="shared" si="214"/>
        <v>4</v>
      </c>
      <c r="D4562" t="s">
        <v>1463</v>
      </c>
      <c r="E4562" t="str">
        <f t="shared" si="215"/>
        <v>Sibella Parks20160421</v>
      </c>
      <c r="F4562">
        <f>IF(COUNTIF($E$2:E4562, E4562) = 1, MAX($F$1:F4561) + 1, INDEX($F$1:F4561, MATCH(E4562, $E$1:E4561, 0)))</f>
        <v>2245</v>
      </c>
      <c r="G4562" t="s">
        <v>15</v>
      </c>
      <c r="H4562" t="s">
        <v>11</v>
      </c>
      <c r="I4562" t="s">
        <v>20</v>
      </c>
      <c r="J4562" t="s">
        <v>1112</v>
      </c>
      <c r="K4562" s="17">
        <v>44.85</v>
      </c>
      <c r="L4562" s="17">
        <v>8</v>
      </c>
      <c r="M4562" s="17">
        <v>-67.27</v>
      </c>
      <c r="N4562" s="17" t="str">
        <f>IF(SalesData[[#This Row],[Profit]]&gt;0,"Profit","Loss")</f>
        <v>Loss</v>
      </c>
    </row>
    <row r="4563" spans="1:14" x14ac:dyDescent="0.25">
      <c r="A4563" s="1">
        <v>42481</v>
      </c>
      <c r="B4563" s="3">
        <f t="shared" si="213"/>
        <v>2016</v>
      </c>
      <c r="C4563" s="3">
        <f t="shared" si="214"/>
        <v>4</v>
      </c>
      <c r="D4563" t="s">
        <v>1339</v>
      </c>
      <c r="E4563" t="str">
        <f t="shared" si="215"/>
        <v>Duane Noonan20160421</v>
      </c>
      <c r="F4563">
        <f>IF(COUNTIF($E$2:E4563, E4563) = 1, MAX($F$1:F4562) + 1, INDEX($F$1:F4562, MATCH(E4563, $E$1:E4562, 0)))</f>
        <v>2246</v>
      </c>
      <c r="G4563" t="s">
        <v>164</v>
      </c>
      <c r="H4563" t="s">
        <v>11</v>
      </c>
      <c r="I4563" t="s">
        <v>20</v>
      </c>
      <c r="J4563" t="s">
        <v>2267</v>
      </c>
      <c r="K4563" s="17">
        <v>8.32</v>
      </c>
      <c r="L4563" s="17">
        <v>5</v>
      </c>
      <c r="M4563" s="17">
        <v>2.81</v>
      </c>
      <c r="N4563" s="17" t="str">
        <f>IF(SalesData[[#This Row],[Profit]]&gt;0,"Profit","Loss")</f>
        <v>Profit</v>
      </c>
    </row>
    <row r="4564" spans="1:14" x14ac:dyDescent="0.25">
      <c r="A4564" s="1">
        <v>42481</v>
      </c>
      <c r="B4564" s="3">
        <f t="shared" si="213"/>
        <v>2016</v>
      </c>
      <c r="C4564" s="3">
        <f t="shared" si="214"/>
        <v>4</v>
      </c>
      <c r="D4564" t="s">
        <v>1719</v>
      </c>
      <c r="E4564" t="str">
        <f t="shared" si="215"/>
        <v>Brian Thompson20160421</v>
      </c>
      <c r="F4564">
        <f>IF(COUNTIF($E$2:E4564, E4564) = 1, MAX($F$1:F4563) + 1, INDEX($F$1:F4563, MATCH(E4564, $E$1:E4563, 0)))</f>
        <v>2247</v>
      </c>
      <c r="G4564" t="s">
        <v>613</v>
      </c>
      <c r="H4564" t="s">
        <v>11</v>
      </c>
      <c r="I4564" t="s">
        <v>24</v>
      </c>
      <c r="J4564" t="s">
        <v>2144</v>
      </c>
      <c r="K4564" s="17">
        <v>15.48</v>
      </c>
      <c r="L4564" s="17">
        <v>3</v>
      </c>
      <c r="M4564" s="17">
        <v>4.49</v>
      </c>
      <c r="N4564" s="17" t="str">
        <f>IF(SalesData[[#This Row],[Profit]]&gt;0,"Profit","Loss")</f>
        <v>Profit</v>
      </c>
    </row>
    <row r="4565" spans="1:14" x14ac:dyDescent="0.25">
      <c r="A4565" s="1">
        <v>42481</v>
      </c>
      <c r="B4565" s="3">
        <f t="shared" si="213"/>
        <v>2016</v>
      </c>
      <c r="C4565" s="3">
        <f t="shared" si="214"/>
        <v>4</v>
      </c>
      <c r="D4565" t="s">
        <v>1719</v>
      </c>
      <c r="E4565" t="str">
        <f t="shared" si="215"/>
        <v>Brian Thompson20160421</v>
      </c>
      <c r="F4565">
        <f>IF(COUNTIF($E$2:E4565, E4565) = 1, MAX($F$1:F4564) + 1, INDEX($F$1:F4564, MATCH(E4565, $E$1:E4564, 0)))</f>
        <v>2247</v>
      </c>
      <c r="G4565" t="s">
        <v>613</v>
      </c>
      <c r="H4565" t="s">
        <v>11</v>
      </c>
      <c r="I4565" t="s">
        <v>12</v>
      </c>
      <c r="J4565" t="s">
        <v>455</v>
      </c>
      <c r="K4565" s="17">
        <v>51.84</v>
      </c>
      <c r="L4565" s="17">
        <v>8</v>
      </c>
      <c r="M4565" s="17">
        <v>24.88</v>
      </c>
      <c r="N4565" s="17" t="str">
        <f>IF(SalesData[[#This Row],[Profit]]&gt;0,"Profit","Loss")</f>
        <v>Profit</v>
      </c>
    </row>
    <row r="4566" spans="1:14" x14ac:dyDescent="0.25">
      <c r="A4566" s="1">
        <v>42482</v>
      </c>
      <c r="B4566" s="3">
        <f t="shared" si="213"/>
        <v>2016</v>
      </c>
      <c r="C4566" s="3">
        <f t="shared" si="214"/>
        <v>4</v>
      </c>
      <c r="D4566" t="s">
        <v>1443</v>
      </c>
      <c r="E4566" t="str">
        <f t="shared" si="215"/>
        <v>Tanja Norvell20160422</v>
      </c>
      <c r="F4566">
        <f>IF(COUNTIF($E$2:E4566, E4566) = 1, MAX($F$1:F4565) + 1, INDEX($F$1:F4565, MATCH(E4566, $E$1:E4565, 0)))</f>
        <v>2248</v>
      </c>
      <c r="G4566" t="s">
        <v>95</v>
      </c>
      <c r="H4566" t="s">
        <v>34</v>
      </c>
      <c r="I4566" t="s">
        <v>47</v>
      </c>
      <c r="J4566" t="s">
        <v>281</v>
      </c>
      <c r="K4566" s="17">
        <v>23.56</v>
      </c>
      <c r="L4566" s="17">
        <v>5</v>
      </c>
      <c r="M4566" s="17">
        <v>7.07</v>
      </c>
      <c r="N4566" s="17" t="str">
        <f>IF(SalesData[[#This Row],[Profit]]&gt;0,"Profit","Loss")</f>
        <v>Profit</v>
      </c>
    </row>
    <row r="4567" spans="1:14" x14ac:dyDescent="0.25">
      <c r="A4567" s="1">
        <v>42482</v>
      </c>
      <c r="B4567" s="3">
        <f t="shared" si="213"/>
        <v>2016</v>
      </c>
      <c r="C4567" s="3">
        <f t="shared" si="214"/>
        <v>4</v>
      </c>
      <c r="D4567" t="s">
        <v>1443</v>
      </c>
      <c r="E4567" t="str">
        <f t="shared" si="215"/>
        <v>Tanja Norvell20160422</v>
      </c>
      <c r="F4567">
        <f>IF(COUNTIF($E$2:E4567, E4567) = 1, MAX($F$1:F4566) + 1, INDEX($F$1:F4566, MATCH(E4567, $E$1:E4566, 0)))</f>
        <v>2248</v>
      </c>
      <c r="G4567" t="s">
        <v>95</v>
      </c>
      <c r="H4567" t="s">
        <v>34</v>
      </c>
      <c r="I4567" t="s">
        <v>145</v>
      </c>
      <c r="J4567" t="s">
        <v>404</v>
      </c>
      <c r="K4567" s="17">
        <v>1272.6300000000001</v>
      </c>
      <c r="L4567" s="17">
        <v>6</v>
      </c>
      <c r="M4567" s="17">
        <v>-814.48</v>
      </c>
      <c r="N4567" s="17" t="str">
        <f>IF(SalesData[[#This Row],[Profit]]&gt;0,"Profit","Loss")</f>
        <v>Loss</v>
      </c>
    </row>
    <row r="4568" spans="1:14" x14ac:dyDescent="0.25">
      <c r="A4568" s="1">
        <v>42482</v>
      </c>
      <c r="B4568" s="3">
        <f t="shared" si="213"/>
        <v>2016</v>
      </c>
      <c r="C4568" s="3">
        <f t="shared" si="214"/>
        <v>4</v>
      </c>
      <c r="D4568" t="s">
        <v>1443</v>
      </c>
      <c r="E4568" t="str">
        <f t="shared" si="215"/>
        <v>Tanja Norvell20160422</v>
      </c>
      <c r="F4568">
        <f>IF(COUNTIF($E$2:E4568, E4568) = 1, MAX($F$1:F4567) + 1, INDEX($F$1:F4567, MATCH(E4568, $E$1:E4567, 0)))</f>
        <v>2248</v>
      </c>
      <c r="G4568" t="s">
        <v>95</v>
      </c>
      <c r="H4568" t="s">
        <v>11</v>
      </c>
      <c r="I4568" t="s">
        <v>20</v>
      </c>
      <c r="J4568" t="s">
        <v>1770</v>
      </c>
      <c r="K4568" s="17">
        <v>28.49</v>
      </c>
      <c r="L4568" s="17">
        <v>5</v>
      </c>
      <c r="M4568" s="17">
        <v>-20.89</v>
      </c>
      <c r="N4568" s="17" t="str">
        <f>IF(SalesData[[#This Row],[Profit]]&gt;0,"Profit","Loss")</f>
        <v>Loss</v>
      </c>
    </row>
    <row r="4569" spans="1:14" x14ac:dyDescent="0.25">
      <c r="A4569" s="1">
        <v>42482</v>
      </c>
      <c r="B4569" s="3">
        <f t="shared" si="213"/>
        <v>2016</v>
      </c>
      <c r="C4569" s="3">
        <f t="shared" si="214"/>
        <v>4</v>
      </c>
      <c r="D4569" t="s">
        <v>1443</v>
      </c>
      <c r="E4569" t="str">
        <f t="shared" si="215"/>
        <v>Tanja Norvell20160422</v>
      </c>
      <c r="F4569">
        <f>IF(COUNTIF($E$2:E4569, E4569) = 1, MAX($F$1:F4568) + 1, INDEX($F$1:F4568, MATCH(E4569, $E$1:E4568, 0)))</f>
        <v>2248</v>
      </c>
      <c r="G4569" t="s">
        <v>95</v>
      </c>
      <c r="H4569" t="s">
        <v>11</v>
      </c>
      <c r="I4569" t="s">
        <v>200</v>
      </c>
      <c r="J4569" t="s">
        <v>2497</v>
      </c>
      <c r="K4569" s="17">
        <v>185.38</v>
      </c>
      <c r="L4569" s="17">
        <v>2</v>
      </c>
      <c r="M4569" s="17">
        <v>-34.76</v>
      </c>
      <c r="N4569" s="17" t="str">
        <f>IF(SalesData[[#This Row],[Profit]]&gt;0,"Profit","Loss")</f>
        <v>Loss</v>
      </c>
    </row>
    <row r="4570" spans="1:14" x14ac:dyDescent="0.25">
      <c r="A4570" s="1">
        <v>42482</v>
      </c>
      <c r="B4570" s="3">
        <f t="shared" si="213"/>
        <v>2016</v>
      </c>
      <c r="C4570" s="3">
        <f t="shared" si="214"/>
        <v>4</v>
      </c>
      <c r="D4570" t="s">
        <v>1443</v>
      </c>
      <c r="E4570" t="str">
        <f t="shared" si="215"/>
        <v>Tanja Norvell20160422</v>
      </c>
      <c r="F4570">
        <f>IF(COUNTIF($E$2:E4570, E4570) = 1, MAX($F$1:F4569) + 1, INDEX($F$1:F4569, MATCH(E4570, $E$1:E4569, 0)))</f>
        <v>2248</v>
      </c>
      <c r="G4570" t="s">
        <v>95</v>
      </c>
      <c r="H4570" t="s">
        <v>11</v>
      </c>
      <c r="I4570" t="s">
        <v>92</v>
      </c>
      <c r="J4570" t="s">
        <v>286</v>
      </c>
      <c r="K4570" s="17">
        <v>78.27</v>
      </c>
      <c r="L4570" s="17">
        <v>2</v>
      </c>
      <c r="M4570" s="17">
        <v>5.87</v>
      </c>
      <c r="N4570" s="17" t="str">
        <f>IF(SalesData[[#This Row],[Profit]]&gt;0,"Profit","Loss")</f>
        <v>Profit</v>
      </c>
    </row>
    <row r="4571" spans="1:14" x14ac:dyDescent="0.25">
      <c r="A4571" s="1">
        <v>42482</v>
      </c>
      <c r="B4571" s="3">
        <f t="shared" si="213"/>
        <v>2016</v>
      </c>
      <c r="C4571" s="3">
        <f t="shared" si="214"/>
        <v>4</v>
      </c>
      <c r="D4571" t="s">
        <v>2498</v>
      </c>
      <c r="E4571" t="str">
        <f t="shared" si="215"/>
        <v>Ed Ludwig20160422</v>
      </c>
      <c r="F4571">
        <f>IF(COUNTIF($E$2:E4571, E4571) = 1, MAX($F$1:F4570) + 1, INDEX($F$1:F4570, MATCH(E4571, $E$1:E4570, 0)))</f>
        <v>2249</v>
      </c>
      <c r="G4571" t="s">
        <v>186</v>
      </c>
      <c r="H4571" t="s">
        <v>34</v>
      </c>
      <c r="I4571" t="s">
        <v>47</v>
      </c>
      <c r="J4571" t="s">
        <v>1775</v>
      </c>
      <c r="K4571" s="17">
        <v>86.62</v>
      </c>
      <c r="L4571" s="17">
        <v>2</v>
      </c>
      <c r="M4571" s="17">
        <v>8.66</v>
      </c>
      <c r="N4571" s="17" t="str">
        <f>IF(SalesData[[#This Row],[Profit]]&gt;0,"Profit","Loss")</f>
        <v>Profit</v>
      </c>
    </row>
    <row r="4572" spans="1:14" x14ac:dyDescent="0.25">
      <c r="A4572" s="1">
        <v>42482</v>
      </c>
      <c r="B4572" s="3">
        <f t="shared" si="213"/>
        <v>2016</v>
      </c>
      <c r="C4572" s="3">
        <f t="shared" si="214"/>
        <v>4</v>
      </c>
      <c r="D4572" t="s">
        <v>2385</v>
      </c>
      <c r="E4572" t="str">
        <f t="shared" si="215"/>
        <v>Tonja Turnell20160422</v>
      </c>
      <c r="F4572">
        <f>IF(COUNTIF($E$2:E4572, E4572) = 1, MAX($F$1:F4571) + 1, INDEX($F$1:F4571, MATCH(E4572, $E$1:E4571, 0)))</f>
        <v>2250</v>
      </c>
      <c r="G4572" t="s">
        <v>15</v>
      </c>
      <c r="H4572" t="s">
        <v>11</v>
      </c>
      <c r="I4572" t="s">
        <v>18</v>
      </c>
      <c r="J4572" t="s">
        <v>1245</v>
      </c>
      <c r="K4572" s="17">
        <v>23.95</v>
      </c>
      <c r="L4572" s="17">
        <v>2</v>
      </c>
      <c r="M4572" s="17">
        <v>2.4</v>
      </c>
      <c r="N4572" s="17" t="str">
        <f>IF(SalesData[[#This Row],[Profit]]&gt;0,"Profit","Loss")</f>
        <v>Profit</v>
      </c>
    </row>
    <row r="4573" spans="1:14" x14ac:dyDescent="0.25">
      <c r="A4573" s="1">
        <v>42482</v>
      </c>
      <c r="B4573" s="3">
        <f t="shared" si="213"/>
        <v>2016</v>
      </c>
      <c r="C4573" s="3">
        <f t="shared" si="214"/>
        <v>4</v>
      </c>
      <c r="D4573" t="s">
        <v>651</v>
      </c>
      <c r="E4573" t="str">
        <f t="shared" si="215"/>
        <v>Paul Gonzalez20160422</v>
      </c>
      <c r="F4573">
        <f>IF(COUNTIF($E$2:E4573, E4573) = 1, MAX($F$1:F4572) + 1, INDEX($F$1:F4572, MATCH(E4573, $E$1:E4572, 0)))</f>
        <v>2251</v>
      </c>
      <c r="G4573" t="s">
        <v>27</v>
      </c>
      <c r="H4573" t="s">
        <v>34</v>
      </c>
      <c r="I4573" t="s">
        <v>47</v>
      </c>
      <c r="J4573" t="s">
        <v>124</v>
      </c>
      <c r="K4573" s="17">
        <v>31.56</v>
      </c>
      <c r="L4573" s="17">
        <v>3</v>
      </c>
      <c r="M4573" s="17">
        <v>10.41</v>
      </c>
      <c r="N4573" s="17" t="str">
        <f>IF(SalesData[[#This Row],[Profit]]&gt;0,"Profit","Loss")</f>
        <v>Profit</v>
      </c>
    </row>
    <row r="4574" spans="1:14" x14ac:dyDescent="0.25">
      <c r="A4574" s="1">
        <v>42482</v>
      </c>
      <c r="B4574" s="3">
        <f t="shared" si="213"/>
        <v>2016</v>
      </c>
      <c r="C4574" s="3">
        <f t="shared" si="214"/>
        <v>4</v>
      </c>
      <c r="D4574" t="s">
        <v>77</v>
      </c>
      <c r="E4574" t="str">
        <f t="shared" si="215"/>
        <v>Michael Moore20160422</v>
      </c>
      <c r="F4574">
        <f>IF(COUNTIF($E$2:E4574, E4574) = 1, MAX($F$1:F4573) + 1, INDEX($F$1:F4573, MATCH(E4574, $E$1:E4573, 0)))</f>
        <v>2252</v>
      </c>
      <c r="G4574" t="s">
        <v>149</v>
      </c>
      <c r="H4574" t="s">
        <v>11</v>
      </c>
      <c r="I4574" t="s">
        <v>24</v>
      </c>
      <c r="J4574" t="s">
        <v>2028</v>
      </c>
      <c r="K4574" s="17">
        <v>32.130000000000003</v>
      </c>
      <c r="L4574" s="17">
        <v>9</v>
      </c>
      <c r="M4574" s="17">
        <v>8.35</v>
      </c>
      <c r="N4574" s="17" t="str">
        <f>IF(SalesData[[#This Row],[Profit]]&gt;0,"Profit","Loss")</f>
        <v>Profit</v>
      </c>
    </row>
    <row r="4575" spans="1:14" x14ac:dyDescent="0.25">
      <c r="A4575" s="1">
        <v>42482</v>
      </c>
      <c r="B4575" s="3">
        <f t="shared" si="213"/>
        <v>2016</v>
      </c>
      <c r="C4575" s="3">
        <f t="shared" si="214"/>
        <v>4</v>
      </c>
      <c r="D4575" t="s">
        <v>77</v>
      </c>
      <c r="E4575" t="str">
        <f t="shared" si="215"/>
        <v>Michael Moore20160422</v>
      </c>
      <c r="F4575">
        <f>IF(COUNTIF($E$2:E4575, E4575) = 1, MAX($F$1:F4574) + 1, INDEX($F$1:F4574, MATCH(E4575, $E$1:E4574, 0)))</f>
        <v>2252</v>
      </c>
      <c r="G4575" t="s">
        <v>149</v>
      </c>
      <c r="H4575" t="s">
        <v>11</v>
      </c>
      <c r="I4575" t="s">
        <v>24</v>
      </c>
      <c r="J4575" t="s">
        <v>1000</v>
      </c>
      <c r="K4575" s="17">
        <v>2.88</v>
      </c>
      <c r="L4575" s="17">
        <v>1</v>
      </c>
      <c r="M4575" s="17">
        <v>0.81</v>
      </c>
      <c r="N4575" s="17" t="str">
        <f>IF(SalesData[[#This Row],[Profit]]&gt;0,"Profit","Loss")</f>
        <v>Profit</v>
      </c>
    </row>
    <row r="4576" spans="1:14" x14ac:dyDescent="0.25">
      <c r="A4576" s="1">
        <v>42483</v>
      </c>
      <c r="B4576" s="3">
        <f t="shared" si="213"/>
        <v>2016</v>
      </c>
      <c r="C4576" s="3">
        <f t="shared" si="214"/>
        <v>4</v>
      </c>
      <c r="D4576" t="s">
        <v>875</v>
      </c>
      <c r="E4576" t="str">
        <f t="shared" si="215"/>
        <v>Grace Kelly20160423</v>
      </c>
      <c r="F4576">
        <f>IF(COUNTIF($E$2:E4576, E4576) = 1, MAX($F$1:F4575) + 1, INDEX($F$1:F4575, MATCH(E4576, $E$1:E4575, 0)))</f>
        <v>2253</v>
      </c>
      <c r="G4576" t="s">
        <v>27</v>
      </c>
      <c r="H4576" t="s">
        <v>11</v>
      </c>
      <c r="I4576" t="s">
        <v>20</v>
      </c>
      <c r="J4576" t="s">
        <v>165</v>
      </c>
      <c r="K4576" s="17">
        <v>251.52</v>
      </c>
      <c r="L4576" s="17">
        <v>6</v>
      </c>
      <c r="M4576" s="17">
        <v>81.739999999999995</v>
      </c>
      <c r="N4576" s="17" t="str">
        <f>IF(SalesData[[#This Row],[Profit]]&gt;0,"Profit","Loss")</f>
        <v>Profit</v>
      </c>
    </row>
    <row r="4577" spans="1:14" x14ac:dyDescent="0.25">
      <c r="A4577" s="1">
        <v>42483</v>
      </c>
      <c r="B4577" s="3">
        <f t="shared" si="213"/>
        <v>2016</v>
      </c>
      <c r="C4577" s="3">
        <f t="shared" si="214"/>
        <v>4</v>
      </c>
      <c r="D4577" t="s">
        <v>875</v>
      </c>
      <c r="E4577" t="str">
        <f t="shared" si="215"/>
        <v>Grace Kelly20160423</v>
      </c>
      <c r="F4577">
        <f>IF(COUNTIF($E$2:E4577, E4577) = 1, MAX($F$1:F4576) + 1, INDEX($F$1:F4576, MATCH(E4577, $E$1:E4576, 0)))</f>
        <v>2253</v>
      </c>
      <c r="G4577" t="s">
        <v>27</v>
      </c>
      <c r="H4577" t="s">
        <v>39</v>
      </c>
      <c r="I4577" t="s">
        <v>52</v>
      </c>
      <c r="J4577" t="s">
        <v>502</v>
      </c>
      <c r="K4577" s="17">
        <v>99.99</v>
      </c>
      <c r="L4577" s="17">
        <v>1</v>
      </c>
      <c r="M4577" s="17">
        <v>35</v>
      </c>
      <c r="N4577" s="17" t="str">
        <f>IF(SalesData[[#This Row],[Profit]]&gt;0,"Profit","Loss")</f>
        <v>Profit</v>
      </c>
    </row>
    <row r="4578" spans="1:14" x14ac:dyDescent="0.25">
      <c r="A4578" s="1">
        <v>42483</v>
      </c>
      <c r="B4578" s="3">
        <f t="shared" si="213"/>
        <v>2016</v>
      </c>
      <c r="C4578" s="3">
        <f t="shared" si="214"/>
        <v>4</v>
      </c>
      <c r="D4578" t="s">
        <v>813</v>
      </c>
      <c r="E4578" t="str">
        <f t="shared" si="215"/>
        <v>Heather Kirkland20160423</v>
      </c>
      <c r="F4578">
        <f>IF(COUNTIF($E$2:E4578, E4578) = 1, MAX($F$1:F4577) + 1, INDEX($F$1:F4577, MATCH(E4578, $E$1:E4577, 0)))</f>
        <v>2254</v>
      </c>
      <c r="G4578" t="s">
        <v>245</v>
      </c>
      <c r="H4578" t="s">
        <v>11</v>
      </c>
      <c r="I4578" t="s">
        <v>12</v>
      </c>
      <c r="J4578" t="s">
        <v>2499</v>
      </c>
      <c r="K4578" s="17">
        <v>36.24</v>
      </c>
      <c r="L4578" s="17">
        <v>5</v>
      </c>
      <c r="M4578" s="17">
        <v>11.33</v>
      </c>
      <c r="N4578" s="17" t="str">
        <f>IF(SalesData[[#This Row],[Profit]]&gt;0,"Profit","Loss")</f>
        <v>Profit</v>
      </c>
    </row>
    <row r="4579" spans="1:14" x14ac:dyDescent="0.25">
      <c r="A4579" s="1">
        <v>42483</v>
      </c>
      <c r="B4579" s="3">
        <f t="shared" si="213"/>
        <v>2016</v>
      </c>
      <c r="C4579" s="3">
        <f t="shared" si="214"/>
        <v>4</v>
      </c>
      <c r="D4579" t="s">
        <v>2107</v>
      </c>
      <c r="E4579" t="str">
        <f t="shared" si="215"/>
        <v>Max Jones20160423</v>
      </c>
      <c r="F4579">
        <f>IF(COUNTIF($E$2:E4579, E4579) = 1, MAX($F$1:F4578) + 1, INDEX($F$1:F4578, MATCH(E4579, $E$1:E4578, 0)))</f>
        <v>2255</v>
      </c>
      <c r="G4579" t="s">
        <v>78</v>
      </c>
      <c r="H4579" t="s">
        <v>11</v>
      </c>
      <c r="I4579" t="s">
        <v>12</v>
      </c>
      <c r="J4579" t="s">
        <v>2500</v>
      </c>
      <c r="K4579" s="17">
        <v>108.34</v>
      </c>
      <c r="L4579" s="17">
        <v>6</v>
      </c>
      <c r="M4579" s="17">
        <v>37.92</v>
      </c>
      <c r="N4579" s="17" t="str">
        <f>IF(SalesData[[#This Row],[Profit]]&gt;0,"Profit","Loss")</f>
        <v>Profit</v>
      </c>
    </row>
    <row r="4580" spans="1:14" x14ac:dyDescent="0.25">
      <c r="A4580" s="1">
        <v>42483</v>
      </c>
      <c r="B4580" s="3">
        <f t="shared" si="213"/>
        <v>2016</v>
      </c>
      <c r="C4580" s="3">
        <f t="shared" si="214"/>
        <v>4</v>
      </c>
      <c r="D4580" t="s">
        <v>2107</v>
      </c>
      <c r="E4580" t="str">
        <f t="shared" si="215"/>
        <v>Max Jones20160423</v>
      </c>
      <c r="F4580">
        <f>IF(COUNTIF($E$2:E4580, E4580) = 1, MAX($F$1:F4579) + 1, INDEX($F$1:F4579, MATCH(E4580, $E$1:E4579, 0)))</f>
        <v>2255</v>
      </c>
      <c r="G4580" t="s">
        <v>78</v>
      </c>
      <c r="H4580" t="s">
        <v>11</v>
      </c>
      <c r="I4580" t="s">
        <v>18</v>
      </c>
      <c r="J4580" t="s">
        <v>111</v>
      </c>
      <c r="K4580" s="17">
        <v>55.92</v>
      </c>
      <c r="L4580" s="17">
        <v>5</v>
      </c>
      <c r="M4580" s="17">
        <v>6.29</v>
      </c>
      <c r="N4580" s="17" t="str">
        <f>IF(SalesData[[#This Row],[Profit]]&gt;0,"Profit","Loss")</f>
        <v>Profit</v>
      </c>
    </row>
    <row r="4581" spans="1:14" x14ac:dyDescent="0.25">
      <c r="A4581" s="1">
        <v>42483</v>
      </c>
      <c r="B4581" s="3">
        <f t="shared" si="213"/>
        <v>2016</v>
      </c>
      <c r="C4581" s="3">
        <f t="shared" si="214"/>
        <v>4</v>
      </c>
      <c r="D4581" t="s">
        <v>2107</v>
      </c>
      <c r="E4581" t="str">
        <f t="shared" si="215"/>
        <v>Max Jones20160423</v>
      </c>
      <c r="F4581">
        <f>IF(COUNTIF($E$2:E4581, E4581) = 1, MAX($F$1:F4580) + 1, INDEX($F$1:F4580, MATCH(E4581, $E$1:E4580, 0)))</f>
        <v>2255</v>
      </c>
      <c r="G4581" t="s">
        <v>78</v>
      </c>
      <c r="H4581" t="s">
        <v>11</v>
      </c>
      <c r="I4581" t="s">
        <v>12</v>
      </c>
      <c r="J4581" t="s">
        <v>1294</v>
      </c>
      <c r="K4581" s="17">
        <v>78.3</v>
      </c>
      <c r="L4581" s="17">
        <v>2</v>
      </c>
      <c r="M4581" s="17">
        <v>29.36</v>
      </c>
      <c r="N4581" s="17" t="str">
        <f>IF(SalesData[[#This Row],[Profit]]&gt;0,"Profit","Loss")</f>
        <v>Profit</v>
      </c>
    </row>
    <row r="4582" spans="1:14" x14ac:dyDescent="0.25">
      <c r="A4582" s="1">
        <v>42483</v>
      </c>
      <c r="B4582" s="3">
        <f t="shared" si="213"/>
        <v>2016</v>
      </c>
      <c r="C4582" s="3">
        <f t="shared" si="214"/>
        <v>4</v>
      </c>
      <c r="D4582" t="s">
        <v>2383</v>
      </c>
      <c r="E4582" t="str">
        <f t="shared" si="215"/>
        <v>Art Ferguson20160423</v>
      </c>
      <c r="F4582">
        <f>IF(COUNTIF($E$2:E4582, E4582) = 1, MAX($F$1:F4581) + 1, INDEX($F$1:F4581, MATCH(E4582, $E$1:E4581, 0)))</f>
        <v>2256</v>
      </c>
      <c r="G4582" t="s">
        <v>27</v>
      </c>
      <c r="H4582" t="s">
        <v>11</v>
      </c>
      <c r="I4582" t="s">
        <v>20</v>
      </c>
      <c r="J4582" t="s">
        <v>522</v>
      </c>
      <c r="K4582" s="17">
        <v>18.09</v>
      </c>
      <c r="L4582" s="17">
        <v>7</v>
      </c>
      <c r="M4582" s="17">
        <v>6.56</v>
      </c>
      <c r="N4582" s="17" t="str">
        <f>IF(SalesData[[#This Row],[Profit]]&gt;0,"Profit","Loss")</f>
        <v>Profit</v>
      </c>
    </row>
    <row r="4583" spans="1:14" x14ac:dyDescent="0.25">
      <c r="A4583" s="1">
        <v>42483</v>
      </c>
      <c r="B4583" s="3">
        <f t="shared" si="213"/>
        <v>2016</v>
      </c>
      <c r="C4583" s="3">
        <f t="shared" si="214"/>
        <v>4</v>
      </c>
      <c r="D4583" t="s">
        <v>2383</v>
      </c>
      <c r="E4583" t="str">
        <f t="shared" si="215"/>
        <v>Art Ferguson20160423</v>
      </c>
      <c r="F4583">
        <f>IF(COUNTIF($E$2:E4583, E4583) = 1, MAX($F$1:F4582) + 1, INDEX($F$1:F4582, MATCH(E4583, $E$1:E4582, 0)))</f>
        <v>2256</v>
      </c>
      <c r="G4583" t="s">
        <v>27</v>
      </c>
      <c r="H4583" t="s">
        <v>11</v>
      </c>
      <c r="I4583" t="s">
        <v>63</v>
      </c>
      <c r="J4583" t="s">
        <v>1964</v>
      </c>
      <c r="K4583" s="17">
        <v>71.97</v>
      </c>
      <c r="L4583" s="17">
        <v>3</v>
      </c>
      <c r="M4583" s="17">
        <v>35.99</v>
      </c>
      <c r="N4583" s="17" t="str">
        <f>IF(SalesData[[#This Row],[Profit]]&gt;0,"Profit","Loss")</f>
        <v>Profit</v>
      </c>
    </row>
    <row r="4584" spans="1:14" x14ac:dyDescent="0.25">
      <c r="A4584" s="1">
        <v>42484</v>
      </c>
      <c r="B4584" s="3">
        <f t="shared" si="213"/>
        <v>2016</v>
      </c>
      <c r="C4584" s="3">
        <f t="shared" si="214"/>
        <v>4</v>
      </c>
      <c r="D4584" t="s">
        <v>2222</v>
      </c>
      <c r="E4584" t="str">
        <f t="shared" si="215"/>
        <v>Cathy Armstrong20160424</v>
      </c>
      <c r="F4584">
        <f>IF(COUNTIF($E$2:E4584, E4584) = 1, MAX($F$1:F4583) + 1, INDEX($F$1:F4583, MATCH(E4584, $E$1:E4583, 0)))</f>
        <v>2257</v>
      </c>
      <c r="G4584" t="s">
        <v>10</v>
      </c>
      <c r="H4584" t="s">
        <v>39</v>
      </c>
      <c r="I4584" t="s">
        <v>52</v>
      </c>
      <c r="J4584" t="s">
        <v>66</v>
      </c>
      <c r="K4584" s="17">
        <v>258.7</v>
      </c>
      <c r="L4584" s="17">
        <v>3</v>
      </c>
      <c r="M4584" s="17">
        <v>64.67</v>
      </c>
      <c r="N4584" s="17" t="str">
        <f>IF(SalesData[[#This Row],[Profit]]&gt;0,"Profit","Loss")</f>
        <v>Profit</v>
      </c>
    </row>
    <row r="4585" spans="1:14" x14ac:dyDescent="0.25">
      <c r="A4585" s="1">
        <v>42484</v>
      </c>
      <c r="B4585" s="3">
        <f t="shared" si="213"/>
        <v>2016</v>
      </c>
      <c r="C4585" s="3">
        <f t="shared" si="214"/>
        <v>4</v>
      </c>
      <c r="D4585" t="s">
        <v>965</v>
      </c>
      <c r="E4585" t="str">
        <f t="shared" si="215"/>
        <v>Jack Lebron20160424</v>
      </c>
      <c r="F4585">
        <f>IF(COUNTIF($E$2:E4585, E4585) = 1, MAX($F$1:F4584) + 1, INDEX($F$1:F4584, MATCH(E4585, $E$1:E4584, 0)))</f>
        <v>2258</v>
      </c>
      <c r="G4585" t="s">
        <v>27</v>
      </c>
      <c r="H4585" t="s">
        <v>11</v>
      </c>
      <c r="I4585" t="s">
        <v>20</v>
      </c>
      <c r="J4585" t="s">
        <v>897</v>
      </c>
      <c r="K4585" s="17">
        <v>3.98</v>
      </c>
      <c r="L4585" s="17">
        <v>1</v>
      </c>
      <c r="M4585" s="17">
        <v>1.39</v>
      </c>
      <c r="N4585" s="17" t="str">
        <f>IF(SalesData[[#This Row],[Profit]]&gt;0,"Profit","Loss")</f>
        <v>Profit</v>
      </c>
    </row>
    <row r="4586" spans="1:14" x14ac:dyDescent="0.25">
      <c r="A4586" s="1">
        <v>42484</v>
      </c>
      <c r="B4586" s="3">
        <f t="shared" si="213"/>
        <v>2016</v>
      </c>
      <c r="C4586" s="3">
        <f t="shared" si="214"/>
        <v>4</v>
      </c>
      <c r="D4586" t="s">
        <v>2501</v>
      </c>
      <c r="E4586" t="str">
        <f t="shared" si="215"/>
        <v>Craig Leslie20160424</v>
      </c>
      <c r="F4586">
        <f>IF(COUNTIF($E$2:E4586, E4586) = 1, MAX($F$1:F4585) + 1, INDEX($F$1:F4585, MATCH(E4586, $E$1:E4585, 0)))</f>
        <v>2259</v>
      </c>
      <c r="G4586" t="s">
        <v>278</v>
      </c>
      <c r="H4586" t="s">
        <v>11</v>
      </c>
      <c r="I4586" t="s">
        <v>12</v>
      </c>
      <c r="J4586" t="s">
        <v>493</v>
      </c>
      <c r="K4586" s="17">
        <v>15.55</v>
      </c>
      <c r="L4586" s="17">
        <v>3</v>
      </c>
      <c r="M4586" s="17">
        <v>5.44</v>
      </c>
      <c r="N4586" s="17" t="str">
        <f>IF(SalesData[[#This Row],[Profit]]&gt;0,"Profit","Loss")</f>
        <v>Profit</v>
      </c>
    </row>
    <row r="4587" spans="1:14" x14ac:dyDescent="0.25">
      <c r="A4587" s="1">
        <v>42484</v>
      </c>
      <c r="B4587" s="3">
        <f t="shared" si="213"/>
        <v>2016</v>
      </c>
      <c r="C4587" s="3">
        <f t="shared" si="214"/>
        <v>4</v>
      </c>
      <c r="D4587" t="s">
        <v>2501</v>
      </c>
      <c r="E4587" t="str">
        <f t="shared" si="215"/>
        <v>Craig Leslie20160424</v>
      </c>
      <c r="F4587">
        <f>IF(COUNTIF($E$2:E4587, E4587) = 1, MAX($F$1:F4586) + 1, INDEX($F$1:F4586, MATCH(E4587, $E$1:E4586, 0)))</f>
        <v>2259</v>
      </c>
      <c r="G4587" t="s">
        <v>278</v>
      </c>
      <c r="H4587" t="s">
        <v>34</v>
      </c>
      <c r="I4587" t="s">
        <v>35</v>
      </c>
      <c r="J4587" t="s">
        <v>1237</v>
      </c>
      <c r="K4587" s="17">
        <v>1325.76</v>
      </c>
      <c r="L4587" s="17">
        <v>6</v>
      </c>
      <c r="M4587" s="17">
        <v>149.15</v>
      </c>
      <c r="N4587" s="17" t="str">
        <f>IF(SalesData[[#This Row],[Profit]]&gt;0,"Profit","Loss")</f>
        <v>Profit</v>
      </c>
    </row>
    <row r="4588" spans="1:14" x14ac:dyDescent="0.25">
      <c r="A4588" s="1">
        <v>42484</v>
      </c>
      <c r="B4588" s="3">
        <f t="shared" si="213"/>
        <v>2016</v>
      </c>
      <c r="C4588" s="3">
        <f t="shared" si="214"/>
        <v>4</v>
      </c>
      <c r="D4588" t="s">
        <v>2501</v>
      </c>
      <c r="E4588" t="str">
        <f t="shared" si="215"/>
        <v>Craig Leslie20160424</v>
      </c>
      <c r="F4588">
        <f>IF(COUNTIF($E$2:E4588, E4588) = 1, MAX($F$1:F4587) + 1, INDEX($F$1:F4587, MATCH(E4588, $E$1:E4587, 0)))</f>
        <v>2259</v>
      </c>
      <c r="G4588" t="s">
        <v>278</v>
      </c>
      <c r="H4588" t="s">
        <v>11</v>
      </c>
      <c r="I4588" t="s">
        <v>20</v>
      </c>
      <c r="J4588" t="s">
        <v>1280</v>
      </c>
      <c r="K4588" s="17">
        <v>3.11</v>
      </c>
      <c r="L4588" s="17">
        <v>2</v>
      </c>
      <c r="M4588" s="17">
        <v>-2.1800000000000002</v>
      </c>
      <c r="N4588" s="17" t="str">
        <f>IF(SalesData[[#This Row],[Profit]]&gt;0,"Profit","Loss")</f>
        <v>Loss</v>
      </c>
    </row>
    <row r="4589" spans="1:14" x14ac:dyDescent="0.25">
      <c r="A4589" s="1">
        <v>42485</v>
      </c>
      <c r="B4589" s="3">
        <f t="shared" si="213"/>
        <v>2016</v>
      </c>
      <c r="C4589" s="3">
        <f t="shared" si="214"/>
        <v>4</v>
      </c>
      <c r="D4589" t="s">
        <v>1004</v>
      </c>
      <c r="E4589" t="str">
        <f t="shared" si="215"/>
        <v>John Lucas20160425</v>
      </c>
      <c r="F4589">
        <f>IF(COUNTIF($E$2:E4589, E4589) = 1, MAX($F$1:F4588) + 1, INDEX($F$1:F4588, MATCH(E4589, $E$1:E4588, 0)))</f>
        <v>2260</v>
      </c>
      <c r="G4589" t="s">
        <v>23</v>
      </c>
      <c r="H4589" t="s">
        <v>39</v>
      </c>
      <c r="I4589" t="s">
        <v>40</v>
      </c>
      <c r="J4589" t="s">
        <v>87</v>
      </c>
      <c r="K4589" s="17">
        <v>82.8</v>
      </c>
      <c r="L4589" s="17">
        <v>2</v>
      </c>
      <c r="M4589" s="17">
        <v>-20.7</v>
      </c>
      <c r="N4589" s="17" t="str">
        <f>IF(SalesData[[#This Row],[Profit]]&gt;0,"Profit","Loss")</f>
        <v>Loss</v>
      </c>
    </row>
    <row r="4590" spans="1:14" x14ac:dyDescent="0.25">
      <c r="A4590" s="1">
        <v>42485</v>
      </c>
      <c r="B4590" s="3">
        <f t="shared" si="213"/>
        <v>2016</v>
      </c>
      <c r="C4590" s="3">
        <f t="shared" si="214"/>
        <v>4</v>
      </c>
      <c r="D4590" t="s">
        <v>1004</v>
      </c>
      <c r="E4590" t="str">
        <f t="shared" si="215"/>
        <v>John Lucas20160425</v>
      </c>
      <c r="F4590">
        <f>IF(COUNTIF($E$2:E4590, E4590) = 1, MAX($F$1:F4589) + 1, INDEX($F$1:F4589, MATCH(E4590, $E$1:E4589, 0)))</f>
        <v>2260</v>
      </c>
      <c r="G4590" t="s">
        <v>23</v>
      </c>
      <c r="H4590" t="s">
        <v>11</v>
      </c>
      <c r="I4590" t="s">
        <v>20</v>
      </c>
      <c r="J4590" t="s">
        <v>2399</v>
      </c>
      <c r="K4590" s="17">
        <v>20.72</v>
      </c>
      <c r="L4590" s="17">
        <v>2</v>
      </c>
      <c r="M4590" s="17">
        <v>-13.82</v>
      </c>
      <c r="N4590" s="17" t="str">
        <f>IF(SalesData[[#This Row],[Profit]]&gt;0,"Profit","Loss")</f>
        <v>Loss</v>
      </c>
    </row>
    <row r="4591" spans="1:14" x14ac:dyDescent="0.25">
      <c r="A4591" s="1">
        <v>42485</v>
      </c>
      <c r="B4591" s="3">
        <f t="shared" si="213"/>
        <v>2016</v>
      </c>
      <c r="C4591" s="3">
        <f t="shared" si="214"/>
        <v>4</v>
      </c>
      <c r="D4591" t="s">
        <v>1004</v>
      </c>
      <c r="E4591" t="str">
        <f t="shared" si="215"/>
        <v>John Lucas20160425</v>
      </c>
      <c r="F4591">
        <f>IF(COUNTIF($E$2:E4591, E4591) = 1, MAX($F$1:F4590) + 1, INDEX($F$1:F4590, MATCH(E4591, $E$1:E4590, 0)))</f>
        <v>2260</v>
      </c>
      <c r="G4591" t="s">
        <v>23</v>
      </c>
      <c r="H4591" t="s">
        <v>11</v>
      </c>
      <c r="I4591" t="s">
        <v>20</v>
      </c>
      <c r="J4591" t="s">
        <v>980</v>
      </c>
      <c r="K4591" s="17">
        <v>4.9000000000000004</v>
      </c>
      <c r="L4591" s="17">
        <v>3</v>
      </c>
      <c r="M4591" s="17">
        <v>-3.43</v>
      </c>
      <c r="N4591" s="17" t="str">
        <f>IF(SalesData[[#This Row],[Profit]]&gt;0,"Profit","Loss")</f>
        <v>Loss</v>
      </c>
    </row>
    <row r="4592" spans="1:14" x14ac:dyDescent="0.25">
      <c r="A4592" s="1">
        <v>42486</v>
      </c>
      <c r="B4592" s="3">
        <f t="shared" si="213"/>
        <v>2016</v>
      </c>
      <c r="C4592" s="3">
        <f t="shared" si="214"/>
        <v>4</v>
      </c>
      <c r="D4592" t="s">
        <v>1663</v>
      </c>
      <c r="E4592" t="str">
        <f t="shared" si="215"/>
        <v>Dennis Bolton20160426</v>
      </c>
      <c r="F4592">
        <f>IF(COUNTIF($E$2:E4592, E4592) = 1, MAX($F$1:F4591) + 1, INDEX($F$1:F4591, MATCH(E4592, $E$1:E4591, 0)))</f>
        <v>2261</v>
      </c>
      <c r="G4592" t="s">
        <v>149</v>
      </c>
      <c r="H4592" t="s">
        <v>34</v>
      </c>
      <c r="I4592" t="s">
        <v>35</v>
      </c>
      <c r="J4592" t="s">
        <v>1364</v>
      </c>
      <c r="K4592" s="17">
        <v>434.65</v>
      </c>
      <c r="L4592" s="17">
        <v>3</v>
      </c>
      <c r="M4592" s="17">
        <v>62.78</v>
      </c>
      <c r="N4592" s="17" t="str">
        <f>IF(SalesData[[#This Row],[Profit]]&gt;0,"Profit","Loss")</f>
        <v>Profit</v>
      </c>
    </row>
    <row r="4593" spans="1:14" x14ac:dyDescent="0.25">
      <c r="A4593" s="1">
        <v>42488</v>
      </c>
      <c r="B4593" s="3">
        <f t="shared" si="213"/>
        <v>2016</v>
      </c>
      <c r="C4593" s="3">
        <f t="shared" si="214"/>
        <v>4</v>
      </c>
      <c r="D4593" t="s">
        <v>1748</v>
      </c>
      <c r="E4593" t="str">
        <f t="shared" si="215"/>
        <v>Nona Balk20160428</v>
      </c>
      <c r="F4593">
        <f>IF(COUNTIF($E$2:E4593, E4593) = 1, MAX($F$1:F4592) + 1, INDEX($F$1:F4592, MATCH(E4593, $E$1:E4592, 0)))</f>
        <v>2262</v>
      </c>
      <c r="G4593" t="s">
        <v>10</v>
      </c>
      <c r="H4593" t="s">
        <v>39</v>
      </c>
      <c r="I4593" t="s">
        <v>40</v>
      </c>
      <c r="J4593" t="s">
        <v>1347</v>
      </c>
      <c r="K4593" s="17">
        <v>369.58</v>
      </c>
      <c r="L4593" s="17">
        <v>3</v>
      </c>
      <c r="M4593" s="17">
        <v>41.58</v>
      </c>
      <c r="N4593" s="17" t="str">
        <f>IF(SalesData[[#This Row],[Profit]]&gt;0,"Profit","Loss")</f>
        <v>Profit</v>
      </c>
    </row>
    <row r="4594" spans="1:14" x14ac:dyDescent="0.25">
      <c r="A4594" s="1">
        <v>42488</v>
      </c>
      <c r="B4594" s="3">
        <f t="shared" si="213"/>
        <v>2016</v>
      </c>
      <c r="C4594" s="3">
        <f t="shared" si="214"/>
        <v>4</v>
      </c>
      <c r="D4594" t="s">
        <v>1748</v>
      </c>
      <c r="E4594" t="str">
        <f t="shared" si="215"/>
        <v>Nona Balk20160428</v>
      </c>
      <c r="F4594">
        <f>IF(COUNTIF($E$2:E4594, E4594) = 1, MAX($F$1:F4593) + 1, INDEX($F$1:F4593, MATCH(E4594, $E$1:E4593, 0)))</f>
        <v>2262</v>
      </c>
      <c r="G4594" t="s">
        <v>10</v>
      </c>
      <c r="H4594" t="s">
        <v>11</v>
      </c>
      <c r="I4594" t="s">
        <v>16</v>
      </c>
      <c r="J4594" t="s">
        <v>2502</v>
      </c>
      <c r="K4594" s="17">
        <v>15.71</v>
      </c>
      <c r="L4594" s="17">
        <v>4</v>
      </c>
      <c r="M4594" s="17">
        <v>5.7</v>
      </c>
      <c r="N4594" s="17" t="str">
        <f>IF(SalesData[[#This Row],[Profit]]&gt;0,"Profit","Loss")</f>
        <v>Profit</v>
      </c>
    </row>
    <row r="4595" spans="1:14" x14ac:dyDescent="0.25">
      <c r="A4595" s="1">
        <v>42488</v>
      </c>
      <c r="B4595" s="3">
        <f t="shared" si="213"/>
        <v>2016</v>
      </c>
      <c r="C4595" s="3">
        <f t="shared" si="214"/>
        <v>4</v>
      </c>
      <c r="D4595" t="s">
        <v>665</v>
      </c>
      <c r="E4595" t="str">
        <f t="shared" si="215"/>
        <v>Erica Hernandez20160428</v>
      </c>
      <c r="F4595">
        <f>IF(COUNTIF($E$2:E4595, E4595) = 1, MAX($F$1:F4594) + 1, INDEX($F$1:F4594, MATCH(E4595, $E$1:E4594, 0)))</f>
        <v>2263</v>
      </c>
      <c r="G4595" t="s">
        <v>278</v>
      </c>
      <c r="H4595" t="s">
        <v>11</v>
      </c>
      <c r="I4595" t="s">
        <v>12</v>
      </c>
      <c r="J4595" t="s">
        <v>936</v>
      </c>
      <c r="K4595" s="17">
        <v>29.47</v>
      </c>
      <c r="L4595" s="17">
        <v>3</v>
      </c>
      <c r="M4595" s="17">
        <v>9.9499999999999993</v>
      </c>
      <c r="N4595" s="17" t="str">
        <f>IF(SalesData[[#This Row],[Profit]]&gt;0,"Profit","Loss")</f>
        <v>Profit</v>
      </c>
    </row>
    <row r="4596" spans="1:14" x14ac:dyDescent="0.25">
      <c r="A4596" s="1">
        <v>42488</v>
      </c>
      <c r="B4596" s="3">
        <f t="shared" si="213"/>
        <v>2016</v>
      </c>
      <c r="C4596" s="3">
        <f t="shared" si="214"/>
        <v>4</v>
      </c>
      <c r="D4596" t="s">
        <v>2423</v>
      </c>
      <c r="E4596" t="str">
        <f t="shared" si="215"/>
        <v>Bill Overfelt20160428</v>
      </c>
      <c r="F4596">
        <f>IF(COUNTIF($E$2:E4596, E4596) = 1, MAX($F$1:F4595) + 1, INDEX($F$1:F4595, MATCH(E4596, $E$1:E4595, 0)))</f>
        <v>2264</v>
      </c>
      <c r="G4596" t="s">
        <v>27</v>
      </c>
      <c r="H4596" t="s">
        <v>34</v>
      </c>
      <c r="I4596" t="s">
        <v>35</v>
      </c>
      <c r="J4596" t="s">
        <v>416</v>
      </c>
      <c r="K4596" s="17">
        <v>41.57</v>
      </c>
      <c r="L4596" s="17">
        <v>2</v>
      </c>
      <c r="M4596" s="17">
        <v>2.6</v>
      </c>
      <c r="N4596" s="17" t="str">
        <f>IF(SalesData[[#This Row],[Profit]]&gt;0,"Profit","Loss")</f>
        <v>Profit</v>
      </c>
    </row>
    <row r="4597" spans="1:14" x14ac:dyDescent="0.25">
      <c r="A4597" s="1">
        <v>42488</v>
      </c>
      <c r="B4597" s="3">
        <f t="shared" si="213"/>
        <v>2016</v>
      </c>
      <c r="C4597" s="3">
        <f t="shared" si="214"/>
        <v>4</v>
      </c>
      <c r="D4597" t="s">
        <v>2503</v>
      </c>
      <c r="E4597" t="str">
        <f t="shared" si="215"/>
        <v>Rob Beeghly20160428</v>
      </c>
      <c r="F4597">
        <f>IF(COUNTIF($E$2:E4597, E4597) = 1, MAX($F$1:F4596) + 1, INDEX($F$1:F4596, MATCH(E4597, $E$1:E4596, 0)))</f>
        <v>2265</v>
      </c>
      <c r="G4597" t="s">
        <v>15</v>
      </c>
      <c r="H4597" t="s">
        <v>34</v>
      </c>
      <c r="I4597" t="s">
        <v>47</v>
      </c>
      <c r="J4597" t="s">
        <v>1085</v>
      </c>
      <c r="K4597" s="17">
        <v>30.34</v>
      </c>
      <c r="L4597" s="17">
        <v>2</v>
      </c>
      <c r="M4597" s="17">
        <v>-31.86</v>
      </c>
      <c r="N4597" s="17" t="str">
        <f>IF(SalesData[[#This Row],[Profit]]&gt;0,"Profit","Loss")</f>
        <v>Loss</v>
      </c>
    </row>
    <row r="4598" spans="1:14" x14ac:dyDescent="0.25">
      <c r="A4598" s="1">
        <v>42490</v>
      </c>
      <c r="B4598" s="3">
        <f t="shared" si="213"/>
        <v>2016</v>
      </c>
      <c r="C4598" s="3">
        <f t="shared" si="214"/>
        <v>4</v>
      </c>
      <c r="D4598" t="s">
        <v>537</v>
      </c>
      <c r="E4598" t="str">
        <f t="shared" si="215"/>
        <v>John Lee20160430</v>
      </c>
      <c r="F4598">
        <f>IF(COUNTIF($E$2:E4598, E4598) = 1, MAX($F$1:F4597) + 1, INDEX($F$1:F4597, MATCH(E4598, $E$1:E4597, 0)))</f>
        <v>2266</v>
      </c>
      <c r="G4598" t="s">
        <v>149</v>
      </c>
      <c r="H4598" t="s">
        <v>11</v>
      </c>
      <c r="I4598" t="s">
        <v>20</v>
      </c>
      <c r="J4598" t="s">
        <v>941</v>
      </c>
      <c r="K4598" s="17">
        <v>7.71</v>
      </c>
      <c r="L4598" s="17">
        <v>2</v>
      </c>
      <c r="M4598" s="17">
        <v>2.8</v>
      </c>
      <c r="N4598" s="17" t="str">
        <f>IF(SalesData[[#This Row],[Profit]]&gt;0,"Profit","Loss")</f>
        <v>Profit</v>
      </c>
    </row>
    <row r="4599" spans="1:14" x14ac:dyDescent="0.25">
      <c r="A4599" s="1">
        <v>42490</v>
      </c>
      <c r="B4599" s="3">
        <f t="shared" si="213"/>
        <v>2016</v>
      </c>
      <c r="C4599" s="3">
        <f t="shared" si="214"/>
        <v>4</v>
      </c>
      <c r="D4599" t="s">
        <v>530</v>
      </c>
      <c r="E4599" t="str">
        <f t="shared" si="215"/>
        <v>Ben Ferrer20160430</v>
      </c>
      <c r="F4599">
        <f>IF(COUNTIF($E$2:E4599, E4599) = 1, MAX($F$1:F4598) + 1, INDEX($F$1:F4598, MATCH(E4599, $E$1:E4598, 0)))</f>
        <v>2267</v>
      </c>
      <c r="G4599" t="s">
        <v>10</v>
      </c>
      <c r="H4599" t="s">
        <v>34</v>
      </c>
      <c r="I4599" t="s">
        <v>47</v>
      </c>
      <c r="J4599" t="s">
        <v>2015</v>
      </c>
      <c r="K4599" s="17">
        <v>22.61</v>
      </c>
      <c r="L4599" s="17">
        <v>3</v>
      </c>
      <c r="M4599" s="17">
        <v>-10.17</v>
      </c>
      <c r="N4599" s="17" t="str">
        <f>IF(SalesData[[#This Row],[Profit]]&gt;0,"Profit","Loss")</f>
        <v>Loss</v>
      </c>
    </row>
    <row r="4600" spans="1:14" x14ac:dyDescent="0.25">
      <c r="A4600" s="1">
        <v>42490</v>
      </c>
      <c r="B4600" s="3">
        <f t="shared" si="213"/>
        <v>2016</v>
      </c>
      <c r="C4600" s="3">
        <f t="shared" si="214"/>
        <v>4</v>
      </c>
      <c r="D4600" t="s">
        <v>2242</v>
      </c>
      <c r="E4600" t="str">
        <f t="shared" si="215"/>
        <v>Ken Dana20160430</v>
      </c>
      <c r="F4600">
        <f>IF(COUNTIF($E$2:E4600, E4600) = 1, MAX($F$1:F4599) + 1, INDEX($F$1:F4599, MATCH(E4600, $E$1:E4599, 0)))</f>
        <v>2268</v>
      </c>
      <c r="G4600" t="s">
        <v>95</v>
      </c>
      <c r="H4600" t="s">
        <v>34</v>
      </c>
      <c r="I4600" t="s">
        <v>47</v>
      </c>
      <c r="J4600" t="s">
        <v>1735</v>
      </c>
      <c r="K4600" s="17">
        <v>111.89</v>
      </c>
      <c r="L4600" s="17">
        <v>7</v>
      </c>
      <c r="M4600" s="17">
        <v>22.38</v>
      </c>
      <c r="N4600" s="17" t="str">
        <f>IF(SalesData[[#This Row],[Profit]]&gt;0,"Profit","Loss")</f>
        <v>Profit</v>
      </c>
    </row>
    <row r="4601" spans="1:14" x14ac:dyDescent="0.25">
      <c r="A4601" s="1">
        <v>42491</v>
      </c>
      <c r="B4601" s="3">
        <f t="shared" si="213"/>
        <v>2016</v>
      </c>
      <c r="C4601" s="3">
        <f t="shared" si="214"/>
        <v>5</v>
      </c>
      <c r="D4601" t="s">
        <v>722</v>
      </c>
      <c r="E4601" t="str">
        <f t="shared" si="215"/>
        <v>Herbert Flentye20160501</v>
      </c>
      <c r="F4601">
        <f>IF(COUNTIF($E$2:E4601, E4601) = 1, MAX($F$1:F4600) + 1, INDEX($F$1:F4600, MATCH(E4601, $E$1:E4600, 0)))</f>
        <v>2269</v>
      </c>
      <c r="G4601" t="s">
        <v>120</v>
      </c>
      <c r="H4601" t="s">
        <v>11</v>
      </c>
      <c r="I4601" t="s">
        <v>16</v>
      </c>
      <c r="J4601" t="s">
        <v>1336</v>
      </c>
      <c r="K4601" s="17">
        <v>3.98</v>
      </c>
      <c r="L4601" s="17">
        <v>1</v>
      </c>
      <c r="M4601" s="17">
        <v>1.29</v>
      </c>
      <c r="N4601" s="17" t="str">
        <f>IF(SalesData[[#This Row],[Profit]]&gt;0,"Profit","Loss")</f>
        <v>Profit</v>
      </c>
    </row>
    <row r="4602" spans="1:14" x14ac:dyDescent="0.25">
      <c r="A4602" s="1">
        <v>42491</v>
      </c>
      <c r="B4602" s="3">
        <f t="shared" si="213"/>
        <v>2016</v>
      </c>
      <c r="C4602" s="3">
        <f t="shared" si="214"/>
        <v>5</v>
      </c>
      <c r="D4602" t="s">
        <v>722</v>
      </c>
      <c r="E4602" t="str">
        <f t="shared" si="215"/>
        <v>Herbert Flentye20160501</v>
      </c>
      <c r="F4602">
        <f>IF(COUNTIF($E$2:E4602, E4602) = 1, MAX($F$1:F4601) + 1, INDEX($F$1:F4601, MATCH(E4602, $E$1:E4601, 0)))</f>
        <v>2269</v>
      </c>
      <c r="G4602" t="s">
        <v>120</v>
      </c>
      <c r="H4602" t="s">
        <v>34</v>
      </c>
      <c r="I4602" t="s">
        <v>145</v>
      </c>
      <c r="J4602" t="s">
        <v>810</v>
      </c>
      <c r="K4602" s="17">
        <v>370.62</v>
      </c>
      <c r="L4602" s="17">
        <v>3</v>
      </c>
      <c r="M4602" s="17">
        <v>-142.07</v>
      </c>
      <c r="N4602" s="17" t="str">
        <f>IF(SalesData[[#This Row],[Profit]]&gt;0,"Profit","Loss")</f>
        <v>Loss</v>
      </c>
    </row>
    <row r="4603" spans="1:14" x14ac:dyDescent="0.25">
      <c r="A4603" s="1">
        <v>42491</v>
      </c>
      <c r="B4603" s="3">
        <f t="shared" si="213"/>
        <v>2016</v>
      </c>
      <c r="C4603" s="3">
        <f t="shared" si="214"/>
        <v>5</v>
      </c>
      <c r="D4603" t="s">
        <v>722</v>
      </c>
      <c r="E4603" t="str">
        <f t="shared" si="215"/>
        <v>Herbert Flentye20160501</v>
      </c>
      <c r="F4603">
        <f>IF(COUNTIF($E$2:E4603, E4603) = 1, MAX($F$1:F4602) + 1, INDEX($F$1:F4602, MATCH(E4603, $E$1:E4602, 0)))</f>
        <v>2269</v>
      </c>
      <c r="G4603" t="s">
        <v>120</v>
      </c>
      <c r="H4603" t="s">
        <v>11</v>
      </c>
      <c r="I4603" t="s">
        <v>20</v>
      </c>
      <c r="J4603" t="s">
        <v>937</v>
      </c>
      <c r="K4603" s="17">
        <v>2.74</v>
      </c>
      <c r="L4603" s="17">
        <v>2</v>
      </c>
      <c r="M4603" s="17">
        <v>-2.0099999999999998</v>
      </c>
      <c r="N4603" s="17" t="str">
        <f>IF(SalesData[[#This Row],[Profit]]&gt;0,"Profit","Loss")</f>
        <v>Loss</v>
      </c>
    </row>
    <row r="4604" spans="1:14" x14ac:dyDescent="0.25">
      <c r="A4604" s="1">
        <v>42491</v>
      </c>
      <c r="B4604" s="3">
        <f t="shared" si="213"/>
        <v>2016</v>
      </c>
      <c r="C4604" s="3">
        <f t="shared" si="214"/>
        <v>5</v>
      </c>
      <c r="D4604" t="s">
        <v>2504</v>
      </c>
      <c r="E4604" t="str">
        <f t="shared" si="215"/>
        <v>Chris McAfee20160501</v>
      </c>
      <c r="F4604">
        <f>IF(COUNTIF($E$2:E4604, E4604) = 1, MAX($F$1:F4603) + 1, INDEX($F$1:F4603, MATCH(E4604, $E$1:E4603, 0)))</f>
        <v>2270</v>
      </c>
      <c r="G4604" t="s">
        <v>101</v>
      </c>
      <c r="H4604" t="s">
        <v>11</v>
      </c>
      <c r="I4604" t="s">
        <v>12</v>
      </c>
      <c r="J4604" t="s">
        <v>2301</v>
      </c>
      <c r="K4604" s="17">
        <v>109.92</v>
      </c>
      <c r="L4604" s="17">
        <v>2</v>
      </c>
      <c r="M4604" s="17">
        <v>53.86</v>
      </c>
      <c r="N4604" s="17" t="str">
        <f>IF(SalesData[[#This Row],[Profit]]&gt;0,"Profit","Loss")</f>
        <v>Profit</v>
      </c>
    </row>
    <row r="4605" spans="1:14" x14ac:dyDescent="0.25">
      <c r="A4605" s="1">
        <v>42491</v>
      </c>
      <c r="B4605" s="3">
        <f t="shared" si="213"/>
        <v>2016</v>
      </c>
      <c r="C4605" s="3">
        <f t="shared" si="214"/>
        <v>5</v>
      </c>
      <c r="D4605" t="s">
        <v>2504</v>
      </c>
      <c r="E4605" t="str">
        <f t="shared" si="215"/>
        <v>Chris McAfee20160501</v>
      </c>
      <c r="F4605">
        <f>IF(COUNTIF($E$2:E4605, E4605) = 1, MAX($F$1:F4604) + 1, INDEX($F$1:F4604, MATCH(E4605, $E$1:E4604, 0)))</f>
        <v>2270</v>
      </c>
      <c r="G4605" t="s">
        <v>101</v>
      </c>
      <c r="H4605" t="s">
        <v>11</v>
      </c>
      <c r="I4605" t="s">
        <v>12</v>
      </c>
      <c r="J4605" t="s">
        <v>1149</v>
      </c>
      <c r="K4605" s="17">
        <v>19.440000000000001</v>
      </c>
      <c r="L4605" s="17">
        <v>3</v>
      </c>
      <c r="M4605" s="17">
        <v>9.33</v>
      </c>
      <c r="N4605" s="17" t="str">
        <f>IF(SalesData[[#This Row],[Profit]]&gt;0,"Profit","Loss")</f>
        <v>Profit</v>
      </c>
    </row>
    <row r="4606" spans="1:14" x14ac:dyDescent="0.25">
      <c r="A4606" s="1">
        <v>42491</v>
      </c>
      <c r="B4606" s="3">
        <f t="shared" si="213"/>
        <v>2016</v>
      </c>
      <c r="C4606" s="3">
        <f t="shared" si="214"/>
        <v>5</v>
      </c>
      <c r="D4606" t="s">
        <v>2504</v>
      </c>
      <c r="E4606" t="str">
        <f t="shared" si="215"/>
        <v>Chris McAfee20160501</v>
      </c>
      <c r="F4606">
        <f>IF(COUNTIF($E$2:E4606, E4606) = 1, MAX($F$1:F4605) + 1, INDEX($F$1:F4605, MATCH(E4606, $E$1:E4605, 0)))</f>
        <v>2270</v>
      </c>
      <c r="G4606" t="s">
        <v>101</v>
      </c>
      <c r="H4606" t="s">
        <v>11</v>
      </c>
      <c r="I4606" t="s">
        <v>24</v>
      </c>
      <c r="J4606" t="s">
        <v>645</v>
      </c>
      <c r="K4606" s="17">
        <v>11.16</v>
      </c>
      <c r="L4606" s="17">
        <v>2</v>
      </c>
      <c r="M4606" s="17">
        <v>4.3499999999999996</v>
      </c>
      <c r="N4606" s="17" t="str">
        <f>IF(SalesData[[#This Row],[Profit]]&gt;0,"Profit","Loss")</f>
        <v>Profit</v>
      </c>
    </row>
    <row r="4607" spans="1:14" x14ac:dyDescent="0.25">
      <c r="A4607" s="1">
        <v>42492</v>
      </c>
      <c r="B4607" s="3">
        <f t="shared" si="213"/>
        <v>2016</v>
      </c>
      <c r="C4607" s="3">
        <f t="shared" si="214"/>
        <v>5</v>
      </c>
      <c r="D4607" t="s">
        <v>2456</v>
      </c>
      <c r="E4607" t="str">
        <f t="shared" si="215"/>
        <v>Bryan Davis20160502</v>
      </c>
      <c r="F4607">
        <f>IF(COUNTIF($E$2:E4607, E4607) = 1, MAX($F$1:F4606) + 1, INDEX($F$1:F4606, MATCH(E4607, $E$1:E4606, 0)))</f>
        <v>2271</v>
      </c>
      <c r="G4607" t="s">
        <v>10</v>
      </c>
      <c r="H4607" t="s">
        <v>11</v>
      </c>
      <c r="I4607" t="s">
        <v>24</v>
      </c>
      <c r="J4607" t="s">
        <v>2055</v>
      </c>
      <c r="K4607" s="17">
        <v>86.35</v>
      </c>
      <c r="L4607" s="17">
        <v>3</v>
      </c>
      <c r="M4607" s="17">
        <v>5.4</v>
      </c>
      <c r="N4607" s="17" t="str">
        <f>IF(SalesData[[#This Row],[Profit]]&gt;0,"Profit","Loss")</f>
        <v>Profit</v>
      </c>
    </row>
    <row r="4608" spans="1:14" x14ac:dyDescent="0.25">
      <c r="A4608" s="1">
        <v>42492</v>
      </c>
      <c r="B4608" s="3">
        <f t="shared" si="213"/>
        <v>2016</v>
      </c>
      <c r="C4608" s="3">
        <f t="shared" si="214"/>
        <v>5</v>
      </c>
      <c r="D4608" t="s">
        <v>672</v>
      </c>
      <c r="E4608" t="str">
        <f t="shared" si="215"/>
        <v>Cindy Chapman20160502</v>
      </c>
      <c r="F4608">
        <f>IF(COUNTIF($E$2:E4608, E4608) = 1, MAX($F$1:F4607) + 1, INDEX($F$1:F4607, MATCH(E4608, $E$1:E4607, 0)))</f>
        <v>2272</v>
      </c>
      <c r="G4608" t="s">
        <v>149</v>
      </c>
      <c r="H4608" t="s">
        <v>11</v>
      </c>
      <c r="I4608" t="s">
        <v>18</v>
      </c>
      <c r="J4608" t="s">
        <v>2505</v>
      </c>
      <c r="K4608" s="17">
        <v>44.94</v>
      </c>
      <c r="L4608" s="17">
        <v>3</v>
      </c>
      <c r="M4608" s="17">
        <v>12.58</v>
      </c>
      <c r="N4608" s="17" t="str">
        <f>IF(SalesData[[#This Row],[Profit]]&gt;0,"Profit","Loss")</f>
        <v>Profit</v>
      </c>
    </row>
    <row r="4609" spans="1:14" x14ac:dyDescent="0.25">
      <c r="A4609" s="1">
        <v>42492</v>
      </c>
      <c r="B4609" s="3">
        <f t="shared" si="213"/>
        <v>2016</v>
      </c>
      <c r="C4609" s="3">
        <f t="shared" si="214"/>
        <v>5</v>
      </c>
      <c r="D4609" t="s">
        <v>672</v>
      </c>
      <c r="E4609" t="str">
        <f t="shared" si="215"/>
        <v>Cindy Chapman20160502</v>
      </c>
      <c r="F4609">
        <f>IF(COUNTIF($E$2:E4609, E4609) = 1, MAX($F$1:F4608) + 1, INDEX($F$1:F4608, MATCH(E4609, $E$1:E4608, 0)))</f>
        <v>2272</v>
      </c>
      <c r="G4609" t="s">
        <v>149</v>
      </c>
      <c r="H4609" t="s">
        <v>11</v>
      </c>
      <c r="I4609" t="s">
        <v>20</v>
      </c>
      <c r="J4609" t="s">
        <v>1770</v>
      </c>
      <c r="K4609" s="17">
        <v>45.58</v>
      </c>
      <c r="L4609" s="17">
        <v>3</v>
      </c>
      <c r="M4609" s="17">
        <v>15.95</v>
      </c>
      <c r="N4609" s="17" t="str">
        <f>IF(SalesData[[#This Row],[Profit]]&gt;0,"Profit","Loss")</f>
        <v>Profit</v>
      </c>
    </row>
    <row r="4610" spans="1:14" x14ac:dyDescent="0.25">
      <c r="A4610" s="1">
        <v>42492</v>
      </c>
      <c r="B4610" s="3">
        <f t="shared" ref="B4610:B4673" si="216">YEAR(A4610)</f>
        <v>2016</v>
      </c>
      <c r="C4610" s="3">
        <f t="shared" ref="C4610:C4673" si="217">MONTH(A4610)</f>
        <v>5</v>
      </c>
      <c r="D4610" t="s">
        <v>884</v>
      </c>
      <c r="E4610" t="str">
        <f t="shared" ref="E4610:E4673" si="218">D4610 &amp; TEXT(A4610, "yyyymmdd")</f>
        <v>Dan Lawera20160502</v>
      </c>
      <c r="F4610">
        <f>IF(COUNTIF($E$2:E4610, E4610) = 1, MAX($F$1:F4609) + 1, INDEX($F$1:F4609, MATCH(E4610, $E$1:E4609, 0)))</f>
        <v>2273</v>
      </c>
      <c r="G4610" t="s">
        <v>245</v>
      </c>
      <c r="H4610" t="s">
        <v>34</v>
      </c>
      <c r="I4610" t="s">
        <v>35</v>
      </c>
      <c r="J4610" t="s">
        <v>416</v>
      </c>
      <c r="K4610" s="17">
        <v>187.06</v>
      </c>
      <c r="L4610" s="17">
        <v>9</v>
      </c>
      <c r="M4610" s="17">
        <v>11.69</v>
      </c>
      <c r="N4610" s="17" t="str">
        <f>IF(SalesData[[#This Row],[Profit]]&gt;0,"Profit","Loss")</f>
        <v>Profit</v>
      </c>
    </row>
    <row r="4611" spans="1:14" x14ac:dyDescent="0.25">
      <c r="A4611" s="1">
        <v>42492</v>
      </c>
      <c r="B4611" s="3">
        <f t="shared" si="216"/>
        <v>2016</v>
      </c>
      <c r="C4611" s="3">
        <f t="shared" si="217"/>
        <v>5</v>
      </c>
      <c r="D4611" t="s">
        <v>1361</v>
      </c>
      <c r="E4611" t="str">
        <f t="shared" si="218"/>
        <v>Adam Shillingsburg20160502</v>
      </c>
      <c r="F4611">
        <f>IF(COUNTIF($E$2:E4611, E4611) = 1, MAX($F$1:F4610) + 1, INDEX($F$1:F4610, MATCH(E4611, $E$1:E4610, 0)))</f>
        <v>2274</v>
      </c>
      <c r="G4611" t="s">
        <v>10</v>
      </c>
      <c r="H4611" t="s">
        <v>11</v>
      </c>
      <c r="I4611" t="s">
        <v>18</v>
      </c>
      <c r="J4611" t="s">
        <v>211</v>
      </c>
      <c r="K4611" s="17">
        <v>18.940000000000001</v>
      </c>
      <c r="L4611" s="17">
        <v>3</v>
      </c>
      <c r="M4611" s="17">
        <v>-3.79</v>
      </c>
      <c r="N4611" s="17" t="str">
        <f>IF(SalesData[[#This Row],[Profit]]&gt;0,"Profit","Loss")</f>
        <v>Loss</v>
      </c>
    </row>
    <row r="4612" spans="1:14" x14ac:dyDescent="0.25">
      <c r="A4612" s="1">
        <v>42492</v>
      </c>
      <c r="B4612" s="3">
        <f t="shared" si="216"/>
        <v>2016</v>
      </c>
      <c r="C4612" s="3">
        <f t="shared" si="217"/>
        <v>5</v>
      </c>
      <c r="D4612" t="s">
        <v>1361</v>
      </c>
      <c r="E4612" t="str">
        <f t="shared" si="218"/>
        <v>Adam Shillingsburg20160502</v>
      </c>
      <c r="F4612">
        <f>IF(COUNTIF($E$2:E4612, E4612) = 1, MAX($F$1:F4611) + 1, INDEX($F$1:F4611, MATCH(E4612, $E$1:E4611, 0)))</f>
        <v>2274</v>
      </c>
      <c r="G4612" t="s">
        <v>10</v>
      </c>
      <c r="H4612" t="s">
        <v>11</v>
      </c>
      <c r="I4612" t="s">
        <v>18</v>
      </c>
      <c r="J4612" t="s">
        <v>408</v>
      </c>
      <c r="K4612" s="17">
        <v>12.67</v>
      </c>
      <c r="L4612" s="17">
        <v>3</v>
      </c>
      <c r="M4612" s="17">
        <v>-3.17</v>
      </c>
      <c r="N4612" s="17" t="str">
        <f>IF(SalesData[[#This Row],[Profit]]&gt;0,"Profit","Loss")</f>
        <v>Loss</v>
      </c>
    </row>
    <row r="4613" spans="1:14" x14ac:dyDescent="0.25">
      <c r="A4613" s="1">
        <v>42492</v>
      </c>
      <c r="B4613" s="3">
        <f t="shared" si="216"/>
        <v>2016</v>
      </c>
      <c r="C4613" s="3">
        <f t="shared" si="217"/>
        <v>5</v>
      </c>
      <c r="D4613" t="s">
        <v>1361</v>
      </c>
      <c r="E4613" t="str">
        <f t="shared" si="218"/>
        <v>Adam Shillingsburg20160502</v>
      </c>
      <c r="F4613">
        <f>IF(COUNTIF($E$2:E4613, E4613) = 1, MAX($F$1:F4612) + 1, INDEX($F$1:F4612, MATCH(E4613, $E$1:E4612, 0)))</f>
        <v>2274</v>
      </c>
      <c r="G4613" t="s">
        <v>10</v>
      </c>
      <c r="H4613" t="s">
        <v>11</v>
      </c>
      <c r="I4613" t="s">
        <v>16</v>
      </c>
      <c r="J4613" t="s">
        <v>2506</v>
      </c>
      <c r="K4613" s="17">
        <v>5.04</v>
      </c>
      <c r="L4613" s="17">
        <v>2</v>
      </c>
      <c r="M4613" s="17">
        <v>1.76</v>
      </c>
      <c r="N4613" s="17" t="str">
        <f>IF(SalesData[[#This Row],[Profit]]&gt;0,"Profit","Loss")</f>
        <v>Profit</v>
      </c>
    </row>
    <row r="4614" spans="1:14" x14ac:dyDescent="0.25">
      <c r="A4614" s="1">
        <v>42492</v>
      </c>
      <c r="B4614" s="3">
        <f t="shared" si="216"/>
        <v>2016</v>
      </c>
      <c r="C4614" s="3">
        <f t="shared" si="217"/>
        <v>5</v>
      </c>
      <c r="D4614" t="s">
        <v>789</v>
      </c>
      <c r="E4614" t="str">
        <f t="shared" si="218"/>
        <v>Nick Radford20160502</v>
      </c>
      <c r="F4614">
        <f>IF(COUNTIF($E$2:E4614, E4614) = 1, MAX($F$1:F4613) + 1, INDEX($F$1:F4613, MATCH(E4614, $E$1:E4613, 0)))</f>
        <v>2275</v>
      </c>
      <c r="G4614" t="s">
        <v>10</v>
      </c>
      <c r="H4614" t="s">
        <v>34</v>
      </c>
      <c r="I4614" t="s">
        <v>35</v>
      </c>
      <c r="J4614" t="s">
        <v>1435</v>
      </c>
      <c r="K4614" s="17">
        <v>366.74</v>
      </c>
      <c r="L4614" s="17">
        <v>4</v>
      </c>
      <c r="M4614" s="17">
        <v>-110.02</v>
      </c>
      <c r="N4614" s="17" t="str">
        <f>IF(SalesData[[#This Row],[Profit]]&gt;0,"Profit","Loss")</f>
        <v>Loss</v>
      </c>
    </row>
    <row r="4615" spans="1:14" x14ac:dyDescent="0.25">
      <c r="A4615" s="1">
        <v>42492</v>
      </c>
      <c r="B4615" s="3">
        <f t="shared" si="216"/>
        <v>2016</v>
      </c>
      <c r="C4615" s="3">
        <f t="shared" si="217"/>
        <v>5</v>
      </c>
      <c r="D4615" t="s">
        <v>525</v>
      </c>
      <c r="E4615" t="str">
        <f t="shared" si="218"/>
        <v>Edward Hooks20160502</v>
      </c>
      <c r="F4615">
        <f>IF(COUNTIF($E$2:E4615, E4615) = 1, MAX($F$1:F4614) + 1, INDEX($F$1:F4614, MATCH(E4615, $E$1:E4614, 0)))</f>
        <v>2276</v>
      </c>
      <c r="G4615" t="s">
        <v>149</v>
      </c>
      <c r="H4615" t="s">
        <v>34</v>
      </c>
      <c r="I4615" t="s">
        <v>47</v>
      </c>
      <c r="J4615" t="s">
        <v>2121</v>
      </c>
      <c r="K4615" s="17">
        <v>12.56</v>
      </c>
      <c r="L4615" s="17">
        <v>2</v>
      </c>
      <c r="M4615" s="17">
        <v>4.0199999999999996</v>
      </c>
      <c r="N4615" s="17" t="str">
        <f>IF(SalesData[[#This Row],[Profit]]&gt;0,"Profit","Loss")</f>
        <v>Profit</v>
      </c>
    </row>
    <row r="4616" spans="1:14" x14ac:dyDescent="0.25">
      <c r="A4616" s="1">
        <v>42492</v>
      </c>
      <c r="B4616" s="3">
        <f t="shared" si="216"/>
        <v>2016</v>
      </c>
      <c r="C4616" s="3">
        <f t="shared" si="217"/>
        <v>5</v>
      </c>
      <c r="D4616" t="s">
        <v>525</v>
      </c>
      <c r="E4616" t="str">
        <f t="shared" si="218"/>
        <v>Edward Hooks20160502</v>
      </c>
      <c r="F4616">
        <f>IF(COUNTIF($E$2:E4616, E4616) = 1, MAX($F$1:F4615) + 1, INDEX($F$1:F4615, MATCH(E4616, $E$1:E4615, 0)))</f>
        <v>2276</v>
      </c>
      <c r="G4616" t="s">
        <v>149</v>
      </c>
      <c r="H4616" t="s">
        <v>11</v>
      </c>
      <c r="I4616" t="s">
        <v>20</v>
      </c>
      <c r="J4616" t="s">
        <v>911</v>
      </c>
      <c r="K4616" s="17">
        <v>90.48</v>
      </c>
      <c r="L4616" s="17">
        <v>3</v>
      </c>
      <c r="M4616" s="17">
        <v>33.93</v>
      </c>
      <c r="N4616" s="17" t="str">
        <f>IF(SalesData[[#This Row],[Profit]]&gt;0,"Profit","Loss")</f>
        <v>Profit</v>
      </c>
    </row>
    <row r="4617" spans="1:14" x14ac:dyDescent="0.25">
      <c r="A4617" s="1">
        <v>42492</v>
      </c>
      <c r="B4617" s="3">
        <f t="shared" si="216"/>
        <v>2016</v>
      </c>
      <c r="C4617" s="3">
        <f t="shared" si="217"/>
        <v>5</v>
      </c>
      <c r="D4617" t="s">
        <v>525</v>
      </c>
      <c r="E4617" t="str">
        <f t="shared" si="218"/>
        <v>Edward Hooks20160502</v>
      </c>
      <c r="F4617">
        <f>IF(COUNTIF($E$2:E4617, E4617) = 1, MAX($F$1:F4616) + 1, INDEX($F$1:F4616, MATCH(E4617, $E$1:E4616, 0)))</f>
        <v>2276</v>
      </c>
      <c r="G4617" t="s">
        <v>149</v>
      </c>
      <c r="H4617" t="s">
        <v>11</v>
      </c>
      <c r="I4617" t="s">
        <v>12</v>
      </c>
      <c r="J4617" t="s">
        <v>1403</v>
      </c>
      <c r="K4617" s="17">
        <v>13.08</v>
      </c>
      <c r="L4617" s="17">
        <v>2</v>
      </c>
      <c r="M4617" s="17">
        <v>6.02</v>
      </c>
      <c r="N4617" s="17" t="str">
        <f>IF(SalesData[[#This Row],[Profit]]&gt;0,"Profit","Loss")</f>
        <v>Profit</v>
      </c>
    </row>
    <row r="4618" spans="1:14" x14ac:dyDescent="0.25">
      <c r="A4618" s="1">
        <v>42492</v>
      </c>
      <c r="B4618" s="3">
        <f t="shared" si="216"/>
        <v>2016</v>
      </c>
      <c r="C4618" s="3">
        <f t="shared" si="217"/>
        <v>5</v>
      </c>
      <c r="D4618" t="s">
        <v>525</v>
      </c>
      <c r="E4618" t="str">
        <f t="shared" si="218"/>
        <v>Edward Hooks20160502</v>
      </c>
      <c r="F4618">
        <f>IF(COUNTIF($E$2:E4618, E4618) = 1, MAX($F$1:F4617) + 1, INDEX($F$1:F4617, MATCH(E4618, $E$1:E4617, 0)))</f>
        <v>2276</v>
      </c>
      <c r="G4618" t="s">
        <v>149</v>
      </c>
      <c r="H4618" t="s">
        <v>34</v>
      </c>
      <c r="I4618" t="s">
        <v>47</v>
      </c>
      <c r="J4618" t="s">
        <v>1545</v>
      </c>
      <c r="K4618" s="17">
        <v>214.7</v>
      </c>
      <c r="L4618" s="17">
        <v>5</v>
      </c>
      <c r="M4618" s="17">
        <v>83.73</v>
      </c>
      <c r="N4618" s="17" t="str">
        <f>IF(SalesData[[#This Row],[Profit]]&gt;0,"Profit","Loss")</f>
        <v>Profit</v>
      </c>
    </row>
    <row r="4619" spans="1:14" x14ac:dyDescent="0.25">
      <c r="A4619" s="1">
        <v>42493</v>
      </c>
      <c r="B4619" s="3">
        <f t="shared" si="216"/>
        <v>2016</v>
      </c>
      <c r="C4619" s="3">
        <f t="shared" si="217"/>
        <v>5</v>
      </c>
      <c r="D4619" t="s">
        <v>2318</v>
      </c>
      <c r="E4619" t="str">
        <f t="shared" si="218"/>
        <v>Christy Brittain20160503</v>
      </c>
      <c r="F4619">
        <f>IF(COUNTIF($E$2:E4619, E4619) = 1, MAX($F$1:F4618) + 1, INDEX($F$1:F4618, MATCH(E4619, $E$1:E4618, 0)))</f>
        <v>2277</v>
      </c>
      <c r="G4619" t="s">
        <v>15</v>
      </c>
      <c r="H4619" t="s">
        <v>11</v>
      </c>
      <c r="I4619" t="s">
        <v>20</v>
      </c>
      <c r="J4619" t="s">
        <v>2241</v>
      </c>
      <c r="K4619" s="17">
        <v>2.1800000000000002</v>
      </c>
      <c r="L4619" s="17">
        <v>1</v>
      </c>
      <c r="M4619" s="17">
        <v>-3.6</v>
      </c>
      <c r="N4619" s="17" t="str">
        <f>IF(SalesData[[#This Row],[Profit]]&gt;0,"Profit","Loss")</f>
        <v>Loss</v>
      </c>
    </row>
    <row r="4620" spans="1:14" x14ac:dyDescent="0.25">
      <c r="A4620" s="1">
        <v>42493</v>
      </c>
      <c r="B4620" s="3">
        <f t="shared" si="216"/>
        <v>2016</v>
      </c>
      <c r="C4620" s="3">
        <f t="shared" si="217"/>
        <v>5</v>
      </c>
      <c r="D4620" t="s">
        <v>2318</v>
      </c>
      <c r="E4620" t="str">
        <f t="shared" si="218"/>
        <v>Christy Brittain20160503</v>
      </c>
      <c r="F4620">
        <f>IF(COUNTIF($E$2:E4620, E4620) = 1, MAX($F$1:F4619) + 1, INDEX($F$1:F4619, MATCH(E4620, $E$1:E4619, 0)))</f>
        <v>2277</v>
      </c>
      <c r="G4620" t="s">
        <v>15</v>
      </c>
      <c r="H4620" t="s">
        <v>11</v>
      </c>
      <c r="I4620" t="s">
        <v>24</v>
      </c>
      <c r="J4620" t="s">
        <v>1972</v>
      </c>
      <c r="K4620" s="17">
        <v>27.38</v>
      </c>
      <c r="L4620" s="17">
        <v>7</v>
      </c>
      <c r="M4620" s="17">
        <v>2.74</v>
      </c>
      <c r="N4620" s="17" t="str">
        <f>IF(SalesData[[#This Row],[Profit]]&gt;0,"Profit","Loss")</f>
        <v>Profit</v>
      </c>
    </row>
    <row r="4621" spans="1:14" x14ac:dyDescent="0.25">
      <c r="A4621" s="1">
        <v>42493</v>
      </c>
      <c r="B4621" s="3">
        <f t="shared" si="216"/>
        <v>2016</v>
      </c>
      <c r="C4621" s="3">
        <f t="shared" si="217"/>
        <v>5</v>
      </c>
      <c r="D4621" t="s">
        <v>2318</v>
      </c>
      <c r="E4621" t="str">
        <f t="shared" si="218"/>
        <v>Christy Brittain20160503</v>
      </c>
      <c r="F4621">
        <f>IF(COUNTIF($E$2:E4621, E4621) = 1, MAX($F$1:F4620) + 1, INDEX($F$1:F4620, MATCH(E4621, $E$1:E4620, 0)))</f>
        <v>2277</v>
      </c>
      <c r="G4621" t="s">
        <v>15</v>
      </c>
      <c r="H4621" t="s">
        <v>11</v>
      </c>
      <c r="I4621" t="s">
        <v>92</v>
      </c>
      <c r="J4621" t="s">
        <v>1118</v>
      </c>
      <c r="K4621" s="17">
        <v>26.41</v>
      </c>
      <c r="L4621" s="17">
        <v>3</v>
      </c>
      <c r="M4621" s="17">
        <v>-71.3</v>
      </c>
      <c r="N4621" s="17" t="str">
        <f>IF(SalesData[[#This Row],[Profit]]&gt;0,"Profit","Loss")</f>
        <v>Loss</v>
      </c>
    </row>
    <row r="4622" spans="1:14" x14ac:dyDescent="0.25">
      <c r="A4622" s="1">
        <v>42493</v>
      </c>
      <c r="B4622" s="3">
        <f t="shared" si="216"/>
        <v>2016</v>
      </c>
      <c r="C4622" s="3">
        <f t="shared" si="217"/>
        <v>5</v>
      </c>
      <c r="D4622" t="s">
        <v>2507</v>
      </c>
      <c r="E4622" t="str">
        <f t="shared" si="218"/>
        <v>Susan MacKendrick20160503</v>
      </c>
      <c r="F4622">
        <f>IF(COUNTIF($E$2:E4622, E4622) = 1, MAX($F$1:F4621) + 1, INDEX($F$1:F4621, MATCH(E4622, $E$1:E4621, 0)))</f>
        <v>2278</v>
      </c>
      <c r="G4622" t="s">
        <v>78</v>
      </c>
      <c r="H4622" t="s">
        <v>39</v>
      </c>
      <c r="I4622" t="s">
        <v>52</v>
      </c>
      <c r="J4622" t="s">
        <v>1615</v>
      </c>
      <c r="K4622" s="17">
        <v>132.52000000000001</v>
      </c>
      <c r="L4622" s="17">
        <v>5</v>
      </c>
      <c r="M4622" s="17">
        <v>34.79</v>
      </c>
      <c r="N4622" s="17" t="str">
        <f>IF(SalesData[[#This Row],[Profit]]&gt;0,"Profit","Loss")</f>
        <v>Profit</v>
      </c>
    </row>
    <row r="4623" spans="1:14" x14ac:dyDescent="0.25">
      <c r="A4623" s="1">
        <v>42493</v>
      </c>
      <c r="B4623" s="3">
        <f t="shared" si="216"/>
        <v>2016</v>
      </c>
      <c r="C4623" s="3">
        <f t="shared" si="217"/>
        <v>5</v>
      </c>
      <c r="D4623" t="s">
        <v>2507</v>
      </c>
      <c r="E4623" t="str">
        <f t="shared" si="218"/>
        <v>Susan MacKendrick20160503</v>
      </c>
      <c r="F4623">
        <f>IF(COUNTIF($E$2:E4623, E4623) = 1, MAX($F$1:F4622) + 1, INDEX($F$1:F4622, MATCH(E4623, $E$1:E4622, 0)))</f>
        <v>2278</v>
      </c>
      <c r="G4623" t="s">
        <v>78</v>
      </c>
      <c r="H4623" t="s">
        <v>11</v>
      </c>
      <c r="I4623" t="s">
        <v>18</v>
      </c>
      <c r="J4623" t="s">
        <v>1870</v>
      </c>
      <c r="K4623" s="17">
        <v>195.64</v>
      </c>
      <c r="L4623" s="17">
        <v>5</v>
      </c>
      <c r="M4623" s="17">
        <v>-44.02</v>
      </c>
      <c r="N4623" s="17" t="str">
        <f>IF(SalesData[[#This Row],[Profit]]&gt;0,"Profit","Loss")</f>
        <v>Loss</v>
      </c>
    </row>
    <row r="4624" spans="1:14" x14ac:dyDescent="0.25">
      <c r="A4624" s="1">
        <v>42493</v>
      </c>
      <c r="B4624" s="3">
        <f t="shared" si="216"/>
        <v>2016</v>
      </c>
      <c r="C4624" s="3">
        <f t="shared" si="217"/>
        <v>5</v>
      </c>
      <c r="D4624" t="s">
        <v>2507</v>
      </c>
      <c r="E4624" t="str">
        <f t="shared" si="218"/>
        <v>Susan MacKendrick20160503</v>
      </c>
      <c r="F4624">
        <f>IF(COUNTIF($E$2:E4624, E4624) = 1, MAX($F$1:F4623) + 1, INDEX($F$1:F4623, MATCH(E4624, $E$1:E4623, 0)))</f>
        <v>2278</v>
      </c>
      <c r="G4624" t="s">
        <v>78</v>
      </c>
      <c r="H4624" t="s">
        <v>34</v>
      </c>
      <c r="I4624" t="s">
        <v>47</v>
      </c>
      <c r="J4624" t="s">
        <v>1362</v>
      </c>
      <c r="K4624" s="17">
        <v>51.97</v>
      </c>
      <c r="L4624" s="17">
        <v>2</v>
      </c>
      <c r="M4624" s="17">
        <v>10.39</v>
      </c>
      <c r="N4624" s="17" t="str">
        <f>IF(SalesData[[#This Row],[Profit]]&gt;0,"Profit","Loss")</f>
        <v>Profit</v>
      </c>
    </row>
    <row r="4625" spans="1:14" x14ac:dyDescent="0.25">
      <c r="A4625" s="1">
        <v>42493</v>
      </c>
      <c r="B4625" s="3">
        <f t="shared" si="216"/>
        <v>2016</v>
      </c>
      <c r="C4625" s="3">
        <f t="shared" si="217"/>
        <v>5</v>
      </c>
      <c r="D4625" t="s">
        <v>2507</v>
      </c>
      <c r="E4625" t="str">
        <f t="shared" si="218"/>
        <v>Susan MacKendrick20160503</v>
      </c>
      <c r="F4625">
        <f>IF(COUNTIF($E$2:E4625, E4625) = 1, MAX($F$1:F4624) + 1, INDEX($F$1:F4624, MATCH(E4625, $E$1:E4624, 0)))</f>
        <v>2278</v>
      </c>
      <c r="G4625" t="s">
        <v>78</v>
      </c>
      <c r="H4625" t="s">
        <v>39</v>
      </c>
      <c r="I4625" t="s">
        <v>52</v>
      </c>
      <c r="J4625" t="s">
        <v>2331</v>
      </c>
      <c r="K4625" s="17">
        <v>431.98</v>
      </c>
      <c r="L4625" s="17">
        <v>3</v>
      </c>
      <c r="M4625" s="17">
        <v>-75.599999999999994</v>
      </c>
      <c r="N4625" s="17" t="str">
        <f>IF(SalesData[[#This Row],[Profit]]&gt;0,"Profit","Loss")</f>
        <v>Loss</v>
      </c>
    </row>
    <row r="4626" spans="1:14" x14ac:dyDescent="0.25">
      <c r="A4626" s="1">
        <v>42493</v>
      </c>
      <c r="B4626" s="3">
        <f t="shared" si="216"/>
        <v>2016</v>
      </c>
      <c r="C4626" s="3">
        <f t="shared" si="217"/>
        <v>5</v>
      </c>
      <c r="D4626" t="s">
        <v>2507</v>
      </c>
      <c r="E4626" t="str">
        <f t="shared" si="218"/>
        <v>Susan MacKendrick20160503</v>
      </c>
      <c r="F4626">
        <f>IF(COUNTIF($E$2:E4626, E4626) = 1, MAX($F$1:F4625) + 1, INDEX($F$1:F4625, MATCH(E4626, $E$1:E4625, 0)))</f>
        <v>2278</v>
      </c>
      <c r="G4626" t="s">
        <v>78</v>
      </c>
      <c r="H4626" t="s">
        <v>39</v>
      </c>
      <c r="I4626" t="s">
        <v>302</v>
      </c>
      <c r="J4626" t="s">
        <v>2508</v>
      </c>
      <c r="K4626" s="17">
        <v>224.94</v>
      </c>
      <c r="L4626" s="17">
        <v>3</v>
      </c>
      <c r="M4626" s="17">
        <v>-164.95</v>
      </c>
      <c r="N4626" s="17" t="str">
        <f>IF(SalesData[[#This Row],[Profit]]&gt;0,"Profit","Loss")</f>
        <v>Loss</v>
      </c>
    </row>
    <row r="4627" spans="1:14" x14ac:dyDescent="0.25">
      <c r="A4627" s="1">
        <v>42493</v>
      </c>
      <c r="B4627" s="3">
        <f t="shared" si="216"/>
        <v>2016</v>
      </c>
      <c r="C4627" s="3">
        <f t="shared" si="217"/>
        <v>5</v>
      </c>
      <c r="D4627" t="s">
        <v>2507</v>
      </c>
      <c r="E4627" t="str">
        <f t="shared" si="218"/>
        <v>Susan MacKendrick20160503</v>
      </c>
      <c r="F4627">
        <f>IF(COUNTIF($E$2:E4627, E4627) = 1, MAX($F$1:F4626) + 1, INDEX($F$1:F4626, MATCH(E4627, $E$1:E4626, 0)))</f>
        <v>2278</v>
      </c>
      <c r="G4627" t="s">
        <v>78</v>
      </c>
      <c r="H4627" t="s">
        <v>11</v>
      </c>
      <c r="I4627" t="s">
        <v>16</v>
      </c>
      <c r="J4627" t="s">
        <v>2509</v>
      </c>
      <c r="K4627" s="17">
        <v>6</v>
      </c>
      <c r="L4627" s="17">
        <v>2</v>
      </c>
      <c r="M4627" s="17">
        <v>2.1</v>
      </c>
      <c r="N4627" s="17" t="str">
        <f>IF(SalesData[[#This Row],[Profit]]&gt;0,"Profit","Loss")</f>
        <v>Profit</v>
      </c>
    </row>
    <row r="4628" spans="1:14" x14ac:dyDescent="0.25">
      <c r="A4628" s="1">
        <v>42495</v>
      </c>
      <c r="B4628" s="3">
        <f t="shared" si="216"/>
        <v>2016</v>
      </c>
      <c r="C4628" s="3">
        <f t="shared" si="217"/>
        <v>5</v>
      </c>
      <c r="D4628" t="s">
        <v>69</v>
      </c>
      <c r="E4628" t="str">
        <f t="shared" si="218"/>
        <v>Natalie DeCherney20160505</v>
      </c>
      <c r="F4628">
        <f>IF(COUNTIF($E$2:E4628, E4628) = 1, MAX($F$1:F4627) + 1, INDEX($F$1:F4627, MATCH(E4628, $E$1:E4627, 0)))</f>
        <v>2279</v>
      </c>
      <c r="G4628" t="s">
        <v>33</v>
      </c>
      <c r="H4628" t="s">
        <v>11</v>
      </c>
      <c r="I4628" t="s">
        <v>12</v>
      </c>
      <c r="J4628" t="s">
        <v>335</v>
      </c>
      <c r="K4628" s="17">
        <v>79.14</v>
      </c>
      <c r="L4628" s="17">
        <v>3</v>
      </c>
      <c r="M4628" s="17">
        <v>36.4</v>
      </c>
      <c r="N4628" s="17" t="str">
        <f>IF(SalesData[[#This Row],[Profit]]&gt;0,"Profit","Loss")</f>
        <v>Profit</v>
      </c>
    </row>
    <row r="4629" spans="1:14" x14ac:dyDescent="0.25">
      <c r="A4629" s="1">
        <v>42495</v>
      </c>
      <c r="B4629" s="3">
        <f t="shared" si="216"/>
        <v>2016</v>
      </c>
      <c r="C4629" s="3">
        <f t="shared" si="217"/>
        <v>5</v>
      </c>
      <c r="D4629" t="s">
        <v>734</v>
      </c>
      <c r="E4629" t="str">
        <f t="shared" si="218"/>
        <v>Patrick Jones20160505</v>
      </c>
      <c r="F4629">
        <f>IF(COUNTIF($E$2:E4629, E4629) = 1, MAX($F$1:F4628) + 1, INDEX($F$1:F4628, MATCH(E4629, $E$1:E4628, 0)))</f>
        <v>2280</v>
      </c>
      <c r="G4629" t="s">
        <v>120</v>
      </c>
      <c r="H4629" t="s">
        <v>11</v>
      </c>
      <c r="I4629" t="s">
        <v>12</v>
      </c>
      <c r="J4629" t="s">
        <v>987</v>
      </c>
      <c r="K4629" s="17">
        <v>14.35</v>
      </c>
      <c r="L4629" s="17">
        <v>3</v>
      </c>
      <c r="M4629" s="17">
        <v>5.2</v>
      </c>
      <c r="N4629" s="17" t="str">
        <f>IF(SalesData[[#This Row],[Profit]]&gt;0,"Profit","Loss")</f>
        <v>Profit</v>
      </c>
    </row>
    <row r="4630" spans="1:14" x14ac:dyDescent="0.25">
      <c r="A4630" s="1">
        <v>42495</v>
      </c>
      <c r="B4630" s="3">
        <f t="shared" si="216"/>
        <v>2016</v>
      </c>
      <c r="C4630" s="3">
        <f t="shared" si="217"/>
        <v>5</v>
      </c>
      <c r="D4630" t="s">
        <v>1378</v>
      </c>
      <c r="E4630" t="str">
        <f t="shared" si="218"/>
        <v>Barry Franz20160505</v>
      </c>
      <c r="F4630">
        <f>IF(COUNTIF($E$2:E4630, E4630) = 1, MAX($F$1:F4629) + 1, INDEX($F$1:F4629, MATCH(E4630, $E$1:E4629, 0)))</f>
        <v>2281</v>
      </c>
      <c r="G4630" t="s">
        <v>27</v>
      </c>
      <c r="H4630" t="s">
        <v>11</v>
      </c>
      <c r="I4630" t="s">
        <v>18</v>
      </c>
      <c r="J4630" t="s">
        <v>927</v>
      </c>
      <c r="K4630" s="17">
        <v>5.98</v>
      </c>
      <c r="L4630" s="17">
        <v>1</v>
      </c>
      <c r="M4630" s="17">
        <v>1.02</v>
      </c>
      <c r="N4630" s="17" t="str">
        <f>IF(SalesData[[#This Row],[Profit]]&gt;0,"Profit","Loss")</f>
        <v>Profit</v>
      </c>
    </row>
    <row r="4631" spans="1:14" x14ac:dyDescent="0.25">
      <c r="A4631" s="1">
        <v>42495</v>
      </c>
      <c r="B4631" s="3">
        <f t="shared" si="216"/>
        <v>2016</v>
      </c>
      <c r="C4631" s="3">
        <f t="shared" si="217"/>
        <v>5</v>
      </c>
      <c r="D4631" t="s">
        <v>1378</v>
      </c>
      <c r="E4631" t="str">
        <f t="shared" si="218"/>
        <v>Barry Franz20160505</v>
      </c>
      <c r="F4631">
        <f>IF(COUNTIF($E$2:E4631, E4631) = 1, MAX($F$1:F4630) + 1, INDEX($F$1:F4630, MATCH(E4631, $E$1:E4630, 0)))</f>
        <v>2281</v>
      </c>
      <c r="G4631" t="s">
        <v>27</v>
      </c>
      <c r="H4631" t="s">
        <v>39</v>
      </c>
      <c r="I4631" t="s">
        <v>40</v>
      </c>
      <c r="J4631" t="s">
        <v>2403</v>
      </c>
      <c r="K4631" s="17">
        <v>246.17</v>
      </c>
      <c r="L4631" s="17">
        <v>3</v>
      </c>
      <c r="M4631" s="17">
        <v>21.54</v>
      </c>
      <c r="N4631" s="17" t="str">
        <f>IF(SalesData[[#This Row],[Profit]]&gt;0,"Profit","Loss")</f>
        <v>Profit</v>
      </c>
    </row>
    <row r="4632" spans="1:14" x14ac:dyDescent="0.25">
      <c r="A4632" s="1">
        <v>42495</v>
      </c>
      <c r="B4632" s="3">
        <f t="shared" si="216"/>
        <v>2016</v>
      </c>
      <c r="C4632" s="3">
        <f t="shared" si="217"/>
        <v>5</v>
      </c>
      <c r="D4632" t="s">
        <v>1303</v>
      </c>
      <c r="E4632" t="str">
        <f t="shared" si="218"/>
        <v>Darrin Martin20160505</v>
      </c>
      <c r="F4632">
        <f>IF(COUNTIF($E$2:E4632, E4632) = 1, MAX($F$1:F4631) + 1, INDEX($F$1:F4631, MATCH(E4632, $E$1:E4631, 0)))</f>
        <v>2282</v>
      </c>
      <c r="G4632" t="s">
        <v>27</v>
      </c>
      <c r="H4632" t="s">
        <v>11</v>
      </c>
      <c r="I4632" t="s">
        <v>20</v>
      </c>
      <c r="J4632" t="s">
        <v>1486</v>
      </c>
      <c r="K4632" s="17">
        <v>6.72</v>
      </c>
      <c r="L4632" s="17">
        <v>5</v>
      </c>
      <c r="M4632" s="17">
        <v>2.35</v>
      </c>
      <c r="N4632" s="17" t="str">
        <f>IF(SalesData[[#This Row],[Profit]]&gt;0,"Profit","Loss")</f>
        <v>Profit</v>
      </c>
    </row>
    <row r="4633" spans="1:14" x14ac:dyDescent="0.25">
      <c r="A4633" s="1">
        <v>42495</v>
      </c>
      <c r="B4633" s="3">
        <f t="shared" si="216"/>
        <v>2016</v>
      </c>
      <c r="C4633" s="3">
        <f t="shared" si="217"/>
        <v>5</v>
      </c>
      <c r="D4633" t="s">
        <v>1303</v>
      </c>
      <c r="E4633" t="str">
        <f t="shared" si="218"/>
        <v>Darrin Martin20160505</v>
      </c>
      <c r="F4633">
        <f>IF(COUNTIF($E$2:E4633, E4633) = 1, MAX($F$1:F4632) + 1, INDEX($F$1:F4632, MATCH(E4633, $E$1:E4632, 0)))</f>
        <v>2282</v>
      </c>
      <c r="G4633" t="s">
        <v>27</v>
      </c>
      <c r="H4633" t="s">
        <v>34</v>
      </c>
      <c r="I4633" t="s">
        <v>145</v>
      </c>
      <c r="J4633" t="s">
        <v>501</v>
      </c>
      <c r="K4633" s="17">
        <v>298.77999999999997</v>
      </c>
      <c r="L4633" s="17">
        <v>3</v>
      </c>
      <c r="M4633" s="17">
        <v>7.47</v>
      </c>
      <c r="N4633" s="17" t="str">
        <f>IF(SalesData[[#This Row],[Profit]]&gt;0,"Profit","Loss")</f>
        <v>Profit</v>
      </c>
    </row>
    <row r="4634" spans="1:14" x14ac:dyDescent="0.25">
      <c r="A4634" s="1">
        <v>42495</v>
      </c>
      <c r="B4634" s="3">
        <f t="shared" si="216"/>
        <v>2016</v>
      </c>
      <c r="C4634" s="3">
        <f t="shared" si="217"/>
        <v>5</v>
      </c>
      <c r="D4634" t="s">
        <v>1183</v>
      </c>
      <c r="E4634" t="str">
        <f t="shared" si="218"/>
        <v>Zuschuss Donatelli20160505</v>
      </c>
      <c r="F4634">
        <f>IF(COUNTIF($E$2:E4634, E4634) = 1, MAX($F$1:F4633) + 1, INDEX($F$1:F4633, MATCH(E4634, $E$1:E4633, 0)))</f>
        <v>2283</v>
      </c>
      <c r="G4634" t="s">
        <v>120</v>
      </c>
      <c r="H4634" t="s">
        <v>34</v>
      </c>
      <c r="I4634" t="s">
        <v>47</v>
      </c>
      <c r="J4634" t="s">
        <v>1779</v>
      </c>
      <c r="K4634" s="17">
        <v>16.72</v>
      </c>
      <c r="L4634" s="17">
        <v>5</v>
      </c>
      <c r="M4634" s="17">
        <v>3.34</v>
      </c>
      <c r="N4634" s="17" t="str">
        <f>IF(SalesData[[#This Row],[Profit]]&gt;0,"Profit","Loss")</f>
        <v>Profit</v>
      </c>
    </row>
    <row r="4635" spans="1:14" x14ac:dyDescent="0.25">
      <c r="A4635" s="1">
        <v>42495</v>
      </c>
      <c r="B4635" s="3">
        <f t="shared" si="216"/>
        <v>2016</v>
      </c>
      <c r="C4635" s="3">
        <f t="shared" si="217"/>
        <v>5</v>
      </c>
      <c r="D4635" t="s">
        <v>1885</v>
      </c>
      <c r="E4635" t="str">
        <f t="shared" si="218"/>
        <v>Amy Hunt20160505</v>
      </c>
      <c r="F4635">
        <f>IF(COUNTIF($E$2:E4635, E4635) = 1, MAX($F$1:F4634) + 1, INDEX($F$1:F4634, MATCH(E4635, $E$1:E4634, 0)))</f>
        <v>2284</v>
      </c>
      <c r="G4635" t="s">
        <v>27</v>
      </c>
      <c r="H4635" t="s">
        <v>34</v>
      </c>
      <c r="I4635" t="s">
        <v>145</v>
      </c>
      <c r="J4635" t="s">
        <v>1830</v>
      </c>
      <c r="K4635" s="17">
        <v>71.09</v>
      </c>
      <c r="L4635" s="17">
        <v>2</v>
      </c>
      <c r="M4635" s="17">
        <v>-1.78</v>
      </c>
      <c r="N4635" s="17" t="str">
        <f>IF(SalesData[[#This Row],[Profit]]&gt;0,"Profit","Loss")</f>
        <v>Loss</v>
      </c>
    </row>
    <row r="4636" spans="1:14" x14ac:dyDescent="0.25">
      <c r="A4636" s="1">
        <v>42495</v>
      </c>
      <c r="B4636" s="3">
        <f t="shared" si="216"/>
        <v>2016</v>
      </c>
      <c r="C4636" s="3">
        <f t="shared" si="217"/>
        <v>5</v>
      </c>
      <c r="D4636" t="s">
        <v>2510</v>
      </c>
      <c r="E4636" t="str">
        <f t="shared" si="218"/>
        <v>Lindsay Williams20160505</v>
      </c>
      <c r="F4636">
        <f>IF(COUNTIF($E$2:E4636, E4636) = 1, MAX($F$1:F4635) + 1, INDEX($F$1:F4635, MATCH(E4636, $E$1:E4635, 0)))</f>
        <v>2285</v>
      </c>
      <c r="G4636" t="s">
        <v>126</v>
      </c>
      <c r="H4636" t="s">
        <v>34</v>
      </c>
      <c r="I4636" t="s">
        <v>145</v>
      </c>
      <c r="J4636" t="s">
        <v>2511</v>
      </c>
      <c r="K4636" s="17">
        <v>1685.88</v>
      </c>
      <c r="L4636" s="17">
        <v>6</v>
      </c>
      <c r="M4636" s="17">
        <v>320.32</v>
      </c>
      <c r="N4636" s="17" t="str">
        <f>IF(SalesData[[#This Row],[Profit]]&gt;0,"Profit","Loss")</f>
        <v>Profit</v>
      </c>
    </row>
    <row r="4637" spans="1:14" x14ac:dyDescent="0.25">
      <c r="A4637" s="1">
        <v>42495</v>
      </c>
      <c r="B4637" s="3">
        <f t="shared" si="216"/>
        <v>2016</v>
      </c>
      <c r="C4637" s="3">
        <f t="shared" si="217"/>
        <v>5</v>
      </c>
      <c r="D4637" t="s">
        <v>2510</v>
      </c>
      <c r="E4637" t="str">
        <f t="shared" si="218"/>
        <v>Lindsay Williams20160505</v>
      </c>
      <c r="F4637">
        <f>IF(COUNTIF($E$2:E4637, E4637) = 1, MAX($F$1:F4636) + 1, INDEX($F$1:F4636, MATCH(E4637, $E$1:E4636, 0)))</f>
        <v>2285</v>
      </c>
      <c r="G4637" t="s">
        <v>126</v>
      </c>
      <c r="H4637" t="s">
        <v>11</v>
      </c>
      <c r="I4637" t="s">
        <v>20</v>
      </c>
      <c r="J4637" t="s">
        <v>1302</v>
      </c>
      <c r="K4637" s="17">
        <v>5.73</v>
      </c>
      <c r="L4637" s="17">
        <v>2</v>
      </c>
      <c r="M4637" s="17">
        <v>2</v>
      </c>
      <c r="N4637" s="17" t="str">
        <f>IF(SalesData[[#This Row],[Profit]]&gt;0,"Profit","Loss")</f>
        <v>Profit</v>
      </c>
    </row>
    <row r="4638" spans="1:14" x14ac:dyDescent="0.25">
      <c r="A4638" s="1">
        <v>42495</v>
      </c>
      <c r="B4638" s="3">
        <f t="shared" si="216"/>
        <v>2016</v>
      </c>
      <c r="C4638" s="3">
        <f t="shared" si="217"/>
        <v>5</v>
      </c>
      <c r="D4638" t="s">
        <v>301</v>
      </c>
      <c r="E4638" t="str">
        <f t="shared" si="218"/>
        <v>Rick Bensley20160505</v>
      </c>
      <c r="F4638">
        <f>IF(COUNTIF($E$2:E4638, E4638) = 1, MAX($F$1:F4637) + 1, INDEX($F$1:F4637, MATCH(E4638, $E$1:E4637, 0)))</f>
        <v>2286</v>
      </c>
      <c r="G4638" t="s">
        <v>123</v>
      </c>
      <c r="H4638" t="s">
        <v>11</v>
      </c>
      <c r="I4638" t="s">
        <v>12</v>
      </c>
      <c r="J4638" t="s">
        <v>2512</v>
      </c>
      <c r="K4638" s="17">
        <v>93.25</v>
      </c>
      <c r="L4638" s="17">
        <v>4</v>
      </c>
      <c r="M4638" s="17">
        <v>31.47</v>
      </c>
      <c r="N4638" s="17" t="str">
        <f>IF(SalesData[[#This Row],[Profit]]&gt;0,"Profit","Loss")</f>
        <v>Profit</v>
      </c>
    </row>
    <row r="4639" spans="1:14" x14ac:dyDescent="0.25">
      <c r="A4639" s="1">
        <v>42495</v>
      </c>
      <c r="B4639" s="3">
        <f t="shared" si="216"/>
        <v>2016</v>
      </c>
      <c r="C4639" s="3">
        <f t="shared" si="217"/>
        <v>5</v>
      </c>
      <c r="D4639" t="s">
        <v>301</v>
      </c>
      <c r="E4639" t="str">
        <f t="shared" si="218"/>
        <v>Rick Bensley20160505</v>
      </c>
      <c r="F4639">
        <f>IF(COUNTIF($E$2:E4639, E4639) = 1, MAX($F$1:F4638) + 1, INDEX($F$1:F4638, MATCH(E4639, $E$1:E4638, 0)))</f>
        <v>2286</v>
      </c>
      <c r="G4639" t="s">
        <v>123</v>
      </c>
      <c r="H4639" t="s">
        <v>39</v>
      </c>
      <c r="I4639" t="s">
        <v>40</v>
      </c>
      <c r="J4639" t="s">
        <v>2371</v>
      </c>
      <c r="K4639" s="17">
        <v>177.48</v>
      </c>
      <c r="L4639" s="17">
        <v>3</v>
      </c>
      <c r="M4639" s="17">
        <v>19.97</v>
      </c>
      <c r="N4639" s="17" t="str">
        <f>IF(SalesData[[#This Row],[Profit]]&gt;0,"Profit","Loss")</f>
        <v>Profit</v>
      </c>
    </row>
    <row r="4640" spans="1:14" x14ac:dyDescent="0.25">
      <c r="A4640" s="1">
        <v>42496</v>
      </c>
      <c r="B4640" s="3">
        <f t="shared" si="216"/>
        <v>2016</v>
      </c>
      <c r="C4640" s="3">
        <f t="shared" si="217"/>
        <v>5</v>
      </c>
      <c r="D4640" t="s">
        <v>2174</v>
      </c>
      <c r="E4640" t="str">
        <f t="shared" si="218"/>
        <v>Brad Eason20160506</v>
      </c>
      <c r="F4640">
        <f>IF(COUNTIF($E$2:E4640, E4640) = 1, MAX($F$1:F4639) + 1, INDEX($F$1:F4639, MATCH(E4640, $E$1:E4639, 0)))</f>
        <v>2287</v>
      </c>
      <c r="G4640" t="s">
        <v>78</v>
      </c>
      <c r="H4640" t="s">
        <v>11</v>
      </c>
      <c r="I4640" t="s">
        <v>43</v>
      </c>
      <c r="J4640" t="s">
        <v>1806</v>
      </c>
      <c r="K4640" s="17">
        <v>7.22</v>
      </c>
      <c r="L4640" s="17">
        <v>2</v>
      </c>
      <c r="M4640" s="17">
        <v>1.71</v>
      </c>
      <c r="N4640" s="17" t="str">
        <f>IF(SalesData[[#This Row],[Profit]]&gt;0,"Profit","Loss")</f>
        <v>Profit</v>
      </c>
    </row>
    <row r="4641" spans="1:14" x14ac:dyDescent="0.25">
      <c r="A4641" s="1">
        <v>42496</v>
      </c>
      <c r="B4641" s="3">
        <f t="shared" si="216"/>
        <v>2016</v>
      </c>
      <c r="C4641" s="3">
        <f t="shared" si="217"/>
        <v>5</v>
      </c>
      <c r="D4641" t="s">
        <v>2174</v>
      </c>
      <c r="E4641" t="str">
        <f t="shared" si="218"/>
        <v>Brad Eason20160506</v>
      </c>
      <c r="F4641">
        <f>IF(COUNTIF($E$2:E4641, E4641) = 1, MAX($F$1:F4640) + 1, INDEX($F$1:F4640, MATCH(E4641, $E$1:E4640, 0)))</f>
        <v>2287</v>
      </c>
      <c r="G4641" t="s">
        <v>78</v>
      </c>
      <c r="H4641" t="s">
        <v>11</v>
      </c>
      <c r="I4641" t="s">
        <v>12</v>
      </c>
      <c r="J4641" t="s">
        <v>370</v>
      </c>
      <c r="K4641" s="17">
        <v>49.57</v>
      </c>
      <c r="L4641" s="17">
        <v>2</v>
      </c>
      <c r="M4641" s="17">
        <v>15.49</v>
      </c>
      <c r="N4641" s="17" t="str">
        <f>IF(SalesData[[#This Row],[Profit]]&gt;0,"Profit","Loss")</f>
        <v>Profit</v>
      </c>
    </row>
    <row r="4642" spans="1:14" x14ac:dyDescent="0.25">
      <c r="A4642" s="1">
        <v>42496</v>
      </c>
      <c r="B4642" s="3">
        <f t="shared" si="216"/>
        <v>2016</v>
      </c>
      <c r="C4642" s="3">
        <f t="shared" si="217"/>
        <v>5</v>
      </c>
      <c r="D4642" t="s">
        <v>2174</v>
      </c>
      <c r="E4642" t="str">
        <f t="shared" si="218"/>
        <v>Brad Eason20160506</v>
      </c>
      <c r="F4642">
        <f>IF(COUNTIF($E$2:E4642, E4642) = 1, MAX($F$1:F4641) + 1, INDEX($F$1:F4641, MATCH(E4642, $E$1:E4641, 0)))</f>
        <v>2287</v>
      </c>
      <c r="G4642" t="s">
        <v>78</v>
      </c>
      <c r="H4642" t="s">
        <v>34</v>
      </c>
      <c r="I4642" t="s">
        <v>47</v>
      </c>
      <c r="J4642" t="s">
        <v>2513</v>
      </c>
      <c r="K4642" s="17">
        <v>54.71</v>
      </c>
      <c r="L4642" s="17">
        <v>7</v>
      </c>
      <c r="M4642" s="17">
        <v>11.63</v>
      </c>
      <c r="N4642" s="17" t="str">
        <f>IF(SalesData[[#This Row],[Profit]]&gt;0,"Profit","Loss")</f>
        <v>Profit</v>
      </c>
    </row>
    <row r="4643" spans="1:14" x14ac:dyDescent="0.25">
      <c r="A4643" s="1">
        <v>42496</v>
      </c>
      <c r="B4643" s="3">
        <f t="shared" si="216"/>
        <v>2016</v>
      </c>
      <c r="C4643" s="3">
        <f t="shared" si="217"/>
        <v>5</v>
      </c>
      <c r="D4643" t="s">
        <v>2383</v>
      </c>
      <c r="E4643" t="str">
        <f t="shared" si="218"/>
        <v>Art Ferguson20160506</v>
      </c>
      <c r="F4643">
        <f>IF(COUNTIF($E$2:E4643, E4643) = 1, MAX($F$1:F4642) + 1, INDEX($F$1:F4642, MATCH(E4643, $E$1:E4642, 0)))</f>
        <v>2288</v>
      </c>
      <c r="G4643" t="s">
        <v>15</v>
      </c>
      <c r="H4643" t="s">
        <v>11</v>
      </c>
      <c r="I4643" t="s">
        <v>20</v>
      </c>
      <c r="J4643" t="s">
        <v>310</v>
      </c>
      <c r="K4643" s="17">
        <v>3.21</v>
      </c>
      <c r="L4643" s="17">
        <v>2</v>
      </c>
      <c r="M4643" s="17">
        <v>-5.29</v>
      </c>
      <c r="N4643" s="17" t="str">
        <f>IF(SalesData[[#This Row],[Profit]]&gt;0,"Profit","Loss")</f>
        <v>Loss</v>
      </c>
    </row>
    <row r="4644" spans="1:14" x14ac:dyDescent="0.25">
      <c r="A4644" s="1">
        <v>42496</v>
      </c>
      <c r="B4644" s="3">
        <f t="shared" si="216"/>
        <v>2016</v>
      </c>
      <c r="C4644" s="3">
        <f t="shared" si="217"/>
        <v>5</v>
      </c>
      <c r="D4644" t="s">
        <v>2383</v>
      </c>
      <c r="E4644" t="str">
        <f t="shared" si="218"/>
        <v>Art Ferguson20160506</v>
      </c>
      <c r="F4644">
        <f>IF(COUNTIF($E$2:E4644, E4644) = 1, MAX($F$1:F4643) + 1, INDEX($F$1:F4643, MATCH(E4644, $E$1:E4643, 0)))</f>
        <v>2288</v>
      </c>
      <c r="G4644" t="s">
        <v>15</v>
      </c>
      <c r="H4644" t="s">
        <v>39</v>
      </c>
      <c r="I4644" t="s">
        <v>52</v>
      </c>
      <c r="J4644" t="s">
        <v>1068</v>
      </c>
      <c r="K4644" s="17">
        <v>26.18</v>
      </c>
      <c r="L4644" s="17">
        <v>2</v>
      </c>
      <c r="M4644" s="17">
        <v>-3.27</v>
      </c>
      <c r="N4644" s="17" t="str">
        <f>IF(SalesData[[#This Row],[Profit]]&gt;0,"Profit","Loss")</f>
        <v>Loss</v>
      </c>
    </row>
    <row r="4645" spans="1:14" x14ac:dyDescent="0.25">
      <c r="A4645" s="1">
        <v>42496</v>
      </c>
      <c r="B4645" s="3">
        <f t="shared" si="216"/>
        <v>2016</v>
      </c>
      <c r="C4645" s="3">
        <f t="shared" si="217"/>
        <v>5</v>
      </c>
      <c r="D4645" t="s">
        <v>2174</v>
      </c>
      <c r="E4645" t="str">
        <f t="shared" si="218"/>
        <v>Brad Eason20160506</v>
      </c>
      <c r="F4645">
        <f>IF(COUNTIF($E$2:E4645, E4645) = 1, MAX($F$1:F4644) + 1, INDEX($F$1:F4644, MATCH(E4645, $E$1:E4644, 0)))</f>
        <v>2287</v>
      </c>
      <c r="G4645" t="s">
        <v>186</v>
      </c>
      <c r="H4645" t="s">
        <v>11</v>
      </c>
      <c r="I4645" t="s">
        <v>92</v>
      </c>
      <c r="J4645" t="s">
        <v>1888</v>
      </c>
      <c r="K4645" s="17">
        <v>54.48</v>
      </c>
      <c r="L4645" s="17">
        <v>1</v>
      </c>
      <c r="M4645" s="17">
        <v>15.25</v>
      </c>
      <c r="N4645" s="17" t="str">
        <f>IF(SalesData[[#This Row],[Profit]]&gt;0,"Profit","Loss")</f>
        <v>Profit</v>
      </c>
    </row>
    <row r="4646" spans="1:14" x14ac:dyDescent="0.25">
      <c r="A4646" s="1">
        <v>42496</v>
      </c>
      <c r="B4646" s="3">
        <f t="shared" si="216"/>
        <v>2016</v>
      </c>
      <c r="C4646" s="3">
        <f t="shared" si="217"/>
        <v>5</v>
      </c>
      <c r="D4646" t="s">
        <v>1104</v>
      </c>
      <c r="E4646" t="str">
        <f t="shared" si="218"/>
        <v>Gene McClure20160506</v>
      </c>
      <c r="F4646">
        <f>IF(COUNTIF($E$2:E4646, E4646) = 1, MAX($F$1:F4645) + 1, INDEX($F$1:F4645, MATCH(E4646, $E$1:E4645, 0)))</f>
        <v>2289</v>
      </c>
      <c r="G4646" t="s">
        <v>27</v>
      </c>
      <c r="H4646" t="s">
        <v>34</v>
      </c>
      <c r="I4646" t="s">
        <v>47</v>
      </c>
      <c r="J4646" t="s">
        <v>2514</v>
      </c>
      <c r="K4646" s="17">
        <v>41.6</v>
      </c>
      <c r="L4646" s="17">
        <v>4</v>
      </c>
      <c r="M4646" s="17">
        <v>14.14</v>
      </c>
      <c r="N4646" s="17" t="str">
        <f>IF(SalesData[[#This Row],[Profit]]&gt;0,"Profit","Loss")</f>
        <v>Profit</v>
      </c>
    </row>
    <row r="4647" spans="1:14" x14ac:dyDescent="0.25">
      <c r="A4647" s="1">
        <v>42497</v>
      </c>
      <c r="B4647" s="3">
        <f t="shared" si="216"/>
        <v>2016</v>
      </c>
      <c r="C4647" s="3">
        <f t="shared" si="217"/>
        <v>5</v>
      </c>
      <c r="D4647" t="s">
        <v>2455</v>
      </c>
      <c r="E4647" t="str">
        <f t="shared" si="218"/>
        <v>Caroline Jumper20160507</v>
      </c>
      <c r="F4647">
        <f>IF(COUNTIF($E$2:E4647, E4647) = 1, MAX($F$1:F4646) + 1, INDEX($F$1:F4646, MATCH(E4647, $E$1:E4646, 0)))</f>
        <v>2290</v>
      </c>
      <c r="G4647" t="s">
        <v>149</v>
      </c>
      <c r="H4647" t="s">
        <v>11</v>
      </c>
      <c r="I4647" t="s">
        <v>20</v>
      </c>
      <c r="J4647" t="s">
        <v>330</v>
      </c>
      <c r="K4647" s="17">
        <v>85.23</v>
      </c>
      <c r="L4647" s="17">
        <v>7</v>
      </c>
      <c r="M4647" s="17">
        <v>30.9</v>
      </c>
      <c r="N4647" s="17" t="str">
        <f>IF(SalesData[[#This Row],[Profit]]&gt;0,"Profit","Loss")</f>
        <v>Profit</v>
      </c>
    </row>
    <row r="4648" spans="1:14" x14ac:dyDescent="0.25">
      <c r="A4648" s="1">
        <v>42497</v>
      </c>
      <c r="B4648" s="3">
        <f t="shared" si="216"/>
        <v>2016</v>
      </c>
      <c r="C4648" s="3">
        <f t="shared" si="217"/>
        <v>5</v>
      </c>
      <c r="D4648" t="s">
        <v>2455</v>
      </c>
      <c r="E4648" t="str">
        <f t="shared" si="218"/>
        <v>Caroline Jumper20160507</v>
      </c>
      <c r="F4648">
        <f>IF(COUNTIF($E$2:E4648, E4648) = 1, MAX($F$1:F4647) + 1, INDEX($F$1:F4647, MATCH(E4648, $E$1:E4647, 0)))</f>
        <v>2290</v>
      </c>
      <c r="G4648" t="s">
        <v>149</v>
      </c>
      <c r="H4648" t="s">
        <v>11</v>
      </c>
      <c r="I4648" t="s">
        <v>16</v>
      </c>
      <c r="J4648" t="s">
        <v>1259</v>
      </c>
      <c r="K4648" s="17">
        <v>44.4</v>
      </c>
      <c r="L4648" s="17">
        <v>3</v>
      </c>
      <c r="M4648" s="17">
        <v>22.2</v>
      </c>
      <c r="N4648" s="17" t="str">
        <f>IF(SalesData[[#This Row],[Profit]]&gt;0,"Profit","Loss")</f>
        <v>Profit</v>
      </c>
    </row>
    <row r="4649" spans="1:14" x14ac:dyDescent="0.25">
      <c r="A4649" s="1">
        <v>42497</v>
      </c>
      <c r="B4649" s="3">
        <f t="shared" si="216"/>
        <v>2016</v>
      </c>
      <c r="C4649" s="3">
        <f t="shared" si="217"/>
        <v>5</v>
      </c>
      <c r="D4649" t="s">
        <v>2455</v>
      </c>
      <c r="E4649" t="str">
        <f t="shared" si="218"/>
        <v>Caroline Jumper20160507</v>
      </c>
      <c r="F4649">
        <f>IF(COUNTIF($E$2:E4649, E4649) = 1, MAX($F$1:F4648) + 1, INDEX($F$1:F4648, MATCH(E4649, $E$1:E4648, 0)))</f>
        <v>2290</v>
      </c>
      <c r="G4649" t="s">
        <v>149</v>
      </c>
      <c r="H4649" t="s">
        <v>34</v>
      </c>
      <c r="I4649" t="s">
        <v>35</v>
      </c>
      <c r="J4649" t="s">
        <v>1942</v>
      </c>
      <c r="K4649" s="17">
        <v>442.76</v>
      </c>
      <c r="L4649" s="17">
        <v>4</v>
      </c>
      <c r="M4649" s="17">
        <v>59.04</v>
      </c>
      <c r="N4649" s="17" t="str">
        <f>IF(SalesData[[#This Row],[Profit]]&gt;0,"Profit","Loss")</f>
        <v>Profit</v>
      </c>
    </row>
    <row r="4650" spans="1:14" x14ac:dyDescent="0.25">
      <c r="A4650" s="1">
        <v>42497</v>
      </c>
      <c r="B4650" s="3">
        <f t="shared" si="216"/>
        <v>2016</v>
      </c>
      <c r="C4650" s="3">
        <f t="shared" si="217"/>
        <v>5</v>
      </c>
      <c r="D4650" t="s">
        <v>2455</v>
      </c>
      <c r="E4650" t="str">
        <f t="shared" si="218"/>
        <v>Caroline Jumper20160507</v>
      </c>
      <c r="F4650">
        <f>IF(COUNTIF($E$2:E4650, E4650) = 1, MAX($F$1:F4649) + 1, INDEX($F$1:F4649, MATCH(E4650, $E$1:E4649, 0)))</f>
        <v>2290</v>
      </c>
      <c r="G4650" t="s">
        <v>149</v>
      </c>
      <c r="H4650" t="s">
        <v>39</v>
      </c>
      <c r="I4650" t="s">
        <v>302</v>
      </c>
      <c r="J4650" t="s">
        <v>1904</v>
      </c>
      <c r="K4650" s="17">
        <v>3999.95</v>
      </c>
      <c r="L4650" s="17">
        <v>5</v>
      </c>
      <c r="M4650" s="17">
        <v>1159.99</v>
      </c>
      <c r="N4650" s="17" t="str">
        <f>IF(SalesData[[#This Row],[Profit]]&gt;0,"Profit","Loss")</f>
        <v>Profit</v>
      </c>
    </row>
    <row r="4651" spans="1:14" x14ac:dyDescent="0.25">
      <c r="A4651" s="1">
        <v>42497</v>
      </c>
      <c r="B4651" s="3">
        <f t="shared" si="216"/>
        <v>2016</v>
      </c>
      <c r="C4651" s="3">
        <f t="shared" si="217"/>
        <v>5</v>
      </c>
      <c r="D4651" t="s">
        <v>2455</v>
      </c>
      <c r="E4651" t="str">
        <f t="shared" si="218"/>
        <v>Caroline Jumper20160507</v>
      </c>
      <c r="F4651">
        <f>IF(COUNTIF($E$2:E4651, E4651) = 1, MAX($F$1:F4650) + 1, INDEX($F$1:F4650, MATCH(E4651, $E$1:E4650, 0)))</f>
        <v>2290</v>
      </c>
      <c r="G4651" t="s">
        <v>149</v>
      </c>
      <c r="H4651" t="s">
        <v>39</v>
      </c>
      <c r="I4651" t="s">
        <v>52</v>
      </c>
      <c r="J4651" t="s">
        <v>1086</v>
      </c>
      <c r="K4651" s="17">
        <v>199.95</v>
      </c>
      <c r="L4651" s="17">
        <v>5</v>
      </c>
      <c r="M4651" s="17">
        <v>21.99</v>
      </c>
      <c r="N4651" s="17" t="str">
        <f>IF(SalesData[[#This Row],[Profit]]&gt;0,"Profit","Loss")</f>
        <v>Profit</v>
      </c>
    </row>
    <row r="4652" spans="1:14" x14ac:dyDescent="0.25">
      <c r="A4652" s="1">
        <v>42497</v>
      </c>
      <c r="B4652" s="3">
        <f t="shared" si="216"/>
        <v>2016</v>
      </c>
      <c r="C4652" s="3">
        <f t="shared" si="217"/>
        <v>5</v>
      </c>
      <c r="D4652" t="s">
        <v>2455</v>
      </c>
      <c r="E4652" t="str">
        <f t="shared" si="218"/>
        <v>Caroline Jumper20160507</v>
      </c>
      <c r="F4652">
        <f>IF(COUNTIF($E$2:E4652, E4652) = 1, MAX($F$1:F4651) + 1, INDEX($F$1:F4651, MATCH(E4652, $E$1:E4651, 0)))</f>
        <v>2290</v>
      </c>
      <c r="G4652" t="s">
        <v>149</v>
      </c>
      <c r="H4652" t="s">
        <v>34</v>
      </c>
      <c r="I4652" t="s">
        <v>47</v>
      </c>
      <c r="J4652" t="s">
        <v>1015</v>
      </c>
      <c r="K4652" s="17">
        <v>63.68</v>
      </c>
      <c r="L4652" s="17">
        <v>8</v>
      </c>
      <c r="M4652" s="17">
        <v>28.02</v>
      </c>
      <c r="N4652" s="17" t="str">
        <f>IF(SalesData[[#This Row],[Profit]]&gt;0,"Profit","Loss")</f>
        <v>Profit</v>
      </c>
    </row>
    <row r="4653" spans="1:14" x14ac:dyDescent="0.25">
      <c r="A4653" s="1">
        <v>42498</v>
      </c>
      <c r="B4653" s="3">
        <f t="shared" si="216"/>
        <v>2016</v>
      </c>
      <c r="C4653" s="3">
        <f t="shared" si="217"/>
        <v>5</v>
      </c>
      <c r="D4653" t="s">
        <v>583</v>
      </c>
      <c r="E4653" t="str">
        <f t="shared" si="218"/>
        <v>George Bell20160508</v>
      </c>
      <c r="F4653">
        <f>IF(COUNTIF($E$2:E4653, E4653) = 1, MAX($F$1:F4652) + 1, INDEX($F$1:F4652, MATCH(E4653, $E$1:E4652, 0)))</f>
        <v>2291</v>
      </c>
      <c r="G4653" t="s">
        <v>59</v>
      </c>
      <c r="H4653" t="s">
        <v>34</v>
      </c>
      <c r="I4653" t="s">
        <v>47</v>
      </c>
      <c r="J4653" t="s">
        <v>2196</v>
      </c>
      <c r="K4653" s="17">
        <v>211.96</v>
      </c>
      <c r="L4653" s="17">
        <v>2</v>
      </c>
      <c r="M4653" s="17">
        <v>42.39</v>
      </c>
      <c r="N4653" s="17" t="str">
        <f>IF(SalesData[[#This Row],[Profit]]&gt;0,"Profit","Loss")</f>
        <v>Profit</v>
      </c>
    </row>
    <row r="4654" spans="1:14" x14ac:dyDescent="0.25">
      <c r="A4654" s="1">
        <v>42498</v>
      </c>
      <c r="B4654" s="3">
        <f t="shared" si="216"/>
        <v>2016</v>
      </c>
      <c r="C4654" s="3">
        <f t="shared" si="217"/>
        <v>5</v>
      </c>
      <c r="D4654" t="s">
        <v>256</v>
      </c>
      <c r="E4654" t="str">
        <f t="shared" si="218"/>
        <v>Clay Ludtke20160508</v>
      </c>
      <c r="F4654">
        <f>IF(COUNTIF($E$2:E4654, E4654) = 1, MAX($F$1:F4653) + 1, INDEX($F$1:F4653, MATCH(E4654, $E$1:E4653, 0)))</f>
        <v>2292</v>
      </c>
      <c r="G4654" t="s">
        <v>78</v>
      </c>
      <c r="H4654" t="s">
        <v>11</v>
      </c>
      <c r="I4654" t="s">
        <v>18</v>
      </c>
      <c r="J4654" t="s">
        <v>1048</v>
      </c>
      <c r="K4654" s="17">
        <v>1006.06</v>
      </c>
      <c r="L4654" s="17">
        <v>3</v>
      </c>
      <c r="M4654" s="17">
        <v>88.03</v>
      </c>
      <c r="N4654" s="17" t="str">
        <f>IF(SalesData[[#This Row],[Profit]]&gt;0,"Profit","Loss")</f>
        <v>Profit</v>
      </c>
    </row>
    <row r="4655" spans="1:14" x14ac:dyDescent="0.25">
      <c r="A4655" s="1">
        <v>42498</v>
      </c>
      <c r="B4655" s="3">
        <f t="shared" si="216"/>
        <v>2016</v>
      </c>
      <c r="C4655" s="3">
        <f t="shared" si="217"/>
        <v>5</v>
      </c>
      <c r="D4655" t="s">
        <v>256</v>
      </c>
      <c r="E4655" t="str">
        <f t="shared" si="218"/>
        <v>Clay Ludtke20160508</v>
      </c>
      <c r="F4655">
        <f>IF(COUNTIF($E$2:E4655, E4655) = 1, MAX($F$1:F4654) + 1, INDEX($F$1:F4654, MATCH(E4655, $E$1:E4654, 0)))</f>
        <v>2292</v>
      </c>
      <c r="G4655" t="s">
        <v>78</v>
      </c>
      <c r="H4655" t="s">
        <v>11</v>
      </c>
      <c r="I4655" t="s">
        <v>12</v>
      </c>
      <c r="J4655" t="s">
        <v>441</v>
      </c>
      <c r="K4655" s="17">
        <v>10.69</v>
      </c>
      <c r="L4655" s="17">
        <v>2</v>
      </c>
      <c r="M4655" s="17">
        <v>3.74</v>
      </c>
      <c r="N4655" s="17" t="str">
        <f>IF(SalesData[[#This Row],[Profit]]&gt;0,"Profit","Loss")</f>
        <v>Profit</v>
      </c>
    </row>
    <row r="4656" spans="1:14" x14ac:dyDescent="0.25">
      <c r="A4656" s="1">
        <v>42498</v>
      </c>
      <c r="B4656" s="3">
        <f t="shared" si="216"/>
        <v>2016</v>
      </c>
      <c r="C4656" s="3">
        <f t="shared" si="217"/>
        <v>5</v>
      </c>
      <c r="D4656" t="s">
        <v>256</v>
      </c>
      <c r="E4656" t="str">
        <f t="shared" si="218"/>
        <v>Clay Ludtke20160508</v>
      </c>
      <c r="F4656">
        <f>IF(COUNTIF($E$2:E4656, E4656) = 1, MAX($F$1:F4655) + 1, INDEX($F$1:F4655, MATCH(E4656, $E$1:E4655, 0)))</f>
        <v>2292</v>
      </c>
      <c r="G4656" t="s">
        <v>78</v>
      </c>
      <c r="H4656" t="s">
        <v>11</v>
      </c>
      <c r="I4656" t="s">
        <v>12</v>
      </c>
      <c r="J4656" t="s">
        <v>2108</v>
      </c>
      <c r="K4656" s="17">
        <v>10.37</v>
      </c>
      <c r="L4656" s="17">
        <v>2</v>
      </c>
      <c r="M4656" s="17">
        <v>3.63</v>
      </c>
      <c r="N4656" s="17" t="str">
        <f>IF(SalesData[[#This Row],[Profit]]&gt;0,"Profit","Loss")</f>
        <v>Profit</v>
      </c>
    </row>
    <row r="4657" spans="1:14" x14ac:dyDescent="0.25">
      <c r="A4657" s="1">
        <v>42498</v>
      </c>
      <c r="B4657" s="3">
        <f t="shared" si="216"/>
        <v>2016</v>
      </c>
      <c r="C4657" s="3">
        <f t="shared" si="217"/>
        <v>5</v>
      </c>
      <c r="D4657" t="s">
        <v>256</v>
      </c>
      <c r="E4657" t="str">
        <f t="shared" si="218"/>
        <v>Clay Ludtke20160508</v>
      </c>
      <c r="F4657">
        <f>IF(COUNTIF($E$2:E4657, E4657) = 1, MAX($F$1:F4656) + 1, INDEX($F$1:F4656, MATCH(E4657, $E$1:E4656, 0)))</f>
        <v>2292</v>
      </c>
      <c r="G4657" t="s">
        <v>78</v>
      </c>
      <c r="H4657" t="s">
        <v>11</v>
      </c>
      <c r="I4657" t="s">
        <v>18</v>
      </c>
      <c r="J4657" t="s">
        <v>2317</v>
      </c>
      <c r="K4657" s="17">
        <v>25.12</v>
      </c>
      <c r="L4657" s="17">
        <v>2</v>
      </c>
      <c r="M4657" s="17">
        <v>1.57</v>
      </c>
      <c r="N4657" s="17" t="str">
        <f>IF(SalesData[[#This Row],[Profit]]&gt;0,"Profit","Loss")</f>
        <v>Profit</v>
      </c>
    </row>
    <row r="4658" spans="1:14" x14ac:dyDescent="0.25">
      <c r="A4658" s="1">
        <v>42498</v>
      </c>
      <c r="B4658" s="3">
        <f t="shared" si="216"/>
        <v>2016</v>
      </c>
      <c r="C4658" s="3">
        <f t="shared" si="217"/>
        <v>5</v>
      </c>
      <c r="D4658" t="s">
        <v>256</v>
      </c>
      <c r="E4658" t="str">
        <f t="shared" si="218"/>
        <v>Clay Ludtke20160508</v>
      </c>
      <c r="F4658">
        <f>IF(COUNTIF($E$2:E4658, E4658) = 1, MAX($F$1:F4657) + 1, INDEX($F$1:F4657, MATCH(E4658, $E$1:E4657, 0)))</f>
        <v>2292</v>
      </c>
      <c r="G4658" t="s">
        <v>78</v>
      </c>
      <c r="H4658" t="s">
        <v>39</v>
      </c>
      <c r="I4658" t="s">
        <v>52</v>
      </c>
      <c r="J4658" t="s">
        <v>652</v>
      </c>
      <c r="K4658" s="17">
        <v>58.11</v>
      </c>
      <c r="L4658" s="17">
        <v>2</v>
      </c>
      <c r="M4658" s="17">
        <v>7.26</v>
      </c>
      <c r="N4658" s="17" t="str">
        <f>IF(SalesData[[#This Row],[Profit]]&gt;0,"Profit","Loss")</f>
        <v>Profit</v>
      </c>
    </row>
    <row r="4659" spans="1:14" x14ac:dyDescent="0.25">
      <c r="A4659" s="1">
        <v>42498</v>
      </c>
      <c r="B4659" s="3">
        <f t="shared" si="216"/>
        <v>2016</v>
      </c>
      <c r="C4659" s="3">
        <f t="shared" si="217"/>
        <v>5</v>
      </c>
      <c r="D4659" t="s">
        <v>1077</v>
      </c>
      <c r="E4659" t="str">
        <f t="shared" si="218"/>
        <v>Trudy Brown20160508</v>
      </c>
      <c r="F4659">
        <f>IF(COUNTIF($E$2:E4659, E4659) = 1, MAX($F$1:F4658) + 1, INDEX($F$1:F4658, MATCH(E4659, $E$1:E4658, 0)))</f>
        <v>2293</v>
      </c>
      <c r="G4659" t="s">
        <v>27</v>
      </c>
      <c r="H4659" t="s">
        <v>11</v>
      </c>
      <c r="I4659" t="s">
        <v>12</v>
      </c>
      <c r="J4659" t="s">
        <v>1913</v>
      </c>
      <c r="K4659" s="17">
        <v>17.940000000000001</v>
      </c>
      <c r="L4659" s="17">
        <v>3</v>
      </c>
      <c r="M4659" s="17">
        <v>8.07</v>
      </c>
      <c r="N4659" s="17" t="str">
        <f>IF(SalesData[[#This Row],[Profit]]&gt;0,"Profit","Loss")</f>
        <v>Profit</v>
      </c>
    </row>
    <row r="4660" spans="1:14" x14ac:dyDescent="0.25">
      <c r="A4660" s="1">
        <v>42499</v>
      </c>
      <c r="B4660" s="3">
        <f t="shared" si="216"/>
        <v>2016</v>
      </c>
      <c r="C4660" s="3">
        <f t="shared" si="217"/>
        <v>5</v>
      </c>
      <c r="D4660" t="s">
        <v>1067</v>
      </c>
      <c r="E4660" t="str">
        <f t="shared" si="218"/>
        <v>Sonia Sunley20160509</v>
      </c>
      <c r="F4660">
        <f>IF(COUNTIF($E$2:E4660, E4660) = 1, MAX($F$1:F4659) + 1, INDEX($F$1:F4659, MATCH(E4660, $E$1:E4659, 0)))</f>
        <v>2294</v>
      </c>
      <c r="G4660" t="s">
        <v>164</v>
      </c>
      <c r="H4660" t="s">
        <v>39</v>
      </c>
      <c r="I4660" t="s">
        <v>52</v>
      </c>
      <c r="J4660" t="s">
        <v>2515</v>
      </c>
      <c r="K4660" s="17">
        <v>93.98</v>
      </c>
      <c r="L4660" s="17">
        <v>2</v>
      </c>
      <c r="M4660" s="17">
        <v>13.16</v>
      </c>
      <c r="N4660" s="17" t="str">
        <f>IF(SalesData[[#This Row],[Profit]]&gt;0,"Profit","Loss")</f>
        <v>Profit</v>
      </c>
    </row>
    <row r="4661" spans="1:14" x14ac:dyDescent="0.25">
      <c r="A4661" s="1">
        <v>42499</v>
      </c>
      <c r="B4661" s="3">
        <f t="shared" si="216"/>
        <v>2016</v>
      </c>
      <c r="C4661" s="3">
        <f t="shared" si="217"/>
        <v>5</v>
      </c>
      <c r="D4661" t="s">
        <v>1966</v>
      </c>
      <c r="E4661" t="str">
        <f t="shared" si="218"/>
        <v>Julia West20160509</v>
      </c>
      <c r="F4661">
        <f>IF(COUNTIF($E$2:E4661, E4661) = 1, MAX($F$1:F4660) + 1, INDEX($F$1:F4660, MATCH(E4661, $E$1:E4660, 0)))</f>
        <v>2295</v>
      </c>
      <c r="G4661" t="s">
        <v>23</v>
      </c>
      <c r="H4661" t="s">
        <v>11</v>
      </c>
      <c r="I4661" t="s">
        <v>63</v>
      </c>
      <c r="J4661" t="s">
        <v>64</v>
      </c>
      <c r="K4661" s="17">
        <v>9.34</v>
      </c>
      <c r="L4661" s="17">
        <v>1</v>
      </c>
      <c r="M4661" s="17">
        <v>3.5</v>
      </c>
      <c r="N4661" s="17" t="str">
        <f>IF(SalesData[[#This Row],[Profit]]&gt;0,"Profit","Loss")</f>
        <v>Profit</v>
      </c>
    </row>
    <row r="4662" spans="1:14" x14ac:dyDescent="0.25">
      <c r="A4662" s="1">
        <v>42499</v>
      </c>
      <c r="B4662" s="3">
        <f t="shared" si="216"/>
        <v>2016</v>
      </c>
      <c r="C4662" s="3">
        <f t="shared" si="217"/>
        <v>5</v>
      </c>
      <c r="D4662" t="s">
        <v>1966</v>
      </c>
      <c r="E4662" t="str">
        <f t="shared" si="218"/>
        <v>Julia West20160509</v>
      </c>
      <c r="F4662">
        <f>IF(COUNTIF($E$2:E4662, E4662) = 1, MAX($F$1:F4661) + 1, INDEX($F$1:F4661, MATCH(E4662, $E$1:E4661, 0)))</f>
        <v>2295</v>
      </c>
      <c r="G4662" t="s">
        <v>23</v>
      </c>
      <c r="H4662" t="s">
        <v>11</v>
      </c>
      <c r="I4662" t="s">
        <v>24</v>
      </c>
      <c r="J4662" t="s">
        <v>449</v>
      </c>
      <c r="K4662" s="17">
        <v>79.36</v>
      </c>
      <c r="L4662" s="17">
        <v>5</v>
      </c>
      <c r="M4662" s="17">
        <v>9.92</v>
      </c>
      <c r="N4662" s="17" t="str">
        <f>IF(SalesData[[#This Row],[Profit]]&gt;0,"Profit","Loss")</f>
        <v>Profit</v>
      </c>
    </row>
    <row r="4663" spans="1:14" x14ac:dyDescent="0.25">
      <c r="A4663" s="1">
        <v>42499</v>
      </c>
      <c r="B4663" s="3">
        <f t="shared" si="216"/>
        <v>2016</v>
      </c>
      <c r="C4663" s="3">
        <f t="shared" si="217"/>
        <v>5</v>
      </c>
      <c r="D4663" t="s">
        <v>533</v>
      </c>
      <c r="E4663" t="str">
        <f t="shared" si="218"/>
        <v>Paul Stevenson20160509</v>
      </c>
      <c r="F4663">
        <f>IF(COUNTIF($E$2:E4663, E4663) = 1, MAX($F$1:F4662) + 1, INDEX($F$1:F4662, MATCH(E4663, $E$1:E4662, 0)))</f>
        <v>2296</v>
      </c>
      <c r="G4663" t="s">
        <v>149</v>
      </c>
      <c r="H4663" t="s">
        <v>11</v>
      </c>
      <c r="I4663" t="s">
        <v>24</v>
      </c>
      <c r="J4663" t="s">
        <v>2516</v>
      </c>
      <c r="K4663" s="17">
        <v>8</v>
      </c>
      <c r="L4663" s="17">
        <v>5</v>
      </c>
      <c r="M4663" s="17">
        <v>3.44</v>
      </c>
      <c r="N4663" s="17" t="str">
        <f>IF(SalesData[[#This Row],[Profit]]&gt;0,"Profit","Loss")</f>
        <v>Profit</v>
      </c>
    </row>
    <row r="4664" spans="1:14" x14ac:dyDescent="0.25">
      <c r="A4664" s="1">
        <v>42499</v>
      </c>
      <c r="B4664" s="3">
        <f t="shared" si="216"/>
        <v>2016</v>
      </c>
      <c r="C4664" s="3">
        <f t="shared" si="217"/>
        <v>5</v>
      </c>
      <c r="D4664" t="s">
        <v>1070</v>
      </c>
      <c r="E4664" t="str">
        <f t="shared" si="218"/>
        <v>Ricardo Sperren20160509</v>
      </c>
      <c r="F4664">
        <f>IF(COUNTIF($E$2:E4664, E4664) = 1, MAX($F$1:F4663) + 1, INDEX($F$1:F4663, MATCH(E4664, $E$1:E4663, 0)))</f>
        <v>2297</v>
      </c>
      <c r="G4664" t="s">
        <v>27</v>
      </c>
      <c r="H4664" t="s">
        <v>11</v>
      </c>
      <c r="I4664" t="s">
        <v>12</v>
      </c>
      <c r="J4664" t="s">
        <v>2517</v>
      </c>
      <c r="K4664" s="17">
        <v>32.04</v>
      </c>
      <c r="L4664" s="17">
        <v>4</v>
      </c>
      <c r="M4664" s="17">
        <v>14.42</v>
      </c>
      <c r="N4664" s="17" t="str">
        <f>IF(SalesData[[#This Row],[Profit]]&gt;0,"Profit","Loss")</f>
        <v>Profit</v>
      </c>
    </row>
    <row r="4665" spans="1:14" x14ac:dyDescent="0.25">
      <c r="A4665" s="1">
        <v>42499</v>
      </c>
      <c r="B4665" s="3">
        <f t="shared" si="216"/>
        <v>2016</v>
      </c>
      <c r="C4665" s="3">
        <f t="shared" si="217"/>
        <v>5</v>
      </c>
      <c r="D4665" t="s">
        <v>22</v>
      </c>
      <c r="E4665" t="str">
        <f t="shared" si="218"/>
        <v>Mick Brown20160509</v>
      </c>
      <c r="F4665">
        <f>IF(COUNTIF($E$2:E4665, E4665) = 1, MAX($F$1:F4664) + 1, INDEX($F$1:F4664, MATCH(E4665, $E$1:E4664, 0)))</f>
        <v>2298</v>
      </c>
      <c r="G4665" t="s">
        <v>10</v>
      </c>
      <c r="H4665" t="s">
        <v>39</v>
      </c>
      <c r="I4665" t="s">
        <v>40</v>
      </c>
      <c r="J4665" t="s">
        <v>735</v>
      </c>
      <c r="K4665" s="17">
        <v>19.14</v>
      </c>
      <c r="L4665" s="17">
        <v>2</v>
      </c>
      <c r="M4665" s="17">
        <v>1.91</v>
      </c>
      <c r="N4665" s="17" t="str">
        <f>IF(SalesData[[#This Row],[Profit]]&gt;0,"Profit","Loss")</f>
        <v>Profit</v>
      </c>
    </row>
    <row r="4666" spans="1:14" x14ac:dyDescent="0.25">
      <c r="A4666" s="1">
        <v>42499</v>
      </c>
      <c r="B4666" s="3">
        <f t="shared" si="216"/>
        <v>2016</v>
      </c>
      <c r="C4666" s="3">
        <f t="shared" si="217"/>
        <v>5</v>
      </c>
      <c r="D4666" t="s">
        <v>1392</v>
      </c>
      <c r="E4666" t="str">
        <f t="shared" si="218"/>
        <v>Thea Hendricks20160509</v>
      </c>
      <c r="F4666">
        <f>IF(COUNTIF($E$2:E4666, E4666) = 1, MAX($F$1:F4665) + 1, INDEX($F$1:F4665, MATCH(E4666, $E$1:E4665, 0)))</f>
        <v>2299</v>
      </c>
      <c r="G4666" t="s">
        <v>55</v>
      </c>
      <c r="H4666" t="s">
        <v>11</v>
      </c>
      <c r="I4666" t="s">
        <v>24</v>
      </c>
      <c r="J4666" t="s">
        <v>76</v>
      </c>
      <c r="K4666" s="17">
        <v>27.86</v>
      </c>
      <c r="L4666" s="17">
        <v>7</v>
      </c>
      <c r="M4666" s="17">
        <v>9.19</v>
      </c>
      <c r="N4666" s="17" t="str">
        <f>IF(SalesData[[#This Row],[Profit]]&gt;0,"Profit","Loss")</f>
        <v>Profit</v>
      </c>
    </row>
    <row r="4667" spans="1:14" x14ac:dyDescent="0.25">
      <c r="A4667" s="1">
        <v>42499</v>
      </c>
      <c r="B4667" s="3">
        <f t="shared" si="216"/>
        <v>2016</v>
      </c>
      <c r="C4667" s="3">
        <f t="shared" si="217"/>
        <v>5</v>
      </c>
      <c r="D4667" t="s">
        <v>2518</v>
      </c>
      <c r="E4667" t="str">
        <f t="shared" si="218"/>
        <v>Cynthia Voltz20160509</v>
      </c>
      <c r="F4667">
        <f>IF(COUNTIF($E$2:E4667, E4667) = 1, MAX($F$1:F4666) + 1, INDEX($F$1:F4666, MATCH(E4667, $E$1:E4666, 0)))</f>
        <v>2300</v>
      </c>
      <c r="G4667" t="s">
        <v>10</v>
      </c>
      <c r="H4667" t="s">
        <v>11</v>
      </c>
      <c r="I4667" t="s">
        <v>18</v>
      </c>
      <c r="J4667" t="s">
        <v>308</v>
      </c>
      <c r="K4667" s="17">
        <v>856.66</v>
      </c>
      <c r="L4667" s="17">
        <v>6</v>
      </c>
      <c r="M4667" s="17">
        <v>107.08</v>
      </c>
      <c r="N4667" s="17" t="str">
        <f>IF(SalesData[[#This Row],[Profit]]&gt;0,"Profit","Loss")</f>
        <v>Profit</v>
      </c>
    </row>
    <row r="4668" spans="1:14" x14ac:dyDescent="0.25">
      <c r="A4668" s="1">
        <v>42499</v>
      </c>
      <c r="B4668" s="3">
        <f t="shared" si="216"/>
        <v>2016</v>
      </c>
      <c r="C4668" s="3">
        <f t="shared" si="217"/>
        <v>5</v>
      </c>
      <c r="D4668" t="s">
        <v>2518</v>
      </c>
      <c r="E4668" t="str">
        <f t="shared" si="218"/>
        <v>Cynthia Voltz20160509</v>
      </c>
      <c r="F4668">
        <f>IF(COUNTIF($E$2:E4668, E4668) = 1, MAX($F$1:F4667) + 1, INDEX($F$1:F4667, MATCH(E4668, $E$1:E4667, 0)))</f>
        <v>2300</v>
      </c>
      <c r="G4668" t="s">
        <v>10</v>
      </c>
      <c r="H4668" t="s">
        <v>11</v>
      </c>
      <c r="I4668" t="s">
        <v>20</v>
      </c>
      <c r="J4668" t="s">
        <v>469</v>
      </c>
      <c r="K4668" s="17">
        <v>13.18</v>
      </c>
      <c r="L4668" s="17">
        <v>4</v>
      </c>
      <c r="M4668" s="17">
        <v>-20.440000000000001</v>
      </c>
      <c r="N4668" s="17" t="str">
        <f>IF(SalesData[[#This Row],[Profit]]&gt;0,"Profit","Loss")</f>
        <v>Loss</v>
      </c>
    </row>
    <row r="4669" spans="1:14" x14ac:dyDescent="0.25">
      <c r="A4669" s="1">
        <v>42499</v>
      </c>
      <c r="B4669" s="3">
        <f t="shared" si="216"/>
        <v>2016</v>
      </c>
      <c r="C4669" s="3">
        <f t="shared" si="217"/>
        <v>5</v>
      </c>
      <c r="D4669" t="s">
        <v>2518</v>
      </c>
      <c r="E4669" t="str">
        <f t="shared" si="218"/>
        <v>Cynthia Voltz20160509</v>
      </c>
      <c r="F4669">
        <f>IF(COUNTIF($E$2:E4669, E4669) = 1, MAX($F$1:F4668) + 1, INDEX($F$1:F4668, MATCH(E4669, $E$1:E4668, 0)))</f>
        <v>2300</v>
      </c>
      <c r="G4669" t="s">
        <v>10</v>
      </c>
      <c r="H4669" t="s">
        <v>11</v>
      </c>
      <c r="I4669" t="s">
        <v>92</v>
      </c>
      <c r="J4669" t="s">
        <v>2519</v>
      </c>
      <c r="K4669" s="17">
        <v>48.78</v>
      </c>
      <c r="L4669" s="17">
        <v>4</v>
      </c>
      <c r="M4669" s="17">
        <v>-131.72</v>
      </c>
      <c r="N4669" s="17" t="str">
        <f>IF(SalesData[[#This Row],[Profit]]&gt;0,"Profit","Loss")</f>
        <v>Loss</v>
      </c>
    </row>
    <row r="4670" spans="1:14" x14ac:dyDescent="0.25">
      <c r="A4670" s="1">
        <v>42499</v>
      </c>
      <c r="B4670" s="3">
        <f t="shared" si="216"/>
        <v>2016</v>
      </c>
      <c r="C4670" s="3">
        <f t="shared" si="217"/>
        <v>5</v>
      </c>
      <c r="D4670" t="s">
        <v>2518</v>
      </c>
      <c r="E4670" t="str">
        <f t="shared" si="218"/>
        <v>Cynthia Voltz20160509</v>
      </c>
      <c r="F4670">
        <f>IF(COUNTIF($E$2:E4670, E4670) = 1, MAX($F$1:F4669) + 1, INDEX($F$1:F4669, MATCH(E4670, $E$1:E4669, 0)))</f>
        <v>2300</v>
      </c>
      <c r="G4670" t="s">
        <v>10</v>
      </c>
      <c r="H4670" t="s">
        <v>11</v>
      </c>
      <c r="I4670" t="s">
        <v>12</v>
      </c>
      <c r="J4670" t="s">
        <v>2490</v>
      </c>
      <c r="K4670" s="17">
        <v>76.64</v>
      </c>
      <c r="L4670" s="17">
        <v>2</v>
      </c>
      <c r="M4670" s="17">
        <v>26.82</v>
      </c>
      <c r="N4670" s="17" t="str">
        <f>IF(SalesData[[#This Row],[Profit]]&gt;0,"Profit","Loss")</f>
        <v>Profit</v>
      </c>
    </row>
    <row r="4671" spans="1:14" x14ac:dyDescent="0.25">
      <c r="A4671" s="1">
        <v>42499</v>
      </c>
      <c r="B4671" s="3">
        <f t="shared" si="216"/>
        <v>2016</v>
      </c>
      <c r="C4671" s="3">
        <f t="shared" si="217"/>
        <v>5</v>
      </c>
      <c r="D4671" t="s">
        <v>2518</v>
      </c>
      <c r="E4671" t="str">
        <f t="shared" si="218"/>
        <v>Cynthia Voltz20160509</v>
      </c>
      <c r="F4671">
        <f>IF(COUNTIF($E$2:E4671, E4671) = 1, MAX($F$1:F4670) + 1, INDEX($F$1:F4670, MATCH(E4671, $E$1:E4670, 0)))</f>
        <v>2300</v>
      </c>
      <c r="G4671" t="s">
        <v>10</v>
      </c>
      <c r="H4671" t="s">
        <v>11</v>
      </c>
      <c r="I4671" t="s">
        <v>20</v>
      </c>
      <c r="J4671" t="s">
        <v>1509</v>
      </c>
      <c r="K4671" s="17">
        <v>18.53</v>
      </c>
      <c r="L4671" s="17">
        <v>6</v>
      </c>
      <c r="M4671" s="17">
        <v>-27.79</v>
      </c>
      <c r="N4671" s="17" t="str">
        <f>IF(SalesData[[#This Row],[Profit]]&gt;0,"Profit","Loss")</f>
        <v>Loss</v>
      </c>
    </row>
    <row r="4672" spans="1:14" x14ac:dyDescent="0.25">
      <c r="A4672" s="1">
        <v>42500</v>
      </c>
      <c r="B4672" s="3">
        <f t="shared" si="216"/>
        <v>2016</v>
      </c>
      <c r="C4672" s="3">
        <f t="shared" si="217"/>
        <v>5</v>
      </c>
      <c r="D4672" t="s">
        <v>983</v>
      </c>
      <c r="E4672" t="str">
        <f t="shared" si="218"/>
        <v>Roger Demir20160510</v>
      </c>
      <c r="F4672">
        <f>IF(COUNTIF($E$2:E4672, E4672) = 1, MAX($F$1:F4671) + 1, INDEX($F$1:F4671, MATCH(E4672, $E$1:E4671, 0)))</f>
        <v>2301</v>
      </c>
      <c r="G4672" t="s">
        <v>164</v>
      </c>
      <c r="H4672" t="s">
        <v>11</v>
      </c>
      <c r="I4672" t="s">
        <v>12</v>
      </c>
      <c r="J4672" t="s">
        <v>987</v>
      </c>
      <c r="K4672" s="17">
        <v>11.96</v>
      </c>
      <c r="L4672" s="17">
        <v>2</v>
      </c>
      <c r="M4672" s="17">
        <v>5.86</v>
      </c>
      <c r="N4672" s="17" t="str">
        <f>IF(SalesData[[#This Row],[Profit]]&gt;0,"Profit","Loss")</f>
        <v>Profit</v>
      </c>
    </row>
    <row r="4673" spans="1:14" x14ac:dyDescent="0.25">
      <c r="A4673" s="1">
        <v>42500</v>
      </c>
      <c r="B4673" s="3">
        <f t="shared" si="216"/>
        <v>2016</v>
      </c>
      <c r="C4673" s="3">
        <f t="shared" si="217"/>
        <v>5</v>
      </c>
      <c r="D4673" t="s">
        <v>1383</v>
      </c>
      <c r="E4673" t="str">
        <f t="shared" si="218"/>
        <v>Christopher Schild20160510</v>
      </c>
      <c r="F4673">
        <f>IF(COUNTIF($E$2:E4673, E4673) = 1, MAX($F$1:F4672) + 1, INDEX($F$1:F4672, MATCH(E4673, $E$1:E4672, 0)))</f>
        <v>2302</v>
      </c>
      <c r="G4673" t="s">
        <v>23</v>
      </c>
      <c r="H4673" t="s">
        <v>39</v>
      </c>
      <c r="I4673" t="s">
        <v>40</v>
      </c>
      <c r="J4673" t="s">
        <v>1536</v>
      </c>
      <c r="K4673" s="17">
        <v>743.99</v>
      </c>
      <c r="L4673" s="17">
        <v>2</v>
      </c>
      <c r="M4673" s="17">
        <v>-124</v>
      </c>
      <c r="N4673" s="17" t="str">
        <f>IF(SalesData[[#This Row],[Profit]]&gt;0,"Profit","Loss")</f>
        <v>Loss</v>
      </c>
    </row>
    <row r="4674" spans="1:14" x14ac:dyDescent="0.25">
      <c r="A4674" s="1">
        <v>42500</v>
      </c>
      <c r="B4674" s="3">
        <f t="shared" ref="B4674:B4737" si="219">YEAR(A4674)</f>
        <v>2016</v>
      </c>
      <c r="C4674" s="3">
        <f t="shared" ref="C4674:C4737" si="220">MONTH(A4674)</f>
        <v>5</v>
      </c>
      <c r="D4674" t="s">
        <v>1104</v>
      </c>
      <c r="E4674" t="str">
        <f t="shared" ref="E4674:E4737" si="221">D4674 &amp; TEXT(A4674, "yyyymmdd")</f>
        <v>Gene McClure20160510</v>
      </c>
      <c r="F4674">
        <f>IF(COUNTIF($E$2:E4674, E4674) = 1, MAX($F$1:F4673) + 1, INDEX($F$1:F4673, MATCH(E4674, $E$1:E4673, 0)))</f>
        <v>2303</v>
      </c>
      <c r="G4674" t="s">
        <v>15</v>
      </c>
      <c r="H4674" t="s">
        <v>11</v>
      </c>
      <c r="I4674" t="s">
        <v>63</v>
      </c>
      <c r="J4674" t="s">
        <v>2520</v>
      </c>
      <c r="K4674" s="17">
        <v>7.07</v>
      </c>
      <c r="L4674" s="17">
        <v>2</v>
      </c>
      <c r="M4674" s="17">
        <v>2.39</v>
      </c>
      <c r="N4674" s="17" t="str">
        <f>IF(SalesData[[#This Row],[Profit]]&gt;0,"Profit","Loss")</f>
        <v>Profit</v>
      </c>
    </row>
    <row r="4675" spans="1:14" x14ac:dyDescent="0.25">
      <c r="A4675" s="1">
        <v>42501</v>
      </c>
      <c r="B4675" s="3">
        <f t="shared" si="219"/>
        <v>2016</v>
      </c>
      <c r="C4675" s="3">
        <f t="shared" si="220"/>
        <v>5</v>
      </c>
      <c r="D4675" t="s">
        <v>677</v>
      </c>
      <c r="E4675" t="str">
        <f t="shared" si="221"/>
        <v>Ted Trevino20160511</v>
      </c>
      <c r="F4675">
        <f>IF(COUNTIF($E$2:E4675, E4675) = 1, MAX($F$1:F4674) + 1, INDEX($F$1:F4674, MATCH(E4675, $E$1:E4674, 0)))</f>
        <v>2304</v>
      </c>
      <c r="G4675" t="s">
        <v>27</v>
      </c>
      <c r="H4675" t="s">
        <v>11</v>
      </c>
      <c r="I4675" t="s">
        <v>12</v>
      </c>
      <c r="J4675" t="s">
        <v>1913</v>
      </c>
      <c r="K4675" s="17">
        <v>5.98</v>
      </c>
      <c r="L4675" s="17">
        <v>1</v>
      </c>
      <c r="M4675" s="17">
        <v>2.69</v>
      </c>
      <c r="N4675" s="17" t="str">
        <f>IF(SalesData[[#This Row],[Profit]]&gt;0,"Profit","Loss")</f>
        <v>Profit</v>
      </c>
    </row>
    <row r="4676" spans="1:14" x14ac:dyDescent="0.25">
      <c r="A4676" s="1">
        <v>42502</v>
      </c>
      <c r="B4676" s="3">
        <f t="shared" si="219"/>
        <v>2016</v>
      </c>
      <c r="C4676" s="3">
        <f t="shared" si="220"/>
        <v>5</v>
      </c>
      <c r="D4676" t="s">
        <v>1359</v>
      </c>
      <c r="E4676" t="str">
        <f t="shared" si="221"/>
        <v>Vivek Grady20160512</v>
      </c>
      <c r="F4676">
        <f>IF(COUNTIF($E$2:E4676, E4676) = 1, MAX($F$1:F4675) + 1, INDEX($F$1:F4675, MATCH(E4676, $E$1:E4675, 0)))</f>
        <v>2305</v>
      </c>
      <c r="G4676" t="s">
        <v>55</v>
      </c>
      <c r="H4676" t="s">
        <v>11</v>
      </c>
      <c r="I4676" t="s">
        <v>24</v>
      </c>
      <c r="J4676" t="s">
        <v>38</v>
      </c>
      <c r="K4676" s="17">
        <v>10.96</v>
      </c>
      <c r="L4676" s="17">
        <v>4</v>
      </c>
      <c r="M4676" s="17">
        <v>2.96</v>
      </c>
      <c r="N4676" s="17" t="str">
        <f>IF(SalesData[[#This Row],[Profit]]&gt;0,"Profit","Loss")</f>
        <v>Profit</v>
      </c>
    </row>
    <row r="4677" spans="1:14" x14ac:dyDescent="0.25">
      <c r="A4677" s="1">
        <v>42502</v>
      </c>
      <c r="B4677" s="3">
        <f t="shared" si="219"/>
        <v>2016</v>
      </c>
      <c r="C4677" s="3">
        <f t="shared" si="220"/>
        <v>5</v>
      </c>
      <c r="D4677" t="s">
        <v>285</v>
      </c>
      <c r="E4677" t="str">
        <f t="shared" si="221"/>
        <v>Filia McAdams20160512</v>
      </c>
      <c r="F4677">
        <f>IF(COUNTIF($E$2:E4677, E4677) = 1, MAX($F$1:F4676) + 1, INDEX($F$1:F4676, MATCH(E4677, $E$1:E4676, 0)))</f>
        <v>2306</v>
      </c>
      <c r="G4677" t="s">
        <v>23</v>
      </c>
      <c r="H4677" t="s">
        <v>11</v>
      </c>
      <c r="I4677" t="s">
        <v>18</v>
      </c>
      <c r="J4677" t="s">
        <v>1017</v>
      </c>
      <c r="K4677" s="17">
        <v>82.37</v>
      </c>
      <c r="L4677" s="17">
        <v>2</v>
      </c>
      <c r="M4677" s="17">
        <v>-19.559999999999999</v>
      </c>
      <c r="N4677" s="17" t="str">
        <f>IF(SalesData[[#This Row],[Profit]]&gt;0,"Profit","Loss")</f>
        <v>Loss</v>
      </c>
    </row>
    <row r="4678" spans="1:14" x14ac:dyDescent="0.25">
      <c r="A4678" s="1">
        <v>42502</v>
      </c>
      <c r="B4678" s="3">
        <f t="shared" si="219"/>
        <v>2016</v>
      </c>
      <c r="C4678" s="3">
        <f t="shared" si="220"/>
        <v>5</v>
      </c>
      <c r="D4678" t="s">
        <v>2486</v>
      </c>
      <c r="E4678" t="str">
        <f t="shared" si="221"/>
        <v>Jill Matthias20160512</v>
      </c>
      <c r="F4678">
        <f>IF(COUNTIF($E$2:E4678, E4678) = 1, MAX($F$1:F4677) + 1, INDEX($F$1:F4677, MATCH(E4678, $E$1:E4677, 0)))</f>
        <v>2307</v>
      </c>
      <c r="G4678" t="s">
        <v>164</v>
      </c>
      <c r="H4678" t="s">
        <v>11</v>
      </c>
      <c r="I4678" t="s">
        <v>63</v>
      </c>
      <c r="J4678" t="s">
        <v>2521</v>
      </c>
      <c r="K4678" s="17">
        <v>54.9</v>
      </c>
      <c r="L4678" s="17">
        <v>5</v>
      </c>
      <c r="M4678" s="17">
        <v>26.9</v>
      </c>
      <c r="N4678" s="17" t="str">
        <f>IF(SalesData[[#This Row],[Profit]]&gt;0,"Profit","Loss")</f>
        <v>Profit</v>
      </c>
    </row>
    <row r="4679" spans="1:14" x14ac:dyDescent="0.25">
      <c r="A4679" s="1">
        <v>42502</v>
      </c>
      <c r="B4679" s="3">
        <f t="shared" si="219"/>
        <v>2016</v>
      </c>
      <c r="C4679" s="3">
        <f t="shared" si="220"/>
        <v>5</v>
      </c>
      <c r="D4679" t="s">
        <v>992</v>
      </c>
      <c r="E4679" t="str">
        <f t="shared" si="221"/>
        <v>Harry Marie20160512</v>
      </c>
      <c r="F4679">
        <f>IF(COUNTIF($E$2:E4679, E4679) = 1, MAX($F$1:F4678) + 1, INDEX($F$1:F4678, MATCH(E4679, $E$1:E4678, 0)))</f>
        <v>2308</v>
      </c>
      <c r="G4679" t="s">
        <v>149</v>
      </c>
      <c r="H4679" t="s">
        <v>34</v>
      </c>
      <c r="I4679" t="s">
        <v>47</v>
      </c>
      <c r="J4679" t="s">
        <v>1570</v>
      </c>
      <c r="K4679" s="17">
        <v>10.02</v>
      </c>
      <c r="L4679" s="17">
        <v>3</v>
      </c>
      <c r="M4679" s="17">
        <v>4.41</v>
      </c>
      <c r="N4679" s="17" t="str">
        <f>IF(SalesData[[#This Row],[Profit]]&gt;0,"Profit","Loss")</f>
        <v>Profit</v>
      </c>
    </row>
    <row r="4680" spans="1:14" x14ac:dyDescent="0.25">
      <c r="A4680" s="1">
        <v>42502</v>
      </c>
      <c r="B4680" s="3">
        <f t="shared" si="219"/>
        <v>2016</v>
      </c>
      <c r="C4680" s="3">
        <f t="shared" si="220"/>
        <v>5</v>
      </c>
      <c r="D4680" t="s">
        <v>992</v>
      </c>
      <c r="E4680" t="str">
        <f t="shared" si="221"/>
        <v>Harry Marie20160512</v>
      </c>
      <c r="F4680">
        <f>IF(COUNTIF($E$2:E4680, E4680) = 1, MAX($F$1:F4679) + 1, INDEX($F$1:F4679, MATCH(E4680, $E$1:E4679, 0)))</f>
        <v>2308</v>
      </c>
      <c r="G4680" t="s">
        <v>149</v>
      </c>
      <c r="H4680" t="s">
        <v>39</v>
      </c>
      <c r="I4680" t="s">
        <v>40</v>
      </c>
      <c r="J4680" t="s">
        <v>513</v>
      </c>
      <c r="K4680" s="17">
        <v>631.96</v>
      </c>
      <c r="L4680" s="17">
        <v>4</v>
      </c>
      <c r="M4680" s="17">
        <v>303.33999999999997</v>
      </c>
      <c r="N4680" s="17" t="str">
        <f>IF(SalesData[[#This Row],[Profit]]&gt;0,"Profit","Loss")</f>
        <v>Profit</v>
      </c>
    </row>
    <row r="4681" spans="1:14" x14ac:dyDescent="0.25">
      <c r="A4681" s="1">
        <v>42502</v>
      </c>
      <c r="B4681" s="3">
        <f t="shared" si="219"/>
        <v>2016</v>
      </c>
      <c r="C4681" s="3">
        <f t="shared" si="220"/>
        <v>5</v>
      </c>
      <c r="D4681" t="s">
        <v>372</v>
      </c>
      <c r="E4681" t="str">
        <f t="shared" si="221"/>
        <v>Vivian Mathis20160512</v>
      </c>
      <c r="F4681">
        <f>IF(COUNTIF($E$2:E4681, E4681) = 1, MAX($F$1:F4680) + 1, INDEX($F$1:F4680, MATCH(E4681, $E$1:E4680, 0)))</f>
        <v>2309</v>
      </c>
      <c r="G4681" t="s">
        <v>27</v>
      </c>
      <c r="H4681" t="s">
        <v>39</v>
      </c>
      <c r="I4681" t="s">
        <v>52</v>
      </c>
      <c r="J4681" t="s">
        <v>2522</v>
      </c>
      <c r="K4681" s="17">
        <v>120</v>
      </c>
      <c r="L4681" s="17">
        <v>6</v>
      </c>
      <c r="M4681" s="17">
        <v>46.8</v>
      </c>
      <c r="N4681" s="17" t="str">
        <f>IF(SalesData[[#This Row],[Profit]]&gt;0,"Profit","Loss")</f>
        <v>Profit</v>
      </c>
    </row>
    <row r="4682" spans="1:14" x14ac:dyDescent="0.25">
      <c r="A4682" s="1">
        <v>42502</v>
      </c>
      <c r="B4682" s="3">
        <f t="shared" si="219"/>
        <v>2016</v>
      </c>
      <c r="C4682" s="3">
        <f t="shared" si="220"/>
        <v>5</v>
      </c>
      <c r="D4682" t="s">
        <v>372</v>
      </c>
      <c r="E4682" t="str">
        <f t="shared" si="221"/>
        <v>Vivian Mathis20160512</v>
      </c>
      <c r="F4682">
        <f>IF(COUNTIF($E$2:E4682, E4682) = 1, MAX($F$1:F4681) + 1, INDEX($F$1:F4681, MATCH(E4682, $E$1:E4681, 0)))</f>
        <v>2309</v>
      </c>
      <c r="G4682" t="s">
        <v>27</v>
      </c>
      <c r="H4682" t="s">
        <v>11</v>
      </c>
      <c r="I4682" t="s">
        <v>92</v>
      </c>
      <c r="J4682" t="s">
        <v>658</v>
      </c>
      <c r="K4682" s="17">
        <v>8.67</v>
      </c>
      <c r="L4682" s="17">
        <v>1</v>
      </c>
      <c r="M4682" s="17">
        <v>2.34</v>
      </c>
      <c r="N4682" s="17" t="str">
        <f>IF(SalesData[[#This Row],[Profit]]&gt;0,"Profit","Loss")</f>
        <v>Profit</v>
      </c>
    </row>
    <row r="4683" spans="1:14" x14ac:dyDescent="0.25">
      <c r="A4683" s="1">
        <v>42504</v>
      </c>
      <c r="B4683" s="3">
        <f t="shared" si="219"/>
        <v>2016</v>
      </c>
      <c r="C4683" s="3">
        <f t="shared" si="220"/>
        <v>5</v>
      </c>
      <c r="D4683" t="s">
        <v>1778</v>
      </c>
      <c r="E4683" t="str">
        <f t="shared" si="221"/>
        <v>Logan Haushalter20160514</v>
      </c>
      <c r="F4683">
        <f>IF(COUNTIF($E$2:E4683, E4683) = 1, MAX($F$1:F4682) + 1, INDEX($F$1:F4682, MATCH(E4683, $E$1:E4682, 0)))</f>
        <v>2310</v>
      </c>
      <c r="G4683" t="s">
        <v>78</v>
      </c>
      <c r="H4683" t="s">
        <v>34</v>
      </c>
      <c r="I4683" t="s">
        <v>47</v>
      </c>
      <c r="J4683" t="s">
        <v>2036</v>
      </c>
      <c r="K4683" s="17">
        <v>79.38</v>
      </c>
      <c r="L4683" s="17">
        <v>1</v>
      </c>
      <c r="M4683" s="17">
        <v>29.77</v>
      </c>
      <c r="N4683" s="17" t="str">
        <f>IF(SalesData[[#This Row],[Profit]]&gt;0,"Profit","Loss")</f>
        <v>Profit</v>
      </c>
    </row>
    <row r="4684" spans="1:14" x14ac:dyDescent="0.25">
      <c r="A4684" s="1">
        <v>42504</v>
      </c>
      <c r="B4684" s="3">
        <f t="shared" si="219"/>
        <v>2016</v>
      </c>
      <c r="C4684" s="3">
        <f t="shared" si="220"/>
        <v>5</v>
      </c>
      <c r="D4684" t="s">
        <v>1657</v>
      </c>
      <c r="E4684" t="str">
        <f t="shared" si="221"/>
        <v>Michael Kennedy20160514</v>
      </c>
      <c r="F4684">
        <f>IF(COUNTIF($E$2:E4684, E4684) = 1, MAX($F$1:F4683) + 1, INDEX($F$1:F4683, MATCH(E4684, $E$1:E4683, 0)))</f>
        <v>2311</v>
      </c>
      <c r="G4684" t="s">
        <v>123</v>
      </c>
      <c r="H4684" t="s">
        <v>11</v>
      </c>
      <c r="I4684" t="s">
        <v>20</v>
      </c>
      <c r="J4684" t="s">
        <v>1136</v>
      </c>
      <c r="K4684" s="17">
        <v>57.58</v>
      </c>
      <c r="L4684" s="17">
        <v>3</v>
      </c>
      <c r="M4684" s="17">
        <v>-44.15</v>
      </c>
      <c r="N4684" s="17" t="str">
        <f>IF(SalesData[[#This Row],[Profit]]&gt;0,"Profit","Loss")</f>
        <v>Loss</v>
      </c>
    </row>
    <row r="4685" spans="1:14" x14ac:dyDescent="0.25">
      <c r="A4685" s="1">
        <v>42504</v>
      </c>
      <c r="B4685" s="3">
        <f t="shared" si="219"/>
        <v>2016</v>
      </c>
      <c r="C4685" s="3">
        <f t="shared" si="220"/>
        <v>5</v>
      </c>
      <c r="D4685" t="s">
        <v>1657</v>
      </c>
      <c r="E4685" t="str">
        <f t="shared" si="221"/>
        <v>Michael Kennedy20160514</v>
      </c>
      <c r="F4685">
        <f>IF(COUNTIF($E$2:E4685, E4685) = 1, MAX($F$1:F4684) + 1, INDEX($F$1:F4684, MATCH(E4685, $E$1:E4684, 0)))</f>
        <v>2311</v>
      </c>
      <c r="G4685" t="s">
        <v>123</v>
      </c>
      <c r="H4685" t="s">
        <v>11</v>
      </c>
      <c r="I4685" t="s">
        <v>12</v>
      </c>
      <c r="J4685" t="s">
        <v>1170</v>
      </c>
      <c r="K4685" s="17">
        <v>31.1</v>
      </c>
      <c r="L4685" s="17">
        <v>6</v>
      </c>
      <c r="M4685" s="17">
        <v>10.89</v>
      </c>
      <c r="N4685" s="17" t="str">
        <f>IF(SalesData[[#This Row],[Profit]]&gt;0,"Profit","Loss")</f>
        <v>Profit</v>
      </c>
    </row>
    <row r="4686" spans="1:14" x14ac:dyDescent="0.25">
      <c r="A4686" s="1">
        <v>42504</v>
      </c>
      <c r="B4686" s="3">
        <f t="shared" si="219"/>
        <v>2016</v>
      </c>
      <c r="C4686" s="3">
        <f t="shared" si="220"/>
        <v>5</v>
      </c>
      <c r="D4686" t="s">
        <v>1657</v>
      </c>
      <c r="E4686" t="str">
        <f t="shared" si="221"/>
        <v>Michael Kennedy20160514</v>
      </c>
      <c r="F4686">
        <f>IF(COUNTIF($E$2:E4686, E4686) = 1, MAX($F$1:F4685) + 1, INDEX($F$1:F4685, MATCH(E4686, $E$1:E4685, 0)))</f>
        <v>2311</v>
      </c>
      <c r="G4686" t="s">
        <v>123</v>
      </c>
      <c r="H4686" t="s">
        <v>34</v>
      </c>
      <c r="I4686" t="s">
        <v>47</v>
      </c>
      <c r="J4686" t="s">
        <v>209</v>
      </c>
      <c r="K4686" s="17">
        <v>30.19</v>
      </c>
      <c r="L4686" s="17">
        <v>3</v>
      </c>
      <c r="M4686" s="17">
        <v>8.3000000000000007</v>
      </c>
      <c r="N4686" s="17" t="str">
        <f>IF(SalesData[[#This Row],[Profit]]&gt;0,"Profit","Loss")</f>
        <v>Profit</v>
      </c>
    </row>
    <row r="4687" spans="1:14" x14ac:dyDescent="0.25">
      <c r="A4687" s="1">
        <v>42504</v>
      </c>
      <c r="B4687" s="3">
        <f t="shared" si="219"/>
        <v>2016</v>
      </c>
      <c r="C4687" s="3">
        <f t="shared" si="220"/>
        <v>5</v>
      </c>
      <c r="D4687" t="s">
        <v>1657</v>
      </c>
      <c r="E4687" t="str">
        <f t="shared" si="221"/>
        <v>Michael Kennedy20160514</v>
      </c>
      <c r="F4687">
        <f>IF(COUNTIF($E$2:E4687, E4687) = 1, MAX($F$1:F4686) + 1, INDEX($F$1:F4686, MATCH(E4687, $E$1:E4686, 0)))</f>
        <v>2311</v>
      </c>
      <c r="G4687" t="s">
        <v>123</v>
      </c>
      <c r="H4687" t="s">
        <v>39</v>
      </c>
      <c r="I4687" t="s">
        <v>40</v>
      </c>
      <c r="J4687" t="s">
        <v>642</v>
      </c>
      <c r="K4687" s="17">
        <v>43.6</v>
      </c>
      <c r="L4687" s="17">
        <v>5</v>
      </c>
      <c r="M4687" s="17">
        <v>4.3600000000000003</v>
      </c>
      <c r="N4687" s="17" t="str">
        <f>IF(SalesData[[#This Row],[Profit]]&gt;0,"Profit","Loss")</f>
        <v>Profit</v>
      </c>
    </row>
    <row r="4688" spans="1:14" x14ac:dyDescent="0.25">
      <c r="A4688" s="1">
        <v>42504</v>
      </c>
      <c r="B4688" s="3">
        <f t="shared" si="219"/>
        <v>2016</v>
      </c>
      <c r="C4688" s="3">
        <f t="shared" si="220"/>
        <v>5</v>
      </c>
      <c r="D4688" t="s">
        <v>1657</v>
      </c>
      <c r="E4688" t="str">
        <f t="shared" si="221"/>
        <v>Michael Kennedy20160514</v>
      </c>
      <c r="F4688">
        <f>IF(COUNTIF($E$2:E4688, E4688) = 1, MAX($F$1:F4687) + 1, INDEX($F$1:F4687, MATCH(E4688, $E$1:E4687, 0)))</f>
        <v>2311</v>
      </c>
      <c r="G4688" t="s">
        <v>123</v>
      </c>
      <c r="H4688" t="s">
        <v>11</v>
      </c>
      <c r="I4688" t="s">
        <v>24</v>
      </c>
      <c r="J4688" t="s">
        <v>2001</v>
      </c>
      <c r="K4688" s="17">
        <v>4.7699999999999996</v>
      </c>
      <c r="L4688" s="17">
        <v>2</v>
      </c>
      <c r="M4688" s="17">
        <v>0.42</v>
      </c>
      <c r="N4688" s="17" t="str">
        <f>IF(SalesData[[#This Row],[Profit]]&gt;0,"Profit","Loss")</f>
        <v>Profit</v>
      </c>
    </row>
    <row r="4689" spans="1:14" x14ac:dyDescent="0.25">
      <c r="A4689" s="1">
        <v>42504</v>
      </c>
      <c r="B4689" s="3">
        <f t="shared" si="219"/>
        <v>2016</v>
      </c>
      <c r="C4689" s="3">
        <f t="shared" si="220"/>
        <v>5</v>
      </c>
      <c r="D4689" t="s">
        <v>1657</v>
      </c>
      <c r="E4689" t="str">
        <f t="shared" si="221"/>
        <v>Michael Kennedy20160514</v>
      </c>
      <c r="F4689">
        <f>IF(COUNTIF($E$2:E4689, E4689) = 1, MAX($F$1:F4688) + 1, INDEX($F$1:F4688, MATCH(E4689, $E$1:E4688, 0)))</f>
        <v>2311</v>
      </c>
      <c r="G4689" t="s">
        <v>123</v>
      </c>
      <c r="H4689" t="s">
        <v>11</v>
      </c>
      <c r="I4689" t="s">
        <v>20</v>
      </c>
      <c r="J4689" t="s">
        <v>2119</v>
      </c>
      <c r="K4689" s="17">
        <v>10.38</v>
      </c>
      <c r="L4689" s="17">
        <v>2</v>
      </c>
      <c r="M4689" s="17">
        <v>-7.61</v>
      </c>
      <c r="N4689" s="17" t="str">
        <f>IF(SalesData[[#This Row],[Profit]]&gt;0,"Profit","Loss")</f>
        <v>Loss</v>
      </c>
    </row>
    <row r="4690" spans="1:14" x14ac:dyDescent="0.25">
      <c r="A4690" s="1">
        <v>42504</v>
      </c>
      <c r="B4690" s="3">
        <f t="shared" si="219"/>
        <v>2016</v>
      </c>
      <c r="C4690" s="3">
        <f t="shared" si="220"/>
        <v>5</v>
      </c>
      <c r="D4690" t="s">
        <v>1657</v>
      </c>
      <c r="E4690" t="str">
        <f t="shared" si="221"/>
        <v>Michael Kennedy20160514</v>
      </c>
      <c r="F4690">
        <f>IF(COUNTIF($E$2:E4690, E4690) = 1, MAX($F$1:F4689) + 1, INDEX($F$1:F4689, MATCH(E4690, $E$1:E4689, 0)))</f>
        <v>2311</v>
      </c>
      <c r="G4690" t="s">
        <v>123</v>
      </c>
      <c r="H4690" t="s">
        <v>11</v>
      </c>
      <c r="I4690" t="s">
        <v>20</v>
      </c>
      <c r="J4690" t="s">
        <v>1127</v>
      </c>
      <c r="K4690" s="17">
        <v>13.39</v>
      </c>
      <c r="L4690" s="17">
        <v>8</v>
      </c>
      <c r="M4690" s="17">
        <v>-9.82</v>
      </c>
      <c r="N4690" s="17" t="str">
        <f>IF(SalesData[[#This Row],[Profit]]&gt;0,"Profit","Loss")</f>
        <v>Loss</v>
      </c>
    </row>
    <row r="4691" spans="1:14" x14ac:dyDescent="0.25">
      <c r="A4691" s="1">
        <v>42504</v>
      </c>
      <c r="B4691" s="3">
        <f t="shared" si="219"/>
        <v>2016</v>
      </c>
      <c r="C4691" s="3">
        <f t="shared" si="220"/>
        <v>5</v>
      </c>
      <c r="D4691" t="s">
        <v>1568</v>
      </c>
      <c r="E4691" t="str">
        <f t="shared" si="221"/>
        <v>Tiffany House20160514</v>
      </c>
      <c r="F4691">
        <f>IF(COUNTIF($E$2:E4691, E4691) = 1, MAX($F$1:F4690) + 1, INDEX($F$1:F4690, MATCH(E4691, $E$1:E4690, 0)))</f>
        <v>2312</v>
      </c>
      <c r="G4691" t="s">
        <v>95</v>
      </c>
      <c r="H4691" t="s">
        <v>39</v>
      </c>
      <c r="I4691" t="s">
        <v>52</v>
      </c>
      <c r="J4691" t="s">
        <v>1615</v>
      </c>
      <c r="K4691" s="17">
        <v>185.53</v>
      </c>
      <c r="L4691" s="17">
        <v>7</v>
      </c>
      <c r="M4691" s="17">
        <v>48.7</v>
      </c>
      <c r="N4691" s="17" t="str">
        <f>IF(SalesData[[#This Row],[Profit]]&gt;0,"Profit","Loss")</f>
        <v>Profit</v>
      </c>
    </row>
    <row r="4692" spans="1:14" x14ac:dyDescent="0.25">
      <c r="A4692" s="1">
        <v>42505</v>
      </c>
      <c r="B4692" s="3">
        <f t="shared" si="219"/>
        <v>2016</v>
      </c>
      <c r="C4692" s="3">
        <f t="shared" si="220"/>
        <v>5</v>
      </c>
      <c r="D4692" t="s">
        <v>628</v>
      </c>
      <c r="E4692" t="str">
        <f t="shared" si="221"/>
        <v>Steve Nguyen20160515</v>
      </c>
      <c r="F4692">
        <f>IF(COUNTIF($E$2:E4692, E4692) = 1, MAX($F$1:F4691) + 1, INDEX($F$1:F4691, MATCH(E4692, $E$1:E4691, 0)))</f>
        <v>2313</v>
      </c>
      <c r="G4692" t="s">
        <v>329</v>
      </c>
      <c r="H4692" t="s">
        <v>11</v>
      </c>
      <c r="I4692" t="s">
        <v>20</v>
      </c>
      <c r="J4692" t="s">
        <v>1136</v>
      </c>
      <c r="K4692" s="17">
        <v>511.84</v>
      </c>
      <c r="L4692" s="17">
        <v>8</v>
      </c>
      <c r="M4692" s="17">
        <v>240.56</v>
      </c>
      <c r="N4692" s="17" t="str">
        <f>IF(SalesData[[#This Row],[Profit]]&gt;0,"Profit","Loss")</f>
        <v>Profit</v>
      </c>
    </row>
    <row r="4693" spans="1:14" x14ac:dyDescent="0.25">
      <c r="A4693" s="1">
        <v>42505</v>
      </c>
      <c r="B4693" s="3">
        <f t="shared" si="219"/>
        <v>2016</v>
      </c>
      <c r="C4693" s="3">
        <f t="shared" si="220"/>
        <v>5</v>
      </c>
      <c r="D4693" t="s">
        <v>628</v>
      </c>
      <c r="E4693" t="str">
        <f t="shared" si="221"/>
        <v>Steve Nguyen20160515</v>
      </c>
      <c r="F4693">
        <f>IF(COUNTIF($E$2:E4693, E4693) = 1, MAX($F$1:F4692) + 1, INDEX($F$1:F4692, MATCH(E4693, $E$1:E4692, 0)))</f>
        <v>2313</v>
      </c>
      <c r="G4693" t="s">
        <v>329</v>
      </c>
      <c r="H4693" t="s">
        <v>11</v>
      </c>
      <c r="I4693" t="s">
        <v>24</v>
      </c>
      <c r="J4693" t="s">
        <v>1069</v>
      </c>
      <c r="K4693" s="17">
        <v>91.96</v>
      </c>
      <c r="L4693" s="17">
        <v>4</v>
      </c>
      <c r="M4693" s="17">
        <v>25.75</v>
      </c>
      <c r="N4693" s="17" t="str">
        <f>IF(SalesData[[#This Row],[Profit]]&gt;0,"Profit","Loss")</f>
        <v>Profit</v>
      </c>
    </row>
    <row r="4694" spans="1:14" x14ac:dyDescent="0.25">
      <c r="A4694" s="1">
        <v>42505</v>
      </c>
      <c r="B4694" s="3">
        <f t="shared" si="219"/>
        <v>2016</v>
      </c>
      <c r="C4694" s="3">
        <f t="shared" si="220"/>
        <v>5</v>
      </c>
      <c r="D4694" t="s">
        <v>628</v>
      </c>
      <c r="E4694" t="str">
        <f t="shared" si="221"/>
        <v>Steve Nguyen20160515</v>
      </c>
      <c r="F4694">
        <f>IF(COUNTIF($E$2:E4694, E4694) = 1, MAX($F$1:F4693) + 1, INDEX($F$1:F4693, MATCH(E4694, $E$1:E4693, 0)))</f>
        <v>2313</v>
      </c>
      <c r="G4694" t="s">
        <v>329</v>
      </c>
      <c r="H4694" t="s">
        <v>11</v>
      </c>
      <c r="I4694" t="s">
        <v>24</v>
      </c>
      <c r="J4694" t="s">
        <v>1949</v>
      </c>
      <c r="K4694" s="17">
        <v>8.34</v>
      </c>
      <c r="L4694" s="17">
        <v>3</v>
      </c>
      <c r="M4694" s="17">
        <v>2.17</v>
      </c>
      <c r="N4694" s="17" t="str">
        <f>IF(SalesData[[#This Row],[Profit]]&gt;0,"Profit","Loss")</f>
        <v>Profit</v>
      </c>
    </row>
    <row r="4695" spans="1:14" x14ac:dyDescent="0.25">
      <c r="A4695" s="1">
        <v>42505</v>
      </c>
      <c r="B4695" s="3">
        <f t="shared" si="219"/>
        <v>2016</v>
      </c>
      <c r="C4695" s="3">
        <f t="shared" si="220"/>
        <v>5</v>
      </c>
      <c r="D4695" t="s">
        <v>1371</v>
      </c>
      <c r="E4695" t="str">
        <f t="shared" si="221"/>
        <v>Thomas Thornton20160515</v>
      </c>
      <c r="F4695">
        <f>IF(COUNTIF($E$2:E4695, E4695) = 1, MAX($F$1:F4694) + 1, INDEX($F$1:F4694, MATCH(E4695, $E$1:E4694, 0)))</f>
        <v>2314</v>
      </c>
      <c r="G4695" t="s">
        <v>149</v>
      </c>
      <c r="H4695" t="s">
        <v>11</v>
      </c>
      <c r="I4695" t="s">
        <v>20</v>
      </c>
      <c r="J4695" t="s">
        <v>2329</v>
      </c>
      <c r="K4695" s="17">
        <v>13.78</v>
      </c>
      <c r="L4695" s="17">
        <v>3</v>
      </c>
      <c r="M4695" s="17">
        <v>4.4800000000000004</v>
      </c>
      <c r="N4695" s="17" t="str">
        <f>IF(SalesData[[#This Row],[Profit]]&gt;0,"Profit","Loss")</f>
        <v>Profit</v>
      </c>
    </row>
    <row r="4696" spans="1:14" x14ac:dyDescent="0.25">
      <c r="A4696" s="1">
        <v>42505</v>
      </c>
      <c r="B4696" s="3">
        <f t="shared" si="219"/>
        <v>2016</v>
      </c>
      <c r="C4696" s="3">
        <f t="shared" si="220"/>
        <v>5</v>
      </c>
      <c r="D4696" t="s">
        <v>9</v>
      </c>
      <c r="E4696" t="str">
        <f t="shared" si="221"/>
        <v>Darren Powers20160515</v>
      </c>
      <c r="F4696">
        <f>IF(COUNTIF($E$2:E4696, E4696) = 1, MAX($F$1:F4695) + 1, INDEX($F$1:F4695, MATCH(E4696, $E$1:E4695, 0)))</f>
        <v>2315</v>
      </c>
      <c r="G4696" t="s">
        <v>123</v>
      </c>
      <c r="H4696" t="s">
        <v>11</v>
      </c>
      <c r="I4696" t="s">
        <v>20</v>
      </c>
      <c r="J4696" t="s">
        <v>1367</v>
      </c>
      <c r="K4696" s="17">
        <v>7.76</v>
      </c>
      <c r="L4696" s="17">
        <v>4</v>
      </c>
      <c r="M4696" s="17">
        <v>-5.18</v>
      </c>
      <c r="N4696" s="17" t="str">
        <f>IF(SalesData[[#This Row],[Profit]]&gt;0,"Profit","Loss")</f>
        <v>Loss</v>
      </c>
    </row>
    <row r="4697" spans="1:14" x14ac:dyDescent="0.25">
      <c r="A4697" s="1">
        <v>42505</v>
      </c>
      <c r="B4697" s="3">
        <f t="shared" si="219"/>
        <v>2016</v>
      </c>
      <c r="C4697" s="3">
        <f t="shared" si="220"/>
        <v>5</v>
      </c>
      <c r="D4697" t="s">
        <v>204</v>
      </c>
      <c r="E4697" t="str">
        <f t="shared" si="221"/>
        <v>Michael Nguyen20160515</v>
      </c>
      <c r="F4697">
        <f>IF(COUNTIF($E$2:E4697, E4697) = 1, MAX($F$1:F4696) + 1, INDEX($F$1:F4696, MATCH(E4697, $E$1:E4696, 0)))</f>
        <v>2316</v>
      </c>
      <c r="G4697" t="s">
        <v>78</v>
      </c>
      <c r="H4697" t="s">
        <v>11</v>
      </c>
      <c r="I4697" t="s">
        <v>12</v>
      </c>
      <c r="J4697" t="s">
        <v>2523</v>
      </c>
      <c r="K4697" s="17">
        <v>15.23</v>
      </c>
      <c r="L4697" s="17">
        <v>4</v>
      </c>
      <c r="M4697" s="17">
        <v>5.52</v>
      </c>
      <c r="N4697" s="17" t="str">
        <f>IF(SalesData[[#This Row],[Profit]]&gt;0,"Profit","Loss")</f>
        <v>Profit</v>
      </c>
    </row>
    <row r="4698" spans="1:14" x14ac:dyDescent="0.25">
      <c r="A4698" s="1">
        <v>42506</v>
      </c>
      <c r="B4698" s="3">
        <f t="shared" si="219"/>
        <v>2016</v>
      </c>
      <c r="C4698" s="3">
        <f t="shared" si="220"/>
        <v>5</v>
      </c>
      <c r="D4698" t="s">
        <v>2411</v>
      </c>
      <c r="E4698" t="str">
        <f t="shared" si="221"/>
        <v>Jim Radford20160516</v>
      </c>
      <c r="F4698">
        <f>IF(COUNTIF($E$2:E4698, E4698) = 1, MAX($F$1:F4697) + 1, INDEX($F$1:F4697, MATCH(E4698, $E$1:E4697, 0)))</f>
        <v>2317</v>
      </c>
      <c r="G4698" t="s">
        <v>613</v>
      </c>
      <c r="H4698" t="s">
        <v>11</v>
      </c>
      <c r="I4698" t="s">
        <v>18</v>
      </c>
      <c r="J4698" t="s">
        <v>557</v>
      </c>
      <c r="K4698" s="17">
        <v>552.55999999999995</v>
      </c>
      <c r="L4698" s="17">
        <v>4</v>
      </c>
      <c r="M4698" s="17">
        <v>0</v>
      </c>
      <c r="N4698" s="17" t="str">
        <f>IF(SalesData[[#This Row],[Profit]]&gt;0,"Profit","Loss")</f>
        <v>Loss</v>
      </c>
    </row>
    <row r="4699" spans="1:14" x14ac:dyDescent="0.25">
      <c r="A4699" s="1">
        <v>42506</v>
      </c>
      <c r="B4699" s="3">
        <f t="shared" si="219"/>
        <v>2016</v>
      </c>
      <c r="C4699" s="3">
        <f t="shared" si="220"/>
        <v>5</v>
      </c>
      <c r="D4699" t="s">
        <v>1426</v>
      </c>
      <c r="E4699" t="str">
        <f t="shared" si="221"/>
        <v>Denny Ordway20160516</v>
      </c>
      <c r="F4699">
        <f>IF(COUNTIF($E$2:E4699, E4699) = 1, MAX($F$1:F4698) + 1, INDEX($F$1:F4698, MATCH(E4699, $E$1:E4698, 0)))</f>
        <v>2318</v>
      </c>
      <c r="G4699" t="s">
        <v>27</v>
      </c>
      <c r="H4699" t="s">
        <v>11</v>
      </c>
      <c r="I4699" t="s">
        <v>12</v>
      </c>
      <c r="J4699" t="s">
        <v>2295</v>
      </c>
      <c r="K4699" s="17">
        <v>17.34</v>
      </c>
      <c r="L4699" s="17">
        <v>3</v>
      </c>
      <c r="M4699" s="17">
        <v>8.5</v>
      </c>
      <c r="N4699" s="17" t="str">
        <f>IF(SalesData[[#This Row],[Profit]]&gt;0,"Profit","Loss")</f>
        <v>Profit</v>
      </c>
    </row>
    <row r="4700" spans="1:14" x14ac:dyDescent="0.25">
      <c r="A4700" s="1">
        <v>42506</v>
      </c>
      <c r="B4700" s="3">
        <f t="shared" si="219"/>
        <v>2016</v>
      </c>
      <c r="C4700" s="3">
        <f t="shared" si="220"/>
        <v>5</v>
      </c>
      <c r="D4700" t="s">
        <v>193</v>
      </c>
      <c r="E4700" t="str">
        <f t="shared" si="221"/>
        <v>Sanjit Chand20160516</v>
      </c>
      <c r="F4700">
        <f>IF(COUNTIF($E$2:E4700, E4700) = 1, MAX($F$1:F4699) + 1, INDEX($F$1:F4699, MATCH(E4700, $E$1:E4699, 0)))</f>
        <v>2319</v>
      </c>
      <c r="G4700" t="s">
        <v>27</v>
      </c>
      <c r="H4700" t="s">
        <v>34</v>
      </c>
      <c r="I4700" t="s">
        <v>47</v>
      </c>
      <c r="J4700" t="s">
        <v>1205</v>
      </c>
      <c r="K4700" s="17">
        <v>282.83999999999997</v>
      </c>
      <c r="L4700" s="17">
        <v>4</v>
      </c>
      <c r="M4700" s="17">
        <v>19.8</v>
      </c>
      <c r="N4700" s="17" t="str">
        <f>IF(SalesData[[#This Row],[Profit]]&gt;0,"Profit","Loss")</f>
        <v>Profit</v>
      </c>
    </row>
    <row r="4701" spans="1:14" x14ac:dyDescent="0.25">
      <c r="A4701" s="1">
        <v>42506</v>
      </c>
      <c r="B4701" s="3">
        <f t="shared" si="219"/>
        <v>2016</v>
      </c>
      <c r="C4701" s="3">
        <f t="shared" si="220"/>
        <v>5</v>
      </c>
      <c r="D4701" t="s">
        <v>193</v>
      </c>
      <c r="E4701" t="str">
        <f t="shared" si="221"/>
        <v>Sanjit Chand20160516</v>
      </c>
      <c r="F4701">
        <f>IF(COUNTIF($E$2:E4701, E4701) = 1, MAX($F$1:F4700) + 1, INDEX($F$1:F4700, MATCH(E4701, $E$1:E4700, 0)))</f>
        <v>2319</v>
      </c>
      <c r="G4701" t="s">
        <v>27</v>
      </c>
      <c r="H4701" t="s">
        <v>11</v>
      </c>
      <c r="I4701" t="s">
        <v>16</v>
      </c>
      <c r="J4701" t="s">
        <v>606</v>
      </c>
      <c r="K4701" s="17">
        <v>27.72</v>
      </c>
      <c r="L4701" s="17">
        <v>9</v>
      </c>
      <c r="M4701" s="17">
        <v>13.31</v>
      </c>
      <c r="N4701" s="17" t="str">
        <f>IF(SalesData[[#This Row],[Profit]]&gt;0,"Profit","Loss")</f>
        <v>Profit</v>
      </c>
    </row>
    <row r="4702" spans="1:14" x14ac:dyDescent="0.25">
      <c r="A4702" s="1">
        <v>42507</v>
      </c>
      <c r="B4702" s="3">
        <f t="shared" si="219"/>
        <v>2016</v>
      </c>
      <c r="C4702" s="3">
        <f t="shared" si="220"/>
        <v>5</v>
      </c>
      <c r="D4702" t="s">
        <v>468</v>
      </c>
      <c r="E4702" t="str">
        <f t="shared" si="221"/>
        <v>Roy Phan20160517</v>
      </c>
      <c r="F4702">
        <f>IF(COUNTIF($E$2:E4702, E4702) = 1, MAX($F$1:F4701) + 1, INDEX($F$1:F4701, MATCH(E4702, $E$1:E4701, 0)))</f>
        <v>2320</v>
      </c>
      <c r="G4702" t="s">
        <v>123</v>
      </c>
      <c r="H4702" t="s">
        <v>11</v>
      </c>
      <c r="I4702" t="s">
        <v>20</v>
      </c>
      <c r="J4702" t="s">
        <v>1650</v>
      </c>
      <c r="K4702" s="17">
        <v>2.95</v>
      </c>
      <c r="L4702" s="17">
        <v>2</v>
      </c>
      <c r="M4702" s="17">
        <v>-2.16</v>
      </c>
      <c r="N4702" s="17" t="str">
        <f>IF(SalesData[[#This Row],[Profit]]&gt;0,"Profit","Loss")</f>
        <v>Loss</v>
      </c>
    </row>
    <row r="4703" spans="1:14" x14ac:dyDescent="0.25">
      <c r="A4703" s="1">
        <v>42507</v>
      </c>
      <c r="B4703" s="3">
        <f t="shared" si="219"/>
        <v>2016</v>
      </c>
      <c r="C4703" s="3">
        <f t="shared" si="220"/>
        <v>5</v>
      </c>
      <c r="D4703" t="s">
        <v>468</v>
      </c>
      <c r="E4703" t="str">
        <f t="shared" si="221"/>
        <v>Roy Phan20160517</v>
      </c>
      <c r="F4703">
        <f>IF(COUNTIF($E$2:E4703, E4703) = 1, MAX($F$1:F4702) + 1, INDEX($F$1:F4702, MATCH(E4703, $E$1:E4702, 0)))</f>
        <v>2320</v>
      </c>
      <c r="G4703" t="s">
        <v>123</v>
      </c>
      <c r="H4703" t="s">
        <v>11</v>
      </c>
      <c r="I4703" t="s">
        <v>20</v>
      </c>
      <c r="J4703" t="s">
        <v>852</v>
      </c>
      <c r="K4703" s="17">
        <v>27.02</v>
      </c>
      <c r="L4703" s="17">
        <v>6</v>
      </c>
      <c r="M4703" s="17">
        <v>-21.61</v>
      </c>
      <c r="N4703" s="17" t="str">
        <f>IF(SalesData[[#This Row],[Profit]]&gt;0,"Profit","Loss")</f>
        <v>Loss</v>
      </c>
    </row>
    <row r="4704" spans="1:14" x14ac:dyDescent="0.25">
      <c r="A4704" s="1">
        <v>42507</v>
      </c>
      <c r="B4704" s="3">
        <f t="shared" si="219"/>
        <v>2016</v>
      </c>
      <c r="C4704" s="3">
        <f t="shared" si="220"/>
        <v>5</v>
      </c>
      <c r="D4704" t="s">
        <v>1005</v>
      </c>
      <c r="E4704" t="str">
        <f t="shared" si="221"/>
        <v>Arthur Gainer20160517</v>
      </c>
      <c r="F4704">
        <f>IF(COUNTIF($E$2:E4704, E4704) = 1, MAX($F$1:F4703) + 1, INDEX($F$1:F4703, MATCH(E4704, $E$1:E4703, 0)))</f>
        <v>2321</v>
      </c>
      <c r="G4704" t="s">
        <v>613</v>
      </c>
      <c r="H4704" t="s">
        <v>11</v>
      </c>
      <c r="I4704" t="s">
        <v>200</v>
      </c>
      <c r="J4704" t="s">
        <v>262</v>
      </c>
      <c r="K4704" s="17">
        <v>65.17</v>
      </c>
      <c r="L4704" s="17">
        <v>7</v>
      </c>
      <c r="M4704" s="17">
        <v>18.899999999999999</v>
      </c>
      <c r="N4704" s="17" t="str">
        <f>IF(SalesData[[#This Row],[Profit]]&gt;0,"Profit","Loss")</f>
        <v>Profit</v>
      </c>
    </row>
    <row r="4705" spans="1:14" x14ac:dyDescent="0.25">
      <c r="A4705" s="1">
        <v>42507</v>
      </c>
      <c r="B4705" s="3">
        <f t="shared" si="219"/>
        <v>2016</v>
      </c>
      <c r="C4705" s="3">
        <f t="shared" si="220"/>
        <v>5</v>
      </c>
      <c r="D4705" t="s">
        <v>1005</v>
      </c>
      <c r="E4705" t="str">
        <f t="shared" si="221"/>
        <v>Arthur Gainer20160517</v>
      </c>
      <c r="F4705">
        <f>IF(COUNTIF($E$2:E4705, E4705) = 1, MAX($F$1:F4704) + 1, INDEX($F$1:F4704, MATCH(E4705, $E$1:E4704, 0)))</f>
        <v>2321</v>
      </c>
      <c r="G4705" t="s">
        <v>613</v>
      </c>
      <c r="H4705" t="s">
        <v>11</v>
      </c>
      <c r="I4705" t="s">
        <v>16</v>
      </c>
      <c r="J4705" t="s">
        <v>1434</v>
      </c>
      <c r="K4705" s="17">
        <v>14.62</v>
      </c>
      <c r="L4705" s="17">
        <v>2</v>
      </c>
      <c r="M4705" s="17">
        <v>6.87</v>
      </c>
      <c r="N4705" s="17" t="str">
        <f>IF(SalesData[[#This Row],[Profit]]&gt;0,"Profit","Loss")</f>
        <v>Profit</v>
      </c>
    </row>
    <row r="4706" spans="1:14" x14ac:dyDescent="0.25">
      <c r="A4706" s="1">
        <v>42507</v>
      </c>
      <c r="B4706" s="3">
        <f t="shared" si="219"/>
        <v>2016</v>
      </c>
      <c r="C4706" s="3">
        <f t="shared" si="220"/>
        <v>5</v>
      </c>
      <c r="D4706" t="s">
        <v>1005</v>
      </c>
      <c r="E4706" t="str">
        <f t="shared" si="221"/>
        <v>Arthur Gainer20160517</v>
      </c>
      <c r="F4706">
        <f>IF(COUNTIF($E$2:E4706, E4706) = 1, MAX($F$1:F4705) + 1, INDEX($F$1:F4705, MATCH(E4706, $E$1:E4705, 0)))</f>
        <v>2321</v>
      </c>
      <c r="G4706" t="s">
        <v>613</v>
      </c>
      <c r="H4706" t="s">
        <v>34</v>
      </c>
      <c r="I4706" t="s">
        <v>47</v>
      </c>
      <c r="J4706" t="s">
        <v>1775</v>
      </c>
      <c r="K4706" s="17">
        <v>173.24</v>
      </c>
      <c r="L4706" s="17">
        <v>4</v>
      </c>
      <c r="M4706" s="17">
        <v>17.32</v>
      </c>
      <c r="N4706" s="17" t="str">
        <f>IF(SalesData[[#This Row],[Profit]]&gt;0,"Profit","Loss")</f>
        <v>Profit</v>
      </c>
    </row>
    <row r="4707" spans="1:14" x14ac:dyDescent="0.25">
      <c r="A4707" s="1">
        <v>42507</v>
      </c>
      <c r="B4707" s="3">
        <f t="shared" si="219"/>
        <v>2016</v>
      </c>
      <c r="C4707" s="3">
        <f t="shared" si="220"/>
        <v>5</v>
      </c>
      <c r="D4707" t="s">
        <v>1286</v>
      </c>
      <c r="E4707" t="str">
        <f t="shared" si="221"/>
        <v>Luke Weiss20160517</v>
      </c>
      <c r="F4707">
        <f>IF(COUNTIF($E$2:E4707, E4707) = 1, MAX($F$1:F4706) + 1, INDEX($F$1:F4706, MATCH(E4707, $E$1:E4706, 0)))</f>
        <v>2322</v>
      </c>
      <c r="G4707" t="s">
        <v>15</v>
      </c>
      <c r="H4707" t="s">
        <v>11</v>
      </c>
      <c r="I4707" t="s">
        <v>20</v>
      </c>
      <c r="J4707" t="s">
        <v>2524</v>
      </c>
      <c r="K4707" s="17">
        <v>2.89</v>
      </c>
      <c r="L4707" s="17">
        <v>1</v>
      </c>
      <c r="M4707" s="17">
        <v>-4.7699999999999996</v>
      </c>
      <c r="N4707" s="17" t="str">
        <f>IF(SalesData[[#This Row],[Profit]]&gt;0,"Profit","Loss")</f>
        <v>Loss</v>
      </c>
    </row>
    <row r="4708" spans="1:14" x14ac:dyDescent="0.25">
      <c r="A4708" s="1">
        <v>42507</v>
      </c>
      <c r="B4708" s="3">
        <f t="shared" si="219"/>
        <v>2016</v>
      </c>
      <c r="C4708" s="3">
        <f t="shared" si="220"/>
        <v>5</v>
      </c>
      <c r="D4708" t="s">
        <v>1286</v>
      </c>
      <c r="E4708" t="str">
        <f t="shared" si="221"/>
        <v>Luke Weiss20160517</v>
      </c>
      <c r="F4708">
        <f>IF(COUNTIF($E$2:E4708, E4708) = 1, MAX($F$1:F4707) + 1, INDEX($F$1:F4707, MATCH(E4708, $E$1:E4707, 0)))</f>
        <v>2322</v>
      </c>
      <c r="G4708" t="s">
        <v>15</v>
      </c>
      <c r="H4708" t="s">
        <v>11</v>
      </c>
      <c r="I4708" t="s">
        <v>43</v>
      </c>
      <c r="J4708" t="s">
        <v>1233</v>
      </c>
      <c r="K4708" s="17">
        <v>7.9</v>
      </c>
      <c r="L4708" s="17">
        <v>3</v>
      </c>
      <c r="M4708" s="17">
        <v>2.4700000000000002</v>
      </c>
      <c r="N4708" s="17" t="str">
        <f>IF(SalesData[[#This Row],[Profit]]&gt;0,"Profit","Loss")</f>
        <v>Profit</v>
      </c>
    </row>
    <row r="4709" spans="1:14" x14ac:dyDescent="0.25">
      <c r="A4709" s="1">
        <v>42507</v>
      </c>
      <c r="B4709" s="3">
        <f t="shared" si="219"/>
        <v>2016</v>
      </c>
      <c r="C4709" s="3">
        <f t="shared" si="220"/>
        <v>5</v>
      </c>
      <c r="D4709" t="s">
        <v>1286</v>
      </c>
      <c r="E4709" t="str">
        <f t="shared" si="221"/>
        <v>Luke Weiss20160517</v>
      </c>
      <c r="F4709">
        <f>IF(COUNTIF($E$2:E4709, E4709) = 1, MAX($F$1:F4708) + 1, INDEX($F$1:F4708, MATCH(E4709, $E$1:E4708, 0)))</f>
        <v>2322</v>
      </c>
      <c r="G4709" t="s">
        <v>15</v>
      </c>
      <c r="H4709" t="s">
        <v>34</v>
      </c>
      <c r="I4709" t="s">
        <v>47</v>
      </c>
      <c r="J4709" t="s">
        <v>2015</v>
      </c>
      <c r="K4709" s="17">
        <v>22.61</v>
      </c>
      <c r="L4709" s="17">
        <v>3</v>
      </c>
      <c r="M4709" s="17">
        <v>-10.17</v>
      </c>
      <c r="N4709" s="17" t="str">
        <f>IF(SalesData[[#This Row],[Profit]]&gt;0,"Profit","Loss")</f>
        <v>Loss</v>
      </c>
    </row>
    <row r="4710" spans="1:14" x14ac:dyDescent="0.25">
      <c r="A4710" s="1">
        <v>42507</v>
      </c>
      <c r="B4710" s="3">
        <f t="shared" si="219"/>
        <v>2016</v>
      </c>
      <c r="C4710" s="3">
        <f t="shared" si="220"/>
        <v>5</v>
      </c>
      <c r="D4710" t="s">
        <v>1286</v>
      </c>
      <c r="E4710" t="str">
        <f t="shared" si="221"/>
        <v>Luke Weiss20160517</v>
      </c>
      <c r="F4710">
        <f>IF(COUNTIF($E$2:E4710, E4710) = 1, MAX($F$1:F4709) + 1, INDEX($F$1:F4709, MATCH(E4710, $E$1:E4709, 0)))</f>
        <v>2322</v>
      </c>
      <c r="G4710" t="s">
        <v>15</v>
      </c>
      <c r="H4710" t="s">
        <v>11</v>
      </c>
      <c r="I4710" t="s">
        <v>12</v>
      </c>
      <c r="J4710" t="s">
        <v>1914</v>
      </c>
      <c r="K4710" s="17">
        <v>30.53</v>
      </c>
      <c r="L4710" s="17">
        <v>8</v>
      </c>
      <c r="M4710" s="17">
        <v>9.5399999999999991</v>
      </c>
      <c r="N4710" s="17" t="str">
        <f>IF(SalesData[[#This Row],[Profit]]&gt;0,"Profit","Loss")</f>
        <v>Profit</v>
      </c>
    </row>
    <row r="4711" spans="1:14" x14ac:dyDescent="0.25">
      <c r="A4711" s="1">
        <v>42508</v>
      </c>
      <c r="B4711" s="3">
        <f t="shared" si="219"/>
        <v>2016</v>
      </c>
      <c r="C4711" s="3">
        <f t="shared" si="220"/>
        <v>5</v>
      </c>
      <c r="D4711" t="s">
        <v>161</v>
      </c>
      <c r="E4711" t="str">
        <f t="shared" si="221"/>
        <v>Eric Barreto20160518</v>
      </c>
      <c r="F4711">
        <f>IF(COUNTIF($E$2:E4711, E4711) = 1, MAX($F$1:F4710) + 1, INDEX($F$1:F4710, MATCH(E4711, $E$1:E4710, 0)))</f>
        <v>2323</v>
      </c>
      <c r="G4711" t="s">
        <v>27</v>
      </c>
      <c r="H4711" t="s">
        <v>11</v>
      </c>
      <c r="I4711" t="s">
        <v>18</v>
      </c>
      <c r="J4711" t="s">
        <v>2338</v>
      </c>
      <c r="K4711" s="17">
        <v>104.28</v>
      </c>
      <c r="L4711" s="17">
        <v>3</v>
      </c>
      <c r="M4711" s="17">
        <v>26.07</v>
      </c>
      <c r="N4711" s="17" t="str">
        <f>IF(SalesData[[#This Row],[Profit]]&gt;0,"Profit","Loss")</f>
        <v>Profit</v>
      </c>
    </row>
    <row r="4712" spans="1:14" x14ac:dyDescent="0.25">
      <c r="A4712" s="1">
        <v>42508</v>
      </c>
      <c r="B4712" s="3">
        <f t="shared" si="219"/>
        <v>2016</v>
      </c>
      <c r="C4712" s="3">
        <f t="shared" si="220"/>
        <v>5</v>
      </c>
      <c r="D4712" t="s">
        <v>161</v>
      </c>
      <c r="E4712" t="str">
        <f t="shared" si="221"/>
        <v>Eric Barreto20160518</v>
      </c>
      <c r="F4712">
        <f>IF(COUNTIF($E$2:E4712, E4712) = 1, MAX($F$1:F4711) + 1, INDEX($F$1:F4711, MATCH(E4712, $E$1:E4711, 0)))</f>
        <v>2323</v>
      </c>
      <c r="G4712" t="s">
        <v>27</v>
      </c>
      <c r="H4712" t="s">
        <v>11</v>
      </c>
      <c r="I4712" t="s">
        <v>12</v>
      </c>
      <c r="J4712" t="s">
        <v>2133</v>
      </c>
      <c r="K4712" s="17">
        <v>17.940000000000001</v>
      </c>
      <c r="L4712" s="17">
        <v>3</v>
      </c>
      <c r="M4712" s="17">
        <v>8.7899999999999991</v>
      </c>
      <c r="N4712" s="17" t="str">
        <f>IF(SalesData[[#This Row],[Profit]]&gt;0,"Profit","Loss")</f>
        <v>Profit</v>
      </c>
    </row>
    <row r="4713" spans="1:14" x14ac:dyDescent="0.25">
      <c r="A4713" s="1">
        <v>42509</v>
      </c>
      <c r="B4713" s="3">
        <f t="shared" si="219"/>
        <v>2016</v>
      </c>
      <c r="C4713" s="3">
        <f t="shared" si="220"/>
        <v>5</v>
      </c>
      <c r="D4713" t="s">
        <v>732</v>
      </c>
      <c r="E4713" t="str">
        <f t="shared" si="221"/>
        <v>Laurel Elliston20160519</v>
      </c>
      <c r="F4713">
        <f>IF(COUNTIF($E$2:E4713, E4713) = 1, MAX($F$1:F4712) + 1, INDEX($F$1:F4712, MATCH(E4713, $E$1:E4712, 0)))</f>
        <v>2324</v>
      </c>
      <c r="G4713" t="s">
        <v>55</v>
      </c>
      <c r="H4713" t="s">
        <v>34</v>
      </c>
      <c r="I4713" t="s">
        <v>35</v>
      </c>
      <c r="J4713" t="s">
        <v>1731</v>
      </c>
      <c r="K4713" s="17">
        <v>641.96</v>
      </c>
      <c r="L4713" s="17">
        <v>2</v>
      </c>
      <c r="M4713" s="17">
        <v>179.75</v>
      </c>
      <c r="N4713" s="17" t="str">
        <f>IF(SalesData[[#This Row],[Profit]]&gt;0,"Profit","Loss")</f>
        <v>Profit</v>
      </c>
    </row>
    <row r="4714" spans="1:14" x14ac:dyDescent="0.25">
      <c r="A4714" s="1">
        <v>42509</v>
      </c>
      <c r="B4714" s="3">
        <f t="shared" si="219"/>
        <v>2016</v>
      </c>
      <c r="C4714" s="3">
        <f t="shared" si="220"/>
        <v>5</v>
      </c>
      <c r="D4714" t="s">
        <v>314</v>
      </c>
      <c r="E4714" t="str">
        <f t="shared" si="221"/>
        <v>Bradley Nguyen20160519</v>
      </c>
      <c r="F4714">
        <f>IF(COUNTIF($E$2:E4714, E4714) = 1, MAX($F$1:F4713) + 1, INDEX($F$1:F4713, MATCH(E4714, $E$1:E4713, 0)))</f>
        <v>2325</v>
      </c>
      <c r="G4714" t="s">
        <v>149</v>
      </c>
      <c r="H4714" t="s">
        <v>11</v>
      </c>
      <c r="I4714" t="s">
        <v>92</v>
      </c>
      <c r="J4714" t="s">
        <v>1820</v>
      </c>
      <c r="K4714" s="17">
        <v>242.9</v>
      </c>
      <c r="L4714" s="17">
        <v>5</v>
      </c>
      <c r="M4714" s="17">
        <v>70.44</v>
      </c>
      <c r="N4714" s="17" t="str">
        <f>IF(SalesData[[#This Row],[Profit]]&gt;0,"Profit","Loss")</f>
        <v>Profit</v>
      </c>
    </row>
    <row r="4715" spans="1:14" x14ac:dyDescent="0.25">
      <c r="A4715" s="1">
        <v>42509</v>
      </c>
      <c r="B4715" s="3">
        <f t="shared" si="219"/>
        <v>2016</v>
      </c>
      <c r="C4715" s="3">
        <f t="shared" si="220"/>
        <v>5</v>
      </c>
      <c r="D4715" t="s">
        <v>314</v>
      </c>
      <c r="E4715" t="str">
        <f t="shared" si="221"/>
        <v>Bradley Nguyen20160519</v>
      </c>
      <c r="F4715">
        <f>IF(COUNTIF($E$2:E4715, E4715) = 1, MAX($F$1:F4714) + 1, INDEX($F$1:F4714, MATCH(E4715, $E$1:E4714, 0)))</f>
        <v>2325</v>
      </c>
      <c r="G4715" t="s">
        <v>149</v>
      </c>
      <c r="H4715" t="s">
        <v>11</v>
      </c>
      <c r="I4715" t="s">
        <v>18</v>
      </c>
      <c r="J4715" t="s">
        <v>838</v>
      </c>
      <c r="K4715" s="17">
        <v>454.9</v>
      </c>
      <c r="L4715" s="17">
        <v>5</v>
      </c>
      <c r="M4715" s="17">
        <v>0</v>
      </c>
      <c r="N4715" s="17" t="str">
        <f>IF(SalesData[[#This Row],[Profit]]&gt;0,"Profit","Loss")</f>
        <v>Loss</v>
      </c>
    </row>
    <row r="4716" spans="1:14" x14ac:dyDescent="0.25">
      <c r="A4716" s="1">
        <v>42509</v>
      </c>
      <c r="B4716" s="3">
        <f t="shared" si="219"/>
        <v>2016</v>
      </c>
      <c r="C4716" s="3">
        <f t="shared" si="220"/>
        <v>5</v>
      </c>
      <c r="D4716" t="s">
        <v>314</v>
      </c>
      <c r="E4716" t="str">
        <f t="shared" si="221"/>
        <v>Bradley Nguyen20160519</v>
      </c>
      <c r="F4716">
        <f>IF(COUNTIF($E$2:E4716, E4716) = 1, MAX($F$1:F4715) + 1, INDEX($F$1:F4715, MATCH(E4716, $E$1:E4715, 0)))</f>
        <v>2325</v>
      </c>
      <c r="G4716" t="s">
        <v>149</v>
      </c>
      <c r="H4716" t="s">
        <v>34</v>
      </c>
      <c r="I4716" t="s">
        <v>47</v>
      </c>
      <c r="J4716" t="s">
        <v>1092</v>
      </c>
      <c r="K4716" s="17">
        <v>35.92</v>
      </c>
      <c r="L4716" s="17">
        <v>4</v>
      </c>
      <c r="M4716" s="17">
        <v>15.09</v>
      </c>
      <c r="N4716" s="17" t="str">
        <f>IF(SalesData[[#This Row],[Profit]]&gt;0,"Profit","Loss")</f>
        <v>Profit</v>
      </c>
    </row>
    <row r="4717" spans="1:14" x14ac:dyDescent="0.25">
      <c r="A4717" s="1">
        <v>42509</v>
      </c>
      <c r="B4717" s="3">
        <f t="shared" si="219"/>
        <v>2016</v>
      </c>
      <c r="C4717" s="3">
        <f t="shared" si="220"/>
        <v>5</v>
      </c>
      <c r="D4717" t="s">
        <v>314</v>
      </c>
      <c r="E4717" t="str">
        <f t="shared" si="221"/>
        <v>Bradley Nguyen20160519</v>
      </c>
      <c r="F4717">
        <f>IF(COUNTIF($E$2:E4717, E4717) = 1, MAX($F$1:F4716) + 1, INDEX($F$1:F4716, MATCH(E4717, $E$1:E4716, 0)))</f>
        <v>2325</v>
      </c>
      <c r="G4717" t="s">
        <v>149</v>
      </c>
      <c r="H4717" t="s">
        <v>34</v>
      </c>
      <c r="I4717" t="s">
        <v>47</v>
      </c>
      <c r="J4717" t="s">
        <v>60</v>
      </c>
      <c r="K4717" s="17">
        <v>39.76</v>
      </c>
      <c r="L4717" s="17">
        <v>8</v>
      </c>
      <c r="M4717" s="17">
        <v>12.33</v>
      </c>
      <c r="N4717" s="17" t="str">
        <f>IF(SalesData[[#This Row],[Profit]]&gt;0,"Profit","Loss")</f>
        <v>Profit</v>
      </c>
    </row>
    <row r="4718" spans="1:14" x14ac:dyDescent="0.25">
      <c r="A4718" s="1">
        <v>42509</v>
      </c>
      <c r="B4718" s="3">
        <f t="shared" si="219"/>
        <v>2016</v>
      </c>
      <c r="C4718" s="3">
        <f t="shared" si="220"/>
        <v>5</v>
      </c>
      <c r="D4718" t="s">
        <v>314</v>
      </c>
      <c r="E4718" t="str">
        <f t="shared" si="221"/>
        <v>Bradley Nguyen20160519</v>
      </c>
      <c r="F4718">
        <f>IF(COUNTIF($E$2:E4718, E4718) = 1, MAX($F$1:F4717) + 1, INDEX($F$1:F4717, MATCH(E4718, $E$1:E4717, 0)))</f>
        <v>2325</v>
      </c>
      <c r="G4718" t="s">
        <v>149</v>
      </c>
      <c r="H4718" t="s">
        <v>11</v>
      </c>
      <c r="I4718" t="s">
        <v>20</v>
      </c>
      <c r="J4718" t="s">
        <v>1825</v>
      </c>
      <c r="K4718" s="17">
        <v>47.74</v>
      </c>
      <c r="L4718" s="17">
        <v>4</v>
      </c>
      <c r="M4718" s="17">
        <v>14.92</v>
      </c>
      <c r="N4718" s="17" t="str">
        <f>IF(SalesData[[#This Row],[Profit]]&gt;0,"Profit","Loss")</f>
        <v>Profit</v>
      </c>
    </row>
    <row r="4719" spans="1:14" x14ac:dyDescent="0.25">
      <c r="A4719" s="1">
        <v>42509</v>
      </c>
      <c r="B4719" s="3">
        <f t="shared" si="219"/>
        <v>2016</v>
      </c>
      <c r="C4719" s="3">
        <f t="shared" si="220"/>
        <v>5</v>
      </c>
      <c r="D4719" t="s">
        <v>1517</v>
      </c>
      <c r="E4719" t="str">
        <f t="shared" si="221"/>
        <v>Bill Tyler20160519</v>
      </c>
      <c r="F4719">
        <f>IF(COUNTIF($E$2:E4719, E4719) = 1, MAX($F$1:F4718) + 1, INDEX($F$1:F4718, MATCH(E4719, $E$1:E4718, 0)))</f>
        <v>2326</v>
      </c>
      <c r="G4719" t="s">
        <v>27</v>
      </c>
      <c r="H4719" t="s">
        <v>11</v>
      </c>
      <c r="I4719" t="s">
        <v>20</v>
      </c>
      <c r="J4719" t="s">
        <v>511</v>
      </c>
      <c r="K4719" s="17">
        <v>9.58</v>
      </c>
      <c r="L4719" s="17">
        <v>1</v>
      </c>
      <c r="M4719" s="17">
        <v>3.35</v>
      </c>
      <c r="N4719" s="17" t="str">
        <f>IF(SalesData[[#This Row],[Profit]]&gt;0,"Profit","Loss")</f>
        <v>Profit</v>
      </c>
    </row>
    <row r="4720" spans="1:14" x14ac:dyDescent="0.25">
      <c r="A4720" s="1">
        <v>42509</v>
      </c>
      <c r="B4720" s="3">
        <f t="shared" si="219"/>
        <v>2016</v>
      </c>
      <c r="C4720" s="3">
        <f t="shared" si="220"/>
        <v>5</v>
      </c>
      <c r="D4720" t="s">
        <v>468</v>
      </c>
      <c r="E4720" t="str">
        <f t="shared" si="221"/>
        <v>Roy Phan20160519</v>
      </c>
      <c r="F4720">
        <f>IF(COUNTIF($E$2:E4720, E4720) = 1, MAX($F$1:F4719) + 1, INDEX($F$1:F4719, MATCH(E4720, $E$1:E4719, 0)))</f>
        <v>2327</v>
      </c>
      <c r="G4720" t="s">
        <v>129</v>
      </c>
      <c r="H4720" t="s">
        <v>11</v>
      </c>
      <c r="I4720" t="s">
        <v>24</v>
      </c>
      <c r="J4720" t="s">
        <v>845</v>
      </c>
      <c r="K4720" s="17">
        <v>21.4</v>
      </c>
      <c r="L4720" s="17">
        <v>5</v>
      </c>
      <c r="M4720" s="17">
        <v>6.21</v>
      </c>
      <c r="N4720" s="17" t="str">
        <f>IF(SalesData[[#This Row],[Profit]]&gt;0,"Profit","Loss")</f>
        <v>Profit</v>
      </c>
    </row>
    <row r="4721" spans="1:14" x14ac:dyDescent="0.25">
      <c r="A4721" s="1">
        <v>42509</v>
      </c>
      <c r="B4721" s="3">
        <f t="shared" si="219"/>
        <v>2016</v>
      </c>
      <c r="C4721" s="3">
        <f t="shared" si="220"/>
        <v>5</v>
      </c>
      <c r="D4721" t="s">
        <v>443</v>
      </c>
      <c r="E4721" t="str">
        <f t="shared" si="221"/>
        <v>Anna HÃ¤berlin20160519</v>
      </c>
      <c r="F4721">
        <f>IF(COUNTIF($E$2:E4721, E4721) = 1, MAX($F$1:F4720) + 1, INDEX($F$1:F4720, MATCH(E4721, $E$1:E4720, 0)))</f>
        <v>2328</v>
      </c>
      <c r="G4721" t="s">
        <v>27</v>
      </c>
      <c r="H4721" t="s">
        <v>11</v>
      </c>
      <c r="I4721" t="s">
        <v>92</v>
      </c>
      <c r="J4721" t="s">
        <v>658</v>
      </c>
      <c r="K4721" s="17">
        <v>87.84</v>
      </c>
      <c r="L4721" s="17">
        <v>8</v>
      </c>
      <c r="M4721" s="17">
        <v>23.72</v>
      </c>
      <c r="N4721" s="17" t="str">
        <f>IF(SalesData[[#This Row],[Profit]]&gt;0,"Profit","Loss")</f>
        <v>Profit</v>
      </c>
    </row>
    <row r="4722" spans="1:14" x14ac:dyDescent="0.25">
      <c r="A4722" s="1">
        <v>42510</v>
      </c>
      <c r="B4722" s="3">
        <f t="shared" si="219"/>
        <v>2016</v>
      </c>
      <c r="C4722" s="3">
        <f t="shared" si="220"/>
        <v>5</v>
      </c>
      <c r="D4722" t="s">
        <v>301</v>
      </c>
      <c r="E4722" t="str">
        <f t="shared" si="221"/>
        <v>Rick Bensley20160520</v>
      </c>
      <c r="F4722">
        <f>IF(COUNTIF($E$2:E4722, E4722) = 1, MAX($F$1:F4721) + 1, INDEX($F$1:F4721, MATCH(E4722, $E$1:E4721, 0)))</f>
        <v>2329</v>
      </c>
      <c r="G4722" t="s">
        <v>27</v>
      </c>
      <c r="H4722" t="s">
        <v>34</v>
      </c>
      <c r="I4722" t="s">
        <v>47</v>
      </c>
      <c r="J4722" t="s">
        <v>2372</v>
      </c>
      <c r="K4722" s="17">
        <v>1049.2</v>
      </c>
      <c r="L4722" s="17">
        <v>5</v>
      </c>
      <c r="M4722" s="17">
        <v>272.79000000000002</v>
      </c>
      <c r="N4722" s="17" t="str">
        <f>IF(SalesData[[#This Row],[Profit]]&gt;0,"Profit","Loss")</f>
        <v>Profit</v>
      </c>
    </row>
    <row r="4723" spans="1:14" x14ac:dyDescent="0.25">
      <c r="A4723" s="1">
        <v>42510</v>
      </c>
      <c r="B4723" s="3">
        <f t="shared" si="219"/>
        <v>2016</v>
      </c>
      <c r="C4723" s="3">
        <f t="shared" si="220"/>
        <v>5</v>
      </c>
      <c r="D4723" t="s">
        <v>301</v>
      </c>
      <c r="E4723" t="str">
        <f t="shared" si="221"/>
        <v>Rick Bensley20160520</v>
      </c>
      <c r="F4723">
        <f>IF(COUNTIF($E$2:E4723, E4723) = 1, MAX($F$1:F4722) + 1, INDEX($F$1:F4722, MATCH(E4723, $E$1:E4722, 0)))</f>
        <v>2329</v>
      </c>
      <c r="G4723" t="s">
        <v>27</v>
      </c>
      <c r="H4723" t="s">
        <v>11</v>
      </c>
      <c r="I4723" t="s">
        <v>20</v>
      </c>
      <c r="J4723" t="s">
        <v>189</v>
      </c>
      <c r="K4723" s="17">
        <v>15.42</v>
      </c>
      <c r="L4723" s="17">
        <v>4</v>
      </c>
      <c r="M4723" s="17">
        <v>5.01</v>
      </c>
      <c r="N4723" s="17" t="str">
        <f>IF(SalesData[[#This Row],[Profit]]&gt;0,"Profit","Loss")</f>
        <v>Profit</v>
      </c>
    </row>
    <row r="4724" spans="1:14" x14ac:dyDescent="0.25">
      <c r="A4724" s="1">
        <v>42510</v>
      </c>
      <c r="B4724" s="3">
        <f t="shared" si="219"/>
        <v>2016</v>
      </c>
      <c r="C4724" s="3">
        <f t="shared" si="220"/>
        <v>5</v>
      </c>
      <c r="D4724" t="s">
        <v>1652</v>
      </c>
      <c r="E4724" t="str">
        <f t="shared" si="221"/>
        <v>Joe Kamberova20160520</v>
      </c>
      <c r="F4724">
        <f>IF(COUNTIF($E$2:E4724, E4724) = 1, MAX($F$1:F4723) + 1, INDEX($F$1:F4723, MATCH(E4724, $E$1:E4723, 0)))</f>
        <v>2330</v>
      </c>
      <c r="G4724" t="s">
        <v>245</v>
      </c>
      <c r="H4724" t="s">
        <v>39</v>
      </c>
      <c r="I4724" t="s">
        <v>40</v>
      </c>
      <c r="J4724" t="s">
        <v>1100</v>
      </c>
      <c r="K4724" s="17">
        <v>1363.96</v>
      </c>
      <c r="L4724" s="17">
        <v>5</v>
      </c>
      <c r="M4724" s="17">
        <v>85.25</v>
      </c>
      <c r="N4724" s="17" t="str">
        <f>IF(SalesData[[#This Row],[Profit]]&gt;0,"Profit","Loss")</f>
        <v>Profit</v>
      </c>
    </row>
    <row r="4725" spans="1:14" x14ac:dyDescent="0.25">
      <c r="A4725" s="1">
        <v>42510</v>
      </c>
      <c r="B4725" s="3">
        <f t="shared" si="219"/>
        <v>2016</v>
      </c>
      <c r="C4725" s="3">
        <f t="shared" si="220"/>
        <v>5</v>
      </c>
      <c r="D4725" t="s">
        <v>1968</v>
      </c>
      <c r="E4725" t="str">
        <f t="shared" si="221"/>
        <v>Dean Braden20160520</v>
      </c>
      <c r="F4725">
        <f>IF(COUNTIF($E$2:E4725, E4725) = 1, MAX($F$1:F4724) + 1, INDEX($F$1:F4724, MATCH(E4725, $E$1:E4724, 0)))</f>
        <v>2331</v>
      </c>
      <c r="G4725" t="s">
        <v>123</v>
      </c>
      <c r="H4725" t="s">
        <v>11</v>
      </c>
      <c r="I4725" t="s">
        <v>20</v>
      </c>
      <c r="J4725" t="s">
        <v>451</v>
      </c>
      <c r="K4725" s="17">
        <v>2.69</v>
      </c>
      <c r="L4725" s="17">
        <v>2</v>
      </c>
      <c r="M4725" s="17">
        <v>-2.25</v>
      </c>
      <c r="N4725" s="17" t="str">
        <f>IF(SalesData[[#This Row],[Profit]]&gt;0,"Profit","Loss")</f>
        <v>Loss</v>
      </c>
    </row>
    <row r="4726" spans="1:14" x14ac:dyDescent="0.25">
      <c r="A4726" s="1">
        <v>42510</v>
      </c>
      <c r="B4726" s="3">
        <f t="shared" si="219"/>
        <v>2016</v>
      </c>
      <c r="C4726" s="3">
        <f t="shared" si="220"/>
        <v>5</v>
      </c>
      <c r="D4726" t="s">
        <v>1494</v>
      </c>
      <c r="E4726" t="str">
        <f t="shared" si="221"/>
        <v>Eugene Hildebrand20160520</v>
      </c>
      <c r="F4726">
        <f>IF(COUNTIF($E$2:E4726, E4726) = 1, MAX($F$1:F4725) + 1, INDEX($F$1:F4725, MATCH(E4726, $E$1:E4725, 0)))</f>
        <v>2332</v>
      </c>
      <c r="G4726" t="s">
        <v>278</v>
      </c>
      <c r="H4726" t="s">
        <v>11</v>
      </c>
      <c r="I4726" t="s">
        <v>20</v>
      </c>
      <c r="J4726" t="s">
        <v>548</v>
      </c>
      <c r="K4726" s="17">
        <v>40.64</v>
      </c>
      <c r="L4726" s="17">
        <v>7</v>
      </c>
      <c r="M4726" s="17">
        <v>-32.51</v>
      </c>
      <c r="N4726" s="17" t="str">
        <f>IF(SalesData[[#This Row],[Profit]]&gt;0,"Profit","Loss")</f>
        <v>Loss</v>
      </c>
    </row>
    <row r="4727" spans="1:14" x14ac:dyDescent="0.25">
      <c r="A4727" s="1">
        <v>42511</v>
      </c>
      <c r="B4727" s="3">
        <f t="shared" si="219"/>
        <v>2016</v>
      </c>
      <c r="C4727" s="3">
        <f t="shared" si="220"/>
        <v>5</v>
      </c>
      <c r="D4727" t="s">
        <v>1778</v>
      </c>
      <c r="E4727" t="str">
        <f t="shared" si="221"/>
        <v>Logan Haushalter20160521</v>
      </c>
      <c r="F4727">
        <f>IF(COUNTIF($E$2:E4727, E4727) = 1, MAX($F$1:F4726) + 1, INDEX($F$1:F4726, MATCH(E4727, $E$1:E4726, 0)))</f>
        <v>2333</v>
      </c>
      <c r="G4727" t="s">
        <v>27</v>
      </c>
      <c r="H4727" t="s">
        <v>39</v>
      </c>
      <c r="I4727" t="s">
        <v>40</v>
      </c>
      <c r="J4727" t="s">
        <v>2275</v>
      </c>
      <c r="K4727" s="17">
        <v>55.18</v>
      </c>
      <c r="L4727" s="17">
        <v>3</v>
      </c>
      <c r="M4727" s="17">
        <v>-12.41</v>
      </c>
      <c r="N4727" s="17" t="str">
        <f>IF(SalesData[[#This Row],[Profit]]&gt;0,"Profit","Loss")</f>
        <v>Loss</v>
      </c>
    </row>
    <row r="4728" spans="1:14" x14ac:dyDescent="0.25">
      <c r="A4728" s="1">
        <v>42511</v>
      </c>
      <c r="B4728" s="3">
        <f t="shared" si="219"/>
        <v>2016</v>
      </c>
      <c r="C4728" s="3">
        <f t="shared" si="220"/>
        <v>5</v>
      </c>
      <c r="D4728" t="s">
        <v>1778</v>
      </c>
      <c r="E4728" t="str">
        <f t="shared" si="221"/>
        <v>Logan Haushalter20160521</v>
      </c>
      <c r="F4728">
        <f>IF(COUNTIF($E$2:E4728, E4728) = 1, MAX($F$1:F4727) + 1, INDEX($F$1:F4727, MATCH(E4728, $E$1:E4727, 0)))</f>
        <v>2333</v>
      </c>
      <c r="G4728" t="s">
        <v>27</v>
      </c>
      <c r="H4728" t="s">
        <v>39</v>
      </c>
      <c r="I4728" t="s">
        <v>52</v>
      </c>
      <c r="J4728" t="s">
        <v>1615</v>
      </c>
      <c r="K4728" s="17">
        <v>66.260000000000005</v>
      </c>
      <c r="L4728" s="17">
        <v>2</v>
      </c>
      <c r="M4728" s="17">
        <v>27.17</v>
      </c>
      <c r="N4728" s="17" t="str">
        <f>IF(SalesData[[#This Row],[Profit]]&gt;0,"Profit","Loss")</f>
        <v>Profit</v>
      </c>
    </row>
    <row r="4729" spans="1:14" x14ac:dyDescent="0.25">
      <c r="A4729" s="1">
        <v>42511</v>
      </c>
      <c r="B4729" s="3">
        <f t="shared" si="219"/>
        <v>2016</v>
      </c>
      <c r="C4729" s="3">
        <f t="shared" si="220"/>
        <v>5</v>
      </c>
      <c r="D4729" t="s">
        <v>212</v>
      </c>
      <c r="E4729" t="str">
        <f t="shared" si="221"/>
        <v>Linda Cazamias20160521</v>
      </c>
      <c r="F4729">
        <f>IF(COUNTIF($E$2:E4729, E4729) = 1, MAX($F$1:F4728) + 1, INDEX($F$1:F4728, MATCH(E4729, $E$1:E4728, 0)))</f>
        <v>2334</v>
      </c>
      <c r="G4729" t="s">
        <v>126</v>
      </c>
      <c r="H4729" t="s">
        <v>39</v>
      </c>
      <c r="I4729" t="s">
        <v>302</v>
      </c>
      <c r="J4729" t="s">
        <v>2525</v>
      </c>
      <c r="K4729" s="17">
        <v>2396.4</v>
      </c>
      <c r="L4729" s="17">
        <v>10</v>
      </c>
      <c r="M4729" s="17">
        <v>179.73</v>
      </c>
      <c r="N4729" s="17" t="str">
        <f>IF(SalesData[[#This Row],[Profit]]&gt;0,"Profit","Loss")</f>
        <v>Profit</v>
      </c>
    </row>
    <row r="4730" spans="1:14" x14ac:dyDescent="0.25">
      <c r="A4730" s="1">
        <v>42511</v>
      </c>
      <c r="B4730" s="3">
        <f t="shared" si="219"/>
        <v>2016</v>
      </c>
      <c r="C4730" s="3">
        <f t="shared" si="220"/>
        <v>5</v>
      </c>
      <c r="D4730" t="s">
        <v>319</v>
      </c>
      <c r="E4730" t="str">
        <f t="shared" si="221"/>
        <v>Christine Phan20160521</v>
      </c>
      <c r="F4730">
        <f>IF(COUNTIF($E$2:E4730, E4730) = 1, MAX($F$1:F4729) + 1, INDEX($F$1:F4729, MATCH(E4730, $E$1:E4729, 0)))</f>
        <v>2335</v>
      </c>
      <c r="G4730" t="s">
        <v>1529</v>
      </c>
      <c r="H4730" t="s">
        <v>11</v>
      </c>
      <c r="I4730" t="s">
        <v>12</v>
      </c>
      <c r="J4730" t="s">
        <v>625</v>
      </c>
      <c r="K4730" s="17">
        <v>111.96</v>
      </c>
      <c r="L4730" s="17">
        <v>2</v>
      </c>
      <c r="M4730" s="17">
        <v>54.86</v>
      </c>
      <c r="N4730" s="17" t="str">
        <f>IF(SalesData[[#This Row],[Profit]]&gt;0,"Profit","Loss")</f>
        <v>Profit</v>
      </c>
    </row>
    <row r="4731" spans="1:14" x14ac:dyDescent="0.25">
      <c r="A4731" s="1">
        <v>42511</v>
      </c>
      <c r="B4731" s="3">
        <f t="shared" si="219"/>
        <v>2016</v>
      </c>
      <c r="C4731" s="3">
        <f t="shared" si="220"/>
        <v>5</v>
      </c>
      <c r="D4731" t="s">
        <v>2526</v>
      </c>
      <c r="E4731" t="str">
        <f t="shared" si="221"/>
        <v>Alejandro Savely20160521</v>
      </c>
      <c r="F4731">
        <f>IF(COUNTIF($E$2:E4731, E4731) = 1, MAX($F$1:F4730) + 1, INDEX($F$1:F4730, MATCH(E4731, $E$1:E4730, 0)))</f>
        <v>2336</v>
      </c>
      <c r="G4731" t="s">
        <v>10</v>
      </c>
      <c r="H4731" t="s">
        <v>11</v>
      </c>
      <c r="I4731" t="s">
        <v>20</v>
      </c>
      <c r="J4731" t="s">
        <v>150</v>
      </c>
      <c r="K4731" s="17">
        <v>1.96</v>
      </c>
      <c r="L4731" s="17">
        <v>2</v>
      </c>
      <c r="M4731" s="17">
        <v>-3.24</v>
      </c>
      <c r="N4731" s="17" t="str">
        <f>IF(SalesData[[#This Row],[Profit]]&gt;0,"Profit","Loss")</f>
        <v>Loss</v>
      </c>
    </row>
    <row r="4732" spans="1:14" x14ac:dyDescent="0.25">
      <c r="A4732" s="1">
        <v>42511</v>
      </c>
      <c r="B4732" s="3">
        <f t="shared" si="219"/>
        <v>2016</v>
      </c>
      <c r="C4732" s="3">
        <f t="shared" si="220"/>
        <v>5</v>
      </c>
      <c r="D4732" t="s">
        <v>2526</v>
      </c>
      <c r="E4732" t="str">
        <f t="shared" si="221"/>
        <v>Alejandro Savely20160521</v>
      </c>
      <c r="F4732">
        <f>IF(COUNTIF($E$2:E4732, E4732) = 1, MAX($F$1:F4731) + 1, INDEX($F$1:F4731, MATCH(E4732, $E$1:E4731, 0)))</f>
        <v>2336</v>
      </c>
      <c r="G4732" t="s">
        <v>10</v>
      </c>
      <c r="H4732" t="s">
        <v>11</v>
      </c>
      <c r="I4732" t="s">
        <v>12</v>
      </c>
      <c r="J4732" t="s">
        <v>1642</v>
      </c>
      <c r="K4732" s="17">
        <v>82.66</v>
      </c>
      <c r="L4732" s="17">
        <v>9</v>
      </c>
      <c r="M4732" s="17">
        <v>31</v>
      </c>
      <c r="N4732" s="17" t="str">
        <f>IF(SalesData[[#This Row],[Profit]]&gt;0,"Profit","Loss")</f>
        <v>Profit</v>
      </c>
    </row>
    <row r="4733" spans="1:14" x14ac:dyDescent="0.25">
      <c r="A4733" s="1">
        <v>42511</v>
      </c>
      <c r="B4733" s="3">
        <f t="shared" si="219"/>
        <v>2016</v>
      </c>
      <c r="C4733" s="3">
        <f t="shared" si="220"/>
        <v>5</v>
      </c>
      <c r="D4733" t="s">
        <v>1771</v>
      </c>
      <c r="E4733" t="str">
        <f t="shared" si="221"/>
        <v>Sally Hughsby20160521</v>
      </c>
      <c r="F4733">
        <f>IF(COUNTIF($E$2:E4733, E4733) = 1, MAX($F$1:F4732) + 1, INDEX($F$1:F4732, MATCH(E4733, $E$1:E4732, 0)))</f>
        <v>2337</v>
      </c>
      <c r="G4733" t="s">
        <v>15</v>
      </c>
      <c r="H4733" t="s">
        <v>11</v>
      </c>
      <c r="I4733" t="s">
        <v>20</v>
      </c>
      <c r="J4733" t="s">
        <v>248</v>
      </c>
      <c r="K4733" s="17">
        <v>3.8</v>
      </c>
      <c r="L4733" s="17">
        <v>3</v>
      </c>
      <c r="M4733" s="17">
        <v>-5.89</v>
      </c>
      <c r="N4733" s="17" t="str">
        <f>IF(SalesData[[#This Row],[Profit]]&gt;0,"Profit","Loss")</f>
        <v>Loss</v>
      </c>
    </row>
    <row r="4734" spans="1:14" x14ac:dyDescent="0.25">
      <c r="A4734" s="1">
        <v>42512</v>
      </c>
      <c r="B4734" s="3">
        <f t="shared" si="219"/>
        <v>2016</v>
      </c>
      <c r="C4734" s="3">
        <f t="shared" si="220"/>
        <v>5</v>
      </c>
      <c r="D4734" t="s">
        <v>2383</v>
      </c>
      <c r="E4734" t="str">
        <f t="shared" si="221"/>
        <v>Art Ferguson20160522</v>
      </c>
      <c r="F4734">
        <f>IF(COUNTIF($E$2:E4734, E4734) = 1, MAX($F$1:F4733) + 1, INDEX($F$1:F4733, MATCH(E4734, $E$1:E4733, 0)))</f>
        <v>2338</v>
      </c>
      <c r="G4734" t="s">
        <v>177</v>
      </c>
      <c r="H4734" t="s">
        <v>39</v>
      </c>
      <c r="I4734" t="s">
        <v>40</v>
      </c>
      <c r="J4734" t="s">
        <v>87</v>
      </c>
      <c r="K4734" s="17">
        <v>345</v>
      </c>
      <c r="L4734" s="17">
        <v>5</v>
      </c>
      <c r="M4734" s="17">
        <v>86.25</v>
      </c>
      <c r="N4734" s="17" t="str">
        <f>IF(SalesData[[#This Row],[Profit]]&gt;0,"Profit","Loss")</f>
        <v>Profit</v>
      </c>
    </row>
    <row r="4735" spans="1:14" x14ac:dyDescent="0.25">
      <c r="A4735" s="1">
        <v>42512</v>
      </c>
      <c r="B4735" s="3">
        <f t="shared" si="219"/>
        <v>2016</v>
      </c>
      <c r="C4735" s="3">
        <f t="shared" si="220"/>
        <v>5</v>
      </c>
      <c r="D4735" t="s">
        <v>2383</v>
      </c>
      <c r="E4735" t="str">
        <f t="shared" si="221"/>
        <v>Art Ferguson20160522</v>
      </c>
      <c r="F4735">
        <f>IF(COUNTIF($E$2:E4735, E4735) = 1, MAX($F$1:F4734) + 1, INDEX($F$1:F4734, MATCH(E4735, $E$1:E4734, 0)))</f>
        <v>2338</v>
      </c>
      <c r="G4735" t="s">
        <v>177</v>
      </c>
      <c r="H4735" t="s">
        <v>34</v>
      </c>
      <c r="I4735" t="s">
        <v>145</v>
      </c>
      <c r="J4735" t="s">
        <v>501</v>
      </c>
      <c r="K4735" s="17">
        <v>174.29</v>
      </c>
      <c r="L4735" s="17">
        <v>2</v>
      </c>
      <c r="M4735" s="17">
        <v>-19.920000000000002</v>
      </c>
      <c r="N4735" s="17" t="str">
        <f>IF(SalesData[[#This Row],[Profit]]&gt;0,"Profit","Loss")</f>
        <v>Loss</v>
      </c>
    </row>
    <row r="4736" spans="1:14" x14ac:dyDescent="0.25">
      <c r="A4736" s="1">
        <v>42512</v>
      </c>
      <c r="B4736" s="3">
        <f t="shared" si="219"/>
        <v>2016</v>
      </c>
      <c r="C4736" s="3">
        <f t="shared" si="220"/>
        <v>5</v>
      </c>
      <c r="D4736" t="s">
        <v>2383</v>
      </c>
      <c r="E4736" t="str">
        <f t="shared" si="221"/>
        <v>Art Ferguson20160522</v>
      </c>
      <c r="F4736">
        <f>IF(COUNTIF($E$2:E4736, E4736) = 1, MAX($F$1:F4735) + 1, INDEX($F$1:F4735, MATCH(E4736, $E$1:E4735, 0)))</f>
        <v>2338</v>
      </c>
      <c r="G4736" t="s">
        <v>177</v>
      </c>
      <c r="H4736" t="s">
        <v>11</v>
      </c>
      <c r="I4736" t="s">
        <v>92</v>
      </c>
      <c r="J4736" t="s">
        <v>1415</v>
      </c>
      <c r="K4736" s="17">
        <v>662.84</v>
      </c>
      <c r="L4736" s="17">
        <v>4</v>
      </c>
      <c r="M4736" s="17">
        <v>172.34</v>
      </c>
      <c r="N4736" s="17" t="str">
        <f>IF(SalesData[[#This Row],[Profit]]&gt;0,"Profit","Loss")</f>
        <v>Profit</v>
      </c>
    </row>
    <row r="4737" spans="1:14" x14ac:dyDescent="0.25">
      <c r="A4737" s="1">
        <v>42512</v>
      </c>
      <c r="B4737" s="3">
        <f t="shared" si="219"/>
        <v>2016</v>
      </c>
      <c r="C4737" s="3">
        <f t="shared" si="220"/>
        <v>5</v>
      </c>
      <c r="D4737" t="s">
        <v>2383</v>
      </c>
      <c r="E4737" t="str">
        <f t="shared" si="221"/>
        <v>Art Ferguson20160522</v>
      </c>
      <c r="F4737">
        <f>IF(COUNTIF($E$2:E4737, E4737) = 1, MAX($F$1:F4736) + 1, INDEX($F$1:F4736, MATCH(E4737, $E$1:E4736, 0)))</f>
        <v>2338</v>
      </c>
      <c r="G4737" t="s">
        <v>177</v>
      </c>
      <c r="H4737" t="s">
        <v>39</v>
      </c>
      <c r="I4737" t="s">
        <v>52</v>
      </c>
      <c r="J4737" t="s">
        <v>1169</v>
      </c>
      <c r="K4737" s="17">
        <v>95.1</v>
      </c>
      <c r="L4737" s="17">
        <v>5</v>
      </c>
      <c r="M4737" s="17">
        <v>30.43</v>
      </c>
      <c r="N4737" s="17" t="str">
        <f>IF(SalesData[[#This Row],[Profit]]&gt;0,"Profit","Loss")</f>
        <v>Profit</v>
      </c>
    </row>
    <row r="4738" spans="1:14" x14ac:dyDescent="0.25">
      <c r="A4738" s="1">
        <v>42512</v>
      </c>
      <c r="B4738" s="3">
        <f t="shared" ref="B4738:B4801" si="222">YEAR(A4738)</f>
        <v>2016</v>
      </c>
      <c r="C4738" s="3">
        <f t="shared" ref="C4738:C4801" si="223">MONTH(A4738)</f>
        <v>5</v>
      </c>
      <c r="D4738" t="s">
        <v>2383</v>
      </c>
      <c r="E4738" t="str">
        <f t="shared" ref="E4738:E4801" si="224">D4738 &amp; TEXT(A4738, "yyyymmdd")</f>
        <v>Art Ferguson20160522</v>
      </c>
      <c r="F4738">
        <f>IF(COUNTIF($E$2:E4738, E4738) = 1, MAX($F$1:F4737) + 1, INDEX($F$1:F4737, MATCH(E4738, $E$1:E4737, 0)))</f>
        <v>2338</v>
      </c>
      <c r="G4738" t="s">
        <v>177</v>
      </c>
      <c r="H4738" t="s">
        <v>11</v>
      </c>
      <c r="I4738" t="s">
        <v>63</v>
      </c>
      <c r="J4738" t="s">
        <v>2481</v>
      </c>
      <c r="K4738" s="17">
        <v>26.88</v>
      </c>
      <c r="L4738" s="17">
        <v>6</v>
      </c>
      <c r="M4738" s="17">
        <v>12.9</v>
      </c>
      <c r="N4738" s="17" t="str">
        <f>IF(SalesData[[#This Row],[Profit]]&gt;0,"Profit","Loss")</f>
        <v>Profit</v>
      </c>
    </row>
    <row r="4739" spans="1:14" x14ac:dyDescent="0.25">
      <c r="A4739" s="1">
        <v>42512</v>
      </c>
      <c r="B4739" s="3">
        <f t="shared" si="222"/>
        <v>2016</v>
      </c>
      <c r="C4739" s="3">
        <f t="shared" si="223"/>
        <v>5</v>
      </c>
      <c r="D4739" t="s">
        <v>2383</v>
      </c>
      <c r="E4739" t="str">
        <f t="shared" si="224"/>
        <v>Art Ferguson20160522</v>
      </c>
      <c r="F4739">
        <f>IF(COUNTIF($E$2:E4739, E4739) = 1, MAX($F$1:F4738) + 1, INDEX($F$1:F4738, MATCH(E4739, $E$1:E4738, 0)))</f>
        <v>2338</v>
      </c>
      <c r="G4739" t="s">
        <v>177</v>
      </c>
      <c r="H4739" t="s">
        <v>39</v>
      </c>
      <c r="I4739" t="s">
        <v>40</v>
      </c>
      <c r="J4739" t="s">
        <v>1518</v>
      </c>
      <c r="K4739" s="17">
        <v>257.98</v>
      </c>
      <c r="L4739" s="17">
        <v>2</v>
      </c>
      <c r="M4739" s="17">
        <v>74.81</v>
      </c>
      <c r="N4739" s="17" t="str">
        <f>IF(SalesData[[#This Row],[Profit]]&gt;0,"Profit","Loss")</f>
        <v>Profit</v>
      </c>
    </row>
    <row r="4740" spans="1:14" x14ac:dyDescent="0.25">
      <c r="A4740" s="1">
        <v>42512</v>
      </c>
      <c r="B4740" s="3">
        <f t="shared" si="222"/>
        <v>2016</v>
      </c>
      <c r="C4740" s="3">
        <f t="shared" si="223"/>
        <v>5</v>
      </c>
      <c r="D4740" t="s">
        <v>1487</v>
      </c>
      <c r="E4740" t="str">
        <f t="shared" si="224"/>
        <v>Jeremy Farry20160522</v>
      </c>
      <c r="F4740">
        <f>IF(COUNTIF($E$2:E4740, E4740) = 1, MAX($F$1:F4739) + 1, INDEX($F$1:F4739, MATCH(E4740, $E$1:E4739, 0)))</f>
        <v>2339</v>
      </c>
      <c r="G4740" t="s">
        <v>30</v>
      </c>
      <c r="H4740" t="s">
        <v>11</v>
      </c>
      <c r="I4740" t="s">
        <v>16</v>
      </c>
      <c r="J4740" t="s">
        <v>2502</v>
      </c>
      <c r="K4740" s="17">
        <v>14.73</v>
      </c>
      <c r="L4740" s="17">
        <v>3</v>
      </c>
      <c r="M4740" s="17">
        <v>7.22</v>
      </c>
      <c r="N4740" s="17" t="str">
        <f>IF(SalesData[[#This Row],[Profit]]&gt;0,"Profit","Loss")</f>
        <v>Profit</v>
      </c>
    </row>
    <row r="4741" spans="1:14" x14ac:dyDescent="0.25">
      <c r="A4741" s="1">
        <v>42512</v>
      </c>
      <c r="B4741" s="3">
        <f t="shared" si="222"/>
        <v>2016</v>
      </c>
      <c r="C4741" s="3">
        <f t="shared" si="223"/>
        <v>5</v>
      </c>
      <c r="D4741" t="s">
        <v>1466</v>
      </c>
      <c r="E4741" t="str">
        <f t="shared" si="224"/>
        <v>Jim Epp20160522</v>
      </c>
      <c r="F4741">
        <f>IF(COUNTIF($E$2:E4741, E4741) = 1, MAX($F$1:F4740) + 1, INDEX($F$1:F4740, MATCH(E4741, $E$1:E4740, 0)))</f>
        <v>2340</v>
      </c>
      <c r="G4741" t="s">
        <v>27</v>
      </c>
      <c r="H4741" t="s">
        <v>39</v>
      </c>
      <c r="I4741" t="s">
        <v>40</v>
      </c>
      <c r="J4741" t="s">
        <v>2527</v>
      </c>
      <c r="K4741" s="17">
        <v>222.38</v>
      </c>
      <c r="L4741" s="17">
        <v>2</v>
      </c>
      <c r="M4741" s="17">
        <v>22.24</v>
      </c>
      <c r="N4741" s="17" t="str">
        <f>IF(SalesData[[#This Row],[Profit]]&gt;0,"Profit","Loss")</f>
        <v>Profit</v>
      </c>
    </row>
    <row r="4742" spans="1:14" x14ac:dyDescent="0.25">
      <c r="A4742" s="1">
        <v>42513</v>
      </c>
      <c r="B4742" s="3">
        <f t="shared" si="222"/>
        <v>2016</v>
      </c>
      <c r="C4742" s="3">
        <f t="shared" si="223"/>
        <v>5</v>
      </c>
      <c r="D4742" t="s">
        <v>1405</v>
      </c>
      <c r="E4742" t="str">
        <f t="shared" si="224"/>
        <v>Lisa DeCherney20160523</v>
      </c>
      <c r="F4742">
        <f>IF(COUNTIF($E$2:E4742, E4742) = 1, MAX($F$1:F4741) + 1, INDEX($F$1:F4741, MATCH(E4742, $E$1:E4741, 0)))</f>
        <v>2341</v>
      </c>
      <c r="G4742" t="s">
        <v>27</v>
      </c>
      <c r="H4742" t="s">
        <v>34</v>
      </c>
      <c r="I4742" t="s">
        <v>47</v>
      </c>
      <c r="J4742" t="s">
        <v>1107</v>
      </c>
      <c r="K4742" s="17">
        <v>37.049999999999997</v>
      </c>
      <c r="L4742" s="17">
        <v>3</v>
      </c>
      <c r="M4742" s="17">
        <v>16.3</v>
      </c>
      <c r="N4742" s="17" t="str">
        <f>IF(SalesData[[#This Row],[Profit]]&gt;0,"Profit","Loss")</f>
        <v>Profit</v>
      </c>
    </row>
    <row r="4743" spans="1:14" x14ac:dyDescent="0.25">
      <c r="A4743" s="1">
        <v>42513</v>
      </c>
      <c r="B4743" s="3">
        <f t="shared" si="222"/>
        <v>2016</v>
      </c>
      <c r="C4743" s="3">
        <f t="shared" si="223"/>
        <v>5</v>
      </c>
      <c r="D4743" t="s">
        <v>1012</v>
      </c>
      <c r="E4743" t="str">
        <f t="shared" si="224"/>
        <v>Ken Lonsdale20160523</v>
      </c>
      <c r="F4743">
        <f>IF(COUNTIF($E$2:E4743, E4743) = 1, MAX($F$1:F4742) + 1, INDEX($F$1:F4742, MATCH(E4743, $E$1:E4742, 0)))</f>
        <v>2342</v>
      </c>
      <c r="G4743" t="s">
        <v>15</v>
      </c>
      <c r="H4743" t="s">
        <v>39</v>
      </c>
      <c r="I4743" t="s">
        <v>40</v>
      </c>
      <c r="J4743" t="s">
        <v>2143</v>
      </c>
      <c r="K4743" s="17">
        <v>1979.93</v>
      </c>
      <c r="L4743" s="17">
        <v>9</v>
      </c>
      <c r="M4743" s="17">
        <v>148.49</v>
      </c>
      <c r="N4743" s="17" t="str">
        <f>IF(SalesData[[#This Row],[Profit]]&gt;0,"Profit","Loss")</f>
        <v>Profit</v>
      </c>
    </row>
    <row r="4744" spans="1:14" x14ac:dyDescent="0.25">
      <c r="A4744" s="1">
        <v>42513</v>
      </c>
      <c r="B4744" s="3">
        <f t="shared" si="222"/>
        <v>2016</v>
      </c>
      <c r="C4744" s="3">
        <f t="shared" si="223"/>
        <v>5</v>
      </c>
      <c r="D4744" t="s">
        <v>246</v>
      </c>
      <c r="E4744" t="str">
        <f t="shared" si="224"/>
        <v>Anne Pryor20160523</v>
      </c>
      <c r="F4744">
        <f>IF(COUNTIF($E$2:E4744, E4744) = 1, MAX($F$1:F4743) + 1, INDEX($F$1:F4743, MATCH(E4744, $E$1:E4743, 0)))</f>
        <v>2343</v>
      </c>
      <c r="G4744" t="s">
        <v>488</v>
      </c>
      <c r="H4744" t="s">
        <v>11</v>
      </c>
      <c r="I4744" t="s">
        <v>12</v>
      </c>
      <c r="J4744" t="s">
        <v>679</v>
      </c>
      <c r="K4744" s="17">
        <v>4.9800000000000004</v>
      </c>
      <c r="L4744" s="17">
        <v>1</v>
      </c>
      <c r="M4744" s="17">
        <v>2.44</v>
      </c>
      <c r="N4744" s="17" t="str">
        <f>IF(SalesData[[#This Row],[Profit]]&gt;0,"Profit","Loss")</f>
        <v>Profit</v>
      </c>
    </row>
    <row r="4745" spans="1:14" x14ac:dyDescent="0.25">
      <c r="A4745" s="1">
        <v>42513</v>
      </c>
      <c r="B4745" s="3">
        <f t="shared" si="222"/>
        <v>2016</v>
      </c>
      <c r="C4745" s="3">
        <f t="shared" si="223"/>
        <v>5</v>
      </c>
      <c r="D4745" t="s">
        <v>2528</v>
      </c>
      <c r="E4745" t="str">
        <f t="shared" si="224"/>
        <v>Christopher Conant20160523</v>
      </c>
      <c r="F4745">
        <f>IF(COUNTIF($E$2:E4745, E4745) = 1, MAX($F$1:F4744) + 1, INDEX($F$1:F4744, MATCH(E4745, $E$1:E4744, 0)))</f>
        <v>2344</v>
      </c>
      <c r="G4745" t="s">
        <v>23</v>
      </c>
      <c r="H4745" t="s">
        <v>39</v>
      </c>
      <c r="I4745" t="s">
        <v>603</v>
      </c>
      <c r="J4745" t="s">
        <v>2529</v>
      </c>
      <c r="K4745" s="17">
        <v>8399.98</v>
      </c>
      <c r="L4745" s="17">
        <v>4</v>
      </c>
      <c r="M4745" s="17">
        <v>1120</v>
      </c>
      <c r="N4745" s="17" t="str">
        <f>IF(SalesData[[#This Row],[Profit]]&gt;0,"Profit","Loss")</f>
        <v>Profit</v>
      </c>
    </row>
    <row r="4746" spans="1:14" x14ac:dyDescent="0.25">
      <c r="A4746" s="1">
        <v>42513</v>
      </c>
      <c r="B4746" s="3">
        <f t="shared" si="222"/>
        <v>2016</v>
      </c>
      <c r="C4746" s="3">
        <f t="shared" si="223"/>
        <v>5</v>
      </c>
      <c r="D4746" t="s">
        <v>2528</v>
      </c>
      <c r="E4746" t="str">
        <f t="shared" si="224"/>
        <v>Christopher Conant20160523</v>
      </c>
      <c r="F4746">
        <f>IF(COUNTIF($E$2:E4746, E4746) = 1, MAX($F$1:F4745) + 1, INDEX($F$1:F4745, MATCH(E4746, $E$1:E4745, 0)))</f>
        <v>2344</v>
      </c>
      <c r="G4746" t="s">
        <v>23</v>
      </c>
      <c r="H4746" t="s">
        <v>11</v>
      </c>
      <c r="I4746" t="s">
        <v>20</v>
      </c>
      <c r="J4746" t="s">
        <v>1232</v>
      </c>
      <c r="K4746" s="17">
        <v>6.29</v>
      </c>
      <c r="L4746" s="17">
        <v>1</v>
      </c>
      <c r="M4746" s="17">
        <v>-4.2</v>
      </c>
      <c r="N4746" s="17" t="str">
        <f>IF(SalesData[[#This Row],[Profit]]&gt;0,"Profit","Loss")</f>
        <v>Loss</v>
      </c>
    </row>
    <row r="4747" spans="1:14" x14ac:dyDescent="0.25">
      <c r="A4747" s="1">
        <v>42513</v>
      </c>
      <c r="B4747" s="3">
        <f t="shared" si="222"/>
        <v>2016</v>
      </c>
      <c r="C4747" s="3">
        <f t="shared" si="223"/>
        <v>5</v>
      </c>
      <c r="D4747" t="s">
        <v>2528</v>
      </c>
      <c r="E4747" t="str">
        <f t="shared" si="224"/>
        <v>Christopher Conant20160523</v>
      </c>
      <c r="F4747">
        <f>IF(COUNTIF($E$2:E4747, E4747) = 1, MAX($F$1:F4746) + 1, INDEX($F$1:F4746, MATCH(E4747, $E$1:E4746, 0)))</f>
        <v>2344</v>
      </c>
      <c r="G4747" t="s">
        <v>23</v>
      </c>
      <c r="H4747" t="s">
        <v>11</v>
      </c>
      <c r="I4747" t="s">
        <v>12</v>
      </c>
      <c r="J4747" t="s">
        <v>507</v>
      </c>
      <c r="K4747" s="17">
        <v>10.37</v>
      </c>
      <c r="L4747" s="17">
        <v>2</v>
      </c>
      <c r="M4747" s="17">
        <v>3.63</v>
      </c>
      <c r="N4747" s="17" t="str">
        <f>IF(SalesData[[#This Row],[Profit]]&gt;0,"Profit","Loss")</f>
        <v>Profit</v>
      </c>
    </row>
    <row r="4748" spans="1:14" x14ac:dyDescent="0.25">
      <c r="A4748" s="1">
        <v>42513</v>
      </c>
      <c r="B4748" s="3">
        <f t="shared" si="222"/>
        <v>2016</v>
      </c>
      <c r="C4748" s="3">
        <f t="shared" si="223"/>
        <v>5</v>
      </c>
      <c r="D4748" t="s">
        <v>2528</v>
      </c>
      <c r="E4748" t="str">
        <f t="shared" si="224"/>
        <v>Christopher Conant20160523</v>
      </c>
      <c r="F4748">
        <f>IF(COUNTIF($E$2:E4748, E4748) = 1, MAX($F$1:F4747) + 1, INDEX($F$1:F4747, MATCH(E4748, $E$1:E4747, 0)))</f>
        <v>2344</v>
      </c>
      <c r="G4748" t="s">
        <v>23</v>
      </c>
      <c r="H4748" t="s">
        <v>39</v>
      </c>
      <c r="I4748" t="s">
        <v>40</v>
      </c>
      <c r="J4748" t="s">
        <v>2427</v>
      </c>
      <c r="K4748" s="17">
        <v>122.38</v>
      </c>
      <c r="L4748" s="17">
        <v>3</v>
      </c>
      <c r="M4748" s="17">
        <v>-24.48</v>
      </c>
      <c r="N4748" s="17" t="str">
        <f>IF(SalesData[[#This Row],[Profit]]&gt;0,"Profit","Loss")</f>
        <v>Loss</v>
      </c>
    </row>
    <row r="4749" spans="1:14" x14ac:dyDescent="0.25">
      <c r="A4749" s="1">
        <v>42514</v>
      </c>
      <c r="B4749" s="3">
        <f t="shared" si="222"/>
        <v>2016</v>
      </c>
      <c r="C4749" s="3">
        <f t="shared" si="223"/>
        <v>5</v>
      </c>
      <c r="D4749" t="s">
        <v>1494</v>
      </c>
      <c r="E4749" t="str">
        <f t="shared" si="224"/>
        <v>Eugene Hildebrand20160524</v>
      </c>
      <c r="F4749">
        <f>IF(COUNTIF($E$2:E4749, E4749) = 1, MAX($F$1:F4748) + 1, INDEX($F$1:F4748, MATCH(E4749, $E$1:E4748, 0)))</f>
        <v>2345</v>
      </c>
      <c r="G4749" t="s">
        <v>55</v>
      </c>
      <c r="H4749" t="s">
        <v>11</v>
      </c>
      <c r="I4749" t="s">
        <v>200</v>
      </c>
      <c r="J4749" t="s">
        <v>1458</v>
      </c>
      <c r="K4749" s="17">
        <v>69.5</v>
      </c>
      <c r="L4749" s="17">
        <v>5</v>
      </c>
      <c r="M4749" s="17">
        <v>20.16</v>
      </c>
      <c r="N4749" s="17" t="str">
        <f>IF(SalesData[[#This Row],[Profit]]&gt;0,"Profit","Loss")</f>
        <v>Profit</v>
      </c>
    </row>
    <row r="4750" spans="1:14" x14ac:dyDescent="0.25">
      <c r="A4750" s="1">
        <v>42514</v>
      </c>
      <c r="B4750" s="3">
        <f t="shared" si="222"/>
        <v>2016</v>
      </c>
      <c r="C4750" s="3">
        <f t="shared" si="223"/>
        <v>5</v>
      </c>
      <c r="D4750" t="s">
        <v>1494</v>
      </c>
      <c r="E4750" t="str">
        <f t="shared" si="224"/>
        <v>Eugene Hildebrand20160524</v>
      </c>
      <c r="F4750">
        <f>IF(COUNTIF($E$2:E4750, E4750) = 1, MAX($F$1:F4749) + 1, INDEX($F$1:F4749, MATCH(E4750, $E$1:E4749, 0)))</f>
        <v>2345</v>
      </c>
      <c r="G4750" t="s">
        <v>55</v>
      </c>
      <c r="H4750" t="s">
        <v>11</v>
      </c>
      <c r="I4750" t="s">
        <v>12</v>
      </c>
      <c r="J4750" t="s">
        <v>2490</v>
      </c>
      <c r="K4750" s="17">
        <v>191.6</v>
      </c>
      <c r="L4750" s="17">
        <v>4</v>
      </c>
      <c r="M4750" s="17">
        <v>91.97</v>
      </c>
      <c r="N4750" s="17" t="str">
        <f>IF(SalesData[[#This Row],[Profit]]&gt;0,"Profit","Loss")</f>
        <v>Profit</v>
      </c>
    </row>
    <row r="4751" spans="1:14" x14ac:dyDescent="0.25">
      <c r="A4751" s="1">
        <v>42514</v>
      </c>
      <c r="B4751" s="3">
        <f t="shared" si="222"/>
        <v>2016</v>
      </c>
      <c r="C4751" s="3">
        <f t="shared" si="223"/>
        <v>5</v>
      </c>
      <c r="D4751" t="s">
        <v>910</v>
      </c>
      <c r="E4751" t="str">
        <f t="shared" si="224"/>
        <v>Dennis Pardue20160524</v>
      </c>
      <c r="F4751">
        <f>IF(COUNTIF($E$2:E4751, E4751) = 1, MAX($F$1:F4750) + 1, INDEX($F$1:F4750, MATCH(E4751, $E$1:E4750, 0)))</f>
        <v>2346</v>
      </c>
      <c r="G4751" t="s">
        <v>23</v>
      </c>
      <c r="H4751" t="s">
        <v>11</v>
      </c>
      <c r="I4751" t="s">
        <v>24</v>
      </c>
      <c r="J4751" t="s">
        <v>2530</v>
      </c>
      <c r="K4751" s="17">
        <v>16.66</v>
      </c>
      <c r="L4751" s="17">
        <v>3</v>
      </c>
      <c r="M4751" s="17">
        <v>3.33</v>
      </c>
      <c r="N4751" s="17" t="str">
        <f>IF(SalesData[[#This Row],[Profit]]&gt;0,"Profit","Loss")</f>
        <v>Profit</v>
      </c>
    </row>
    <row r="4752" spans="1:14" x14ac:dyDescent="0.25">
      <c r="A4752" s="1">
        <v>42515</v>
      </c>
      <c r="B4752" s="3">
        <f t="shared" si="222"/>
        <v>2016</v>
      </c>
      <c r="C4752" s="3">
        <f t="shared" si="223"/>
        <v>5</v>
      </c>
      <c r="D4752" t="s">
        <v>2057</v>
      </c>
      <c r="E4752" t="str">
        <f t="shared" si="224"/>
        <v>Julia Barnett20160525</v>
      </c>
      <c r="F4752">
        <f>IF(COUNTIF($E$2:E4752, E4752) = 1, MAX($F$1:F4751) + 1, INDEX($F$1:F4751, MATCH(E4752, $E$1:E4751, 0)))</f>
        <v>2347</v>
      </c>
      <c r="G4752" t="s">
        <v>30</v>
      </c>
      <c r="H4752" t="s">
        <v>34</v>
      </c>
      <c r="I4752" t="s">
        <v>47</v>
      </c>
      <c r="J4752" t="s">
        <v>2531</v>
      </c>
      <c r="K4752" s="17">
        <v>24.96</v>
      </c>
      <c r="L4752" s="17">
        <v>4</v>
      </c>
      <c r="M4752" s="17">
        <v>6.24</v>
      </c>
      <c r="N4752" s="17" t="str">
        <f>IF(SalesData[[#This Row],[Profit]]&gt;0,"Profit","Loss")</f>
        <v>Profit</v>
      </c>
    </row>
    <row r="4753" spans="1:14" x14ac:dyDescent="0.25">
      <c r="A4753" s="1">
        <v>42515</v>
      </c>
      <c r="B4753" s="3">
        <f t="shared" si="222"/>
        <v>2016</v>
      </c>
      <c r="C4753" s="3">
        <f t="shared" si="223"/>
        <v>5</v>
      </c>
      <c r="D4753" t="s">
        <v>2057</v>
      </c>
      <c r="E4753" t="str">
        <f t="shared" si="224"/>
        <v>Julia Barnett20160525</v>
      </c>
      <c r="F4753">
        <f>IF(COUNTIF($E$2:E4753, E4753) = 1, MAX($F$1:F4752) + 1, INDEX($F$1:F4752, MATCH(E4753, $E$1:E4752, 0)))</f>
        <v>2347</v>
      </c>
      <c r="G4753" t="s">
        <v>30</v>
      </c>
      <c r="H4753" t="s">
        <v>11</v>
      </c>
      <c r="I4753" t="s">
        <v>12</v>
      </c>
      <c r="J4753" t="s">
        <v>108</v>
      </c>
      <c r="K4753" s="17">
        <v>19.36</v>
      </c>
      <c r="L4753" s="17">
        <v>2</v>
      </c>
      <c r="M4753" s="17">
        <v>9.2899999999999991</v>
      </c>
      <c r="N4753" s="17" t="str">
        <f>IF(SalesData[[#This Row],[Profit]]&gt;0,"Profit","Loss")</f>
        <v>Profit</v>
      </c>
    </row>
    <row r="4754" spans="1:14" x14ac:dyDescent="0.25">
      <c r="A4754" s="1">
        <v>42515</v>
      </c>
      <c r="B4754" s="3">
        <f t="shared" si="222"/>
        <v>2016</v>
      </c>
      <c r="C4754" s="3">
        <f t="shared" si="223"/>
        <v>5</v>
      </c>
      <c r="D4754" t="s">
        <v>2057</v>
      </c>
      <c r="E4754" t="str">
        <f t="shared" si="224"/>
        <v>Julia Barnett20160525</v>
      </c>
      <c r="F4754">
        <f>IF(COUNTIF($E$2:E4754, E4754) = 1, MAX($F$1:F4753) + 1, INDEX($F$1:F4753, MATCH(E4754, $E$1:E4753, 0)))</f>
        <v>2347</v>
      </c>
      <c r="G4754" t="s">
        <v>30</v>
      </c>
      <c r="H4754" t="s">
        <v>11</v>
      </c>
      <c r="I4754" t="s">
        <v>18</v>
      </c>
      <c r="J4754" t="s">
        <v>1854</v>
      </c>
      <c r="K4754" s="17">
        <v>1267.6500000000001</v>
      </c>
      <c r="L4754" s="17">
        <v>9</v>
      </c>
      <c r="M4754" s="17">
        <v>152.12</v>
      </c>
      <c r="N4754" s="17" t="str">
        <f>IF(SalesData[[#This Row],[Profit]]&gt;0,"Profit","Loss")</f>
        <v>Profit</v>
      </c>
    </row>
    <row r="4755" spans="1:14" x14ac:dyDescent="0.25">
      <c r="A4755" s="1">
        <v>42516</v>
      </c>
      <c r="B4755" s="3">
        <f t="shared" si="222"/>
        <v>2016</v>
      </c>
      <c r="C4755" s="3">
        <f t="shared" si="223"/>
        <v>5</v>
      </c>
      <c r="D4755" t="s">
        <v>380</v>
      </c>
      <c r="E4755" t="str">
        <f t="shared" si="224"/>
        <v>Maurice Satty20160526</v>
      </c>
      <c r="F4755">
        <f>IF(COUNTIF($E$2:E4755, E4755) = 1, MAX($F$1:F4754) + 1, INDEX($F$1:F4754, MATCH(E4755, $E$1:E4754, 0)))</f>
        <v>2348</v>
      </c>
      <c r="G4755" t="s">
        <v>10</v>
      </c>
      <c r="H4755" t="s">
        <v>11</v>
      </c>
      <c r="I4755" t="s">
        <v>12</v>
      </c>
      <c r="J4755" t="s">
        <v>2172</v>
      </c>
      <c r="K4755" s="17">
        <v>10.37</v>
      </c>
      <c r="L4755" s="17">
        <v>2</v>
      </c>
      <c r="M4755" s="17">
        <v>3.63</v>
      </c>
      <c r="N4755" s="17" t="str">
        <f>IF(SalesData[[#This Row],[Profit]]&gt;0,"Profit","Loss")</f>
        <v>Profit</v>
      </c>
    </row>
    <row r="4756" spans="1:14" x14ac:dyDescent="0.25">
      <c r="A4756" s="1">
        <v>42516</v>
      </c>
      <c r="B4756" s="3">
        <f t="shared" si="222"/>
        <v>2016</v>
      </c>
      <c r="C4756" s="3">
        <f t="shared" si="223"/>
        <v>5</v>
      </c>
      <c r="D4756" t="s">
        <v>380</v>
      </c>
      <c r="E4756" t="str">
        <f t="shared" si="224"/>
        <v>Maurice Satty20160526</v>
      </c>
      <c r="F4756">
        <f>IF(COUNTIF($E$2:E4756, E4756) = 1, MAX($F$1:F4755) + 1, INDEX($F$1:F4755, MATCH(E4756, $E$1:E4755, 0)))</f>
        <v>2348</v>
      </c>
      <c r="G4756" t="s">
        <v>10</v>
      </c>
      <c r="H4756" t="s">
        <v>34</v>
      </c>
      <c r="I4756" t="s">
        <v>35</v>
      </c>
      <c r="J4756" t="s">
        <v>1685</v>
      </c>
      <c r="K4756" s="17">
        <v>388.43</v>
      </c>
      <c r="L4756" s="17">
        <v>5</v>
      </c>
      <c r="M4756" s="17">
        <v>-88.78</v>
      </c>
      <c r="N4756" s="17" t="str">
        <f>IF(SalesData[[#This Row],[Profit]]&gt;0,"Profit","Loss")</f>
        <v>Loss</v>
      </c>
    </row>
    <row r="4757" spans="1:14" x14ac:dyDescent="0.25">
      <c r="A4757" s="1">
        <v>42516</v>
      </c>
      <c r="B4757" s="3">
        <f t="shared" si="222"/>
        <v>2016</v>
      </c>
      <c r="C4757" s="3">
        <f t="shared" si="223"/>
        <v>5</v>
      </c>
      <c r="D4757" t="s">
        <v>380</v>
      </c>
      <c r="E4757" t="str">
        <f t="shared" si="224"/>
        <v>Maurice Satty20160526</v>
      </c>
      <c r="F4757">
        <f>IF(COUNTIF($E$2:E4757, E4757) = 1, MAX($F$1:F4756) + 1, INDEX($F$1:F4756, MATCH(E4757, $E$1:E4756, 0)))</f>
        <v>2348</v>
      </c>
      <c r="G4757" t="s">
        <v>10</v>
      </c>
      <c r="H4757" t="s">
        <v>11</v>
      </c>
      <c r="I4757" t="s">
        <v>12</v>
      </c>
      <c r="J4757" t="s">
        <v>2133</v>
      </c>
      <c r="K4757" s="17">
        <v>14.35</v>
      </c>
      <c r="L4757" s="17">
        <v>3</v>
      </c>
      <c r="M4757" s="17">
        <v>5.2</v>
      </c>
      <c r="N4757" s="17" t="str">
        <f>IF(SalesData[[#This Row],[Profit]]&gt;0,"Profit","Loss")</f>
        <v>Profit</v>
      </c>
    </row>
    <row r="4758" spans="1:14" x14ac:dyDescent="0.25">
      <c r="A4758" s="1">
        <v>42516</v>
      </c>
      <c r="B4758" s="3">
        <f t="shared" si="222"/>
        <v>2016</v>
      </c>
      <c r="C4758" s="3">
        <f t="shared" si="223"/>
        <v>5</v>
      </c>
      <c r="D4758" t="s">
        <v>380</v>
      </c>
      <c r="E4758" t="str">
        <f t="shared" si="224"/>
        <v>Maurice Satty20160526</v>
      </c>
      <c r="F4758">
        <f>IF(COUNTIF($E$2:E4758, E4758) = 1, MAX($F$1:F4757) + 1, INDEX($F$1:F4757, MATCH(E4758, $E$1:E4757, 0)))</f>
        <v>2348</v>
      </c>
      <c r="G4758" t="s">
        <v>10</v>
      </c>
      <c r="H4758" t="s">
        <v>39</v>
      </c>
      <c r="I4758" t="s">
        <v>52</v>
      </c>
      <c r="J4758" t="s">
        <v>2532</v>
      </c>
      <c r="K4758" s="17">
        <v>63.99</v>
      </c>
      <c r="L4758" s="17">
        <v>1</v>
      </c>
      <c r="M4758" s="17">
        <v>-7.2</v>
      </c>
      <c r="N4758" s="17" t="str">
        <f>IF(SalesData[[#This Row],[Profit]]&gt;0,"Profit","Loss")</f>
        <v>Loss</v>
      </c>
    </row>
    <row r="4759" spans="1:14" x14ac:dyDescent="0.25">
      <c r="A4759" s="1">
        <v>42516</v>
      </c>
      <c r="B4759" s="3">
        <f t="shared" si="222"/>
        <v>2016</v>
      </c>
      <c r="C4759" s="3">
        <f t="shared" si="223"/>
        <v>5</v>
      </c>
      <c r="D4759" t="s">
        <v>853</v>
      </c>
      <c r="E4759" t="str">
        <f t="shared" si="224"/>
        <v>Toby Braunhardt20160526</v>
      </c>
      <c r="F4759">
        <f>IF(COUNTIF($E$2:E4759, E4759) = 1, MAX($F$1:F4758) + 1, INDEX($F$1:F4758, MATCH(E4759, $E$1:E4758, 0)))</f>
        <v>2349</v>
      </c>
      <c r="G4759" t="s">
        <v>2044</v>
      </c>
      <c r="H4759" t="s">
        <v>11</v>
      </c>
      <c r="I4759" t="s">
        <v>12</v>
      </c>
      <c r="J4759" t="s">
        <v>640</v>
      </c>
      <c r="K4759" s="17">
        <v>19.440000000000001</v>
      </c>
      <c r="L4759" s="17">
        <v>3</v>
      </c>
      <c r="M4759" s="17">
        <v>9.33</v>
      </c>
      <c r="N4759" s="17" t="str">
        <f>IF(SalesData[[#This Row],[Profit]]&gt;0,"Profit","Loss")</f>
        <v>Profit</v>
      </c>
    </row>
    <row r="4760" spans="1:14" x14ac:dyDescent="0.25">
      <c r="A4760" s="1">
        <v>42516</v>
      </c>
      <c r="B4760" s="3">
        <f t="shared" si="222"/>
        <v>2016</v>
      </c>
      <c r="C4760" s="3">
        <f t="shared" si="223"/>
        <v>5</v>
      </c>
      <c r="D4760" t="s">
        <v>853</v>
      </c>
      <c r="E4760" t="str">
        <f t="shared" si="224"/>
        <v>Toby Braunhardt20160526</v>
      </c>
      <c r="F4760">
        <f>IF(COUNTIF($E$2:E4760, E4760) = 1, MAX($F$1:F4759) + 1, INDEX($F$1:F4759, MATCH(E4760, $E$1:E4759, 0)))</f>
        <v>2349</v>
      </c>
      <c r="G4760" t="s">
        <v>2044</v>
      </c>
      <c r="H4760" t="s">
        <v>11</v>
      </c>
      <c r="I4760" t="s">
        <v>20</v>
      </c>
      <c r="J4760" t="s">
        <v>189</v>
      </c>
      <c r="K4760" s="17">
        <v>9.64</v>
      </c>
      <c r="L4760" s="17">
        <v>2</v>
      </c>
      <c r="M4760" s="17">
        <v>4.43</v>
      </c>
      <c r="N4760" s="17" t="str">
        <f>IF(SalesData[[#This Row],[Profit]]&gt;0,"Profit","Loss")</f>
        <v>Profit</v>
      </c>
    </row>
    <row r="4761" spans="1:14" x14ac:dyDescent="0.25">
      <c r="A4761" s="1">
        <v>42516</v>
      </c>
      <c r="B4761" s="3">
        <f t="shared" si="222"/>
        <v>2016</v>
      </c>
      <c r="C4761" s="3">
        <f t="shared" si="223"/>
        <v>5</v>
      </c>
      <c r="D4761" t="s">
        <v>853</v>
      </c>
      <c r="E4761" t="str">
        <f t="shared" si="224"/>
        <v>Toby Braunhardt20160526</v>
      </c>
      <c r="F4761">
        <f>IF(COUNTIF($E$2:E4761, E4761) = 1, MAX($F$1:F4760) + 1, INDEX($F$1:F4760, MATCH(E4761, $E$1:E4760, 0)))</f>
        <v>2349</v>
      </c>
      <c r="G4761" t="s">
        <v>2044</v>
      </c>
      <c r="H4761" t="s">
        <v>11</v>
      </c>
      <c r="I4761" t="s">
        <v>12</v>
      </c>
      <c r="J4761" t="s">
        <v>2533</v>
      </c>
      <c r="K4761" s="17">
        <v>12.7</v>
      </c>
      <c r="L4761" s="17">
        <v>2</v>
      </c>
      <c r="M4761" s="17">
        <v>5.84</v>
      </c>
      <c r="N4761" s="17" t="str">
        <f>IF(SalesData[[#This Row],[Profit]]&gt;0,"Profit","Loss")</f>
        <v>Profit</v>
      </c>
    </row>
    <row r="4762" spans="1:14" x14ac:dyDescent="0.25">
      <c r="A4762" s="1">
        <v>42516</v>
      </c>
      <c r="B4762" s="3">
        <f t="shared" si="222"/>
        <v>2016</v>
      </c>
      <c r="C4762" s="3">
        <f t="shared" si="223"/>
        <v>5</v>
      </c>
      <c r="D4762" t="s">
        <v>853</v>
      </c>
      <c r="E4762" t="str">
        <f t="shared" si="224"/>
        <v>Toby Braunhardt20160526</v>
      </c>
      <c r="F4762">
        <f>IF(COUNTIF($E$2:E4762, E4762) = 1, MAX($F$1:F4761) + 1, INDEX($F$1:F4761, MATCH(E4762, $E$1:E4761, 0)))</f>
        <v>2349</v>
      </c>
      <c r="G4762" t="s">
        <v>2044</v>
      </c>
      <c r="H4762" t="s">
        <v>34</v>
      </c>
      <c r="I4762" t="s">
        <v>47</v>
      </c>
      <c r="J4762" t="s">
        <v>931</v>
      </c>
      <c r="K4762" s="17">
        <v>41.37</v>
      </c>
      <c r="L4762" s="17">
        <v>3</v>
      </c>
      <c r="M4762" s="17">
        <v>17.38</v>
      </c>
      <c r="N4762" s="17" t="str">
        <f>IF(SalesData[[#This Row],[Profit]]&gt;0,"Profit","Loss")</f>
        <v>Profit</v>
      </c>
    </row>
    <row r="4763" spans="1:14" x14ac:dyDescent="0.25">
      <c r="A4763" s="1">
        <v>42516</v>
      </c>
      <c r="B4763" s="3">
        <f t="shared" si="222"/>
        <v>2016</v>
      </c>
      <c r="C4763" s="3">
        <f t="shared" si="223"/>
        <v>5</v>
      </c>
      <c r="D4763" t="s">
        <v>1568</v>
      </c>
      <c r="E4763" t="str">
        <f t="shared" si="224"/>
        <v>Tiffany House20160526</v>
      </c>
      <c r="F4763">
        <f>IF(COUNTIF($E$2:E4763, E4763) = 1, MAX($F$1:F4762) + 1, INDEX($F$1:F4762, MATCH(E4763, $E$1:E4762, 0)))</f>
        <v>2350</v>
      </c>
      <c r="G4763" t="s">
        <v>23</v>
      </c>
      <c r="H4763" t="s">
        <v>11</v>
      </c>
      <c r="I4763" t="s">
        <v>24</v>
      </c>
      <c r="J4763" t="s">
        <v>844</v>
      </c>
      <c r="K4763" s="17">
        <v>1.5</v>
      </c>
      <c r="L4763" s="17">
        <v>1</v>
      </c>
      <c r="M4763" s="17">
        <v>0.17</v>
      </c>
      <c r="N4763" s="17" t="str">
        <f>IF(SalesData[[#This Row],[Profit]]&gt;0,"Profit","Loss")</f>
        <v>Profit</v>
      </c>
    </row>
    <row r="4764" spans="1:14" x14ac:dyDescent="0.25">
      <c r="A4764" s="1">
        <v>42516</v>
      </c>
      <c r="B4764" s="3">
        <f t="shared" si="222"/>
        <v>2016</v>
      </c>
      <c r="C4764" s="3">
        <f t="shared" si="223"/>
        <v>5</v>
      </c>
      <c r="D4764" t="s">
        <v>1568</v>
      </c>
      <c r="E4764" t="str">
        <f t="shared" si="224"/>
        <v>Tiffany House20160526</v>
      </c>
      <c r="F4764">
        <f>IF(COUNTIF($E$2:E4764, E4764) = 1, MAX($F$1:F4763) + 1, INDEX($F$1:F4763, MATCH(E4764, $E$1:E4763, 0)))</f>
        <v>2350</v>
      </c>
      <c r="G4764" t="s">
        <v>23</v>
      </c>
      <c r="H4764" t="s">
        <v>11</v>
      </c>
      <c r="I4764" t="s">
        <v>92</v>
      </c>
      <c r="J4764" t="s">
        <v>2273</v>
      </c>
      <c r="K4764" s="17">
        <v>34.85</v>
      </c>
      <c r="L4764" s="17">
        <v>2</v>
      </c>
      <c r="M4764" s="17">
        <v>6.53</v>
      </c>
      <c r="N4764" s="17" t="str">
        <f>IF(SalesData[[#This Row],[Profit]]&gt;0,"Profit","Loss")</f>
        <v>Profit</v>
      </c>
    </row>
    <row r="4765" spans="1:14" x14ac:dyDescent="0.25">
      <c r="A4765" s="1">
        <v>42516</v>
      </c>
      <c r="B4765" s="3">
        <f t="shared" si="222"/>
        <v>2016</v>
      </c>
      <c r="C4765" s="3">
        <f t="shared" si="223"/>
        <v>5</v>
      </c>
      <c r="D4765" t="s">
        <v>523</v>
      </c>
      <c r="E4765" t="str">
        <f t="shared" si="224"/>
        <v>Stewart Visinsky20160526</v>
      </c>
      <c r="F4765">
        <f>IF(COUNTIF($E$2:E4765, E4765) = 1, MAX($F$1:F4764) + 1, INDEX($F$1:F4764, MATCH(E4765, $E$1:E4764, 0)))</f>
        <v>2351</v>
      </c>
      <c r="G4765" t="s">
        <v>27</v>
      </c>
      <c r="H4765" t="s">
        <v>11</v>
      </c>
      <c r="I4765" t="s">
        <v>43</v>
      </c>
      <c r="J4765" t="s">
        <v>130</v>
      </c>
      <c r="K4765" s="17">
        <v>5.94</v>
      </c>
      <c r="L4765" s="17">
        <v>3</v>
      </c>
      <c r="M4765" s="17">
        <v>0</v>
      </c>
      <c r="N4765" s="17" t="str">
        <f>IF(SalesData[[#This Row],[Profit]]&gt;0,"Profit","Loss")</f>
        <v>Loss</v>
      </c>
    </row>
    <row r="4766" spans="1:14" x14ac:dyDescent="0.25">
      <c r="A4766" s="1">
        <v>42516</v>
      </c>
      <c r="B4766" s="3">
        <f t="shared" si="222"/>
        <v>2016</v>
      </c>
      <c r="C4766" s="3">
        <f t="shared" si="223"/>
        <v>5</v>
      </c>
      <c r="D4766" t="s">
        <v>523</v>
      </c>
      <c r="E4766" t="str">
        <f t="shared" si="224"/>
        <v>Stewart Visinsky20160526</v>
      </c>
      <c r="F4766">
        <f>IF(COUNTIF($E$2:E4766, E4766) = 1, MAX($F$1:F4765) + 1, INDEX($F$1:F4765, MATCH(E4766, $E$1:E4765, 0)))</f>
        <v>2351</v>
      </c>
      <c r="G4766" t="s">
        <v>27</v>
      </c>
      <c r="H4766" t="s">
        <v>11</v>
      </c>
      <c r="I4766" t="s">
        <v>12</v>
      </c>
      <c r="J4766" t="s">
        <v>2279</v>
      </c>
      <c r="K4766" s="17">
        <v>45.36</v>
      </c>
      <c r="L4766" s="17">
        <v>7</v>
      </c>
      <c r="M4766" s="17">
        <v>21.77</v>
      </c>
      <c r="N4766" s="17" t="str">
        <f>IF(SalesData[[#This Row],[Profit]]&gt;0,"Profit","Loss")</f>
        <v>Profit</v>
      </c>
    </row>
    <row r="4767" spans="1:14" x14ac:dyDescent="0.25">
      <c r="A4767" s="1">
        <v>42516</v>
      </c>
      <c r="B4767" s="3">
        <f t="shared" si="222"/>
        <v>2016</v>
      </c>
      <c r="C4767" s="3">
        <f t="shared" si="223"/>
        <v>5</v>
      </c>
      <c r="D4767" t="s">
        <v>523</v>
      </c>
      <c r="E4767" t="str">
        <f t="shared" si="224"/>
        <v>Stewart Visinsky20160526</v>
      </c>
      <c r="F4767">
        <f>IF(COUNTIF($E$2:E4767, E4767) = 1, MAX($F$1:F4766) + 1, INDEX($F$1:F4766, MATCH(E4767, $E$1:E4766, 0)))</f>
        <v>2351</v>
      </c>
      <c r="G4767" t="s">
        <v>27</v>
      </c>
      <c r="H4767" t="s">
        <v>39</v>
      </c>
      <c r="I4767" t="s">
        <v>40</v>
      </c>
      <c r="J4767" t="s">
        <v>930</v>
      </c>
      <c r="K4767" s="17">
        <v>211.17</v>
      </c>
      <c r="L4767" s="17">
        <v>4</v>
      </c>
      <c r="M4767" s="17">
        <v>23.76</v>
      </c>
      <c r="N4767" s="17" t="str">
        <f>IF(SalesData[[#This Row],[Profit]]&gt;0,"Profit","Loss")</f>
        <v>Profit</v>
      </c>
    </row>
    <row r="4768" spans="1:14" x14ac:dyDescent="0.25">
      <c r="A4768" s="1">
        <v>42516</v>
      </c>
      <c r="B4768" s="3">
        <f t="shared" si="222"/>
        <v>2016</v>
      </c>
      <c r="C4768" s="3">
        <f t="shared" si="223"/>
        <v>5</v>
      </c>
      <c r="D4768" t="s">
        <v>523</v>
      </c>
      <c r="E4768" t="str">
        <f t="shared" si="224"/>
        <v>Stewart Visinsky20160526</v>
      </c>
      <c r="F4768">
        <f>IF(COUNTIF($E$2:E4768, E4768) = 1, MAX($F$1:F4767) + 1, INDEX($F$1:F4767, MATCH(E4768, $E$1:E4767, 0)))</f>
        <v>2351</v>
      </c>
      <c r="G4768" t="s">
        <v>27</v>
      </c>
      <c r="H4768" t="s">
        <v>34</v>
      </c>
      <c r="I4768" t="s">
        <v>35</v>
      </c>
      <c r="J4768" t="s">
        <v>1819</v>
      </c>
      <c r="K4768" s="17">
        <v>484.7</v>
      </c>
      <c r="L4768" s="17">
        <v>6</v>
      </c>
      <c r="M4768" s="17">
        <v>-84.82</v>
      </c>
      <c r="N4768" s="17" t="str">
        <f>IF(SalesData[[#This Row],[Profit]]&gt;0,"Profit","Loss")</f>
        <v>Loss</v>
      </c>
    </row>
    <row r="4769" spans="1:14" x14ac:dyDescent="0.25">
      <c r="A4769" s="1">
        <v>42516</v>
      </c>
      <c r="B4769" s="3">
        <f t="shared" si="222"/>
        <v>2016</v>
      </c>
      <c r="C4769" s="3">
        <f t="shared" si="223"/>
        <v>5</v>
      </c>
      <c r="D4769" t="s">
        <v>523</v>
      </c>
      <c r="E4769" t="str">
        <f t="shared" si="224"/>
        <v>Stewart Visinsky20160526</v>
      </c>
      <c r="F4769">
        <f>IF(COUNTIF($E$2:E4769, E4769) = 1, MAX($F$1:F4768) + 1, INDEX($F$1:F4768, MATCH(E4769, $E$1:E4768, 0)))</f>
        <v>2351</v>
      </c>
      <c r="G4769" t="s">
        <v>27</v>
      </c>
      <c r="H4769" t="s">
        <v>39</v>
      </c>
      <c r="I4769" t="s">
        <v>302</v>
      </c>
      <c r="J4769" t="s">
        <v>2150</v>
      </c>
      <c r="K4769" s="17">
        <v>371.98</v>
      </c>
      <c r="L4769" s="17">
        <v>3</v>
      </c>
      <c r="M4769" s="17">
        <v>116.24</v>
      </c>
      <c r="N4769" s="17" t="str">
        <f>IF(SalesData[[#This Row],[Profit]]&gt;0,"Profit","Loss")</f>
        <v>Profit</v>
      </c>
    </row>
    <row r="4770" spans="1:14" x14ac:dyDescent="0.25">
      <c r="A4770" s="1">
        <v>42516</v>
      </c>
      <c r="B4770" s="3">
        <f t="shared" si="222"/>
        <v>2016</v>
      </c>
      <c r="C4770" s="3">
        <f t="shared" si="223"/>
        <v>5</v>
      </c>
      <c r="D4770" t="s">
        <v>1744</v>
      </c>
      <c r="E4770" t="str">
        <f t="shared" si="224"/>
        <v>Cathy Prescott20160526</v>
      </c>
      <c r="F4770">
        <f>IF(COUNTIF($E$2:E4770, E4770) = 1, MAX($F$1:F4769) + 1, INDEX($F$1:F4769, MATCH(E4770, $E$1:E4769, 0)))</f>
        <v>2352</v>
      </c>
      <c r="G4770" t="s">
        <v>123</v>
      </c>
      <c r="H4770" t="s">
        <v>11</v>
      </c>
      <c r="I4770" t="s">
        <v>18</v>
      </c>
      <c r="J4770" t="s">
        <v>1087</v>
      </c>
      <c r="K4770" s="17">
        <v>184.7</v>
      </c>
      <c r="L4770" s="17">
        <v>6</v>
      </c>
      <c r="M4770" s="17">
        <v>13.85</v>
      </c>
      <c r="N4770" s="17" t="str">
        <f>IF(SalesData[[#This Row],[Profit]]&gt;0,"Profit","Loss")</f>
        <v>Profit</v>
      </c>
    </row>
    <row r="4771" spans="1:14" x14ac:dyDescent="0.25">
      <c r="A4771" s="1">
        <v>42516</v>
      </c>
      <c r="B4771" s="3">
        <f t="shared" si="222"/>
        <v>2016</v>
      </c>
      <c r="C4771" s="3">
        <f t="shared" si="223"/>
        <v>5</v>
      </c>
      <c r="D4771" t="s">
        <v>1744</v>
      </c>
      <c r="E4771" t="str">
        <f t="shared" si="224"/>
        <v>Cathy Prescott20160526</v>
      </c>
      <c r="F4771">
        <f>IF(COUNTIF($E$2:E4771, E4771) = 1, MAX($F$1:F4770) + 1, INDEX($F$1:F4770, MATCH(E4771, $E$1:E4770, 0)))</f>
        <v>2352</v>
      </c>
      <c r="G4771" t="s">
        <v>123</v>
      </c>
      <c r="H4771" t="s">
        <v>39</v>
      </c>
      <c r="I4771" t="s">
        <v>52</v>
      </c>
      <c r="J4771" t="s">
        <v>1737</v>
      </c>
      <c r="K4771" s="17">
        <v>47.92</v>
      </c>
      <c r="L4771" s="17">
        <v>2</v>
      </c>
      <c r="M4771" s="17">
        <v>11.98</v>
      </c>
      <c r="N4771" s="17" t="str">
        <f>IF(SalesData[[#This Row],[Profit]]&gt;0,"Profit","Loss")</f>
        <v>Profit</v>
      </c>
    </row>
    <row r="4772" spans="1:14" x14ac:dyDescent="0.25">
      <c r="A4772" s="1">
        <v>42516</v>
      </c>
      <c r="B4772" s="3">
        <f t="shared" si="222"/>
        <v>2016</v>
      </c>
      <c r="C4772" s="3">
        <f t="shared" si="223"/>
        <v>5</v>
      </c>
      <c r="D4772" t="s">
        <v>2504</v>
      </c>
      <c r="E4772" t="str">
        <f t="shared" si="224"/>
        <v>Chris McAfee20160526</v>
      </c>
      <c r="F4772">
        <f>IF(COUNTIF($E$2:E4772, E4772) = 1, MAX($F$1:F4771) + 1, INDEX($F$1:F4771, MATCH(E4772, $E$1:E4771, 0)))</f>
        <v>2353</v>
      </c>
      <c r="G4772" t="s">
        <v>157</v>
      </c>
      <c r="H4772" t="s">
        <v>34</v>
      </c>
      <c r="I4772" t="s">
        <v>47</v>
      </c>
      <c r="J4772" t="s">
        <v>1092</v>
      </c>
      <c r="K4772" s="17">
        <v>26.94</v>
      </c>
      <c r="L4772" s="17">
        <v>3</v>
      </c>
      <c r="M4772" s="17">
        <v>11.31</v>
      </c>
      <c r="N4772" s="17" t="str">
        <f>IF(SalesData[[#This Row],[Profit]]&gt;0,"Profit","Loss")</f>
        <v>Profit</v>
      </c>
    </row>
    <row r="4773" spans="1:14" x14ac:dyDescent="0.25">
      <c r="A4773" s="1">
        <v>42517</v>
      </c>
      <c r="B4773" s="3">
        <f t="shared" si="222"/>
        <v>2016</v>
      </c>
      <c r="C4773" s="3">
        <f t="shared" si="223"/>
        <v>5</v>
      </c>
      <c r="D4773" t="s">
        <v>593</v>
      </c>
      <c r="E4773" t="str">
        <f t="shared" si="224"/>
        <v>Laura Armstrong20160527</v>
      </c>
      <c r="F4773">
        <f>IF(COUNTIF($E$2:E4773, E4773) = 1, MAX($F$1:F4772) + 1, INDEX($F$1:F4772, MATCH(E4773, $E$1:E4772, 0)))</f>
        <v>2354</v>
      </c>
      <c r="G4773" t="s">
        <v>110</v>
      </c>
      <c r="H4773" t="s">
        <v>34</v>
      </c>
      <c r="I4773" t="s">
        <v>35</v>
      </c>
      <c r="J4773" t="s">
        <v>976</v>
      </c>
      <c r="K4773" s="17">
        <v>3504.9</v>
      </c>
      <c r="L4773" s="17">
        <v>5</v>
      </c>
      <c r="M4773" s="17">
        <v>700.98</v>
      </c>
      <c r="N4773" s="17" t="str">
        <f>IF(SalesData[[#This Row],[Profit]]&gt;0,"Profit","Loss")</f>
        <v>Profit</v>
      </c>
    </row>
    <row r="4774" spans="1:14" x14ac:dyDescent="0.25">
      <c r="A4774" s="1">
        <v>42517</v>
      </c>
      <c r="B4774" s="3">
        <f t="shared" si="222"/>
        <v>2016</v>
      </c>
      <c r="C4774" s="3">
        <f t="shared" si="223"/>
        <v>5</v>
      </c>
      <c r="D4774" t="s">
        <v>593</v>
      </c>
      <c r="E4774" t="str">
        <f t="shared" si="224"/>
        <v>Laura Armstrong20160527</v>
      </c>
      <c r="F4774">
        <f>IF(COUNTIF($E$2:E4774, E4774) = 1, MAX($F$1:F4773) + 1, INDEX($F$1:F4773, MATCH(E4774, $E$1:E4773, 0)))</f>
        <v>2354</v>
      </c>
      <c r="G4774" t="s">
        <v>110</v>
      </c>
      <c r="H4774" t="s">
        <v>11</v>
      </c>
      <c r="I4774" t="s">
        <v>12</v>
      </c>
      <c r="J4774" t="s">
        <v>2333</v>
      </c>
      <c r="K4774" s="17">
        <v>144.12</v>
      </c>
      <c r="L4774" s="17">
        <v>3</v>
      </c>
      <c r="M4774" s="17">
        <v>69.180000000000007</v>
      </c>
      <c r="N4774" s="17" t="str">
        <f>IF(SalesData[[#This Row],[Profit]]&gt;0,"Profit","Loss")</f>
        <v>Profit</v>
      </c>
    </row>
    <row r="4775" spans="1:14" x14ac:dyDescent="0.25">
      <c r="A4775" s="1">
        <v>42517</v>
      </c>
      <c r="B4775" s="3">
        <f t="shared" si="222"/>
        <v>2016</v>
      </c>
      <c r="C4775" s="3">
        <f t="shared" si="223"/>
        <v>5</v>
      </c>
      <c r="D4775" t="s">
        <v>593</v>
      </c>
      <c r="E4775" t="str">
        <f t="shared" si="224"/>
        <v>Laura Armstrong20160527</v>
      </c>
      <c r="F4775">
        <f>IF(COUNTIF($E$2:E4775, E4775) = 1, MAX($F$1:F4774) + 1, INDEX($F$1:F4774, MATCH(E4775, $E$1:E4774, 0)))</f>
        <v>2354</v>
      </c>
      <c r="G4775" t="s">
        <v>110</v>
      </c>
      <c r="H4775" t="s">
        <v>11</v>
      </c>
      <c r="I4775" t="s">
        <v>12</v>
      </c>
      <c r="J4775" t="s">
        <v>2243</v>
      </c>
      <c r="K4775" s="17">
        <v>314.55</v>
      </c>
      <c r="L4775" s="17">
        <v>3</v>
      </c>
      <c r="M4775" s="17">
        <v>150.97999999999999</v>
      </c>
      <c r="N4775" s="17" t="str">
        <f>IF(SalesData[[#This Row],[Profit]]&gt;0,"Profit","Loss")</f>
        <v>Profit</v>
      </c>
    </row>
    <row r="4776" spans="1:14" x14ac:dyDescent="0.25">
      <c r="A4776" s="1">
        <v>42517</v>
      </c>
      <c r="B4776" s="3">
        <f t="shared" si="222"/>
        <v>2016</v>
      </c>
      <c r="C4776" s="3">
        <f t="shared" si="223"/>
        <v>5</v>
      </c>
      <c r="D4776" t="s">
        <v>866</v>
      </c>
      <c r="E4776" t="str">
        <f t="shared" si="224"/>
        <v>Brian Stugart20160527</v>
      </c>
      <c r="F4776">
        <f>IF(COUNTIF($E$2:E4776, E4776) = 1, MAX($F$1:F4775) + 1, INDEX($F$1:F4775, MATCH(E4776, $E$1:E4775, 0)))</f>
        <v>2355</v>
      </c>
      <c r="G4776" t="s">
        <v>15</v>
      </c>
      <c r="H4776" t="s">
        <v>34</v>
      </c>
      <c r="I4776" t="s">
        <v>47</v>
      </c>
      <c r="J4776" t="s">
        <v>1936</v>
      </c>
      <c r="K4776" s="17">
        <v>25.18</v>
      </c>
      <c r="L4776" s="17">
        <v>3</v>
      </c>
      <c r="M4776" s="17">
        <v>-33.36</v>
      </c>
      <c r="N4776" s="17" t="str">
        <f>IF(SalesData[[#This Row],[Profit]]&gt;0,"Profit","Loss")</f>
        <v>Loss</v>
      </c>
    </row>
    <row r="4777" spans="1:14" x14ac:dyDescent="0.25">
      <c r="A4777" s="1">
        <v>42517</v>
      </c>
      <c r="B4777" s="3">
        <f t="shared" si="222"/>
        <v>2016</v>
      </c>
      <c r="C4777" s="3">
        <f t="shared" si="223"/>
        <v>5</v>
      </c>
      <c r="D4777" t="s">
        <v>866</v>
      </c>
      <c r="E4777" t="str">
        <f t="shared" si="224"/>
        <v>Brian Stugart20160527</v>
      </c>
      <c r="F4777">
        <f>IF(COUNTIF($E$2:E4777, E4777) = 1, MAX($F$1:F4776) + 1, INDEX($F$1:F4776, MATCH(E4777, $E$1:E4776, 0)))</f>
        <v>2355</v>
      </c>
      <c r="G4777" t="s">
        <v>15</v>
      </c>
      <c r="H4777" t="s">
        <v>34</v>
      </c>
      <c r="I4777" t="s">
        <v>47</v>
      </c>
      <c r="J4777" t="s">
        <v>563</v>
      </c>
      <c r="K4777" s="17">
        <v>5.58</v>
      </c>
      <c r="L4777" s="17">
        <v>2</v>
      </c>
      <c r="M4777" s="17">
        <v>-1.68</v>
      </c>
      <c r="N4777" s="17" t="str">
        <f>IF(SalesData[[#This Row],[Profit]]&gt;0,"Profit","Loss")</f>
        <v>Loss</v>
      </c>
    </row>
    <row r="4778" spans="1:14" x14ac:dyDescent="0.25">
      <c r="A4778" s="1">
        <v>42517</v>
      </c>
      <c r="B4778" s="3">
        <f t="shared" si="222"/>
        <v>2016</v>
      </c>
      <c r="C4778" s="3">
        <f t="shared" si="223"/>
        <v>5</v>
      </c>
      <c r="D4778" t="s">
        <v>866</v>
      </c>
      <c r="E4778" t="str">
        <f t="shared" si="224"/>
        <v>Brian Stugart20160527</v>
      </c>
      <c r="F4778">
        <f>IF(COUNTIF($E$2:E4778, E4778) = 1, MAX($F$1:F4777) + 1, INDEX($F$1:F4777, MATCH(E4778, $E$1:E4777, 0)))</f>
        <v>2355</v>
      </c>
      <c r="G4778" t="s">
        <v>15</v>
      </c>
      <c r="H4778" t="s">
        <v>11</v>
      </c>
      <c r="I4778" t="s">
        <v>18</v>
      </c>
      <c r="J4778" t="s">
        <v>1757</v>
      </c>
      <c r="K4778" s="17">
        <v>1297.3699999999999</v>
      </c>
      <c r="L4778" s="17">
        <v>9</v>
      </c>
      <c r="M4778" s="17">
        <v>97.3</v>
      </c>
      <c r="N4778" s="17" t="str">
        <f>IF(SalesData[[#This Row],[Profit]]&gt;0,"Profit","Loss")</f>
        <v>Profit</v>
      </c>
    </row>
    <row r="4779" spans="1:14" x14ac:dyDescent="0.25">
      <c r="A4779" s="1">
        <v>42517</v>
      </c>
      <c r="B4779" s="3">
        <f t="shared" si="222"/>
        <v>2016</v>
      </c>
      <c r="C4779" s="3">
        <f t="shared" si="223"/>
        <v>5</v>
      </c>
      <c r="D4779" t="s">
        <v>1475</v>
      </c>
      <c r="E4779" t="str">
        <f t="shared" si="224"/>
        <v>Lynn Smith20160527</v>
      </c>
      <c r="F4779">
        <f>IF(COUNTIF($E$2:E4779, E4779) = 1, MAX($F$1:F4778) + 1, INDEX($F$1:F4778, MATCH(E4779, $E$1:E4778, 0)))</f>
        <v>2356</v>
      </c>
      <c r="G4779" t="s">
        <v>27</v>
      </c>
      <c r="H4779" t="s">
        <v>11</v>
      </c>
      <c r="I4779" t="s">
        <v>12</v>
      </c>
      <c r="J4779" t="s">
        <v>1701</v>
      </c>
      <c r="K4779" s="17">
        <v>13.38</v>
      </c>
      <c r="L4779" s="17">
        <v>2</v>
      </c>
      <c r="M4779" s="17">
        <v>6.15</v>
      </c>
      <c r="N4779" s="17" t="str">
        <f>IF(SalesData[[#This Row],[Profit]]&gt;0,"Profit","Loss")</f>
        <v>Profit</v>
      </c>
    </row>
    <row r="4780" spans="1:14" x14ac:dyDescent="0.25">
      <c r="A4780" s="1">
        <v>42518</v>
      </c>
      <c r="B4780" s="3">
        <f t="shared" si="222"/>
        <v>2016</v>
      </c>
      <c r="C4780" s="3">
        <f t="shared" si="223"/>
        <v>5</v>
      </c>
      <c r="D4780" t="s">
        <v>1055</v>
      </c>
      <c r="E4780" t="str">
        <f t="shared" si="224"/>
        <v>Valerie Dominguez20160528</v>
      </c>
      <c r="F4780">
        <f>IF(COUNTIF($E$2:E4780, E4780) = 1, MAX($F$1:F4779) + 1, INDEX($F$1:F4779, MATCH(E4780, $E$1:E4779, 0)))</f>
        <v>2357</v>
      </c>
      <c r="G4780" t="s">
        <v>329</v>
      </c>
      <c r="H4780" t="s">
        <v>11</v>
      </c>
      <c r="I4780" t="s">
        <v>24</v>
      </c>
      <c r="J4780" t="s">
        <v>1852</v>
      </c>
      <c r="K4780" s="17">
        <v>185.88</v>
      </c>
      <c r="L4780" s="17">
        <v>6</v>
      </c>
      <c r="M4780" s="17">
        <v>50.19</v>
      </c>
      <c r="N4780" s="17" t="str">
        <f>IF(SalesData[[#This Row],[Profit]]&gt;0,"Profit","Loss")</f>
        <v>Profit</v>
      </c>
    </row>
    <row r="4781" spans="1:14" x14ac:dyDescent="0.25">
      <c r="A4781" s="1">
        <v>42518</v>
      </c>
      <c r="B4781" s="3">
        <f t="shared" si="222"/>
        <v>2016</v>
      </c>
      <c r="C4781" s="3">
        <f t="shared" si="223"/>
        <v>5</v>
      </c>
      <c r="D4781" t="s">
        <v>1783</v>
      </c>
      <c r="E4781" t="str">
        <f t="shared" si="224"/>
        <v>Kimberly Carter20160528</v>
      </c>
      <c r="F4781">
        <f>IF(COUNTIF($E$2:E4781, E4781) = 1, MAX($F$1:F4780) + 1, INDEX($F$1:F4780, MATCH(E4781, $E$1:E4780, 0)))</f>
        <v>2358</v>
      </c>
      <c r="G4781" t="s">
        <v>123</v>
      </c>
      <c r="H4781" t="s">
        <v>34</v>
      </c>
      <c r="I4781" t="s">
        <v>35</v>
      </c>
      <c r="J4781" t="s">
        <v>1128</v>
      </c>
      <c r="K4781" s="17">
        <v>390.27</v>
      </c>
      <c r="L4781" s="17">
        <v>8</v>
      </c>
      <c r="M4781" s="17">
        <v>-24.39</v>
      </c>
      <c r="N4781" s="17" t="str">
        <f>IF(SalesData[[#This Row],[Profit]]&gt;0,"Profit","Loss")</f>
        <v>Loss</v>
      </c>
    </row>
    <row r="4782" spans="1:14" x14ac:dyDescent="0.25">
      <c r="A4782" s="1">
        <v>42518</v>
      </c>
      <c r="B4782" s="3">
        <f t="shared" si="222"/>
        <v>2016</v>
      </c>
      <c r="C4782" s="3">
        <f t="shared" si="223"/>
        <v>5</v>
      </c>
      <c r="D4782" t="s">
        <v>1783</v>
      </c>
      <c r="E4782" t="str">
        <f t="shared" si="224"/>
        <v>Kimberly Carter20160528</v>
      </c>
      <c r="F4782">
        <f>IF(COUNTIF($E$2:E4782, E4782) = 1, MAX($F$1:F4781) + 1, INDEX($F$1:F4781, MATCH(E4782, $E$1:E4781, 0)))</f>
        <v>2358</v>
      </c>
      <c r="G4782" t="s">
        <v>123</v>
      </c>
      <c r="H4782" t="s">
        <v>11</v>
      </c>
      <c r="I4782" t="s">
        <v>12</v>
      </c>
      <c r="J4782" t="s">
        <v>1105</v>
      </c>
      <c r="K4782" s="17">
        <v>62.19</v>
      </c>
      <c r="L4782" s="17">
        <v>13</v>
      </c>
      <c r="M4782" s="17">
        <v>19.440000000000001</v>
      </c>
      <c r="N4782" s="17" t="str">
        <f>IF(SalesData[[#This Row],[Profit]]&gt;0,"Profit","Loss")</f>
        <v>Profit</v>
      </c>
    </row>
    <row r="4783" spans="1:14" x14ac:dyDescent="0.25">
      <c r="A4783" s="1">
        <v>42518</v>
      </c>
      <c r="B4783" s="3">
        <f t="shared" si="222"/>
        <v>2016</v>
      </c>
      <c r="C4783" s="3">
        <f t="shared" si="223"/>
        <v>5</v>
      </c>
      <c r="D4783" t="s">
        <v>256</v>
      </c>
      <c r="E4783" t="str">
        <f t="shared" si="224"/>
        <v>Clay Ludtke20160528</v>
      </c>
      <c r="F4783">
        <f>IF(COUNTIF($E$2:E4783, E4783) = 1, MAX($F$1:F4782) + 1, INDEX($F$1:F4782, MATCH(E4783, $E$1:E4782, 0)))</f>
        <v>2359</v>
      </c>
      <c r="G4783" t="s">
        <v>27</v>
      </c>
      <c r="H4783" t="s">
        <v>11</v>
      </c>
      <c r="I4783" t="s">
        <v>92</v>
      </c>
      <c r="J4783" t="s">
        <v>1296</v>
      </c>
      <c r="K4783" s="17">
        <v>262.24</v>
      </c>
      <c r="L4783" s="17">
        <v>2</v>
      </c>
      <c r="M4783" s="17">
        <v>78.67</v>
      </c>
      <c r="N4783" s="17" t="str">
        <f>IF(SalesData[[#This Row],[Profit]]&gt;0,"Profit","Loss")</f>
        <v>Profit</v>
      </c>
    </row>
    <row r="4784" spans="1:14" x14ac:dyDescent="0.25">
      <c r="A4784" s="1">
        <v>42518</v>
      </c>
      <c r="B4784" s="3">
        <f t="shared" si="222"/>
        <v>2016</v>
      </c>
      <c r="C4784" s="3">
        <f t="shared" si="223"/>
        <v>5</v>
      </c>
      <c r="D4784" t="s">
        <v>256</v>
      </c>
      <c r="E4784" t="str">
        <f t="shared" si="224"/>
        <v>Clay Ludtke20160528</v>
      </c>
      <c r="F4784">
        <f>IF(COUNTIF($E$2:E4784, E4784) = 1, MAX($F$1:F4783) + 1, INDEX($F$1:F4783, MATCH(E4784, $E$1:E4783, 0)))</f>
        <v>2359</v>
      </c>
      <c r="G4784" t="s">
        <v>27</v>
      </c>
      <c r="H4784" t="s">
        <v>11</v>
      </c>
      <c r="I4784" t="s">
        <v>12</v>
      </c>
      <c r="J4784" t="s">
        <v>1901</v>
      </c>
      <c r="K4784" s="17">
        <v>182.72</v>
      </c>
      <c r="L4784" s="17">
        <v>8</v>
      </c>
      <c r="M4784" s="17">
        <v>84.05</v>
      </c>
      <c r="N4784" s="17" t="str">
        <f>IF(SalesData[[#This Row],[Profit]]&gt;0,"Profit","Loss")</f>
        <v>Profit</v>
      </c>
    </row>
    <row r="4785" spans="1:14" x14ac:dyDescent="0.25">
      <c r="A4785" s="1">
        <v>42518</v>
      </c>
      <c r="B4785" s="3">
        <f t="shared" si="222"/>
        <v>2016</v>
      </c>
      <c r="C4785" s="3">
        <f t="shared" si="223"/>
        <v>5</v>
      </c>
      <c r="D4785" t="s">
        <v>256</v>
      </c>
      <c r="E4785" t="str">
        <f t="shared" si="224"/>
        <v>Clay Ludtke20160528</v>
      </c>
      <c r="F4785">
        <f>IF(COUNTIF($E$2:E4785, E4785) = 1, MAX($F$1:F4784) + 1, INDEX($F$1:F4784, MATCH(E4785, $E$1:E4784, 0)))</f>
        <v>2359</v>
      </c>
      <c r="G4785" t="s">
        <v>27</v>
      </c>
      <c r="H4785" t="s">
        <v>39</v>
      </c>
      <c r="I4785" t="s">
        <v>52</v>
      </c>
      <c r="J4785" t="s">
        <v>673</v>
      </c>
      <c r="K4785" s="17">
        <v>131.6</v>
      </c>
      <c r="L4785" s="17">
        <v>7</v>
      </c>
      <c r="M4785" s="17">
        <v>7.9</v>
      </c>
      <c r="N4785" s="17" t="str">
        <f>IF(SalesData[[#This Row],[Profit]]&gt;0,"Profit","Loss")</f>
        <v>Profit</v>
      </c>
    </row>
    <row r="4786" spans="1:14" x14ac:dyDescent="0.25">
      <c r="A4786" s="1">
        <v>42518</v>
      </c>
      <c r="B4786" s="3">
        <f t="shared" si="222"/>
        <v>2016</v>
      </c>
      <c r="C4786" s="3">
        <f t="shared" si="223"/>
        <v>5</v>
      </c>
      <c r="D4786" t="s">
        <v>256</v>
      </c>
      <c r="E4786" t="str">
        <f t="shared" si="224"/>
        <v>Clay Ludtke20160528</v>
      </c>
      <c r="F4786">
        <f>IF(COUNTIF($E$2:E4786, E4786) = 1, MAX($F$1:F4785) + 1, INDEX($F$1:F4785, MATCH(E4786, $E$1:E4785, 0)))</f>
        <v>2359</v>
      </c>
      <c r="G4786" t="s">
        <v>27</v>
      </c>
      <c r="H4786" t="s">
        <v>11</v>
      </c>
      <c r="I4786" t="s">
        <v>20</v>
      </c>
      <c r="J4786" t="s">
        <v>1185</v>
      </c>
      <c r="K4786" s="17">
        <v>22.72</v>
      </c>
      <c r="L4786" s="17">
        <v>4</v>
      </c>
      <c r="M4786" s="17">
        <v>7.38</v>
      </c>
      <c r="N4786" s="17" t="str">
        <f>IF(SalesData[[#This Row],[Profit]]&gt;0,"Profit","Loss")</f>
        <v>Profit</v>
      </c>
    </row>
    <row r="4787" spans="1:14" x14ac:dyDescent="0.25">
      <c r="A4787" s="1">
        <v>42518</v>
      </c>
      <c r="B4787" s="3">
        <f t="shared" si="222"/>
        <v>2016</v>
      </c>
      <c r="C4787" s="3">
        <f t="shared" si="223"/>
        <v>5</v>
      </c>
      <c r="D4787" t="s">
        <v>256</v>
      </c>
      <c r="E4787" t="str">
        <f t="shared" si="224"/>
        <v>Clay Ludtke20160528</v>
      </c>
      <c r="F4787">
        <f>IF(COUNTIF($E$2:E4787, E4787) = 1, MAX($F$1:F4786) + 1, INDEX($F$1:F4786, MATCH(E4787, $E$1:E4786, 0)))</f>
        <v>2359</v>
      </c>
      <c r="G4787" t="s">
        <v>27</v>
      </c>
      <c r="H4787" t="s">
        <v>39</v>
      </c>
      <c r="I4787" t="s">
        <v>302</v>
      </c>
      <c r="J4787" t="s">
        <v>837</v>
      </c>
      <c r="K4787" s="17">
        <v>558.4</v>
      </c>
      <c r="L4787" s="17">
        <v>2</v>
      </c>
      <c r="M4787" s="17">
        <v>41.88</v>
      </c>
      <c r="N4787" s="17" t="str">
        <f>IF(SalesData[[#This Row],[Profit]]&gt;0,"Profit","Loss")</f>
        <v>Profit</v>
      </c>
    </row>
    <row r="4788" spans="1:14" x14ac:dyDescent="0.25">
      <c r="A4788" s="1">
        <v>42518</v>
      </c>
      <c r="B4788" s="3">
        <f t="shared" si="222"/>
        <v>2016</v>
      </c>
      <c r="C4788" s="3">
        <f t="shared" si="223"/>
        <v>5</v>
      </c>
      <c r="D4788" t="s">
        <v>525</v>
      </c>
      <c r="E4788" t="str">
        <f t="shared" si="224"/>
        <v>Edward Hooks20160528</v>
      </c>
      <c r="F4788">
        <f>IF(COUNTIF($E$2:E4788, E4788) = 1, MAX($F$1:F4787) + 1, INDEX($F$1:F4787, MATCH(E4788, $E$1:E4787, 0)))</f>
        <v>2360</v>
      </c>
      <c r="G4788" t="s">
        <v>149</v>
      </c>
      <c r="H4788" t="s">
        <v>11</v>
      </c>
      <c r="I4788" t="s">
        <v>200</v>
      </c>
      <c r="J4788" t="s">
        <v>2215</v>
      </c>
      <c r="K4788" s="17">
        <v>54.9</v>
      </c>
      <c r="L4788" s="17">
        <v>5</v>
      </c>
      <c r="M4788" s="17">
        <v>15.37</v>
      </c>
      <c r="N4788" s="17" t="str">
        <f>IF(SalesData[[#This Row],[Profit]]&gt;0,"Profit","Loss")</f>
        <v>Profit</v>
      </c>
    </row>
    <row r="4789" spans="1:14" x14ac:dyDescent="0.25">
      <c r="A4789" s="1">
        <v>42518</v>
      </c>
      <c r="B4789" s="3">
        <f t="shared" si="222"/>
        <v>2016</v>
      </c>
      <c r="C4789" s="3">
        <f t="shared" si="223"/>
        <v>5</v>
      </c>
      <c r="D4789" t="s">
        <v>1443</v>
      </c>
      <c r="E4789" t="str">
        <f t="shared" si="224"/>
        <v>Tanja Norvell20160528</v>
      </c>
      <c r="F4789">
        <f>IF(COUNTIF($E$2:E4789, E4789) = 1, MAX($F$1:F4788) + 1, INDEX($F$1:F4788, MATCH(E4789, $E$1:E4788, 0)))</f>
        <v>2361</v>
      </c>
      <c r="G4789" t="s">
        <v>15</v>
      </c>
      <c r="H4789" t="s">
        <v>39</v>
      </c>
      <c r="I4789" t="s">
        <v>40</v>
      </c>
      <c r="J4789" t="s">
        <v>648</v>
      </c>
      <c r="K4789" s="17">
        <v>286.39999999999998</v>
      </c>
      <c r="L4789" s="17">
        <v>1</v>
      </c>
      <c r="M4789" s="17">
        <v>25.06</v>
      </c>
      <c r="N4789" s="17" t="str">
        <f>IF(SalesData[[#This Row],[Profit]]&gt;0,"Profit","Loss")</f>
        <v>Profit</v>
      </c>
    </row>
    <row r="4790" spans="1:14" x14ac:dyDescent="0.25">
      <c r="A4790" s="1">
        <v>42519</v>
      </c>
      <c r="B4790" s="3">
        <f t="shared" si="222"/>
        <v>2016</v>
      </c>
      <c r="C4790" s="3">
        <f t="shared" si="223"/>
        <v>5</v>
      </c>
      <c r="D4790" t="s">
        <v>1751</v>
      </c>
      <c r="E4790" t="str">
        <f t="shared" si="224"/>
        <v>Rob Lucas20160529</v>
      </c>
      <c r="F4790">
        <f>IF(COUNTIF($E$2:E4790, E4790) = 1, MAX($F$1:F4789) + 1, INDEX($F$1:F4789, MATCH(E4790, $E$1:E4789, 0)))</f>
        <v>2362</v>
      </c>
      <c r="G4790" t="s">
        <v>488</v>
      </c>
      <c r="H4790" t="s">
        <v>39</v>
      </c>
      <c r="I4790" t="s">
        <v>40</v>
      </c>
      <c r="J4790" t="s">
        <v>287</v>
      </c>
      <c r="K4790" s="17">
        <v>979.95</v>
      </c>
      <c r="L4790" s="17">
        <v>5</v>
      </c>
      <c r="M4790" s="17">
        <v>274.39</v>
      </c>
      <c r="N4790" s="17" t="str">
        <f>IF(SalesData[[#This Row],[Profit]]&gt;0,"Profit","Loss")</f>
        <v>Profit</v>
      </c>
    </row>
    <row r="4791" spans="1:14" x14ac:dyDescent="0.25">
      <c r="A4791" s="1">
        <v>42519</v>
      </c>
      <c r="B4791" s="3">
        <f t="shared" si="222"/>
        <v>2016</v>
      </c>
      <c r="C4791" s="3">
        <f t="shared" si="223"/>
        <v>5</v>
      </c>
      <c r="D4791" t="s">
        <v>1751</v>
      </c>
      <c r="E4791" t="str">
        <f t="shared" si="224"/>
        <v>Rob Lucas20160529</v>
      </c>
      <c r="F4791">
        <f>IF(COUNTIF($E$2:E4791, E4791) = 1, MAX($F$1:F4790) + 1, INDEX($F$1:F4790, MATCH(E4791, $E$1:E4790, 0)))</f>
        <v>2362</v>
      </c>
      <c r="G4791" t="s">
        <v>488</v>
      </c>
      <c r="H4791" t="s">
        <v>11</v>
      </c>
      <c r="I4791" t="s">
        <v>20</v>
      </c>
      <c r="J4791" t="s">
        <v>787</v>
      </c>
      <c r="K4791" s="17">
        <v>22.75</v>
      </c>
      <c r="L4791" s="17">
        <v>5</v>
      </c>
      <c r="M4791" s="17">
        <v>11.38</v>
      </c>
      <c r="N4791" s="17" t="str">
        <f>IF(SalesData[[#This Row],[Profit]]&gt;0,"Profit","Loss")</f>
        <v>Profit</v>
      </c>
    </row>
    <row r="4792" spans="1:14" x14ac:dyDescent="0.25">
      <c r="A4792" s="1">
        <v>42519</v>
      </c>
      <c r="B4792" s="3">
        <f t="shared" si="222"/>
        <v>2016</v>
      </c>
      <c r="C4792" s="3">
        <f t="shared" si="223"/>
        <v>5</v>
      </c>
      <c r="D4792" t="s">
        <v>2474</v>
      </c>
      <c r="E4792" t="str">
        <f t="shared" si="224"/>
        <v>Raymond Buch20160529</v>
      </c>
      <c r="F4792">
        <f>IF(COUNTIF($E$2:E4792, E4792) = 1, MAX($F$1:F4791) + 1, INDEX($F$1:F4791, MATCH(E4792, $E$1:E4791, 0)))</f>
        <v>2363</v>
      </c>
      <c r="G4792" t="s">
        <v>120</v>
      </c>
      <c r="H4792" t="s">
        <v>11</v>
      </c>
      <c r="I4792" t="s">
        <v>20</v>
      </c>
      <c r="J4792" t="s">
        <v>2487</v>
      </c>
      <c r="K4792" s="17">
        <v>11.28</v>
      </c>
      <c r="L4792" s="17">
        <v>3</v>
      </c>
      <c r="M4792" s="17">
        <v>-8.65</v>
      </c>
      <c r="N4792" s="17" t="str">
        <f>IF(SalesData[[#This Row],[Profit]]&gt;0,"Profit","Loss")</f>
        <v>Loss</v>
      </c>
    </row>
    <row r="4793" spans="1:14" x14ac:dyDescent="0.25">
      <c r="A4793" s="1">
        <v>42519</v>
      </c>
      <c r="B4793" s="3">
        <f t="shared" si="222"/>
        <v>2016</v>
      </c>
      <c r="C4793" s="3">
        <f t="shared" si="223"/>
        <v>5</v>
      </c>
      <c r="D4793" t="s">
        <v>2474</v>
      </c>
      <c r="E4793" t="str">
        <f t="shared" si="224"/>
        <v>Raymond Buch20160529</v>
      </c>
      <c r="F4793">
        <f>IF(COUNTIF($E$2:E4793, E4793) = 1, MAX($F$1:F4792) + 1, INDEX($F$1:F4792, MATCH(E4793, $E$1:E4792, 0)))</f>
        <v>2363</v>
      </c>
      <c r="G4793" t="s">
        <v>120</v>
      </c>
      <c r="H4793" t="s">
        <v>11</v>
      </c>
      <c r="I4793" t="s">
        <v>24</v>
      </c>
      <c r="J4793" t="s">
        <v>326</v>
      </c>
      <c r="K4793" s="17">
        <v>4.45</v>
      </c>
      <c r="L4793" s="17">
        <v>2</v>
      </c>
      <c r="M4793" s="17">
        <v>0.33</v>
      </c>
      <c r="N4793" s="17" t="str">
        <f>IF(SalesData[[#This Row],[Profit]]&gt;0,"Profit","Loss")</f>
        <v>Profit</v>
      </c>
    </row>
    <row r="4794" spans="1:14" x14ac:dyDescent="0.25">
      <c r="A4794" s="1">
        <v>42519</v>
      </c>
      <c r="B4794" s="3">
        <f t="shared" si="222"/>
        <v>2016</v>
      </c>
      <c r="C4794" s="3">
        <f t="shared" si="223"/>
        <v>5</v>
      </c>
      <c r="D4794" t="s">
        <v>2474</v>
      </c>
      <c r="E4794" t="str">
        <f t="shared" si="224"/>
        <v>Raymond Buch20160529</v>
      </c>
      <c r="F4794">
        <f>IF(COUNTIF($E$2:E4794, E4794) = 1, MAX($F$1:F4793) + 1, INDEX($F$1:F4793, MATCH(E4794, $E$1:E4793, 0)))</f>
        <v>2363</v>
      </c>
      <c r="G4794" t="s">
        <v>120</v>
      </c>
      <c r="H4794" t="s">
        <v>34</v>
      </c>
      <c r="I4794" t="s">
        <v>47</v>
      </c>
      <c r="J4794" t="s">
        <v>1990</v>
      </c>
      <c r="K4794" s="17">
        <v>44.76</v>
      </c>
      <c r="L4794" s="17">
        <v>3</v>
      </c>
      <c r="M4794" s="17">
        <v>14.55</v>
      </c>
      <c r="N4794" s="17" t="str">
        <f>IF(SalesData[[#This Row],[Profit]]&gt;0,"Profit","Loss")</f>
        <v>Profit</v>
      </c>
    </row>
    <row r="4795" spans="1:14" x14ac:dyDescent="0.25">
      <c r="A4795" s="1">
        <v>42520</v>
      </c>
      <c r="B4795" s="3">
        <f t="shared" si="222"/>
        <v>2016</v>
      </c>
      <c r="C4795" s="3">
        <f t="shared" si="223"/>
        <v>5</v>
      </c>
      <c r="D4795" t="s">
        <v>2298</v>
      </c>
      <c r="E4795" t="str">
        <f t="shared" si="224"/>
        <v>Maribeth Yedwab20160530</v>
      </c>
      <c r="F4795">
        <f>IF(COUNTIF($E$2:E4795, E4795) = 1, MAX($F$1:F4794) + 1, INDEX($F$1:F4794, MATCH(E4795, $E$1:E4794, 0)))</f>
        <v>2364</v>
      </c>
      <c r="G4795" t="s">
        <v>278</v>
      </c>
      <c r="H4795" t="s">
        <v>11</v>
      </c>
      <c r="I4795" t="s">
        <v>20</v>
      </c>
      <c r="J4795" t="s">
        <v>911</v>
      </c>
      <c r="K4795" s="17">
        <v>22.62</v>
      </c>
      <c r="L4795" s="17">
        <v>2</v>
      </c>
      <c r="M4795" s="17">
        <v>-15.08</v>
      </c>
      <c r="N4795" s="17" t="str">
        <f>IF(SalesData[[#This Row],[Profit]]&gt;0,"Profit","Loss")</f>
        <v>Loss</v>
      </c>
    </row>
    <row r="4796" spans="1:14" x14ac:dyDescent="0.25">
      <c r="A4796" s="1">
        <v>42520</v>
      </c>
      <c r="B4796" s="3">
        <f t="shared" si="222"/>
        <v>2016</v>
      </c>
      <c r="C4796" s="3">
        <f t="shared" si="223"/>
        <v>5</v>
      </c>
      <c r="D4796" t="s">
        <v>2298</v>
      </c>
      <c r="E4796" t="str">
        <f t="shared" si="224"/>
        <v>Maribeth Yedwab20160530</v>
      </c>
      <c r="F4796">
        <f>IF(COUNTIF($E$2:E4796, E4796) = 1, MAX($F$1:F4795) + 1, INDEX($F$1:F4795, MATCH(E4796, $E$1:E4795, 0)))</f>
        <v>2364</v>
      </c>
      <c r="G4796" t="s">
        <v>278</v>
      </c>
      <c r="H4796" t="s">
        <v>11</v>
      </c>
      <c r="I4796" t="s">
        <v>20</v>
      </c>
      <c r="J4796" t="s">
        <v>765</v>
      </c>
      <c r="K4796" s="17">
        <v>14.95</v>
      </c>
      <c r="L4796" s="17">
        <v>2</v>
      </c>
      <c r="M4796" s="17">
        <v>-11.96</v>
      </c>
      <c r="N4796" s="17" t="str">
        <f>IF(SalesData[[#This Row],[Profit]]&gt;0,"Profit","Loss")</f>
        <v>Loss</v>
      </c>
    </row>
    <row r="4797" spans="1:14" x14ac:dyDescent="0.25">
      <c r="A4797" s="1">
        <v>42520</v>
      </c>
      <c r="B4797" s="3">
        <f t="shared" si="222"/>
        <v>2016</v>
      </c>
      <c r="C4797" s="3">
        <f t="shared" si="223"/>
        <v>5</v>
      </c>
      <c r="D4797" t="s">
        <v>2298</v>
      </c>
      <c r="E4797" t="str">
        <f t="shared" si="224"/>
        <v>Maribeth Yedwab20160530</v>
      </c>
      <c r="F4797">
        <f>IF(COUNTIF($E$2:E4797, E4797) = 1, MAX($F$1:F4796) + 1, INDEX($F$1:F4796, MATCH(E4797, $E$1:E4796, 0)))</f>
        <v>2364</v>
      </c>
      <c r="G4797" t="s">
        <v>278</v>
      </c>
      <c r="H4797" t="s">
        <v>34</v>
      </c>
      <c r="I4797" t="s">
        <v>35</v>
      </c>
      <c r="J4797" t="s">
        <v>991</v>
      </c>
      <c r="K4797" s="17">
        <v>801.57</v>
      </c>
      <c r="L4797" s="17">
        <v>2</v>
      </c>
      <c r="M4797" s="17">
        <v>50.1</v>
      </c>
      <c r="N4797" s="17" t="str">
        <f>IF(SalesData[[#This Row],[Profit]]&gt;0,"Profit","Loss")</f>
        <v>Profit</v>
      </c>
    </row>
    <row r="4798" spans="1:14" x14ac:dyDescent="0.25">
      <c r="A4798" s="1">
        <v>42520</v>
      </c>
      <c r="B4798" s="3">
        <f t="shared" si="222"/>
        <v>2016</v>
      </c>
      <c r="C4798" s="3">
        <f t="shared" si="223"/>
        <v>5</v>
      </c>
      <c r="D4798" t="s">
        <v>2298</v>
      </c>
      <c r="E4798" t="str">
        <f t="shared" si="224"/>
        <v>Maribeth Yedwab20160530</v>
      </c>
      <c r="F4798">
        <f>IF(COUNTIF($E$2:E4798, E4798) = 1, MAX($F$1:F4797) + 1, INDEX($F$1:F4797, MATCH(E4798, $E$1:E4797, 0)))</f>
        <v>2364</v>
      </c>
      <c r="G4798" t="s">
        <v>278</v>
      </c>
      <c r="H4798" t="s">
        <v>11</v>
      </c>
      <c r="I4798" t="s">
        <v>20</v>
      </c>
      <c r="J4798" t="s">
        <v>2483</v>
      </c>
      <c r="K4798" s="17">
        <v>2.38</v>
      </c>
      <c r="L4798" s="17">
        <v>3</v>
      </c>
      <c r="M4798" s="17">
        <v>-1.9</v>
      </c>
      <c r="N4798" s="17" t="str">
        <f>IF(SalesData[[#This Row],[Profit]]&gt;0,"Profit","Loss")</f>
        <v>Loss</v>
      </c>
    </row>
    <row r="4799" spans="1:14" x14ac:dyDescent="0.25">
      <c r="A4799" s="1">
        <v>42520</v>
      </c>
      <c r="B4799" s="3">
        <f t="shared" si="222"/>
        <v>2016</v>
      </c>
      <c r="C4799" s="3">
        <f t="shared" si="223"/>
        <v>5</v>
      </c>
      <c r="D4799" t="s">
        <v>2298</v>
      </c>
      <c r="E4799" t="str">
        <f t="shared" si="224"/>
        <v>Maribeth Yedwab20160530</v>
      </c>
      <c r="F4799">
        <f>IF(COUNTIF($E$2:E4799, E4799) = 1, MAX($F$1:F4798) + 1, INDEX($F$1:F4798, MATCH(E4799, $E$1:E4798, 0)))</f>
        <v>2364</v>
      </c>
      <c r="G4799" t="s">
        <v>278</v>
      </c>
      <c r="H4799" t="s">
        <v>11</v>
      </c>
      <c r="I4799" t="s">
        <v>12</v>
      </c>
      <c r="J4799" t="s">
        <v>1989</v>
      </c>
      <c r="K4799" s="17">
        <v>32.79</v>
      </c>
      <c r="L4799" s="17">
        <v>1</v>
      </c>
      <c r="M4799" s="17">
        <v>11.89</v>
      </c>
      <c r="N4799" s="17" t="str">
        <f>IF(SalesData[[#This Row],[Profit]]&gt;0,"Profit","Loss")</f>
        <v>Profit</v>
      </c>
    </row>
    <row r="4800" spans="1:14" x14ac:dyDescent="0.25">
      <c r="A4800" s="1">
        <v>42520</v>
      </c>
      <c r="B4800" s="3">
        <f t="shared" si="222"/>
        <v>2016</v>
      </c>
      <c r="C4800" s="3">
        <f t="shared" si="223"/>
        <v>5</v>
      </c>
      <c r="D4800" t="s">
        <v>2534</v>
      </c>
      <c r="E4800" t="str">
        <f t="shared" si="224"/>
        <v>Robert Waldorf20160530</v>
      </c>
      <c r="F4800">
        <f>IF(COUNTIF($E$2:E4800, E4800) = 1, MAX($F$1:F4799) + 1, INDEX($F$1:F4799, MATCH(E4800, $E$1:E4799, 0)))</f>
        <v>2365</v>
      </c>
      <c r="G4800" t="s">
        <v>245</v>
      </c>
      <c r="H4800" t="s">
        <v>11</v>
      </c>
      <c r="I4800" t="s">
        <v>20</v>
      </c>
      <c r="J4800" t="s">
        <v>705</v>
      </c>
      <c r="K4800" s="17">
        <v>3.28</v>
      </c>
      <c r="L4800" s="17">
        <v>2</v>
      </c>
      <c r="M4800" s="17">
        <v>-2.63</v>
      </c>
      <c r="N4800" s="17" t="str">
        <f>IF(SalesData[[#This Row],[Profit]]&gt;0,"Profit","Loss")</f>
        <v>Loss</v>
      </c>
    </row>
    <row r="4801" spans="1:14" x14ac:dyDescent="0.25">
      <c r="A4801" s="1">
        <v>42520</v>
      </c>
      <c r="B4801" s="3">
        <f t="shared" si="222"/>
        <v>2016</v>
      </c>
      <c r="C4801" s="3">
        <f t="shared" si="223"/>
        <v>5</v>
      </c>
      <c r="D4801" t="s">
        <v>657</v>
      </c>
      <c r="E4801" t="str">
        <f t="shared" si="224"/>
        <v>Brooke Gillingham20160530</v>
      </c>
      <c r="F4801">
        <f>IF(COUNTIF($E$2:E4801, E4801) = 1, MAX($F$1:F4800) + 1, INDEX($F$1:F4800, MATCH(E4801, $E$1:E4800, 0)))</f>
        <v>2366</v>
      </c>
      <c r="G4801" t="s">
        <v>78</v>
      </c>
      <c r="H4801" t="s">
        <v>39</v>
      </c>
      <c r="I4801" t="s">
        <v>603</v>
      </c>
      <c r="J4801" t="s">
        <v>916</v>
      </c>
      <c r="K4801" s="17">
        <v>839.99</v>
      </c>
      <c r="L4801" s="17">
        <v>2</v>
      </c>
      <c r="M4801" s="17">
        <v>70</v>
      </c>
      <c r="N4801" s="17" t="str">
        <f>IF(SalesData[[#This Row],[Profit]]&gt;0,"Profit","Loss")</f>
        <v>Profit</v>
      </c>
    </row>
    <row r="4802" spans="1:14" x14ac:dyDescent="0.25">
      <c r="A4802" s="1">
        <v>42520</v>
      </c>
      <c r="B4802" s="3">
        <f t="shared" ref="B4802:B4865" si="225">YEAR(A4802)</f>
        <v>2016</v>
      </c>
      <c r="C4802" s="3">
        <f t="shared" ref="C4802:C4865" si="226">MONTH(A4802)</f>
        <v>5</v>
      </c>
      <c r="D4802" t="s">
        <v>443</v>
      </c>
      <c r="E4802" t="str">
        <f t="shared" ref="E4802:E4865" si="227">D4802 &amp; TEXT(A4802, "yyyymmdd")</f>
        <v>Anna HÃ¤berlin20160530</v>
      </c>
      <c r="F4802">
        <f>IF(COUNTIF($E$2:E4802, E4802) = 1, MAX($F$1:F4801) + 1, INDEX($F$1:F4801, MATCH(E4802, $E$1:E4801, 0)))</f>
        <v>2367</v>
      </c>
      <c r="G4802" t="s">
        <v>55</v>
      </c>
      <c r="H4802" t="s">
        <v>34</v>
      </c>
      <c r="I4802" t="s">
        <v>145</v>
      </c>
      <c r="J4802" t="s">
        <v>1786</v>
      </c>
      <c r="K4802" s="17">
        <v>2275.5</v>
      </c>
      <c r="L4802" s="17">
        <v>10</v>
      </c>
      <c r="M4802" s="17">
        <v>386.84</v>
      </c>
      <c r="N4802" s="17" t="str">
        <f>IF(SalesData[[#This Row],[Profit]]&gt;0,"Profit","Loss")</f>
        <v>Profit</v>
      </c>
    </row>
    <row r="4803" spans="1:14" x14ac:dyDescent="0.25">
      <c r="A4803" s="1">
        <v>42520</v>
      </c>
      <c r="B4803" s="3">
        <f t="shared" si="225"/>
        <v>2016</v>
      </c>
      <c r="C4803" s="3">
        <f t="shared" si="226"/>
        <v>5</v>
      </c>
      <c r="D4803" t="s">
        <v>443</v>
      </c>
      <c r="E4803" t="str">
        <f t="shared" si="227"/>
        <v>Anna HÃ¤berlin20160530</v>
      </c>
      <c r="F4803">
        <f>IF(COUNTIF($E$2:E4803, E4803) = 1, MAX($F$1:F4802) + 1, INDEX($F$1:F4802, MATCH(E4803, $E$1:E4802, 0)))</f>
        <v>2367</v>
      </c>
      <c r="G4803" t="s">
        <v>55</v>
      </c>
      <c r="H4803" t="s">
        <v>39</v>
      </c>
      <c r="I4803" t="s">
        <v>52</v>
      </c>
      <c r="J4803" t="s">
        <v>1787</v>
      </c>
      <c r="K4803" s="17">
        <v>1979.7</v>
      </c>
      <c r="L4803" s="17">
        <v>6</v>
      </c>
      <c r="M4803" s="17">
        <v>653.29999999999995</v>
      </c>
      <c r="N4803" s="17" t="str">
        <f>IF(SalesData[[#This Row],[Profit]]&gt;0,"Profit","Loss")</f>
        <v>Profit</v>
      </c>
    </row>
    <row r="4804" spans="1:14" x14ac:dyDescent="0.25">
      <c r="A4804" s="1">
        <v>42520</v>
      </c>
      <c r="B4804" s="3">
        <f t="shared" si="225"/>
        <v>2016</v>
      </c>
      <c r="C4804" s="3">
        <f t="shared" si="226"/>
        <v>5</v>
      </c>
      <c r="D4804" t="s">
        <v>443</v>
      </c>
      <c r="E4804" t="str">
        <f t="shared" si="227"/>
        <v>Anna HÃ¤berlin20160530</v>
      </c>
      <c r="F4804">
        <f>IF(COUNTIF($E$2:E4804, E4804) = 1, MAX($F$1:F4803) + 1, INDEX($F$1:F4803, MATCH(E4804, $E$1:E4803, 0)))</f>
        <v>2367</v>
      </c>
      <c r="G4804" t="s">
        <v>55</v>
      </c>
      <c r="H4804" t="s">
        <v>11</v>
      </c>
      <c r="I4804" t="s">
        <v>16</v>
      </c>
      <c r="J4804" t="s">
        <v>2476</v>
      </c>
      <c r="K4804" s="17">
        <v>62.1</v>
      </c>
      <c r="L4804" s="17">
        <v>6</v>
      </c>
      <c r="M4804" s="17">
        <v>29.81</v>
      </c>
      <c r="N4804" s="17" t="str">
        <f>IF(SalesData[[#This Row],[Profit]]&gt;0,"Profit","Loss")</f>
        <v>Profit</v>
      </c>
    </row>
    <row r="4805" spans="1:14" x14ac:dyDescent="0.25">
      <c r="A4805" s="1">
        <v>42520</v>
      </c>
      <c r="B4805" s="3">
        <f t="shared" si="225"/>
        <v>2016</v>
      </c>
      <c r="C4805" s="3">
        <f t="shared" si="226"/>
        <v>5</v>
      </c>
      <c r="D4805" t="s">
        <v>599</v>
      </c>
      <c r="E4805" t="str">
        <f t="shared" si="227"/>
        <v>Justin MacKendrick20160530</v>
      </c>
      <c r="F4805">
        <f>IF(COUNTIF($E$2:E4805, E4805) = 1, MAX($F$1:F4804) + 1, INDEX($F$1:F4804, MATCH(E4805, $E$1:E4804, 0)))</f>
        <v>2368</v>
      </c>
      <c r="G4805" t="s">
        <v>78</v>
      </c>
      <c r="H4805" t="s">
        <v>11</v>
      </c>
      <c r="I4805" t="s">
        <v>92</v>
      </c>
      <c r="J4805" t="s">
        <v>440</v>
      </c>
      <c r="K4805" s="17">
        <v>123.92</v>
      </c>
      <c r="L4805" s="17">
        <v>5</v>
      </c>
      <c r="M4805" s="17">
        <v>9.2899999999999991</v>
      </c>
      <c r="N4805" s="17" t="str">
        <f>IF(SalesData[[#This Row],[Profit]]&gt;0,"Profit","Loss")</f>
        <v>Profit</v>
      </c>
    </row>
    <row r="4806" spans="1:14" x14ac:dyDescent="0.25">
      <c r="A4806" s="1">
        <v>42520</v>
      </c>
      <c r="B4806" s="3">
        <f t="shared" si="225"/>
        <v>2016</v>
      </c>
      <c r="C4806" s="3">
        <f t="shared" si="226"/>
        <v>5</v>
      </c>
      <c r="D4806" t="s">
        <v>1535</v>
      </c>
      <c r="E4806" t="str">
        <f t="shared" si="227"/>
        <v>Nancy Lomonaco20160530</v>
      </c>
      <c r="F4806">
        <f>IF(COUNTIF($E$2:E4806, E4806) = 1, MAX($F$1:F4805) + 1, INDEX($F$1:F4805, MATCH(E4806, $E$1:E4805, 0)))</f>
        <v>2369</v>
      </c>
      <c r="G4806" t="s">
        <v>27</v>
      </c>
      <c r="H4806" t="s">
        <v>11</v>
      </c>
      <c r="I4806" t="s">
        <v>12</v>
      </c>
      <c r="J4806" t="s">
        <v>2169</v>
      </c>
      <c r="K4806" s="17">
        <v>38.880000000000003</v>
      </c>
      <c r="L4806" s="17">
        <v>6</v>
      </c>
      <c r="M4806" s="17">
        <v>18.66</v>
      </c>
      <c r="N4806" s="17" t="str">
        <f>IF(SalesData[[#This Row],[Profit]]&gt;0,"Profit","Loss")</f>
        <v>Profit</v>
      </c>
    </row>
    <row r="4807" spans="1:14" x14ac:dyDescent="0.25">
      <c r="A4807" s="1">
        <v>42520</v>
      </c>
      <c r="B4807" s="3">
        <f t="shared" si="225"/>
        <v>2016</v>
      </c>
      <c r="C4807" s="3">
        <f t="shared" si="226"/>
        <v>5</v>
      </c>
      <c r="D4807" t="s">
        <v>971</v>
      </c>
      <c r="E4807" t="str">
        <f t="shared" si="227"/>
        <v>Eugene Moren20160530</v>
      </c>
      <c r="F4807">
        <f>IF(COUNTIF($E$2:E4807, E4807) = 1, MAX($F$1:F4806) + 1, INDEX($F$1:F4806, MATCH(E4807, $E$1:E4806, 0)))</f>
        <v>2370</v>
      </c>
      <c r="G4807" t="s">
        <v>157</v>
      </c>
      <c r="H4807" t="s">
        <v>11</v>
      </c>
      <c r="I4807" t="s">
        <v>92</v>
      </c>
      <c r="J4807" t="s">
        <v>2152</v>
      </c>
      <c r="K4807" s="17">
        <v>364.74</v>
      </c>
      <c r="L4807" s="17">
        <v>3</v>
      </c>
      <c r="M4807" s="17">
        <v>109.42</v>
      </c>
      <c r="N4807" s="17" t="str">
        <f>IF(SalesData[[#This Row],[Profit]]&gt;0,"Profit","Loss")</f>
        <v>Profit</v>
      </c>
    </row>
    <row r="4808" spans="1:14" x14ac:dyDescent="0.25">
      <c r="A4808" s="1">
        <v>42520</v>
      </c>
      <c r="B4808" s="3">
        <f t="shared" si="225"/>
        <v>2016</v>
      </c>
      <c r="C4808" s="3">
        <f t="shared" si="226"/>
        <v>5</v>
      </c>
      <c r="D4808" t="s">
        <v>971</v>
      </c>
      <c r="E4808" t="str">
        <f t="shared" si="227"/>
        <v>Eugene Moren20160530</v>
      </c>
      <c r="F4808">
        <f>IF(COUNTIF($E$2:E4808, E4808) = 1, MAX($F$1:F4807) + 1, INDEX($F$1:F4807, MATCH(E4808, $E$1:E4807, 0)))</f>
        <v>2370</v>
      </c>
      <c r="G4808" t="s">
        <v>157</v>
      </c>
      <c r="H4808" t="s">
        <v>34</v>
      </c>
      <c r="I4808" t="s">
        <v>47</v>
      </c>
      <c r="J4808" t="s">
        <v>2000</v>
      </c>
      <c r="K4808" s="17">
        <v>47.4</v>
      </c>
      <c r="L4808" s="17">
        <v>5</v>
      </c>
      <c r="M4808" s="17">
        <v>21.33</v>
      </c>
      <c r="N4808" s="17" t="str">
        <f>IF(SalesData[[#This Row],[Profit]]&gt;0,"Profit","Loss")</f>
        <v>Profit</v>
      </c>
    </row>
    <row r="4809" spans="1:14" x14ac:dyDescent="0.25">
      <c r="A4809" s="1">
        <v>42520</v>
      </c>
      <c r="B4809" s="3">
        <f t="shared" si="225"/>
        <v>2016</v>
      </c>
      <c r="C4809" s="3">
        <f t="shared" si="226"/>
        <v>5</v>
      </c>
      <c r="D4809" t="s">
        <v>971</v>
      </c>
      <c r="E4809" t="str">
        <f t="shared" si="227"/>
        <v>Eugene Moren20160530</v>
      </c>
      <c r="F4809">
        <f>IF(COUNTIF($E$2:E4809, E4809) = 1, MAX($F$1:F4808) + 1, INDEX($F$1:F4808, MATCH(E4809, $E$1:E4808, 0)))</f>
        <v>2370</v>
      </c>
      <c r="G4809" t="s">
        <v>157</v>
      </c>
      <c r="H4809" t="s">
        <v>11</v>
      </c>
      <c r="I4809" t="s">
        <v>18</v>
      </c>
      <c r="J4809" t="s">
        <v>516</v>
      </c>
      <c r="K4809" s="17">
        <v>49.76</v>
      </c>
      <c r="L4809" s="17">
        <v>4</v>
      </c>
      <c r="M4809" s="17">
        <v>13.93</v>
      </c>
      <c r="N4809" s="17" t="str">
        <f>IF(SalesData[[#This Row],[Profit]]&gt;0,"Profit","Loss")</f>
        <v>Profit</v>
      </c>
    </row>
    <row r="4810" spans="1:14" x14ac:dyDescent="0.25">
      <c r="A4810" s="1">
        <v>42520</v>
      </c>
      <c r="B4810" s="3">
        <f t="shared" si="225"/>
        <v>2016</v>
      </c>
      <c r="C4810" s="3">
        <f t="shared" si="226"/>
        <v>5</v>
      </c>
      <c r="D4810" t="s">
        <v>971</v>
      </c>
      <c r="E4810" t="str">
        <f t="shared" si="227"/>
        <v>Eugene Moren20160530</v>
      </c>
      <c r="F4810">
        <f>IF(COUNTIF($E$2:E4810, E4810) = 1, MAX($F$1:F4809) + 1, INDEX($F$1:F4809, MATCH(E4810, $E$1:E4809, 0)))</f>
        <v>2370</v>
      </c>
      <c r="G4810" t="s">
        <v>157</v>
      </c>
      <c r="H4810" t="s">
        <v>11</v>
      </c>
      <c r="I4810" t="s">
        <v>24</v>
      </c>
      <c r="J4810" t="s">
        <v>326</v>
      </c>
      <c r="K4810" s="17">
        <v>5.56</v>
      </c>
      <c r="L4810" s="17">
        <v>2</v>
      </c>
      <c r="M4810" s="17">
        <v>1.45</v>
      </c>
      <c r="N4810" s="17" t="str">
        <f>IF(SalesData[[#This Row],[Profit]]&gt;0,"Profit","Loss")</f>
        <v>Profit</v>
      </c>
    </row>
    <row r="4811" spans="1:14" x14ac:dyDescent="0.25">
      <c r="A4811" s="1">
        <v>42520</v>
      </c>
      <c r="B4811" s="3">
        <f t="shared" si="225"/>
        <v>2016</v>
      </c>
      <c r="C4811" s="3">
        <f t="shared" si="226"/>
        <v>5</v>
      </c>
      <c r="D4811" t="s">
        <v>971</v>
      </c>
      <c r="E4811" t="str">
        <f t="shared" si="227"/>
        <v>Eugene Moren20160530</v>
      </c>
      <c r="F4811">
        <f>IF(COUNTIF($E$2:E4811, E4811) = 1, MAX($F$1:F4810) + 1, INDEX($F$1:F4810, MATCH(E4811, $E$1:E4810, 0)))</f>
        <v>2370</v>
      </c>
      <c r="G4811" t="s">
        <v>157</v>
      </c>
      <c r="H4811" t="s">
        <v>11</v>
      </c>
      <c r="I4811" t="s">
        <v>12</v>
      </c>
      <c r="J4811" t="s">
        <v>2243</v>
      </c>
      <c r="K4811" s="17">
        <v>629.1</v>
      </c>
      <c r="L4811" s="17">
        <v>6</v>
      </c>
      <c r="M4811" s="17">
        <v>301.97000000000003</v>
      </c>
      <c r="N4811" s="17" t="str">
        <f>IF(SalesData[[#This Row],[Profit]]&gt;0,"Profit","Loss")</f>
        <v>Profit</v>
      </c>
    </row>
    <row r="4812" spans="1:14" x14ac:dyDescent="0.25">
      <c r="A4812" s="1">
        <v>42520</v>
      </c>
      <c r="B4812" s="3">
        <f t="shared" si="225"/>
        <v>2016</v>
      </c>
      <c r="C4812" s="3">
        <f t="shared" si="226"/>
        <v>5</v>
      </c>
      <c r="D4812" t="s">
        <v>971</v>
      </c>
      <c r="E4812" t="str">
        <f t="shared" si="227"/>
        <v>Eugene Moren20160530</v>
      </c>
      <c r="F4812">
        <f>IF(COUNTIF($E$2:E4812, E4812) = 1, MAX($F$1:F4811) + 1, INDEX($F$1:F4811, MATCH(E4812, $E$1:E4811, 0)))</f>
        <v>2370</v>
      </c>
      <c r="G4812" t="s">
        <v>157</v>
      </c>
      <c r="H4812" t="s">
        <v>11</v>
      </c>
      <c r="I4812" t="s">
        <v>24</v>
      </c>
      <c r="J4812" t="s">
        <v>1569</v>
      </c>
      <c r="K4812" s="17">
        <v>14.7</v>
      </c>
      <c r="L4812" s="17">
        <v>5</v>
      </c>
      <c r="M4812" s="17">
        <v>3.97</v>
      </c>
      <c r="N4812" s="17" t="str">
        <f>IF(SalesData[[#This Row],[Profit]]&gt;0,"Profit","Loss")</f>
        <v>Profit</v>
      </c>
    </row>
    <row r="4813" spans="1:14" x14ac:dyDescent="0.25">
      <c r="A4813" s="1">
        <v>42520</v>
      </c>
      <c r="B4813" s="3">
        <f t="shared" si="225"/>
        <v>2016</v>
      </c>
      <c r="C4813" s="3">
        <f t="shared" si="226"/>
        <v>5</v>
      </c>
      <c r="D4813" t="s">
        <v>971</v>
      </c>
      <c r="E4813" t="str">
        <f t="shared" si="227"/>
        <v>Eugene Moren20160530</v>
      </c>
      <c r="F4813">
        <f>IF(COUNTIF($E$2:E4813, E4813) = 1, MAX($F$1:F4812) + 1, INDEX($F$1:F4812, MATCH(E4813, $E$1:E4812, 0)))</f>
        <v>2370</v>
      </c>
      <c r="G4813" t="s">
        <v>157</v>
      </c>
      <c r="H4813" t="s">
        <v>11</v>
      </c>
      <c r="I4813" t="s">
        <v>12</v>
      </c>
      <c r="J4813" t="s">
        <v>1365</v>
      </c>
      <c r="K4813" s="17">
        <v>45.36</v>
      </c>
      <c r="L4813" s="17">
        <v>7</v>
      </c>
      <c r="M4813" s="17">
        <v>21.77</v>
      </c>
      <c r="N4813" s="17" t="str">
        <f>IF(SalesData[[#This Row],[Profit]]&gt;0,"Profit","Loss")</f>
        <v>Profit</v>
      </c>
    </row>
    <row r="4814" spans="1:14" x14ac:dyDescent="0.25">
      <c r="A4814" s="1">
        <v>42520</v>
      </c>
      <c r="B4814" s="3">
        <f t="shared" si="225"/>
        <v>2016</v>
      </c>
      <c r="C4814" s="3">
        <f t="shared" si="226"/>
        <v>5</v>
      </c>
      <c r="D4814" t="s">
        <v>971</v>
      </c>
      <c r="E4814" t="str">
        <f t="shared" si="227"/>
        <v>Eugene Moren20160530</v>
      </c>
      <c r="F4814">
        <f>IF(COUNTIF($E$2:E4814, E4814) = 1, MAX($F$1:F4813) + 1, INDEX($F$1:F4813, MATCH(E4814, $E$1:E4813, 0)))</f>
        <v>2370</v>
      </c>
      <c r="G4814" t="s">
        <v>157</v>
      </c>
      <c r="H4814" t="s">
        <v>39</v>
      </c>
      <c r="I4814" t="s">
        <v>40</v>
      </c>
      <c r="J4814" t="s">
        <v>720</v>
      </c>
      <c r="K4814" s="17">
        <v>125.99</v>
      </c>
      <c r="L4814" s="17">
        <v>1</v>
      </c>
      <c r="M4814" s="17">
        <v>35.28</v>
      </c>
      <c r="N4814" s="17" t="str">
        <f>IF(SalesData[[#This Row],[Profit]]&gt;0,"Profit","Loss")</f>
        <v>Profit</v>
      </c>
    </row>
    <row r="4815" spans="1:14" x14ac:dyDescent="0.25">
      <c r="A4815" s="1">
        <v>42520</v>
      </c>
      <c r="B4815" s="3">
        <f t="shared" si="225"/>
        <v>2016</v>
      </c>
      <c r="C4815" s="3">
        <f t="shared" si="226"/>
        <v>5</v>
      </c>
      <c r="D4815" t="s">
        <v>2450</v>
      </c>
      <c r="E4815" t="str">
        <f t="shared" si="227"/>
        <v>Jason Gross20160530</v>
      </c>
      <c r="F4815">
        <f>IF(COUNTIF($E$2:E4815, E4815) = 1, MAX($F$1:F4814) + 1, INDEX($F$1:F4814, MATCH(E4815, $E$1:E4814, 0)))</f>
        <v>2371</v>
      </c>
      <c r="G4815" t="s">
        <v>27</v>
      </c>
      <c r="H4815" t="s">
        <v>34</v>
      </c>
      <c r="I4815" t="s">
        <v>47</v>
      </c>
      <c r="J4815" t="s">
        <v>1936</v>
      </c>
      <c r="K4815" s="17">
        <v>167.84</v>
      </c>
      <c r="L4815" s="17">
        <v>8</v>
      </c>
      <c r="M4815" s="17">
        <v>11.75</v>
      </c>
      <c r="N4815" s="17" t="str">
        <f>IF(SalesData[[#This Row],[Profit]]&gt;0,"Profit","Loss")</f>
        <v>Profit</v>
      </c>
    </row>
    <row r="4816" spans="1:14" x14ac:dyDescent="0.25">
      <c r="A4816" s="1">
        <v>42520</v>
      </c>
      <c r="B4816" s="3">
        <f t="shared" si="225"/>
        <v>2016</v>
      </c>
      <c r="C4816" s="3">
        <f t="shared" si="226"/>
        <v>5</v>
      </c>
      <c r="D4816" t="s">
        <v>1946</v>
      </c>
      <c r="E4816" t="str">
        <f t="shared" si="227"/>
        <v>Edward Becker20160530</v>
      </c>
      <c r="F4816">
        <f>IF(COUNTIF($E$2:E4816, E4816) = 1, MAX($F$1:F4815) + 1, INDEX($F$1:F4815, MATCH(E4816, $E$1:E4815, 0)))</f>
        <v>2372</v>
      </c>
      <c r="G4816" t="s">
        <v>55</v>
      </c>
      <c r="H4816" t="s">
        <v>11</v>
      </c>
      <c r="I4816" t="s">
        <v>63</v>
      </c>
      <c r="J4816" t="s">
        <v>1165</v>
      </c>
      <c r="K4816" s="17">
        <v>26.55</v>
      </c>
      <c r="L4816" s="17">
        <v>9</v>
      </c>
      <c r="M4816" s="17">
        <v>12.74</v>
      </c>
      <c r="N4816" s="17" t="str">
        <f>IF(SalesData[[#This Row],[Profit]]&gt;0,"Profit","Loss")</f>
        <v>Profit</v>
      </c>
    </row>
    <row r="4817" spans="1:14" x14ac:dyDescent="0.25">
      <c r="A4817" s="1">
        <v>42520</v>
      </c>
      <c r="B4817" s="3">
        <f t="shared" si="225"/>
        <v>2016</v>
      </c>
      <c r="C4817" s="3">
        <f t="shared" si="226"/>
        <v>5</v>
      </c>
      <c r="D4817" t="s">
        <v>1946</v>
      </c>
      <c r="E4817" t="str">
        <f t="shared" si="227"/>
        <v>Edward Becker20160530</v>
      </c>
      <c r="F4817">
        <f>IF(COUNTIF($E$2:E4817, E4817) = 1, MAX($F$1:F4816) + 1, INDEX($F$1:F4816, MATCH(E4817, $E$1:E4816, 0)))</f>
        <v>2372</v>
      </c>
      <c r="G4817" t="s">
        <v>55</v>
      </c>
      <c r="H4817" t="s">
        <v>39</v>
      </c>
      <c r="I4817" t="s">
        <v>52</v>
      </c>
      <c r="J4817" t="s">
        <v>636</v>
      </c>
      <c r="K4817" s="17">
        <v>111.98</v>
      </c>
      <c r="L4817" s="17">
        <v>2</v>
      </c>
      <c r="M4817" s="17">
        <v>26.88</v>
      </c>
      <c r="N4817" s="17" t="str">
        <f>IF(SalesData[[#This Row],[Profit]]&gt;0,"Profit","Loss")</f>
        <v>Profit</v>
      </c>
    </row>
    <row r="4818" spans="1:14" x14ac:dyDescent="0.25">
      <c r="A4818" s="1">
        <v>42520</v>
      </c>
      <c r="B4818" s="3">
        <f t="shared" si="225"/>
        <v>2016</v>
      </c>
      <c r="C4818" s="3">
        <f t="shared" si="226"/>
        <v>5</v>
      </c>
      <c r="D4818" t="s">
        <v>1196</v>
      </c>
      <c r="E4818" t="str">
        <f t="shared" si="227"/>
        <v>Annie Thurman20160530</v>
      </c>
      <c r="F4818">
        <f>IF(COUNTIF($E$2:E4818, E4818) = 1, MAX($F$1:F4817) + 1, INDEX($F$1:F4817, MATCH(E4818, $E$1:E4817, 0)))</f>
        <v>2373</v>
      </c>
      <c r="G4818" t="s">
        <v>10</v>
      </c>
      <c r="H4818" t="s">
        <v>39</v>
      </c>
      <c r="I4818" t="s">
        <v>40</v>
      </c>
      <c r="J4818" t="s">
        <v>2408</v>
      </c>
      <c r="K4818" s="17">
        <v>79.959999999999994</v>
      </c>
      <c r="L4818" s="17">
        <v>5</v>
      </c>
      <c r="M4818" s="17">
        <v>8</v>
      </c>
      <c r="N4818" s="17" t="str">
        <f>IF(SalesData[[#This Row],[Profit]]&gt;0,"Profit","Loss")</f>
        <v>Profit</v>
      </c>
    </row>
    <row r="4819" spans="1:14" x14ac:dyDescent="0.25">
      <c r="A4819" s="1">
        <v>42520</v>
      </c>
      <c r="B4819" s="3">
        <f t="shared" si="225"/>
        <v>2016</v>
      </c>
      <c r="C4819" s="3">
        <f t="shared" si="226"/>
        <v>5</v>
      </c>
      <c r="D4819" t="s">
        <v>1196</v>
      </c>
      <c r="E4819" t="str">
        <f t="shared" si="227"/>
        <v>Annie Thurman20160530</v>
      </c>
      <c r="F4819">
        <f>IF(COUNTIF($E$2:E4819, E4819) = 1, MAX($F$1:F4818) + 1, INDEX($F$1:F4818, MATCH(E4819, $E$1:E4818, 0)))</f>
        <v>2373</v>
      </c>
      <c r="G4819" t="s">
        <v>10</v>
      </c>
      <c r="H4819" t="s">
        <v>39</v>
      </c>
      <c r="I4819" t="s">
        <v>52</v>
      </c>
      <c r="J4819" t="s">
        <v>636</v>
      </c>
      <c r="K4819" s="17">
        <v>223.96</v>
      </c>
      <c r="L4819" s="17">
        <v>5</v>
      </c>
      <c r="M4819" s="17">
        <v>11.2</v>
      </c>
      <c r="N4819" s="17" t="str">
        <f>IF(SalesData[[#This Row],[Profit]]&gt;0,"Profit","Loss")</f>
        <v>Profit</v>
      </c>
    </row>
    <row r="4820" spans="1:14" x14ac:dyDescent="0.25">
      <c r="A4820" s="1">
        <v>42521</v>
      </c>
      <c r="B4820" s="3">
        <f t="shared" si="225"/>
        <v>2016</v>
      </c>
      <c r="C4820" s="3">
        <f t="shared" si="226"/>
        <v>5</v>
      </c>
      <c r="D4820" t="s">
        <v>1423</v>
      </c>
      <c r="E4820" t="str">
        <f t="shared" si="227"/>
        <v>Beth Paige20160531</v>
      </c>
      <c r="F4820">
        <f>IF(COUNTIF($E$2:E4820, E4820) = 1, MAX($F$1:F4819) + 1, INDEX($F$1:F4819, MATCH(E4820, $E$1:E4819, 0)))</f>
        <v>2374</v>
      </c>
      <c r="G4820" t="s">
        <v>15</v>
      </c>
      <c r="H4820" t="s">
        <v>34</v>
      </c>
      <c r="I4820" t="s">
        <v>47</v>
      </c>
      <c r="J4820" t="s">
        <v>2535</v>
      </c>
      <c r="K4820" s="17">
        <v>32.06</v>
      </c>
      <c r="L4820" s="17">
        <v>3</v>
      </c>
      <c r="M4820" s="17">
        <v>-12.83</v>
      </c>
      <c r="N4820" s="17" t="str">
        <f>IF(SalesData[[#This Row],[Profit]]&gt;0,"Profit","Loss")</f>
        <v>Loss</v>
      </c>
    </row>
    <row r="4821" spans="1:14" x14ac:dyDescent="0.25">
      <c r="A4821" s="1">
        <v>42521</v>
      </c>
      <c r="B4821" s="3">
        <f t="shared" si="225"/>
        <v>2016</v>
      </c>
      <c r="C4821" s="3">
        <f t="shared" si="226"/>
        <v>5</v>
      </c>
      <c r="D4821" t="s">
        <v>1423</v>
      </c>
      <c r="E4821" t="str">
        <f t="shared" si="227"/>
        <v>Beth Paige20160531</v>
      </c>
      <c r="F4821">
        <f>IF(COUNTIF($E$2:E4821, E4821) = 1, MAX($F$1:F4820) + 1, INDEX($F$1:F4820, MATCH(E4821, $E$1:E4820, 0)))</f>
        <v>2374</v>
      </c>
      <c r="G4821" t="s">
        <v>15</v>
      </c>
      <c r="H4821" t="s">
        <v>11</v>
      </c>
      <c r="I4821" t="s">
        <v>12</v>
      </c>
      <c r="J4821" t="s">
        <v>1147</v>
      </c>
      <c r="K4821" s="17">
        <v>18.5</v>
      </c>
      <c r="L4821" s="17">
        <v>4</v>
      </c>
      <c r="M4821" s="17">
        <v>6.7</v>
      </c>
      <c r="N4821" s="17" t="str">
        <f>IF(SalesData[[#This Row],[Profit]]&gt;0,"Profit","Loss")</f>
        <v>Profit</v>
      </c>
    </row>
    <row r="4822" spans="1:14" x14ac:dyDescent="0.25">
      <c r="A4822" s="1">
        <v>42521</v>
      </c>
      <c r="B4822" s="3">
        <f t="shared" si="225"/>
        <v>2016</v>
      </c>
      <c r="C4822" s="3">
        <f t="shared" si="226"/>
        <v>5</v>
      </c>
      <c r="D4822" t="s">
        <v>1423</v>
      </c>
      <c r="E4822" t="str">
        <f t="shared" si="227"/>
        <v>Beth Paige20160531</v>
      </c>
      <c r="F4822">
        <f>IF(COUNTIF($E$2:E4822, E4822) = 1, MAX($F$1:F4821) + 1, INDEX($F$1:F4821, MATCH(E4822, $E$1:E4821, 0)))</f>
        <v>2374</v>
      </c>
      <c r="G4822" t="s">
        <v>15</v>
      </c>
      <c r="H4822" t="s">
        <v>34</v>
      </c>
      <c r="I4822" t="s">
        <v>35</v>
      </c>
      <c r="J4822" t="s">
        <v>71</v>
      </c>
      <c r="K4822" s="17">
        <v>191.08</v>
      </c>
      <c r="L4822" s="17">
        <v>3</v>
      </c>
      <c r="M4822" s="17">
        <v>-38.22</v>
      </c>
      <c r="N4822" s="17" t="str">
        <f>IF(SalesData[[#This Row],[Profit]]&gt;0,"Profit","Loss")</f>
        <v>Loss</v>
      </c>
    </row>
    <row r="4823" spans="1:14" x14ac:dyDescent="0.25">
      <c r="A4823" s="1">
        <v>42521</v>
      </c>
      <c r="B4823" s="3">
        <f t="shared" si="225"/>
        <v>2016</v>
      </c>
      <c r="C4823" s="3">
        <f t="shared" si="226"/>
        <v>5</v>
      </c>
      <c r="D4823" t="s">
        <v>1423</v>
      </c>
      <c r="E4823" t="str">
        <f t="shared" si="227"/>
        <v>Beth Paige20160531</v>
      </c>
      <c r="F4823">
        <f>IF(COUNTIF($E$2:E4823, E4823) = 1, MAX($F$1:F4822) + 1, INDEX($F$1:F4822, MATCH(E4823, $E$1:E4822, 0)))</f>
        <v>2374</v>
      </c>
      <c r="G4823" t="s">
        <v>15</v>
      </c>
      <c r="H4823" t="s">
        <v>11</v>
      </c>
      <c r="I4823" t="s">
        <v>12</v>
      </c>
      <c r="J4823" t="s">
        <v>2172</v>
      </c>
      <c r="K4823" s="17">
        <v>10.37</v>
      </c>
      <c r="L4823" s="17">
        <v>2</v>
      </c>
      <c r="M4823" s="17">
        <v>3.63</v>
      </c>
      <c r="N4823" s="17" t="str">
        <f>IF(SalesData[[#This Row],[Profit]]&gt;0,"Profit","Loss")</f>
        <v>Profit</v>
      </c>
    </row>
    <row r="4824" spans="1:14" x14ac:dyDescent="0.25">
      <c r="A4824" s="1">
        <v>42521</v>
      </c>
      <c r="B4824" s="3">
        <f t="shared" si="225"/>
        <v>2016</v>
      </c>
      <c r="C4824" s="3">
        <f t="shared" si="226"/>
        <v>5</v>
      </c>
      <c r="D4824" t="s">
        <v>2230</v>
      </c>
      <c r="E4824" t="str">
        <f t="shared" si="227"/>
        <v>Neoma Murray20160531</v>
      </c>
      <c r="F4824">
        <f>IF(COUNTIF($E$2:E4824, E4824) = 1, MAX($F$1:F4823) + 1, INDEX($F$1:F4823, MATCH(E4824, $E$1:E4823, 0)))</f>
        <v>2375</v>
      </c>
      <c r="G4824" t="s">
        <v>149</v>
      </c>
      <c r="H4824" t="s">
        <v>11</v>
      </c>
      <c r="I4824" t="s">
        <v>20</v>
      </c>
      <c r="J4824" t="s">
        <v>929</v>
      </c>
      <c r="K4824" s="17">
        <v>7.15</v>
      </c>
      <c r="L4824" s="17">
        <v>3</v>
      </c>
      <c r="M4824" s="17">
        <v>2.3199999999999998</v>
      </c>
      <c r="N4824" s="17" t="str">
        <f>IF(SalesData[[#This Row],[Profit]]&gt;0,"Profit","Loss")</f>
        <v>Profit</v>
      </c>
    </row>
    <row r="4825" spans="1:14" x14ac:dyDescent="0.25">
      <c r="A4825" s="1">
        <v>42521</v>
      </c>
      <c r="B4825" s="3">
        <f t="shared" si="225"/>
        <v>2016</v>
      </c>
      <c r="C4825" s="3">
        <f t="shared" si="226"/>
        <v>5</v>
      </c>
      <c r="D4825" t="s">
        <v>2230</v>
      </c>
      <c r="E4825" t="str">
        <f t="shared" si="227"/>
        <v>Neoma Murray20160531</v>
      </c>
      <c r="F4825">
        <f>IF(COUNTIF($E$2:E4825, E4825) = 1, MAX($F$1:F4824) + 1, INDEX($F$1:F4824, MATCH(E4825, $E$1:E4824, 0)))</f>
        <v>2375</v>
      </c>
      <c r="G4825" t="s">
        <v>149</v>
      </c>
      <c r="H4825" t="s">
        <v>39</v>
      </c>
      <c r="I4825" t="s">
        <v>40</v>
      </c>
      <c r="J4825" t="s">
        <v>1932</v>
      </c>
      <c r="K4825" s="17">
        <v>179.7</v>
      </c>
      <c r="L4825" s="17">
        <v>6</v>
      </c>
      <c r="M4825" s="17">
        <v>88.05</v>
      </c>
      <c r="N4825" s="17" t="str">
        <f>IF(SalesData[[#This Row],[Profit]]&gt;0,"Profit","Loss")</f>
        <v>Profit</v>
      </c>
    </row>
    <row r="4826" spans="1:14" x14ac:dyDescent="0.25">
      <c r="A4826" s="1">
        <v>42523</v>
      </c>
      <c r="B4826" s="3">
        <f t="shared" si="225"/>
        <v>2016</v>
      </c>
      <c r="C4826" s="3">
        <f t="shared" si="226"/>
        <v>6</v>
      </c>
      <c r="D4826" t="s">
        <v>1242</v>
      </c>
      <c r="E4826" t="str">
        <f t="shared" si="227"/>
        <v>Karen Carlisle20160602</v>
      </c>
      <c r="F4826">
        <f>IF(COUNTIF($E$2:E4826, E4826) = 1, MAX($F$1:F4825) + 1, INDEX($F$1:F4825, MATCH(E4826, $E$1:E4825, 0)))</f>
        <v>2376</v>
      </c>
      <c r="G4826" t="s">
        <v>23</v>
      </c>
      <c r="H4826" t="s">
        <v>11</v>
      </c>
      <c r="I4826" t="s">
        <v>18</v>
      </c>
      <c r="J4826" t="s">
        <v>297</v>
      </c>
      <c r="K4826" s="17">
        <v>64.78</v>
      </c>
      <c r="L4826" s="17">
        <v>1</v>
      </c>
      <c r="M4826" s="17">
        <v>-12.96</v>
      </c>
      <c r="N4826" s="17" t="str">
        <f>IF(SalesData[[#This Row],[Profit]]&gt;0,"Profit","Loss")</f>
        <v>Loss</v>
      </c>
    </row>
    <row r="4827" spans="1:14" x14ac:dyDescent="0.25">
      <c r="A4827" s="1">
        <v>42523</v>
      </c>
      <c r="B4827" s="3">
        <f t="shared" si="225"/>
        <v>2016</v>
      </c>
      <c r="C4827" s="3">
        <f t="shared" si="226"/>
        <v>6</v>
      </c>
      <c r="D4827" t="s">
        <v>525</v>
      </c>
      <c r="E4827" t="str">
        <f t="shared" si="227"/>
        <v>Edward Hooks20160602</v>
      </c>
      <c r="F4827">
        <f>IF(COUNTIF($E$2:E4827, E4827) = 1, MAX($F$1:F4826) + 1, INDEX($F$1:F4826, MATCH(E4827, $E$1:E4826, 0)))</f>
        <v>2377</v>
      </c>
      <c r="G4827" t="s">
        <v>164</v>
      </c>
      <c r="H4827" t="s">
        <v>11</v>
      </c>
      <c r="I4827" t="s">
        <v>12</v>
      </c>
      <c r="J4827" t="s">
        <v>1141</v>
      </c>
      <c r="K4827" s="17">
        <v>30.18</v>
      </c>
      <c r="L4827" s="17">
        <v>3</v>
      </c>
      <c r="M4827" s="17">
        <v>13.88</v>
      </c>
      <c r="N4827" s="17" t="str">
        <f>IF(SalesData[[#This Row],[Profit]]&gt;0,"Profit","Loss")</f>
        <v>Profit</v>
      </c>
    </row>
    <row r="4828" spans="1:14" x14ac:dyDescent="0.25">
      <c r="A4828" s="1">
        <v>42523</v>
      </c>
      <c r="B4828" s="3">
        <f t="shared" si="225"/>
        <v>2016</v>
      </c>
      <c r="C4828" s="3">
        <f t="shared" si="226"/>
        <v>6</v>
      </c>
      <c r="D4828" t="s">
        <v>525</v>
      </c>
      <c r="E4828" t="str">
        <f t="shared" si="227"/>
        <v>Edward Hooks20160602</v>
      </c>
      <c r="F4828">
        <f>IF(COUNTIF($E$2:E4828, E4828) = 1, MAX($F$1:F4827) + 1, INDEX($F$1:F4827, MATCH(E4828, $E$1:E4827, 0)))</f>
        <v>2377</v>
      </c>
      <c r="G4828" t="s">
        <v>164</v>
      </c>
      <c r="H4828" t="s">
        <v>11</v>
      </c>
      <c r="I4828" t="s">
        <v>20</v>
      </c>
      <c r="J4828" t="s">
        <v>631</v>
      </c>
      <c r="K4828" s="17">
        <v>51.65</v>
      </c>
      <c r="L4828" s="17">
        <v>12</v>
      </c>
      <c r="M4828" s="17">
        <v>18.72</v>
      </c>
      <c r="N4828" s="17" t="str">
        <f>IF(SalesData[[#This Row],[Profit]]&gt;0,"Profit","Loss")</f>
        <v>Profit</v>
      </c>
    </row>
    <row r="4829" spans="1:14" x14ac:dyDescent="0.25">
      <c r="A4829" s="1">
        <v>42523</v>
      </c>
      <c r="B4829" s="3">
        <f t="shared" si="225"/>
        <v>2016</v>
      </c>
      <c r="C4829" s="3">
        <f t="shared" si="226"/>
        <v>6</v>
      </c>
      <c r="D4829" t="s">
        <v>525</v>
      </c>
      <c r="E4829" t="str">
        <f t="shared" si="227"/>
        <v>Edward Hooks20160602</v>
      </c>
      <c r="F4829">
        <f>IF(COUNTIF($E$2:E4829, E4829) = 1, MAX($F$1:F4828) + 1, INDEX($F$1:F4828, MATCH(E4829, $E$1:E4828, 0)))</f>
        <v>2377</v>
      </c>
      <c r="G4829" t="s">
        <v>164</v>
      </c>
      <c r="H4829" t="s">
        <v>11</v>
      </c>
      <c r="I4829" t="s">
        <v>20</v>
      </c>
      <c r="J4829" t="s">
        <v>1120</v>
      </c>
      <c r="K4829" s="17">
        <v>11.23</v>
      </c>
      <c r="L4829" s="17">
        <v>3</v>
      </c>
      <c r="M4829" s="17">
        <v>3.93</v>
      </c>
      <c r="N4829" s="17" t="str">
        <f>IF(SalesData[[#This Row],[Profit]]&gt;0,"Profit","Loss")</f>
        <v>Profit</v>
      </c>
    </row>
    <row r="4830" spans="1:14" x14ac:dyDescent="0.25">
      <c r="A4830" s="1">
        <v>42524</v>
      </c>
      <c r="B4830" s="3">
        <f t="shared" si="225"/>
        <v>2016</v>
      </c>
      <c r="C4830" s="3">
        <f t="shared" si="226"/>
        <v>6</v>
      </c>
      <c r="D4830" t="s">
        <v>319</v>
      </c>
      <c r="E4830" t="str">
        <f t="shared" si="227"/>
        <v>Christine Phan20160603</v>
      </c>
      <c r="F4830">
        <f>IF(COUNTIF($E$2:E4830, E4830) = 1, MAX($F$1:F4829) + 1, INDEX($F$1:F4829, MATCH(E4830, $E$1:E4829, 0)))</f>
        <v>2378</v>
      </c>
      <c r="G4830" t="s">
        <v>27</v>
      </c>
      <c r="H4830" t="s">
        <v>34</v>
      </c>
      <c r="I4830" t="s">
        <v>145</v>
      </c>
      <c r="J4830" t="s">
        <v>1830</v>
      </c>
      <c r="K4830" s="17">
        <v>71.09</v>
      </c>
      <c r="L4830" s="17">
        <v>2</v>
      </c>
      <c r="M4830" s="17">
        <v>-1.78</v>
      </c>
      <c r="N4830" s="17" t="str">
        <f>IF(SalesData[[#This Row],[Profit]]&gt;0,"Profit","Loss")</f>
        <v>Loss</v>
      </c>
    </row>
    <row r="4831" spans="1:14" x14ac:dyDescent="0.25">
      <c r="A4831" s="1">
        <v>42525</v>
      </c>
      <c r="B4831" s="3">
        <f t="shared" si="225"/>
        <v>2016</v>
      </c>
      <c r="C4831" s="3">
        <f t="shared" si="226"/>
        <v>6</v>
      </c>
      <c r="D4831" t="s">
        <v>1598</v>
      </c>
      <c r="E4831" t="str">
        <f t="shared" si="227"/>
        <v>Karen Daniels20160604</v>
      </c>
      <c r="F4831">
        <f>IF(COUNTIF($E$2:E4831, E4831) = 1, MAX($F$1:F4830) + 1, INDEX($F$1:F4830, MATCH(E4831, $E$1:E4830, 0)))</f>
        <v>2379</v>
      </c>
      <c r="G4831" t="s">
        <v>55</v>
      </c>
      <c r="H4831" t="s">
        <v>11</v>
      </c>
      <c r="I4831" t="s">
        <v>12</v>
      </c>
      <c r="J4831" t="s">
        <v>1255</v>
      </c>
      <c r="K4831" s="17">
        <v>75.88</v>
      </c>
      <c r="L4831" s="17">
        <v>2</v>
      </c>
      <c r="M4831" s="17">
        <v>35.659999999999997</v>
      </c>
      <c r="N4831" s="17" t="str">
        <f>IF(SalesData[[#This Row],[Profit]]&gt;0,"Profit","Loss")</f>
        <v>Profit</v>
      </c>
    </row>
    <row r="4832" spans="1:14" x14ac:dyDescent="0.25">
      <c r="A4832" s="1">
        <v>42525</v>
      </c>
      <c r="B4832" s="3">
        <f t="shared" si="225"/>
        <v>2016</v>
      </c>
      <c r="C4832" s="3">
        <f t="shared" si="226"/>
        <v>6</v>
      </c>
      <c r="D4832" t="s">
        <v>1012</v>
      </c>
      <c r="E4832" t="str">
        <f t="shared" si="227"/>
        <v>Ken Lonsdale20160604</v>
      </c>
      <c r="F4832">
        <f>IF(COUNTIF($E$2:E4832, E4832) = 1, MAX($F$1:F4831) + 1, INDEX($F$1:F4831, MATCH(E4832, $E$1:E4831, 0)))</f>
        <v>2380</v>
      </c>
      <c r="G4832" t="s">
        <v>15</v>
      </c>
      <c r="H4832" t="s">
        <v>11</v>
      </c>
      <c r="I4832" t="s">
        <v>12</v>
      </c>
      <c r="J4832" t="s">
        <v>331</v>
      </c>
      <c r="K4832" s="17">
        <v>25.92</v>
      </c>
      <c r="L4832" s="17">
        <v>5</v>
      </c>
      <c r="M4832" s="17">
        <v>9.4</v>
      </c>
      <c r="N4832" s="17" t="str">
        <f>IF(SalesData[[#This Row],[Profit]]&gt;0,"Profit","Loss")</f>
        <v>Profit</v>
      </c>
    </row>
    <row r="4833" spans="1:14" x14ac:dyDescent="0.25">
      <c r="A4833" s="1">
        <v>42525</v>
      </c>
      <c r="B4833" s="3">
        <f t="shared" si="225"/>
        <v>2016</v>
      </c>
      <c r="C4833" s="3">
        <f t="shared" si="226"/>
        <v>6</v>
      </c>
      <c r="D4833" t="s">
        <v>1012</v>
      </c>
      <c r="E4833" t="str">
        <f t="shared" si="227"/>
        <v>Ken Lonsdale20160604</v>
      </c>
      <c r="F4833">
        <f>IF(COUNTIF($E$2:E4833, E4833) = 1, MAX($F$1:F4832) + 1, INDEX($F$1:F4832, MATCH(E4833, $E$1:E4832, 0)))</f>
        <v>2380</v>
      </c>
      <c r="G4833" t="s">
        <v>15</v>
      </c>
      <c r="H4833" t="s">
        <v>34</v>
      </c>
      <c r="I4833" t="s">
        <v>47</v>
      </c>
      <c r="J4833" t="s">
        <v>2372</v>
      </c>
      <c r="K4833" s="17">
        <v>419.68</v>
      </c>
      <c r="L4833" s="17">
        <v>5</v>
      </c>
      <c r="M4833" s="17">
        <v>-356.73</v>
      </c>
      <c r="N4833" s="17" t="str">
        <f>IF(SalesData[[#This Row],[Profit]]&gt;0,"Profit","Loss")</f>
        <v>Loss</v>
      </c>
    </row>
    <row r="4834" spans="1:14" x14ac:dyDescent="0.25">
      <c r="A4834" s="1">
        <v>42525</v>
      </c>
      <c r="B4834" s="3">
        <f t="shared" si="225"/>
        <v>2016</v>
      </c>
      <c r="C4834" s="3">
        <f t="shared" si="226"/>
        <v>6</v>
      </c>
      <c r="D4834" t="s">
        <v>1012</v>
      </c>
      <c r="E4834" t="str">
        <f t="shared" si="227"/>
        <v>Ken Lonsdale20160604</v>
      </c>
      <c r="F4834">
        <f>IF(COUNTIF($E$2:E4834, E4834) = 1, MAX($F$1:F4833) + 1, INDEX($F$1:F4833, MATCH(E4834, $E$1:E4833, 0)))</f>
        <v>2380</v>
      </c>
      <c r="G4834" t="s">
        <v>15</v>
      </c>
      <c r="H4834" t="s">
        <v>34</v>
      </c>
      <c r="I4834" t="s">
        <v>47</v>
      </c>
      <c r="J4834" t="s">
        <v>1015</v>
      </c>
      <c r="K4834" s="17">
        <v>11.69</v>
      </c>
      <c r="L4834" s="17">
        <v>3</v>
      </c>
      <c r="M4834" s="17">
        <v>-4.68</v>
      </c>
      <c r="N4834" s="17" t="str">
        <f>IF(SalesData[[#This Row],[Profit]]&gt;0,"Profit","Loss")</f>
        <v>Loss</v>
      </c>
    </row>
    <row r="4835" spans="1:14" x14ac:dyDescent="0.25">
      <c r="A4835" s="1">
        <v>42525</v>
      </c>
      <c r="B4835" s="3">
        <f t="shared" si="225"/>
        <v>2016</v>
      </c>
      <c r="C4835" s="3">
        <f t="shared" si="226"/>
        <v>6</v>
      </c>
      <c r="D4835" t="s">
        <v>1012</v>
      </c>
      <c r="E4835" t="str">
        <f t="shared" si="227"/>
        <v>Ken Lonsdale20160604</v>
      </c>
      <c r="F4835">
        <f>IF(COUNTIF($E$2:E4835, E4835) = 1, MAX($F$1:F4834) + 1, INDEX($F$1:F4834, MATCH(E4835, $E$1:E4834, 0)))</f>
        <v>2380</v>
      </c>
      <c r="G4835" t="s">
        <v>15</v>
      </c>
      <c r="H4835" t="s">
        <v>39</v>
      </c>
      <c r="I4835" t="s">
        <v>40</v>
      </c>
      <c r="J4835" t="s">
        <v>1988</v>
      </c>
      <c r="K4835" s="17">
        <v>31.98</v>
      </c>
      <c r="L4835" s="17">
        <v>2</v>
      </c>
      <c r="M4835" s="17">
        <v>11.19</v>
      </c>
      <c r="N4835" s="17" t="str">
        <f>IF(SalesData[[#This Row],[Profit]]&gt;0,"Profit","Loss")</f>
        <v>Profit</v>
      </c>
    </row>
    <row r="4836" spans="1:14" x14ac:dyDescent="0.25">
      <c r="A4836" s="1">
        <v>42525</v>
      </c>
      <c r="B4836" s="3">
        <f t="shared" si="225"/>
        <v>2016</v>
      </c>
      <c r="C4836" s="3">
        <f t="shared" si="226"/>
        <v>6</v>
      </c>
      <c r="D4836" t="s">
        <v>1012</v>
      </c>
      <c r="E4836" t="str">
        <f t="shared" si="227"/>
        <v>Ken Lonsdale20160604</v>
      </c>
      <c r="F4836">
        <f>IF(COUNTIF($E$2:E4836, E4836) = 1, MAX($F$1:F4835) + 1, INDEX($F$1:F4835, MATCH(E4836, $E$1:E4835, 0)))</f>
        <v>2380</v>
      </c>
      <c r="G4836" t="s">
        <v>15</v>
      </c>
      <c r="H4836" t="s">
        <v>34</v>
      </c>
      <c r="I4836" t="s">
        <v>145</v>
      </c>
      <c r="J4836" t="s">
        <v>728</v>
      </c>
      <c r="K4836" s="17">
        <v>177.23</v>
      </c>
      <c r="L4836" s="17">
        <v>5</v>
      </c>
      <c r="M4836" s="17">
        <v>-120.51</v>
      </c>
      <c r="N4836" s="17" t="str">
        <f>IF(SalesData[[#This Row],[Profit]]&gt;0,"Profit","Loss")</f>
        <v>Loss</v>
      </c>
    </row>
    <row r="4837" spans="1:14" x14ac:dyDescent="0.25">
      <c r="A4837" s="1">
        <v>42525</v>
      </c>
      <c r="B4837" s="3">
        <f t="shared" si="225"/>
        <v>2016</v>
      </c>
      <c r="C4837" s="3">
        <f t="shared" si="226"/>
        <v>6</v>
      </c>
      <c r="D4837" t="s">
        <v>1012</v>
      </c>
      <c r="E4837" t="str">
        <f t="shared" si="227"/>
        <v>Ken Lonsdale20160604</v>
      </c>
      <c r="F4837">
        <f>IF(COUNTIF($E$2:E4837, E4837) = 1, MAX($F$1:F4836) + 1, INDEX($F$1:F4836, MATCH(E4837, $E$1:E4836, 0)))</f>
        <v>2380</v>
      </c>
      <c r="G4837" t="s">
        <v>15</v>
      </c>
      <c r="H4837" t="s">
        <v>34</v>
      </c>
      <c r="I4837" t="s">
        <v>47</v>
      </c>
      <c r="J4837" t="s">
        <v>1627</v>
      </c>
      <c r="K4837" s="17">
        <v>4.04</v>
      </c>
      <c r="L4837" s="17">
        <v>3</v>
      </c>
      <c r="M4837" s="17">
        <v>-2.83</v>
      </c>
      <c r="N4837" s="17" t="str">
        <f>IF(SalesData[[#This Row],[Profit]]&gt;0,"Profit","Loss")</f>
        <v>Loss</v>
      </c>
    </row>
    <row r="4838" spans="1:14" x14ac:dyDescent="0.25">
      <c r="A4838" s="1">
        <v>42525</v>
      </c>
      <c r="B4838" s="3">
        <f t="shared" si="225"/>
        <v>2016</v>
      </c>
      <c r="C4838" s="3">
        <f t="shared" si="226"/>
        <v>6</v>
      </c>
      <c r="D4838" t="s">
        <v>1012</v>
      </c>
      <c r="E4838" t="str">
        <f t="shared" si="227"/>
        <v>Ken Lonsdale20160604</v>
      </c>
      <c r="F4838">
        <f>IF(COUNTIF($E$2:E4838, E4838) = 1, MAX($F$1:F4837) + 1, INDEX($F$1:F4837, MATCH(E4838, $E$1:E4837, 0)))</f>
        <v>2380</v>
      </c>
      <c r="G4838" t="s">
        <v>15</v>
      </c>
      <c r="H4838" t="s">
        <v>11</v>
      </c>
      <c r="I4838" t="s">
        <v>24</v>
      </c>
      <c r="J4838" t="s">
        <v>353</v>
      </c>
      <c r="K4838" s="17">
        <v>7.41</v>
      </c>
      <c r="L4838" s="17">
        <v>2</v>
      </c>
      <c r="M4838" s="17">
        <v>1.2</v>
      </c>
      <c r="N4838" s="17" t="str">
        <f>IF(SalesData[[#This Row],[Profit]]&gt;0,"Profit","Loss")</f>
        <v>Profit</v>
      </c>
    </row>
    <row r="4839" spans="1:14" x14ac:dyDescent="0.25">
      <c r="A4839" s="1">
        <v>42525</v>
      </c>
      <c r="B4839" s="3">
        <f t="shared" si="225"/>
        <v>2016</v>
      </c>
      <c r="C4839" s="3">
        <f t="shared" si="226"/>
        <v>6</v>
      </c>
      <c r="D4839" t="s">
        <v>2088</v>
      </c>
      <c r="E4839" t="str">
        <f t="shared" si="227"/>
        <v>Edward Nazzal20160604</v>
      </c>
      <c r="F4839">
        <f>IF(COUNTIF($E$2:E4839, E4839) = 1, MAX($F$1:F4838) + 1, INDEX($F$1:F4838, MATCH(E4839, $E$1:E4838, 0)))</f>
        <v>2381</v>
      </c>
      <c r="G4839" t="s">
        <v>149</v>
      </c>
      <c r="H4839" t="s">
        <v>11</v>
      </c>
      <c r="I4839" t="s">
        <v>12</v>
      </c>
      <c r="J4839" t="s">
        <v>625</v>
      </c>
      <c r="K4839" s="17">
        <v>14.94</v>
      </c>
      <c r="L4839" s="17">
        <v>3</v>
      </c>
      <c r="M4839" s="17">
        <v>7.02</v>
      </c>
      <c r="N4839" s="17" t="str">
        <f>IF(SalesData[[#This Row],[Profit]]&gt;0,"Profit","Loss")</f>
        <v>Profit</v>
      </c>
    </row>
    <row r="4840" spans="1:14" x14ac:dyDescent="0.25">
      <c r="A4840" s="1">
        <v>42525</v>
      </c>
      <c r="B4840" s="3">
        <f t="shared" si="225"/>
        <v>2016</v>
      </c>
      <c r="C4840" s="3">
        <f t="shared" si="226"/>
        <v>6</v>
      </c>
      <c r="D4840" t="s">
        <v>2088</v>
      </c>
      <c r="E4840" t="str">
        <f t="shared" si="227"/>
        <v>Edward Nazzal20160604</v>
      </c>
      <c r="F4840">
        <f>IF(COUNTIF($E$2:E4840, E4840) = 1, MAX($F$1:F4839) + 1, INDEX($F$1:F4839, MATCH(E4840, $E$1:E4839, 0)))</f>
        <v>2381</v>
      </c>
      <c r="G4840" t="s">
        <v>149</v>
      </c>
      <c r="H4840" t="s">
        <v>39</v>
      </c>
      <c r="I4840" t="s">
        <v>302</v>
      </c>
      <c r="J4840" t="s">
        <v>2536</v>
      </c>
      <c r="K4840" s="17">
        <v>1349.85</v>
      </c>
      <c r="L4840" s="17">
        <v>3</v>
      </c>
      <c r="M4840" s="17">
        <v>364.46</v>
      </c>
      <c r="N4840" s="17" t="str">
        <f>IF(SalesData[[#This Row],[Profit]]&gt;0,"Profit","Loss")</f>
        <v>Profit</v>
      </c>
    </row>
    <row r="4841" spans="1:14" x14ac:dyDescent="0.25">
      <c r="A4841" s="1">
        <v>42525</v>
      </c>
      <c r="B4841" s="3">
        <f t="shared" si="225"/>
        <v>2016</v>
      </c>
      <c r="C4841" s="3">
        <f t="shared" si="226"/>
        <v>6</v>
      </c>
      <c r="D4841" t="s">
        <v>2088</v>
      </c>
      <c r="E4841" t="str">
        <f t="shared" si="227"/>
        <v>Edward Nazzal20160604</v>
      </c>
      <c r="F4841">
        <f>IF(COUNTIF($E$2:E4841, E4841) = 1, MAX($F$1:F4840) + 1, INDEX($F$1:F4840, MATCH(E4841, $E$1:E4840, 0)))</f>
        <v>2381</v>
      </c>
      <c r="G4841" t="s">
        <v>149</v>
      </c>
      <c r="H4841" t="s">
        <v>34</v>
      </c>
      <c r="I4841" t="s">
        <v>74</v>
      </c>
      <c r="J4841" t="s">
        <v>719</v>
      </c>
      <c r="K4841" s="17">
        <v>136.78</v>
      </c>
      <c r="L4841" s="17">
        <v>1</v>
      </c>
      <c r="M4841" s="17">
        <v>5.13</v>
      </c>
      <c r="N4841" s="17" t="str">
        <f>IF(SalesData[[#This Row],[Profit]]&gt;0,"Profit","Loss")</f>
        <v>Profit</v>
      </c>
    </row>
    <row r="4842" spans="1:14" x14ac:dyDescent="0.25">
      <c r="A4842" s="1">
        <v>42525</v>
      </c>
      <c r="B4842" s="3">
        <f t="shared" si="225"/>
        <v>2016</v>
      </c>
      <c r="C4842" s="3">
        <f t="shared" si="226"/>
        <v>6</v>
      </c>
      <c r="D4842" t="s">
        <v>2088</v>
      </c>
      <c r="E4842" t="str">
        <f t="shared" si="227"/>
        <v>Edward Nazzal20160604</v>
      </c>
      <c r="F4842">
        <f>IF(COUNTIF($E$2:E4842, E4842) = 1, MAX($F$1:F4841) + 1, INDEX($F$1:F4841, MATCH(E4842, $E$1:E4841, 0)))</f>
        <v>2381</v>
      </c>
      <c r="G4842" t="s">
        <v>149</v>
      </c>
      <c r="H4842" t="s">
        <v>34</v>
      </c>
      <c r="I4842" t="s">
        <v>47</v>
      </c>
      <c r="J4842" t="s">
        <v>1732</v>
      </c>
      <c r="K4842" s="17">
        <v>61.12</v>
      </c>
      <c r="L4842" s="17">
        <v>4</v>
      </c>
      <c r="M4842" s="17">
        <v>20.78</v>
      </c>
      <c r="N4842" s="17" t="str">
        <f>IF(SalesData[[#This Row],[Profit]]&gt;0,"Profit","Loss")</f>
        <v>Profit</v>
      </c>
    </row>
    <row r="4843" spans="1:14" x14ac:dyDescent="0.25">
      <c r="A4843" s="1">
        <v>42526</v>
      </c>
      <c r="B4843" s="3">
        <f t="shared" si="225"/>
        <v>2016</v>
      </c>
      <c r="C4843" s="3">
        <f t="shared" si="226"/>
        <v>6</v>
      </c>
      <c r="D4843" t="s">
        <v>605</v>
      </c>
      <c r="E4843" t="str">
        <f t="shared" si="227"/>
        <v>Joni Sundaresam20160605</v>
      </c>
      <c r="F4843">
        <f>IF(COUNTIF($E$2:E4843, E4843) = 1, MAX($F$1:F4842) + 1, INDEX($F$1:F4842, MATCH(E4843, $E$1:E4842, 0)))</f>
        <v>2382</v>
      </c>
      <c r="G4843" t="s">
        <v>23</v>
      </c>
      <c r="H4843" t="s">
        <v>11</v>
      </c>
      <c r="I4843" t="s">
        <v>18</v>
      </c>
      <c r="J4843" t="s">
        <v>1482</v>
      </c>
      <c r="K4843" s="17">
        <v>124.61</v>
      </c>
      <c r="L4843" s="17">
        <v>4</v>
      </c>
      <c r="M4843" s="17">
        <v>-23.36</v>
      </c>
      <c r="N4843" s="17" t="str">
        <f>IF(SalesData[[#This Row],[Profit]]&gt;0,"Profit","Loss")</f>
        <v>Loss</v>
      </c>
    </row>
    <row r="4844" spans="1:14" x14ac:dyDescent="0.25">
      <c r="A4844" s="1">
        <v>42526</v>
      </c>
      <c r="B4844" s="3">
        <f t="shared" si="225"/>
        <v>2016</v>
      </c>
      <c r="C4844" s="3">
        <f t="shared" si="226"/>
        <v>6</v>
      </c>
      <c r="D4844" t="s">
        <v>605</v>
      </c>
      <c r="E4844" t="str">
        <f t="shared" si="227"/>
        <v>Joni Sundaresam20160605</v>
      </c>
      <c r="F4844">
        <f>IF(COUNTIF($E$2:E4844, E4844) = 1, MAX($F$1:F4843) + 1, INDEX($F$1:F4843, MATCH(E4844, $E$1:E4843, 0)))</f>
        <v>2382</v>
      </c>
      <c r="G4844" t="s">
        <v>23</v>
      </c>
      <c r="H4844" t="s">
        <v>11</v>
      </c>
      <c r="I4844" t="s">
        <v>16</v>
      </c>
      <c r="J4844" t="s">
        <v>2506</v>
      </c>
      <c r="K4844" s="17">
        <v>7.56</v>
      </c>
      <c r="L4844" s="17">
        <v>3</v>
      </c>
      <c r="M4844" s="17">
        <v>2.65</v>
      </c>
      <c r="N4844" s="17" t="str">
        <f>IF(SalesData[[#This Row],[Profit]]&gt;0,"Profit","Loss")</f>
        <v>Profit</v>
      </c>
    </row>
    <row r="4845" spans="1:14" x14ac:dyDescent="0.25">
      <c r="A4845" s="1">
        <v>42526</v>
      </c>
      <c r="B4845" s="3">
        <f t="shared" si="225"/>
        <v>2016</v>
      </c>
      <c r="C4845" s="3">
        <f t="shared" si="226"/>
        <v>6</v>
      </c>
      <c r="D4845" t="s">
        <v>714</v>
      </c>
      <c r="E4845" t="str">
        <f t="shared" si="227"/>
        <v>Janet Lee20160605</v>
      </c>
      <c r="F4845">
        <f>IF(COUNTIF($E$2:E4845, E4845) = 1, MAX($F$1:F4844) + 1, INDEX($F$1:F4844, MATCH(E4845, $E$1:E4844, 0)))</f>
        <v>2383</v>
      </c>
      <c r="G4845" t="s">
        <v>59</v>
      </c>
      <c r="H4845" t="s">
        <v>11</v>
      </c>
      <c r="I4845" t="s">
        <v>18</v>
      </c>
      <c r="J4845" t="s">
        <v>1757</v>
      </c>
      <c r="K4845" s="17">
        <v>360.38</v>
      </c>
      <c r="L4845" s="17">
        <v>2</v>
      </c>
      <c r="M4845" s="17">
        <v>93.7</v>
      </c>
      <c r="N4845" s="17" t="str">
        <f>IF(SalesData[[#This Row],[Profit]]&gt;0,"Profit","Loss")</f>
        <v>Profit</v>
      </c>
    </row>
    <row r="4846" spans="1:14" x14ac:dyDescent="0.25">
      <c r="A4846" s="1">
        <v>42526</v>
      </c>
      <c r="B4846" s="3">
        <f t="shared" si="225"/>
        <v>2016</v>
      </c>
      <c r="C4846" s="3">
        <f t="shared" si="226"/>
        <v>6</v>
      </c>
      <c r="D4846" t="s">
        <v>714</v>
      </c>
      <c r="E4846" t="str">
        <f t="shared" si="227"/>
        <v>Janet Lee20160605</v>
      </c>
      <c r="F4846">
        <f>IF(COUNTIF($E$2:E4846, E4846) = 1, MAX($F$1:F4845) + 1, INDEX($F$1:F4845, MATCH(E4846, $E$1:E4845, 0)))</f>
        <v>2383</v>
      </c>
      <c r="G4846" t="s">
        <v>59</v>
      </c>
      <c r="H4846" t="s">
        <v>11</v>
      </c>
      <c r="I4846" t="s">
        <v>24</v>
      </c>
      <c r="J4846" t="s">
        <v>527</v>
      </c>
      <c r="K4846" s="17">
        <v>11.16</v>
      </c>
      <c r="L4846" s="17">
        <v>2</v>
      </c>
      <c r="M4846" s="17">
        <v>2.79</v>
      </c>
      <c r="N4846" s="17" t="str">
        <f>IF(SalesData[[#This Row],[Profit]]&gt;0,"Profit","Loss")</f>
        <v>Profit</v>
      </c>
    </row>
    <row r="4847" spans="1:14" x14ac:dyDescent="0.25">
      <c r="A4847" s="1">
        <v>42526</v>
      </c>
      <c r="B4847" s="3">
        <f t="shared" si="225"/>
        <v>2016</v>
      </c>
      <c r="C4847" s="3">
        <f t="shared" si="226"/>
        <v>6</v>
      </c>
      <c r="D4847" t="s">
        <v>714</v>
      </c>
      <c r="E4847" t="str">
        <f t="shared" si="227"/>
        <v>Janet Lee20160605</v>
      </c>
      <c r="F4847">
        <f>IF(COUNTIF($E$2:E4847, E4847) = 1, MAX($F$1:F4846) + 1, INDEX($F$1:F4846, MATCH(E4847, $E$1:E4846, 0)))</f>
        <v>2383</v>
      </c>
      <c r="G4847" t="s">
        <v>59</v>
      </c>
      <c r="H4847" t="s">
        <v>11</v>
      </c>
      <c r="I4847" t="s">
        <v>16</v>
      </c>
      <c r="J4847" t="s">
        <v>1588</v>
      </c>
      <c r="K4847" s="17">
        <v>14.94</v>
      </c>
      <c r="L4847" s="17">
        <v>3</v>
      </c>
      <c r="M4847" s="17">
        <v>6.87</v>
      </c>
      <c r="N4847" s="17" t="str">
        <f>IF(SalesData[[#This Row],[Profit]]&gt;0,"Profit","Loss")</f>
        <v>Profit</v>
      </c>
    </row>
    <row r="4848" spans="1:14" x14ac:dyDescent="0.25">
      <c r="A4848" s="1">
        <v>42526</v>
      </c>
      <c r="B4848" s="3">
        <f t="shared" si="225"/>
        <v>2016</v>
      </c>
      <c r="C4848" s="3">
        <f t="shared" si="226"/>
        <v>6</v>
      </c>
      <c r="D4848" t="s">
        <v>280</v>
      </c>
      <c r="E4848" t="str">
        <f t="shared" si="227"/>
        <v>Chloris Kastensmidt20160605</v>
      </c>
      <c r="F4848">
        <f>IF(COUNTIF($E$2:E4848, E4848) = 1, MAX($F$1:F4847) + 1, INDEX($F$1:F4847, MATCH(E4848, $E$1:E4847, 0)))</f>
        <v>2384</v>
      </c>
      <c r="G4848" t="s">
        <v>27</v>
      </c>
      <c r="H4848" t="s">
        <v>11</v>
      </c>
      <c r="I4848" t="s">
        <v>20</v>
      </c>
      <c r="J4848" t="s">
        <v>451</v>
      </c>
      <c r="K4848" s="17">
        <v>21.55</v>
      </c>
      <c r="L4848" s="17">
        <v>6</v>
      </c>
      <c r="M4848" s="17">
        <v>7</v>
      </c>
      <c r="N4848" s="17" t="str">
        <f>IF(SalesData[[#This Row],[Profit]]&gt;0,"Profit","Loss")</f>
        <v>Profit</v>
      </c>
    </row>
    <row r="4849" spans="1:14" x14ac:dyDescent="0.25">
      <c r="A4849" s="1">
        <v>42526</v>
      </c>
      <c r="B4849" s="3">
        <f t="shared" si="225"/>
        <v>2016</v>
      </c>
      <c r="C4849" s="3">
        <f t="shared" si="226"/>
        <v>6</v>
      </c>
      <c r="D4849" t="s">
        <v>280</v>
      </c>
      <c r="E4849" t="str">
        <f t="shared" si="227"/>
        <v>Chloris Kastensmidt20160605</v>
      </c>
      <c r="F4849">
        <f>IF(COUNTIF($E$2:E4849, E4849) = 1, MAX($F$1:F4848) + 1, INDEX($F$1:F4848, MATCH(E4849, $E$1:E4848, 0)))</f>
        <v>2384</v>
      </c>
      <c r="G4849" t="s">
        <v>27</v>
      </c>
      <c r="H4849" t="s">
        <v>11</v>
      </c>
      <c r="I4849" t="s">
        <v>92</v>
      </c>
      <c r="J4849" t="s">
        <v>764</v>
      </c>
      <c r="K4849" s="17">
        <v>58.24</v>
      </c>
      <c r="L4849" s="17">
        <v>4</v>
      </c>
      <c r="M4849" s="17">
        <v>15.72</v>
      </c>
      <c r="N4849" s="17" t="str">
        <f>IF(SalesData[[#This Row],[Profit]]&gt;0,"Profit","Loss")</f>
        <v>Profit</v>
      </c>
    </row>
    <row r="4850" spans="1:14" x14ac:dyDescent="0.25">
      <c r="A4850" s="1">
        <v>42526</v>
      </c>
      <c r="B4850" s="3">
        <f t="shared" si="225"/>
        <v>2016</v>
      </c>
      <c r="C4850" s="3">
        <f t="shared" si="226"/>
        <v>6</v>
      </c>
      <c r="D4850" t="s">
        <v>1866</v>
      </c>
      <c r="E4850" t="str">
        <f t="shared" si="227"/>
        <v>Ken Brennan20160605</v>
      </c>
      <c r="F4850">
        <f>IF(COUNTIF($E$2:E4850, E4850) = 1, MAX($F$1:F4849) + 1, INDEX($F$1:F4849, MATCH(E4850, $E$1:E4849, 0)))</f>
        <v>2385</v>
      </c>
      <c r="G4850" t="s">
        <v>164</v>
      </c>
      <c r="H4850" t="s">
        <v>11</v>
      </c>
      <c r="I4850" t="s">
        <v>200</v>
      </c>
      <c r="J4850" t="s">
        <v>1053</v>
      </c>
      <c r="K4850" s="17">
        <v>61.38</v>
      </c>
      <c r="L4850" s="17">
        <v>6</v>
      </c>
      <c r="M4850" s="17">
        <v>15.96</v>
      </c>
      <c r="N4850" s="17" t="str">
        <f>IF(SalesData[[#This Row],[Profit]]&gt;0,"Profit","Loss")</f>
        <v>Profit</v>
      </c>
    </row>
    <row r="4851" spans="1:14" x14ac:dyDescent="0.25">
      <c r="A4851" s="1">
        <v>42527</v>
      </c>
      <c r="B4851" s="3">
        <f t="shared" si="225"/>
        <v>2016</v>
      </c>
      <c r="C4851" s="3">
        <f t="shared" si="226"/>
        <v>6</v>
      </c>
      <c r="D4851" t="s">
        <v>1747</v>
      </c>
      <c r="E4851" t="str">
        <f t="shared" si="227"/>
        <v>Roy Collins20160606</v>
      </c>
      <c r="F4851">
        <f>IF(COUNTIF($E$2:E4851, E4851) = 1, MAX($F$1:F4850) + 1, INDEX($F$1:F4850, MATCH(E4851, $E$1:E4850, 0)))</f>
        <v>2386</v>
      </c>
      <c r="G4851" t="s">
        <v>15</v>
      </c>
      <c r="H4851" t="s">
        <v>39</v>
      </c>
      <c r="I4851" t="s">
        <v>40</v>
      </c>
      <c r="J4851" t="s">
        <v>2403</v>
      </c>
      <c r="K4851" s="17">
        <v>328.22</v>
      </c>
      <c r="L4851" s="17">
        <v>4</v>
      </c>
      <c r="M4851" s="17">
        <v>28.72</v>
      </c>
      <c r="N4851" s="17" t="str">
        <f>IF(SalesData[[#This Row],[Profit]]&gt;0,"Profit","Loss")</f>
        <v>Profit</v>
      </c>
    </row>
    <row r="4852" spans="1:14" x14ac:dyDescent="0.25">
      <c r="A4852" s="1">
        <v>42527</v>
      </c>
      <c r="B4852" s="3">
        <f t="shared" si="225"/>
        <v>2016</v>
      </c>
      <c r="C4852" s="3">
        <f t="shared" si="226"/>
        <v>6</v>
      </c>
      <c r="D4852" t="s">
        <v>227</v>
      </c>
      <c r="E4852" t="str">
        <f t="shared" si="227"/>
        <v>Dave Brooks20160606</v>
      </c>
      <c r="F4852">
        <f>IF(COUNTIF($E$2:E4852, E4852) = 1, MAX($F$1:F4851) + 1, INDEX($F$1:F4851, MATCH(E4852, $E$1:E4851, 0)))</f>
        <v>2387</v>
      </c>
      <c r="G4852" t="s">
        <v>434</v>
      </c>
      <c r="H4852" t="s">
        <v>11</v>
      </c>
      <c r="I4852" t="s">
        <v>18</v>
      </c>
      <c r="J4852" t="s">
        <v>974</v>
      </c>
      <c r="K4852" s="17">
        <v>714.3</v>
      </c>
      <c r="L4852" s="17">
        <v>5</v>
      </c>
      <c r="M4852" s="17">
        <v>207.15</v>
      </c>
      <c r="N4852" s="17" t="str">
        <f>IF(SalesData[[#This Row],[Profit]]&gt;0,"Profit","Loss")</f>
        <v>Profit</v>
      </c>
    </row>
    <row r="4853" spans="1:14" x14ac:dyDescent="0.25">
      <c r="A4853" s="1">
        <v>42527</v>
      </c>
      <c r="B4853" s="3">
        <f t="shared" si="225"/>
        <v>2016</v>
      </c>
      <c r="C4853" s="3">
        <f t="shared" si="226"/>
        <v>6</v>
      </c>
      <c r="D4853" t="s">
        <v>2537</v>
      </c>
      <c r="E4853" t="str">
        <f t="shared" si="227"/>
        <v>Scot Coram20160606</v>
      </c>
      <c r="F4853">
        <f>IF(COUNTIF($E$2:E4853, E4853) = 1, MAX($F$1:F4852) + 1, INDEX($F$1:F4852, MATCH(E4853, $E$1:E4852, 0)))</f>
        <v>2388</v>
      </c>
      <c r="G4853" t="s">
        <v>434</v>
      </c>
      <c r="H4853" t="s">
        <v>11</v>
      </c>
      <c r="I4853" t="s">
        <v>12</v>
      </c>
      <c r="J4853" t="s">
        <v>2377</v>
      </c>
      <c r="K4853" s="17">
        <v>105.52</v>
      </c>
      <c r="L4853" s="17">
        <v>4</v>
      </c>
      <c r="M4853" s="17">
        <v>48.54</v>
      </c>
      <c r="N4853" s="17" t="str">
        <f>IF(SalesData[[#This Row],[Profit]]&gt;0,"Profit","Loss")</f>
        <v>Profit</v>
      </c>
    </row>
    <row r="4854" spans="1:14" x14ac:dyDescent="0.25">
      <c r="A4854" s="1">
        <v>42527</v>
      </c>
      <c r="B4854" s="3">
        <f t="shared" si="225"/>
        <v>2016</v>
      </c>
      <c r="C4854" s="3">
        <f t="shared" si="226"/>
        <v>6</v>
      </c>
      <c r="D4854" t="s">
        <v>1840</v>
      </c>
      <c r="E4854" t="str">
        <f t="shared" si="227"/>
        <v>Clytie Kelty20160606</v>
      </c>
      <c r="F4854">
        <f>IF(COUNTIF($E$2:E4854, E4854) = 1, MAX($F$1:F4853) + 1, INDEX($F$1:F4853, MATCH(E4854, $E$1:E4853, 0)))</f>
        <v>2389</v>
      </c>
      <c r="G4854" t="s">
        <v>101</v>
      </c>
      <c r="H4854" t="s">
        <v>39</v>
      </c>
      <c r="I4854" t="s">
        <v>52</v>
      </c>
      <c r="J4854" t="s">
        <v>1314</v>
      </c>
      <c r="K4854" s="17">
        <v>179.94</v>
      </c>
      <c r="L4854" s="17">
        <v>6</v>
      </c>
      <c r="M4854" s="17">
        <v>75.569999999999993</v>
      </c>
      <c r="N4854" s="17" t="str">
        <f>IF(SalesData[[#This Row],[Profit]]&gt;0,"Profit","Loss")</f>
        <v>Profit</v>
      </c>
    </row>
    <row r="4855" spans="1:14" x14ac:dyDescent="0.25">
      <c r="A4855" s="1">
        <v>42527</v>
      </c>
      <c r="B4855" s="3">
        <f t="shared" si="225"/>
        <v>2016</v>
      </c>
      <c r="C4855" s="3">
        <f t="shared" si="226"/>
        <v>6</v>
      </c>
      <c r="D4855" t="s">
        <v>1840</v>
      </c>
      <c r="E4855" t="str">
        <f t="shared" si="227"/>
        <v>Clytie Kelty20160606</v>
      </c>
      <c r="F4855">
        <f>IF(COUNTIF($E$2:E4855, E4855) = 1, MAX($F$1:F4854) + 1, INDEX($F$1:F4854, MATCH(E4855, $E$1:E4854, 0)))</f>
        <v>2389</v>
      </c>
      <c r="G4855" t="s">
        <v>101</v>
      </c>
      <c r="H4855" t="s">
        <v>39</v>
      </c>
      <c r="I4855" t="s">
        <v>52</v>
      </c>
      <c r="J4855" t="s">
        <v>1422</v>
      </c>
      <c r="K4855" s="17">
        <v>26.85</v>
      </c>
      <c r="L4855" s="17">
        <v>3</v>
      </c>
      <c r="M4855" s="17">
        <v>5.0999999999999996</v>
      </c>
      <c r="N4855" s="17" t="str">
        <f>IF(SalesData[[#This Row],[Profit]]&gt;0,"Profit","Loss")</f>
        <v>Profit</v>
      </c>
    </row>
    <row r="4856" spans="1:14" x14ac:dyDescent="0.25">
      <c r="A4856" s="1">
        <v>42527</v>
      </c>
      <c r="B4856" s="3">
        <f t="shared" si="225"/>
        <v>2016</v>
      </c>
      <c r="C4856" s="3">
        <f t="shared" si="226"/>
        <v>6</v>
      </c>
      <c r="D4856" t="s">
        <v>1840</v>
      </c>
      <c r="E4856" t="str">
        <f t="shared" si="227"/>
        <v>Clytie Kelty20160606</v>
      </c>
      <c r="F4856">
        <f>IF(COUNTIF($E$2:E4856, E4856) = 1, MAX($F$1:F4855) + 1, INDEX($F$1:F4855, MATCH(E4856, $E$1:E4855, 0)))</f>
        <v>2389</v>
      </c>
      <c r="G4856" t="s">
        <v>101</v>
      </c>
      <c r="H4856" t="s">
        <v>39</v>
      </c>
      <c r="I4856" t="s">
        <v>52</v>
      </c>
      <c r="J4856" t="s">
        <v>66</v>
      </c>
      <c r="K4856" s="17">
        <v>323.37</v>
      </c>
      <c r="L4856" s="17">
        <v>3</v>
      </c>
      <c r="M4856" s="17">
        <v>129.35</v>
      </c>
      <c r="N4856" s="17" t="str">
        <f>IF(SalesData[[#This Row],[Profit]]&gt;0,"Profit","Loss")</f>
        <v>Profit</v>
      </c>
    </row>
    <row r="4857" spans="1:14" x14ac:dyDescent="0.25">
      <c r="A4857" s="1">
        <v>42527</v>
      </c>
      <c r="B4857" s="3">
        <f t="shared" si="225"/>
        <v>2016</v>
      </c>
      <c r="C4857" s="3">
        <f t="shared" si="226"/>
        <v>6</v>
      </c>
      <c r="D4857" t="s">
        <v>1840</v>
      </c>
      <c r="E4857" t="str">
        <f t="shared" si="227"/>
        <v>Clytie Kelty20160606</v>
      </c>
      <c r="F4857">
        <f>IF(COUNTIF($E$2:E4857, E4857) = 1, MAX($F$1:F4856) + 1, INDEX($F$1:F4856, MATCH(E4857, $E$1:E4856, 0)))</f>
        <v>2389</v>
      </c>
      <c r="G4857" t="s">
        <v>101</v>
      </c>
      <c r="H4857" t="s">
        <v>11</v>
      </c>
      <c r="I4857" t="s">
        <v>12</v>
      </c>
      <c r="J4857" t="s">
        <v>2202</v>
      </c>
      <c r="K4857" s="17">
        <v>59.94</v>
      </c>
      <c r="L4857" s="17">
        <v>3</v>
      </c>
      <c r="M4857" s="17">
        <v>28.17</v>
      </c>
      <c r="N4857" s="17" t="str">
        <f>IF(SalesData[[#This Row],[Profit]]&gt;0,"Profit","Loss")</f>
        <v>Profit</v>
      </c>
    </row>
    <row r="4858" spans="1:14" x14ac:dyDescent="0.25">
      <c r="A4858" s="1">
        <v>42527</v>
      </c>
      <c r="B4858" s="3">
        <f t="shared" si="225"/>
        <v>2016</v>
      </c>
      <c r="C4858" s="3">
        <f t="shared" si="226"/>
        <v>6</v>
      </c>
      <c r="D4858" t="s">
        <v>1840</v>
      </c>
      <c r="E4858" t="str">
        <f t="shared" si="227"/>
        <v>Clytie Kelty20160606</v>
      </c>
      <c r="F4858">
        <f>IF(COUNTIF($E$2:E4858, E4858) = 1, MAX($F$1:F4857) + 1, INDEX($F$1:F4857, MATCH(E4858, $E$1:E4857, 0)))</f>
        <v>2389</v>
      </c>
      <c r="G4858" t="s">
        <v>101</v>
      </c>
      <c r="H4858" t="s">
        <v>11</v>
      </c>
      <c r="I4858" t="s">
        <v>20</v>
      </c>
      <c r="J4858" t="s">
        <v>1309</v>
      </c>
      <c r="K4858" s="17">
        <v>64.14</v>
      </c>
      <c r="L4858" s="17">
        <v>3</v>
      </c>
      <c r="M4858" s="17">
        <v>30.79</v>
      </c>
      <c r="N4858" s="17" t="str">
        <f>IF(SalesData[[#This Row],[Profit]]&gt;0,"Profit","Loss")</f>
        <v>Profit</v>
      </c>
    </row>
    <row r="4859" spans="1:14" x14ac:dyDescent="0.25">
      <c r="A4859" s="1">
        <v>42527</v>
      </c>
      <c r="B4859" s="3">
        <f t="shared" si="225"/>
        <v>2016</v>
      </c>
      <c r="C4859" s="3">
        <f t="shared" si="226"/>
        <v>6</v>
      </c>
      <c r="D4859" t="s">
        <v>1840</v>
      </c>
      <c r="E4859" t="str">
        <f t="shared" si="227"/>
        <v>Clytie Kelty20160606</v>
      </c>
      <c r="F4859">
        <f>IF(COUNTIF($E$2:E4859, E4859) = 1, MAX($F$1:F4858) + 1, INDEX($F$1:F4858, MATCH(E4859, $E$1:E4858, 0)))</f>
        <v>2389</v>
      </c>
      <c r="G4859" t="s">
        <v>101</v>
      </c>
      <c r="H4859" t="s">
        <v>11</v>
      </c>
      <c r="I4859" t="s">
        <v>20</v>
      </c>
      <c r="J4859" t="s">
        <v>1792</v>
      </c>
      <c r="K4859" s="17">
        <v>11.67</v>
      </c>
      <c r="L4859" s="17">
        <v>3</v>
      </c>
      <c r="M4859" s="17">
        <v>5.6</v>
      </c>
      <c r="N4859" s="17" t="str">
        <f>IF(SalesData[[#This Row],[Profit]]&gt;0,"Profit","Loss")</f>
        <v>Profit</v>
      </c>
    </row>
    <row r="4860" spans="1:14" x14ac:dyDescent="0.25">
      <c r="A4860" s="1">
        <v>42527</v>
      </c>
      <c r="B4860" s="3">
        <f t="shared" si="225"/>
        <v>2016</v>
      </c>
      <c r="C4860" s="3">
        <f t="shared" si="226"/>
        <v>6</v>
      </c>
      <c r="D4860" t="s">
        <v>1840</v>
      </c>
      <c r="E4860" t="str">
        <f t="shared" si="227"/>
        <v>Clytie Kelty20160606</v>
      </c>
      <c r="F4860">
        <f>IF(COUNTIF($E$2:E4860, E4860) = 1, MAX($F$1:F4859) + 1, INDEX($F$1:F4859, MATCH(E4860, $E$1:E4859, 0)))</f>
        <v>2389</v>
      </c>
      <c r="G4860" t="s">
        <v>101</v>
      </c>
      <c r="H4860" t="s">
        <v>11</v>
      </c>
      <c r="I4860" t="s">
        <v>12</v>
      </c>
      <c r="J4860" t="s">
        <v>2538</v>
      </c>
      <c r="K4860" s="17">
        <v>12.96</v>
      </c>
      <c r="L4860" s="17">
        <v>2</v>
      </c>
      <c r="M4860" s="17">
        <v>6.22</v>
      </c>
      <c r="N4860" s="17" t="str">
        <f>IF(SalesData[[#This Row],[Profit]]&gt;0,"Profit","Loss")</f>
        <v>Profit</v>
      </c>
    </row>
    <row r="4861" spans="1:14" x14ac:dyDescent="0.25">
      <c r="A4861" s="1">
        <v>42527</v>
      </c>
      <c r="B4861" s="3">
        <f t="shared" si="225"/>
        <v>2016</v>
      </c>
      <c r="C4861" s="3">
        <f t="shared" si="226"/>
        <v>6</v>
      </c>
      <c r="D4861" t="s">
        <v>769</v>
      </c>
      <c r="E4861" t="str">
        <f t="shared" si="227"/>
        <v>Ross Baird20160606</v>
      </c>
      <c r="F4861">
        <f>IF(COUNTIF($E$2:E4861, E4861) = 1, MAX($F$1:F4860) + 1, INDEX($F$1:F4860, MATCH(E4861, $E$1:E4860, 0)))</f>
        <v>2390</v>
      </c>
      <c r="G4861" t="s">
        <v>27</v>
      </c>
      <c r="H4861" t="s">
        <v>11</v>
      </c>
      <c r="I4861" t="s">
        <v>16</v>
      </c>
      <c r="J4861" t="s">
        <v>582</v>
      </c>
      <c r="K4861" s="17">
        <v>22.05</v>
      </c>
      <c r="L4861" s="17">
        <v>7</v>
      </c>
      <c r="M4861" s="17">
        <v>10.58</v>
      </c>
      <c r="N4861" s="17" t="str">
        <f>IF(SalesData[[#This Row],[Profit]]&gt;0,"Profit","Loss")</f>
        <v>Profit</v>
      </c>
    </row>
    <row r="4862" spans="1:14" x14ac:dyDescent="0.25">
      <c r="A4862" s="1">
        <v>42527</v>
      </c>
      <c r="B4862" s="3">
        <f t="shared" si="225"/>
        <v>2016</v>
      </c>
      <c r="C4862" s="3">
        <f t="shared" si="226"/>
        <v>6</v>
      </c>
      <c r="D4862" t="s">
        <v>769</v>
      </c>
      <c r="E4862" t="str">
        <f t="shared" si="227"/>
        <v>Ross Baird20160606</v>
      </c>
      <c r="F4862">
        <f>IF(COUNTIF($E$2:E4862, E4862) = 1, MAX($F$1:F4861) + 1, INDEX($F$1:F4861, MATCH(E4862, $E$1:E4861, 0)))</f>
        <v>2390</v>
      </c>
      <c r="G4862" t="s">
        <v>27</v>
      </c>
      <c r="H4862" t="s">
        <v>11</v>
      </c>
      <c r="I4862" t="s">
        <v>12</v>
      </c>
      <c r="J4862" t="s">
        <v>2539</v>
      </c>
      <c r="K4862" s="17">
        <v>99.9</v>
      </c>
      <c r="L4862" s="17">
        <v>5</v>
      </c>
      <c r="M4862" s="17">
        <v>46.95</v>
      </c>
      <c r="N4862" s="17" t="str">
        <f>IF(SalesData[[#This Row],[Profit]]&gt;0,"Profit","Loss")</f>
        <v>Profit</v>
      </c>
    </row>
    <row r="4863" spans="1:14" x14ac:dyDescent="0.25">
      <c r="A4863" s="1">
        <v>42527</v>
      </c>
      <c r="B4863" s="3">
        <f t="shared" si="225"/>
        <v>2016</v>
      </c>
      <c r="C4863" s="3">
        <f t="shared" si="226"/>
        <v>6</v>
      </c>
      <c r="D4863" t="s">
        <v>32</v>
      </c>
      <c r="E4863" t="str">
        <f t="shared" si="227"/>
        <v>Maria Etezadi20160606</v>
      </c>
      <c r="F4863">
        <f>IF(COUNTIF($E$2:E4863, E4863) = 1, MAX($F$1:F4862) + 1, INDEX($F$1:F4862, MATCH(E4863, $E$1:E4862, 0)))</f>
        <v>2391</v>
      </c>
      <c r="G4863" t="s">
        <v>27</v>
      </c>
      <c r="H4863" t="s">
        <v>39</v>
      </c>
      <c r="I4863" t="s">
        <v>40</v>
      </c>
      <c r="J4863" t="s">
        <v>588</v>
      </c>
      <c r="K4863" s="17">
        <v>3023.93</v>
      </c>
      <c r="L4863" s="17">
        <v>9</v>
      </c>
      <c r="M4863" s="17">
        <v>226.79</v>
      </c>
      <c r="N4863" s="17" t="str">
        <f>IF(SalesData[[#This Row],[Profit]]&gt;0,"Profit","Loss")</f>
        <v>Profit</v>
      </c>
    </row>
    <row r="4864" spans="1:14" x14ac:dyDescent="0.25">
      <c r="A4864" s="1">
        <v>42527</v>
      </c>
      <c r="B4864" s="3">
        <f t="shared" si="225"/>
        <v>2016</v>
      </c>
      <c r="C4864" s="3">
        <f t="shared" si="226"/>
        <v>6</v>
      </c>
      <c r="D4864" t="s">
        <v>32</v>
      </c>
      <c r="E4864" t="str">
        <f t="shared" si="227"/>
        <v>Maria Etezadi20160606</v>
      </c>
      <c r="F4864">
        <f>IF(COUNTIF($E$2:E4864, E4864) = 1, MAX($F$1:F4863) + 1, INDEX($F$1:F4863, MATCH(E4864, $E$1:E4863, 0)))</f>
        <v>2391</v>
      </c>
      <c r="G4864" t="s">
        <v>27</v>
      </c>
      <c r="H4864" t="s">
        <v>39</v>
      </c>
      <c r="I4864" t="s">
        <v>52</v>
      </c>
      <c r="J4864" t="s">
        <v>1265</v>
      </c>
      <c r="K4864" s="17">
        <v>26.96</v>
      </c>
      <c r="L4864" s="17">
        <v>2</v>
      </c>
      <c r="M4864" s="17">
        <v>3.77</v>
      </c>
      <c r="N4864" s="17" t="str">
        <f>IF(SalesData[[#This Row],[Profit]]&gt;0,"Profit","Loss")</f>
        <v>Profit</v>
      </c>
    </row>
    <row r="4865" spans="1:14" x14ac:dyDescent="0.25">
      <c r="A4865" s="1">
        <v>42527</v>
      </c>
      <c r="B4865" s="3">
        <f t="shared" si="225"/>
        <v>2016</v>
      </c>
      <c r="C4865" s="3">
        <f t="shared" si="226"/>
        <v>6</v>
      </c>
      <c r="D4865" t="s">
        <v>32</v>
      </c>
      <c r="E4865" t="str">
        <f t="shared" si="227"/>
        <v>Maria Etezadi20160606</v>
      </c>
      <c r="F4865">
        <f>IF(COUNTIF($E$2:E4865, E4865) = 1, MAX($F$1:F4864) + 1, INDEX($F$1:F4864, MATCH(E4865, $E$1:E4864, 0)))</f>
        <v>2391</v>
      </c>
      <c r="G4865" t="s">
        <v>27</v>
      </c>
      <c r="H4865" t="s">
        <v>39</v>
      </c>
      <c r="I4865" t="s">
        <v>40</v>
      </c>
      <c r="J4865" t="s">
        <v>1419</v>
      </c>
      <c r="K4865" s="17">
        <v>477.6</v>
      </c>
      <c r="L4865" s="17">
        <v>3</v>
      </c>
      <c r="M4865" s="17">
        <v>161.19</v>
      </c>
      <c r="N4865" s="17" t="str">
        <f>IF(SalesData[[#This Row],[Profit]]&gt;0,"Profit","Loss")</f>
        <v>Profit</v>
      </c>
    </row>
    <row r="4866" spans="1:14" x14ac:dyDescent="0.25">
      <c r="A4866" s="1">
        <v>42527</v>
      </c>
      <c r="B4866" s="3">
        <f t="shared" ref="B4866:B4929" si="228">YEAR(A4866)</f>
        <v>2016</v>
      </c>
      <c r="C4866" s="3">
        <f t="shared" ref="C4866:C4929" si="229">MONTH(A4866)</f>
        <v>6</v>
      </c>
      <c r="D4866" t="s">
        <v>2540</v>
      </c>
      <c r="E4866" t="str">
        <f t="shared" ref="E4866:E4929" si="230">D4866 &amp; TEXT(A4866, "yyyymmdd")</f>
        <v>Liz Preis20160606</v>
      </c>
      <c r="F4866">
        <f>IF(COUNTIF($E$2:E4866, E4866) = 1, MAX($F$1:F4865) + 1, INDEX($F$1:F4865, MATCH(E4866, $E$1:E4865, 0)))</f>
        <v>2392</v>
      </c>
      <c r="G4866" t="s">
        <v>78</v>
      </c>
      <c r="H4866" t="s">
        <v>34</v>
      </c>
      <c r="I4866" t="s">
        <v>47</v>
      </c>
      <c r="J4866" t="s">
        <v>670</v>
      </c>
      <c r="K4866" s="17">
        <v>466.32</v>
      </c>
      <c r="L4866" s="17">
        <v>3</v>
      </c>
      <c r="M4866" s="17">
        <v>34.97</v>
      </c>
      <c r="N4866" s="17" t="str">
        <f>IF(SalesData[[#This Row],[Profit]]&gt;0,"Profit","Loss")</f>
        <v>Profit</v>
      </c>
    </row>
    <row r="4867" spans="1:14" x14ac:dyDescent="0.25">
      <c r="A4867" s="1">
        <v>42527</v>
      </c>
      <c r="B4867" s="3">
        <f t="shared" si="228"/>
        <v>2016</v>
      </c>
      <c r="C4867" s="3">
        <f t="shared" si="229"/>
        <v>6</v>
      </c>
      <c r="D4867" t="s">
        <v>2540</v>
      </c>
      <c r="E4867" t="str">
        <f t="shared" si="230"/>
        <v>Liz Preis20160606</v>
      </c>
      <c r="F4867">
        <f>IF(COUNTIF($E$2:E4867, E4867) = 1, MAX($F$1:F4866) + 1, INDEX($F$1:F4866, MATCH(E4867, $E$1:E4866, 0)))</f>
        <v>2392</v>
      </c>
      <c r="G4867" t="s">
        <v>78</v>
      </c>
      <c r="H4867" t="s">
        <v>34</v>
      </c>
      <c r="I4867" t="s">
        <v>47</v>
      </c>
      <c r="J4867" t="s">
        <v>1897</v>
      </c>
      <c r="K4867" s="17">
        <v>82.64</v>
      </c>
      <c r="L4867" s="17">
        <v>2</v>
      </c>
      <c r="M4867" s="17">
        <v>0</v>
      </c>
      <c r="N4867" s="17" t="str">
        <f>IF(SalesData[[#This Row],[Profit]]&gt;0,"Profit","Loss")</f>
        <v>Loss</v>
      </c>
    </row>
    <row r="4868" spans="1:14" x14ac:dyDescent="0.25">
      <c r="A4868" s="1">
        <v>42528</v>
      </c>
      <c r="B4868" s="3">
        <f t="shared" si="228"/>
        <v>2016</v>
      </c>
      <c r="C4868" s="3">
        <f t="shared" si="229"/>
        <v>6</v>
      </c>
      <c r="D4868" t="s">
        <v>1513</v>
      </c>
      <c r="E4868" t="str">
        <f t="shared" si="230"/>
        <v>Ross DeVincentis20160607</v>
      </c>
      <c r="F4868">
        <f>IF(COUNTIF($E$2:E4868, E4868) = 1, MAX($F$1:F4867) + 1, INDEX($F$1:F4867, MATCH(E4868, $E$1:E4867, 0)))</f>
        <v>2393</v>
      </c>
      <c r="G4868" t="s">
        <v>149</v>
      </c>
      <c r="H4868" t="s">
        <v>11</v>
      </c>
      <c r="I4868" t="s">
        <v>12</v>
      </c>
      <c r="J4868" t="s">
        <v>493</v>
      </c>
      <c r="K4868" s="17">
        <v>32.4</v>
      </c>
      <c r="L4868" s="17">
        <v>5</v>
      </c>
      <c r="M4868" s="17">
        <v>15.55</v>
      </c>
      <c r="N4868" s="17" t="str">
        <f>IF(SalesData[[#This Row],[Profit]]&gt;0,"Profit","Loss")</f>
        <v>Profit</v>
      </c>
    </row>
    <row r="4869" spans="1:14" x14ac:dyDescent="0.25">
      <c r="A4869" s="1">
        <v>42528</v>
      </c>
      <c r="B4869" s="3">
        <f t="shared" si="228"/>
        <v>2016</v>
      </c>
      <c r="C4869" s="3">
        <f t="shared" si="229"/>
        <v>6</v>
      </c>
      <c r="D4869" t="s">
        <v>1177</v>
      </c>
      <c r="E4869" t="str">
        <f t="shared" si="230"/>
        <v>Frank Merwin20160607</v>
      </c>
      <c r="F4869">
        <f>IF(COUNTIF($E$2:E4869, E4869) = 1, MAX($F$1:F4868) + 1, INDEX($F$1:F4868, MATCH(E4869, $E$1:E4868, 0)))</f>
        <v>2394</v>
      </c>
      <c r="G4869" t="s">
        <v>27</v>
      </c>
      <c r="H4869" t="s">
        <v>11</v>
      </c>
      <c r="I4869" t="s">
        <v>20</v>
      </c>
      <c r="J4869" t="s">
        <v>1859</v>
      </c>
      <c r="K4869" s="17">
        <v>4.78</v>
      </c>
      <c r="L4869" s="17">
        <v>1</v>
      </c>
      <c r="M4869" s="17">
        <v>1.55</v>
      </c>
      <c r="N4869" s="17" t="str">
        <f>IF(SalesData[[#This Row],[Profit]]&gt;0,"Profit","Loss")</f>
        <v>Profit</v>
      </c>
    </row>
    <row r="4870" spans="1:14" x14ac:dyDescent="0.25">
      <c r="A4870" s="1">
        <v>42528</v>
      </c>
      <c r="B4870" s="3">
        <f t="shared" si="228"/>
        <v>2016</v>
      </c>
      <c r="C4870" s="3">
        <f t="shared" si="229"/>
        <v>6</v>
      </c>
      <c r="D4870" t="s">
        <v>1177</v>
      </c>
      <c r="E4870" t="str">
        <f t="shared" si="230"/>
        <v>Frank Merwin20160607</v>
      </c>
      <c r="F4870">
        <f>IF(COUNTIF($E$2:E4870, E4870) = 1, MAX($F$1:F4869) + 1, INDEX($F$1:F4869, MATCH(E4870, $E$1:E4869, 0)))</f>
        <v>2394</v>
      </c>
      <c r="G4870" t="s">
        <v>27</v>
      </c>
      <c r="H4870" t="s">
        <v>11</v>
      </c>
      <c r="I4870" t="s">
        <v>12</v>
      </c>
      <c r="J4870" t="s">
        <v>1354</v>
      </c>
      <c r="K4870" s="17">
        <v>4.7300000000000004</v>
      </c>
      <c r="L4870" s="17">
        <v>1</v>
      </c>
      <c r="M4870" s="17">
        <v>2.3199999999999998</v>
      </c>
      <c r="N4870" s="17" t="str">
        <f>IF(SalesData[[#This Row],[Profit]]&gt;0,"Profit","Loss")</f>
        <v>Profit</v>
      </c>
    </row>
    <row r="4871" spans="1:14" x14ac:dyDescent="0.25">
      <c r="A4871" s="1">
        <v>42528</v>
      </c>
      <c r="B4871" s="3">
        <f t="shared" si="228"/>
        <v>2016</v>
      </c>
      <c r="C4871" s="3">
        <f t="shared" si="229"/>
        <v>6</v>
      </c>
      <c r="D4871" t="s">
        <v>2541</v>
      </c>
      <c r="E4871" t="str">
        <f t="shared" si="230"/>
        <v>Roy Skaria20160607</v>
      </c>
      <c r="F4871">
        <f>IF(COUNTIF($E$2:E4871, E4871) = 1, MAX($F$1:F4870) + 1, INDEX($F$1:F4870, MATCH(E4871, $E$1:E4870, 0)))</f>
        <v>2395</v>
      </c>
      <c r="G4871" t="s">
        <v>23</v>
      </c>
      <c r="H4871" t="s">
        <v>11</v>
      </c>
      <c r="I4871" t="s">
        <v>43</v>
      </c>
      <c r="J4871" t="s">
        <v>1246</v>
      </c>
      <c r="K4871" s="17">
        <v>9.65</v>
      </c>
      <c r="L4871" s="17">
        <v>6</v>
      </c>
      <c r="M4871" s="17">
        <v>3.5</v>
      </c>
      <c r="N4871" s="17" t="str">
        <f>IF(SalesData[[#This Row],[Profit]]&gt;0,"Profit","Loss")</f>
        <v>Profit</v>
      </c>
    </row>
    <row r="4872" spans="1:14" x14ac:dyDescent="0.25">
      <c r="A4872" s="1">
        <v>42530</v>
      </c>
      <c r="B4872" s="3">
        <f t="shared" si="228"/>
        <v>2016</v>
      </c>
      <c r="C4872" s="3">
        <f t="shared" si="229"/>
        <v>6</v>
      </c>
      <c r="D4872" t="s">
        <v>646</v>
      </c>
      <c r="E4872" t="str">
        <f t="shared" si="230"/>
        <v>Greg Matthias20160609</v>
      </c>
      <c r="F4872">
        <f>IF(COUNTIF($E$2:E4872, E4872) = 1, MAX($F$1:F4871) + 1, INDEX($F$1:F4871, MATCH(E4872, $E$1:E4871, 0)))</f>
        <v>2396</v>
      </c>
      <c r="G4872" t="s">
        <v>27</v>
      </c>
      <c r="H4872" t="s">
        <v>39</v>
      </c>
      <c r="I4872" t="s">
        <v>40</v>
      </c>
      <c r="J4872" t="s">
        <v>2371</v>
      </c>
      <c r="K4872" s="17">
        <v>177.48</v>
      </c>
      <c r="L4872" s="17">
        <v>3</v>
      </c>
      <c r="M4872" s="17">
        <v>19.97</v>
      </c>
      <c r="N4872" s="17" t="str">
        <f>IF(SalesData[[#This Row],[Profit]]&gt;0,"Profit","Loss")</f>
        <v>Profit</v>
      </c>
    </row>
    <row r="4873" spans="1:14" x14ac:dyDescent="0.25">
      <c r="A4873" s="1">
        <v>42530</v>
      </c>
      <c r="B4873" s="3">
        <f t="shared" si="228"/>
        <v>2016</v>
      </c>
      <c r="C4873" s="3">
        <f t="shared" si="229"/>
        <v>6</v>
      </c>
      <c r="D4873" t="s">
        <v>1471</v>
      </c>
      <c r="E4873" t="str">
        <f t="shared" si="230"/>
        <v>Toby Carlisle20160609</v>
      </c>
      <c r="F4873">
        <f>IF(COUNTIF($E$2:E4873, E4873) = 1, MAX($F$1:F4872) + 1, INDEX($F$1:F4872, MATCH(E4873, $E$1:E4872, 0)))</f>
        <v>2397</v>
      </c>
      <c r="G4873" t="s">
        <v>123</v>
      </c>
      <c r="H4873" t="s">
        <v>39</v>
      </c>
      <c r="I4873" t="s">
        <v>302</v>
      </c>
      <c r="J4873" t="s">
        <v>2542</v>
      </c>
      <c r="K4873" s="17">
        <v>695.7</v>
      </c>
      <c r="L4873" s="17">
        <v>2</v>
      </c>
      <c r="M4873" s="17">
        <v>-27.83</v>
      </c>
      <c r="N4873" s="17" t="str">
        <f>IF(SalesData[[#This Row],[Profit]]&gt;0,"Profit","Loss")</f>
        <v>Loss</v>
      </c>
    </row>
    <row r="4874" spans="1:14" x14ac:dyDescent="0.25">
      <c r="A4874" s="1">
        <v>42530</v>
      </c>
      <c r="B4874" s="3">
        <f t="shared" si="228"/>
        <v>2016</v>
      </c>
      <c r="C4874" s="3">
        <f t="shared" si="229"/>
        <v>6</v>
      </c>
      <c r="D4874" t="s">
        <v>1968</v>
      </c>
      <c r="E4874" t="str">
        <f t="shared" si="230"/>
        <v>Dean Braden20160609</v>
      </c>
      <c r="F4874">
        <f>IF(COUNTIF($E$2:E4874, E4874) = 1, MAX($F$1:F4873) + 1, INDEX($F$1:F4873, MATCH(E4874, $E$1:E4873, 0)))</f>
        <v>2398</v>
      </c>
      <c r="G4874" t="s">
        <v>27</v>
      </c>
      <c r="H4874" t="s">
        <v>34</v>
      </c>
      <c r="I4874" t="s">
        <v>35</v>
      </c>
      <c r="J4874" t="s">
        <v>1425</v>
      </c>
      <c r="K4874" s="17">
        <v>122.35</v>
      </c>
      <c r="L4874" s="17">
        <v>3</v>
      </c>
      <c r="M4874" s="17">
        <v>13.76</v>
      </c>
      <c r="N4874" s="17" t="str">
        <f>IF(SalesData[[#This Row],[Profit]]&gt;0,"Profit","Loss")</f>
        <v>Profit</v>
      </c>
    </row>
    <row r="4875" spans="1:14" x14ac:dyDescent="0.25">
      <c r="A4875" s="1">
        <v>42530</v>
      </c>
      <c r="B4875" s="3">
        <f t="shared" si="228"/>
        <v>2016</v>
      </c>
      <c r="C4875" s="3">
        <f t="shared" si="229"/>
        <v>6</v>
      </c>
      <c r="D4875" t="s">
        <v>1584</v>
      </c>
      <c r="E4875" t="str">
        <f t="shared" si="230"/>
        <v>Benjamin Farhat20160609</v>
      </c>
      <c r="F4875">
        <f>IF(COUNTIF($E$2:E4875, E4875) = 1, MAX($F$1:F4874) + 1, INDEX($F$1:F4874, MATCH(E4875, $E$1:E4874, 0)))</f>
        <v>2399</v>
      </c>
      <c r="G4875" t="s">
        <v>315</v>
      </c>
      <c r="H4875" t="s">
        <v>34</v>
      </c>
      <c r="I4875" t="s">
        <v>145</v>
      </c>
      <c r="J4875" t="s">
        <v>2543</v>
      </c>
      <c r="K4875" s="17">
        <v>692.94</v>
      </c>
      <c r="L4875" s="17">
        <v>3</v>
      </c>
      <c r="M4875" s="17">
        <v>173.24</v>
      </c>
      <c r="N4875" s="17" t="str">
        <f>IF(SalesData[[#This Row],[Profit]]&gt;0,"Profit","Loss")</f>
        <v>Profit</v>
      </c>
    </row>
    <row r="4876" spans="1:14" x14ac:dyDescent="0.25">
      <c r="A4876" s="1">
        <v>42531</v>
      </c>
      <c r="B4876" s="3">
        <f t="shared" si="228"/>
        <v>2016</v>
      </c>
      <c r="C4876" s="3">
        <f t="shared" si="229"/>
        <v>6</v>
      </c>
      <c r="D4876" t="s">
        <v>2037</v>
      </c>
      <c r="E4876" t="str">
        <f t="shared" si="230"/>
        <v>Olvera Toch20160610</v>
      </c>
      <c r="F4876">
        <f>IF(COUNTIF($E$2:E4876, E4876) = 1, MAX($F$1:F4875) + 1, INDEX($F$1:F4875, MATCH(E4876, $E$1:E4875, 0)))</f>
        <v>2400</v>
      </c>
      <c r="G4876" t="s">
        <v>27</v>
      </c>
      <c r="H4876" t="s">
        <v>11</v>
      </c>
      <c r="I4876" t="s">
        <v>16</v>
      </c>
      <c r="J4876" t="s">
        <v>2476</v>
      </c>
      <c r="K4876" s="17">
        <v>20.7</v>
      </c>
      <c r="L4876" s="17">
        <v>2</v>
      </c>
      <c r="M4876" s="17">
        <v>9.94</v>
      </c>
      <c r="N4876" s="17" t="str">
        <f>IF(SalesData[[#This Row],[Profit]]&gt;0,"Profit","Loss")</f>
        <v>Profit</v>
      </c>
    </row>
    <row r="4877" spans="1:14" x14ac:dyDescent="0.25">
      <c r="A4877" s="1">
        <v>42531</v>
      </c>
      <c r="B4877" s="3">
        <f t="shared" si="228"/>
        <v>2016</v>
      </c>
      <c r="C4877" s="3">
        <f t="shared" si="229"/>
        <v>6</v>
      </c>
      <c r="D4877" t="s">
        <v>2037</v>
      </c>
      <c r="E4877" t="str">
        <f t="shared" si="230"/>
        <v>Olvera Toch20160610</v>
      </c>
      <c r="F4877">
        <f>IF(COUNTIF($E$2:E4877, E4877) = 1, MAX($F$1:F4876) + 1, INDEX($F$1:F4876, MATCH(E4877, $E$1:E4876, 0)))</f>
        <v>2400</v>
      </c>
      <c r="G4877" t="s">
        <v>27</v>
      </c>
      <c r="H4877" t="s">
        <v>34</v>
      </c>
      <c r="I4877" t="s">
        <v>145</v>
      </c>
      <c r="J4877" t="s">
        <v>2441</v>
      </c>
      <c r="K4877" s="17">
        <v>1335.68</v>
      </c>
      <c r="L4877" s="17">
        <v>4</v>
      </c>
      <c r="M4877" s="17">
        <v>-217.05</v>
      </c>
      <c r="N4877" s="17" t="str">
        <f>IF(SalesData[[#This Row],[Profit]]&gt;0,"Profit","Loss")</f>
        <v>Loss</v>
      </c>
    </row>
    <row r="4878" spans="1:14" x14ac:dyDescent="0.25">
      <c r="A4878" s="1">
        <v>42531</v>
      </c>
      <c r="B4878" s="3">
        <f t="shared" si="228"/>
        <v>2016</v>
      </c>
      <c r="C4878" s="3">
        <f t="shared" si="229"/>
        <v>6</v>
      </c>
      <c r="D4878" t="s">
        <v>2037</v>
      </c>
      <c r="E4878" t="str">
        <f t="shared" si="230"/>
        <v>Olvera Toch20160610</v>
      </c>
      <c r="F4878">
        <f>IF(COUNTIF($E$2:E4878, E4878) = 1, MAX($F$1:F4877) + 1, INDEX($F$1:F4877, MATCH(E4878, $E$1:E4877, 0)))</f>
        <v>2400</v>
      </c>
      <c r="G4878" t="s">
        <v>27</v>
      </c>
      <c r="H4878" t="s">
        <v>11</v>
      </c>
      <c r="I4878" t="s">
        <v>12</v>
      </c>
      <c r="J4878" t="s">
        <v>493</v>
      </c>
      <c r="K4878" s="17">
        <v>32.4</v>
      </c>
      <c r="L4878" s="17">
        <v>5</v>
      </c>
      <c r="M4878" s="17">
        <v>15.55</v>
      </c>
      <c r="N4878" s="17" t="str">
        <f>IF(SalesData[[#This Row],[Profit]]&gt;0,"Profit","Loss")</f>
        <v>Profit</v>
      </c>
    </row>
    <row r="4879" spans="1:14" x14ac:dyDescent="0.25">
      <c r="A4879" s="1">
        <v>42531</v>
      </c>
      <c r="B4879" s="3">
        <f t="shared" si="228"/>
        <v>2016</v>
      </c>
      <c r="C4879" s="3">
        <f t="shared" si="229"/>
        <v>6</v>
      </c>
      <c r="D4879" t="s">
        <v>2429</v>
      </c>
      <c r="E4879" t="str">
        <f t="shared" si="230"/>
        <v>Joy Bell-20160610</v>
      </c>
      <c r="F4879">
        <f>IF(COUNTIF($E$2:E4879, E4879) = 1, MAX($F$1:F4878) + 1, INDEX($F$1:F4878, MATCH(E4879, $E$1:E4878, 0)))</f>
        <v>2401</v>
      </c>
      <c r="G4879" t="s">
        <v>23</v>
      </c>
      <c r="H4879" t="s">
        <v>11</v>
      </c>
      <c r="I4879" t="s">
        <v>16</v>
      </c>
      <c r="J4879" t="s">
        <v>1818</v>
      </c>
      <c r="K4879" s="17">
        <v>23.62</v>
      </c>
      <c r="L4879" s="17">
        <v>8</v>
      </c>
      <c r="M4879" s="17">
        <v>7.97</v>
      </c>
      <c r="N4879" s="17" t="str">
        <f>IF(SalesData[[#This Row],[Profit]]&gt;0,"Profit","Loss")</f>
        <v>Profit</v>
      </c>
    </row>
    <row r="4880" spans="1:14" x14ac:dyDescent="0.25">
      <c r="A4880" s="1">
        <v>42532</v>
      </c>
      <c r="B4880" s="3">
        <f t="shared" si="228"/>
        <v>2016</v>
      </c>
      <c r="C4880" s="3">
        <f t="shared" si="229"/>
        <v>6</v>
      </c>
      <c r="D4880" t="s">
        <v>450</v>
      </c>
      <c r="E4880" t="str">
        <f t="shared" si="230"/>
        <v>Mary Zewe20160611</v>
      </c>
      <c r="F4880">
        <f>IF(COUNTIF($E$2:E4880, E4880) = 1, MAX($F$1:F4879) + 1, INDEX($F$1:F4879, MATCH(E4880, $E$1:E4879, 0)))</f>
        <v>2402</v>
      </c>
      <c r="G4880" t="s">
        <v>10</v>
      </c>
      <c r="H4880" t="s">
        <v>11</v>
      </c>
      <c r="I4880" t="s">
        <v>20</v>
      </c>
      <c r="J4880" t="s">
        <v>1486</v>
      </c>
      <c r="K4880" s="17">
        <v>1.34</v>
      </c>
      <c r="L4880" s="17">
        <v>4</v>
      </c>
      <c r="M4880" s="17">
        <v>-2.15</v>
      </c>
      <c r="N4880" s="17" t="str">
        <f>IF(SalesData[[#This Row],[Profit]]&gt;0,"Profit","Loss")</f>
        <v>Loss</v>
      </c>
    </row>
    <row r="4881" spans="1:14" x14ac:dyDescent="0.25">
      <c r="A4881" s="1">
        <v>42532</v>
      </c>
      <c r="B4881" s="3">
        <f t="shared" si="228"/>
        <v>2016</v>
      </c>
      <c r="C4881" s="3">
        <f t="shared" si="229"/>
        <v>6</v>
      </c>
      <c r="D4881" t="s">
        <v>450</v>
      </c>
      <c r="E4881" t="str">
        <f t="shared" si="230"/>
        <v>Mary Zewe20160611</v>
      </c>
      <c r="F4881">
        <f>IF(COUNTIF($E$2:E4881, E4881) = 1, MAX($F$1:F4880) + 1, INDEX($F$1:F4880, MATCH(E4881, $E$1:E4880, 0)))</f>
        <v>2402</v>
      </c>
      <c r="G4881" t="s">
        <v>10</v>
      </c>
      <c r="H4881" t="s">
        <v>11</v>
      </c>
      <c r="I4881" t="s">
        <v>20</v>
      </c>
      <c r="J4881" t="s">
        <v>263</v>
      </c>
      <c r="K4881" s="17">
        <v>8.27</v>
      </c>
      <c r="L4881" s="17">
        <v>4</v>
      </c>
      <c r="M4881" s="17">
        <v>-13.65</v>
      </c>
      <c r="N4881" s="17" t="str">
        <f>IF(SalesData[[#This Row],[Profit]]&gt;0,"Profit","Loss")</f>
        <v>Loss</v>
      </c>
    </row>
    <row r="4882" spans="1:14" x14ac:dyDescent="0.25">
      <c r="A4882" s="1">
        <v>42532</v>
      </c>
      <c r="B4882" s="3">
        <f t="shared" si="228"/>
        <v>2016</v>
      </c>
      <c r="C4882" s="3">
        <f t="shared" si="229"/>
        <v>6</v>
      </c>
      <c r="D4882" t="s">
        <v>450</v>
      </c>
      <c r="E4882" t="str">
        <f t="shared" si="230"/>
        <v>Mary Zewe20160611</v>
      </c>
      <c r="F4882">
        <f>IF(COUNTIF($E$2:E4882, E4882) = 1, MAX($F$1:F4881) + 1, INDEX($F$1:F4881, MATCH(E4882, $E$1:E4881, 0)))</f>
        <v>2402</v>
      </c>
      <c r="G4882" t="s">
        <v>10</v>
      </c>
      <c r="H4882" t="s">
        <v>34</v>
      </c>
      <c r="I4882" t="s">
        <v>47</v>
      </c>
      <c r="J4882" t="s">
        <v>489</v>
      </c>
      <c r="K4882" s="17">
        <v>12.54</v>
      </c>
      <c r="L4882" s="17">
        <v>7</v>
      </c>
      <c r="M4882" s="17">
        <v>-9.09</v>
      </c>
      <c r="N4882" s="17" t="str">
        <f>IF(SalesData[[#This Row],[Profit]]&gt;0,"Profit","Loss")</f>
        <v>Loss</v>
      </c>
    </row>
    <row r="4883" spans="1:14" x14ac:dyDescent="0.25">
      <c r="A4883" s="1">
        <v>42532</v>
      </c>
      <c r="B4883" s="3">
        <f t="shared" si="228"/>
        <v>2016</v>
      </c>
      <c r="C4883" s="3">
        <f t="shared" si="229"/>
        <v>6</v>
      </c>
      <c r="D4883" t="s">
        <v>1335</v>
      </c>
      <c r="E4883" t="str">
        <f t="shared" si="230"/>
        <v>Erica Smith20160611</v>
      </c>
      <c r="F4883">
        <f>IF(COUNTIF($E$2:E4883, E4883) = 1, MAX($F$1:F4882) + 1, INDEX($F$1:F4882, MATCH(E4883, $E$1:E4882, 0)))</f>
        <v>2403</v>
      </c>
      <c r="G4883" t="s">
        <v>149</v>
      </c>
      <c r="H4883" t="s">
        <v>39</v>
      </c>
      <c r="I4883" t="s">
        <v>52</v>
      </c>
      <c r="J4883" t="s">
        <v>2002</v>
      </c>
      <c r="K4883" s="17">
        <v>239.97</v>
      </c>
      <c r="L4883" s="17">
        <v>3</v>
      </c>
      <c r="M4883" s="17">
        <v>71.989999999999995</v>
      </c>
      <c r="N4883" s="17" t="str">
        <f>IF(SalesData[[#This Row],[Profit]]&gt;0,"Profit","Loss")</f>
        <v>Profit</v>
      </c>
    </row>
    <row r="4884" spans="1:14" x14ac:dyDescent="0.25">
      <c r="A4884" s="1">
        <v>42532</v>
      </c>
      <c r="B4884" s="3">
        <f t="shared" si="228"/>
        <v>2016</v>
      </c>
      <c r="C4884" s="3">
        <f t="shared" si="229"/>
        <v>6</v>
      </c>
      <c r="D4884" t="s">
        <v>509</v>
      </c>
      <c r="E4884" t="str">
        <f t="shared" si="230"/>
        <v>Sanjit Engle20160611</v>
      </c>
      <c r="F4884">
        <f>IF(COUNTIF($E$2:E4884, E4884) = 1, MAX($F$1:F4883) + 1, INDEX($F$1:F4883, MATCH(E4884, $E$1:E4883, 0)))</f>
        <v>2404</v>
      </c>
      <c r="G4884" t="s">
        <v>164</v>
      </c>
      <c r="H4884" t="s">
        <v>11</v>
      </c>
      <c r="I4884" t="s">
        <v>16</v>
      </c>
      <c r="J4884" t="s">
        <v>2030</v>
      </c>
      <c r="K4884" s="17">
        <v>14.62</v>
      </c>
      <c r="L4884" s="17">
        <v>2</v>
      </c>
      <c r="M4884" s="17">
        <v>6.87</v>
      </c>
      <c r="N4884" s="17" t="str">
        <f>IF(SalesData[[#This Row],[Profit]]&gt;0,"Profit","Loss")</f>
        <v>Profit</v>
      </c>
    </row>
    <row r="4885" spans="1:14" x14ac:dyDescent="0.25">
      <c r="A4885" s="1">
        <v>42532</v>
      </c>
      <c r="B4885" s="3">
        <f t="shared" si="228"/>
        <v>2016</v>
      </c>
      <c r="C4885" s="3">
        <f t="shared" si="229"/>
        <v>6</v>
      </c>
      <c r="D4885" t="s">
        <v>509</v>
      </c>
      <c r="E4885" t="str">
        <f t="shared" si="230"/>
        <v>Sanjit Engle20160611</v>
      </c>
      <c r="F4885">
        <f>IF(COUNTIF($E$2:E4885, E4885) = 1, MAX($F$1:F4884) + 1, INDEX($F$1:F4884, MATCH(E4885, $E$1:E4884, 0)))</f>
        <v>2404</v>
      </c>
      <c r="G4885" t="s">
        <v>164</v>
      </c>
      <c r="H4885" t="s">
        <v>11</v>
      </c>
      <c r="I4885" t="s">
        <v>20</v>
      </c>
      <c r="J4885" t="s">
        <v>189</v>
      </c>
      <c r="K4885" s="17">
        <v>53.98</v>
      </c>
      <c r="L4885" s="17">
        <v>14</v>
      </c>
      <c r="M4885" s="17">
        <v>17.54</v>
      </c>
      <c r="N4885" s="17" t="str">
        <f>IF(SalesData[[#This Row],[Profit]]&gt;0,"Profit","Loss")</f>
        <v>Profit</v>
      </c>
    </row>
    <row r="4886" spans="1:14" x14ac:dyDescent="0.25">
      <c r="A4886" s="1">
        <v>42532</v>
      </c>
      <c r="B4886" s="3">
        <f t="shared" si="228"/>
        <v>2016</v>
      </c>
      <c r="C4886" s="3">
        <f t="shared" si="229"/>
        <v>6</v>
      </c>
      <c r="D4886" t="s">
        <v>509</v>
      </c>
      <c r="E4886" t="str">
        <f t="shared" si="230"/>
        <v>Sanjit Engle20160611</v>
      </c>
      <c r="F4886">
        <f>IF(COUNTIF($E$2:E4886, E4886) = 1, MAX($F$1:F4885) + 1, INDEX($F$1:F4885, MATCH(E4886, $E$1:E4885, 0)))</f>
        <v>2404</v>
      </c>
      <c r="G4886" t="s">
        <v>164</v>
      </c>
      <c r="H4886" t="s">
        <v>39</v>
      </c>
      <c r="I4886" t="s">
        <v>52</v>
      </c>
      <c r="J4886" t="s">
        <v>2081</v>
      </c>
      <c r="K4886" s="17">
        <v>389.97</v>
      </c>
      <c r="L4886" s="17">
        <v>3</v>
      </c>
      <c r="M4886" s="17">
        <v>132.59</v>
      </c>
      <c r="N4886" s="17" t="str">
        <f>IF(SalesData[[#This Row],[Profit]]&gt;0,"Profit","Loss")</f>
        <v>Profit</v>
      </c>
    </row>
    <row r="4887" spans="1:14" x14ac:dyDescent="0.25">
      <c r="A4887" s="1">
        <v>42532</v>
      </c>
      <c r="B4887" s="3">
        <f t="shared" si="228"/>
        <v>2016</v>
      </c>
      <c r="C4887" s="3">
        <f t="shared" si="229"/>
        <v>6</v>
      </c>
      <c r="D4887" t="s">
        <v>58</v>
      </c>
      <c r="E4887" t="str">
        <f t="shared" si="230"/>
        <v>Seth Vernon20160611</v>
      </c>
      <c r="F4887">
        <f>IF(COUNTIF($E$2:E4887, E4887) = 1, MAX($F$1:F4886) + 1, INDEX($F$1:F4886, MATCH(E4887, $E$1:E4886, 0)))</f>
        <v>2405</v>
      </c>
      <c r="G4887" t="s">
        <v>27</v>
      </c>
      <c r="H4887" t="s">
        <v>34</v>
      </c>
      <c r="I4887" t="s">
        <v>145</v>
      </c>
      <c r="J4887" t="s">
        <v>320</v>
      </c>
      <c r="K4887" s="17">
        <v>902.71</v>
      </c>
      <c r="L4887" s="17">
        <v>3</v>
      </c>
      <c r="M4887" s="17">
        <v>33.85</v>
      </c>
      <c r="N4887" s="17" t="str">
        <f>IF(SalesData[[#This Row],[Profit]]&gt;0,"Profit","Loss")</f>
        <v>Profit</v>
      </c>
    </row>
    <row r="4888" spans="1:14" x14ac:dyDescent="0.25">
      <c r="A4888" s="1">
        <v>42533</v>
      </c>
      <c r="B4888" s="3">
        <f t="shared" si="228"/>
        <v>2016</v>
      </c>
      <c r="C4888" s="3">
        <f t="shared" si="229"/>
        <v>6</v>
      </c>
      <c r="D4888" t="s">
        <v>2544</v>
      </c>
      <c r="E4888" t="str">
        <f t="shared" si="230"/>
        <v>Darrin Van Huff20160612</v>
      </c>
      <c r="F4888">
        <f>IF(COUNTIF($E$2:E4888, E4888) = 1, MAX($F$1:F4887) + 1, INDEX($F$1:F4887, MATCH(E4888, $E$1:E4887, 0)))</f>
        <v>2406</v>
      </c>
      <c r="G4888" t="s">
        <v>27</v>
      </c>
      <c r="H4888" t="s">
        <v>11</v>
      </c>
      <c r="I4888" t="s">
        <v>16</v>
      </c>
      <c r="J4888" t="s">
        <v>1040</v>
      </c>
      <c r="K4888" s="17">
        <v>14.62</v>
      </c>
      <c r="L4888" s="17">
        <v>2</v>
      </c>
      <c r="M4888" s="17">
        <v>6.87</v>
      </c>
      <c r="N4888" s="17" t="str">
        <f>IF(SalesData[[#This Row],[Profit]]&gt;0,"Profit","Loss")</f>
        <v>Profit</v>
      </c>
    </row>
    <row r="4889" spans="1:14" x14ac:dyDescent="0.25">
      <c r="A4889" s="1">
        <v>42533</v>
      </c>
      <c r="B4889" s="3">
        <f t="shared" si="228"/>
        <v>2016</v>
      </c>
      <c r="C4889" s="3">
        <f t="shared" si="229"/>
        <v>6</v>
      </c>
      <c r="D4889" t="s">
        <v>2124</v>
      </c>
      <c r="E4889" t="str">
        <f t="shared" si="230"/>
        <v>Stewart Carmichael20160612</v>
      </c>
      <c r="F4889">
        <f>IF(COUNTIF($E$2:E4889, E4889) = 1, MAX($F$1:F4888) + 1, INDEX($F$1:F4888, MATCH(E4889, $E$1:E4888, 0)))</f>
        <v>2407</v>
      </c>
      <c r="G4889" t="s">
        <v>488</v>
      </c>
      <c r="H4889" t="s">
        <v>11</v>
      </c>
      <c r="I4889" t="s">
        <v>92</v>
      </c>
      <c r="J4889" t="s">
        <v>711</v>
      </c>
      <c r="K4889" s="17">
        <v>208.16</v>
      </c>
      <c r="L4889" s="17">
        <v>1</v>
      </c>
      <c r="M4889" s="17">
        <v>56.2</v>
      </c>
      <c r="N4889" s="17" t="str">
        <f>IF(SalesData[[#This Row],[Profit]]&gt;0,"Profit","Loss")</f>
        <v>Profit</v>
      </c>
    </row>
    <row r="4890" spans="1:14" x14ac:dyDescent="0.25">
      <c r="A4890" s="1">
        <v>42533</v>
      </c>
      <c r="B4890" s="3">
        <f t="shared" si="228"/>
        <v>2016</v>
      </c>
      <c r="C4890" s="3">
        <f t="shared" si="229"/>
        <v>6</v>
      </c>
      <c r="D4890" t="s">
        <v>2124</v>
      </c>
      <c r="E4890" t="str">
        <f t="shared" si="230"/>
        <v>Stewart Carmichael20160612</v>
      </c>
      <c r="F4890">
        <f>IF(COUNTIF($E$2:E4890, E4890) = 1, MAX($F$1:F4889) + 1, INDEX($F$1:F4889, MATCH(E4890, $E$1:E4889, 0)))</f>
        <v>2407</v>
      </c>
      <c r="G4890" t="s">
        <v>488</v>
      </c>
      <c r="H4890" t="s">
        <v>11</v>
      </c>
      <c r="I4890" t="s">
        <v>20</v>
      </c>
      <c r="J4890" t="s">
        <v>1127</v>
      </c>
      <c r="K4890" s="17">
        <v>16.739999999999998</v>
      </c>
      <c r="L4890" s="17">
        <v>3</v>
      </c>
      <c r="M4890" s="17">
        <v>8.0399999999999991</v>
      </c>
      <c r="N4890" s="17" t="str">
        <f>IF(SalesData[[#This Row],[Profit]]&gt;0,"Profit","Loss")</f>
        <v>Profit</v>
      </c>
    </row>
    <row r="4891" spans="1:14" x14ac:dyDescent="0.25">
      <c r="A4891" s="1">
        <v>42533</v>
      </c>
      <c r="B4891" s="3">
        <f t="shared" si="228"/>
        <v>2016</v>
      </c>
      <c r="C4891" s="3">
        <f t="shared" si="229"/>
        <v>6</v>
      </c>
      <c r="D4891" t="s">
        <v>768</v>
      </c>
      <c r="E4891" t="str">
        <f t="shared" si="230"/>
        <v>Steven Cartwright20160612</v>
      </c>
      <c r="F4891">
        <f>IF(COUNTIF($E$2:E4891, E4891) = 1, MAX($F$1:F4890) + 1, INDEX($F$1:F4890, MATCH(E4891, $E$1:E4890, 0)))</f>
        <v>2408</v>
      </c>
      <c r="G4891" t="s">
        <v>59</v>
      </c>
      <c r="H4891" t="s">
        <v>34</v>
      </c>
      <c r="I4891" t="s">
        <v>47</v>
      </c>
      <c r="J4891" t="s">
        <v>2185</v>
      </c>
      <c r="K4891" s="17">
        <v>47.04</v>
      </c>
      <c r="L4891" s="17">
        <v>3</v>
      </c>
      <c r="M4891" s="17">
        <v>18.350000000000001</v>
      </c>
      <c r="N4891" s="17" t="str">
        <f>IF(SalesData[[#This Row],[Profit]]&gt;0,"Profit","Loss")</f>
        <v>Profit</v>
      </c>
    </row>
    <row r="4892" spans="1:14" x14ac:dyDescent="0.25">
      <c r="A4892" s="1">
        <v>42533</v>
      </c>
      <c r="B4892" s="3">
        <f t="shared" si="228"/>
        <v>2016</v>
      </c>
      <c r="C4892" s="3">
        <f t="shared" si="229"/>
        <v>6</v>
      </c>
      <c r="D4892" t="s">
        <v>768</v>
      </c>
      <c r="E4892" t="str">
        <f t="shared" si="230"/>
        <v>Steven Cartwright20160612</v>
      </c>
      <c r="F4892">
        <f>IF(COUNTIF($E$2:E4892, E4892) = 1, MAX($F$1:F4891) + 1, INDEX($F$1:F4891, MATCH(E4892, $E$1:E4891, 0)))</f>
        <v>2408</v>
      </c>
      <c r="G4892" t="s">
        <v>59</v>
      </c>
      <c r="H4892" t="s">
        <v>11</v>
      </c>
      <c r="I4892" t="s">
        <v>20</v>
      </c>
      <c r="J4892" t="s">
        <v>800</v>
      </c>
      <c r="K4892" s="17">
        <v>30.84</v>
      </c>
      <c r="L4892" s="17">
        <v>4</v>
      </c>
      <c r="M4892" s="17">
        <v>13.88</v>
      </c>
      <c r="N4892" s="17" t="str">
        <f>IF(SalesData[[#This Row],[Profit]]&gt;0,"Profit","Loss")</f>
        <v>Profit</v>
      </c>
    </row>
    <row r="4893" spans="1:14" x14ac:dyDescent="0.25">
      <c r="A4893" s="1">
        <v>42533</v>
      </c>
      <c r="B4893" s="3">
        <f t="shared" si="228"/>
        <v>2016</v>
      </c>
      <c r="C4893" s="3">
        <f t="shared" si="229"/>
        <v>6</v>
      </c>
      <c r="D4893" t="s">
        <v>768</v>
      </c>
      <c r="E4893" t="str">
        <f t="shared" si="230"/>
        <v>Steven Cartwright20160612</v>
      </c>
      <c r="F4893">
        <f>IF(COUNTIF($E$2:E4893, E4893) = 1, MAX($F$1:F4892) + 1, INDEX($F$1:F4892, MATCH(E4893, $E$1:E4892, 0)))</f>
        <v>2408</v>
      </c>
      <c r="G4893" t="s">
        <v>59</v>
      </c>
      <c r="H4893" t="s">
        <v>11</v>
      </c>
      <c r="I4893" t="s">
        <v>18</v>
      </c>
      <c r="J4893" t="s">
        <v>1761</v>
      </c>
      <c r="K4893" s="17">
        <v>226.56</v>
      </c>
      <c r="L4893" s="17">
        <v>6</v>
      </c>
      <c r="M4893" s="17">
        <v>63.44</v>
      </c>
      <c r="N4893" s="17" t="str">
        <f>IF(SalesData[[#This Row],[Profit]]&gt;0,"Profit","Loss")</f>
        <v>Profit</v>
      </c>
    </row>
    <row r="4894" spans="1:14" x14ac:dyDescent="0.25">
      <c r="A4894" s="1">
        <v>42533</v>
      </c>
      <c r="B4894" s="3">
        <f t="shared" si="228"/>
        <v>2016</v>
      </c>
      <c r="C4894" s="3">
        <f t="shared" si="229"/>
        <v>6</v>
      </c>
      <c r="D4894" t="s">
        <v>768</v>
      </c>
      <c r="E4894" t="str">
        <f t="shared" si="230"/>
        <v>Steven Cartwright20160612</v>
      </c>
      <c r="F4894">
        <f>IF(COUNTIF($E$2:E4894, E4894) = 1, MAX($F$1:F4893) + 1, INDEX($F$1:F4893, MATCH(E4894, $E$1:E4893, 0)))</f>
        <v>2408</v>
      </c>
      <c r="G4894" t="s">
        <v>59</v>
      </c>
      <c r="H4894" t="s">
        <v>11</v>
      </c>
      <c r="I4894" t="s">
        <v>63</v>
      </c>
      <c r="J4894" t="s">
        <v>1091</v>
      </c>
      <c r="K4894" s="17">
        <v>115.02</v>
      </c>
      <c r="L4894" s="17">
        <v>9</v>
      </c>
      <c r="M4894" s="17">
        <v>51.76</v>
      </c>
      <c r="N4894" s="17" t="str">
        <f>IF(SalesData[[#This Row],[Profit]]&gt;0,"Profit","Loss")</f>
        <v>Profit</v>
      </c>
    </row>
    <row r="4895" spans="1:14" x14ac:dyDescent="0.25">
      <c r="A4895" s="1">
        <v>42533</v>
      </c>
      <c r="B4895" s="3">
        <f t="shared" si="228"/>
        <v>2016</v>
      </c>
      <c r="C4895" s="3">
        <f t="shared" si="229"/>
        <v>6</v>
      </c>
      <c r="D4895" t="s">
        <v>768</v>
      </c>
      <c r="E4895" t="str">
        <f t="shared" si="230"/>
        <v>Steven Cartwright20160612</v>
      </c>
      <c r="F4895">
        <f>IF(COUNTIF($E$2:E4895, E4895) = 1, MAX($F$1:F4894) + 1, INDEX($F$1:F4894, MATCH(E4895, $E$1:E4894, 0)))</f>
        <v>2408</v>
      </c>
      <c r="G4895" t="s">
        <v>59</v>
      </c>
      <c r="H4895" t="s">
        <v>39</v>
      </c>
      <c r="I4895" t="s">
        <v>40</v>
      </c>
      <c r="J4895" t="s">
        <v>2283</v>
      </c>
      <c r="K4895" s="17">
        <v>68.040000000000006</v>
      </c>
      <c r="L4895" s="17">
        <v>7</v>
      </c>
      <c r="M4895" s="17">
        <v>19.73</v>
      </c>
      <c r="N4895" s="17" t="str">
        <f>IF(SalesData[[#This Row],[Profit]]&gt;0,"Profit","Loss")</f>
        <v>Profit</v>
      </c>
    </row>
    <row r="4896" spans="1:14" x14ac:dyDescent="0.25">
      <c r="A4896" s="1">
        <v>42533</v>
      </c>
      <c r="B4896" s="3">
        <f t="shared" si="228"/>
        <v>2016</v>
      </c>
      <c r="C4896" s="3">
        <f t="shared" si="229"/>
        <v>6</v>
      </c>
      <c r="D4896" t="s">
        <v>2188</v>
      </c>
      <c r="E4896" t="str">
        <f t="shared" si="230"/>
        <v>Philisse Overcash20160612</v>
      </c>
      <c r="F4896">
        <f>IF(COUNTIF($E$2:E4896, E4896) = 1, MAX($F$1:F4895) + 1, INDEX($F$1:F4895, MATCH(E4896, $E$1:E4895, 0)))</f>
        <v>2409</v>
      </c>
      <c r="G4896" t="s">
        <v>15</v>
      </c>
      <c r="H4896" t="s">
        <v>39</v>
      </c>
      <c r="I4896" t="s">
        <v>302</v>
      </c>
      <c r="J4896" t="s">
        <v>2545</v>
      </c>
      <c r="K4896" s="17">
        <v>1007.98</v>
      </c>
      <c r="L4896" s="17">
        <v>3</v>
      </c>
      <c r="M4896" s="17">
        <v>43.2</v>
      </c>
      <c r="N4896" s="17" t="str">
        <f>IF(SalesData[[#This Row],[Profit]]&gt;0,"Profit","Loss")</f>
        <v>Profit</v>
      </c>
    </row>
    <row r="4897" spans="1:14" x14ac:dyDescent="0.25">
      <c r="A4897" s="1">
        <v>42533</v>
      </c>
      <c r="B4897" s="3">
        <f t="shared" si="228"/>
        <v>2016</v>
      </c>
      <c r="C4897" s="3">
        <f t="shared" si="229"/>
        <v>6</v>
      </c>
      <c r="D4897" t="s">
        <v>2188</v>
      </c>
      <c r="E4897" t="str">
        <f t="shared" si="230"/>
        <v>Philisse Overcash20160612</v>
      </c>
      <c r="F4897">
        <f>IF(COUNTIF($E$2:E4897, E4897) = 1, MAX($F$1:F4896) + 1, INDEX($F$1:F4896, MATCH(E4897, $E$1:E4896, 0)))</f>
        <v>2409</v>
      </c>
      <c r="G4897" t="s">
        <v>15</v>
      </c>
      <c r="H4897" t="s">
        <v>11</v>
      </c>
      <c r="I4897" t="s">
        <v>12</v>
      </c>
      <c r="J4897" t="s">
        <v>2220</v>
      </c>
      <c r="K4897" s="17">
        <v>313.49</v>
      </c>
      <c r="L4897" s="17">
        <v>7</v>
      </c>
      <c r="M4897" s="17">
        <v>113.64</v>
      </c>
      <c r="N4897" s="17" t="str">
        <f>IF(SalesData[[#This Row],[Profit]]&gt;0,"Profit","Loss")</f>
        <v>Profit</v>
      </c>
    </row>
    <row r="4898" spans="1:14" x14ac:dyDescent="0.25">
      <c r="A4898" s="1">
        <v>42533</v>
      </c>
      <c r="B4898" s="3">
        <f t="shared" si="228"/>
        <v>2016</v>
      </c>
      <c r="C4898" s="3">
        <f t="shared" si="229"/>
        <v>6</v>
      </c>
      <c r="D4898" t="s">
        <v>1140</v>
      </c>
      <c r="E4898" t="str">
        <f t="shared" si="230"/>
        <v>Craig Reiter20160612</v>
      </c>
      <c r="F4898">
        <f>IF(COUNTIF($E$2:E4898, E4898) = 1, MAX($F$1:F4897) + 1, INDEX($F$1:F4897, MATCH(E4898, $E$1:E4897, 0)))</f>
        <v>2410</v>
      </c>
      <c r="G4898" t="s">
        <v>15</v>
      </c>
      <c r="H4898" t="s">
        <v>11</v>
      </c>
      <c r="I4898" t="s">
        <v>12</v>
      </c>
      <c r="J4898" t="s">
        <v>1179</v>
      </c>
      <c r="K4898" s="17">
        <v>23.12</v>
      </c>
      <c r="L4898" s="17">
        <v>5</v>
      </c>
      <c r="M4898" s="17">
        <v>8.3800000000000008</v>
      </c>
      <c r="N4898" s="17" t="str">
        <f>IF(SalesData[[#This Row],[Profit]]&gt;0,"Profit","Loss")</f>
        <v>Profit</v>
      </c>
    </row>
    <row r="4899" spans="1:14" x14ac:dyDescent="0.25">
      <c r="A4899" s="1">
        <v>42533</v>
      </c>
      <c r="B4899" s="3">
        <f t="shared" si="228"/>
        <v>2016</v>
      </c>
      <c r="C4899" s="3">
        <f t="shared" si="229"/>
        <v>6</v>
      </c>
      <c r="D4899" t="s">
        <v>2318</v>
      </c>
      <c r="E4899" t="str">
        <f t="shared" si="230"/>
        <v>Christy Brittain20160612</v>
      </c>
      <c r="F4899">
        <f>IF(COUNTIF($E$2:E4899, E4899) = 1, MAX($F$1:F4898) + 1, INDEX($F$1:F4898, MATCH(E4899, $E$1:E4898, 0)))</f>
        <v>2411</v>
      </c>
      <c r="G4899" t="s">
        <v>149</v>
      </c>
      <c r="H4899" t="s">
        <v>11</v>
      </c>
      <c r="I4899" t="s">
        <v>12</v>
      </c>
      <c r="J4899" t="s">
        <v>2546</v>
      </c>
      <c r="K4899" s="17">
        <v>92.94</v>
      </c>
      <c r="L4899" s="17">
        <v>3</v>
      </c>
      <c r="M4899" s="17">
        <v>41.82</v>
      </c>
      <c r="N4899" s="17" t="str">
        <f>IF(SalesData[[#This Row],[Profit]]&gt;0,"Profit","Loss")</f>
        <v>Profit</v>
      </c>
    </row>
    <row r="4900" spans="1:14" x14ac:dyDescent="0.25">
      <c r="A4900" s="1">
        <v>42533</v>
      </c>
      <c r="B4900" s="3">
        <f t="shared" si="228"/>
        <v>2016</v>
      </c>
      <c r="C4900" s="3">
        <f t="shared" si="229"/>
        <v>6</v>
      </c>
      <c r="D4900" t="s">
        <v>2318</v>
      </c>
      <c r="E4900" t="str">
        <f t="shared" si="230"/>
        <v>Christy Brittain20160612</v>
      </c>
      <c r="F4900">
        <f>IF(COUNTIF($E$2:E4900, E4900) = 1, MAX($F$1:F4899) + 1, INDEX($F$1:F4899, MATCH(E4900, $E$1:E4899, 0)))</f>
        <v>2411</v>
      </c>
      <c r="G4900" t="s">
        <v>149</v>
      </c>
      <c r="H4900" t="s">
        <v>11</v>
      </c>
      <c r="I4900" t="s">
        <v>92</v>
      </c>
      <c r="J4900" t="s">
        <v>1754</v>
      </c>
      <c r="K4900" s="17">
        <v>52.56</v>
      </c>
      <c r="L4900" s="17">
        <v>3</v>
      </c>
      <c r="M4900" s="17">
        <v>18.399999999999999</v>
      </c>
      <c r="N4900" s="17" t="str">
        <f>IF(SalesData[[#This Row],[Profit]]&gt;0,"Profit","Loss")</f>
        <v>Profit</v>
      </c>
    </row>
    <row r="4901" spans="1:14" x14ac:dyDescent="0.25">
      <c r="A4901" s="1">
        <v>42533</v>
      </c>
      <c r="B4901" s="3">
        <f t="shared" si="228"/>
        <v>2016</v>
      </c>
      <c r="C4901" s="3">
        <f t="shared" si="229"/>
        <v>6</v>
      </c>
      <c r="D4901" t="s">
        <v>1287</v>
      </c>
      <c r="E4901" t="str">
        <f t="shared" si="230"/>
        <v>Erin Ashbrook20160612</v>
      </c>
      <c r="F4901">
        <f>IF(COUNTIF($E$2:E4901, E4901) = 1, MAX($F$1:F4900) + 1, INDEX($F$1:F4900, MATCH(E4901, $E$1:E4900, 0)))</f>
        <v>2412</v>
      </c>
      <c r="G4901" t="s">
        <v>27</v>
      </c>
      <c r="H4901" t="s">
        <v>11</v>
      </c>
      <c r="I4901" t="s">
        <v>12</v>
      </c>
      <c r="J4901" t="s">
        <v>2546</v>
      </c>
      <c r="K4901" s="17">
        <v>185.88</v>
      </c>
      <c r="L4901" s="17">
        <v>6</v>
      </c>
      <c r="M4901" s="17">
        <v>83.65</v>
      </c>
      <c r="N4901" s="17" t="str">
        <f>IF(SalesData[[#This Row],[Profit]]&gt;0,"Profit","Loss")</f>
        <v>Profit</v>
      </c>
    </row>
    <row r="4902" spans="1:14" x14ac:dyDescent="0.25">
      <c r="A4902" s="1">
        <v>42533</v>
      </c>
      <c r="B4902" s="3">
        <f t="shared" si="228"/>
        <v>2016</v>
      </c>
      <c r="C4902" s="3">
        <f t="shared" si="229"/>
        <v>6</v>
      </c>
      <c r="D4902" t="s">
        <v>1287</v>
      </c>
      <c r="E4902" t="str">
        <f t="shared" si="230"/>
        <v>Erin Ashbrook20160612</v>
      </c>
      <c r="F4902">
        <f>IF(COUNTIF($E$2:E4902, E4902) = 1, MAX($F$1:F4901) + 1, INDEX($F$1:F4901, MATCH(E4902, $E$1:E4901, 0)))</f>
        <v>2412</v>
      </c>
      <c r="G4902" t="s">
        <v>27</v>
      </c>
      <c r="H4902" t="s">
        <v>11</v>
      </c>
      <c r="I4902" t="s">
        <v>12</v>
      </c>
      <c r="J4902" t="s">
        <v>2169</v>
      </c>
      <c r="K4902" s="17">
        <v>12.96</v>
      </c>
      <c r="L4902" s="17">
        <v>2</v>
      </c>
      <c r="M4902" s="17">
        <v>6.22</v>
      </c>
      <c r="N4902" s="17" t="str">
        <f>IF(SalesData[[#This Row],[Profit]]&gt;0,"Profit","Loss")</f>
        <v>Profit</v>
      </c>
    </row>
    <row r="4903" spans="1:14" x14ac:dyDescent="0.25">
      <c r="A4903" s="1">
        <v>42533</v>
      </c>
      <c r="B4903" s="3">
        <f t="shared" si="228"/>
        <v>2016</v>
      </c>
      <c r="C4903" s="3">
        <f t="shared" si="229"/>
        <v>6</v>
      </c>
      <c r="D4903" t="s">
        <v>951</v>
      </c>
      <c r="E4903" t="str">
        <f t="shared" si="230"/>
        <v>Arthur Wiediger20160612</v>
      </c>
      <c r="F4903">
        <f>IF(COUNTIF($E$2:E4903, E4903) = 1, MAX($F$1:F4902) + 1, INDEX($F$1:F4902, MATCH(E4903, $E$1:E4902, 0)))</f>
        <v>2413</v>
      </c>
      <c r="G4903" t="s">
        <v>10</v>
      </c>
      <c r="H4903" t="s">
        <v>11</v>
      </c>
      <c r="I4903" t="s">
        <v>92</v>
      </c>
      <c r="J4903" t="s">
        <v>1640</v>
      </c>
      <c r="K4903" s="17">
        <v>64.38</v>
      </c>
      <c r="L4903" s="17">
        <v>4</v>
      </c>
      <c r="M4903" s="17">
        <v>-160.96</v>
      </c>
      <c r="N4903" s="17" t="str">
        <f>IF(SalesData[[#This Row],[Profit]]&gt;0,"Profit","Loss")</f>
        <v>Loss</v>
      </c>
    </row>
    <row r="4904" spans="1:14" x14ac:dyDescent="0.25">
      <c r="A4904" s="1">
        <v>42533</v>
      </c>
      <c r="B4904" s="3">
        <f t="shared" si="228"/>
        <v>2016</v>
      </c>
      <c r="C4904" s="3">
        <f t="shared" si="229"/>
        <v>6</v>
      </c>
      <c r="D4904" t="s">
        <v>951</v>
      </c>
      <c r="E4904" t="str">
        <f t="shared" si="230"/>
        <v>Arthur Wiediger20160612</v>
      </c>
      <c r="F4904">
        <f>IF(COUNTIF($E$2:E4904, E4904) = 1, MAX($F$1:F4903) + 1, INDEX($F$1:F4903, MATCH(E4904, $E$1:E4903, 0)))</f>
        <v>2413</v>
      </c>
      <c r="G4904" t="s">
        <v>10</v>
      </c>
      <c r="H4904" t="s">
        <v>34</v>
      </c>
      <c r="I4904" t="s">
        <v>47</v>
      </c>
      <c r="J4904" t="s">
        <v>591</v>
      </c>
      <c r="K4904" s="17">
        <v>6.98</v>
      </c>
      <c r="L4904" s="17">
        <v>2</v>
      </c>
      <c r="M4904" s="17">
        <v>-4.54</v>
      </c>
      <c r="N4904" s="17" t="str">
        <f>IF(SalesData[[#This Row],[Profit]]&gt;0,"Profit","Loss")</f>
        <v>Loss</v>
      </c>
    </row>
    <row r="4905" spans="1:14" x14ac:dyDescent="0.25">
      <c r="A4905" s="1">
        <v>42533</v>
      </c>
      <c r="B4905" s="3">
        <f t="shared" si="228"/>
        <v>2016</v>
      </c>
      <c r="C4905" s="3">
        <f t="shared" si="229"/>
        <v>6</v>
      </c>
      <c r="D4905" t="s">
        <v>951</v>
      </c>
      <c r="E4905" t="str">
        <f t="shared" si="230"/>
        <v>Arthur Wiediger20160612</v>
      </c>
      <c r="F4905">
        <f>IF(COUNTIF($E$2:E4905, E4905) = 1, MAX($F$1:F4904) + 1, INDEX($F$1:F4904, MATCH(E4905, $E$1:E4904, 0)))</f>
        <v>2413</v>
      </c>
      <c r="G4905" t="s">
        <v>10</v>
      </c>
      <c r="H4905" t="s">
        <v>11</v>
      </c>
      <c r="I4905" t="s">
        <v>24</v>
      </c>
      <c r="J4905" t="s">
        <v>841</v>
      </c>
      <c r="K4905" s="17">
        <v>11.26</v>
      </c>
      <c r="L4905" s="17">
        <v>8</v>
      </c>
      <c r="M4905" s="17">
        <v>3.94</v>
      </c>
      <c r="N4905" s="17" t="str">
        <f>IF(SalesData[[#This Row],[Profit]]&gt;0,"Profit","Loss")</f>
        <v>Profit</v>
      </c>
    </row>
    <row r="4906" spans="1:14" x14ac:dyDescent="0.25">
      <c r="A4906" s="1">
        <v>42533</v>
      </c>
      <c r="B4906" s="3">
        <f t="shared" si="228"/>
        <v>2016</v>
      </c>
      <c r="C4906" s="3">
        <f t="shared" si="229"/>
        <v>6</v>
      </c>
      <c r="D4906" t="s">
        <v>951</v>
      </c>
      <c r="E4906" t="str">
        <f t="shared" si="230"/>
        <v>Arthur Wiediger20160612</v>
      </c>
      <c r="F4906">
        <f>IF(COUNTIF($E$2:E4906, E4906) = 1, MAX($F$1:F4905) + 1, INDEX($F$1:F4905, MATCH(E4906, $E$1:E4905, 0)))</f>
        <v>2413</v>
      </c>
      <c r="G4906" t="s">
        <v>10</v>
      </c>
      <c r="H4906" t="s">
        <v>11</v>
      </c>
      <c r="I4906" t="s">
        <v>12</v>
      </c>
      <c r="J4906" t="s">
        <v>2547</v>
      </c>
      <c r="K4906" s="17">
        <v>15.55</v>
      </c>
      <c r="L4906" s="17">
        <v>3</v>
      </c>
      <c r="M4906" s="17">
        <v>5.64</v>
      </c>
      <c r="N4906" s="17" t="str">
        <f>IF(SalesData[[#This Row],[Profit]]&gt;0,"Profit","Loss")</f>
        <v>Profit</v>
      </c>
    </row>
    <row r="4907" spans="1:14" x14ac:dyDescent="0.25">
      <c r="A4907" s="1">
        <v>42533</v>
      </c>
      <c r="B4907" s="3">
        <f t="shared" si="228"/>
        <v>2016</v>
      </c>
      <c r="C4907" s="3">
        <f t="shared" si="229"/>
        <v>6</v>
      </c>
      <c r="D4907" t="s">
        <v>951</v>
      </c>
      <c r="E4907" t="str">
        <f t="shared" si="230"/>
        <v>Arthur Wiediger20160612</v>
      </c>
      <c r="F4907">
        <f>IF(COUNTIF($E$2:E4907, E4907) = 1, MAX($F$1:F4906) + 1, INDEX($F$1:F4906, MATCH(E4907, $E$1:E4906, 0)))</f>
        <v>2413</v>
      </c>
      <c r="G4907" t="s">
        <v>10</v>
      </c>
      <c r="H4907" t="s">
        <v>34</v>
      </c>
      <c r="I4907" t="s">
        <v>35</v>
      </c>
      <c r="J4907" t="s">
        <v>1454</v>
      </c>
      <c r="K4907" s="17">
        <v>379.37</v>
      </c>
      <c r="L4907" s="17">
        <v>2</v>
      </c>
      <c r="M4907" s="17">
        <v>-119.23</v>
      </c>
      <c r="N4907" s="17" t="str">
        <f>IF(SalesData[[#This Row],[Profit]]&gt;0,"Profit","Loss")</f>
        <v>Loss</v>
      </c>
    </row>
    <row r="4908" spans="1:14" x14ac:dyDescent="0.25">
      <c r="A4908" s="1">
        <v>42533</v>
      </c>
      <c r="B4908" s="3">
        <f t="shared" si="228"/>
        <v>2016</v>
      </c>
      <c r="C4908" s="3">
        <f t="shared" si="229"/>
        <v>6</v>
      </c>
      <c r="D4908" t="s">
        <v>951</v>
      </c>
      <c r="E4908" t="str">
        <f t="shared" si="230"/>
        <v>Arthur Wiediger20160612</v>
      </c>
      <c r="F4908">
        <f>IF(COUNTIF($E$2:E4908, E4908) = 1, MAX($F$1:F4907) + 1, INDEX($F$1:F4907, MATCH(E4908, $E$1:E4907, 0)))</f>
        <v>2413</v>
      </c>
      <c r="G4908" t="s">
        <v>10</v>
      </c>
      <c r="H4908" t="s">
        <v>11</v>
      </c>
      <c r="I4908" t="s">
        <v>18</v>
      </c>
      <c r="J4908" t="s">
        <v>299</v>
      </c>
      <c r="K4908" s="17">
        <v>67.540000000000006</v>
      </c>
      <c r="L4908" s="17">
        <v>9</v>
      </c>
      <c r="M4908" s="17">
        <v>6.75</v>
      </c>
      <c r="N4908" s="17" t="str">
        <f>IF(SalesData[[#This Row],[Profit]]&gt;0,"Profit","Loss")</f>
        <v>Profit</v>
      </c>
    </row>
    <row r="4909" spans="1:14" x14ac:dyDescent="0.25">
      <c r="A4909" s="1">
        <v>42533</v>
      </c>
      <c r="B4909" s="3">
        <f t="shared" si="228"/>
        <v>2016</v>
      </c>
      <c r="C4909" s="3">
        <f t="shared" si="229"/>
        <v>6</v>
      </c>
      <c r="D4909" t="s">
        <v>951</v>
      </c>
      <c r="E4909" t="str">
        <f t="shared" si="230"/>
        <v>Arthur Wiediger20160612</v>
      </c>
      <c r="F4909">
        <f>IF(COUNTIF($E$2:E4909, E4909) = 1, MAX($F$1:F4908) + 1, INDEX($F$1:F4908, MATCH(E4909, $E$1:E4908, 0)))</f>
        <v>2413</v>
      </c>
      <c r="G4909" t="s">
        <v>10</v>
      </c>
      <c r="H4909" t="s">
        <v>11</v>
      </c>
      <c r="I4909" t="s">
        <v>20</v>
      </c>
      <c r="J4909" t="s">
        <v>575</v>
      </c>
      <c r="K4909" s="17">
        <v>1.52</v>
      </c>
      <c r="L4909" s="17">
        <v>2</v>
      </c>
      <c r="M4909" s="17">
        <v>-2.67</v>
      </c>
      <c r="N4909" s="17" t="str">
        <f>IF(SalesData[[#This Row],[Profit]]&gt;0,"Profit","Loss")</f>
        <v>Loss</v>
      </c>
    </row>
    <row r="4910" spans="1:14" x14ac:dyDescent="0.25">
      <c r="A4910" s="1">
        <v>42534</v>
      </c>
      <c r="B4910" s="3">
        <f t="shared" si="228"/>
        <v>2016</v>
      </c>
      <c r="C4910" s="3">
        <f t="shared" si="229"/>
        <v>6</v>
      </c>
      <c r="D4910" t="s">
        <v>343</v>
      </c>
      <c r="E4910" t="str">
        <f t="shared" si="230"/>
        <v>Sample Company A20160613</v>
      </c>
      <c r="F4910">
        <f>IF(COUNTIF($E$2:E4910, E4910) = 1, MAX($F$1:F4909) + 1, INDEX($F$1:F4909, MATCH(E4910, $E$1:E4909, 0)))</f>
        <v>2414</v>
      </c>
      <c r="G4910" t="s">
        <v>110</v>
      </c>
      <c r="H4910" t="s">
        <v>39</v>
      </c>
      <c r="I4910" t="s">
        <v>40</v>
      </c>
      <c r="J4910" t="s">
        <v>375</v>
      </c>
      <c r="K4910" s="17">
        <v>377.97</v>
      </c>
      <c r="L4910" s="17">
        <v>3</v>
      </c>
      <c r="M4910" s="17">
        <v>94.49</v>
      </c>
      <c r="N4910" s="17" t="str">
        <f>IF(SalesData[[#This Row],[Profit]]&gt;0,"Profit","Loss")</f>
        <v>Profit</v>
      </c>
    </row>
    <row r="4911" spans="1:14" x14ac:dyDescent="0.25">
      <c r="A4911" s="1">
        <v>42534</v>
      </c>
      <c r="B4911" s="3">
        <f t="shared" si="228"/>
        <v>2016</v>
      </c>
      <c r="C4911" s="3">
        <f t="shared" si="229"/>
        <v>6</v>
      </c>
      <c r="D4911" t="s">
        <v>1067</v>
      </c>
      <c r="E4911" t="str">
        <f t="shared" si="230"/>
        <v>Sonia Sunley20160613</v>
      </c>
      <c r="F4911">
        <f>IF(COUNTIF($E$2:E4911, E4911) = 1, MAX($F$1:F4910) + 1, INDEX($F$1:F4910, MATCH(E4911, $E$1:E4910, 0)))</f>
        <v>2415</v>
      </c>
      <c r="G4911" t="s">
        <v>1283</v>
      </c>
      <c r="H4911" t="s">
        <v>11</v>
      </c>
      <c r="I4911" t="s">
        <v>16</v>
      </c>
      <c r="J4911" t="s">
        <v>1297</v>
      </c>
      <c r="K4911" s="17">
        <v>18.899999999999999</v>
      </c>
      <c r="L4911" s="17">
        <v>3</v>
      </c>
      <c r="M4911" s="17">
        <v>8.69</v>
      </c>
      <c r="N4911" s="17" t="str">
        <f>IF(SalesData[[#This Row],[Profit]]&gt;0,"Profit","Loss")</f>
        <v>Profit</v>
      </c>
    </row>
    <row r="4912" spans="1:14" x14ac:dyDescent="0.25">
      <c r="A4912" s="1">
        <v>42534</v>
      </c>
      <c r="B4912" s="3">
        <f t="shared" si="228"/>
        <v>2016</v>
      </c>
      <c r="C4912" s="3">
        <f t="shared" si="229"/>
        <v>6</v>
      </c>
      <c r="D4912" t="s">
        <v>709</v>
      </c>
      <c r="E4912" t="str">
        <f t="shared" si="230"/>
        <v>Greg Tran20160613</v>
      </c>
      <c r="F4912">
        <f>IF(COUNTIF($E$2:E4912, E4912) = 1, MAX($F$1:F4911) + 1, INDEX($F$1:F4911, MATCH(E4912, $E$1:E4911, 0)))</f>
        <v>2416</v>
      </c>
      <c r="G4912" t="s">
        <v>149</v>
      </c>
      <c r="H4912" t="s">
        <v>11</v>
      </c>
      <c r="I4912" t="s">
        <v>20</v>
      </c>
      <c r="J4912" t="s">
        <v>1123</v>
      </c>
      <c r="K4912" s="17">
        <v>33.57</v>
      </c>
      <c r="L4912" s="17">
        <v>2</v>
      </c>
      <c r="M4912" s="17">
        <v>11.75</v>
      </c>
      <c r="N4912" s="17" t="str">
        <f>IF(SalesData[[#This Row],[Profit]]&gt;0,"Profit","Loss")</f>
        <v>Profit</v>
      </c>
    </row>
    <row r="4913" spans="1:14" x14ac:dyDescent="0.25">
      <c r="A4913" s="1">
        <v>42535</v>
      </c>
      <c r="B4913" s="3">
        <f t="shared" si="228"/>
        <v>2016</v>
      </c>
      <c r="C4913" s="3">
        <f t="shared" si="229"/>
        <v>6</v>
      </c>
      <c r="D4913" t="s">
        <v>947</v>
      </c>
      <c r="E4913" t="str">
        <f t="shared" si="230"/>
        <v>Paul Van Hugh20160614</v>
      </c>
      <c r="F4913">
        <f>IF(COUNTIF($E$2:E4913, E4913) = 1, MAX($F$1:F4912) + 1, INDEX($F$1:F4912, MATCH(E4913, $E$1:E4912, 0)))</f>
        <v>2417</v>
      </c>
      <c r="G4913" t="s">
        <v>27</v>
      </c>
      <c r="H4913" t="s">
        <v>11</v>
      </c>
      <c r="I4913" t="s">
        <v>24</v>
      </c>
      <c r="J4913" t="s">
        <v>2390</v>
      </c>
      <c r="K4913" s="17">
        <v>7.04</v>
      </c>
      <c r="L4913" s="17">
        <v>4</v>
      </c>
      <c r="M4913" s="17">
        <v>2.04</v>
      </c>
      <c r="N4913" s="17" t="str">
        <f>IF(SalesData[[#This Row],[Profit]]&gt;0,"Profit","Loss")</f>
        <v>Profit</v>
      </c>
    </row>
    <row r="4914" spans="1:14" x14ac:dyDescent="0.25">
      <c r="A4914" s="1">
        <v>42535</v>
      </c>
      <c r="B4914" s="3">
        <f t="shared" si="228"/>
        <v>2016</v>
      </c>
      <c r="C4914" s="3">
        <f t="shared" si="229"/>
        <v>6</v>
      </c>
      <c r="D4914" t="s">
        <v>947</v>
      </c>
      <c r="E4914" t="str">
        <f t="shared" si="230"/>
        <v>Paul Van Hugh20160614</v>
      </c>
      <c r="F4914">
        <f>IF(COUNTIF($E$2:E4914, E4914) = 1, MAX($F$1:F4913) + 1, INDEX($F$1:F4913, MATCH(E4914, $E$1:E4913, 0)))</f>
        <v>2417</v>
      </c>
      <c r="G4914" t="s">
        <v>27</v>
      </c>
      <c r="H4914" t="s">
        <v>34</v>
      </c>
      <c r="I4914" t="s">
        <v>47</v>
      </c>
      <c r="J4914" t="s">
        <v>2493</v>
      </c>
      <c r="K4914" s="17">
        <v>8.73</v>
      </c>
      <c r="L4914" s="17">
        <v>3</v>
      </c>
      <c r="M4914" s="17">
        <v>4.0999999999999996</v>
      </c>
      <c r="N4914" s="17" t="str">
        <f>IF(SalesData[[#This Row],[Profit]]&gt;0,"Profit","Loss")</f>
        <v>Profit</v>
      </c>
    </row>
    <row r="4915" spans="1:14" x14ac:dyDescent="0.25">
      <c r="A4915" s="1">
        <v>42535</v>
      </c>
      <c r="B4915" s="3">
        <f t="shared" si="228"/>
        <v>2016</v>
      </c>
      <c r="C4915" s="3">
        <f t="shared" si="229"/>
        <v>6</v>
      </c>
      <c r="D4915" t="s">
        <v>947</v>
      </c>
      <c r="E4915" t="str">
        <f t="shared" si="230"/>
        <v>Paul Van Hugh20160614</v>
      </c>
      <c r="F4915">
        <f>IF(COUNTIF($E$2:E4915, E4915) = 1, MAX($F$1:F4914) + 1, INDEX($F$1:F4914, MATCH(E4915, $E$1:E4914, 0)))</f>
        <v>2417</v>
      </c>
      <c r="G4915" t="s">
        <v>27</v>
      </c>
      <c r="H4915" t="s">
        <v>39</v>
      </c>
      <c r="I4915" t="s">
        <v>52</v>
      </c>
      <c r="J4915" t="s">
        <v>656</v>
      </c>
      <c r="K4915" s="17">
        <v>29.29</v>
      </c>
      <c r="L4915" s="17">
        <v>1</v>
      </c>
      <c r="M4915" s="17">
        <v>9.67</v>
      </c>
      <c r="N4915" s="17" t="str">
        <f>IF(SalesData[[#This Row],[Profit]]&gt;0,"Profit","Loss")</f>
        <v>Profit</v>
      </c>
    </row>
    <row r="4916" spans="1:14" x14ac:dyDescent="0.25">
      <c r="A4916" s="1">
        <v>42535</v>
      </c>
      <c r="B4916" s="3">
        <f t="shared" si="228"/>
        <v>2016</v>
      </c>
      <c r="C4916" s="3">
        <f t="shared" si="229"/>
        <v>6</v>
      </c>
      <c r="D4916" t="s">
        <v>947</v>
      </c>
      <c r="E4916" t="str">
        <f t="shared" si="230"/>
        <v>Paul Van Hugh20160614</v>
      </c>
      <c r="F4916">
        <f>IF(COUNTIF($E$2:E4916, E4916) = 1, MAX($F$1:F4915) + 1, INDEX($F$1:F4915, MATCH(E4916, $E$1:E4915, 0)))</f>
        <v>2417</v>
      </c>
      <c r="G4916" t="s">
        <v>27</v>
      </c>
      <c r="H4916" t="s">
        <v>11</v>
      </c>
      <c r="I4916" t="s">
        <v>24</v>
      </c>
      <c r="J4916" t="s">
        <v>2192</v>
      </c>
      <c r="K4916" s="17">
        <v>8.64</v>
      </c>
      <c r="L4916" s="17">
        <v>3</v>
      </c>
      <c r="M4916" s="17">
        <v>2.5099999999999998</v>
      </c>
      <c r="N4916" s="17" t="str">
        <f>IF(SalesData[[#This Row],[Profit]]&gt;0,"Profit","Loss")</f>
        <v>Profit</v>
      </c>
    </row>
    <row r="4917" spans="1:14" x14ac:dyDescent="0.25">
      <c r="A4917" s="1">
        <v>42535</v>
      </c>
      <c r="B4917" s="3">
        <f t="shared" si="228"/>
        <v>2016</v>
      </c>
      <c r="C4917" s="3">
        <f t="shared" si="229"/>
        <v>6</v>
      </c>
      <c r="D4917" t="s">
        <v>576</v>
      </c>
      <c r="E4917" t="str">
        <f t="shared" si="230"/>
        <v>Marc Harrigan20160614</v>
      </c>
      <c r="F4917">
        <f>IF(COUNTIF($E$2:E4917, E4917) = 1, MAX($F$1:F4916) + 1, INDEX($F$1:F4916, MATCH(E4917, $E$1:E4916, 0)))</f>
        <v>2418</v>
      </c>
      <c r="G4917" t="s">
        <v>27</v>
      </c>
      <c r="H4917" t="s">
        <v>34</v>
      </c>
      <c r="I4917" t="s">
        <v>74</v>
      </c>
      <c r="J4917" t="s">
        <v>342</v>
      </c>
      <c r="K4917" s="17">
        <v>599.16999999999996</v>
      </c>
      <c r="L4917" s="17">
        <v>5</v>
      </c>
      <c r="M4917" s="17">
        <v>35.25</v>
      </c>
      <c r="N4917" s="17" t="str">
        <f>IF(SalesData[[#This Row],[Profit]]&gt;0,"Profit","Loss")</f>
        <v>Profit</v>
      </c>
    </row>
    <row r="4918" spans="1:14" x14ac:dyDescent="0.25">
      <c r="A4918" s="1">
        <v>42535</v>
      </c>
      <c r="B4918" s="3">
        <f t="shared" si="228"/>
        <v>2016</v>
      </c>
      <c r="C4918" s="3">
        <f t="shared" si="229"/>
        <v>6</v>
      </c>
      <c r="D4918" t="s">
        <v>922</v>
      </c>
      <c r="E4918" t="str">
        <f t="shared" si="230"/>
        <v>Ed Braxton20160614</v>
      </c>
      <c r="F4918">
        <f>IF(COUNTIF($E$2:E4918, E4918) = 1, MAX($F$1:F4917) + 1, INDEX($F$1:F4917, MATCH(E4918, $E$1:E4917, 0)))</f>
        <v>2419</v>
      </c>
      <c r="G4918" t="s">
        <v>27</v>
      </c>
      <c r="H4918" t="s">
        <v>34</v>
      </c>
      <c r="I4918" t="s">
        <v>145</v>
      </c>
      <c r="J4918" t="s">
        <v>2543</v>
      </c>
      <c r="K4918" s="17">
        <v>1293.49</v>
      </c>
      <c r="L4918" s="17">
        <v>7</v>
      </c>
      <c r="M4918" s="17">
        <v>80.84</v>
      </c>
      <c r="N4918" s="17" t="str">
        <f>IF(SalesData[[#This Row],[Profit]]&gt;0,"Profit","Loss")</f>
        <v>Profit</v>
      </c>
    </row>
    <row r="4919" spans="1:14" x14ac:dyDescent="0.25">
      <c r="A4919" s="1">
        <v>42535</v>
      </c>
      <c r="B4919" s="3">
        <f t="shared" si="228"/>
        <v>2016</v>
      </c>
      <c r="C4919" s="3">
        <f t="shared" si="229"/>
        <v>6</v>
      </c>
      <c r="D4919" t="s">
        <v>2548</v>
      </c>
      <c r="E4919" t="str">
        <f t="shared" si="230"/>
        <v>Jim Sink20160614</v>
      </c>
      <c r="F4919">
        <f>IF(COUNTIF($E$2:E4919, E4919) = 1, MAX($F$1:F4918) + 1, INDEX($F$1:F4918, MATCH(E4919, $E$1:E4918, 0)))</f>
        <v>2420</v>
      </c>
      <c r="G4919" t="s">
        <v>23</v>
      </c>
      <c r="H4919" t="s">
        <v>34</v>
      </c>
      <c r="I4919" t="s">
        <v>145</v>
      </c>
      <c r="J4919" t="s">
        <v>2511</v>
      </c>
      <c r="K4919" s="17">
        <v>337.18</v>
      </c>
      <c r="L4919" s="17">
        <v>2</v>
      </c>
      <c r="M4919" s="17">
        <v>-118.01</v>
      </c>
      <c r="N4919" s="17" t="str">
        <f>IF(SalesData[[#This Row],[Profit]]&gt;0,"Profit","Loss")</f>
        <v>Loss</v>
      </c>
    </row>
    <row r="4920" spans="1:14" x14ac:dyDescent="0.25">
      <c r="A4920" s="1">
        <v>42535</v>
      </c>
      <c r="B4920" s="3">
        <f t="shared" si="228"/>
        <v>2016</v>
      </c>
      <c r="C4920" s="3">
        <f t="shared" si="229"/>
        <v>6</v>
      </c>
      <c r="D4920" t="s">
        <v>372</v>
      </c>
      <c r="E4920" t="str">
        <f t="shared" si="230"/>
        <v>Vivian Mathis20160614</v>
      </c>
      <c r="F4920">
        <f>IF(COUNTIF($E$2:E4920, E4920) = 1, MAX($F$1:F4919) + 1, INDEX($F$1:F4919, MATCH(E4920, $E$1:E4919, 0)))</f>
        <v>2421</v>
      </c>
      <c r="G4920" t="s">
        <v>123</v>
      </c>
      <c r="H4920" t="s">
        <v>11</v>
      </c>
      <c r="I4920" t="s">
        <v>20</v>
      </c>
      <c r="J4920" t="s">
        <v>2075</v>
      </c>
      <c r="K4920" s="17">
        <v>39.94</v>
      </c>
      <c r="L4920" s="17">
        <v>4</v>
      </c>
      <c r="M4920" s="17">
        <v>-26.62</v>
      </c>
      <c r="N4920" s="17" t="str">
        <f>IF(SalesData[[#This Row],[Profit]]&gt;0,"Profit","Loss")</f>
        <v>Loss</v>
      </c>
    </row>
    <row r="4921" spans="1:14" x14ac:dyDescent="0.25">
      <c r="A4921" s="1">
        <v>42535</v>
      </c>
      <c r="B4921" s="3">
        <f t="shared" si="228"/>
        <v>2016</v>
      </c>
      <c r="C4921" s="3">
        <f t="shared" si="229"/>
        <v>6</v>
      </c>
      <c r="D4921" t="s">
        <v>372</v>
      </c>
      <c r="E4921" t="str">
        <f t="shared" si="230"/>
        <v>Vivian Mathis20160614</v>
      </c>
      <c r="F4921">
        <f>IF(COUNTIF($E$2:E4921, E4921) = 1, MAX($F$1:F4920) + 1, INDEX($F$1:F4920, MATCH(E4921, $E$1:E4920, 0)))</f>
        <v>2421</v>
      </c>
      <c r="G4921" t="s">
        <v>123</v>
      </c>
      <c r="H4921" t="s">
        <v>39</v>
      </c>
      <c r="I4921" t="s">
        <v>52</v>
      </c>
      <c r="J4921" t="s">
        <v>2288</v>
      </c>
      <c r="K4921" s="17">
        <v>18.46</v>
      </c>
      <c r="L4921" s="17">
        <v>2</v>
      </c>
      <c r="M4921" s="17">
        <v>2.31</v>
      </c>
      <c r="N4921" s="17" t="str">
        <f>IF(SalesData[[#This Row],[Profit]]&gt;0,"Profit","Loss")</f>
        <v>Profit</v>
      </c>
    </row>
    <row r="4922" spans="1:14" x14ac:dyDescent="0.25">
      <c r="A4922" s="1">
        <v>42535</v>
      </c>
      <c r="B4922" s="3">
        <f t="shared" si="228"/>
        <v>2016</v>
      </c>
      <c r="C4922" s="3">
        <f t="shared" si="229"/>
        <v>6</v>
      </c>
      <c r="D4922" t="s">
        <v>891</v>
      </c>
      <c r="E4922" t="str">
        <f t="shared" si="230"/>
        <v>Anthony Rawles20160614</v>
      </c>
      <c r="F4922">
        <f>IF(COUNTIF($E$2:E4922, E4922) = 1, MAX($F$1:F4921) + 1, INDEX($F$1:F4921, MATCH(E4922, $E$1:E4921, 0)))</f>
        <v>2422</v>
      </c>
      <c r="G4922" t="s">
        <v>164</v>
      </c>
      <c r="H4922" t="s">
        <v>34</v>
      </c>
      <c r="I4922" t="s">
        <v>145</v>
      </c>
      <c r="J4922" t="s">
        <v>1774</v>
      </c>
      <c r="K4922" s="17">
        <v>1115.17</v>
      </c>
      <c r="L4922" s="17">
        <v>7</v>
      </c>
      <c r="M4922" s="17">
        <v>334.55</v>
      </c>
      <c r="N4922" s="17" t="str">
        <f>IF(SalesData[[#This Row],[Profit]]&gt;0,"Profit","Loss")</f>
        <v>Profit</v>
      </c>
    </row>
    <row r="4923" spans="1:14" x14ac:dyDescent="0.25">
      <c r="A4923" s="1">
        <v>42536</v>
      </c>
      <c r="B4923" s="3">
        <f t="shared" si="228"/>
        <v>2016</v>
      </c>
      <c r="C4923" s="3">
        <f t="shared" si="229"/>
        <v>6</v>
      </c>
      <c r="D4923" t="s">
        <v>1475</v>
      </c>
      <c r="E4923" t="str">
        <f t="shared" si="230"/>
        <v>Lynn Smith20160615</v>
      </c>
      <c r="F4923">
        <f>IF(COUNTIF($E$2:E4923, E4923) = 1, MAX($F$1:F4922) + 1, INDEX($F$1:F4922, MATCH(E4923, $E$1:E4922, 0)))</f>
        <v>2423</v>
      </c>
      <c r="G4923" t="s">
        <v>10</v>
      </c>
      <c r="H4923" t="s">
        <v>11</v>
      </c>
      <c r="I4923" t="s">
        <v>12</v>
      </c>
      <c r="J4923" t="s">
        <v>2032</v>
      </c>
      <c r="K4923" s="17">
        <v>173.49</v>
      </c>
      <c r="L4923" s="17">
        <v>7</v>
      </c>
      <c r="M4923" s="17">
        <v>54.22</v>
      </c>
      <c r="N4923" s="17" t="str">
        <f>IF(SalesData[[#This Row],[Profit]]&gt;0,"Profit","Loss")</f>
        <v>Profit</v>
      </c>
    </row>
    <row r="4924" spans="1:14" x14ac:dyDescent="0.25">
      <c r="A4924" s="1">
        <v>42537</v>
      </c>
      <c r="B4924" s="3">
        <f t="shared" si="228"/>
        <v>2016</v>
      </c>
      <c r="C4924" s="3">
        <f t="shared" si="229"/>
        <v>6</v>
      </c>
      <c r="D4924" t="s">
        <v>2094</v>
      </c>
      <c r="E4924" t="str">
        <f t="shared" si="230"/>
        <v>Bill Donatelli20160616</v>
      </c>
      <c r="F4924">
        <f>IF(COUNTIF($E$2:E4924, E4924) = 1, MAX($F$1:F4923) + 1, INDEX($F$1:F4923, MATCH(E4924, $E$1:E4923, 0)))</f>
        <v>2424</v>
      </c>
      <c r="G4924" t="s">
        <v>27</v>
      </c>
      <c r="H4924" t="s">
        <v>11</v>
      </c>
      <c r="I4924" t="s">
        <v>12</v>
      </c>
      <c r="J4924" t="s">
        <v>1608</v>
      </c>
      <c r="K4924" s="17">
        <v>46.35</v>
      </c>
      <c r="L4924" s="17">
        <v>5</v>
      </c>
      <c r="M4924" s="17">
        <v>21.78</v>
      </c>
      <c r="N4924" s="17" t="str">
        <f>IF(SalesData[[#This Row],[Profit]]&gt;0,"Profit","Loss")</f>
        <v>Profit</v>
      </c>
    </row>
    <row r="4925" spans="1:14" x14ac:dyDescent="0.25">
      <c r="A4925" s="1">
        <v>42537</v>
      </c>
      <c r="B4925" s="3">
        <f t="shared" si="228"/>
        <v>2016</v>
      </c>
      <c r="C4925" s="3">
        <f t="shared" si="229"/>
        <v>6</v>
      </c>
      <c r="D4925" t="s">
        <v>1877</v>
      </c>
      <c r="E4925" t="str">
        <f t="shared" si="230"/>
        <v>James Lanier20160616</v>
      </c>
      <c r="F4925">
        <f>IF(COUNTIF($E$2:E4925, E4925) = 1, MAX($F$1:F4924) + 1, INDEX($F$1:F4924, MATCH(E4925, $E$1:E4924, 0)))</f>
        <v>2425</v>
      </c>
      <c r="G4925" t="s">
        <v>120</v>
      </c>
      <c r="H4925" t="s">
        <v>39</v>
      </c>
      <c r="I4925" t="s">
        <v>302</v>
      </c>
      <c r="J4925" t="s">
        <v>2549</v>
      </c>
      <c r="K4925" s="17">
        <v>91.48</v>
      </c>
      <c r="L4925" s="17">
        <v>1</v>
      </c>
      <c r="M4925" s="17">
        <v>-1.83</v>
      </c>
      <c r="N4925" s="17" t="str">
        <f>IF(SalesData[[#This Row],[Profit]]&gt;0,"Profit","Loss")</f>
        <v>Loss</v>
      </c>
    </row>
    <row r="4926" spans="1:14" x14ac:dyDescent="0.25">
      <c r="A4926" s="1">
        <v>42537</v>
      </c>
      <c r="B4926" s="3">
        <f t="shared" si="228"/>
        <v>2016</v>
      </c>
      <c r="C4926" s="3">
        <f t="shared" si="229"/>
        <v>6</v>
      </c>
      <c r="D4926" t="s">
        <v>1937</v>
      </c>
      <c r="E4926" t="str">
        <f t="shared" si="230"/>
        <v>Jennifer Jackson20160616</v>
      </c>
      <c r="F4926">
        <f>IF(COUNTIF($E$2:E4926, E4926) = 1, MAX($F$1:F4925) + 1, INDEX($F$1:F4925, MATCH(E4926, $E$1:E4925, 0)))</f>
        <v>2426</v>
      </c>
      <c r="G4926" t="s">
        <v>59</v>
      </c>
      <c r="H4926" t="s">
        <v>11</v>
      </c>
      <c r="I4926" t="s">
        <v>16</v>
      </c>
      <c r="J4926" t="s">
        <v>447</v>
      </c>
      <c r="K4926" s="17">
        <v>9.4499999999999993</v>
      </c>
      <c r="L4926" s="17">
        <v>3</v>
      </c>
      <c r="M4926" s="17">
        <v>4.54</v>
      </c>
      <c r="N4926" s="17" t="str">
        <f>IF(SalesData[[#This Row],[Profit]]&gt;0,"Profit","Loss")</f>
        <v>Profit</v>
      </c>
    </row>
    <row r="4927" spans="1:14" x14ac:dyDescent="0.25">
      <c r="A4927" s="1">
        <v>42538</v>
      </c>
      <c r="B4927" s="3">
        <f t="shared" si="228"/>
        <v>2016</v>
      </c>
      <c r="C4927" s="3">
        <f t="shared" si="229"/>
        <v>6</v>
      </c>
      <c r="D4927" t="s">
        <v>2550</v>
      </c>
      <c r="E4927" t="str">
        <f t="shared" si="230"/>
        <v>Ted Butterfield20160617</v>
      </c>
      <c r="F4927">
        <f>IF(COUNTIF($E$2:E4927, E4927) = 1, MAX($F$1:F4926) + 1, INDEX($F$1:F4926, MATCH(E4927, $E$1:E4926, 0)))</f>
        <v>2427</v>
      </c>
      <c r="G4927" t="s">
        <v>149</v>
      </c>
      <c r="H4927" t="s">
        <v>11</v>
      </c>
      <c r="I4927" t="s">
        <v>18</v>
      </c>
      <c r="J4927" t="s">
        <v>2338</v>
      </c>
      <c r="K4927" s="17">
        <v>208.56</v>
      </c>
      <c r="L4927" s="17">
        <v>6</v>
      </c>
      <c r="M4927" s="17">
        <v>52.14</v>
      </c>
      <c r="N4927" s="17" t="str">
        <f>IF(SalesData[[#This Row],[Profit]]&gt;0,"Profit","Loss")</f>
        <v>Profit</v>
      </c>
    </row>
    <row r="4928" spans="1:14" x14ac:dyDescent="0.25">
      <c r="A4928" s="1">
        <v>42538</v>
      </c>
      <c r="B4928" s="3">
        <f t="shared" si="228"/>
        <v>2016</v>
      </c>
      <c r="C4928" s="3">
        <f t="shared" si="229"/>
        <v>6</v>
      </c>
      <c r="D4928" t="s">
        <v>2550</v>
      </c>
      <c r="E4928" t="str">
        <f t="shared" si="230"/>
        <v>Ted Butterfield20160617</v>
      </c>
      <c r="F4928">
        <f>IF(COUNTIF($E$2:E4928, E4928) = 1, MAX($F$1:F4927) + 1, INDEX($F$1:F4927, MATCH(E4928, $E$1:E4927, 0)))</f>
        <v>2427</v>
      </c>
      <c r="G4928" t="s">
        <v>149</v>
      </c>
      <c r="H4928" t="s">
        <v>11</v>
      </c>
      <c r="I4928" t="s">
        <v>12</v>
      </c>
      <c r="J4928" t="s">
        <v>549</v>
      </c>
      <c r="K4928" s="17">
        <v>32.4</v>
      </c>
      <c r="L4928" s="17">
        <v>5</v>
      </c>
      <c r="M4928" s="17">
        <v>15.55</v>
      </c>
      <c r="N4928" s="17" t="str">
        <f>IF(SalesData[[#This Row],[Profit]]&gt;0,"Profit","Loss")</f>
        <v>Profit</v>
      </c>
    </row>
    <row r="4929" spans="1:14" x14ac:dyDescent="0.25">
      <c r="A4929" s="1">
        <v>42538</v>
      </c>
      <c r="B4929" s="3">
        <f t="shared" si="228"/>
        <v>2016</v>
      </c>
      <c r="C4929" s="3">
        <f t="shared" si="229"/>
        <v>6</v>
      </c>
      <c r="D4929" t="s">
        <v>2550</v>
      </c>
      <c r="E4929" t="str">
        <f t="shared" si="230"/>
        <v>Ted Butterfield20160617</v>
      </c>
      <c r="F4929">
        <f>IF(COUNTIF($E$2:E4929, E4929) = 1, MAX($F$1:F4928) + 1, INDEX($F$1:F4928, MATCH(E4929, $E$1:E4928, 0)))</f>
        <v>2427</v>
      </c>
      <c r="G4929" t="s">
        <v>149</v>
      </c>
      <c r="H4929" t="s">
        <v>34</v>
      </c>
      <c r="I4929" t="s">
        <v>35</v>
      </c>
      <c r="J4929" t="s">
        <v>2025</v>
      </c>
      <c r="K4929" s="17">
        <v>319.41000000000003</v>
      </c>
      <c r="L4929" s="17">
        <v>5</v>
      </c>
      <c r="M4929" s="17">
        <v>7.1</v>
      </c>
      <c r="N4929" s="17" t="str">
        <f>IF(SalesData[[#This Row],[Profit]]&gt;0,"Profit","Loss")</f>
        <v>Profit</v>
      </c>
    </row>
    <row r="4930" spans="1:14" x14ac:dyDescent="0.25">
      <c r="A4930" s="1">
        <v>42538</v>
      </c>
      <c r="B4930" s="3">
        <f t="shared" ref="B4930:B4993" si="231">YEAR(A4930)</f>
        <v>2016</v>
      </c>
      <c r="C4930" s="3">
        <f t="shared" ref="C4930:C4993" si="232">MONTH(A4930)</f>
        <v>6</v>
      </c>
      <c r="D4930" t="s">
        <v>2550</v>
      </c>
      <c r="E4930" t="str">
        <f t="shared" ref="E4930:E4993" si="233">D4930 &amp; TEXT(A4930, "yyyymmdd")</f>
        <v>Ted Butterfield20160617</v>
      </c>
      <c r="F4930">
        <f>IF(COUNTIF($E$2:E4930, E4930) = 1, MAX($F$1:F4929) + 1, INDEX($F$1:F4929, MATCH(E4930, $E$1:E4929, 0)))</f>
        <v>2427</v>
      </c>
      <c r="G4930" t="s">
        <v>149</v>
      </c>
      <c r="H4930" t="s">
        <v>11</v>
      </c>
      <c r="I4930" t="s">
        <v>12</v>
      </c>
      <c r="J4930" t="s">
        <v>240</v>
      </c>
      <c r="K4930" s="17">
        <v>14.56</v>
      </c>
      <c r="L4930" s="17">
        <v>2</v>
      </c>
      <c r="M4930" s="17">
        <v>6.99</v>
      </c>
      <c r="N4930" s="17" t="str">
        <f>IF(SalesData[[#This Row],[Profit]]&gt;0,"Profit","Loss")</f>
        <v>Profit</v>
      </c>
    </row>
    <row r="4931" spans="1:14" x14ac:dyDescent="0.25">
      <c r="A4931" s="1">
        <v>42538</v>
      </c>
      <c r="B4931" s="3">
        <f t="shared" si="231"/>
        <v>2016</v>
      </c>
      <c r="C4931" s="3">
        <f t="shared" si="232"/>
        <v>6</v>
      </c>
      <c r="D4931" t="s">
        <v>2550</v>
      </c>
      <c r="E4931" t="str">
        <f t="shared" si="233"/>
        <v>Ted Butterfield20160617</v>
      </c>
      <c r="F4931">
        <f>IF(COUNTIF($E$2:E4931, E4931) = 1, MAX($F$1:F4930) + 1, INDEX($F$1:F4930, MATCH(E4931, $E$1:E4930, 0)))</f>
        <v>2427</v>
      </c>
      <c r="G4931" t="s">
        <v>149</v>
      </c>
      <c r="H4931" t="s">
        <v>39</v>
      </c>
      <c r="I4931" t="s">
        <v>52</v>
      </c>
      <c r="J4931" t="s">
        <v>1011</v>
      </c>
      <c r="K4931" s="17">
        <v>30</v>
      </c>
      <c r="L4931" s="17">
        <v>2</v>
      </c>
      <c r="M4931" s="17">
        <v>3.3</v>
      </c>
      <c r="N4931" s="17" t="str">
        <f>IF(SalesData[[#This Row],[Profit]]&gt;0,"Profit","Loss")</f>
        <v>Profit</v>
      </c>
    </row>
    <row r="4932" spans="1:14" x14ac:dyDescent="0.25">
      <c r="A4932" s="1">
        <v>42538</v>
      </c>
      <c r="B4932" s="3">
        <f t="shared" si="231"/>
        <v>2016</v>
      </c>
      <c r="C4932" s="3">
        <f t="shared" si="232"/>
        <v>6</v>
      </c>
      <c r="D4932" t="s">
        <v>2550</v>
      </c>
      <c r="E4932" t="str">
        <f t="shared" si="233"/>
        <v>Ted Butterfield20160617</v>
      </c>
      <c r="F4932">
        <f>IF(COUNTIF($E$2:E4932, E4932) = 1, MAX($F$1:F4931) + 1, INDEX($F$1:F4931, MATCH(E4932, $E$1:E4931, 0)))</f>
        <v>2427</v>
      </c>
      <c r="G4932" t="s">
        <v>149</v>
      </c>
      <c r="H4932" t="s">
        <v>11</v>
      </c>
      <c r="I4932" t="s">
        <v>20</v>
      </c>
      <c r="J4932" t="s">
        <v>1503</v>
      </c>
      <c r="K4932" s="17">
        <v>48.48</v>
      </c>
      <c r="L4932" s="17">
        <v>4</v>
      </c>
      <c r="M4932" s="17">
        <v>16.36</v>
      </c>
      <c r="N4932" s="17" t="str">
        <f>IF(SalesData[[#This Row],[Profit]]&gt;0,"Profit","Loss")</f>
        <v>Profit</v>
      </c>
    </row>
    <row r="4933" spans="1:14" x14ac:dyDescent="0.25">
      <c r="A4933" s="1">
        <v>42538</v>
      </c>
      <c r="B4933" s="3">
        <f t="shared" si="231"/>
        <v>2016</v>
      </c>
      <c r="C4933" s="3">
        <f t="shared" si="232"/>
        <v>6</v>
      </c>
      <c r="D4933" t="s">
        <v>2550</v>
      </c>
      <c r="E4933" t="str">
        <f t="shared" si="233"/>
        <v>Ted Butterfield20160617</v>
      </c>
      <c r="F4933">
        <f>IF(COUNTIF($E$2:E4933, E4933) = 1, MAX($F$1:F4932) + 1, INDEX($F$1:F4932, MATCH(E4933, $E$1:E4932, 0)))</f>
        <v>2427</v>
      </c>
      <c r="G4933" t="s">
        <v>149</v>
      </c>
      <c r="H4933" t="s">
        <v>11</v>
      </c>
      <c r="I4933" t="s">
        <v>24</v>
      </c>
      <c r="J4933" t="s">
        <v>541</v>
      </c>
      <c r="K4933" s="17">
        <v>1.68</v>
      </c>
      <c r="L4933" s="17">
        <v>1</v>
      </c>
      <c r="M4933" s="17">
        <v>0.84</v>
      </c>
      <c r="N4933" s="17" t="str">
        <f>IF(SalesData[[#This Row],[Profit]]&gt;0,"Profit","Loss")</f>
        <v>Profit</v>
      </c>
    </row>
    <row r="4934" spans="1:14" x14ac:dyDescent="0.25">
      <c r="A4934" s="1">
        <v>42538</v>
      </c>
      <c r="B4934" s="3">
        <f t="shared" si="231"/>
        <v>2016</v>
      </c>
      <c r="C4934" s="3">
        <f t="shared" si="232"/>
        <v>6</v>
      </c>
      <c r="D4934" t="s">
        <v>1485</v>
      </c>
      <c r="E4934" t="str">
        <f t="shared" si="233"/>
        <v>Ivan Gibson20160617</v>
      </c>
      <c r="F4934">
        <f>IF(COUNTIF($E$2:E4934, E4934) = 1, MAX($F$1:F4933) + 1, INDEX($F$1:F4933, MATCH(E4934, $E$1:E4933, 0)))</f>
        <v>2428</v>
      </c>
      <c r="G4934" t="s">
        <v>27</v>
      </c>
      <c r="H4934" t="s">
        <v>11</v>
      </c>
      <c r="I4934" t="s">
        <v>12</v>
      </c>
      <c r="J4934" t="s">
        <v>1057</v>
      </c>
      <c r="K4934" s="17">
        <v>111.96</v>
      </c>
      <c r="L4934" s="17">
        <v>2</v>
      </c>
      <c r="M4934" s="17">
        <v>54.86</v>
      </c>
      <c r="N4934" s="17" t="str">
        <f>IF(SalesData[[#This Row],[Profit]]&gt;0,"Profit","Loss")</f>
        <v>Profit</v>
      </c>
    </row>
    <row r="4935" spans="1:14" x14ac:dyDescent="0.25">
      <c r="A4935" s="1">
        <v>42538</v>
      </c>
      <c r="B4935" s="3">
        <f t="shared" si="231"/>
        <v>2016</v>
      </c>
      <c r="C4935" s="3">
        <f t="shared" si="232"/>
        <v>6</v>
      </c>
      <c r="D4935" t="s">
        <v>2156</v>
      </c>
      <c r="E4935" t="str">
        <f t="shared" si="233"/>
        <v>Fred McMath20160617</v>
      </c>
      <c r="F4935">
        <f>IF(COUNTIF($E$2:E4935, E4935) = 1, MAX($F$1:F4934) + 1, INDEX($F$1:F4934, MATCH(E4935, $E$1:E4934, 0)))</f>
        <v>2429</v>
      </c>
      <c r="G4935" t="s">
        <v>149</v>
      </c>
      <c r="H4935" t="s">
        <v>11</v>
      </c>
      <c r="I4935" t="s">
        <v>18</v>
      </c>
      <c r="J4935" t="s">
        <v>1810</v>
      </c>
      <c r="K4935" s="17">
        <v>40.74</v>
      </c>
      <c r="L4935" s="17">
        <v>3</v>
      </c>
      <c r="M4935" s="17">
        <v>0.41</v>
      </c>
      <c r="N4935" s="17" t="str">
        <f>IF(SalesData[[#This Row],[Profit]]&gt;0,"Profit","Loss")</f>
        <v>Profit</v>
      </c>
    </row>
    <row r="4936" spans="1:14" x14ac:dyDescent="0.25">
      <c r="A4936" s="1">
        <v>42538</v>
      </c>
      <c r="B4936" s="3">
        <f t="shared" si="231"/>
        <v>2016</v>
      </c>
      <c r="C4936" s="3">
        <f t="shared" si="232"/>
        <v>6</v>
      </c>
      <c r="D4936" t="s">
        <v>151</v>
      </c>
      <c r="E4936" t="str">
        <f t="shared" si="233"/>
        <v>Mike Vittorini20160617</v>
      </c>
      <c r="F4936">
        <f>IF(COUNTIF($E$2:E4936, E4936) = 1, MAX($F$1:F4935) + 1, INDEX($F$1:F4935, MATCH(E4936, $E$1:E4935, 0)))</f>
        <v>2430</v>
      </c>
      <c r="G4936" t="s">
        <v>27</v>
      </c>
      <c r="H4936" t="s">
        <v>34</v>
      </c>
      <c r="I4936" t="s">
        <v>74</v>
      </c>
      <c r="J4936" t="s">
        <v>342</v>
      </c>
      <c r="K4936" s="17">
        <v>239.67</v>
      </c>
      <c r="L4936" s="17">
        <v>2</v>
      </c>
      <c r="M4936" s="17">
        <v>14.1</v>
      </c>
      <c r="N4936" s="17" t="str">
        <f>IF(SalesData[[#This Row],[Profit]]&gt;0,"Profit","Loss")</f>
        <v>Profit</v>
      </c>
    </row>
    <row r="4937" spans="1:14" x14ac:dyDescent="0.25">
      <c r="A4937" s="1">
        <v>42538</v>
      </c>
      <c r="B4937" s="3">
        <f t="shared" si="231"/>
        <v>2016</v>
      </c>
      <c r="C4937" s="3">
        <f t="shared" si="232"/>
        <v>6</v>
      </c>
      <c r="D4937" t="s">
        <v>151</v>
      </c>
      <c r="E4937" t="str">
        <f t="shared" si="233"/>
        <v>Mike Vittorini20160617</v>
      </c>
      <c r="F4937">
        <f>IF(COUNTIF($E$2:E4937, E4937) = 1, MAX($F$1:F4936) + 1, INDEX($F$1:F4936, MATCH(E4937, $E$1:E4936, 0)))</f>
        <v>2430</v>
      </c>
      <c r="G4937" t="s">
        <v>27</v>
      </c>
      <c r="H4937" t="s">
        <v>11</v>
      </c>
      <c r="I4937" t="s">
        <v>16</v>
      </c>
      <c r="J4937" t="s">
        <v>2509</v>
      </c>
      <c r="K4937" s="17">
        <v>22.5</v>
      </c>
      <c r="L4937" s="17">
        <v>6</v>
      </c>
      <c r="M4937" s="17">
        <v>10.8</v>
      </c>
      <c r="N4937" s="17" t="str">
        <f>IF(SalesData[[#This Row],[Profit]]&gt;0,"Profit","Loss")</f>
        <v>Profit</v>
      </c>
    </row>
    <row r="4938" spans="1:14" x14ac:dyDescent="0.25">
      <c r="A4938" s="1">
        <v>42538</v>
      </c>
      <c r="B4938" s="3">
        <f t="shared" si="231"/>
        <v>2016</v>
      </c>
      <c r="C4938" s="3">
        <f t="shared" si="232"/>
        <v>6</v>
      </c>
      <c r="D4938" t="s">
        <v>151</v>
      </c>
      <c r="E4938" t="str">
        <f t="shared" si="233"/>
        <v>Mike Vittorini20160617</v>
      </c>
      <c r="F4938">
        <f>IF(COUNTIF($E$2:E4938, E4938) = 1, MAX($F$1:F4937) + 1, INDEX($F$1:F4937, MATCH(E4938, $E$1:E4937, 0)))</f>
        <v>2430</v>
      </c>
      <c r="G4938" t="s">
        <v>27</v>
      </c>
      <c r="H4938" t="s">
        <v>11</v>
      </c>
      <c r="I4938" t="s">
        <v>12</v>
      </c>
      <c r="J4938" t="s">
        <v>2301</v>
      </c>
      <c r="K4938" s="17">
        <v>219.84</v>
      </c>
      <c r="L4938" s="17">
        <v>4</v>
      </c>
      <c r="M4938" s="17">
        <v>107.72</v>
      </c>
      <c r="N4938" s="17" t="str">
        <f>IF(SalesData[[#This Row],[Profit]]&gt;0,"Profit","Loss")</f>
        <v>Profit</v>
      </c>
    </row>
    <row r="4939" spans="1:14" x14ac:dyDescent="0.25">
      <c r="A4939" s="1">
        <v>42538</v>
      </c>
      <c r="B4939" s="3">
        <f t="shared" si="231"/>
        <v>2016</v>
      </c>
      <c r="C4939" s="3">
        <f t="shared" si="232"/>
        <v>6</v>
      </c>
      <c r="D4939" t="s">
        <v>567</v>
      </c>
      <c r="E4939" t="str">
        <f t="shared" si="233"/>
        <v>Lena Creighton20160617</v>
      </c>
      <c r="F4939">
        <f>IF(COUNTIF($E$2:E4939, E4939) = 1, MAX($F$1:F4938) + 1, INDEX($F$1:F4938, MATCH(E4939, $E$1:E4938, 0)))</f>
        <v>2431</v>
      </c>
      <c r="G4939" t="s">
        <v>278</v>
      </c>
      <c r="H4939" t="s">
        <v>34</v>
      </c>
      <c r="I4939" t="s">
        <v>47</v>
      </c>
      <c r="J4939" t="s">
        <v>190</v>
      </c>
      <c r="K4939" s="17">
        <v>266.35000000000002</v>
      </c>
      <c r="L4939" s="17">
        <v>3</v>
      </c>
      <c r="M4939" s="17">
        <v>-13.32</v>
      </c>
      <c r="N4939" s="17" t="str">
        <f>IF(SalesData[[#This Row],[Profit]]&gt;0,"Profit","Loss")</f>
        <v>Loss</v>
      </c>
    </row>
    <row r="4940" spans="1:14" x14ac:dyDescent="0.25">
      <c r="A4940" s="1">
        <v>42538</v>
      </c>
      <c r="B4940" s="3">
        <f t="shared" si="231"/>
        <v>2016</v>
      </c>
      <c r="C4940" s="3">
        <f t="shared" si="232"/>
        <v>6</v>
      </c>
      <c r="D4940" t="s">
        <v>567</v>
      </c>
      <c r="E4940" t="str">
        <f t="shared" si="233"/>
        <v>Lena Creighton20160617</v>
      </c>
      <c r="F4940">
        <f>IF(COUNTIF($E$2:E4940, E4940) = 1, MAX($F$1:F4939) + 1, INDEX($F$1:F4939, MATCH(E4940, $E$1:E4939, 0)))</f>
        <v>2431</v>
      </c>
      <c r="G4940" t="s">
        <v>278</v>
      </c>
      <c r="H4940" t="s">
        <v>34</v>
      </c>
      <c r="I4940" t="s">
        <v>35</v>
      </c>
      <c r="J4940" t="s">
        <v>2159</v>
      </c>
      <c r="K4940" s="17">
        <v>483.14</v>
      </c>
      <c r="L4940" s="17">
        <v>4</v>
      </c>
      <c r="M4940" s="17">
        <v>54.35</v>
      </c>
      <c r="N4940" s="17" t="str">
        <f>IF(SalesData[[#This Row],[Profit]]&gt;0,"Profit","Loss")</f>
        <v>Profit</v>
      </c>
    </row>
    <row r="4941" spans="1:14" x14ac:dyDescent="0.25">
      <c r="A4941" s="1">
        <v>42538</v>
      </c>
      <c r="B4941" s="3">
        <f t="shared" si="231"/>
        <v>2016</v>
      </c>
      <c r="C4941" s="3">
        <f t="shared" si="232"/>
        <v>6</v>
      </c>
      <c r="D4941" t="s">
        <v>319</v>
      </c>
      <c r="E4941" t="str">
        <f t="shared" si="233"/>
        <v>Christine Phan20160617</v>
      </c>
      <c r="F4941">
        <f>IF(COUNTIF($E$2:E4941, E4941) = 1, MAX($F$1:F4940) + 1, INDEX($F$1:F4940, MATCH(E4941, $E$1:E4940, 0)))</f>
        <v>2432</v>
      </c>
      <c r="G4941" t="s">
        <v>613</v>
      </c>
      <c r="H4941" t="s">
        <v>11</v>
      </c>
      <c r="I4941" t="s">
        <v>20</v>
      </c>
      <c r="J4941" t="s">
        <v>2173</v>
      </c>
      <c r="K4941" s="17">
        <v>7.96</v>
      </c>
      <c r="L4941" s="17">
        <v>2</v>
      </c>
      <c r="M4941" s="17">
        <v>3.74</v>
      </c>
      <c r="N4941" s="17" t="str">
        <f>IF(SalesData[[#This Row],[Profit]]&gt;0,"Profit","Loss")</f>
        <v>Profit</v>
      </c>
    </row>
    <row r="4942" spans="1:14" x14ac:dyDescent="0.25">
      <c r="A4942" s="1">
        <v>42538</v>
      </c>
      <c r="B4942" s="3">
        <f t="shared" si="231"/>
        <v>2016</v>
      </c>
      <c r="C4942" s="3">
        <f t="shared" si="232"/>
        <v>6</v>
      </c>
      <c r="D4942" t="s">
        <v>319</v>
      </c>
      <c r="E4942" t="str">
        <f t="shared" si="233"/>
        <v>Christine Phan20160617</v>
      </c>
      <c r="F4942">
        <f>IF(COUNTIF($E$2:E4942, E4942) = 1, MAX($F$1:F4941) + 1, INDEX($F$1:F4941, MATCH(E4942, $E$1:E4941, 0)))</f>
        <v>2432</v>
      </c>
      <c r="G4942" t="s">
        <v>613</v>
      </c>
      <c r="H4942" t="s">
        <v>39</v>
      </c>
      <c r="I4942" t="s">
        <v>40</v>
      </c>
      <c r="J4942" t="s">
        <v>42</v>
      </c>
      <c r="K4942" s="17">
        <v>566.97</v>
      </c>
      <c r="L4942" s="17">
        <v>3</v>
      </c>
      <c r="M4942" s="17">
        <v>153.08000000000001</v>
      </c>
      <c r="N4942" s="17" t="str">
        <f>IF(SalesData[[#This Row],[Profit]]&gt;0,"Profit","Loss")</f>
        <v>Profit</v>
      </c>
    </row>
    <row r="4943" spans="1:14" x14ac:dyDescent="0.25">
      <c r="A4943" s="1">
        <v>42538</v>
      </c>
      <c r="B4943" s="3">
        <f t="shared" si="231"/>
        <v>2016</v>
      </c>
      <c r="C4943" s="3">
        <f t="shared" si="232"/>
        <v>6</v>
      </c>
      <c r="D4943" t="s">
        <v>319</v>
      </c>
      <c r="E4943" t="str">
        <f t="shared" si="233"/>
        <v>Christine Phan20160617</v>
      </c>
      <c r="F4943">
        <f>IF(COUNTIF($E$2:E4943, E4943) = 1, MAX($F$1:F4942) + 1, INDEX($F$1:F4942, MATCH(E4943, $E$1:E4942, 0)))</f>
        <v>2432</v>
      </c>
      <c r="G4943" t="s">
        <v>613</v>
      </c>
      <c r="H4943" t="s">
        <v>11</v>
      </c>
      <c r="I4943" t="s">
        <v>24</v>
      </c>
      <c r="J4943" t="s">
        <v>317</v>
      </c>
      <c r="K4943" s="17">
        <v>9.84</v>
      </c>
      <c r="L4943" s="17">
        <v>3</v>
      </c>
      <c r="M4943" s="17">
        <v>2.85</v>
      </c>
      <c r="N4943" s="17" t="str">
        <f>IF(SalesData[[#This Row],[Profit]]&gt;0,"Profit","Loss")</f>
        <v>Profit</v>
      </c>
    </row>
    <row r="4944" spans="1:14" x14ac:dyDescent="0.25">
      <c r="A4944" s="1">
        <v>42538</v>
      </c>
      <c r="B4944" s="3">
        <f t="shared" si="231"/>
        <v>2016</v>
      </c>
      <c r="C4944" s="3">
        <f t="shared" si="232"/>
        <v>6</v>
      </c>
      <c r="D4944" t="s">
        <v>1555</v>
      </c>
      <c r="E4944" t="str">
        <f t="shared" si="233"/>
        <v>Denise Monton20160617</v>
      </c>
      <c r="F4944">
        <f>IF(COUNTIF($E$2:E4944, E4944) = 1, MAX($F$1:F4943) + 1, INDEX($F$1:F4943, MATCH(E4944, $E$1:E4943, 0)))</f>
        <v>2433</v>
      </c>
      <c r="G4944" t="s">
        <v>149</v>
      </c>
      <c r="H4944" t="s">
        <v>34</v>
      </c>
      <c r="I4944" t="s">
        <v>145</v>
      </c>
      <c r="J4944" t="s">
        <v>183</v>
      </c>
      <c r="K4944" s="17">
        <v>376.87</v>
      </c>
      <c r="L4944" s="17">
        <v>3</v>
      </c>
      <c r="M4944" s="17">
        <v>-213.56</v>
      </c>
      <c r="N4944" s="17" t="str">
        <f>IF(SalesData[[#This Row],[Profit]]&gt;0,"Profit","Loss")</f>
        <v>Loss</v>
      </c>
    </row>
    <row r="4945" spans="1:14" x14ac:dyDescent="0.25">
      <c r="A4945" s="1">
        <v>42539</v>
      </c>
      <c r="B4945" s="3">
        <f t="shared" si="231"/>
        <v>2016</v>
      </c>
      <c r="C4945" s="3">
        <f t="shared" si="232"/>
        <v>6</v>
      </c>
      <c r="D4945" t="s">
        <v>774</v>
      </c>
      <c r="E4945" t="str">
        <f t="shared" si="233"/>
        <v>Bobby Trafton20160618</v>
      </c>
      <c r="F4945">
        <f>IF(COUNTIF($E$2:E4945, E4945) = 1, MAX($F$1:F4944) + 1, INDEX($F$1:F4944, MATCH(E4945, $E$1:E4944, 0)))</f>
        <v>2434</v>
      </c>
      <c r="G4945" t="s">
        <v>15</v>
      </c>
      <c r="H4945" t="s">
        <v>11</v>
      </c>
      <c r="I4945" t="s">
        <v>12</v>
      </c>
      <c r="J4945" t="s">
        <v>2082</v>
      </c>
      <c r="K4945" s="17">
        <v>76.86</v>
      </c>
      <c r="L4945" s="17">
        <v>2</v>
      </c>
      <c r="M4945" s="17">
        <v>26.9</v>
      </c>
      <c r="N4945" s="17" t="str">
        <f>IF(SalesData[[#This Row],[Profit]]&gt;0,"Profit","Loss")</f>
        <v>Profit</v>
      </c>
    </row>
    <row r="4946" spans="1:14" x14ac:dyDescent="0.25">
      <c r="A4946" s="1">
        <v>42539</v>
      </c>
      <c r="B4946" s="3">
        <f t="shared" si="231"/>
        <v>2016</v>
      </c>
      <c r="C4946" s="3">
        <f t="shared" si="232"/>
        <v>6</v>
      </c>
      <c r="D4946" t="s">
        <v>2124</v>
      </c>
      <c r="E4946" t="str">
        <f t="shared" si="233"/>
        <v>Stewart Carmichael20160618</v>
      </c>
      <c r="F4946">
        <f>IF(COUNTIF($E$2:E4946, E4946) = 1, MAX($F$1:F4945) + 1, INDEX($F$1:F4945, MATCH(E4946, $E$1:E4945, 0)))</f>
        <v>2435</v>
      </c>
      <c r="G4946" t="s">
        <v>23</v>
      </c>
      <c r="H4946" t="s">
        <v>11</v>
      </c>
      <c r="I4946" t="s">
        <v>12</v>
      </c>
      <c r="J4946" t="s">
        <v>1308</v>
      </c>
      <c r="K4946" s="17">
        <v>6.85</v>
      </c>
      <c r="L4946" s="17">
        <v>2</v>
      </c>
      <c r="M4946" s="17">
        <v>2.14</v>
      </c>
      <c r="N4946" s="17" t="str">
        <f>IF(SalesData[[#This Row],[Profit]]&gt;0,"Profit","Loss")</f>
        <v>Profit</v>
      </c>
    </row>
    <row r="4947" spans="1:14" x14ac:dyDescent="0.25">
      <c r="A4947" s="1">
        <v>42539</v>
      </c>
      <c r="B4947" s="3">
        <f t="shared" si="231"/>
        <v>2016</v>
      </c>
      <c r="C4947" s="3">
        <f t="shared" si="232"/>
        <v>6</v>
      </c>
      <c r="D4947" t="s">
        <v>2124</v>
      </c>
      <c r="E4947" t="str">
        <f t="shared" si="233"/>
        <v>Stewart Carmichael20160618</v>
      </c>
      <c r="F4947">
        <f>IF(COUNTIF($E$2:E4947, E4947) = 1, MAX($F$1:F4946) + 1, INDEX($F$1:F4946, MATCH(E4947, $E$1:E4946, 0)))</f>
        <v>2435</v>
      </c>
      <c r="G4947" t="s">
        <v>23</v>
      </c>
      <c r="H4947" t="s">
        <v>11</v>
      </c>
      <c r="I4947" t="s">
        <v>20</v>
      </c>
      <c r="J4947" t="s">
        <v>800</v>
      </c>
      <c r="K4947" s="17">
        <v>4.63</v>
      </c>
      <c r="L4947" s="17">
        <v>2</v>
      </c>
      <c r="M4947" s="17">
        <v>-3.86</v>
      </c>
      <c r="N4947" s="17" t="str">
        <f>IF(SalesData[[#This Row],[Profit]]&gt;0,"Profit","Loss")</f>
        <v>Loss</v>
      </c>
    </row>
    <row r="4948" spans="1:14" x14ac:dyDescent="0.25">
      <c r="A4948" s="1">
        <v>42539</v>
      </c>
      <c r="B4948" s="3">
        <f t="shared" si="231"/>
        <v>2016</v>
      </c>
      <c r="C4948" s="3">
        <f t="shared" si="232"/>
        <v>6</v>
      </c>
      <c r="D4948" t="s">
        <v>2124</v>
      </c>
      <c r="E4948" t="str">
        <f t="shared" si="233"/>
        <v>Stewart Carmichael20160618</v>
      </c>
      <c r="F4948">
        <f>IF(COUNTIF($E$2:E4948, E4948) = 1, MAX($F$1:F4947) + 1, INDEX($F$1:F4947, MATCH(E4948, $E$1:E4947, 0)))</f>
        <v>2435</v>
      </c>
      <c r="G4948" t="s">
        <v>23</v>
      </c>
      <c r="H4948" t="s">
        <v>11</v>
      </c>
      <c r="I4948" t="s">
        <v>92</v>
      </c>
      <c r="J4948" t="s">
        <v>715</v>
      </c>
      <c r="K4948" s="17">
        <v>453.6</v>
      </c>
      <c r="L4948" s="17">
        <v>3</v>
      </c>
      <c r="M4948" s="17">
        <v>90.72</v>
      </c>
      <c r="N4948" s="17" t="str">
        <f>IF(SalesData[[#This Row],[Profit]]&gt;0,"Profit","Loss")</f>
        <v>Profit</v>
      </c>
    </row>
    <row r="4949" spans="1:14" x14ac:dyDescent="0.25">
      <c r="A4949" s="1">
        <v>42540</v>
      </c>
      <c r="B4949" s="3">
        <f t="shared" si="231"/>
        <v>2016</v>
      </c>
      <c r="C4949" s="3">
        <f t="shared" si="232"/>
        <v>6</v>
      </c>
      <c r="D4949" t="s">
        <v>1242</v>
      </c>
      <c r="E4949" t="str">
        <f t="shared" si="233"/>
        <v>Karen Carlisle20160619</v>
      </c>
      <c r="F4949">
        <f>IF(COUNTIF($E$2:E4949, E4949) = 1, MAX($F$1:F4948) + 1, INDEX($F$1:F4948, MATCH(E4949, $E$1:E4948, 0)))</f>
        <v>2436</v>
      </c>
      <c r="G4949" t="s">
        <v>27</v>
      </c>
      <c r="H4949" t="s">
        <v>11</v>
      </c>
      <c r="I4949" t="s">
        <v>12</v>
      </c>
      <c r="J4949" t="s">
        <v>169</v>
      </c>
      <c r="K4949" s="17">
        <v>17.12</v>
      </c>
      <c r="L4949" s="17">
        <v>2</v>
      </c>
      <c r="M4949" s="17">
        <v>8.0500000000000007</v>
      </c>
      <c r="N4949" s="17" t="str">
        <f>IF(SalesData[[#This Row],[Profit]]&gt;0,"Profit","Loss")</f>
        <v>Profit</v>
      </c>
    </row>
    <row r="4950" spans="1:14" x14ac:dyDescent="0.25">
      <c r="A4950" s="1">
        <v>42541</v>
      </c>
      <c r="B4950" s="3">
        <f t="shared" si="231"/>
        <v>2016</v>
      </c>
      <c r="C4950" s="3">
        <f t="shared" si="232"/>
        <v>6</v>
      </c>
      <c r="D4950" t="s">
        <v>1138</v>
      </c>
      <c r="E4950" t="str">
        <f t="shared" si="233"/>
        <v>Lena Hernandez20160620</v>
      </c>
      <c r="F4950">
        <f>IF(COUNTIF($E$2:E4950, E4950) = 1, MAX($F$1:F4949) + 1, INDEX($F$1:F4949, MATCH(E4950, $E$1:E4949, 0)))</f>
        <v>2437</v>
      </c>
      <c r="G4950" t="s">
        <v>59</v>
      </c>
      <c r="H4950" t="s">
        <v>39</v>
      </c>
      <c r="I4950" t="s">
        <v>52</v>
      </c>
      <c r="J4950" t="s">
        <v>1011</v>
      </c>
      <c r="K4950" s="17">
        <v>45</v>
      </c>
      <c r="L4950" s="17">
        <v>3</v>
      </c>
      <c r="M4950" s="17">
        <v>4.95</v>
      </c>
      <c r="N4950" s="17" t="str">
        <f>IF(SalesData[[#This Row],[Profit]]&gt;0,"Profit","Loss")</f>
        <v>Profit</v>
      </c>
    </row>
    <row r="4951" spans="1:14" x14ac:dyDescent="0.25">
      <c r="A4951" s="1">
        <v>42541</v>
      </c>
      <c r="B4951" s="3">
        <f t="shared" si="231"/>
        <v>2016</v>
      </c>
      <c r="C4951" s="3">
        <f t="shared" si="232"/>
        <v>6</v>
      </c>
      <c r="D4951" t="s">
        <v>1138</v>
      </c>
      <c r="E4951" t="str">
        <f t="shared" si="233"/>
        <v>Lena Hernandez20160620</v>
      </c>
      <c r="F4951">
        <f>IF(COUNTIF($E$2:E4951, E4951) = 1, MAX($F$1:F4950) + 1, INDEX($F$1:F4950, MATCH(E4951, $E$1:E4950, 0)))</f>
        <v>2437</v>
      </c>
      <c r="G4951" t="s">
        <v>59</v>
      </c>
      <c r="H4951" t="s">
        <v>39</v>
      </c>
      <c r="I4951" t="s">
        <v>40</v>
      </c>
      <c r="J4951" t="s">
        <v>642</v>
      </c>
      <c r="K4951" s="17">
        <v>21.8</v>
      </c>
      <c r="L4951" s="17">
        <v>2</v>
      </c>
      <c r="M4951" s="17">
        <v>6.1</v>
      </c>
      <c r="N4951" s="17" t="str">
        <f>IF(SalesData[[#This Row],[Profit]]&gt;0,"Profit","Loss")</f>
        <v>Profit</v>
      </c>
    </row>
    <row r="4952" spans="1:14" x14ac:dyDescent="0.25">
      <c r="A4952" s="1">
        <v>42541</v>
      </c>
      <c r="B4952" s="3">
        <f t="shared" si="231"/>
        <v>2016</v>
      </c>
      <c r="C4952" s="3">
        <f t="shared" si="232"/>
        <v>6</v>
      </c>
      <c r="D4952" t="s">
        <v>2205</v>
      </c>
      <c r="E4952" t="str">
        <f t="shared" si="233"/>
        <v>Dave Poirier20160620</v>
      </c>
      <c r="F4952">
        <f>IF(COUNTIF($E$2:E4952, E4952) = 1, MAX($F$1:F4951) + 1, INDEX($F$1:F4951, MATCH(E4952, $E$1:E4951, 0)))</f>
        <v>2438</v>
      </c>
      <c r="G4952" t="s">
        <v>27</v>
      </c>
      <c r="H4952" t="s">
        <v>11</v>
      </c>
      <c r="I4952" t="s">
        <v>24</v>
      </c>
      <c r="J4952" t="s">
        <v>811</v>
      </c>
      <c r="K4952" s="17">
        <v>5.16</v>
      </c>
      <c r="L4952" s="17">
        <v>2</v>
      </c>
      <c r="M4952" s="17">
        <v>1.34</v>
      </c>
      <c r="N4952" s="17" t="str">
        <f>IF(SalesData[[#This Row],[Profit]]&gt;0,"Profit","Loss")</f>
        <v>Profit</v>
      </c>
    </row>
    <row r="4953" spans="1:14" x14ac:dyDescent="0.25">
      <c r="A4953" s="1">
        <v>42541</v>
      </c>
      <c r="B4953" s="3">
        <f t="shared" si="231"/>
        <v>2016</v>
      </c>
      <c r="C4953" s="3">
        <f t="shared" si="232"/>
        <v>6</v>
      </c>
      <c r="D4953" t="s">
        <v>2205</v>
      </c>
      <c r="E4953" t="str">
        <f t="shared" si="233"/>
        <v>Dave Poirier20160620</v>
      </c>
      <c r="F4953">
        <f>IF(COUNTIF($E$2:E4953, E4953) = 1, MAX($F$1:F4952) + 1, INDEX($F$1:F4952, MATCH(E4953, $E$1:E4952, 0)))</f>
        <v>2438</v>
      </c>
      <c r="G4953" t="s">
        <v>27</v>
      </c>
      <c r="H4953" t="s">
        <v>11</v>
      </c>
      <c r="I4953" t="s">
        <v>12</v>
      </c>
      <c r="J4953" t="s">
        <v>2114</v>
      </c>
      <c r="K4953" s="17">
        <v>38.880000000000003</v>
      </c>
      <c r="L4953" s="17">
        <v>6</v>
      </c>
      <c r="M4953" s="17">
        <v>18.66</v>
      </c>
      <c r="N4953" s="17" t="str">
        <f>IF(SalesData[[#This Row],[Profit]]&gt;0,"Profit","Loss")</f>
        <v>Profit</v>
      </c>
    </row>
    <row r="4954" spans="1:14" x14ac:dyDescent="0.25">
      <c r="A4954" s="1">
        <v>42541</v>
      </c>
      <c r="B4954" s="3">
        <f t="shared" si="231"/>
        <v>2016</v>
      </c>
      <c r="C4954" s="3">
        <f t="shared" si="232"/>
        <v>6</v>
      </c>
      <c r="D4954" t="s">
        <v>2100</v>
      </c>
      <c r="E4954" t="str">
        <f t="shared" si="233"/>
        <v>Catherine Glotzbach20160620</v>
      </c>
      <c r="F4954">
        <f>IF(COUNTIF($E$2:E4954, E4954) = 1, MAX($F$1:F4953) + 1, INDEX($F$1:F4953, MATCH(E4954, $E$1:E4953, 0)))</f>
        <v>2439</v>
      </c>
      <c r="G4954" t="s">
        <v>23</v>
      </c>
      <c r="H4954" t="s">
        <v>11</v>
      </c>
      <c r="I4954" t="s">
        <v>12</v>
      </c>
      <c r="J4954" t="s">
        <v>2551</v>
      </c>
      <c r="K4954" s="17">
        <v>45.06</v>
      </c>
      <c r="L4954" s="17">
        <v>8</v>
      </c>
      <c r="M4954" s="17">
        <v>15.21</v>
      </c>
      <c r="N4954" s="17" t="str">
        <f>IF(SalesData[[#This Row],[Profit]]&gt;0,"Profit","Loss")</f>
        <v>Profit</v>
      </c>
    </row>
    <row r="4955" spans="1:14" x14ac:dyDescent="0.25">
      <c r="A4955" s="1">
        <v>42541</v>
      </c>
      <c r="B4955" s="3">
        <f t="shared" si="231"/>
        <v>2016</v>
      </c>
      <c r="C4955" s="3">
        <f t="shared" si="232"/>
        <v>6</v>
      </c>
      <c r="D4955" t="s">
        <v>2100</v>
      </c>
      <c r="E4955" t="str">
        <f t="shared" si="233"/>
        <v>Catherine Glotzbach20160620</v>
      </c>
      <c r="F4955">
        <f>IF(COUNTIF($E$2:E4955, E4955) = 1, MAX($F$1:F4954) + 1, INDEX($F$1:F4954, MATCH(E4955, $E$1:E4954, 0)))</f>
        <v>2439</v>
      </c>
      <c r="G4955" t="s">
        <v>23</v>
      </c>
      <c r="H4955" t="s">
        <v>11</v>
      </c>
      <c r="I4955" t="s">
        <v>20</v>
      </c>
      <c r="J4955" t="s">
        <v>2120</v>
      </c>
      <c r="K4955" s="17">
        <v>29.72</v>
      </c>
      <c r="L4955" s="17">
        <v>6</v>
      </c>
      <c r="M4955" s="17">
        <v>-21.79</v>
      </c>
      <c r="N4955" s="17" t="str">
        <f>IF(SalesData[[#This Row],[Profit]]&gt;0,"Profit","Loss")</f>
        <v>Loss</v>
      </c>
    </row>
    <row r="4956" spans="1:14" x14ac:dyDescent="0.25">
      <c r="A4956" s="1">
        <v>42541</v>
      </c>
      <c r="B4956" s="3">
        <f t="shared" si="231"/>
        <v>2016</v>
      </c>
      <c r="C4956" s="3">
        <f t="shared" si="232"/>
        <v>6</v>
      </c>
      <c r="D4956" t="s">
        <v>2100</v>
      </c>
      <c r="E4956" t="str">
        <f t="shared" si="233"/>
        <v>Catherine Glotzbach20160620</v>
      </c>
      <c r="F4956">
        <f>IF(COUNTIF($E$2:E4956, E4956) = 1, MAX($F$1:F4955) + 1, INDEX($F$1:F4955, MATCH(E4956, $E$1:E4955, 0)))</f>
        <v>2439</v>
      </c>
      <c r="G4956" t="s">
        <v>23</v>
      </c>
      <c r="H4956" t="s">
        <v>11</v>
      </c>
      <c r="I4956" t="s">
        <v>12</v>
      </c>
      <c r="J4956" t="s">
        <v>2114</v>
      </c>
      <c r="K4956" s="17">
        <v>15.55</v>
      </c>
      <c r="L4956" s="17">
        <v>3</v>
      </c>
      <c r="M4956" s="17">
        <v>5.44</v>
      </c>
      <c r="N4956" s="17" t="str">
        <f>IF(SalesData[[#This Row],[Profit]]&gt;0,"Profit","Loss")</f>
        <v>Profit</v>
      </c>
    </row>
    <row r="4957" spans="1:14" x14ac:dyDescent="0.25">
      <c r="A4957" s="1">
        <v>42541</v>
      </c>
      <c r="B4957" s="3">
        <f t="shared" si="231"/>
        <v>2016</v>
      </c>
      <c r="C4957" s="3">
        <f t="shared" si="232"/>
        <v>6</v>
      </c>
      <c r="D4957" t="s">
        <v>2100</v>
      </c>
      <c r="E4957" t="str">
        <f t="shared" si="233"/>
        <v>Catherine Glotzbach20160620</v>
      </c>
      <c r="F4957">
        <f>IF(COUNTIF($E$2:E4957, E4957) = 1, MAX($F$1:F4956) + 1, INDEX($F$1:F4956, MATCH(E4957, $E$1:E4956, 0)))</f>
        <v>2439</v>
      </c>
      <c r="G4957" t="s">
        <v>23</v>
      </c>
      <c r="H4957" t="s">
        <v>11</v>
      </c>
      <c r="I4957" t="s">
        <v>92</v>
      </c>
      <c r="J4957" t="s">
        <v>2552</v>
      </c>
      <c r="K4957" s="17">
        <v>447.7</v>
      </c>
      <c r="L4957" s="17">
        <v>2</v>
      </c>
      <c r="M4957" s="17">
        <v>33.58</v>
      </c>
      <c r="N4957" s="17" t="str">
        <f>IF(SalesData[[#This Row],[Profit]]&gt;0,"Profit","Loss")</f>
        <v>Profit</v>
      </c>
    </row>
    <row r="4958" spans="1:14" x14ac:dyDescent="0.25">
      <c r="A4958" s="1">
        <v>42541</v>
      </c>
      <c r="B4958" s="3">
        <f t="shared" si="231"/>
        <v>2016</v>
      </c>
      <c r="C4958" s="3">
        <f t="shared" si="232"/>
        <v>6</v>
      </c>
      <c r="D4958" t="s">
        <v>1747</v>
      </c>
      <c r="E4958" t="str">
        <f t="shared" si="233"/>
        <v>Roy Collins20160620</v>
      </c>
      <c r="F4958">
        <f>IF(COUNTIF($E$2:E4958, E4958) = 1, MAX($F$1:F4957) + 1, INDEX($F$1:F4957, MATCH(E4958, $E$1:E4957, 0)))</f>
        <v>2440</v>
      </c>
      <c r="G4958" t="s">
        <v>27</v>
      </c>
      <c r="H4958" t="s">
        <v>11</v>
      </c>
      <c r="I4958" t="s">
        <v>12</v>
      </c>
      <c r="J4958" t="s">
        <v>441</v>
      </c>
      <c r="K4958" s="17">
        <v>46.76</v>
      </c>
      <c r="L4958" s="17">
        <v>7</v>
      </c>
      <c r="M4958" s="17">
        <v>22.44</v>
      </c>
      <c r="N4958" s="17" t="str">
        <f>IF(SalesData[[#This Row],[Profit]]&gt;0,"Profit","Loss")</f>
        <v>Profit</v>
      </c>
    </row>
    <row r="4959" spans="1:14" x14ac:dyDescent="0.25">
      <c r="A4959" s="1">
        <v>42541</v>
      </c>
      <c r="B4959" s="3">
        <f t="shared" si="231"/>
        <v>2016</v>
      </c>
      <c r="C4959" s="3">
        <f t="shared" si="232"/>
        <v>6</v>
      </c>
      <c r="D4959" t="s">
        <v>1747</v>
      </c>
      <c r="E4959" t="str">
        <f t="shared" si="233"/>
        <v>Roy Collins20160620</v>
      </c>
      <c r="F4959">
        <f>IF(COUNTIF($E$2:E4959, E4959) = 1, MAX($F$1:F4958) + 1, INDEX($F$1:F4958, MATCH(E4959, $E$1:E4958, 0)))</f>
        <v>2440</v>
      </c>
      <c r="G4959" t="s">
        <v>27</v>
      </c>
      <c r="H4959" t="s">
        <v>11</v>
      </c>
      <c r="I4959" t="s">
        <v>20</v>
      </c>
      <c r="J4959" t="s">
        <v>222</v>
      </c>
      <c r="K4959" s="17">
        <v>17.71</v>
      </c>
      <c r="L4959" s="17">
        <v>3</v>
      </c>
      <c r="M4959" s="17">
        <v>6.42</v>
      </c>
      <c r="N4959" s="17" t="str">
        <f>IF(SalesData[[#This Row],[Profit]]&gt;0,"Profit","Loss")</f>
        <v>Profit</v>
      </c>
    </row>
    <row r="4960" spans="1:14" x14ac:dyDescent="0.25">
      <c r="A4960" s="1">
        <v>42541</v>
      </c>
      <c r="B4960" s="3">
        <f t="shared" si="231"/>
        <v>2016</v>
      </c>
      <c r="C4960" s="3">
        <f t="shared" si="232"/>
        <v>6</v>
      </c>
      <c r="D4960" t="s">
        <v>1747</v>
      </c>
      <c r="E4960" t="str">
        <f t="shared" si="233"/>
        <v>Roy Collins20160620</v>
      </c>
      <c r="F4960">
        <f>IF(COUNTIF($E$2:E4960, E4960) = 1, MAX($F$1:F4959) + 1, INDEX($F$1:F4959, MATCH(E4960, $E$1:E4959, 0)))</f>
        <v>2440</v>
      </c>
      <c r="G4960" t="s">
        <v>27</v>
      </c>
      <c r="H4960" t="s">
        <v>11</v>
      </c>
      <c r="I4960" t="s">
        <v>92</v>
      </c>
      <c r="J4960" t="s">
        <v>333</v>
      </c>
      <c r="K4960" s="17">
        <v>21.78</v>
      </c>
      <c r="L4960" s="17">
        <v>2</v>
      </c>
      <c r="M4960" s="17">
        <v>5.66</v>
      </c>
      <c r="N4960" s="17" t="str">
        <f>IF(SalesData[[#This Row],[Profit]]&gt;0,"Profit","Loss")</f>
        <v>Profit</v>
      </c>
    </row>
    <row r="4961" spans="1:14" x14ac:dyDescent="0.25">
      <c r="A4961" s="1">
        <v>42541</v>
      </c>
      <c r="B4961" s="3">
        <f t="shared" si="231"/>
        <v>2016</v>
      </c>
      <c r="C4961" s="3">
        <f t="shared" si="232"/>
        <v>6</v>
      </c>
      <c r="D4961" t="s">
        <v>1747</v>
      </c>
      <c r="E4961" t="str">
        <f t="shared" si="233"/>
        <v>Roy Collins20160620</v>
      </c>
      <c r="F4961">
        <f>IF(COUNTIF($E$2:E4961, E4961) = 1, MAX($F$1:F4960) + 1, INDEX($F$1:F4960, MATCH(E4961, $E$1:E4960, 0)))</f>
        <v>2440</v>
      </c>
      <c r="G4961" t="s">
        <v>27</v>
      </c>
      <c r="H4961" t="s">
        <v>11</v>
      </c>
      <c r="I4961" t="s">
        <v>18</v>
      </c>
      <c r="J4961" t="s">
        <v>236</v>
      </c>
      <c r="K4961" s="17">
        <v>161.94</v>
      </c>
      <c r="L4961" s="17">
        <v>3</v>
      </c>
      <c r="M4961" s="17">
        <v>9.7200000000000006</v>
      </c>
      <c r="N4961" s="17" t="str">
        <f>IF(SalesData[[#This Row],[Profit]]&gt;0,"Profit","Loss")</f>
        <v>Profit</v>
      </c>
    </row>
    <row r="4962" spans="1:14" x14ac:dyDescent="0.25">
      <c r="A4962" s="1">
        <v>42541</v>
      </c>
      <c r="B4962" s="3">
        <f t="shared" si="231"/>
        <v>2016</v>
      </c>
      <c r="C4962" s="3">
        <f t="shared" si="232"/>
        <v>6</v>
      </c>
      <c r="D4962" t="s">
        <v>1747</v>
      </c>
      <c r="E4962" t="str">
        <f t="shared" si="233"/>
        <v>Roy Collins20160620</v>
      </c>
      <c r="F4962">
        <f>IF(COUNTIF($E$2:E4962, E4962) = 1, MAX($F$1:F4961) + 1, INDEX($F$1:F4961, MATCH(E4962, $E$1:E4961, 0)))</f>
        <v>2440</v>
      </c>
      <c r="G4962" t="s">
        <v>27</v>
      </c>
      <c r="H4962" t="s">
        <v>34</v>
      </c>
      <c r="I4962" t="s">
        <v>35</v>
      </c>
      <c r="J4962" t="s">
        <v>2404</v>
      </c>
      <c r="K4962" s="17">
        <v>161.57</v>
      </c>
      <c r="L4962" s="17">
        <v>2</v>
      </c>
      <c r="M4962" s="17">
        <v>-8.08</v>
      </c>
      <c r="N4962" s="17" t="str">
        <f>IF(SalesData[[#This Row],[Profit]]&gt;0,"Profit","Loss")</f>
        <v>Loss</v>
      </c>
    </row>
    <row r="4963" spans="1:14" x14ac:dyDescent="0.25">
      <c r="A4963" s="1">
        <v>42541</v>
      </c>
      <c r="B4963" s="3">
        <f t="shared" si="231"/>
        <v>2016</v>
      </c>
      <c r="C4963" s="3">
        <f t="shared" si="232"/>
        <v>6</v>
      </c>
      <c r="D4963" t="s">
        <v>1287</v>
      </c>
      <c r="E4963" t="str">
        <f t="shared" si="233"/>
        <v>Erin Ashbrook20160620</v>
      </c>
      <c r="F4963">
        <f>IF(COUNTIF($E$2:E4963, E4963) = 1, MAX($F$1:F4962) + 1, INDEX($F$1:F4962, MATCH(E4963, $E$1:E4962, 0)))</f>
        <v>2441</v>
      </c>
      <c r="G4963" t="s">
        <v>10</v>
      </c>
      <c r="H4963" t="s">
        <v>39</v>
      </c>
      <c r="I4963" t="s">
        <v>52</v>
      </c>
      <c r="J4963" t="s">
        <v>1314</v>
      </c>
      <c r="K4963" s="17">
        <v>95.97</v>
      </c>
      <c r="L4963" s="17">
        <v>4</v>
      </c>
      <c r="M4963" s="17">
        <v>26.39</v>
      </c>
      <c r="N4963" s="17" t="str">
        <f>IF(SalesData[[#This Row],[Profit]]&gt;0,"Profit","Loss")</f>
        <v>Profit</v>
      </c>
    </row>
    <row r="4964" spans="1:14" x14ac:dyDescent="0.25">
      <c r="A4964" s="1">
        <v>42541</v>
      </c>
      <c r="B4964" s="3">
        <f t="shared" si="231"/>
        <v>2016</v>
      </c>
      <c r="C4964" s="3">
        <f t="shared" si="232"/>
        <v>6</v>
      </c>
      <c r="D4964" t="s">
        <v>1287</v>
      </c>
      <c r="E4964" t="str">
        <f t="shared" si="233"/>
        <v>Erin Ashbrook20160620</v>
      </c>
      <c r="F4964">
        <f>IF(COUNTIF($E$2:E4964, E4964) = 1, MAX($F$1:F4963) + 1, INDEX($F$1:F4963, MATCH(E4964, $E$1:E4963, 0)))</f>
        <v>2441</v>
      </c>
      <c r="G4964" t="s">
        <v>10</v>
      </c>
      <c r="H4964" t="s">
        <v>11</v>
      </c>
      <c r="I4964" t="s">
        <v>12</v>
      </c>
      <c r="J4964" t="s">
        <v>2208</v>
      </c>
      <c r="K4964" s="17">
        <v>10.37</v>
      </c>
      <c r="L4964" s="17">
        <v>2</v>
      </c>
      <c r="M4964" s="17">
        <v>3.63</v>
      </c>
      <c r="N4964" s="17" t="str">
        <f>IF(SalesData[[#This Row],[Profit]]&gt;0,"Profit","Loss")</f>
        <v>Profit</v>
      </c>
    </row>
    <row r="4965" spans="1:14" x14ac:dyDescent="0.25">
      <c r="A4965" s="1">
        <v>42541</v>
      </c>
      <c r="B4965" s="3">
        <f t="shared" si="231"/>
        <v>2016</v>
      </c>
      <c r="C4965" s="3">
        <f t="shared" si="232"/>
        <v>6</v>
      </c>
      <c r="D4965" t="s">
        <v>615</v>
      </c>
      <c r="E4965" t="str">
        <f t="shared" si="233"/>
        <v>Bill Shonely20160620</v>
      </c>
      <c r="F4965">
        <f>IF(COUNTIF($E$2:E4965, E4965) = 1, MAX($F$1:F4964) + 1, INDEX($F$1:F4964, MATCH(E4965, $E$1:E4964, 0)))</f>
        <v>2442</v>
      </c>
      <c r="G4965" t="s">
        <v>840</v>
      </c>
      <c r="H4965" t="s">
        <v>39</v>
      </c>
      <c r="I4965" t="s">
        <v>52</v>
      </c>
      <c r="J4965" t="s">
        <v>298</v>
      </c>
      <c r="K4965" s="17">
        <v>6.9</v>
      </c>
      <c r="L4965" s="17">
        <v>1</v>
      </c>
      <c r="M4965" s="17">
        <v>0.55000000000000004</v>
      </c>
      <c r="N4965" s="17" t="str">
        <f>IF(SalesData[[#This Row],[Profit]]&gt;0,"Profit","Loss")</f>
        <v>Profit</v>
      </c>
    </row>
    <row r="4966" spans="1:14" x14ac:dyDescent="0.25">
      <c r="A4966" s="1">
        <v>42541</v>
      </c>
      <c r="B4966" s="3">
        <f t="shared" si="231"/>
        <v>2016</v>
      </c>
      <c r="C4966" s="3">
        <f t="shared" si="232"/>
        <v>6</v>
      </c>
      <c r="D4966" t="s">
        <v>615</v>
      </c>
      <c r="E4966" t="str">
        <f t="shared" si="233"/>
        <v>Bill Shonely20160620</v>
      </c>
      <c r="F4966">
        <f>IF(COUNTIF($E$2:E4966, E4966) = 1, MAX($F$1:F4965) + 1, INDEX($F$1:F4965, MATCH(E4966, $E$1:E4965, 0)))</f>
        <v>2442</v>
      </c>
      <c r="G4966" t="s">
        <v>840</v>
      </c>
      <c r="H4966" t="s">
        <v>34</v>
      </c>
      <c r="I4966" t="s">
        <v>47</v>
      </c>
      <c r="J4966" t="s">
        <v>339</v>
      </c>
      <c r="K4966" s="17">
        <v>57.69</v>
      </c>
      <c r="L4966" s="17">
        <v>3</v>
      </c>
      <c r="M4966" s="17">
        <v>23.65</v>
      </c>
      <c r="N4966" s="17" t="str">
        <f>IF(SalesData[[#This Row],[Profit]]&gt;0,"Profit","Loss")</f>
        <v>Profit</v>
      </c>
    </row>
    <row r="4967" spans="1:14" x14ac:dyDescent="0.25">
      <c r="A4967" s="1">
        <v>42542</v>
      </c>
      <c r="B4967" s="3">
        <f t="shared" si="231"/>
        <v>2016</v>
      </c>
      <c r="C4967" s="3">
        <f t="shared" si="232"/>
        <v>6</v>
      </c>
      <c r="D4967" t="s">
        <v>1361</v>
      </c>
      <c r="E4967" t="str">
        <f t="shared" si="233"/>
        <v>Adam Shillingsburg20160621</v>
      </c>
      <c r="F4967">
        <f>IF(COUNTIF($E$2:E4967, E4967) = 1, MAX($F$1:F4966) + 1, INDEX($F$1:F4966, MATCH(E4967, $E$1:E4966, 0)))</f>
        <v>2443</v>
      </c>
      <c r="G4967" t="s">
        <v>149</v>
      </c>
      <c r="H4967" t="s">
        <v>11</v>
      </c>
      <c r="I4967" t="s">
        <v>20</v>
      </c>
      <c r="J4967" t="s">
        <v>865</v>
      </c>
      <c r="K4967" s="17">
        <v>36.56</v>
      </c>
      <c r="L4967" s="17">
        <v>5</v>
      </c>
      <c r="M4967" s="17">
        <v>12.8</v>
      </c>
      <c r="N4967" s="17" t="str">
        <f>IF(SalesData[[#This Row],[Profit]]&gt;0,"Profit","Loss")</f>
        <v>Profit</v>
      </c>
    </row>
    <row r="4968" spans="1:14" x14ac:dyDescent="0.25">
      <c r="A4968" s="1">
        <v>42542</v>
      </c>
      <c r="B4968" s="3">
        <f t="shared" si="231"/>
        <v>2016</v>
      </c>
      <c r="C4968" s="3">
        <f t="shared" si="232"/>
        <v>6</v>
      </c>
      <c r="D4968" t="s">
        <v>1361</v>
      </c>
      <c r="E4968" t="str">
        <f t="shared" si="233"/>
        <v>Adam Shillingsburg20160621</v>
      </c>
      <c r="F4968">
        <f>IF(COUNTIF($E$2:E4968, E4968) = 1, MAX($F$1:F4967) + 1, INDEX($F$1:F4967, MATCH(E4968, $E$1:E4967, 0)))</f>
        <v>2443</v>
      </c>
      <c r="G4968" t="s">
        <v>149</v>
      </c>
      <c r="H4968" t="s">
        <v>11</v>
      </c>
      <c r="I4968" t="s">
        <v>20</v>
      </c>
      <c r="J4968" t="s">
        <v>300</v>
      </c>
      <c r="K4968" s="17">
        <v>186.14</v>
      </c>
      <c r="L4968" s="17">
        <v>6</v>
      </c>
      <c r="M4968" s="17">
        <v>60.5</v>
      </c>
      <c r="N4968" s="17" t="str">
        <f>IF(SalesData[[#This Row],[Profit]]&gt;0,"Profit","Loss")</f>
        <v>Profit</v>
      </c>
    </row>
    <row r="4969" spans="1:14" x14ac:dyDescent="0.25">
      <c r="A4969" s="1">
        <v>42542</v>
      </c>
      <c r="B4969" s="3">
        <f t="shared" si="231"/>
        <v>2016</v>
      </c>
      <c r="C4969" s="3">
        <f t="shared" si="232"/>
        <v>6</v>
      </c>
      <c r="D4969" t="s">
        <v>1361</v>
      </c>
      <c r="E4969" t="str">
        <f t="shared" si="233"/>
        <v>Adam Shillingsburg20160621</v>
      </c>
      <c r="F4969">
        <f>IF(COUNTIF($E$2:E4969, E4969) = 1, MAX($F$1:F4968) + 1, INDEX($F$1:F4968, MATCH(E4969, $E$1:E4968, 0)))</f>
        <v>2443</v>
      </c>
      <c r="G4969" t="s">
        <v>149</v>
      </c>
      <c r="H4969" t="s">
        <v>34</v>
      </c>
      <c r="I4969" t="s">
        <v>74</v>
      </c>
      <c r="J4969" t="s">
        <v>777</v>
      </c>
      <c r="K4969" s="17">
        <v>353.57</v>
      </c>
      <c r="L4969" s="17">
        <v>2</v>
      </c>
      <c r="M4969" s="17">
        <v>-44.2</v>
      </c>
      <c r="N4969" s="17" t="str">
        <f>IF(SalesData[[#This Row],[Profit]]&gt;0,"Profit","Loss")</f>
        <v>Loss</v>
      </c>
    </row>
    <row r="4970" spans="1:14" x14ac:dyDescent="0.25">
      <c r="A4970" s="1">
        <v>42542</v>
      </c>
      <c r="B4970" s="3">
        <f t="shared" si="231"/>
        <v>2016</v>
      </c>
      <c r="C4970" s="3">
        <f t="shared" si="232"/>
        <v>6</v>
      </c>
      <c r="D4970" t="s">
        <v>1866</v>
      </c>
      <c r="E4970" t="str">
        <f t="shared" si="233"/>
        <v>Ken Brennan20160621</v>
      </c>
      <c r="F4970">
        <f>IF(COUNTIF($E$2:E4970, E4970) = 1, MAX($F$1:F4969) + 1, INDEX($F$1:F4969, MATCH(E4970, $E$1:E4969, 0)))</f>
        <v>2444</v>
      </c>
      <c r="G4970" t="s">
        <v>15</v>
      </c>
      <c r="H4970" t="s">
        <v>11</v>
      </c>
      <c r="I4970" t="s">
        <v>20</v>
      </c>
      <c r="J4970" t="s">
        <v>1491</v>
      </c>
      <c r="K4970" s="17">
        <v>0.84</v>
      </c>
      <c r="L4970" s="17">
        <v>1</v>
      </c>
      <c r="M4970" s="17">
        <v>-1.34</v>
      </c>
      <c r="N4970" s="17" t="str">
        <f>IF(SalesData[[#This Row],[Profit]]&gt;0,"Profit","Loss")</f>
        <v>Loss</v>
      </c>
    </row>
    <row r="4971" spans="1:14" x14ac:dyDescent="0.25">
      <c r="A4971" s="1">
        <v>42544</v>
      </c>
      <c r="B4971" s="3">
        <f t="shared" si="231"/>
        <v>2016</v>
      </c>
      <c r="C4971" s="3">
        <f t="shared" si="232"/>
        <v>6</v>
      </c>
      <c r="D4971" t="s">
        <v>1803</v>
      </c>
      <c r="E4971" t="str">
        <f t="shared" si="233"/>
        <v>Irene Maddox20160623</v>
      </c>
      <c r="F4971">
        <f>IF(COUNTIF($E$2:E4971, E4971) = 1, MAX($F$1:F4970) + 1, INDEX($F$1:F4970, MATCH(E4971, $E$1:E4970, 0)))</f>
        <v>2445</v>
      </c>
      <c r="G4971" t="s">
        <v>149</v>
      </c>
      <c r="H4971" t="s">
        <v>11</v>
      </c>
      <c r="I4971" t="s">
        <v>16</v>
      </c>
      <c r="J4971" t="s">
        <v>1500</v>
      </c>
      <c r="K4971" s="17">
        <v>122.12</v>
      </c>
      <c r="L4971" s="17">
        <v>4</v>
      </c>
      <c r="M4971" s="17">
        <v>56.18</v>
      </c>
      <c r="N4971" s="17" t="str">
        <f>IF(SalesData[[#This Row],[Profit]]&gt;0,"Profit","Loss")</f>
        <v>Profit</v>
      </c>
    </row>
    <row r="4972" spans="1:14" x14ac:dyDescent="0.25">
      <c r="A4972" s="1">
        <v>42544</v>
      </c>
      <c r="B4972" s="3">
        <f t="shared" si="231"/>
        <v>2016</v>
      </c>
      <c r="C4972" s="3">
        <f t="shared" si="232"/>
        <v>6</v>
      </c>
      <c r="D4972" t="s">
        <v>1803</v>
      </c>
      <c r="E4972" t="str">
        <f t="shared" si="233"/>
        <v>Irene Maddox20160623</v>
      </c>
      <c r="F4972">
        <f>IF(COUNTIF($E$2:E4972, E4972) = 1, MAX($F$1:F4971) + 1, INDEX($F$1:F4971, MATCH(E4972, $E$1:E4971, 0)))</f>
        <v>2445</v>
      </c>
      <c r="G4972" t="s">
        <v>149</v>
      </c>
      <c r="H4972" t="s">
        <v>11</v>
      </c>
      <c r="I4972" t="s">
        <v>16</v>
      </c>
      <c r="J4972" t="s">
        <v>1704</v>
      </c>
      <c r="K4972" s="17">
        <v>18.45</v>
      </c>
      <c r="L4972" s="17">
        <v>5</v>
      </c>
      <c r="M4972" s="17">
        <v>8.67</v>
      </c>
      <c r="N4972" s="17" t="str">
        <f>IF(SalesData[[#This Row],[Profit]]&gt;0,"Profit","Loss")</f>
        <v>Profit</v>
      </c>
    </row>
    <row r="4973" spans="1:14" x14ac:dyDescent="0.25">
      <c r="A4973" s="1">
        <v>42544</v>
      </c>
      <c r="B4973" s="3">
        <f t="shared" si="231"/>
        <v>2016</v>
      </c>
      <c r="C4973" s="3">
        <f t="shared" si="232"/>
        <v>6</v>
      </c>
      <c r="D4973" t="s">
        <v>1803</v>
      </c>
      <c r="E4973" t="str">
        <f t="shared" si="233"/>
        <v>Irene Maddox20160623</v>
      </c>
      <c r="F4973">
        <f>IF(COUNTIF($E$2:E4973, E4973) = 1, MAX($F$1:F4972) + 1, INDEX($F$1:F4972, MATCH(E4973, $E$1:E4972, 0)))</f>
        <v>2445</v>
      </c>
      <c r="G4973" t="s">
        <v>149</v>
      </c>
      <c r="H4973" t="s">
        <v>11</v>
      </c>
      <c r="I4973" t="s">
        <v>18</v>
      </c>
      <c r="J4973" t="s">
        <v>2359</v>
      </c>
      <c r="K4973" s="17">
        <v>324.89999999999998</v>
      </c>
      <c r="L4973" s="17">
        <v>5</v>
      </c>
      <c r="M4973" s="17">
        <v>38.99</v>
      </c>
      <c r="N4973" s="17" t="str">
        <f>IF(SalesData[[#This Row],[Profit]]&gt;0,"Profit","Loss")</f>
        <v>Profit</v>
      </c>
    </row>
    <row r="4974" spans="1:14" x14ac:dyDescent="0.25">
      <c r="A4974" s="1">
        <v>42544</v>
      </c>
      <c r="B4974" s="3">
        <f t="shared" si="231"/>
        <v>2016</v>
      </c>
      <c r="C4974" s="3">
        <f t="shared" si="232"/>
        <v>6</v>
      </c>
      <c r="D4974" t="s">
        <v>1803</v>
      </c>
      <c r="E4974" t="str">
        <f t="shared" si="233"/>
        <v>Irene Maddox20160623</v>
      </c>
      <c r="F4974">
        <f>IF(COUNTIF($E$2:E4974, E4974) = 1, MAX($F$1:F4973) + 1, INDEX($F$1:F4973, MATCH(E4974, $E$1:E4973, 0)))</f>
        <v>2445</v>
      </c>
      <c r="G4974" t="s">
        <v>149</v>
      </c>
      <c r="H4974" t="s">
        <v>11</v>
      </c>
      <c r="I4974" t="s">
        <v>12</v>
      </c>
      <c r="J4974" t="s">
        <v>2167</v>
      </c>
      <c r="K4974" s="17">
        <v>146.72999999999999</v>
      </c>
      <c r="L4974" s="17">
        <v>3</v>
      </c>
      <c r="M4974" s="17">
        <v>68.959999999999994</v>
      </c>
      <c r="N4974" s="17" t="str">
        <f>IF(SalesData[[#This Row],[Profit]]&gt;0,"Profit","Loss")</f>
        <v>Profit</v>
      </c>
    </row>
    <row r="4975" spans="1:14" x14ac:dyDescent="0.25">
      <c r="A4975" s="1">
        <v>42544</v>
      </c>
      <c r="B4975" s="3">
        <f t="shared" si="231"/>
        <v>2016</v>
      </c>
      <c r="C4975" s="3">
        <f t="shared" si="232"/>
        <v>6</v>
      </c>
      <c r="D4975" t="s">
        <v>1803</v>
      </c>
      <c r="E4975" t="str">
        <f t="shared" si="233"/>
        <v>Irene Maddox20160623</v>
      </c>
      <c r="F4975">
        <f>IF(COUNTIF($E$2:E4975, E4975) = 1, MAX($F$1:F4974) + 1, INDEX($F$1:F4974, MATCH(E4975, $E$1:E4974, 0)))</f>
        <v>2445</v>
      </c>
      <c r="G4975" t="s">
        <v>149</v>
      </c>
      <c r="H4975" t="s">
        <v>11</v>
      </c>
      <c r="I4975" t="s">
        <v>43</v>
      </c>
      <c r="J4975" t="s">
        <v>2553</v>
      </c>
      <c r="K4975" s="17">
        <v>3.96</v>
      </c>
      <c r="L4975" s="17">
        <v>2</v>
      </c>
      <c r="M4975" s="17">
        <v>1.47</v>
      </c>
      <c r="N4975" s="17" t="str">
        <f>IF(SalesData[[#This Row],[Profit]]&gt;0,"Profit","Loss")</f>
        <v>Profit</v>
      </c>
    </row>
    <row r="4976" spans="1:14" x14ac:dyDescent="0.25">
      <c r="A4976" s="1">
        <v>42544</v>
      </c>
      <c r="B4976" s="3">
        <f t="shared" si="231"/>
        <v>2016</v>
      </c>
      <c r="C4976" s="3">
        <f t="shared" si="232"/>
        <v>6</v>
      </c>
      <c r="D4976" t="s">
        <v>1842</v>
      </c>
      <c r="E4976" t="str">
        <f t="shared" si="233"/>
        <v>Maureen Gnade20160623</v>
      </c>
      <c r="F4976">
        <f>IF(COUNTIF($E$2:E4976, E4976) = 1, MAX($F$1:F4975) + 1, INDEX($F$1:F4975, MATCH(E4976, $E$1:E4975, 0)))</f>
        <v>2446</v>
      </c>
      <c r="G4976" t="s">
        <v>149</v>
      </c>
      <c r="H4976" t="s">
        <v>11</v>
      </c>
      <c r="I4976" t="s">
        <v>200</v>
      </c>
      <c r="J4976" t="s">
        <v>201</v>
      </c>
      <c r="K4976" s="17">
        <v>835.17</v>
      </c>
      <c r="L4976" s="17">
        <v>7</v>
      </c>
      <c r="M4976" s="17">
        <v>16.7</v>
      </c>
      <c r="N4976" s="17" t="str">
        <f>IF(SalesData[[#This Row],[Profit]]&gt;0,"Profit","Loss")</f>
        <v>Profit</v>
      </c>
    </row>
    <row r="4977" spans="1:14" x14ac:dyDescent="0.25">
      <c r="A4977" s="1">
        <v>42544</v>
      </c>
      <c r="B4977" s="3">
        <f t="shared" si="231"/>
        <v>2016</v>
      </c>
      <c r="C4977" s="3">
        <f t="shared" si="232"/>
        <v>6</v>
      </c>
      <c r="D4977" t="s">
        <v>465</v>
      </c>
      <c r="E4977" t="str">
        <f t="shared" si="233"/>
        <v>Ruben Dartt20160623</v>
      </c>
      <c r="F4977">
        <f>IF(COUNTIF($E$2:E4977, E4977) = 1, MAX($F$1:F4976) + 1, INDEX($F$1:F4976, MATCH(E4977, $E$1:E4976, 0)))</f>
        <v>2447</v>
      </c>
      <c r="G4977" t="s">
        <v>27</v>
      </c>
      <c r="H4977" t="s">
        <v>11</v>
      </c>
      <c r="I4977" t="s">
        <v>18</v>
      </c>
      <c r="J4977" t="s">
        <v>2191</v>
      </c>
      <c r="K4977" s="17">
        <v>93.68</v>
      </c>
      <c r="L4977" s="17">
        <v>4</v>
      </c>
      <c r="M4977" s="17">
        <v>25.29</v>
      </c>
      <c r="N4977" s="17" t="str">
        <f>IF(SalesData[[#This Row],[Profit]]&gt;0,"Profit","Loss")</f>
        <v>Profit</v>
      </c>
    </row>
    <row r="4978" spans="1:14" x14ac:dyDescent="0.25">
      <c r="A4978" s="1">
        <v>42544</v>
      </c>
      <c r="B4978" s="3">
        <f t="shared" si="231"/>
        <v>2016</v>
      </c>
      <c r="C4978" s="3">
        <f t="shared" si="232"/>
        <v>6</v>
      </c>
      <c r="D4978" t="s">
        <v>465</v>
      </c>
      <c r="E4978" t="str">
        <f t="shared" si="233"/>
        <v>Ruben Dartt20160623</v>
      </c>
      <c r="F4978">
        <f>IF(COUNTIF($E$2:E4978, E4978) = 1, MAX($F$1:F4977) + 1, INDEX($F$1:F4977, MATCH(E4978, $E$1:E4977, 0)))</f>
        <v>2447</v>
      </c>
      <c r="G4978" t="s">
        <v>27</v>
      </c>
      <c r="H4978" t="s">
        <v>11</v>
      </c>
      <c r="I4978" t="s">
        <v>16</v>
      </c>
      <c r="J4978" t="s">
        <v>906</v>
      </c>
      <c r="K4978" s="17">
        <v>21.93</v>
      </c>
      <c r="L4978" s="17">
        <v>3</v>
      </c>
      <c r="M4978" s="17">
        <v>10.31</v>
      </c>
      <c r="N4978" s="17" t="str">
        <f>IF(SalesData[[#This Row],[Profit]]&gt;0,"Profit","Loss")</f>
        <v>Profit</v>
      </c>
    </row>
    <row r="4979" spans="1:14" x14ac:dyDescent="0.25">
      <c r="A4979" s="1">
        <v>42544</v>
      </c>
      <c r="B4979" s="3">
        <f t="shared" si="231"/>
        <v>2016</v>
      </c>
      <c r="C4979" s="3">
        <f t="shared" si="232"/>
        <v>6</v>
      </c>
      <c r="D4979" t="s">
        <v>465</v>
      </c>
      <c r="E4979" t="str">
        <f t="shared" si="233"/>
        <v>Ruben Dartt20160623</v>
      </c>
      <c r="F4979">
        <f>IF(COUNTIF($E$2:E4979, E4979) = 1, MAX($F$1:F4978) + 1, INDEX($F$1:F4978, MATCH(E4979, $E$1:E4978, 0)))</f>
        <v>2447</v>
      </c>
      <c r="G4979" t="s">
        <v>27</v>
      </c>
      <c r="H4979" t="s">
        <v>39</v>
      </c>
      <c r="I4979" t="s">
        <v>40</v>
      </c>
      <c r="J4979" t="s">
        <v>1347</v>
      </c>
      <c r="K4979" s="17">
        <v>862.34</v>
      </c>
      <c r="L4979" s="17">
        <v>7</v>
      </c>
      <c r="M4979" s="17">
        <v>97.01</v>
      </c>
      <c r="N4979" s="17" t="str">
        <f>IF(SalesData[[#This Row],[Profit]]&gt;0,"Profit","Loss")</f>
        <v>Profit</v>
      </c>
    </row>
    <row r="4980" spans="1:14" x14ac:dyDescent="0.25">
      <c r="A4980" s="1">
        <v>42544</v>
      </c>
      <c r="B4980" s="3">
        <f t="shared" si="231"/>
        <v>2016</v>
      </c>
      <c r="C4980" s="3">
        <f t="shared" si="232"/>
        <v>6</v>
      </c>
      <c r="D4980" t="s">
        <v>465</v>
      </c>
      <c r="E4980" t="str">
        <f t="shared" si="233"/>
        <v>Ruben Dartt20160623</v>
      </c>
      <c r="F4980">
        <f>IF(COUNTIF($E$2:E4980, E4980) = 1, MAX($F$1:F4979) + 1, INDEX($F$1:F4979, MATCH(E4980, $E$1:E4979, 0)))</f>
        <v>2447</v>
      </c>
      <c r="G4980" t="s">
        <v>27</v>
      </c>
      <c r="H4980" t="s">
        <v>11</v>
      </c>
      <c r="I4980" t="s">
        <v>12</v>
      </c>
      <c r="J4980" t="s">
        <v>1052</v>
      </c>
      <c r="K4980" s="17">
        <v>19.98</v>
      </c>
      <c r="L4980" s="17">
        <v>1</v>
      </c>
      <c r="M4980" s="17">
        <v>9.39</v>
      </c>
      <c r="N4980" s="17" t="str">
        <f>IF(SalesData[[#This Row],[Profit]]&gt;0,"Profit","Loss")</f>
        <v>Profit</v>
      </c>
    </row>
    <row r="4981" spans="1:14" x14ac:dyDescent="0.25">
      <c r="A4981" s="1">
        <v>42544</v>
      </c>
      <c r="B4981" s="3">
        <f t="shared" si="231"/>
        <v>2016</v>
      </c>
      <c r="C4981" s="3">
        <f t="shared" si="232"/>
        <v>6</v>
      </c>
      <c r="D4981" t="s">
        <v>1684</v>
      </c>
      <c r="E4981" t="str">
        <f t="shared" si="233"/>
        <v>Sally Matthias20160623</v>
      </c>
      <c r="F4981">
        <f>IF(COUNTIF($E$2:E4981, E4981) = 1, MAX($F$1:F4980) + 1, INDEX($F$1:F4980, MATCH(E4981, $E$1:E4980, 0)))</f>
        <v>2448</v>
      </c>
      <c r="G4981" t="s">
        <v>149</v>
      </c>
      <c r="H4981" t="s">
        <v>11</v>
      </c>
      <c r="I4981" t="s">
        <v>16</v>
      </c>
      <c r="J4981" t="s">
        <v>1818</v>
      </c>
      <c r="K4981" s="17">
        <v>25.83</v>
      </c>
      <c r="L4981" s="17">
        <v>7</v>
      </c>
      <c r="M4981" s="17">
        <v>12.14</v>
      </c>
      <c r="N4981" s="17" t="str">
        <f>IF(SalesData[[#This Row],[Profit]]&gt;0,"Profit","Loss")</f>
        <v>Profit</v>
      </c>
    </row>
    <row r="4982" spans="1:14" x14ac:dyDescent="0.25">
      <c r="A4982" s="1">
        <v>42545</v>
      </c>
      <c r="B4982" s="3">
        <f t="shared" si="231"/>
        <v>2016</v>
      </c>
      <c r="C4982" s="3">
        <f t="shared" si="232"/>
        <v>6</v>
      </c>
      <c r="D4982" t="s">
        <v>2094</v>
      </c>
      <c r="E4982" t="str">
        <f t="shared" si="233"/>
        <v>Bill Donatelli20160624</v>
      </c>
      <c r="F4982">
        <f>IF(COUNTIF($E$2:E4982, E4982) = 1, MAX($F$1:F4981) + 1, INDEX($F$1:F4981, MATCH(E4982, $E$1:E4981, 0)))</f>
        <v>2449</v>
      </c>
      <c r="G4982" t="s">
        <v>27</v>
      </c>
      <c r="H4982" t="s">
        <v>39</v>
      </c>
      <c r="I4982" t="s">
        <v>40</v>
      </c>
      <c r="J4982" t="s">
        <v>136</v>
      </c>
      <c r="K4982" s="17">
        <v>38.24</v>
      </c>
      <c r="L4982" s="17">
        <v>4</v>
      </c>
      <c r="M4982" s="17">
        <v>-9.56</v>
      </c>
      <c r="N4982" s="17" t="str">
        <f>IF(SalesData[[#This Row],[Profit]]&gt;0,"Profit","Loss")</f>
        <v>Loss</v>
      </c>
    </row>
    <row r="4983" spans="1:14" x14ac:dyDescent="0.25">
      <c r="A4983" s="1">
        <v>42545</v>
      </c>
      <c r="B4983" s="3">
        <f t="shared" si="231"/>
        <v>2016</v>
      </c>
      <c r="C4983" s="3">
        <f t="shared" si="232"/>
        <v>6</v>
      </c>
      <c r="D4983" t="s">
        <v>100</v>
      </c>
      <c r="E4983" t="str">
        <f t="shared" si="233"/>
        <v>Hunter Lopez20160624</v>
      </c>
      <c r="F4983">
        <f>IF(COUNTIF($E$2:E4983, E4983) = 1, MAX($F$1:F4982) + 1, INDEX($F$1:F4982, MATCH(E4983, $E$1:E4982, 0)))</f>
        <v>2450</v>
      </c>
      <c r="G4983" t="s">
        <v>129</v>
      </c>
      <c r="H4983" t="s">
        <v>39</v>
      </c>
      <c r="I4983" t="s">
        <v>40</v>
      </c>
      <c r="J4983" t="s">
        <v>1493</v>
      </c>
      <c r="K4983" s="17">
        <v>440.91</v>
      </c>
      <c r="L4983" s="17">
        <v>9</v>
      </c>
      <c r="M4983" s="17">
        <v>123.45</v>
      </c>
      <c r="N4983" s="17" t="str">
        <f>IF(SalesData[[#This Row],[Profit]]&gt;0,"Profit","Loss")</f>
        <v>Profit</v>
      </c>
    </row>
    <row r="4984" spans="1:14" x14ac:dyDescent="0.25">
      <c r="A4984" s="1">
        <v>42545</v>
      </c>
      <c r="B4984" s="3">
        <f t="shared" si="231"/>
        <v>2016</v>
      </c>
      <c r="C4984" s="3">
        <f t="shared" si="232"/>
        <v>6</v>
      </c>
      <c r="D4984" t="s">
        <v>1669</v>
      </c>
      <c r="E4984" t="str">
        <f t="shared" si="233"/>
        <v>Dave Hallsten20160624</v>
      </c>
      <c r="F4984">
        <f>IF(COUNTIF($E$2:E4984, E4984) = 1, MAX($F$1:F4983) + 1, INDEX($F$1:F4983, MATCH(E4984, $E$1:E4983, 0)))</f>
        <v>2451</v>
      </c>
      <c r="G4984" t="s">
        <v>10</v>
      </c>
      <c r="H4984" t="s">
        <v>11</v>
      </c>
      <c r="I4984" t="s">
        <v>92</v>
      </c>
      <c r="J4984" t="s">
        <v>2273</v>
      </c>
      <c r="K4984" s="17">
        <v>8.7100000000000009</v>
      </c>
      <c r="L4984" s="17">
        <v>2</v>
      </c>
      <c r="M4984" s="17">
        <v>-19.600000000000001</v>
      </c>
      <c r="N4984" s="17" t="str">
        <f>IF(SalesData[[#This Row],[Profit]]&gt;0,"Profit","Loss")</f>
        <v>Loss</v>
      </c>
    </row>
    <row r="4985" spans="1:14" x14ac:dyDescent="0.25">
      <c r="A4985" s="1">
        <v>42545</v>
      </c>
      <c r="B4985" s="3">
        <f t="shared" si="231"/>
        <v>2016</v>
      </c>
      <c r="C4985" s="3">
        <f t="shared" si="232"/>
        <v>6</v>
      </c>
      <c r="D4985" t="s">
        <v>2107</v>
      </c>
      <c r="E4985" t="str">
        <f t="shared" si="233"/>
        <v>Max Jones20160624</v>
      </c>
      <c r="F4985">
        <f>IF(COUNTIF($E$2:E4985, E4985) = 1, MAX($F$1:F4984) + 1, INDEX($F$1:F4984, MATCH(E4985, $E$1:E4984, 0)))</f>
        <v>2452</v>
      </c>
      <c r="G4985" t="s">
        <v>27</v>
      </c>
      <c r="H4985" t="s">
        <v>39</v>
      </c>
      <c r="I4985" t="s">
        <v>302</v>
      </c>
      <c r="J4985" t="s">
        <v>2457</v>
      </c>
      <c r="K4985" s="17">
        <v>4476.8</v>
      </c>
      <c r="L4985" s="17">
        <v>4</v>
      </c>
      <c r="M4985" s="17">
        <v>503.64</v>
      </c>
      <c r="N4985" s="17" t="str">
        <f>IF(SalesData[[#This Row],[Profit]]&gt;0,"Profit","Loss")</f>
        <v>Profit</v>
      </c>
    </row>
    <row r="4986" spans="1:14" x14ac:dyDescent="0.25">
      <c r="A4986" s="1">
        <v>42545</v>
      </c>
      <c r="B4986" s="3">
        <f t="shared" si="231"/>
        <v>2016</v>
      </c>
      <c r="C4986" s="3">
        <f t="shared" si="232"/>
        <v>6</v>
      </c>
      <c r="D4986" t="s">
        <v>2107</v>
      </c>
      <c r="E4986" t="str">
        <f t="shared" si="233"/>
        <v>Max Jones20160624</v>
      </c>
      <c r="F4986">
        <f>IF(COUNTIF($E$2:E4986, E4986) = 1, MAX($F$1:F4985) + 1, INDEX($F$1:F4985, MATCH(E4986, $E$1:E4985, 0)))</f>
        <v>2452</v>
      </c>
      <c r="G4986" t="s">
        <v>27</v>
      </c>
      <c r="H4986" t="s">
        <v>11</v>
      </c>
      <c r="I4986" t="s">
        <v>12</v>
      </c>
      <c r="J4986" t="s">
        <v>979</v>
      </c>
      <c r="K4986" s="17">
        <v>104.85</v>
      </c>
      <c r="L4986" s="17">
        <v>1</v>
      </c>
      <c r="M4986" s="17">
        <v>50.33</v>
      </c>
      <c r="N4986" s="17" t="str">
        <f>IF(SalesData[[#This Row],[Profit]]&gt;0,"Profit","Loss")</f>
        <v>Profit</v>
      </c>
    </row>
    <row r="4987" spans="1:14" x14ac:dyDescent="0.25">
      <c r="A4987" s="1">
        <v>42545</v>
      </c>
      <c r="B4987" s="3">
        <f t="shared" si="231"/>
        <v>2016</v>
      </c>
      <c r="C4987" s="3">
        <f t="shared" si="232"/>
        <v>6</v>
      </c>
      <c r="D4987" t="s">
        <v>2107</v>
      </c>
      <c r="E4987" t="str">
        <f t="shared" si="233"/>
        <v>Max Jones20160624</v>
      </c>
      <c r="F4987">
        <f>IF(COUNTIF($E$2:E4987, E4987) = 1, MAX($F$1:F4986) + 1, INDEX($F$1:F4986, MATCH(E4987, $E$1:E4986, 0)))</f>
        <v>2452</v>
      </c>
      <c r="G4987" t="s">
        <v>27</v>
      </c>
      <c r="H4987" t="s">
        <v>11</v>
      </c>
      <c r="I4987" t="s">
        <v>92</v>
      </c>
      <c r="J4987" t="s">
        <v>1640</v>
      </c>
      <c r="K4987" s="17">
        <v>241.44</v>
      </c>
      <c r="L4987" s="17">
        <v>3</v>
      </c>
      <c r="M4987" s="17">
        <v>72.430000000000007</v>
      </c>
      <c r="N4987" s="17" t="str">
        <f>IF(SalesData[[#This Row],[Profit]]&gt;0,"Profit","Loss")</f>
        <v>Profit</v>
      </c>
    </row>
    <row r="4988" spans="1:14" x14ac:dyDescent="0.25">
      <c r="A4988" s="1">
        <v>42546</v>
      </c>
      <c r="B4988" s="3">
        <f t="shared" si="231"/>
        <v>2016</v>
      </c>
      <c r="C4988" s="3">
        <f t="shared" si="232"/>
        <v>6</v>
      </c>
      <c r="D4988" t="s">
        <v>560</v>
      </c>
      <c r="E4988" t="str">
        <f t="shared" si="233"/>
        <v>Theresa Swint20160625</v>
      </c>
      <c r="F4988">
        <f>IF(COUNTIF($E$2:E4988, E4988) = 1, MAX($F$1:F4987) + 1, INDEX($F$1:F4987, MATCH(E4988, $E$1:E4987, 0)))</f>
        <v>2453</v>
      </c>
      <c r="G4988" t="s">
        <v>23</v>
      </c>
      <c r="H4988" t="s">
        <v>34</v>
      </c>
      <c r="I4988" t="s">
        <v>35</v>
      </c>
      <c r="J4988" t="s">
        <v>430</v>
      </c>
      <c r="K4988" s="17">
        <v>422.06</v>
      </c>
      <c r="L4988" s="17">
        <v>3</v>
      </c>
      <c r="M4988" s="17">
        <v>-18.09</v>
      </c>
      <c r="N4988" s="17" t="str">
        <f>IF(SalesData[[#This Row],[Profit]]&gt;0,"Profit","Loss")</f>
        <v>Loss</v>
      </c>
    </row>
    <row r="4989" spans="1:14" x14ac:dyDescent="0.25">
      <c r="A4989" s="1">
        <v>42546</v>
      </c>
      <c r="B4989" s="3">
        <f t="shared" si="231"/>
        <v>2016</v>
      </c>
      <c r="C4989" s="3">
        <f t="shared" si="232"/>
        <v>6</v>
      </c>
      <c r="D4989" t="s">
        <v>560</v>
      </c>
      <c r="E4989" t="str">
        <f t="shared" si="233"/>
        <v>Theresa Swint20160625</v>
      </c>
      <c r="F4989">
        <f>IF(COUNTIF($E$2:E4989, E4989) = 1, MAX($F$1:F4988) + 1, INDEX($F$1:F4988, MATCH(E4989, $E$1:E4988, 0)))</f>
        <v>2453</v>
      </c>
      <c r="G4989" t="s">
        <v>23</v>
      </c>
      <c r="H4989" t="s">
        <v>11</v>
      </c>
      <c r="I4989" t="s">
        <v>20</v>
      </c>
      <c r="J4989" t="s">
        <v>2228</v>
      </c>
      <c r="K4989" s="17">
        <v>38.090000000000003</v>
      </c>
      <c r="L4989" s="17">
        <v>4</v>
      </c>
      <c r="M4989" s="17">
        <v>-27.93</v>
      </c>
      <c r="N4989" s="17" t="str">
        <f>IF(SalesData[[#This Row],[Profit]]&gt;0,"Profit","Loss")</f>
        <v>Loss</v>
      </c>
    </row>
    <row r="4990" spans="1:14" x14ac:dyDescent="0.25">
      <c r="A4990" s="1">
        <v>42546</v>
      </c>
      <c r="B4990" s="3">
        <f t="shared" si="231"/>
        <v>2016</v>
      </c>
      <c r="C4990" s="3">
        <f t="shared" si="232"/>
        <v>6</v>
      </c>
      <c r="D4990" t="s">
        <v>560</v>
      </c>
      <c r="E4990" t="str">
        <f t="shared" si="233"/>
        <v>Theresa Swint20160625</v>
      </c>
      <c r="F4990">
        <f>IF(COUNTIF($E$2:E4990, E4990) = 1, MAX($F$1:F4989) + 1, INDEX($F$1:F4989, MATCH(E4990, $E$1:E4989, 0)))</f>
        <v>2453</v>
      </c>
      <c r="G4990" t="s">
        <v>23</v>
      </c>
      <c r="H4990" t="s">
        <v>11</v>
      </c>
      <c r="I4990" t="s">
        <v>18</v>
      </c>
      <c r="J4990" t="s">
        <v>1374</v>
      </c>
      <c r="K4990" s="17">
        <v>254.35</v>
      </c>
      <c r="L4990" s="17">
        <v>6</v>
      </c>
      <c r="M4990" s="17">
        <v>-50.87</v>
      </c>
      <c r="N4990" s="17" t="str">
        <f>IF(SalesData[[#This Row],[Profit]]&gt;0,"Profit","Loss")</f>
        <v>Loss</v>
      </c>
    </row>
    <row r="4991" spans="1:14" x14ac:dyDescent="0.25">
      <c r="A4991" s="1">
        <v>42546</v>
      </c>
      <c r="B4991" s="3">
        <f t="shared" si="231"/>
        <v>2016</v>
      </c>
      <c r="C4991" s="3">
        <f t="shared" si="232"/>
        <v>6</v>
      </c>
      <c r="D4991" t="s">
        <v>307</v>
      </c>
      <c r="E4991" t="str">
        <f t="shared" si="233"/>
        <v>Alan Shonely20160625</v>
      </c>
      <c r="F4991">
        <f>IF(COUNTIF($E$2:E4991, E4991) = 1, MAX($F$1:F4990) + 1, INDEX($F$1:F4990, MATCH(E4991, $E$1:E4990, 0)))</f>
        <v>2454</v>
      </c>
      <c r="G4991" t="s">
        <v>27</v>
      </c>
      <c r="H4991" t="s">
        <v>11</v>
      </c>
      <c r="I4991" t="s">
        <v>92</v>
      </c>
      <c r="J4991" t="s">
        <v>93</v>
      </c>
      <c r="K4991" s="17">
        <v>60.81</v>
      </c>
      <c r="L4991" s="17">
        <v>3</v>
      </c>
      <c r="M4991" s="17">
        <v>17.03</v>
      </c>
      <c r="N4991" s="17" t="str">
        <f>IF(SalesData[[#This Row],[Profit]]&gt;0,"Profit","Loss")</f>
        <v>Profit</v>
      </c>
    </row>
    <row r="4992" spans="1:14" x14ac:dyDescent="0.25">
      <c r="A4992" s="1">
        <v>42546</v>
      </c>
      <c r="B4992" s="3">
        <f t="shared" si="231"/>
        <v>2016</v>
      </c>
      <c r="C4992" s="3">
        <f t="shared" si="232"/>
        <v>6</v>
      </c>
      <c r="D4992" t="s">
        <v>1263</v>
      </c>
      <c r="E4992" t="str">
        <f t="shared" si="233"/>
        <v>Logan Currie20160625</v>
      </c>
      <c r="F4992">
        <f>IF(COUNTIF($E$2:E4992, E4992) = 1, MAX($F$1:F4991) + 1, INDEX($F$1:F4991, MATCH(E4992, $E$1:E4991, 0)))</f>
        <v>2455</v>
      </c>
      <c r="G4992" t="s">
        <v>10</v>
      </c>
      <c r="H4992" t="s">
        <v>34</v>
      </c>
      <c r="I4992" t="s">
        <v>35</v>
      </c>
      <c r="J4992" t="s">
        <v>187</v>
      </c>
      <c r="K4992" s="17">
        <v>85.25</v>
      </c>
      <c r="L4992" s="17">
        <v>2</v>
      </c>
      <c r="M4992" s="17">
        <v>-6.09</v>
      </c>
      <c r="N4992" s="17" t="str">
        <f>IF(SalesData[[#This Row],[Profit]]&gt;0,"Profit","Loss")</f>
        <v>Loss</v>
      </c>
    </row>
    <row r="4993" spans="1:14" x14ac:dyDescent="0.25">
      <c r="A4993" s="1">
        <v>42546</v>
      </c>
      <c r="B4993" s="3">
        <f t="shared" si="231"/>
        <v>2016</v>
      </c>
      <c r="C4993" s="3">
        <f t="shared" si="232"/>
        <v>6</v>
      </c>
      <c r="D4993" t="s">
        <v>1263</v>
      </c>
      <c r="E4993" t="str">
        <f t="shared" si="233"/>
        <v>Logan Currie20160625</v>
      </c>
      <c r="F4993">
        <f>IF(COUNTIF($E$2:E4993, E4993) = 1, MAX($F$1:F4992) + 1, INDEX($F$1:F4992, MATCH(E4993, $E$1:E4992, 0)))</f>
        <v>2455</v>
      </c>
      <c r="G4993" t="s">
        <v>10</v>
      </c>
      <c r="H4993" t="s">
        <v>34</v>
      </c>
      <c r="I4993" t="s">
        <v>47</v>
      </c>
      <c r="J4993" t="s">
        <v>2554</v>
      </c>
      <c r="K4993" s="17">
        <v>32.71</v>
      </c>
      <c r="L4993" s="17">
        <v>2</v>
      </c>
      <c r="M4993" s="17">
        <v>-26.17</v>
      </c>
      <c r="N4993" s="17" t="str">
        <f>IF(SalesData[[#This Row],[Profit]]&gt;0,"Profit","Loss")</f>
        <v>Loss</v>
      </c>
    </row>
    <row r="4994" spans="1:14" x14ac:dyDescent="0.25">
      <c r="A4994" s="1">
        <v>42547</v>
      </c>
      <c r="B4994" s="3">
        <f t="shared" ref="B4994:B5057" si="234">YEAR(A4994)</f>
        <v>2016</v>
      </c>
      <c r="C4994" s="3">
        <f t="shared" ref="C4994:C5057" si="235">MONTH(A4994)</f>
        <v>6</v>
      </c>
      <c r="D4994" t="s">
        <v>462</v>
      </c>
      <c r="E4994" t="str">
        <f t="shared" ref="E4994:E5057" si="236">D4994 &amp; TEXT(A4994, "yyyymmdd")</f>
        <v>John Grady20160626</v>
      </c>
      <c r="F4994">
        <f>IF(COUNTIF($E$2:E4994, E4994) = 1, MAX($F$1:F4993) + 1, INDEX($F$1:F4993, MATCH(E4994, $E$1:E4993, 0)))</f>
        <v>2456</v>
      </c>
      <c r="G4994" t="s">
        <v>149</v>
      </c>
      <c r="H4994" t="s">
        <v>11</v>
      </c>
      <c r="I4994" t="s">
        <v>24</v>
      </c>
      <c r="J4994" t="s">
        <v>1252</v>
      </c>
      <c r="K4994" s="17">
        <v>14.7</v>
      </c>
      <c r="L4994" s="17">
        <v>5</v>
      </c>
      <c r="M4994" s="17">
        <v>6.62</v>
      </c>
      <c r="N4994" s="17" t="str">
        <f>IF(SalesData[[#This Row],[Profit]]&gt;0,"Profit","Loss")</f>
        <v>Profit</v>
      </c>
    </row>
    <row r="4995" spans="1:14" x14ac:dyDescent="0.25">
      <c r="A4995" s="1">
        <v>42547</v>
      </c>
      <c r="B4995" s="3">
        <f t="shared" si="234"/>
        <v>2016</v>
      </c>
      <c r="C4995" s="3">
        <f t="shared" si="235"/>
        <v>6</v>
      </c>
      <c r="D4995" t="s">
        <v>462</v>
      </c>
      <c r="E4995" t="str">
        <f t="shared" si="236"/>
        <v>John Grady20160626</v>
      </c>
      <c r="F4995">
        <f>IF(COUNTIF($E$2:E4995, E4995) = 1, MAX($F$1:F4994) + 1, INDEX($F$1:F4994, MATCH(E4995, $E$1:E4994, 0)))</f>
        <v>2456</v>
      </c>
      <c r="G4995" t="s">
        <v>149</v>
      </c>
      <c r="H4995" t="s">
        <v>11</v>
      </c>
      <c r="I4995" t="s">
        <v>18</v>
      </c>
      <c r="J4995" t="s">
        <v>1854</v>
      </c>
      <c r="K4995" s="17">
        <v>704.25</v>
      </c>
      <c r="L4995" s="17">
        <v>5</v>
      </c>
      <c r="M4995" s="17">
        <v>84.51</v>
      </c>
      <c r="N4995" s="17" t="str">
        <f>IF(SalesData[[#This Row],[Profit]]&gt;0,"Profit","Loss")</f>
        <v>Profit</v>
      </c>
    </row>
    <row r="4996" spans="1:14" x14ac:dyDescent="0.25">
      <c r="A4996" s="1">
        <v>42547</v>
      </c>
      <c r="B4996" s="3">
        <f t="shared" si="234"/>
        <v>2016</v>
      </c>
      <c r="C4996" s="3">
        <f t="shared" si="235"/>
        <v>6</v>
      </c>
      <c r="D4996" t="s">
        <v>1104</v>
      </c>
      <c r="E4996" t="str">
        <f t="shared" si="236"/>
        <v>Gene McClure20160626</v>
      </c>
      <c r="F4996">
        <f>IF(COUNTIF($E$2:E4996, E4996) = 1, MAX($F$1:F4995) + 1, INDEX($F$1:F4995, MATCH(E4996, $E$1:E4995, 0)))</f>
        <v>2457</v>
      </c>
      <c r="G4996" t="s">
        <v>1529</v>
      </c>
      <c r="H4996" t="s">
        <v>11</v>
      </c>
      <c r="I4996" t="s">
        <v>18</v>
      </c>
      <c r="J4996" t="s">
        <v>1780</v>
      </c>
      <c r="K4996" s="17">
        <v>14.9</v>
      </c>
      <c r="L4996" s="17">
        <v>5</v>
      </c>
      <c r="M4996" s="17">
        <v>1.04</v>
      </c>
      <c r="N4996" s="17" t="str">
        <f>IF(SalesData[[#This Row],[Profit]]&gt;0,"Profit","Loss")</f>
        <v>Profit</v>
      </c>
    </row>
    <row r="4997" spans="1:14" x14ac:dyDescent="0.25">
      <c r="A4997" s="1">
        <v>42547</v>
      </c>
      <c r="B4997" s="3">
        <f t="shared" si="234"/>
        <v>2016</v>
      </c>
      <c r="C4997" s="3">
        <f t="shared" si="235"/>
        <v>6</v>
      </c>
      <c r="D4997" t="s">
        <v>1003</v>
      </c>
      <c r="E4997" t="str">
        <f t="shared" si="236"/>
        <v>Alejandro Ballentine20160626</v>
      </c>
      <c r="F4997">
        <f>IF(COUNTIF($E$2:E4997, E4997) = 1, MAX($F$1:F4996) + 1, INDEX($F$1:F4996, MATCH(E4997, $E$1:E4996, 0)))</f>
        <v>2458</v>
      </c>
      <c r="G4997" t="s">
        <v>10</v>
      </c>
      <c r="H4997" t="s">
        <v>39</v>
      </c>
      <c r="I4997" t="s">
        <v>52</v>
      </c>
      <c r="J4997" t="s">
        <v>2555</v>
      </c>
      <c r="K4997" s="17">
        <v>13.62</v>
      </c>
      <c r="L4997" s="17">
        <v>2</v>
      </c>
      <c r="M4997" s="17">
        <v>3.57</v>
      </c>
      <c r="N4997" s="17" t="str">
        <f>IF(SalesData[[#This Row],[Profit]]&gt;0,"Profit","Loss")</f>
        <v>Profit</v>
      </c>
    </row>
    <row r="4998" spans="1:14" x14ac:dyDescent="0.25">
      <c r="A4998" s="1">
        <v>42547</v>
      </c>
      <c r="B4998" s="3">
        <f t="shared" si="234"/>
        <v>2016</v>
      </c>
      <c r="C4998" s="3">
        <f t="shared" si="235"/>
        <v>6</v>
      </c>
      <c r="D4998" t="s">
        <v>1339</v>
      </c>
      <c r="E4998" t="str">
        <f t="shared" si="236"/>
        <v>Duane Noonan20160626</v>
      </c>
      <c r="F4998">
        <f>IF(COUNTIF($E$2:E4998, E4998) = 1, MAX($F$1:F4997) + 1, INDEX($F$1:F4997, MATCH(E4998, $E$1:E4997, 0)))</f>
        <v>2459</v>
      </c>
      <c r="G4998" t="s">
        <v>27</v>
      </c>
      <c r="H4998" t="s">
        <v>34</v>
      </c>
      <c r="I4998" t="s">
        <v>47</v>
      </c>
      <c r="J4998" t="s">
        <v>1532</v>
      </c>
      <c r="K4998" s="17">
        <v>22.14</v>
      </c>
      <c r="L4998" s="17">
        <v>3</v>
      </c>
      <c r="M4998" s="17">
        <v>6.42</v>
      </c>
      <c r="N4998" s="17" t="str">
        <f>IF(SalesData[[#This Row],[Profit]]&gt;0,"Profit","Loss")</f>
        <v>Profit</v>
      </c>
    </row>
    <row r="4999" spans="1:14" x14ac:dyDescent="0.25">
      <c r="A4999" s="1">
        <v>42547</v>
      </c>
      <c r="B4999" s="3">
        <f t="shared" si="234"/>
        <v>2016</v>
      </c>
      <c r="C4999" s="3">
        <f t="shared" si="235"/>
        <v>6</v>
      </c>
      <c r="D4999" t="s">
        <v>2556</v>
      </c>
      <c r="E4999" t="str">
        <f t="shared" si="236"/>
        <v>Lela Donovan20160626</v>
      </c>
      <c r="F4999">
        <f>IF(COUNTIF($E$2:E4999, E4999) = 1, MAX($F$1:F4998) + 1, INDEX($F$1:F4998, MATCH(E4999, $E$1:E4998, 0)))</f>
        <v>2460</v>
      </c>
      <c r="G4999" t="s">
        <v>15</v>
      </c>
      <c r="H4999" t="s">
        <v>11</v>
      </c>
      <c r="I4999" t="s">
        <v>24</v>
      </c>
      <c r="J4999" t="s">
        <v>2084</v>
      </c>
      <c r="K4999" s="17">
        <v>5.3</v>
      </c>
      <c r="L4999" s="17">
        <v>3</v>
      </c>
      <c r="M4999" s="17">
        <v>0.46</v>
      </c>
      <c r="N4999" s="17" t="str">
        <f>IF(SalesData[[#This Row],[Profit]]&gt;0,"Profit","Loss")</f>
        <v>Profit</v>
      </c>
    </row>
    <row r="5000" spans="1:14" x14ac:dyDescent="0.25">
      <c r="A5000" s="1">
        <v>42547</v>
      </c>
      <c r="B5000" s="3">
        <f t="shared" si="234"/>
        <v>2016</v>
      </c>
      <c r="C5000" s="3">
        <f t="shared" si="235"/>
        <v>6</v>
      </c>
      <c r="D5000" t="s">
        <v>2117</v>
      </c>
      <c r="E5000" t="str">
        <f t="shared" si="236"/>
        <v>Skye Norling20160626</v>
      </c>
      <c r="F5000">
        <f>IF(COUNTIF($E$2:E5000, E5000) = 1, MAX($F$1:F4999) + 1, INDEX($F$1:F4999, MATCH(E5000, $E$1:E4999, 0)))</f>
        <v>2461</v>
      </c>
      <c r="G5000" t="s">
        <v>110</v>
      </c>
      <c r="H5000" t="s">
        <v>11</v>
      </c>
      <c r="I5000" t="s">
        <v>12</v>
      </c>
      <c r="J5000" t="s">
        <v>1989</v>
      </c>
      <c r="K5000" s="17">
        <v>368.91</v>
      </c>
      <c r="L5000" s="17">
        <v>9</v>
      </c>
      <c r="M5000" s="17">
        <v>180.77</v>
      </c>
      <c r="N5000" s="17" t="str">
        <f>IF(SalesData[[#This Row],[Profit]]&gt;0,"Profit","Loss")</f>
        <v>Profit</v>
      </c>
    </row>
    <row r="5001" spans="1:14" x14ac:dyDescent="0.25">
      <c r="A5001" s="1">
        <v>42547</v>
      </c>
      <c r="B5001" s="3">
        <f t="shared" si="234"/>
        <v>2016</v>
      </c>
      <c r="C5001" s="3">
        <f t="shared" si="235"/>
        <v>6</v>
      </c>
      <c r="D5001" t="s">
        <v>2117</v>
      </c>
      <c r="E5001" t="str">
        <f t="shared" si="236"/>
        <v>Skye Norling20160626</v>
      </c>
      <c r="F5001">
        <f>IF(COUNTIF($E$2:E5001, E5001) = 1, MAX($F$1:F5000) + 1, INDEX($F$1:F5000, MATCH(E5001, $E$1:E5000, 0)))</f>
        <v>2461</v>
      </c>
      <c r="G5001" t="s">
        <v>110</v>
      </c>
      <c r="H5001" t="s">
        <v>11</v>
      </c>
      <c r="I5001" t="s">
        <v>20</v>
      </c>
      <c r="J5001" t="s">
        <v>310</v>
      </c>
      <c r="K5001" s="17">
        <v>8.02</v>
      </c>
      <c r="L5001" s="17">
        <v>1</v>
      </c>
      <c r="M5001" s="17">
        <v>3.77</v>
      </c>
      <c r="N5001" s="17" t="str">
        <f>IF(SalesData[[#This Row],[Profit]]&gt;0,"Profit","Loss")</f>
        <v>Profit</v>
      </c>
    </row>
    <row r="5002" spans="1:14" x14ac:dyDescent="0.25">
      <c r="A5002" s="1">
        <v>42547</v>
      </c>
      <c r="B5002" s="3">
        <f t="shared" si="234"/>
        <v>2016</v>
      </c>
      <c r="C5002" s="3">
        <f t="shared" si="235"/>
        <v>6</v>
      </c>
      <c r="D5002" t="s">
        <v>2117</v>
      </c>
      <c r="E5002" t="str">
        <f t="shared" si="236"/>
        <v>Skye Norling20160626</v>
      </c>
      <c r="F5002">
        <f>IF(COUNTIF($E$2:E5002, E5002) = 1, MAX($F$1:F5001) + 1, INDEX($F$1:F5001, MATCH(E5002, $E$1:E5001, 0)))</f>
        <v>2461</v>
      </c>
      <c r="G5002" t="s">
        <v>110</v>
      </c>
      <c r="H5002" t="s">
        <v>11</v>
      </c>
      <c r="I5002" t="s">
        <v>18</v>
      </c>
      <c r="J5002" t="s">
        <v>725</v>
      </c>
      <c r="K5002" s="17">
        <v>171.04</v>
      </c>
      <c r="L5002" s="17">
        <v>4</v>
      </c>
      <c r="M5002" s="17">
        <v>44.47</v>
      </c>
      <c r="N5002" s="17" t="str">
        <f>IF(SalesData[[#This Row],[Profit]]&gt;0,"Profit","Loss")</f>
        <v>Profit</v>
      </c>
    </row>
    <row r="5003" spans="1:14" x14ac:dyDescent="0.25">
      <c r="A5003" s="1">
        <v>42547</v>
      </c>
      <c r="B5003" s="3">
        <f t="shared" si="234"/>
        <v>2016</v>
      </c>
      <c r="C5003" s="3">
        <f t="shared" si="235"/>
        <v>6</v>
      </c>
      <c r="D5003" t="s">
        <v>1631</v>
      </c>
      <c r="E5003" t="str">
        <f t="shared" si="236"/>
        <v>Adam Hart20160626</v>
      </c>
      <c r="F5003">
        <f>IF(COUNTIF($E$2:E5003, E5003) = 1, MAX($F$1:F5002) + 1, INDEX($F$1:F5002, MATCH(E5003, $E$1:E5002, 0)))</f>
        <v>2462</v>
      </c>
      <c r="G5003" t="s">
        <v>27</v>
      </c>
      <c r="H5003" t="s">
        <v>11</v>
      </c>
      <c r="I5003" t="s">
        <v>200</v>
      </c>
      <c r="J5003" t="s">
        <v>2497</v>
      </c>
      <c r="K5003" s="17">
        <v>231.72</v>
      </c>
      <c r="L5003" s="17">
        <v>2</v>
      </c>
      <c r="M5003" s="17">
        <v>11.59</v>
      </c>
      <c r="N5003" s="17" t="str">
        <f>IF(SalesData[[#This Row],[Profit]]&gt;0,"Profit","Loss")</f>
        <v>Profit</v>
      </c>
    </row>
    <row r="5004" spans="1:14" x14ac:dyDescent="0.25">
      <c r="A5004" s="1">
        <v>42547</v>
      </c>
      <c r="B5004" s="3">
        <f t="shared" si="234"/>
        <v>2016</v>
      </c>
      <c r="C5004" s="3">
        <f t="shared" si="235"/>
        <v>6</v>
      </c>
      <c r="D5004" t="s">
        <v>1631</v>
      </c>
      <c r="E5004" t="str">
        <f t="shared" si="236"/>
        <v>Adam Hart20160626</v>
      </c>
      <c r="F5004">
        <f>IF(COUNTIF($E$2:E5004, E5004) = 1, MAX($F$1:F5003) + 1, INDEX($F$1:F5003, MATCH(E5004, $E$1:E5003, 0)))</f>
        <v>2462</v>
      </c>
      <c r="G5004" t="s">
        <v>27</v>
      </c>
      <c r="H5004" t="s">
        <v>11</v>
      </c>
      <c r="I5004" t="s">
        <v>43</v>
      </c>
      <c r="J5004" t="s">
        <v>827</v>
      </c>
      <c r="K5004" s="17">
        <v>17.899999999999999</v>
      </c>
      <c r="L5004" s="17">
        <v>5</v>
      </c>
      <c r="M5004" s="17">
        <v>8.9499999999999993</v>
      </c>
      <c r="N5004" s="17" t="str">
        <f>IF(SalesData[[#This Row],[Profit]]&gt;0,"Profit","Loss")</f>
        <v>Profit</v>
      </c>
    </row>
    <row r="5005" spans="1:14" x14ac:dyDescent="0.25">
      <c r="A5005" s="1">
        <v>42547</v>
      </c>
      <c r="B5005" s="3">
        <f t="shared" si="234"/>
        <v>2016</v>
      </c>
      <c r="C5005" s="3">
        <f t="shared" si="235"/>
        <v>6</v>
      </c>
      <c r="D5005" t="s">
        <v>1631</v>
      </c>
      <c r="E5005" t="str">
        <f t="shared" si="236"/>
        <v>Adam Hart20160626</v>
      </c>
      <c r="F5005">
        <f>IF(COUNTIF($E$2:E5005, E5005) = 1, MAX($F$1:F5004) + 1, INDEX($F$1:F5004, MATCH(E5005, $E$1:E5004, 0)))</f>
        <v>2462</v>
      </c>
      <c r="G5005" t="s">
        <v>27</v>
      </c>
      <c r="H5005" t="s">
        <v>11</v>
      </c>
      <c r="I5005" t="s">
        <v>12</v>
      </c>
      <c r="J5005" t="s">
        <v>2136</v>
      </c>
      <c r="K5005" s="17">
        <v>12.48</v>
      </c>
      <c r="L5005" s="17">
        <v>2</v>
      </c>
      <c r="M5005" s="17">
        <v>5.62</v>
      </c>
      <c r="N5005" s="17" t="str">
        <f>IF(SalesData[[#This Row],[Profit]]&gt;0,"Profit","Loss")</f>
        <v>Profit</v>
      </c>
    </row>
    <row r="5006" spans="1:14" x14ac:dyDescent="0.25">
      <c r="A5006" s="1">
        <v>42547</v>
      </c>
      <c r="B5006" s="3">
        <f t="shared" si="234"/>
        <v>2016</v>
      </c>
      <c r="C5006" s="3">
        <f t="shared" si="235"/>
        <v>6</v>
      </c>
      <c r="D5006" t="s">
        <v>1214</v>
      </c>
      <c r="E5006" t="str">
        <f t="shared" si="236"/>
        <v>Victoria Pisteka20160626</v>
      </c>
      <c r="F5006">
        <f>IF(COUNTIF($E$2:E5006, E5006) = 1, MAX($F$1:F5005) + 1, INDEX($F$1:F5005, MATCH(E5006, $E$1:E5005, 0)))</f>
        <v>2463</v>
      </c>
      <c r="G5006" t="s">
        <v>149</v>
      </c>
      <c r="H5006" t="s">
        <v>39</v>
      </c>
      <c r="I5006" t="s">
        <v>52</v>
      </c>
      <c r="J5006" t="s">
        <v>2330</v>
      </c>
      <c r="K5006" s="17">
        <v>20.97</v>
      </c>
      <c r="L5006" s="17">
        <v>3</v>
      </c>
      <c r="M5006" s="17">
        <v>9.02</v>
      </c>
      <c r="N5006" s="17" t="str">
        <f>IF(SalesData[[#This Row],[Profit]]&gt;0,"Profit","Loss")</f>
        <v>Profit</v>
      </c>
    </row>
    <row r="5007" spans="1:14" x14ac:dyDescent="0.25">
      <c r="A5007" s="1">
        <v>42547</v>
      </c>
      <c r="B5007" s="3">
        <f t="shared" si="234"/>
        <v>2016</v>
      </c>
      <c r="C5007" s="3">
        <f t="shared" si="235"/>
        <v>6</v>
      </c>
      <c r="D5007" t="s">
        <v>1214</v>
      </c>
      <c r="E5007" t="str">
        <f t="shared" si="236"/>
        <v>Victoria Pisteka20160626</v>
      </c>
      <c r="F5007">
        <f>IF(COUNTIF($E$2:E5007, E5007) = 1, MAX($F$1:F5006) + 1, INDEX($F$1:F5006, MATCH(E5007, $E$1:E5006, 0)))</f>
        <v>2463</v>
      </c>
      <c r="G5007" t="s">
        <v>149</v>
      </c>
      <c r="H5007" t="s">
        <v>39</v>
      </c>
      <c r="I5007" t="s">
        <v>52</v>
      </c>
      <c r="J5007" t="s">
        <v>2363</v>
      </c>
      <c r="K5007" s="17">
        <v>139.96</v>
      </c>
      <c r="L5007" s="17">
        <v>4</v>
      </c>
      <c r="M5007" s="17">
        <v>9.8000000000000007</v>
      </c>
      <c r="N5007" s="17" t="str">
        <f>IF(SalesData[[#This Row],[Profit]]&gt;0,"Profit","Loss")</f>
        <v>Profit</v>
      </c>
    </row>
    <row r="5008" spans="1:14" x14ac:dyDescent="0.25">
      <c r="A5008" s="1">
        <v>42547</v>
      </c>
      <c r="B5008" s="3">
        <f t="shared" si="234"/>
        <v>2016</v>
      </c>
      <c r="C5008" s="3">
        <f t="shared" si="235"/>
        <v>6</v>
      </c>
      <c r="D5008" t="s">
        <v>1214</v>
      </c>
      <c r="E5008" t="str">
        <f t="shared" si="236"/>
        <v>Victoria Pisteka20160626</v>
      </c>
      <c r="F5008">
        <f>IF(COUNTIF($E$2:E5008, E5008) = 1, MAX($F$1:F5007) + 1, INDEX($F$1:F5007, MATCH(E5008, $E$1:E5007, 0)))</f>
        <v>2463</v>
      </c>
      <c r="G5008" t="s">
        <v>149</v>
      </c>
      <c r="H5008" t="s">
        <v>34</v>
      </c>
      <c r="I5008" t="s">
        <v>47</v>
      </c>
      <c r="J5008" t="s">
        <v>2557</v>
      </c>
      <c r="K5008" s="17">
        <v>37.74</v>
      </c>
      <c r="L5008" s="17">
        <v>3</v>
      </c>
      <c r="M5008" s="17">
        <v>12.83</v>
      </c>
      <c r="N5008" s="17" t="str">
        <f>IF(SalesData[[#This Row],[Profit]]&gt;0,"Profit","Loss")</f>
        <v>Profit</v>
      </c>
    </row>
    <row r="5009" spans="1:14" x14ac:dyDescent="0.25">
      <c r="A5009" s="1">
        <v>42547</v>
      </c>
      <c r="B5009" s="3">
        <f t="shared" si="234"/>
        <v>2016</v>
      </c>
      <c r="C5009" s="3">
        <f t="shared" si="235"/>
        <v>6</v>
      </c>
      <c r="D5009" t="s">
        <v>2558</v>
      </c>
      <c r="E5009" t="str">
        <f t="shared" si="236"/>
        <v>Phillip Flathmann20160626</v>
      </c>
      <c r="F5009">
        <f>IF(COUNTIF($E$2:E5009, E5009) = 1, MAX($F$1:F5008) + 1, INDEX($F$1:F5008, MATCH(E5009, $E$1:E5008, 0)))</f>
        <v>2464</v>
      </c>
      <c r="G5009" t="s">
        <v>30</v>
      </c>
      <c r="H5009" t="s">
        <v>39</v>
      </c>
      <c r="I5009" t="s">
        <v>40</v>
      </c>
      <c r="J5009" t="s">
        <v>1539</v>
      </c>
      <c r="K5009" s="17">
        <v>135.94999999999999</v>
      </c>
      <c r="L5009" s="17">
        <v>1</v>
      </c>
      <c r="M5009" s="17">
        <v>39.43</v>
      </c>
      <c r="N5009" s="17" t="str">
        <f>IF(SalesData[[#This Row],[Profit]]&gt;0,"Profit","Loss")</f>
        <v>Profit</v>
      </c>
    </row>
    <row r="5010" spans="1:14" x14ac:dyDescent="0.25">
      <c r="A5010" s="1">
        <v>42548</v>
      </c>
      <c r="B5010" s="3">
        <f t="shared" si="234"/>
        <v>2016</v>
      </c>
      <c r="C5010" s="3">
        <f t="shared" si="235"/>
        <v>6</v>
      </c>
      <c r="D5010" t="s">
        <v>433</v>
      </c>
      <c r="E5010" t="str">
        <f t="shared" si="236"/>
        <v>Katharine Harms20160627</v>
      </c>
      <c r="F5010">
        <f>IF(COUNTIF($E$2:E5010, E5010) = 1, MAX($F$1:F5009) + 1, INDEX($F$1:F5009, MATCH(E5010, $E$1:E5009, 0)))</f>
        <v>2465</v>
      </c>
      <c r="G5010" t="s">
        <v>15</v>
      </c>
      <c r="H5010" t="s">
        <v>11</v>
      </c>
      <c r="I5010" t="s">
        <v>12</v>
      </c>
      <c r="J5010" t="s">
        <v>1701</v>
      </c>
      <c r="K5010" s="17">
        <v>37.46</v>
      </c>
      <c r="L5010" s="17">
        <v>7</v>
      </c>
      <c r="M5010" s="17">
        <v>12.18</v>
      </c>
      <c r="N5010" s="17" t="str">
        <f>IF(SalesData[[#This Row],[Profit]]&gt;0,"Profit","Loss")</f>
        <v>Profit</v>
      </c>
    </row>
    <row r="5011" spans="1:14" x14ac:dyDescent="0.25">
      <c r="A5011" s="1">
        <v>42548</v>
      </c>
      <c r="B5011" s="3">
        <f t="shared" si="234"/>
        <v>2016</v>
      </c>
      <c r="C5011" s="3">
        <f t="shared" si="235"/>
        <v>6</v>
      </c>
      <c r="D5011" t="s">
        <v>433</v>
      </c>
      <c r="E5011" t="str">
        <f t="shared" si="236"/>
        <v>Katharine Harms20160627</v>
      </c>
      <c r="F5011">
        <f>IF(COUNTIF($E$2:E5011, E5011) = 1, MAX($F$1:F5010) + 1, INDEX($F$1:F5010, MATCH(E5011, $E$1:E5010, 0)))</f>
        <v>2465</v>
      </c>
      <c r="G5011" t="s">
        <v>15</v>
      </c>
      <c r="H5011" t="s">
        <v>34</v>
      </c>
      <c r="I5011" t="s">
        <v>35</v>
      </c>
      <c r="J5011" t="s">
        <v>726</v>
      </c>
      <c r="K5011" s="17">
        <v>539.66</v>
      </c>
      <c r="L5011" s="17">
        <v>3</v>
      </c>
      <c r="M5011" s="17">
        <v>-7.71</v>
      </c>
      <c r="N5011" s="17" t="str">
        <f>IF(SalesData[[#This Row],[Profit]]&gt;0,"Profit","Loss")</f>
        <v>Loss</v>
      </c>
    </row>
    <row r="5012" spans="1:14" x14ac:dyDescent="0.25">
      <c r="A5012" s="1">
        <v>42548</v>
      </c>
      <c r="B5012" s="3">
        <f t="shared" si="234"/>
        <v>2016</v>
      </c>
      <c r="C5012" s="3">
        <f t="shared" si="235"/>
        <v>6</v>
      </c>
      <c r="D5012" t="s">
        <v>1474</v>
      </c>
      <c r="E5012" t="str">
        <f t="shared" si="236"/>
        <v>Anna Chung20160627</v>
      </c>
      <c r="F5012">
        <f>IF(COUNTIF($E$2:E5012, E5012) = 1, MAX($F$1:F5011) + 1, INDEX($F$1:F5011, MATCH(E5012, $E$1:E5011, 0)))</f>
        <v>2466</v>
      </c>
      <c r="G5012" t="s">
        <v>27</v>
      </c>
      <c r="H5012" t="s">
        <v>39</v>
      </c>
      <c r="I5012" t="s">
        <v>40</v>
      </c>
      <c r="J5012" t="s">
        <v>375</v>
      </c>
      <c r="K5012" s="17">
        <v>201.58</v>
      </c>
      <c r="L5012" s="17">
        <v>2</v>
      </c>
      <c r="M5012" s="17">
        <v>12.6</v>
      </c>
      <c r="N5012" s="17" t="str">
        <f>IF(SalesData[[#This Row],[Profit]]&gt;0,"Profit","Loss")</f>
        <v>Profit</v>
      </c>
    </row>
    <row r="5013" spans="1:14" x14ac:dyDescent="0.25">
      <c r="A5013" s="1">
        <v>42549</v>
      </c>
      <c r="B5013" s="3">
        <f t="shared" si="234"/>
        <v>2016</v>
      </c>
      <c r="C5013" s="3">
        <f t="shared" si="235"/>
        <v>6</v>
      </c>
      <c r="D5013" t="s">
        <v>1076</v>
      </c>
      <c r="E5013" t="str">
        <f t="shared" si="236"/>
        <v>Roland Fjeld20160628</v>
      </c>
      <c r="F5013">
        <f>IF(COUNTIF($E$2:E5013, E5013) = 1, MAX($F$1:F5012) + 1, INDEX($F$1:F5012, MATCH(E5013, $E$1:E5012, 0)))</f>
        <v>2467</v>
      </c>
      <c r="G5013" t="s">
        <v>15</v>
      </c>
      <c r="H5013" t="s">
        <v>39</v>
      </c>
      <c r="I5013" t="s">
        <v>40</v>
      </c>
      <c r="J5013" t="s">
        <v>1352</v>
      </c>
      <c r="K5013" s="17">
        <v>359.98</v>
      </c>
      <c r="L5013" s="17">
        <v>3</v>
      </c>
      <c r="M5013" s="17">
        <v>36</v>
      </c>
      <c r="N5013" s="17" t="str">
        <f>IF(SalesData[[#This Row],[Profit]]&gt;0,"Profit","Loss")</f>
        <v>Profit</v>
      </c>
    </row>
    <row r="5014" spans="1:14" x14ac:dyDescent="0.25">
      <c r="A5014" s="1">
        <v>42549</v>
      </c>
      <c r="B5014" s="3">
        <f t="shared" si="234"/>
        <v>2016</v>
      </c>
      <c r="C5014" s="3">
        <f t="shared" si="235"/>
        <v>6</v>
      </c>
      <c r="D5014" t="s">
        <v>61</v>
      </c>
      <c r="E5014" t="str">
        <f t="shared" si="236"/>
        <v>Chris Selesnick20160628</v>
      </c>
      <c r="F5014">
        <f>IF(COUNTIF($E$2:E5014, E5014) = 1, MAX($F$1:F5013) + 1, INDEX($F$1:F5013, MATCH(E5014, $E$1:E5013, 0)))</f>
        <v>2468</v>
      </c>
      <c r="G5014" t="s">
        <v>27</v>
      </c>
      <c r="H5014" t="s">
        <v>11</v>
      </c>
      <c r="I5014" t="s">
        <v>20</v>
      </c>
      <c r="J5014" t="s">
        <v>522</v>
      </c>
      <c r="K5014" s="17">
        <v>7.75</v>
      </c>
      <c r="L5014" s="17">
        <v>3</v>
      </c>
      <c r="M5014" s="17">
        <v>2.81</v>
      </c>
      <c r="N5014" s="17" t="str">
        <f>IF(SalesData[[#This Row],[Profit]]&gt;0,"Profit","Loss")</f>
        <v>Profit</v>
      </c>
    </row>
    <row r="5015" spans="1:14" x14ac:dyDescent="0.25">
      <c r="A5015" s="1">
        <v>42549</v>
      </c>
      <c r="B5015" s="3">
        <f t="shared" si="234"/>
        <v>2016</v>
      </c>
      <c r="C5015" s="3">
        <f t="shared" si="235"/>
        <v>6</v>
      </c>
      <c r="D5015" t="s">
        <v>61</v>
      </c>
      <c r="E5015" t="str">
        <f t="shared" si="236"/>
        <v>Chris Selesnick20160628</v>
      </c>
      <c r="F5015">
        <f>IF(COUNTIF($E$2:E5015, E5015) = 1, MAX($F$1:F5014) + 1, INDEX($F$1:F5014, MATCH(E5015, $E$1:E5014, 0)))</f>
        <v>2468</v>
      </c>
      <c r="G5015" t="s">
        <v>27</v>
      </c>
      <c r="H5015" t="s">
        <v>11</v>
      </c>
      <c r="I5015" t="s">
        <v>20</v>
      </c>
      <c r="J5015" t="s">
        <v>1029</v>
      </c>
      <c r="K5015" s="17">
        <v>33.57</v>
      </c>
      <c r="L5015" s="17">
        <v>2</v>
      </c>
      <c r="M5015" s="17">
        <v>11.75</v>
      </c>
      <c r="N5015" s="17" t="str">
        <f>IF(SalesData[[#This Row],[Profit]]&gt;0,"Profit","Loss")</f>
        <v>Profit</v>
      </c>
    </row>
    <row r="5016" spans="1:14" x14ac:dyDescent="0.25">
      <c r="A5016" s="1">
        <v>42549</v>
      </c>
      <c r="B5016" s="3">
        <f t="shared" si="234"/>
        <v>2016</v>
      </c>
      <c r="C5016" s="3">
        <f t="shared" si="235"/>
        <v>6</v>
      </c>
      <c r="D5016" t="s">
        <v>2101</v>
      </c>
      <c r="E5016" t="str">
        <f t="shared" si="236"/>
        <v>Becky Pak20160628</v>
      </c>
      <c r="F5016">
        <f>IF(COUNTIF($E$2:E5016, E5016) = 1, MAX($F$1:F5015) + 1, INDEX($F$1:F5015, MATCH(E5016, $E$1:E5015, 0)))</f>
        <v>2469</v>
      </c>
      <c r="G5016" t="s">
        <v>177</v>
      </c>
      <c r="H5016" t="s">
        <v>34</v>
      </c>
      <c r="I5016" t="s">
        <v>35</v>
      </c>
      <c r="J5016" t="s">
        <v>2041</v>
      </c>
      <c r="K5016" s="17">
        <v>121.96</v>
      </c>
      <c r="L5016" s="17">
        <v>2</v>
      </c>
      <c r="M5016" s="17">
        <v>20.73</v>
      </c>
      <c r="N5016" s="17" t="str">
        <f>IF(SalesData[[#This Row],[Profit]]&gt;0,"Profit","Loss")</f>
        <v>Profit</v>
      </c>
    </row>
    <row r="5017" spans="1:14" x14ac:dyDescent="0.25">
      <c r="A5017" s="1">
        <v>42549</v>
      </c>
      <c r="B5017" s="3">
        <f t="shared" si="234"/>
        <v>2016</v>
      </c>
      <c r="C5017" s="3">
        <f t="shared" si="235"/>
        <v>6</v>
      </c>
      <c r="D5017" t="s">
        <v>2101</v>
      </c>
      <c r="E5017" t="str">
        <f t="shared" si="236"/>
        <v>Becky Pak20160628</v>
      </c>
      <c r="F5017">
        <f>IF(COUNTIF($E$2:E5017, E5017) = 1, MAX($F$1:F5016) + 1, INDEX($F$1:F5016, MATCH(E5017, $E$1:E5016, 0)))</f>
        <v>2469</v>
      </c>
      <c r="G5017" t="s">
        <v>177</v>
      </c>
      <c r="H5017" t="s">
        <v>11</v>
      </c>
      <c r="I5017" t="s">
        <v>92</v>
      </c>
      <c r="J5017" t="s">
        <v>1979</v>
      </c>
      <c r="K5017" s="17">
        <v>8.74</v>
      </c>
      <c r="L5017" s="17">
        <v>2</v>
      </c>
      <c r="M5017" s="17">
        <v>2.27</v>
      </c>
      <c r="N5017" s="17" t="str">
        <f>IF(SalesData[[#This Row],[Profit]]&gt;0,"Profit","Loss")</f>
        <v>Profit</v>
      </c>
    </row>
    <row r="5018" spans="1:14" x14ac:dyDescent="0.25">
      <c r="A5018" s="1">
        <v>42549</v>
      </c>
      <c r="B5018" s="3">
        <f t="shared" si="234"/>
        <v>2016</v>
      </c>
      <c r="C5018" s="3">
        <f t="shared" si="235"/>
        <v>6</v>
      </c>
      <c r="D5018" t="s">
        <v>2101</v>
      </c>
      <c r="E5018" t="str">
        <f t="shared" si="236"/>
        <v>Becky Pak20160628</v>
      </c>
      <c r="F5018">
        <f>IF(COUNTIF($E$2:E5018, E5018) = 1, MAX($F$1:F5017) + 1, INDEX($F$1:F5017, MATCH(E5018, $E$1:E5017, 0)))</f>
        <v>2469</v>
      </c>
      <c r="G5018" t="s">
        <v>177</v>
      </c>
      <c r="H5018" t="s">
        <v>11</v>
      </c>
      <c r="I5018" t="s">
        <v>12</v>
      </c>
      <c r="J5018" t="s">
        <v>1324</v>
      </c>
      <c r="K5018" s="17">
        <v>61.96</v>
      </c>
      <c r="L5018" s="17">
        <v>2</v>
      </c>
      <c r="M5018" s="17">
        <v>27.88</v>
      </c>
      <c r="N5018" s="17" t="str">
        <f>IF(SalesData[[#This Row],[Profit]]&gt;0,"Profit","Loss")</f>
        <v>Profit</v>
      </c>
    </row>
    <row r="5019" spans="1:14" x14ac:dyDescent="0.25">
      <c r="A5019" s="1">
        <v>42549</v>
      </c>
      <c r="B5019" s="3">
        <f t="shared" si="234"/>
        <v>2016</v>
      </c>
      <c r="C5019" s="3">
        <f t="shared" si="235"/>
        <v>6</v>
      </c>
      <c r="D5019" t="s">
        <v>2101</v>
      </c>
      <c r="E5019" t="str">
        <f t="shared" si="236"/>
        <v>Becky Pak20160628</v>
      </c>
      <c r="F5019">
        <f>IF(COUNTIF($E$2:E5019, E5019) = 1, MAX($F$1:F5018) + 1, INDEX($F$1:F5018, MATCH(E5019, $E$1:E5018, 0)))</f>
        <v>2469</v>
      </c>
      <c r="G5019" t="s">
        <v>177</v>
      </c>
      <c r="H5019" t="s">
        <v>11</v>
      </c>
      <c r="I5019" t="s">
        <v>20</v>
      </c>
      <c r="J5019" t="s">
        <v>2173</v>
      </c>
      <c r="K5019" s="17">
        <v>7.96</v>
      </c>
      <c r="L5019" s="17">
        <v>2</v>
      </c>
      <c r="M5019" s="17">
        <v>3.74</v>
      </c>
      <c r="N5019" s="17" t="str">
        <f>IF(SalesData[[#This Row],[Profit]]&gt;0,"Profit","Loss")</f>
        <v>Profit</v>
      </c>
    </row>
    <row r="5020" spans="1:14" x14ac:dyDescent="0.25">
      <c r="A5020" s="1">
        <v>42549</v>
      </c>
      <c r="B5020" s="3">
        <f t="shared" si="234"/>
        <v>2016</v>
      </c>
      <c r="C5020" s="3">
        <f t="shared" si="235"/>
        <v>6</v>
      </c>
      <c r="D5020" t="s">
        <v>2101</v>
      </c>
      <c r="E5020" t="str">
        <f t="shared" si="236"/>
        <v>Becky Pak20160628</v>
      </c>
      <c r="F5020">
        <f>IF(COUNTIF($E$2:E5020, E5020) = 1, MAX($F$1:F5019) + 1, INDEX($F$1:F5019, MATCH(E5020, $E$1:E5019, 0)))</f>
        <v>2469</v>
      </c>
      <c r="G5020" t="s">
        <v>177</v>
      </c>
      <c r="H5020" t="s">
        <v>11</v>
      </c>
      <c r="I5020" t="s">
        <v>92</v>
      </c>
      <c r="J5020" t="s">
        <v>114</v>
      </c>
      <c r="K5020" s="17">
        <v>275.24</v>
      </c>
      <c r="L5020" s="17">
        <v>4</v>
      </c>
      <c r="M5020" s="17">
        <v>121.11</v>
      </c>
      <c r="N5020" s="17" t="str">
        <f>IF(SalesData[[#This Row],[Profit]]&gt;0,"Profit","Loss")</f>
        <v>Profit</v>
      </c>
    </row>
    <row r="5021" spans="1:14" x14ac:dyDescent="0.25">
      <c r="A5021" s="1">
        <v>42550</v>
      </c>
      <c r="B5021" s="3">
        <f t="shared" si="234"/>
        <v>2016</v>
      </c>
      <c r="C5021" s="3">
        <f t="shared" si="235"/>
        <v>6</v>
      </c>
      <c r="D5021" t="s">
        <v>839</v>
      </c>
      <c r="E5021" t="str">
        <f t="shared" si="236"/>
        <v>Corey-Lock20160629</v>
      </c>
      <c r="F5021">
        <f>IF(COUNTIF($E$2:E5021, E5021) = 1, MAX($F$1:F5020) + 1, INDEX($F$1:F5020, MATCH(E5021, $E$1:E5020, 0)))</f>
        <v>2470</v>
      </c>
      <c r="G5021" t="s">
        <v>70</v>
      </c>
      <c r="H5021" t="s">
        <v>11</v>
      </c>
      <c r="I5021" t="s">
        <v>18</v>
      </c>
      <c r="J5021" t="s">
        <v>909</v>
      </c>
      <c r="K5021" s="17">
        <v>191.88</v>
      </c>
      <c r="L5021" s="17">
        <v>6</v>
      </c>
      <c r="M5021" s="17">
        <v>19.190000000000001</v>
      </c>
      <c r="N5021" s="17" t="str">
        <f>IF(SalesData[[#This Row],[Profit]]&gt;0,"Profit","Loss")</f>
        <v>Profit</v>
      </c>
    </row>
    <row r="5022" spans="1:14" x14ac:dyDescent="0.25">
      <c r="A5022" s="1">
        <v>42551</v>
      </c>
      <c r="B5022" s="3">
        <f t="shared" si="234"/>
        <v>2016</v>
      </c>
      <c r="C5022" s="3">
        <f t="shared" si="235"/>
        <v>6</v>
      </c>
      <c r="D5022" t="s">
        <v>1334</v>
      </c>
      <c r="E5022" t="str">
        <f t="shared" si="236"/>
        <v>Philip Fox20160630</v>
      </c>
      <c r="F5022">
        <f>IF(COUNTIF($E$2:E5022, E5022) = 1, MAX($F$1:F5021) + 1, INDEX($F$1:F5021, MATCH(E5022, $E$1:E5021, 0)))</f>
        <v>2471</v>
      </c>
      <c r="G5022" t="s">
        <v>30</v>
      </c>
      <c r="H5022" t="s">
        <v>11</v>
      </c>
      <c r="I5022" t="s">
        <v>24</v>
      </c>
      <c r="J5022" t="s">
        <v>1117</v>
      </c>
      <c r="K5022" s="17">
        <v>35.97</v>
      </c>
      <c r="L5022" s="17">
        <v>3</v>
      </c>
      <c r="M5022" s="17">
        <v>9.7100000000000009</v>
      </c>
      <c r="N5022" s="17" t="str">
        <f>IF(SalesData[[#This Row],[Profit]]&gt;0,"Profit","Loss")</f>
        <v>Profit</v>
      </c>
    </row>
    <row r="5023" spans="1:14" x14ac:dyDescent="0.25">
      <c r="A5023" s="1">
        <v>42551</v>
      </c>
      <c r="B5023" s="3">
        <f t="shared" si="234"/>
        <v>2016</v>
      </c>
      <c r="C5023" s="3">
        <f t="shared" si="235"/>
        <v>6</v>
      </c>
      <c r="D5023" t="s">
        <v>1334</v>
      </c>
      <c r="E5023" t="str">
        <f t="shared" si="236"/>
        <v>Philip Fox20160630</v>
      </c>
      <c r="F5023">
        <f>IF(COUNTIF($E$2:E5023, E5023) = 1, MAX($F$1:F5022) + 1, INDEX($F$1:F5022, MATCH(E5023, $E$1:E5022, 0)))</f>
        <v>2471</v>
      </c>
      <c r="G5023" t="s">
        <v>30</v>
      </c>
      <c r="H5023" t="s">
        <v>34</v>
      </c>
      <c r="I5023" t="s">
        <v>74</v>
      </c>
      <c r="J5023" t="s">
        <v>1880</v>
      </c>
      <c r="K5023" s="17">
        <v>1266.8599999999999</v>
      </c>
      <c r="L5023" s="17">
        <v>7</v>
      </c>
      <c r="M5023" s="17">
        <v>291.38</v>
      </c>
      <c r="N5023" s="17" t="str">
        <f>IF(SalesData[[#This Row],[Profit]]&gt;0,"Profit","Loss")</f>
        <v>Profit</v>
      </c>
    </row>
    <row r="5024" spans="1:14" x14ac:dyDescent="0.25">
      <c r="A5024" s="1">
        <v>42551</v>
      </c>
      <c r="B5024" s="3">
        <f t="shared" si="234"/>
        <v>2016</v>
      </c>
      <c r="C5024" s="3">
        <f t="shared" si="235"/>
        <v>6</v>
      </c>
      <c r="D5024" t="s">
        <v>963</v>
      </c>
      <c r="E5024" t="str">
        <f t="shared" si="236"/>
        <v>Adrian Hane20160630</v>
      </c>
      <c r="F5024">
        <f>IF(COUNTIF($E$2:E5024, E5024) = 1, MAX($F$1:F5023) + 1, INDEX($F$1:F5023, MATCH(E5024, $E$1:E5023, 0)))</f>
        <v>2472</v>
      </c>
      <c r="G5024" t="s">
        <v>15</v>
      </c>
      <c r="H5024" t="s">
        <v>39</v>
      </c>
      <c r="I5024" t="s">
        <v>52</v>
      </c>
      <c r="J5024" t="s">
        <v>1422</v>
      </c>
      <c r="K5024" s="17">
        <v>50.12</v>
      </c>
      <c r="L5024" s="17">
        <v>7</v>
      </c>
      <c r="M5024" s="17">
        <v>-0.63</v>
      </c>
      <c r="N5024" s="17" t="str">
        <f>IF(SalesData[[#This Row],[Profit]]&gt;0,"Profit","Loss")</f>
        <v>Loss</v>
      </c>
    </row>
    <row r="5025" spans="1:14" x14ac:dyDescent="0.25">
      <c r="A5025" s="1">
        <v>42552</v>
      </c>
      <c r="B5025" s="3">
        <f t="shared" si="234"/>
        <v>2016</v>
      </c>
      <c r="C5025" s="3">
        <f t="shared" si="235"/>
        <v>7</v>
      </c>
      <c r="D5025" t="s">
        <v>2294</v>
      </c>
      <c r="E5025" t="str">
        <f t="shared" si="236"/>
        <v>Jay Fein20160701</v>
      </c>
      <c r="F5025">
        <f>IF(COUNTIF($E$2:E5025, E5025) = 1, MAX($F$1:F5024) + 1, INDEX($F$1:F5024, MATCH(E5025, $E$1:E5024, 0)))</f>
        <v>2473</v>
      </c>
      <c r="G5025" t="s">
        <v>70</v>
      </c>
      <c r="H5025" t="s">
        <v>11</v>
      </c>
      <c r="I5025" t="s">
        <v>20</v>
      </c>
      <c r="J5025" t="s">
        <v>1185</v>
      </c>
      <c r="K5025" s="17">
        <v>14.2</v>
      </c>
      <c r="L5025" s="17">
        <v>2</v>
      </c>
      <c r="M5025" s="17">
        <v>6.53</v>
      </c>
      <c r="N5025" s="17" t="str">
        <f>IF(SalesData[[#This Row],[Profit]]&gt;0,"Profit","Loss")</f>
        <v>Profit</v>
      </c>
    </row>
    <row r="5026" spans="1:14" x14ac:dyDescent="0.25">
      <c r="A5026" s="1">
        <v>42552</v>
      </c>
      <c r="B5026" s="3">
        <f t="shared" si="234"/>
        <v>2016</v>
      </c>
      <c r="C5026" s="3">
        <f t="shared" si="235"/>
        <v>7</v>
      </c>
      <c r="D5026" t="s">
        <v>2294</v>
      </c>
      <c r="E5026" t="str">
        <f t="shared" si="236"/>
        <v>Jay Fein20160701</v>
      </c>
      <c r="F5026">
        <f>IF(COUNTIF($E$2:E5026, E5026) = 1, MAX($F$1:F5025) + 1, INDEX($F$1:F5025, MATCH(E5026, $E$1:E5025, 0)))</f>
        <v>2473</v>
      </c>
      <c r="G5026" t="s">
        <v>70</v>
      </c>
      <c r="H5026" t="s">
        <v>11</v>
      </c>
      <c r="I5026" t="s">
        <v>12</v>
      </c>
      <c r="J5026" t="s">
        <v>1264</v>
      </c>
      <c r="K5026" s="17">
        <v>12.96</v>
      </c>
      <c r="L5026" s="17">
        <v>2</v>
      </c>
      <c r="M5026" s="17">
        <v>6.22</v>
      </c>
      <c r="N5026" s="17" t="str">
        <f>IF(SalesData[[#This Row],[Profit]]&gt;0,"Profit","Loss")</f>
        <v>Profit</v>
      </c>
    </row>
    <row r="5027" spans="1:14" x14ac:dyDescent="0.25">
      <c r="A5027" s="1">
        <v>42552</v>
      </c>
      <c r="B5027" s="3">
        <f t="shared" si="234"/>
        <v>2016</v>
      </c>
      <c r="C5027" s="3">
        <f t="shared" si="235"/>
        <v>7</v>
      </c>
      <c r="D5027" t="s">
        <v>2294</v>
      </c>
      <c r="E5027" t="str">
        <f t="shared" si="236"/>
        <v>Jay Fein20160701</v>
      </c>
      <c r="F5027">
        <f>IF(COUNTIF($E$2:E5027, E5027) = 1, MAX($F$1:F5026) + 1, INDEX($F$1:F5026, MATCH(E5027, $E$1:E5026, 0)))</f>
        <v>2473</v>
      </c>
      <c r="G5027" t="s">
        <v>70</v>
      </c>
      <c r="H5027" t="s">
        <v>11</v>
      </c>
      <c r="I5027" t="s">
        <v>20</v>
      </c>
      <c r="J5027" t="s">
        <v>1896</v>
      </c>
      <c r="K5027" s="17">
        <v>58.34</v>
      </c>
      <c r="L5027" s="17">
        <v>2</v>
      </c>
      <c r="M5027" s="17">
        <v>28</v>
      </c>
      <c r="N5027" s="17" t="str">
        <f>IF(SalesData[[#This Row],[Profit]]&gt;0,"Profit","Loss")</f>
        <v>Profit</v>
      </c>
    </row>
    <row r="5028" spans="1:14" x14ac:dyDescent="0.25">
      <c r="A5028" s="1">
        <v>42552</v>
      </c>
      <c r="B5028" s="3">
        <f t="shared" si="234"/>
        <v>2016</v>
      </c>
      <c r="C5028" s="3">
        <f t="shared" si="235"/>
        <v>7</v>
      </c>
      <c r="D5028" t="s">
        <v>971</v>
      </c>
      <c r="E5028" t="str">
        <f t="shared" si="236"/>
        <v>Eugene Moren20160701</v>
      </c>
      <c r="F5028">
        <f>IF(COUNTIF($E$2:E5028, E5028) = 1, MAX($F$1:F5027) + 1, INDEX($F$1:F5027, MATCH(E5028, $E$1:E5027, 0)))</f>
        <v>2474</v>
      </c>
      <c r="G5028" t="s">
        <v>296</v>
      </c>
      <c r="H5028" t="s">
        <v>39</v>
      </c>
      <c r="I5028" t="s">
        <v>603</v>
      </c>
      <c r="J5028" t="s">
        <v>2239</v>
      </c>
      <c r="K5028" s="17">
        <v>1499.95</v>
      </c>
      <c r="L5028" s="17">
        <v>5</v>
      </c>
      <c r="M5028" s="17">
        <v>449.99</v>
      </c>
      <c r="N5028" s="17" t="str">
        <f>IF(SalesData[[#This Row],[Profit]]&gt;0,"Profit","Loss")</f>
        <v>Profit</v>
      </c>
    </row>
    <row r="5029" spans="1:14" x14ac:dyDescent="0.25">
      <c r="A5029" s="1">
        <v>42552</v>
      </c>
      <c r="B5029" s="3">
        <f t="shared" si="234"/>
        <v>2016</v>
      </c>
      <c r="C5029" s="3">
        <f t="shared" si="235"/>
        <v>7</v>
      </c>
      <c r="D5029" t="s">
        <v>2381</v>
      </c>
      <c r="E5029" t="str">
        <f t="shared" si="236"/>
        <v>Stephanie Ulpright20160701</v>
      </c>
      <c r="F5029">
        <f>IF(COUNTIF($E$2:E5029, E5029) = 1, MAX($F$1:F5028) + 1, INDEX($F$1:F5028, MATCH(E5029, $E$1:E5028, 0)))</f>
        <v>2475</v>
      </c>
      <c r="G5029" t="s">
        <v>149</v>
      </c>
      <c r="H5029" t="s">
        <v>11</v>
      </c>
      <c r="I5029" t="s">
        <v>16</v>
      </c>
      <c r="J5029" t="s">
        <v>1860</v>
      </c>
      <c r="K5029" s="17">
        <v>30.53</v>
      </c>
      <c r="L5029" s="17">
        <v>1</v>
      </c>
      <c r="M5029" s="17">
        <v>14.04</v>
      </c>
      <c r="N5029" s="17" t="str">
        <f>IF(SalesData[[#This Row],[Profit]]&gt;0,"Profit","Loss")</f>
        <v>Profit</v>
      </c>
    </row>
    <row r="5030" spans="1:14" x14ac:dyDescent="0.25">
      <c r="A5030" s="1">
        <v>42552</v>
      </c>
      <c r="B5030" s="3">
        <f t="shared" si="234"/>
        <v>2016</v>
      </c>
      <c r="C5030" s="3">
        <f t="shared" si="235"/>
        <v>7</v>
      </c>
      <c r="D5030" t="s">
        <v>2381</v>
      </c>
      <c r="E5030" t="str">
        <f t="shared" si="236"/>
        <v>Stephanie Ulpright20160701</v>
      </c>
      <c r="F5030">
        <f>IF(COUNTIF($E$2:E5030, E5030) = 1, MAX($F$1:F5029) + 1, INDEX($F$1:F5029, MATCH(E5030, $E$1:E5029, 0)))</f>
        <v>2475</v>
      </c>
      <c r="G5030" t="s">
        <v>149</v>
      </c>
      <c r="H5030" t="s">
        <v>39</v>
      </c>
      <c r="I5030" t="s">
        <v>52</v>
      </c>
      <c r="J5030" t="s">
        <v>1199</v>
      </c>
      <c r="K5030" s="17">
        <v>30.84</v>
      </c>
      <c r="L5030" s="17">
        <v>3</v>
      </c>
      <c r="M5030" s="17">
        <v>6.17</v>
      </c>
      <c r="N5030" s="17" t="str">
        <f>IF(SalesData[[#This Row],[Profit]]&gt;0,"Profit","Loss")</f>
        <v>Profit</v>
      </c>
    </row>
    <row r="5031" spans="1:14" x14ac:dyDescent="0.25">
      <c r="A5031" s="1">
        <v>42552</v>
      </c>
      <c r="B5031" s="3">
        <f t="shared" si="234"/>
        <v>2016</v>
      </c>
      <c r="C5031" s="3">
        <f t="shared" si="235"/>
        <v>7</v>
      </c>
      <c r="D5031" t="s">
        <v>2381</v>
      </c>
      <c r="E5031" t="str">
        <f t="shared" si="236"/>
        <v>Stephanie Ulpright20160701</v>
      </c>
      <c r="F5031">
        <f>IF(COUNTIF($E$2:E5031, E5031) = 1, MAX($F$1:F5030) + 1, INDEX($F$1:F5030, MATCH(E5031, $E$1:E5030, 0)))</f>
        <v>2475</v>
      </c>
      <c r="G5031" t="s">
        <v>149</v>
      </c>
      <c r="H5031" t="s">
        <v>11</v>
      </c>
      <c r="I5031" t="s">
        <v>12</v>
      </c>
      <c r="J5031" t="s">
        <v>1978</v>
      </c>
      <c r="K5031" s="17">
        <v>75.06</v>
      </c>
      <c r="L5031" s="17">
        <v>9</v>
      </c>
      <c r="M5031" s="17">
        <v>33.78</v>
      </c>
      <c r="N5031" s="17" t="str">
        <f>IF(SalesData[[#This Row],[Profit]]&gt;0,"Profit","Loss")</f>
        <v>Profit</v>
      </c>
    </row>
    <row r="5032" spans="1:14" x14ac:dyDescent="0.25">
      <c r="A5032" s="1">
        <v>42552</v>
      </c>
      <c r="B5032" s="3">
        <f t="shared" si="234"/>
        <v>2016</v>
      </c>
      <c r="C5032" s="3">
        <f t="shared" si="235"/>
        <v>7</v>
      </c>
      <c r="D5032" t="s">
        <v>1046</v>
      </c>
      <c r="E5032" t="str">
        <f t="shared" si="236"/>
        <v>Nick Zandusky20160701</v>
      </c>
      <c r="F5032">
        <f>IF(COUNTIF($E$2:E5032, E5032) = 1, MAX($F$1:F5031) + 1, INDEX($F$1:F5031, MATCH(E5032, $E$1:E5031, 0)))</f>
        <v>2476</v>
      </c>
      <c r="G5032" t="s">
        <v>164</v>
      </c>
      <c r="H5032" t="s">
        <v>11</v>
      </c>
      <c r="I5032" t="s">
        <v>20</v>
      </c>
      <c r="J5032" t="s">
        <v>436</v>
      </c>
      <c r="K5032" s="17">
        <v>2.5</v>
      </c>
      <c r="L5032" s="17">
        <v>1</v>
      </c>
      <c r="M5032" s="17">
        <v>0.9</v>
      </c>
      <c r="N5032" s="17" t="str">
        <f>IF(SalesData[[#This Row],[Profit]]&gt;0,"Profit","Loss")</f>
        <v>Profit</v>
      </c>
    </row>
    <row r="5033" spans="1:14" x14ac:dyDescent="0.25">
      <c r="A5033" s="1">
        <v>42553</v>
      </c>
      <c r="B5033" s="3">
        <f t="shared" si="234"/>
        <v>2016</v>
      </c>
      <c r="C5033" s="3">
        <f t="shared" si="235"/>
        <v>7</v>
      </c>
      <c r="D5033" t="s">
        <v>583</v>
      </c>
      <c r="E5033" t="str">
        <f t="shared" si="236"/>
        <v>George Bell20160702</v>
      </c>
      <c r="F5033">
        <f>IF(COUNTIF($E$2:E5033, E5033) = 1, MAX($F$1:F5032) + 1, INDEX($F$1:F5032, MATCH(E5033, $E$1:E5032, 0)))</f>
        <v>2477</v>
      </c>
      <c r="G5033" t="s">
        <v>27</v>
      </c>
      <c r="H5033" t="s">
        <v>34</v>
      </c>
      <c r="I5033" t="s">
        <v>35</v>
      </c>
      <c r="J5033" t="s">
        <v>948</v>
      </c>
      <c r="K5033" s="17">
        <v>195.18</v>
      </c>
      <c r="L5033" s="17">
        <v>1</v>
      </c>
      <c r="M5033" s="17">
        <v>19.52</v>
      </c>
      <c r="N5033" s="17" t="str">
        <f>IF(SalesData[[#This Row],[Profit]]&gt;0,"Profit","Loss")</f>
        <v>Profit</v>
      </c>
    </row>
    <row r="5034" spans="1:14" x14ac:dyDescent="0.25">
      <c r="A5034" s="1">
        <v>42553</v>
      </c>
      <c r="B5034" s="3">
        <f t="shared" si="234"/>
        <v>2016</v>
      </c>
      <c r="C5034" s="3">
        <f t="shared" si="235"/>
        <v>7</v>
      </c>
      <c r="D5034" t="s">
        <v>596</v>
      </c>
      <c r="E5034" t="str">
        <f t="shared" si="236"/>
        <v>Katherine Hughes20160702</v>
      </c>
      <c r="F5034">
        <f>IF(COUNTIF($E$2:E5034, E5034) = 1, MAX($F$1:F5033) + 1, INDEX($F$1:F5033, MATCH(E5034, $E$1:E5033, 0)))</f>
        <v>2478</v>
      </c>
      <c r="G5034" t="s">
        <v>55</v>
      </c>
      <c r="H5034" t="s">
        <v>11</v>
      </c>
      <c r="I5034" t="s">
        <v>24</v>
      </c>
      <c r="J5034" t="s">
        <v>2559</v>
      </c>
      <c r="K5034" s="17">
        <v>7.7</v>
      </c>
      <c r="L5034" s="17">
        <v>2</v>
      </c>
      <c r="M5034" s="17">
        <v>3.16</v>
      </c>
      <c r="N5034" s="17" t="str">
        <f>IF(SalesData[[#This Row],[Profit]]&gt;0,"Profit","Loss")</f>
        <v>Profit</v>
      </c>
    </row>
    <row r="5035" spans="1:14" x14ac:dyDescent="0.25">
      <c r="A5035" s="1">
        <v>42553</v>
      </c>
      <c r="B5035" s="3">
        <f t="shared" si="234"/>
        <v>2016</v>
      </c>
      <c r="C5035" s="3">
        <f t="shared" si="235"/>
        <v>7</v>
      </c>
      <c r="D5035" t="s">
        <v>1287</v>
      </c>
      <c r="E5035" t="str">
        <f t="shared" si="236"/>
        <v>Erin Ashbrook20160702</v>
      </c>
      <c r="F5035">
        <f>IF(COUNTIF($E$2:E5035, E5035) = 1, MAX($F$1:F5034) + 1, INDEX($F$1:F5034, MATCH(E5035, $E$1:E5034, 0)))</f>
        <v>2479</v>
      </c>
      <c r="G5035" t="s">
        <v>10</v>
      </c>
      <c r="H5035" t="s">
        <v>34</v>
      </c>
      <c r="I5035" t="s">
        <v>35</v>
      </c>
      <c r="J5035" t="s">
        <v>1597</v>
      </c>
      <c r="K5035" s="17">
        <v>528.42999999999995</v>
      </c>
      <c r="L5035" s="17">
        <v>5</v>
      </c>
      <c r="M5035" s="17">
        <v>0</v>
      </c>
      <c r="N5035" s="17" t="str">
        <f>IF(SalesData[[#This Row],[Profit]]&gt;0,"Profit","Loss")</f>
        <v>Loss</v>
      </c>
    </row>
    <row r="5036" spans="1:14" x14ac:dyDescent="0.25">
      <c r="A5036" s="1">
        <v>42553</v>
      </c>
      <c r="B5036" s="3">
        <f t="shared" si="234"/>
        <v>2016</v>
      </c>
      <c r="C5036" s="3">
        <f t="shared" si="235"/>
        <v>7</v>
      </c>
      <c r="D5036" t="s">
        <v>1287</v>
      </c>
      <c r="E5036" t="str">
        <f t="shared" si="236"/>
        <v>Erin Ashbrook20160702</v>
      </c>
      <c r="F5036">
        <f>IF(COUNTIF($E$2:E5036, E5036) = 1, MAX($F$1:F5035) + 1, INDEX($F$1:F5035, MATCH(E5036, $E$1:E5035, 0)))</f>
        <v>2479</v>
      </c>
      <c r="G5036" t="s">
        <v>10</v>
      </c>
      <c r="H5036" t="s">
        <v>11</v>
      </c>
      <c r="I5036" t="s">
        <v>12</v>
      </c>
      <c r="J5036" t="s">
        <v>2386</v>
      </c>
      <c r="K5036" s="17">
        <v>41.47</v>
      </c>
      <c r="L5036" s="17">
        <v>8</v>
      </c>
      <c r="M5036" s="17">
        <v>14.52</v>
      </c>
      <c r="N5036" s="17" t="str">
        <f>IF(SalesData[[#This Row],[Profit]]&gt;0,"Profit","Loss")</f>
        <v>Profit</v>
      </c>
    </row>
    <row r="5037" spans="1:14" x14ac:dyDescent="0.25">
      <c r="A5037" s="1">
        <v>42554</v>
      </c>
      <c r="B5037" s="3">
        <f t="shared" si="234"/>
        <v>2016</v>
      </c>
      <c r="C5037" s="3">
        <f t="shared" si="235"/>
        <v>7</v>
      </c>
      <c r="D5037" t="s">
        <v>1920</v>
      </c>
      <c r="E5037" t="str">
        <f t="shared" si="236"/>
        <v>Guy Thornton20160703</v>
      </c>
      <c r="F5037">
        <f>IF(COUNTIF($E$2:E5037, E5037) = 1, MAX($F$1:F5036) + 1, INDEX($F$1:F5036, MATCH(E5037, $E$1:E5036, 0)))</f>
        <v>2480</v>
      </c>
      <c r="G5037" t="s">
        <v>27</v>
      </c>
      <c r="H5037" t="s">
        <v>11</v>
      </c>
      <c r="I5037" t="s">
        <v>12</v>
      </c>
      <c r="J5037" t="s">
        <v>934</v>
      </c>
      <c r="K5037" s="17">
        <v>12.96</v>
      </c>
      <c r="L5037" s="17">
        <v>2</v>
      </c>
      <c r="M5037" s="17">
        <v>6.22</v>
      </c>
      <c r="N5037" s="17" t="str">
        <f>IF(SalesData[[#This Row],[Profit]]&gt;0,"Profit","Loss")</f>
        <v>Profit</v>
      </c>
    </row>
    <row r="5038" spans="1:14" x14ac:dyDescent="0.25">
      <c r="A5038" s="1">
        <v>42554</v>
      </c>
      <c r="B5038" s="3">
        <f t="shared" si="234"/>
        <v>2016</v>
      </c>
      <c r="C5038" s="3">
        <f t="shared" si="235"/>
        <v>7</v>
      </c>
      <c r="D5038" t="s">
        <v>1920</v>
      </c>
      <c r="E5038" t="str">
        <f t="shared" si="236"/>
        <v>Guy Thornton20160703</v>
      </c>
      <c r="F5038">
        <f>IF(COUNTIF($E$2:E5038, E5038) = 1, MAX($F$1:F5037) + 1, INDEX($F$1:F5037, MATCH(E5038, $E$1:E5037, 0)))</f>
        <v>2480</v>
      </c>
      <c r="G5038" t="s">
        <v>27</v>
      </c>
      <c r="H5038" t="s">
        <v>11</v>
      </c>
      <c r="I5038" t="s">
        <v>43</v>
      </c>
      <c r="J5038" t="s">
        <v>2307</v>
      </c>
      <c r="K5038" s="17">
        <v>3.96</v>
      </c>
      <c r="L5038" s="17">
        <v>2</v>
      </c>
      <c r="M5038" s="17">
        <v>0.08</v>
      </c>
      <c r="N5038" s="17" t="str">
        <f>IF(SalesData[[#This Row],[Profit]]&gt;0,"Profit","Loss")</f>
        <v>Profit</v>
      </c>
    </row>
    <row r="5039" spans="1:14" x14ac:dyDescent="0.25">
      <c r="A5039" s="1">
        <v>42554</v>
      </c>
      <c r="B5039" s="3">
        <f t="shared" si="234"/>
        <v>2016</v>
      </c>
      <c r="C5039" s="3">
        <f t="shared" si="235"/>
        <v>7</v>
      </c>
      <c r="D5039" t="s">
        <v>291</v>
      </c>
      <c r="E5039" t="str">
        <f t="shared" si="236"/>
        <v>Dean Katz20160703</v>
      </c>
      <c r="F5039">
        <f>IF(COUNTIF($E$2:E5039, E5039) = 1, MAX($F$1:F5038) + 1, INDEX($F$1:F5038, MATCH(E5039, $E$1:E5038, 0)))</f>
        <v>2481</v>
      </c>
      <c r="G5039" t="s">
        <v>149</v>
      </c>
      <c r="H5039" t="s">
        <v>11</v>
      </c>
      <c r="I5039" t="s">
        <v>92</v>
      </c>
      <c r="J5039" t="s">
        <v>2560</v>
      </c>
      <c r="K5039" s="17">
        <v>706.86</v>
      </c>
      <c r="L5039" s="17">
        <v>7</v>
      </c>
      <c r="M5039" s="17">
        <v>197.92</v>
      </c>
      <c r="N5039" s="17" t="str">
        <f>IF(SalesData[[#This Row],[Profit]]&gt;0,"Profit","Loss")</f>
        <v>Profit</v>
      </c>
    </row>
    <row r="5040" spans="1:14" x14ac:dyDescent="0.25">
      <c r="A5040" s="1">
        <v>42554</v>
      </c>
      <c r="B5040" s="3">
        <f t="shared" si="234"/>
        <v>2016</v>
      </c>
      <c r="C5040" s="3">
        <f t="shared" si="235"/>
        <v>7</v>
      </c>
      <c r="D5040" t="s">
        <v>285</v>
      </c>
      <c r="E5040" t="str">
        <f t="shared" si="236"/>
        <v>Filia McAdams20160703</v>
      </c>
      <c r="F5040">
        <f>IF(COUNTIF($E$2:E5040, E5040) = 1, MAX($F$1:F5039) + 1, INDEX($F$1:F5039, MATCH(E5040, $E$1:E5039, 0)))</f>
        <v>2482</v>
      </c>
      <c r="G5040" t="s">
        <v>23</v>
      </c>
      <c r="H5040" t="s">
        <v>11</v>
      </c>
      <c r="I5040" t="s">
        <v>12</v>
      </c>
      <c r="J5040" t="s">
        <v>1126</v>
      </c>
      <c r="K5040" s="17">
        <v>123.92</v>
      </c>
      <c r="L5040" s="17">
        <v>5</v>
      </c>
      <c r="M5040" s="17">
        <v>38.729999999999997</v>
      </c>
      <c r="N5040" s="17" t="str">
        <f>IF(SalesData[[#This Row],[Profit]]&gt;0,"Profit","Loss")</f>
        <v>Profit</v>
      </c>
    </row>
    <row r="5041" spans="1:14" x14ac:dyDescent="0.25">
      <c r="A5041" s="1">
        <v>42555</v>
      </c>
      <c r="B5041" s="3">
        <f t="shared" si="234"/>
        <v>2016</v>
      </c>
      <c r="C5041" s="3">
        <f t="shared" si="235"/>
        <v>7</v>
      </c>
      <c r="D5041" t="s">
        <v>861</v>
      </c>
      <c r="E5041" t="str">
        <f t="shared" si="236"/>
        <v>Anna Andreadi20160704</v>
      </c>
      <c r="F5041">
        <f>IF(COUNTIF($E$2:E5041, E5041) = 1, MAX($F$1:F5040) + 1, INDEX($F$1:F5040, MATCH(E5041, $E$1:E5040, 0)))</f>
        <v>2483</v>
      </c>
      <c r="G5041" t="s">
        <v>27</v>
      </c>
      <c r="H5041" t="s">
        <v>34</v>
      </c>
      <c r="I5041" t="s">
        <v>47</v>
      </c>
      <c r="J5041" t="s">
        <v>214</v>
      </c>
      <c r="K5041" s="17">
        <v>25.4</v>
      </c>
      <c r="L5041" s="17">
        <v>5</v>
      </c>
      <c r="M5041" s="17">
        <v>8.64</v>
      </c>
      <c r="N5041" s="17" t="str">
        <f>IF(SalesData[[#This Row],[Profit]]&gt;0,"Profit","Loss")</f>
        <v>Profit</v>
      </c>
    </row>
    <row r="5042" spans="1:14" x14ac:dyDescent="0.25">
      <c r="A5042" s="1">
        <v>42555</v>
      </c>
      <c r="B5042" s="3">
        <f t="shared" si="234"/>
        <v>2016</v>
      </c>
      <c r="C5042" s="3">
        <f t="shared" si="235"/>
        <v>7</v>
      </c>
      <c r="D5042" t="s">
        <v>861</v>
      </c>
      <c r="E5042" t="str">
        <f t="shared" si="236"/>
        <v>Anna Andreadi20160704</v>
      </c>
      <c r="F5042">
        <f>IF(COUNTIF($E$2:E5042, E5042) = 1, MAX($F$1:F5041) + 1, INDEX($F$1:F5041, MATCH(E5042, $E$1:E5041, 0)))</f>
        <v>2483</v>
      </c>
      <c r="G5042" t="s">
        <v>27</v>
      </c>
      <c r="H5042" t="s">
        <v>11</v>
      </c>
      <c r="I5042" t="s">
        <v>63</v>
      </c>
      <c r="J5042" t="s">
        <v>993</v>
      </c>
      <c r="K5042" s="17">
        <v>43.96</v>
      </c>
      <c r="L5042" s="17">
        <v>2</v>
      </c>
      <c r="M5042" s="17">
        <v>20.66</v>
      </c>
      <c r="N5042" s="17" t="str">
        <f>IF(SalesData[[#This Row],[Profit]]&gt;0,"Profit","Loss")</f>
        <v>Profit</v>
      </c>
    </row>
    <row r="5043" spans="1:14" x14ac:dyDescent="0.25">
      <c r="A5043" s="1">
        <v>42555</v>
      </c>
      <c r="B5043" s="3">
        <f t="shared" si="234"/>
        <v>2016</v>
      </c>
      <c r="C5043" s="3">
        <f t="shared" si="235"/>
        <v>7</v>
      </c>
      <c r="D5043" t="s">
        <v>861</v>
      </c>
      <c r="E5043" t="str">
        <f t="shared" si="236"/>
        <v>Anna Andreadi20160704</v>
      </c>
      <c r="F5043">
        <f>IF(COUNTIF($E$2:E5043, E5043) = 1, MAX($F$1:F5042) + 1, INDEX($F$1:F5042, MATCH(E5043, $E$1:E5042, 0)))</f>
        <v>2483</v>
      </c>
      <c r="G5043" t="s">
        <v>27</v>
      </c>
      <c r="H5043" t="s">
        <v>34</v>
      </c>
      <c r="I5043" t="s">
        <v>74</v>
      </c>
      <c r="J5043" t="s">
        <v>1930</v>
      </c>
      <c r="K5043" s="17">
        <v>1279.17</v>
      </c>
      <c r="L5043" s="17">
        <v>5</v>
      </c>
      <c r="M5043" s="17">
        <v>225.74</v>
      </c>
      <c r="N5043" s="17" t="str">
        <f>IF(SalesData[[#This Row],[Profit]]&gt;0,"Profit","Loss")</f>
        <v>Profit</v>
      </c>
    </row>
    <row r="5044" spans="1:14" x14ac:dyDescent="0.25">
      <c r="A5044" s="1">
        <v>42555</v>
      </c>
      <c r="B5044" s="3">
        <f t="shared" si="234"/>
        <v>2016</v>
      </c>
      <c r="C5044" s="3">
        <f t="shared" si="235"/>
        <v>7</v>
      </c>
      <c r="D5044" t="s">
        <v>861</v>
      </c>
      <c r="E5044" t="str">
        <f t="shared" si="236"/>
        <v>Anna Andreadi20160704</v>
      </c>
      <c r="F5044">
        <f>IF(COUNTIF($E$2:E5044, E5044) = 1, MAX($F$1:F5043) + 1, INDEX($F$1:F5043, MATCH(E5044, $E$1:E5043, 0)))</f>
        <v>2483</v>
      </c>
      <c r="G5044" t="s">
        <v>27</v>
      </c>
      <c r="H5044" t="s">
        <v>11</v>
      </c>
      <c r="I5044" t="s">
        <v>18</v>
      </c>
      <c r="J5044" t="s">
        <v>251</v>
      </c>
      <c r="K5044" s="17">
        <v>27.92</v>
      </c>
      <c r="L5044" s="17">
        <v>4</v>
      </c>
      <c r="M5044" s="17">
        <v>0.56000000000000005</v>
      </c>
      <c r="N5044" s="17" t="str">
        <f>IF(SalesData[[#This Row],[Profit]]&gt;0,"Profit","Loss")</f>
        <v>Profit</v>
      </c>
    </row>
    <row r="5045" spans="1:14" x14ac:dyDescent="0.25">
      <c r="A5045" s="1">
        <v>42555</v>
      </c>
      <c r="B5045" s="3">
        <f t="shared" si="234"/>
        <v>2016</v>
      </c>
      <c r="C5045" s="3">
        <f t="shared" si="235"/>
        <v>7</v>
      </c>
      <c r="D5045" t="s">
        <v>301</v>
      </c>
      <c r="E5045" t="str">
        <f t="shared" si="236"/>
        <v>Rick Bensley20160704</v>
      </c>
      <c r="F5045">
        <f>IF(COUNTIF($E$2:E5045, E5045) = 1, MAX($F$1:F5044) + 1, INDEX($F$1:F5044, MATCH(E5045, $E$1:E5044, 0)))</f>
        <v>2484</v>
      </c>
      <c r="G5045" t="s">
        <v>164</v>
      </c>
      <c r="H5045" t="s">
        <v>34</v>
      </c>
      <c r="I5045" t="s">
        <v>47</v>
      </c>
      <c r="J5045" t="s">
        <v>214</v>
      </c>
      <c r="K5045" s="17">
        <v>25.4</v>
      </c>
      <c r="L5045" s="17">
        <v>5</v>
      </c>
      <c r="M5045" s="17">
        <v>8.64</v>
      </c>
      <c r="N5045" s="17" t="str">
        <f>IF(SalesData[[#This Row],[Profit]]&gt;0,"Profit","Loss")</f>
        <v>Profit</v>
      </c>
    </row>
    <row r="5046" spans="1:14" x14ac:dyDescent="0.25">
      <c r="A5046" s="1">
        <v>42555</v>
      </c>
      <c r="B5046" s="3">
        <f t="shared" si="234"/>
        <v>2016</v>
      </c>
      <c r="C5046" s="3">
        <f t="shared" si="235"/>
        <v>7</v>
      </c>
      <c r="D5046" t="s">
        <v>301</v>
      </c>
      <c r="E5046" t="str">
        <f t="shared" si="236"/>
        <v>Rick Bensley20160704</v>
      </c>
      <c r="F5046">
        <f>IF(COUNTIF($E$2:E5046, E5046) = 1, MAX($F$1:F5045) + 1, INDEX($F$1:F5045, MATCH(E5046, $E$1:E5045, 0)))</f>
        <v>2484</v>
      </c>
      <c r="G5046" t="s">
        <v>164</v>
      </c>
      <c r="H5046" t="s">
        <v>39</v>
      </c>
      <c r="I5046" t="s">
        <v>40</v>
      </c>
      <c r="J5046" t="s">
        <v>2371</v>
      </c>
      <c r="K5046" s="17">
        <v>177.48</v>
      </c>
      <c r="L5046" s="17">
        <v>3</v>
      </c>
      <c r="M5046" s="17">
        <v>19.97</v>
      </c>
      <c r="N5046" s="17" t="str">
        <f>IF(SalesData[[#This Row],[Profit]]&gt;0,"Profit","Loss")</f>
        <v>Profit</v>
      </c>
    </row>
    <row r="5047" spans="1:14" x14ac:dyDescent="0.25">
      <c r="A5047" s="1">
        <v>42555</v>
      </c>
      <c r="B5047" s="3">
        <f t="shared" si="234"/>
        <v>2016</v>
      </c>
      <c r="C5047" s="3">
        <f t="shared" si="235"/>
        <v>7</v>
      </c>
      <c r="D5047" t="s">
        <v>301</v>
      </c>
      <c r="E5047" t="str">
        <f t="shared" si="236"/>
        <v>Rick Bensley20160704</v>
      </c>
      <c r="F5047">
        <f>IF(COUNTIF($E$2:E5047, E5047) = 1, MAX($F$1:F5046) + 1, INDEX($F$1:F5046, MATCH(E5047, $E$1:E5046, 0)))</f>
        <v>2484</v>
      </c>
      <c r="G5047" t="s">
        <v>164</v>
      </c>
      <c r="H5047" t="s">
        <v>39</v>
      </c>
      <c r="I5047" t="s">
        <v>40</v>
      </c>
      <c r="J5047" t="s">
        <v>2290</v>
      </c>
      <c r="K5047" s="17">
        <v>71.98</v>
      </c>
      <c r="L5047" s="17">
        <v>3</v>
      </c>
      <c r="M5047" s="17">
        <v>9</v>
      </c>
      <c r="N5047" s="17" t="str">
        <f>IF(SalesData[[#This Row],[Profit]]&gt;0,"Profit","Loss")</f>
        <v>Profit</v>
      </c>
    </row>
    <row r="5048" spans="1:14" x14ac:dyDescent="0.25">
      <c r="A5048" s="1">
        <v>42558</v>
      </c>
      <c r="B5048" s="3">
        <f t="shared" si="234"/>
        <v>2016</v>
      </c>
      <c r="C5048" s="3">
        <f t="shared" si="235"/>
        <v>7</v>
      </c>
      <c r="D5048" t="s">
        <v>1797</v>
      </c>
      <c r="E5048" t="str">
        <f t="shared" si="236"/>
        <v>Steve Chapman20160707</v>
      </c>
      <c r="F5048">
        <f>IF(COUNTIF($E$2:E5048, E5048) = 1, MAX($F$1:F5047) + 1, INDEX($F$1:F5047, MATCH(E5048, $E$1:E5047, 0)))</f>
        <v>2485</v>
      </c>
      <c r="G5048" t="s">
        <v>123</v>
      </c>
      <c r="H5048" t="s">
        <v>11</v>
      </c>
      <c r="I5048" t="s">
        <v>200</v>
      </c>
      <c r="J5048" t="s">
        <v>1010</v>
      </c>
      <c r="K5048" s="17">
        <v>45.58</v>
      </c>
      <c r="L5048" s="17">
        <v>7</v>
      </c>
      <c r="M5048" s="17">
        <v>5.13</v>
      </c>
      <c r="N5048" s="17" t="str">
        <f>IF(SalesData[[#This Row],[Profit]]&gt;0,"Profit","Loss")</f>
        <v>Profit</v>
      </c>
    </row>
    <row r="5049" spans="1:14" x14ac:dyDescent="0.25">
      <c r="A5049" s="1">
        <v>42558</v>
      </c>
      <c r="B5049" s="3">
        <f t="shared" si="234"/>
        <v>2016</v>
      </c>
      <c r="C5049" s="3">
        <f t="shared" si="235"/>
        <v>7</v>
      </c>
      <c r="D5049" t="s">
        <v>655</v>
      </c>
      <c r="E5049" t="str">
        <f t="shared" si="236"/>
        <v>Raymond Messe20160707</v>
      </c>
      <c r="F5049">
        <f>IF(COUNTIF($E$2:E5049, E5049) = 1, MAX($F$1:F5048) + 1, INDEX($F$1:F5048, MATCH(E5049, $E$1:E5048, 0)))</f>
        <v>2486</v>
      </c>
      <c r="G5049" t="s">
        <v>27</v>
      </c>
      <c r="H5049" t="s">
        <v>34</v>
      </c>
      <c r="I5049" t="s">
        <v>47</v>
      </c>
      <c r="J5049" t="s">
        <v>920</v>
      </c>
      <c r="K5049" s="17">
        <v>215.65</v>
      </c>
      <c r="L5049" s="17">
        <v>5</v>
      </c>
      <c r="M5049" s="17">
        <v>73.319999999999993</v>
      </c>
      <c r="N5049" s="17" t="str">
        <f>IF(SalesData[[#This Row],[Profit]]&gt;0,"Profit","Loss")</f>
        <v>Profit</v>
      </c>
    </row>
    <row r="5050" spans="1:14" x14ac:dyDescent="0.25">
      <c r="A5050" s="1">
        <v>42558</v>
      </c>
      <c r="B5050" s="3">
        <f t="shared" si="234"/>
        <v>2016</v>
      </c>
      <c r="C5050" s="3">
        <f t="shared" si="235"/>
        <v>7</v>
      </c>
      <c r="D5050" t="s">
        <v>202</v>
      </c>
      <c r="E5050" t="str">
        <f t="shared" si="236"/>
        <v>Barry FranzÃ¶sisch20160707</v>
      </c>
      <c r="F5050">
        <f>IF(COUNTIF($E$2:E5050, E5050) = 1, MAX($F$1:F5049) + 1, INDEX($F$1:F5049, MATCH(E5050, $E$1:E5049, 0)))</f>
        <v>2487</v>
      </c>
      <c r="G5050" t="s">
        <v>15</v>
      </c>
      <c r="H5050" t="s">
        <v>34</v>
      </c>
      <c r="I5050" t="s">
        <v>47</v>
      </c>
      <c r="J5050" t="s">
        <v>2015</v>
      </c>
      <c r="K5050" s="17">
        <v>60.29</v>
      </c>
      <c r="L5050" s="17">
        <v>8</v>
      </c>
      <c r="M5050" s="17">
        <v>-27.13</v>
      </c>
      <c r="N5050" s="17" t="str">
        <f>IF(SalesData[[#This Row],[Profit]]&gt;0,"Profit","Loss")</f>
        <v>Loss</v>
      </c>
    </row>
    <row r="5051" spans="1:14" x14ac:dyDescent="0.25">
      <c r="A5051" s="1">
        <v>42558</v>
      </c>
      <c r="B5051" s="3">
        <f t="shared" si="234"/>
        <v>2016</v>
      </c>
      <c r="C5051" s="3">
        <f t="shared" si="235"/>
        <v>7</v>
      </c>
      <c r="D5051" t="s">
        <v>202</v>
      </c>
      <c r="E5051" t="str">
        <f t="shared" si="236"/>
        <v>Barry FranzÃ¶sisch20160707</v>
      </c>
      <c r="F5051">
        <f>IF(COUNTIF($E$2:E5051, E5051) = 1, MAX($F$1:F5050) + 1, INDEX($F$1:F5050, MATCH(E5051, $E$1:E5050, 0)))</f>
        <v>2487</v>
      </c>
      <c r="G5051" t="s">
        <v>15</v>
      </c>
      <c r="H5051" t="s">
        <v>11</v>
      </c>
      <c r="I5051" t="s">
        <v>43</v>
      </c>
      <c r="J5051" t="s">
        <v>1233</v>
      </c>
      <c r="K5051" s="17">
        <v>2.63</v>
      </c>
      <c r="L5051" s="17">
        <v>1</v>
      </c>
      <c r="M5051" s="17">
        <v>0.82</v>
      </c>
      <c r="N5051" s="17" t="str">
        <f>IF(SalesData[[#This Row],[Profit]]&gt;0,"Profit","Loss")</f>
        <v>Profit</v>
      </c>
    </row>
    <row r="5052" spans="1:14" x14ac:dyDescent="0.25">
      <c r="A5052" s="1">
        <v>42558</v>
      </c>
      <c r="B5052" s="3">
        <f t="shared" si="234"/>
        <v>2016</v>
      </c>
      <c r="C5052" s="3">
        <f t="shared" si="235"/>
        <v>7</v>
      </c>
      <c r="D5052" t="s">
        <v>202</v>
      </c>
      <c r="E5052" t="str">
        <f t="shared" si="236"/>
        <v>Barry FranzÃ¶sisch20160707</v>
      </c>
      <c r="F5052">
        <f>IF(COUNTIF($E$2:E5052, E5052) = 1, MAX($F$1:F5051) + 1, INDEX($F$1:F5051, MATCH(E5052, $E$1:E5051, 0)))</f>
        <v>2487</v>
      </c>
      <c r="G5052" t="s">
        <v>15</v>
      </c>
      <c r="H5052" t="s">
        <v>11</v>
      </c>
      <c r="I5052" t="s">
        <v>12</v>
      </c>
      <c r="J5052" t="s">
        <v>1673</v>
      </c>
      <c r="K5052" s="17">
        <v>23.69</v>
      </c>
      <c r="L5052" s="17">
        <v>9</v>
      </c>
      <c r="M5052" s="17">
        <v>7.7</v>
      </c>
      <c r="N5052" s="17" t="str">
        <f>IF(SalesData[[#This Row],[Profit]]&gt;0,"Profit","Loss")</f>
        <v>Profit</v>
      </c>
    </row>
    <row r="5053" spans="1:14" x14ac:dyDescent="0.25">
      <c r="A5053" s="1">
        <v>42558</v>
      </c>
      <c r="B5053" s="3">
        <f t="shared" si="234"/>
        <v>2016</v>
      </c>
      <c r="C5053" s="3">
        <f t="shared" si="235"/>
        <v>7</v>
      </c>
      <c r="D5053" t="s">
        <v>202</v>
      </c>
      <c r="E5053" t="str">
        <f t="shared" si="236"/>
        <v>Barry FranzÃ¶sisch20160707</v>
      </c>
      <c r="F5053">
        <f>IF(COUNTIF($E$2:E5053, E5053) = 1, MAX($F$1:F5052) + 1, INDEX($F$1:F5052, MATCH(E5053, $E$1:E5052, 0)))</f>
        <v>2487</v>
      </c>
      <c r="G5053" t="s">
        <v>15</v>
      </c>
      <c r="H5053" t="s">
        <v>34</v>
      </c>
      <c r="I5053" t="s">
        <v>35</v>
      </c>
      <c r="J5053" t="s">
        <v>2182</v>
      </c>
      <c r="K5053" s="17">
        <v>253.37</v>
      </c>
      <c r="L5053" s="17">
        <v>2</v>
      </c>
      <c r="M5053" s="17">
        <v>-14.48</v>
      </c>
      <c r="N5053" s="17" t="str">
        <f>IF(SalesData[[#This Row],[Profit]]&gt;0,"Profit","Loss")</f>
        <v>Loss</v>
      </c>
    </row>
    <row r="5054" spans="1:14" x14ac:dyDescent="0.25">
      <c r="A5054" s="1">
        <v>42558</v>
      </c>
      <c r="B5054" s="3">
        <f t="shared" si="234"/>
        <v>2016</v>
      </c>
      <c r="C5054" s="3">
        <f t="shared" si="235"/>
        <v>7</v>
      </c>
      <c r="D5054" t="s">
        <v>2528</v>
      </c>
      <c r="E5054" t="str">
        <f t="shared" si="236"/>
        <v>Christopher Conant20160707</v>
      </c>
      <c r="F5054">
        <f>IF(COUNTIF($E$2:E5054, E5054) = 1, MAX($F$1:F5053) + 1, INDEX($F$1:F5053, MATCH(E5054, $E$1:E5053, 0)))</f>
        <v>2488</v>
      </c>
      <c r="G5054" t="s">
        <v>27</v>
      </c>
      <c r="H5054" t="s">
        <v>34</v>
      </c>
      <c r="I5054" t="s">
        <v>35</v>
      </c>
      <c r="J5054" t="s">
        <v>2029</v>
      </c>
      <c r="K5054" s="17">
        <v>287.97000000000003</v>
      </c>
      <c r="L5054" s="17">
        <v>4</v>
      </c>
      <c r="M5054" s="17">
        <v>-3.6</v>
      </c>
      <c r="N5054" s="17" t="str">
        <f>IF(SalesData[[#This Row],[Profit]]&gt;0,"Profit","Loss")</f>
        <v>Loss</v>
      </c>
    </row>
    <row r="5055" spans="1:14" x14ac:dyDescent="0.25">
      <c r="A5055" s="1">
        <v>42558</v>
      </c>
      <c r="B5055" s="3">
        <f t="shared" si="234"/>
        <v>2016</v>
      </c>
      <c r="C5055" s="3">
        <f t="shared" si="235"/>
        <v>7</v>
      </c>
      <c r="D5055" t="s">
        <v>2528</v>
      </c>
      <c r="E5055" t="str">
        <f t="shared" si="236"/>
        <v>Christopher Conant20160707</v>
      </c>
      <c r="F5055">
        <f>IF(COUNTIF($E$2:E5055, E5055) = 1, MAX($F$1:F5054) + 1, INDEX($F$1:F5054, MATCH(E5055, $E$1:E5054, 0)))</f>
        <v>2488</v>
      </c>
      <c r="G5055" t="s">
        <v>27</v>
      </c>
      <c r="H5055" t="s">
        <v>39</v>
      </c>
      <c r="I5055" t="s">
        <v>603</v>
      </c>
      <c r="J5055" t="s">
        <v>1938</v>
      </c>
      <c r="K5055" s="17">
        <v>2799.96</v>
      </c>
      <c r="L5055" s="17">
        <v>5</v>
      </c>
      <c r="M5055" s="17">
        <v>944.99</v>
      </c>
      <c r="N5055" s="17" t="str">
        <f>IF(SalesData[[#This Row],[Profit]]&gt;0,"Profit","Loss")</f>
        <v>Profit</v>
      </c>
    </row>
    <row r="5056" spans="1:14" x14ac:dyDescent="0.25">
      <c r="A5056" s="1">
        <v>42558</v>
      </c>
      <c r="B5056" s="3">
        <f t="shared" si="234"/>
        <v>2016</v>
      </c>
      <c r="C5056" s="3">
        <f t="shared" si="235"/>
        <v>7</v>
      </c>
      <c r="D5056" t="s">
        <v>2528</v>
      </c>
      <c r="E5056" t="str">
        <f t="shared" si="236"/>
        <v>Christopher Conant20160707</v>
      </c>
      <c r="F5056">
        <f>IF(COUNTIF($E$2:E5056, E5056) = 1, MAX($F$1:F5055) + 1, INDEX($F$1:F5055, MATCH(E5056, $E$1:E5055, 0)))</f>
        <v>2488</v>
      </c>
      <c r="G5056" t="s">
        <v>27</v>
      </c>
      <c r="H5056" t="s">
        <v>11</v>
      </c>
      <c r="I5056" t="s">
        <v>12</v>
      </c>
      <c r="J5056" t="s">
        <v>1294</v>
      </c>
      <c r="K5056" s="17">
        <v>48.94</v>
      </c>
      <c r="L5056" s="17">
        <v>1</v>
      </c>
      <c r="M5056" s="17">
        <v>24.47</v>
      </c>
      <c r="N5056" s="17" t="str">
        <f>IF(SalesData[[#This Row],[Profit]]&gt;0,"Profit","Loss")</f>
        <v>Profit</v>
      </c>
    </row>
    <row r="5057" spans="1:14" x14ac:dyDescent="0.25">
      <c r="A5057" s="1">
        <v>42558</v>
      </c>
      <c r="B5057" s="3">
        <f t="shared" si="234"/>
        <v>2016</v>
      </c>
      <c r="C5057" s="3">
        <f t="shared" si="235"/>
        <v>7</v>
      </c>
      <c r="D5057" t="s">
        <v>1793</v>
      </c>
      <c r="E5057" t="str">
        <f t="shared" si="236"/>
        <v>Chad Cunningham20160707</v>
      </c>
      <c r="F5057">
        <f>IF(COUNTIF($E$2:E5057, E5057) = 1, MAX($F$1:F5056) + 1, INDEX($F$1:F5056, MATCH(E5057, $E$1:E5056, 0)))</f>
        <v>2489</v>
      </c>
      <c r="G5057" t="s">
        <v>23</v>
      </c>
      <c r="H5057" t="s">
        <v>11</v>
      </c>
      <c r="I5057" t="s">
        <v>16</v>
      </c>
      <c r="J5057" t="s">
        <v>1402</v>
      </c>
      <c r="K5057" s="17">
        <v>10.08</v>
      </c>
      <c r="L5057" s="17">
        <v>2</v>
      </c>
      <c r="M5057" s="17">
        <v>3.28</v>
      </c>
      <c r="N5057" s="17" t="str">
        <f>IF(SalesData[[#This Row],[Profit]]&gt;0,"Profit","Loss")</f>
        <v>Profit</v>
      </c>
    </row>
    <row r="5058" spans="1:14" x14ac:dyDescent="0.25">
      <c r="A5058" s="1">
        <v>42558</v>
      </c>
      <c r="B5058" s="3">
        <f t="shared" ref="B5058:B5121" si="237">YEAR(A5058)</f>
        <v>2016</v>
      </c>
      <c r="C5058" s="3">
        <f t="shared" ref="C5058:C5121" si="238">MONTH(A5058)</f>
        <v>7</v>
      </c>
      <c r="D5058" t="s">
        <v>1793</v>
      </c>
      <c r="E5058" t="str">
        <f t="shared" ref="E5058:E5121" si="239">D5058 &amp; TEXT(A5058, "yyyymmdd")</f>
        <v>Chad Cunningham20160707</v>
      </c>
      <c r="F5058">
        <f>IF(COUNTIF($E$2:E5058, E5058) = 1, MAX($F$1:F5057) + 1, INDEX($F$1:F5057, MATCH(E5058, $E$1:E5057, 0)))</f>
        <v>2489</v>
      </c>
      <c r="G5058" t="s">
        <v>23</v>
      </c>
      <c r="H5058" t="s">
        <v>39</v>
      </c>
      <c r="I5058" t="s">
        <v>40</v>
      </c>
      <c r="J5058" t="s">
        <v>1059</v>
      </c>
      <c r="K5058" s="17">
        <v>59.99</v>
      </c>
      <c r="L5058" s="17">
        <v>1</v>
      </c>
      <c r="M5058" s="17">
        <v>-13</v>
      </c>
      <c r="N5058" s="17" t="str">
        <f>IF(SalesData[[#This Row],[Profit]]&gt;0,"Profit","Loss")</f>
        <v>Loss</v>
      </c>
    </row>
    <row r="5059" spans="1:14" x14ac:dyDescent="0.25">
      <c r="A5059" s="1">
        <v>42558</v>
      </c>
      <c r="B5059" s="3">
        <f t="shared" si="237"/>
        <v>2016</v>
      </c>
      <c r="C5059" s="3">
        <f t="shared" si="238"/>
        <v>7</v>
      </c>
      <c r="D5059" t="s">
        <v>1793</v>
      </c>
      <c r="E5059" t="str">
        <f t="shared" si="239"/>
        <v>Chad Cunningham20160707</v>
      </c>
      <c r="F5059">
        <f>IF(COUNTIF($E$2:E5059, E5059) = 1, MAX($F$1:F5058) + 1, INDEX($F$1:F5058, MATCH(E5059, $E$1:E5058, 0)))</f>
        <v>2489</v>
      </c>
      <c r="G5059" t="s">
        <v>23</v>
      </c>
      <c r="H5059" t="s">
        <v>11</v>
      </c>
      <c r="I5059" t="s">
        <v>20</v>
      </c>
      <c r="J5059" t="s">
        <v>575</v>
      </c>
      <c r="K5059" s="17">
        <v>5.72</v>
      </c>
      <c r="L5059" s="17">
        <v>5</v>
      </c>
      <c r="M5059" s="17">
        <v>-4.76</v>
      </c>
      <c r="N5059" s="17" t="str">
        <f>IF(SalesData[[#This Row],[Profit]]&gt;0,"Profit","Loss")</f>
        <v>Loss</v>
      </c>
    </row>
    <row r="5060" spans="1:14" x14ac:dyDescent="0.25">
      <c r="A5060" s="1">
        <v>42558</v>
      </c>
      <c r="B5060" s="3">
        <f t="shared" si="237"/>
        <v>2016</v>
      </c>
      <c r="C5060" s="3">
        <f t="shared" si="238"/>
        <v>7</v>
      </c>
      <c r="D5060" t="s">
        <v>1793</v>
      </c>
      <c r="E5060" t="str">
        <f t="shared" si="239"/>
        <v>Chad Cunningham20160707</v>
      </c>
      <c r="F5060">
        <f>IF(COUNTIF($E$2:E5060, E5060) = 1, MAX($F$1:F5059) + 1, INDEX($F$1:F5059, MATCH(E5060, $E$1:E5059, 0)))</f>
        <v>2489</v>
      </c>
      <c r="G5060" t="s">
        <v>23</v>
      </c>
      <c r="H5060" t="s">
        <v>11</v>
      </c>
      <c r="I5060" t="s">
        <v>20</v>
      </c>
      <c r="J5060" t="s">
        <v>1409</v>
      </c>
      <c r="K5060" s="17">
        <v>9.42</v>
      </c>
      <c r="L5060" s="17">
        <v>5</v>
      </c>
      <c r="M5060" s="17">
        <v>-7.85</v>
      </c>
      <c r="N5060" s="17" t="str">
        <f>IF(SalesData[[#This Row],[Profit]]&gt;0,"Profit","Loss")</f>
        <v>Loss</v>
      </c>
    </row>
    <row r="5061" spans="1:14" x14ac:dyDescent="0.25">
      <c r="A5061" s="1">
        <v>42558</v>
      </c>
      <c r="B5061" s="3">
        <f t="shared" si="237"/>
        <v>2016</v>
      </c>
      <c r="C5061" s="3">
        <f t="shared" si="238"/>
        <v>7</v>
      </c>
      <c r="D5061" t="s">
        <v>2107</v>
      </c>
      <c r="E5061" t="str">
        <f t="shared" si="239"/>
        <v>Max Jones20160707</v>
      </c>
      <c r="F5061">
        <f>IF(COUNTIF($E$2:E5061, E5061) = 1, MAX($F$1:F5060) + 1, INDEX($F$1:F5060, MATCH(E5061, $E$1:E5060, 0)))</f>
        <v>2490</v>
      </c>
      <c r="G5061" t="s">
        <v>296</v>
      </c>
      <c r="H5061" t="s">
        <v>11</v>
      </c>
      <c r="I5061" t="s">
        <v>12</v>
      </c>
      <c r="J5061" t="s">
        <v>493</v>
      </c>
      <c r="K5061" s="17">
        <v>12.96</v>
      </c>
      <c r="L5061" s="17">
        <v>2</v>
      </c>
      <c r="M5061" s="17">
        <v>6.22</v>
      </c>
      <c r="N5061" s="17" t="str">
        <f>IF(SalesData[[#This Row],[Profit]]&gt;0,"Profit","Loss")</f>
        <v>Profit</v>
      </c>
    </row>
    <row r="5062" spans="1:14" x14ac:dyDescent="0.25">
      <c r="A5062" s="1">
        <v>42558</v>
      </c>
      <c r="B5062" s="3">
        <f t="shared" si="237"/>
        <v>2016</v>
      </c>
      <c r="C5062" s="3">
        <f t="shared" si="238"/>
        <v>7</v>
      </c>
      <c r="D5062" t="s">
        <v>2107</v>
      </c>
      <c r="E5062" t="str">
        <f t="shared" si="239"/>
        <v>Max Jones20160707</v>
      </c>
      <c r="F5062">
        <f>IF(COUNTIF($E$2:E5062, E5062) = 1, MAX($F$1:F5061) + 1, INDEX($F$1:F5061, MATCH(E5062, $E$1:E5061, 0)))</f>
        <v>2490</v>
      </c>
      <c r="G5062" t="s">
        <v>296</v>
      </c>
      <c r="H5062" t="s">
        <v>11</v>
      </c>
      <c r="I5062" t="s">
        <v>24</v>
      </c>
      <c r="J5062" t="s">
        <v>1069</v>
      </c>
      <c r="K5062" s="17">
        <v>45.98</v>
      </c>
      <c r="L5062" s="17">
        <v>2</v>
      </c>
      <c r="M5062" s="17">
        <v>12.87</v>
      </c>
      <c r="N5062" s="17" t="str">
        <f>IF(SalesData[[#This Row],[Profit]]&gt;0,"Profit","Loss")</f>
        <v>Profit</v>
      </c>
    </row>
    <row r="5063" spans="1:14" x14ac:dyDescent="0.25">
      <c r="A5063" s="1">
        <v>42559</v>
      </c>
      <c r="B5063" s="3">
        <f t="shared" si="237"/>
        <v>2016</v>
      </c>
      <c r="C5063" s="3">
        <f t="shared" si="238"/>
        <v>7</v>
      </c>
      <c r="D5063" t="s">
        <v>2537</v>
      </c>
      <c r="E5063" t="str">
        <f t="shared" si="239"/>
        <v>Scot Coram20160708</v>
      </c>
      <c r="F5063">
        <f>IF(COUNTIF($E$2:E5063, E5063) = 1, MAX($F$1:F5062) + 1, INDEX($F$1:F5062, MATCH(E5063, $E$1:E5062, 0)))</f>
        <v>2491</v>
      </c>
      <c r="G5063" t="s">
        <v>10</v>
      </c>
      <c r="H5063" t="s">
        <v>39</v>
      </c>
      <c r="I5063" t="s">
        <v>40</v>
      </c>
      <c r="J5063" t="s">
        <v>2419</v>
      </c>
      <c r="K5063" s="17">
        <v>863.64</v>
      </c>
      <c r="L5063" s="17">
        <v>9</v>
      </c>
      <c r="M5063" s="17">
        <v>107.96</v>
      </c>
      <c r="N5063" s="17" t="str">
        <f>IF(SalesData[[#This Row],[Profit]]&gt;0,"Profit","Loss")</f>
        <v>Profit</v>
      </c>
    </row>
    <row r="5064" spans="1:14" x14ac:dyDescent="0.25">
      <c r="A5064" s="1">
        <v>42559</v>
      </c>
      <c r="B5064" s="3">
        <f t="shared" si="237"/>
        <v>2016</v>
      </c>
      <c r="C5064" s="3">
        <f t="shared" si="238"/>
        <v>7</v>
      </c>
      <c r="D5064" t="s">
        <v>2537</v>
      </c>
      <c r="E5064" t="str">
        <f t="shared" si="239"/>
        <v>Scot Coram20160708</v>
      </c>
      <c r="F5064">
        <f>IF(COUNTIF($E$2:E5064, E5064) = 1, MAX($F$1:F5063) + 1, INDEX($F$1:F5063, MATCH(E5064, $E$1:E5063, 0)))</f>
        <v>2491</v>
      </c>
      <c r="G5064" t="s">
        <v>10</v>
      </c>
      <c r="H5064" t="s">
        <v>11</v>
      </c>
      <c r="I5064" t="s">
        <v>24</v>
      </c>
      <c r="J5064" t="s">
        <v>260</v>
      </c>
      <c r="K5064" s="17">
        <v>47.62</v>
      </c>
      <c r="L5064" s="17">
        <v>3</v>
      </c>
      <c r="M5064" s="17">
        <v>3.57</v>
      </c>
      <c r="N5064" s="17" t="str">
        <f>IF(SalesData[[#This Row],[Profit]]&gt;0,"Profit","Loss")</f>
        <v>Profit</v>
      </c>
    </row>
    <row r="5065" spans="1:14" x14ac:dyDescent="0.25">
      <c r="A5065" s="1">
        <v>42559</v>
      </c>
      <c r="B5065" s="3">
        <f t="shared" si="237"/>
        <v>2016</v>
      </c>
      <c r="C5065" s="3">
        <f t="shared" si="238"/>
        <v>7</v>
      </c>
      <c r="D5065" t="s">
        <v>1173</v>
      </c>
      <c r="E5065" t="str">
        <f t="shared" si="239"/>
        <v>Joe Elijah20160708</v>
      </c>
      <c r="F5065">
        <f>IF(COUNTIF($E$2:E5065, E5065) = 1, MAX($F$1:F5064) + 1, INDEX($F$1:F5064, MATCH(E5065, $E$1:E5064, 0)))</f>
        <v>2492</v>
      </c>
      <c r="G5065" t="s">
        <v>278</v>
      </c>
      <c r="H5065" t="s">
        <v>11</v>
      </c>
      <c r="I5065" t="s">
        <v>20</v>
      </c>
      <c r="J5065" t="s">
        <v>2075</v>
      </c>
      <c r="K5065" s="17">
        <v>19.97</v>
      </c>
      <c r="L5065" s="17">
        <v>2</v>
      </c>
      <c r="M5065" s="17">
        <v>-13.31</v>
      </c>
      <c r="N5065" s="17" t="str">
        <f>IF(SalesData[[#This Row],[Profit]]&gt;0,"Profit","Loss")</f>
        <v>Loss</v>
      </c>
    </row>
    <row r="5066" spans="1:14" x14ac:dyDescent="0.25">
      <c r="A5066" s="1">
        <v>42559</v>
      </c>
      <c r="B5066" s="3">
        <f t="shared" si="237"/>
        <v>2016</v>
      </c>
      <c r="C5066" s="3">
        <f t="shared" si="238"/>
        <v>7</v>
      </c>
      <c r="D5066" t="s">
        <v>1173</v>
      </c>
      <c r="E5066" t="str">
        <f t="shared" si="239"/>
        <v>Joe Elijah20160708</v>
      </c>
      <c r="F5066">
        <f>IF(COUNTIF($E$2:E5066, E5066) = 1, MAX($F$1:F5065) + 1, INDEX($F$1:F5065, MATCH(E5066, $E$1:E5065, 0)))</f>
        <v>2492</v>
      </c>
      <c r="G5066" t="s">
        <v>278</v>
      </c>
      <c r="H5066" t="s">
        <v>11</v>
      </c>
      <c r="I5066" t="s">
        <v>18</v>
      </c>
      <c r="J5066" t="s">
        <v>927</v>
      </c>
      <c r="K5066" s="17">
        <v>33.49</v>
      </c>
      <c r="L5066" s="17">
        <v>7</v>
      </c>
      <c r="M5066" s="17">
        <v>-1.26</v>
      </c>
      <c r="N5066" s="17" t="str">
        <f>IF(SalesData[[#This Row],[Profit]]&gt;0,"Profit","Loss")</f>
        <v>Loss</v>
      </c>
    </row>
    <row r="5067" spans="1:14" x14ac:dyDescent="0.25">
      <c r="A5067" s="1">
        <v>42559</v>
      </c>
      <c r="B5067" s="3">
        <f t="shared" si="237"/>
        <v>2016</v>
      </c>
      <c r="C5067" s="3">
        <f t="shared" si="238"/>
        <v>7</v>
      </c>
      <c r="D5067" t="s">
        <v>1173</v>
      </c>
      <c r="E5067" t="str">
        <f t="shared" si="239"/>
        <v>Joe Elijah20160708</v>
      </c>
      <c r="F5067">
        <f>IF(COUNTIF($E$2:E5067, E5067) = 1, MAX($F$1:F5066) + 1, INDEX($F$1:F5066, MATCH(E5067, $E$1:E5066, 0)))</f>
        <v>2492</v>
      </c>
      <c r="G5067" t="s">
        <v>278</v>
      </c>
      <c r="H5067" t="s">
        <v>11</v>
      </c>
      <c r="I5067" t="s">
        <v>20</v>
      </c>
      <c r="J5067" t="s">
        <v>1630</v>
      </c>
      <c r="K5067" s="17">
        <v>8.74</v>
      </c>
      <c r="L5067" s="17">
        <v>4</v>
      </c>
      <c r="M5067" s="17">
        <v>-6.12</v>
      </c>
      <c r="N5067" s="17" t="str">
        <f>IF(SalesData[[#This Row],[Profit]]&gt;0,"Profit","Loss")</f>
        <v>Loss</v>
      </c>
    </row>
    <row r="5068" spans="1:14" x14ac:dyDescent="0.25">
      <c r="A5068" s="1">
        <v>42559</v>
      </c>
      <c r="B5068" s="3">
        <f t="shared" si="237"/>
        <v>2016</v>
      </c>
      <c r="C5068" s="3">
        <f t="shared" si="238"/>
        <v>7</v>
      </c>
      <c r="D5068" t="s">
        <v>1173</v>
      </c>
      <c r="E5068" t="str">
        <f t="shared" si="239"/>
        <v>Joe Elijah20160708</v>
      </c>
      <c r="F5068">
        <f>IF(COUNTIF($E$2:E5068, E5068) = 1, MAX($F$1:F5067) + 1, INDEX($F$1:F5067, MATCH(E5068, $E$1:E5067, 0)))</f>
        <v>2492</v>
      </c>
      <c r="G5068" t="s">
        <v>278</v>
      </c>
      <c r="H5068" t="s">
        <v>34</v>
      </c>
      <c r="I5068" t="s">
        <v>35</v>
      </c>
      <c r="J5068" t="s">
        <v>1237</v>
      </c>
      <c r="K5068" s="17">
        <v>662.88</v>
      </c>
      <c r="L5068" s="17">
        <v>3</v>
      </c>
      <c r="M5068" s="17">
        <v>74.569999999999993</v>
      </c>
      <c r="N5068" s="17" t="str">
        <f>IF(SalesData[[#This Row],[Profit]]&gt;0,"Profit","Loss")</f>
        <v>Profit</v>
      </c>
    </row>
    <row r="5069" spans="1:14" x14ac:dyDescent="0.25">
      <c r="A5069" s="1">
        <v>42559</v>
      </c>
      <c r="B5069" s="3">
        <f t="shared" si="237"/>
        <v>2016</v>
      </c>
      <c r="C5069" s="3">
        <f t="shared" si="238"/>
        <v>7</v>
      </c>
      <c r="D5069" t="s">
        <v>1271</v>
      </c>
      <c r="E5069" t="str">
        <f t="shared" si="239"/>
        <v>Chris Cortes20160708</v>
      </c>
      <c r="F5069">
        <f>IF(COUNTIF($E$2:E5069, E5069) = 1, MAX($F$1:F5068) + 1, INDEX($F$1:F5068, MATCH(E5069, $E$1:E5068, 0)))</f>
        <v>2493</v>
      </c>
      <c r="G5069" t="s">
        <v>164</v>
      </c>
      <c r="H5069" t="s">
        <v>39</v>
      </c>
      <c r="I5069" t="s">
        <v>40</v>
      </c>
      <c r="J5069" t="s">
        <v>1707</v>
      </c>
      <c r="K5069" s="17">
        <v>107.98</v>
      </c>
      <c r="L5069" s="17">
        <v>1</v>
      </c>
      <c r="M5069" s="17">
        <v>9.4499999999999993</v>
      </c>
      <c r="N5069" s="17" t="str">
        <f>IF(SalesData[[#This Row],[Profit]]&gt;0,"Profit","Loss")</f>
        <v>Profit</v>
      </c>
    </row>
    <row r="5070" spans="1:14" x14ac:dyDescent="0.25">
      <c r="A5070" s="1">
        <v>42559</v>
      </c>
      <c r="B5070" s="3">
        <f t="shared" si="237"/>
        <v>2016</v>
      </c>
      <c r="C5070" s="3">
        <f t="shared" si="238"/>
        <v>7</v>
      </c>
      <c r="D5070" t="s">
        <v>1271</v>
      </c>
      <c r="E5070" t="str">
        <f t="shared" si="239"/>
        <v>Chris Cortes20160708</v>
      </c>
      <c r="F5070">
        <f>IF(COUNTIF($E$2:E5070, E5070) = 1, MAX($F$1:F5069) + 1, INDEX($F$1:F5069, MATCH(E5070, $E$1:E5069, 0)))</f>
        <v>2493</v>
      </c>
      <c r="G5070" t="s">
        <v>164</v>
      </c>
      <c r="H5070" t="s">
        <v>11</v>
      </c>
      <c r="I5070" t="s">
        <v>20</v>
      </c>
      <c r="J5070" t="s">
        <v>467</v>
      </c>
      <c r="K5070" s="17">
        <v>19.3</v>
      </c>
      <c r="L5070" s="17">
        <v>3</v>
      </c>
      <c r="M5070" s="17">
        <v>6.03</v>
      </c>
      <c r="N5070" s="17" t="str">
        <f>IF(SalesData[[#This Row],[Profit]]&gt;0,"Profit","Loss")</f>
        <v>Profit</v>
      </c>
    </row>
    <row r="5071" spans="1:14" x14ac:dyDescent="0.25">
      <c r="A5071" s="1">
        <v>42559</v>
      </c>
      <c r="B5071" s="3">
        <f t="shared" si="237"/>
        <v>2016</v>
      </c>
      <c r="C5071" s="3">
        <f t="shared" si="238"/>
        <v>7</v>
      </c>
      <c r="D5071" t="s">
        <v>1183</v>
      </c>
      <c r="E5071" t="str">
        <f t="shared" si="239"/>
        <v>Zuschuss Donatelli20160708</v>
      </c>
      <c r="F5071">
        <f>IF(COUNTIF($E$2:E5071, E5071) = 1, MAX($F$1:F5070) + 1, INDEX($F$1:F5070, MATCH(E5071, $E$1:E5070, 0)))</f>
        <v>2494</v>
      </c>
      <c r="G5071" t="s">
        <v>123</v>
      </c>
      <c r="H5071" t="s">
        <v>39</v>
      </c>
      <c r="I5071" t="s">
        <v>40</v>
      </c>
      <c r="J5071" t="s">
        <v>2561</v>
      </c>
      <c r="K5071" s="17">
        <v>823.96</v>
      </c>
      <c r="L5071" s="17">
        <v>5</v>
      </c>
      <c r="M5071" s="17">
        <v>51.5</v>
      </c>
      <c r="N5071" s="17" t="str">
        <f>IF(SalesData[[#This Row],[Profit]]&gt;0,"Profit","Loss")</f>
        <v>Profit</v>
      </c>
    </row>
    <row r="5072" spans="1:14" x14ac:dyDescent="0.25">
      <c r="A5072" s="1">
        <v>42559</v>
      </c>
      <c r="B5072" s="3">
        <f t="shared" si="237"/>
        <v>2016</v>
      </c>
      <c r="C5072" s="3">
        <f t="shared" si="238"/>
        <v>7</v>
      </c>
      <c r="D5072" t="s">
        <v>1183</v>
      </c>
      <c r="E5072" t="str">
        <f t="shared" si="239"/>
        <v>Zuschuss Donatelli20160708</v>
      </c>
      <c r="F5072">
        <f>IF(COUNTIF($E$2:E5072, E5072) = 1, MAX($F$1:F5071) + 1, INDEX($F$1:F5071, MATCH(E5072, $E$1:E5071, 0)))</f>
        <v>2494</v>
      </c>
      <c r="G5072" t="s">
        <v>123</v>
      </c>
      <c r="H5072" t="s">
        <v>11</v>
      </c>
      <c r="I5072" t="s">
        <v>12</v>
      </c>
      <c r="J5072" t="s">
        <v>1166</v>
      </c>
      <c r="K5072" s="17">
        <v>15.98</v>
      </c>
      <c r="L5072" s="17">
        <v>2</v>
      </c>
      <c r="M5072" s="17">
        <v>5</v>
      </c>
      <c r="N5072" s="17" t="str">
        <f>IF(SalesData[[#This Row],[Profit]]&gt;0,"Profit","Loss")</f>
        <v>Profit</v>
      </c>
    </row>
    <row r="5073" spans="1:14" x14ac:dyDescent="0.25">
      <c r="A5073" s="1">
        <v>42559</v>
      </c>
      <c r="B5073" s="3">
        <f t="shared" si="237"/>
        <v>2016</v>
      </c>
      <c r="C5073" s="3">
        <f t="shared" si="238"/>
        <v>7</v>
      </c>
      <c r="D5073" t="s">
        <v>1368</v>
      </c>
      <c r="E5073" t="str">
        <f t="shared" si="239"/>
        <v>Thea Hudgings20160708</v>
      </c>
      <c r="F5073">
        <f>IF(COUNTIF($E$2:E5073, E5073) = 1, MAX($F$1:F5072) + 1, INDEX($F$1:F5072, MATCH(E5073, $E$1:E5072, 0)))</f>
        <v>2495</v>
      </c>
      <c r="G5073" t="s">
        <v>1529</v>
      </c>
      <c r="H5073" t="s">
        <v>11</v>
      </c>
      <c r="I5073" t="s">
        <v>12</v>
      </c>
      <c r="J5073" t="s">
        <v>524</v>
      </c>
      <c r="K5073" s="17">
        <v>12.96</v>
      </c>
      <c r="L5073" s="17">
        <v>2</v>
      </c>
      <c r="M5073" s="17">
        <v>6.22</v>
      </c>
      <c r="N5073" s="17" t="str">
        <f>IF(SalesData[[#This Row],[Profit]]&gt;0,"Profit","Loss")</f>
        <v>Profit</v>
      </c>
    </row>
    <row r="5074" spans="1:14" x14ac:dyDescent="0.25">
      <c r="A5074" s="1">
        <v>42560</v>
      </c>
      <c r="B5074" s="3">
        <f t="shared" si="237"/>
        <v>2016</v>
      </c>
      <c r="C5074" s="3">
        <f t="shared" si="238"/>
        <v>7</v>
      </c>
      <c r="D5074" t="s">
        <v>387</v>
      </c>
      <c r="E5074" t="str">
        <f t="shared" si="239"/>
        <v>Jonathan Doherty20160709</v>
      </c>
      <c r="F5074">
        <f>IF(COUNTIF($E$2:E5074, E5074) = 1, MAX($F$1:F5073) + 1, INDEX($F$1:F5073, MATCH(E5074, $E$1:E5073, 0)))</f>
        <v>2496</v>
      </c>
      <c r="G5074" t="s">
        <v>149</v>
      </c>
      <c r="H5074" t="s">
        <v>34</v>
      </c>
      <c r="I5074" t="s">
        <v>35</v>
      </c>
      <c r="J5074" t="s">
        <v>1072</v>
      </c>
      <c r="K5074" s="17">
        <v>408.01</v>
      </c>
      <c r="L5074" s="17">
        <v>2</v>
      </c>
      <c r="M5074" s="17">
        <v>72.53</v>
      </c>
      <c r="N5074" s="17" t="str">
        <f>IF(SalesData[[#This Row],[Profit]]&gt;0,"Profit","Loss")</f>
        <v>Profit</v>
      </c>
    </row>
    <row r="5075" spans="1:14" x14ac:dyDescent="0.25">
      <c r="A5075" s="1">
        <v>42560</v>
      </c>
      <c r="B5075" s="3">
        <f t="shared" si="237"/>
        <v>2016</v>
      </c>
      <c r="C5075" s="3">
        <f t="shared" si="238"/>
        <v>7</v>
      </c>
      <c r="D5075" t="s">
        <v>387</v>
      </c>
      <c r="E5075" t="str">
        <f t="shared" si="239"/>
        <v>Jonathan Doherty20160709</v>
      </c>
      <c r="F5075">
        <f>IF(COUNTIF($E$2:E5075, E5075) = 1, MAX($F$1:F5074) + 1, INDEX($F$1:F5074, MATCH(E5075, $E$1:E5074, 0)))</f>
        <v>2496</v>
      </c>
      <c r="G5075" t="s">
        <v>149</v>
      </c>
      <c r="H5075" t="s">
        <v>34</v>
      </c>
      <c r="I5075" t="s">
        <v>47</v>
      </c>
      <c r="J5075" t="s">
        <v>654</v>
      </c>
      <c r="K5075" s="17">
        <v>165.28</v>
      </c>
      <c r="L5075" s="17">
        <v>4</v>
      </c>
      <c r="M5075" s="17">
        <v>14.88</v>
      </c>
      <c r="N5075" s="17" t="str">
        <f>IF(SalesData[[#This Row],[Profit]]&gt;0,"Profit","Loss")</f>
        <v>Profit</v>
      </c>
    </row>
    <row r="5076" spans="1:14" x14ac:dyDescent="0.25">
      <c r="A5076" s="1">
        <v>42561</v>
      </c>
      <c r="B5076" s="3">
        <f t="shared" si="237"/>
        <v>2016</v>
      </c>
      <c r="C5076" s="3">
        <f t="shared" si="238"/>
        <v>7</v>
      </c>
      <c r="D5076" t="s">
        <v>554</v>
      </c>
      <c r="E5076" t="str">
        <f t="shared" si="239"/>
        <v>Allen Armold20160710</v>
      </c>
      <c r="F5076">
        <f>IF(COUNTIF($E$2:E5076, E5076) = 1, MAX($F$1:F5075) + 1, INDEX($F$1:F5075, MATCH(E5076, $E$1:E5075, 0)))</f>
        <v>2497</v>
      </c>
      <c r="G5076" t="s">
        <v>95</v>
      </c>
      <c r="H5076" t="s">
        <v>11</v>
      </c>
      <c r="I5076" t="s">
        <v>18</v>
      </c>
      <c r="J5076" t="s">
        <v>2219</v>
      </c>
      <c r="K5076" s="17">
        <v>16.77</v>
      </c>
      <c r="L5076" s="17">
        <v>2</v>
      </c>
      <c r="M5076" s="17">
        <v>1.47</v>
      </c>
      <c r="N5076" s="17" t="str">
        <f>IF(SalesData[[#This Row],[Profit]]&gt;0,"Profit","Loss")</f>
        <v>Profit</v>
      </c>
    </row>
    <row r="5077" spans="1:14" x14ac:dyDescent="0.25">
      <c r="A5077" s="1">
        <v>42561</v>
      </c>
      <c r="B5077" s="3">
        <f t="shared" si="237"/>
        <v>2016</v>
      </c>
      <c r="C5077" s="3">
        <f t="shared" si="238"/>
        <v>7</v>
      </c>
      <c r="D5077" t="s">
        <v>1778</v>
      </c>
      <c r="E5077" t="str">
        <f t="shared" si="239"/>
        <v>Logan Haushalter20160710</v>
      </c>
      <c r="F5077">
        <f>IF(COUNTIF($E$2:E5077, E5077) = 1, MAX($F$1:F5076) + 1, INDEX($F$1:F5076, MATCH(E5077, $E$1:E5076, 0)))</f>
        <v>2498</v>
      </c>
      <c r="G5077" t="s">
        <v>10</v>
      </c>
      <c r="H5077" t="s">
        <v>11</v>
      </c>
      <c r="I5077" t="s">
        <v>18</v>
      </c>
      <c r="J5077" t="s">
        <v>1854</v>
      </c>
      <c r="K5077" s="17">
        <v>338.04</v>
      </c>
      <c r="L5077" s="17">
        <v>3</v>
      </c>
      <c r="M5077" s="17">
        <v>-33.799999999999997</v>
      </c>
      <c r="N5077" s="17" t="str">
        <f>IF(SalesData[[#This Row],[Profit]]&gt;0,"Profit","Loss")</f>
        <v>Loss</v>
      </c>
    </row>
    <row r="5078" spans="1:14" x14ac:dyDescent="0.25">
      <c r="A5078" s="1">
        <v>42561</v>
      </c>
      <c r="B5078" s="3">
        <f t="shared" si="237"/>
        <v>2016</v>
      </c>
      <c r="C5078" s="3">
        <f t="shared" si="238"/>
        <v>7</v>
      </c>
      <c r="D5078" t="s">
        <v>1778</v>
      </c>
      <c r="E5078" t="str">
        <f t="shared" si="239"/>
        <v>Logan Haushalter20160710</v>
      </c>
      <c r="F5078">
        <f>IF(COUNTIF($E$2:E5078, E5078) = 1, MAX($F$1:F5077) + 1, INDEX($F$1:F5077, MATCH(E5078, $E$1:E5077, 0)))</f>
        <v>2498</v>
      </c>
      <c r="G5078" t="s">
        <v>10</v>
      </c>
      <c r="H5078" t="s">
        <v>11</v>
      </c>
      <c r="I5078" t="s">
        <v>24</v>
      </c>
      <c r="J5078" t="s">
        <v>759</v>
      </c>
      <c r="K5078" s="17">
        <v>154.24</v>
      </c>
      <c r="L5078" s="17">
        <v>4</v>
      </c>
      <c r="M5078" s="17">
        <v>17.350000000000001</v>
      </c>
      <c r="N5078" s="17" t="str">
        <f>IF(SalesData[[#This Row],[Profit]]&gt;0,"Profit","Loss")</f>
        <v>Profit</v>
      </c>
    </row>
    <row r="5079" spans="1:14" x14ac:dyDescent="0.25">
      <c r="A5079" s="1">
        <v>42561</v>
      </c>
      <c r="B5079" s="3">
        <f t="shared" si="237"/>
        <v>2016</v>
      </c>
      <c r="C5079" s="3">
        <f t="shared" si="238"/>
        <v>7</v>
      </c>
      <c r="D5079" t="s">
        <v>1046</v>
      </c>
      <c r="E5079" t="str">
        <f t="shared" si="239"/>
        <v>Nick Zandusky20160710</v>
      </c>
      <c r="F5079">
        <f>IF(COUNTIF($E$2:E5079, E5079) = 1, MAX($F$1:F5078) + 1, INDEX($F$1:F5078, MATCH(E5079, $E$1:E5078, 0)))</f>
        <v>2499</v>
      </c>
      <c r="G5079" t="s">
        <v>95</v>
      </c>
      <c r="H5079" t="s">
        <v>11</v>
      </c>
      <c r="I5079" t="s">
        <v>20</v>
      </c>
      <c r="J5079" t="s">
        <v>765</v>
      </c>
      <c r="K5079" s="17">
        <v>44.86</v>
      </c>
      <c r="L5079" s="17">
        <v>6</v>
      </c>
      <c r="M5079" s="17">
        <v>-35.880000000000003</v>
      </c>
      <c r="N5079" s="17" t="str">
        <f>IF(SalesData[[#This Row],[Profit]]&gt;0,"Profit","Loss")</f>
        <v>Loss</v>
      </c>
    </row>
    <row r="5080" spans="1:14" x14ac:dyDescent="0.25">
      <c r="A5080" s="1">
        <v>42561</v>
      </c>
      <c r="B5080" s="3">
        <f t="shared" si="237"/>
        <v>2016</v>
      </c>
      <c r="C5080" s="3">
        <f t="shared" si="238"/>
        <v>7</v>
      </c>
      <c r="D5080" t="s">
        <v>1287</v>
      </c>
      <c r="E5080" t="str">
        <f t="shared" si="239"/>
        <v>Erin Ashbrook20160710</v>
      </c>
      <c r="F5080">
        <f>IF(COUNTIF($E$2:E5080, E5080) = 1, MAX($F$1:F5079) + 1, INDEX($F$1:F5079, MATCH(E5080, $E$1:E5079, 0)))</f>
        <v>2500</v>
      </c>
      <c r="G5080" t="s">
        <v>23</v>
      </c>
      <c r="H5080" t="s">
        <v>39</v>
      </c>
      <c r="I5080" t="s">
        <v>302</v>
      </c>
      <c r="J5080" t="s">
        <v>2562</v>
      </c>
      <c r="K5080" s="17">
        <v>341.99</v>
      </c>
      <c r="L5080" s="17">
        <v>3</v>
      </c>
      <c r="M5080" s="17">
        <v>-319.19</v>
      </c>
      <c r="N5080" s="17" t="str">
        <f>IF(SalesData[[#This Row],[Profit]]&gt;0,"Profit","Loss")</f>
        <v>Loss</v>
      </c>
    </row>
    <row r="5081" spans="1:14" x14ac:dyDescent="0.25">
      <c r="A5081" s="1">
        <v>42563</v>
      </c>
      <c r="B5081" s="3">
        <f t="shared" si="237"/>
        <v>2016</v>
      </c>
      <c r="C5081" s="3">
        <f t="shared" si="238"/>
        <v>7</v>
      </c>
      <c r="D5081" t="s">
        <v>357</v>
      </c>
      <c r="E5081" t="str">
        <f t="shared" si="239"/>
        <v>Kristen Hastings20160712</v>
      </c>
      <c r="F5081">
        <f>IF(COUNTIF($E$2:E5081, E5081) = 1, MAX($F$1:F5080) + 1, INDEX($F$1:F5080, MATCH(E5081, $E$1:E5080, 0)))</f>
        <v>2501</v>
      </c>
      <c r="G5081" t="s">
        <v>27</v>
      </c>
      <c r="H5081" t="s">
        <v>39</v>
      </c>
      <c r="I5081" t="s">
        <v>40</v>
      </c>
      <c r="J5081" t="s">
        <v>1156</v>
      </c>
      <c r="K5081" s="17">
        <v>95.76</v>
      </c>
      <c r="L5081" s="17">
        <v>6</v>
      </c>
      <c r="M5081" s="17">
        <v>7.18</v>
      </c>
      <c r="N5081" s="17" t="str">
        <f>IF(SalesData[[#This Row],[Profit]]&gt;0,"Profit","Loss")</f>
        <v>Profit</v>
      </c>
    </row>
    <row r="5082" spans="1:14" x14ac:dyDescent="0.25">
      <c r="A5082" s="1">
        <v>42565</v>
      </c>
      <c r="B5082" s="3">
        <f t="shared" si="237"/>
        <v>2016</v>
      </c>
      <c r="C5082" s="3">
        <f t="shared" si="238"/>
        <v>7</v>
      </c>
      <c r="D5082" t="s">
        <v>1417</v>
      </c>
      <c r="E5082" t="str">
        <f t="shared" si="239"/>
        <v>Erin Smith20160714</v>
      </c>
      <c r="F5082">
        <f>IF(COUNTIF($E$2:E5082, E5082) = 1, MAX($F$1:F5081) + 1, INDEX($F$1:F5081, MATCH(E5082, $E$1:E5081, 0)))</f>
        <v>2502</v>
      </c>
      <c r="G5082" t="s">
        <v>95</v>
      </c>
      <c r="H5082" t="s">
        <v>39</v>
      </c>
      <c r="I5082" t="s">
        <v>40</v>
      </c>
      <c r="J5082" t="s">
        <v>1895</v>
      </c>
      <c r="K5082" s="17">
        <v>380.86</v>
      </c>
      <c r="L5082" s="17">
        <v>8</v>
      </c>
      <c r="M5082" s="17">
        <v>38.090000000000003</v>
      </c>
      <c r="N5082" s="17" t="str">
        <f>IF(SalesData[[#This Row],[Profit]]&gt;0,"Profit","Loss")</f>
        <v>Profit</v>
      </c>
    </row>
    <row r="5083" spans="1:14" x14ac:dyDescent="0.25">
      <c r="A5083" s="1">
        <v>42565</v>
      </c>
      <c r="B5083" s="3">
        <f t="shared" si="237"/>
        <v>2016</v>
      </c>
      <c r="C5083" s="3">
        <f t="shared" si="238"/>
        <v>7</v>
      </c>
      <c r="D5083" t="s">
        <v>2021</v>
      </c>
      <c r="E5083" t="str">
        <f t="shared" si="239"/>
        <v>Theone Pippenger20160714</v>
      </c>
      <c r="F5083">
        <f>IF(COUNTIF($E$2:E5083, E5083) = 1, MAX($F$1:F5082) + 1, INDEX($F$1:F5082, MATCH(E5083, $E$1:E5082, 0)))</f>
        <v>2503</v>
      </c>
      <c r="G5083" t="s">
        <v>23</v>
      </c>
      <c r="H5083" t="s">
        <v>11</v>
      </c>
      <c r="I5083" t="s">
        <v>200</v>
      </c>
      <c r="J5083" t="s">
        <v>1578</v>
      </c>
      <c r="K5083" s="17">
        <v>11.63</v>
      </c>
      <c r="L5083" s="17">
        <v>2</v>
      </c>
      <c r="M5083" s="17">
        <v>1.02</v>
      </c>
      <c r="N5083" s="17" t="str">
        <f>IF(SalesData[[#This Row],[Profit]]&gt;0,"Profit","Loss")</f>
        <v>Profit</v>
      </c>
    </row>
    <row r="5084" spans="1:14" x14ac:dyDescent="0.25">
      <c r="A5084" s="1">
        <v>42565</v>
      </c>
      <c r="B5084" s="3">
        <f t="shared" si="237"/>
        <v>2016</v>
      </c>
      <c r="C5084" s="3">
        <f t="shared" si="238"/>
        <v>7</v>
      </c>
      <c r="D5084" t="s">
        <v>1550</v>
      </c>
      <c r="E5084" t="str">
        <f t="shared" si="239"/>
        <v>Steven Ward20160714</v>
      </c>
      <c r="F5084">
        <f>IF(COUNTIF($E$2:E5084, E5084) = 1, MAX($F$1:F5083) + 1, INDEX($F$1:F5083, MATCH(E5084, $E$1:E5083, 0)))</f>
        <v>2504</v>
      </c>
      <c r="G5084" t="s">
        <v>149</v>
      </c>
      <c r="H5084" t="s">
        <v>11</v>
      </c>
      <c r="I5084" t="s">
        <v>18</v>
      </c>
      <c r="J5084" t="s">
        <v>551</v>
      </c>
      <c r="K5084" s="17">
        <v>11.21</v>
      </c>
      <c r="L5084" s="17">
        <v>1</v>
      </c>
      <c r="M5084" s="17">
        <v>3.36</v>
      </c>
      <c r="N5084" s="17" t="str">
        <f>IF(SalesData[[#This Row],[Profit]]&gt;0,"Profit","Loss")</f>
        <v>Profit</v>
      </c>
    </row>
    <row r="5085" spans="1:14" x14ac:dyDescent="0.25">
      <c r="A5085" s="1">
        <v>42565</v>
      </c>
      <c r="B5085" s="3">
        <f t="shared" si="237"/>
        <v>2016</v>
      </c>
      <c r="C5085" s="3">
        <f t="shared" si="238"/>
        <v>7</v>
      </c>
      <c r="D5085" t="s">
        <v>1550</v>
      </c>
      <c r="E5085" t="str">
        <f t="shared" si="239"/>
        <v>Steven Ward20160714</v>
      </c>
      <c r="F5085">
        <f>IF(COUNTIF($E$2:E5085, E5085) = 1, MAX($F$1:F5084) + 1, INDEX($F$1:F5084, MATCH(E5085, $E$1:E5084, 0)))</f>
        <v>2504</v>
      </c>
      <c r="G5085" t="s">
        <v>149</v>
      </c>
      <c r="H5085" t="s">
        <v>11</v>
      </c>
      <c r="I5085" t="s">
        <v>20</v>
      </c>
      <c r="J5085" t="s">
        <v>970</v>
      </c>
      <c r="K5085" s="17">
        <v>9.14</v>
      </c>
      <c r="L5085" s="17">
        <v>3</v>
      </c>
      <c r="M5085" s="17">
        <v>3.2</v>
      </c>
      <c r="N5085" s="17" t="str">
        <f>IF(SalesData[[#This Row],[Profit]]&gt;0,"Profit","Loss")</f>
        <v>Profit</v>
      </c>
    </row>
    <row r="5086" spans="1:14" x14ac:dyDescent="0.25">
      <c r="A5086" s="1">
        <v>42565</v>
      </c>
      <c r="B5086" s="3">
        <f t="shared" si="237"/>
        <v>2016</v>
      </c>
      <c r="C5086" s="3">
        <f t="shared" si="238"/>
        <v>7</v>
      </c>
      <c r="D5086" t="s">
        <v>1550</v>
      </c>
      <c r="E5086" t="str">
        <f t="shared" si="239"/>
        <v>Steven Ward20160714</v>
      </c>
      <c r="F5086">
        <f>IF(COUNTIF($E$2:E5086, E5086) = 1, MAX($F$1:F5085) + 1, INDEX($F$1:F5085, MATCH(E5086, $E$1:E5085, 0)))</f>
        <v>2504</v>
      </c>
      <c r="G5086" t="s">
        <v>149</v>
      </c>
      <c r="H5086" t="s">
        <v>11</v>
      </c>
      <c r="I5086" t="s">
        <v>43</v>
      </c>
      <c r="J5086" t="s">
        <v>1246</v>
      </c>
      <c r="K5086" s="17">
        <v>14.07</v>
      </c>
      <c r="L5086" s="17">
        <v>7</v>
      </c>
      <c r="M5086" s="17">
        <v>6.89</v>
      </c>
      <c r="N5086" s="17" t="str">
        <f>IF(SalesData[[#This Row],[Profit]]&gt;0,"Profit","Loss")</f>
        <v>Profit</v>
      </c>
    </row>
    <row r="5087" spans="1:14" x14ac:dyDescent="0.25">
      <c r="A5087" s="1">
        <v>42565</v>
      </c>
      <c r="B5087" s="3">
        <f t="shared" si="237"/>
        <v>2016</v>
      </c>
      <c r="C5087" s="3">
        <f t="shared" si="238"/>
        <v>7</v>
      </c>
      <c r="D5087" t="s">
        <v>1550</v>
      </c>
      <c r="E5087" t="str">
        <f t="shared" si="239"/>
        <v>Steven Ward20160714</v>
      </c>
      <c r="F5087">
        <f>IF(COUNTIF($E$2:E5087, E5087) = 1, MAX($F$1:F5086) + 1, INDEX($F$1:F5086, MATCH(E5087, $E$1:E5086, 0)))</f>
        <v>2504</v>
      </c>
      <c r="G5087" t="s">
        <v>149</v>
      </c>
      <c r="H5087" t="s">
        <v>11</v>
      </c>
      <c r="I5087" t="s">
        <v>24</v>
      </c>
      <c r="J5087" t="s">
        <v>960</v>
      </c>
      <c r="K5087" s="17">
        <v>41.86</v>
      </c>
      <c r="L5087" s="17">
        <v>7</v>
      </c>
      <c r="M5087" s="17">
        <v>10.47</v>
      </c>
      <c r="N5087" s="17" t="str">
        <f>IF(SalesData[[#This Row],[Profit]]&gt;0,"Profit","Loss")</f>
        <v>Profit</v>
      </c>
    </row>
    <row r="5088" spans="1:14" x14ac:dyDescent="0.25">
      <c r="A5088" s="1">
        <v>42565</v>
      </c>
      <c r="B5088" s="3">
        <f t="shared" si="237"/>
        <v>2016</v>
      </c>
      <c r="C5088" s="3">
        <f t="shared" si="238"/>
        <v>7</v>
      </c>
      <c r="D5088" t="s">
        <v>1550</v>
      </c>
      <c r="E5088" t="str">
        <f t="shared" si="239"/>
        <v>Steven Ward20160714</v>
      </c>
      <c r="F5088">
        <f>IF(COUNTIF($E$2:E5088, E5088) = 1, MAX($F$1:F5087) + 1, INDEX($F$1:F5087, MATCH(E5088, $E$1:E5087, 0)))</f>
        <v>2504</v>
      </c>
      <c r="G5088" t="s">
        <v>149</v>
      </c>
      <c r="H5088" t="s">
        <v>11</v>
      </c>
      <c r="I5088" t="s">
        <v>20</v>
      </c>
      <c r="J5088" t="s">
        <v>203</v>
      </c>
      <c r="K5088" s="17">
        <v>8.5399999999999991</v>
      </c>
      <c r="L5088" s="17">
        <v>2</v>
      </c>
      <c r="M5088" s="17">
        <v>2.88</v>
      </c>
      <c r="N5088" s="17" t="str">
        <f>IF(SalesData[[#This Row],[Profit]]&gt;0,"Profit","Loss")</f>
        <v>Profit</v>
      </c>
    </row>
    <row r="5089" spans="1:14" x14ac:dyDescent="0.25">
      <c r="A5089" s="1">
        <v>42565</v>
      </c>
      <c r="B5089" s="3">
        <f t="shared" si="237"/>
        <v>2016</v>
      </c>
      <c r="C5089" s="3">
        <f t="shared" si="238"/>
        <v>7</v>
      </c>
      <c r="D5089" t="s">
        <v>1550</v>
      </c>
      <c r="E5089" t="str">
        <f t="shared" si="239"/>
        <v>Steven Ward20160714</v>
      </c>
      <c r="F5089">
        <f>IF(COUNTIF($E$2:E5089, E5089) = 1, MAX($F$1:F5088) + 1, INDEX($F$1:F5088, MATCH(E5089, $E$1:E5088, 0)))</f>
        <v>2504</v>
      </c>
      <c r="G5089" t="s">
        <v>149</v>
      </c>
      <c r="H5089" t="s">
        <v>34</v>
      </c>
      <c r="I5089" t="s">
        <v>74</v>
      </c>
      <c r="J5089" t="s">
        <v>1880</v>
      </c>
      <c r="K5089" s="17">
        <v>579.14</v>
      </c>
      <c r="L5089" s="17">
        <v>4</v>
      </c>
      <c r="M5089" s="17">
        <v>21.72</v>
      </c>
      <c r="N5089" s="17" t="str">
        <f>IF(SalesData[[#This Row],[Profit]]&gt;0,"Profit","Loss")</f>
        <v>Profit</v>
      </c>
    </row>
    <row r="5090" spans="1:14" x14ac:dyDescent="0.25">
      <c r="A5090" s="1">
        <v>42565</v>
      </c>
      <c r="B5090" s="3">
        <f t="shared" si="237"/>
        <v>2016</v>
      </c>
      <c r="C5090" s="3">
        <f t="shared" si="238"/>
        <v>7</v>
      </c>
      <c r="D5090" t="s">
        <v>778</v>
      </c>
      <c r="E5090" t="str">
        <f t="shared" si="239"/>
        <v>Bryan Mills20160714</v>
      </c>
      <c r="F5090">
        <f>IF(COUNTIF($E$2:E5090, E5090) = 1, MAX($F$1:F5089) + 1, INDEX($F$1:F5089, MATCH(E5090, $E$1:E5089, 0)))</f>
        <v>2505</v>
      </c>
      <c r="G5090" t="s">
        <v>10</v>
      </c>
      <c r="H5090" t="s">
        <v>39</v>
      </c>
      <c r="I5090" t="s">
        <v>40</v>
      </c>
      <c r="J5090" t="s">
        <v>2563</v>
      </c>
      <c r="K5090" s="17">
        <v>419.94</v>
      </c>
      <c r="L5090" s="17">
        <v>7</v>
      </c>
      <c r="M5090" s="17">
        <v>52.49</v>
      </c>
      <c r="N5090" s="17" t="str">
        <f>IF(SalesData[[#This Row],[Profit]]&gt;0,"Profit","Loss")</f>
        <v>Profit</v>
      </c>
    </row>
    <row r="5091" spans="1:14" x14ac:dyDescent="0.25">
      <c r="A5091" s="1">
        <v>42565</v>
      </c>
      <c r="B5091" s="3">
        <f t="shared" si="237"/>
        <v>2016</v>
      </c>
      <c r="C5091" s="3">
        <f t="shared" si="238"/>
        <v>7</v>
      </c>
      <c r="D5091" t="s">
        <v>2265</v>
      </c>
      <c r="E5091" t="str">
        <f t="shared" si="239"/>
        <v>Dan Reichenbach20160714</v>
      </c>
      <c r="F5091">
        <f>IF(COUNTIF($E$2:E5091, E5091) = 1, MAX($F$1:F5090) + 1, INDEX($F$1:F5090, MATCH(E5091, $E$1:E5090, 0)))</f>
        <v>2506</v>
      </c>
      <c r="G5091" t="s">
        <v>149</v>
      </c>
      <c r="H5091" t="s">
        <v>11</v>
      </c>
      <c r="I5091" t="s">
        <v>20</v>
      </c>
      <c r="J5091" t="s">
        <v>21</v>
      </c>
      <c r="K5091" s="17">
        <v>14.16</v>
      </c>
      <c r="L5091" s="17">
        <v>2</v>
      </c>
      <c r="M5091" s="17">
        <v>5.13</v>
      </c>
      <c r="N5091" s="17" t="str">
        <f>IF(SalesData[[#This Row],[Profit]]&gt;0,"Profit","Loss")</f>
        <v>Profit</v>
      </c>
    </row>
    <row r="5092" spans="1:14" x14ac:dyDescent="0.25">
      <c r="A5092" s="1">
        <v>42565</v>
      </c>
      <c r="B5092" s="3">
        <f t="shared" si="237"/>
        <v>2016</v>
      </c>
      <c r="C5092" s="3">
        <f t="shared" si="238"/>
        <v>7</v>
      </c>
      <c r="D5092" t="s">
        <v>2137</v>
      </c>
      <c r="E5092" t="str">
        <f t="shared" si="239"/>
        <v>Rob Haberlin20160714</v>
      </c>
      <c r="F5092">
        <f>IF(COUNTIF($E$2:E5092, E5092) = 1, MAX($F$1:F5091) + 1, INDEX($F$1:F5091, MATCH(E5092, $E$1:E5091, 0)))</f>
        <v>2507</v>
      </c>
      <c r="G5092" t="s">
        <v>488</v>
      </c>
      <c r="H5092" t="s">
        <v>39</v>
      </c>
      <c r="I5092" t="s">
        <v>52</v>
      </c>
      <c r="J5092" t="s">
        <v>1660</v>
      </c>
      <c r="K5092" s="17">
        <v>29</v>
      </c>
      <c r="L5092" s="17">
        <v>2</v>
      </c>
      <c r="M5092" s="17">
        <v>7.25</v>
      </c>
      <c r="N5092" s="17" t="str">
        <f>IF(SalesData[[#This Row],[Profit]]&gt;0,"Profit","Loss")</f>
        <v>Profit</v>
      </c>
    </row>
    <row r="5093" spans="1:14" x14ac:dyDescent="0.25">
      <c r="A5093" s="1">
        <v>42565</v>
      </c>
      <c r="B5093" s="3">
        <f t="shared" si="237"/>
        <v>2016</v>
      </c>
      <c r="C5093" s="3">
        <f t="shared" si="238"/>
        <v>7</v>
      </c>
      <c r="D5093" t="s">
        <v>771</v>
      </c>
      <c r="E5093" t="str">
        <f t="shared" si="239"/>
        <v>Richard Eichhorn20160714</v>
      </c>
      <c r="F5093">
        <f>IF(COUNTIF($E$2:E5093, E5093) = 1, MAX($F$1:F5092) + 1, INDEX($F$1:F5092, MATCH(E5093, $E$1:E5092, 0)))</f>
        <v>2508</v>
      </c>
      <c r="G5093" t="s">
        <v>149</v>
      </c>
      <c r="H5093" t="s">
        <v>11</v>
      </c>
      <c r="I5093" t="s">
        <v>43</v>
      </c>
      <c r="J5093" t="s">
        <v>1233</v>
      </c>
      <c r="K5093" s="17">
        <v>29.61</v>
      </c>
      <c r="L5093" s="17">
        <v>9</v>
      </c>
      <c r="M5093" s="17">
        <v>13.32</v>
      </c>
      <c r="N5093" s="17" t="str">
        <f>IF(SalesData[[#This Row],[Profit]]&gt;0,"Profit","Loss")</f>
        <v>Profit</v>
      </c>
    </row>
    <row r="5094" spans="1:14" x14ac:dyDescent="0.25">
      <c r="A5094" s="1">
        <v>42565</v>
      </c>
      <c r="B5094" s="3">
        <f t="shared" si="237"/>
        <v>2016</v>
      </c>
      <c r="C5094" s="3">
        <f t="shared" si="238"/>
        <v>7</v>
      </c>
      <c r="D5094" t="s">
        <v>503</v>
      </c>
      <c r="E5094" t="str">
        <f t="shared" si="239"/>
        <v>John Stevenson20160714</v>
      </c>
      <c r="F5094">
        <f>IF(COUNTIF($E$2:E5094, E5094) = 1, MAX($F$1:F5093) + 1, INDEX($F$1:F5093, MATCH(E5094, $E$1:E5093, 0)))</f>
        <v>2509</v>
      </c>
      <c r="G5094" t="s">
        <v>10</v>
      </c>
      <c r="H5094" t="s">
        <v>11</v>
      </c>
      <c r="I5094" t="s">
        <v>12</v>
      </c>
      <c r="J5094" t="s">
        <v>2301</v>
      </c>
      <c r="K5094" s="17">
        <v>219.84</v>
      </c>
      <c r="L5094" s="17">
        <v>5</v>
      </c>
      <c r="M5094" s="17">
        <v>79.69</v>
      </c>
      <c r="N5094" s="17" t="str">
        <f>IF(SalesData[[#This Row],[Profit]]&gt;0,"Profit","Loss")</f>
        <v>Profit</v>
      </c>
    </row>
    <row r="5095" spans="1:14" x14ac:dyDescent="0.25">
      <c r="A5095" s="1">
        <v>42565</v>
      </c>
      <c r="B5095" s="3">
        <f t="shared" si="237"/>
        <v>2016</v>
      </c>
      <c r="C5095" s="3">
        <f t="shared" si="238"/>
        <v>7</v>
      </c>
      <c r="D5095" t="s">
        <v>2564</v>
      </c>
      <c r="E5095" t="str">
        <f t="shared" si="239"/>
        <v>Anemone Ratner20160714</v>
      </c>
      <c r="F5095">
        <f>IF(COUNTIF($E$2:E5095, E5095) = 1, MAX($F$1:F5094) + 1, INDEX($F$1:F5094, MATCH(E5095, $E$1:E5094, 0)))</f>
        <v>2510</v>
      </c>
      <c r="G5095" t="s">
        <v>30</v>
      </c>
      <c r="H5095" t="s">
        <v>11</v>
      </c>
      <c r="I5095" t="s">
        <v>20</v>
      </c>
      <c r="J5095" t="s">
        <v>2339</v>
      </c>
      <c r="K5095" s="17">
        <v>36.4</v>
      </c>
      <c r="L5095" s="17">
        <v>5</v>
      </c>
      <c r="M5095" s="17">
        <v>17.11</v>
      </c>
      <c r="N5095" s="17" t="str">
        <f>IF(SalesData[[#This Row],[Profit]]&gt;0,"Profit","Loss")</f>
        <v>Profit</v>
      </c>
    </row>
    <row r="5096" spans="1:14" x14ac:dyDescent="0.25">
      <c r="A5096" s="1">
        <v>42565</v>
      </c>
      <c r="B5096" s="3">
        <f t="shared" si="237"/>
        <v>2016</v>
      </c>
      <c r="C5096" s="3">
        <f t="shared" si="238"/>
        <v>7</v>
      </c>
      <c r="D5096" t="s">
        <v>2564</v>
      </c>
      <c r="E5096" t="str">
        <f t="shared" si="239"/>
        <v>Anemone Ratner20160714</v>
      </c>
      <c r="F5096">
        <f>IF(COUNTIF($E$2:E5096, E5096) = 1, MAX($F$1:F5095) + 1, INDEX($F$1:F5095, MATCH(E5096, $E$1:E5095, 0)))</f>
        <v>2510</v>
      </c>
      <c r="G5096" t="s">
        <v>30</v>
      </c>
      <c r="H5096" t="s">
        <v>34</v>
      </c>
      <c r="I5096" t="s">
        <v>47</v>
      </c>
      <c r="J5096" t="s">
        <v>2153</v>
      </c>
      <c r="K5096" s="17">
        <v>51.75</v>
      </c>
      <c r="L5096" s="17">
        <v>1</v>
      </c>
      <c r="M5096" s="17">
        <v>15.53</v>
      </c>
      <c r="N5096" s="17" t="str">
        <f>IF(SalesData[[#This Row],[Profit]]&gt;0,"Profit","Loss")</f>
        <v>Profit</v>
      </c>
    </row>
    <row r="5097" spans="1:14" x14ac:dyDescent="0.25">
      <c r="A5097" s="1">
        <v>42565</v>
      </c>
      <c r="B5097" s="3">
        <f t="shared" si="237"/>
        <v>2016</v>
      </c>
      <c r="C5097" s="3">
        <f t="shared" si="238"/>
        <v>7</v>
      </c>
      <c r="D5097" t="s">
        <v>2474</v>
      </c>
      <c r="E5097" t="str">
        <f t="shared" si="239"/>
        <v>Raymond Buch20160714</v>
      </c>
      <c r="F5097">
        <f>IF(COUNTIF($E$2:E5097, E5097) = 1, MAX($F$1:F5096) + 1, INDEX($F$1:F5096, MATCH(E5097, $E$1:E5096, 0)))</f>
        <v>2511</v>
      </c>
      <c r="G5097" t="s">
        <v>27</v>
      </c>
      <c r="H5097" t="s">
        <v>39</v>
      </c>
      <c r="I5097" t="s">
        <v>40</v>
      </c>
      <c r="J5097" t="s">
        <v>863</v>
      </c>
      <c r="K5097" s="17">
        <v>110.38</v>
      </c>
      <c r="L5097" s="17">
        <v>3</v>
      </c>
      <c r="M5097" s="17">
        <v>12.42</v>
      </c>
      <c r="N5097" s="17" t="str">
        <f>IF(SalesData[[#This Row],[Profit]]&gt;0,"Profit","Loss")</f>
        <v>Profit</v>
      </c>
    </row>
    <row r="5098" spans="1:14" x14ac:dyDescent="0.25">
      <c r="A5098" s="1">
        <v>42565</v>
      </c>
      <c r="B5098" s="3">
        <f t="shared" si="237"/>
        <v>2016</v>
      </c>
      <c r="C5098" s="3">
        <f t="shared" si="238"/>
        <v>7</v>
      </c>
      <c r="D5098" t="s">
        <v>2474</v>
      </c>
      <c r="E5098" t="str">
        <f t="shared" si="239"/>
        <v>Raymond Buch20160714</v>
      </c>
      <c r="F5098">
        <f>IF(COUNTIF($E$2:E5098, E5098) = 1, MAX($F$1:F5097) + 1, INDEX($F$1:F5097, MATCH(E5098, $E$1:E5097, 0)))</f>
        <v>2511</v>
      </c>
      <c r="G5098" t="s">
        <v>27</v>
      </c>
      <c r="H5098" t="s">
        <v>11</v>
      </c>
      <c r="I5098" t="s">
        <v>92</v>
      </c>
      <c r="J5098" t="s">
        <v>1843</v>
      </c>
      <c r="K5098" s="17">
        <v>151.62</v>
      </c>
      <c r="L5098" s="17">
        <v>7</v>
      </c>
      <c r="M5098" s="17">
        <v>50.03</v>
      </c>
      <c r="N5098" s="17" t="str">
        <f>IF(SalesData[[#This Row],[Profit]]&gt;0,"Profit","Loss")</f>
        <v>Profit</v>
      </c>
    </row>
    <row r="5099" spans="1:14" x14ac:dyDescent="0.25">
      <c r="A5099" s="1">
        <v>42565</v>
      </c>
      <c r="B5099" s="3">
        <f t="shared" si="237"/>
        <v>2016</v>
      </c>
      <c r="C5099" s="3">
        <f t="shared" si="238"/>
        <v>7</v>
      </c>
      <c r="D5099" t="s">
        <v>2474</v>
      </c>
      <c r="E5099" t="str">
        <f t="shared" si="239"/>
        <v>Raymond Buch20160714</v>
      </c>
      <c r="F5099">
        <f>IF(COUNTIF($E$2:E5099, E5099) = 1, MAX($F$1:F5098) + 1, INDEX($F$1:F5098, MATCH(E5099, $E$1:E5098, 0)))</f>
        <v>2511</v>
      </c>
      <c r="G5099" t="s">
        <v>27</v>
      </c>
      <c r="H5099" t="s">
        <v>34</v>
      </c>
      <c r="I5099" t="s">
        <v>47</v>
      </c>
      <c r="J5099" t="s">
        <v>2236</v>
      </c>
      <c r="K5099" s="17">
        <v>30.8</v>
      </c>
      <c r="L5099" s="17">
        <v>4</v>
      </c>
      <c r="M5099" s="17">
        <v>10.16</v>
      </c>
      <c r="N5099" s="17" t="str">
        <f>IF(SalesData[[#This Row],[Profit]]&gt;0,"Profit","Loss")</f>
        <v>Profit</v>
      </c>
    </row>
    <row r="5100" spans="1:14" x14ac:dyDescent="0.25">
      <c r="A5100" s="1">
        <v>42566</v>
      </c>
      <c r="B5100" s="3">
        <f t="shared" si="237"/>
        <v>2016</v>
      </c>
      <c r="C5100" s="3">
        <f t="shared" si="238"/>
        <v>7</v>
      </c>
      <c r="D5100" t="s">
        <v>1629</v>
      </c>
      <c r="E5100" t="str">
        <f t="shared" si="239"/>
        <v>Rick Huthwaite20160715</v>
      </c>
      <c r="F5100">
        <f>IF(COUNTIF($E$2:E5100, E5100) = 1, MAX($F$1:F5099) + 1, INDEX($F$1:F5099, MATCH(E5100, $E$1:E5099, 0)))</f>
        <v>2512</v>
      </c>
      <c r="G5100" t="s">
        <v>296</v>
      </c>
      <c r="H5100" t="s">
        <v>11</v>
      </c>
      <c r="I5100" t="s">
        <v>200</v>
      </c>
      <c r="J5100" t="s">
        <v>2565</v>
      </c>
      <c r="K5100" s="17">
        <v>44.4</v>
      </c>
      <c r="L5100" s="17">
        <v>5</v>
      </c>
      <c r="M5100" s="17">
        <v>12.43</v>
      </c>
      <c r="N5100" s="17" t="str">
        <f>IF(SalesData[[#This Row],[Profit]]&gt;0,"Profit","Loss")</f>
        <v>Profit</v>
      </c>
    </row>
    <row r="5101" spans="1:14" x14ac:dyDescent="0.25">
      <c r="A5101" s="1">
        <v>42566</v>
      </c>
      <c r="B5101" s="3">
        <f t="shared" si="237"/>
        <v>2016</v>
      </c>
      <c r="C5101" s="3">
        <f t="shared" si="238"/>
        <v>7</v>
      </c>
      <c r="D5101" t="s">
        <v>748</v>
      </c>
      <c r="E5101" t="str">
        <f t="shared" si="239"/>
        <v>Mark Cousins20160715</v>
      </c>
      <c r="F5101">
        <f>IF(COUNTIF($E$2:E5101, E5101) = 1, MAX($F$1:F5100) + 1, INDEX($F$1:F5100, MATCH(E5101, $E$1:E5100, 0)))</f>
        <v>2513</v>
      </c>
      <c r="G5101" t="s">
        <v>91</v>
      </c>
      <c r="H5101" t="s">
        <v>34</v>
      </c>
      <c r="I5101" t="s">
        <v>35</v>
      </c>
      <c r="J5101" t="s">
        <v>574</v>
      </c>
      <c r="K5101" s="17">
        <v>230.28</v>
      </c>
      <c r="L5101" s="17">
        <v>3</v>
      </c>
      <c r="M5101" s="17">
        <v>23.03</v>
      </c>
      <c r="N5101" s="17" t="str">
        <f>IF(SalesData[[#This Row],[Profit]]&gt;0,"Profit","Loss")</f>
        <v>Profit</v>
      </c>
    </row>
    <row r="5102" spans="1:14" x14ac:dyDescent="0.25">
      <c r="A5102" s="1">
        <v>42566</v>
      </c>
      <c r="B5102" s="3">
        <f t="shared" si="237"/>
        <v>2016</v>
      </c>
      <c r="C5102" s="3">
        <f t="shared" si="238"/>
        <v>7</v>
      </c>
      <c r="D5102" t="s">
        <v>748</v>
      </c>
      <c r="E5102" t="str">
        <f t="shared" si="239"/>
        <v>Mark Cousins20160715</v>
      </c>
      <c r="F5102">
        <f>IF(COUNTIF($E$2:E5102, E5102) = 1, MAX($F$1:F5101) + 1, INDEX($F$1:F5101, MATCH(E5102, $E$1:E5101, 0)))</f>
        <v>2513</v>
      </c>
      <c r="G5102" t="s">
        <v>91</v>
      </c>
      <c r="H5102" t="s">
        <v>11</v>
      </c>
      <c r="I5102" t="s">
        <v>12</v>
      </c>
      <c r="J5102" t="s">
        <v>335</v>
      </c>
      <c r="K5102" s="17">
        <v>105.52</v>
      </c>
      <c r="L5102" s="17">
        <v>5</v>
      </c>
      <c r="M5102" s="17">
        <v>34.29</v>
      </c>
      <c r="N5102" s="17" t="str">
        <f>IF(SalesData[[#This Row],[Profit]]&gt;0,"Profit","Loss")</f>
        <v>Profit</v>
      </c>
    </row>
    <row r="5103" spans="1:14" x14ac:dyDescent="0.25">
      <c r="A5103" s="1">
        <v>42567</v>
      </c>
      <c r="B5103" s="3">
        <f t="shared" si="237"/>
        <v>2016</v>
      </c>
      <c r="C5103" s="3">
        <f t="shared" si="238"/>
        <v>7</v>
      </c>
      <c r="D5103" t="s">
        <v>1438</v>
      </c>
      <c r="E5103" t="str">
        <f t="shared" si="239"/>
        <v>Alice McCarthy20160716</v>
      </c>
      <c r="F5103">
        <f>IF(COUNTIF($E$2:E5103, E5103) = 1, MAX($F$1:F5102) + 1, INDEX($F$1:F5102, MATCH(E5103, $E$1:E5102, 0)))</f>
        <v>2514</v>
      </c>
      <c r="G5103" t="s">
        <v>10</v>
      </c>
      <c r="H5103" t="s">
        <v>11</v>
      </c>
      <c r="I5103" t="s">
        <v>18</v>
      </c>
      <c r="J5103" t="s">
        <v>1611</v>
      </c>
      <c r="K5103" s="17">
        <v>37.22</v>
      </c>
      <c r="L5103" s="17">
        <v>3</v>
      </c>
      <c r="M5103" s="17">
        <v>3.72</v>
      </c>
      <c r="N5103" s="17" t="str">
        <f>IF(SalesData[[#This Row],[Profit]]&gt;0,"Profit","Loss")</f>
        <v>Profit</v>
      </c>
    </row>
    <row r="5104" spans="1:14" x14ac:dyDescent="0.25">
      <c r="A5104" s="1">
        <v>42567</v>
      </c>
      <c r="B5104" s="3">
        <f t="shared" si="237"/>
        <v>2016</v>
      </c>
      <c r="C5104" s="3">
        <f t="shared" si="238"/>
        <v>7</v>
      </c>
      <c r="D5104" t="s">
        <v>1438</v>
      </c>
      <c r="E5104" t="str">
        <f t="shared" si="239"/>
        <v>Alice McCarthy20160716</v>
      </c>
      <c r="F5104">
        <f>IF(COUNTIF($E$2:E5104, E5104) = 1, MAX($F$1:F5103) + 1, INDEX($F$1:F5103, MATCH(E5104, $E$1:E5103, 0)))</f>
        <v>2514</v>
      </c>
      <c r="G5104" t="s">
        <v>10</v>
      </c>
      <c r="H5104" t="s">
        <v>11</v>
      </c>
      <c r="I5104" t="s">
        <v>12</v>
      </c>
      <c r="J5104" t="s">
        <v>1978</v>
      </c>
      <c r="K5104" s="17">
        <v>20.02</v>
      </c>
      <c r="L5104" s="17">
        <v>3</v>
      </c>
      <c r="M5104" s="17">
        <v>6.26</v>
      </c>
      <c r="N5104" s="17" t="str">
        <f>IF(SalesData[[#This Row],[Profit]]&gt;0,"Profit","Loss")</f>
        <v>Profit</v>
      </c>
    </row>
    <row r="5105" spans="1:14" x14ac:dyDescent="0.25">
      <c r="A5105" s="1">
        <v>42567</v>
      </c>
      <c r="B5105" s="3">
        <f t="shared" si="237"/>
        <v>2016</v>
      </c>
      <c r="C5105" s="3">
        <f t="shared" si="238"/>
        <v>7</v>
      </c>
      <c r="D5105" t="s">
        <v>280</v>
      </c>
      <c r="E5105" t="str">
        <f t="shared" si="239"/>
        <v>Chloris Kastensmidt20160716</v>
      </c>
      <c r="F5105">
        <f>IF(COUNTIF($E$2:E5105, E5105) = 1, MAX($F$1:F5104) + 1, INDEX($F$1:F5104, MATCH(E5105, $E$1:E5104, 0)))</f>
        <v>2515</v>
      </c>
      <c r="G5105" t="s">
        <v>23</v>
      </c>
      <c r="H5105" t="s">
        <v>39</v>
      </c>
      <c r="I5105" t="s">
        <v>40</v>
      </c>
      <c r="J5105" t="s">
        <v>767</v>
      </c>
      <c r="K5105" s="17">
        <v>143.97999999999999</v>
      </c>
      <c r="L5105" s="17">
        <v>3</v>
      </c>
      <c r="M5105" s="17">
        <v>-28.8</v>
      </c>
      <c r="N5105" s="17" t="str">
        <f>IF(SalesData[[#This Row],[Profit]]&gt;0,"Profit","Loss")</f>
        <v>Loss</v>
      </c>
    </row>
    <row r="5106" spans="1:14" x14ac:dyDescent="0.25">
      <c r="A5106" s="1">
        <v>42567</v>
      </c>
      <c r="B5106" s="3">
        <f t="shared" si="237"/>
        <v>2016</v>
      </c>
      <c r="C5106" s="3">
        <f t="shared" si="238"/>
        <v>7</v>
      </c>
      <c r="D5106" t="s">
        <v>280</v>
      </c>
      <c r="E5106" t="str">
        <f t="shared" si="239"/>
        <v>Chloris Kastensmidt20160716</v>
      </c>
      <c r="F5106">
        <f>IF(COUNTIF($E$2:E5106, E5106) = 1, MAX($F$1:F5105) + 1, INDEX($F$1:F5105, MATCH(E5106, $E$1:E5105, 0)))</f>
        <v>2515</v>
      </c>
      <c r="G5106" t="s">
        <v>23</v>
      </c>
      <c r="H5106" t="s">
        <v>39</v>
      </c>
      <c r="I5106" t="s">
        <v>40</v>
      </c>
      <c r="J5106" t="s">
        <v>855</v>
      </c>
      <c r="K5106" s="17">
        <v>494.38</v>
      </c>
      <c r="L5106" s="17">
        <v>4</v>
      </c>
      <c r="M5106" s="17">
        <v>-115.35</v>
      </c>
      <c r="N5106" s="17" t="str">
        <f>IF(SalesData[[#This Row],[Profit]]&gt;0,"Profit","Loss")</f>
        <v>Loss</v>
      </c>
    </row>
    <row r="5107" spans="1:14" x14ac:dyDescent="0.25">
      <c r="A5107" s="1">
        <v>42567</v>
      </c>
      <c r="B5107" s="3">
        <f t="shared" si="237"/>
        <v>2016</v>
      </c>
      <c r="C5107" s="3">
        <f t="shared" si="238"/>
        <v>7</v>
      </c>
      <c r="D5107" t="s">
        <v>280</v>
      </c>
      <c r="E5107" t="str">
        <f t="shared" si="239"/>
        <v>Chloris Kastensmidt20160716</v>
      </c>
      <c r="F5107">
        <f>IF(COUNTIF($E$2:E5107, E5107) = 1, MAX($F$1:F5106) + 1, INDEX($F$1:F5106, MATCH(E5107, $E$1:E5106, 0)))</f>
        <v>2515</v>
      </c>
      <c r="G5107" t="s">
        <v>23</v>
      </c>
      <c r="H5107" t="s">
        <v>11</v>
      </c>
      <c r="I5107" t="s">
        <v>200</v>
      </c>
      <c r="J5107" t="s">
        <v>1292</v>
      </c>
      <c r="K5107" s="17">
        <v>5.84</v>
      </c>
      <c r="L5107" s="17">
        <v>2</v>
      </c>
      <c r="M5107" s="17">
        <v>0.73</v>
      </c>
      <c r="N5107" s="17" t="str">
        <f>IF(SalesData[[#This Row],[Profit]]&gt;0,"Profit","Loss")</f>
        <v>Profit</v>
      </c>
    </row>
    <row r="5108" spans="1:14" x14ac:dyDescent="0.25">
      <c r="A5108" s="1">
        <v>42567</v>
      </c>
      <c r="B5108" s="3">
        <f t="shared" si="237"/>
        <v>2016</v>
      </c>
      <c r="C5108" s="3">
        <f t="shared" si="238"/>
        <v>7</v>
      </c>
      <c r="D5108" t="s">
        <v>748</v>
      </c>
      <c r="E5108" t="str">
        <f t="shared" si="239"/>
        <v>Mark Cousins20160716</v>
      </c>
      <c r="F5108">
        <f>IF(COUNTIF($E$2:E5108, E5108) = 1, MAX($F$1:F5107) + 1, INDEX($F$1:F5107, MATCH(E5108, $E$1:E5107, 0)))</f>
        <v>2516</v>
      </c>
      <c r="G5108" t="s">
        <v>10</v>
      </c>
      <c r="H5108" t="s">
        <v>34</v>
      </c>
      <c r="I5108" t="s">
        <v>47</v>
      </c>
      <c r="J5108" t="s">
        <v>1015</v>
      </c>
      <c r="K5108" s="17">
        <v>9.5500000000000007</v>
      </c>
      <c r="L5108" s="17">
        <v>3</v>
      </c>
      <c r="M5108" s="17">
        <v>-3.82</v>
      </c>
      <c r="N5108" s="17" t="str">
        <f>IF(SalesData[[#This Row],[Profit]]&gt;0,"Profit","Loss")</f>
        <v>Loss</v>
      </c>
    </row>
    <row r="5109" spans="1:14" x14ac:dyDescent="0.25">
      <c r="A5109" s="1">
        <v>42567</v>
      </c>
      <c r="B5109" s="3">
        <f t="shared" si="237"/>
        <v>2016</v>
      </c>
      <c r="C5109" s="3">
        <f t="shared" si="238"/>
        <v>7</v>
      </c>
      <c r="D5109" t="s">
        <v>387</v>
      </c>
      <c r="E5109" t="str">
        <f t="shared" si="239"/>
        <v>Jonathan Doherty20160716</v>
      </c>
      <c r="F5109">
        <f>IF(COUNTIF($E$2:E5109, E5109) = 1, MAX($F$1:F5108) + 1, INDEX($F$1:F5108, MATCH(E5109, $E$1:E5108, 0)))</f>
        <v>2517</v>
      </c>
      <c r="G5109" t="s">
        <v>70</v>
      </c>
      <c r="H5109" t="s">
        <v>11</v>
      </c>
      <c r="I5109" t="s">
        <v>63</v>
      </c>
      <c r="J5109" t="s">
        <v>396</v>
      </c>
      <c r="K5109" s="17">
        <v>10.199999999999999</v>
      </c>
      <c r="L5109" s="17">
        <v>5</v>
      </c>
      <c r="M5109" s="17">
        <v>4.79</v>
      </c>
      <c r="N5109" s="17" t="str">
        <f>IF(SalesData[[#This Row],[Profit]]&gt;0,"Profit","Loss")</f>
        <v>Profit</v>
      </c>
    </row>
    <row r="5110" spans="1:14" x14ac:dyDescent="0.25">
      <c r="A5110" s="1">
        <v>42567</v>
      </c>
      <c r="B5110" s="3">
        <f t="shared" si="237"/>
        <v>2016</v>
      </c>
      <c r="C5110" s="3">
        <f t="shared" si="238"/>
        <v>7</v>
      </c>
      <c r="D5110" t="s">
        <v>387</v>
      </c>
      <c r="E5110" t="str">
        <f t="shared" si="239"/>
        <v>Jonathan Doherty20160716</v>
      </c>
      <c r="F5110">
        <f>IF(COUNTIF($E$2:E5110, E5110) = 1, MAX($F$1:F5109) + 1, INDEX($F$1:F5109, MATCH(E5110, $E$1:E5109, 0)))</f>
        <v>2517</v>
      </c>
      <c r="G5110" t="s">
        <v>70</v>
      </c>
      <c r="H5110" t="s">
        <v>11</v>
      </c>
      <c r="I5110" t="s">
        <v>24</v>
      </c>
      <c r="J5110" t="s">
        <v>384</v>
      </c>
      <c r="K5110" s="17">
        <v>22.32</v>
      </c>
      <c r="L5110" s="17">
        <v>3</v>
      </c>
      <c r="M5110" s="17">
        <v>5.58</v>
      </c>
      <c r="N5110" s="17" t="str">
        <f>IF(SalesData[[#This Row],[Profit]]&gt;0,"Profit","Loss")</f>
        <v>Profit</v>
      </c>
    </row>
    <row r="5111" spans="1:14" x14ac:dyDescent="0.25">
      <c r="A5111" s="1">
        <v>42567</v>
      </c>
      <c r="B5111" s="3">
        <f t="shared" si="237"/>
        <v>2016</v>
      </c>
      <c r="C5111" s="3">
        <f t="shared" si="238"/>
        <v>7</v>
      </c>
      <c r="D5111" t="s">
        <v>387</v>
      </c>
      <c r="E5111" t="str">
        <f t="shared" si="239"/>
        <v>Jonathan Doherty20160716</v>
      </c>
      <c r="F5111">
        <f>IF(COUNTIF($E$2:E5111, E5111) = 1, MAX($F$1:F5110) + 1, INDEX($F$1:F5110, MATCH(E5111, $E$1:E5110, 0)))</f>
        <v>2517</v>
      </c>
      <c r="G5111" t="s">
        <v>70</v>
      </c>
      <c r="H5111" t="s">
        <v>11</v>
      </c>
      <c r="I5111" t="s">
        <v>20</v>
      </c>
      <c r="J5111" t="s">
        <v>189</v>
      </c>
      <c r="K5111" s="17">
        <v>24.1</v>
      </c>
      <c r="L5111" s="17">
        <v>5</v>
      </c>
      <c r="M5111" s="17">
        <v>11.09</v>
      </c>
      <c r="N5111" s="17" t="str">
        <f>IF(SalesData[[#This Row],[Profit]]&gt;0,"Profit","Loss")</f>
        <v>Profit</v>
      </c>
    </row>
    <row r="5112" spans="1:14" x14ac:dyDescent="0.25">
      <c r="A5112" s="1">
        <v>42567</v>
      </c>
      <c r="B5112" s="3">
        <f t="shared" si="237"/>
        <v>2016</v>
      </c>
      <c r="C5112" s="3">
        <f t="shared" si="238"/>
        <v>7</v>
      </c>
      <c r="D5112" t="s">
        <v>387</v>
      </c>
      <c r="E5112" t="str">
        <f t="shared" si="239"/>
        <v>Jonathan Doherty20160716</v>
      </c>
      <c r="F5112">
        <f>IF(COUNTIF($E$2:E5112, E5112) = 1, MAX($F$1:F5111) + 1, INDEX($F$1:F5111, MATCH(E5112, $E$1:E5111, 0)))</f>
        <v>2517</v>
      </c>
      <c r="G5112" t="s">
        <v>70</v>
      </c>
      <c r="H5112" t="s">
        <v>39</v>
      </c>
      <c r="I5112" t="s">
        <v>52</v>
      </c>
      <c r="J5112" t="s">
        <v>1874</v>
      </c>
      <c r="K5112" s="17">
        <v>75.98</v>
      </c>
      <c r="L5112" s="17">
        <v>2</v>
      </c>
      <c r="M5112" s="17">
        <v>18.239999999999998</v>
      </c>
      <c r="N5112" s="17" t="str">
        <f>IF(SalesData[[#This Row],[Profit]]&gt;0,"Profit","Loss")</f>
        <v>Profit</v>
      </c>
    </row>
    <row r="5113" spans="1:14" x14ac:dyDescent="0.25">
      <c r="A5113" s="1">
        <v>42567</v>
      </c>
      <c r="B5113" s="3">
        <f t="shared" si="237"/>
        <v>2016</v>
      </c>
      <c r="C5113" s="3">
        <f t="shared" si="238"/>
        <v>7</v>
      </c>
      <c r="D5113" t="s">
        <v>387</v>
      </c>
      <c r="E5113" t="str">
        <f t="shared" si="239"/>
        <v>Jonathan Doherty20160716</v>
      </c>
      <c r="F5113">
        <f>IF(COUNTIF($E$2:E5113, E5113) = 1, MAX($F$1:F5112) + 1, INDEX($F$1:F5112, MATCH(E5113, $E$1:E5112, 0)))</f>
        <v>2517</v>
      </c>
      <c r="G5113" t="s">
        <v>70</v>
      </c>
      <c r="H5113" t="s">
        <v>11</v>
      </c>
      <c r="I5113" t="s">
        <v>20</v>
      </c>
      <c r="J5113" t="s">
        <v>522</v>
      </c>
      <c r="K5113" s="17">
        <v>6.46</v>
      </c>
      <c r="L5113" s="17">
        <v>2</v>
      </c>
      <c r="M5113" s="17">
        <v>3.17</v>
      </c>
      <c r="N5113" s="17" t="str">
        <f>IF(SalesData[[#This Row],[Profit]]&gt;0,"Profit","Loss")</f>
        <v>Profit</v>
      </c>
    </row>
    <row r="5114" spans="1:14" x14ac:dyDescent="0.25">
      <c r="A5114" s="1">
        <v>42567</v>
      </c>
      <c r="B5114" s="3">
        <f t="shared" si="237"/>
        <v>2016</v>
      </c>
      <c r="C5114" s="3">
        <f t="shared" si="238"/>
        <v>7</v>
      </c>
      <c r="D5114" t="s">
        <v>387</v>
      </c>
      <c r="E5114" t="str">
        <f t="shared" si="239"/>
        <v>Jonathan Doherty20160716</v>
      </c>
      <c r="F5114">
        <f>IF(COUNTIF($E$2:E5114, E5114) = 1, MAX($F$1:F5113) + 1, INDEX($F$1:F5113, MATCH(E5114, $E$1:E5113, 0)))</f>
        <v>2517</v>
      </c>
      <c r="G5114" t="s">
        <v>70</v>
      </c>
      <c r="H5114" t="s">
        <v>11</v>
      </c>
      <c r="I5114" t="s">
        <v>12</v>
      </c>
      <c r="J5114" t="s">
        <v>2566</v>
      </c>
      <c r="K5114" s="17">
        <v>60.12</v>
      </c>
      <c r="L5114" s="17">
        <v>9</v>
      </c>
      <c r="M5114" s="17">
        <v>28.86</v>
      </c>
      <c r="N5114" s="17" t="str">
        <f>IF(SalesData[[#This Row],[Profit]]&gt;0,"Profit","Loss")</f>
        <v>Profit</v>
      </c>
    </row>
    <row r="5115" spans="1:14" x14ac:dyDescent="0.25">
      <c r="A5115" s="1">
        <v>42568</v>
      </c>
      <c r="B5115" s="3">
        <f t="shared" si="237"/>
        <v>2016</v>
      </c>
      <c r="C5115" s="3">
        <f t="shared" si="238"/>
        <v>7</v>
      </c>
      <c r="D5115" t="s">
        <v>498</v>
      </c>
      <c r="E5115" t="str">
        <f t="shared" si="239"/>
        <v>Ruben Ausman20160717</v>
      </c>
      <c r="F5115">
        <f>IF(COUNTIF($E$2:E5115, E5115) = 1, MAX($F$1:F5114) + 1, INDEX($F$1:F5114, MATCH(E5115, $E$1:E5114, 0)))</f>
        <v>2518</v>
      </c>
      <c r="G5115" t="s">
        <v>27</v>
      </c>
      <c r="H5115" t="s">
        <v>11</v>
      </c>
      <c r="I5115" t="s">
        <v>18</v>
      </c>
      <c r="J5115" t="s">
        <v>1482</v>
      </c>
      <c r="K5115" s="17">
        <v>77.88</v>
      </c>
      <c r="L5115" s="17">
        <v>2</v>
      </c>
      <c r="M5115" s="17">
        <v>3.89</v>
      </c>
      <c r="N5115" s="17" t="str">
        <f>IF(SalesData[[#This Row],[Profit]]&gt;0,"Profit","Loss")</f>
        <v>Profit</v>
      </c>
    </row>
    <row r="5116" spans="1:14" x14ac:dyDescent="0.25">
      <c r="A5116" s="1">
        <v>42568</v>
      </c>
      <c r="B5116" s="3">
        <f t="shared" si="237"/>
        <v>2016</v>
      </c>
      <c r="C5116" s="3">
        <f t="shared" si="238"/>
        <v>7</v>
      </c>
      <c r="D5116" t="s">
        <v>689</v>
      </c>
      <c r="E5116" t="str">
        <f t="shared" si="239"/>
        <v>Matt Collister20160717</v>
      </c>
      <c r="F5116">
        <f>IF(COUNTIF($E$2:E5116, E5116) = 1, MAX($F$1:F5115) + 1, INDEX($F$1:F5115, MATCH(E5116, $E$1:E5115, 0)))</f>
        <v>2519</v>
      </c>
      <c r="G5116" t="s">
        <v>177</v>
      </c>
      <c r="H5116" t="s">
        <v>11</v>
      </c>
      <c r="I5116" t="s">
        <v>92</v>
      </c>
      <c r="J5116" t="s">
        <v>2007</v>
      </c>
      <c r="K5116" s="17">
        <v>162.63999999999999</v>
      </c>
      <c r="L5116" s="17">
        <v>2</v>
      </c>
      <c r="M5116" s="17">
        <v>45.54</v>
      </c>
      <c r="N5116" s="17" t="str">
        <f>IF(SalesData[[#This Row],[Profit]]&gt;0,"Profit","Loss")</f>
        <v>Profit</v>
      </c>
    </row>
    <row r="5117" spans="1:14" x14ac:dyDescent="0.25">
      <c r="A5117" s="1">
        <v>42568</v>
      </c>
      <c r="B5117" s="3">
        <f t="shared" si="237"/>
        <v>2016</v>
      </c>
      <c r="C5117" s="3">
        <f t="shared" si="238"/>
        <v>7</v>
      </c>
      <c r="D5117" t="s">
        <v>689</v>
      </c>
      <c r="E5117" t="str">
        <f t="shared" si="239"/>
        <v>Matt Collister20160717</v>
      </c>
      <c r="F5117">
        <f>IF(COUNTIF($E$2:E5117, E5117) = 1, MAX($F$1:F5116) + 1, INDEX($F$1:F5116, MATCH(E5117, $E$1:E5116, 0)))</f>
        <v>2519</v>
      </c>
      <c r="G5117" t="s">
        <v>177</v>
      </c>
      <c r="H5117" t="s">
        <v>39</v>
      </c>
      <c r="I5117" t="s">
        <v>40</v>
      </c>
      <c r="J5117" t="s">
        <v>1419</v>
      </c>
      <c r="K5117" s="17">
        <v>597</v>
      </c>
      <c r="L5117" s="17">
        <v>3</v>
      </c>
      <c r="M5117" s="17">
        <v>280.58999999999997</v>
      </c>
      <c r="N5117" s="17" t="str">
        <f>IF(SalesData[[#This Row],[Profit]]&gt;0,"Profit","Loss")</f>
        <v>Profit</v>
      </c>
    </row>
    <row r="5118" spans="1:14" x14ac:dyDescent="0.25">
      <c r="A5118" s="1">
        <v>42568</v>
      </c>
      <c r="B5118" s="3">
        <f t="shared" si="237"/>
        <v>2016</v>
      </c>
      <c r="C5118" s="3">
        <f t="shared" si="238"/>
        <v>7</v>
      </c>
      <c r="D5118" t="s">
        <v>689</v>
      </c>
      <c r="E5118" t="str">
        <f t="shared" si="239"/>
        <v>Matt Collister20160717</v>
      </c>
      <c r="F5118">
        <f>IF(COUNTIF($E$2:E5118, E5118) = 1, MAX($F$1:F5117) + 1, INDEX($F$1:F5117, MATCH(E5118, $E$1:E5117, 0)))</f>
        <v>2519</v>
      </c>
      <c r="G5118" t="s">
        <v>177</v>
      </c>
      <c r="H5118" t="s">
        <v>11</v>
      </c>
      <c r="I5118" t="s">
        <v>12</v>
      </c>
      <c r="J5118" t="s">
        <v>457</v>
      </c>
      <c r="K5118" s="17">
        <v>55.48</v>
      </c>
      <c r="L5118" s="17">
        <v>1</v>
      </c>
      <c r="M5118" s="17">
        <v>26.63</v>
      </c>
      <c r="N5118" s="17" t="str">
        <f>IF(SalesData[[#This Row],[Profit]]&gt;0,"Profit","Loss")</f>
        <v>Profit</v>
      </c>
    </row>
    <row r="5119" spans="1:14" x14ac:dyDescent="0.25">
      <c r="A5119" s="1">
        <v>42568</v>
      </c>
      <c r="B5119" s="3">
        <f t="shared" si="237"/>
        <v>2016</v>
      </c>
      <c r="C5119" s="3">
        <f t="shared" si="238"/>
        <v>7</v>
      </c>
      <c r="D5119" t="s">
        <v>612</v>
      </c>
      <c r="E5119" t="str">
        <f t="shared" si="239"/>
        <v>Andrew Allen20160717</v>
      </c>
      <c r="F5119">
        <f>IF(COUNTIF($E$2:E5119, E5119) = 1, MAX($F$1:F5118) + 1, INDEX($F$1:F5118, MATCH(E5119, $E$1:E5118, 0)))</f>
        <v>2520</v>
      </c>
      <c r="G5119" t="s">
        <v>186</v>
      </c>
      <c r="H5119" t="s">
        <v>11</v>
      </c>
      <c r="I5119" t="s">
        <v>12</v>
      </c>
      <c r="J5119" t="s">
        <v>718</v>
      </c>
      <c r="K5119" s="17">
        <v>21.93</v>
      </c>
      <c r="L5119" s="17">
        <v>3</v>
      </c>
      <c r="M5119" s="17">
        <v>10.09</v>
      </c>
      <c r="N5119" s="17" t="str">
        <f>IF(SalesData[[#This Row],[Profit]]&gt;0,"Profit","Loss")</f>
        <v>Profit</v>
      </c>
    </row>
    <row r="5120" spans="1:14" x14ac:dyDescent="0.25">
      <c r="A5120" s="1">
        <v>42568</v>
      </c>
      <c r="B5120" s="3">
        <f t="shared" si="237"/>
        <v>2016</v>
      </c>
      <c r="C5120" s="3">
        <f t="shared" si="238"/>
        <v>7</v>
      </c>
      <c r="D5120" t="s">
        <v>612</v>
      </c>
      <c r="E5120" t="str">
        <f t="shared" si="239"/>
        <v>Andrew Allen20160717</v>
      </c>
      <c r="F5120">
        <f>IF(COUNTIF($E$2:E5120, E5120) = 1, MAX($F$1:F5119) + 1, INDEX($F$1:F5119, MATCH(E5120, $E$1:E5119, 0)))</f>
        <v>2520</v>
      </c>
      <c r="G5120" t="s">
        <v>186</v>
      </c>
      <c r="H5120" t="s">
        <v>11</v>
      </c>
      <c r="I5120" t="s">
        <v>18</v>
      </c>
      <c r="J5120" t="s">
        <v>267</v>
      </c>
      <c r="K5120" s="17">
        <v>242.94</v>
      </c>
      <c r="L5120" s="17">
        <v>3</v>
      </c>
      <c r="M5120" s="17">
        <v>4.8600000000000003</v>
      </c>
      <c r="N5120" s="17" t="str">
        <f>IF(SalesData[[#This Row],[Profit]]&gt;0,"Profit","Loss")</f>
        <v>Profit</v>
      </c>
    </row>
    <row r="5121" spans="1:14" x14ac:dyDescent="0.25">
      <c r="A5121" s="1">
        <v>42568</v>
      </c>
      <c r="B5121" s="3">
        <f t="shared" si="237"/>
        <v>2016</v>
      </c>
      <c r="C5121" s="3">
        <f t="shared" si="238"/>
        <v>7</v>
      </c>
      <c r="D5121" t="s">
        <v>612</v>
      </c>
      <c r="E5121" t="str">
        <f t="shared" si="239"/>
        <v>Andrew Allen20160717</v>
      </c>
      <c r="F5121">
        <f>IF(COUNTIF($E$2:E5121, E5121) = 1, MAX($F$1:F5120) + 1, INDEX($F$1:F5120, MATCH(E5121, $E$1:E5120, 0)))</f>
        <v>2520</v>
      </c>
      <c r="G5121" t="s">
        <v>186</v>
      </c>
      <c r="H5121" t="s">
        <v>11</v>
      </c>
      <c r="I5121" t="s">
        <v>12</v>
      </c>
      <c r="J5121" t="s">
        <v>2451</v>
      </c>
      <c r="K5121" s="17">
        <v>7.64</v>
      </c>
      <c r="L5121" s="17">
        <v>1</v>
      </c>
      <c r="M5121" s="17">
        <v>3.74</v>
      </c>
      <c r="N5121" s="17" t="str">
        <f>IF(SalesData[[#This Row],[Profit]]&gt;0,"Profit","Loss")</f>
        <v>Profit</v>
      </c>
    </row>
    <row r="5122" spans="1:14" x14ac:dyDescent="0.25">
      <c r="A5122" s="1">
        <v>42568</v>
      </c>
      <c r="B5122" s="3">
        <f t="shared" ref="B5122:B5185" si="240">YEAR(A5122)</f>
        <v>2016</v>
      </c>
      <c r="C5122" s="3">
        <f t="shared" ref="C5122:C5185" si="241">MONTH(A5122)</f>
        <v>7</v>
      </c>
      <c r="D5122" t="s">
        <v>612</v>
      </c>
      <c r="E5122" t="str">
        <f t="shared" ref="E5122:E5185" si="242">D5122 &amp; TEXT(A5122, "yyyymmdd")</f>
        <v>Andrew Allen20160717</v>
      </c>
      <c r="F5122">
        <f>IF(COUNTIF($E$2:E5122, E5122) = 1, MAX($F$1:F5121) + 1, INDEX($F$1:F5121, MATCH(E5122, $E$1:E5121, 0)))</f>
        <v>2520</v>
      </c>
      <c r="G5122" t="s">
        <v>186</v>
      </c>
      <c r="H5122" t="s">
        <v>11</v>
      </c>
      <c r="I5122" t="s">
        <v>12</v>
      </c>
      <c r="J5122" t="s">
        <v>1159</v>
      </c>
      <c r="K5122" s="17">
        <v>51.84</v>
      </c>
      <c r="L5122" s="17">
        <v>8</v>
      </c>
      <c r="M5122" s="17">
        <v>25.4</v>
      </c>
      <c r="N5122" s="17" t="str">
        <f>IF(SalesData[[#This Row],[Profit]]&gt;0,"Profit","Loss")</f>
        <v>Profit</v>
      </c>
    </row>
    <row r="5123" spans="1:14" x14ac:dyDescent="0.25">
      <c r="A5123" s="1">
        <v>42568</v>
      </c>
      <c r="B5123" s="3">
        <f t="shared" si="240"/>
        <v>2016</v>
      </c>
      <c r="C5123" s="3">
        <f t="shared" si="241"/>
        <v>7</v>
      </c>
      <c r="D5123" t="s">
        <v>612</v>
      </c>
      <c r="E5123" t="str">
        <f t="shared" si="242"/>
        <v>Andrew Allen20160717</v>
      </c>
      <c r="F5123">
        <f>IF(COUNTIF($E$2:E5123, E5123) = 1, MAX($F$1:F5122) + 1, INDEX($F$1:F5122, MATCH(E5123, $E$1:E5122, 0)))</f>
        <v>2520</v>
      </c>
      <c r="G5123" t="s">
        <v>186</v>
      </c>
      <c r="H5123" t="s">
        <v>11</v>
      </c>
      <c r="I5123" t="s">
        <v>18</v>
      </c>
      <c r="J5123" t="s">
        <v>73</v>
      </c>
      <c r="K5123" s="17">
        <v>265.17</v>
      </c>
      <c r="L5123" s="17">
        <v>1</v>
      </c>
      <c r="M5123" s="17">
        <v>47.73</v>
      </c>
      <c r="N5123" s="17" t="str">
        <f>IF(SalesData[[#This Row],[Profit]]&gt;0,"Profit","Loss")</f>
        <v>Profit</v>
      </c>
    </row>
    <row r="5124" spans="1:14" x14ac:dyDescent="0.25">
      <c r="A5124" s="1">
        <v>42568</v>
      </c>
      <c r="B5124" s="3">
        <f t="shared" si="240"/>
        <v>2016</v>
      </c>
      <c r="C5124" s="3">
        <f t="shared" si="241"/>
        <v>7</v>
      </c>
      <c r="D5124" t="s">
        <v>1221</v>
      </c>
      <c r="E5124" t="str">
        <f t="shared" si="242"/>
        <v>Dennis Kane20160717</v>
      </c>
      <c r="F5124">
        <f>IF(COUNTIF($E$2:E5124, E5124) = 1, MAX($F$1:F5123) + 1, INDEX($F$1:F5123, MATCH(E5124, $E$1:E5123, 0)))</f>
        <v>2521</v>
      </c>
      <c r="G5124" t="s">
        <v>164</v>
      </c>
      <c r="H5124" t="s">
        <v>34</v>
      </c>
      <c r="I5124" t="s">
        <v>47</v>
      </c>
      <c r="J5124" t="s">
        <v>137</v>
      </c>
      <c r="K5124" s="17">
        <v>12.42</v>
      </c>
      <c r="L5124" s="17">
        <v>3</v>
      </c>
      <c r="M5124" s="17">
        <v>4.47</v>
      </c>
      <c r="N5124" s="17" t="str">
        <f>IF(SalesData[[#This Row],[Profit]]&gt;0,"Profit","Loss")</f>
        <v>Profit</v>
      </c>
    </row>
    <row r="5125" spans="1:14" x14ac:dyDescent="0.25">
      <c r="A5125" s="1">
        <v>42568</v>
      </c>
      <c r="B5125" s="3">
        <f t="shared" si="240"/>
        <v>2016</v>
      </c>
      <c r="C5125" s="3">
        <f t="shared" si="241"/>
        <v>7</v>
      </c>
      <c r="D5125" t="s">
        <v>1221</v>
      </c>
      <c r="E5125" t="str">
        <f t="shared" si="242"/>
        <v>Dennis Kane20160717</v>
      </c>
      <c r="F5125">
        <f>IF(COUNTIF($E$2:E5125, E5125) = 1, MAX($F$1:F5124) + 1, INDEX($F$1:F5124, MATCH(E5125, $E$1:E5124, 0)))</f>
        <v>2521</v>
      </c>
      <c r="G5125" t="s">
        <v>164</v>
      </c>
      <c r="H5125" t="s">
        <v>39</v>
      </c>
      <c r="I5125" t="s">
        <v>52</v>
      </c>
      <c r="J5125" t="s">
        <v>2567</v>
      </c>
      <c r="K5125" s="17">
        <v>428.4</v>
      </c>
      <c r="L5125" s="17">
        <v>3</v>
      </c>
      <c r="M5125" s="17">
        <v>89.96</v>
      </c>
      <c r="N5125" s="17" t="str">
        <f>IF(SalesData[[#This Row],[Profit]]&gt;0,"Profit","Loss")</f>
        <v>Profit</v>
      </c>
    </row>
    <row r="5126" spans="1:14" x14ac:dyDescent="0.25">
      <c r="A5126" s="1">
        <v>42568</v>
      </c>
      <c r="B5126" s="3">
        <f t="shared" si="240"/>
        <v>2016</v>
      </c>
      <c r="C5126" s="3">
        <f t="shared" si="241"/>
        <v>7</v>
      </c>
      <c r="D5126" t="s">
        <v>1221</v>
      </c>
      <c r="E5126" t="str">
        <f t="shared" si="242"/>
        <v>Dennis Kane20160717</v>
      </c>
      <c r="F5126">
        <f>IF(COUNTIF($E$2:E5126, E5126) = 1, MAX($F$1:F5125) + 1, INDEX($F$1:F5125, MATCH(E5126, $E$1:E5125, 0)))</f>
        <v>2521</v>
      </c>
      <c r="G5126" t="s">
        <v>164</v>
      </c>
      <c r="H5126" t="s">
        <v>34</v>
      </c>
      <c r="I5126" t="s">
        <v>47</v>
      </c>
      <c r="J5126" t="s">
        <v>2568</v>
      </c>
      <c r="K5126" s="17">
        <v>24.75</v>
      </c>
      <c r="L5126" s="17">
        <v>5</v>
      </c>
      <c r="M5126" s="17">
        <v>10.89</v>
      </c>
      <c r="N5126" s="17" t="str">
        <f>IF(SalesData[[#This Row],[Profit]]&gt;0,"Profit","Loss")</f>
        <v>Profit</v>
      </c>
    </row>
    <row r="5127" spans="1:14" x14ac:dyDescent="0.25">
      <c r="A5127" s="1">
        <v>42568</v>
      </c>
      <c r="B5127" s="3">
        <f t="shared" si="240"/>
        <v>2016</v>
      </c>
      <c r="C5127" s="3">
        <f t="shared" si="241"/>
        <v>7</v>
      </c>
      <c r="D5127" t="s">
        <v>1221</v>
      </c>
      <c r="E5127" t="str">
        <f t="shared" si="242"/>
        <v>Dennis Kane20160717</v>
      </c>
      <c r="F5127">
        <f>IF(COUNTIF($E$2:E5127, E5127) = 1, MAX($F$1:F5126) + 1, INDEX($F$1:F5126, MATCH(E5127, $E$1:E5126, 0)))</f>
        <v>2521</v>
      </c>
      <c r="G5127" t="s">
        <v>164</v>
      </c>
      <c r="H5127" t="s">
        <v>11</v>
      </c>
      <c r="I5127" t="s">
        <v>16</v>
      </c>
      <c r="J5127" t="s">
        <v>89</v>
      </c>
      <c r="K5127" s="17">
        <v>87.71</v>
      </c>
      <c r="L5127" s="17">
        <v>7</v>
      </c>
      <c r="M5127" s="17">
        <v>41.22</v>
      </c>
      <c r="N5127" s="17" t="str">
        <f>IF(SalesData[[#This Row],[Profit]]&gt;0,"Profit","Loss")</f>
        <v>Profit</v>
      </c>
    </row>
    <row r="5128" spans="1:14" x14ac:dyDescent="0.25">
      <c r="A5128" s="1">
        <v>42568</v>
      </c>
      <c r="B5128" s="3">
        <f t="shared" si="240"/>
        <v>2016</v>
      </c>
      <c r="C5128" s="3">
        <f t="shared" si="241"/>
        <v>7</v>
      </c>
      <c r="D5128" t="s">
        <v>1221</v>
      </c>
      <c r="E5128" t="str">
        <f t="shared" si="242"/>
        <v>Dennis Kane20160717</v>
      </c>
      <c r="F5128">
        <f>IF(COUNTIF($E$2:E5128, E5128) = 1, MAX($F$1:F5127) + 1, INDEX($F$1:F5127, MATCH(E5128, $E$1:E5127, 0)))</f>
        <v>2521</v>
      </c>
      <c r="G5128" t="s">
        <v>164</v>
      </c>
      <c r="H5128" t="s">
        <v>11</v>
      </c>
      <c r="I5128" t="s">
        <v>18</v>
      </c>
      <c r="J5128" t="s">
        <v>2338</v>
      </c>
      <c r="K5128" s="17">
        <v>69.52</v>
      </c>
      <c r="L5128" s="17">
        <v>2</v>
      </c>
      <c r="M5128" s="17">
        <v>17.38</v>
      </c>
      <c r="N5128" s="17" t="str">
        <f>IF(SalesData[[#This Row],[Profit]]&gt;0,"Profit","Loss")</f>
        <v>Profit</v>
      </c>
    </row>
    <row r="5129" spans="1:14" x14ac:dyDescent="0.25">
      <c r="A5129" s="1">
        <v>42568</v>
      </c>
      <c r="B5129" s="3">
        <f t="shared" si="240"/>
        <v>2016</v>
      </c>
      <c r="C5129" s="3">
        <f t="shared" si="241"/>
        <v>7</v>
      </c>
      <c r="D5129" t="s">
        <v>1221</v>
      </c>
      <c r="E5129" t="str">
        <f t="shared" si="242"/>
        <v>Dennis Kane20160717</v>
      </c>
      <c r="F5129">
        <f>IF(COUNTIF($E$2:E5129, E5129) = 1, MAX($F$1:F5128) + 1, INDEX($F$1:F5128, MATCH(E5129, $E$1:E5128, 0)))</f>
        <v>2521</v>
      </c>
      <c r="G5129" t="s">
        <v>164</v>
      </c>
      <c r="H5129" t="s">
        <v>39</v>
      </c>
      <c r="I5129" t="s">
        <v>40</v>
      </c>
      <c r="J5129" t="s">
        <v>2430</v>
      </c>
      <c r="K5129" s="17">
        <v>20.78</v>
      </c>
      <c r="L5129" s="17">
        <v>2</v>
      </c>
      <c r="M5129" s="17">
        <v>-4.68</v>
      </c>
      <c r="N5129" s="17" t="str">
        <f>IF(SalesData[[#This Row],[Profit]]&gt;0,"Profit","Loss")</f>
        <v>Loss</v>
      </c>
    </row>
    <row r="5130" spans="1:14" x14ac:dyDescent="0.25">
      <c r="A5130" s="1">
        <v>42568</v>
      </c>
      <c r="B5130" s="3">
        <f t="shared" si="240"/>
        <v>2016</v>
      </c>
      <c r="C5130" s="3">
        <f t="shared" si="241"/>
        <v>7</v>
      </c>
      <c r="D5130" t="s">
        <v>1221</v>
      </c>
      <c r="E5130" t="str">
        <f t="shared" si="242"/>
        <v>Dennis Kane20160717</v>
      </c>
      <c r="F5130">
        <f>IF(COUNTIF($E$2:E5130, E5130) = 1, MAX($F$1:F5129) + 1, INDEX($F$1:F5129, MATCH(E5130, $E$1:E5129, 0)))</f>
        <v>2521</v>
      </c>
      <c r="G5130" t="s">
        <v>164</v>
      </c>
      <c r="H5130" t="s">
        <v>11</v>
      </c>
      <c r="I5130" t="s">
        <v>20</v>
      </c>
      <c r="J5130" t="s">
        <v>432</v>
      </c>
      <c r="K5130" s="17">
        <v>12.82</v>
      </c>
      <c r="L5130" s="17">
        <v>3</v>
      </c>
      <c r="M5130" s="17">
        <v>4.17</v>
      </c>
      <c r="N5130" s="17" t="str">
        <f>IF(SalesData[[#This Row],[Profit]]&gt;0,"Profit","Loss")</f>
        <v>Profit</v>
      </c>
    </row>
    <row r="5131" spans="1:14" x14ac:dyDescent="0.25">
      <c r="A5131" s="1">
        <v>42568</v>
      </c>
      <c r="B5131" s="3">
        <f t="shared" si="240"/>
        <v>2016</v>
      </c>
      <c r="C5131" s="3">
        <f t="shared" si="241"/>
        <v>7</v>
      </c>
      <c r="D5131" t="s">
        <v>1196</v>
      </c>
      <c r="E5131" t="str">
        <f t="shared" si="242"/>
        <v>Annie Thurman20160717</v>
      </c>
      <c r="F5131">
        <f>IF(COUNTIF($E$2:E5131, E5131) = 1, MAX($F$1:F5130) + 1, INDEX($F$1:F5130, MATCH(E5131, $E$1:E5130, 0)))</f>
        <v>2522</v>
      </c>
      <c r="G5131" t="s">
        <v>149</v>
      </c>
      <c r="H5131" t="s">
        <v>11</v>
      </c>
      <c r="I5131" t="s">
        <v>92</v>
      </c>
      <c r="J5131" t="s">
        <v>801</v>
      </c>
      <c r="K5131" s="17">
        <v>45.96</v>
      </c>
      <c r="L5131" s="17">
        <v>2</v>
      </c>
      <c r="M5131" s="17">
        <v>13.79</v>
      </c>
      <c r="N5131" s="17" t="str">
        <f>IF(SalesData[[#This Row],[Profit]]&gt;0,"Profit","Loss")</f>
        <v>Profit</v>
      </c>
    </row>
    <row r="5132" spans="1:14" x14ac:dyDescent="0.25">
      <c r="A5132" s="1">
        <v>42569</v>
      </c>
      <c r="B5132" s="3">
        <f t="shared" si="240"/>
        <v>2016</v>
      </c>
      <c r="C5132" s="3">
        <f t="shared" si="241"/>
        <v>7</v>
      </c>
      <c r="D5132" t="s">
        <v>2042</v>
      </c>
      <c r="E5132" t="str">
        <f t="shared" si="242"/>
        <v>Linda Southworth20160718</v>
      </c>
      <c r="F5132">
        <f>IF(COUNTIF($E$2:E5132, E5132) = 1, MAX($F$1:F5131) + 1, INDEX($F$1:F5131, MATCH(E5132, $E$1:E5131, 0)))</f>
        <v>2523</v>
      </c>
      <c r="G5132" t="s">
        <v>278</v>
      </c>
      <c r="H5132" t="s">
        <v>34</v>
      </c>
      <c r="I5132" t="s">
        <v>35</v>
      </c>
      <c r="J5132" t="s">
        <v>1072</v>
      </c>
      <c r="K5132" s="17">
        <v>544.01</v>
      </c>
      <c r="L5132" s="17">
        <v>3</v>
      </c>
      <c r="M5132" s="17">
        <v>40.799999999999997</v>
      </c>
      <c r="N5132" s="17" t="str">
        <f>IF(SalesData[[#This Row],[Profit]]&gt;0,"Profit","Loss")</f>
        <v>Profit</v>
      </c>
    </row>
    <row r="5133" spans="1:14" x14ac:dyDescent="0.25">
      <c r="A5133" s="1">
        <v>42569</v>
      </c>
      <c r="B5133" s="3">
        <f t="shared" si="240"/>
        <v>2016</v>
      </c>
      <c r="C5133" s="3">
        <f t="shared" si="241"/>
        <v>7</v>
      </c>
      <c r="D5133" t="s">
        <v>2042</v>
      </c>
      <c r="E5133" t="str">
        <f t="shared" si="242"/>
        <v>Linda Southworth20160718</v>
      </c>
      <c r="F5133">
        <f>IF(COUNTIF($E$2:E5133, E5133) = 1, MAX($F$1:F5132) + 1, INDEX($F$1:F5132, MATCH(E5133, $E$1:E5132, 0)))</f>
        <v>2523</v>
      </c>
      <c r="G5133" t="s">
        <v>278</v>
      </c>
      <c r="H5133" t="s">
        <v>11</v>
      </c>
      <c r="I5133" t="s">
        <v>20</v>
      </c>
      <c r="J5133" t="s">
        <v>2267</v>
      </c>
      <c r="K5133" s="17">
        <v>1.87</v>
      </c>
      <c r="L5133" s="17">
        <v>3</v>
      </c>
      <c r="M5133" s="17">
        <v>-1.44</v>
      </c>
      <c r="N5133" s="17" t="str">
        <f>IF(SalesData[[#This Row],[Profit]]&gt;0,"Profit","Loss")</f>
        <v>Loss</v>
      </c>
    </row>
    <row r="5134" spans="1:14" x14ac:dyDescent="0.25">
      <c r="A5134" s="1">
        <v>42569</v>
      </c>
      <c r="B5134" s="3">
        <f t="shared" si="240"/>
        <v>2016</v>
      </c>
      <c r="C5134" s="3">
        <f t="shared" si="241"/>
        <v>7</v>
      </c>
      <c r="D5134" t="s">
        <v>2042</v>
      </c>
      <c r="E5134" t="str">
        <f t="shared" si="242"/>
        <v>Linda Southworth20160718</v>
      </c>
      <c r="F5134">
        <f>IF(COUNTIF($E$2:E5134, E5134) = 1, MAX($F$1:F5133) + 1, INDEX($F$1:F5133, MATCH(E5134, $E$1:E5133, 0)))</f>
        <v>2523</v>
      </c>
      <c r="G5134" t="s">
        <v>278</v>
      </c>
      <c r="H5134" t="s">
        <v>34</v>
      </c>
      <c r="I5134" t="s">
        <v>35</v>
      </c>
      <c r="J5134" t="s">
        <v>106</v>
      </c>
      <c r="K5134" s="17">
        <v>854.35</v>
      </c>
      <c r="L5134" s="17">
        <v>3</v>
      </c>
      <c r="M5134" s="17">
        <v>10.68</v>
      </c>
      <c r="N5134" s="17" t="str">
        <f>IF(SalesData[[#This Row],[Profit]]&gt;0,"Profit","Loss")</f>
        <v>Profit</v>
      </c>
    </row>
    <row r="5135" spans="1:14" x14ac:dyDescent="0.25">
      <c r="A5135" s="1">
        <v>42569</v>
      </c>
      <c r="B5135" s="3">
        <f t="shared" si="240"/>
        <v>2016</v>
      </c>
      <c r="C5135" s="3">
        <f t="shared" si="241"/>
        <v>7</v>
      </c>
      <c r="D5135" t="s">
        <v>2042</v>
      </c>
      <c r="E5135" t="str">
        <f t="shared" si="242"/>
        <v>Linda Southworth20160718</v>
      </c>
      <c r="F5135">
        <f>IF(COUNTIF($E$2:E5135, E5135) = 1, MAX($F$1:F5134) + 1, INDEX($F$1:F5134, MATCH(E5135, $E$1:E5134, 0)))</f>
        <v>2523</v>
      </c>
      <c r="G5135" t="s">
        <v>278</v>
      </c>
      <c r="H5135" t="s">
        <v>11</v>
      </c>
      <c r="I5135" t="s">
        <v>18</v>
      </c>
      <c r="J5135" t="s">
        <v>2569</v>
      </c>
      <c r="K5135" s="17">
        <v>593.57000000000005</v>
      </c>
      <c r="L5135" s="17">
        <v>2</v>
      </c>
      <c r="M5135" s="17">
        <v>0</v>
      </c>
      <c r="N5135" s="17" t="str">
        <f>IF(SalesData[[#This Row],[Profit]]&gt;0,"Profit","Loss")</f>
        <v>Loss</v>
      </c>
    </row>
    <row r="5136" spans="1:14" x14ac:dyDescent="0.25">
      <c r="A5136" s="1">
        <v>42569</v>
      </c>
      <c r="B5136" s="3">
        <f t="shared" si="240"/>
        <v>2016</v>
      </c>
      <c r="C5136" s="3">
        <f t="shared" si="241"/>
        <v>7</v>
      </c>
      <c r="D5136" t="s">
        <v>2042</v>
      </c>
      <c r="E5136" t="str">
        <f t="shared" si="242"/>
        <v>Linda Southworth20160718</v>
      </c>
      <c r="F5136">
        <f>IF(COUNTIF($E$2:E5136, E5136) = 1, MAX($F$1:F5135) + 1, INDEX($F$1:F5135, MATCH(E5136, $E$1:E5135, 0)))</f>
        <v>2523</v>
      </c>
      <c r="G5136" t="s">
        <v>278</v>
      </c>
      <c r="H5136" t="s">
        <v>11</v>
      </c>
      <c r="I5136" t="s">
        <v>18</v>
      </c>
      <c r="J5136" t="s">
        <v>1854</v>
      </c>
      <c r="K5136" s="17">
        <v>338.04</v>
      </c>
      <c r="L5136" s="17">
        <v>3</v>
      </c>
      <c r="M5136" s="17">
        <v>-33.799999999999997</v>
      </c>
      <c r="N5136" s="17" t="str">
        <f>IF(SalesData[[#This Row],[Profit]]&gt;0,"Profit","Loss")</f>
        <v>Loss</v>
      </c>
    </row>
    <row r="5137" spans="1:14" x14ac:dyDescent="0.25">
      <c r="A5137" s="1">
        <v>42569</v>
      </c>
      <c r="B5137" s="3">
        <f t="shared" si="240"/>
        <v>2016</v>
      </c>
      <c r="C5137" s="3">
        <f t="shared" si="241"/>
        <v>7</v>
      </c>
      <c r="D5137" t="s">
        <v>433</v>
      </c>
      <c r="E5137" t="str">
        <f t="shared" si="242"/>
        <v>Katharine Harms20160718</v>
      </c>
      <c r="F5137">
        <f>IF(COUNTIF($E$2:E5137, E5137) = 1, MAX($F$1:F5136) + 1, INDEX($F$1:F5136, MATCH(E5137, $E$1:E5136, 0)))</f>
        <v>2524</v>
      </c>
      <c r="G5137" t="s">
        <v>33</v>
      </c>
      <c r="H5137" t="s">
        <v>34</v>
      </c>
      <c r="I5137" t="s">
        <v>35</v>
      </c>
      <c r="J5137" t="s">
        <v>723</v>
      </c>
      <c r="K5137" s="17">
        <v>140.81</v>
      </c>
      <c r="L5137" s="17">
        <v>1</v>
      </c>
      <c r="M5137" s="17">
        <v>39.43</v>
      </c>
      <c r="N5137" s="17" t="str">
        <f>IF(SalesData[[#This Row],[Profit]]&gt;0,"Profit","Loss")</f>
        <v>Profit</v>
      </c>
    </row>
    <row r="5138" spans="1:14" x14ac:dyDescent="0.25">
      <c r="A5138" s="1">
        <v>42569</v>
      </c>
      <c r="B5138" s="3">
        <f t="shared" si="240"/>
        <v>2016</v>
      </c>
      <c r="C5138" s="3">
        <f t="shared" si="241"/>
        <v>7</v>
      </c>
      <c r="D5138" t="s">
        <v>1161</v>
      </c>
      <c r="E5138" t="str">
        <f t="shared" si="242"/>
        <v>Jennifer Patt20160718</v>
      </c>
      <c r="F5138">
        <f>IF(COUNTIF($E$2:E5138, E5138) = 1, MAX($F$1:F5137) + 1, INDEX($F$1:F5137, MATCH(E5138, $E$1:E5137, 0)))</f>
        <v>2525</v>
      </c>
      <c r="G5138" t="s">
        <v>95</v>
      </c>
      <c r="H5138" t="s">
        <v>11</v>
      </c>
      <c r="I5138" t="s">
        <v>200</v>
      </c>
      <c r="J5138" t="s">
        <v>2251</v>
      </c>
      <c r="K5138" s="17">
        <v>33.799999999999997</v>
      </c>
      <c r="L5138" s="17">
        <v>5</v>
      </c>
      <c r="M5138" s="17">
        <v>4.2300000000000004</v>
      </c>
      <c r="N5138" s="17" t="str">
        <f>IF(SalesData[[#This Row],[Profit]]&gt;0,"Profit","Loss")</f>
        <v>Profit</v>
      </c>
    </row>
    <row r="5139" spans="1:14" x14ac:dyDescent="0.25">
      <c r="A5139" s="1">
        <v>42569</v>
      </c>
      <c r="B5139" s="3">
        <f t="shared" si="240"/>
        <v>2016</v>
      </c>
      <c r="C5139" s="3">
        <f t="shared" si="241"/>
        <v>7</v>
      </c>
      <c r="D5139" t="s">
        <v>2466</v>
      </c>
      <c r="E5139" t="str">
        <f t="shared" si="242"/>
        <v>Susan Vittorini20160718</v>
      </c>
      <c r="F5139">
        <f>IF(COUNTIF($E$2:E5139, E5139) = 1, MAX($F$1:F5138) + 1, INDEX($F$1:F5138, MATCH(E5139, $E$1:E5138, 0)))</f>
        <v>2526</v>
      </c>
      <c r="G5139" t="s">
        <v>10</v>
      </c>
      <c r="H5139" t="s">
        <v>39</v>
      </c>
      <c r="I5139" t="s">
        <v>52</v>
      </c>
      <c r="J5139" t="s">
        <v>1894</v>
      </c>
      <c r="K5139" s="17">
        <v>15.58</v>
      </c>
      <c r="L5139" s="17">
        <v>3</v>
      </c>
      <c r="M5139" s="17">
        <v>3.31</v>
      </c>
      <c r="N5139" s="17" t="str">
        <f>IF(SalesData[[#This Row],[Profit]]&gt;0,"Profit","Loss")</f>
        <v>Profit</v>
      </c>
    </row>
    <row r="5140" spans="1:14" x14ac:dyDescent="0.25">
      <c r="A5140" s="1">
        <v>42569</v>
      </c>
      <c r="B5140" s="3">
        <f t="shared" si="240"/>
        <v>2016</v>
      </c>
      <c r="C5140" s="3">
        <f t="shared" si="241"/>
        <v>7</v>
      </c>
      <c r="D5140" t="s">
        <v>1926</v>
      </c>
      <c r="E5140" t="str">
        <f t="shared" si="242"/>
        <v>Nora Paige20160718</v>
      </c>
      <c r="F5140">
        <f>IF(COUNTIF($E$2:E5140, E5140) = 1, MAX($F$1:F5139) + 1, INDEX($F$1:F5139, MATCH(E5140, $E$1:E5139, 0)))</f>
        <v>2527</v>
      </c>
      <c r="G5140" t="s">
        <v>95</v>
      </c>
      <c r="H5140" t="s">
        <v>39</v>
      </c>
      <c r="I5140" t="s">
        <v>40</v>
      </c>
      <c r="J5140" t="s">
        <v>2570</v>
      </c>
      <c r="K5140" s="17">
        <v>55.99</v>
      </c>
      <c r="L5140" s="17">
        <v>1</v>
      </c>
      <c r="M5140" s="17">
        <v>3.5</v>
      </c>
      <c r="N5140" s="17" t="str">
        <f>IF(SalesData[[#This Row],[Profit]]&gt;0,"Profit","Loss")</f>
        <v>Profit</v>
      </c>
    </row>
    <row r="5141" spans="1:14" x14ac:dyDescent="0.25">
      <c r="A5141" s="1">
        <v>42569</v>
      </c>
      <c r="B5141" s="3">
        <f t="shared" si="240"/>
        <v>2016</v>
      </c>
      <c r="C5141" s="3">
        <f t="shared" si="241"/>
        <v>7</v>
      </c>
      <c r="D5141" t="s">
        <v>2083</v>
      </c>
      <c r="E5141" t="str">
        <f t="shared" si="242"/>
        <v>Neil Knudson20160718</v>
      </c>
      <c r="F5141">
        <f>IF(COUNTIF($E$2:E5141, E5141) = 1, MAX($F$1:F5140) + 1, INDEX($F$1:F5140, MATCH(E5141, $E$1:E5140, 0)))</f>
        <v>2528</v>
      </c>
      <c r="G5141" t="s">
        <v>23</v>
      </c>
      <c r="H5141" t="s">
        <v>11</v>
      </c>
      <c r="I5141" t="s">
        <v>24</v>
      </c>
      <c r="J5141" t="s">
        <v>2390</v>
      </c>
      <c r="K5141" s="17">
        <v>11.26</v>
      </c>
      <c r="L5141" s="17">
        <v>8</v>
      </c>
      <c r="M5141" s="17">
        <v>1.27</v>
      </c>
      <c r="N5141" s="17" t="str">
        <f>IF(SalesData[[#This Row],[Profit]]&gt;0,"Profit","Loss")</f>
        <v>Profit</v>
      </c>
    </row>
    <row r="5142" spans="1:14" x14ac:dyDescent="0.25">
      <c r="A5142" s="1">
        <v>42569</v>
      </c>
      <c r="B5142" s="3">
        <f t="shared" si="240"/>
        <v>2016</v>
      </c>
      <c r="C5142" s="3">
        <f t="shared" si="241"/>
        <v>7</v>
      </c>
      <c r="D5142" t="s">
        <v>2083</v>
      </c>
      <c r="E5142" t="str">
        <f t="shared" si="242"/>
        <v>Neil Knudson20160718</v>
      </c>
      <c r="F5142">
        <f>IF(COUNTIF($E$2:E5142, E5142) = 1, MAX($F$1:F5141) + 1, INDEX($F$1:F5141, MATCH(E5142, $E$1:E5141, 0)))</f>
        <v>2528</v>
      </c>
      <c r="G5142" t="s">
        <v>23</v>
      </c>
      <c r="H5142" t="s">
        <v>11</v>
      </c>
      <c r="I5142" t="s">
        <v>18</v>
      </c>
      <c r="J5142" t="s">
        <v>2005</v>
      </c>
      <c r="K5142" s="17">
        <v>284.08</v>
      </c>
      <c r="L5142" s="17">
        <v>10</v>
      </c>
      <c r="M5142" s="17">
        <v>24.86</v>
      </c>
      <c r="N5142" s="17" t="str">
        <f>IF(SalesData[[#This Row],[Profit]]&gt;0,"Profit","Loss")</f>
        <v>Profit</v>
      </c>
    </row>
    <row r="5143" spans="1:14" x14ac:dyDescent="0.25">
      <c r="A5143" s="1">
        <v>42569</v>
      </c>
      <c r="B5143" s="3">
        <f t="shared" si="240"/>
        <v>2016</v>
      </c>
      <c r="C5143" s="3">
        <f t="shared" si="241"/>
        <v>7</v>
      </c>
      <c r="D5143" t="s">
        <v>2083</v>
      </c>
      <c r="E5143" t="str">
        <f t="shared" si="242"/>
        <v>Neil Knudson20160718</v>
      </c>
      <c r="F5143">
        <f>IF(COUNTIF($E$2:E5143, E5143) = 1, MAX($F$1:F5142) + 1, INDEX($F$1:F5142, MATCH(E5143, $E$1:E5142, 0)))</f>
        <v>2528</v>
      </c>
      <c r="G5143" t="s">
        <v>23</v>
      </c>
      <c r="H5143" t="s">
        <v>11</v>
      </c>
      <c r="I5143" t="s">
        <v>12</v>
      </c>
      <c r="J5143" t="s">
        <v>2295</v>
      </c>
      <c r="K5143" s="17">
        <v>18.5</v>
      </c>
      <c r="L5143" s="17">
        <v>4</v>
      </c>
      <c r="M5143" s="17">
        <v>6.7</v>
      </c>
      <c r="N5143" s="17" t="str">
        <f>IF(SalesData[[#This Row],[Profit]]&gt;0,"Profit","Loss")</f>
        <v>Profit</v>
      </c>
    </row>
    <row r="5144" spans="1:14" x14ac:dyDescent="0.25">
      <c r="A5144" s="1">
        <v>42570</v>
      </c>
      <c r="B5144" s="3">
        <f t="shared" si="240"/>
        <v>2016</v>
      </c>
      <c r="C5144" s="3">
        <f t="shared" si="241"/>
        <v>7</v>
      </c>
      <c r="D5144" t="s">
        <v>225</v>
      </c>
      <c r="E5144" t="str">
        <f t="shared" si="242"/>
        <v>Joy Smith20160719</v>
      </c>
      <c r="F5144">
        <f>IF(COUNTIF($E$2:E5144, E5144) = 1, MAX($F$1:F5143) + 1, INDEX($F$1:F5143, MATCH(E5144, $E$1:E5143, 0)))</f>
        <v>2529</v>
      </c>
      <c r="G5144" t="s">
        <v>329</v>
      </c>
      <c r="H5144" t="s">
        <v>34</v>
      </c>
      <c r="I5144" t="s">
        <v>47</v>
      </c>
      <c r="J5144" t="s">
        <v>2105</v>
      </c>
      <c r="K5144" s="17">
        <v>185.58</v>
      </c>
      <c r="L5144" s="17">
        <v>6</v>
      </c>
      <c r="M5144" s="17">
        <v>76.09</v>
      </c>
      <c r="N5144" s="17" t="str">
        <f>IF(SalesData[[#This Row],[Profit]]&gt;0,"Profit","Loss")</f>
        <v>Profit</v>
      </c>
    </row>
    <row r="5145" spans="1:14" x14ac:dyDescent="0.25">
      <c r="A5145" s="1">
        <v>42570</v>
      </c>
      <c r="B5145" s="3">
        <f t="shared" si="240"/>
        <v>2016</v>
      </c>
      <c r="C5145" s="3">
        <f t="shared" si="241"/>
        <v>7</v>
      </c>
      <c r="D5145" t="s">
        <v>225</v>
      </c>
      <c r="E5145" t="str">
        <f t="shared" si="242"/>
        <v>Joy Smith20160719</v>
      </c>
      <c r="F5145">
        <f>IF(COUNTIF($E$2:E5145, E5145) = 1, MAX($F$1:F5144) + 1, INDEX($F$1:F5144, MATCH(E5145, $E$1:E5144, 0)))</f>
        <v>2529</v>
      </c>
      <c r="G5145" t="s">
        <v>329</v>
      </c>
      <c r="H5145" t="s">
        <v>11</v>
      </c>
      <c r="I5145" t="s">
        <v>20</v>
      </c>
      <c r="J5145" t="s">
        <v>300</v>
      </c>
      <c r="K5145" s="17">
        <v>77.56</v>
      </c>
      <c r="L5145" s="17">
        <v>2</v>
      </c>
      <c r="M5145" s="17">
        <v>35.68</v>
      </c>
      <c r="N5145" s="17" t="str">
        <f>IF(SalesData[[#This Row],[Profit]]&gt;0,"Profit","Loss")</f>
        <v>Profit</v>
      </c>
    </row>
    <row r="5146" spans="1:14" x14ac:dyDescent="0.25">
      <c r="A5146" s="1">
        <v>42570</v>
      </c>
      <c r="B5146" s="3">
        <f t="shared" si="240"/>
        <v>2016</v>
      </c>
      <c r="C5146" s="3">
        <f t="shared" si="241"/>
        <v>7</v>
      </c>
      <c r="D5146" t="s">
        <v>225</v>
      </c>
      <c r="E5146" t="str">
        <f t="shared" si="242"/>
        <v>Joy Smith20160719</v>
      </c>
      <c r="F5146">
        <f>IF(COUNTIF($E$2:E5146, E5146) = 1, MAX($F$1:F5145) + 1, INDEX($F$1:F5145, MATCH(E5146, $E$1:E5145, 0)))</f>
        <v>2529</v>
      </c>
      <c r="G5146" t="s">
        <v>329</v>
      </c>
      <c r="H5146" t="s">
        <v>11</v>
      </c>
      <c r="I5146" t="s">
        <v>18</v>
      </c>
      <c r="J5146" t="s">
        <v>1756</v>
      </c>
      <c r="K5146" s="17">
        <v>87.92</v>
      </c>
      <c r="L5146" s="17">
        <v>4</v>
      </c>
      <c r="M5146" s="17">
        <v>0.88</v>
      </c>
      <c r="N5146" s="17" t="str">
        <f>IF(SalesData[[#This Row],[Profit]]&gt;0,"Profit","Loss")</f>
        <v>Profit</v>
      </c>
    </row>
    <row r="5147" spans="1:14" x14ac:dyDescent="0.25">
      <c r="A5147" s="1">
        <v>42570</v>
      </c>
      <c r="B5147" s="3">
        <f t="shared" si="240"/>
        <v>2016</v>
      </c>
      <c r="C5147" s="3">
        <f t="shared" si="241"/>
        <v>7</v>
      </c>
      <c r="D5147" t="s">
        <v>225</v>
      </c>
      <c r="E5147" t="str">
        <f t="shared" si="242"/>
        <v>Joy Smith20160719</v>
      </c>
      <c r="F5147">
        <f>IF(COUNTIF($E$2:E5147, E5147) = 1, MAX($F$1:F5146) + 1, INDEX($F$1:F5146, MATCH(E5147, $E$1:E5146, 0)))</f>
        <v>2529</v>
      </c>
      <c r="G5147" t="s">
        <v>329</v>
      </c>
      <c r="H5147" t="s">
        <v>11</v>
      </c>
      <c r="I5147" t="s">
        <v>12</v>
      </c>
      <c r="J5147" t="s">
        <v>1601</v>
      </c>
      <c r="K5147" s="17">
        <v>245.94</v>
      </c>
      <c r="L5147" s="17">
        <v>6</v>
      </c>
      <c r="M5147" s="17">
        <v>120.51</v>
      </c>
      <c r="N5147" s="17" t="str">
        <f>IF(SalesData[[#This Row],[Profit]]&gt;0,"Profit","Loss")</f>
        <v>Profit</v>
      </c>
    </row>
    <row r="5148" spans="1:14" x14ac:dyDescent="0.25">
      <c r="A5148" s="1">
        <v>42570</v>
      </c>
      <c r="B5148" s="3">
        <f t="shared" si="240"/>
        <v>2016</v>
      </c>
      <c r="C5148" s="3">
        <f t="shared" si="241"/>
        <v>7</v>
      </c>
      <c r="D5148" t="s">
        <v>225</v>
      </c>
      <c r="E5148" t="str">
        <f t="shared" si="242"/>
        <v>Joy Smith20160719</v>
      </c>
      <c r="F5148">
        <f>IF(COUNTIF($E$2:E5148, E5148) = 1, MAX($F$1:F5147) + 1, INDEX($F$1:F5147, MATCH(E5148, $E$1:E5147, 0)))</f>
        <v>2529</v>
      </c>
      <c r="G5148" t="s">
        <v>329</v>
      </c>
      <c r="H5148" t="s">
        <v>11</v>
      </c>
      <c r="I5148" t="s">
        <v>20</v>
      </c>
      <c r="J5148" t="s">
        <v>2292</v>
      </c>
      <c r="K5148" s="17">
        <v>8.6</v>
      </c>
      <c r="L5148" s="17">
        <v>1</v>
      </c>
      <c r="M5148" s="17">
        <v>4.04</v>
      </c>
      <c r="N5148" s="17" t="str">
        <f>IF(SalesData[[#This Row],[Profit]]&gt;0,"Profit","Loss")</f>
        <v>Profit</v>
      </c>
    </row>
    <row r="5149" spans="1:14" x14ac:dyDescent="0.25">
      <c r="A5149" s="1">
        <v>42570</v>
      </c>
      <c r="B5149" s="3">
        <f t="shared" si="240"/>
        <v>2016</v>
      </c>
      <c r="C5149" s="3">
        <f t="shared" si="241"/>
        <v>7</v>
      </c>
      <c r="D5149" t="s">
        <v>225</v>
      </c>
      <c r="E5149" t="str">
        <f t="shared" si="242"/>
        <v>Joy Smith20160719</v>
      </c>
      <c r="F5149">
        <f>IF(COUNTIF($E$2:E5149, E5149) = 1, MAX($F$1:F5148) + 1, INDEX($F$1:F5148, MATCH(E5149, $E$1:E5148, 0)))</f>
        <v>2529</v>
      </c>
      <c r="G5149" t="s">
        <v>329</v>
      </c>
      <c r="H5149" t="s">
        <v>34</v>
      </c>
      <c r="I5149" t="s">
        <v>74</v>
      </c>
      <c r="J5149" t="s">
        <v>1654</v>
      </c>
      <c r="K5149" s="17">
        <v>504.9</v>
      </c>
      <c r="L5149" s="17">
        <v>5</v>
      </c>
      <c r="M5149" s="17">
        <v>126.23</v>
      </c>
      <c r="N5149" s="17" t="str">
        <f>IF(SalesData[[#This Row],[Profit]]&gt;0,"Profit","Loss")</f>
        <v>Profit</v>
      </c>
    </row>
    <row r="5150" spans="1:14" x14ac:dyDescent="0.25">
      <c r="A5150" s="1">
        <v>42570</v>
      </c>
      <c r="B5150" s="3">
        <f t="shared" si="240"/>
        <v>2016</v>
      </c>
      <c r="C5150" s="3">
        <f t="shared" si="241"/>
        <v>7</v>
      </c>
      <c r="D5150" t="s">
        <v>1557</v>
      </c>
      <c r="E5150" t="str">
        <f t="shared" si="242"/>
        <v>Tracy Collins20160719</v>
      </c>
      <c r="F5150">
        <f>IF(COUNTIF($E$2:E5150, E5150) = 1, MAX($F$1:F5149) + 1, INDEX($F$1:F5149, MATCH(E5150, $E$1:E5149, 0)))</f>
        <v>2530</v>
      </c>
      <c r="G5150" t="s">
        <v>27</v>
      </c>
      <c r="H5150" t="s">
        <v>39</v>
      </c>
      <c r="I5150" t="s">
        <v>40</v>
      </c>
      <c r="J5150" t="s">
        <v>954</v>
      </c>
      <c r="K5150" s="17">
        <v>35.979999999999997</v>
      </c>
      <c r="L5150" s="17">
        <v>2</v>
      </c>
      <c r="M5150" s="17">
        <v>4.5</v>
      </c>
      <c r="N5150" s="17" t="str">
        <f>IF(SalesData[[#This Row],[Profit]]&gt;0,"Profit","Loss")</f>
        <v>Profit</v>
      </c>
    </row>
    <row r="5151" spans="1:14" x14ac:dyDescent="0.25">
      <c r="A5151" s="1">
        <v>42570</v>
      </c>
      <c r="B5151" s="3">
        <f t="shared" si="240"/>
        <v>2016</v>
      </c>
      <c r="C5151" s="3">
        <f t="shared" si="241"/>
        <v>7</v>
      </c>
      <c r="D5151" t="s">
        <v>1557</v>
      </c>
      <c r="E5151" t="str">
        <f t="shared" si="242"/>
        <v>Tracy Collins20160719</v>
      </c>
      <c r="F5151">
        <f>IF(COUNTIF($E$2:E5151, E5151) = 1, MAX($F$1:F5150) + 1, INDEX($F$1:F5150, MATCH(E5151, $E$1:E5150, 0)))</f>
        <v>2530</v>
      </c>
      <c r="G5151" t="s">
        <v>27</v>
      </c>
      <c r="H5151" t="s">
        <v>39</v>
      </c>
      <c r="I5151" t="s">
        <v>52</v>
      </c>
      <c r="J5151" t="s">
        <v>2081</v>
      </c>
      <c r="K5151" s="17">
        <v>389.97</v>
      </c>
      <c r="L5151" s="17">
        <v>3</v>
      </c>
      <c r="M5151" s="17">
        <v>132.59</v>
      </c>
      <c r="N5151" s="17" t="str">
        <f>IF(SalesData[[#This Row],[Profit]]&gt;0,"Profit","Loss")</f>
        <v>Profit</v>
      </c>
    </row>
    <row r="5152" spans="1:14" x14ac:dyDescent="0.25">
      <c r="A5152" s="1">
        <v>42571</v>
      </c>
      <c r="B5152" s="3">
        <f t="shared" si="240"/>
        <v>2016</v>
      </c>
      <c r="C5152" s="3">
        <f t="shared" si="241"/>
        <v>7</v>
      </c>
      <c r="D5152" t="s">
        <v>487</v>
      </c>
      <c r="E5152" t="str">
        <f t="shared" si="242"/>
        <v>Pauline Johnson20160720</v>
      </c>
      <c r="F5152">
        <f>IF(COUNTIF($E$2:E5152, E5152) = 1, MAX($F$1:F5151) + 1, INDEX($F$1:F5151, MATCH(E5152, $E$1:E5151, 0)))</f>
        <v>2531</v>
      </c>
      <c r="G5152" t="s">
        <v>149</v>
      </c>
      <c r="H5152" t="s">
        <v>39</v>
      </c>
      <c r="I5152" t="s">
        <v>40</v>
      </c>
      <c r="J5152" t="s">
        <v>1215</v>
      </c>
      <c r="K5152" s="17">
        <v>89.95</v>
      </c>
      <c r="L5152" s="17">
        <v>5</v>
      </c>
      <c r="M5152" s="17">
        <v>43.18</v>
      </c>
      <c r="N5152" s="17" t="str">
        <f>IF(SalesData[[#This Row],[Profit]]&gt;0,"Profit","Loss")</f>
        <v>Profit</v>
      </c>
    </row>
    <row r="5153" spans="1:14" x14ac:dyDescent="0.25">
      <c r="A5153" s="1">
        <v>42572</v>
      </c>
      <c r="B5153" s="3">
        <f t="shared" si="240"/>
        <v>2016</v>
      </c>
      <c r="C5153" s="3">
        <f t="shared" si="241"/>
        <v>7</v>
      </c>
      <c r="D5153" t="s">
        <v>1186</v>
      </c>
      <c r="E5153" t="str">
        <f t="shared" si="242"/>
        <v>Corey Catlett20160721</v>
      </c>
      <c r="F5153">
        <f>IF(COUNTIF($E$2:E5153, E5153) = 1, MAX($F$1:F5152) + 1, INDEX($F$1:F5152, MATCH(E5153, $E$1:E5152, 0)))</f>
        <v>2532</v>
      </c>
      <c r="G5153" t="s">
        <v>23</v>
      </c>
      <c r="H5153" t="s">
        <v>11</v>
      </c>
      <c r="I5153" t="s">
        <v>20</v>
      </c>
      <c r="J5153" t="s">
        <v>1367</v>
      </c>
      <c r="K5153" s="17">
        <v>1.94</v>
      </c>
      <c r="L5153" s="17">
        <v>1</v>
      </c>
      <c r="M5153" s="17">
        <v>-1.29</v>
      </c>
      <c r="N5153" s="17" t="str">
        <f>IF(SalesData[[#This Row],[Profit]]&gt;0,"Profit","Loss")</f>
        <v>Loss</v>
      </c>
    </row>
    <row r="5154" spans="1:14" x14ac:dyDescent="0.25">
      <c r="A5154" s="1">
        <v>42572</v>
      </c>
      <c r="B5154" s="3">
        <f t="shared" si="240"/>
        <v>2016</v>
      </c>
      <c r="C5154" s="3">
        <f t="shared" si="241"/>
        <v>7</v>
      </c>
      <c r="D5154" t="s">
        <v>2450</v>
      </c>
      <c r="E5154" t="str">
        <f t="shared" si="242"/>
        <v>Jason Gross20160721</v>
      </c>
      <c r="F5154">
        <f>IF(COUNTIF($E$2:E5154, E5154) = 1, MAX($F$1:F5153) + 1, INDEX($F$1:F5153, MATCH(E5154, $E$1:E5153, 0)))</f>
        <v>2533</v>
      </c>
      <c r="G5154" t="s">
        <v>78</v>
      </c>
      <c r="H5154" t="s">
        <v>11</v>
      </c>
      <c r="I5154" t="s">
        <v>24</v>
      </c>
      <c r="J5154" t="s">
        <v>2571</v>
      </c>
      <c r="K5154" s="17">
        <v>18.66</v>
      </c>
      <c r="L5154" s="17">
        <v>2</v>
      </c>
      <c r="M5154" s="17">
        <v>1.4</v>
      </c>
      <c r="N5154" s="17" t="str">
        <f>IF(SalesData[[#This Row],[Profit]]&gt;0,"Profit","Loss")</f>
        <v>Profit</v>
      </c>
    </row>
    <row r="5155" spans="1:14" x14ac:dyDescent="0.25">
      <c r="A5155" s="1">
        <v>42572</v>
      </c>
      <c r="B5155" s="3">
        <f t="shared" si="240"/>
        <v>2016</v>
      </c>
      <c r="C5155" s="3">
        <f t="shared" si="241"/>
        <v>7</v>
      </c>
      <c r="D5155" t="s">
        <v>2450</v>
      </c>
      <c r="E5155" t="str">
        <f t="shared" si="242"/>
        <v>Jason Gross20160721</v>
      </c>
      <c r="F5155">
        <f>IF(COUNTIF($E$2:E5155, E5155) = 1, MAX($F$1:F5154) + 1, INDEX($F$1:F5154, MATCH(E5155, $E$1:E5154, 0)))</f>
        <v>2533</v>
      </c>
      <c r="G5155" t="s">
        <v>78</v>
      </c>
      <c r="H5155" t="s">
        <v>11</v>
      </c>
      <c r="I5155" t="s">
        <v>20</v>
      </c>
      <c r="J5155" t="s">
        <v>846</v>
      </c>
      <c r="K5155" s="17">
        <v>11.09</v>
      </c>
      <c r="L5155" s="17">
        <v>7</v>
      </c>
      <c r="M5155" s="17">
        <v>-8.1300000000000008</v>
      </c>
      <c r="N5155" s="17" t="str">
        <f>IF(SalesData[[#This Row],[Profit]]&gt;0,"Profit","Loss")</f>
        <v>Loss</v>
      </c>
    </row>
    <row r="5156" spans="1:14" x14ac:dyDescent="0.25">
      <c r="A5156" s="1">
        <v>42572</v>
      </c>
      <c r="B5156" s="3">
        <f t="shared" si="240"/>
        <v>2016</v>
      </c>
      <c r="C5156" s="3">
        <f t="shared" si="241"/>
        <v>7</v>
      </c>
      <c r="D5156" t="s">
        <v>2450</v>
      </c>
      <c r="E5156" t="str">
        <f t="shared" si="242"/>
        <v>Jason Gross20160721</v>
      </c>
      <c r="F5156">
        <f>IF(COUNTIF($E$2:E5156, E5156) = 1, MAX($F$1:F5155) + 1, INDEX($F$1:F5155, MATCH(E5156, $E$1:E5155, 0)))</f>
        <v>2533</v>
      </c>
      <c r="G5156" t="s">
        <v>78</v>
      </c>
      <c r="H5156" t="s">
        <v>11</v>
      </c>
      <c r="I5156" t="s">
        <v>18</v>
      </c>
      <c r="J5156" t="s">
        <v>753</v>
      </c>
      <c r="K5156" s="17">
        <v>66.69</v>
      </c>
      <c r="L5156" s="17">
        <v>1</v>
      </c>
      <c r="M5156" s="17">
        <v>4.17</v>
      </c>
      <c r="N5156" s="17" t="str">
        <f>IF(SalesData[[#This Row],[Profit]]&gt;0,"Profit","Loss")</f>
        <v>Profit</v>
      </c>
    </row>
    <row r="5157" spans="1:14" x14ac:dyDescent="0.25">
      <c r="A5157" s="1">
        <v>42572</v>
      </c>
      <c r="B5157" s="3">
        <f t="shared" si="240"/>
        <v>2016</v>
      </c>
      <c r="C5157" s="3">
        <f t="shared" si="241"/>
        <v>7</v>
      </c>
      <c r="D5157" t="s">
        <v>2450</v>
      </c>
      <c r="E5157" t="str">
        <f t="shared" si="242"/>
        <v>Jason Gross20160721</v>
      </c>
      <c r="F5157">
        <f>IF(COUNTIF($E$2:E5157, E5157) = 1, MAX($F$1:F5156) + 1, INDEX($F$1:F5156, MATCH(E5157, $E$1:E5156, 0)))</f>
        <v>2533</v>
      </c>
      <c r="G5157" t="s">
        <v>78</v>
      </c>
      <c r="H5157" t="s">
        <v>11</v>
      </c>
      <c r="I5157" t="s">
        <v>18</v>
      </c>
      <c r="J5157" t="s">
        <v>1400</v>
      </c>
      <c r="K5157" s="17">
        <v>99.49</v>
      </c>
      <c r="L5157" s="17">
        <v>2</v>
      </c>
      <c r="M5157" s="17">
        <v>8.7100000000000009</v>
      </c>
      <c r="N5157" s="17" t="str">
        <f>IF(SalesData[[#This Row],[Profit]]&gt;0,"Profit","Loss")</f>
        <v>Profit</v>
      </c>
    </row>
    <row r="5158" spans="1:14" x14ac:dyDescent="0.25">
      <c r="A5158" s="1">
        <v>42572</v>
      </c>
      <c r="B5158" s="3">
        <f t="shared" si="240"/>
        <v>2016</v>
      </c>
      <c r="C5158" s="3">
        <f t="shared" si="241"/>
        <v>7</v>
      </c>
      <c r="D5158" t="s">
        <v>1423</v>
      </c>
      <c r="E5158" t="str">
        <f t="shared" si="242"/>
        <v>Beth Paige20160721</v>
      </c>
      <c r="F5158">
        <f>IF(COUNTIF($E$2:E5158, E5158) = 1, MAX($F$1:F5157) + 1, INDEX($F$1:F5157, MATCH(E5158, $E$1:E5157, 0)))</f>
        <v>2534</v>
      </c>
      <c r="G5158" t="s">
        <v>245</v>
      </c>
      <c r="H5158" t="s">
        <v>11</v>
      </c>
      <c r="I5158" t="s">
        <v>16</v>
      </c>
      <c r="J5158" t="s">
        <v>1098</v>
      </c>
      <c r="K5158" s="17">
        <v>6.26</v>
      </c>
      <c r="L5158" s="17">
        <v>3</v>
      </c>
      <c r="M5158" s="17">
        <v>2.04</v>
      </c>
      <c r="N5158" s="17" t="str">
        <f>IF(SalesData[[#This Row],[Profit]]&gt;0,"Profit","Loss")</f>
        <v>Profit</v>
      </c>
    </row>
    <row r="5159" spans="1:14" x14ac:dyDescent="0.25">
      <c r="A5159" s="1">
        <v>42572</v>
      </c>
      <c r="B5159" s="3">
        <f t="shared" si="240"/>
        <v>2016</v>
      </c>
      <c r="C5159" s="3">
        <f t="shared" si="241"/>
        <v>7</v>
      </c>
      <c r="D5159" t="s">
        <v>1423</v>
      </c>
      <c r="E5159" t="str">
        <f t="shared" si="242"/>
        <v>Beth Paige20160721</v>
      </c>
      <c r="F5159">
        <f>IF(COUNTIF($E$2:E5159, E5159) = 1, MAX($F$1:F5158) + 1, INDEX($F$1:F5158, MATCH(E5159, $E$1:E5158, 0)))</f>
        <v>2534</v>
      </c>
      <c r="G5159" t="s">
        <v>245</v>
      </c>
      <c r="H5159" t="s">
        <v>34</v>
      </c>
      <c r="I5159" t="s">
        <v>35</v>
      </c>
      <c r="J5159" t="s">
        <v>1379</v>
      </c>
      <c r="K5159" s="17">
        <v>363.92</v>
      </c>
      <c r="L5159" s="17">
        <v>5</v>
      </c>
      <c r="M5159" s="17">
        <v>0</v>
      </c>
      <c r="N5159" s="17" t="str">
        <f>IF(SalesData[[#This Row],[Profit]]&gt;0,"Profit","Loss")</f>
        <v>Loss</v>
      </c>
    </row>
    <row r="5160" spans="1:14" x14ac:dyDescent="0.25">
      <c r="A5160" s="1">
        <v>42572</v>
      </c>
      <c r="B5160" s="3">
        <f t="shared" si="240"/>
        <v>2016</v>
      </c>
      <c r="C5160" s="3">
        <f t="shared" si="241"/>
        <v>7</v>
      </c>
      <c r="D5160" t="s">
        <v>389</v>
      </c>
      <c r="E5160" t="str">
        <f t="shared" si="242"/>
        <v>Damala Kotsonis20160721</v>
      </c>
      <c r="F5160">
        <f>IF(COUNTIF($E$2:E5160, E5160) = 1, MAX($F$1:F5159) + 1, INDEX($F$1:F5159, MATCH(E5160, $E$1:E5159, 0)))</f>
        <v>2535</v>
      </c>
      <c r="G5160" t="s">
        <v>27</v>
      </c>
      <c r="H5160" t="s">
        <v>11</v>
      </c>
      <c r="I5160" t="s">
        <v>63</v>
      </c>
      <c r="J5160" t="s">
        <v>1626</v>
      </c>
      <c r="K5160" s="17">
        <v>419.9</v>
      </c>
      <c r="L5160" s="17">
        <v>5</v>
      </c>
      <c r="M5160" s="17">
        <v>197.35</v>
      </c>
      <c r="N5160" s="17" t="str">
        <f>IF(SalesData[[#This Row],[Profit]]&gt;0,"Profit","Loss")</f>
        <v>Profit</v>
      </c>
    </row>
    <row r="5161" spans="1:14" x14ac:dyDescent="0.25">
      <c r="A5161" s="1">
        <v>42572</v>
      </c>
      <c r="B5161" s="3">
        <f t="shared" si="240"/>
        <v>2016</v>
      </c>
      <c r="C5161" s="3">
        <f t="shared" si="241"/>
        <v>7</v>
      </c>
      <c r="D5161" t="s">
        <v>389</v>
      </c>
      <c r="E5161" t="str">
        <f t="shared" si="242"/>
        <v>Damala Kotsonis20160721</v>
      </c>
      <c r="F5161">
        <f>IF(COUNTIF($E$2:E5161, E5161) = 1, MAX($F$1:F5160) + 1, INDEX($F$1:F5160, MATCH(E5161, $E$1:E5160, 0)))</f>
        <v>2535</v>
      </c>
      <c r="G5161" t="s">
        <v>27</v>
      </c>
      <c r="H5161" t="s">
        <v>11</v>
      </c>
      <c r="I5161" t="s">
        <v>16</v>
      </c>
      <c r="J5161" t="s">
        <v>2077</v>
      </c>
      <c r="K5161" s="17">
        <v>3.15</v>
      </c>
      <c r="L5161" s="17">
        <v>1</v>
      </c>
      <c r="M5161" s="17">
        <v>1.51</v>
      </c>
      <c r="N5161" s="17" t="str">
        <f>IF(SalesData[[#This Row],[Profit]]&gt;0,"Profit","Loss")</f>
        <v>Profit</v>
      </c>
    </row>
    <row r="5162" spans="1:14" x14ac:dyDescent="0.25">
      <c r="A5162" s="1">
        <v>42573</v>
      </c>
      <c r="B5162" s="3">
        <f t="shared" si="240"/>
        <v>2016</v>
      </c>
      <c r="C5162" s="3">
        <f t="shared" si="241"/>
        <v>7</v>
      </c>
      <c r="D5162" t="s">
        <v>2412</v>
      </c>
      <c r="E5162" t="str">
        <f t="shared" si="242"/>
        <v>Dionis Lloyd20160722</v>
      </c>
      <c r="F5162">
        <f>IF(COUNTIF($E$2:E5162, E5162) = 1, MAX($F$1:F5161) + 1, INDEX($F$1:F5161, MATCH(E5162, $E$1:E5161, 0)))</f>
        <v>2536</v>
      </c>
      <c r="G5162" t="s">
        <v>27</v>
      </c>
      <c r="H5162" t="s">
        <v>11</v>
      </c>
      <c r="I5162" t="s">
        <v>16</v>
      </c>
      <c r="J5162" t="s">
        <v>2077</v>
      </c>
      <c r="K5162" s="17">
        <v>6.3</v>
      </c>
      <c r="L5162" s="17">
        <v>2</v>
      </c>
      <c r="M5162" s="17">
        <v>3.02</v>
      </c>
      <c r="N5162" s="17" t="str">
        <f>IF(SalesData[[#This Row],[Profit]]&gt;0,"Profit","Loss")</f>
        <v>Profit</v>
      </c>
    </row>
    <row r="5163" spans="1:14" x14ac:dyDescent="0.25">
      <c r="A5163" s="1">
        <v>42573</v>
      </c>
      <c r="B5163" s="3">
        <f t="shared" si="240"/>
        <v>2016</v>
      </c>
      <c r="C5163" s="3">
        <f t="shared" si="241"/>
        <v>7</v>
      </c>
      <c r="D5163" t="s">
        <v>2455</v>
      </c>
      <c r="E5163" t="str">
        <f t="shared" si="242"/>
        <v>Caroline Jumper20160722</v>
      </c>
      <c r="F5163">
        <f>IF(COUNTIF($E$2:E5163, E5163) = 1, MAX($F$1:F5162) + 1, INDEX($F$1:F5162, MATCH(E5163, $E$1:E5162, 0)))</f>
        <v>2537</v>
      </c>
      <c r="G5163" t="s">
        <v>23</v>
      </c>
      <c r="H5163" t="s">
        <v>11</v>
      </c>
      <c r="I5163" t="s">
        <v>24</v>
      </c>
      <c r="J5163" t="s">
        <v>566</v>
      </c>
      <c r="K5163" s="17">
        <v>4.16</v>
      </c>
      <c r="L5163" s="17">
        <v>2</v>
      </c>
      <c r="M5163" s="17">
        <v>0.36</v>
      </c>
      <c r="N5163" s="17" t="str">
        <f>IF(SalesData[[#This Row],[Profit]]&gt;0,"Profit","Loss")</f>
        <v>Profit</v>
      </c>
    </row>
    <row r="5164" spans="1:14" x14ac:dyDescent="0.25">
      <c r="A5164" s="1">
        <v>42573</v>
      </c>
      <c r="B5164" s="3">
        <f t="shared" si="240"/>
        <v>2016</v>
      </c>
      <c r="C5164" s="3">
        <f t="shared" si="241"/>
        <v>7</v>
      </c>
      <c r="D5164" t="s">
        <v>2455</v>
      </c>
      <c r="E5164" t="str">
        <f t="shared" si="242"/>
        <v>Caroline Jumper20160722</v>
      </c>
      <c r="F5164">
        <f>IF(COUNTIF($E$2:E5164, E5164) = 1, MAX($F$1:F5163) + 1, INDEX($F$1:F5163, MATCH(E5164, $E$1:E5163, 0)))</f>
        <v>2537</v>
      </c>
      <c r="G5164" t="s">
        <v>23</v>
      </c>
      <c r="H5164" t="s">
        <v>34</v>
      </c>
      <c r="I5164" t="s">
        <v>47</v>
      </c>
      <c r="J5164" t="s">
        <v>1188</v>
      </c>
      <c r="K5164" s="17">
        <v>11.65</v>
      </c>
      <c r="L5164" s="17">
        <v>2</v>
      </c>
      <c r="M5164" s="17">
        <v>3.35</v>
      </c>
      <c r="N5164" s="17" t="str">
        <f>IF(SalesData[[#This Row],[Profit]]&gt;0,"Profit","Loss")</f>
        <v>Profit</v>
      </c>
    </row>
    <row r="5165" spans="1:14" x14ac:dyDescent="0.25">
      <c r="A5165" s="1">
        <v>42573</v>
      </c>
      <c r="B5165" s="3">
        <f t="shared" si="240"/>
        <v>2016</v>
      </c>
      <c r="C5165" s="3">
        <f t="shared" si="241"/>
        <v>7</v>
      </c>
      <c r="D5165" t="s">
        <v>1221</v>
      </c>
      <c r="E5165" t="str">
        <f t="shared" si="242"/>
        <v>Dennis Kane20160722</v>
      </c>
      <c r="F5165">
        <f>IF(COUNTIF($E$2:E5165, E5165) = 1, MAX($F$1:F5164) + 1, INDEX($F$1:F5164, MATCH(E5165, $E$1:E5164, 0)))</f>
        <v>2538</v>
      </c>
      <c r="G5165" t="s">
        <v>110</v>
      </c>
      <c r="H5165" t="s">
        <v>39</v>
      </c>
      <c r="I5165" t="s">
        <v>52</v>
      </c>
      <c r="J5165" t="s">
        <v>2285</v>
      </c>
      <c r="K5165" s="17">
        <v>109.95</v>
      </c>
      <c r="L5165" s="17">
        <v>1</v>
      </c>
      <c r="M5165" s="17">
        <v>36.28</v>
      </c>
      <c r="N5165" s="17" t="str">
        <f>IF(SalesData[[#This Row],[Profit]]&gt;0,"Profit","Loss")</f>
        <v>Profit</v>
      </c>
    </row>
    <row r="5166" spans="1:14" x14ac:dyDescent="0.25">
      <c r="A5166" s="1">
        <v>42573</v>
      </c>
      <c r="B5166" s="3">
        <f t="shared" si="240"/>
        <v>2016</v>
      </c>
      <c r="C5166" s="3">
        <f t="shared" si="241"/>
        <v>7</v>
      </c>
      <c r="D5166" t="s">
        <v>1221</v>
      </c>
      <c r="E5166" t="str">
        <f t="shared" si="242"/>
        <v>Dennis Kane20160722</v>
      </c>
      <c r="F5166">
        <f>IF(COUNTIF($E$2:E5166, E5166) = 1, MAX($F$1:F5165) + 1, INDEX($F$1:F5165, MATCH(E5166, $E$1:E5165, 0)))</f>
        <v>2538</v>
      </c>
      <c r="G5166" t="s">
        <v>110</v>
      </c>
      <c r="H5166" t="s">
        <v>11</v>
      </c>
      <c r="I5166" t="s">
        <v>18</v>
      </c>
      <c r="J5166" t="s">
        <v>1440</v>
      </c>
      <c r="K5166" s="17">
        <v>965.85</v>
      </c>
      <c r="L5166" s="17">
        <v>5</v>
      </c>
      <c r="M5166" s="17">
        <v>135.22</v>
      </c>
      <c r="N5166" s="17" t="str">
        <f>IF(SalesData[[#This Row],[Profit]]&gt;0,"Profit","Loss")</f>
        <v>Profit</v>
      </c>
    </row>
    <row r="5167" spans="1:14" x14ac:dyDescent="0.25">
      <c r="A5167" s="1">
        <v>42573</v>
      </c>
      <c r="B5167" s="3">
        <f t="shared" si="240"/>
        <v>2016</v>
      </c>
      <c r="C5167" s="3">
        <f t="shared" si="241"/>
        <v>7</v>
      </c>
      <c r="D5167" t="s">
        <v>1221</v>
      </c>
      <c r="E5167" t="str">
        <f t="shared" si="242"/>
        <v>Dennis Kane20160722</v>
      </c>
      <c r="F5167">
        <f>IF(COUNTIF($E$2:E5167, E5167) = 1, MAX($F$1:F5166) + 1, INDEX($F$1:F5166, MATCH(E5167, $E$1:E5166, 0)))</f>
        <v>2538</v>
      </c>
      <c r="G5167" t="s">
        <v>110</v>
      </c>
      <c r="H5167" t="s">
        <v>11</v>
      </c>
      <c r="I5167" t="s">
        <v>24</v>
      </c>
      <c r="J5167" t="s">
        <v>1954</v>
      </c>
      <c r="K5167" s="17">
        <v>29.2</v>
      </c>
      <c r="L5167" s="17">
        <v>5</v>
      </c>
      <c r="M5167" s="17">
        <v>10.51</v>
      </c>
      <c r="N5167" s="17" t="str">
        <f>IF(SalesData[[#This Row],[Profit]]&gt;0,"Profit","Loss")</f>
        <v>Profit</v>
      </c>
    </row>
    <row r="5168" spans="1:14" x14ac:dyDescent="0.25">
      <c r="A5168" s="1">
        <v>42573</v>
      </c>
      <c r="B5168" s="3">
        <f t="shared" si="240"/>
        <v>2016</v>
      </c>
      <c r="C5168" s="3">
        <f t="shared" si="241"/>
        <v>7</v>
      </c>
      <c r="D5168" t="s">
        <v>1221</v>
      </c>
      <c r="E5168" t="str">
        <f t="shared" si="242"/>
        <v>Dennis Kane20160722</v>
      </c>
      <c r="F5168">
        <f>IF(COUNTIF($E$2:E5168, E5168) = 1, MAX($F$1:F5167) + 1, INDEX($F$1:F5167, MATCH(E5168, $E$1:E5167, 0)))</f>
        <v>2538</v>
      </c>
      <c r="G5168" t="s">
        <v>110</v>
      </c>
      <c r="H5168" t="s">
        <v>11</v>
      </c>
      <c r="I5168" t="s">
        <v>12</v>
      </c>
      <c r="J5168" t="s">
        <v>1622</v>
      </c>
      <c r="K5168" s="17">
        <v>32.4</v>
      </c>
      <c r="L5168" s="17">
        <v>5</v>
      </c>
      <c r="M5168" s="17">
        <v>15.55</v>
      </c>
      <c r="N5168" s="17" t="str">
        <f>IF(SalesData[[#This Row],[Profit]]&gt;0,"Profit","Loss")</f>
        <v>Profit</v>
      </c>
    </row>
    <row r="5169" spans="1:14" x14ac:dyDescent="0.25">
      <c r="A5169" s="1">
        <v>42573</v>
      </c>
      <c r="B5169" s="3">
        <f t="shared" si="240"/>
        <v>2016</v>
      </c>
      <c r="C5169" s="3">
        <f t="shared" si="241"/>
        <v>7</v>
      </c>
      <c r="D5169" t="s">
        <v>239</v>
      </c>
      <c r="E5169" t="str">
        <f t="shared" si="242"/>
        <v>Kristina Nunn20160722</v>
      </c>
      <c r="F5169">
        <f>IF(COUNTIF($E$2:E5169, E5169) = 1, MAX($F$1:F5168) + 1, INDEX($F$1:F5168, MATCH(E5169, $E$1:E5168, 0)))</f>
        <v>2539</v>
      </c>
      <c r="G5169" t="s">
        <v>126</v>
      </c>
      <c r="H5169" t="s">
        <v>11</v>
      </c>
      <c r="I5169" t="s">
        <v>200</v>
      </c>
      <c r="J5169" t="s">
        <v>2054</v>
      </c>
      <c r="K5169" s="17">
        <v>86.2</v>
      </c>
      <c r="L5169" s="17">
        <v>5</v>
      </c>
      <c r="M5169" s="17">
        <v>25</v>
      </c>
      <c r="N5169" s="17" t="str">
        <f>IF(SalesData[[#This Row],[Profit]]&gt;0,"Profit","Loss")</f>
        <v>Profit</v>
      </c>
    </row>
    <row r="5170" spans="1:14" x14ac:dyDescent="0.25">
      <c r="A5170" s="1">
        <v>42573</v>
      </c>
      <c r="B5170" s="3">
        <f t="shared" si="240"/>
        <v>2016</v>
      </c>
      <c r="C5170" s="3">
        <f t="shared" si="241"/>
        <v>7</v>
      </c>
      <c r="D5170" t="s">
        <v>1867</v>
      </c>
      <c r="E5170" t="str">
        <f t="shared" si="242"/>
        <v>Maureen Fritzler20160722</v>
      </c>
      <c r="F5170">
        <f>IF(COUNTIF($E$2:E5170, E5170) = 1, MAX($F$1:F5169) + 1, INDEX($F$1:F5169, MATCH(E5170, $E$1:E5169, 0)))</f>
        <v>2540</v>
      </c>
      <c r="G5170" t="s">
        <v>531</v>
      </c>
      <c r="H5170" t="s">
        <v>11</v>
      </c>
      <c r="I5170" t="s">
        <v>92</v>
      </c>
      <c r="J5170" t="s">
        <v>1829</v>
      </c>
      <c r="K5170" s="17">
        <v>37.68</v>
      </c>
      <c r="L5170" s="17">
        <v>2</v>
      </c>
      <c r="M5170" s="17">
        <v>10.55</v>
      </c>
      <c r="N5170" s="17" t="str">
        <f>IF(SalesData[[#This Row],[Profit]]&gt;0,"Profit","Loss")</f>
        <v>Profit</v>
      </c>
    </row>
    <row r="5171" spans="1:14" x14ac:dyDescent="0.25">
      <c r="A5171" s="1">
        <v>42573</v>
      </c>
      <c r="B5171" s="3">
        <f t="shared" si="240"/>
        <v>2016</v>
      </c>
      <c r="C5171" s="3">
        <f t="shared" si="241"/>
        <v>7</v>
      </c>
      <c r="D5171" t="s">
        <v>1867</v>
      </c>
      <c r="E5171" t="str">
        <f t="shared" si="242"/>
        <v>Maureen Fritzler20160722</v>
      </c>
      <c r="F5171">
        <f>IF(COUNTIF($E$2:E5171, E5171) = 1, MAX($F$1:F5170) + 1, INDEX($F$1:F5170, MATCH(E5171, $E$1:E5170, 0)))</f>
        <v>2540</v>
      </c>
      <c r="G5171" t="s">
        <v>531</v>
      </c>
      <c r="H5171" t="s">
        <v>11</v>
      </c>
      <c r="I5171" t="s">
        <v>12</v>
      </c>
      <c r="J5171" t="s">
        <v>1203</v>
      </c>
      <c r="K5171" s="17">
        <v>51.84</v>
      </c>
      <c r="L5171" s="17">
        <v>8</v>
      </c>
      <c r="M5171" s="17">
        <v>24.88</v>
      </c>
      <c r="N5171" s="17" t="str">
        <f>IF(SalesData[[#This Row],[Profit]]&gt;0,"Profit","Loss")</f>
        <v>Profit</v>
      </c>
    </row>
    <row r="5172" spans="1:14" x14ac:dyDescent="0.25">
      <c r="A5172" s="1">
        <v>42573</v>
      </c>
      <c r="B5172" s="3">
        <f t="shared" si="240"/>
        <v>2016</v>
      </c>
      <c r="C5172" s="3">
        <f t="shared" si="241"/>
        <v>7</v>
      </c>
      <c r="D5172" t="s">
        <v>1867</v>
      </c>
      <c r="E5172" t="str">
        <f t="shared" si="242"/>
        <v>Maureen Fritzler20160722</v>
      </c>
      <c r="F5172">
        <f>IF(COUNTIF($E$2:E5172, E5172) = 1, MAX($F$1:F5171) + 1, INDEX($F$1:F5171, MATCH(E5172, $E$1:E5171, 0)))</f>
        <v>2540</v>
      </c>
      <c r="G5172" t="s">
        <v>531</v>
      </c>
      <c r="H5172" t="s">
        <v>34</v>
      </c>
      <c r="I5172" t="s">
        <v>47</v>
      </c>
      <c r="J5172" t="s">
        <v>2129</v>
      </c>
      <c r="K5172" s="17">
        <v>27.42</v>
      </c>
      <c r="L5172" s="17">
        <v>3</v>
      </c>
      <c r="M5172" s="17">
        <v>9.32</v>
      </c>
      <c r="N5172" s="17" t="str">
        <f>IF(SalesData[[#This Row],[Profit]]&gt;0,"Profit","Loss")</f>
        <v>Profit</v>
      </c>
    </row>
    <row r="5173" spans="1:14" x14ac:dyDescent="0.25">
      <c r="A5173" s="1">
        <v>42573</v>
      </c>
      <c r="B5173" s="3">
        <f t="shared" si="240"/>
        <v>2016</v>
      </c>
      <c r="C5173" s="3">
        <f t="shared" si="241"/>
        <v>7</v>
      </c>
      <c r="D5173" t="s">
        <v>1867</v>
      </c>
      <c r="E5173" t="str">
        <f t="shared" si="242"/>
        <v>Maureen Fritzler20160722</v>
      </c>
      <c r="F5173">
        <f>IF(COUNTIF($E$2:E5173, E5173) = 1, MAX($F$1:F5172) + 1, INDEX($F$1:F5172, MATCH(E5173, $E$1:E5172, 0)))</f>
        <v>2540</v>
      </c>
      <c r="G5173" t="s">
        <v>531</v>
      </c>
      <c r="H5173" t="s">
        <v>11</v>
      </c>
      <c r="I5173" t="s">
        <v>20</v>
      </c>
      <c r="J5173" t="s">
        <v>205</v>
      </c>
      <c r="K5173" s="17">
        <v>5.4</v>
      </c>
      <c r="L5173" s="17">
        <v>3</v>
      </c>
      <c r="M5173" s="17">
        <v>2.59</v>
      </c>
      <c r="N5173" s="17" t="str">
        <f>IF(SalesData[[#This Row],[Profit]]&gt;0,"Profit","Loss")</f>
        <v>Profit</v>
      </c>
    </row>
    <row r="5174" spans="1:14" x14ac:dyDescent="0.25">
      <c r="A5174" s="1">
        <v>42574</v>
      </c>
      <c r="B5174" s="3">
        <f t="shared" si="240"/>
        <v>2016</v>
      </c>
      <c r="C5174" s="3">
        <f t="shared" si="241"/>
        <v>7</v>
      </c>
      <c r="D5174" t="s">
        <v>1295</v>
      </c>
      <c r="E5174" t="str">
        <f t="shared" si="242"/>
        <v>Jennifer Braxton20160723</v>
      </c>
      <c r="F5174">
        <f>IF(COUNTIF($E$2:E5174, E5174) = 1, MAX($F$1:F5173) + 1, INDEX($F$1:F5173, MATCH(E5174, $E$1:E5173, 0)))</f>
        <v>2541</v>
      </c>
      <c r="G5174" t="s">
        <v>123</v>
      </c>
      <c r="H5174" t="s">
        <v>11</v>
      </c>
      <c r="I5174" t="s">
        <v>24</v>
      </c>
      <c r="J5174" t="s">
        <v>1358</v>
      </c>
      <c r="K5174" s="17">
        <v>35.22</v>
      </c>
      <c r="L5174" s="17">
        <v>2</v>
      </c>
      <c r="M5174" s="17">
        <v>2.64</v>
      </c>
      <c r="N5174" s="17" t="str">
        <f>IF(SalesData[[#This Row],[Profit]]&gt;0,"Profit","Loss")</f>
        <v>Profit</v>
      </c>
    </row>
    <row r="5175" spans="1:14" x14ac:dyDescent="0.25">
      <c r="A5175" s="1">
        <v>42574</v>
      </c>
      <c r="B5175" s="3">
        <f t="shared" si="240"/>
        <v>2016</v>
      </c>
      <c r="C5175" s="3">
        <f t="shared" si="241"/>
        <v>7</v>
      </c>
      <c r="D5175" t="s">
        <v>1295</v>
      </c>
      <c r="E5175" t="str">
        <f t="shared" si="242"/>
        <v>Jennifer Braxton20160723</v>
      </c>
      <c r="F5175">
        <f>IF(COUNTIF($E$2:E5175, E5175) = 1, MAX($F$1:F5174) + 1, INDEX($F$1:F5174, MATCH(E5175, $E$1:E5174, 0)))</f>
        <v>2541</v>
      </c>
      <c r="G5175" t="s">
        <v>123</v>
      </c>
      <c r="H5175" t="s">
        <v>11</v>
      </c>
      <c r="I5175" t="s">
        <v>92</v>
      </c>
      <c r="J5175" t="s">
        <v>2059</v>
      </c>
      <c r="K5175" s="17">
        <v>23.7</v>
      </c>
      <c r="L5175" s="17">
        <v>2</v>
      </c>
      <c r="M5175" s="17">
        <v>6.52</v>
      </c>
      <c r="N5175" s="17" t="str">
        <f>IF(SalesData[[#This Row],[Profit]]&gt;0,"Profit","Loss")</f>
        <v>Profit</v>
      </c>
    </row>
    <row r="5176" spans="1:14" x14ac:dyDescent="0.25">
      <c r="A5176" s="1">
        <v>42574</v>
      </c>
      <c r="B5176" s="3">
        <f t="shared" si="240"/>
        <v>2016</v>
      </c>
      <c r="C5176" s="3">
        <f t="shared" si="241"/>
        <v>7</v>
      </c>
      <c r="D5176" t="s">
        <v>1295</v>
      </c>
      <c r="E5176" t="str">
        <f t="shared" si="242"/>
        <v>Jennifer Braxton20160723</v>
      </c>
      <c r="F5176">
        <f>IF(COUNTIF($E$2:E5176, E5176) = 1, MAX($F$1:F5175) + 1, INDEX($F$1:F5175, MATCH(E5176, $E$1:E5175, 0)))</f>
        <v>2541</v>
      </c>
      <c r="G5176" t="s">
        <v>123</v>
      </c>
      <c r="H5176" t="s">
        <v>39</v>
      </c>
      <c r="I5176" t="s">
        <v>302</v>
      </c>
      <c r="J5176" t="s">
        <v>2078</v>
      </c>
      <c r="K5176" s="17">
        <v>265.48</v>
      </c>
      <c r="L5176" s="17">
        <v>1</v>
      </c>
      <c r="M5176" s="17">
        <v>-111.5</v>
      </c>
      <c r="N5176" s="17" t="str">
        <f>IF(SalesData[[#This Row],[Profit]]&gt;0,"Profit","Loss")</f>
        <v>Loss</v>
      </c>
    </row>
    <row r="5177" spans="1:14" x14ac:dyDescent="0.25">
      <c r="A5177" s="1">
        <v>42574</v>
      </c>
      <c r="B5177" s="3">
        <f t="shared" si="240"/>
        <v>2016</v>
      </c>
      <c r="C5177" s="3">
        <f t="shared" si="241"/>
        <v>7</v>
      </c>
      <c r="D5177" t="s">
        <v>305</v>
      </c>
      <c r="E5177" t="str">
        <f t="shared" si="242"/>
        <v>Neil FranzÃ¶sisch20160723</v>
      </c>
      <c r="F5177">
        <f>IF(COUNTIF($E$2:E5177, E5177) = 1, MAX($F$1:F5176) + 1, INDEX($F$1:F5176, MATCH(E5177, $E$1:E5176, 0)))</f>
        <v>2542</v>
      </c>
      <c r="G5177" t="s">
        <v>15</v>
      </c>
      <c r="H5177" t="s">
        <v>11</v>
      </c>
      <c r="I5177" t="s">
        <v>20</v>
      </c>
      <c r="J5177" t="s">
        <v>1218</v>
      </c>
      <c r="K5177" s="17">
        <v>11.42</v>
      </c>
      <c r="L5177" s="17">
        <v>4</v>
      </c>
      <c r="M5177" s="17">
        <v>-18.84</v>
      </c>
      <c r="N5177" s="17" t="str">
        <f>IF(SalesData[[#This Row],[Profit]]&gt;0,"Profit","Loss")</f>
        <v>Loss</v>
      </c>
    </row>
    <row r="5178" spans="1:14" x14ac:dyDescent="0.25">
      <c r="A5178" s="1">
        <v>42574</v>
      </c>
      <c r="B5178" s="3">
        <f t="shared" si="240"/>
        <v>2016</v>
      </c>
      <c r="C5178" s="3">
        <f t="shared" si="241"/>
        <v>7</v>
      </c>
      <c r="D5178" t="s">
        <v>280</v>
      </c>
      <c r="E5178" t="str">
        <f t="shared" si="242"/>
        <v>Chloris Kastensmidt20160723</v>
      </c>
      <c r="F5178">
        <f>IF(COUNTIF($E$2:E5178, E5178) = 1, MAX($F$1:F5177) + 1, INDEX($F$1:F5177, MATCH(E5178, $E$1:E5177, 0)))</f>
        <v>2543</v>
      </c>
      <c r="G5178" t="s">
        <v>10</v>
      </c>
      <c r="H5178" t="s">
        <v>11</v>
      </c>
      <c r="I5178" t="s">
        <v>24</v>
      </c>
      <c r="J5178" t="s">
        <v>2572</v>
      </c>
      <c r="K5178" s="17">
        <v>4.45</v>
      </c>
      <c r="L5178" s="17">
        <v>2</v>
      </c>
      <c r="M5178" s="17">
        <v>0.33</v>
      </c>
      <c r="N5178" s="17" t="str">
        <f>IF(SalesData[[#This Row],[Profit]]&gt;0,"Profit","Loss")</f>
        <v>Profit</v>
      </c>
    </row>
    <row r="5179" spans="1:14" x14ac:dyDescent="0.25">
      <c r="A5179" s="1">
        <v>42574</v>
      </c>
      <c r="B5179" s="3">
        <f t="shared" si="240"/>
        <v>2016</v>
      </c>
      <c r="C5179" s="3">
        <f t="shared" si="241"/>
        <v>7</v>
      </c>
      <c r="D5179" t="s">
        <v>280</v>
      </c>
      <c r="E5179" t="str">
        <f t="shared" si="242"/>
        <v>Chloris Kastensmidt20160723</v>
      </c>
      <c r="F5179">
        <f>IF(COUNTIF($E$2:E5179, E5179) = 1, MAX($F$1:F5178) + 1, INDEX($F$1:F5178, MATCH(E5179, $E$1:E5178, 0)))</f>
        <v>2543</v>
      </c>
      <c r="G5179" t="s">
        <v>10</v>
      </c>
      <c r="H5179" t="s">
        <v>11</v>
      </c>
      <c r="I5179" t="s">
        <v>12</v>
      </c>
      <c r="J5179" t="s">
        <v>2122</v>
      </c>
      <c r="K5179" s="17">
        <v>5.18</v>
      </c>
      <c r="L5179" s="17">
        <v>1</v>
      </c>
      <c r="M5179" s="17">
        <v>1.81</v>
      </c>
      <c r="N5179" s="17" t="str">
        <f>IF(SalesData[[#This Row],[Profit]]&gt;0,"Profit","Loss")</f>
        <v>Profit</v>
      </c>
    </row>
    <row r="5180" spans="1:14" x14ac:dyDescent="0.25">
      <c r="A5180" s="1">
        <v>42574</v>
      </c>
      <c r="B5180" s="3">
        <f t="shared" si="240"/>
        <v>2016</v>
      </c>
      <c r="C5180" s="3">
        <f t="shared" si="241"/>
        <v>7</v>
      </c>
      <c r="D5180" t="s">
        <v>280</v>
      </c>
      <c r="E5180" t="str">
        <f t="shared" si="242"/>
        <v>Chloris Kastensmidt20160723</v>
      </c>
      <c r="F5180">
        <f>IF(COUNTIF($E$2:E5180, E5180) = 1, MAX($F$1:F5179) + 1, INDEX($F$1:F5179, MATCH(E5180, $E$1:E5179, 0)))</f>
        <v>2543</v>
      </c>
      <c r="G5180" t="s">
        <v>10</v>
      </c>
      <c r="H5180" t="s">
        <v>11</v>
      </c>
      <c r="I5180" t="s">
        <v>24</v>
      </c>
      <c r="J5180" t="s">
        <v>805</v>
      </c>
      <c r="K5180" s="17">
        <v>175.92</v>
      </c>
      <c r="L5180" s="17">
        <v>5</v>
      </c>
      <c r="M5180" s="17">
        <v>15.39</v>
      </c>
      <c r="N5180" s="17" t="str">
        <f>IF(SalesData[[#This Row],[Profit]]&gt;0,"Profit","Loss")</f>
        <v>Profit</v>
      </c>
    </row>
    <row r="5181" spans="1:14" x14ac:dyDescent="0.25">
      <c r="A5181" s="1">
        <v>42574</v>
      </c>
      <c r="B5181" s="3">
        <f t="shared" si="240"/>
        <v>2016</v>
      </c>
      <c r="C5181" s="3">
        <f t="shared" si="241"/>
        <v>7</v>
      </c>
      <c r="D5181" t="s">
        <v>280</v>
      </c>
      <c r="E5181" t="str">
        <f t="shared" si="242"/>
        <v>Chloris Kastensmidt20160723</v>
      </c>
      <c r="F5181">
        <f>IF(COUNTIF($E$2:E5181, E5181) = 1, MAX($F$1:F5180) + 1, INDEX($F$1:F5180, MATCH(E5181, $E$1:E5180, 0)))</f>
        <v>2543</v>
      </c>
      <c r="G5181" t="s">
        <v>10</v>
      </c>
      <c r="H5181" t="s">
        <v>11</v>
      </c>
      <c r="I5181" t="s">
        <v>20</v>
      </c>
      <c r="J5181" t="s">
        <v>118</v>
      </c>
      <c r="K5181" s="17">
        <v>4.75</v>
      </c>
      <c r="L5181" s="17">
        <v>4</v>
      </c>
      <c r="M5181" s="17">
        <v>-8.32</v>
      </c>
      <c r="N5181" s="17" t="str">
        <f>IF(SalesData[[#This Row],[Profit]]&gt;0,"Profit","Loss")</f>
        <v>Loss</v>
      </c>
    </row>
    <row r="5182" spans="1:14" x14ac:dyDescent="0.25">
      <c r="A5182" s="1">
        <v>42574</v>
      </c>
      <c r="B5182" s="3">
        <f t="shared" si="240"/>
        <v>2016</v>
      </c>
      <c r="C5182" s="3">
        <f t="shared" si="241"/>
        <v>7</v>
      </c>
      <c r="D5182" t="s">
        <v>280</v>
      </c>
      <c r="E5182" t="str">
        <f t="shared" si="242"/>
        <v>Chloris Kastensmidt20160723</v>
      </c>
      <c r="F5182">
        <f>IF(COUNTIF($E$2:E5182, E5182) = 1, MAX($F$1:F5181) + 1, INDEX($F$1:F5181, MATCH(E5182, $E$1:E5181, 0)))</f>
        <v>2543</v>
      </c>
      <c r="G5182" t="s">
        <v>10</v>
      </c>
      <c r="H5182" t="s">
        <v>11</v>
      </c>
      <c r="I5182" t="s">
        <v>200</v>
      </c>
      <c r="J5182" t="s">
        <v>1960</v>
      </c>
      <c r="K5182" s="17">
        <v>13.34</v>
      </c>
      <c r="L5182" s="17">
        <v>2</v>
      </c>
      <c r="M5182" s="17">
        <v>1</v>
      </c>
      <c r="N5182" s="17" t="str">
        <f>IF(SalesData[[#This Row],[Profit]]&gt;0,"Profit","Loss")</f>
        <v>Profit</v>
      </c>
    </row>
    <row r="5183" spans="1:14" x14ac:dyDescent="0.25">
      <c r="A5183" s="1">
        <v>42574</v>
      </c>
      <c r="B5183" s="3">
        <f t="shared" si="240"/>
        <v>2016</v>
      </c>
      <c r="C5183" s="3">
        <f t="shared" si="241"/>
        <v>7</v>
      </c>
      <c r="D5183" t="s">
        <v>1042</v>
      </c>
      <c r="E5183" t="str">
        <f t="shared" si="242"/>
        <v>Ivan Liston20160723</v>
      </c>
      <c r="F5183">
        <f>IF(COUNTIF($E$2:E5183, E5183) = 1, MAX($F$1:F5182) + 1, INDEX($F$1:F5182, MATCH(E5183, $E$1:E5182, 0)))</f>
        <v>2544</v>
      </c>
      <c r="G5183" t="s">
        <v>10</v>
      </c>
      <c r="H5183" t="s">
        <v>39</v>
      </c>
      <c r="I5183" t="s">
        <v>40</v>
      </c>
      <c r="J5183" t="s">
        <v>391</v>
      </c>
      <c r="K5183" s="17">
        <v>115.14</v>
      </c>
      <c r="L5183" s="17">
        <v>8</v>
      </c>
      <c r="M5183" s="17">
        <v>11.51</v>
      </c>
      <c r="N5183" s="17" t="str">
        <f>IF(SalesData[[#This Row],[Profit]]&gt;0,"Profit","Loss")</f>
        <v>Profit</v>
      </c>
    </row>
    <row r="5184" spans="1:14" x14ac:dyDescent="0.25">
      <c r="A5184" s="1">
        <v>42575</v>
      </c>
      <c r="B5184" s="3">
        <f t="shared" si="240"/>
        <v>2016</v>
      </c>
      <c r="C5184" s="3">
        <f t="shared" si="241"/>
        <v>7</v>
      </c>
      <c r="D5184" t="s">
        <v>1614</v>
      </c>
      <c r="E5184" t="str">
        <f t="shared" si="242"/>
        <v>Darren Budd20160724</v>
      </c>
      <c r="F5184">
        <f>IF(COUNTIF($E$2:E5184, E5184) = 1, MAX($F$1:F5183) + 1, INDEX($F$1:F5183, MATCH(E5184, $E$1:E5183, 0)))</f>
        <v>2545</v>
      </c>
      <c r="G5184" t="s">
        <v>149</v>
      </c>
      <c r="H5184" t="s">
        <v>34</v>
      </c>
      <c r="I5184" t="s">
        <v>35</v>
      </c>
      <c r="J5184" t="s">
        <v>1772</v>
      </c>
      <c r="K5184" s="17">
        <v>253.76</v>
      </c>
      <c r="L5184" s="17">
        <v>2</v>
      </c>
      <c r="M5184" s="17">
        <v>31.02</v>
      </c>
      <c r="N5184" s="17" t="str">
        <f>IF(SalesData[[#This Row],[Profit]]&gt;0,"Profit","Loss")</f>
        <v>Profit</v>
      </c>
    </row>
    <row r="5185" spans="1:14" x14ac:dyDescent="0.25">
      <c r="A5185" s="1">
        <v>42575</v>
      </c>
      <c r="B5185" s="3">
        <f t="shared" si="240"/>
        <v>2016</v>
      </c>
      <c r="C5185" s="3">
        <f t="shared" si="241"/>
        <v>7</v>
      </c>
      <c r="D5185" t="s">
        <v>742</v>
      </c>
      <c r="E5185" t="str">
        <f t="shared" si="242"/>
        <v>James Galang20160724</v>
      </c>
      <c r="F5185">
        <f>IF(COUNTIF($E$2:E5185, E5185) = 1, MAX($F$1:F5184) + 1, INDEX($F$1:F5184, MATCH(E5185, $E$1:E5184, 0)))</f>
        <v>2546</v>
      </c>
      <c r="G5185" t="s">
        <v>62</v>
      </c>
      <c r="H5185" t="s">
        <v>11</v>
      </c>
      <c r="I5185" t="s">
        <v>24</v>
      </c>
      <c r="J5185" t="s">
        <v>116</v>
      </c>
      <c r="K5185" s="17">
        <v>73.2</v>
      </c>
      <c r="L5185" s="17">
        <v>5</v>
      </c>
      <c r="M5185" s="17">
        <v>21.23</v>
      </c>
      <c r="N5185" s="17" t="str">
        <f>IF(SalesData[[#This Row],[Profit]]&gt;0,"Profit","Loss")</f>
        <v>Profit</v>
      </c>
    </row>
    <row r="5186" spans="1:14" x14ac:dyDescent="0.25">
      <c r="A5186" s="1">
        <v>42576</v>
      </c>
      <c r="B5186" s="3">
        <f t="shared" ref="B5186:B5249" si="243">YEAR(A5186)</f>
        <v>2016</v>
      </c>
      <c r="C5186" s="3">
        <f t="shared" ref="C5186:C5249" si="244">MONTH(A5186)</f>
        <v>7</v>
      </c>
      <c r="D5186" t="s">
        <v>193</v>
      </c>
      <c r="E5186" t="str">
        <f t="shared" ref="E5186:E5249" si="245">D5186 &amp; TEXT(A5186, "yyyymmdd")</f>
        <v>Sanjit Chand20160725</v>
      </c>
      <c r="F5186">
        <f>IF(COUNTIF($E$2:E5186, E5186) = 1, MAX($F$1:F5185) + 1, INDEX($F$1:F5185, MATCH(E5186, $E$1:E5185, 0)))</f>
        <v>2547</v>
      </c>
      <c r="G5186" t="s">
        <v>27</v>
      </c>
      <c r="H5186" t="s">
        <v>11</v>
      </c>
      <c r="I5186" t="s">
        <v>20</v>
      </c>
      <c r="J5186" t="s">
        <v>984</v>
      </c>
      <c r="K5186" s="17">
        <v>119.62</v>
      </c>
      <c r="L5186" s="17">
        <v>8</v>
      </c>
      <c r="M5186" s="17">
        <v>40.369999999999997</v>
      </c>
      <c r="N5186" s="17" t="str">
        <f>IF(SalesData[[#This Row],[Profit]]&gt;0,"Profit","Loss")</f>
        <v>Profit</v>
      </c>
    </row>
    <row r="5187" spans="1:14" x14ac:dyDescent="0.25">
      <c r="A5187" s="1">
        <v>42576</v>
      </c>
      <c r="B5187" s="3">
        <f t="shared" si="243"/>
        <v>2016</v>
      </c>
      <c r="C5187" s="3">
        <f t="shared" si="244"/>
        <v>7</v>
      </c>
      <c r="D5187" t="s">
        <v>193</v>
      </c>
      <c r="E5187" t="str">
        <f t="shared" si="245"/>
        <v>Sanjit Chand20160725</v>
      </c>
      <c r="F5187">
        <f>IF(COUNTIF($E$2:E5187, E5187) = 1, MAX($F$1:F5186) + 1, INDEX($F$1:F5186, MATCH(E5187, $E$1:E5186, 0)))</f>
        <v>2547</v>
      </c>
      <c r="G5187" t="s">
        <v>27</v>
      </c>
      <c r="H5187" t="s">
        <v>34</v>
      </c>
      <c r="I5187" t="s">
        <v>47</v>
      </c>
      <c r="J5187" t="s">
        <v>48</v>
      </c>
      <c r="K5187" s="17">
        <v>255.76</v>
      </c>
      <c r="L5187" s="17">
        <v>4</v>
      </c>
      <c r="M5187" s="17">
        <v>81.84</v>
      </c>
      <c r="N5187" s="17" t="str">
        <f>IF(SalesData[[#This Row],[Profit]]&gt;0,"Profit","Loss")</f>
        <v>Profit</v>
      </c>
    </row>
    <row r="5188" spans="1:14" x14ac:dyDescent="0.25">
      <c r="A5188" s="1">
        <v>42576</v>
      </c>
      <c r="B5188" s="3">
        <f t="shared" si="243"/>
        <v>2016</v>
      </c>
      <c r="C5188" s="3">
        <f t="shared" si="244"/>
        <v>7</v>
      </c>
      <c r="D5188" t="s">
        <v>193</v>
      </c>
      <c r="E5188" t="str">
        <f t="shared" si="245"/>
        <v>Sanjit Chand20160725</v>
      </c>
      <c r="F5188">
        <f>IF(COUNTIF($E$2:E5188, E5188) = 1, MAX($F$1:F5187) + 1, INDEX($F$1:F5187, MATCH(E5188, $E$1:E5187, 0)))</f>
        <v>2547</v>
      </c>
      <c r="G5188" t="s">
        <v>27</v>
      </c>
      <c r="H5188" t="s">
        <v>34</v>
      </c>
      <c r="I5188" t="s">
        <v>35</v>
      </c>
      <c r="J5188" t="s">
        <v>542</v>
      </c>
      <c r="K5188" s="17">
        <v>241.57</v>
      </c>
      <c r="L5188" s="17">
        <v>2</v>
      </c>
      <c r="M5188" s="17">
        <v>18.12</v>
      </c>
      <c r="N5188" s="17" t="str">
        <f>IF(SalesData[[#This Row],[Profit]]&gt;0,"Profit","Loss")</f>
        <v>Profit</v>
      </c>
    </row>
    <row r="5189" spans="1:14" x14ac:dyDescent="0.25">
      <c r="A5189" s="1">
        <v>42576</v>
      </c>
      <c r="B5189" s="3">
        <f t="shared" si="243"/>
        <v>2016</v>
      </c>
      <c r="C5189" s="3">
        <f t="shared" si="244"/>
        <v>7</v>
      </c>
      <c r="D5189" t="s">
        <v>193</v>
      </c>
      <c r="E5189" t="str">
        <f t="shared" si="245"/>
        <v>Sanjit Chand20160725</v>
      </c>
      <c r="F5189">
        <f>IF(COUNTIF($E$2:E5189, E5189) = 1, MAX($F$1:F5188) + 1, INDEX($F$1:F5188, MATCH(E5189, $E$1:E5188, 0)))</f>
        <v>2547</v>
      </c>
      <c r="G5189" t="s">
        <v>27</v>
      </c>
      <c r="H5189" t="s">
        <v>34</v>
      </c>
      <c r="I5189" t="s">
        <v>47</v>
      </c>
      <c r="J5189" t="s">
        <v>2236</v>
      </c>
      <c r="K5189" s="17">
        <v>69.3</v>
      </c>
      <c r="L5189" s="17">
        <v>9</v>
      </c>
      <c r="M5189" s="17">
        <v>22.87</v>
      </c>
      <c r="N5189" s="17" t="str">
        <f>IF(SalesData[[#This Row],[Profit]]&gt;0,"Profit","Loss")</f>
        <v>Profit</v>
      </c>
    </row>
    <row r="5190" spans="1:14" x14ac:dyDescent="0.25">
      <c r="A5190" s="1">
        <v>42576</v>
      </c>
      <c r="B5190" s="3">
        <f t="shared" si="243"/>
        <v>2016</v>
      </c>
      <c r="C5190" s="3">
        <f t="shared" si="244"/>
        <v>7</v>
      </c>
      <c r="D5190" t="s">
        <v>2318</v>
      </c>
      <c r="E5190" t="str">
        <f t="shared" si="245"/>
        <v>Christy Brittain20160725</v>
      </c>
      <c r="F5190">
        <f>IF(COUNTIF($E$2:E5190, E5190) = 1, MAX($F$1:F5189) + 1, INDEX($F$1:F5189, MATCH(E5190, $E$1:E5189, 0)))</f>
        <v>2548</v>
      </c>
      <c r="G5190" t="s">
        <v>78</v>
      </c>
      <c r="H5190" t="s">
        <v>39</v>
      </c>
      <c r="I5190" t="s">
        <v>603</v>
      </c>
      <c r="J5190" t="s">
        <v>634</v>
      </c>
      <c r="K5190" s="17">
        <v>1439.98</v>
      </c>
      <c r="L5190" s="17">
        <v>4</v>
      </c>
      <c r="M5190" s="17">
        <v>192</v>
      </c>
      <c r="N5190" s="17" t="str">
        <f>IF(SalesData[[#This Row],[Profit]]&gt;0,"Profit","Loss")</f>
        <v>Profit</v>
      </c>
    </row>
    <row r="5191" spans="1:14" x14ac:dyDescent="0.25">
      <c r="A5191" s="1">
        <v>42576</v>
      </c>
      <c r="B5191" s="3">
        <f t="shared" si="243"/>
        <v>2016</v>
      </c>
      <c r="C5191" s="3">
        <f t="shared" si="244"/>
        <v>7</v>
      </c>
      <c r="D5191" t="s">
        <v>2573</v>
      </c>
      <c r="E5191" t="str">
        <f t="shared" si="245"/>
        <v>Larry Blacks20160725</v>
      </c>
      <c r="F5191">
        <f>IF(COUNTIF($E$2:E5191, E5191) = 1, MAX($F$1:F5190) + 1, INDEX($F$1:F5190, MATCH(E5191, $E$1:E5190, 0)))</f>
        <v>2549</v>
      </c>
      <c r="G5191" t="s">
        <v>27</v>
      </c>
      <c r="H5191" t="s">
        <v>11</v>
      </c>
      <c r="I5191" t="s">
        <v>43</v>
      </c>
      <c r="J5191" t="s">
        <v>827</v>
      </c>
      <c r="K5191" s="17">
        <v>21.48</v>
      </c>
      <c r="L5191" s="17">
        <v>6</v>
      </c>
      <c r="M5191" s="17">
        <v>10.74</v>
      </c>
      <c r="N5191" s="17" t="str">
        <f>IF(SalesData[[#This Row],[Profit]]&gt;0,"Profit","Loss")</f>
        <v>Profit</v>
      </c>
    </row>
    <row r="5192" spans="1:14" x14ac:dyDescent="0.25">
      <c r="A5192" s="1">
        <v>42576</v>
      </c>
      <c r="B5192" s="3">
        <f t="shared" si="243"/>
        <v>2016</v>
      </c>
      <c r="C5192" s="3">
        <f t="shared" si="244"/>
        <v>7</v>
      </c>
      <c r="D5192" t="s">
        <v>1260</v>
      </c>
      <c r="E5192" t="str">
        <f t="shared" si="245"/>
        <v>Rick Reed20160725</v>
      </c>
      <c r="F5192">
        <f>IF(COUNTIF($E$2:E5192, E5192) = 1, MAX($F$1:F5191) + 1, INDEX($F$1:F5191, MATCH(E5192, $E$1:E5191, 0)))</f>
        <v>2550</v>
      </c>
      <c r="G5192" t="s">
        <v>78</v>
      </c>
      <c r="H5192" t="s">
        <v>11</v>
      </c>
      <c r="I5192" t="s">
        <v>92</v>
      </c>
      <c r="J5192" t="s">
        <v>2289</v>
      </c>
      <c r="K5192" s="17">
        <v>243.88</v>
      </c>
      <c r="L5192" s="17">
        <v>5</v>
      </c>
      <c r="M5192" s="17">
        <v>27.44</v>
      </c>
      <c r="N5192" s="17" t="str">
        <f>IF(SalesData[[#This Row],[Profit]]&gt;0,"Profit","Loss")</f>
        <v>Profit</v>
      </c>
    </row>
    <row r="5193" spans="1:14" x14ac:dyDescent="0.25">
      <c r="A5193" s="1">
        <v>42576</v>
      </c>
      <c r="B5193" s="3">
        <f t="shared" si="243"/>
        <v>2016</v>
      </c>
      <c r="C5193" s="3">
        <f t="shared" si="244"/>
        <v>7</v>
      </c>
      <c r="D5193" t="s">
        <v>1538</v>
      </c>
      <c r="E5193" t="str">
        <f t="shared" si="245"/>
        <v>Ken Heidel20160725</v>
      </c>
      <c r="F5193">
        <f>IF(COUNTIF($E$2:E5193, E5193) = 1, MAX($F$1:F5192) + 1, INDEX($F$1:F5192, MATCH(E5193, $E$1:E5192, 0)))</f>
        <v>2551</v>
      </c>
      <c r="G5193" t="s">
        <v>10</v>
      </c>
      <c r="H5193" t="s">
        <v>11</v>
      </c>
      <c r="I5193" t="s">
        <v>16</v>
      </c>
      <c r="J5193" t="s">
        <v>2502</v>
      </c>
      <c r="K5193" s="17">
        <v>15.71</v>
      </c>
      <c r="L5193" s="17">
        <v>4</v>
      </c>
      <c r="M5193" s="17">
        <v>5.7</v>
      </c>
      <c r="N5193" s="17" t="str">
        <f>IF(SalesData[[#This Row],[Profit]]&gt;0,"Profit","Loss")</f>
        <v>Profit</v>
      </c>
    </row>
    <row r="5194" spans="1:14" x14ac:dyDescent="0.25">
      <c r="A5194" s="1">
        <v>42576</v>
      </c>
      <c r="B5194" s="3">
        <f t="shared" si="243"/>
        <v>2016</v>
      </c>
      <c r="C5194" s="3">
        <f t="shared" si="244"/>
        <v>7</v>
      </c>
      <c r="D5194" t="s">
        <v>2319</v>
      </c>
      <c r="E5194" t="str">
        <f t="shared" si="245"/>
        <v>Meg Tillman20160725</v>
      </c>
      <c r="F5194">
        <f>IF(COUNTIF($E$2:E5194, E5194) = 1, MAX($F$1:F5193) + 1, INDEX($F$1:F5193, MATCH(E5194, $E$1:E5193, 0)))</f>
        <v>2552</v>
      </c>
      <c r="G5194" t="s">
        <v>329</v>
      </c>
      <c r="H5194" t="s">
        <v>11</v>
      </c>
      <c r="I5194" t="s">
        <v>18</v>
      </c>
      <c r="J5194" t="s">
        <v>211</v>
      </c>
      <c r="K5194" s="17">
        <v>7.89</v>
      </c>
      <c r="L5194" s="17">
        <v>1</v>
      </c>
      <c r="M5194" s="17">
        <v>0.32</v>
      </c>
      <c r="N5194" s="17" t="str">
        <f>IF(SalesData[[#This Row],[Profit]]&gt;0,"Profit","Loss")</f>
        <v>Profit</v>
      </c>
    </row>
    <row r="5195" spans="1:14" x14ac:dyDescent="0.25">
      <c r="A5195" s="1">
        <v>42576</v>
      </c>
      <c r="B5195" s="3">
        <f t="shared" si="243"/>
        <v>2016</v>
      </c>
      <c r="C5195" s="3">
        <f t="shared" si="244"/>
        <v>7</v>
      </c>
      <c r="D5195" t="s">
        <v>2319</v>
      </c>
      <c r="E5195" t="str">
        <f t="shared" si="245"/>
        <v>Meg Tillman20160725</v>
      </c>
      <c r="F5195">
        <f>IF(COUNTIF($E$2:E5195, E5195) = 1, MAX($F$1:F5194) + 1, INDEX($F$1:F5194, MATCH(E5195, $E$1:E5194, 0)))</f>
        <v>2552</v>
      </c>
      <c r="G5195" t="s">
        <v>329</v>
      </c>
      <c r="H5195" t="s">
        <v>11</v>
      </c>
      <c r="I5195" t="s">
        <v>12</v>
      </c>
      <c r="J5195" t="s">
        <v>1262</v>
      </c>
      <c r="K5195" s="17">
        <v>65.5</v>
      </c>
      <c r="L5195" s="17">
        <v>5</v>
      </c>
      <c r="M5195" s="17">
        <v>32.1</v>
      </c>
      <c r="N5195" s="17" t="str">
        <f>IF(SalesData[[#This Row],[Profit]]&gt;0,"Profit","Loss")</f>
        <v>Profit</v>
      </c>
    </row>
    <row r="5196" spans="1:14" x14ac:dyDescent="0.25">
      <c r="A5196" s="1">
        <v>42576</v>
      </c>
      <c r="B5196" s="3">
        <f t="shared" si="243"/>
        <v>2016</v>
      </c>
      <c r="C5196" s="3">
        <f t="shared" si="244"/>
        <v>7</v>
      </c>
      <c r="D5196" t="s">
        <v>2319</v>
      </c>
      <c r="E5196" t="str">
        <f t="shared" si="245"/>
        <v>Meg Tillman20160725</v>
      </c>
      <c r="F5196">
        <f>IF(COUNTIF($E$2:E5196, E5196) = 1, MAX($F$1:F5195) + 1, INDEX($F$1:F5195, MATCH(E5196, $E$1:E5195, 0)))</f>
        <v>2552</v>
      </c>
      <c r="G5196" t="s">
        <v>329</v>
      </c>
      <c r="H5196" t="s">
        <v>34</v>
      </c>
      <c r="I5196" t="s">
        <v>145</v>
      </c>
      <c r="J5196" t="s">
        <v>2452</v>
      </c>
      <c r="K5196" s="17">
        <v>2430.08</v>
      </c>
      <c r="L5196" s="17">
        <v>8</v>
      </c>
      <c r="M5196" s="17">
        <v>388.81</v>
      </c>
      <c r="N5196" s="17" t="str">
        <f>IF(SalesData[[#This Row],[Profit]]&gt;0,"Profit","Loss")</f>
        <v>Profit</v>
      </c>
    </row>
    <row r="5197" spans="1:14" x14ac:dyDescent="0.25">
      <c r="A5197" s="1">
        <v>42576</v>
      </c>
      <c r="B5197" s="3">
        <f t="shared" si="243"/>
        <v>2016</v>
      </c>
      <c r="C5197" s="3">
        <f t="shared" si="244"/>
        <v>7</v>
      </c>
      <c r="D5197" t="s">
        <v>973</v>
      </c>
      <c r="E5197" t="str">
        <f t="shared" si="245"/>
        <v>Katherine Murray20160725</v>
      </c>
      <c r="F5197">
        <f>IF(COUNTIF($E$2:E5197, E5197) = 1, MAX($F$1:F5196) + 1, INDEX($F$1:F5196, MATCH(E5197, $E$1:E5196, 0)))</f>
        <v>2553</v>
      </c>
      <c r="G5197" t="s">
        <v>55</v>
      </c>
      <c r="H5197" t="s">
        <v>11</v>
      </c>
      <c r="I5197" t="s">
        <v>20</v>
      </c>
      <c r="J5197" t="s">
        <v>969</v>
      </c>
      <c r="K5197" s="17">
        <v>10.44</v>
      </c>
      <c r="L5197" s="17">
        <v>1</v>
      </c>
      <c r="M5197" s="17">
        <v>4.8</v>
      </c>
      <c r="N5197" s="17" t="str">
        <f>IF(SalesData[[#This Row],[Profit]]&gt;0,"Profit","Loss")</f>
        <v>Profit</v>
      </c>
    </row>
    <row r="5198" spans="1:14" x14ac:dyDescent="0.25">
      <c r="A5198" s="1">
        <v>42576</v>
      </c>
      <c r="B5198" s="3">
        <f t="shared" si="243"/>
        <v>2016</v>
      </c>
      <c r="C5198" s="3">
        <f t="shared" si="244"/>
        <v>7</v>
      </c>
      <c r="D5198" t="s">
        <v>2432</v>
      </c>
      <c r="E5198" t="str">
        <f t="shared" si="245"/>
        <v>Bill Eplett20160725</v>
      </c>
      <c r="F5198">
        <f>IF(COUNTIF($E$2:E5198, E5198) = 1, MAX($F$1:F5197) + 1, INDEX($F$1:F5197, MATCH(E5198, $E$1:E5197, 0)))</f>
        <v>2554</v>
      </c>
      <c r="G5198" t="s">
        <v>10</v>
      </c>
      <c r="H5198" t="s">
        <v>11</v>
      </c>
      <c r="I5198" t="s">
        <v>63</v>
      </c>
      <c r="J5198" t="s">
        <v>1683</v>
      </c>
      <c r="K5198" s="17">
        <v>20.94</v>
      </c>
      <c r="L5198" s="17">
        <v>1</v>
      </c>
      <c r="M5198" s="17">
        <v>7.07</v>
      </c>
      <c r="N5198" s="17" t="str">
        <f>IF(SalesData[[#This Row],[Profit]]&gt;0,"Profit","Loss")</f>
        <v>Profit</v>
      </c>
    </row>
    <row r="5199" spans="1:14" x14ac:dyDescent="0.25">
      <c r="A5199" s="1">
        <v>42576</v>
      </c>
      <c r="B5199" s="3">
        <f t="shared" si="243"/>
        <v>2016</v>
      </c>
      <c r="C5199" s="3">
        <f t="shared" si="244"/>
        <v>7</v>
      </c>
      <c r="D5199" t="s">
        <v>917</v>
      </c>
      <c r="E5199" t="str">
        <f t="shared" si="245"/>
        <v>Becky Castell20160725</v>
      </c>
      <c r="F5199">
        <f>IF(COUNTIF($E$2:E5199, E5199) = 1, MAX($F$1:F5198) + 1, INDEX($F$1:F5198, MATCH(E5199, $E$1:E5198, 0)))</f>
        <v>2555</v>
      </c>
      <c r="G5199" t="s">
        <v>27</v>
      </c>
      <c r="H5199" t="s">
        <v>11</v>
      </c>
      <c r="I5199" t="s">
        <v>24</v>
      </c>
      <c r="J5199" t="s">
        <v>1527</v>
      </c>
      <c r="K5199" s="17">
        <v>37.17</v>
      </c>
      <c r="L5199" s="17">
        <v>9</v>
      </c>
      <c r="M5199" s="17">
        <v>11.15</v>
      </c>
      <c r="N5199" s="17" t="str">
        <f>IF(SalesData[[#This Row],[Profit]]&gt;0,"Profit","Loss")</f>
        <v>Profit</v>
      </c>
    </row>
    <row r="5200" spans="1:14" x14ac:dyDescent="0.25">
      <c r="A5200" s="1">
        <v>42576</v>
      </c>
      <c r="B5200" s="3">
        <f t="shared" si="243"/>
        <v>2016</v>
      </c>
      <c r="C5200" s="3">
        <f t="shared" si="244"/>
        <v>7</v>
      </c>
      <c r="D5200" t="s">
        <v>1771</v>
      </c>
      <c r="E5200" t="str">
        <f t="shared" si="245"/>
        <v>Sally Hughsby20160725</v>
      </c>
      <c r="F5200">
        <f>IF(COUNTIF($E$2:E5200, E5200) = 1, MAX($F$1:F5199) + 1, INDEX($F$1:F5199, MATCH(E5200, $E$1:E5199, 0)))</f>
        <v>2556</v>
      </c>
      <c r="G5200" t="s">
        <v>157</v>
      </c>
      <c r="H5200" t="s">
        <v>11</v>
      </c>
      <c r="I5200" t="s">
        <v>12</v>
      </c>
      <c r="J5200" t="s">
        <v>1890</v>
      </c>
      <c r="K5200" s="17">
        <v>20.62</v>
      </c>
      <c r="L5200" s="17">
        <v>2</v>
      </c>
      <c r="M5200" s="17">
        <v>9.69</v>
      </c>
      <c r="N5200" s="17" t="str">
        <f>IF(SalesData[[#This Row],[Profit]]&gt;0,"Profit","Loss")</f>
        <v>Profit</v>
      </c>
    </row>
    <row r="5201" spans="1:14" x14ac:dyDescent="0.25">
      <c r="A5201" s="1">
        <v>42576</v>
      </c>
      <c r="B5201" s="3">
        <f t="shared" si="243"/>
        <v>2016</v>
      </c>
      <c r="C5201" s="3">
        <f t="shared" si="244"/>
        <v>7</v>
      </c>
      <c r="D5201" t="s">
        <v>1771</v>
      </c>
      <c r="E5201" t="str">
        <f t="shared" si="245"/>
        <v>Sally Hughsby20160725</v>
      </c>
      <c r="F5201">
        <f>IF(COUNTIF($E$2:E5201, E5201) = 1, MAX($F$1:F5200) + 1, INDEX($F$1:F5200, MATCH(E5201, $E$1:E5200, 0)))</f>
        <v>2556</v>
      </c>
      <c r="G5201" t="s">
        <v>157</v>
      </c>
      <c r="H5201" t="s">
        <v>39</v>
      </c>
      <c r="I5201" t="s">
        <v>52</v>
      </c>
      <c r="J5201" t="s">
        <v>1985</v>
      </c>
      <c r="K5201" s="17">
        <v>124.25</v>
      </c>
      <c r="L5201" s="17">
        <v>7</v>
      </c>
      <c r="M5201" s="17">
        <v>48.46</v>
      </c>
      <c r="N5201" s="17" t="str">
        <f>IF(SalesData[[#This Row],[Profit]]&gt;0,"Profit","Loss")</f>
        <v>Profit</v>
      </c>
    </row>
    <row r="5202" spans="1:14" x14ac:dyDescent="0.25">
      <c r="A5202" s="1">
        <v>42576</v>
      </c>
      <c r="B5202" s="3">
        <f t="shared" si="243"/>
        <v>2016</v>
      </c>
      <c r="C5202" s="3">
        <f t="shared" si="244"/>
        <v>7</v>
      </c>
      <c r="D5202" t="s">
        <v>1771</v>
      </c>
      <c r="E5202" t="str">
        <f t="shared" si="245"/>
        <v>Sally Hughsby20160725</v>
      </c>
      <c r="F5202">
        <f>IF(COUNTIF($E$2:E5202, E5202) = 1, MAX($F$1:F5201) + 1, INDEX($F$1:F5201, MATCH(E5202, $E$1:E5201, 0)))</f>
        <v>2556</v>
      </c>
      <c r="G5202" t="s">
        <v>157</v>
      </c>
      <c r="H5202" t="s">
        <v>39</v>
      </c>
      <c r="I5202" t="s">
        <v>40</v>
      </c>
      <c r="J5202" t="s">
        <v>1895</v>
      </c>
      <c r="K5202" s="17">
        <v>297.55</v>
      </c>
      <c r="L5202" s="17">
        <v>5</v>
      </c>
      <c r="M5202" s="17">
        <v>83.31</v>
      </c>
      <c r="N5202" s="17" t="str">
        <f>IF(SalesData[[#This Row],[Profit]]&gt;0,"Profit","Loss")</f>
        <v>Profit</v>
      </c>
    </row>
    <row r="5203" spans="1:14" x14ac:dyDescent="0.25">
      <c r="A5203" s="1">
        <v>42576</v>
      </c>
      <c r="B5203" s="3">
        <f t="shared" si="243"/>
        <v>2016</v>
      </c>
      <c r="C5203" s="3">
        <f t="shared" si="244"/>
        <v>7</v>
      </c>
      <c r="D5203" t="s">
        <v>1771</v>
      </c>
      <c r="E5203" t="str">
        <f t="shared" si="245"/>
        <v>Sally Hughsby20160725</v>
      </c>
      <c r="F5203">
        <f>IF(COUNTIF($E$2:E5203, E5203) = 1, MAX($F$1:F5202) + 1, INDEX($F$1:F5202, MATCH(E5203, $E$1:E5202, 0)))</f>
        <v>2556</v>
      </c>
      <c r="G5203" t="s">
        <v>157</v>
      </c>
      <c r="H5203" t="s">
        <v>34</v>
      </c>
      <c r="I5203" t="s">
        <v>35</v>
      </c>
      <c r="J5203" t="s">
        <v>1484</v>
      </c>
      <c r="K5203" s="17">
        <v>403.56</v>
      </c>
      <c r="L5203" s="17">
        <v>4</v>
      </c>
      <c r="M5203" s="17">
        <v>96.85</v>
      </c>
      <c r="N5203" s="17" t="str">
        <f>IF(SalesData[[#This Row],[Profit]]&gt;0,"Profit","Loss")</f>
        <v>Profit</v>
      </c>
    </row>
    <row r="5204" spans="1:14" x14ac:dyDescent="0.25">
      <c r="A5204" s="1">
        <v>42576</v>
      </c>
      <c r="B5204" s="3">
        <f t="shared" si="243"/>
        <v>2016</v>
      </c>
      <c r="C5204" s="3">
        <f t="shared" si="244"/>
        <v>7</v>
      </c>
      <c r="D5204" t="s">
        <v>1771</v>
      </c>
      <c r="E5204" t="str">
        <f t="shared" si="245"/>
        <v>Sally Hughsby20160725</v>
      </c>
      <c r="F5204">
        <f>IF(COUNTIF($E$2:E5204, E5204) = 1, MAX($F$1:F5203) + 1, INDEX($F$1:F5203, MATCH(E5204, $E$1:E5203, 0)))</f>
        <v>2556</v>
      </c>
      <c r="G5204" t="s">
        <v>157</v>
      </c>
      <c r="H5204" t="s">
        <v>34</v>
      </c>
      <c r="I5204" t="s">
        <v>47</v>
      </c>
      <c r="J5204" t="s">
        <v>309</v>
      </c>
      <c r="K5204" s="17">
        <v>95.2</v>
      </c>
      <c r="L5204" s="17">
        <v>5</v>
      </c>
      <c r="M5204" s="17">
        <v>27.61</v>
      </c>
      <c r="N5204" s="17" t="str">
        <f>IF(SalesData[[#This Row],[Profit]]&gt;0,"Profit","Loss")</f>
        <v>Profit</v>
      </c>
    </row>
    <row r="5205" spans="1:14" x14ac:dyDescent="0.25">
      <c r="A5205" s="1">
        <v>42579</v>
      </c>
      <c r="B5205" s="3">
        <f t="shared" si="243"/>
        <v>2016</v>
      </c>
      <c r="C5205" s="3">
        <f t="shared" si="244"/>
        <v>7</v>
      </c>
      <c r="D5205" t="s">
        <v>1672</v>
      </c>
      <c r="E5205" t="str">
        <f t="shared" si="245"/>
        <v>Steve Carroll20160728</v>
      </c>
      <c r="F5205">
        <f>IF(COUNTIF($E$2:E5205, E5205) = 1, MAX($F$1:F5204) + 1, INDEX($F$1:F5204, MATCH(E5205, $E$1:E5204, 0)))</f>
        <v>2557</v>
      </c>
      <c r="G5205" t="s">
        <v>110</v>
      </c>
      <c r="H5205" t="s">
        <v>11</v>
      </c>
      <c r="I5205" t="s">
        <v>43</v>
      </c>
      <c r="J5205" t="s">
        <v>160</v>
      </c>
      <c r="K5205" s="17">
        <v>20.440000000000001</v>
      </c>
      <c r="L5205" s="17">
        <v>7</v>
      </c>
      <c r="M5205" s="17">
        <v>9.1999999999999993</v>
      </c>
      <c r="N5205" s="17" t="str">
        <f>IF(SalesData[[#This Row],[Profit]]&gt;0,"Profit","Loss")</f>
        <v>Profit</v>
      </c>
    </row>
    <row r="5206" spans="1:14" x14ac:dyDescent="0.25">
      <c r="A5206" s="1">
        <v>42579</v>
      </c>
      <c r="B5206" s="3">
        <f t="shared" si="243"/>
        <v>2016</v>
      </c>
      <c r="C5206" s="3">
        <f t="shared" si="244"/>
        <v>7</v>
      </c>
      <c r="D5206" t="s">
        <v>1672</v>
      </c>
      <c r="E5206" t="str">
        <f t="shared" si="245"/>
        <v>Steve Carroll20160728</v>
      </c>
      <c r="F5206">
        <f>IF(COUNTIF($E$2:E5206, E5206) = 1, MAX($F$1:F5205) + 1, INDEX($F$1:F5205, MATCH(E5206, $E$1:E5205, 0)))</f>
        <v>2557</v>
      </c>
      <c r="G5206" t="s">
        <v>110</v>
      </c>
      <c r="H5206" t="s">
        <v>11</v>
      </c>
      <c r="I5206" t="s">
        <v>12</v>
      </c>
      <c r="J5206" t="s">
        <v>312</v>
      </c>
      <c r="K5206" s="17">
        <v>109.92</v>
      </c>
      <c r="L5206" s="17">
        <v>2</v>
      </c>
      <c r="M5206" s="17">
        <v>53.86</v>
      </c>
      <c r="N5206" s="17" t="str">
        <f>IF(SalesData[[#This Row],[Profit]]&gt;0,"Profit","Loss")</f>
        <v>Profit</v>
      </c>
    </row>
    <row r="5207" spans="1:14" x14ac:dyDescent="0.25">
      <c r="A5207" s="1">
        <v>42579</v>
      </c>
      <c r="B5207" s="3">
        <f t="shared" si="243"/>
        <v>2016</v>
      </c>
      <c r="C5207" s="3">
        <f t="shared" si="244"/>
        <v>7</v>
      </c>
      <c r="D5207" t="s">
        <v>1822</v>
      </c>
      <c r="E5207" t="str">
        <f t="shared" si="245"/>
        <v>Khloe Miller20160728</v>
      </c>
      <c r="F5207">
        <f>IF(COUNTIF($E$2:E5207, E5207) = 1, MAX($F$1:F5206) + 1, INDEX($F$1:F5206, MATCH(E5207, $E$1:E5206, 0)))</f>
        <v>2558</v>
      </c>
      <c r="G5207" t="s">
        <v>27</v>
      </c>
      <c r="H5207" t="s">
        <v>11</v>
      </c>
      <c r="I5207" t="s">
        <v>16</v>
      </c>
      <c r="J5207" t="s">
        <v>250</v>
      </c>
      <c r="K5207" s="17">
        <v>18.899999999999999</v>
      </c>
      <c r="L5207" s="17">
        <v>3</v>
      </c>
      <c r="M5207" s="17">
        <v>8.69</v>
      </c>
      <c r="N5207" s="17" t="str">
        <f>IF(SalesData[[#This Row],[Profit]]&gt;0,"Profit","Loss")</f>
        <v>Profit</v>
      </c>
    </row>
    <row r="5208" spans="1:14" x14ac:dyDescent="0.25">
      <c r="A5208" s="1">
        <v>42579</v>
      </c>
      <c r="B5208" s="3">
        <f t="shared" si="243"/>
        <v>2016</v>
      </c>
      <c r="C5208" s="3">
        <f t="shared" si="244"/>
        <v>7</v>
      </c>
      <c r="D5208" t="s">
        <v>2037</v>
      </c>
      <c r="E5208" t="str">
        <f t="shared" si="245"/>
        <v>Olvera Toch20160728</v>
      </c>
      <c r="F5208">
        <f>IF(COUNTIF($E$2:E5208, E5208) = 1, MAX($F$1:F5207) + 1, INDEX($F$1:F5207, MATCH(E5208, $E$1:E5207, 0)))</f>
        <v>2559</v>
      </c>
      <c r="G5208" t="s">
        <v>23</v>
      </c>
      <c r="H5208" t="s">
        <v>34</v>
      </c>
      <c r="I5208" t="s">
        <v>74</v>
      </c>
      <c r="J5208" t="s">
        <v>142</v>
      </c>
      <c r="K5208" s="17">
        <v>177.45</v>
      </c>
      <c r="L5208" s="17">
        <v>5</v>
      </c>
      <c r="M5208" s="17">
        <v>-78.08</v>
      </c>
      <c r="N5208" s="17" t="str">
        <f>IF(SalesData[[#This Row],[Profit]]&gt;0,"Profit","Loss")</f>
        <v>Loss</v>
      </c>
    </row>
    <row r="5209" spans="1:14" x14ac:dyDescent="0.25">
      <c r="A5209" s="1">
        <v>42579</v>
      </c>
      <c r="B5209" s="3">
        <f t="shared" si="243"/>
        <v>2016</v>
      </c>
      <c r="C5209" s="3">
        <f t="shared" si="244"/>
        <v>7</v>
      </c>
      <c r="D5209" t="s">
        <v>2037</v>
      </c>
      <c r="E5209" t="str">
        <f t="shared" si="245"/>
        <v>Olvera Toch20160728</v>
      </c>
      <c r="F5209">
        <f>IF(COUNTIF($E$2:E5209, E5209) = 1, MAX($F$1:F5208) + 1, INDEX($F$1:F5208, MATCH(E5209, $E$1:E5208, 0)))</f>
        <v>2559</v>
      </c>
      <c r="G5209" t="s">
        <v>23</v>
      </c>
      <c r="H5209" t="s">
        <v>11</v>
      </c>
      <c r="I5209" t="s">
        <v>20</v>
      </c>
      <c r="J5209" t="s">
        <v>2127</v>
      </c>
      <c r="K5209" s="17">
        <v>1369.76</v>
      </c>
      <c r="L5209" s="17">
        <v>6</v>
      </c>
      <c r="M5209" s="17">
        <v>-913.18</v>
      </c>
      <c r="N5209" s="17" t="str">
        <f>IF(SalesData[[#This Row],[Profit]]&gt;0,"Profit","Loss")</f>
        <v>Loss</v>
      </c>
    </row>
    <row r="5210" spans="1:14" x14ac:dyDescent="0.25">
      <c r="A5210" s="1">
        <v>42579</v>
      </c>
      <c r="B5210" s="3">
        <f t="shared" si="243"/>
        <v>2016</v>
      </c>
      <c r="C5210" s="3">
        <f t="shared" si="244"/>
        <v>7</v>
      </c>
      <c r="D5210" t="s">
        <v>2037</v>
      </c>
      <c r="E5210" t="str">
        <f t="shared" si="245"/>
        <v>Olvera Toch20160728</v>
      </c>
      <c r="F5210">
        <f>IF(COUNTIF($E$2:E5210, E5210) = 1, MAX($F$1:F5209) + 1, INDEX($F$1:F5209, MATCH(E5210, $E$1:E5209, 0)))</f>
        <v>2559</v>
      </c>
      <c r="G5210" t="s">
        <v>23</v>
      </c>
      <c r="H5210" t="s">
        <v>11</v>
      </c>
      <c r="I5210" t="s">
        <v>92</v>
      </c>
      <c r="J5210" t="s">
        <v>1468</v>
      </c>
      <c r="K5210" s="17">
        <v>9.48</v>
      </c>
      <c r="L5210" s="17">
        <v>3</v>
      </c>
      <c r="M5210" s="17">
        <v>0.71</v>
      </c>
      <c r="N5210" s="17" t="str">
        <f>IF(SalesData[[#This Row],[Profit]]&gt;0,"Profit","Loss")</f>
        <v>Profit</v>
      </c>
    </row>
    <row r="5211" spans="1:14" x14ac:dyDescent="0.25">
      <c r="A5211" s="1">
        <v>42579</v>
      </c>
      <c r="B5211" s="3">
        <f t="shared" si="243"/>
        <v>2016</v>
      </c>
      <c r="C5211" s="3">
        <f t="shared" si="244"/>
        <v>7</v>
      </c>
      <c r="D5211" t="s">
        <v>1378</v>
      </c>
      <c r="E5211" t="str">
        <f t="shared" si="245"/>
        <v>Barry Franz20160728</v>
      </c>
      <c r="F5211">
        <f>IF(COUNTIF($E$2:E5211, E5211) = 1, MAX($F$1:F5210) + 1, INDEX($F$1:F5210, MATCH(E5211, $E$1:E5210, 0)))</f>
        <v>2560</v>
      </c>
      <c r="G5211" t="s">
        <v>10</v>
      </c>
      <c r="H5211" t="s">
        <v>34</v>
      </c>
      <c r="I5211" t="s">
        <v>47</v>
      </c>
      <c r="J5211" t="s">
        <v>1107</v>
      </c>
      <c r="K5211" s="17">
        <v>24.7</v>
      </c>
      <c r="L5211" s="17">
        <v>5</v>
      </c>
      <c r="M5211" s="17">
        <v>-9.8800000000000008</v>
      </c>
      <c r="N5211" s="17" t="str">
        <f>IF(SalesData[[#This Row],[Profit]]&gt;0,"Profit","Loss")</f>
        <v>Loss</v>
      </c>
    </row>
    <row r="5212" spans="1:14" x14ac:dyDescent="0.25">
      <c r="A5212" s="1">
        <v>42579</v>
      </c>
      <c r="B5212" s="3">
        <f t="shared" si="243"/>
        <v>2016</v>
      </c>
      <c r="C5212" s="3">
        <f t="shared" si="244"/>
        <v>7</v>
      </c>
      <c r="D5212" t="s">
        <v>1378</v>
      </c>
      <c r="E5212" t="str">
        <f t="shared" si="245"/>
        <v>Barry Franz20160728</v>
      </c>
      <c r="F5212">
        <f>IF(COUNTIF($E$2:E5212, E5212) = 1, MAX($F$1:F5211) + 1, INDEX($F$1:F5211, MATCH(E5212, $E$1:E5211, 0)))</f>
        <v>2560</v>
      </c>
      <c r="G5212" t="s">
        <v>10</v>
      </c>
      <c r="H5212" t="s">
        <v>34</v>
      </c>
      <c r="I5212" t="s">
        <v>47</v>
      </c>
      <c r="J5212" t="s">
        <v>2574</v>
      </c>
      <c r="K5212" s="17">
        <v>302.72000000000003</v>
      </c>
      <c r="L5212" s="17">
        <v>5</v>
      </c>
      <c r="M5212" s="17">
        <v>-378.4</v>
      </c>
      <c r="N5212" s="17" t="str">
        <f>IF(SalesData[[#This Row],[Profit]]&gt;0,"Profit","Loss")</f>
        <v>Loss</v>
      </c>
    </row>
    <row r="5213" spans="1:14" x14ac:dyDescent="0.25">
      <c r="A5213" s="1">
        <v>42580</v>
      </c>
      <c r="B5213" s="3">
        <f t="shared" si="243"/>
        <v>2016</v>
      </c>
      <c r="C5213" s="3">
        <f t="shared" si="244"/>
        <v>7</v>
      </c>
      <c r="D5213" t="s">
        <v>29</v>
      </c>
      <c r="E5213" t="str">
        <f t="shared" si="245"/>
        <v>Jack O'Briant20160729</v>
      </c>
      <c r="F5213">
        <f>IF(COUNTIF($E$2:E5213, E5213) = 1, MAX($F$1:F5212) + 1, INDEX($F$1:F5212, MATCH(E5213, $E$1:E5212, 0)))</f>
        <v>2561</v>
      </c>
      <c r="G5213" t="s">
        <v>23</v>
      </c>
      <c r="H5213" t="s">
        <v>11</v>
      </c>
      <c r="I5213" t="s">
        <v>18</v>
      </c>
      <c r="J5213" t="s">
        <v>1374</v>
      </c>
      <c r="K5213" s="17">
        <v>84.78</v>
      </c>
      <c r="L5213" s="17">
        <v>2</v>
      </c>
      <c r="M5213" s="17">
        <v>-16.96</v>
      </c>
      <c r="N5213" s="17" t="str">
        <f>IF(SalesData[[#This Row],[Profit]]&gt;0,"Profit","Loss")</f>
        <v>Loss</v>
      </c>
    </row>
    <row r="5214" spans="1:14" x14ac:dyDescent="0.25">
      <c r="A5214" s="1">
        <v>42580</v>
      </c>
      <c r="B5214" s="3">
        <f t="shared" si="243"/>
        <v>2016</v>
      </c>
      <c r="C5214" s="3">
        <f t="shared" si="244"/>
        <v>7</v>
      </c>
      <c r="D5214" t="s">
        <v>1643</v>
      </c>
      <c r="E5214" t="str">
        <f t="shared" si="245"/>
        <v>Pierre Wener20160729</v>
      </c>
      <c r="F5214">
        <f>IF(COUNTIF($E$2:E5214, E5214) = 1, MAX($F$1:F5213) + 1, INDEX($F$1:F5213, MATCH(E5214, $E$1:E5213, 0)))</f>
        <v>2562</v>
      </c>
      <c r="G5214" t="s">
        <v>123</v>
      </c>
      <c r="H5214" t="s">
        <v>11</v>
      </c>
      <c r="I5214" t="s">
        <v>20</v>
      </c>
      <c r="J5214" t="s">
        <v>1577</v>
      </c>
      <c r="K5214" s="17">
        <v>2.21</v>
      </c>
      <c r="L5214" s="17">
        <v>3</v>
      </c>
      <c r="M5214" s="17">
        <v>-1.48</v>
      </c>
      <c r="N5214" s="17" t="str">
        <f>IF(SalesData[[#This Row],[Profit]]&gt;0,"Profit","Loss")</f>
        <v>Loss</v>
      </c>
    </row>
    <row r="5215" spans="1:14" x14ac:dyDescent="0.25">
      <c r="A5215" s="1">
        <v>42580</v>
      </c>
      <c r="B5215" s="3">
        <f t="shared" si="243"/>
        <v>2016</v>
      </c>
      <c r="C5215" s="3">
        <f t="shared" si="244"/>
        <v>7</v>
      </c>
      <c r="D5215" t="s">
        <v>2378</v>
      </c>
      <c r="E5215" t="str">
        <f t="shared" si="245"/>
        <v>Ritsa Hightower20160729</v>
      </c>
      <c r="F5215">
        <f>IF(COUNTIF($E$2:E5215, E5215) = 1, MAX($F$1:F5214) + 1, INDEX($F$1:F5214, MATCH(E5215, $E$1:E5214, 0)))</f>
        <v>2563</v>
      </c>
      <c r="G5215" t="s">
        <v>245</v>
      </c>
      <c r="H5215" t="s">
        <v>11</v>
      </c>
      <c r="I5215" t="s">
        <v>18</v>
      </c>
      <c r="J5215" t="s">
        <v>1449</v>
      </c>
      <c r="K5215" s="17">
        <v>704.76</v>
      </c>
      <c r="L5215" s="17">
        <v>5</v>
      </c>
      <c r="M5215" s="17">
        <v>26.43</v>
      </c>
      <c r="N5215" s="17" t="str">
        <f>IF(SalesData[[#This Row],[Profit]]&gt;0,"Profit","Loss")</f>
        <v>Profit</v>
      </c>
    </row>
    <row r="5216" spans="1:14" x14ac:dyDescent="0.25">
      <c r="A5216" s="1">
        <v>42580</v>
      </c>
      <c r="B5216" s="3">
        <f t="shared" si="243"/>
        <v>2016</v>
      </c>
      <c r="C5216" s="3">
        <f t="shared" si="244"/>
        <v>7</v>
      </c>
      <c r="D5216" t="s">
        <v>2378</v>
      </c>
      <c r="E5216" t="str">
        <f t="shared" si="245"/>
        <v>Ritsa Hightower20160729</v>
      </c>
      <c r="F5216">
        <f>IF(COUNTIF($E$2:E5216, E5216) = 1, MAX($F$1:F5215) + 1, INDEX($F$1:F5215, MATCH(E5216, $E$1:E5215, 0)))</f>
        <v>2563</v>
      </c>
      <c r="G5216" t="s">
        <v>245</v>
      </c>
      <c r="H5216" t="s">
        <v>11</v>
      </c>
      <c r="I5216" t="s">
        <v>20</v>
      </c>
      <c r="J5216" t="s">
        <v>1281</v>
      </c>
      <c r="K5216" s="17">
        <v>27.4</v>
      </c>
      <c r="L5216" s="17">
        <v>3</v>
      </c>
      <c r="M5216" s="17">
        <v>-20.09</v>
      </c>
      <c r="N5216" s="17" t="str">
        <f>IF(SalesData[[#This Row],[Profit]]&gt;0,"Profit","Loss")</f>
        <v>Loss</v>
      </c>
    </row>
    <row r="5217" spans="1:14" x14ac:dyDescent="0.25">
      <c r="A5217" s="1">
        <v>42581</v>
      </c>
      <c r="B5217" s="3">
        <f t="shared" si="243"/>
        <v>2016</v>
      </c>
      <c r="C5217" s="3">
        <f t="shared" si="244"/>
        <v>7</v>
      </c>
      <c r="D5217" t="s">
        <v>1497</v>
      </c>
      <c r="E5217" t="str">
        <f t="shared" si="245"/>
        <v>Lindsay Shagiari20160730</v>
      </c>
      <c r="F5217">
        <f>IF(COUNTIF($E$2:E5217, E5217) = 1, MAX($F$1:F5216) + 1, INDEX($F$1:F5216, MATCH(E5217, $E$1:E5216, 0)))</f>
        <v>2564</v>
      </c>
      <c r="G5217" t="s">
        <v>10</v>
      </c>
      <c r="H5217" t="s">
        <v>11</v>
      </c>
      <c r="I5217" t="s">
        <v>20</v>
      </c>
      <c r="J5217" t="s">
        <v>1509</v>
      </c>
      <c r="K5217" s="17">
        <v>9.26</v>
      </c>
      <c r="L5217" s="17">
        <v>3</v>
      </c>
      <c r="M5217" s="17">
        <v>-13.9</v>
      </c>
      <c r="N5217" s="17" t="str">
        <f>IF(SalesData[[#This Row],[Profit]]&gt;0,"Profit","Loss")</f>
        <v>Loss</v>
      </c>
    </row>
    <row r="5218" spans="1:14" x14ac:dyDescent="0.25">
      <c r="A5218" s="1">
        <v>42581</v>
      </c>
      <c r="B5218" s="3">
        <f t="shared" si="243"/>
        <v>2016</v>
      </c>
      <c r="C5218" s="3">
        <f t="shared" si="244"/>
        <v>7</v>
      </c>
      <c r="D5218" t="s">
        <v>596</v>
      </c>
      <c r="E5218" t="str">
        <f t="shared" si="245"/>
        <v>Katherine Hughes20160730</v>
      </c>
      <c r="F5218">
        <f>IF(COUNTIF($E$2:E5218, E5218) = 1, MAX($F$1:F5217) + 1, INDEX($F$1:F5217, MATCH(E5218, $E$1:E5217, 0)))</f>
        <v>2565</v>
      </c>
      <c r="G5218" t="s">
        <v>15</v>
      </c>
      <c r="H5218" t="s">
        <v>11</v>
      </c>
      <c r="I5218" t="s">
        <v>16</v>
      </c>
      <c r="J5218" t="s">
        <v>2575</v>
      </c>
      <c r="K5218" s="17">
        <v>9.25</v>
      </c>
      <c r="L5218" s="17">
        <v>4</v>
      </c>
      <c r="M5218" s="17">
        <v>3.12</v>
      </c>
      <c r="N5218" s="17" t="str">
        <f>IF(SalesData[[#This Row],[Profit]]&gt;0,"Profit","Loss")</f>
        <v>Profit</v>
      </c>
    </row>
    <row r="5219" spans="1:14" x14ac:dyDescent="0.25">
      <c r="A5219" s="1">
        <v>42581</v>
      </c>
      <c r="B5219" s="3">
        <f t="shared" si="243"/>
        <v>2016</v>
      </c>
      <c r="C5219" s="3">
        <f t="shared" si="244"/>
        <v>7</v>
      </c>
      <c r="D5219" t="s">
        <v>596</v>
      </c>
      <c r="E5219" t="str">
        <f t="shared" si="245"/>
        <v>Katherine Hughes20160730</v>
      </c>
      <c r="F5219">
        <f>IF(COUNTIF($E$2:E5219, E5219) = 1, MAX($F$1:F5218) + 1, INDEX($F$1:F5218, MATCH(E5219, $E$1:E5218, 0)))</f>
        <v>2565</v>
      </c>
      <c r="G5219" t="s">
        <v>15</v>
      </c>
      <c r="H5219" t="s">
        <v>11</v>
      </c>
      <c r="I5219" t="s">
        <v>18</v>
      </c>
      <c r="J5219" t="s">
        <v>2110</v>
      </c>
      <c r="K5219" s="17">
        <v>1036.6199999999999</v>
      </c>
      <c r="L5219" s="17">
        <v>2</v>
      </c>
      <c r="M5219" s="17">
        <v>51.83</v>
      </c>
      <c r="N5219" s="17" t="str">
        <f>IF(SalesData[[#This Row],[Profit]]&gt;0,"Profit","Loss")</f>
        <v>Profit</v>
      </c>
    </row>
    <row r="5220" spans="1:14" x14ac:dyDescent="0.25">
      <c r="A5220" s="1">
        <v>42581</v>
      </c>
      <c r="B5220" s="3">
        <f t="shared" si="243"/>
        <v>2016</v>
      </c>
      <c r="C5220" s="3">
        <f t="shared" si="244"/>
        <v>7</v>
      </c>
      <c r="D5220" t="s">
        <v>883</v>
      </c>
      <c r="E5220" t="str">
        <f t="shared" si="245"/>
        <v>Rob Williams20160730</v>
      </c>
      <c r="F5220">
        <f>IF(COUNTIF($E$2:E5220, E5220) = 1, MAX($F$1:F5219) + 1, INDEX($F$1:F5219, MATCH(E5220, $E$1:E5219, 0)))</f>
        <v>2566</v>
      </c>
      <c r="G5220" t="s">
        <v>27</v>
      </c>
      <c r="H5220" t="s">
        <v>11</v>
      </c>
      <c r="I5220" t="s">
        <v>92</v>
      </c>
      <c r="J5220" t="s">
        <v>1997</v>
      </c>
      <c r="K5220" s="17">
        <v>715.64</v>
      </c>
      <c r="L5220" s="17">
        <v>2</v>
      </c>
      <c r="M5220" s="17">
        <v>178.91</v>
      </c>
      <c r="N5220" s="17" t="str">
        <f>IF(SalesData[[#This Row],[Profit]]&gt;0,"Profit","Loss")</f>
        <v>Profit</v>
      </c>
    </row>
    <row r="5221" spans="1:14" x14ac:dyDescent="0.25">
      <c r="A5221" s="1">
        <v>42582</v>
      </c>
      <c r="B5221" s="3">
        <f t="shared" si="243"/>
        <v>2016</v>
      </c>
      <c r="C5221" s="3">
        <f t="shared" si="244"/>
        <v>7</v>
      </c>
      <c r="D5221" t="s">
        <v>1012</v>
      </c>
      <c r="E5221" t="str">
        <f t="shared" si="245"/>
        <v>Ken Lonsdale20160731</v>
      </c>
      <c r="F5221">
        <f>IF(COUNTIF($E$2:E5221, E5221) = 1, MAX($F$1:F5220) + 1, INDEX($F$1:F5220, MATCH(E5221, $E$1:E5220, 0)))</f>
        <v>2567</v>
      </c>
      <c r="G5221" t="s">
        <v>110</v>
      </c>
      <c r="H5221" t="s">
        <v>11</v>
      </c>
      <c r="I5221" t="s">
        <v>92</v>
      </c>
      <c r="J5221" t="s">
        <v>746</v>
      </c>
      <c r="K5221" s="17">
        <v>283.14</v>
      </c>
      <c r="L5221" s="17">
        <v>4</v>
      </c>
      <c r="M5221" s="17">
        <v>72.36</v>
      </c>
      <c r="N5221" s="17" t="str">
        <f>IF(SalesData[[#This Row],[Profit]]&gt;0,"Profit","Loss")</f>
        <v>Profit</v>
      </c>
    </row>
    <row r="5222" spans="1:14" x14ac:dyDescent="0.25">
      <c r="A5222" s="1">
        <v>42582</v>
      </c>
      <c r="B5222" s="3">
        <f t="shared" si="243"/>
        <v>2016</v>
      </c>
      <c r="C5222" s="3">
        <f t="shared" si="244"/>
        <v>7</v>
      </c>
      <c r="D5222" t="s">
        <v>1012</v>
      </c>
      <c r="E5222" t="str">
        <f t="shared" si="245"/>
        <v>Ken Lonsdale20160731</v>
      </c>
      <c r="F5222">
        <f>IF(COUNTIF($E$2:E5222, E5222) = 1, MAX($F$1:F5221) + 1, INDEX($F$1:F5221, MATCH(E5222, $E$1:E5221, 0)))</f>
        <v>2567</v>
      </c>
      <c r="G5222" t="s">
        <v>110</v>
      </c>
      <c r="H5222" t="s">
        <v>39</v>
      </c>
      <c r="I5222" t="s">
        <v>40</v>
      </c>
      <c r="J5222" t="s">
        <v>2297</v>
      </c>
      <c r="K5222" s="17">
        <v>635.96</v>
      </c>
      <c r="L5222" s="17">
        <v>4</v>
      </c>
      <c r="M5222" s="17">
        <v>165.35</v>
      </c>
      <c r="N5222" s="17" t="str">
        <f>IF(SalesData[[#This Row],[Profit]]&gt;0,"Profit","Loss")</f>
        <v>Profit</v>
      </c>
    </row>
    <row r="5223" spans="1:14" x14ac:dyDescent="0.25">
      <c r="A5223" s="1">
        <v>42582</v>
      </c>
      <c r="B5223" s="3">
        <f t="shared" si="243"/>
        <v>2016</v>
      </c>
      <c r="C5223" s="3">
        <f t="shared" si="244"/>
        <v>7</v>
      </c>
      <c r="D5223" t="s">
        <v>1012</v>
      </c>
      <c r="E5223" t="str">
        <f t="shared" si="245"/>
        <v>Ken Lonsdale20160731</v>
      </c>
      <c r="F5223">
        <f>IF(COUNTIF($E$2:E5223, E5223) = 1, MAX($F$1:F5222) + 1, INDEX($F$1:F5222, MATCH(E5223, $E$1:E5222, 0)))</f>
        <v>2567</v>
      </c>
      <c r="G5223" t="s">
        <v>110</v>
      </c>
      <c r="H5223" t="s">
        <v>39</v>
      </c>
      <c r="I5223" t="s">
        <v>40</v>
      </c>
      <c r="J5223" t="s">
        <v>1564</v>
      </c>
      <c r="K5223" s="17">
        <v>118.99</v>
      </c>
      <c r="L5223" s="17">
        <v>1</v>
      </c>
      <c r="M5223" s="17">
        <v>33.32</v>
      </c>
      <c r="N5223" s="17" t="str">
        <f>IF(SalesData[[#This Row],[Profit]]&gt;0,"Profit","Loss")</f>
        <v>Profit</v>
      </c>
    </row>
    <row r="5224" spans="1:14" x14ac:dyDescent="0.25">
      <c r="A5224" s="1">
        <v>42582</v>
      </c>
      <c r="B5224" s="3">
        <f t="shared" si="243"/>
        <v>2016</v>
      </c>
      <c r="C5224" s="3">
        <f t="shared" si="244"/>
        <v>7</v>
      </c>
      <c r="D5224" t="s">
        <v>1012</v>
      </c>
      <c r="E5224" t="str">
        <f t="shared" si="245"/>
        <v>Ken Lonsdale20160731</v>
      </c>
      <c r="F5224">
        <f>IF(COUNTIF($E$2:E5224, E5224) = 1, MAX($F$1:F5223) + 1, INDEX($F$1:F5223, MATCH(E5224, $E$1:E5223, 0)))</f>
        <v>2567</v>
      </c>
      <c r="G5224" t="s">
        <v>110</v>
      </c>
      <c r="H5224" t="s">
        <v>34</v>
      </c>
      <c r="I5224" t="s">
        <v>47</v>
      </c>
      <c r="J5224" t="s">
        <v>112</v>
      </c>
      <c r="K5224" s="17">
        <v>272.94</v>
      </c>
      <c r="L5224" s="17">
        <v>3</v>
      </c>
      <c r="M5224" s="17">
        <v>30.02</v>
      </c>
      <c r="N5224" s="17" t="str">
        <f>IF(SalesData[[#This Row],[Profit]]&gt;0,"Profit","Loss")</f>
        <v>Profit</v>
      </c>
    </row>
    <row r="5225" spans="1:14" x14ac:dyDescent="0.25">
      <c r="A5225" s="1">
        <v>42582</v>
      </c>
      <c r="B5225" s="3">
        <f t="shared" si="243"/>
        <v>2016</v>
      </c>
      <c r="C5225" s="3">
        <f t="shared" si="244"/>
        <v>7</v>
      </c>
      <c r="D5225" t="s">
        <v>443</v>
      </c>
      <c r="E5225" t="str">
        <f t="shared" si="245"/>
        <v>Anna HÃ¤berlin20160731</v>
      </c>
      <c r="F5225">
        <f>IF(COUNTIF($E$2:E5225, E5225) = 1, MAX($F$1:F5224) + 1, INDEX($F$1:F5224, MATCH(E5225, $E$1:E5224, 0)))</f>
        <v>2568</v>
      </c>
      <c r="G5225" t="s">
        <v>27</v>
      </c>
      <c r="H5225" t="s">
        <v>34</v>
      </c>
      <c r="I5225" t="s">
        <v>145</v>
      </c>
      <c r="J5225" t="s">
        <v>2003</v>
      </c>
      <c r="K5225" s="17">
        <v>863.13</v>
      </c>
      <c r="L5225" s="17">
        <v>7</v>
      </c>
      <c r="M5225" s="17">
        <v>-32.369999999999997</v>
      </c>
      <c r="N5225" s="17" t="str">
        <f>IF(SalesData[[#This Row],[Profit]]&gt;0,"Profit","Loss")</f>
        <v>Loss</v>
      </c>
    </row>
    <row r="5226" spans="1:14" x14ac:dyDescent="0.25">
      <c r="A5226" s="1">
        <v>42583</v>
      </c>
      <c r="B5226" s="3">
        <f t="shared" si="243"/>
        <v>2016</v>
      </c>
      <c r="C5226" s="3">
        <f t="shared" si="244"/>
        <v>8</v>
      </c>
      <c r="D5226" t="s">
        <v>410</v>
      </c>
      <c r="E5226" t="str">
        <f t="shared" si="245"/>
        <v>Susan Gilcrest20160801</v>
      </c>
      <c r="F5226">
        <f>IF(COUNTIF($E$2:E5226, E5226) = 1, MAX($F$1:F5225) + 1, INDEX($F$1:F5225, MATCH(E5226, $E$1:E5225, 0)))</f>
        <v>2569</v>
      </c>
      <c r="G5226" t="s">
        <v>10</v>
      </c>
      <c r="H5226" t="s">
        <v>11</v>
      </c>
      <c r="I5226" t="s">
        <v>12</v>
      </c>
      <c r="J5226" t="s">
        <v>625</v>
      </c>
      <c r="K5226" s="17">
        <v>19.649999999999999</v>
      </c>
      <c r="L5226" s="17">
        <v>2</v>
      </c>
      <c r="M5226" s="17">
        <v>6.63</v>
      </c>
      <c r="N5226" s="17" t="str">
        <f>IF(SalesData[[#This Row],[Profit]]&gt;0,"Profit","Loss")</f>
        <v>Profit</v>
      </c>
    </row>
    <row r="5227" spans="1:14" x14ac:dyDescent="0.25">
      <c r="A5227" s="1">
        <v>42583</v>
      </c>
      <c r="B5227" s="3">
        <f t="shared" si="243"/>
        <v>2016</v>
      </c>
      <c r="C5227" s="3">
        <f t="shared" si="244"/>
        <v>8</v>
      </c>
      <c r="D5227" t="s">
        <v>355</v>
      </c>
      <c r="E5227" t="str">
        <f t="shared" si="245"/>
        <v>Thomas Seio20160801</v>
      </c>
      <c r="F5227">
        <f>IF(COUNTIF($E$2:E5227, E5227) = 1, MAX($F$1:F5226) + 1, INDEX($F$1:F5226, MATCH(E5227, $E$1:E5226, 0)))</f>
        <v>2570</v>
      </c>
      <c r="G5227" t="s">
        <v>27</v>
      </c>
      <c r="H5227" t="s">
        <v>39</v>
      </c>
      <c r="I5227" t="s">
        <v>40</v>
      </c>
      <c r="J5227" t="s">
        <v>676</v>
      </c>
      <c r="K5227" s="17">
        <v>1039.73</v>
      </c>
      <c r="L5227" s="17">
        <v>2</v>
      </c>
      <c r="M5227" s="17">
        <v>90.98</v>
      </c>
      <c r="N5227" s="17" t="str">
        <f>IF(SalesData[[#This Row],[Profit]]&gt;0,"Profit","Loss")</f>
        <v>Profit</v>
      </c>
    </row>
    <row r="5228" spans="1:14" x14ac:dyDescent="0.25">
      <c r="A5228" s="1">
        <v>42583</v>
      </c>
      <c r="B5228" s="3">
        <f t="shared" si="243"/>
        <v>2016</v>
      </c>
      <c r="C5228" s="3">
        <f t="shared" si="244"/>
        <v>8</v>
      </c>
      <c r="D5228" t="s">
        <v>355</v>
      </c>
      <c r="E5228" t="str">
        <f t="shared" si="245"/>
        <v>Thomas Seio20160801</v>
      </c>
      <c r="F5228">
        <f>IF(COUNTIF($E$2:E5228, E5228) = 1, MAX($F$1:F5227) + 1, INDEX($F$1:F5227, MATCH(E5228, $E$1:E5227, 0)))</f>
        <v>2570</v>
      </c>
      <c r="G5228" t="s">
        <v>27</v>
      </c>
      <c r="H5228" t="s">
        <v>11</v>
      </c>
      <c r="I5228" t="s">
        <v>92</v>
      </c>
      <c r="J5228" t="s">
        <v>801</v>
      </c>
      <c r="K5228" s="17">
        <v>45.96</v>
      </c>
      <c r="L5228" s="17">
        <v>2</v>
      </c>
      <c r="M5228" s="17">
        <v>13.79</v>
      </c>
      <c r="N5228" s="17" t="str">
        <f>IF(SalesData[[#This Row],[Profit]]&gt;0,"Profit","Loss")</f>
        <v>Profit</v>
      </c>
    </row>
    <row r="5229" spans="1:14" x14ac:dyDescent="0.25">
      <c r="A5229" s="1">
        <v>42583</v>
      </c>
      <c r="B5229" s="3">
        <f t="shared" si="243"/>
        <v>2016</v>
      </c>
      <c r="C5229" s="3">
        <f t="shared" si="244"/>
        <v>8</v>
      </c>
      <c r="D5229" t="s">
        <v>1822</v>
      </c>
      <c r="E5229" t="str">
        <f t="shared" si="245"/>
        <v>Khloe Miller20160801</v>
      </c>
      <c r="F5229">
        <f>IF(COUNTIF($E$2:E5229, E5229) = 1, MAX($F$1:F5228) + 1, INDEX($F$1:F5228, MATCH(E5229, $E$1:E5228, 0)))</f>
        <v>2571</v>
      </c>
      <c r="G5229" t="s">
        <v>23</v>
      </c>
      <c r="H5229" t="s">
        <v>34</v>
      </c>
      <c r="I5229" t="s">
        <v>47</v>
      </c>
      <c r="J5229" t="s">
        <v>2576</v>
      </c>
      <c r="K5229" s="17">
        <v>19.309999999999999</v>
      </c>
      <c r="L5229" s="17">
        <v>2</v>
      </c>
      <c r="M5229" s="17">
        <v>3.14</v>
      </c>
      <c r="N5229" s="17" t="str">
        <f>IF(SalesData[[#This Row],[Profit]]&gt;0,"Profit","Loss")</f>
        <v>Profit</v>
      </c>
    </row>
    <row r="5230" spans="1:14" x14ac:dyDescent="0.25">
      <c r="A5230" s="1">
        <v>42584</v>
      </c>
      <c r="B5230" s="3">
        <f t="shared" si="243"/>
        <v>2016</v>
      </c>
      <c r="C5230" s="3">
        <f t="shared" si="244"/>
        <v>8</v>
      </c>
      <c r="D5230" t="s">
        <v>202</v>
      </c>
      <c r="E5230" t="str">
        <f t="shared" si="245"/>
        <v>Barry FranzÃ¶sisch20160802</v>
      </c>
      <c r="F5230">
        <f>IF(COUNTIF($E$2:E5230, E5230) = 1, MAX($F$1:F5229) + 1, INDEX($F$1:F5229, MATCH(E5230, $E$1:E5229, 0)))</f>
        <v>2572</v>
      </c>
      <c r="G5230" t="s">
        <v>27</v>
      </c>
      <c r="H5230" t="s">
        <v>34</v>
      </c>
      <c r="I5230" t="s">
        <v>145</v>
      </c>
      <c r="J5230" t="s">
        <v>2577</v>
      </c>
      <c r="K5230" s="17">
        <v>136.46</v>
      </c>
      <c r="L5230" s="17">
        <v>2</v>
      </c>
      <c r="M5230" s="17">
        <v>15.35</v>
      </c>
      <c r="N5230" s="17" t="str">
        <f>IF(SalesData[[#This Row],[Profit]]&gt;0,"Profit","Loss")</f>
        <v>Profit</v>
      </c>
    </row>
    <row r="5231" spans="1:14" x14ac:dyDescent="0.25">
      <c r="A5231" s="1">
        <v>42584</v>
      </c>
      <c r="B5231" s="3">
        <f t="shared" si="243"/>
        <v>2016</v>
      </c>
      <c r="C5231" s="3">
        <f t="shared" si="244"/>
        <v>8</v>
      </c>
      <c r="D5231" t="s">
        <v>202</v>
      </c>
      <c r="E5231" t="str">
        <f t="shared" si="245"/>
        <v>Barry FranzÃ¶sisch20160802</v>
      </c>
      <c r="F5231">
        <f>IF(COUNTIF($E$2:E5231, E5231) = 1, MAX($F$1:F5230) + 1, INDEX($F$1:F5230, MATCH(E5231, $E$1:E5230, 0)))</f>
        <v>2572</v>
      </c>
      <c r="G5231" t="s">
        <v>27</v>
      </c>
      <c r="H5231" t="s">
        <v>39</v>
      </c>
      <c r="I5231" t="s">
        <v>40</v>
      </c>
      <c r="J5231" t="s">
        <v>2527</v>
      </c>
      <c r="K5231" s="17">
        <v>333.58</v>
      </c>
      <c r="L5231" s="17">
        <v>3</v>
      </c>
      <c r="M5231" s="17">
        <v>33.36</v>
      </c>
      <c r="N5231" s="17" t="str">
        <f>IF(SalesData[[#This Row],[Profit]]&gt;0,"Profit","Loss")</f>
        <v>Profit</v>
      </c>
    </row>
    <row r="5232" spans="1:14" x14ac:dyDescent="0.25">
      <c r="A5232" s="1">
        <v>42584</v>
      </c>
      <c r="B5232" s="3">
        <f t="shared" si="243"/>
        <v>2016</v>
      </c>
      <c r="C5232" s="3">
        <f t="shared" si="244"/>
        <v>8</v>
      </c>
      <c r="D5232" t="s">
        <v>202</v>
      </c>
      <c r="E5232" t="str">
        <f t="shared" si="245"/>
        <v>Barry FranzÃ¶sisch20160802</v>
      </c>
      <c r="F5232">
        <f>IF(COUNTIF($E$2:E5232, E5232) = 1, MAX($F$1:F5231) + 1, INDEX($F$1:F5231, MATCH(E5232, $E$1:E5231, 0)))</f>
        <v>2572</v>
      </c>
      <c r="G5232" t="s">
        <v>27</v>
      </c>
      <c r="H5232" t="s">
        <v>11</v>
      </c>
      <c r="I5232" t="s">
        <v>20</v>
      </c>
      <c r="J5232" t="s">
        <v>1970</v>
      </c>
      <c r="K5232" s="17">
        <v>12.54</v>
      </c>
      <c r="L5232" s="17">
        <v>2</v>
      </c>
      <c r="M5232" s="17">
        <v>4.7</v>
      </c>
      <c r="N5232" s="17" t="str">
        <f>IF(SalesData[[#This Row],[Profit]]&gt;0,"Profit","Loss")</f>
        <v>Profit</v>
      </c>
    </row>
    <row r="5233" spans="1:14" x14ac:dyDescent="0.25">
      <c r="A5233" s="1">
        <v>42585</v>
      </c>
      <c r="B5233" s="3">
        <f t="shared" si="243"/>
        <v>2016</v>
      </c>
      <c r="C5233" s="3">
        <f t="shared" si="244"/>
        <v>8</v>
      </c>
      <c r="D5233" t="s">
        <v>2578</v>
      </c>
      <c r="E5233" t="str">
        <f t="shared" si="245"/>
        <v>Alex Grayson20160803</v>
      </c>
      <c r="F5233">
        <f>IF(COUNTIF($E$2:E5233, E5233) = 1, MAX($F$1:F5232) + 1, INDEX($F$1:F5232, MATCH(E5233, $E$1:E5232, 0)))</f>
        <v>2573</v>
      </c>
      <c r="G5233" t="s">
        <v>840</v>
      </c>
      <c r="H5233" t="s">
        <v>11</v>
      </c>
      <c r="I5233" t="s">
        <v>63</v>
      </c>
      <c r="J5233" t="s">
        <v>98</v>
      </c>
      <c r="K5233" s="17">
        <v>81.540000000000006</v>
      </c>
      <c r="L5233" s="17">
        <v>3</v>
      </c>
      <c r="M5233" s="17">
        <v>38.32</v>
      </c>
      <c r="N5233" s="17" t="str">
        <f>IF(SalesData[[#This Row],[Profit]]&gt;0,"Profit","Loss")</f>
        <v>Profit</v>
      </c>
    </row>
    <row r="5234" spans="1:14" x14ac:dyDescent="0.25">
      <c r="A5234" s="1">
        <v>42585</v>
      </c>
      <c r="B5234" s="3">
        <f t="shared" si="243"/>
        <v>2016</v>
      </c>
      <c r="C5234" s="3">
        <f t="shared" si="244"/>
        <v>8</v>
      </c>
      <c r="D5234" t="s">
        <v>2578</v>
      </c>
      <c r="E5234" t="str">
        <f t="shared" si="245"/>
        <v>Alex Grayson20160803</v>
      </c>
      <c r="F5234">
        <f>IF(COUNTIF($E$2:E5234, E5234) = 1, MAX($F$1:F5233) + 1, INDEX($F$1:F5233, MATCH(E5234, $E$1:E5233, 0)))</f>
        <v>2573</v>
      </c>
      <c r="G5234" t="s">
        <v>840</v>
      </c>
      <c r="H5234" t="s">
        <v>39</v>
      </c>
      <c r="I5234" t="s">
        <v>52</v>
      </c>
      <c r="J5234" t="s">
        <v>2579</v>
      </c>
      <c r="K5234" s="17">
        <v>167.28</v>
      </c>
      <c r="L5234" s="17">
        <v>12</v>
      </c>
      <c r="M5234" s="17">
        <v>23.42</v>
      </c>
      <c r="N5234" s="17" t="str">
        <f>IF(SalesData[[#This Row],[Profit]]&gt;0,"Profit","Loss")</f>
        <v>Profit</v>
      </c>
    </row>
    <row r="5235" spans="1:14" x14ac:dyDescent="0.25">
      <c r="A5235" s="1">
        <v>42586</v>
      </c>
      <c r="B5235" s="3">
        <f t="shared" si="243"/>
        <v>2016</v>
      </c>
      <c r="C5235" s="3">
        <f t="shared" si="244"/>
        <v>8</v>
      </c>
      <c r="D5235" t="s">
        <v>2580</v>
      </c>
      <c r="E5235" t="str">
        <f t="shared" si="245"/>
        <v>Max Ludwig20160804</v>
      </c>
      <c r="F5235">
        <f>IF(COUNTIF($E$2:E5235, E5235) = 1, MAX($F$1:F5234) + 1, INDEX($F$1:F5234, MATCH(E5235, $E$1:E5234, 0)))</f>
        <v>2574</v>
      </c>
      <c r="G5235" t="s">
        <v>55</v>
      </c>
      <c r="H5235" t="s">
        <v>11</v>
      </c>
      <c r="I5235" t="s">
        <v>200</v>
      </c>
      <c r="J5235" t="s">
        <v>2056</v>
      </c>
      <c r="K5235" s="17">
        <v>35.06</v>
      </c>
      <c r="L5235" s="17">
        <v>2</v>
      </c>
      <c r="M5235" s="17">
        <v>10.52</v>
      </c>
      <c r="N5235" s="17" t="str">
        <f>IF(SalesData[[#This Row],[Profit]]&gt;0,"Profit","Loss")</f>
        <v>Profit</v>
      </c>
    </row>
    <row r="5236" spans="1:14" x14ac:dyDescent="0.25">
      <c r="A5236" s="1">
        <v>42586</v>
      </c>
      <c r="B5236" s="3">
        <f t="shared" si="243"/>
        <v>2016</v>
      </c>
      <c r="C5236" s="3">
        <f t="shared" si="244"/>
        <v>8</v>
      </c>
      <c r="D5236" t="s">
        <v>2580</v>
      </c>
      <c r="E5236" t="str">
        <f t="shared" si="245"/>
        <v>Max Ludwig20160804</v>
      </c>
      <c r="F5236">
        <f>IF(COUNTIF($E$2:E5236, E5236) = 1, MAX($F$1:F5235) + 1, INDEX($F$1:F5235, MATCH(E5236, $E$1:E5235, 0)))</f>
        <v>2574</v>
      </c>
      <c r="G5236" t="s">
        <v>55</v>
      </c>
      <c r="H5236" t="s">
        <v>11</v>
      </c>
      <c r="I5236" t="s">
        <v>16</v>
      </c>
      <c r="J5236" t="s">
        <v>377</v>
      </c>
      <c r="K5236" s="17">
        <v>4.13</v>
      </c>
      <c r="L5236" s="17">
        <v>1</v>
      </c>
      <c r="M5236" s="17">
        <v>1.9</v>
      </c>
      <c r="N5236" s="17" t="str">
        <f>IF(SalesData[[#This Row],[Profit]]&gt;0,"Profit","Loss")</f>
        <v>Profit</v>
      </c>
    </row>
    <row r="5237" spans="1:14" x14ac:dyDescent="0.25">
      <c r="A5237" s="1">
        <v>42586</v>
      </c>
      <c r="B5237" s="3">
        <f t="shared" si="243"/>
        <v>2016</v>
      </c>
      <c r="C5237" s="3">
        <f t="shared" si="244"/>
        <v>8</v>
      </c>
      <c r="D5237" t="s">
        <v>2580</v>
      </c>
      <c r="E5237" t="str">
        <f t="shared" si="245"/>
        <v>Max Ludwig20160804</v>
      </c>
      <c r="F5237">
        <f>IF(COUNTIF($E$2:E5237, E5237) = 1, MAX($F$1:F5236) + 1, INDEX($F$1:F5236, MATCH(E5237, $E$1:E5236, 0)))</f>
        <v>2574</v>
      </c>
      <c r="G5237" t="s">
        <v>55</v>
      </c>
      <c r="H5237" t="s">
        <v>34</v>
      </c>
      <c r="I5237" t="s">
        <v>47</v>
      </c>
      <c r="J5237" t="s">
        <v>913</v>
      </c>
      <c r="K5237" s="17">
        <v>109.8</v>
      </c>
      <c r="L5237" s="17">
        <v>9</v>
      </c>
      <c r="M5237" s="17">
        <v>46.12</v>
      </c>
      <c r="N5237" s="17" t="str">
        <f>IF(SalesData[[#This Row],[Profit]]&gt;0,"Profit","Loss")</f>
        <v>Profit</v>
      </c>
    </row>
    <row r="5238" spans="1:14" x14ac:dyDescent="0.25">
      <c r="A5238" s="1">
        <v>42586</v>
      </c>
      <c r="B5238" s="3">
        <f t="shared" si="243"/>
        <v>2016</v>
      </c>
      <c r="C5238" s="3">
        <f t="shared" si="244"/>
        <v>8</v>
      </c>
      <c r="D5238" t="s">
        <v>2580</v>
      </c>
      <c r="E5238" t="str">
        <f t="shared" si="245"/>
        <v>Max Ludwig20160804</v>
      </c>
      <c r="F5238">
        <f>IF(COUNTIF($E$2:E5238, E5238) = 1, MAX($F$1:F5237) + 1, INDEX($F$1:F5237, MATCH(E5238, $E$1:E5237, 0)))</f>
        <v>2574</v>
      </c>
      <c r="G5238" t="s">
        <v>55</v>
      </c>
      <c r="H5238" t="s">
        <v>11</v>
      </c>
      <c r="I5238" t="s">
        <v>16</v>
      </c>
      <c r="J5238" t="s">
        <v>2581</v>
      </c>
      <c r="K5238" s="17">
        <v>9.82</v>
      </c>
      <c r="L5238" s="17">
        <v>2</v>
      </c>
      <c r="M5238" s="17">
        <v>4.8099999999999996</v>
      </c>
      <c r="N5238" s="17" t="str">
        <f>IF(SalesData[[#This Row],[Profit]]&gt;0,"Profit","Loss")</f>
        <v>Profit</v>
      </c>
    </row>
    <row r="5239" spans="1:14" x14ac:dyDescent="0.25">
      <c r="A5239" s="1">
        <v>42586</v>
      </c>
      <c r="B5239" s="3">
        <f t="shared" si="243"/>
        <v>2016</v>
      </c>
      <c r="C5239" s="3">
        <f t="shared" si="244"/>
        <v>8</v>
      </c>
      <c r="D5239" t="s">
        <v>1781</v>
      </c>
      <c r="E5239" t="str">
        <f t="shared" si="245"/>
        <v>Ralph Arnett20160804</v>
      </c>
      <c r="F5239">
        <f>IF(COUNTIF($E$2:E5239, E5239) = 1, MAX($F$1:F5238) + 1, INDEX($F$1:F5238, MATCH(E5239, $E$1:E5238, 0)))</f>
        <v>2575</v>
      </c>
      <c r="G5239" t="s">
        <v>15</v>
      </c>
      <c r="H5239" t="s">
        <v>11</v>
      </c>
      <c r="I5239" t="s">
        <v>20</v>
      </c>
      <c r="J5239" t="s">
        <v>2173</v>
      </c>
      <c r="K5239" s="17">
        <v>3.98</v>
      </c>
      <c r="L5239" s="17">
        <v>5</v>
      </c>
      <c r="M5239" s="17">
        <v>-6.57</v>
      </c>
      <c r="N5239" s="17" t="str">
        <f>IF(SalesData[[#This Row],[Profit]]&gt;0,"Profit","Loss")</f>
        <v>Loss</v>
      </c>
    </row>
    <row r="5240" spans="1:14" x14ac:dyDescent="0.25">
      <c r="A5240" s="1">
        <v>42586</v>
      </c>
      <c r="B5240" s="3">
        <f t="shared" si="243"/>
        <v>2016</v>
      </c>
      <c r="C5240" s="3">
        <f t="shared" si="244"/>
        <v>8</v>
      </c>
      <c r="D5240" t="s">
        <v>212</v>
      </c>
      <c r="E5240" t="str">
        <f t="shared" si="245"/>
        <v>Linda Cazamias20160804</v>
      </c>
      <c r="F5240">
        <f>IF(COUNTIF($E$2:E5240, E5240) = 1, MAX($F$1:F5239) + 1, INDEX($F$1:F5239, MATCH(E5240, $E$1:E5239, 0)))</f>
        <v>2576</v>
      </c>
      <c r="G5240" t="s">
        <v>27</v>
      </c>
      <c r="H5240" t="s">
        <v>39</v>
      </c>
      <c r="I5240" t="s">
        <v>40</v>
      </c>
      <c r="J5240" t="s">
        <v>799</v>
      </c>
      <c r="K5240" s="17">
        <v>302.38</v>
      </c>
      <c r="L5240" s="17">
        <v>2</v>
      </c>
      <c r="M5240" s="17">
        <v>30.24</v>
      </c>
      <c r="N5240" s="17" t="str">
        <f>IF(SalesData[[#This Row],[Profit]]&gt;0,"Profit","Loss")</f>
        <v>Profit</v>
      </c>
    </row>
    <row r="5241" spans="1:14" x14ac:dyDescent="0.25">
      <c r="A5241" s="1">
        <v>42586</v>
      </c>
      <c r="B5241" s="3">
        <f t="shared" si="243"/>
        <v>2016</v>
      </c>
      <c r="C5241" s="3">
        <f t="shared" si="244"/>
        <v>8</v>
      </c>
      <c r="D5241" t="s">
        <v>212</v>
      </c>
      <c r="E5241" t="str">
        <f t="shared" si="245"/>
        <v>Linda Cazamias20160804</v>
      </c>
      <c r="F5241">
        <f>IF(COUNTIF($E$2:E5241, E5241) = 1, MAX($F$1:F5240) + 1, INDEX($F$1:F5240, MATCH(E5241, $E$1:E5240, 0)))</f>
        <v>2576</v>
      </c>
      <c r="G5241" t="s">
        <v>27</v>
      </c>
      <c r="H5241" t="s">
        <v>11</v>
      </c>
      <c r="I5241" t="s">
        <v>20</v>
      </c>
      <c r="J5241" t="s">
        <v>184</v>
      </c>
      <c r="K5241" s="17">
        <v>20.95</v>
      </c>
      <c r="L5241" s="17">
        <v>3</v>
      </c>
      <c r="M5241" s="17">
        <v>7.07</v>
      </c>
      <c r="N5241" s="17" t="str">
        <f>IF(SalesData[[#This Row],[Profit]]&gt;0,"Profit","Loss")</f>
        <v>Profit</v>
      </c>
    </row>
    <row r="5242" spans="1:14" x14ac:dyDescent="0.25">
      <c r="A5242" s="1">
        <v>42586</v>
      </c>
      <c r="B5242" s="3">
        <f t="shared" si="243"/>
        <v>2016</v>
      </c>
      <c r="C5242" s="3">
        <f t="shared" si="244"/>
        <v>8</v>
      </c>
      <c r="D5242" t="s">
        <v>212</v>
      </c>
      <c r="E5242" t="str">
        <f t="shared" si="245"/>
        <v>Linda Cazamias20160804</v>
      </c>
      <c r="F5242">
        <f>IF(COUNTIF($E$2:E5242, E5242) = 1, MAX($F$1:F5241) + 1, INDEX($F$1:F5241, MATCH(E5242, $E$1:E5241, 0)))</f>
        <v>2576</v>
      </c>
      <c r="G5242" t="s">
        <v>27</v>
      </c>
      <c r="H5242" t="s">
        <v>11</v>
      </c>
      <c r="I5242" t="s">
        <v>20</v>
      </c>
      <c r="J5242" t="s">
        <v>150</v>
      </c>
      <c r="K5242" s="17">
        <v>11.78</v>
      </c>
      <c r="L5242" s="17">
        <v>3</v>
      </c>
      <c r="M5242" s="17">
        <v>3.98</v>
      </c>
      <c r="N5242" s="17" t="str">
        <f>IF(SalesData[[#This Row],[Profit]]&gt;0,"Profit","Loss")</f>
        <v>Profit</v>
      </c>
    </row>
    <row r="5243" spans="1:14" x14ac:dyDescent="0.25">
      <c r="A5243" s="1">
        <v>42587</v>
      </c>
      <c r="B5243" s="3">
        <f t="shared" si="243"/>
        <v>2016</v>
      </c>
      <c r="C5243" s="3">
        <f t="shared" si="244"/>
        <v>8</v>
      </c>
      <c r="D5243" t="s">
        <v>1867</v>
      </c>
      <c r="E5243" t="str">
        <f t="shared" si="245"/>
        <v>Maureen Fritzler20160805</v>
      </c>
      <c r="F5243">
        <f>IF(COUNTIF($E$2:E5243, E5243) = 1, MAX($F$1:F5242) + 1, INDEX($F$1:F5242, MATCH(E5243, $E$1:E5242, 0)))</f>
        <v>2577</v>
      </c>
      <c r="G5243" t="s">
        <v>488</v>
      </c>
      <c r="H5243" t="s">
        <v>11</v>
      </c>
      <c r="I5243" t="s">
        <v>24</v>
      </c>
      <c r="J5243" t="s">
        <v>2135</v>
      </c>
      <c r="K5243" s="17">
        <v>197.05</v>
      </c>
      <c r="L5243" s="17">
        <v>7</v>
      </c>
      <c r="M5243" s="17">
        <v>59.12</v>
      </c>
      <c r="N5243" s="17" t="str">
        <f>IF(SalesData[[#This Row],[Profit]]&gt;0,"Profit","Loss")</f>
        <v>Profit</v>
      </c>
    </row>
    <row r="5244" spans="1:14" x14ac:dyDescent="0.25">
      <c r="A5244" s="1">
        <v>42588</v>
      </c>
      <c r="B5244" s="3">
        <f t="shared" si="243"/>
        <v>2016</v>
      </c>
      <c r="C5244" s="3">
        <f t="shared" si="244"/>
        <v>8</v>
      </c>
      <c r="D5244" t="s">
        <v>443</v>
      </c>
      <c r="E5244" t="str">
        <f t="shared" si="245"/>
        <v>Anna HÃ¤berlin20160806</v>
      </c>
      <c r="F5244">
        <f>IF(COUNTIF($E$2:E5244, E5244) = 1, MAX($F$1:F5243) + 1, INDEX($F$1:F5243, MATCH(E5244, $E$1:E5243, 0)))</f>
        <v>2578</v>
      </c>
      <c r="G5244" t="s">
        <v>149</v>
      </c>
      <c r="H5244" t="s">
        <v>11</v>
      </c>
      <c r="I5244" t="s">
        <v>12</v>
      </c>
      <c r="J5244" t="s">
        <v>625</v>
      </c>
      <c r="K5244" s="17">
        <v>70.88</v>
      </c>
      <c r="L5244" s="17">
        <v>2</v>
      </c>
      <c r="M5244" s="17">
        <v>33.31</v>
      </c>
      <c r="N5244" s="17" t="str">
        <f>IF(SalesData[[#This Row],[Profit]]&gt;0,"Profit","Loss")</f>
        <v>Profit</v>
      </c>
    </row>
    <row r="5245" spans="1:14" x14ac:dyDescent="0.25">
      <c r="A5245" s="1">
        <v>42588</v>
      </c>
      <c r="B5245" s="3">
        <f t="shared" si="243"/>
        <v>2016</v>
      </c>
      <c r="C5245" s="3">
        <f t="shared" si="244"/>
        <v>8</v>
      </c>
      <c r="D5245" t="s">
        <v>1093</v>
      </c>
      <c r="E5245" t="str">
        <f t="shared" si="245"/>
        <v>Vivek Gonzalez20160806</v>
      </c>
      <c r="F5245">
        <f>IF(COUNTIF($E$2:E5245, E5245) = 1, MAX($F$1:F5244) + 1, INDEX($F$1:F5244, MATCH(E5245, $E$1:E5244, 0)))</f>
        <v>2579</v>
      </c>
      <c r="G5245" t="s">
        <v>27</v>
      </c>
      <c r="H5245" t="s">
        <v>39</v>
      </c>
      <c r="I5245" t="s">
        <v>40</v>
      </c>
      <c r="J5245" t="s">
        <v>2300</v>
      </c>
      <c r="K5245" s="17">
        <v>211.17</v>
      </c>
      <c r="L5245" s="17">
        <v>4</v>
      </c>
      <c r="M5245" s="17">
        <v>18.48</v>
      </c>
      <c r="N5245" s="17" t="str">
        <f>IF(SalesData[[#This Row],[Profit]]&gt;0,"Profit","Loss")</f>
        <v>Profit</v>
      </c>
    </row>
    <row r="5246" spans="1:14" x14ac:dyDescent="0.25">
      <c r="A5246" s="1">
        <v>42588</v>
      </c>
      <c r="B5246" s="3">
        <f t="shared" si="243"/>
        <v>2016</v>
      </c>
      <c r="C5246" s="3">
        <f t="shared" si="244"/>
        <v>8</v>
      </c>
      <c r="D5246" t="s">
        <v>878</v>
      </c>
      <c r="E5246" t="str">
        <f t="shared" si="245"/>
        <v>Liz MacKendrick20160806</v>
      </c>
      <c r="F5246">
        <f>IF(COUNTIF($E$2:E5246, E5246) = 1, MAX($F$1:F5245) + 1, INDEX($F$1:F5245, MATCH(E5246, $E$1:E5245, 0)))</f>
        <v>2580</v>
      </c>
      <c r="G5246" t="s">
        <v>149</v>
      </c>
      <c r="H5246" t="s">
        <v>11</v>
      </c>
      <c r="I5246" t="s">
        <v>24</v>
      </c>
      <c r="J5246" t="s">
        <v>31</v>
      </c>
      <c r="K5246" s="17">
        <v>38.340000000000003</v>
      </c>
      <c r="L5246" s="17">
        <v>9</v>
      </c>
      <c r="M5246" s="17">
        <v>15.72</v>
      </c>
      <c r="N5246" s="17" t="str">
        <f>IF(SalesData[[#This Row],[Profit]]&gt;0,"Profit","Loss")</f>
        <v>Profit</v>
      </c>
    </row>
    <row r="5247" spans="1:14" x14ac:dyDescent="0.25">
      <c r="A5247" s="1">
        <v>42589</v>
      </c>
      <c r="B5247" s="3">
        <f t="shared" si="243"/>
        <v>2016</v>
      </c>
      <c r="C5247" s="3">
        <f t="shared" si="244"/>
        <v>8</v>
      </c>
      <c r="D5247" t="s">
        <v>1163</v>
      </c>
      <c r="E5247" t="str">
        <f t="shared" si="245"/>
        <v>Dorothy Wardle20160807</v>
      </c>
      <c r="F5247">
        <f>IF(COUNTIF($E$2:E5247, E5247) = 1, MAX($F$1:F5246) + 1, INDEX($F$1:F5246, MATCH(E5247, $E$1:E5246, 0)))</f>
        <v>2581</v>
      </c>
      <c r="G5247" t="s">
        <v>164</v>
      </c>
      <c r="H5247" t="s">
        <v>39</v>
      </c>
      <c r="I5247" t="s">
        <v>52</v>
      </c>
      <c r="J5247" t="s">
        <v>1476</v>
      </c>
      <c r="K5247" s="17">
        <v>179.97</v>
      </c>
      <c r="L5247" s="17">
        <v>3</v>
      </c>
      <c r="M5247" s="17">
        <v>86.39</v>
      </c>
      <c r="N5247" s="17" t="str">
        <f>IF(SalesData[[#This Row],[Profit]]&gt;0,"Profit","Loss")</f>
        <v>Profit</v>
      </c>
    </row>
    <row r="5248" spans="1:14" x14ac:dyDescent="0.25">
      <c r="A5248" s="1">
        <v>42590</v>
      </c>
      <c r="B5248" s="3">
        <f t="shared" si="243"/>
        <v>2016</v>
      </c>
      <c r="C5248" s="3">
        <f t="shared" si="244"/>
        <v>8</v>
      </c>
      <c r="D5248" t="s">
        <v>1448</v>
      </c>
      <c r="E5248" t="str">
        <f t="shared" si="245"/>
        <v>Jill Fjeld20160808</v>
      </c>
      <c r="F5248">
        <f>IF(COUNTIF($E$2:E5248, E5248) = 1, MAX($F$1:F5247) + 1, INDEX($F$1:F5247, MATCH(E5248, $E$1:E5247, 0)))</f>
        <v>2582</v>
      </c>
      <c r="G5248" t="s">
        <v>10</v>
      </c>
      <c r="H5248" t="s">
        <v>11</v>
      </c>
      <c r="I5248" t="s">
        <v>43</v>
      </c>
      <c r="J5248" t="s">
        <v>1561</v>
      </c>
      <c r="K5248" s="17">
        <v>11.17</v>
      </c>
      <c r="L5248" s="17">
        <v>4</v>
      </c>
      <c r="M5248" s="17">
        <v>3.63</v>
      </c>
      <c r="N5248" s="17" t="str">
        <f>IF(SalesData[[#This Row],[Profit]]&gt;0,"Profit","Loss")</f>
        <v>Profit</v>
      </c>
    </row>
    <row r="5249" spans="1:14" x14ac:dyDescent="0.25">
      <c r="A5249" s="1">
        <v>42590</v>
      </c>
      <c r="B5249" s="3">
        <f t="shared" si="243"/>
        <v>2016</v>
      </c>
      <c r="C5249" s="3">
        <f t="shared" si="244"/>
        <v>8</v>
      </c>
      <c r="D5249" t="s">
        <v>1448</v>
      </c>
      <c r="E5249" t="str">
        <f t="shared" si="245"/>
        <v>Jill Fjeld20160808</v>
      </c>
      <c r="F5249">
        <f>IF(COUNTIF($E$2:E5249, E5249) = 1, MAX($F$1:F5248) + 1, INDEX($F$1:F5248, MATCH(E5249, $E$1:E5248, 0)))</f>
        <v>2582</v>
      </c>
      <c r="G5249" t="s">
        <v>10</v>
      </c>
      <c r="H5249" t="s">
        <v>11</v>
      </c>
      <c r="I5249" t="s">
        <v>12</v>
      </c>
      <c r="J5249" t="s">
        <v>2470</v>
      </c>
      <c r="K5249" s="17">
        <v>53.95</v>
      </c>
      <c r="L5249" s="17">
        <v>3</v>
      </c>
      <c r="M5249" s="17">
        <v>17.53</v>
      </c>
      <c r="N5249" s="17" t="str">
        <f>IF(SalesData[[#This Row],[Profit]]&gt;0,"Profit","Loss")</f>
        <v>Profit</v>
      </c>
    </row>
    <row r="5250" spans="1:14" x14ac:dyDescent="0.25">
      <c r="A5250" s="1">
        <v>42590</v>
      </c>
      <c r="B5250" s="3">
        <f t="shared" ref="B5250:B5313" si="246">YEAR(A5250)</f>
        <v>2016</v>
      </c>
      <c r="C5250" s="3">
        <f t="shared" ref="C5250:C5313" si="247">MONTH(A5250)</f>
        <v>8</v>
      </c>
      <c r="D5250" t="s">
        <v>1962</v>
      </c>
      <c r="E5250" t="str">
        <f t="shared" ref="E5250:E5313" si="248">D5250 &amp; TEXT(A5250, "yyyymmdd")</f>
        <v>Corinna Mitchell20160808</v>
      </c>
      <c r="F5250">
        <f>IF(COUNTIF($E$2:E5250, E5250) = 1, MAX($F$1:F5249) + 1, INDEX($F$1:F5249, MATCH(E5250, $E$1:E5249, 0)))</f>
        <v>2583</v>
      </c>
      <c r="G5250" t="s">
        <v>329</v>
      </c>
      <c r="H5250" t="s">
        <v>11</v>
      </c>
      <c r="I5250" t="s">
        <v>43</v>
      </c>
      <c r="J5250" t="s">
        <v>44</v>
      </c>
      <c r="K5250" s="17">
        <v>23.34</v>
      </c>
      <c r="L5250" s="17">
        <v>3</v>
      </c>
      <c r="M5250" s="17">
        <v>0.23</v>
      </c>
      <c r="N5250" s="17" t="str">
        <f>IF(SalesData[[#This Row],[Profit]]&gt;0,"Profit","Loss")</f>
        <v>Profit</v>
      </c>
    </row>
    <row r="5251" spans="1:14" x14ac:dyDescent="0.25">
      <c r="A5251" s="1">
        <v>42590</v>
      </c>
      <c r="B5251" s="3">
        <f t="shared" si="246"/>
        <v>2016</v>
      </c>
      <c r="C5251" s="3">
        <f t="shared" si="247"/>
        <v>8</v>
      </c>
      <c r="D5251" t="s">
        <v>2222</v>
      </c>
      <c r="E5251" t="str">
        <f t="shared" si="248"/>
        <v>Cathy Armstrong20160808</v>
      </c>
      <c r="F5251">
        <f>IF(COUNTIF($E$2:E5251, E5251) = 1, MAX($F$1:F5250) + 1, INDEX($F$1:F5250, MATCH(E5251, $E$1:E5250, 0)))</f>
        <v>2584</v>
      </c>
      <c r="G5251" t="s">
        <v>27</v>
      </c>
      <c r="H5251" t="s">
        <v>34</v>
      </c>
      <c r="I5251" t="s">
        <v>145</v>
      </c>
      <c r="J5251" t="s">
        <v>1812</v>
      </c>
      <c r="K5251" s="17">
        <v>513.02</v>
      </c>
      <c r="L5251" s="17">
        <v>2</v>
      </c>
      <c r="M5251" s="17">
        <v>12.83</v>
      </c>
      <c r="N5251" s="17" t="str">
        <f>IF(SalesData[[#This Row],[Profit]]&gt;0,"Profit","Loss")</f>
        <v>Profit</v>
      </c>
    </row>
    <row r="5252" spans="1:14" x14ac:dyDescent="0.25">
      <c r="A5252" s="1">
        <v>42590</v>
      </c>
      <c r="B5252" s="3">
        <f t="shared" si="246"/>
        <v>2016</v>
      </c>
      <c r="C5252" s="3">
        <f t="shared" si="247"/>
        <v>8</v>
      </c>
      <c r="D5252" t="s">
        <v>2222</v>
      </c>
      <c r="E5252" t="str">
        <f t="shared" si="248"/>
        <v>Cathy Armstrong20160808</v>
      </c>
      <c r="F5252">
        <f>IF(COUNTIF($E$2:E5252, E5252) = 1, MAX($F$1:F5251) + 1, INDEX($F$1:F5251, MATCH(E5252, $E$1:E5251, 0)))</f>
        <v>2584</v>
      </c>
      <c r="G5252" t="s">
        <v>27</v>
      </c>
      <c r="H5252" t="s">
        <v>11</v>
      </c>
      <c r="I5252" t="s">
        <v>92</v>
      </c>
      <c r="J5252" t="s">
        <v>2007</v>
      </c>
      <c r="K5252" s="17">
        <v>487.92</v>
      </c>
      <c r="L5252" s="17">
        <v>6</v>
      </c>
      <c r="M5252" s="17">
        <v>136.62</v>
      </c>
      <c r="N5252" s="17" t="str">
        <f>IF(SalesData[[#This Row],[Profit]]&gt;0,"Profit","Loss")</f>
        <v>Profit</v>
      </c>
    </row>
    <row r="5253" spans="1:14" x14ac:dyDescent="0.25">
      <c r="A5253" s="1">
        <v>42590</v>
      </c>
      <c r="B5253" s="3">
        <f t="shared" si="246"/>
        <v>2016</v>
      </c>
      <c r="C5253" s="3">
        <f t="shared" si="247"/>
        <v>8</v>
      </c>
      <c r="D5253" t="s">
        <v>2222</v>
      </c>
      <c r="E5253" t="str">
        <f t="shared" si="248"/>
        <v>Cathy Armstrong20160808</v>
      </c>
      <c r="F5253">
        <f>IF(COUNTIF($E$2:E5253, E5253) = 1, MAX($F$1:F5252) + 1, INDEX($F$1:F5252, MATCH(E5253, $E$1:E5252, 0)))</f>
        <v>2584</v>
      </c>
      <c r="G5253" t="s">
        <v>27</v>
      </c>
      <c r="H5253" t="s">
        <v>11</v>
      </c>
      <c r="I5253" t="s">
        <v>20</v>
      </c>
      <c r="J5253" t="s">
        <v>970</v>
      </c>
      <c r="K5253" s="17">
        <v>15.24</v>
      </c>
      <c r="L5253" s="17">
        <v>5</v>
      </c>
      <c r="M5253" s="17">
        <v>5.33</v>
      </c>
      <c r="N5253" s="17" t="str">
        <f>IF(SalesData[[#This Row],[Profit]]&gt;0,"Profit","Loss")</f>
        <v>Profit</v>
      </c>
    </row>
    <row r="5254" spans="1:14" x14ac:dyDescent="0.25">
      <c r="A5254" s="1">
        <v>42590</v>
      </c>
      <c r="B5254" s="3">
        <f t="shared" si="246"/>
        <v>2016</v>
      </c>
      <c r="C5254" s="3">
        <f t="shared" si="247"/>
        <v>8</v>
      </c>
      <c r="D5254" t="s">
        <v>978</v>
      </c>
      <c r="E5254" t="str">
        <f t="shared" si="248"/>
        <v>Charles Crestani20160808</v>
      </c>
      <c r="F5254">
        <f>IF(COUNTIF($E$2:E5254, E5254) = 1, MAX($F$1:F5253) + 1, INDEX($F$1:F5253, MATCH(E5254, $E$1:E5253, 0)))</f>
        <v>2585</v>
      </c>
      <c r="G5254" t="s">
        <v>840</v>
      </c>
      <c r="H5254" t="s">
        <v>11</v>
      </c>
      <c r="I5254" t="s">
        <v>12</v>
      </c>
      <c r="J5254" t="s">
        <v>1376</v>
      </c>
      <c r="K5254" s="17">
        <v>10.56</v>
      </c>
      <c r="L5254" s="17">
        <v>2</v>
      </c>
      <c r="M5254" s="17">
        <v>4.75</v>
      </c>
      <c r="N5254" s="17" t="str">
        <f>IF(SalesData[[#This Row],[Profit]]&gt;0,"Profit","Loss")</f>
        <v>Profit</v>
      </c>
    </row>
    <row r="5255" spans="1:14" x14ac:dyDescent="0.25">
      <c r="A5255" s="1">
        <v>42591</v>
      </c>
      <c r="B5255" s="3">
        <f t="shared" si="246"/>
        <v>2016</v>
      </c>
      <c r="C5255" s="3">
        <f t="shared" si="247"/>
        <v>8</v>
      </c>
      <c r="D5255" t="s">
        <v>1452</v>
      </c>
      <c r="E5255" t="str">
        <f t="shared" si="248"/>
        <v>Helen Andreada20160809</v>
      </c>
      <c r="F5255">
        <f>IF(COUNTIF($E$2:E5255, E5255) = 1, MAX($F$1:F5254) + 1, INDEX($F$1:F5254, MATCH(E5255, $E$1:E5254, 0)))</f>
        <v>2586</v>
      </c>
      <c r="G5255" t="s">
        <v>245</v>
      </c>
      <c r="H5255" t="s">
        <v>11</v>
      </c>
      <c r="I5255" t="s">
        <v>12</v>
      </c>
      <c r="J5255" t="s">
        <v>1590</v>
      </c>
      <c r="K5255" s="17">
        <v>30.82</v>
      </c>
      <c r="L5255" s="17">
        <v>9</v>
      </c>
      <c r="M5255" s="17">
        <v>9.6300000000000008</v>
      </c>
      <c r="N5255" s="17" t="str">
        <f>IF(SalesData[[#This Row],[Profit]]&gt;0,"Profit","Loss")</f>
        <v>Profit</v>
      </c>
    </row>
    <row r="5256" spans="1:14" x14ac:dyDescent="0.25">
      <c r="A5256" s="1">
        <v>42591</v>
      </c>
      <c r="B5256" s="3">
        <f t="shared" si="246"/>
        <v>2016</v>
      </c>
      <c r="C5256" s="3">
        <f t="shared" si="247"/>
        <v>8</v>
      </c>
      <c r="D5256" t="s">
        <v>1452</v>
      </c>
      <c r="E5256" t="str">
        <f t="shared" si="248"/>
        <v>Helen Andreada20160809</v>
      </c>
      <c r="F5256">
        <f>IF(COUNTIF($E$2:E5256, E5256) = 1, MAX($F$1:F5255) + 1, INDEX($F$1:F5255, MATCH(E5256, $E$1:E5255, 0)))</f>
        <v>2586</v>
      </c>
      <c r="G5256" t="s">
        <v>245</v>
      </c>
      <c r="H5256" t="s">
        <v>39</v>
      </c>
      <c r="I5256" t="s">
        <v>40</v>
      </c>
      <c r="J5256" t="s">
        <v>2362</v>
      </c>
      <c r="K5256" s="17">
        <v>44.78</v>
      </c>
      <c r="L5256" s="17">
        <v>2</v>
      </c>
      <c r="M5256" s="17">
        <v>4.4800000000000004</v>
      </c>
      <c r="N5256" s="17" t="str">
        <f>IF(SalesData[[#This Row],[Profit]]&gt;0,"Profit","Loss")</f>
        <v>Profit</v>
      </c>
    </row>
    <row r="5257" spans="1:14" x14ac:dyDescent="0.25">
      <c r="A5257" s="1">
        <v>42591</v>
      </c>
      <c r="B5257" s="3">
        <f t="shared" si="246"/>
        <v>2016</v>
      </c>
      <c r="C5257" s="3">
        <f t="shared" si="247"/>
        <v>8</v>
      </c>
      <c r="D5257" t="s">
        <v>1452</v>
      </c>
      <c r="E5257" t="str">
        <f t="shared" si="248"/>
        <v>Helen Andreada20160809</v>
      </c>
      <c r="F5257">
        <f>IF(COUNTIF($E$2:E5257, E5257) = 1, MAX($F$1:F5256) + 1, INDEX($F$1:F5256, MATCH(E5257, $E$1:E5256, 0)))</f>
        <v>2586</v>
      </c>
      <c r="G5257" t="s">
        <v>245</v>
      </c>
      <c r="H5257" t="s">
        <v>11</v>
      </c>
      <c r="I5257" t="s">
        <v>92</v>
      </c>
      <c r="J5257" t="s">
        <v>1238</v>
      </c>
      <c r="K5257" s="17">
        <v>569.54</v>
      </c>
      <c r="L5257" s="17">
        <v>4</v>
      </c>
      <c r="M5257" s="17">
        <v>64.069999999999993</v>
      </c>
      <c r="N5257" s="17" t="str">
        <f>IF(SalesData[[#This Row],[Profit]]&gt;0,"Profit","Loss")</f>
        <v>Profit</v>
      </c>
    </row>
    <row r="5258" spans="1:14" x14ac:dyDescent="0.25">
      <c r="A5258" s="1">
        <v>42591</v>
      </c>
      <c r="B5258" s="3">
        <f t="shared" si="246"/>
        <v>2016</v>
      </c>
      <c r="C5258" s="3">
        <f t="shared" si="247"/>
        <v>8</v>
      </c>
      <c r="D5258" t="s">
        <v>925</v>
      </c>
      <c r="E5258" t="str">
        <f t="shared" si="248"/>
        <v>Gary Hansen20160809</v>
      </c>
      <c r="F5258">
        <f>IF(COUNTIF($E$2:E5258, E5258) = 1, MAX($F$1:F5257) + 1, INDEX($F$1:F5257, MATCH(E5258, $E$1:E5257, 0)))</f>
        <v>2587</v>
      </c>
      <c r="G5258" t="s">
        <v>120</v>
      </c>
      <c r="H5258" t="s">
        <v>11</v>
      </c>
      <c r="I5258" t="s">
        <v>20</v>
      </c>
      <c r="J5258" t="s">
        <v>941</v>
      </c>
      <c r="K5258" s="17">
        <v>4.34</v>
      </c>
      <c r="L5258" s="17">
        <v>3</v>
      </c>
      <c r="M5258" s="17">
        <v>-3.04</v>
      </c>
      <c r="N5258" s="17" t="str">
        <f>IF(SalesData[[#This Row],[Profit]]&gt;0,"Profit","Loss")</f>
        <v>Loss</v>
      </c>
    </row>
    <row r="5259" spans="1:14" x14ac:dyDescent="0.25">
      <c r="A5259" s="1">
        <v>42591</v>
      </c>
      <c r="B5259" s="3">
        <f t="shared" si="246"/>
        <v>2016</v>
      </c>
      <c r="C5259" s="3">
        <f t="shared" si="247"/>
        <v>8</v>
      </c>
      <c r="D5259" t="s">
        <v>925</v>
      </c>
      <c r="E5259" t="str">
        <f t="shared" si="248"/>
        <v>Gary Hansen20160809</v>
      </c>
      <c r="F5259">
        <f>IF(COUNTIF($E$2:E5259, E5259) = 1, MAX($F$1:F5258) + 1, INDEX($F$1:F5258, MATCH(E5259, $E$1:E5258, 0)))</f>
        <v>2587</v>
      </c>
      <c r="G5259" t="s">
        <v>120</v>
      </c>
      <c r="H5259" t="s">
        <v>11</v>
      </c>
      <c r="I5259" t="s">
        <v>20</v>
      </c>
      <c r="J5259" t="s">
        <v>2468</v>
      </c>
      <c r="K5259" s="17">
        <v>11.88</v>
      </c>
      <c r="L5259" s="17">
        <v>5</v>
      </c>
      <c r="M5259" s="17">
        <v>-7.92</v>
      </c>
      <c r="N5259" s="17" t="str">
        <f>IF(SalesData[[#This Row],[Profit]]&gt;0,"Profit","Loss")</f>
        <v>Loss</v>
      </c>
    </row>
    <row r="5260" spans="1:14" x14ac:dyDescent="0.25">
      <c r="A5260" s="1">
        <v>42593</v>
      </c>
      <c r="B5260" s="3">
        <f t="shared" si="246"/>
        <v>2016</v>
      </c>
      <c r="C5260" s="3">
        <f t="shared" si="247"/>
        <v>8</v>
      </c>
      <c r="D5260" t="s">
        <v>1375</v>
      </c>
      <c r="E5260" t="str">
        <f t="shared" si="248"/>
        <v>Michelle Tran20160811</v>
      </c>
      <c r="F5260">
        <f>IF(COUNTIF($E$2:E5260, E5260) = 1, MAX($F$1:F5259) + 1, INDEX($F$1:F5259, MATCH(E5260, $E$1:E5259, 0)))</f>
        <v>2588</v>
      </c>
      <c r="G5260" t="s">
        <v>840</v>
      </c>
      <c r="H5260" t="s">
        <v>11</v>
      </c>
      <c r="I5260" t="s">
        <v>12</v>
      </c>
      <c r="J5260" t="s">
        <v>2114</v>
      </c>
      <c r="K5260" s="17">
        <v>32.4</v>
      </c>
      <c r="L5260" s="17">
        <v>5</v>
      </c>
      <c r="M5260" s="17">
        <v>15.55</v>
      </c>
      <c r="N5260" s="17" t="str">
        <f>IF(SalesData[[#This Row],[Profit]]&gt;0,"Profit","Loss")</f>
        <v>Profit</v>
      </c>
    </row>
    <row r="5261" spans="1:14" x14ac:dyDescent="0.25">
      <c r="A5261" s="1">
        <v>42593</v>
      </c>
      <c r="B5261" s="3">
        <f t="shared" si="246"/>
        <v>2016</v>
      </c>
      <c r="C5261" s="3">
        <f t="shared" si="247"/>
        <v>8</v>
      </c>
      <c r="D5261" t="s">
        <v>1375</v>
      </c>
      <c r="E5261" t="str">
        <f t="shared" si="248"/>
        <v>Michelle Tran20160811</v>
      </c>
      <c r="F5261">
        <f>IF(COUNTIF($E$2:E5261, E5261) = 1, MAX($F$1:F5260) + 1, INDEX($F$1:F5260, MATCH(E5261, $E$1:E5260, 0)))</f>
        <v>2588</v>
      </c>
      <c r="G5261" t="s">
        <v>840</v>
      </c>
      <c r="H5261" t="s">
        <v>11</v>
      </c>
      <c r="I5261" t="s">
        <v>20</v>
      </c>
      <c r="J5261" t="s">
        <v>1859</v>
      </c>
      <c r="K5261" s="17">
        <v>41.86</v>
      </c>
      <c r="L5261" s="17">
        <v>7</v>
      </c>
      <c r="M5261" s="17">
        <v>19.260000000000002</v>
      </c>
      <c r="N5261" s="17" t="str">
        <f>IF(SalesData[[#This Row],[Profit]]&gt;0,"Profit","Loss")</f>
        <v>Profit</v>
      </c>
    </row>
    <row r="5262" spans="1:14" x14ac:dyDescent="0.25">
      <c r="A5262" s="1">
        <v>42593</v>
      </c>
      <c r="B5262" s="3">
        <f t="shared" si="246"/>
        <v>2016</v>
      </c>
      <c r="C5262" s="3">
        <f t="shared" si="247"/>
        <v>8</v>
      </c>
      <c r="D5262" t="s">
        <v>1375</v>
      </c>
      <c r="E5262" t="str">
        <f t="shared" si="248"/>
        <v>Michelle Tran20160811</v>
      </c>
      <c r="F5262">
        <f>IF(COUNTIF($E$2:E5262, E5262) = 1, MAX($F$1:F5261) + 1, INDEX($F$1:F5261, MATCH(E5262, $E$1:E5261, 0)))</f>
        <v>2588</v>
      </c>
      <c r="G5262" t="s">
        <v>840</v>
      </c>
      <c r="H5262" t="s">
        <v>11</v>
      </c>
      <c r="I5262" t="s">
        <v>20</v>
      </c>
      <c r="J5262" t="s">
        <v>300</v>
      </c>
      <c r="K5262" s="17">
        <v>77.56</v>
      </c>
      <c r="L5262" s="17">
        <v>2</v>
      </c>
      <c r="M5262" s="17">
        <v>35.68</v>
      </c>
      <c r="N5262" s="17" t="str">
        <f>IF(SalesData[[#This Row],[Profit]]&gt;0,"Profit","Loss")</f>
        <v>Profit</v>
      </c>
    </row>
    <row r="5263" spans="1:14" x14ac:dyDescent="0.25">
      <c r="A5263" s="1">
        <v>42594</v>
      </c>
      <c r="B5263" s="3">
        <f t="shared" si="246"/>
        <v>2016</v>
      </c>
      <c r="C5263" s="3">
        <f t="shared" si="247"/>
        <v>8</v>
      </c>
      <c r="D5263" t="s">
        <v>2060</v>
      </c>
      <c r="E5263" t="str">
        <f t="shared" si="248"/>
        <v>Lena Cacioppo20160812</v>
      </c>
      <c r="F5263">
        <f>IF(COUNTIF($E$2:E5263, E5263) = 1, MAX($F$1:F5262) + 1, INDEX($F$1:F5262, MATCH(E5263, $E$1:E5262, 0)))</f>
        <v>2589</v>
      </c>
      <c r="G5263" t="s">
        <v>395</v>
      </c>
      <c r="H5263" t="s">
        <v>11</v>
      </c>
      <c r="I5263" t="s">
        <v>12</v>
      </c>
      <c r="J5263" t="s">
        <v>507</v>
      </c>
      <c r="K5263" s="17">
        <v>6.48</v>
      </c>
      <c r="L5263" s="17">
        <v>1</v>
      </c>
      <c r="M5263" s="17">
        <v>3.11</v>
      </c>
      <c r="N5263" s="17" t="str">
        <f>IF(SalesData[[#This Row],[Profit]]&gt;0,"Profit","Loss")</f>
        <v>Profit</v>
      </c>
    </row>
    <row r="5264" spans="1:14" x14ac:dyDescent="0.25">
      <c r="A5264" s="1">
        <v>42594</v>
      </c>
      <c r="B5264" s="3">
        <f t="shared" si="246"/>
        <v>2016</v>
      </c>
      <c r="C5264" s="3">
        <f t="shared" si="247"/>
        <v>8</v>
      </c>
      <c r="D5264" t="s">
        <v>2504</v>
      </c>
      <c r="E5264" t="str">
        <f t="shared" si="248"/>
        <v>Chris McAfee20160812</v>
      </c>
      <c r="F5264">
        <f>IF(COUNTIF($E$2:E5264, E5264) = 1, MAX($F$1:F5263) + 1, INDEX($F$1:F5263, MATCH(E5264, $E$1:E5263, 0)))</f>
        <v>2590</v>
      </c>
      <c r="G5264" t="s">
        <v>10</v>
      </c>
      <c r="H5264" t="s">
        <v>39</v>
      </c>
      <c r="I5264" t="s">
        <v>52</v>
      </c>
      <c r="J5264" t="s">
        <v>2341</v>
      </c>
      <c r="K5264" s="17">
        <v>1399.94</v>
      </c>
      <c r="L5264" s="17">
        <v>7</v>
      </c>
      <c r="M5264" s="17">
        <v>52.5</v>
      </c>
      <c r="N5264" s="17" t="str">
        <f>IF(SalesData[[#This Row],[Profit]]&gt;0,"Profit","Loss")</f>
        <v>Profit</v>
      </c>
    </row>
    <row r="5265" spans="1:14" x14ac:dyDescent="0.25">
      <c r="A5265" s="1">
        <v>42594</v>
      </c>
      <c r="B5265" s="3">
        <f t="shared" si="246"/>
        <v>2016</v>
      </c>
      <c r="C5265" s="3">
        <f t="shared" si="247"/>
        <v>8</v>
      </c>
      <c r="D5265" t="s">
        <v>917</v>
      </c>
      <c r="E5265" t="str">
        <f t="shared" si="248"/>
        <v>Becky Castell20160812</v>
      </c>
      <c r="F5265">
        <f>IF(COUNTIF($E$2:E5265, E5265) = 1, MAX($F$1:F5264) + 1, INDEX($F$1:F5264, MATCH(E5265, $E$1:E5264, 0)))</f>
        <v>2591</v>
      </c>
      <c r="G5265" t="s">
        <v>149</v>
      </c>
      <c r="H5265" t="s">
        <v>34</v>
      </c>
      <c r="I5265" t="s">
        <v>35</v>
      </c>
      <c r="J5265" t="s">
        <v>194</v>
      </c>
      <c r="K5265" s="17">
        <v>145.76</v>
      </c>
      <c r="L5265" s="17">
        <v>2</v>
      </c>
      <c r="M5265" s="17">
        <v>-8.1</v>
      </c>
      <c r="N5265" s="17" t="str">
        <f>IF(SalesData[[#This Row],[Profit]]&gt;0,"Profit","Loss")</f>
        <v>Loss</v>
      </c>
    </row>
    <row r="5266" spans="1:14" x14ac:dyDescent="0.25">
      <c r="A5266" s="1">
        <v>42594</v>
      </c>
      <c r="B5266" s="3">
        <f t="shared" si="246"/>
        <v>2016</v>
      </c>
      <c r="C5266" s="3">
        <f t="shared" si="247"/>
        <v>8</v>
      </c>
      <c r="D5266" t="s">
        <v>1892</v>
      </c>
      <c r="E5266" t="str">
        <f t="shared" si="248"/>
        <v>Cindy Schnelling20160812</v>
      </c>
      <c r="F5266">
        <f>IF(COUNTIF($E$2:E5266, E5266) = 1, MAX($F$1:F5265) + 1, INDEX($F$1:F5265, MATCH(E5266, $E$1:E5265, 0)))</f>
        <v>2592</v>
      </c>
      <c r="G5266" t="s">
        <v>123</v>
      </c>
      <c r="H5266" t="s">
        <v>34</v>
      </c>
      <c r="I5266" t="s">
        <v>145</v>
      </c>
      <c r="J5266" t="s">
        <v>1653</v>
      </c>
      <c r="K5266" s="17">
        <v>562.29</v>
      </c>
      <c r="L5266" s="17">
        <v>7</v>
      </c>
      <c r="M5266" s="17">
        <v>-255.59</v>
      </c>
      <c r="N5266" s="17" t="str">
        <f>IF(SalesData[[#This Row],[Profit]]&gt;0,"Profit","Loss")</f>
        <v>Loss</v>
      </c>
    </row>
    <row r="5267" spans="1:14" x14ac:dyDescent="0.25">
      <c r="A5267" s="1">
        <v>42594</v>
      </c>
      <c r="B5267" s="3">
        <f t="shared" si="246"/>
        <v>2016</v>
      </c>
      <c r="C5267" s="3">
        <f t="shared" si="247"/>
        <v>8</v>
      </c>
      <c r="D5267" t="s">
        <v>1211</v>
      </c>
      <c r="E5267" t="str">
        <f t="shared" si="248"/>
        <v>Nora Preis20160812</v>
      </c>
      <c r="F5267">
        <f>IF(COUNTIF($E$2:E5267, E5267) = 1, MAX($F$1:F5266) + 1, INDEX($F$1:F5266, MATCH(E5267, $E$1:E5266, 0)))</f>
        <v>2593</v>
      </c>
      <c r="G5267" t="s">
        <v>149</v>
      </c>
      <c r="H5267" t="s">
        <v>34</v>
      </c>
      <c r="I5267" t="s">
        <v>145</v>
      </c>
      <c r="J5267" t="s">
        <v>2066</v>
      </c>
      <c r="K5267" s="17">
        <v>209.15</v>
      </c>
      <c r="L5267" s="17">
        <v>2</v>
      </c>
      <c r="M5267" s="17">
        <v>-66.23</v>
      </c>
      <c r="N5267" s="17" t="str">
        <f>IF(SalesData[[#This Row],[Profit]]&gt;0,"Profit","Loss")</f>
        <v>Loss</v>
      </c>
    </row>
    <row r="5268" spans="1:14" x14ac:dyDescent="0.25">
      <c r="A5268" s="1">
        <v>42594</v>
      </c>
      <c r="B5268" s="3">
        <f t="shared" si="246"/>
        <v>2016</v>
      </c>
      <c r="C5268" s="3">
        <f t="shared" si="247"/>
        <v>8</v>
      </c>
      <c r="D5268" t="s">
        <v>1211</v>
      </c>
      <c r="E5268" t="str">
        <f t="shared" si="248"/>
        <v>Nora Preis20160812</v>
      </c>
      <c r="F5268">
        <f>IF(COUNTIF($E$2:E5268, E5268) = 1, MAX($F$1:F5267) + 1, INDEX($F$1:F5267, MATCH(E5268, $E$1:E5267, 0)))</f>
        <v>2593</v>
      </c>
      <c r="G5268" t="s">
        <v>149</v>
      </c>
      <c r="H5268" t="s">
        <v>11</v>
      </c>
      <c r="I5268" t="s">
        <v>18</v>
      </c>
      <c r="J5268" t="s">
        <v>73</v>
      </c>
      <c r="K5268" s="17">
        <v>1591.02</v>
      </c>
      <c r="L5268" s="17">
        <v>6</v>
      </c>
      <c r="M5268" s="17">
        <v>286.38</v>
      </c>
      <c r="N5268" s="17" t="str">
        <f>IF(SalesData[[#This Row],[Profit]]&gt;0,"Profit","Loss")</f>
        <v>Profit</v>
      </c>
    </row>
    <row r="5269" spans="1:14" x14ac:dyDescent="0.25">
      <c r="A5269" s="1">
        <v>42594</v>
      </c>
      <c r="B5269" s="3">
        <f t="shared" si="246"/>
        <v>2016</v>
      </c>
      <c r="C5269" s="3">
        <f t="shared" si="247"/>
        <v>8</v>
      </c>
      <c r="D5269" t="s">
        <v>167</v>
      </c>
      <c r="E5269" t="str">
        <f t="shared" si="248"/>
        <v>Deborah Brumfield20160812</v>
      </c>
      <c r="F5269">
        <f>IF(COUNTIF($E$2:E5269, E5269) = 1, MAX($F$1:F5268) + 1, INDEX($F$1:F5268, MATCH(E5269, $E$1:E5268, 0)))</f>
        <v>2594</v>
      </c>
      <c r="G5269" t="s">
        <v>23</v>
      </c>
      <c r="H5269" t="s">
        <v>11</v>
      </c>
      <c r="I5269" t="s">
        <v>24</v>
      </c>
      <c r="J5269" t="s">
        <v>2571</v>
      </c>
      <c r="K5269" s="17">
        <v>37.31</v>
      </c>
      <c r="L5269" s="17">
        <v>4</v>
      </c>
      <c r="M5269" s="17">
        <v>2.8</v>
      </c>
      <c r="N5269" s="17" t="str">
        <f>IF(SalesData[[#This Row],[Profit]]&gt;0,"Profit","Loss")</f>
        <v>Profit</v>
      </c>
    </row>
    <row r="5270" spans="1:14" x14ac:dyDescent="0.25">
      <c r="A5270" s="1">
        <v>42595</v>
      </c>
      <c r="B5270" s="3">
        <f t="shared" si="246"/>
        <v>2016</v>
      </c>
      <c r="C5270" s="3">
        <f t="shared" si="247"/>
        <v>8</v>
      </c>
      <c r="D5270" t="s">
        <v>997</v>
      </c>
      <c r="E5270" t="str">
        <f t="shared" si="248"/>
        <v>Erin Mull20160813</v>
      </c>
      <c r="F5270">
        <f>IF(COUNTIF($E$2:E5270, E5270) = 1, MAX($F$1:F5269) + 1, INDEX($F$1:F5269, MATCH(E5270, $E$1:E5269, 0)))</f>
        <v>2595</v>
      </c>
      <c r="G5270" t="s">
        <v>245</v>
      </c>
      <c r="H5270" t="s">
        <v>11</v>
      </c>
      <c r="I5270" t="s">
        <v>20</v>
      </c>
      <c r="J5270" t="s">
        <v>1120</v>
      </c>
      <c r="K5270" s="17">
        <v>11.23</v>
      </c>
      <c r="L5270" s="17">
        <v>8</v>
      </c>
      <c r="M5270" s="17">
        <v>-8.24</v>
      </c>
      <c r="N5270" s="17" t="str">
        <f>IF(SalesData[[#This Row],[Profit]]&gt;0,"Profit","Loss")</f>
        <v>Loss</v>
      </c>
    </row>
    <row r="5271" spans="1:14" x14ac:dyDescent="0.25">
      <c r="A5271" s="1">
        <v>42595</v>
      </c>
      <c r="B5271" s="3">
        <f t="shared" si="246"/>
        <v>2016</v>
      </c>
      <c r="C5271" s="3">
        <f t="shared" si="247"/>
        <v>8</v>
      </c>
      <c r="D5271" t="s">
        <v>997</v>
      </c>
      <c r="E5271" t="str">
        <f t="shared" si="248"/>
        <v>Erin Mull20160813</v>
      </c>
      <c r="F5271">
        <f>IF(COUNTIF($E$2:E5271, E5271) = 1, MAX($F$1:F5270) + 1, INDEX($F$1:F5270, MATCH(E5271, $E$1:E5270, 0)))</f>
        <v>2595</v>
      </c>
      <c r="G5271" t="s">
        <v>245</v>
      </c>
      <c r="H5271" t="s">
        <v>11</v>
      </c>
      <c r="I5271" t="s">
        <v>12</v>
      </c>
      <c r="J5271" t="s">
        <v>625</v>
      </c>
      <c r="K5271" s="17">
        <v>10.27</v>
      </c>
      <c r="L5271" s="17">
        <v>3</v>
      </c>
      <c r="M5271" s="17">
        <v>3.21</v>
      </c>
      <c r="N5271" s="17" t="str">
        <f>IF(SalesData[[#This Row],[Profit]]&gt;0,"Profit","Loss")</f>
        <v>Profit</v>
      </c>
    </row>
    <row r="5272" spans="1:14" x14ac:dyDescent="0.25">
      <c r="A5272" s="1">
        <v>42595</v>
      </c>
      <c r="B5272" s="3">
        <f t="shared" si="246"/>
        <v>2016</v>
      </c>
      <c r="C5272" s="3">
        <f t="shared" si="247"/>
        <v>8</v>
      </c>
      <c r="D5272" t="s">
        <v>560</v>
      </c>
      <c r="E5272" t="str">
        <f t="shared" si="248"/>
        <v>Theresa Swint20160813</v>
      </c>
      <c r="F5272">
        <f>IF(COUNTIF($E$2:E5272, E5272) = 1, MAX($F$1:F5271) + 1, INDEX($F$1:F5271, MATCH(E5272, $E$1:E5271, 0)))</f>
        <v>2596</v>
      </c>
      <c r="G5272" t="s">
        <v>157</v>
      </c>
      <c r="H5272" t="s">
        <v>34</v>
      </c>
      <c r="I5272" t="s">
        <v>74</v>
      </c>
      <c r="J5272" t="s">
        <v>412</v>
      </c>
      <c r="K5272" s="17">
        <v>241.96</v>
      </c>
      <c r="L5272" s="17">
        <v>2</v>
      </c>
      <c r="M5272" s="17">
        <v>24.2</v>
      </c>
      <c r="N5272" s="17" t="str">
        <f>IF(SalesData[[#This Row],[Profit]]&gt;0,"Profit","Loss")</f>
        <v>Profit</v>
      </c>
    </row>
    <row r="5273" spans="1:14" x14ac:dyDescent="0.25">
      <c r="A5273" s="1">
        <v>42595</v>
      </c>
      <c r="B5273" s="3">
        <f t="shared" si="246"/>
        <v>2016</v>
      </c>
      <c r="C5273" s="3">
        <f t="shared" si="247"/>
        <v>8</v>
      </c>
      <c r="D5273" t="s">
        <v>560</v>
      </c>
      <c r="E5273" t="str">
        <f t="shared" si="248"/>
        <v>Theresa Swint20160813</v>
      </c>
      <c r="F5273">
        <f>IF(COUNTIF($E$2:E5273, E5273) = 1, MAX($F$1:F5272) + 1, INDEX($F$1:F5272, MATCH(E5273, $E$1:E5272, 0)))</f>
        <v>2596</v>
      </c>
      <c r="G5273" t="s">
        <v>157</v>
      </c>
      <c r="H5273" t="s">
        <v>11</v>
      </c>
      <c r="I5273" t="s">
        <v>20</v>
      </c>
      <c r="J5273" t="s">
        <v>423</v>
      </c>
      <c r="K5273" s="17">
        <v>8.52</v>
      </c>
      <c r="L5273" s="17">
        <v>3</v>
      </c>
      <c r="M5273" s="17">
        <v>4.17</v>
      </c>
      <c r="N5273" s="17" t="str">
        <f>IF(SalesData[[#This Row],[Profit]]&gt;0,"Profit","Loss")</f>
        <v>Profit</v>
      </c>
    </row>
    <row r="5274" spans="1:14" x14ac:dyDescent="0.25">
      <c r="A5274" s="1">
        <v>42595</v>
      </c>
      <c r="B5274" s="3">
        <f t="shared" si="246"/>
        <v>2016</v>
      </c>
      <c r="C5274" s="3">
        <f t="shared" si="247"/>
        <v>8</v>
      </c>
      <c r="D5274" t="s">
        <v>1467</v>
      </c>
      <c r="E5274" t="str">
        <f t="shared" si="248"/>
        <v>Hunter Glantz20160813</v>
      </c>
      <c r="F5274">
        <f>IF(COUNTIF($E$2:E5274, E5274) = 1, MAX($F$1:F5273) + 1, INDEX($F$1:F5273, MATCH(E5274, $E$1:E5273, 0)))</f>
        <v>2597</v>
      </c>
      <c r="G5274" t="s">
        <v>62</v>
      </c>
      <c r="H5274" t="s">
        <v>11</v>
      </c>
      <c r="I5274" t="s">
        <v>92</v>
      </c>
      <c r="J5274" t="s">
        <v>658</v>
      </c>
      <c r="K5274" s="17">
        <v>17.34</v>
      </c>
      <c r="L5274" s="17">
        <v>2</v>
      </c>
      <c r="M5274" s="17">
        <v>4.68</v>
      </c>
      <c r="N5274" s="17" t="str">
        <f>IF(SalesData[[#This Row],[Profit]]&gt;0,"Profit","Loss")</f>
        <v>Profit</v>
      </c>
    </row>
    <row r="5275" spans="1:14" x14ac:dyDescent="0.25">
      <c r="A5275" s="1">
        <v>42595</v>
      </c>
      <c r="B5275" s="3">
        <f t="shared" si="246"/>
        <v>2016</v>
      </c>
      <c r="C5275" s="3">
        <f t="shared" si="247"/>
        <v>8</v>
      </c>
      <c r="D5275" t="s">
        <v>1467</v>
      </c>
      <c r="E5275" t="str">
        <f t="shared" si="248"/>
        <v>Hunter Glantz20160813</v>
      </c>
      <c r="F5275">
        <f>IF(COUNTIF($E$2:E5275, E5275) = 1, MAX($F$1:F5274) + 1, INDEX($F$1:F5274, MATCH(E5275, $E$1:E5274, 0)))</f>
        <v>2597</v>
      </c>
      <c r="G5275" t="s">
        <v>62</v>
      </c>
      <c r="H5275" t="s">
        <v>39</v>
      </c>
      <c r="I5275" t="s">
        <v>52</v>
      </c>
      <c r="J5275" t="s">
        <v>867</v>
      </c>
      <c r="K5275" s="17">
        <v>71.98</v>
      </c>
      <c r="L5275" s="17">
        <v>2</v>
      </c>
      <c r="M5275" s="17">
        <v>15.12</v>
      </c>
      <c r="N5275" s="17" t="str">
        <f>IF(SalesData[[#This Row],[Profit]]&gt;0,"Profit","Loss")</f>
        <v>Profit</v>
      </c>
    </row>
    <row r="5276" spans="1:14" x14ac:dyDescent="0.25">
      <c r="A5276" s="1">
        <v>42595</v>
      </c>
      <c r="B5276" s="3">
        <f t="shared" si="246"/>
        <v>2016</v>
      </c>
      <c r="C5276" s="3">
        <f t="shared" si="247"/>
        <v>8</v>
      </c>
      <c r="D5276" t="s">
        <v>1610</v>
      </c>
      <c r="E5276" t="str">
        <f t="shared" si="248"/>
        <v>Roy FranzÃ¶sisch20160813</v>
      </c>
      <c r="F5276">
        <f>IF(COUNTIF($E$2:E5276, E5276) = 1, MAX($F$1:F5275) + 1, INDEX($F$1:F5275, MATCH(E5276, $E$1:E5275, 0)))</f>
        <v>2598</v>
      </c>
      <c r="G5276" t="s">
        <v>55</v>
      </c>
      <c r="H5276" t="s">
        <v>11</v>
      </c>
      <c r="I5276" t="s">
        <v>20</v>
      </c>
      <c r="J5276" t="s">
        <v>1127</v>
      </c>
      <c r="K5276" s="17">
        <v>22.32</v>
      </c>
      <c r="L5276" s="17">
        <v>4</v>
      </c>
      <c r="M5276" s="17">
        <v>10.71</v>
      </c>
      <c r="N5276" s="17" t="str">
        <f>IF(SalesData[[#This Row],[Profit]]&gt;0,"Profit","Loss")</f>
        <v>Profit</v>
      </c>
    </row>
    <row r="5277" spans="1:14" x14ac:dyDescent="0.25">
      <c r="A5277" s="1">
        <v>42595</v>
      </c>
      <c r="B5277" s="3">
        <f t="shared" si="246"/>
        <v>2016</v>
      </c>
      <c r="C5277" s="3">
        <f t="shared" si="247"/>
        <v>8</v>
      </c>
      <c r="D5277" t="s">
        <v>1610</v>
      </c>
      <c r="E5277" t="str">
        <f t="shared" si="248"/>
        <v>Roy FranzÃ¶sisch20160813</v>
      </c>
      <c r="F5277">
        <f>IF(COUNTIF($E$2:E5277, E5277) = 1, MAX($F$1:F5276) + 1, INDEX($F$1:F5276, MATCH(E5277, $E$1:E5276, 0)))</f>
        <v>2598</v>
      </c>
      <c r="G5277" t="s">
        <v>55</v>
      </c>
      <c r="H5277" t="s">
        <v>11</v>
      </c>
      <c r="I5277" t="s">
        <v>16</v>
      </c>
      <c r="J5277" t="s">
        <v>1259</v>
      </c>
      <c r="K5277" s="17">
        <v>103.6</v>
      </c>
      <c r="L5277" s="17">
        <v>7</v>
      </c>
      <c r="M5277" s="17">
        <v>51.8</v>
      </c>
      <c r="N5277" s="17" t="str">
        <f>IF(SalesData[[#This Row],[Profit]]&gt;0,"Profit","Loss")</f>
        <v>Profit</v>
      </c>
    </row>
    <row r="5278" spans="1:14" x14ac:dyDescent="0.25">
      <c r="A5278" s="1">
        <v>42595</v>
      </c>
      <c r="B5278" s="3">
        <f t="shared" si="246"/>
        <v>2016</v>
      </c>
      <c r="C5278" s="3">
        <f t="shared" si="247"/>
        <v>8</v>
      </c>
      <c r="D5278" t="s">
        <v>630</v>
      </c>
      <c r="E5278" t="str">
        <f t="shared" si="248"/>
        <v>Carol Triggs20160813</v>
      </c>
      <c r="F5278">
        <f>IF(COUNTIF($E$2:E5278, E5278) = 1, MAX($F$1:F5277) + 1, INDEX($F$1:F5277, MATCH(E5278, $E$1:E5277, 0)))</f>
        <v>2599</v>
      </c>
      <c r="G5278" t="s">
        <v>10</v>
      </c>
      <c r="H5278" t="s">
        <v>11</v>
      </c>
      <c r="I5278" t="s">
        <v>200</v>
      </c>
      <c r="J5278" t="s">
        <v>2497</v>
      </c>
      <c r="K5278" s="17">
        <v>185.38</v>
      </c>
      <c r="L5278" s="17">
        <v>2</v>
      </c>
      <c r="M5278" s="17">
        <v>-34.76</v>
      </c>
      <c r="N5278" s="17" t="str">
        <f>IF(SalesData[[#This Row],[Profit]]&gt;0,"Profit","Loss")</f>
        <v>Loss</v>
      </c>
    </row>
    <row r="5279" spans="1:14" x14ac:dyDescent="0.25">
      <c r="A5279" s="1">
        <v>42595</v>
      </c>
      <c r="B5279" s="3">
        <f t="shared" si="246"/>
        <v>2016</v>
      </c>
      <c r="C5279" s="3">
        <f t="shared" si="247"/>
        <v>8</v>
      </c>
      <c r="D5279" t="s">
        <v>630</v>
      </c>
      <c r="E5279" t="str">
        <f t="shared" si="248"/>
        <v>Carol Triggs20160813</v>
      </c>
      <c r="F5279">
        <f>IF(COUNTIF($E$2:E5279, E5279) = 1, MAX($F$1:F5278) + 1, INDEX($F$1:F5278, MATCH(E5279, $E$1:E5278, 0)))</f>
        <v>2599</v>
      </c>
      <c r="G5279" t="s">
        <v>10</v>
      </c>
      <c r="H5279" t="s">
        <v>11</v>
      </c>
      <c r="I5279" t="s">
        <v>92</v>
      </c>
      <c r="J5279" t="s">
        <v>253</v>
      </c>
      <c r="K5279" s="17">
        <v>58.92</v>
      </c>
      <c r="L5279" s="17">
        <v>1</v>
      </c>
      <c r="M5279" s="17">
        <v>-153.19999999999999</v>
      </c>
      <c r="N5279" s="17" t="str">
        <f>IF(SalesData[[#This Row],[Profit]]&gt;0,"Profit","Loss")</f>
        <v>Loss</v>
      </c>
    </row>
    <row r="5280" spans="1:14" x14ac:dyDescent="0.25">
      <c r="A5280" s="1">
        <v>42596</v>
      </c>
      <c r="B5280" s="3">
        <f t="shared" si="246"/>
        <v>2016</v>
      </c>
      <c r="C5280" s="3">
        <f t="shared" si="247"/>
        <v>8</v>
      </c>
      <c r="D5280" t="s">
        <v>2486</v>
      </c>
      <c r="E5280" t="str">
        <f t="shared" si="248"/>
        <v>Jill Matthias20160814</v>
      </c>
      <c r="F5280">
        <f>IF(COUNTIF($E$2:E5280, E5280) = 1, MAX($F$1:F5279) + 1, INDEX($F$1:F5279, MATCH(E5280, $E$1:E5279, 0)))</f>
        <v>2600</v>
      </c>
      <c r="G5280" t="s">
        <v>27</v>
      </c>
      <c r="H5280" t="s">
        <v>11</v>
      </c>
      <c r="I5280" t="s">
        <v>12</v>
      </c>
      <c r="J5280" t="s">
        <v>2582</v>
      </c>
      <c r="K5280" s="17">
        <v>15.54</v>
      </c>
      <c r="L5280" s="17">
        <v>3</v>
      </c>
      <c r="M5280" s="17">
        <v>7.61</v>
      </c>
      <c r="N5280" s="17" t="str">
        <f>IF(SalesData[[#This Row],[Profit]]&gt;0,"Profit","Loss")</f>
        <v>Profit</v>
      </c>
    </row>
    <row r="5281" spans="1:14" x14ac:dyDescent="0.25">
      <c r="A5281" s="1">
        <v>42596</v>
      </c>
      <c r="B5281" s="3">
        <f t="shared" si="246"/>
        <v>2016</v>
      </c>
      <c r="C5281" s="3">
        <f t="shared" si="247"/>
        <v>8</v>
      </c>
      <c r="D5281" t="s">
        <v>2486</v>
      </c>
      <c r="E5281" t="str">
        <f t="shared" si="248"/>
        <v>Jill Matthias20160814</v>
      </c>
      <c r="F5281">
        <f>IF(COUNTIF($E$2:E5281, E5281) = 1, MAX($F$1:F5280) + 1, INDEX($F$1:F5280, MATCH(E5281, $E$1:E5280, 0)))</f>
        <v>2600</v>
      </c>
      <c r="G5281" t="s">
        <v>27</v>
      </c>
      <c r="H5281" t="s">
        <v>39</v>
      </c>
      <c r="I5281" t="s">
        <v>302</v>
      </c>
      <c r="J5281" t="s">
        <v>825</v>
      </c>
      <c r="K5281" s="17">
        <v>105.55</v>
      </c>
      <c r="L5281" s="17">
        <v>6</v>
      </c>
      <c r="M5281" s="17">
        <v>35.619999999999997</v>
      </c>
      <c r="N5281" s="17" t="str">
        <f>IF(SalesData[[#This Row],[Profit]]&gt;0,"Profit","Loss")</f>
        <v>Profit</v>
      </c>
    </row>
    <row r="5282" spans="1:14" x14ac:dyDescent="0.25">
      <c r="A5282" s="1">
        <v>42596</v>
      </c>
      <c r="B5282" s="3">
        <f t="shared" si="246"/>
        <v>2016</v>
      </c>
      <c r="C5282" s="3">
        <f t="shared" si="247"/>
        <v>8</v>
      </c>
      <c r="D5282" t="s">
        <v>1727</v>
      </c>
      <c r="E5282" t="str">
        <f t="shared" si="248"/>
        <v>Toby Ritter20160814</v>
      </c>
      <c r="F5282">
        <f>IF(COUNTIF($E$2:E5282, E5282) = 1, MAX($F$1:F5281) + 1, INDEX($F$1:F5281, MATCH(E5282, $E$1:E5281, 0)))</f>
        <v>2601</v>
      </c>
      <c r="G5282" t="s">
        <v>120</v>
      </c>
      <c r="H5282" t="s">
        <v>11</v>
      </c>
      <c r="I5282" t="s">
        <v>12</v>
      </c>
      <c r="J5282" t="s">
        <v>934</v>
      </c>
      <c r="K5282" s="17">
        <v>15.55</v>
      </c>
      <c r="L5282" s="17">
        <v>3</v>
      </c>
      <c r="M5282" s="17">
        <v>5.44</v>
      </c>
      <c r="N5282" s="17" t="str">
        <f>IF(SalesData[[#This Row],[Profit]]&gt;0,"Profit","Loss")</f>
        <v>Profit</v>
      </c>
    </row>
    <row r="5283" spans="1:14" x14ac:dyDescent="0.25">
      <c r="A5283" s="1">
        <v>42596</v>
      </c>
      <c r="B5283" s="3">
        <f t="shared" si="246"/>
        <v>2016</v>
      </c>
      <c r="C5283" s="3">
        <f t="shared" si="247"/>
        <v>8</v>
      </c>
      <c r="D5283" t="s">
        <v>536</v>
      </c>
      <c r="E5283" t="str">
        <f t="shared" si="248"/>
        <v>Stephanie Phelps20160814</v>
      </c>
      <c r="F5283">
        <f>IF(COUNTIF($E$2:E5283, E5283) = 1, MAX($F$1:F5282) + 1, INDEX($F$1:F5282, MATCH(E5283, $E$1:E5282, 0)))</f>
        <v>2602</v>
      </c>
      <c r="G5283" t="s">
        <v>78</v>
      </c>
      <c r="H5283" t="s">
        <v>39</v>
      </c>
      <c r="I5283" t="s">
        <v>40</v>
      </c>
      <c r="J5283" t="s">
        <v>2194</v>
      </c>
      <c r="K5283" s="17">
        <v>259.89999999999998</v>
      </c>
      <c r="L5283" s="17">
        <v>2</v>
      </c>
      <c r="M5283" s="17">
        <v>-56.31</v>
      </c>
      <c r="N5283" s="17" t="str">
        <f>IF(SalesData[[#This Row],[Profit]]&gt;0,"Profit","Loss")</f>
        <v>Loss</v>
      </c>
    </row>
    <row r="5284" spans="1:14" x14ac:dyDescent="0.25">
      <c r="A5284" s="1">
        <v>42596</v>
      </c>
      <c r="B5284" s="3">
        <f t="shared" si="246"/>
        <v>2016</v>
      </c>
      <c r="C5284" s="3">
        <f t="shared" si="247"/>
        <v>8</v>
      </c>
      <c r="D5284" t="s">
        <v>536</v>
      </c>
      <c r="E5284" t="str">
        <f t="shared" si="248"/>
        <v>Stephanie Phelps20160814</v>
      </c>
      <c r="F5284">
        <f>IF(COUNTIF($E$2:E5284, E5284) = 1, MAX($F$1:F5283) + 1, INDEX($F$1:F5283, MATCH(E5284, $E$1:E5283, 0)))</f>
        <v>2602</v>
      </c>
      <c r="G5284" t="s">
        <v>78</v>
      </c>
      <c r="H5284" t="s">
        <v>39</v>
      </c>
      <c r="I5284" t="s">
        <v>40</v>
      </c>
      <c r="J5284" t="s">
        <v>694</v>
      </c>
      <c r="K5284" s="17">
        <v>247.19</v>
      </c>
      <c r="L5284" s="17">
        <v>2</v>
      </c>
      <c r="M5284" s="17">
        <v>-49.44</v>
      </c>
      <c r="N5284" s="17" t="str">
        <f>IF(SalesData[[#This Row],[Profit]]&gt;0,"Profit","Loss")</f>
        <v>Loss</v>
      </c>
    </row>
    <row r="5285" spans="1:14" x14ac:dyDescent="0.25">
      <c r="A5285" s="1">
        <v>42596</v>
      </c>
      <c r="B5285" s="3">
        <f t="shared" si="246"/>
        <v>2016</v>
      </c>
      <c r="C5285" s="3">
        <f t="shared" si="247"/>
        <v>8</v>
      </c>
      <c r="D5285" t="s">
        <v>536</v>
      </c>
      <c r="E5285" t="str">
        <f t="shared" si="248"/>
        <v>Stephanie Phelps20160814</v>
      </c>
      <c r="F5285">
        <f>IF(COUNTIF($E$2:E5285, E5285) = 1, MAX($F$1:F5284) + 1, INDEX($F$1:F5284, MATCH(E5285, $E$1:E5284, 0)))</f>
        <v>2602</v>
      </c>
      <c r="G5285" t="s">
        <v>78</v>
      </c>
      <c r="H5285" t="s">
        <v>39</v>
      </c>
      <c r="I5285" t="s">
        <v>52</v>
      </c>
      <c r="J5285" t="s">
        <v>2428</v>
      </c>
      <c r="K5285" s="17">
        <v>279.95999999999998</v>
      </c>
      <c r="L5285" s="17">
        <v>5</v>
      </c>
      <c r="M5285" s="17">
        <v>48.99</v>
      </c>
      <c r="N5285" s="17" t="str">
        <f>IF(SalesData[[#This Row],[Profit]]&gt;0,"Profit","Loss")</f>
        <v>Profit</v>
      </c>
    </row>
    <row r="5286" spans="1:14" x14ac:dyDescent="0.25">
      <c r="A5286" s="1">
        <v>42597</v>
      </c>
      <c r="B5286" s="3">
        <f t="shared" si="246"/>
        <v>2016</v>
      </c>
      <c r="C5286" s="3">
        <f t="shared" si="247"/>
        <v>8</v>
      </c>
      <c r="D5286" t="s">
        <v>945</v>
      </c>
      <c r="E5286" t="str">
        <f t="shared" si="248"/>
        <v>Max Engle20160815</v>
      </c>
      <c r="F5286">
        <f>IF(COUNTIF($E$2:E5286, E5286) = 1, MAX($F$1:F5285) + 1, INDEX($F$1:F5285, MATCH(E5286, $E$1:E5285, 0)))</f>
        <v>2603</v>
      </c>
      <c r="G5286" t="s">
        <v>278</v>
      </c>
      <c r="H5286" t="s">
        <v>11</v>
      </c>
      <c r="I5286" t="s">
        <v>20</v>
      </c>
      <c r="J5286" t="s">
        <v>1123</v>
      </c>
      <c r="K5286" s="17">
        <v>18.88</v>
      </c>
      <c r="L5286" s="17">
        <v>3</v>
      </c>
      <c r="M5286" s="17">
        <v>-13.85</v>
      </c>
      <c r="N5286" s="17" t="str">
        <f>IF(SalesData[[#This Row],[Profit]]&gt;0,"Profit","Loss")</f>
        <v>Loss</v>
      </c>
    </row>
    <row r="5287" spans="1:14" x14ac:dyDescent="0.25">
      <c r="A5287" s="1">
        <v>42597</v>
      </c>
      <c r="B5287" s="3">
        <f t="shared" si="246"/>
        <v>2016</v>
      </c>
      <c r="C5287" s="3">
        <f t="shared" si="247"/>
        <v>8</v>
      </c>
      <c r="D5287" t="s">
        <v>945</v>
      </c>
      <c r="E5287" t="str">
        <f t="shared" si="248"/>
        <v>Max Engle20160815</v>
      </c>
      <c r="F5287">
        <f>IF(COUNTIF($E$2:E5287, E5287) = 1, MAX($F$1:F5286) + 1, INDEX($F$1:F5286, MATCH(E5287, $E$1:E5286, 0)))</f>
        <v>2603</v>
      </c>
      <c r="G5287" t="s">
        <v>278</v>
      </c>
      <c r="H5287" t="s">
        <v>11</v>
      </c>
      <c r="I5287" t="s">
        <v>92</v>
      </c>
      <c r="J5287" t="s">
        <v>1125</v>
      </c>
      <c r="K5287" s="17">
        <v>122.33</v>
      </c>
      <c r="L5287" s="17">
        <v>3</v>
      </c>
      <c r="M5287" s="17">
        <v>12.23</v>
      </c>
      <c r="N5287" s="17" t="str">
        <f>IF(SalesData[[#This Row],[Profit]]&gt;0,"Profit","Loss")</f>
        <v>Profit</v>
      </c>
    </row>
    <row r="5288" spans="1:14" x14ac:dyDescent="0.25">
      <c r="A5288" s="1">
        <v>42597</v>
      </c>
      <c r="B5288" s="3">
        <f t="shared" si="246"/>
        <v>2016</v>
      </c>
      <c r="C5288" s="3">
        <f t="shared" si="247"/>
        <v>8</v>
      </c>
      <c r="D5288" t="s">
        <v>1776</v>
      </c>
      <c r="E5288" t="str">
        <f t="shared" si="248"/>
        <v>Craig Yedwab20160815</v>
      </c>
      <c r="F5288">
        <f>IF(COUNTIF($E$2:E5288, E5288) = 1, MAX($F$1:F5287) + 1, INDEX($F$1:F5287, MATCH(E5288, $E$1:E5287, 0)))</f>
        <v>2604</v>
      </c>
      <c r="G5288" t="s">
        <v>27</v>
      </c>
      <c r="H5288" t="s">
        <v>39</v>
      </c>
      <c r="I5288" t="s">
        <v>40</v>
      </c>
      <c r="J5288" t="s">
        <v>1659</v>
      </c>
      <c r="K5288" s="17">
        <v>71.98</v>
      </c>
      <c r="L5288" s="17">
        <v>3</v>
      </c>
      <c r="M5288" s="17">
        <v>7.2</v>
      </c>
      <c r="N5288" s="17" t="str">
        <f>IF(SalesData[[#This Row],[Profit]]&gt;0,"Profit","Loss")</f>
        <v>Profit</v>
      </c>
    </row>
    <row r="5289" spans="1:14" x14ac:dyDescent="0.25">
      <c r="A5289" s="1">
        <v>42597</v>
      </c>
      <c r="B5289" s="3">
        <f t="shared" si="246"/>
        <v>2016</v>
      </c>
      <c r="C5289" s="3">
        <f t="shared" si="247"/>
        <v>8</v>
      </c>
      <c r="D5289" t="s">
        <v>1776</v>
      </c>
      <c r="E5289" t="str">
        <f t="shared" si="248"/>
        <v>Craig Yedwab20160815</v>
      </c>
      <c r="F5289">
        <f>IF(COUNTIF($E$2:E5289, E5289) = 1, MAX($F$1:F5288) + 1, INDEX($F$1:F5288, MATCH(E5289, $E$1:E5288, 0)))</f>
        <v>2604</v>
      </c>
      <c r="G5289" t="s">
        <v>27</v>
      </c>
      <c r="H5289" t="s">
        <v>11</v>
      </c>
      <c r="I5289" t="s">
        <v>16</v>
      </c>
      <c r="J5289" t="s">
        <v>582</v>
      </c>
      <c r="K5289" s="17">
        <v>3.15</v>
      </c>
      <c r="L5289" s="17">
        <v>1</v>
      </c>
      <c r="M5289" s="17">
        <v>1.51</v>
      </c>
      <c r="N5289" s="17" t="str">
        <f>IF(SalesData[[#This Row],[Profit]]&gt;0,"Profit","Loss")</f>
        <v>Profit</v>
      </c>
    </row>
    <row r="5290" spans="1:14" x14ac:dyDescent="0.25">
      <c r="A5290" s="1">
        <v>42597</v>
      </c>
      <c r="B5290" s="3">
        <f t="shared" si="246"/>
        <v>2016</v>
      </c>
      <c r="C5290" s="3">
        <f t="shared" si="247"/>
        <v>8</v>
      </c>
      <c r="D5290" t="s">
        <v>1301</v>
      </c>
      <c r="E5290" t="str">
        <f t="shared" si="248"/>
        <v>John Castell20160815</v>
      </c>
      <c r="F5290">
        <f>IF(COUNTIF($E$2:E5290, E5290) = 1, MAX($F$1:F5289) + 1, INDEX($F$1:F5289, MATCH(E5290, $E$1:E5289, 0)))</f>
        <v>2605</v>
      </c>
      <c r="G5290" t="s">
        <v>123</v>
      </c>
      <c r="H5290" t="s">
        <v>39</v>
      </c>
      <c r="I5290" t="s">
        <v>40</v>
      </c>
      <c r="J5290" t="s">
        <v>833</v>
      </c>
      <c r="K5290" s="17">
        <v>705.54</v>
      </c>
      <c r="L5290" s="17">
        <v>7</v>
      </c>
      <c r="M5290" s="17">
        <v>70.55</v>
      </c>
      <c r="N5290" s="17" t="str">
        <f>IF(SalesData[[#This Row],[Profit]]&gt;0,"Profit","Loss")</f>
        <v>Profit</v>
      </c>
    </row>
    <row r="5291" spans="1:14" x14ac:dyDescent="0.25">
      <c r="A5291" s="1">
        <v>42597</v>
      </c>
      <c r="B5291" s="3">
        <f t="shared" si="246"/>
        <v>2016</v>
      </c>
      <c r="C5291" s="3">
        <f t="shared" si="247"/>
        <v>8</v>
      </c>
      <c r="D5291" t="s">
        <v>2528</v>
      </c>
      <c r="E5291" t="str">
        <f t="shared" si="248"/>
        <v>Christopher Conant20160815</v>
      </c>
      <c r="F5291">
        <f>IF(COUNTIF($E$2:E5291, E5291) = 1, MAX($F$1:F5290) + 1, INDEX($F$1:F5290, MATCH(E5291, $E$1:E5290, 0)))</f>
        <v>2606</v>
      </c>
      <c r="G5291" t="s">
        <v>245</v>
      </c>
      <c r="H5291" t="s">
        <v>34</v>
      </c>
      <c r="I5291" t="s">
        <v>35</v>
      </c>
      <c r="J5291" t="s">
        <v>723</v>
      </c>
      <c r="K5291" s="17">
        <v>225.3</v>
      </c>
      <c r="L5291" s="17">
        <v>2</v>
      </c>
      <c r="M5291" s="17">
        <v>22.53</v>
      </c>
      <c r="N5291" s="17" t="str">
        <f>IF(SalesData[[#This Row],[Profit]]&gt;0,"Profit","Loss")</f>
        <v>Profit</v>
      </c>
    </row>
    <row r="5292" spans="1:14" x14ac:dyDescent="0.25">
      <c r="A5292" s="1">
        <v>42597</v>
      </c>
      <c r="B5292" s="3">
        <f t="shared" si="246"/>
        <v>2016</v>
      </c>
      <c r="C5292" s="3">
        <f t="shared" si="247"/>
        <v>8</v>
      </c>
      <c r="D5292" t="s">
        <v>2094</v>
      </c>
      <c r="E5292" t="str">
        <f t="shared" si="248"/>
        <v>Bill Donatelli20160815</v>
      </c>
      <c r="F5292">
        <f>IF(COUNTIF($E$2:E5292, E5292) = 1, MAX($F$1:F5291) + 1, INDEX($F$1:F5291, MATCH(E5292, $E$1:E5291, 0)))</f>
        <v>2607</v>
      </c>
      <c r="G5292" t="s">
        <v>27</v>
      </c>
      <c r="H5292" t="s">
        <v>34</v>
      </c>
      <c r="I5292" t="s">
        <v>47</v>
      </c>
      <c r="J5292" t="s">
        <v>842</v>
      </c>
      <c r="K5292" s="17">
        <v>312.02999999999997</v>
      </c>
      <c r="L5292" s="17">
        <v>3</v>
      </c>
      <c r="M5292" s="17">
        <v>43.68</v>
      </c>
      <c r="N5292" s="17" t="str">
        <f>IF(SalesData[[#This Row],[Profit]]&gt;0,"Profit","Loss")</f>
        <v>Profit</v>
      </c>
    </row>
    <row r="5293" spans="1:14" x14ac:dyDescent="0.25">
      <c r="A5293" s="1">
        <v>42597</v>
      </c>
      <c r="B5293" s="3">
        <f t="shared" si="246"/>
        <v>2016</v>
      </c>
      <c r="C5293" s="3">
        <f t="shared" si="247"/>
        <v>8</v>
      </c>
      <c r="D5293" t="s">
        <v>2094</v>
      </c>
      <c r="E5293" t="str">
        <f t="shared" si="248"/>
        <v>Bill Donatelli20160815</v>
      </c>
      <c r="F5293">
        <f>IF(COUNTIF($E$2:E5293, E5293) = 1, MAX($F$1:F5292) + 1, INDEX($F$1:F5292, MATCH(E5293, $E$1:E5292, 0)))</f>
        <v>2607</v>
      </c>
      <c r="G5293" t="s">
        <v>27</v>
      </c>
      <c r="H5293" t="s">
        <v>11</v>
      </c>
      <c r="I5293" t="s">
        <v>18</v>
      </c>
      <c r="J5293" t="s">
        <v>927</v>
      </c>
      <c r="K5293" s="17">
        <v>17.940000000000001</v>
      </c>
      <c r="L5293" s="17">
        <v>3</v>
      </c>
      <c r="M5293" s="17">
        <v>3.05</v>
      </c>
      <c r="N5293" s="17" t="str">
        <f>IF(SalesData[[#This Row],[Profit]]&gt;0,"Profit","Loss")</f>
        <v>Profit</v>
      </c>
    </row>
    <row r="5294" spans="1:14" x14ac:dyDescent="0.25">
      <c r="A5294" s="1">
        <v>42597</v>
      </c>
      <c r="B5294" s="3">
        <f t="shared" si="246"/>
        <v>2016</v>
      </c>
      <c r="C5294" s="3">
        <f t="shared" si="247"/>
        <v>8</v>
      </c>
      <c r="D5294" t="s">
        <v>2094</v>
      </c>
      <c r="E5294" t="str">
        <f t="shared" si="248"/>
        <v>Bill Donatelli20160815</v>
      </c>
      <c r="F5294">
        <f>IF(COUNTIF($E$2:E5294, E5294) = 1, MAX($F$1:F5293) + 1, INDEX($F$1:F5293, MATCH(E5294, $E$1:E5293, 0)))</f>
        <v>2607</v>
      </c>
      <c r="G5294" t="s">
        <v>27</v>
      </c>
      <c r="H5294" t="s">
        <v>39</v>
      </c>
      <c r="I5294" t="s">
        <v>40</v>
      </c>
      <c r="J5294" t="s">
        <v>87</v>
      </c>
      <c r="K5294" s="17">
        <v>165.6</v>
      </c>
      <c r="L5294" s="17">
        <v>3</v>
      </c>
      <c r="M5294" s="17">
        <v>10.35</v>
      </c>
      <c r="N5294" s="17" t="str">
        <f>IF(SalesData[[#This Row],[Profit]]&gt;0,"Profit","Loss")</f>
        <v>Profit</v>
      </c>
    </row>
    <row r="5295" spans="1:14" x14ac:dyDescent="0.25">
      <c r="A5295" s="1">
        <v>42597</v>
      </c>
      <c r="B5295" s="3">
        <f t="shared" si="246"/>
        <v>2016</v>
      </c>
      <c r="C5295" s="3">
        <f t="shared" si="247"/>
        <v>8</v>
      </c>
      <c r="D5295" t="s">
        <v>2094</v>
      </c>
      <c r="E5295" t="str">
        <f t="shared" si="248"/>
        <v>Bill Donatelli20160815</v>
      </c>
      <c r="F5295">
        <f>IF(COUNTIF($E$2:E5295, E5295) = 1, MAX($F$1:F5294) + 1, INDEX($F$1:F5294, MATCH(E5295, $E$1:E5294, 0)))</f>
        <v>2607</v>
      </c>
      <c r="G5295" t="s">
        <v>27</v>
      </c>
      <c r="H5295" t="s">
        <v>11</v>
      </c>
      <c r="I5295" t="s">
        <v>12</v>
      </c>
      <c r="J5295" t="s">
        <v>2583</v>
      </c>
      <c r="K5295" s="17">
        <v>37.520000000000003</v>
      </c>
      <c r="L5295" s="17">
        <v>4</v>
      </c>
      <c r="M5295" s="17">
        <v>18.010000000000002</v>
      </c>
      <c r="N5295" s="17" t="str">
        <f>IF(SalesData[[#This Row],[Profit]]&gt;0,"Profit","Loss")</f>
        <v>Profit</v>
      </c>
    </row>
    <row r="5296" spans="1:14" x14ac:dyDescent="0.25">
      <c r="A5296" s="1">
        <v>42598</v>
      </c>
      <c r="B5296" s="3">
        <f t="shared" si="246"/>
        <v>2016</v>
      </c>
      <c r="C5296" s="3">
        <f t="shared" si="247"/>
        <v>8</v>
      </c>
      <c r="D5296" t="s">
        <v>1593</v>
      </c>
      <c r="E5296" t="str">
        <f t="shared" si="248"/>
        <v>Pete Kriz20160816</v>
      </c>
      <c r="F5296">
        <f>IF(COUNTIF($E$2:E5296, E5296) = 1, MAX($F$1:F5295) + 1, INDEX($F$1:F5295, MATCH(E5296, $E$1:E5295, 0)))</f>
        <v>2608</v>
      </c>
      <c r="G5296" t="s">
        <v>27</v>
      </c>
      <c r="H5296" t="s">
        <v>11</v>
      </c>
      <c r="I5296" t="s">
        <v>63</v>
      </c>
      <c r="J5296" t="s">
        <v>1427</v>
      </c>
      <c r="K5296" s="17">
        <v>10.86</v>
      </c>
      <c r="L5296" s="17">
        <v>3</v>
      </c>
      <c r="M5296" s="17">
        <v>5.0999999999999996</v>
      </c>
      <c r="N5296" s="17" t="str">
        <f>IF(SalesData[[#This Row],[Profit]]&gt;0,"Profit","Loss")</f>
        <v>Profit</v>
      </c>
    </row>
    <row r="5297" spans="1:14" x14ac:dyDescent="0.25">
      <c r="A5297" s="1">
        <v>42598</v>
      </c>
      <c r="B5297" s="3">
        <f t="shared" si="246"/>
        <v>2016</v>
      </c>
      <c r="C5297" s="3">
        <f t="shared" si="247"/>
        <v>8</v>
      </c>
      <c r="D5297" t="s">
        <v>2584</v>
      </c>
      <c r="E5297" t="str">
        <f t="shared" si="248"/>
        <v>Anthony O'Donnell20160816</v>
      </c>
      <c r="F5297">
        <f>IF(COUNTIF($E$2:E5297, E5297) = 1, MAX($F$1:F5296) + 1, INDEX($F$1:F5296, MATCH(E5297, $E$1:E5296, 0)))</f>
        <v>2609</v>
      </c>
      <c r="G5297" t="s">
        <v>27</v>
      </c>
      <c r="H5297" t="s">
        <v>34</v>
      </c>
      <c r="I5297" t="s">
        <v>145</v>
      </c>
      <c r="J5297" t="s">
        <v>968</v>
      </c>
      <c r="K5297" s="17">
        <v>161.28</v>
      </c>
      <c r="L5297" s="17">
        <v>2</v>
      </c>
      <c r="M5297" s="17">
        <v>12.1</v>
      </c>
      <c r="N5297" s="17" t="str">
        <f>IF(SalesData[[#This Row],[Profit]]&gt;0,"Profit","Loss")</f>
        <v>Profit</v>
      </c>
    </row>
    <row r="5298" spans="1:14" x14ac:dyDescent="0.25">
      <c r="A5298" s="1">
        <v>42598</v>
      </c>
      <c r="B5298" s="3">
        <f t="shared" si="246"/>
        <v>2016</v>
      </c>
      <c r="C5298" s="3">
        <f t="shared" si="247"/>
        <v>8</v>
      </c>
      <c r="D5298" t="s">
        <v>1145</v>
      </c>
      <c r="E5298" t="str">
        <f t="shared" si="248"/>
        <v>Jeremy Pistek20160816</v>
      </c>
      <c r="F5298">
        <f>IF(COUNTIF($E$2:E5298, E5298) = 1, MAX($F$1:F5297) + 1, INDEX($F$1:F5297, MATCH(E5298, $E$1:E5297, 0)))</f>
        <v>2610</v>
      </c>
      <c r="G5298" t="s">
        <v>27</v>
      </c>
      <c r="H5298" t="s">
        <v>11</v>
      </c>
      <c r="I5298" t="s">
        <v>12</v>
      </c>
      <c r="J5298" t="s">
        <v>1157</v>
      </c>
      <c r="K5298" s="17">
        <v>32.4</v>
      </c>
      <c r="L5298" s="17">
        <v>5</v>
      </c>
      <c r="M5298" s="17">
        <v>15.55</v>
      </c>
      <c r="N5298" s="17" t="str">
        <f>IF(SalesData[[#This Row],[Profit]]&gt;0,"Profit","Loss")</f>
        <v>Profit</v>
      </c>
    </row>
    <row r="5299" spans="1:14" x14ac:dyDescent="0.25">
      <c r="A5299" s="1">
        <v>42599</v>
      </c>
      <c r="B5299" s="3">
        <f t="shared" si="246"/>
        <v>2016</v>
      </c>
      <c r="C5299" s="3">
        <f t="shared" si="247"/>
        <v>8</v>
      </c>
      <c r="D5299" t="s">
        <v>2230</v>
      </c>
      <c r="E5299" t="str">
        <f t="shared" si="248"/>
        <v>Neoma Murray20160817</v>
      </c>
      <c r="F5299">
        <f>IF(COUNTIF($E$2:E5299, E5299) = 1, MAX($F$1:F5298) + 1, INDEX($F$1:F5298, MATCH(E5299, $E$1:E5298, 0)))</f>
        <v>2611</v>
      </c>
      <c r="G5299" t="s">
        <v>164</v>
      </c>
      <c r="H5299" t="s">
        <v>11</v>
      </c>
      <c r="I5299" t="s">
        <v>20</v>
      </c>
      <c r="J5299" t="s">
        <v>1313</v>
      </c>
      <c r="K5299" s="17">
        <v>15.71</v>
      </c>
      <c r="L5299" s="17">
        <v>4</v>
      </c>
      <c r="M5299" s="17">
        <v>5.7</v>
      </c>
      <c r="N5299" s="17" t="str">
        <f>IF(SalesData[[#This Row],[Profit]]&gt;0,"Profit","Loss")</f>
        <v>Profit</v>
      </c>
    </row>
    <row r="5300" spans="1:14" x14ac:dyDescent="0.25">
      <c r="A5300" s="1">
        <v>42600</v>
      </c>
      <c r="B5300" s="3">
        <f t="shared" si="246"/>
        <v>2016</v>
      </c>
      <c r="C5300" s="3">
        <f t="shared" si="247"/>
        <v>8</v>
      </c>
      <c r="D5300" t="s">
        <v>2271</v>
      </c>
      <c r="E5300" t="str">
        <f t="shared" si="248"/>
        <v>Helen Wasserman20160818</v>
      </c>
      <c r="F5300">
        <f>IF(COUNTIF($E$2:E5300, E5300) = 1, MAX($F$1:F5299) + 1, INDEX($F$1:F5299, MATCH(E5300, $E$1:E5299, 0)))</f>
        <v>2612</v>
      </c>
      <c r="G5300" t="s">
        <v>149</v>
      </c>
      <c r="H5300" t="s">
        <v>11</v>
      </c>
      <c r="I5300" t="s">
        <v>92</v>
      </c>
      <c r="J5300" t="s">
        <v>958</v>
      </c>
      <c r="K5300" s="17">
        <v>355.32</v>
      </c>
      <c r="L5300" s="17">
        <v>9</v>
      </c>
      <c r="M5300" s="17">
        <v>99.49</v>
      </c>
      <c r="N5300" s="17" t="str">
        <f>IF(SalesData[[#This Row],[Profit]]&gt;0,"Profit","Loss")</f>
        <v>Profit</v>
      </c>
    </row>
    <row r="5301" spans="1:14" x14ac:dyDescent="0.25">
      <c r="A5301" s="1">
        <v>42600</v>
      </c>
      <c r="B5301" s="3">
        <f t="shared" si="246"/>
        <v>2016</v>
      </c>
      <c r="C5301" s="3">
        <f t="shared" si="247"/>
        <v>8</v>
      </c>
      <c r="D5301" t="s">
        <v>1521</v>
      </c>
      <c r="E5301" t="str">
        <f t="shared" si="248"/>
        <v>Greg Guthrie20160818</v>
      </c>
      <c r="F5301">
        <f>IF(COUNTIF($E$2:E5301, E5301) = 1, MAX($F$1:F5300) + 1, INDEX($F$1:F5300, MATCH(E5301, $E$1:E5300, 0)))</f>
        <v>2613</v>
      </c>
      <c r="G5301" t="s">
        <v>149</v>
      </c>
      <c r="H5301" t="s">
        <v>39</v>
      </c>
      <c r="I5301" t="s">
        <v>40</v>
      </c>
      <c r="J5301" t="s">
        <v>943</v>
      </c>
      <c r="K5301" s="17">
        <v>39.99</v>
      </c>
      <c r="L5301" s="17">
        <v>1</v>
      </c>
      <c r="M5301" s="17">
        <v>11.6</v>
      </c>
      <c r="N5301" s="17" t="str">
        <f>IF(SalesData[[#This Row],[Profit]]&gt;0,"Profit","Loss")</f>
        <v>Profit</v>
      </c>
    </row>
    <row r="5302" spans="1:14" x14ac:dyDescent="0.25">
      <c r="A5302" s="1">
        <v>42600</v>
      </c>
      <c r="B5302" s="3">
        <f t="shared" si="246"/>
        <v>2016</v>
      </c>
      <c r="C5302" s="3">
        <f t="shared" si="247"/>
        <v>8</v>
      </c>
      <c r="D5302" t="s">
        <v>182</v>
      </c>
      <c r="E5302" t="str">
        <f t="shared" si="248"/>
        <v>Natalie Fritzler20160818</v>
      </c>
      <c r="F5302">
        <f>IF(COUNTIF($E$2:E5302, E5302) = 1, MAX($F$1:F5301) + 1, INDEX($F$1:F5301, MATCH(E5302, $E$1:E5301, 0)))</f>
        <v>2614</v>
      </c>
      <c r="G5302" t="s">
        <v>10</v>
      </c>
      <c r="H5302" t="s">
        <v>11</v>
      </c>
      <c r="I5302" t="s">
        <v>20</v>
      </c>
      <c r="J5302" t="s">
        <v>263</v>
      </c>
      <c r="K5302" s="17">
        <v>2.0699999999999998</v>
      </c>
      <c r="L5302" s="17">
        <v>1</v>
      </c>
      <c r="M5302" s="17">
        <v>-3.41</v>
      </c>
      <c r="N5302" s="17" t="str">
        <f>IF(SalesData[[#This Row],[Profit]]&gt;0,"Profit","Loss")</f>
        <v>Loss</v>
      </c>
    </row>
    <row r="5303" spans="1:14" x14ac:dyDescent="0.25">
      <c r="A5303" s="1">
        <v>42600</v>
      </c>
      <c r="B5303" s="3">
        <f t="shared" si="246"/>
        <v>2016</v>
      </c>
      <c r="C5303" s="3">
        <f t="shared" si="247"/>
        <v>8</v>
      </c>
      <c r="D5303" t="s">
        <v>182</v>
      </c>
      <c r="E5303" t="str">
        <f t="shared" si="248"/>
        <v>Natalie Fritzler20160818</v>
      </c>
      <c r="F5303">
        <f>IF(COUNTIF($E$2:E5303, E5303) = 1, MAX($F$1:F5302) + 1, INDEX($F$1:F5302, MATCH(E5303, $E$1:E5302, 0)))</f>
        <v>2614</v>
      </c>
      <c r="G5303" t="s">
        <v>10</v>
      </c>
      <c r="H5303" t="s">
        <v>11</v>
      </c>
      <c r="I5303" t="s">
        <v>12</v>
      </c>
      <c r="J5303" t="s">
        <v>1262</v>
      </c>
      <c r="K5303" s="17">
        <v>83.84</v>
      </c>
      <c r="L5303" s="17">
        <v>8</v>
      </c>
      <c r="M5303" s="17">
        <v>30.39</v>
      </c>
      <c r="N5303" s="17" t="str">
        <f>IF(SalesData[[#This Row],[Profit]]&gt;0,"Profit","Loss")</f>
        <v>Profit</v>
      </c>
    </row>
    <row r="5304" spans="1:14" x14ac:dyDescent="0.25">
      <c r="A5304" s="1">
        <v>42600</v>
      </c>
      <c r="B5304" s="3">
        <f t="shared" si="246"/>
        <v>2016</v>
      </c>
      <c r="C5304" s="3">
        <f t="shared" si="247"/>
        <v>8</v>
      </c>
      <c r="D5304" t="s">
        <v>1088</v>
      </c>
      <c r="E5304" t="str">
        <f t="shared" si="248"/>
        <v>Matt Abelman20160818</v>
      </c>
      <c r="F5304">
        <f>IF(COUNTIF($E$2:E5304, E5304) = 1, MAX($F$1:F5303) + 1, INDEX($F$1:F5303, MATCH(E5304, $E$1:E5303, 0)))</f>
        <v>2615</v>
      </c>
      <c r="G5304" t="s">
        <v>10</v>
      </c>
      <c r="H5304" t="s">
        <v>34</v>
      </c>
      <c r="I5304" t="s">
        <v>47</v>
      </c>
      <c r="J5304" t="s">
        <v>1015</v>
      </c>
      <c r="K5304" s="17">
        <v>9.5500000000000007</v>
      </c>
      <c r="L5304" s="17">
        <v>3</v>
      </c>
      <c r="M5304" s="17">
        <v>-3.82</v>
      </c>
      <c r="N5304" s="17" t="str">
        <f>IF(SalesData[[#This Row],[Profit]]&gt;0,"Profit","Loss")</f>
        <v>Loss</v>
      </c>
    </row>
    <row r="5305" spans="1:14" x14ac:dyDescent="0.25">
      <c r="A5305" s="1">
        <v>42600</v>
      </c>
      <c r="B5305" s="3">
        <f t="shared" si="246"/>
        <v>2016</v>
      </c>
      <c r="C5305" s="3">
        <f t="shared" si="247"/>
        <v>8</v>
      </c>
      <c r="D5305" t="s">
        <v>1088</v>
      </c>
      <c r="E5305" t="str">
        <f t="shared" si="248"/>
        <v>Matt Abelman20160818</v>
      </c>
      <c r="F5305">
        <f>IF(COUNTIF($E$2:E5305, E5305) = 1, MAX($F$1:F5304) + 1, INDEX($F$1:F5304, MATCH(E5305, $E$1:E5304, 0)))</f>
        <v>2615</v>
      </c>
      <c r="G5305" t="s">
        <v>10</v>
      </c>
      <c r="H5305" t="s">
        <v>34</v>
      </c>
      <c r="I5305" t="s">
        <v>47</v>
      </c>
      <c r="J5305" t="s">
        <v>1570</v>
      </c>
      <c r="K5305" s="17">
        <v>5.34</v>
      </c>
      <c r="L5305" s="17">
        <v>4</v>
      </c>
      <c r="M5305" s="17">
        <v>-2.14</v>
      </c>
      <c r="N5305" s="17" t="str">
        <f>IF(SalesData[[#This Row],[Profit]]&gt;0,"Profit","Loss")</f>
        <v>Loss</v>
      </c>
    </row>
    <row r="5306" spans="1:14" x14ac:dyDescent="0.25">
      <c r="A5306" s="1">
        <v>42601</v>
      </c>
      <c r="B5306" s="3">
        <f t="shared" si="246"/>
        <v>2016</v>
      </c>
      <c r="C5306" s="3">
        <f t="shared" si="247"/>
        <v>8</v>
      </c>
      <c r="D5306" t="s">
        <v>712</v>
      </c>
      <c r="E5306" t="str">
        <f t="shared" si="248"/>
        <v>Resi PÃ¶lking20160819</v>
      </c>
      <c r="F5306">
        <f>IF(COUNTIF($E$2:E5306, E5306) = 1, MAX($F$1:F5305) + 1, INDEX($F$1:F5305, MATCH(E5306, $E$1:E5305, 0)))</f>
        <v>2616</v>
      </c>
      <c r="G5306" t="s">
        <v>149</v>
      </c>
      <c r="H5306" t="s">
        <v>11</v>
      </c>
      <c r="I5306" t="s">
        <v>20</v>
      </c>
      <c r="J5306" t="s">
        <v>162</v>
      </c>
      <c r="K5306" s="17">
        <v>146.69</v>
      </c>
      <c r="L5306" s="17">
        <v>6</v>
      </c>
      <c r="M5306" s="17">
        <v>55.01</v>
      </c>
      <c r="N5306" s="17" t="str">
        <f>IF(SalesData[[#This Row],[Profit]]&gt;0,"Profit","Loss")</f>
        <v>Profit</v>
      </c>
    </row>
    <row r="5307" spans="1:14" x14ac:dyDescent="0.25">
      <c r="A5307" s="1">
        <v>42601</v>
      </c>
      <c r="B5307" s="3">
        <f t="shared" si="246"/>
        <v>2016</v>
      </c>
      <c r="C5307" s="3">
        <f t="shared" si="247"/>
        <v>8</v>
      </c>
      <c r="D5307" t="s">
        <v>712</v>
      </c>
      <c r="E5307" t="str">
        <f t="shared" si="248"/>
        <v>Resi PÃ¶lking20160819</v>
      </c>
      <c r="F5307">
        <f>IF(COUNTIF($E$2:E5307, E5307) = 1, MAX($F$1:F5306) + 1, INDEX($F$1:F5306, MATCH(E5307, $E$1:E5306, 0)))</f>
        <v>2616</v>
      </c>
      <c r="G5307" t="s">
        <v>149</v>
      </c>
      <c r="H5307" t="s">
        <v>11</v>
      </c>
      <c r="I5307" t="s">
        <v>20</v>
      </c>
      <c r="J5307" t="s">
        <v>2461</v>
      </c>
      <c r="K5307" s="17">
        <v>276.77999999999997</v>
      </c>
      <c r="L5307" s="17">
        <v>2</v>
      </c>
      <c r="M5307" s="17">
        <v>89.95</v>
      </c>
      <c r="N5307" s="17" t="str">
        <f>IF(SalesData[[#This Row],[Profit]]&gt;0,"Profit","Loss")</f>
        <v>Profit</v>
      </c>
    </row>
    <row r="5308" spans="1:14" x14ac:dyDescent="0.25">
      <c r="A5308" s="1">
        <v>42601</v>
      </c>
      <c r="B5308" s="3">
        <f t="shared" si="246"/>
        <v>2016</v>
      </c>
      <c r="C5308" s="3">
        <f t="shared" si="247"/>
        <v>8</v>
      </c>
      <c r="D5308" t="s">
        <v>712</v>
      </c>
      <c r="E5308" t="str">
        <f t="shared" si="248"/>
        <v>Resi PÃ¶lking20160819</v>
      </c>
      <c r="F5308">
        <f>IF(COUNTIF($E$2:E5308, E5308) = 1, MAX($F$1:F5307) + 1, INDEX($F$1:F5307, MATCH(E5308, $E$1:E5307, 0)))</f>
        <v>2616</v>
      </c>
      <c r="G5308" t="s">
        <v>149</v>
      </c>
      <c r="H5308" t="s">
        <v>11</v>
      </c>
      <c r="I5308" t="s">
        <v>20</v>
      </c>
      <c r="J5308" t="s">
        <v>248</v>
      </c>
      <c r="K5308" s="17">
        <v>25.32</v>
      </c>
      <c r="L5308" s="17">
        <v>5</v>
      </c>
      <c r="M5308" s="17">
        <v>9.18</v>
      </c>
      <c r="N5308" s="17" t="str">
        <f>IF(SalesData[[#This Row],[Profit]]&gt;0,"Profit","Loss")</f>
        <v>Profit</v>
      </c>
    </row>
    <row r="5309" spans="1:14" x14ac:dyDescent="0.25">
      <c r="A5309" s="1">
        <v>42602</v>
      </c>
      <c r="B5309" s="3">
        <f t="shared" si="246"/>
        <v>2016</v>
      </c>
      <c r="C5309" s="3">
        <f t="shared" si="247"/>
        <v>8</v>
      </c>
      <c r="D5309" t="s">
        <v>752</v>
      </c>
      <c r="E5309" t="str">
        <f t="shared" si="248"/>
        <v>Dianna Wilson20160820</v>
      </c>
      <c r="F5309">
        <f>IF(COUNTIF($E$2:E5309, E5309) = 1, MAX($F$1:F5308) + 1, INDEX($F$1:F5308, MATCH(E5309, $E$1:E5308, 0)))</f>
        <v>2617</v>
      </c>
      <c r="G5309" t="s">
        <v>110</v>
      </c>
      <c r="H5309" t="s">
        <v>39</v>
      </c>
      <c r="I5309" t="s">
        <v>40</v>
      </c>
      <c r="J5309" t="s">
        <v>2296</v>
      </c>
      <c r="K5309" s="17">
        <v>14.78</v>
      </c>
      <c r="L5309" s="17">
        <v>2</v>
      </c>
      <c r="M5309" s="17">
        <v>3.99</v>
      </c>
      <c r="N5309" s="17" t="str">
        <f>IF(SalesData[[#This Row],[Profit]]&gt;0,"Profit","Loss")</f>
        <v>Profit</v>
      </c>
    </row>
    <row r="5310" spans="1:14" x14ac:dyDescent="0.25">
      <c r="A5310" s="1">
        <v>42603</v>
      </c>
      <c r="B5310" s="3">
        <f t="shared" si="246"/>
        <v>2016</v>
      </c>
      <c r="C5310" s="3">
        <f t="shared" si="247"/>
        <v>8</v>
      </c>
      <c r="D5310" t="s">
        <v>2381</v>
      </c>
      <c r="E5310" t="str">
        <f t="shared" si="248"/>
        <v>Stephanie Ulpright20160821</v>
      </c>
      <c r="F5310">
        <f>IF(COUNTIF($E$2:E5310, E5310) = 1, MAX($F$1:F5309) + 1, INDEX($F$1:F5309, MATCH(E5310, $E$1:E5309, 0)))</f>
        <v>2618</v>
      </c>
      <c r="G5310" t="s">
        <v>245</v>
      </c>
      <c r="H5310" t="s">
        <v>11</v>
      </c>
      <c r="I5310" t="s">
        <v>16</v>
      </c>
      <c r="J5310" t="s">
        <v>926</v>
      </c>
      <c r="K5310" s="17">
        <v>9.2200000000000006</v>
      </c>
      <c r="L5310" s="17">
        <v>4</v>
      </c>
      <c r="M5310" s="17">
        <v>3.34</v>
      </c>
      <c r="N5310" s="17" t="str">
        <f>IF(SalesData[[#This Row],[Profit]]&gt;0,"Profit","Loss")</f>
        <v>Profit</v>
      </c>
    </row>
    <row r="5311" spans="1:14" x14ac:dyDescent="0.25">
      <c r="A5311" s="1">
        <v>42603</v>
      </c>
      <c r="B5311" s="3">
        <f t="shared" si="246"/>
        <v>2016</v>
      </c>
      <c r="C5311" s="3">
        <f t="shared" si="247"/>
        <v>8</v>
      </c>
      <c r="D5311" t="s">
        <v>2381</v>
      </c>
      <c r="E5311" t="str">
        <f t="shared" si="248"/>
        <v>Stephanie Ulpright20160821</v>
      </c>
      <c r="F5311">
        <f>IF(COUNTIF($E$2:E5311, E5311) = 1, MAX($F$1:F5310) + 1, INDEX($F$1:F5310, MATCH(E5311, $E$1:E5310, 0)))</f>
        <v>2618</v>
      </c>
      <c r="G5311" t="s">
        <v>245</v>
      </c>
      <c r="H5311" t="s">
        <v>11</v>
      </c>
      <c r="I5311" t="s">
        <v>200</v>
      </c>
      <c r="J5311" t="s">
        <v>2056</v>
      </c>
      <c r="K5311" s="17">
        <v>28.05</v>
      </c>
      <c r="L5311" s="17">
        <v>2</v>
      </c>
      <c r="M5311" s="17">
        <v>3.51</v>
      </c>
      <c r="N5311" s="17" t="str">
        <f>IF(SalesData[[#This Row],[Profit]]&gt;0,"Profit","Loss")</f>
        <v>Profit</v>
      </c>
    </row>
    <row r="5312" spans="1:14" x14ac:dyDescent="0.25">
      <c r="A5312" s="1">
        <v>42603</v>
      </c>
      <c r="B5312" s="3">
        <f t="shared" si="246"/>
        <v>2016</v>
      </c>
      <c r="C5312" s="3">
        <f t="shared" si="247"/>
        <v>8</v>
      </c>
      <c r="D5312" t="s">
        <v>301</v>
      </c>
      <c r="E5312" t="str">
        <f t="shared" si="248"/>
        <v>Rick Bensley20160821</v>
      </c>
      <c r="F5312">
        <f>IF(COUNTIF($E$2:E5312, E5312) = 1, MAX($F$1:F5311) + 1, INDEX($F$1:F5311, MATCH(E5312, $E$1:E5311, 0)))</f>
        <v>2619</v>
      </c>
      <c r="G5312" t="s">
        <v>23</v>
      </c>
      <c r="H5312" t="s">
        <v>34</v>
      </c>
      <c r="I5312" t="s">
        <v>145</v>
      </c>
      <c r="J5312" t="s">
        <v>2018</v>
      </c>
      <c r="K5312" s="17">
        <v>815.29</v>
      </c>
      <c r="L5312" s="17">
        <v>9</v>
      </c>
      <c r="M5312" s="17">
        <v>-339.71</v>
      </c>
      <c r="N5312" s="17" t="str">
        <f>IF(SalesData[[#This Row],[Profit]]&gt;0,"Profit","Loss")</f>
        <v>Loss</v>
      </c>
    </row>
    <row r="5313" spans="1:14" x14ac:dyDescent="0.25">
      <c r="A5313" s="1">
        <v>42603</v>
      </c>
      <c r="B5313" s="3">
        <f t="shared" si="246"/>
        <v>2016</v>
      </c>
      <c r="C5313" s="3">
        <f t="shared" si="247"/>
        <v>8</v>
      </c>
      <c r="D5313" t="s">
        <v>2537</v>
      </c>
      <c r="E5313" t="str">
        <f t="shared" si="248"/>
        <v>Scot Coram20160821</v>
      </c>
      <c r="F5313">
        <f>IF(COUNTIF($E$2:E5313, E5313) = 1, MAX($F$1:F5312) + 1, INDEX($F$1:F5312, MATCH(E5313, $E$1:E5312, 0)))</f>
        <v>2620</v>
      </c>
      <c r="G5313" t="s">
        <v>27</v>
      </c>
      <c r="H5313" t="s">
        <v>11</v>
      </c>
      <c r="I5313" t="s">
        <v>20</v>
      </c>
      <c r="J5313" t="s">
        <v>2468</v>
      </c>
      <c r="K5313" s="17">
        <v>12.67</v>
      </c>
      <c r="L5313" s="17">
        <v>2</v>
      </c>
      <c r="M5313" s="17">
        <v>4.75</v>
      </c>
      <c r="N5313" s="17" t="str">
        <f>IF(SalesData[[#This Row],[Profit]]&gt;0,"Profit","Loss")</f>
        <v>Profit</v>
      </c>
    </row>
    <row r="5314" spans="1:14" x14ac:dyDescent="0.25">
      <c r="A5314" s="1">
        <v>42603</v>
      </c>
      <c r="B5314" s="3">
        <f t="shared" ref="B5314:B5377" si="249">YEAR(A5314)</f>
        <v>2016</v>
      </c>
      <c r="C5314" s="3">
        <f t="shared" ref="C5314:C5377" si="250">MONTH(A5314)</f>
        <v>8</v>
      </c>
      <c r="D5314" t="s">
        <v>2537</v>
      </c>
      <c r="E5314" t="str">
        <f t="shared" ref="E5314:E5377" si="251">D5314 &amp; TEXT(A5314, "yyyymmdd")</f>
        <v>Scot Coram20160821</v>
      </c>
      <c r="F5314">
        <f>IF(COUNTIF($E$2:E5314, E5314) = 1, MAX($F$1:F5313) + 1, INDEX($F$1:F5313, MATCH(E5314, $E$1:E5313, 0)))</f>
        <v>2620</v>
      </c>
      <c r="G5314" t="s">
        <v>27</v>
      </c>
      <c r="H5314" t="s">
        <v>39</v>
      </c>
      <c r="I5314" t="s">
        <v>40</v>
      </c>
      <c r="J5314" t="s">
        <v>2275</v>
      </c>
      <c r="K5314" s="17">
        <v>91.96</v>
      </c>
      <c r="L5314" s="17">
        <v>5</v>
      </c>
      <c r="M5314" s="17">
        <v>-20.69</v>
      </c>
      <c r="N5314" s="17" t="str">
        <f>IF(SalesData[[#This Row],[Profit]]&gt;0,"Profit","Loss")</f>
        <v>Loss</v>
      </c>
    </row>
    <row r="5315" spans="1:14" x14ac:dyDescent="0.25">
      <c r="A5315" s="1">
        <v>42603</v>
      </c>
      <c r="B5315" s="3">
        <f t="shared" si="249"/>
        <v>2016</v>
      </c>
      <c r="C5315" s="3">
        <f t="shared" si="250"/>
        <v>8</v>
      </c>
      <c r="D5315" t="s">
        <v>2537</v>
      </c>
      <c r="E5315" t="str">
        <f t="shared" si="251"/>
        <v>Scot Coram20160821</v>
      </c>
      <c r="F5315">
        <f>IF(COUNTIF($E$2:E5315, E5315) = 1, MAX($F$1:F5314) + 1, INDEX($F$1:F5314, MATCH(E5315, $E$1:E5314, 0)))</f>
        <v>2620</v>
      </c>
      <c r="G5315" t="s">
        <v>27</v>
      </c>
      <c r="H5315" t="s">
        <v>39</v>
      </c>
      <c r="I5315" t="s">
        <v>52</v>
      </c>
      <c r="J5315" t="s">
        <v>1134</v>
      </c>
      <c r="K5315" s="17">
        <v>254.97</v>
      </c>
      <c r="L5315" s="17">
        <v>3</v>
      </c>
      <c r="M5315" s="17">
        <v>91.79</v>
      </c>
      <c r="N5315" s="17" t="str">
        <f>IF(SalesData[[#This Row],[Profit]]&gt;0,"Profit","Loss")</f>
        <v>Profit</v>
      </c>
    </row>
    <row r="5316" spans="1:14" x14ac:dyDescent="0.25">
      <c r="A5316" s="1">
        <v>42603</v>
      </c>
      <c r="B5316" s="3">
        <f t="shared" si="249"/>
        <v>2016</v>
      </c>
      <c r="C5316" s="3">
        <f t="shared" si="250"/>
        <v>8</v>
      </c>
      <c r="D5316" t="s">
        <v>2537</v>
      </c>
      <c r="E5316" t="str">
        <f t="shared" si="251"/>
        <v>Scot Coram20160821</v>
      </c>
      <c r="F5316">
        <f>IF(COUNTIF($E$2:E5316, E5316) = 1, MAX($F$1:F5315) + 1, INDEX($F$1:F5315, MATCH(E5316, $E$1:E5315, 0)))</f>
        <v>2620</v>
      </c>
      <c r="G5316" t="s">
        <v>27</v>
      </c>
      <c r="H5316" t="s">
        <v>39</v>
      </c>
      <c r="I5316" t="s">
        <v>40</v>
      </c>
      <c r="J5316" t="s">
        <v>2245</v>
      </c>
      <c r="K5316" s="17">
        <v>31.98</v>
      </c>
      <c r="L5316" s="17">
        <v>2</v>
      </c>
      <c r="M5316" s="17">
        <v>-8</v>
      </c>
      <c r="N5316" s="17" t="str">
        <f>IF(SalesData[[#This Row],[Profit]]&gt;0,"Profit","Loss")</f>
        <v>Loss</v>
      </c>
    </row>
    <row r="5317" spans="1:14" x14ac:dyDescent="0.25">
      <c r="A5317" s="1">
        <v>42603</v>
      </c>
      <c r="B5317" s="3">
        <f t="shared" si="249"/>
        <v>2016</v>
      </c>
      <c r="C5317" s="3">
        <f t="shared" si="250"/>
        <v>8</v>
      </c>
      <c r="D5317" t="s">
        <v>2537</v>
      </c>
      <c r="E5317" t="str">
        <f t="shared" si="251"/>
        <v>Scot Coram20160821</v>
      </c>
      <c r="F5317">
        <f>IF(COUNTIF($E$2:E5317, E5317) = 1, MAX($F$1:F5316) + 1, INDEX($F$1:F5316, MATCH(E5317, $E$1:E5316, 0)))</f>
        <v>2620</v>
      </c>
      <c r="G5317" t="s">
        <v>27</v>
      </c>
      <c r="H5317" t="s">
        <v>34</v>
      </c>
      <c r="I5317" t="s">
        <v>145</v>
      </c>
      <c r="J5317" t="s">
        <v>1189</v>
      </c>
      <c r="K5317" s="17">
        <v>2887.06</v>
      </c>
      <c r="L5317" s="17">
        <v>9</v>
      </c>
      <c r="M5317" s="17">
        <v>180.44</v>
      </c>
      <c r="N5317" s="17" t="str">
        <f>IF(SalesData[[#This Row],[Profit]]&gt;0,"Profit","Loss")</f>
        <v>Profit</v>
      </c>
    </row>
    <row r="5318" spans="1:14" x14ac:dyDescent="0.25">
      <c r="A5318" s="1">
        <v>42603</v>
      </c>
      <c r="B5318" s="3">
        <f t="shared" si="249"/>
        <v>2016</v>
      </c>
      <c r="C5318" s="3">
        <f t="shared" si="250"/>
        <v>8</v>
      </c>
      <c r="D5318" t="s">
        <v>2537</v>
      </c>
      <c r="E5318" t="str">
        <f t="shared" si="251"/>
        <v>Scot Coram20160821</v>
      </c>
      <c r="F5318">
        <f>IF(COUNTIF($E$2:E5318, E5318) = 1, MAX($F$1:F5317) + 1, INDEX($F$1:F5317, MATCH(E5318, $E$1:E5317, 0)))</f>
        <v>2620</v>
      </c>
      <c r="G5318" t="s">
        <v>27</v>
      </c>
      <c r="H5318" t="s">
        <v>11</v>
      </c>
      <c r="I5318" t="s">
        <v>12</v>
      </c>
      <c r="J5318" t="s">
        <v>1944</v>
      </c>
      <c r="K5318" s="17">
        <v>12.96</v>
      </c>
      <c r="L5318" s="17">
        <v>2</v>
      </c>
      <c r="M5318" s="17">
        <v>6.22</v>
      </c>
      <c r="N5318" s="17" t="str">
        <f>IF(SalesData[[#This Row],[Profit]]&gt;0,"Profit","Loss")</f>
        <v>Profit</v>
      </c>
    </row>
    <row r="5319" spans="1:14" x14ac:dyDescent="0.25">
      <c r="A5319" s="1">
        <v>42603</v>
      </c>
      <c r="B5319" s="3">
        <f t="shared" si="249"/>
        <v>2016</v>
      </c>
      <c r="C5319" s="3">
        <f t="shared" si="250"/>
        <v>8</v>
      </c>
      <c r="D5319" t="s">
        <v>2537</v>
      </c>
      <c r="E5319" t="str">
        <f t="shared" si="251"/>
        <v>Scot Coram20160821</v>
      </c>
      <c r="F5319">
        <f>IF(COUNTIF($E$2:E5319, E5319) = 1, MAX($F$1:F5318) + 1, INDEX($F$1:F5318, MATCH(E5319, $E$1:E5318, 0)))</f>
        <v>2620</v>
      </c>
      <c r="G5319" t="s">
        <v>27</v>
      </c>
      <c r="H5319" t="s">
        <v>11</v>
      </c>
      <c r="I5319" t="s">
        <v>12</v>
      </c>
      <c r="J5319" t="s">
        <v>2098</v>
      </c>
      <c r="K5319" s="17">
        <v>47.52</v>
      </c>
      <c r="L5319" s="17">
        <v>9</v>
      </c>
      <c r="M5319" s="17">
        <v>21.38</v>
      </c>
      <c r="N5319" s="17" t="str">
        <f>IF(SalesData[[#This Row],[Profit]]&gt;0,"Profit","Loss")</f>
        <v>Profit</v>
      </c>
    </row>
    <row r="5320" spans="1:14" x14ac:dyDescent="0.25">
      <c r="A5320" s="1">
        <v>42603</v>
      </c>
      <c r="B5320" s="3">
        <f t="shared" si="249"/>
        <v>2016</v>
      </c>
      <c r="C5320" s="3">
        <f t="shared" si="250"/>
        <v>8</v>
      </c>
      <c r="D5320" t="s">
        <v>1489</v>
      </c>
      <c r="E5320" t="str">
        <f t="shared" si="251"/>
        <v>Rachel Payne20160821</v>
      </c>
      <c r="F5320">
        <f>IF(COUNTIF($E$2:E5320, E5320) = 1, MAX($F$1:F5319) + 1, INDEX($F$1:F5319, MATCH(E5320, $E$1:E5319, 0)))</f>
        <v>2621</v>
      </c>
      <c r="G5320" t="s">
        <v>164</v>
      </c>
      <c r="H5320" t="s">
        <v>11</v>
      </c>
      <c r="I5320" t="s">
        <v>20</v>
      </c>
      <c r="J5320" t="s">
        <v>1491</v>
      </c>
      <c r="K5320" s="17">
        <v>33.44</v>
      </c>
      <c r="L5320" s="17">
        <v>10</v>
      </c>
      <c r="M5320" s="17">
        <v>11.7</v>
      </c>
      <c r="N5320" s="17" t="str">
        <f>IF(SalesData[[#This Row],[Profit]]&gt;0,"Profit","Loss")</f>
        <v>Profit</v>
      </c>
    </row>
    <row r="5321" spans="1:14" x14ac:dyDescent="0.25">
      <c r="A5321" s="1">
        <v>42603</v>
      </c>
      <c r="B5321" s="3">
        <f t="shared" si="249"/>
        <v>2016</v>
      </c>
      <c r="C5321" s="3">
        <f t="shared" si="250"/>
        <v>8</v>
      </c>
      <c r="D5321" t="s">
        <v>505</v>
      </c>
      <c r="E5321" t="str">
        <f t="shared" si="251"/>
        <v>Jay Kimmel20160821</v>
      </c>
      <c r="F5321">
        <f>IF(COUNTIF($E$2:E5321, E5321) = 1, MAX($F$1:F5320) + 1, INDEX($F$1:F5320, MATCH(E5321, $E$1:E5320, 0)))</f>
        <v>2622</v>
      </c>
      <c r="G5321" t="s">
        <v>149</v>
      </c>
      <c r="H5321" t="s">
        <v>34</v>
      </c>
      <c r="I5321" t="s">
        <v>35</v>
      </c>
      <c r="J5321" t="s">
        <v>1379</v>
      </c>
      <c r="K5321" s="17">
        <v>573.16999999999996</v>
      </c>
      <c r="L5321" s="17">
        <v>7</v>
      </c>
      <c r="M5321" s="17">
        <v>63.69</v>
      </c>
      <c r="N5321" s="17" t="str">
        <f>IF(SalesData[[#This Row],[Profit]]&gt;0,"Profit","Loss")</f>
        <v>Profit</v>
      </c>
    </row>
    <row r="5322" spans="1:14" x14ac:dyDescent="0.25">
      <c r="A5322" s="1">
        <v>42604</v>
      </c>
      <c r="B5322" s="3">
        <f t="shared" si="249"/>
        <v>2016</v>
      </c>
      <c r="C5322" s="3">
        <f t="shared" si="250"/>
        <v>8</v>
      </c>
      <c r="D5322" t="s">
        <v>1140</v>
      </c>
      <c r="E5322" t="str">
        <f t="shared" si="251"/>
        <v>Craig Reiter20160822</v>
      </c>
      <c r="F5322">
        <f>IF(COUNTIF($E$2:E5322, E5322) = 1, MAX($F$1:F5321) + 1, INDEX($F$1:F5321, MATCH(E5322, $E$1:E5321, 0)))</f>
        <v>2623</v>
      </c>
      <c r="G5322" t="s">
        <v>78</v>
      </c>
      <c r="H5322" t="s">
        <v>11</v>
      </c>
      <c r="I5322" t="s">
        <v>92</v>
      </c>
      <c r="J5322" t="s">
        <v>2067</v>
      </c>
      <c r="K5322" s="17">
        <v>113.55</v>
      </c>
      <c r="L5322" s="17">
        <v>2</v>
      </c>
      <c r="M5322" s="17">
        <v>8.52</v>
      </c>
      <c r="N5322" s="17" t="str">
        <f>IF(SalesData[[#This Row],[Profit]]&gt;0,"Profit","Loss")</f>
        <v>Profit</v>
      </c>
    </row>
    <row r="5323" spans="1:14" x14ac:dyDescent="0.25">
      <c r="A5323" s="1">
        <v>42604</v>
      </c>
      <c r="B5323" s="3">
        <f t="shared" si="249"/>
        <v>2016</v>
      </c>
      <c r="C5323" s="3">
        <f t="shared" si="250"/>
        <v>8</v>
      </c>
      <c r="D5323" t="s">
        <v>1140</v>
      </c>
      <c r="E5323" t="str">
        <f t="shared" si="251"/>
        <v>Craig Reiter20160822</v>
      </c>
      <c r="F5323">
        <f>IF(COUNTIF($E$2:E5323, E5323) = 1, MAX($F$1:F5322) + 1, INDEX($F$1:F5322, MATCH(E5323, $E$1:E5322, 0)))</f>
        <v>2623</v>
      </c>
      <c r="G5323" t="s">
        <v>78</v>
      </c>
      <c r="H5323" t="s">
        <v>11</v>
      </c>
      <c r="I5323" t="s">
        <v>20</v>
      </c>
      <c r="J5323" t="s">
        <v>166</v>
      </c>
      <c r="K5323" s="17">
        <v>3.32</v>
      </c>
      <c r="L5323" s="17">
        <v>2</v>
      </c>
      <c r="M5323" s="17">
        <v>-2.65</v>
      </c>
      <c r="N5323" s="17" t="str">
        <f>IF(SalesData[[#This Row],[Profit]]&gt;0,"Profit","Loss")</f>
        <v>Loss</v>
      </c>
    </row>
    <row r="5324" spans="1:14" x14ac:dyDescent="0.25">
      <c r="A5324" s="1">
        <v>42604</v>
      </c>
      <c r="B5324" s="3">
        <f t="shared" si="249"/>
        <v>2016</v>
      </c>
      <c r="C5324" s="3">
        <f t="shared" si="250"/>
        <v>8</v>
      </c>
      <c r="D5324" t="s">
        <v>1140</v>
      </c>
      <c r="E5324" t="str">
        <f t="shared" si="251"/>
        <v>Craig Reiter20160822</v>
      </c>
      <c r="F5324">
        <f>IF(COUNTIF($E$2:E5324, E5324) = 1, MAX($F$1:F5323) + 1, INDEX($F$1:F5323, MATCH(E5324, $E$1:E5323, 0)))</f>
        <v>2623</v>
      </c>
      <c r="G5324" t="s">
        <v>78</v>
      </c>
      <c r="H5324" t="s">
        <v>11</v>
      </c>
      <c r="I5324" t="s">
        <v>63</v>
      </c>
      <c r="J5324" t="s">
        <v>414</v>
      </c>
      <c r="K5324" s="17">
        <v>134.29</v>
      </c>
      <c r="L5324" s="17">
        <v>2</v>
      </c>
      <c r="M5324" s="17">
        <v>45.32</v>
      </c>
      <c r="N5324" s="17" t="str">
        <f>IF(SalesData[[#This Row],[Profit]]&gt;0,"Profit","Loss")</f>
        <v>Profit</v>
      </c>
    </row>
    <row r="5325" spans="1:14" x14ac:dyDescent="0.25">
      <c r="A5325" s="1">
        <v>42604</v>
      </c>
      <c r="B5325" s="3">
        <f t="shared" si="249"/>
        <v>2016</v>
      </c>
      <c r="C5325" s="3">
        <f t="shared" si="250"/>
        <v>8</v>
      </c>
      <c r="D5325" t="s">
        <v>424</v>
      </c>
      <c r="E5325" t="str">
        <f t="shared" si="251"/>
        <v>Dorothy Dickinson20160822</v>
      </c>
      <c r="F5325">
        <f>IF(COUNTIF($E$2:E5325, E5325) = 1, MAX($F$1:F5324) + 1, INDEX($F$1:F5324, MATCH(E5325, $E$1:E5324, 0)))</f>
        <v>2624</v>
      </c>
      <c r="G5325" t="s">
        <v>10</v>
      </c>
      <c r="H5325" t="s">
        <v>11</v>
      </c>
      <c r="I5325" t="s">
        <v>20</v>
      </c>
      <c r="J5325" t="s">
        <v>96</v>
      </c>
      <c r="K5325" s="17">
        <v>4.3099999999999996</v>
      </c>
      <c r="L5325" s="17">
        <v>2</v>
      </c>
      <c r="M5325" s="17">
        <v>-6.9</v>
      </c>
      <c r="N5325" s="17" t="str">
        <f>IF(SalesData[[#This Row],[Profit]]&gt;0,"Profit","Loss")</f>
        <v>Loss</v>
      </c>
    </row>
    <row r="5326" spans="1:14" x14ac:dyDescent="0.25">
      <c r="A5326" s="1">
        <v>42604</v>
      </c>
      <c r="B5326" s="3">
        <f t="shared" si="249"/>
        <v>2016</v>
      </c>
      <c r="C5326" s="3">
        <f t="shared" si="250"/>
        <v>8</v>
      </c>
      <c r="D5326" t="s">
        <v>1023</v>
      </c>
      <c r="E5326" t="str">
        <f t="shared" si="251"/>
        <v>Sheri Gordon20160822</v>
      </c>
      <c r="F5326">
        <f>IF(COUNTIF($E$2:E5326, E5326) = 1, MAX($F$1:F5325) + 1, INDEX($F$1:F5325, MATCH(E5326, $E$1:E5325, 0)))</f>
        <v>2625</v>
      </c>
      <c r="G5326" t="s">
        <v>91</v>
      </c>
      <c r="H5326" t="s">
        <v>11</v>
      </c>
      <c r="I5326" t="s">
        <v>20</v>
      </c>
      <c r="J5326" t="s">
        <v>1959</v>
      </c>
      <c r="K5326" s="17">
        <v>26.35</v>
      </c>
      <c r="L5326" s="17">
        <v>8</v>
      </c>
      <c r="M5326" s="17">
        <v>-18.45</v>
      </c>
      <c r="N5326" s="17" t="str">
        <f>IF(SalesData[[#This Row],[Profit]]&gt;0,"Profit","Loss")</f>
        <v>Loss</v>
      </c>
    </row>
    <row r="5327" spans="1:14" x14ac:dyDescent="0.25">
      <c r="A5327" s="1">
        <v>42604</v>
      </c>
      <c r="B5327" s="3">
        <f t="shared" si="249"/>
        <v>2016</v>
      </c>
      <c r="C5327" s="3">
        <f t="shared" si="250"/>
        <v>8</v>
      </c>
      <c r="D5327" t="s">
        <v>1544</v>
      </c>
      <c r="E5327" t="str">
        <f t="shared" si="251"/>
        <v>Deirdre Greer20160822</v>
      </c>
      <c r="F5327">
        <f>IF(COUNTIF($E$2:E5327, E5327) = 1, MAX($F$1:F5326) + 1, INDEX($F$1:F5326, MATCH(E5327, $E$1:E5326, 0)))</f>
        <v>2626</v>
      </c>
      <c r="G5327" t="s">
        <v>164</v>
      </c>
      <c r="H5327" t="s">
        <v>11</v>
      </c>
      <c r="I5327" t="s">
        <v>12</v>
      </c>
      <c r="J5327" t="s">
        <v>2114</v>
      </c>
      <c r="K5327" s="17">
        <v>19.440000000000001</v>
      </c>
      <c r="L5327" s="17">
        <v>3</v>
      </c>
      <c r="M5327" s="17">
        <v>9.33</v>
      </c>
      <c r="N5327" s="17" t="str">
        <f>IF(SalesData[[#This Row],[Profit]]&gt;0,"Profit","Loss")</f>
        <v>Profit</v>
      </c>
    </row>
    <row r="5328" spans="1:14" x14ac:dyDescent="0.25">
      <c r="A5328" s="1">
        <v>42604</v>
      </c>
      <c r="B5328" s="3">
        <f t="shared" si="249"/>
        <v>2016</v>
      </c>
      <c r="C5328" s="3">
        <f t="shared" si="250"/>
        <v>8</v>
      </c>
      <c r="D5328" t="s">
        <v>1676</v>
      </c>
      <c r="E5328" t="str">
        <f t="shared" si="251"/>
        <v>Tony Chapman20160822</v>
      </c>
      <c r="F5328">
        <f>IF(COUNTIF($E$2:E5328, E5328) = 1, MAX($F$1:F5327) + 1, INDEX($F$1:F5327, MATCH(E5328, $E$1:E5327, 0)))</f>
        <v>2627</v>
      </c>
      <c r="G5328" t="s">
        <v>278</v>
      </c>
      <c r="H5328" t="s">
        <v>34</v>
      </c>
      <c r="I5328" t="s">
        <v>47</v>
      </c>
      <c r="J5328" t="s">
        <v>1083</v>
      </c>
      <c r="K5328" s="17">
        <v>98.33</v>
      </c>
      <c r="L5328" s="17">
        <v>3</v>
      </c>
      <c r="M5328" s="17">
        <v>9.83</v>
      </c>
      <c r="N5328" s="17" t="str">
        <f>IF(SalesData[[#This Row],[Profit]]&gt;0,"Profit","Loss")</f>
        <v>Profit</v>
      </c>
    </row>
    <row r="5329" spans="1:14" x14ac:dyDescent="0.25">
      <c r="A5329" s="1">
        <v>42604</v>
      </c>
      <c r="B5329" s="3">
        <f t="shared" si="249"/>
        <v>2016</v>
      </c>
      <c r="C5329" s="3">
        <f t="shared" si="250"/>
        <v>8</v>
      </c>
      <c r="D5329" t="s">
        <v>671</v>
      </c>
      <c r="E5329" t="str">
        <f t="shared" si="251"/>
        <v>Pauline Webber20160822</v>
      </c>
      <c r="F5329">
        <f>IF(COUNTIF($E$2:E5329, E5329) = 1, MAX($F$1:F5328) + 1, INDEX($F$1:F5328, MATCH(E5329, $E$1:E5328, 0)))</f>
        <v>2628</v>
      </c>
      <c r="G5329" t="s">
        <v>27</v>
      </c>
      <c r="H5329" t="s">
        <v>11</v>
      </c>
      <c r="I5329" t="s">
        <v>24</v>
      </c>
      <c r="J5329" t="s">
        <v>2192</v>
      </c>
      <c r="K5329" s="17">
        <v>5.76</v>
      </c>
      <c r="L5329" s="17">
        <v>2</v>
      </c>
      <c r="M5329" s="17">
        <v>1.67</v>
      </c>
      <c r="N5329" s="17" t="str">
        <f>IF(SalesData[[#This Row],[Profit]]&gt;0,"Profit","Loss")</f>
        <v>Profit</v>
      </c>
    </row>
    <row r="5330" spans="1:14" x14ac:dyDescent="0.25">
      <c r="A5330" s="1">
        <v>42605</v>
      </c>
      <c r="B5330" s="3">
        <f t="shared" si="249"/>
        <v>2016</v>
      </c>
      <c r="C5330" s="3">
        <f t="shared" si="250"/>
        <v>8</v>
      </c>
      <c r="D5330" t="s">
        <v>2585</v>
      </c>
      <c r="E5330" t="str">
        <f t="shared" si="251"/>
        <v>Mick Hernandez20160823</v>
      </c>
      <c r="F5330">
        <f>IF(COUNTIF($E$2:E5330, E5330) = 1, MAX($F$1:F5329) + 1, INDEX($F$1:F5329, MATCH(E5330, $E$1:E5329, 0)))</f>
        <v>2629</v>
      </c>
      <c r="G5330" t="s">
        <v>10</v>
      </c>
      <c r="H5330" t="s">
        <v>11</v>
      </c>
      <c r="I5330" t="s">
        <v>18</v>
      </c>
      <c r="J5330" t="s">
        <v>19</v>
      </c>
      <c r="K5330" s="17">
        <v>727.3</v>
      </c>
      <c r="L5330" s="17">
        <v>8</v>
      </c>
      <c r="M5330" s="17">
        <v>-172.73</v>
      </c>
      <c r="N5330" s="17" t="str">
        <f>IF(SalesData[[#This Row],[Profit]]&gt;0,"Profit","Loss")</f>
        <v>Loss</v>
      </c>
    </row>
    <row r="5331" spans="1:14" x14ac:dyDescent="0.25">
      <c r="A5331" s="1">
        <v>42605</v>
      </c>
      <c r="B5331" s="3">
        <f t="shared" si="249"/>
        <v>2016</v>
      </c>
      <c r="C5331" s="3">
        <f t="shared" si="250"/>
        <v>8</v>
      </c>
      <c r="D5331" t="s">
        <v>2585</v>
      </c>
      <c r="E5331" t="str">
        <f t="shared" si="251"/>
        <v>Mick Hernandez20160823</v>
      </c>
      <c r="F5331">
        <f>IF(COUNTIF($E$2:E5331, E5331) = 1, MAX($F$1:F5330) + 1, INDEX($F$1:F5330, MATCH(E5331, $E$1:E5330, 0)))</f>
        <v>2629</v>
      </c>
      <c r="G5331" t="s">
        <v>10</v>
      </c>
      <c r="H5331" t="s">
        <v>34</v>
      </c>
      <c r="I5331" t="s">
        <v>47</v>
      </c>
      <c r="J5331" t="s">
        <v>2015</v>
      </c>
      <c r="K5331" s="17">
        <v>22.61</v>
      </c>
      <c r="L5331" s="17">
        <v>3</v>
      </c>
      <c r="M5331" s="17">
        <v>-10.17</v>
      </c>
      <c r="N5331" s="17" t="str">
        <f>IF(SalesData[[#This Row],[Profit]]&gt;0,"Profit","Loss")</f>
        <v>Loss</v>
      </c>
    </row>
    <row r="5332" spans="1:14" x14ac:dyDescent="0.25">
      <c r="A5332" s="1">
        <v>42605</v>
      </c>
      <c r="B5332" s="3">
        <f t="shared" si="249"/>
        <v>2016</v>
      </c>
      <c r="C5332" s="3">
        <f t="shared" si="250"/>
        <v>8</v>
      </c>
      <c r="D5332" t="s">
        <v>2585</v>
      </c>
      <c r="E5332" t="str">
        <f t="shared" si="251"/>
        <v>Mick Hernandez20160823</v>
      </c>
      <c r="F5332">
        <f>IF(COUNTIF($E$2:E5332, E5332) = 1, MAX($F$1:F5331) + 1, INDEX($F$1:F5331, MATCH(E5332, $E$1:E5331, 0)))</f>
        <v>2629</v>
      </c>
      <c r="G5332" t="s">
        <v>10</v>
      </c>
      <c r="H5332" t="s">
        <v>39</v>
      </c>
      <c r="I5332" t="s">
        <v>52</v>
      </c>
      <c r="J5332" t="s">
        <v>1032</v>
      </c>
      <c r="K5332" s="17">
        <v>666.4</v>
      </c>
      <c r="L5332" s="17">
        <v>7</v>
      </c>
      <c r="M5332" s="17">
        <v>-33.32</v>
      </c>
      <c r="N5332" s="17" t="str">
        <f>IF(SalesData[[#This Row],[Profit]]&gt;0,"Profit","Loss")</f>
        <v>Loss</v>
      </c>
    </row>
    <row r="5333" spans="1:14" x14ac:dyDescent="0.25">
      <c r="A5333" s="1">
        <v>42605</v>
      </c>
      <c r="B5333" s="3">
        <f t="shared" si="249"/>
        <v>2016</v>
      </c>
      <c r="C5333" s="3">
        <f t="shared" si="250"/>
        <v>8</v>
      </c>
      <c r="D5333" t="s">
        <v>902</v>
      </c>
      <c r="E5333" t="str">
        <f t="shared" si="251"/>
        <v>Maxwell Schwartz20160823</v>
      </c>
      <c r="F5333">
        <f>IF(COUNTIF($E$2:E5333, E5333) = 1, MAX($F$1:F5332) + 1, INDEX($F$1:F5332, MATCH(E5333, $E$1:E5332, 0)))</f>
        <v>2630</v>
      </c>
      <c r="G5333" t="s">
        <v>164</v>
      </c>
      <c r="H5333" t="s">
        <v>39</v>
      </c>
      <c r="I5333" t="s">
        <v>302</v>
      </c>
      <c r="J5333" t="s">
        <v>837</v>
      </c>
      <c r="K5333" s="17">
        <v>837.6</v>
      </c>
      <c r="L5333" s="17">
        <v>3</v>
      </c>
      <c r="M5333" s="17">
        <v>62.82</v>
      </c>
      <c r="N5333" s="17" t="str">
        <f>IF(SalesData[[#This Row],[Profit]]&gt;0,"Profit","Loss")</f>
        <v>Profit</v>
      </c>
    </row>
    <row r="5334" spans="1:14" x14ac:dyDescent="0.25">
      <c r="A5334" s="1">
        <v>42605</v>
      </c>
      <c r="B5334" s="3">
        <f t="shared" si="249"/>
        <v>2016</v>
      </c>
      <c r="C5334" s="3">
        <f t="shared" si="250"/>
        <v>8</v>
      </c>
      <c r="D5334" t="s">
        <v>902</v>
      </c>
      <c r="E5334" t="str">
        <f t="shared" si="251"/>
        <v>Maxwell Schwartz20160823</v>
      </c>
      <c r="F5334">
        <f>IF(COUNTIF($E$2:E5334, E5334) = 1, MAX($F$1:F5333) + 1, INDEX($F$1:F5333, MATCH(E5334, $E$1:E5333, 0)))</f>
        <v>2630</v>
      </c>
      <c r="G5334" t="s">
        <v>164</v>
      </c>
      <c r="H5334" t="s">
        <v>11</v>
      </c>
      <c r="I5334" t="s">
        <v>63</v>
      </c>
      <c r="J5334" t="s">
        <v>98</v>
      </c>
      <c r="K5334" s="17">
        <v>135.9</v>
      </c>
      <c r="L5334" s="17">
        <v>5</v>
      </c>
      <c r="M5334" s="17">
        <v>63.87</v>
      </c>
      <c r="N5334" s="17" t="str">
        <f>IF(SalesData[[#This Row],[Profit]]&gt;0,"Profit","Loss")</f>
        <v>Profit</v>
      </c>
    </row>
    <row r="5335" spans="1:14" x14ac:dyDescent="0.25">
      <c r="A5335" s="1">
        <v>42605</v>
      </c>
      <c r="B5335" s="3">
        <f t="shared" si="249"/>
        <v>2016</v>
      </c>
      <c r="C5335" s="3">
        <f t="shared" si="250"/>
        <v>8</v>
      </c>
      <c r="D5335" t="s">
        <v>902</v>
      </c>
      <c r="E5335" t="str">
        <f t="shared" si="251"/>
        <v>Maxwell Schwartz20160823</v>
      </c>
      <c r="F5335">
        <f>IF(COUNTIF($E$2:E5335, E5335) = 1, MAX($F$1:F5334) + 1, INDEX($F$1:F5334, MATCH(E5335, $E$1:E5334, 0)))</f>
        <v>2630</v>
      </c>
      <c r="G5335" t="s">
        <v>164</v>
      </c>
      <c r="H5335" t="s">
        <v>11</v>
      </c>
      <c r="I5335" t="s">
        <v>12</v>
      </c>
      <c r="J5335" t="s">
        <v>1179</v>
      </c>
      <c r="K5335" s="17">
        <v>34.68</v>
      </c>
      <c r="L5335" s="17">
        <v>6</v>
      </c>
      <c r="M5335" s="17">
        <v>16.989999999999998</v>
      </c>
      <c r="N5335" s="17" t="str">
        <f>IF(SalesData[[#This Row],[Profit]]&gt;0,"Profit","Loss")</f>
        <v>Profit</v>
      </c>
    </row>
    <row r="5336" spans="1:14" x14ac:dyDescent="0.25">
      <c r="A5336" s="1">
        <v>42605</v>
      </c>
      <c r="B5336" s="3">
        <f t="shared" si="249"/>
        <v>2016</v>
      </c>
      <c r="C5336" s="3">
        <f t="shared" si="250"/>
        <v>8</v>
      </c>
      <c r="D5336" t="s">
        <v>902</v>
      </c>
      <c r="E5336" t="str">
        <f t="shared" si="251"/>
        <v>Maxwell Schwartz20160823</v>
      </c>
      <c r="F5336">
        <f>IF(COUNTIF($E$2:E5336, E5336) = 1, MAX($F$1:F5335) + 1, INDEX($F$1:F5335, MATCH(E5336, $E$1:E5335, 0)))</f>
        <v>2630</v>
      </c>
      <c r="G5336" t="s">
        <v>164</v>
      </c>
      <c r="H5336" t="s">
        <v>34</v>
      </c>
      <c r="I5336" t="s">
        <v>35</v>
      </c>
      <c r="J5336" t="s">
        <v>1685</v>
      </c>
      <c r="K5336" s="17">
        <v>532.70000000000005</v>
      </c>
      <c r="L5336" s="17">
        <v>6</v>
      </c>
      <c r="M5336" s="17">
        <v>-39.950000000000003</v>
      </c>
      <c r="N5336" s="17" t="str">
        <f>IF(SalesData[[#This Row],[Profit]]&gt;0,"Profit","Loss")</f>
        <v>Loss</v>
      </c>
    </row>
    <row r="5337" spans="1:14" x14ac:dyDescent="0.25">
      <c r="A5337" s="1">
        <v>42605</v>
      </c>
      <c r="B5337" s="3">
        <f t="shared" si="249"/>
        <v>2016</v>
      </c>
      <c r="C5337" s="3">
        <f t="shared" si="250"/>
        <v>8</v>
      </c>
      <c r="D5337" t="s">
        <v>902</v>
      </c>
      <c r="E5337" t="str">
        <f t="shared" si="251"/>
        <v>Maxwell Schwartz20160823</v>
      </c>
      <c r="F5337">
        <f>IF(COUNTIF($E$2:E5337, E5337) = 1, MAX($F$1:F5336) + 1, INDEX($F$1:F5336, MATCH(E5337, $E$1:E5336, 0)))</f>
        <v>2630</v>
      </c>
      <c r="G5337" t="s">
        <v>164</v>
      </c>
      <c r="H5337" t="s">
        <v>11</v>
      </c>
      <c r="I5337" t="s">
        <v>92</v>
      </c>
      <c r="J5337" t="s">
        <v>1387</v>
      </c>
      <c r="K5337" s="17">
        <v>43.1</v>
      </c>
      <c r="L5337" s="17">
        <v>5</v>
      </c>
      <c r="M5337" s="17">
        <v>11.21</v>
      </c>
      <c r="N5337" s="17" t="str">
        <f>IF(SalesData[[#This Row],[Profit]]&gt;0,"Profit","Loss")</f>
        <v>Profit</v>
      </c>
    </row>
    <row r="5338" spans="1:14" x14ac:dyDescent="0.25">
      <c r="A5338" s="1">
        <v>42605</v>
      </c>
      <c r="B5338" s="3">
        <f t="shared" si="249"/>
        <v>2016</v>
      </c>
      <c r="C5338" s="3">
        <f t="shared" si="250"/>
        <v>8</v>
      </c>
      <c r="D5338" t="s">
        <v>902</v>
      </c>
      <c r="E5338" t="str">
        <f t="shared" si="251"/>
        <v>Maxwell Schwartz20160823</v>
      </c>
      <c r="F5338">
        <f>IF(COUNTIF($E$2:E5338, E5338) = 1, MAX($F$1:F5337) + 1, INDEX($F$1:F5337, MATCH(E5338, $E$1:E5337, 0)))</f>
        <v>2630</v>
      </c>
      <c r="G5338" t="s">
        <v>164</v>
      </c>
      <c r="H5338" t="s">
        <v>11</v>
      </c>
      <c r="I5338" t="s">
        <v>200</v>
      </c>
      <c r="J5338" t="s">
        <v>1841</v>
      </c>
      <c r="K5338" s="17">
        <v>15.88</v>
      </c>
      <c r="L5338" s="17">
        <v>4</v>
      </c>
      <c r="M5338" s="17">
        <v>0.16</v>
      </c>
      <c r="N5338" s="17" t="str">
        <f>IF(SalesData[[#This Row],[Profit]]&gt;0,"Profit","Loss")</f>
        <v>Profit</v>
      </c>
    </row>
    <row r="5339" spans="1:14" x14ac:dyDescent="0.25">
      <c r="A5339" s="1">
        <v>42605</v>
      </c>
      <c r="B5339" s="3">
        <f t="shared" si="249"/>
        <v>2016</v>
      </c>
      <c r="C5339" s="3">
        <f t="shared" si="250"/>
        <v>8</v>
      </c>
      <c r="D5339" t="s">
        <v>1161</v>
      </c>
      <c r="E5339" t="str">
        <f t="shared" si="251"/>
        <v>Jennifer Patt20160823</v>
      </c>
      <c r="F5339">
        <f>IF(COUNTIF($E$2:E5339, E5339) = 1, MAX($F$1:F5338) + 1, INDEX($F$1:F5338, MATCH(E5339, $E$1:E5338, 0)))</f>
        <v>2631</v>
      </c>
      <c r="G5339" t="s">
        <v>149</v>
      </c>
      <c r="H5339" t="s">
        <v>11</v>
      </c>
      <c r="I5339" t="s">
        <v>24</v>
      </c>
      <c r="J5339" t="s">
        <v>31</v>
      </c>
      <c r="K5339" s="17">
        <v>21.3</v>
      </c>
      <c r="L5339" s="17">
        <v>5</v>
      </c>
      <c r="M5339" s="17">
        <v>8.73</v>
      </c>
      <c r="N5339" s="17" t="str">
        <f>IF(SalesData[[#This Row],[Profit]]&gt;0,"Profit","Loss")</f>
        <v>Profit</v>
      </c>
    </row>
    <row r="5340" spans="1:14" x14ac:dyDescent="0.25">
      <c r="A5340" s="1">
        <v>42605</v>
      </c>
      <c r="B5340" s="3">
        <f t="shared" si="249"/>
        <v>2016</v>
      </c>
      <c r="C5340" s="3">
        <f t="shared" si="250"/>
        <v>8</v>
      </c>
      <c r="D5340" t="s">
        <v>1161</v>
      </c>
      <c r="E5340" t="str">
        <f t="shared" si="251"/>
        <v>Jennifer Patt20160823</v>
      </c>
      <c r="F5340">
        <f>IF(COUNTIF($E$2:E5340, E5340) = 1, MAX($F$1:F5339) + 1, INDEX($F$1:F5339, MATCH(E5340, $E$1:E5339, 0)))</f>
        <v>2631</v>
      </c>
      <c r="G5340" t="s">
        <v>149</v>
      </c>
      <c r="H5340" t="s">
        <v>11</v>
      </c>
      <c r="I5340" t="s">
        <v>92</v>
      </c>
      <c r="J5340" t="s">
        <v>711</v>
      </c>
      <c r="K5340" s="17">
        <v>1040.8</v>
      </c>
      <c r="L5340" s="17">
        <v>5</v>
      </c>
      <c r="M5340" s="17">
        <v>281.02</v>
      </c>
      <c r="N5340" s="17" t="str">
        <f>IF(SalesData[[#This Row],[Profit]]&gt;0,"Profit","Loss")</f>
        <v>Profit</v>
      </c>
    </row>
    <row r="5341" spans="1:14" x14ac:dyDescent="0.25">
      <c r="A5341" s="1">
        <v>42605</v>
      </c>
      <c r="B5341" s="3">
        <f t="shared" si="249"/>
        <v>2016</v>
      </c>
      <c r="C5341" s="3">
        <f t="shared" si="250"/>
        <v>8</v>
      </c>
      <c r="D5341" t="s">
        <v>1161</v>
      </c>
      <c r="E5341" t="str">
        <f t="shared" si="251"/>
        <v>Jennifer Patt20160823</v>
      </c>
      <c r="F5341">
        <f>IF(COUNTIF($E$2:E5341, E5341) = 1, MAX($F$1:F5340) + 1, INDEX($F$1:F5340, MATCH(E5341, $E$1:E5340, 0)))</f>
        <v>2631</v>
      </c>
      <c r="G5341" t="s">
        <v>149</v>
      </c>
      <c r="H5341" t="s">
        <v>11</v>
      </c>
      <c r="I5341" t="s">
        <v>24</v>
      </c>
      <c r="J5341" t="s">
        <v>1713</v>
      </c>
      <c r="K5341" s="17">
        <v>29.34</v>
      </c>
      <c r="L5341" s="17">
        <v>6</v>
      </c>
      <c r="M5341" s="17">
        <v>7.92</v>
      </c>
      <c r="N5341" s="17" t="str">
        <f>IF(SalesData[[#This Row],[Profit]]&gt;0,"Profit","Loss")</f>
        <v>Profit</v>
      </c>
    </row>
    <row r="5342" spans="1:14" x14ac:dyDescent="0.25">
      <c r="A5342" s="1">
        <v>42605</v>
      </c>
      <c r="B5342" s="3">
        <f t="shared" si="249"/>
        <v>2016</v>
      </c>
      <c r="C5342" s="3">
        <f t="shared" si="250"/>
        <v>8</v>
      </c>
      <c r="D5342" t="s">
        <v>1088</v>
      </c>
      <c r="E5342" t="str">
        <f t="shared" si="251"/>
        <v>Matt Abelman20160823</v>
      </c>
      <c r="F5342">
        <f>IF(COUNTIF($E$2:E5342, E5342) = 1, MAX($F$1:F5341) + 1, INDEX($F$1:F5341, MATCH(E5342, $E$1:E5341, 0)))</f>
        <v>2632</v>
      </c>
      <c r="G5342" t="s">
        <v>157</v>
      </c>
      <c r="H5342" t="s">
        <v>11</v>
      </c>
      <c r="I5342" t="s">
        <v>16</v>
      </c>
      <c r="J5342" t="s">
        <v>1402</v>
      </c>
      <c r="K5342" s="17">
        <v>25.2</v>
      </c>
      <c r="L5342" s="17">
        <v>4</v>
      </c>
      <c r="M5342" s="17">
        <v>11.59</v>
      </c>
      <c r="N5342" s="17" t="str">
        <f>IF(SalesData[[#This Row],[Profit]]&gt;0,"Profit","Loss")</f>
        <v>Profit</v>
      </c>
    </row>
    <row r="5343" spans="1:14" x14ac:dyDescent="0.25">
      <c r="A5343" s="1">
        <v>42605</v>
      </c>
      <c r="B5343" s="3">
        <f t="shared" si="249"/>
        <v>2016</v>
      </c>
      <c r="C5343" s="3">
        <f t="shared" si="250"/>
        <v>8</v>
      </c>
      <c r="D5343" t="s">
        <v>1088</v>
      </c>
      <c r="E5343" t="str">
        <f t="shared" si="251"/>
        <v>Matt Abelman20160823</v>
      </c>
      <c r="F5343">
        <f>IF(COUNTIF($E$2:E5343, E5343) = 1, MAX($F$1:F5342) + 1, INDEX($F$1:F5342, MATCH(E5343, $E$1:E5342, 0)))</f>
        <v>2632</v>
      </c>
      <c r="G5343" t="s">
        <v>157</v>
      </c>
      <c r="H5343" t="s">
        <v>11</v>
      </c>
      <c r="I5343" t="s">
        <v>16</v>
      </c>
      <c r="J5343" t="s">
        <v>2586</v>
      </c>
      <c r="K5343" s="17">
        <v>37.590000000000003</v>
      </c>
      <c r="L5343" s="17">
        <v>3</v>
      </c>
      <c r="M5343" s="17">
        <v>17.670000000000002</v>
      </c>
      <c r="N5343" s="17" t="str">
        <f>IF(SalesData[[#This Row],[Profit]]&gt;0,"Profit","Loss")</f>
        <v>Profit</v>
      </c>
    </row>
    <row r="5344" spans="1:14" x14ac:dyDescent="0.25">
      <c r="A5344" s="1">
        <v>42605</v>
      </c>
      <c r="B5344" s="3">
        <f t="shared" si="249"/>
        <v>2016</v>
      </c>
      <c r="C5344" s="3">
        <f t="shared" si="250"/>
        <v>8</v>
      </c>
      <c r="D5344" t="s">
        <v>1088</v>
      </c>
      <c r="E5344" t="str">
        <f t="shared" si="251"/>
        <v>Matt Abelman20160823</v>
      </c>
      <c r="F5344">
        <f>IF(COUNTIF($E$2:E5344, E5344) = 1, MAX($F$1:F5343) + 1, INDEX($F$1:F5343, MATCH(E5344, $E$1:E5343, 0)))</f>
        <v>2632</v>
      </c>
      <c r="G5344" t="s">
        <v>157</v>
      </c>
      <c r="H5344" t="s">
        <v>11</v>
      </c>
      <c r="I5344" t="s">
        <v>18</v>
      </c>
      <c r="J5344" t="s">
        <v>1245</v>
      </c>
      <c r="K5344" s="17">
        <v>14.97</v>
      </c>
      <c r="L5344" s="17">
        <v>1</v>
      </c>
      <c r="M5344" s="17">
        <v>4.1900000000000004</v>
      </c>
      <c r="N5344" s="17" t="str">
        <f>IF(SalesData[[#This Row],[Profit]]&gt;0,"Profit","Loss")</f>
        <v>Profit</v>
      </c>
    </row>
    <row r="5345" spans="1:14" x14ac:dyDescent="0.25">
      <c r="A5345" s="1">
        <v>42605</v>
      </c>
      <c r="B5345" s="3">
        <f t="shared" si="249"/>
        <v>2016</v>
      </c>
      <c r="C5345" s="3">
        <f t="shared" si="250"/>
        <v>8</v>
      </c>
      <c r="D5345" t="s">
        <v>1088</v>
      </c>
      <c r="E5345" t="str">
        <f t="shared" si="251"/>
        <v>Matt Abelman20160823</v>
      </c>
      <c r="F5345">
        <f>IF(COUNTIF($E$2:E5345, E5345) = 1, MAX($F$1:F5344) + 1, INDEX($F$1:F5344, MATCH(E5345, $E$1:E5344, 0)))</f>
        <v>2632</v>
      </c>
      <c r="G5345" t="s">
        <v>157</v>
      </c>
      <c r="H5345" t="s">
        <v>39</v>
      </c>
      <c r="I5345" t="s">
        <v>52</v>
      </c>
      <c r="J5345" t="s">
        <v>1520</v>
      </c>
      <c r="K5345" s="17">
        <v>1.98</v>
      </c>
      <c r="L5345" s="17">
        <v>2</v>
      </c>
      <c r="M5345" s="17">
        <v>0.89</v>
      </c>
      <c r="N5345" s="17" t="str">
        <f>IF(SalesData[[#This Row],[Profit]]&gt;0,"Profit","Loss")</f>
        <v>Profit</v>
      </c>
    </row>
    <row r="5346" spans="1:14" x14ac:dyDescent="0.25">
      <c r="A5346" s="1">
        <v>42608</v>
      </c>
      <c r="B5346" s="3">
        <f t="shared" si="249"/>
        <v>2016</v>
      </c>
      <c r="C5346" s="3">
        <f t="shared" si="250"/>
        <v>8</v>
      </c>
      <c r="D5346" t="s">
        <v>1076</v>
      </c>
      <c r="E5346" t="str">
        <f t="shared" si="251"/>
        <v>Roland Fjeld20160826</v>
      </c>
      <c r="F5346">
        <f>IF(COUNTIF($E$2:E5346, E5346) = 1, MAX($F$1:F5345) + 1, INDEX($F$1:F5345, MATCH(E5346, $E$1:E5345, 0)))</f>
        <v>2633</v>
      </c>
      <c r="G5346" t="s">
        <v>27</v>
      </c>
      <c r="H5346" t="s">
        <v>11</v>
      </c>
      <c r="I5346" t="s">
        <v>43</v>
      </c>
      <c r="J5346" t="s">
        <v>2587</v>
      </c>
      <c r="K5346" s="17">
        <v>10.23</v>
      </c>
      <c r="L5346" s="17">
        <v>3</v>
      </c>
      <c r="M5346" s="17">
        <v>4.91</v>
      </c>
      <c r="N5346" s="17" t="str">
        <f>IF(SalesData[[#This Row],[Profit]]&gt;0,"Profit","Loss")</f>
        <v>Profit</v>
      </c>
    </row>
    <row r="5347" spans="1:14" x14ac:dyDescent="0.25">
      <c r="A5347" s="1">
        <v>42608</v>
      </c>
      <c r="B5347" s="3">
        <f t="shared" si="249"/>
        <v>2016</v>
      </c>
      <c r="C5347" s="3">
        <f t="shared" si="250"/>
        <v>8</v>
      </c>
      <c r="D5347" t="s">
        <v>1076</v>
      </c>
      <c r="E5347" t="str">
        <f t="shared" si="251"/>
        <v>Roland Fjeld20160826</v>
      </c>
      <c r="F5347">
        <f>IF(COUNTIF($E$2:E5347, E5347) = 1, MAX($F$1:F5346) + 1, INDEX($F$1:F5346, MATCH(E5347, $E$1:E5346, 0)))</f>
        <v>2633</v>
      </c>
      <c r="G5347" t="s">
        <v>27</v>
      </c>
      <c r="H5347" t="s">
        <v>11</v>
      </c>
      <c r="I5347" t="s">
        <v>12</v>
      </c>
      <c r="J5347" t="s">
        <v>1605</v>
      </c>
      <c r="K5347" s="17">
        <v>154.9</v>
      </c>
      <c r="L5347" s="17">
        <v>5</v>
      </c>
      <c r="M5347" s="17">
        <v>69.709999999999994</v>
      </c>
      <c r="N5347" s="17" t="str">
        <f>IF(SalesData[[#This Row],[Profit]]&gt;0,"Profit","Loss")</f>
        <v>Profit</v>
      </c>
    </row>
    <row r="5348" spans="1:14" x14ac:dyDescent="0.25">
      <c r="A5348" s="1">
        <v>42608</v>
      </c>
      <c r="B5348" s="3">
        <f t="shared" si="249"/>
        <v>2016</v>
      </c>
      <c r="C5348" s="3">
        <f t="shared" si="250"/>
        <v>8</v>
      </c>
      <c r="D5348" t="s">
        <v>212</v>
      </c>
      <c r="E5348" t="str">
        <f t="shared" si="251"/>
        <v>Linda Cazamias20160826</v>
      </c>
      <c r="F5348">
        <f>IF(COUNTIF($E$2:E5348, E5348) = 1, MAX($F$1:F5347) + 1, INDEX($F$1:F5347, MATCH(E5348, $E$1:E5347, 0)))</f>
        <v>2634</v>
      </c>
      <c r="G5348" t="s">
        <v>10</v>
      </c>
      <c r="H5348" t="s">
        <v>39</v>
      </c>
      <c r="I5348" t="s">
        <v>52</v>
      </c>
      <c r="J5348" t="s">
        <v>1078</v>
      </c>
      <c r="K5348" s="17">
        <v>159.97999999999999</v>
      </c>
      <c r="L5348" s="17">
        <v>2</v>
      </c>
      <c r="M5348" s="17">
        <v>44</v>
      </c>
      <c r="N5348" s="17" t="str">
        <f>IF(SalesData[[#This Row],[Profit]]&gt;0,"Profit","Loss")</f>
        <v>Profit</v>
      </c>
    </row>
    <row r="5349" spans="1:14" x14ac:dyDescent="0.25">
      <c r="A5349" s="1">
        <v>42608</v>
      </c>
      <c r="B5349" s="3">
        <f t="shared" si="249"/>
        <v>2016</v>
      </c>
      <c r="C5349" s="3">
        <f t="shared" si="250"/>
        <v>8</v>
      </c>
      <c r="D5349" t="s">
        <v>212</v>
      </c>
      <c r="E5349" t="str">
        <f t="shared" si="251"/>
        <v>Linda Cazamias20160826</v>
      </c>
      <c r="F5349">
        <f>IF(COUNTIF($E$2:E5349, E5349) = 1, MAX($F$1:F5348) + 1, INDEX($F$1:F5348, MATCH(E5349, $E$1:E5348, 0)))</f>
        <v>2634</v>
      </c>
      <c r="G5349" t="s">
        <v>10</v>
      </c>
      <c r="H5349" t="s">
        <v>34</v>
      </c>
      <c r="I5349" t="s">
        <v>35</v>
      </c>
      <c r="J5349" t="s">
        <v>948</v>
      </c>
      <c r="K5349" s="17">
        <v>1024.72</v>
      </c>
      <c r="L5349" s="17">
        <v>6</v>
      </c>
      <c r="M5349" s="17">
        <v>-29.28</v>
      </c>
      <c r="N5349" s="17" t="str">
        <f>IF(SalesData[[#This Row],[Profit]]&gt;0,"Profit","Loss")</f>
        <v>Loss</v>
      </c>
    </row>
    <row r="5350" spans="1:14" x14ac:dyDescent="0.25">
      <c r="A5350" s="1">
        <v>42608</v>
      </c>
      <c r="B5350" s="3">
        <f t="shared" si="249"/>
        <v>2016</v>
      </c>
      <c r="C5350" s="3">
        <f t="shared" si="250"/>
        <v>8</v>
      </c>
      <c r="D5350" t="s">
        <v>978</v>
      </c>
      <c r="E5350" t="str">
        <f t="shared" si="251"/>
        <v>Charles Crestani20160826</v>
      </c>
      <c r="F5350">
        <f>IF(COUNTIF($E$2:E5350, E5350) = 1, MAX($F$1:F5349) + 1, INDEX($F$1:F5349, MATCH(E5350, $E$1:E5349, 0)))</f>
        <v>2635</v>
      </c>
      <c r="G5350" t="s">
        <v>164</v>
      </c>
      <c r="H5350" t="s">
        <v>11</v>
      </c>
      <c r="I5350" t="s">
        <v>12</v>
      </c>
      <c r="J5350" t="s">
        <v>1157</v>
      </c>
      <c r="K5350" s="17">
        <v>6.48</v>
      </c>
      <c r="L5350" s="17">
        <v>1</v>
      </c>
      <c r="M5350" s="17">
        <v>3.11</v>
      </c>
      <c r="N5350" s="17" t="str">
        <f>IF(SalesData[[#This Row],[Profit]]&gt;0,"Profit","Loss")</f>
        <v>Profit</v>
      </c>
    </row>
    <row r="5351" spans="1:14" x14ac:dyDescent="0.25">
      <c r="A5351" s="1">
        <v>42608</v>
      </c>
      <c r="B5351" s="3">
        <f t="shared" si="249"/>
        <v>2016</v>
      </c>
      <c r="C5351" s="3">
        <f t="shared" si="250"/>
        <v>8</v>
      </c>
      <c r="D5351" t="s">
        <v>1131</v>
      </c>
      <c r="E5351" t="str">
        <f t="shared" si="251"/>
        <v>Don Jones20160826</v>
      </c>
      <c r="F5351">
        <f>IF(COUNTIF($E$2:E5351, E5351) = 1, MAX($F$1:F5350) + 1, INDEX($F$1:F5350, MATCH(E5351, $E$1:E5350, 0)))</f>
        <v>2636</v>
      </c>
      <c r="G5351" t="s">
        <v>27</v>
      </c>
      <c r="H5351" t="s">
        <v>34</v>
      </c>
      <c r="I5351" t="s">
        <v>35</v>
      </c>
      <c r="J5351" t="s">
        <v>991</v>
      </c>
      <c r="K5351" s="17">
        <v>1603.14</v>
      </c>
      <c r="L5351" s="17">
        <v>4</v>
      </c>
      <c r="M5351" s="17">
        <v>100.2</v>
      </c>
      <c r="N5351" s="17" t="str">
        <f>IF(SalesData[[#This Row],[Profit]]&gt;0,"Profit","Loss")</f>
        <v>Profit</v>
      </c>
    </row>
    <row r="5352" spans="1:14" x14ac:dyDescent="0.25">
      <c r="A5352" s="1">
        <v>42608</v>
      </c>
      <c r="B5352" s="3">
        <f t="shared" si="249"/>
        <v>2016</v>
      </c>
      <c r="C5352" s="3">
        <f t="shared" si="250"/>
        <v>8</v>
      </c>
      <c r="D5352" t="s">
        <v>1359</v>
      </c>
      <c r="E5352" t="str">
        <f t="shared" si="251"/>
        <v>Vivek Grady20160826</v>
      </c>
      <c r="F5352">
        <f>IF(COUNTIF($E$2:E5352, E5352) = 1, MAX($F$1:F5351) + 1, INDEX($F$1:F5351, MATCH(E5352, $E$1:E5351, 0)))</f>
        <v>2637</v>
      </c>
      <c r="G5352" t="s">
        <v>23</v>
      </c>
      <c r="H5352" t="s">
        <v>11</v>
      </c>
      <c r="I5352" t="s">
        <v>24</v>
      </c>
      <c r="J5352" t="s">
        <v>1071</v>
      </c>
      <c r="K5352" s="17">
        <v>5.47</v>
      </c>
      <c r="L5352" s="17">
        <v>3</v>
      </c>
      <c r="M5352" s="17">
        <v>1.64</v>
      </c>
      <c r="N5352" s="17" t="str">
        <f>IF(SalesData[[#This Row],[Profit]]&gt;0,"Profit","Loss")</f>
        <v>Profit</v>
      </c>
    </row>
    <row r="5353" spans="1:14" x14ac:dyDescent="0.25">
      <c r="A5353" s="1">
        <v>42608</v>
      </c>
      <c r="B5353" s="3">
        <f t="shared" si="249"/>
        <v>2016</v>
      </c>
      <c r="C5353" s="3">
        <f t="shared" si="250"/>
        <v>8</v>
      </c>
      <c r="D5353" t="s">
        <v>1359</v>
      </c>
      <c r="E5353" t="str">
        <f t="shared" si="251"/>
        <v>Vivek Grady20160826</v>
      </c>
      <c r="F5353">
        <f>IF(COUNTIF($E$2:E5353, E5353) = 1, MAX($F$1:F5352) + 1, INDEX($F$1:F5352, MATCH(E5353, $E$1:E5352, 0)))</f>
        <v>2637</v>
      </c>
      <c r="G5353" t="s">
        <v>23</v>
      </c>
      <c r="H5353" t="s">
        <v>39</v>
      </c>
      <c r="I5353" t="s">
        <v>52</v>
      </c>
      <c r="J5353" t="s">
        <v>1314</v>
      </c>
      <c r="K5353" s="17">
        <v>47.98</v>
      </c>
      <c r="L5353" s="17">
        <v>2</v>
      </c>
      <c r="M5353" s="17">
        <v>13.2</v>
      </c>
      <c r="N5353" s="17" t="str">
        <f>IF(SalesData[[#This Row],[Profit]]&gt;0,"Profit","Loss")</f>
        <v>Profit</v>
      </c>
    </row>
    <row r="5354" spans="1:14" x14ac:dyDescent="0.25">
      <c r="A5354" s="1">
        <v>42608</v>
      </c>
      <c r="B5354" s="3">
        <f t="shared" si="249"/>
        <v>2016</v>
      </c>
      <c r="C5354" s="3">
        <f t="shared" si="250"/>
        <v>8</v>
      </c>
      <c r="D5354" t="s">
        <v>1038</v>
      </c>
      <c r="E5354" t="str">
        <f t="shared" si="251"/>
        <v>Tom Stivers20160826</v>
      </c>
      <c r="F5354">
        <f>IF(COUNTIF($E$2:E5354, E5354) = 1, MAX($F$1:F5353) + 1, INDEX($F$1:F5353, MATCH(E5354, $E$1:E5353, 0)))</f>
        <v>2638</v>
      </c>
      <c r="G5354" t="s">
        <v>27</v>
      </c>
      <c r="H5354" t="s">
        <v>11</v>
      </c>
      <c r="I5354" t="s">
        <v>24</v>
      </c>
      <c r="J5354" t="s">
        <v>271</v>
      </c>
      <c r="K5354" s="17">
        <v>8.26</v>
      </c>
      <c r="L5354" s="17">
        <v>2</v>
      </c>
      <c r="M5354" s="17">
        <v>3.8</v>
      </c>
      <c r="N5354" s="17" t="str">
        <f>IF(SalesData[[#This Row],[Profit]]&gt;0,"Profit","Loss")</f>
        <v>Profit</v>
      </c>
    </row>
    <row r="5355" spans="1:14" x14ac:dyDescent="0.25">
      <c r="A5355" s="1">
        <v>42608</v>
      </c>
      <c r="B5355" s="3">
        <f t="shared" si="249"/>
        <v>2016</v>
      </c>
      <c r="C5355" s="3">
        <f t="shared" si="250"/>
        <v>8</v>
      </c>
      <c r="D5355" t="s">
        <v>2265</v>
      </c>
      <c r="E5355" t="str">
        <f t="shared" si="251"/>
        <v>Dan Reichenbach20160826</v>
      </c>
      <c r="F5355">
        <f>IF(COUNTIF($E$2:E5355, E5355) = 1, MAX($F$1:F5354) + 1, INDEX($F$1:F5354, MATCH(E5355, $E$1:E5354, 0)))</f>
        <v>2639</v>
      </c>
      <c r="G5355" t="s">
        <v>149</v>
      </c>
      <c r="H5355" t="s">
        <v>39</v>
      </c>
      <c r="I5355" t="s">
        <v>40</v>
      </c>
      <c r="J5355" t="s">
        <v>2588</v>
      </c>
      <c r="K5355" s="17">
        <v>33</v>
      </c>
      <c r="L5355" s="17">
        <v>6</v>
      </c>
      <c r="M5355" s="17">
        <v>8.25</v>
      </c>
      <c r="N5355" s="17" t="str">
        <f>IF(SalesData[[#This Row],[Profit]]&gt;0,"Profit","Loss")</f>
        <v>Profit</v>
      </c>
    </row>
    <row r="5356" spans="1:14" x14ac:dyDescent="0.25">
      <c r="A5356" s="1">
        <v>42608</v>
      </c>
      <c r="B5356" s="3">
        <f t="shared" si="249"/>
        <v>2016</v>
      </c>
      <c r="C5356" s="3">
        <f t="shared" si="250"/>
        <v>8</v>
      </c>
      <c r="D5356" t="s">
        <v>2265</v>
      </c>
      <c r="E5356" t="str">
        <f t="shared" si="251"/>
        <v>Dan Reichenbach20160826</v>
      </c>
      <c r="F5356">
        <f>IF(COUNTIF($E$2:E5356, E5356) = 1, MAX($F$1:F5355) + 1, INDEX($F$1:F5355, MATCH(E5356, $E$1:E5355, 0)))</f>
        <v>2639</v>
      </c>
      <c r="G5356" t="s">
        <v>149</v>
      </c>
      <c r="H5356" t="s">
        <v>39</v>
      </c>
      <c r="I5356" t="s">
        <v>52</v>
      </c>
      <c r="J5356" t="s">
        <v>668</v>
      </c>
      <c r="K5356" s="17">
        <v>249.95</v>
      </c>
      <c r="L5356" s="17">
        <v>5</v>
      </c>
      <c r="M5356" s="17">
        <v>87.48</v>
      </c>
      <c r="N5356" s="17" t="str">
        <f>IF(SalesData[[#This Row],[Profit]]&gt;0,"Profit","Loss")</f>
        <v>Profit</v>
      </c>
    </row>
    <row r="5357" spans="1:14" x14ac:dyDescent="0.25">
      <c r="A5357" s="1">
        <v>42608</v>
      </c>
      <c r="B5357" s="3">
        <f t="shared" si="249"/>
        <v>2016</v>
      </c>
      <c r="C5357" s="3">
        <f t="shared" si="250"/>
        <v>8</v>
      </c>
      <c r="D5357" t="s">
        <v>957</v>
      </c>
      <c r="E5357" t="str">
        <f t="shared" si="251"/>
        <v>Shirley Schmidt20160826</v>
      </c>
      <c r="F5357">
        <f>IF(COUNTIF($E$2:E5357, E5357) = 1, MAX($F$1:F5356) + 1, INDEX($F$1:F5356, MATCH(E5357, $E$1:E5356, 0)))</f>
        <v>2640</v>
      </c>
      <c r="G5357" t="s">
        <v>157</v>
      </c>
      <c r="H5357" t="s">
        <v>39</v>
      </c>
      <c r="I5357" t="s">
        <v>52</v>
      </c>
      <c r="J5357" t="s">
        <v>1022</v>
      </c>
      <c r="K5357" s="17">
        <v>47.97</v>
      </c>
      <c r="L5357" s="17">
        <v>3</v>
      </c>
      <c r="M5357" s="17">
        <v>14.87</v>
      </c>
      <c r="N5357" s="17" t="str">
        <f>IF(SalesData[[#This Row],[Profit]]&gt;0,"Profit","Loss")</f>
        <v>Profit</v>
      </c>
    </row>
    <row r="5358" spans="1:14" x14ac:dyDescent="0.25">
      <c r="A5358" s="1">
        <v>42608</v>
      </c>
      <c r="B5358" s="3">
        <f t="shared" si="249"/>
        <v>2016</v>
      </c>
      <c r="C5358" s="3">
        <f t="shared" si="250"/>
        <v>8</v>
      </c>
      <c r="D5358" t="s">
        <v>612</v>
      </c>
      <c r="E5358" t="str">
        <f t="shared" si="251"/>
        <v>Andrew Allen20160826</v>
      </c>
      <c r="F5358">
        <f>IF(COUNTIF($E$2:E5358, E5358) = 1, MAX($F$1:F5357) + 1, INDEX($F$1:F5357, MATCH(E5358, $E$1:E5357, 0)))</f>
        <v>2641</v>
      </c>
      <c r="G5358" t="s">
        <v>110</v>
      </c>
      <c r="H5358" t="s">
        <v>11</v>
      </c>
      <c r="I5358" t="s">
        <v>12</v>
      </c>
      <c r="J5358" t="s">
        <v>2417</v>
      </c>
      <c r="K5358" s="17">
        <v>11.56</v>
      </c>
      <c r="L5358" s="17">
        <v>2</v>
      </c>
      <c r="M5358" s="17">
        <v>5.66</v>
      </c>
      <c r="N5358" s="17" t="str">
        <f>IF(SalesData[[#This Row],[Profit]]&gt;0,"Profit","Loss")</f>
        <v>Profit</v>
      </c>
    </row>
    <row r="5359" spans="1:14" x14ac:dyDescent="0.25">
      <c r="A5359" s="1">
        <v>42608</v>
      </c>
      <c r="B5359" s="3">
        <f t="shared" si="249"/>
        <v>2016</v>
      </c>
      <c r="C5359" s="3">
        <f t="shared" si="250"/>
        <v>8</v>
      </c>
      <c r="D5359" t="s">
        <v>612</v>
      </c>
      <c r="E5359" t="str">
        <f t="shared" si="251"/>
        <v>Andrew Allen20160826</v>
      </c>
      <c r="F5359">
        <f>IF(COUNTIF($E$2:E5359, E5359) = 1, MAX($F$1:F5358) + 1, INDEX($F$1:F5358, MATCH(E5359, $E$1:E5358, 0)))</f>
        <v>2641</v>
      </c>
      <c r="G5359" t="s">
        <v>110</v>
      </c>
      <c r="H5359" t="s">
        <v>39</v>
      </c>
      <c r="I5359" t="s">
        <v>40</v>
      </c>
      <c r="J5359" t="s">
        <v>1708</v>
      </c>
      <c r="K5359" s="17">
        <v>209.97</v>
      </c>
      <c r="L5359" s="17">
        <v>3</v>
      </c>
      <c r="M5359" s="17">
        <v>58.79</v>
      </c>
      <c r="N5359" s="17" t="str">
        <f>IF(SalesData[[#This Row],[Profit]]&gt;0,"Profit","Loss")</f>
        <v>Profit</v>
      </c>
    </row>
    <row r="5360" spans="1:14" x14ac:dyDescent="0.25">
      <c r="A5360" s="1">
        <v>42608</v>
      </c>
      <c r="B5360" s="3">
        <f t="shared" si="249"/>
        <v>2016</v>
      </c>
      <c r="C5360" s="3">
        <f t="shared" si="250"/>
        <v>8</v>
      </c>
      <c r="D5360" t="s">
        <v>612</v>
      </c>
      <c r="E5360" t="str">
        <f t="shared" si="251"/>
        <v>Andrew Allen20160826</v>
      </c>
      <c r="F5360">
        <f>IF(COUNTIF($E$2:E5360, E5360) = 1, MAX($F$1:F5359) + 1, INDEX($F$1:F5359, MATCH(E5360, $E$1:E5359, 0)))</f>
        <v>2641</v>
      </c>
      <c r="G5360" t="s">
        <v>110</v>
      </c>
      <c r="H5360" t="s">
        <v>34</v>
      </c>
      <c r="I5360" t="s">
        <v>145</v>
      </c>
      <c r="J5360" t="s">
        <v>874</v>
      </c>
      <c r="K5360" s="17">
        <v>447.84</v>
      </c>
      <c r="L5360" s="17">
        <v>4</v>
      </c>
      <c r="M5360" s="17">
        <v>98.52</v>
      </c>
      <c r="N5360" s="17" t="str">
        <f>IF(SalesData[[#This Row],[Profit]]&gt;0,"Profit","Loss")</f>
        <v>Profit</v>
      </c>
    </row>
    <row r="5361" spans="1:14" x14ac:dyDescent="0.25">
      <c r="A5361" s="1">
        <v>42608</v>
      </c>
      <c r="B5361" s="3">
        <f t="shared" si="249"/>
        <v>2016</v>
      </c>
      <c r="C5361" s="3">
        <f t="shared" si="250"/>
        <v>8</v>
      </c>
      <c r="D5361" t="s">
        <v>612</v>
      </c>
      <c r="E5361" t="str">
        <f t="shared" si="251"/>
        <v>Andrew Allen20160826</v>
      </c>
      <c r="F5361">
        <f>IF(COUNTIF($E$2:E5361, E5361) = 1, MAX($F$1:F5360) + 1, INDEX($F$1:F5360, MATCH(E5361, $E$1:E5360, 0)))</f>
        <v>2641</v>
      </c>
      <c r="G5361" t="s">
        <v>110</v>
      </c>
      <c r="H5361" t="s">
        <v>39</v>
      </c>
      <c r="I5361" t="s">
        <v>52</v>
      </c>
      <c r="J5361" t="s">
        <v>905</v>
      </c>
      <c r="K5361" s="17">
        <v>479.97</v>
      </c>
      <c r="L5361" s="17">
        <v>3</v>
      </c>
      <c r="M5361" s="17">
        <v>163.19</v>
      </c>
      <c r="N5361" s="17" t="str">
        <f>IF(SalesData[[#This Row],[Profit]]&gt;0,"Profit","Loss")</f>
        <v>Profit</v>
      </c>
    </row>
    <row r="5362" spans="1:14" x14ac:dyDescent="0.25">
      <c r="A5362" s="1">
        <v>42608</v>
      </c>
      <c r="B5362" s="3">
        <f t="shared" si="249"/>
        <v>2016</v>
      </c>
      <c r="C5362" s="3">
        <f t="shared" si="250"/>
        <v>8</v>
      </c>
      <c r="D5362" t="s">
        <v>612</v>
      </c>
      <c r="E5362" t="str">
        <f t="shared" si="251"/>
        <v>Andrew Allen20160826</v>
      </c>
      <c r="F5362">
        <f>IF(COUNTIF($E$2:E5362, E5362) = 1, MAX($F$1:F5361) + 1, INDEX($F$1:F5361, MATCH(E5362, $E$1:E5361, 0)))</f>
        <v>2641</v>
      </c>
      <c r="G5362" t="s">
        <v>110</v>
      </c>
      <c r="H5362" t="s">
        <v>11</v>
      </c>
      <c r="I5362" t="s">
        <v>24</v>
      </c>
      <c r="J5362" t="s">
        <v>632</v>
      </c>
      <c r="K5362" s="17">
        <v>8.64</v>
      </c>
      <c r="L5362" s="17">
        <v>3</v>
      </c>
      <c r="M5362" s="17">
        <v>2.5099999999999998</v>
      </c>
      <c r="N5362" s="17" t="str">
        <f>IF(SalesData[[#This Row],[Profit]]&gt;0,"Profit","Loss")</f>
        <v>Profit</v>
      </c>
    </row>
    <row r="5363" spans="1:14" x14ac:dyDescent="0.25">
      <c r="A5363" s="1">
        <v>42608</v>
      </c>
      <c r="B5363" s="3">
        <f t="shared" si="249"/>
        <v>2016</v>
      </c>
      <c r="C5363" s="3">
        <f t="shared" si="250"/>
        <v>8</v>
      </c>
      <c r="D5363" t="s">
        <v>109</v>
      </c>
      <c r="E5363" t="str">
        <f t="shared" si="251"/>
        <v>Xylona Preis20160826</v>
      </c>
      <c r="F5363">
        <f>IF(COUNTIF($E$2:E5363, E5363) = 1, MAX($F$1:F5362) + 1, INDEX($F$1:F5362, MATCH(E5363, $E$1:E5362, 0)))</f>
        <v>2642</v>
      </c>
      <c r="G5363" t="s">
        <v>30</v>
      </c>
      <c r="H5363" t="s">
        <v>34</v>
      </c>
      <c r="I5363" t="s">
        <v>47</v>
      </c>
      <c r="J5363" t="s">
        <v>678</v>
      </c>
      <c r="K5363" s="17">
        <v>186.54</v>
      </c>
      <c r="L5363" s="17">
        <v>3</v>
      </c>
      <c r="M5363" s="17">
        <v>41.04</v>
      </c>
      <c r="N5363" s="17" t="str">
        <f>IF(SalesData[[#This Row],[Profit]]&gt;0,"Profit","Loss")</f>
        <v>Profit</v>
      </c>
    </row>
    <row r="5364" spans="1:14" x14ac:dyDescent="0.25">
      <c r="A5364" s="1">
        <v>42608</v>
      </c>
      <c r="B5364" s="3">
        <f t="shared" si="249"/>
        <v>2016</v>
      </c>
      <c r="C5364" s="3">
        <f t="shared" si="250"/>
        <v>8</v>
      </c>
      <c r="D5364" t="s">
        <v>2242</v>
      </c>
      <c r="E5364" t="str">
        <f t="shared" si="251"/>
        <v>Ken Dana20160826</v>
      </c>
      <c r="F5364">
        <f>IF(COUNTIF($E$2:E5364, E5364) = 1, MAX($F$1:F5363) + 1, INDEX($F$1:F5363, MATCH(E5364, $E$1:E5363, 0)))</f>
        <v>2643</v>
      </c>
      <c r="G5364" t="s">
        <v>149</v>
      </c>
      <c r="H5364" t="s">
        <v>11</v>
      </c>
      <c r="I5364" t="s">
        <v>20</v>
      </c>
      <c r="J5364" t="s">
        <v>2218</v>
      </c>
      <c r="K5364" s="17">
        <v>146.69</v>
      </c>
      <c r="L5364" s="17">
        <v>8</v>
      </c>
      <c r="M5364" s="17">
        <v>45.84</v>
      </c>
      <c r="N5364" s="17" t="str">
        <f>IF(SalesData[[#This Row],[Profit]]&gt;0,"Profit","Loss")</f>
        <v>Profit</v>
      </c>
    </row>
    <row r="5365" spans="1:14" x14ac:dyDescent="0.25">
      <c r="A5365" s="1">
        <v>42608</v>
      </c>
      <c r="B5365" s="3">
        <f t="shared" si="249"/>
        <v>2016</v>
      </c>
      <c r="C5365" s="3">
        <f t="shared" si="250"/>
        <v>8</v>
      </c>
      <c r="D5365" t="s">
        <v>2064</v>
      </c>
      <c r="E5365" t="str">
        <f t="shared" si="251"/>
        <v>Stuart Van20160826</v>
      </c>
      <c r="F5365">
        <f>IF(COUNTIF($E$2:E5365, E5365) = 1, MAX($F$1:F5364) + 1, INDEX($F$1:F5364, MATCH(E5365, $E$1:E5364, 0)))</f>
        <v>2644</v>
      </c>
      <c r="G5365" t="s">
        <v>123</v>
      </c>
      <c r="H5365" t="s">
        <v>11</v>
      </c>
      <c r="I5365" t="s">
        <v>12</v>
      </c>
      <c r="J5365" t="s">
        <v>713</v>
      </c>
      <c r="K5365" s="17">
        <v>31.01</v>
      </c>
      <c r="L5365" s="17">
        <v>1</v>
      </c>
      <c r="M5365" s="17">
        <v>11.24</v>
      </c>
      <c r="N5365" s="17" t="str">
        <f>IF(SalesData[[#This Row],[Profit]]&gt;0,"Profit","Loss")</f>
        <v>Profit</v>
      </c>
    </row>
    <row r="5366" spans="1:14" x14ac:dyDescent="0.25">
      <c r="A5366" s="1">
        <v>42609</v>
      </c>
      <c r="B5366" s="3">
        <f t="shared" si="249"/>
        <v>2016</v>
      </c>
      <c r="C5366" s="3">
        <f t="shared" si="250"/>
        <v>8</v>
      </c>
      <c r="D5366" t="s">
        <v>1785</v>
      </c>
      <c r="E5366" t="str">
        <f t="shared" si="251"/>
        <v>Sung Shariari20160827</v>
      </c>
      <c r="F5366">
        <f>IF(COUNTIF($E$2:E5366, E5366) = 1, MAX($F$1:F5365) + 1, INDEX($F$1:F5365, MATCH(E5366, $E$1:E5365, 0)))</f>
        <v>2645</v>
      </c>
      <c r="G5366" t="s">
        <v>10</v>
      </c>
      <c r="H5366" t="s">
        <v>11</v>
      </c>
      <c r="I5366" t="s">
        <v>200</v>
      </c>
      <c r="J5366" t="s">
        <v>472</v>
      </c>
      <c r="K5366" s="17">
        <v>51.52</v>
      </c>
      <c r="L5366" s="17">
        <v>5</v>
      </c>
      <c r="M5366" s="17">
        <v>-10.95</v>
      </c>
      <c r="N5366" s="17" t="str">
        <f>IF(SalesData[[#This Row],[Profit]]&gt;0,"Profit","Loss")</f>
        <v>Loss</v>
      </c>
    </row>
    <row r="5367" spans="1:14" x14ac:dyDescent="0.25">
      <c r="A5367" s="1">
        <v>42609</v>
      </c>
      <c r="B5367" s="3">
        <f t="shared" si="249"/>
        <v>2016</v>
      </c>
      <c r="C5367" s="3">
        <f t="shared" si="250"/>
        <v>8</v>
      </c>
      <c r="D5367" t="s">
        <v>1785</v>
      </c>
      <c r="E5367" t="str">
        <f t="shared" si="251"/>
        <v>Sung Shariari20160827</v>
      </c>
      <c r="F5367">
        <f>IF(COUNTIF($E$2:E5367, E5367) = 1, MAX($F$1:F5366) + 1, INDEX($F$1:F5366, MATCH(E5367, $E$1:E5366, 0)))</f>
        <v>2645</v>
      </c>
      <c r="G5367" t="s">
        <v>10</v>
      </c>
      <c r="H5367" t="s">
        <v>11</v>
      </c>
      <c r="I5367" t="s">
        <v>12</v>
      </c>
      <c r="J5367" t="s">
        <v>1987</v>
      </c>
      <c r="K5367" s="17">
        <v>3.53</v>
      </c>
      <c r="L5367" s="17">
        <v>1</v>
      </c>
      <c r="M5367" s="17">
        <v>1.1499999999999999</v>
      </c>
      <c r="N5367" s="17" t="str">
        <f>IF(SalesData[[#This Row],[Profit]]&gt;0,"Profit","Loss")</f>
        <v>Profit</v>
      </c>
    </row>
    <row r="5368" spans="1:14" x14ac:dyDescent="0.25">
      <c r="A5368" s="1">
        <v>42609</v>
      </c>
      <c r="B5368" s="3">
        <f t="shared" si="249"/>
        <v>2016</v>
      </c>
      <c r="C5368" s="3">
        <f t="shared" si="250"/>
        <v>8</v>
      </c>
      <c r="D5368" t="s">
        <v>1785</v>
      </c>
      <c r="E5368" t="str">
        <f t="shared" si="251"/>
        <v>Sung Shariari20160827</v>
      </c>
      <c r="F5368">
        <f>IF(COUNTIF($E$2:E5368, E5368) = 1, MAX($F$1:F5367) + 1, INDEX($F$1:F5367, MATCH(E5368, $E$1:E5367, 0)))</f>
        <v>2645</v>
      </c>
      <c r="G5368" t="s">
        <v>10</v>
      </c>
      <c r="H5368" t="s">
        <v>11</v>
      </c>
      <c r="I5368" t="s">
        <v>12</v>
      </c>
      <c r="J5368" t="s">
        <v>2295</v>
      </c>
      <c r="K5368" s="17">
        <v>4.62</v>
      </c>
      <c r="L5368" s="17">
        <v>1</v>
      </c>
      <c r="M5368" s="17">
        <v>1.68</v>
      </c>
      <c r="N5368" s="17" t="str">
        <f>IF(SalesData[[#This Row],[Profit]]&gt;0,"Profit","Loss")</f>
        <v>Profit</v>
      </c>
    </row>
    <row r="5369" spans="1:14" x14ac:dyDescent="0.25">
      <c r="A5369" s="1">
        <v>42609</v>
      </c>
      <c r="B5369" s="3">
        <f t="shared" si="249"/>
        <v>2016</v>
      </c>
      <c r="C5369" s="3">
        <f t="shared" si="250"/>
        <v>8</v>
      </c>
      <c r="D5369" t="s">
        <v>1785</v>
      </c>
      <c r="E5369" t="str">
        <f t="shared" si="251"/>
        <v>Sung Shariari20160827</v>
      </c>
      <c r="F5369">
        <f>IF(COUNTIF($E$2:E5369, E5369) = 1, MAX($F$1:F5368) + 1, INDEX($F$1:F5368, MATCH(E5369, $E$1:E5368, 0)))</f>
        <v>2645</v>
      </c>
      <c r="G5369" t="s">
        <v>10</v>
      </c>
      <c r="H5369" t="s">
        <v>11</v>
      </c>
      <c r="I5369" t="s">
        <v>200</v>
      </c>
      <c r="J5369" t="s">
        <v>2054</v>
      </c>
      <c r="K5369" s="17">
        <v>55.17</v>
      </c>
      <c r="L5369" s="17">
        <v>4</v>
      </c>
      <c r="M5369" s="17">
        <v>6.21</v>
      </c>
      <c r="N5369" s="17" t="str">
        <f>IF(SalesData[[#This Row],[Profit]]&gt;0,"Profit","Loss")</f>
        <v>Profit</v>
      </c>
    </row>
    <row r="5370" spans="1:14" x14ac:dyDescent="0.25">
      <c r="A5370" s="1">
        <v>42609</v>
      </c>
      <c r="B5370" s="3">
        <f t="shared" si="249"/>
        <v>2016</v>
      </c>
      <c r="C5370" s="3">
        <f t="shared" si="250"/>
        <v>8</v>
      </c>
      <c r="D5370" t="s">
        <v>2550</v>
      </c>
      <c r="E5370" t="str">
        <f t="shared" si="251"/>
        <v>Ted Butterfield20160827</v>
      </c>
      <c r="F5370">
        <f>IF(COUNTIF($E$2:E5370, E5370) = 1, MAX($F$1:F5369) + 1, INDEX($F$1:F5369, MATCH(E5370, $E$1:E5369, 0)))</f>
        <v>2646</v>
      </c>
      <c r="G5370" t="s">
        <v>434</v>
      </c>
      <c r="H5370" t="s">
        <v>11</v>
      </c>
      <c r="I5370" t="s">
        <v>12</v>
      </c>
      <c r="J5370" t="s">
        <v>360</v>
      </c>
      <c r="K5370" s="17">
        <v>122.97</v>
      </c>
      <c r="L5370" s="17">
        <v>3</v>
      </c>
      <c r="M5370" s="17">
        <v>60.26</v>
      </c>
      <c r="N5370" s="17" t="str">
        <f>IF(SalesData[[#This Row],[Profit]]&gt;0,"Profit","Loss")</f>
        <v>Profit</v>
      </c>
    </row>
    <row r="5371" spans="1:14" x14ac:dyDescent="0.25">
      <c r="A5371" s="1">
        <v>42609</v>
      </c>
      <c r="B5371" s="3">
        <f t="shared" si="249"/>
        <v>2016</v>
      </c>
      <c r="C5371" s="3">
        <f t="shared" si="250"/>
        <v>8</v>
      </c>
      <c r="D5371" t="s">
        <v>2550</v>
      </c>
      <c r="E5371" t="str">
        <f t="shared" si="251"/>
        <v>Ted Butterfield20160827</v>
      </c>
      <c r="F5371">
        <f>IF(COUNTIF($E$2:E5371, E5371) = 1, MAX($F$1:F5370) + 1, INDEX($F$1:F5370, MATCH(E5371, $E$1:E5370, 0)))</f>
        <v>2646</v>
      </c>
      <c r="G5371" t="s">
        <v>434</v>
      </c>
      <c r="H5371" t="s">
        <v>34</v>
      </c>
      <c r="I5371" t="s">
        <v>145</v>
      </c>
      <c r="J5371" t="s">
        <v>1075</v>
      </c>
      <c r="K5371" s="17">
        <v>244.62</v>
      </c>
      <c r="L5371" s="17">
        <v>1</v>
      </c>
      <c r="M5371" s="17">
        <v>20.97</v>
      </c>
      <c r="N5371" s="17" t="str">
        <f>IF(SalesData[[#This Row],[Profit]]&gt;0,"Profit","Loss")</f>
        <v>Profit</v>
      </c>
    </row>
    <row r="5372" spans="1:14" x14ac:dyDescent="0.25">
      <c r="A5372" s="1">
        <v>42609</v>
      </c>
      <c r="B5372" s="3">
        <f t="shared" si="249"/>
        <v>2016</v>
      </c>
      <c r="C5372" s="3">
        <f t="shared" si="250"/>
        <v>8</v>
      </c>
      <c r="D5372" t="s">
        <v>2550</v>
      </c>
      <c r="E5372" t="str">
        <f t="shared" si="251"/>
        <v>Ted Butterfield20160827</v>
      </c>
      <c r="F5372">
        <f>IF(COUNTIF($E$2:E5372, E5372) = 1, MAX($F$1:F5371) + 1, INDEX($F$1:F5371, MATCH(E5372, $E$1:E5371, 0)))</f>
        <v>2646</v>
      </c>
      <c r="G5372" t="s">
        <v>434</v>
      </c>
      <c r="H5372" t="s">
        <v>39</v>
      </c>
      <c r="I5372" t="s">
        <v>40</v>
      </c>
      <c r="J5372" t="s">
        <v>1988</v>
      </c>
      <c r="K5372" s="17">
        <v>59.97</v>
      </c>
      <c r="L5372" s="17">
        <v>3</v>
      </c>
      <c r="M5372" s="17">
        <v>28.79</v>
      </c>
      <c r="N5372" s="17" t="str">
        <f>IF(SalesData[[#This Row],[Profit]]&gt;0,"Profit","Loss")</f>
        <v>Profit</v>
      </c>
    </row>
    <row r="5373" spans="1:14" x14ac:dyDescent="0.25">
      <c r="A5373" s="1">
        <v>42609</v>
      </c>
      <c r="B5373" s="3">
        <f t="shared" si="249"/>
        <v>2016</v>
      </c>
      <c r="C5373" s="3">
        <f t="shared" si="250"/>
        <v>8</v>
      </c>
      <c r="D5373" t="s">
        <v>2550</v>
      </c>
      <c r="E5373" t="str">
        <f t="shared" si="251"/>
        <v>Ted Butterfield20160827</v>
      </c>
      <c r="F5373">
        <f>IF(COUNTIF($E$2:E5373, E5373) = 1, MAX($F$1:F5372) + 1, INDEX($F$1:F5372, MATCH(E5373, $E$1:E5372, 0)))</f>
        <v>2646</v>
      </c>
      <c r="G5373" t="s">
        <v>434</v>
      </c>
      <c r="H5373" t="s">
        <v>11</v>
      </c>
      <c r="I5373" t="s">
        <v>12</v>
      </c>
      <c r="J5373" t="s">
        <v>2499</v>
      </c>
      <c r="K5373" s="17">
        <v>81.540000000000006</v>
      </c>
      <c r="L5373" s="17">
        <v>9</v>
      </c>
      <c r="M5373" s="17">
        <v>36.69</v>
      </c>
      <c r="N5373" s="17" t="str">
        <f>IF(SalesData[[#This Row],[Profit]]&gt;0,"Profit","Loss")</f>
        <v>Profit</v>
      </c>
    </row>
    <row r="5374" spans="1:14" x14ac:dyDescent="0.25">
      <c r="A5374" s="1">
        <v>42609</v>
      </c>
      <c r="B5374" s="3">
        <f t="shared" si="249"/>
        <v>2016</v>
      </c>
      <c r="C5374" s="3">
        <f t="shared" si="250"/>
        <v>8</v>
      </c>
      <c r="D5374" t="s">
        <v>2550</v>
      </c>
      <c r="E5374" t="str">
        <f t="shared" si="251"/>
        <v>Ted Butterfield20160827</v>
      </c>
      <c r="F5374">
        <f>IF(COUNTIF($E$2:E5374, E5374) = 1, MAX($F$1:F5373) + 1, INDEX($F$1:F5373, MATCH(E5374, $E$1:E5373, 0)))</f>
        <v>2646</v>
      </c>
      <c r="G5374" t="s">
        <v>434</v>
      </c>
      <c r="H5374" t="s">
        <v>11</v>
      </c>
      <c r="I5374" t="s">
        <v>43</v>
      </c>
      <c r="J5374" t="s">
        <v>160</v>
      </c>
      <c r="K5374" s="17">
        <v>11.68</v>
      </c>
      <c r="L5374" s="17">
        <v>4</v>
      </c>
      <c r="M5374" s="17">
        <v>5.26</v>
      </c>
      <c r="N5374" s="17" t="str">
        <f>IF(SalesData[[#This Row],[Profit]]&gt;0,"Profit","Loss")</f>
        <v>Profit</v>
      </c>
    </row>
    <row r="5375" spans="1:14" x14ac:dyDescent="0.25">
      <c r="A5375" s="1">
        <v>42609</v>
      </c>
      <c r="B5375" s="3">
        <f t="shared" si="249"/>
        <v>2016</v>
      </c>
      <c r="C5375" s="3">
        <f t="shared" si="250"/>
        <v>8</v>
      </c>
      <c r="D5375" t="s">
        <v>2550</v>
      </c>
      <c r="E5375" t="str">
        <f t="shared" si="251"/>
        <v>Ted Butterfield20160827</v>
      </c>
      <c r="F5375">
        <f>IF(COUNTIF($E$2:E5375, E5375) = 1, MAX($F$1:F5374) + 1, INDEX($F$1:F5374, MATCH(E5375, $E$1:E5374, 0)))</f>
        <v>2646</v>
      </c>
      <c r="G5375" t="s">
        <v>434</v>
      </c>
      <c r="H5375" t="s">
        <v>11</v>
      </c>
      <c r="I5375" t="s">
        <v>20</v>
      </c>
      <c r="J5375" t="s">
        <v>886</v>
      </c>
      <c r="K5375" s="17">
        <v>29</v>
      </c>
      <c r="L5375" s="17">
        <v>5</v>
      </c>
      <c r="M5375" s="17">
        <v>13.92</v>
      </c>
      <c r="N5375" s="17" t="str">
        <f>IF(SalesData[[#This Row],[Profit]]&gt;0,"Profit","Loss")</f>
        <v>Profit</v>
      </c>
    </row>
    <row r="5376" spans="1:14" x14ac:dyDescent="0.25">
      <c r="A5376" s="1">
        <v>42609</v>
      </c>
      <c r="B5376" s="3">
        <f t="shared" si="249"/>
        <v>2016</v>
      </c>
      <c r="C5376" s="3">
        <f t="shared" si="250"/>
        <v>8</v>
      </c>
      <c r="D5376" t="s">
        <v>2435</v>
      </c>
      <c r="E5376" t="str">
        <f t="shared" si="251"/>
        <v>Todd Boyes20160827</v>
      </c>
      <c r="F5376">
        <f>IF(COUNTIF($E$2:E5376, E5376) = 1, MAX($F$1:F5375) + 1, INDEX($F$1:F5375, MATCH(E5376, $E$1:E5375, 0)))</f>
        <v>2647</v>
      </c>
      <c r="G5376" t="s">
        <v>10</v>
      </c>
      <c r="H5376" t="s">
        <v>11</v>
      </c>
      <c r="I5376" t="s">
        <v>18</v>
      </c>
      <c r="J5376" t="s">
        <v>2335</v>
      </c>
      <c r="K5376" s="17">
        <v>14.16</v>
      </c>
      <c r="L5376" s="17">
        <v>1</v>
      </c>
      <c r="M5376" s="17">
        <v>1.06</v>
      </c>
      <c r="N5376" s="17" t="str">
        <f>IF(SalesData[[#This Row],[Profit]]&gt;0,"Profit","Loss")</f>
        <v>Profit</v>
      </c>
    </row>
    <row r="5377" spans="1:14" x14ac:dyDescent="0.25">
      <c r="A5377" s="1">
        <v>42609</v>
      </c>
      <c r="B5377" s="3">
        <f t="shared" si="249"/>
        <v>2016</v>
      </c>
      <c r="C5377" s="3">
        <f t="shared" si="250"/>
        <v>8</v>
      </c>
      <c r="D5377" t="s">
        <v>2435</v>
      </c>
      <c r="E5377" t="str">
        <f t="shared" si="251"/>
        <v>Todd Boyes20160827</v>
      </c>
      <c r="F5377">
        <f>IF(COUNTIF($E$2:E5377, E5377) = 1, MAX($F$1:F5376) + 1, INDEX($F$1:F5376, MATCH(E5377, $E$1:E5376, 0)))</f>
        <v>2647</v>
      </c>
      <c r="G5377" t="s">
        <v>10</v>
      </c>
      <c r="H5377" t="s">
        <v>11</v>
      </c>
      <c r="I5377" t="s">
        <v>12</v>
      </c>
      <c r="J5377" t="s">
        <v>647</v>
      </c>
      <c r="K5377" s="17">
        <v>79.92</v>
      </c>
      <c r="L5377" s="17">
        <v>5</v>
      </c>
      <c r="M5377" s="17">
        <v>27.97</v>
      </c>
      <c r="N5377" s="17" t="str">
        <f>IF(SalesData[[#This Row],[Profit]]&gt;0,"Profit","Loss")</f>
        <v>Profit</v>
      </c>
    </row>
    <row r="5378" spans="1:14" x14ac:dyDescent="0.25">
      <c r="A5378" s="1">
        <v>42609</v>
      </c>
      <c r="B5378" s="3">
        <f t="shared" ref="B5378:B5441" si="252">YEAR(A5378)</f>
        <v>2016</v>
      </c>
      <c r="C5378" s="3">
        <f t="shared" ref="C5378:C5441" si="253">MONTH(A5378)</f>
        <v>8</v>
      </c>
      <c r="D5378" t="s">
        <v>1741</v>
      </c>
      <c r="E5378" t="str">
        <f t="shared" ref="E5378:E5441" si="254">D5378 &amp; TEXT(A5378, "yyyymmdd")</f>
        <v>Elizabeth Moffitt20160827</v>
      </c>
      <c r="F5378">
        <f>IF(COUNTIF($E$2:E5378, E5378) = 1, MAX($F$1:F5377) + 1, INDEX($F$1:F5377, MATCH(E5378, $E$1:E5377, 0)))</f>
        <v>2648</v>
      </c>
      <c r="G5378" t="s">
        <v>123</v>
      </c>
      <c r="H5378" t="s">
        <v>11</v>
      </c>
      <c r="I5378" t="s">
        <v>16</v>
      </c>
      <c r="J5378" t="s">
        <v>2589</v>
      </c>
      <c r="K5378" s="17">
        <v>9.2200000000000006</v>
      </c>
      <c r="L5378" s="17">
        <v>4</v>
      </c>
      <c r="M5378" s="17">
        <v>3.34</v>
      </c>
      <c r="N5378" s="17" t="str">
        <f>IF(SalesData[[#This Row],[Profit]]&gt;0,"Profit","Loss")</f>
        <v>Profit</v>
      </c>
    </row>
    <row r="5379" spans="1:14" x14ac:dyDescent="0.25">
      <c r="A5379" s="1">
        <v>42610</v>
      </c>
      <c r="B5379" s="3">
        <f t="shared" si="252"/>
        <v>2016</v>
      </c>
      <c r="C5379" s="3">
        <f t="shared" si="253"/>
        <v>8</v>
      </c>
      <c r="D5379" t="s">
        <v>1064</v>
      </c>
      <c r="E5379" t="str">
        <f t="shared" si="254"/>
        <v>Chad Sievert20160828</v>
      </c>
      <c r="F5379">
        <f>IF(COUNTIF($E$2:E5379, E5379) = 1, MAX($F$1:F5378) + 1, INDEX($F$1:F5378, MATCH(E5379, $E$1:E5378, 0)))</f>
        <v>2649</v>
      </c>
      <c r="G5379" t="s">
        <v>278</v>
      </c>
      <c r="H5379" t="s">
        <v>11</v>
      </c>
      <c r="I5379" t="s">
        <v>12</v>
      </c>
      <c r="J5379" t="s">
        <v>1353</v>
      </c>
      <c r="K5379" s="17">
        <v>15.48</v>
      </c>
      <c r="L5379" s="17">
        <v>3</v>
      </c>
      <c r="M5379" s="17">
        <v>5.61</v>
      </c>
      <c r="N5379" s="17" t="str">
        <f>IF(SalesData[[#This Row],[Profit]]&gt;0,"Profit","Loss")</f>
        <v>Profit</v>
      </c>
    </row>
    <row r="5380" spans="1:14" x14ac:dyDescent="0.25">
      <c r="A5380" s="1">
        <v>42610</v>
      </c>
      <c r="B5380" s="3">
        <f t="shared" si="252"/>
        <v>2016</v>
      </c>
      <c r="C5380" s="3">
        <f t="shared" si="253"/>
        <v>8</v>
      </c>
      <c r="D5380" t="s">
        <v>1064</v>
      </c>
      <c r="E5380" t="str">
        <f t="shared" si="254"/>
        <v>Chad Sievert20160828</v>
      </c>
      <c r="F5380">
        <f>IF(COUNTIF($E$2:E5380, E5380) = 1, MAX($F$1:F5379) + 1, INDEX($F$1:F5379, MATCH(E5380, $E$1:E5379, 0)))</f>
        <v>2649</v>
      </c>
      <c r="G5380" t="s">
        <v>278</v>
      </c>
      <c r="H5380" t="s">
        <v>39</v>
      </c>
      <c r="I5380" t="s">
        <v>40</v>
      </c>
      <c r="J5380" t="s">
        <v>163</v>
      </c>
      <c r="K5380" s="17">
        <v>108.58</v>
      </c>
      <c r="L5380" s="17">
        <v>3</v>
      </c>
      <c r="M5380" s="17">
        <v>8.14</v>
      </c>
      <c r="N5380" s="17" t="str">
        <f>IF(SalesData[[#This Row],[Profit]]&gt;0,"Profit","Loss")</f>
        <v>Profit</v>
      </c>
    </row>
    <row r="5381" spans="1:14" x14ac:dyDescent="0.25">
      <c r="A5381" s="1">
        <v>42610</v>
      </c>
      <c r="B5381" s="3">
        <f t="shared" si="252"/>
        <v>2016</v>
      </c>
      <c r="C5381" s="3">
        <f t="shared" si="253"/>
        <v>8</v>
      </c>
      <c r="D5381" t="s">
        <v>2365</v>
      </c>
      <c r="E5381" t="str">
        <f t="shared" si="254"/>
        <v>Tom Prescott20160828</v>
      </c>
      <c r="F5381">
        <f>IF(COUNTIF($E$2:E5381, E5381) = 1, MAX($F$1:F5380) + 1, INDEX($F$1:F5380, MATCH(E5381, $E$1:E5380, 0)))</f>
        <v>2650</v>
      </c>
      <c r="G5381" t="s">
        <v>10</v>
      </c>
      <c r="H5381" t="s">
        <v>11</v>
      </c>
      <c r="I5381" t="s">
        <v>20</v>
      </c>
      <c r="J5381" t="s">
        <v>1225</v>
      </c>
      <c r="K5381" s="17">
        <v>13.14</v>
      </c>
      <c r="L5381" s="17">
        <v>9</v>
      </c>
      <c r="M5381" s="17">
        <v>-21.68</v>
      </c>
      <c r="N5381" s="17" t="str">
        <f>IF(SalesData[[#This Row],[Profit]]&gt;0,"Profit","Loss")</f>
        <v>Loss</v>
      </c>
    </row>
    <row r="5382" spans="1:14" x14ac:dyDescent="0.25">
      <c r="A5382" s="1">
        <v>42610</v>
      </c>
      <c r="B5382" s="3">
        <f t="shared" si="252"/>
        <v>2016</v>
      </c>
      <c r="C5382" s="3">
        <f t="shared" si="253"/>
        <v>8</v>
      </c>
      <c r="D5382" t="s">
        <v>2365</v>
      </c>
      <c r="E5382" t="str">
        <f t="shared" si="254"/>
        <v>Tom Prescott20160828</v>
      </c>
      <c r="F5382">
        <f>IF(COUNTIF($E$2:E5382, E5382) = 1, MAX($F$1:F5381) + 1, INDEX($F$1:F5381, MATCH(E5382, $E$1:E5381, 0)))</f>
        <v>2650</v>
      </c>
      <c r="G5382" t="s">
        <v>10</v>
      </c>
      <c r="H5382" t="s">
        <v>11</v>
      </c>
      <c r="I5382" t="s">
        <v>20</v>
      </c>
      <c r="J5382" t="s">
        <v>2487</v>
      </c>
      <c r="K5382" s="17">
        <v>10.02</v>
      </c>
      <c r="L5382" s="17">
        <v>4</v>
      </c>
      <c r="M5382" s="17">
        <v>-16.54</v>
      </c>
      <c r="N5382" s="17" t="str">
        <f>IF(SalesData[[#This Row],[Profit]]&gt;0,"Profit","Loss")</f>
        <v>Loss</v>
      </c>
    </row>
    <row r="5383" spans="1:14" x14ac:dyDescent="0.25">
      <c r="A5383" s="1">
        <v>42610</v>
      </c>
      <c r="B5383" s="3">
        <f t="shared" si="252"/>
        <v>2016</v>
      </c>
      <c r="C5383" s="3">
        <f t="shared" si="253"/>
        <v>8</v>
      </c>
      <c r="D5383" t="s">
        <v>2365</v>
      </c>
      <c r="E5383" t="str">
        <f t="shared" si="254"/>
        <v>Tom Prescott20160828</v>
      </c>
      <c r="F5383">
        <f>IF(COUNTIF($E$2:E5383, E5383) = 1, MAX($F$1:F5382) + 1, INDEX($F$1:F5382, MATCH(E5383, $E$1:E5382, 0)))</f>
        <v>2650</v>
      </c>
      <c r="G5383" t="s">
        <v>10</v>
      </c>
      <c r="H5383" t="s">
        <v>34</v>
      </c>
      <c r="I5383" t="s">
        <v>74</v>
      </c>
      <c r="J5383" t="s">
        <v>1706</v>
      </c>
      <c r="K5383" s="17">
        <v>156.37</v>
      </c>
      <c r="L5383" s="17">
        <v>2</v>
      </c>
      <c r="M5383" s="17">
        <v>-52.89</v>
      </c>
      <c r="N5383" s="17" t="str">
        <f>IF(SalesData[[#This Row],[Profit]]&gt;0,"Profit","Loss")</f>
        <v>Loss</v>
      </c>
    </row>
    <row r="5384" spans="1:14" x14ac:dyDescent="0.25">
      <c r="A5384" s="1">
        <v>42610</v>
      </c>
      <c r="B5384" s="3">
        <f t="shared" si="252"/>
        <v>2016</v>
      </c>
      <c r="C5384" s="3">
        <f t="shared" si="253"/>
        <v>8</v>
      </c>
      <c r="D5384" t="s">
        <v>1946</v>
      </c>
      <c r="E5384" t="str">
        <f t="shared" si="254"/>
        <v>Edward Becker20160828</v>
      </c>
      <c r="F5384">
        <f>IF(COUNTIF($E$2:E5384, E5384) = 1, MAX($F$1:F5383) + 1, INDEX($F$1:F5383, MATCH(E5384, $E$1:E5383, 0)))</f>
        <v>2651</v>
      </c>
      <c r="G5384" t="s">
        <v>78</v>
      </c>
      <c r="H5384" t="s">
        <v>11</v>
      </c>
      <c r="I5384" t="s">
        <v>20</v>
      </c>
      <c r="J5384" t="s">
        <v>1210</v>
      </c>
      <c r="K5384" s="17">
        <v>18.43</v>
      </c>
      <c r="L5384" s="17">
        <v>8</v>
      </c>
      <c r="M5384" s="17">
        <v>-12.29</v>
      </c>
      <c r="N5384" s="17" t="str">
        <f>IF(SalesData[[#This Row],[Profit]]&gt;0,"Profit","Loss")</f>
        <v>Loss</v>
      </c>
    </row>
    <row r="5385" spans="1:14" x14ac:dyDescent="0.25">
      <c r="A5385" s="1">
        <v>42611</v>
      </c>
      <c r="B5385" s="3">
        <f t="shared" si="252"/>
        <v>2016</v>
      </c>
      <c r="C5385" s="3">
        <f t="shared" si="253"/>
        <v>8</v>
      </c>
      <c r="D5385" t="s">
        <v>301</v>
      </c>
      <c r="E5385" t="str">
        <f t="shared" si="254"/>
        <v>Rick Bensley20160829</v>
      </c>
      <c r="F5385">
        <f>IF(COUNTIF($E$2:E5385, E5385) = 1, MAX($F$1:F5384) + 1, INDEX($F$1:F5384, MATCH(E5385, $E$1:E5384, 0)))</f>
        <v>2652</v>
      </c>
      <c r="G5385" t="s">
        <v>15</v>
      </c>
      <c r="H5385" t="s">
        <v>11</v>
      </c>
      <c r="I5385" t="s">
        <v>12</v>
      </c>
      <c r="J5385" t="s">
        <v>2392</v>
      </c>
      <c r="K5385" s="17">
        <v>64.62</v>
      </c>
      <c r="L5385" s="17">
        <v>7</v>
      </c>
      <c r="M5385" s="17">
        <v>22.62</v>
      </c>
      <c r="N5385" s="17" t="str">
        <f>IF(SalesData[[#This Row],[Profit]]&gt;0,"Profit","Loss")</f>
        <v>Profit</v>
      </c>
    </row>
    <row r="5386" spans="1:14" x14ac:dyDescent="0.25">
      <c r="A5386" s="1">
        <v>42611</v>
      </c>
      <c r="B5386" s="3">
        <f t="shared" si="252"/>
        <v>2016</v>
      </c>
      <c r="C5386" s="3">
        <f t="shared" si="253"/>
        <v>8</v>
      </c>
      <c r="D5386" t="s">
        <v>301</v>
      </c>
      <c r="E5386" t="str">
        <f t="shared" si="254"/>
        <v>Rick Bensley20160829</v>
      </c>
      <c r="F5386">
        <f>IF(COUNTIF($E$2:E5386, E5386) = 1, MAX($F$1:F5385) + 1, INDEX($F$1:F5385, MATCH(E5386, $E$1:E5385, 0)))</f>
        <v>2652</v>
      </c>
      <c r="G5386" t="s">
        <v>15</v>
      </c>
      <c r="H5386" t="s">
        <v>39</v>
      </c>
      <c r="I5386" t="s">
        <v>52</v>
      </c>
      <c r="J5386" t="s">
        <v>1086</v>
      </c>
      <c r="K5386" s="17">
        <v>95.98</v>
      </c>
      <c r="L5386" s="17">
        <v>3</v>
      </c>
      <c r="M5386" s="17">
        <v>-10.8</v>
      </c>
      <c r="N5386" s="17" t="str">
        <f>IF(SalesData[[#This Row],[Profit]]&gt;0,"Profit","Loss")</f>
        <v>Loss</v>
      </c>
    </row>
    <row r="5387" spans="1:14" x14ac:dyDescent="0.25">
      <c r="A5387" s="1">
        <v>42611</v>
      </c>
      <c r="B5387" s="3">
        <f t="shared" si="252"/>
        <v>2016</v>
      </c>
      <c r="C5387" s="3">
        <f t="shared" si="253"/>
        <v>8</v>
      </c>
      <c r="D5387" t="s">
        <v>301</v>
      </c>
      <c r="E5387" t="str">
        <f t="shared" si="254"/>
        <v>Rick Bensley20160829</v>
      </c>
      <c r="F5387">
        <f>IF(COUNTIF($E$2:E5387, E5387) = 1, MAX($F$1:F5386) + 1, INDEX($F$1:F5386, MATCH(E5387, $E$1:E5386, 0)))</f>
        <v>2652</v>
      </c>
      <c r="G5387" t="s">
        <v>15</v>
      </c>
      <c r="H5387" t="s">
        <v>11</v>
      </c>
      <c r="I5387" t="s">
        <v>20</v>
      </c>
      <c r="J5387" t="s">
        <v>929</v>
      </c>
      <c r="K5387" s="17">
        <v>1.79</v>
      </c>
      <c r="L5387" s="17">
        <v>3</v>
      </c>
      <c r="M5387" s="17">
        <v>-3.04</v>
      </c>
      <c r="N5387" s="17" t="str">
        <f>IF(SalesData[[#This Row],[Profit]]&gt;0,"Profit","Loss")</f>
        <v>Loss</v>
      </c>
    </row>
    <row r="5388" spans="1:14" x14ac:dyDescent="0.25">
      <c r="A5388" s="1">
        <v>42611</v>
      </c>
      <c r="B5388" s="3">
        <f t="shared" si="252"/>
        <v>2016</v>
      </c>
      <c r="C5388" s="3">
        <f t="shared" si="253"/>
        <v>8</v>
      </c>
      <c r="D5388" t="s">
        <v>2253</v>
      </c>
      <c r="E5388" t="str">
        <f t="shared" si="254"/>
        <v>Adam Bellavance20160829</v>
      </c>
      <c r="F5388">
        <f>IF(COUNTIF($E$2:E5388, E5388) = 1, MAX($F$1:F5387) + 1, INDEX($F$1:F5387, MATCH(E5388, $E$1:E5387, 0)))</f>
        <v>2653</v>
      </c>
      <c r="G5388" t="s">
        <v>685</v>
      </c>
      <c r="H5388" t="s">
        <v>11</v>
      </c>
      <c r="I5388" t="s">
        <v>200</v>
      </c>
      <c r="J5388" t="s">
        <v>262</v>
      </c>
      <c r="K5388" s="17">
        <v>27.93</v>
      </c>
      <c r="L5388" s="17">
        <v>3</v>
      </c>
      <c r="M5388" s="17">
        <v>8.1</v>
      </c>
      <c r="N5388" s="17" t="str">
        <f>IF(SalesData[[#This Row],[Profit]]&gt;0,"Profit","Loss")</f>
        <v>Profit</v>
      </c>
    </row>
    <row r="5389" spans="1:14" x14ac:dyDescent="0.25">
      <c r="A5389" s="1">
        <v>42611</v>
      </c>
      <c r="B5389" s="3">
        <f t="shared" si="252"/>
        <v>2016</v>
      </c>
      <c r="C5389" s="3">
        <f t="shared" si="253"/>
        <v>8</v>
      </c>
      <c r="D5389" t="s">
        <v>2248</v>
      </c>
      <c r="E5389" t="str">
        <f t="shared" si="254"/>
        <v>Meg O'Connel20160829</v>
      </c>
      <c r="F5389">
        <f>IF(COUNTIF($E$2:E5389, E5389) = 1, MAX($F$1:F5388) + 1, INDEX($F$1:F5388, MATCH(E5389, $E$1:E5388, 0)))</f>
        <v>2654</v>
      </c>
      <c r="G5389" t="s">
        <v>149</v>
      </c>
      <c r="H5389" t="s">
        <v>39</v>
      </c>
      <c r="I5389" t="s">
        <v>40</v>
      </c>
      <c r="J5389" t="s">
        <v>2588</v>
      </c>
      <c r="K5389" s="17">
        <v>22</v>
      </c>
      <c r="L5389" s="17">
        <v>4</v>
      </c>
      <c r="M5389" s="17">
        <v>5.5</v>
      </c>
      <c r="N5389" s="17" t="str">
        <f>IF(SalesData[[#This Row],[Profit]]&gt;0,"Profit","Loss")</f>
        <v>Profit</v>
      </c>
    </row>
    <row r="5390" spans="1:14" x14ac:dyDescent="0.25">
      <c r="A5390" s="1">
        <v>42611</v>
      </c>
      <c r="B5390" s="3">
        <f t="shared" si="252"/>
        <v>2016</v>
      </c>
      <c r="C5390" s="3">
        <f t="shared" si="253"/>
        <v>8</v>
      </c>
      <c r="D5390" t="s">
        <v>583</v>
      </c>
      <c r="E5390" t="str">
        <f t="shared" si="254"/>
        <v>George Bell20160829</v>
      </c>
      <c r="F5390">
        <f>IF(COUNTIF($E$2:E5390, E5390) = 1, MAX($F$1:F5389) + 1, INDEX($F$1:F5389, MATCH(E5390, $E$1:E5389, 0)))</f>
        <v>2655</v>
      </c>
      <c r="G5390" t="s">
        <v>23</v>
      </c>
      <c r="H5390" t="s">
        <v>34</v>
      </c>
      <c r="I5390" t="s">
        <v>145</v>
      </c>
      <c r="J5390" t="s">
        <v>968</v>
      </c>
      <c r="K5390" s="17">
        <v>241.92</v>
      </c>
      <c r="L5390" s="17">
        <v>4</v>
      </c>
      <c r="M5390" s="17">
        <v>-56.45</v>
      </c>
      <c r="N5390" s="17" t="str">
        <f>IF(SalesData[[#This Row],[Profit]]&gt;0,"Profit","Loss")</f>
        <v>Loss</v>
      </c>
    </row>
    <row r="5391" spans="1:14" x14ac:dyDescent="0.25">
      <c r="A5391" s="1">
        <v>42611</v>
      </c>
      <c r="B5391" s="3">
        <f t="shared" si="252"/>
        <v>2016</v>
      </c>
      <c r="C5391" s="3">
        <f t="shared" si="253"/>
        <v>8</v>
      </c>
      <c r="D5391" t="s">
        <v>583</v>
      </c>
      <c r="E5391" t="str">
        <f t="shared" si="254"/>
        <v>George Bell20160829</v>
      </c>
      <c r="F5391">
        <f>IF(COUNTIF($E$2:E5391, E5391) = 1, MAX($F$1:F5390) + 1, INDEX($F$1:F5390, MATCH(E5391, $E$1:E5390, 0)))</f>
        <v>2655</v>
      </c>
      <c r="G5391" t="s">
        <v>23</v>
      </c>
      <c r="H5391" t="s">
        <v>34</v>
      </c>
      <c r="I5391" t="s">
        <v>74</v>
      </c>
      <c r="J5391" t="s">
        <v>2421</v>
      </c>
      <c r="K5391" s="17">
        <v>163.88</v>
      </c>
      <c r="L5391" s="17">
        <v>4</v>
      </c>
      <c r="M5391" s="17">
        <v>-81.94</v>
      </c>
      <c r="N5391" s="17" t="str">
        <f>IF(SalesData[[#This Row],[Profit]]&gt;0,"Profit","Loss")</f>
        <v>Loss</v>
      </c>
    </row>
    <row r="5392" spans="1:14" x14ac:dyDescent="0.25">
      <c r="A5392" s="1">
        <v>42611</v>
      </c>
      <c r="B5392" s="3">
        <f t="shared" si="252"/>
        <v>2016</v>
      </c>
      <c r="C5392" s="3">
        <f t="shared" si="253"/>
        <v>8</v>
      </c>
      <c r="D5392" t="s">
        <v>583</v>
      </c>
      <c r="E5392" t="str">
        <f t="shared" si="254"/>
        <v>George Bell20160829</v>
      </c>
      <c r="F5392">
        <f>IF(COUNTIF($E$2:E5392, E5392) = 1, MAX($F$1:F5391) + 1, INDEX($F$1:F5391, MATCH(E5392, $E$1:E5391, 0)))</f>
        <v>2655</v>
      </c>
      <c r="G5392" t="s">
        <v>23</v>
      </c>
      <c r="H5392" t="s">
        <v>11</v>
      </c>
      <c r="I5392" t="s">
        <v>20</v>
      </c>
      <c r="J5392" t="s">
        <v>425</v>
      </c>
      <c r="K5392" s="17">
        <v>3.49</v>
      </c>
      <c r="L5392" s="17">
        <v>2</v>
      </c>
      <c r="M5392" s="17">
        <v>-2.79</v>
      </c>
      <c r="N5392" s="17" t="str">
        <f>IF(SalesData[[#This Row],[Profit]]&gt;0,"Profit","Loss")</f>
        <v>Loss</v>
      </c>
    </row>
    <row r="5393" spans="1:14" x14ac:dyDescent="0.25">
      <c r="A5393" s="1">
        <v>42611</v>
      </c>
      <c r="B5393" s="3">
        <f t="shared" si="252"/>
        <v>2016</v>
      </c>
      <c r="C5393" s="3">
        <f t="shared" si="253"/>
        <v>8</v>
      </c>
      <c r="D5393" t="s">
        <v>583</v>
      </c>
      <c r="E5393" t="str">
        <f t="shared" si="254"/>
        <v>George Bell20160829</v>
      </c>
      <c r="F5393">
        <f>IF(COUNTIF($E$2:E5393, E5393) = 1, MAX($F$1:F5392) + 1, INDEX($F$1:F5392, MATCH(E5393, $E$1:E5392, 0)))</f>
        <v>2655</v>
      </c>
      <c r="G5393" t="s">
        <v>23</v>
      </c>
      <c r="H5393" t="s">
        <v>11</v>
      </c>
      <c r="I5393" t="s">
        <v>43</v>
      </c>
      <c r="J5393" t="s">
        <v>1307</v>
      </c>
      <c r="K5393" s="17">
        <v>10.58</v>
      </c>
      <c r="L5393" s="17">
        <v>7</v>
      </c>
      <c r="M5393" s="17">
        <v>-2.38</v>
      </c>
      <c r="N5393" s="17" t="str">
        <f>IF(SalesData[[#This Row],[Profit]]&gt;0,"Profit","Loss")</f>
        <v>Loss</v>
      </c>
    </row>
    <row r="5394" spans="1:14" x14ac:dyDescent="0.25">
      <c r="A5394" s="1">
        <v>42612</v>
      </c>
      <c r="B5394" s="3">
        <f t="shared" si="252"/>
        <v>2016</v>
      </c>
      <c r="C5394" s="3">
        <f t="shared" si="253"/>
        <v>8</v>
      </c>
      <c r="D5394" t="s">
        <v>1546</v>
      </c>
      <c r="E5394" t="str">
        <f t="shared" si="254"/>
        <v>Patrick O'Brill20160830</v>
      </c>
      <c r="F5394">
        <f>IF(COUNTIF($E$2:E5394, E5394) = 1, MAX($F$1:F5393) + 1, INDEX($F$1:F5393, MATCH(E5394, $E$1:E5393, 0)))</f>
        <v>2656</v>
      </c>
      <c r="G5394" t="s">
        <v>23</v>
      </c>
      <c r="H5394" t="s">
        <v>39</v>
      </c>
      <c r="I5394" t="s">
        <v>40</v>
      </c>
      <c r="J5394" t="s">
        <v>173</v>
      </c>
      <c r="K5394" s="17">
        <v>290.89999999999998</v>
      </c>
      <c r="L5394" s="17">
        <v>3</v>
      </c>
      <c r="M5394" s="17">
        <v>-67.88</v>
      </c>
      <c r="N5394" s="17" t="str">
        <f>IF(SalesData[[#This Row],[Profit]]&gt;0,"Profit","Loss")</f>
        <v>Loss</v>
      </c>
    </row>
    <row r="5395" spans="1:14" x14ac:dyDescent="0.25">
      <c r="A5395" s="1">
        <v>42612</v>
      </c>
      <c r="B5395" s="3">
        <f t="shared" si="252"/>
        <v>2016</v>
      </c>
      <c r="C5395" s="3">
        <f t="shared" si="253"/>
        <v>8</v>
      </c>
      <c r="D5395" t="s">
        <v>1546</v>
      </c>
      <c r="E5395" t="str">
        <f t="shared" si="254"/>
        <v>Patrick O'Brill20160830</v>
      </c>
      <c r="F5395">
        <f>IF(COUNTIF($E$2:E5395, E5395) = 1, MAX($F$1:F5394) + 1, INDEX($F$1:F5394, MATCH(E5395, $E$1:E5394, 0)))</f>
        <v>2656</v>
      </c>
      <c r="G5395" t="s">
        <v>23</v>
      </c>
      <c r="H5395" t="s">
        <v>11</v>
      </c>
      <c r="I5395" t="s">
        <v>18</v>
      </c>
      <c r="J5395" t="s">
        <v>1360</v>
      </c>
      <c r="K5395" s="17">
        <v>54.22</v>
      </c>
      <c r="L5395" s="17">
        <v>2</v>
      </c>
      <c r="M5395" s="17">
        <v>3.39</v>
      </c>
      <c r="N5395" s="17" t="str">
        <f>IF(SalesData[[#This Row],[Profit]]&gt;0,"Profit","Loss")</f>
        <v>Profit</v>
      </c>
    </row>
    <row r="5396" spans="1:14" x14ac:dyDescent="0.25">
      <c r="A5396" s="1">
        <v>42612</v>
      </c>
      <c r="B5396" s="3">
        <f t="shared" si="252"/>
        <v>2016</v>
      </c>
      <c r="C5396" s="3">
        <f t="shared" si="253"/>
        <v>8</v>
      </c>
      <c r="D5396" t="s">
        <v>1546</v>
      </c>
      <c r="E5396" t="str">
        <f t="shared" si="254"/>
        <v>Patrick O'Brill20160830</v>
      </c>
      <c r="F5396">
        <f>IF(COUNTIF($E$2:E5396, E5396) = 1, MAX($F$1:F5395) + 1, INDEX($F$1:F5395, MATCH(E5396, $E$1:E5395, 0)))</f>
        <v>2656</v>
      </c>
      <c r="G5396" t="s">
        <v>23</v>
      </c>
      <c r="H5396" t="s">
        <v>34</v>
      </c>
      <c r="I5396" t="s">
        <v>35</v>
      </c>
      <c r="J5396" t="s">
        <v>1019</v>
      </c>
      <c r="K5396" s="17">
        <v>786.74</v>
      </c>
      <c r="L5396" s="17">
        <v>4</v>
      </c>
      <c r="M5396" s="17">
        <v>-258.5</v>
      </c>
      <c r="N5396" s="17" t="str">
        <f>IF(SalesData[[#This Row],[Profit]]&gt;0,"Profit","Loss")</f>
        <v>Loss</v>
      </c>
    </row>
    <row r="5397" spans="1:14" x14ac:dyDescent="0.25">
      <c r="A5397" s="1">
        <v>42612</v>
      </c>
      <c r="B5397" s="3">
        <f t="shared" si="252"/>
        <v>2016</v>
      </c>
      <c r="C5397" s="3">
        <f t="shared" si="253"/>
        <v>8</v>
      </c>
      <c r="D5397" t="s">
        <v>1546</v>
      </c>
      <c r="E5397" t="str">
        <f t="shared" si="254"/>
        <v>Patrick O'Brill20160830</v>
      </c>
      <c r="F5397">
        <f>IF(COUNTIF($E$2:E5397, E5397) = 1, MAX($F$1:F5396) + 1, INDEX($F$1:F5396, MATCH(E5397, $E$1:E5396, 0)))</f>
        <v>2656</v>
      </c>
      <c r="G5397" t="s">
        <v>23</v>
      </c>
      <c r="H5397" t="s">
        <v>11</v>
      </c>
      <c r="I5397" t="s">
        <v>16</v>
      </c>
      <c r="J5397" t="s">
        <v>89</v>
      </c>
      <c r="K5397" s="17">
        <v>100.24</v>
      </c>
      <c r="L5397" s="17">
        <v>10</v>
      </c>
      <c r="M5397" s="17">
        <v>33.83</v>
      </c>
      <c r="N5397" s="17" t="str">
        <f>IF(SalesData[[#This Row],[Profit]]&gt;0,"Profit","Loss")</f>
        <v>Profit</v>
      </c>
    </row>
    <row r="5398" spans="1:14" x14ac:dyDescent="0.25">
      <c r="A5398" s="1">
        <v>42612</v>
      </c>
      <c r="B5398" s="3">
        <f t="shared" si="252"/>
        <v>2016</v>
      </c>
      <c r="C5398" s="3">
        <f t="shared" si="253"/>
        <v>8</v>
      </c>
      <c r="D5398" t="s">
        <v>1546</v>
      </c>
      <c r="E5398" t="str">
        <f t="shared" si="254"/>
        <v>Patrick O'Brill20160830</v>
      </c>
      <c r="F5398">
        <f>IF(COUNTIF($E$2:E5398, E5398) = 1, MAX($F$1:F5397) + 1, INDEX($F$1:F5397, MATCH(E5398, $E$1:E5397, 0)))</f>
        <v>2656</v>
      </c>
      <c r="G5398" t="s">
        <v>23</v>
      </c>
      <c r="H5398" t="s">
        <v>11</v>
      </c>
      <c r="I5398" t="s">
        <v>20</v>
      </c>
      <c r="J5398" t="s">
        <v>1029</v>
      </c>
      <c r="K5398" s="17">
        <v>37.76</v>
      </c>
      <c r="L5398" s="17">
        <v>6</v>
      </c>
      <c r="M5398" s="17">
        <v>-27.69</v>
      </c>
      <c r="N5398" s="17" t="str">
        <f>IF(SalesData[[#This Row],[Profit]]&gt;0,"Profit","Loss")</f>
        <v>Loss</v>
      </c>
    </row>
    <row r="5399" spans="1:14" x14ac:dyDescent="0.25">
      <c r="A5399" s="1">
        <v>42612</v>
      </c>
      <c r="B5399" s="3">
        <f t="shared" si="252"/>
        <v>2016</v>
      </c>
      <c r="C5399" s="3">
        <f t="shared" si="253"/>
        <v>8</v>
      </c>
      <c r="D5399" t="s">
        <v>376</v>
      </c>
      <c r="E5399" t="str">
        <f t="shared" si="254"/>
        <v>Bruce Geld20160830</v>
      </c>
      <c r="F5399">
        <f>IF(COUNTIF($E$2:E5399, E5399) = 1, MAX($F$1:F5398) + 1, INDEX($F$1:F5398, MATCH(E5399, $E$1:E5398, 0)))</f>
        <v>2657</v>
      </c>
      <c r="G5399" t="s">
        <v>27</v>
      </c>
      <c r="H5399" t="s">
        <v>34</v>
      </c>
      <c r="I5399" t="s">
        <v>47</v>
      </c>
      <c r="J5399" t="s">
        <v>1861</v>
      </c>
      <c r="K5399" s="17">
        <v>47.04</v>
      </c>
      <c r="L5399" s="17">
        <v>4</v>
      </c>
      <c r="M5399" s="17">
        <v>15.99</v>
      </c>
      <c r="N5399" s="17" t="str">
        <f>IF(SalesData[[#This Row],[Profit]]&gt;0,"Profit","Loss")</f>
        <v>Profit</v>
      </c>
    </row>
    <row r="5400" spans="1:14" x14ac:dyDescent="0.25">
      <c r="A5400" s="1">
        <v>42612</v>
      </c>
      <c r="B5400" s="3">
        <f t="shared" si="252"/>
        <v>2016</v>
      </c>
      <c r="C5400" s="3">
        <f t="shared" si="253"/>
        <v>8</v>
      </c>
      <c r="D5400" t="s">
        <v>376</v>
      </c>
      <c r="E5400" t="str">
        <f t="shared" si="254"/>
        <v>Bruce Geld20160830</v>
      </c>
      <c r="F5400">
        <f>IF(COUNTIF($E$2:E5400, E5400) = 1, MAX($F$1:F5399) + 1, INDEX($F$1:F5399, MATCH(E5400, $E$1:E5399, 0)))</f>
        <v>2657</v>
      </c>
      <c r="G5400" t="s">
        <v>27</v>
      </c>
      <c r="H5400" t="s">
        <v>39</v>
      </c>
      <c r="I5400" t="s">
        <v>40</v>
      </c>
      <c r="J5400" t="s">
        <v>1878</v>
      </c>
      <c r="K5400" s="17">
        <v>339.96</v>
      </c>
      <c r="L5400" s="17">
        <v>5</v>
      </c>
      <c r="M5400" s="17">
        <v>42.5</v>
      </c>
      <c r="N5400" s="17" t="str">
        <f>IF(SalesData[[#This Row],[Profit]]&gt;0,"Profit","Loss")</f>
        <v>Profit</v>
      </c>
    </row>
    <row r="5401" spans="1:14" x14ac:dyDescent="0.25">
      <c r="A5401" s="1">
        <v>42613</v>
      </c>
      <c r="B5401" s="3">
        <f t="shared" si="252"/>
        <v>2016</v>
      </c>
      <c r="C5401" s="3">
        <f t="shared" si="253"/>
        <v>8</v>
      </c>
      <c r="D5401" t="s">
        <v>2021</v>
      </c>
      <c r="E5401" t="str">
        <f t="shared" si="254"/>
        <v>Theone Pippenger20160831</v>
      </c>
      <c r="F5401">
        <f>IF(COUNTIF($E$2:E5401, E5401) = 1, MAX($F$1:F5400) + 1, INDEX($F$1:F5400, MATCH(E5401, $E$1:E5400, 0)))</f>
        <v>2658</v>
      </c>
      <c r="G5401" t="s">
        <v>10</v>
      </c>
      <c r="H5401" t="s">
        <v>11</v>
      </c>
      <c r="I5401" t="s">
        <v>18</v>
      </c>
      <c r="J5401" t="s">
        <v>2505</v>
      </c>
      <c r="K5401" s="17">
        <v>23.97</v>
      </c>
      <c r="L5401" s="17">
        <v>2</v>
      </c>
      <c r="M5401" s="17">
        <v>2.4</v>
      </c>
      <c r="N5401" s="17" t="str">
        <f>IF(SalesData[[#This Row],[Profit]]&gt;0,"Profit","Loss")</f>
        <v>Profit</v>
      </c>
    </row>
    <row r="5402" spans="1:14" x14ac:dyDescent="0.25">
      <c r="A5402" s="1">
        <v>42614</v>
      </c>
      <c r="B5402" s="3">
        <f t="shared" si="252"/>
        <v>2016</v>
      </c>
      <c r="C5402" s="3">
        <f t="shared" si="253"/>
        <v>9</v>
      </c>
      <c r="D5402" t="s">
        <v>2253</v>
      </c>
      <c r="E5402" t="str">
        <f t="shared" si="254"/>
        <v>Adam Bellavance20160901</v>
      </c>
      <c r="F5402">
        <f>IF(COUNTIF($E$2:E5402, E5402) = 1, MAX($F$1:F5401) + 1, INDEX($F$1:F5401, MATCH(E5402, $E$1:E5401, 0)))</f>
        <v>2659</v>
      </c>
      <c r="G5402" t="s">
        <v>149</v>
      </c>
      <c r="H5402" t="s">
        <v>39</v>
      </c>
      <c r="I5402" t="s">
        <v>52</v>
      </c>
      <c r="J5402" t="s">
        <v>1873</v>
      </c>
      <c r="K5402" s="17">
        <v>6.79</v>
      </c>
      <c r="L5402" s="17">
        <v>1</v>
      </c>
      <c r="M5402" s="17">
        <v>2.31</v>
      </c>
      <c r="N5402" s="17" t="str">
        <f>IF(SalesData[[#This Row],[Profit]]&gt;0,"Profit","Loss")</f>
        <v>Profit</v>
      </c>
    </row>
    <row r="5403" spans="1:14" x14ac:dyDescent="0.25">
      <c r="A5403" s="1">
        <v>42614</v>
      </c>
      <c r="B5403" s="3">
        <f t="shared" si="252"/>
        <v>2016</v>
      </c>
      <c r="C5403" s="3">
        <f t="shared" si="253"/>
        <v>9</v>
      </c>
      <c r="D5403" t="s">
        <v>2253</v>
      </c>
      <c r="E5403" t="str">
        <f t="shared" si="254"/>
        <v>Adam Bellavance20160901</v>
      </c>
      <c r="F5403">
        <f>IF(COUNTIF($E$2:E5403, E5403) = 1, MAX($F$1:F5402) + 1, INDEX($F$1:F5402, MATCH(E5403, $E$1:E5402, 0)))</f>
        <v>2659</v>
      </c>
      <c r="G5403" t="s">
        <v>149</v>
      </c>
      <c r="H5403" t="s">
        <v>11</v>
      </c>
      <c r="I5403" t="s">
        <v>12</v>
      </c>
      <c r="J5403" t="s">
        <v>936</v>
      </c>
      <c r="K5403" s="17">
        <v>24.56</v>
      </c>
      <c r="L5403" s="17">
        <v>2</v>
      </c>
      <c r="M5403" s="17">
        <v>11.54</v>
      </c>
      <c r="N5403" s="17" t="str">
        <f>IF(SalesData[[#This Row],[Profit]]&gt;0,"Profit","Loss")</f>
        <v>Profit</v>
      </c>
    </row>
    <row r="5404" spans="1:14" x14ac:dyDescent="0.25">
      <c r="A5404" s="1">
        <v>42614</v>
      </c>
      <c r="B5404" s="3">
        <f t="shared" si="252"/>
        <v>2016</v>
      </c>
      <c r="C5404" s="3">
        <f t="shared" si="253"/>
        <v>9</v>
      </c>
      <c r="D5404" t="s">
        <v>2253</v>
      </c>
      <c r="E5404" t="str">
        <f t="shared" si="254"/>
        <v>Adam Bellavance20160901</v>
      </c>
      <c r="F5404">
        <f>IF(COUNTIF($E$2:E5404, E5404) = 1, MAX($F$1:F5403) + 1, INDEX($F$1:F5403, MATCH(E5404, $E$1:E5403, 0)))</f>
        <v>2659</v>
      </c>
      <c r="G5404" t="s">
        <v>149</v>
      </c>
      <c r="H5404" t="s">
        <v>11</v>
      </c>
      <c r="I5404" t="s">
        <v>20</v>
      </c>
      <c r="J5404" t="s">
        <v>970</v>
      </c>
      <c r="K5404" s="17">
        <v>3.05</v>
      </c>
      <c r="L5404" s="17">
        <v>1</v>
      </c>
      <c r="M5404" s="17">
        <v>1.07</v>
      </c>
      <c r="N5404" s="17" t="str">
        <f>IF(SalesData[[#This Row],[Profit]]&gt;0,"Profit","Loss")</f>
        <v>Profit</v>
      </c>
    </row>
    <row r="5405" spans="1:14" x14ac:dyDescent="0.25">
      <c r="A5405" s="1">
        <v>42614</v>
      </c>
      <c r="B5405" s="3">
        <f t="shared" si="252"/>
        <v>2016</v>
      </c>
      <c r="C5405" s="3">
        <f t="shared" si="253"/>
        <v>9</v>
      </c>
      <c r="D5405" t="s">
        <v>2253</v>
      </c>
      <c r="E5405" t="str">
        <f t="shared" si="254"/>
        <v>Adam Bellavance20160901</v>
      </c>
      <c r="F5405">
        <f>IF(COUNTIF($E$2:E5405, E5405) = 1, MAX($F$1:F5404) + 1, INDEX($F$1:F5404, MATCH(E5405, $E$1:E5404, 0)))</f>
        <v>2659</v>
      </c>
      <c r="G5405" t="s">
        <v>149</v>
      </c>
      <c r="H5405" t="s">
        <v>11</v>
      </c>
      <c r="I5405" t="s">
        <v>12</v>
      </c>
      <c r="J5405" t="s">
        <v>936</v>
      </c>
      <c r="K5405" s="17">
        <v>49.12</v>
      </c>
      <c r="L5405" s="17">
        <v>4</v>
      </c>
      <c r="M5405" s="17">
        <v>23.09</v>
      </c>
      <c r="N5405" s="17" t="str">
        <f>IF(SalesData[[#This Row],[Profit]]&gt;0,"Profit","Loss")</f>
        <v>Profit</v>
      </c>
    </row>
    <row r="5406" spans="1:14" x14ac:dyDescent="0.25">
      <c r="A5406" s="1">
        <v>42614</v>
      </c>
      <c r="B5406" s="3">
        <f t="shared" si="252"/>
        <v>2016</v>
      </c>
      <c r="C5406" s="3">
        <f t="shared" si="253"/>
        <v>9</v>
      </c>
      <c r="D5406" t="s">
        <v>2253</v>
      </c>
      <c r="E5406" t="str">
        <f t="shared" si="254"/>
        <v>Adam Bellavance20160901</v>
      </c>
      <c r="F5406">
        <f>IF(COUNTIF($E$2:E5406, E5406) = 1, MAX($F$1:F5405) + 1, INDEX($F$1:F5405, MATCH(E5406, $E$1:E5405, 0)))</f>
        <v>2659</v>
      </c>
      <c r="G5406" t="s">
        <v>149</v>
      </c>
      <c r="H5406" t="s">
        <v>11</v>
      </c>
      <c r="I5406" t="s">
        <v>20</v>
      </c>
      <c r="J5406" t="s">
        <v>828</v>
      </c>
      <c r="K5406" s="17">
        <v>4355.17</v>
      </c>
      <c r="L5406" s="17">
        <v>4</v>
      </c>
      <c r="M5406" s="17">
        <v>1415.43</v>
      </c>
      <c r="N5406" s="17" t="str">
        <f>IF(SalesData[[#This Row],[Profit]]&gt;0,"Profit","Loss")</f>
        <v>Profit</v>
      </c>
    </row>
    <row r="5407" spans="1:14" x14ac:dyDescent="0.25">
      <c r="A5407" s="1">
        <v>42614</v>
      </c>
      <c r="B5407" s="3">
        <f t="shared" si="252"/>
        <v>2016</v>
      </c>
      <c r="C5407" s="3">
        <f t="shared" si="253"/>
        <v>9</v>
      </c>
      <c r="D5407" t="s">
        <v>2518</v>
      </c>
      <c r="E5407" t="str">
        <f t="shared" si="254"/>
        <v>Cynthia Voltz20160901</v>
      </c>
      <c r="F5407">
        <f>IF(COUNTIF($E$2:E5407, E5407) = 1, MAX($F$1:F5406) + 1, INDEX($F$1:F5406, MATCH(E5407, $E$1:E5406, 0)))</f>
        <v>2660</v>
      </c>
      <c r="G5407" t="s">
        <v>27</v>
      </c>
      <c r="H5407" t="s">
        <v>11</v>
      </c>
      <c r="I5407" t="s">
        <v>63</v>
      </c>
      <c r="J5407" t="s">
        <v>1481</v>
      </c>
      <c r="K5407" s="17">
        <v>21.88</v>
      </c>
      <c r="L5407" s="17">
        <v>2</v>
      </c>
      <c r="M5407" s="17">
        <v>10.94</v>
      </c>
      <c r="N5407" s="17" t="str">
        <f>IF(SalesData[[#This Row],[Profit]]&gt;0,"Profit","Loss")</f>
        <v>Profit</v>
      </c>
    </row>
    <row r="5408" spans="1:14" x14ac:dyDescent="0.25">
      <c r="A5408" s="1">
        <v>42614</v>
      </c>
      <c r="B5408" s="3">
        <f t="shared" si="252"/>
        <v>2016</v>
      </c>
      <c r="C5408" s="3">
        <f t="shared" si="253"/>
        <v>9</v>
      </c>
      <c r="D5408" t="s">
        <v>291</v>
      </c>
      <c r="E5408" t="str">
        <f t="shared" si="254"/>
        <v>Dean Katz20160901</v>
      </c>
      <c r="F5408">
        <f>IF(COUNTIF($E$2:E5408, E5408) = 1, MAX($F$1:F5407) + 1, INDEX($F$1:F5407, MATCH(E5408, $E$1:E5407, 0)))</f>
        <v>2661</v>
      </c>
      <c r="G5408" t="s">
        <v>23</v>
      </c>
      <c r="H5408" t="s">
        <v>11</v>
      </c>
      <c r="I5408" t="s">
        <v>12</v>
      </c>
      <c r="J5408" t="s">
        <v>2533</v>
      </c>
      <c r="K5408" s="17">
        <v>30.48</v>
      </c>
      <c r="L5408" s="17">
        <v>6</v>
      </c>
      <c r="M5408" s="17">
        <v>9.91</v>
      </c>
      <c r="N5408" s="17" t="str">
        <f>IF(SalesData[[#This Row],[Profit]]&gt;0,"Profit","Loss")</f>
        <v>Profit</v>
      </c>
    </row>
    <row r="5409" spans="1:14" x14ac:dyDescent="0.25">
      <c r="A5409" s="1">
        <v>42614</v>
      </c>
      <c r="B5409" s="3">
        <f t="shared" si="252"/>
        <v>2016</v>
      </c>
      <c r="C5409" s="3">
        <f t="shared" si="253"/>
        <v>9</v>
      </c>
      <c r="D5409" t="s">
        <v>291</v>
      </c>
      <c r="E5409" t="str">
        <f t="shared" si="254"/>
        <v>Dean Katz20160901</v>
      </c>
      <c r="F5409">
        <f>IF(COUNTIF($E$2:E5409, E5409) = 1, MAX($F$1:F5408) + 1, INDEX($F$1:F5408, MATCH(E5409, $E$1:E5408, 0)))</f>
        <v>2661</v>
      </c>
      <c r="G5409" t="s">
        <v>23</v>
      </c>
      <c r="H5409" t="s">
        <v>39</v>
      </c>
      <c r="I5409" t="s">
        <v>40</v>
      </c>
      <c r="J5409" t="s">
        <v>2408</v>
      </c>
      <c r="K5409" s="17">
        <v>23.99</v>
      </c>
      <c r="L5409" s="17">
        <v>2</v>
      </c>
      <c r="M5409" s="17">
        <v>-4.8</v>
      </c>
      <c r="N5409" s="17" t="str">
        <f>IF(SalesData[[#This Row],[Profit]]&gt;0,"Profit","Loss")</f>
        <v>Loss</v>
      </c>
    </row>
    <row r="5410" spans="1:14" x14ac:dyDescent="0.25">
      <c r="A5410" s="1">
        <v>42614</v>
      </c>
      <c r="B5410" s="3">
        <f t="shared" si="252"/>
        <v>2016</v>
      </c>
      <c r="C5410" s="3">
        <f t="shared" si="253"/>
        <v>9</v>
      </c>
      <c r="D5410" t="s">
        <v>291</v>
      </c>
      <c r="E5410" t="str">
        <f t="shared" si="254"/>
        <v>Dean Katz20160901</v>
      </c>
      <c r="F5410">
        <f>IF(COUNTIF($E$2:E5410, E5410) = 1, MAX($F$1:F5409) + 1, INDEX($F$1:F5409, MATCH(E5410, $E$1:E5409, 0)))</f>
        <v>2661</v>
      </c>
      <c r="G5410" t="s">
        <v>23</v>
      </c>
      <c r="H5410" t="s">
        <v>11</v>
      </c>
      <c r="I5410" t="s">
        <v>43</v>
      </c>
      <c r="J5410" t="s">
        <v>160</v>
      </c>
      <c r="K5410" s="17">
        <v>16.690000000000001</v>
      </c>
      <c r="L5410" s="17">
        <v>7</v>
      </c>
      <c r="M5410" s="17">
        <v>5.42</v>
      </c>
      <c r="N5410" s="17" t="str">
        <f>IF(SalesData[[#This Row],[Profit]]&gt;0,"Profit","Loss")</f>
        <v>Profit</v>
      </c>
    </row>
    <row r="5411" spans="1:14" x14ac:dyDescent="0.25">
      <c r="A5411" s="1">
        <v>42614</v>
      </c>
      <c r="B5411" s="3">
        <f t="shared" si="252"/>
        <v>2016</v>
      </c>
      <c r="C5411" s="3">
        <f t="shared" si="253"/>
        <v>9</v>
      </c>
      <c r="D5411" t="s">
        <v>635</v>
      </c>
      <c r="E5411" t="str">
        <f t="shared" si="254"/>
        <v>Patrick Gardner20160901</v>
      </c>
      <c r="F5411">
        <f>IF(COUNTIF($E$2:E5411, E5411) = 1, MAX($F$1:F5410) + 1, INDEX($F$1:F5410, MATCH(E5411, $E$1:E5410, 0)))</f>
        <v>2662</v>
      </c>
      <c r="G5411" t="s">
        <v>149</v>
      </c>
      <c r="H5411" t="s">
        <v>39</v>
      </c>
      <c r="I5411" t="s">
        <v>52</v>
      </c>
      <c r="J5411" t="s">
        <v>158</v>
      </c>
      <c r="K5411" s="17">
        <v>468.9</v>
      </c>
      <c r="L5411" s="17">
        <v>6</v>
      </c>
      <c r="M5411" s="17">
        <v>206.32</v>
      </c>
      <c r="N5411" s="17" t="str">
        <f>IF(SalesData[[#This Row],[Profit]]&gt;0,"Profit","Loss")</f>
        <v>Profit</v>
      </c>
    </row>
    <row r="5412" spans="1:14" x14ac:dyDescent="0.25">
      <c r="A5412" s="1">
        <v>42614</v>
      </c>
      <c r="B5412" s="3">
        <f t="shared" si="252"/>
        <v>2016</v>
      </c>
      <c r="C5412" s="3">
        <f t="shared" si="253"/>
        <v>9</v>
      </c>
      <c r="D5412" t="s">
        <v>635</v>
      </c>
      <c r="E5412" t="str">
        <f t="shared" si="254"/>
        <v>Patrick Gardner20160901</v>
      </c>
      <c r="F5412">
        <f>IF(COUNTIF($E$2:E5412, E5412) = 1, MAX($F$1:F5411) + 1, INDEX($F$1:F5411, MATCH(E5412, $E$1:E5411, 0)))</f>
        <v>2662</v>
      </c>
      <c r="G5412" t="s">
        <v>149</v>
      </c>
      <c r="H5412" t="s">
        <v>39</v>
      </c>
      <c r="I5412" t="s">
        <v>52</v>
      </c>
      <c r="J5412" t="s">
        <v>518</v>
      </c>
      <c r="K5412" s="17">
        <v>72.48</v>
      </c>
      <c r="L5412" s="17">
        <v>2</v>
      </c>
      <c r="M5412" s="17">
        <v>30.44</v>
      </c>
      <c r="N5412" s="17" t="str">
        <f>IF(SalesData[[#This Row],[Profit]]&gt;0,"Profit","Loss")</f>
        <v>Profit</v>
      </c>
    </row>
    <row r="5413" spans="1:14" x14ac:dyDescent="0.25">
      <c r="A5413" s="1">
        <v>42614</v>
      </c>
      <c r="B5413" s="3">
        <f t="shared" si="252"/>
        <v>2016</v>
      </c>
      <c r="C5413" s="3">
        <f t="shared" si="253"/>
        <v>9</v>
      </c>
      <c r="D5413" t="s">
        <v>635</v>
      </c>
      <c r="E5413" t="str">
        <f t="shared" si="254"/>
        <v>Patrick Gardner20160901</v>
      </c>
      <c r="F5413">
        <f>IF(COUNTIF($E$2:E5413, E5413) = 1, MAX($F$1:F5412) + 1, INDEX($F$1:F5412, MATCH(E5413, $E$1:E5412, 0)))</f>
        <v>2662</v>
      </c>
      <c r="G5413" t="s">
        <v>149</v>
      </c>
      <c r="H5413" t="s">
        <v>11</v>
      </c>
      <c r="I5413" t="s">
        <v>200</v>
      </c>
      <c r="J5413" t="s">
        <v>1292</v>
      </c>
      <c r="K5413" s="17">
        <v>10.95</v>
      </c>
      <c r="L5413" s="17">
        <v>3</v>
      </c>
      <c r="M5413" s="17">
        <v>3.29</v>
      </c>
      <c r="N5413" s="17" t="str">
        <f>IF(SalesData[[#This Row],[Profit]]&gt;0,"Profit","Loss")</f>
        <v>Profit</v>
      </c>
    </row>
    <row r="5414" spans="1:14" x14ac:dyDescent="0.25">
      <c r="A5414" s="1">
        <v>42614</v>
      </c>
      <c r="B5414" s="3">
        <f t="shared" si="252"/>
        <v>2016</v>
      </c>
      <c r="C5414" s="3">
        <f t="shared" si="253"/>
        <v>9</v>
      </c>
      <c r="D5414" t="s">
        <v>635</v>
      </c>
      <c r="E5414" t="str">
        <f t="shared" si="254"/>
        <v>Patrick Gardner20160901</v>
      </c>
      <c r="F5414">
        <f>IF(COUNTIF($E$2:E5414, E5414) = 1, MAX($F$1:F5413) + 1, INDEX($F$1:F5413, MATCH(E5414, $E$1:E5413, 0)))</f>
        <v>2662</v>
      </c>
      <c r="G5414" t="s">
        <v>149</v>
      </c>
      <c r="H5414" t="s">
        <v>34</v>
      </c>
      <c r="I5414" t="s">
        <v>47</v>
      </c>
      <c r="J5414" t="s">
        <v>48</v>
      </c>
      <c r="K5414" s="17">
        <v>191.82</v>
      </c>
      <c r="L5414" s="17">
        <v>3</v>
      </c>
      <c r="M5414" s="17">
        <v>61.38</v>
      </c>
      <c r="N5414" s="17" t="str">
        <f>IF(SalesData[[#This Row],[Profit]]&gt;0,"Profit","Loss")</f>
        <v>Profit</v>
      </c>
    </row>
    <row r="5415" spans="1:14" x14ac:dyDescent="0.25">
      <c r="A5415" s="1">
        <v>42614</v>
      </c>
      <c r="B5415" s="3">
        <f t="shared" si="252"/>
        <v>2016</v>
      </c>
      <c r="C5415" s="3">
        <f t="shared" si="253"/>
        <v>9</v>
      </c>
      <c r="D5415" t="s">
        <v>1320</v>
      </c>
      <c r="E5415" t="str">
        <f t="shared" si="254"/>
        <v>Joseph Airdo20160901</v>
      </c>
      <c r="F5415">
        <f>IF(COUNTIF($E$2:E5415, E5415) = 1, MAX($F$1:F5414) + 1, INDEX($F$1:F5414, MATCH(E5415, $E$1:E5414, 0)))</f>
        <v>2663</v>
      </c>
      <c r="G5415" t="s">
        <v>110</v>
      </c>
      <c r="H5415" t="s">
        <v>11</v>
      </c>
      <c r="I5415" t="s">
        <v>20</v>
      </c>
      <c r="J5415" t="s">
        <v>189</v>
      </c>
      <c r="K5415" s="17">
        <v>24.1</v>
      </c>
      <c r="L5415" s="17">
        <v>5</v>
      </c>
      <c r="M5415" s="17">
        <v>11.09</v>
      </c>
      <c r="N5415" s="17" t="str">
        <f>IF(SalesData[[#This Row],[Profit]]&gt;0,"Profit","Loss")</f>
        <v>Profit</v>
      </c>
    </row>
    <row r="5416" spans="1:14" x14ac:dyDescent="0.25">
      <c r="A5416" s="1">
        <v>42614</v>
      </c>
      <c r="B5416" s="3">
        <f t="shared" si="252"/>
        <v>2016</v>
      </c>
      <c r="C5416" s="3">
        <f t="shared" si="253"/>
        <v>9</v>
      </c>
      <c r="D5416" t="s">
        <v>1320</v>
      </c>
      <c r="E5416" t="str">
        <f t="shared" si="254"/>
        <v>Joseph Airdo20160901</v>
      </c>
      <c r="F5416">
        <f>IF(COUNTIF($E$2:E5416, E5416) = 1, MAX($F$1:F5415) + 1, INDEX($F$1:F5415, MATCH(E5416, $E$1:E5415, 0)))</f>
        <v>2663</v>
      </c>
      <c r="G5416" t="s">
        <v>110</v>
      </c>
      <c r="H5416" t="s">
        <v>39</v>
      </c>
      <c r="I5416" t="s">
        <v>40</v>
      </c>
      <c r="J5416" t="s">
        <v>2454</v>
      </c>
      <c r="K5416" s="17">
        <v>8.7799999999999994</v>
      </c>
      <c r="L5416" s="17">
        <v>1</v>
      </c>
      <c r="M5416" s="17">
        <v>2.2799999999999998</v>
      </c>
      <c r="N5416" s="17" t="str">
        <f>IF(SalesData[[#This Row],[Profit]]&gt;0,"Profit","Loss")</f>
        <v>Profit</v>
      </c>
    </row>
    <row r="5417" spans="1:14" x14ac:dyDescent="0.25">
      <c r="A5417" s="1">
        <v>42614</v>
      </c>
      <c r="B5417" s="3">
        <f t="shared" si="252"/>
        <v>2016</v>
      </c>
      <c r="C5417" s="3">
        <f t="shared" si="253"/>
        <v>9</v>
      </c>
      <c r="D5417" t="s">
        <v>1320</v>
      </c>
      <c r="E5417" t="str">
        <f t="shared" si="254"/>
        <v>Joseph Airdo20160901</v>
      </c>
      <c r="F5417">
        <f>IF(COUNTIF($E$2:E5417, E5417) = 1, MAX($F$1:F5416) + 1, INDEX($F$1:F5416, MATCH(E5417, $E$1:E5416, 0)))</f>
        <v>2663</v>
      </c>
      <c r="G5417" t="s">
        <v>110</v>
      </c>
      <c r="H5417" t="s">
        <v>11</v>
      </c>
      <c r="I5417" t="s">
        <v>92</v>
      </c>
      <c r="J5417" t="s">
        <v>2340</v>
      </c>
      <c r="K5417" s="17">
        <v>376.74</v>
      </c>
      <c r="L5417" s="17">
        <v>4</v>
      </c>
      <c r="M5417" s="17">
        <v>71.16</v>
      </c>
      <c r="N5417" s="17" t="str">
        <f>IF(SalesData[[#This Row],[Profit]]&gt;0,"Profit","Loss")</f>
        <v>Profit</v>
      </c>
    </row>
    <row r="5418" spans="1:14" x14ac:dyDescent="0.25">
      <c r="A5418" s="1">
        <v>42614</v>
      </c>
      <c r="B5418" s="3">
        <f t="shared" si="252"/>
        <v>2016</v>
      </c>
      <c r="C5418" s="3">
        <f t="shared" si="253"/>
        <v>9</v>
      </c>
      <c r="D5418" t="s">
        <v>1320</v>
      </c>
      <c r="E5418" t="str">
        <f t="shared" si="254"/>
        <v>Joseph Airdo20160901</v>
      </c>
      <c r="F5418">
        <f>IF(COUNTIF($E$2:E5418, E5418) = 1, MAX($F$1:F5417) + 1, INDEX($F$1:F5417, MATCH(E5418, $E$1:E5417, 0)))</f>
        <v>2663</v>
      </c>
      <c r="G5418" t="s">
        <v>110</v>
      </c>
      <c r="H5418" t="s">
        <v>11</v>
      </c>
      <c r="I5418" t="s">
        <v>20</v>
      </c>
      <c r="J5418" t="s">
        <v>222</v>
      </c>
      <c r="K5418" s="17">
        <v>29.52</v>
      </c>
      <c r="L5418" s="17">
        <v>4</v>
      </c>
      <c r="M5418" s="17">
        <v>14.46</v>
      </c>
      <c r="N5418" s="17" t="str">
        <f>IF(SalesData[[#This Row],[Profit]]&gt;0,"Profit","Loss")</f>
        <v>Profit</v>
      </c>
    </row>
    <row r="5419" spans="1:14" x14ac:dyDescent="0.25">
      <c r="A5419" s="1">
        <v>42614</v>
      </c>
      <c r="B5419" s="3">
        <f t="shared" si="252"/>
        <v>2016</v>
      </c>
      <c r="C5419" s="3">
        <f t="shared" si="253"/>
        <v>9</v>
      </c>
      <c r="D5419" t="s">
        <v>1320</v>
      </c>
      <c r="E5419" t="str">
        <f t="shared" si="254"/>
        <v>Joseph Airdo20160901</v>
      </c>
      <c r="F5419">
        <f>IF(COUNTIF($E$2:E5419, E5419) = 1, MAX($F$1:F5418) + 1, INDEX($F$1:F5418, MATCH(E5419, $E$1:E5418, 0)))</f>
        <v>2663</v>
      </c>
      <c r="G5419" t="s">
        <v>110</v>
      </c>
      <c r="H5419" t="s">
        <v>11</v>
      </c>
      <c r="I5419" t="s">
        <v>24</v>
      </c>
      <c r="J5419" t="s">
        <v>960</v>
      </c>
      <c r="K5419" s="17">
        <v>11.96</v>
      </c>
      <c r="L5419" s="17">
        <v>2</v>
      </c>
      <c r="M5419" s="17">
        <v>2.99</v>
      </c>
      <c r="N5419" s="17" t="str">
        <f>IF(SalesData[[#This Row],[Profit]]&gt;0,"Profit","Loss")</f>
        <v>Profit</v>
      </c>
    </row>
    <row r="5420" spans="1:14" x14ac:dyDescent="0.25">
      <c r="A5420" s="1">
        <v>42614</v>
      </c>
      <c r="B5420" s="3">
        <f t="shared" si="252"/>
        <v>2016</v>
      </c>
      <c r="C5420" s="3">
        <f t="shared" si="253"/>
        <v>9</v>
      </c>
      <c r="D5420" t="s">
        <v>1320</v>
      </c>
      <c r="E5420" t="str">
        <f t="shared" si="254"/>
        <v>Joseph Airdo20160901</v>
      </c>
      <c r="F5420">
        <f>IF(COUNTIF($E$2:E5420, E5420) = 1, MAX($F$1:F5419) + 1, INDEX($F$1:F5419, MATCH(E5420, $E$1:E5419, 0)))</f>
        <v>2663</v>
      </c>
      <c r="G5420" t="s">
        <v>110</v>
      </c>
      <c r="H5420" t="s">
        <v>11</v>
      </c>
      <c r="I5420" t="s">
        <v>20</v>
      </c>
      <c r="J5420" t="s">
        <v>846</v>
      </c>
      <c r="K5420" s="17">
        <v>26.4</v>
      </c>
      <c r="L5420" s="17">
        <v>5</v>
      </c>
      <c r="M5420" s="17">
        <v>12.67</v>
      </c>
      <c r="N5420" s="17" t="str">
        <f>IF(SalesData[[#This Row],[Profit]]&gt;0,"Profit","Loss")</f>
        <v>Profit</v>
      </c>
    </row>
    <row r="5421" spans="1:14" x14ac:dyDescent="0.25">
      <c r="A5421" s="1">
        <v>42614</v>
      </c>
      <c r="B5421" s="3">
        <f t="shared" si="252"/>
        <v>2016</v>
      </c>
      <c r="C5421" s="3">
        <f t="shared" si="253"/>
        <v>9</v>
      </c>
      <c r="D5421" t="s">
        <v>562</v>
      </c>
      <c r="E5421" t="str">
        <f t="shared" si="254"/>
        <v>Laurel Beltran20160901</v>
      </c>
      <c r="F5421">
        <f>IF(COUNTIF($E$2:E5421, E5421) = 1, MAX($F$1:F5420) + 1, INDEX($F$1:F5420, MATCH(E5421, $E$1:E5420, 0)))</f>
        <v>2664</v>
      </c>
      <c r="G5421" t="s">
        <v>27</v>
      </c>
      <c r="H5421" t="s">
        <v>11</v>
      </c>
      <c r="I5421" t="s">
        <v>63</v>
      </c>
      <c r="J5421" t="s">
        <v>1091</v>
      </c>
      <c r="K5421" s="17">
        <v>12.78</v>
      </c>
      <c r="L5421" s="17">
        <v>1</v>
      </c>
      <c r="M5421" s="17">
        <v>5.75</v>
      </c>
      <c r="N5421" s="17" t="str">
        <f>IF(SalesData[[#This Row],[Profit]]&gt;0,"Profit","Loss")</f>
        <v>Profit</v>
      </c>
    </row>
    <row r="5422" spans="1:14" x14ac:dyDescent="0.25">
      <c r="A5422" s="1">
        <v>42615</v>
      </c>
      <c r="B5422" s="3">
        <f t="shared" si="252"/>
        <v>2016</v>
      </c>
      <c r="C5422" s="3">
        <f t="shared" si="253"/>
        <v>9</v>
      </c>
      <c r="D5422" t="s">
        <v>1598</v>
      </c>
      <c r="E5422" t="str">
        <f t="shared" si="254"/>
        <v>Karen Daniels20160902</v>
      </c>
      <c r="F5422">
        <f>IF(COUNTIF($E$2:E5422, E5422) = 1, MAX($F$1:F5421) + 1, INDEX($F$1:F5421, MATCH(E5422, $E$1:E5421, 0)))</f>
        <v>2665</v>
      </c>
      <c r="G5422" t="s">
        <v>149</v>
      </c>
      <c r="H5422" t="s">
        <v>11</v>
      </c>
      <c r="I5422" t="s">
        <v>24</v>
      </c>
      <c r="J5422" t="s">
        <v>1579</v>
      </c>
      <c r="K5422" s="17">
        <v>75.48</v>
      </c>
      <c r="L5422" s="17">
        <v>2</v>
      </c>
      <c r="M5422" s="17">
        <v>19.62</v>
      </c>
      <c r="N5422" s="17" t="str">
        <f>IF(SalesData[[#This Row],[Profit]]&gt;0,"Profit","Loss")</f>
        <v>Profit</v>
      </c>
    </row>
    <row r="5423" spans="1:14" x14ac:dyDescent="0.25">
      <c r="A5423" s="1">
        <v>42615</v>
      </c>
      <c r="B5423" s="3">
        <f t="shared" si="252"/>
        <v>2016</v>
      </c>
      <c r="C5423" s="3">
        <f t="shared" si="253"/>
        <v>9</v>
      </c>
      <c r="D5423" t="s">
        <v>1598</v>
      </c>
      <c r="E5423" t="str">
        <f t="shared" si="254"/>
        <v>Karen Daniels20160902</v>
      </c>
      <c r="F5423">
        <f>IF(COUNTIF($E$2:E5423, E5423) = 1, MAX($F$1:F5422) + 1, INDEX($F$1:F5422, MATCH(E5423, $E$1:E5422, 0)))</f>
        <v>2665</v>
      </c>
      <c r="G5423" t="s">
        <v>149</v>
      </c>
      <c r="H5423" t="s">
        <v>34</v>
      </c>
      <c r="I5423" t="s">
        <v>47</v>
      </c>
      <c r="J5423" t="s">
        <v>1213</v>
      </c>
      <c r="K5423" s="17">
        <v>39.979999999999997</v>
      </c>
      <c r="L5423" s="17">
        <v>2</v>
      </c>
      <c r="M5423" s="17">
        <v>10</v>
      </c>
      <c r="N5423" s="17" t="str">
        <f>IF(SalesData[[#This Row],[Profit]]&gt;0,"Profit","Loss")</f>
        <v>Profit</v>
      </c>
    </row>
    <row r="5424" spans="1:14" x14ac:dyDescent="0.25">
      <c r="A5424" s="1">
        <v>42615</v>
      </c>
      <c r="B5424" s="3">
        <f t="shared" si="252"/>
        <v>2016</v>
      </c>
      <c r="C5424" s="3">
        <f t="shared" si="253"/>
        <v>9</v>
      </c>
      <c r="D5424" t="s">
        <v>1067</v>
      </c>
      <c r="E5424" t="str">
        <f t="shared" si="254"/>
        <v>Sonia Sunley20160902</v>
      </c>
      <c r="F5424">
        <f>IF(COUNTIF($E$2:E5424, E5424) = 1, MAX($F$1:F5423) + 1, INDEX($F$1:F5423, MATCH(E5424, $E$1:E5423, 0)))</f>
        <v>2666</v>
      </c>
      <c r="G5424" t="s">
        <v>157</v>
      </c>
      <c r="H5424" t="s">
        <v>11</v>
      </c>
      <c r="I5424" t="s">
        <v>43</v>
      </c>
      <c r="J5424" t="s">
        <v>1133</v>
      </c>
      <c r="K5424" s="17">
        <v>1.81</v>
      </c>
      <c r="L5424" s="17">
        <v>1</v>
      </c>
      <c r="M5424" s="17">
        <v>0.65</v>
      </c>
      <c r="N5424" s="17" t="str">
        <f>IF(SalesData[[#This Row],[Profit]]&gt;0,"Profit","Loss")</f>
        <v>Profit</v>
      </c>
    </row>
    <row r="5425" spans="1:14" x14ac:dyDescent="0.25">
      <c r="A5425" s="1">
        <v>42615</v>
      </c>
      <c r="B5425" s="3">
        <f t="shared" si="252"/>
        <v>2016</v>
      </c>
      <c r="C5425" s="3">
        <f t="shared" si="253"/>
        <v>9</v>
      </c>
      <c r="D5425" t="s">
        <v>1067</v>
      </c>
      <c r="E5425" t="str">
        <f t="shared" si="254"/>
        <v>Sonia Sunley20160902</v>
      </c>
      <c r="F5425">
        <f>IF(COUNTIF($E$2:E5425, E5425) = 1, MAX($F$1:F5424) + 1, INDEX($F$1:F5424, MATCH(E5425, $E$1:E5424, 0)))</f>
        <v>2666</v>
      </c>
      <c r="G5425" t="s">
        <v>157</v>
      </c>
      <c r="H5425" t="s">
        <v>11</v>
      </c>
      <c r="I5425" t="s">
        <v>20</v>
      </c>
      <c r="J5425" t="s">
        <v>559</v>
      </c>
      <c r="K5425" s="17">
        <v>8.26</v>
      </c>
      <c r="L5425" s="17">
        <v>2</v>
      </c>
      <c r="M5425" s="17">
        <v>3.88</v>
      </c>
      <c r="N5425" s="17" t="str">
        <f>IF(SalesData[[#This Row],[Profit]]&gt;0,"Profit","Loss")</f>
        <v>Profit</v>
      </c>
    </row>
    <row r="5426" spans="1:14" x14ac:dyDescent="0.25">
      <c r="A5426" s="1">
        <v>42615</v>
      </c>
      <c r="B5426" s="3">
        <f t="shared" si="252"/>
        <v>2016</v>
      </c>
      <c r="C5426" s="3">
        <f t="shared" si="253"/>
        <v>9</v>
      </c>
      <c r="D5426" t="s">
        <v>1223</v>
      </c>
      <c r="E5426" t="str">
        <f t="shared" si="254"/>
        <v>Sam Zeldin20160902</v>
      </c>
      <c r="F5426">
        <f>IF(COUNTIF($E$2:E5426, E5426) = 1, MAX($F$1:F5425) + 1, INDEX($F$1:F5425, MATCH(E5426, $E$1:E5425, 0)))</f>
        <v>2667</v>
      </c>
      <c r="G5426" t="s">
        <v>27</v>
      </c>
      <c r="H5426" t="s">
        <v>11</v>
      </c>
      <c r="I5426" t="s">
        <v>18</v>
      </c>
      <c r="J5426" t="s">
        <v>463</v>
      </c>
      <c r="K5426" s="17">
        <v>46.53</v>
      </c>
      <c r="L5426" s="17">
        <v>3</v>
      </c>
      <c r="M5426" s="17">
        <v>12.1</v>
      </c>
      <c r="N5426" s="17" t="str">
        <f>IF(SalesData[[#This Row],[Profit]]&gt;0,"Profit","Loss")</f>
        <v>Profit</v>
      </c>
    </row>
    <row r="5427" spans="1:14" x14ac:dyDescent="0.25">
      <c r="A5427" s="1">
        <v>42615</v>
      </c>
      <c r="B5427" s="3">
        <f t="shared" si="252"/>
        <v>2016</v>
      </c>
      <c r="C5427" s="3">
        <f t="shared" si="253"/>
        <v>9</v>
      </c>
      <c r="D5427" t="s">
        <v>1751</v>
      </c>
      <c r="E5427" t="str">
        <f t="shared" si="254"/>
        <v>Rob Lucas20160902</v>
      </c>
      <c r="F5427">
        <f>IF(COUNTIF($E$2:E5427, E5427) = 1, MAX($F$1:F5426) + 1, INDEX($F$1:F5426, MATCH(E5427, $E$1:E5426, 0)))</f>
        <v>2668</v>
      </c>
      <c r="G5427" t="s">
        <v>15</v>
      </c>
      <c r="H5427" t="s">
        <v>11</v>
      </c>
      <c r="I5427" t="s">
        <v>16</v>
      </c>
      <c r="J5427" t="s">
        <v>1040</v>
      </c>
      <c r="K5427" s="17">
        <v>29.24</v>
      </c>
      <c r="L5427" s="17">
        <v>5</v>
      </c>
      <c r="M5427" s="17">
        <v>9.8699999999999992</v>
      </c>
      <c r="N5427" s="17" t="str">
        <f>IF(SalesData[[#This Row],[Profit]]&gt;0,"Profit","Loss")</f>
        <v>Profit</v>
      </c>
    </row>
    <row r="5428" spans="1:14" x14ac:dyDescent="0.25">
      <c r="A5428" s="1">
        <v>42615</v>
      </c>
      <c r="B5428" s="3">
        <f t="shared" si="252"/>
        <v>2016</v>
      </c>
      <c r="C5428" s="3">
        <f t="shared" si="253"/>
        <v>9</v>
      </c>
      <c r="D5428" t="s">
        <v>1751</v>
      </c>
      <c r="E5428" t="str">
        <f t="shared" si="254"/>
        <v>Rob Lucas20160902</v>
      </c>
      <c r="F5428">
        <f>IF(COUNTIF($E$2:E5428, E5428) = 1, MAX($F$1:F5427) + 1, INDEX($F$1:F5427, MATCH(E5428, $E$1:E5427, 0)))</f>
        <v>2668</v>
      </c>
      <c r="G5428" t="s">
        <v>15</v>
      </c>
      <c r="H5428" t="s">
        <v>11</v>
      </c>
      <c r="I5428" t="s">
        <v>18</v>
      </c>
      <c r="J5428" t="s">
        <v>1756</v>
      </c>
      <c r="K5428" s="17">
        <v>35.17</v>
      </c>
      <c r="L5428" s="17">
        <v>2</v>
      </c>
      <c r="M5428" s="17">
        <v>-8.35</v>
      </c>
      <c r="N5428" s="17" t="str">
        <f>IF(SalesData[[#This Row],[Profit]]&gt;0,"Profit","Loss")</f>
        <v>Loss</v>
      </c>
    </row>
    <row r="5429" spans="1:14" x14ac:dyDescent="0.25">
      <c r="A5429" s="1">
        <v>42615</v>
      </c>
      <c r="B5429" s="3">
        <f t="shared" si="252"/>
        <v>2016</v>
      </c>
      <c r="C5429" s="3">
        <f t="shared" si="253"/>
        <v>9</v>
      </c>
      <c r="D5429" t="s">
        <v>1751</v>
      </c>
      <c r="E5429" t="str">
        <f t="shared" si="254"/>
        <v>Rob Lucas20160902</v>
      </c>
      <c r="F5429">
        <f>IF(COUNTIF($E$2:E5429, E5429) = 1, MAX($F$1:F5428) + 1, INDEX($F$1:F5428, MATCH(E5429, $E$1:E5428, 0)))</f>
        <v>2668</v>
      </c>
      <c r="G5429" t="s">
        <v>15</v>
      </c>
      <c r="H5429" t="s">
        <v>39</v>
      </c>
      <c r="I5429" t="s">
        <v>302</v>
      </c>
      <c r="J5429" t="s">
        <v>2590</v>
      </c>
      <c r="K5429" s="17">
        <v>1362.9</v>
      </c>
      <c r="L5429" s="17">
        <v>3</v>
      </c>
      <c r="M5429" s="17">
        <v>-19.47</v>
      </c>
      <c r="N5429" s="17" t="str">
        <f>IF(SalesData[[#This Row],[Profit]]&gt;0,"Profit","Loss")</f>
        <v>Loss</v>
      </c>
    </row>
    <row r="5430" spans="1:14" x14ac:dyDescent="0.25">
      <c r="A5430" s="1">
        <v>42615</v>
      </c>
      <c r="B5430" s="3">
        <f t="shared" si="252"/>
        <v>2016</v>
      </c>
      <c r="C5430" s="3">
        <f t="shared" si="253"/>
        <v>9</v>
      </c>
      <c r="D5430" t="s">
        <v>1282</v>
      </c>
      <c r="E5430" t="str">
        <f t="shared" si="254"/>
        <v>Tom Ashbrook20160902</v>
      </c>
      <c r="F5430">
        <f>IF(COUNTIF($E$2:E5430, E5430) = 1, MAX($F$1:F5429) + 1, INDEX($F$1:F5429, MATCH(E5430, $E$1:E5429, 0)))</f>
        <v>2669</v>
      </c>
      <c r="G5430" t="s">
        <v>15</v>
      </c>
      <c r="H5430" t="s">
        <v>34</v>
      </c>
      <c r="I5430" t="s">
        <v>47</v>
      </c>
      <c r="J5430" t="s">
        <v>1396</v>
      </c>
      <c r="K5430" s="17">
        <v>84.27</v>
      </c>
      <c r="L5430" s="17">
        <v>2</v>
      </c>
      <c r="M5430" s="17">
        <v>-75.84</v>
      </c>
      <c r="N5430" s="17" t="str">
        <f>IF(SalesData[[#This Row],[Profit]]&gt;0,"Profit","Loss")</f>
        <v>Loss</v>
      </c>
    </row>
    <row r="5431" spans="1:14" x14ac:dyDescent="0.25">
      <c r="A5431" s="1">
        <v>42615</v>
      </c>
      <c r="B5431" s="3">
        <f t="shared" si="252"/>
        <v>2016</v>
      </c>
      <c r="C5431" s="3">
        <f t="shared" si="253"/>
        <v>9</v>
      </c>
      <c r="D5431" t="s">
        <v>1173</v>
      </c>
      <c r="E5431" t="str">
        <f t="shared" si="254"/>
        <v>Joe Elijah20160902</v>
      </c>
      <c r="F5431">
        <f>IF(COUNTIF($E$2:E5431, E5431) = 1, MAX($F$1:F5430) + 1, INDEX($F$1:F5430, MATCH(E5431, $E$1:E5430, 0)))</f>
        <v>2670</v>
      </c>
      <c r="G5431" t="s">
        <v>245</v>
      </c>
      <c r="H5431" t="s">
        <v>11</v>
      </c>
      <c r="I5431" t="s">
        <v>20</v>
      </c>
      <c r="J5431" t="s">
        <v>2241</v>
      </c>
      <c r="K5431" s="17">
        <v>22.91</v>
      </c>
      <c r="L5431" s="17">
        <v>7</v>
      </c>
      <c r="M5431" s="17">
        <v>-17.57</v>
      </c>
      <c r="N5431" s="17" t="str">
        <f>IF(SalesData[[#This Row],[Profit]]&gt;0,"Profit","Loss")</f>
        <v>Loss</v>
      </c>
    </row>
    <row r="5432" spans="1:14" x14ac:dyDescent="0.25">
      <c r="A5432" s="1">
        <v>42615</v>
      </c>
      <c r="B5432" s="3">
        <f t="shared" si="252"/>
        <v>2016</v>
      </c>
      <c r="C5432" s="3">
        <f t="shared" si="253"/>
        <v>9</v>
      </c>
      <c r="D5432" t="s">
        <v>1173</v>
      </c>
      <c r="E5432" t="str">
        <f t="shared" si="254"/>
        <v>Joe Elijah20160902</v>
      </c>
      <c r="F5432">
        <f>IF(COUNTIF($E$2:E5432, E5432) = 1, MAX($F$1:F5431) + 1, INDEX($F$1:F5431, MATCH(E5432, $E$1:E5431, 0)))</f>
        <v>2670</v>
      </c>
      <c r="G5432" t="s">
        <v>245</v>
      </c>
      <c r="H5432" t="s">
        <v>11</v>
      </c>
      <c r="I5432" t="s">
        <v>92</v>
      </c>
      <c r="J5432" t="s">
        <v>2591</v>
      </c>
      <c r="K5432" s="17">
        <v>309.45999999999998</v>
      </c>
      <c r="L5432" s="17">
        <v>9</v>
      </c>
      <c r="M5432" s="17">
        <v>34.81</v>
      </c>
      <c r="N5432" s="17" t="str">
        <f>IF(SalesData[[#This Row],[Profit]]&gt;0,"Profit","Loss")</f>
        <v>Profit</v>
      </c>
    </row>
    <row r="5433" spans="1:14" x14ac:dyDescent="0.25">
      <c r="A5433" s="1">
        <v>42615</v>
      </c>
      <c r="B5433" s="3">
        <f t="shared" si="252"/>
        <v>2016</v>
      </c>
      <c r="C5433" s="3">
        <f t="shared" si="253"/>
        <v>9</v>
      </c>
      <c r="D5433" t="s">
        <v>1173</v>
      </c>
      <c r="E5433" t="str">
        <f t="shared" si="254"/>
        <v>Joe Elijah20160902</v>
      </c>
      <c r="F5433">
        <f>IF(COUNTIF($E$2:E5433, E5433) = 1, MAX($F$1:F5432) + 1, INDEX($F$1:F5432, MATCH(E5433, $E$1:E5432, 0)))</f>
        <v>2670</v>
      </c>
      <c r="G5433" t="s">
        <v>245</v>
      </c>
      <c r="H5433" t="s">
        <v>11</v>
      </c>
      <c r="I5433" t="s">
        <v>24</v>
      </c>
      <c r="J5433" t="s">
        <v>226</v>
      </c>
      <c r="K5433" s="17">
        <v>19.46</v>
      </c>
      <c r="L5433" s="17">
        <v>4</v>
      </c>
      <c r="M5433" s="17">
        <v>3.4</v>
      </c>
      <c r="N5433" s="17" t="str">
        <f>IF(SalesData[[#This Row],[Profit]]&gt;0,"Profit","Loss")</f>
        <v>Profit</v>
      </c>
    </row>
    <row r="5434" spans="1:14" x14ac:dyDescent="0.25">
      <c r="A5434" s="1">
        <v>42615</v>
      </c>
      <c r="B5434" s="3">
        <f t="shared" si="252"/>
        <v>2016</v>
      </c>
      <c r="C5434" s="3">
        <f t="shared" si="253"/>
        <v>9</v>
      </c>
      <c r="D5434" t="s">
        <v>1173</v>
      </c>
      <c r="E5434" t="str">
        <f t="shared" si="254"/>
        <v>Joe Elijah20160902</v>
      </c>
      <c r="F5434">
        <f>IF(COUNTIF($E$2:E5434, E5434) = 1, MAX($F$1:F5433) + 1, INDEX($F$1:F5433, MATCH(E5434, $E$1:E5433, 0)))</f>
        <v>2670</v>
      </c>
      <c r="G5434" t="s">
        <v>245</v>
      </c>
      <c r="H5434" t="s">
        <v>34</v>
      </c>
      <c r="I5434" t="s">
        <v>145</v>
      </c>
      <c r="J5434" t="s">
        <v>1553</v>
      </c>
      <c r="K5434" s="17">
        <v>472.52</v>
      </c>
      <c r="L5434" s="17">
        <v>3</v>
      </c>
      <c r="M5434" s="17">
        <v>-149.63</v>
      </c>
      <c r="N5434" s="17" t="str">
        <f>IF(SalesData[[#This Row],[Profit]]&gt;0,"Profit","Loss")</f>
        <v>Loss</v>
      </c>
    </row>
    <row r="5435" spans="1:14" x14ac:dyDescent="0.25">
      <c r="A5435" s="1">
        <v>42615</v>
      </c>
      <c r="B5435" s="3">
        <f t="shared" si="252"/>
        <v>2016</v>
      </c>
      <c r="C5435" s="3">
        <f t="shared" si="253"/>
        <v>9</v>
      </c>
      <c r="D5435" t="s">
        <v>1173</v>
      </c>
      <c r="E5435" t="str">
        <f t="shared" si="254"/>
        <v>Joe Elijah20160902</v>
      </c>
      <c r="F5435">
        <f>IF(COUNTIF($E$2:E5435, E5435) = 1, MAX($F$1:F5434) + 1, INDEX($F$1:F5434, MATCH(E5435, $E$1:E5434, 0)))</f>
        <v>2670</v>
      </c>
      <c r="G5435" t="s">
        <v>245</v>
      </c>
      <c r="H5435" t="s">
        <v>39</v>
      </c>
      <c r="I5435" t="s">
        <v>52</v>
      </c>
      <c r="J5435" t="s">
        <v>1875</v>
      </c>
      <c r="K5435" s="17">
        <v>1012.68</v>
      </c>
      <c r="L5435" s="17">
        <v>3</v>
      </c>
      <c r="M5435" s="17">
        <v>303.8</v>
      </c>
      <c r="N5435" s="17" t="str">
        <f>IF(SalesData[[#This Row],[Profit]]&gt;0,"Profit","Loss")</f>
        <v>Profit</v>
      </c>
    </row>
    <row r="5436" spans="1:14" x14ac:dyDescent="0.25">
      <c r="A5436" s="1">
        <v>42615</v>
      </c>
      <c r="B5436" s="3">
        <f t="shared" si="252"/>
        <v>2016</v>
      </c>
      <c r="C5436" s="3">
        <f t="shared" si="253"/>
        <v>9</v>
      </c>
      <c r="D5436" t="s">
        <v>1173</v>
      </c>
      <c r="E5436" t="str">
        <f t="shared" si="254"/>
        <v>Joe Elijah20160902</v>
      </c>
      <c r="F5436">
        <f>IF(COUNTIF($E$2:E5436, E5436) = 1, MAX($F$1:F5435) + 1, INDEX($F$1:F5435, MATCH(E5436, $E$1:E5435, 0)))</f>
        <v>2670</v>
      </c>
      <c r="G5436" t="s">
        <v>245</v>
      </c>
      <c r="H5436" t="s">
        <v>11</v>
      </c>
      <c r="I5436" t="s">
        <v>20</v>
      </c>
      <c r="J5436" t="s">
        <v>2226</v>
      </c>
      <c r="K5436" s="17">
        <v>17.22</v>
      </c>
      <c r="L5436" s="17">
        <v>5</v>
      </c>
      <c r="M5436" s="17">
        <v>-12.63</v>
      </c>
      <c r="N5436" s="17" t="str">
        <f>IF(SalesData[[#This Row],[Profit]]&gt;0,"Profit","Loss")</f>
        <v>Loss</v>
      </c>
    </row>
    <row r="5437" spans="1:14" x14ac:dyDescent="0.25">
      <c r="A5437" s="1">
        <v>42615</v>
      </c>
      <c r="B5437" s="3">
        <f t="shared" si="252"/>
        <v>2016</v>
      </c>
      <c r="C5437" s="3">
        <f t="shared" si="253"/>
        <v>9</v>
      </c>
      <c r="D5437" t="s">
        <v>1945</v>
      </c>
      <c r="E5437" t="str">
        <f t="shared" si="254"/>
        <v>Toby Gnade20160902</v>
      </c>
      <c r="F5437">
        <f>IF(COUNTIF($E$2:E5437, E5437) = 1, MAX($F$1:F5436) + 1, INDEX($F$1:F5436, MATCH(E5437, $E$1:E5436, 0)))</f>
        <v>2671</v>
      </c>
      <c r="G5437" t="s">
        <v>164</v>
      </c>
      <c r="H5437" t="s">
        <v>39</v>
      </c>
      <c r="I5437" t="s">
        <v>603</v>
      </c>
      <c r="J5437" t="s">
        <v>1469</v>
      </c>
      <c r="K5437" s="17">
        <v>999.98</v>
      </c>
      <c r="L5437" s="17">
        <v>2</v>
      </c>
      <c r="M5437" s="17">
        <v>449.99</v>
      </c>
      <c r="N5437" s="17" t="str">
        <f>IF(SalesData[[#This Row],[Profit]]&gt;0,"Profit","Loss")</f>
        <v>Profit</v>
      </c>
    </row>
    <row r="5438" spans="1:14" x14ac:dyDescent="0.25">
      <c r="A5438" s="1">
        <v>42615</v>
      </c>
      <c r="B5438" s="3">
        <f t="shared" si="252"/>
        <v>2016</v>
      </c>
      <c r="C5438" s="3">
        <f t="shared" si="253"/>
        <v>9</v>
      </c>
      <c r="D5438" t="s">
        <v>1513</v>
      </c>
      <c r="E5438" t="str">
        <f t="shared" si="254"/>
        <v>Ross DeVincentis20160902</v>
      </c>
      <c r="F5438">
        <f>IF(COUNTIF($E$2:E5438, E5438) = 1, MAX($F$1:F5437) + 1, INDEX($F$1:F5437, MATCH(E5438, $E$1:E5437, 0)))</f>
        <v>2672</v>
      </c>
      <c r="G5438" t="s">
        <v>10</v>
      </c>
      <c r="H5438" t="s">
        <v>11</v>
      </c>
      <c r="I5438" t="s">
        <v>20</v>
      </c>
      <c r="J5438" t="s">
        <v>1763</v>
      </c>
      <c r="K5438" s="17">
        <v>8.61</v>
      </c>
      <c r="L5438" s="17">
        <v>8</v>
      </c>
      <c r="M5438" s="17">
        <v>-13.34</v>
      </c>
      <c r="N5438" s="17" t="str">
        <f>IF(SalesData[[#This Row],[Profit]]&gt;0,"Profit","Loss")</f>
        <v>Loss</v>
      </c>
    </row>
    <row r="5439" spans="1:14" x14ac:dyDescent="0.25">
      <c r="A5439" s="1">
        <v>42615</v>
      </c>
      <c r="B5439" s="3">
        <f t="shared" si="252"/>
        <v>2016</v>
      </c>
      <c r="C5439" s="3">
        <f t="shared" si="253"/>
        <v>9</v>
      </c>
      <c r="D5439" t="s">
        <v>1513</v>
      </c>
      <c r="E5439" t="str">
        <f t="shared" si="254"/>
        <v>Ross DeVincentis20160902</v>
      </c>
      <c r="F5439">
        <f>IF(COUNTIF($E$2:E5439, E5439) = 1, MAX($F$1:F5438) + 1, INDEX($F$1:F5438, MATCH(E5439, $E$1:E5438, 0)))</f>
        <v>2672</v>
      </c>
      <c r="G5439" t="s">
        <v>10</v>
      </c>
      <c r="H5439" t="s">
        <v>39</v>
      </c>
      <c r="I5439" t="s">
        <v>52</v>
      </c>
      <c r="J5439" t="s">
        <v>2425</v>
      </c>
      <c r="K5439" s="17">
        <v>159.56</v>
      </c>
      <c r="L5439" s="17">
        <v>5</v>
      </c>
      <c r="M5439" s="17">
        <v>33.909999999999997</v>
      </c>
      <c r="N5439" s="17" t="str">
        <f>IF(SalesData[[#This Row],[Profit]]&gt;0,"Profit","Loss")</f>
        <v>Profit</v>
      </c>
    </row>
    <row r="5440" spans="1:14" x14ac:dyDescent="0.25">
      <c r="A5440" s="1">
        <v>42615</v>
      </c>
      <c r="B5440" s="3">
        <f t="shared" si="252"/>
        <v>2016</v>
      </c>
      <c r="C5440" s="3">
        <f t="shared" si="253"/>
        <v>9</v>
      </c>
      <c r="D5440" t="s">
        <v>1234</v>
      </c>
      <c r="E5440" t="str">
        <f t="shared" si="254"/>
        <v>Becky Martin20160902</v>
      </c>
      <c r="F5440">
        <f>IF(COUNTIF($E$2:E5440, E5440) = 1, MAX($F$1:F5439) + 1, INDEX($F$1:F5439, MATCH(E5440, $E$1:E5439, 0)))</f>
        <v>2673</v>
      </c>
      <c r="G5440" t="s">
        <v>164</v>
      </c>
      <c r="H5440" t="s">
        <v>34</v>
      </c>
      <c r="I5440" t="s">
        <v>35</v>
      </c>
      <c r="J5440" t="s">
        <v>2029</v>
      </c>
      <c r="K5440" s="17">
        <v>215.98</v>
      </c>
      <c r="L5440" s="17">
        <v>3</v>
      </c>
      <c r="M5440" s="17">
        <v>-2.7</v>
      </c>
      <c r="N5440" s="17" t="str">
        <f>IF(SalesData[[#This Row],[Profit]]&gt;0,"Profit","Loss")</f>
        <v>Loss</v>
      </c>
    </row>
    <row r="5441" spans="1:14" x14ac:dyDescent="0.25">
      <c r="A5441" s="1">
        <v>42615</v>
      </c>
      <c r="B5441" s="3">
        <f t="shared" si="252"/>
        <v>2016</v>
      </c>
      <c r="C5441" s="3">
        <f t="shared" si="253"/>
        <v>9</v>
      </c>
      <c r="D5441" t="s">
        <v>1234</v>
      </c>
      <c r="E5441" t="str">
        <f t="shared" si="254"/>
        <v>Becky Martin20160902</v>
      </c>
      <c r="F5441">
        <f>IF(COUNTIF($E$2:E5441, E5441) = 1, MAX($F$1:F5440) + 1, INDEX($F$1:F5440, MATCH(E5441, $E$1:E5440, 0)))</f>
        <v>2673</v>
      </c>
      <c r="G5441" t="s">
        <v>164</v>
      </c>
      <c r="H5441" t="s">
        <v>11</v>
      </c>
      <c r="I5441" t="s">
        <v>63</v>
      </c>
      <c r="J5441" t="s">
        <v>993</v>
      </c>
      <c r="K5441" s="17">
        <v>65.94</v>
      </c>
      <c r="L5441" s="17">
        <v>3</v>
      </c>
      <c r="M5441" s="17">
        <v>30.99</v>
      </c>
      <c r="N5441" s="17" t="str">
        <f>IF(SalesData[[#This Row],[Profit]]&gt;0,"Profit","Loss")</f>
        <v>Profit</v>
      </c>
    </row>
    <row r="5442" spans="1:14" x14ac:dyDescent="0.25">
      <c r="A5442" s="1">
        <v>42615</v>
      </c>
      <c r="B5442" s="3">
        <f t="shared" ref="B5442:B5505" si="255">YEAR(A5442)</f>
        <v>2016</v>
      </c>
      <c r="C5442" s="3">
        <f t="shared" ref="C5442:C5505" si="256">MONTH(A5442)</f>
        <v>9</v>
      </c>
      <c r="D5442" t="s">
        <v>1079</v>
      </c>
      <c r="E5442" t="str">
        <f t="shared" ref="E5442:E5505" si="257">D5442 &amp; TEXT(A5442, "yyyymmdd")</f>
        <v>Lena Radford20160902</v>
      </c>
      <c r="F5442">
        <f>IF(COUNTIF($E$2:E5442, E5442) = 1, MAX($F$1:F5441) + 1, INDEX($F$1:F5441, MATCH(E5442, $E$1:E5441, 0)))</f>
        <v>2674</v>
      </c>
      <c r="G5442" t="s">
        <v>27</v>
      </c>
      <c r="H5442" t="s">
        <v>34</v>
      </c>
      <c r="I5442" t="s">
        <v>47</v>
      </c>
      <c r="J5442" t="s">
        <v>124</v>
      </c>
      <c r="K5442" s="17">
        <v>94.68</v>
      </c>
      <c r="L5442" s="17">
        <v>9</v>
      </c>
      <c r="M5442" s="17">
        <v>31.24</v>
      </c>
      <c r="N5442" s="17" t="str">
        <f>IF(SalesData[[#This Row],[Profit]]&gt;0,"Profit","Loss")</f>
        <v>Profit</v>
      </c>
    </row>
    <row r="5443" spans="1:14" x14ac:dyDescent="0.25">
      <c r="A5443" s="1">
        <v>42615</v>
      </c>
      <c r="B5443" s="3">
        <f t="shared" si="255"/>
        <v>2016</v>
      </c>
      <c r="C5443" s="3">
        <f t="shared" si="256"/>
        <v>9</v>
      </c>
      <c r="D5443" t="s">
        <v>1079</v>
      </c>
      <c r="E5443" t="str">
        <f t="shared" si="257"/>
        <v>Lena Radford20160902</v>
      </c>
      <c r="F5443">
        <f>IF(COUNTIF($E$2:E5443, E5443) = 1, MAX($F$1:F5442) + 1, INDEX($F$1:F5442, MATCH(E5443, $E$1:E5442, 0)))</f>
        <v>2674</v>
      </c>
      <c r="G5443" t="s">
        <v>27</v>
      </c>
      <c r="H5443" t="s">
        <v>11</v>
      </c>
      <c r="I5443" t="s">
        <v>18</v>
      </c>
      <c r="J5443" t="s">
        <v>211</v>
      </c>
      <c r="K5443" s="17">
        <v>23.67</v>
      </c>
      <c r="L5443" s="17">
        <v>3</v>
      </c>
      <c r="M5443" s="17">
        <v>0.95</v>
      </c>
      <c r="N5443" s="17" t="str">
        <f>IF(SalesData[[#This Row],[Profit]]&gt;0,"Profit","Loss")</f>
        <v>Profit</v>
      </c>
    </row>
    <row r="5444" spans="1:14" x14ac:dyDescent="0.25">
      <c r="A5444" s="1">
        <v>42615</v>
      </c>
      <c r="B5444" s="3">
        <f t="shared" si="255"/>
        <v>2016</v>
      </c>
      <c r="C5444" s="3">
        <f t="shared" si="256"/>
        <v>9</v>
      </c>
      <c r="D5444" t="s">
        <v>1079</v>
      </c>
      <c r="E5444" t="str">
        <f t="shared" si="257"/>
        <v>Lena Radford20160902</v>
      </c>
      <c r="F5444">
        <f>IF(COUNTIF($E$2:E5444, E5444) = 1, MAX($F$1:F5443) + 1, INDEX($F$1:F5443, MATCH(E5444, $E$1:E5443, 0)))</f>
        <v>2674</v>
      </c>
      <c r="G5444" t="s">
        <v>27</v>
      </c>
      <c r="H5444" t="s">
        <v>39</v>
      </c>
      <c r="I5444" t="s">
        <v>40</v>
      </c>
      <c r="J5444" t="s">
        <v>1100</v>
      </c>
      <c r="K5444" s="17">
        <v>1091.17</v>
      </c>
      <c r="L5444" s="17">
        <v>4</v>
      </c>
      <c r="M5444" s="17">
        <v>68.2</v>
      </c>
      <c r="N5444" s="17" t="str">
        <f>IF(SalesData[[#This Row],[Profit]]&gt;0,"Profit","Loss")</f>
        <v>Profit</v>
      </c>
    </row>
    <row r="5445" spans="1:14" x14ac:dyDescent="0.25">
      <c r="A5445" s="1">
        <v>42615</v>
      </c>
      <c r="B5445" s="3">
        <f t="shared" si="255"/>
        <v>2016</v>
      </c>
      <c r="C5445" s="3">
        <f t="shared" si="256"/>
        <v>9</v>
      </c>
      <c r="D5445" t="s">
        <v>1079</v>
      </c>
      <c r="E5445" t="str">
        <f t="shared" si="257"/>
        <v>Lena Radford20160902</v>
      </c>
      <c r="F5445">
        <f>IF(COUNTIF($E$2:E5445, E5445) = 1, MAX($F$1:F5444) + 1, INDEX($F$1:F5444, MATCH(E5445, $E$1:E5444, 0)))</f>
        <v>2674</v>
      </c>
      <c r="G5445" t="s">
        <v>27</v>
      </c>
      <c r="H5445" t="s">
        <v>11</v>
      </c>
      <c r="I5445" t="s">
        <v>24</v>
      </c>
      <c r="J5445" t="s">
        <v>581</v>
      </c>
      <c r="K5445" s="17">
        <v>18.690000000000001</v>
      </c>
      <c r="L5445" s="17">
        <v>7</v>
      </c>
      <c r="M5445" s="17">
        <v>5.23</v>
      </c>
      <c r="N5445" s="17" t="str">
        <f>IF(SalesData[[#This Row],[Profit]]&gt;0,"Profit","Loss")</f>
        <v>Profit</v>
      </c>
    </row>
    <row r="5446" spans="1:14" x14ac:dyDescent="0.25">
      <c r="A5446" s="1">
        <v>42615</v>
      </c>
      <c r="B5446" s="3">
        <f t="shared" si="255"/>
        <v>2016</v>
      </c>
      <c r="C5446" s="3">
        <f t="shared" si="256"/>
        <v>9</v>
      </c>
      <c r="D5446" t="s">
        <v>1079</v>
      </c>
      <c r="E5446" t="str">
        <f t="shared" si="257"/>
        <v>Lena Radford20160902</v>
      </c>
      <c r="F5446">
        <f>IF(COUNTIF($E$2:E5446, E5446) = 1, MAX($F$1:F5445) + 1, INDEX($F$1:F5445, MATCH(E5446, $E$1:E5445, 0)))</f>
        <v>2674</v>
      </c>
      <c r="G5446" t="s">
        <v>27</v>
      </c>
      <c r="H5446" t="s">
        <v>34</v>
      </c>
      <c r="I5446" t="s">
        <v>145</v>
      </c>
      <c r="J5446" t="s">
        <v>741</v>
      </c>
      <c r="K5446" s="17">
        <v>568.73</v>
      </c>
      <c r="L5446" s="17">
        <v>3</v>
      </c>
      <c r="M5446" s="17">
        <v>28.44</v>
      </c>
      <c r="N5446" s="17" t="str">
        <f>IF(SalesData[[#This Row],[Profit]]&gt;0,"Profit","Loss")</f>
        <v>Profit</v>
      </c>
    </row>
    <row r="5447" spans="1:14" x14ac:dyDescent="0.25">
      <c r="A5447" s="1">
        <v>42615</v>
      </c>
      <c r="B5447" s="3">
        <f t="shared" si="255"/>
        <v>2016</v>
      </c>
      <c r="C5447" s="3">
        <f t="shared" si="256"/>
        <v>9</v>
      </c>
      <c r="D5447" t="s">
        <v>1079</v>
      </c>
      <c r="E5447" t="str">
        <f t="shared" si="257"/>
        <v>Lena Radford20160902</v>
      </c>
      <c r="F5447">
        <f>IF(COUNTIF($E$2:E5447, E5447) = 1, MAX($F$1:F5446) + 1, INDEX($F$1:F5446, MATCH(E5447, $E$1:E5446, 0)))</f>
        <v>2674</v>
      </c>
      <c r="G5447" t="s">
        <v>27</v>
      </c>
      <c r="H5447" t="s">
        <v>11</v>
      </c>
      <c r="I5447" t="s">
        <v>20</v>
      </c>
      <c r="J5447" t="s">
        <v>865</v>
      </c>
      <c r="K5447" s="17">
        <v>7.31</v>
      </c>
      <c r="L5447" s="17">
        <v>1</v>
      </c>
      <c r="M5447" s="17">
        <v>2.56</v>
      </c>
      <c r="N5447" s="17" t="str">
        <f>IF(SalesData[[#This Row],[Profit]]&gt;0,"Profit","Loss")</f>
        <v>Profit</v>
      </c>
    </row>
    <row r="5448" spans="1:14" x14ac:dyDescent="0.25">
      <c r="A5448" s="1">
        <v>42616</v>
      </c>
      <c r="B5448" s="3">
        <f t="shared" si="255"/>
        <v>2016</v>
      </c>
      <c r="C5448" s="3">
        <f t="shared" si="256"/>
        <v>9</v>
      </c>
      <c r="D5448" t="s">
        <v>446</v>
      </c>
      <c r="E5448" t="str">
        <f t="shared" si="257"/>
        <v>Paul Knutson20160903</v>
      </c>
      <c r="F5448">
        <f>IF(COUNTIF($E$2:E5448, E5448) = 1, MAX($F$1:F5447) + 1, INDEX($F$1:F5447, MATCH(E5448, $E$1:E5447, 0)))</f>
        <v>2675</v>
      </c>
      <c r="G5448" t="s">
        <v>23</v>
      </c>
      <c r="H5448" t="s">
        <v>11</v>
      </c>
      <c r="I5448" t="s">
        <v>20</v>
      </c>
      <c r="J5448" t="s">
        <v>2127</v>
      </c>
      <c r="K5448" s="17">
        <v>1141.47</v>
      </c>
      <c r="L5448" s="17">
        <v>5</v>
      </c>
      <c r="M5448" s="17">
        <v>-760.98</v>
      </c>
      <c r="N5448" s="17" t="str">
        <f>IF(SalesData[[#This Row],[Profit]]&gt;0,"Profit","Loss")</f>
        <v>Loss</v>
      </c>
    </row>
    <row r="5449" spans="1:14" x14ac:dyDescent="0.25">
      <c r="A5449" s="1">
        <v>42616</v>
      </c>
      <c r="B5449" s="3">
        <f t="shared" si="255"/>
        <v>2016</v>
      </c>
      <c r="C5449" s="3">
        <f t="shared" si="256"/>
        <v>9</v>
      </c>
      <c r="D5449" t="s">
        <v>446</v>
      </c>
      <c r="E5449" t="str">
        <f t="shared" si="257"/>
        <v>Paul Knutson20160903</v>
      </c>
      <c r="F5449">
        <f>IF(COUNTIF($E$2:E5449, E5449) = 1, MAX($F$1:F5448) + 1, INDEX($F$1:F5448, MATCH(E5449, $E$1:E5448, 0)))</f>
        <v>2675</v>
      </c>
      <c r="G5449" t="s">
        <v>23</v>
      </c>
      <c r="H5449" t="s">
        <v>39</v>
      </c>
      <c r="I5449" t="s">
        <v>40</v>
      </c>
      <c r="J5449" t="s">
        <v>2109</v>
      </c>
      <c r="K5449" s="17">
        <v>280.77999999999997</v>
      </c>
      <c r="L5449" s="17">
        <v>3</v>
      </c>
      <c r="M5449" s="17">
        <v>-46.8</v>
      </c>
      <c r="N5449" s="17" t="str">
        <f>IF(SalesData[[#This Row],[Profit]]&gt;0,"Profit","Loss")</f>
        <v>Loss</v>
      </c>
    </row>
    <row r="5450" spans="1:14" x14ac:dyDescent="0.25">
      <c r="A5450" s="1">
        <v>42616</v>
      </c>
      <c r="B5450" s="3">
        <f t="shared" si="255"/>
        <v>2016</v>
      </c>
      <c r="C5450" s="3">
        <f t="shared" si="256"/>
        <v>9</v>
      </c>
      <c r="D5450" t="s">
        <v>1547</v>
      </c>
      <c r="E5450" t="str">
        <f t="shared" si="257"/>
        <v>Julie Kriz20160903</v>
      </c>
      <c r="F5450">
        <f>IF(COUNTIF($E$2:E5450, E5450) = 1, MAX($F$1:F5449) + 1, INDEX($F$1:F5449, MATCH(E5450, $E$1:E5449, 0)))</f>
        <v>2676</v>
      </c>
      <c r="G5450" t="s">
        <v>15</v>
      </c>
      <c r="H5450" t="s">
        <v>34</v>
      </c>
      <c r="I5450" t="s">
        <v>47</v>
      </c>
      <c r="J5450" t="s">
        <v>2040</v>
      </c>
      <c r="K5450" s="17">
        <v>83.95</v>
      </c>
      <c r="L5450" s="17">
        <v>3</v>
      </c>
      <c r="M5450" s="17">
        <v>-90.25</v>
      </c>
      <c r="N5450" s="17" t="str">
        <f>IF(SalesData[[#This Row],[Profit]]&gt;0,"Profit","Loss")</f>
        <v>Loss</v>
      </c>
    </row>
    <row r="5451" spans="1:14" x14ac:dyDescent="0.25">
      <c r="A5451" s="1">
        <v>42616</v>
      </c>
      <c r="B5451" s="3">
        <f t="shared" si="255"/>
        <v>2016</v>
      </c>
      <c r="C5451" s="3">
        <f t="shared" si="256"/>
        <v>9</v>
      </c>
      <c r="D5451" t="s">
        <v>791</v>
      </c>
      <c r="E5451" t="str">
        <f t="shared" si="257"/>
        <v>Carlos Soltero20160903</v>
      </c>
      <c r="F5451">
        <f>IF(COUNTIF($E$2:E5451, E5451) = 1, MAX($F$1:F5450) + 1, INDEX($F$1:F5450, MATCH(E5451, $E$1:E5450, 0)))</f>
        <v>2677</v>
      </c>
      <c r="G5451" t="s">
        <v>15</v>
      </c>
      <c r="H5451" t="s">
        <v>11</v>
      </c>
      <c r="I5451" t="s">
        <v>20</v>
      </c>
      <c r="J5451" t="s">
        <v>1927</v>
      </c>
      <c r="K5451" s="17">
        <v>8.81</v>
      </c>
      <c r="L5451" s="17">
        <v>3</v>
      </c>
      <c r="M5451" s="17">
        <v>-14.97</v>
      </c>
      <c r="N5451" s="17" t="str">
        <f>IF(SalesData[[#This Row],[Profit]]&gt;0,"Profit","Loss")</f>
        <v>Loss</v>
      </c>
    </row>
    <row r="5452" spans="1:14" x14ac:dyDescent="0.25">
      <c r="A5452" s="1">
        <v>42616</v>
      </c>
      <c r="B5452" s="3">
        <f t="shared" si="255"/>
        <v>2016</v>
      </c>
      <c r="C5452" s="3">
        <f t="shared" si="256"/>
        <v>9</v>
      </c>
      <c r="D5452" t="s">
        <v>285</v>
      </c>
      <c r="E5452" t="str">
        <f t="shared" si="257"/>
        <v>Filia McAdams20160903</v>
      </c>
      <c r="F5452">
        <f>IF(COUNTIF($E$2:E5452, E5452) = 1, MAX($F$1:F5451) + 1, INDEX($F$1:F5451, MATCH(E5452, $E$1:E5451, 0)))</f>
        <v>2678</v>
      </c>
      <c r="G5452" t="s">
        <v>613</v>
      </c>
      <c r="H5452" t="s">
        <v>11</v>
      </c>
      <c r="I5452" t="s">
        <v>12</v>
      </c>
      <c r="J5452" t="s">
        <v>2387</v>
      </c>
      <c r="K5452" s="17">
        <v>48.16</v>
      </c>
      <c r="L5452" s="17">
        <v>7</v>
      </c>
      <c r="M5452" s="17">
        <v>22.15</v>
      </c>
      <c r="N5452" s="17" t="str">
        <f>IF(SalesData[[#This Row],[Profit]]&gt;0,"Profit","Loss")</f>
        <v>Profit</v>
      </c>
    </row>
    <row r="5453" spans="1:14" x14ac:dyDescent="0.25">
      <c r="A5453" s="1">
        <v>42616</v>
      </c>
      <c r="B5453" s="3">
        <f t="shared" si="255"/>
        <v>2016</v>
      </c>
      <c r="C5453" s="3">
        <f t="shared" si="256"/>
        <v>9</v>
      </c>
      <c r="D5453" t="s">
        <v>1937</v>
      </c>
      <c r="E5453" t="str">
        <f t="shared" si="257"/>
        <v>Jennifer Jackson20160903</v>
      </c>
      <c r="F5453">
        <f>IF(COUNTIF($E$2:E5453, E5453) = 1, MAX($F$1:F5452) + 1, INDEX($F$1:F5452, MATCH(E5453, $E$1:E5452, 0)))</f>
        <v>2679</v>
      </c>
      <c r="G5453" t="s">
        <v>157</v>
      </c>
      <c r="H5453" t="s">
        <v>11</v>
      </c>
      <c r="I5453" t="s">
        <v>18</v>
      </c>
      <c r="J5453" t="s">
        <v>349</v>
      </c>
      <c r="K5453" s="17">
        <v>54.5</v>
      </c>
      <c r="L5453" s="17">
        <v>5</v>
      </c>
      <c r="M5453" s="17">
        <v>14.17</v>
      </c>
      <c r="N5453" s="17" t="str">
        <f>IF(SalesData[[#This Row],[Profit]]&gt;0,"Profit","Loss")</f>
        <v>Profit</v>
      </c>
    </row>
    <row r="5454" spans="1:14" x14ac:dyDescent="0.25">
      <c r="A5454" s="1">
        <v>42616</v>
      </c>
      <c r="B5454" s="3">
        <f t="shared" si="255"/>
        <v>2016</v>
      </c>
      <c r="C5454" s="3">
        <f t="shared" si="256"/>
        <v>9</v>
      </c>
      <c r="D5454" t="s">
        <v>1776</v>
      </c>
      <c r="E5454" t="str">
        <f t="shared" si="257"/>
        <v>Craig Yedwab20160903</v>
      </c>
      <c r="F5454">
        <f>IF(COUNTIF($E$2:E5454, E5454) = 1, MAX($F$1:F5453) + 1, INDEX($F$1:F5453, MATCH(E5454, $E$1:E5453, 0)))</f>
        <v>2680</v>
      </c>
      <c r="G5454" t="s">
        <v>62</v>
      </c>
      <c r="H5454" t="s">
        <v>11</v>
      </c>
      <c r="I5454" t="s">
        <v>20</v>
      </c>
      <c r="J5454" t="s">
        <v>2241</v>
      </c>
      <c r="K5454" s="17">
        <v>87.28</v>
      </c>
      <c r="L5454" s="17">
        <v>8</v>
      </c>
      <c r="M5454" s="17">
        <v>41.02</v>
      </c>
      <c r="N5454" s="17" t="str">
        <f>IF(SalesData[[#This Row],[Profit]]&gt;0,"Profit","Loss")</f>
        <v>Profit</v>
      </c>
    </row>
    <row r="5455" spans="1:14" x14ac:dyDescent="0.25">
      <c r="A5455" s="1">
        <v>42616</v>
      </c>
      <c r="B5455" s="3">
        <f t="shared" si="255"/>
        <v>2016</v>
      </c>
      <c r="C5455" s="3">
        <f t="shared" si="256"/>
        <v>9</v>
      </c>
      <c r="D5455" t="s">
        <v>722</v>
      </c>
      <c r="E5455" t="str">
        <f t="shared" si="257"/>
        <v>Herbert Flentye20160903</v>
      </c>
      <c r="F5455">
        <f>IF(COUNTIF($E$2:E5455, E5455) = 1, MAX($F$1:F5454) + 1, INDEX($F$1:F5454, MATCH(E5455, $E$1:E5454, 0)))</f>
        <v>2681</v>
      </c>
      <c r="G5455" t="s">
        <v>531</v>
      </c>
      <c r="H5455" t="s">
        <v>34</v>
      </c>
      <c r="I5455" t="s">
        <v>74</v>
      </c>
      <c r="J5455" t="s">
        <v>1706</v>
      </c>
      <c r="K5455" s="17">
        <v>344.94</v>
      </c>
      <c r="L5455" s="17">
        <v>3</v>
      </c>
      <c r="M5455" s="17">
        <v>31.04</v>
      </c>
      <c r="N5455" s="17" t="str">
        <f>IF(SalesData[[#This Row],[Profit]]&gt;0,"Profit","Loss")</f>
        <v>Profit</v>
      </c>
    </row>
    <row r="5456" spans="1:14" x14ac:dyDescent="0.25">
      <c r="A5456" s="1">
        <v>42616</v>
      </c>
      <c r="B5456" s="3">
        <f t="shared" si="255"/>
        <v>2016</v>
      </c>
      <c r="C5456" s="3">
        <f t="shared" si="256"/>
        <v>9</v>
      </c>
      <c r="D5456" t="s">
        <v>722</v>
      </c>
      <c r="E5456" t="str">
        <f t="shared" si="257"/>
        <v>Herbert Flentye20160903</v>
      </c>
      <c r="F5456">
        <f>IF(COUNTIF($E$2:E5456, E5456) = 1, MAX($F$1:F5455) + 1, INDEX($F$1:F5455, MATCH(E5456, $E$1:E5455, 0)))</f>
        <v>2681</v>
      </c>
      <c r="G5456" t="s">
        <v>531</v>
      </c>
      <c r="H5456" t="s">
        <v>34</v>
      </c>
      <c r="I5456" t="s">
        <v>47</v>
      </c>
      <c r="J5456" t="s">
        <v>1532</v>
      </c>
      <c r="K5456" s="17">
        <v>14.76</v>
      </c>
      <c r="L5456" s="17">
        <v>2</v>
      </c>
      <c r="M5456" s="17">
        <v>4.28</v>
      </c>
      <c r="N5456" s="17" t="str">
        <f>IF(SalesData[[#This Row],[Profit]]&gt;0,"Profit","Loss")</f>
        <v>Profit</v>
      </c>
    </row>
    <row r="5457" spans="1:14" x14ac:dyDescent="0.25">
      <c r="A5457" s="1">
        <v>42616</v>
      </c>
      <c r="B5457" s="3">
        <f t="shared" si="255"/>
        <v>2016</v>
      </c>
      <c r="C5457" s="3">
        <f t="shared" si="256"/>
        <v>9</v>
      </c>
      <c r="D5457" t="s">
        <v>722</v>
      </c>
      <c r="E5457" t="str">
        <f t="shared" si="257"/>
        <v>Herbert Flentye20160903</v>
      </c>
      <c r="F5457">
        <f>IF(COUNTIF($E$2:E5457, E5457) = 1, MAX($F$1:F5456) + 1, INDEX($F$1:F5456, MATCH(E5457, $E$1:E5456, 0)))</f>
        <v>2681</v>
      </c>
      <c r="G5457" t="s">
        <v>531</v>
      </c>
      <c r="H5457" t="s">
        <v>11</v>
      </c>
      <c r="I5457" t="s">
        <v>20</v>
      </c>
      <c r="J5457" t="s">
        <v>1700</v>
      </c>
      <c r="K5457" s="17">
        <v>12.76</v>
      </c>
      <c r="L5457" s="17">
        <v>2</v>
      </c>
      <c r="M5457" s="17">
        <v>5.87</v>
      </c>
      <c r="N5457" s="17" t="str">
        <f>IF(SalesData[[#This Row],[Profit]]&gt;0,"Profit","Loss")</f>
        <v>Profit</v>
      </c>
    </row>
    <row r="5458" spans="1:14" x14ac:dyDescent="0.25">
      <c r="A5458" s="1">
        <v>42616</v>
      </c>
      <c r="B5458" s="3">
        <f t="shared" si="255"/>
        <v>2016</v>
      </c>
      <c r="C5458" s="3">
        <f t="shared" si="256"/>
        <v>9</v>
      </c>
      <c r="D5458" t="s">
        <v>722</v>
      </c>
      <c r="E5458" t="str">
        <f t="shared" si="257"/>
        <v>Herbert Flentye20160903</v>
      </c>
      <c r="F5458">
        <f>IF(COUNTIF($E$2:E5458, E5458) = 1, MAX($F$1:F5457) + 1, INDEX($F$1:F5457, MATCH(E5458, $E$1:E5457, 0)))</f>
        <v>2681</v>
      </c>
      <c r="G5458" t="s">
        <v>531</v>
      </c>
      <c r="H5458" t="s">
        <v>11</v>
      </c>
      <c r="I5458" t="s">
        <v>16</v>
      </c>
      <c r="J5458" t="s">
        <v>2030</v>
      </c>
      <c r="K5458" s="17">
        <v>58.48</v>
      </c>
      <c r="L5458" s="17">
        <v>8</v>
      </c>
      <c r="M5458" s="17">
        <v>27.49</v>
      </c>
      <c r="N5458" s="17" t="str">
        <f>IF(SalesData[[#This Row],[Profit]]&gt;0,"Profit","Loss")</f>
        <v>Profit</v>
      </c>
    </row>
    <row r="5459" spans="1:14" x14ac:dyDescent="0.25">
      <c r="A5459" s="1">
        <v>42616</v>
      </c>
      <c r="B5459" s="3">
        <f t="shared" si="255"/>
        <v>2016</v>
      </c>
      <c r="C5459" s="3">
        <f t="shared" si="256"/>
        <v>9</v>
      </c>
      <c r="D5459" t="s">
        <v>2503</v>
      </c>
      <c r="E5459" t="str">
        <f t="shared" si="257"/>
        <v>Rob Beeghly20160903</v>
      </c>
      <c r="F5459">
        <f>IF(COUNTIF($E$2:E5459, E5459) = 1, MAX($F$1:F5458) + 1, INDEX($F$1:F5458, MATCH(E5459, $E$1:E5458, 0)))</f>
        <v>2682</v>
      </c>
      <c r="G5459" t="s">
        <v>15</v>
      </c>
      <c r="H5459" t="s">
        <v>34</v>
      </c>
      <c r="I5459" t="s">
        <v>74</v>
      </c>
      <c r="J5459" t="s">
        <v>2592</v>
      </c>
      <c r="K5459" s="17">
        <v>198.74</v>
      </c>
      <c r="L5459" s="17">
        <v>4</v>
      </c>
      <c r="M5459" s="17">
        <v>0</v>
      </c>
      <c r="N5459" s="17" t="str">
        <f>IF(SalesData[[#This Row],[Profit]]&gt;0,"Profit","Loss")</f>
        <v>Loss</v>
      </c>
    </row>
    <row r="5460" spans="1:14" x14ac:dyDescent="0.25">
      <c r="A5460" s="1">
        <v>42616</v>
      </c>
      <c r="B5460" s="3">
        <f t="shared" si="255"/>
        <v>2016</v>
      </c>
      <c r="C5460" s="3">
        <f t="shared" si="256"/>
        <v>9</v>
      </c>
      <c r="D5460" t="s">
        <v>2380</v>
      </c>
      <c r="E5460" t="str">
        <f t="shared" si="257"/>
        <v>Matt Hagelstein20160903</v>
      </c>
      <c r="F5460">
        <f>IF(COUNTIF($E$2:E5460, E5460) = 1, MAX($F$1:F5459) + 1, INDEX($F$1:F5459, MATCH(E5460, $E$1:E5459, 0)))</f>
        <v>2683</v>
      </c>
      <c r="G5460" t="s">
        <v>78</v>
      </c>
      <c r="H5460" t="s">
        <v>11</v>
      </c>
      <c r="I5460" t="s">
        <v>12</v>
      </c>
      <c r="J5460" t="s">
        <v>1353</v>
      </c>
      <c r="K5460" s="17">
        <v>30.96</v>
      </c>
      <c r="L5460" s="17">
        <v>6</v>
      </c>
      <c r="M5460" s="17">
        <v>11.22</v>
      </c>
      <c r="N5460" s="17" t="str">
        <f>IF(SalesData[[#This Row],[Profit]]&gt;0,"Profit","Loss")</f>
        <v>Profit</v>
      </c>
    </row>
    <row r="5461" spans="1:14" x14ac:dyDescent="0.25">
      <c r="A5461" s="1">
        <v>42617</v>
      </c>
      <c r="B5461" s="3">
        <f t="shared" si="255"/>
        <v>2016</v>
      </c>
      <c r="C5461" s="3">
        <f t="shared" si="256"/>
        <v>9</v>
      </c>
      <c r="D5461" t="s">
        <v>1042</v>
      </c>
      <c r="E5461" t="str">
        <f t="shared" si="257"/>
        <v>Ivan Liston20160904</v>
      </c>
      <c r="F5461">
        <f>IF(COUNTIF($E$2:E5461, E5461) = 1, MAX($F$1:F5460) + 1, INDEX($F$1:F5460, MATCH(E5461, $E$1:E5460, 0)))</f>
        <v>2684</v>
      </c>
      <c r="G5461" t="s">
        <v>10</v>
      </c>
      <c r="H5461" t="s">
        <v>11</v>
      </c>
      <c r="I5461" t="s">
        <v>24</v>
      </c>
      <c r="J5461" t="s">
        <v>1144</v>
      </c>
      <c r="K5461" s="17">
        <v>3.91</v>
      </c>
      <c r="L5461" s="17">
        <v>1</v>
      </c>
      <c r="M5461" s="17">
        <v>1.03</v>
      </c>
      <c r="N5461" s="17" t="str">
        <f>IF(SalesData[[#This Row],[Profit]]&gt;0,"Profit","Loss")</f>
        <v>Profit</v>
      </c>
    </row>
    <row r="5462" spans="1:14" x14ac:dyDescent="0.25">
      <c r="A5462" s="1">
        <v>42617</v>
      </c>
      <c r="B5462" s="3">
        <f t="shared" si="255"/>
        <v>2016</v>
      </c>
      <c r="C5462" s="3">
        <f t="shared" si="256"/>
        <v>9</v>
      </c>
      <c r="D5462" t="s">
        <v>1042</v>
      </c>
      <c r="E5462" t="str">
        <f t="shared" si="257"/>
        <v>Ivan Liston20160904</v>
      </c>
      <c r="F5462">
        <f>IF(COUNTIF($E$2:E5462, E5462) = 1, MAX($F$1:F5461) + 1, INDEX($F$1:F5461, MATCH(E5462, $E$1:E5461, 0)))</f>
        <v>2684</v>
      </c>
      <c r="G5462" t="s">
        <v>10</v>
      </c>
      <c r="H5462" t="s">
        <v>11</v>
      </c>
      <c r="I5462" t="s">
        <v>24</v>
      </c>
      <c r="J5462" t="s">
        <v>279</v>
      </c>
      <c r="K5462" s="17">
        <v>62.38</v>
      </c>
      <c r="L5462" s="17">
        <v>3</v>
      </c>
      <c r="M5462" s="17">
        <v>7.02</v>
      </c>
      <c r="N5462" s="17" t="str">
        <f>IF(SalesData[[#This Row],[Profit]]&gt;0,"Profit","Loss")</f>
        <v>Profit</v>
      </c>
    </row>
    <row r="5463" spans="1:14" x14ac:dyDescent="0.25">
      <c r="A5463" s="1">
        <v>42617</v>
      </c>
      <c r="B5463" s="3">
        <f t="shared" si="255"/>
        <v>2016</v>
      </c>
      <c r="C5463" s="3">
        <f t="shared" si="256"/>
        <v>9</v>
      </c>
      <c r="D5463" t="s">
        <v>394</v>
      </c>
      <c r="E5463" t="str">
        <f t="shared" si="257"/>
        <v>Christina VanderZanden20160904</v>
      </c>
      <c r="F5463">
        <f>IF(COUNTIF($E$2:E5463, E5463) = 1, MAX($F$1:F5462) + 1, INDEX($F$1:F5462, MATCH(E5463, $E$1:E5462, 0)))</f>
        <v>2685</v>
      </c>
      <c r="G5463" t="s">
        <v>149</v>
      </c>
      <c r="H5463" t="s">
        <v>34</v>
      </c>
      <c r="I5463" t="s">
        <v>47</v>
      </c>
      <c r="J5463" t="s">
        <v>2224</v>
      </c>
      <c r="K5463" s="17">
        <v>63.94</v>
      </c>
      <c r="L5463" s="17">
        <v>1</v>
      </c>
      <c r="M5463" s="17">
        <v>24.94</v>
      </c>
      <c r="N5463" s="17" t="str">
        <f>IF(SalesData[[#This Row],[Profit]]&gt;0,"Profit","Loss")</f>
        <v>Profit</v>
      </c>
    </row>
    <row r="5464" spans="1:14" x14ac:dyDescent="0.25">
      <c r="A5464" s="1">
        <v>42617</v>
      </c>
      <c r="B5464" s="3">
        <f t="shared" si="255"/>
        <v>2016</v>
      </c>
      <c r="C5464" s="3">
        <f t="shared" si="256"/>
        <v>9</v>
      </c>
      <c r="D5464" t="s">
        <v>394</v>
      </c>
      <c r="E5464" t="str">
        <f t="shared" si="257"/>
        <v>Christina VanderZanden20160904</v>
      </c>
      <c r="F5464">
        <f>IF(COUNTIF($E$2:E5464, E5464) = 1, MAX($F$1:F5463) + 1, INDEX($F$1:F5463, MATCH(E5464, $E$1:E5463, 0)))</f>
        <v>2685</v>
      </c>
      <c r="G5464" t="s">
        <v>149</v>
      </c>
      <c r="H5464" t="s">
        <v>11</v>
      </c>
      <c r="I5464" t="s">
        <v>20</v>
      </c>
      <c r="J5464" t="s">
        <v>1503</v>
      </c>
      <c r="K5464" s="17">
        <v>60.6</v>
      </c>
      <c r="L5464" s="17">
        <v>5</v>
      </c>
      <c r="M5464" s="17">
        <v>20.45</v>
      </c>
      <c r="N5464" s="17" t="str">
        <f>IF(SalesData[[#This Row],[Profit]]&gt;0,"Profit","Loss")</f>
        <v>Profit</v>
      </c>
    </row>
    <row r="5465" spans="1:14" x14ac:dyDescent="0.25">
      <c r="A5465" s="1">
        <v>42617</v>
      </c>
      <c r="B5465" s="3">
        <f t="shared" si="255"/>
        <v>2016</v>
      </c>
      <c r="C5465" s="3">
        <f t="shared" si="256"/>
        <v>9</v>
      </c>
      <c r="D5465" t="s">
        <v>394</v>
      </c>
      <c r="E5465" t="str">
        <f t="shared" si="257"/>
        <v>Christina VanderZanden20160904</v>
      </c>
      <c r="F5465">
        <f>IF(COUNTIF($E$2:E5465, E5465) = 1, MAX($F$1:F5464) + 1, INDEX($F$1:F5464, MATCH(E5465, $E$1:E5464, 0)))</f>
        <v>2685</v>
      </c>
      <c r="G5465" t="s">
        <v>149</v>
      </c>
      <c r="H5465" t="s">
        <v>11</v>
      </c>
      <c r="I5465" t="s">
        <v>200</v>
      </c>
      <c r="J5465" t="s">
        <v>2593</v>
      </c>
      <c r="K5465" s="17">
        <v>22.72</v>
      </c>
      <c r="L5465" s="17">
        <v>4</v>
      </c>
      <c r="M5465" s="17">
        <v>6.59</v>
      </c>
      <c r="N5465" s="17" t="str">
        <f>IF(SalesData[[#This Row],[Profit]]&gt;0,"Profit","Loss")</f>
        <v>Profit</v>
      </c>
    </row>
    <row r="5466" spans="1:14" x14ac:dyDescent="0.25">
      <c r="A5466" s="1">
        <v>42617</v>
      </c>
      <c r="B5466" s="3">
        <f t="shared" si="255"/>
        <v>2016</v>
      </c>
      <c r="C5466" s="3">
        <f t="shared" si="256"/>
        <v>9</v>
      </c>
      <c r="D5466" t="s">
        <v>85</v>
      </c>
      <c r="E5466" t="str">
        <f t="shared" si="257"/>
        <v>Delfina Latchford20160904</v>
      </c>
      <c r="F5466">
        <f>IF(COUNTIF($E$2:E5466, E5466) = 1, MAX($F$1:F5465) + 1, INDEX($F$1:F5465, MATCH(E5466, $E$1:E5465, 0)))</f>
        <v>2686</v>
      </c>
      <c r="G5466" t="s">
        <v>120</v>
      </c>
      <c r="H5466" t="s">
        <v>11</v>
      </c>
      <c r="I5466" t="s">
        <v>12</v>
      </c>
      <c r="J5466" t="s">
        <v>1531</v>
      </c>
      <c r="K5466" s="17">
        <v>12.19</v>
      </c>
      <c r="L5466" s="17">
        <v>3</v>
      </c>
      <c r="M5466" s="17">
        <v>4.1100000000000003</v>
      </c>
      <c r="N5466" s="17" t="str">
        <f>IF(SalesData[[#This Row],[Profit]]&gt;0,"Profit","Loss")</f>
        <v>Profit</v>
      </c>
    </row>
    <row r="5467" spans="1:14" x14ac:dyDescent="0.25">
      <c r="A5467" s="1">
        <v>42617</v>
      </c>
      <c r="B5467" s="3">
        <f t="shared" si="255"/>
        <v>2016</v>
      </c>
      <c r="C5467" s="3">
        <f t="shared" si="256"/>
        <v>9</v>
      </c>
      <c r="D5467" t="s">
        <v>85</v>
      </c>
      <c r="E5467" t="str">
        <f t="shared" si="257"/>
        <v>Delfina Latchford20160904</v>
      </c>
      <c r="F5467">
        <f>IF(COUNTIF($E$2:E5467, E5467) = 1, MAX($F$1:F5466) + 1, INDEX($F$1:F5466, MATCH(E5467, $E$1:E5466, 0)))</f>
        <v>2686</v>
      </c>
      <c r="G5467" t="s">
        <v>120</v>
      </c>
      <c r="H5467" t="s">
        <v>11</v>
      </c>
      <c r="I5467" t="s">
        <v>92</v>
      </c>
      <c r="J5467" t="s">
        <v>1888</v>
      </c>
      <c r="K5467" s="17">
        <v>87.17</v>
      </c>
      <c r="L5467" s="17">
        <v>2</v>
      </c>
      <c r="M5467" s="17">
        <v>8.7200000000000006</v>
      </c>
      <c r="N5467" s="17" t="str">
        <f>IF(SalesData[[#This Row],[Profit]]&gt;0,"Profit","Loss")</f>
        <v>Profit</v>
      </c>
    </row>
    <row r="5468" spans="1:14" x14ac:dyDescent="0.25">
      <c r="A5468" s="1">
        <v>42617</v>
      </c>
      <c r="B5468" s="3">
        <f t="shared" si="255"/>
        <v>2016</v>
      </c>
      <c r="C5468" s="3">
        <f t="shared" si="256"/>
        <v>9</v>
      </c>
      <c r="D5468" t="s">
        <v>85</v>
      </c>
      <c r="E5468" t="str">
        <f t="shared" si="257"/>
        <v>Delfina Latchford20160904</v>
      </c>
      <c r="F5468">
        <f>IF(COUNTIF($E$2:E5468, E5468) = 1, MAX($F$1:F5467) + 1, INDEX($F$1:F5467, MATCH(E5468, $E$1:E5467, 0)))</f>
        <v>2686</v>
      </c>
      <c r="G5468" t="s">
        <v>120</v>
      </c>
      <c r="H5468" t="s">
        <v>11</v>
      </c>
      <c r="I5468" t="s">
        <v>24</v>
      </c>
      <c r="J5468" t="s">
        <v>526</v>
      </c>
      <c r="K5468" s="17">
        <v>31.74</v>
      </c>
      <c r="L5468" s="17">
        <v>2</v>
      </c>
      <c r="M5468" s="17">
        <v>8.33</v>
      </c>
      <c r="N5468" s="17" t="str">
        <f>IF(SalesData[[#This Row],[Profit]]&gt;0,"Profit","Loss")</f>
        <v>Profit</v>
      </c>
    </row>
    <row r="5469" spans="1:14" x14ac:dyDescent="0.25">
      <c r="A5469" s="1">
        <v>42617</v>
      </c>
      <c r="B5469" s="3">
        <f t="shared" si="255"/>
        <v>2016</v>
      </c>
      <c r="C5469" s="3">
        <f t="shared" si="256"/>
        <v>9</v>
      </c>
      <c r="D5469" t="s">
        <v>861</v>
      </c>
      <c r="E5469" t="str">
        <f t="shared" si="257"/>
        <v>Anna Andreadi20160904</v>
      </c>
      <c r="F5469">
        <f>IF(COUNTIF($E$2:E5469, E5469) = 1, MAX($F$1:F5468) + 1, INDEX($F$1:F5468, MATCH(E5469, $E$1:E5468, 0)))</f>
        <v>2687</v>
      </c>
      <c r="G5469" t="s">
        <v>33</v>
      </c>
      <c r="H5469" t="s">
        <v>34</v>
      </c>
      <c r="I5469" t="s">
        <v>47</v>
      </c>
      <c r="J5469" t="s">
        <v>1906</v>
      </c>
      <c r="K5469" s="17">
        <v>42.6</v>
      </c>
      <c r="L5469" s="17">
        <v>3</v>
      </c>
      <c r="M5469" s="17">
        <v>16.61</v>
      </c>
      <c r="N5469" s="17" t="str">
        <f>IF(SalesData[[#This Row],[Profit]]&gt;0,"Profit","Loss")</f>
        <v>Profit</v>
      </c>
    </row>
    <row r="5470" spans="1:14" x14ac:dyDescent="0.25">
      <c r="A5470" s="1">
        <v>42617</v>
      </c>
      <c r="B5470" s="3">
        <f t="shared" si="255"/>
        <v>2016</v>
      </c>
      <c r="C5470" s="3">
        <f t="shared" si="256"/>
        <v>9</v>
      </c>
      <c r="D5470" t="s">
        <v>861</v>
      </c>
      <c r="E5470" t="str">
        <f t="shared" si="257"/>
        <v>Anna Andreadi20160904</v>
      </c>
      <c r="F5470">
        <f>IF(COUNTIF($E$2:E5470, E5470) = 1, MAX($F$1:F5469) + 1, INDEX($F$1:F5469, MATCH(E5470, $E$1:E5469, 0)))</f>
        <v>2687</v>
      </c>
      <c r="G5470" t="s">
        <v>33</v>
      </c>
      <c r="H5470" t="s">
        <v>11</v>
      </c>
      <c r="I5470" t="s">
        <v>20</v>
      </c>
      <c r="J5470" t="s">
        <v>1770</v>
      </c>
      <c r="K5470" s="17">
        <v>113.94</v>
      </c>
      <c r="L5470" s="17">
        <v>6</v>
      </c>
      <c r="M5470" s="17">
        <v>54.69</v>
      </c>
      <c r="N5470" s="17" t="str">
        <f>IF(SalesData[[#This Row],[Profit]]&gt;0,"Profit","Loss")</f>
        <v>Profit</v>
      </c>
    </row>
    <row r="5471" spans="1:14" x14ac:dyDescent="0.25">
      <c r="A5471" s="1">
        <v>42617</v>
      </c>
      <c r="B5471" s="3">
        <f t="shared" si="255"/>
        <v>2016</v>
      </c>
      <c r="C5471" s="3">
        <f t="shared" si="256"/>
        <v>9</v>
      </c>
      <c r="D5471" t="s">
        <v>861</v>
      </c>
      <c r="E5471" t="str">
        <f t="shared" si="257"/>
        <v>Anna Andreadi20160904</v>
      </c>
      <c r="F5471">
        <f>IF(COUNTIF($E$2:E5471, E5471) = 1, MAX($F$1:F5470) + 1, INDEX($F$1:F5470, MATCH(E5471, $E$1:E5470, 0)))</f>
        <v>2687</v>
      </c>
      <c r="G5471" t="s">
        <v>33</v>
      </c>
      <c r="H5471" t="s">
        <v>11</v>
      </c>
      <c r="I5471" t="s">
        <v>18</v>
      </c>
      <c r="J5471" t="s">
        <v>192</v>
      </c>
      <c r="K5471" s="17">
        <v>129.91999999999999</v>
      </c>
      <c r="L5471" s="17">
        <v>4</v>
      </c>
      <c r="M5471" s="17">
        <v>5.2</v>
      </c>
      <c r="N5471" s="17" t="str">
        <f>IF(SalesData[[#This Row],[Profit]]&gt;0,"Profit","Loss")</f>
        <v>Profit</v>
      </c>
    </row>
    <row r="5472" spans="1:14" x14ac:dyDescent="0.25">
      <c r="A5472" s="1">
        <v>42617</v>
      </c>
      <c r="B5472" s="3">
        <f t="shared" si="255"/>
        <v>2016</v>
      </c>
      <c r="C5472" s="3">
        <f t="shared" si="256"/>
        <v>9</v>
      </c>
      <c r="D5472" t="s">
        <v>861</v>
      </c>
      <c r="E5472" t="str">
        <f t="shared" si="257"/>
        <v>Anna Andreadi20160904</v>
      </c>
      <c r="F5472">
        <f>IF(COUNTIF($E$2:E5472, E5472) = 1, MAX($F$1:F5471) + 1, INDEX($F$1:F5471, MATCH(E5472, $E$1:E5471, 0)))</f>
        <v>2687</v>
      </c>
      <c r="G5472" t="s">
        <v>33</v>
      </c>
      <c r="H5472" t="s">
        <v>11</v>
      </c>
      <c r="I5472" t="s">
        <v>24</v>
      </c>
      <c r="J5472" t="s">
        <v>841</v>
      </c>
      <c r="K5472" s="17">
        <v>5.28</v>
      </c>
      <c r="L5472" s="17">
        <v>3</v>
      </c>
      <c r="M5472" s="17">
        <v>2.5299999999999998</v>
      </c>
      <c r="N5472" s="17" t="str">
        <f>IF(SalesData[[#This Row],[Profit]]&gt;0,"Profit","Loss")</f>
        <v>Profit</v>
      </c>
    </row>
    <row r="5473" spans="1:14" x14ac:dyDescent="0.25">
      <c r="A5473" s="1">
        <v>42617</v>
      </c>
      <c r="B5473" s="3">
        <f t="shared" si="255"/>
        <v>2016</v>
      </c>
      <c r="C5473" s="3">
        <f t="shared" si="256"/>
        <v>9</v>
      </c>
      <c r="D5473" t="s">
        <v>468</v>
      </c>
      <c r="E5473" t="str">
        <f t="shared" si="257"/>
        <v>Roy Phan20160904</v>
      </c>
      <c r="F5473">
        <f>IF(COUNTIF($E$2:E5473, E5473) = 1, MAX($F$1:F5472) + 1, INDEX($F$1:F5472, MATCH(E5473, $E$1:E5472, 0)))</f>
        <v>2688</v>
      </c>
      <c r="G5473" t="s">
        <v>315</v>
      </c>
      <c r="H5473" t="s">
        <v>11</v>
      </c>
      <c r="I5473" t="s">
        <v>18</v>
      </c>
      <c r="J5473" t="s">
        <v>308</v>
      </c>
      <c r="K5473" s="17">
        <v>535.41</v>
      </c>
      <c r="L5473" s="17">
        <v>3</v>
      </c>
      <c r="M5473" s="17">
        <v>160.62</v>
      </c>
      <c r="N5473" s="17" t="str">
        <f>IF(SalesData[[#This Row],[Profit]]&gt;0,"Profit","Loss")</f>
        <v>Profit</v>
      </c>
    </row>
    <row r="5474" spans="1:14" x14ac:dyDescent="0.25">
      <c r="A5474" s="1">
        <v>42617</v>
      </c>
      <c r="B5474" s="3">
        <f t="shared" si="255"/>
        <v>2016</v>
      </c>
      <c r="C5474" s="3">
        <f t="shared" si="256"/>
        <v>9</v>
      </c>
      <c r="D5474" t="s">
        <v>22</v>
      </c>
      <c r="E5474" t="str">
        <f t="shared" si="257"/>
        <v>Mick Brown20160904</v>
      </c>
      <c r="F5474">
        <f>IF(COUNTIF($E$2:E5474, E5474) = 1, MAX($F$1:F5473) + 1, INDEX($F$1:F5473, MATCH(E5474, $E$1:E5473, 0)))</f>
        <v>2689</v>
      </c>
      <c r="G5474" t="s">
        <v>186</v>
      </c>
      <c r="H5474" t="s">
        <v>11</v>
      </c>
      <c r="I5474" t="s">
        <v>63</v>
      </c>
      <c r="J5474" t="s">
        <v>64</v>
      </c>
      <c r="K5474" s="17">
        <v>16.559999999999999</v>
      </c>
      <c r="L5474" s="17">
        <v>2</v>
      </c>
      <c r="M5474" s="17">
        <v>7.78</v>
      </c>
      <c r="N5474" s="17" t="str">
        <f>IF(SalesData[[#This Row],[Profit]]&gt;0,"Profit","Loss")</f>
        <v>Profit</v>
      </c>
    </row>
    <row r="5475" spans="1:14" x14ac:dyDescent="0.25">
      <c r="A5475" s="1">
        <v>42617</v>
      </c>
      <c r="B5475" s="3">
        <f t="shared" si="255"/>
        <v>2016</v>
      </c>
      <c r="C5475" s="3">
        <f t="shared" si="256"/>
        <v>9</v>
      </c>
      <c r="D5475" t="s">
        <v>22</v>
      </c>
      <c r="E5475" t="str">
        <f t="shared" si="257"/>
        <v>Mick Brown20160904</v>
      </c>
      <c r="F5475">
        <f>IF(COUNTIF($E$2:E5475, E5475) = 1, MAX($F$1:F5474) + 1, INDEX($F$1:F5474, MATCH(E5475, $E$1:E5474, 0)))</f>
        <v>2689</v>
      </c>
      <c r="G5475" t="s">
        <v>186</v>
      </c>
      <c r="H5475" t="s">
        <v>39</v>
      </c>
      <c r="I5475" t="s">
        <v>52</v>
      </c>
      <c r="J5475" t="s">
        <v>636</v>
      </c>
      <c r="K5475" s="17">
        <v>279.95</v>
      </c>
      <c r="L5475" s="17">
        <v>5</v>
      </c>
      <c r="M5475" s="17">
        <v>67.19</v>
      </c>
      <c r="N5475" s="17" t="str">
        <f>IF(SalesData[[#This Row],[Profit]]&gt;0,"Profit","Loss")</f>
        <v>Profit</v>
      </c>
    </row>
    <row r="5476" spans="1:14" x14ac:dyDescent="0.25">
      <c r="A5476" s="1">
        <v>42617</v>
      </c>
      <c r="B5476" s="3">
        <f t="shared" si="255"/>
        <v>2016</v>
      </c>
      <c r="C5476" s="3">
        <f t="shared" si="256"/>
        <v>9</v>
      </c>
      <c r="D5476" t="s">
        <v>1145</v>
      </c>
      <c r="E5476" t="str">
        <f t="shared" si="257"/>
        <v>Jeremy Pistek20160904</v>
      </c>
      <c r="F5476">
        <f>IF(COUNTIF($E$2:E5476, E5476) = 1, MAX($F$1:F5475) + 1, INDEX($F$1:F5475, MATCH(E5476, $E$1:E5475, 0)))</f>
        <v>2690</v>
      </c>
      <c r="G5476" t="s">
        <v>101</v>
      </c>
      <c r="H5476" t="s">
        <v>11</v>
      </c>
      <c r="I5476" t="s">
        <v>12</v>
      </c>
      <c r="J5476" t="s">
        <v>2186</v>
      </c>
      <c r="K5476" s="17">
        <v>239.5</v>
      </c>
      <c r="L5476" s="17">
        <v>5</v>
      </c>
      <c r="M5476" s="17">
        <v>114.96</v>
      </c>
      <c r="N5476" s="17" t="str">
        <f>IF(SalesData[[#This Row],[Profit]]&gt;0,"Profit","Loss")</f>
        <v>Profit</v>
      </c>
    </row>
    <row r="5477" spans="1:14" x14ac:dyDescent="0.25">
      <c r="A5477" s="1">
        <v>42617</v>
      </c>
      <c r="B5477" s="3">
        <f t="shared" si="255"/>
        <v>2016</v>
      </c>
      <c r="C5477" s="3">
        <f t="shared" si="256"/>
        <v>9</v>
      </c>
      <c r="D5477" t="s">
        <v>125</v>
      </c>
      <c r="E5477" t="str">
        <f t="shared" si="257"/>
        <v>Ionia McGrath20160904</v>
      </c>
      <c r="F5477">
        <f>IF(COUNTIF($E$2:E5477, E5477) = 1, MAX($F$1:F5476) + 1, INDEX($F$1:F5476, MATCH(E5477, $E$1:E5476, 0)))</f>
        <v>2691</v>
      </c>
      <c r="G5477" t="s">
        <v>27</v>
      </c>
      <c r="H5477" t="s">
        <v>34</v>
      </c>
      <c r="I5477" t="s">
        <v>47</v>
      </c>
      <c r="J5477" t="s">
        <v>2594</v>
      </c>
      <c r="K5477" s="17">
        <v>24.27</v>
      </c>
      <c r="L5477" s="17">
        <v>3</v>
      </c>
      <c r="M5477" s="17">
        <v>8.74</v>
      </c>
      <c r="N5477" s="17" t="str">
        <f>IF(SalesData[[#This Row],[Profit]]&gt;0,"Profit","Loss")</f>
        <v>Profit</v>
      </c>
    </row>
    <row r="5478" spans="1:14" x14ac:dyDescent="0.25">
      <c r="A5478" s="1">
        <v>42617</v>
      </c>
      <c r="B5478" s="3">
        <f t="shared" si="255"/>
        <v>2016</v>
      </c>
      <c r="C5478" s="3">
        <f t="shared" si="256"/>
        <v>9</v>
      </c>
      <c r="D5478" t="s">
        <v>125</v>
      </c>
      <c r="E5478" t="str">
        <f t="shared" si="257"/>
        <v>Ionia McGrath20160904</v>
      </c>
      <c r="F5478">
        <f>IF(COUNTIF($E$2:E5478, E5478) = 1, MAX($F$1:F5477) + 1, INDEX($F$1:F5477, MATCH(E5478, $E$1:E5477, 0)))</f>
        <v>2691</v>
      </c>
      <c r="G5478" t="s">
        <v>27</v>
      </c>
      <c r="H5478" t="s">
        <v>39</v>
      </c>
      <c r="I5478" t="s">
        <v>603</v>
      </c>
      <c r="J5478" t="s">
        <v>1938</v>
      </c>
      <c r="K5478" s="17">
        <v>2799.96</v>
      </c>
      <c r="L5478" s="17">
        <v>5</v>
      </c>
      <c r="M5478" s="17">
        <v>944.99</v>
      </c>
      <c r="N5478" s="17" t="str">
        <f>IF(SalesData[[#This Row],[Profit]]&gt;0,"Profit","Loss")</f>
        <v>Profit</v>
      </c>
    </row>
    <row r="5479" spans="1:14" x14ac:dyDescent="0.25">
      <c r="A5479" s="1">
        <v>42618</v>
      </c>
      <c r="B5479" s="3">
        <f t="shared" si="255"/>
        <v>2016</v>
      </c>
      <c r="C5479" s="3">
        <f t="shared" si="256"/>
        <v>9</v>
      </c>
      <c r="D5479" t="s">
        <v>387</v>
      </c>
      <c r="E5479" t="str">
        <f t="shared" si="257"/>
        <v>Jonathan Doherty20160905</v>
      </c>
      <c r="F5479">
        <f>IF(COUNTIF($E$2:E5479, E5479) = 1, MAX($F$1:F5478) + 1, INDEX($F$1:F5478, MATCH(E5479, $E$1:E5478, 0)))</f>
        <v>2692</v>
      </c>
      <c r="G5479" t="s">
        <v>23</v>
      </c>
      <c r="H5479" t="s">
        <v>34</v>
      </c>
      <c r="I5479" t="s">
        <v>47</v>
      </c>
      <c r="J5479" t="s">
        <v>2153</v>
      </c>
      <c r="K5479" s="17">
        <v>82.8</v>
      </c>
      <c r="L5479" s="17">
        <v>2</v>
      </c>
      <c r="M5479" s="17">
        <v>10.35</v>
      </c>
      <c r="N5479" s="17" t="str">
        <f>IF(SalesData[[#This Row],[Profit]]&gt;0,"Profit","Loss")</f>
        <v>Profit</v>
      </c>
    </row>
    <row r="5480" spans="1:14" x14ac:dyDescent="0.25">
      <c r="A5480" s="1">
        <v>42618</v>
      </c>
      <c r="B5480" s="3">
        <f t="shared" si="255"/>
        <v>2016</v>
      </c>
      <c r="C5480" s="3">
        <f t="shared" si="256"/>
        <v>9</v>
      </c>
      <c r="D5480" t="s">
        <v>1593</v>
      </c>
      <c r="E5480" t="str">
        <f t="shared" si="257"/>
        <v>Pete Kriz20160905</v>
      </c>
      <c r="F5480">
        <f>IF(COUNTIF($E$2:E5480, E5480) = 1, MAX($F$1:F5479) + 1, INDEX($F$1:F5479, MATCH(E5480, $E$1:E5479, 0)))</f>
        <v>2693</v>
      </c>
      <c r="G5480" t="s">
        <v>110</v>
      </c>
      <c r="H5480" t="s">
        <v>34</v>
      </c>
      <c r="I5480" t="s">
        <v>47</v>
      </c>
      <c r="J5480" t="s">
        <v>766</v>
      </c>
      <c r="K5480" s="17">
        <v>12.22</v>
      </c>
      <c r="L5480" s="17">
        <v>1</v>
      </c>
      <c r="M5480" s="17">
        <v>3.67</v>
      </c>
      <c r="N5480" s="17" t="str">
        <f>IF(SalesData[[#This Row],[Profit]]&gt;0,"Profit","Loss")</f>
        <v>Profit</v>
      </c>
    </row>
    <row r="5481" spans="1:14" x14ac:dyDescent="0.25">
      <c r="A5481" s="1">
        <v>42618</v>
      </c>
      <c r="B5481" s="3">
        <f t="shared" si="255"/>
        <v>2016</v>
      </c>
      <c r="C5481" s="3">
        <f t="shared" si="256"/>
        <v>9</v>
      </c>
      <c r="D5481" t="s">
        <v>1593</v>
      </c>
      <c r="E5481" t="str">
        <f t="shared" si="257"/>
        <v>Pete Kriz20160905</v>
      </c>
      <c r="F5481">
        <f>IF(COUNTIF($E$2:E5481, E5481) = 1, MAX($F$1:F5480) + 1, INDEX($F$1:F5480, MATCH(E5481, $E$1:E5480, 0)))</f>
        <v>2693</v>
      </c>
      <c r="G5481" t="s">
        <v>110</v>
      </c>
      <c r="H5481" t="s">
        <v>11</v>
      </c>
      <c r="I5481" t="s">
        <v>18</v>
      </c>
      <c r="J5481" t="s">
        <v>2359</v>
      </c>
      <c r="K5481" s="17">
        <v>194.94</v>
      </c>
      <c r="L5481" s="17">
        <v>3</v>
      </c>
      <c r="M5481" s="17">
        <v>23.39</v>
      </c>
      <c r="N5481" s="17" t="str">
        <f>IF(SalesData[[#This Row],[Profit]]&gt;0,"Profit","Loss")</f>
        <v>Profit</v>
      </c>
    </row>
    <row r="5482" spans="1:14" x14ac:dyDescent="0.25">
      <c r="A5482" s="1">
        <v>42618</v>
      </c>
      <c r="B5482" s="3">
        <f t="shared" si="255"/>
        <v>2016</v>
      </c>
      <c r="C5482" s="3">
        <f t="shared" si="256"/>
        <v>9</v>
      </c>
      <c r="D5482" t="s">
        <v>1593</v>
      </c>
      <c r="E5482" t="str">
        <f t="shared" si="257"/>
        <v>Pete Kriz20160905</v>
      </c>
      <c r="F5482">
        <f>IF(COUNTIF($E$2:E5482, E5482) = 1, MAX($F$1:F5481) + 1, INDEX($F$1:F5481, MATCH(E5482, $E$1:E5481, 0)))</f>
        <v>2693</v>
      </c>
      <c r="G5482" t="s">
        <v>110</v>
      </c>
      <c r="H5482" t="s">
        <v>11</v>
      </c>
      <c r="I5482" t="s">
        <v>18</v>
      </c>
      <c r="J5482" t="s">
        <v>1001</v>
      </c>
      <c r="K5482" s="17">
        <v>70.95</v>
      </c>
      <c r="L5482" s="17">
        <v>3</v>
      </c>
      <c r="M5482" s="17">
        <v>20.58</v>
      </c>
      <c r="N5482" s="17" t="str">
        <f>IF(SalesData[[#This Row],[Profit]]&gt;0,"Profit","Loss")</f>
        <v>Profit</v>
      </c>
    </row>
    <row r="5483" spans="1:14" x14ac:dyDescent="0.25">
      <c r="A5483" s="1">
        <v>42618</v>
      </c>
      <c r="B5483" s="3">
        <f t="shared" si="255"/>
        <v>2016</v>
      </c>
      <c r="C5483" s="3">
        <f t="shared" si="256"/>
        <v>9</v>
      </c>
      <c r="D5483" t="s">
        <v>1593</v>
      </c>
      <c r="E5483" t="str">
        <f t="shared" si="257"/>
        <v>Pete Kriz20160905</v>
      </c>
      <c r="F5483">
        <f>IF(COUNTIF($E$2:E5483, E5483) = 1, MAX($F$1:F5482) + 1, INDEX($F$1:F5482, MATCH(E5483, $E$1:E5482, 0)))</f>
        <v>2693</v>
      </c>
      <c r="G5483" t="s">
        <v>110</v>
      </c>
      <c r="H5483" t="s">
        <v>11</v>
      </c>
      <c r="I5483" t="s">
        <v>12</v>
      </c>
      <c r="J5483" t="s">
        <v>1773</v>
      </c>
      <c r="K5483" s="17">
        <v>91.36</v>
      </c>
      <c r="L5483" s="17">
        <v>4</v>
      </c>
      <c r="M5483" s="17">
        <v>42.03</v>
      </c>
      <c r="N5483" s="17" t="str">
        <f>IF(SalesData[[#This Row],[Profit]]&gt;0,"Profit","Loss")</f>
        <v>Profit</v>
      </c>
    </row>
    <row r="5484" spans="1:14" x14ac:dyDescent="0.25">
      <c r="A5484" s="1">
        <v>42618</v>
      </c>
      <c r="B5484" s="3">
        <f t="shared" si="255"/>
        <v>2016</v>
      </c>
      <c r="C5484" s="3">
        <f t="shared" si="256"/>
        <v>9</v>
      </c>
      <c r="D5484" t="s">
        <v>1593</v>
      </c>
      <c r="E5484" t="str">
        <f t="shared" si="257"/>
        <v>Pete Kriz20160905</v>
      </c>
      <c r="F5484">
        <f>IF(COUNTIF($E$2:E5484, E5484) = 1, MAX($F$1:F5483) + 1, INDEX($F$1:F5483, MATCH(E5484, $E$1:E5483, 0)))</f>
        <v>2693</v>
      </c>
      <c r="G5484" t="s">
        <v>110</v>
      </c>
      <c r="H5484" t="s">
        <v>34</v>
      </c>
      <c r="I5484" t="s">
        <v>35</v>
      </c>
      <c r="J5484" t="s">
        <v>964</v>
      </c>
      <c r="K5484" s="17">
        <v>242.94</v>
      </c>
      <c r="L5484" s="17">
        <v>3</v>
      </c>
      <c r="M5484" s="17">
        <v>29.15</v>
      </c>
      <c r="N5484" s="17" t="str">
        <f>IF(SalesData[[#This Row],[Profit]]&gt;0,"Profit","Loss")</f>
        <v>Profit</v>
      </c>
    </row>
    <row r="5485" spans="1:14" x14ac:dyDescent="0.25">
      <c r="A5485" s="1">
        <v>42618</v>
      </c>
      <c r="B5485" s="3">
        <f t="shared" si="255"/>
        <v>2016</v>
      </c>
      <c r="C5485" s="3">
        <f t="shared" si="256"/>
        <v>9</v>
      </c>
      <c r="D5485" t="s">
        <v>1593</v>
      </c>
      <c r="E5485" t="str">
        <f t="shared" si="257"/>
        <v>Pete Kriz20160905</v>
      </c>
      <c r="F5485">
        <f>IF(COUNTIF($E$2:E5485, E5485) = 1, MAX($F$1:F5484) + 1, INDEX($F$1:F5484, MATCH(E5485, $E$1:E5484, 0)))</f>
        <v>2693</v>
      </c>
      <c r="G5485" t="s">
        <v>110</v>
      </c>
      <c r="H5485" t="s">
        <v>11</v>
      </c>
      <c r="I5485" t="s">
        <v>16</v>
      </c>
      <c r="J5485" t="s">
        <v>1702</v>
      </c>
      <c r="K5485" s="17">
        <v>22.05</v>
      </c>
      <c r="L5485" s="17">
        <v>7</v>
      </c>
      <c r="M5485" s="17">
        <v>10.58</v>
      </c>
      <c r="N5485" s="17" t="str">
        <f>IF(SalesData[[#This Row],[Profit]]&gt;0,"Profit","Loss")</f>
        <v>Profit</v>
      </c>
    </row>
    <row r="5486" spans="1:14" x14ac:dyDescent="0.25">
      <c r="A5486" s="1">
        <v>42618</v>
      </c>
      <c r="B5486" s="3">
        <f t="shared" si="255"/>
        <v>2016</v>
      </c>
      <c r="C5486" s="3">
        <f t="shared" si="256"/>
        <v>9</v>
      </c>
      <c r="D5486" t="s">
        <v>1727</v>
      </c>
      <c r="E5486" t="str">
        <f t="shared" si="257"/>
        <v>Toby Ritter20160905</v>
      </c>
      <c r="F5486">
        <f>IF(COUNTIF($E$2:E5486, E5486) = 1, MAX($F$1:F5485) + 1, INDEX($F$1:F5485, MATCH(E5486, $E$1:E5485, 0)))</f>
        <v>2694</v>
      </c>
      <c r="G5486" t="s">
        <v>395</v>
      </c>
      <c r="H5486" t="s">
        <v>39</v>
      </c>
      <c r="I5486" t="s">
        <v>40</v>
      </c>
      <c r="J5486" t="s">
        <v>745</v>
      </c>
      <c r="K5486" s="17">
        <v>278.39999999999998</v>
      </c>
      <c r="L5486" s="17">
        <v>3</v>
      </c>
      <c r="M5486" s="17">
        <v>80.739999999999995</v>
      </c>
      <c r="N5486" s="17" t="str">
        <f>IF(SalesData[[#This Row],[Profit]]&gt;0,"Profit","Loss")</f>
        <v>Profit</v>
      </c>
    </row>
    <row r="5487" spans="1:14" x14ac:dyDescent="0.25">
      <c r="A5487" s="1">
        <v>42618</v>
      </c>
      <c r="B5487" s="3">
        <f t="shared" si="255"/>
        <v>2016</v>
      </c>
      <c r="C5487" s="3">
        <f t="shared" si="256"/>
        <v>9</v>
      </c>
      <c r="D5487" t="s">
        <v>2174</v>
      </c>
      <c r="E5487" t="str">
        <f t="shared" si="257"/>
        <v>Brad Eason20160905</v>
      </c>
      <c r="F5487">
        <f>IF(COUNTIF($E$2:E5487, E5487) = 1, MAX($F$1:F5486) + 1, INDEX($F$1:F5486, MATCH(E5487, $E$1:E5486, 0)))</f>
        <v>2695</v>
      </c>
      <c r="G5487" t="s">
        <v>1283</v>
      </c>
      <c r="H5487" t="s">
        <v>11</v>
      </c>
      <c r="I5487" t="s">
        <v>24</v>
      </c>
      <c r="J5487" t="s">
        <v>2055</v>
      </c>
      <c r="K5487" s="17">
        <v>107.94</v>
      </c>
      <c r="L5487" s="17">
        <v>3</v>
      </c>
      <c r="M5487" s="17">
        <v>26.99</v>
      </c>
      <c r="N5487" s="17" t="str">
        <f>IF(SalesData[[#This Row],[Profit]]&gt;0,"Profit","Loss")</f>
        <v>Profit</v>
      </c>
    </row>
    <row r="5488" spans="1:14" x14ac:dyDescent="0.25">
      <c r="A5488" s="1">
        <v>42618</v>
      </c>
      <c r="B5488" s="3">
        <f t="shared" si="255"/>
        <v>2016</v>
      </c>
      <c r="C5488" s="3">
        <f t="shared" si="256"/>
        <v>9</v>
      </c>
      <c r="D5488" t="s">
        <v>891</v>
      </c>
      <c r="E5488" t="str">
        <f t="shared" si="257"/>
        <v>Anthony Rawles20160905</v>
      </c>
      <c r="F5488">
        <f>IF(COUNTIF($E$2:E5488, E5488) = 1, MAX($F$1:F5487) + 1, INDEX($F$1:F5487, MATCH(E5488, $E$1:E5487, 0)))</f>
        <v>2696</v>
      </c>
      <c r="G5488" t="s">
        <v>10</v>
      </c>
      <c r="H5488" t="s">
        <v>34</v>
      </c>
      <c r="I5488" t="s">
        <v>35</v>
      </c>
      <c r="J5488" t="s">
        <v>793</v>
      </c>
      <c r="K5488" s="17">
        <v>347.8</v>
      </c>
      <c r="L5488" s="17">
        <v>7</v>
      </c>
      <c r="M5488" s="17">
        <v>-24.84</v>
      </c>
      <c r="N5488" s="17" t="str">
        <f>IF(SalesData[[#This Row],[Profit]]&gt;0,"Profit","Loss")</f>
        <v>Loss</v>
      </c>
    </row>
    <row r="5489" spans="1:14" x14ac:dyDescent="0.25">
      <c r="A5489" s="1">
        <v>42618</v>
      </c>
      <c r="B5489" s="3">
        <f t="shared" si="255"/>
        <v>2016</v>
      </c>
      <c r="C5489" s="3">
        <f t="shared" si="256"/>
        <v>9</v>
      </c>
      <c r="D5489" t="s">
        <v>197</v>
      </c>
      <c r="E5489" t="str">
        <f t="shared" si="257"/>
        <v>Marina Lichtenstein20160905</v>
      </c>
      <c r="F5489">
        <f>IF(COUNTIF($E$2:E5489, E5489) = 1, MAX($F$1:F5488) + 1, INDEX($F$1:F5488, MATCH(E5489, $E$1:E5488, 0)))</f>
        <v>2697</v>
      </c>
      <c r="G5489" t="s">
        <v>27</v>
      </c>
      <c r="H5489" t="s">
        <v>39</v>
      </c>
      <c r="I5489" t="s">
        <v>52</v>
      </c>
      <c r="J5489" t="s">
        <v>1660</v>
      </c>
      <c r="K5489" s="17">
        <v>116</v>
      </c>
      <c r="L5489" s="17">
        <v>8</v>
      </c>
      <c r="M5489" s="17">
        <v>29</v>
      </c>
      <c r="N5489" s="17" t="str">
        <f>IF(SalesData[[#This Row],[Profit]]&gt;0,"Profit","Loss")</f>
        <v>Profit</v>
      </c>
    </row>
    <row r="5490" spans="1:14" x14ac:dyDescent="0.25">
      <c r="A5490" s="1">
        <v>42618</v>
      </c>
      <c r="B5490" s="3">
        <f t="shared" si="255"/>
        <v>2016</v>
      </c>
      <c r="C5490" s="3">
        <f t="shared" si="256"/>
        <v>9</v>
      </c>
      <c r="D5490" t="s">
        <v>148</v>
      </c>
      <c r="E5490" t="str">
        <f t="shared" si="257"/>
        <v>Jasper Cacioppo20160905</v>
      </c>
      <c r="F5490">
        <f>IF(COUNTIF($E$2:E5490, E5490) = 1, MAX($F$1:F5489) + 1, INDEX($F$1:F5489, MATCH(E5490, $E$1:E5489, 0)))</f>
        <v>2698</v>
      </c>
      <c r="G5490" t="s">
        <v>23</v>
      </c>
      <c r="H5490" t="s">
        <v>11</v>
      </c>
      <c r="I5490" t="s">
        <v>20</v>
      </c>
      <c r="J5490" t="s">
        <v>367</v>
      </c>
      <c r="K5490" s="17">
        <v>9.56</v>
      </c>
      <c r="L5490" s="17">
        <v>5</v>
      </c>
      <c r="M5490" s="17">
        <v>-7.33</v>
      </c>
      <c r="N5490" s="17" t="str">
        <f>IF(SalesData[[#This Row],[Profit]]&gt;0,"Profit","Loss")</f>
        <v>Loss</v>
      </c>
    </row>
    <row r="5491" spans="1:14" x14ac:dyDescent="0.25">
      <c r="A5491" s="1">
        <v>42618</v>
      </c>
      <c r="B5491" s="3">
        <f t="shared" si="255"/>
        <v>2016</v>
      </c>
      <c r="C5491" s="3">
        <f t="shared" si="256"/>
        <v>9</v>
      </c>
      <c r="D5491" t="s">
        <v>1303</v>
      </c>
      <c r="E5491" t="str">
        <f t="shared" si="257"/>
        <v>Darrin Martin20160905</v>
      </c>
      <c r="F5491">
        <f>IF(COUNTIF($E$2:E5491, E5491) = 1, MAX($F$1:F5490) + 1, INDEX($F$1:F5490, MATCH(E5491, $E$1:E5490, 0)))</f>
        <v>2699</v>
      </c>
      <c r="G5491" t="s">
        <v>120</v>
      </c>
      <c r="H5491" t="s">
        <v>11</v>
      </c>
      <c r="I5491" t="s">
        <v>63</v>
      </c>
      <c r="J5491" t="s">
        <v>64</v>
      </c>
      <c r="K5491" s="17">
        <v>23.47</v>
      </c>
      <c r="L5491" s="17">
        <v>3</v>
      </c>
      <c r="M5491" s="17">
        <v>7.63</v>
      </c>
      <c r="N5491" s="17" t="str">
        <f>IF(SalesData[[#This Row],[Profit]]&gt;0,"Profit","Loss")</f>
        <v>Profit</v>
      </c>
    </row>
    <row r="5492" spans="1:14" x14ac:dyDescent="0.25">
      <c r="A5492" s="1">
        <v>42618</v>
      </c>
      <c r="B5492" s="3">
        <f t="shared" si="255"/>
        <v>2016</v>
      </c>
      <c r="C5492" s="3">
        <f t="shared" si="256"/>
        <v>9</v>
      </c>
      <c r="D5492" t="s">
        <v>1303</v>
      </c>
      <c r="E5492" t="str">
        <f t="shared" si="257"/>
        <v>Darrin Martin20160905</v>
      </c>
      <c r="F5492">
        <f>IF(COUNTIF($E$2:E5492, E5492) = 1, MAX($F$1:F5491) + 1, INDEX($F$1:F5491, MATCH(E5492, $E$1:E5491, 0)))</f>
        <v>2699</v>
      </c>
      <c r="G5492" t="s">
        <v>120</v>
      </c>
      <c r="H5492" t="s">
        <v>11</v>
      </c>
      <c r="I5492" t="s">
        <v>20</v>
      </c>
      <c r="J5492" t="s">
        <v>362</v>
      </c>
      <c r="K5492" s="17">
        <v>86.06</v>
      </c>
      <c r="L5492" s="17">
        <v>7</v>
      </c>
      <c r="M5492" s="17">
        <v>-63.11</v>
      </c>
      <c r="N5492" s="17" t="str">
        <f>IF(SalesData[[#This Row],[Profit]]&gt;0,"Profit","Loss")</f>
        <v>Loss</v>
      </c>
    </row>
    <row r="5493" spans="1:14" x14ac:dyDescent="0.25">
      <c r="A5493" s="1">
        <v>42618</v>
      </c>
      <c r="B5493" s="3">
        <f t="shared" si="255"/>
        <v>2016</v>
      </c>
      <c r="C5493" s="3">
        <f t="shared" si="256"/>
        <v>9</v>
      </c>
      <c r="D5493" t="s">
        <v>1303</v>
      </c>
      <c r="E5493" t="str">
        <f t="shared" si="257"/>
        <v>Darrin Martin20160905</v>
      </c>
      <c r="F5493">
        <f>IF(COUNTIF($E$2:E5493, E5493) = 1, MAX($F$1:F5492) + 1, INDEX($F$1:F5492, MATCH(E5493, $E$1:E5492, 0)))</f>
        <v>2699</v>
      </c>
      <c r="G5493" t="s">
        <v>120</v>
      </c>
      <c r="H5493" t="s">
        <v>39</v>
      </c>
      <c r="I5493" t="s">
        <v>40</v>
      </c>
      <c r="J5493" t="s">
        <v>703</v>
      </c>
      <c r="K5493" s="17">
        <v>108.78</v>
      </c>
      <c r="L5493" s="17">
        <v>2</v>
      </c>
      <c r="M5493" s="17">
        <v>6.8</v>
      </c>
      <c r="N5493" s="17" t="str">
        <f>IF(SalesData[[#This Row],[Profit]]&gt;0,"Profit","Loss")</f>
        <v>Profit</v>
      </c>
    </row>
    <row r="5494" spans="1:14" x14ac:dyDescent="0.25">
      <c r="A5494" s="1">
        <v>42618</v>
      </c>
      <c r="B5494" s="3">
        <f t="shared" si="255"/>
        <v>2016</v>
      </c>
      <c r="C5494" s="3">
        <f t="shared" si="256"/>
        <v>9</v>
      </c>
      <c r="D5494" t="s">
        <v>1303</v>
      </c>
      <c r="E5494" t="str">
        <f t="shared" si="257"/>
        <v>Darrin Martin20160905</v>
      </c>
      <c r="F5494">
        <f>IF(COUNTIF($E$2:E5494, E5494) = 1, MAX($F$1:F5493) + 1, INDEX($F$1:F5493, MATCH(E5494, $E$1:E5493, 0)))</f>
        <v>2699</v>
      </c>
      <c r="G5494" t="s">
        <v>120</v>
      </c>
      <c r="H5494" t="s">
        <v>11</v>
      </c>
      <c r="I5494" t="s">
        <v>12</v>
      </c>
      <c r="J5494" t="s">
        <v>242</v>
      </c>
      <c r="K5494" s="17">
        <v>10.27</v>
      </c>
      <c r="L5494" s="17">
        <v>3</v>
      </c>
      <c r="M5494" s="17">
        <v>3.21</v>
      </c>
      <c r="N5494" s="17" t="str">
        <f>IF(SalesData[[#This Row],[Profit]]&gt;0,"Profit","Loss")</f>
        <v>Profit</v>
      </c>
    </row>
    <row r="5495" spans="1:14" x14ac:dyDescent="0.25">
      <c r="A5495" s="1">
        <v>42618</v>
      </c>
      <c r="B5495" s="3">
        <f t="shared" si="255"/>
        <v>2016</v>
      </c>
      <c r="C5495" s="3">
        <f t="shared" si="256"/>
        <v>9</v>
      </c>
      <c r="D5495" t="s">
        <v>925</v>
      </c>
      <c r="E5495" t="str">
        <f t="shared" si="257"/>
        <v>Gary Hansen20160905</v>
      </c>
      <c r="F5495">
        <f>IF(COUNTIF($E$2:E5495, E5495) = 1, MAX($F$1:F5494) + 1, INDEX($F$1:F5494, MATCH(E5495, $E$1:E5494, 0)))</f>
        <v>2700</v>
      </c>
      <c r="G5495" t="s">
        <v>10</v>
      </c>
      <c r="H5495" t="s">
        <v>11</v>
      </c>
      <c r="I5495" t="s">
        <v>92</v>
      </c>
      <c r="J5495" t="s">
        <v>2340</v>
      </c>
      <c r="K5495" s="17">
        <v>62.79</v>
      </c>
      <c r="L5495" s="17">
        <v>3</v>
      </c>
      <c r="M5495" s="17">
        <v>-166.39</v>
      </c>
      <c r="N5495" s="17" t="str">
        <f>IF(SalesData[[#This Row],[Profit]]&gt;0,"Profit","Loss")</f>
        <v>Loss</v>
      </c>
    </row>
    <row r="5496" spans="1:14" x14ac:dyDescent="0.25">
      <c r="A5496" s="1">
        <v>42618</v>
      </c>
      <c r="B5496" s="3">
        <f t="shared" si="255"/>
        <v>2016</v>
      </c>
      <c r="C5496" s="3">
        <f t="shared" si="256"/>
        <v>9</v>
      </c>
      <c r="D5496" t="s">
        <v>925</v>
      </c>
      <c r="E5496" t="str">
        <f t="shared" si="257"/>
        <v>Gary Hansen20160905</v>
      </c>
      <c r="F5496">
        <f>IF(COUNTIF($E$2:E5496, E5496) = 1, MAX($F$1:F5495) + 1, INDEX($F$1:F5495, MATCH(E5496, $E$1:E5495, 0)))</f>
        <v>2700</v>
      </c>
      <c r="G5496" t="s">
        <v>10</v>
      </c>
      <c r="H5496" t="s">
        <v>11</v>
      </c>
      <c r="I5496" t="s">
        <v>43</v>
      </c>
      <c r="J5496" t="s">
        <v>1508</v>
      </c>
      <c r="K5496" s="17">
        <v>28.44</v>
      </c>
      <c r="L5496" s="17">
        <v>9</v>
      </c>
      <c r="M5496" s="17">
        <v>4.2699999999999996</v>
      </c>
      <c r="N5496" s="17" t="str">
        <f>IF(SalesData[[#This Row],[Profit]]&gt;0,"Profit","Loss")</f>
        <v>Profit</v>
      </c>
    </row>
    <row r="5497" spans="1:14" x14ac:dyDescent="0.25">
      <c r="A5497" s="1">
        <v>42618</v>
      </c>
      <c r="B5497" s="3">
        <f t="shared" si="255"/>
        <v>2016</v>
      </c>
      <c r="C5497" s="3">
        <f t="shared" si="256"/>
        <v>9</v>
      </c>
      <c r="D5497" t="s">
        <v>1102</v>
      </c>
      <c r="E5497" t="str">
        <f t="shared" si="257"/>
        <v>Joseph Holt20160905</v>
      </c>
      <c r="F5497">
        <f>IF(COUNTIF($E$2:E5497, E5497) = 1, MAX($F$1:F5496) + 1, INDEX($F$1:F5496, MATCH(E5497, $E$1:E5496, 0)))</f>
        <v>2701</v>
      </c>
      <c r="G5497" t="s">
        <v>27</v>
      </c>
      <c r="H5497" t="s">
        <v>11</v>
      </c>
      <c r="I5497" t="s">
        <v>12</v>
      </c>
      <c r="J5497" t="s">
        <v>2595</v>
      </c>
      <c r="K5497" s="17">
        <v>96.08</v>
      </c>
      <c r="L5497" s="17">
        <v>2</v>
      </c>
      <c r="M5497" s="17">
        <v>46.12</v>
      </c>
      <c r="N5497" s="17" t="str">
        <f>IF(SalesData[[#This Row],[Profit]]&gt;0,"Profit","Loss")</f>
        <v>Profit</v>
      </c>
    </row>
    <row r="5498" spans="1:14" x14ac:dyDescent="0.25">
      <c r="A5498" s="1">
        <v>42618</v>
      </c>
      <c r="B5498" s="3">
        <f t="shared" si="255"/>
        <v>2016</v>
      </c>
      <c r="C5498" s="3">
        <f t="shared" si="256"/>
        <v>9</v>
      </c>
      <c r="D5498" t="s">
        <v>1102</v>
      </c>
      <c r="E5498" t="str">
        <f t="shared" si="257"/>
        <v>Joseph Holt20160905</v>
      </c>
      <c r="F5498">
        <f>IF(COUNTIF($E$2:E5498, E5498) = 1, MAX($F$1:F5497) + 1, INDEX($F$1:F5497, MATCH(E5498, $E$1:E5497, 0)))</f>
        <v>2701</v>
      </c>
      <c r="G5498" t="s">
        <v>27</v>
      </c>
      <c r="H5498" t="s">
        <v>11</v>
      </c>
      <c r="I5498" t="s">
        <v>20</v>
      </c>
      <c r="J5498" t="s">
        <v>1225</v>
      </c>
      <c r="K5498" s="17">
        <v>11.68</v>
      </c>
      <c r="L5498" s="17">
        <v>2</v>
      </c>
      <c r="M5498" s="17">
        <v>3.94</v>
      </c>
      <c r="N5498" s="17" t="str">
        <f>IF(SalesData[[#This Row],[Profit]]&gt;0,"Profit","Loss")</f>
        <v>Profit</v>
      </c>
    </row>
    <row r="5499" spans="1:14" x14ac:dyDescent="0.25">
      <c r="A5499" s="1">
        <v>42618</v>
      </c>
      <c r="B5499" s="3">
        <f t="shared" si="255"/>
        <v>2016</v>
      </c>
      <c r="C5499" s="3">
        <f t="shared" si="256"/>
        <v>9</v>
      </c>
      <c r="D5499" t="s">
        <v>1102</v>
      </c>
      <c r="E5499" t="str">
        <f t="shared" si="257"/>
        <v>Joseph Holt20160905</v>
      </c>
      <c r="F5499">
        <f>IF(COUNTIF($E$2:E5499, E5499) = 1, MAX($F$1:F5498) + 1, INDEX($F$1:F5498, MATCH(E5499, $E$1:E5498, 0)))</f>
        <v>2701</v>
      </c>
      <c r="G5499" t="s">
        <v>27</v>
      </c>
      <c r="H5499" t="s">
        <v>11</v>
      </c>
      <c r="I5499" t="s">
        <v>43</v>
      </c>
      <c r="J5499" t="s">
        <v>962</v>
      </c>
      <c r="K5499" s="17">
        <v>4.3600000000000003</v>
      </c>
      <c r="L5499" s="17">
        <v>2</v>
      </c>
      <c r="M5499" s="17">
        <v>1.79</v>
      </c>
      <c r="N5499" s="17" t="str">
        <f>IF(SalesData[[#This Row],[Profit]]&gt;0,"Profit","Loss")</f>
        <v>Profit</v>
      </c>
    </row>
    <row r="5500" spans="1:14" x14ac:dyDescent="0.25">
      <c r="A5500" s="1">
        <v>42618</v>
      </c>
      <c r="B5500" s="3">
        <f t="shared" si="255"/>
        <v>2016</v>
      </c>
      <c r="C5500" s="3">
        <f t="shared" si="256"/>
        <v>9</v>
      </c>
      <c r="D5500" t="s">
        <v>912</v>
      </c>
      <c r="E5500" t="str">
        <f t="shared" si="257"/>
        <v>Don Miller20160905</v>
      </c>
      <c r="F5500">
        <f>IF(COUNTIF($E$2:E5500, E5500) = 1, MAX($F$1:F5499) + 1, INDEX($F$1:F5499, MATCH(E5500, $E$1:E5499, 0)))</f>
        <v>2702</v>
      </c>
      <c r="G5500" t="s">
        <v>10</v>
      </c>
      <c r="H5500" t="s">
        <v>11</v>
      </c>
      <c r="I5500" t="s">
        <v>12</v>
      </c>
      <c r="J5500" t="s">
        <v>2114</v>
      </c>
      <c r="K5500" s="17">
        <v>25.92</v>
      </c>
      <c r="L5500" s="17">
        <v>5</v>
      </c>
      <c r="M5500" s="17">
        <v>9.07</v>
      </c>
      <c r="N5500" s="17" t="str">
        <f>IF(SalesData[[#This Row],[Profit]]&gt;0,"Profit","Loss")</f>
        <v>Profit</v>
      </c>
    </row>
    <row r="5501" spans="1:14" x14ac:dyDescent="0.25">
      <c r="A5501" s="1">
        <v>42618</v>
      </c>
      <c r="B5501" s="3">
        <f t="shared" si="255"/>
        <v>2016</v>
      </c>
      <c r="C5501" s="3">
        <f t="shared" si="256"/>
        <v>9</v>
      </c>
      <c r="D5501" t="s">
        <v>912</v>
      </c>
      <c r="E5501" t="str">
        <f t="shared" si="257"/>
        <v>Don Miller20160905</v>
      </c>
      <c r="F5501">
        <f>IF(COUNTIF($E$2:E5501, E5501) = 1, MAX($F$1:F5500) + 1, INDEX($F$1:F5500, MATCH(E5501, $E$1:E5500, 0)))</f>
        <v>2702</v>
      </c>
      <c r="G5501" t="s">
        <v>10</v>
      </c>
      <c r="H5501" t="s">
        <v>11</v>
      </c>
      <c r="I5501" t="s">
        <v>43</v>
      </c>
      <c r="J5501" t="s">
        <v>160</v>
      </c>
      <c r="K5501" s="17">
        <v>15.81</v>
      </c>
      <c r="L5501" s="17">
        <v>8</v>
      </c>
      <c r="M5501" s="17">
        <v>5.34</v>
      </c>
      <c r="N5501" s="17" t="str">
        <f>IF(SalesData[[#This Row],[Profit]]&gt;0,"Profit","Loss")</f>
        <v>Profit</v>
      </c>
    </row>
    <row r="5502" spans="1:14" x14ac:dyDescent="0.25">
      <c r="A5502" s="1">
        <v>42618</v>
      </c>
      <c r="B5502" s="3">
        <f t="shared" si="255"/>
        <v>2016</v>
      </c>
      <c r="C5502" s="3">
        <f t="shared" si="256"/>
        <v>9</v>
      </c>
      <c r="D5502" t="s">
        <v>912</v>
      </c>
      <c r="E5502" t="str">
        <f t="shared" si="257"/>
        <v>Don Miller20160905</v>
      </c>
      <c r="F5502">
        <f>IF(COUNTIF($E$2:E5502, E5502) = 1, MAX($F$1:F5501) + 1, INDEX($F$1:F5501, MATCH(E5502, $E$1:E5501, 0)))</f>
        <v>2702</v>
      </c>
      <c r="G5502" t="s">
        <v>10</v>
      </c>
      <c r="H5502" t="s">
        <v>11</v>
      </c>
      <c r="I5502" t="s">
        <v>12</v>
      </c>
      <c r="J5502" t="s">
        <v>2394</v>
      </c>
      <c r="K5502" s="17">
        <v>10.37</v>
      </c>
      <c r="L5502" s="17">
        <v>2</v>
      </c>
      <c r="M5502" s="17">
        <v>3.76</v>
      </c>
      <c r="N5502" s="17" t="str">
        <f>IF(SalesData[[#This Row],[Profit]]&gt;0,"Profit","Loss")</f>
        <v>Profit</v>
      </c>
    </row>
    <row r="5503" spans="1:14" x14ac:dyDescent="0.25">
      <c r="A5503" s="1">
        <v>42618</v>
      </c>
      <c r="B5503" s="3">
        <f t="shared" si="255"/>
        <v>2016</v>
      </c>
      <c r="C5503" s="3">
        <f t="shared" si="256"/>
        <v>9</v>
      </c>
      <c r="D5503" t="s">
        <v>107</v>
      </c>
      <c r="E5503" t="str">
        <f t="shared" si="257"/>
        <v>Mark Van Huff20160905</v>
      </c>
      <c r="F5503">
        <f>IF(COUNTIF($E$2:E5503, E5503) = 1, MAX($F$1:F5502) + 1, INDEX($F$1:F5502, MATCH(E5503, $E$1:E5502, 0)))</f>
        <v>2703</v>
      </c>
      <c r="G5503" t="s">
        <v>149</v>
      </c>
      <c r="H5503" t="s">
        <v>11</v>
      </c>
      <c r="I5503" t="s">
        <v>12</v>
      </c>
      <c r="J5503" t="s">
        <v>1697</v>
      </c>
      <c r="K5503" s="17">
        <v>192.16</v>
      </c>
      <c r="L5503" s="17">
        <v>4</v>
      </c>
      <c r="M5503" s="17">
        <v>92.24</v>
      </c>
      <c r="N5503" s="17" t="str">
        <f>IF(SalesData[[#This Row],[Profit]]&gt;0,"Profit","Loss")</f>
        <v>Profit</v>
      </c>
    </row>
    <row r="5504" spans="1:14" x14ac:dyDescent="0.25">
      <c r="A5504" s="1">
        <v>42618</v>
      </c>
      <c r="B5504" s="3">
        <f t="shared" si="255"/>
        <v>2016</v>
      </c>
      <c r="C5504" s="3">
        <f t="shared" si="256"/>
        <v>9</v>
      </c>
      <c r="D5504" t="s">
        <v>1279</v>
      </c>
      <c r="E5504" t="str">
        <f t="shared" si="257"/>
        <v>Pete Takahito20160905</v>
      </c>
      <c r="F5504">
        <f>IF(COUNTIF($E$2:E5504, E5504) = 1, MAX($F$1:F5503) + 1, INDEX($F$1:F5503, MATCH(E5504, $E$1:E5503, 0)))</f>
        <v>2704</v>
      </c>
      <c r="G5504" t="s">
        <v>10</v>
      </c>
      <c r="H5504" t="s">
        <v>11</v>
      </c>
      <c r="I5504" t="s">
        <v>18</v>
      </c>
      <c r="J5504" t="s">
        <v>1482</v>
      </c>
      <c r="K5504" s="17">
        <v>93.46</v>
      </c>
      <c r="L5504" s="17">
        <v>3</v>
      </c>
      <c r="M5504" s="17">
        <v>-17.52</v>
      </c>
      <c r="N5504" s="17" t="str">
        <f>IF(SalesData[[#This Row],[Profit]]&gt;0,"Profit","Loss")</f>
        <v>Loss</v>
      </c>
    </row>
    <row r="5505" spans="1:14" x14ac:dyDescent="0.25">
      <c r="A5505" s="1">
        <v>42618</v>
      </c>
      <c r="B5505" s="3">
        <f t="shared" si="255"/>
        <v>2016</v>
      </c>
      <c r="C5505" s="3">
        <f t="shared" si="256"/>
        <v>9</v>
      </c>
      <c r="D5505" t="s">
        <v>77</v>
      </c>
      <c r="E5505" t="str">
        <f t="shared" si="257"/>
        <v>Michael Moore20160905</v>
      </c>
      <c r="F5505">
        <f>IF(COUNTIF($E$2:E5505, E5505) = 1, MAX($F$1:F5504) + 1, INDEX($F$1:F5504, MATCH(E5505, $E$1:E5504, 0)))</f>
        <v>2705</v>
      </c>
      <c r="G5505" t="s">
        <v>55</v>
      </c>
      <c r="H5505" t="s">
        <v>11</v>
      </c>
      <c r="I5505" t="s">
        <v>16</v>
      </c>
      <c r="J5505" t="s">
        <v>2181</v>
      </c>
      <c r="K5505" s="17">
        <v>25.06</v>
      </c>
      <c r="L5505" s="17">
        <v>2</v>
      </c>
      <c r="M5505" s="17">
        <v>11.78</v>
      </c>
      <c r="N5505" s="17" t="str">
        <f>IF(SalesData[[#This Row],[Profit]]&gt;0,"Profit","Loss")</f>
        <v>Profit</v>
      </c>
    </row>
    <row r="5506" spans="1:14" x14ac:dyDescent="0.25">
      <c r="A5506" s="1">
        <v>42618</v>
      </c>
      <c r="B5506" s="3">
        <f t="shared" ref="B5506:B5569" si="258">YEAR(A5506)</f>
        <v>2016</v>
      </c>
      <c r="C5506" s="3">
        <f t="shared" ref="C5506:C5569" si="259">MONTH(A5506)</f>
        <v>9</v>
      </c>
      <c r="D5506" t="s">
        <v>77</v>
      </c>
      <c r="E5506" t="str">
        <f t="shared" ref="E5506:E5569" si="260">D5506 &amp; TEXT(A5506, "yyyymmdd")</f>
        <v>Michael Moore20160905</v>
      </c>
      <c r="F5506">
        <f>IF(COUNTIF($E$2:E5506, E5506) = 1, MAX($F$1:F5505) + 1, INDEX($F$1:F5505, MATCH(E5506, $E$1:E5505, 0)))</f>
        <v>2705</v>
      </c>
      <c r="G5506" t="s">
        <v>55</v>
      </c>
      <c r="H5506" t="s">
        <v>34</v>
      </c>
      <c r="I5506" t="s">
        <v>145</v>
      </c>
      <c r="J5506" t="s">
        <v>783</v>
      </c>
      <c r="K5506" s="17">
        <v>1652.94</v>
      </c>
      <c r="L5506" s="17">
        <v>3</v>
      </c>
      <c r="M5506" s="17">
        <v>314.06</v>
      </c>
      <c r="N5506" s="17" t="str">
        <f>IF(SalesData[[#This Row],[Profit]]&gt;0,"Profit","Loss")</f>
        <v>Profit</v>
      </c>
    </row>
    <row r="5507" spans="1:14" x14ac:dyDescent="0.25">
      <c r="A5507" s="1">
        <v>42618</v>
      </c>
      <c r="B5507" s="3">
        <f t="shared" si="258"/>
        <v>2016</v>
      </c>
      <c r="C5507" s="3">
        <f t="shared" si="259"/>
        <v>9</v>
      </c>
      <c r="D5507" t="s">
        <v>2381</v>
      </c>
      <c r="E5507" t="str">
        <f t="shared" si="260"/>
        <v>Stephanie Ulpright20160905</v>
      </c>
      <c r="F5507">
        <f>IF(COUNTIF($E$2:E5507, E5507) = 1, MAX($F$1:F5506) + 1, INDEX($F$1:F5506, MATCH(E5507, $E$1:E5506, 0)))</f>
        <v>2706</v>
      </c>
      <c r="G5507" t="s">
        <v>15</v>
      </c>
      <c r="H5507" t="s">
        <v>11</v>
      </c>
      <c r="I5507" t="s">
        <v>12</v>
      </c>
      <c r="J5507" t="s">
        <v>2295</v>
      </c>
      <c r="K5507" s="17">
        <v>9.25</v>
      </c>
      <c r="L5507" s="17">
        <v>2</v>
      </c>
      <c r="M5507" s="17">
        <v>3.35</v>
      </c>
      <c r="N5507" s="17" t="str">
        <f>IF(SalesData[[#This Row],[Profit]]&gt;0,"Profit","Loss")</f>
        <v>Profit</v>
      </c>
    </row>
    <row r="5508" spans="1:14" x14ac:dyDescent="0.25">
      <c r="A5508" s="1">
        <v>42618</v>
      </c>
      <c r="B5508" s="3">
        <f t="shared" si="258"/>
        <v>2016</v>
      </c>
      <c r="C5508" s="3">
        <f t="shared" si="259"/>
        <v>9</v>
      </c>
      <c r="D5508" t="s">
        <v>1571</v>
      </c>
      <c r="E5508" t="str">
        <f t="shared" si="260"/>
        <v>Maribeth Dona20160905</v>
      </c>
      <c r="F5508">
        <f>IF(COUNTIF($E$2:E5508, E5508) = 1, MAX($F$1:F5507) + 1, INDEX($F$1:F5507, MATCH(E5508, $E$1:E5507, 0)))</f>
        <v>2707</v>
      </c>
      <c r="G5508" t="s">
        <v>78</v>
      </c>
      <c r="H5508" t="s">
        <v>11</v>
      </c>
      <c r="I5508" t="s">
        <v>20</v>
      </c>
      <c r="J5508" t="s">
        <v>1825</v>
      </c>
      <c r="K5508" s="17">
        <v>8.9499999999999993</v>
      </c>
      <c r="L5508" s="17">
        <v>2</v>
      </c>
      <c r="M5508" s="17">
        <v>-7.46</v>
      </c>
      <c r="N5508" s="17" t="str">
        <f>IF(SalesData[[#This Row],[Profit]]&gt;0,"Profit","Loss")</f>
        <v>Loss</v>
      </c>
    </row>
    <row r="5509" spans="1:14" x14ac:dyDescent="0.25">
      <c r="A5509" s="1">
        <v>42618</v>
      </c>
      <c r="B5509" s="3">
        <f t="shared" si="258"/>
        <v>2016</v>
      </c>
      <c r="C5509" s="3">
        <f t="shared" si="259"/>
        <v>9</v>
      </c>
      <c r="D5509" t="s">
        <v>1571</v>
      </c>
      <c r="E5509" t="str">
        <f t="shared" si="260"/>
        <v>Maribeth Dona20160905</v>
      </c>
      <c r="F5509">
        <f>IF(COUNTIF($E$2:E5509, E5509) = 1, MAX($F$1:F5508) + 1, INDEX($F$1:F5508, MATCH(E5509, $E$1:E5508, 0)))</f>
        <v>2707</v>
      </c>
      <c r="G5509" t="s">
        <v>78</v>
      </c>
      <c r="H5509" t="s">
        <v>11</v>
      </c>
      <c r="I5509" t="s">
        <v>20</v>
      </c>
      <c r="J5509" t="s">
        <v>1650</v>
      </c>
      <c r="K5509" s="17">
        <v>8.86</v>
      </c>
      <c r="L5509" s="17">
        <v>6</v>
      </c>
      <c r="M5509" s="17">
        <v>-6.49</v>
      </c>
      <c r="N5509" s="17" t="str">
        <f>IF(SalesData[[#This Row],[Profit]]&gt;0,"Profit","Loss")</f>
        <v>Loss</v>
      </c>
    </row>
    <row r="5510" spans="1:14" x14ac:dyDescent="0.25">
      <c r="A5510" s="1">
        <v>42618</v>
      </c>
      <c r="B5510" s="3">
        <f t="shared" si="258"/>
        <v>2016</v>
      </c>
      <c r="C5510" s="3">
        <f t="shared" si="259"/>
        <v>9</v>
      </c>
      <c r="D5510" t="s">
        <v>1571</v>
      </c>
      <c r="E5510" t="str">
        <f t="shared" si="260"/>
        <v>Maribeth Dona20160905</v>
      </c>
      <c r="F5510">
        <f>IF(COUNTIF($E$2:E5510, E5510) = 1, MAX($F$1:F5509) + 1, INDEX($F$1:F5509, MATCH(E5510, $E$1:E5509, 0)))</f>
        <v>2707</v>
      </c>
      <c r="G5510" t="s">
        <v>78</v>
      </c>
      <c r="H5510" t="s">
        <v>34</v>
      </c>
      <c r="I5510" t="s">
        <v>35</v>
      </c>
      <c r="J5510" t="s">
        <v>265</v>
      </c>
      <c r="K5510" s="17">
        <v>85.25</v>
      </c>
      <c r="L5510" s="17">
        <v>2</v>
      </c>
      <c r="M5510" s="17">
        <v>-1.22</v>
      </c>
      <c r="N5510" s="17" t="str">
        <f>IF(SalesData[[#This Row],[Profit]]&gt;0,"Profit","Loss")</f>
        <v>Loss</v>
      </c>
    </row>
    <row r="5511" spans="1:14" x14ac:dyDescent="0.25">
      <c r="A5511" s="1">
        <v>42618</v>
      </c>
      <c r="B5511" s="3">
        <f t="shared" si="258"/>
        <v>2016</v>
      </c>
      <c r="C5511" s="3">
        <f t="shared" si="259"/>
        <v>9</v>
      </c>
      <c r="D5511" t="s">
        <v>1741</v>
      </c>
      <c r="E5511" t="str">
        <f t="shared" si="260"/>
        <v>Elizabeth Moffitt20160905</v>
      </c>
      <c r="F5511">
        <f>IF(COUNTIF($E$2:E5511, E5511) = 1, MAX($F$1:F5510) + 1, INDEX($F$1:F5510, MATCH(E5511, $E$1:E5510, 0)))</f>
        <v>2708</v>
      </c>
      <c r="G5511" t="s">
        <v>10</v>
      </c>
      <c r="H5511" t="s">
        <v>34</v>
      </c>
      <c r="I5511" t="s">
        <v>47</v>
      </c>
      <c r="J5511" t="s">
        <v>1318</v>
      </c>
      <c r="K5511" s="17">
        <v>21.2</v>
      </c>
      <c r="L5511" s="17">
        <v>3</v>
      </c>
      <c r="M5511" s="17">
        <v>-11.66</v>
      </c>
      <c r="N5511" s="17" t="str">
        <f>IF(SalesData[[#This Row],[Profit]]&gt;0,"Profit","Loss")</f>
        <v>Loss</v>
      </c>
    </row>
    <row r="5512" spans="1:14" x14ac:dyDescent="0.25">
      <c r="A5512" s="1">
        <v>42618</v>
      </c>
      <c r="B5512" s="3">
        <f t="shared" si="258"/>
        <v>2016</v>
      </c>
      <c r="C5512" s="3">
        <f t="shared" si="259"/>
        <v>9</v>
      </c>
      <c r="D5512" t="s">
        <v>1968</v>
      </c>
      <c r="E5512" t="str">
        <f t="shared" si="260"/>
        <v>Dean Braden20160905</v>
      </c>
      <c r="F5512">
        <f>IF(COUNTIF($E$2:E5512, E5512) = 1, MAX($F$1:F5511) + 1, INDEX($F$1:F5511, MATCH(E5512, $E$1:E5511, 0)))</f>
        <v>2709</v>
      </c>
      <c r="G5512" t="s">
        <v>23</v>
      </c>
      <c r="H5512" t="s">
        <v>34</v>
      </c>
      <c r="I5512" t="s">
        <v>47</v>
      </c>
      <c r="J5512" t="s">
        <v>2594</v>
      </c>
      <c r="K5512" s="17">
        <v>58.25</v>
      </c>
      <c r="L5512" s="17">
        <v>9</v>
      </c>
      <c r="M5512" s="17">
        <v>11.65</v>
      </c>
      <c r="N5512" s="17" t="str">
        <f>IF(SalesData[[#This Row],[Profit]]&gt;0,"Profit","Loss")</f>
        <v>Profit</v>
      </c>
    </row>
    <row r="5513" spans="1:14" x14ac:dyDescent="0.25">
      <c r="A5513" s="1">
        <v>42618</v>
      </c>
      <c r="B5513" s="3">
        <f t="shared" si="258"/>
        <v>2016</v>
      </c>
      <c r="C5513" s="3">
        <f t="shared" si="259"/>
        <v>9</v>
      </c>
      <c r="D5513" t="s">
        <v>1968</v>
      </c>
      <c r="E5513" t="str">
        <f t="shared" si="260"/>
        <v>Dean Braden20160905</v>
      </c>
      <c r="F5513">
        <f>IF(COUNTIF($E$2:E5513, E5513) = 1, MAX($F$1:F5512) + 1, INDEX($F$1:F5512, MATCH(E5513, $E$1:E5512, 0)))</f>
        <v>2709</v>
      </c>
      <c r="G5513" t="s">
        <v>23</v>
      </c>
      <c r="H5513" t="s">
        <v>34</v>
      </c>
      <c r="I5513" t="s">
        <v>35</v>
      </c>
      <c r="J5513" t="s">
        <v>2596</v>
      </c>
      <c r="K5513" s="17">
        <v>71.25</v>
      </c>
      <c r="L5513" s="17">
        <v>2</v>
      </c>
      <c r="M5513" s="17">
        <v>-19.34</v>
      </c>
      <c r="N5513" s="17" t="str">
        <f>IF(SalesData[[#This Row],[Profit]]&gt;0,"Profit","Loss")</f>
        <v>Loss</v>
      </c>
    </row>
    <row r="5514" spans="1:14" x14ac:dyDescent="0.25">
      <c r="A5514" s="1">
        <v>42618</v>
      </c>
      <c r="B5514" s="3">
        <f t="shared" si="258"/>
        <v>2016</v>
      </c>
      <c r="C5514" s="3">
        <f t="shared" si="259"/>
        <v>9</v>
      </c>
      <c r="D5514" t="s">
        <v>1968</v>
      </c>
      <c r="E5514" t="str">
        <f t="shared" si="260"/>
        <v>Dean Braden20160905</v>
      </c>
      <c r="F5514">
        <f>IF(COUNTIF($E$2:E5514, E5514) = 1, MAX($F$1:F5513) + 1, INDEX($F$1:F5513, MATCH(E5514, $E$1:E5513, 0)))</f>
        <v>2709</v>
      </c>
      <c r="G5514" t="s">
        <v>23</v>
      </c>
      <c r="H5514" t="s">
        <v>11</v>
      </c>
      <c r="I5514" t="s">
        <v>24</v>
      </c>
      <c r="J5514" t="s">
        <v>1058</v>
      </c>
      <c r="K5514" s="17">
        <v>7.87</v>
      </c>
      <c r="L5514" s="17">
        <v>3</v>
      </c>
      <c r="M5514" s="17">
        <v>0.59</v>
      </c>
      <c r="N5514" s="17" t="str">
        <f>IF(SalesData[[#This Row],[Profit]]&gt;0,"Profit","Loss")</f>
        <v>Profit</v>
      </c>
    </row>
    <row r="5515" spans="1:14" x14ac:dyDescent="0.25">
      <c r="A5515" s="1">
        <v>42618</v>
      </c>
      <c r="B5515" s="3">
        <f t="shared" si="258"/>
        <v>2016</v>
      </c>
      <c r="C5515" s="3">
        <f t="shared" si="259"/>
        <v>9</v>
      </c>
      <c r="D5515" t="s">
        <v>1968</v>
      </c>
      <c r="E5515" t="str">
        <f t="shared" si="260"/>
        <v>Dean Braden20160905</v>
      </c>
      <c r="F5515">
        <f>IF(COUNTIF($E$2:E5515, E5515) = 1, MAX($F$1:F5514) + 1, INDEX($F$1:F5514, MATCH(E5515, $E$1:E5514, 0)))</f>
        <v>2709</v>
      </c>
      <c r="G5515" t="s">
        <v>23</v>
      </c>
      <c r="H5515" t="s">
        <v>34</v>
      </c>
      <c r="I5515" t="s">
        <v>35</v>
      </c>
      <c r="J5515" t="s">
        <v>2045</v>
      </c>
      <c r="K5515" s="17">
        <v>887.27</v>
      </c>
      <c r="L5515" s="17">
        <v>3</v>
      </c>
      <c r="M5515" s="17">
        <v>-63.38</v>
      </c>
      <c r="N5515" s="17" t="str">
        <f>IF(SalesData[[#This Row],[Profit]]&gt;0,"Profit","Loss")</f>
        <v>Loss</v>
      </c>
    </row>
    <row r="5516" spans="1:14" x14ac:dyDescent="0.25">
      <c r="A5516" s="1">
        <v>42618</v>
      </c>
      <c r="B5516" s="3">
        <f t="shared" si="258"/>
        <v>2016</v>
      </c>
      <c r="C5516" s="3">
        <f t="shared" si="259"/>
        <v>9</v>
      </c>
      <c r="D5516" t="s">
        <v>1971</v>
      </c>
      <c r="E5516" t="str">
        <f t="shared" si="260"/>
        <v>Fred Wasserman20160905</v>
      </c>
      <c r="F5516">
        <f>IF(COUNTIF($E$2:E5516, E5516) = 1, MAX($F$1:F5515) + 1, INDEX($F$1:F5515, MATCH(E5516, $E$1:E5515, 0)))</f>
        <v>2710</v>
      </c>
      <c r="G5516" t="s">
        <v>149</v>
      </c>
      <c r="H5516" t="s">
        <v>39</v>
      </c>
      <c r="I5516" t="s">
        <v>40</v>
      </c>
      <c r="J5516" t="s">
        <v>642</v>
      </c>
      <c r="K5516" s="17">
        <v>43.6</v>
      </c>
      <c r="L5516" s="17">
        <v>4</v>
      </c>
      <c r="M5516" s="17">
        <v>12.21</v>
      </c>
      <c r="N5516" s="17" t="str">
        <f>IF(SalesData[[#This Row],[Profit]]&gt;0,"Profit","Loss")</f>
        <v>Profit</v>
      </c>
    </row>
    <row r="5517" spans="1:14" x14ac:dyDescent="0.25">
      <c r="A5517" s="1">
        <v>42619</v>
      </c>
      <c r="B5517" s="3">
        <f t="shared" si="258"/>
        <v>2016</v>
      </c>
      <c r="C5517" s="3">
        <f t="shared" si="259"/>
        <v>9</v>
      </c>
      <c r="D5517" t="s">
        <v>2407</v>
      </c>
      <c r="E5517" t="str">
        <f t="shared" si="260"/>
        <v>Elpida Rittenbach20160906</v>
      </c>
      <c r="F5517">
        <f>IF(COUNTIF($E$2:E5517, E5517) = 1, MAX($F$1:F5516) + 1, INDEX($F$1:F5516, MATCH(E5517, $E$1:E5516, 0)))</f>
        <v>2711</v>
      </c>
      <c r="G5517" t="s">
        <v>315</v>
      </c>
      <c r="H5517" t="s">
        <v>11</v>
      </c>
      <c r="I5517" t="s">
        <v>92</v>
      </c>
      <c r="J5517" t="s">
        <v>1349</v>
      </c>
      <c r="K5517" s="17">
        <v>77.88</v>
      </c>
      <c r="L5517" s="17">
        <v>6</v>
      </c>
      <c r="M5517" s="17">
        <v>22.59</v>
      </c>
      <c r="N5517" s="17" t="str">
        <f>IF(SalesData[[#This Row],[Profit]]&gt;0,"Profit","Loss")</f>
        <v>Profit</v>
      </c>
    </row>
    <row r="5518" spans="1:14" x14ac:dyDescent="0.25">
      <c r="A5518" s="1">
        <v>42619</v>
      </c>
      <c r="B5518" s="3">
        <f t="shared" si="258"/>
        <v>2016</v>
      </c>
      <c r="C5518" s="3">
        <f t="shared" si="259"/>
        <v>9</v>
      </c>
      <c r="D5518" t="s">
        <v>1714</v>
      </c>
      <c r="E5518" t="str">
        <f t="shared" si="260"/>
        <v>Mary O'Rourke20160906</v>
      </c>
      <c r="F5518">
        <f>IF(COUNTIF($E$2:E5518, E5518) = 1, MAX($F$1:F5517) + 1, INDEX($F$1:F5517, MATCH(E5518, $E$1:E5517, 0)))</f>
        <v>2712</v>
      </c>
      <c r="G5518" t="s">
        <v>149</v>
      </c>
      <c r="H5518" t="s">
        <v>39</v>
      </c>
      <c r="I5518" t="s">
        <v>52</v>
      </c>
      <c r="J5518" t="s">
        <v>2393</v>
      </c>
      <c r="K5518" s="17">
        <v>31.86</v>
      </c>
      <c r="L5518" s="17">
        <v>2</v>
      </c>
      <c r="M5518" s="17">
        <v>11.15</v>
      </c>
      <c r="N5518" s="17" t="str">
        <f>IF(SalesData[[#This Row],[Profit]]&gt;0,"Profit","Loss")</f>
        <v>Profit</v>
      </c>
    </row>
    <row r="5519" spans="1:14" x14ac:dyDescent="0.25">
      <c r="A5519" s="1">
        <v>42619</v>
      </c>
      <c r="B5519" s="3">
        <f t="shared" si="258"/>
        <v>2016</v>
      </c>
      <c r="C5519" s="3">
        <f t="shared" si="259"/>
        <v>9</v>
      </c>
      <c r="D5519" t="s">
        <v>1714</v>
      </c>
      <c r="E5519" t="str">
        <f t="shared" si="260"/>
        <v>Mary O'Rourke20160906</v>
      </c>
      <c r="F5519">
        <f>IF(COUNTIF($E$2:E5519, E5519) = 1, MAX($F$1:F5518) + 1, INDEX($F$1:F5518, MATCH(E5519, $E$1:E5518, 0)))</f>
        <v>2712</v>
      </c>
      <c r="G5519" t="s">
        <v>149</v>
      </c>
      <c r="H5519" t="s">
        <v>34</v>
      </c>
      <c r="I5519" t="s">
        <v>74</v>
      </c>
      <c r="J5519" t="s">
        <v>1930</v>
      </c>
      <c r="K5519" s="17">
        <v>722.35</v>
      </c>
      <c r="L5519" s="17">
        <v>3</v>
      </c>
      <c r="M5519" s="17">
        <v>90.29</v>
      </c>
      <c r="N5519" s="17" t="str">
        <f>IF(SalesData[[#This Row],[Profit]]&gt;0,"Profit","Loss")</f>
        <v>Profit</v>
      </c>
    </row>
    <row r="5520" spans="1:14" x14ac:dyDescent="0.25">
      <c r="A5520" s="1">
        <v>42619</v>
      </c>
      <c r="B5520" s="3">
        <f t="shared" si="258"/>
        <v>2016</v>
      </c>
      <c r="C5520" s="3">
        <f t="shared" si="259"/>
        <v>9</v>
      </c>
      <c r="D5520" t="s">
        <v>1178</v>
      </c>
      <c r="E5520" t="str">
        <f t="shared" si="260"/>
        <v>Karl Braun20160906</v>
      </c>
      <c r="F5520">
        <f>IF(COUNTIF($E$2:E5520, E5520) = 1, MAX($F$1:F5519) + 1, INDEX($F$1:F5519, MATCH(E5520, $E$1:E5519, 0)))</f>
        <v>2713</v>
      </c>
      <c r="G5520" t="s">
        <v>245</v>
      </c>
      <c r="H5520" t="s">
        <v>11</v>
      </c>
      <c r="I5520" t="s">
        <v>63</v>
      </c>
      <c r="J5520" t="s">
        <v>2264</v>
      </c>
      <c r="K5520" s="17">
        <v>95.95</v>
      </c>
      <c r="L5520" s="17">
        <v>3</v>
      </c>
      <c r="M5520" s="17">
        <v>29.99</v>
      </c>
      <c r="N5520" s="17" t="str">
        <f>IF(SalesData[[#This Row],[Profit]]&gt;0,"Profit","Loss")</f>
        <v>Profit</v>
      </c>
    </row>
    <row r="5521" spans="1:14" x14ac:dyDescent="0.25">
      <c r="A5521" s="1">
        <v>42619</v>
      </c>
      <c r="B5521" s="3">
        <f t="shared" si="258"/>
        <v>2016</v>
      </c>
      <c r="C5521" s="3">
        <f t="shared" si="259"/>
        <v>9</v>
      </c>
      <c r="D5521" t="s">
        <v>1178</v>
      </c>
      <c r="E5521" t="str">
        <f t="shared" si="260"/>
        <v>Karl Braun20160906</v>
      </c>
      <c r="F5521">
        <f>IF(COUNTIF($E$2:E5521, E5521) = 1, MAX($F$1:F5520) + 1, INDEX($F$1:F5520, MATCH(E5521, $E$1:E5520, 0)))</f>
        <v>2713</v>
      </c>
      <c r="G5521" t="s">
        <v>245</v>
      </c>
      <c r="H5521" t="s">
        <v>11</v>
      </c>
      <c r="I5521" t="s">
        <v>20</v>
      </c>
      <c r="J5521" t="s">
        <v>203</v>
      </c>
      <c r="K5521" s="17">
        <v>3.2</v>
      </c>
      <c r="L5521" s="17">
        <v>2</v>
      </c>
      <c r="M5521" s="17">
        <v>-2.46</v>
      </c>
      <c r="N5521" s="17" t="str">
        <f>IF(SalesData[[#This Row],[Profit]]&gt;0,"Profit","Loss")</f>
        <v>Loss</v>
      </c>
    </row>
    <row r="5522" spans="1:14" x14ac:dyDescent="0.25">
      <c r="A5522" s="1">
        <v>42619</v>
      </c>
      <c r="B5522" s="3">
        <f t="shared" si="258"/>
        <v>2016</v>
      </c>
      <c r="C5522" s="3">
        <f t="shared" si="259"/>
        <v>9</v>
      </c>
      <c r="D5522" t="s">
        <v>376</v>
      </c>
      <c r="E5522" t="str">
        <f t="shared" si="260"/>
        <v>Bruce Geld20160906</v>
      </c>
      <c r="F5522">
        <f>IF(COUNTIF($E$2:E5522, E5522) = 1, MAX($F$1:F5521) + 1, INDEX($F$1:F5521, MATCH(E5522, $E$1:E5521, 0)))</f>
        <v>2714</v>
      </c>
      <c r="G5522" t="s">
        <v>10</v>
      </c>
      <c r="H5522" t="s">
        <v>11</v>
      </c>
      <c r="I5522" t="s">
        <v>18</v>
      </c>
      <c r="J5522" t="s">
        <v>2092</v>
      </c>
      <c r="K5522" s="17">
        <v>10.78</v>
      </c>
      <c r="L5522" s="17">
        <v>1</v>
      </c>
      <c r="M5522" s="17">
        <v>0.81</v>
      </c>
      <c r="N5522" s="17" t="str">
        <f>IF(SalesData[[#This Row],[Profit]]&gt;0,"Profit","Loss")</f>
        <v>Profit</v>
      </c>
    </row>
    <row r="5523" spans="1:14" x14ac:dyDescent="0.25">
      <c r="A5523" s="1">
        <v>42619</v>
      </c>
      <c r="B5523" s="3">
        <f t="shared" si="258"/>
        <v>2016</v>
      </c>
      <c r="C5523" s="3">
        <f t="shared" si="259"/>
        <v>9</v>
      </c>
      <c r="D5523" t="s">
        <v>1638</v>
      </c>
      <c r="E5523" t="str">
        <f t="shared" si="260"/>
        <v>Yoseph Carroll20160906</v>
      </c>
      <c r="F5523">
        <f>IF(COUNTIF($E$2:E5523, E5523) = 1, MAX($F$1:F5522) + 1, INDEX($F$1:F5522, MATCH(E5523, $E$1:E5522, 0)))</f>
        <v>2715</v>
      </c>
      <c r="G5523" t="s">
        <v>10</v>
      </c>
      <c r="H5523" t="s">
        <v>11</v>
      </c>
      <c r="I5523" t="s">
        <v>12</v>
      </c>
      <c r="J5523" t="s">
        <v>1262</v>
      </c>
      <c r="K5523" s="17">
        <v>41.92</v>
      </c>
      <c r="L5523" s="17">
        <v>4</v>
      </c>
      <c r="M5523" s="17">
        <v>15.2</v>
      </c>
      <c r="N5523" s="17" t="str">
        <f>IF(SalesData[[#This Row],[Profit]]&gt;0,"Profit","Loss")</f>
        <v>Profit</v>
      </c>
    </row>
    <row r="5524" spans="1:14" x14ac:dyDescent="0.25">
      <c r="A5524" s="1">
        <v>42619</v>
      </c>
      <c r="B5524" s="3">
        <f t="shared" si="258"/>
        <v>2016</v>
      </c>
      <c r="C5524" s="3">
        <f t="shared" si="259"/>
        <v>9</v>
      </c>
      <c r="D5524" t="s">
        <v>1638</v>
      </c>
      <c r="E5524" t="str">
        <f t="shared" si="260"/>
        <v>Yoseph Carroll20160906</v>
      </c>
      <c r="F5524">
        <f>IF(COUNTIF($E$2:E5524, E5524) = 1, MAX($F$1:F5523) + 1, INDEX($F$1:F5523, MATCH(E5524, $E$1:E5523, 0)))</f>
        <v>2715</v>
      </c>
      <c r="G5524" t="s">
        <v>10</v>
      </c>
      <c r="H5524" t="s">
        <v>39</v>
      </c>
      <c r="I5524" t="s">
        <v>40</v>
      </c>
      <c r="J5524" t="s">
        <v>2597</v>
      </c>
      <c r="K5524" s="17">
        <v>329.58</v>
      </c>
      <c r="L5524" s="17">
        <v>2</v>
      </c>
      <c r="M5524" s="17">
        <v>37.08</v>
      </c>
      <c r="N5524" s="17" t="str">
        <f>IF(SalesData[[#This Row],[Profit]]&gt;0,"Profit","Loss")</f>
        <v>Profit</v>
      </c>
    </row>
    <row r="5525" spans="1:14" x14ac:dyDescent="0.25">
      <c r="A5525" s="1">
        <v>42621</v>
      </c>
      <c r="B5525" s="3">
        <f t="shared" si="258"/>
        <v>2016</v>
      </c>
      <c r="C5525" s="3">
        <f t="shared" si="259"/>
        <v>9</v>
      </c>
      <c r="D5525" t="s">
        <v>2065</v>
      </c>
      <c r="E5525" t="str">
        <f t="shared" si="260"/>
        <v>Anna Gayman20160908</v>
      </c>
      <c r="F5525">
        <f>IF(COUNTIF($E$2:E5525, E5525) = 1, MAX($F$1:F5524) + 1, INDEX($F$1:F5524, MATCH(E5525, $E$1:E5524, 0)))</f>
        <v>2716</v>
      </c>
      <c r="G5525" t="s">
        <v>10</v>
      </c>
      <c r="H5525" t="s">
        <v>11</v>
      </c>
      <c r="I5525" t="s">
        <v>18</v>
      </c>
      <c r="J5525" t="s">
        <v>2505</v>
      </c>
      <c r="K5525" s="17">
        <v>35.950000000000003</v>
      </c>
      <c r="L5525" s="17">
        <v>3</v>
      </c>
      <c r="M5525" s="17">
        <v>3.6</v>
      </c>
      <c r="N5525" s="17" t="str">
        <f>IF(SalesData[[#This Row],[Profit]]&gt;0,"Profit","Loss")</f>
        <v>Profit</v>
      </c>
    </row>
    <row r="5526" spans="1:14" x14ac:dyDescent="0.25">
      <c r="A5526" s="1">
        <v>42621</v>
      </c>
      <c r="B5526" s="3">
        <f t="shared" si="258"/>
        <v>2016</v>
      </c>
      <c r="C5526" s="3">
        <f t="shared" si="259"/>
        <v>9</v>
      </c>
      <c r="D5526" t="s">
        <v>2065</v>
      </c>
      <c r="E5526" t="str">
        <f t="shared" si="260"/>
        <v>Anna Gayman20160908</v>
      </c>
      <c r="F5526">
        <f>IF(COUNTIF($E$2:E5526, E5526) = 1, MAX($F$1:F5525) + 1, INDEX($F$1:F5525, MATCH(E5526, $E$1:E5525, 0)))</f>
        <v>2716</v>
      </c>
      <c r="G5526" t="s">
        <v>10</v>
      </c>
      <c r="H5526" t="s">
        <v>34</v>
      </c>
      <c r="I5526" t="s">
        <v>74</v>
      </c>
      <c r="J5526" t="s">
        <v>2247</v>
      </c>
      <c r="K5526" s="17">
        <v>2396.27</v>
      </c>
      <c r="L5526" s="17">
        <v>4</v>
      </c>
      <c r="M5526" s="17">
        <v>-317.14999999999998</v>
      </c>
      <c r="N5526" s="17" t="str">
        <f>IF(SalesData[[#This Row],[Profit]]&gt;0,"Profit","Loss")</f>
        <v>Loss</v>
      </c>
    </row>
    <row r="5527" spans="1:14" x14ac:dyDescent="0.25">
      <c r="A5527" s="1">
        <v>42621</v>
      </c>
      <c r="B5527" s="3">
        <f t="shared" si="258"/>
        <v>2016</v>
      </c>
      <c r="C5527" s="3">
        <f t="shared" si="259"/>
        <v>9</v>
      </c>
      <c r="D5527" t="s">
        <v>2065</v>
      </c>
      <c r="E5527" t="str">
        <f t="shared" si="260"/>
        <v>Anna Gayman20160908</v>
      </c>
      <c r="F5527">
        <f>IF(COUNTIF($E$2:E5527, E5527) = 1, MAX($F$1:F5526) + 1, INDEX($F$1:F5526, MATCH(E5527, $E$1:E5526, 0)))</f>
        <v>2716</v>
      </c>
      <c r="G5527" t="s">
        <v>10</v>
      </c>
      <c r="H5527" t="s">
        <v>11</v>
      </c>
      <c r="I5527" t="s">
        <v>18</v>
      </c>
      <c r="J5527" t="s">
        <v>272</v>
      </c>
      <c r="K5527" s="17">
        <v>131.13999999999999</v>
      </c>
      <c r="L5527" s="17">
        <v>4</v>
      </c>
      <c r="M5527" s="17">
        <v>-32.78</v>
      </c>
      <c r="N5527" s="17" t="str">
        <f>IF(SalesData[[#This Row],[Profit]]&gt;0,"Profit","Loss")</f>
        <v>Loss</v>
      </c>
    </row>
    <row r="5528" spans="1:14" x14ac:dyDescent="0.25">
      <c r="A5528" s="1">
        <v>42621</v>
      </c>
      <c r="B5528" s="3">
        <f t="shared" si="258"/>
        <v>2016</v>
      </c>
      <c r="C5528" s="3">
        <f t="shared" si="259"/>
        <v>9</v>
      </c>
      <c r="D5528" t="s">
        <v>2065</v>
      </c>
      <c r="E5528" t="str">
        <f t="shared" si="260"/>
        <v>Anna Gayman20160908</v>
      </c>
      <c r="F5528">
        <f>IF(COUNTIF($E$2:E5528, E5528) = 1, MAX($F$1:F5527) + 1, INDEX($F$1:F5527, MATCH(E5528, $E$1:E5527, 0)))</f>
        <v>2716</v>
      </c>
      <c r="G5528" t="s">
        <v>10</v>
      </c>
      <c r="H5528" t="s">
        <v>39</v>
      </c>
      <c r="I5528" t="s">
        <v>52</v>
      </c>
      <c r="J5528" t="s">
        <v>867</v>
      </c>
      <c r="K5528" s="17">
        <v>57.58</v>
      </c>
      <c r="L5528" s="17">
        <v>2</v>
      </c>
      <c r="M5528" s="17">
        <v>0.72</v>
      </c>
      <c r="N5528" s="17" t="str">
        <f>IF(SalesData[[#This Row],[Profit]]&gt;0,"Profit","Loss")</f>
        <v>Profit</v>
      </c>
    </row>
    <row r="5529" spans="1:14" x14ac:dyDescent="0.25">
      <c r="A5529" s="1">
        <v>42621</v>
      </c>
      <c r="B5529" s="3">
        <f t="shared" si="258"/>
        <v>2016</v>
      </c>
      <c r="C5529" s="3">
        <f t="shared" si="259"/>
        <v>9</v>
      </c>
      <c r="D5529" t="s">
        <v>492</v>
      </c>
      <c r="E5529" t="str">
        <f t="shared" si="260"/>
        <v>Valerie Mitchum20160908</v>
      </c>
      <c r="F5529">
        <f>IF(COUNTIF($E$2:E5529, E5529) = 1, MAX($F$1:F5528) + 1, INDEX($F$1:F5528, MATCH(E5529, $E$1:E5528, 0)))</f>
        <v>2717</v>
      </c>
      <c r="G5529" t="s">
        <v>27</v>
      </c>
      <c r="H5529" t="s">
        <v>11</v>
      </c>
      <c r="I5529" t="s">
        <v>20</v>
      </c>
      <c r="J5529" t="s">
        <v>1175</v>
      </c>
      <c r="K5529" s="17">
        <v>33.020000000000003</v>
      </c>
      <c r="L5529" s="17">
        <v>2</v>
      </c>
      <c r="M5529" s="17">
        <v>11.56</v>
      </c>
      <c r="N5529" s="17" t="str">
        <f>IF(SalesData[[#This Row],[Profit]]&gt;0,"Profit","Loss")</f>
        <v>Profit</v>
      </c>
    </row>
    <row r="5530" spans="1:14" x14ac:dyDescent="0.25">
      <c r="A5530" s="1">
        <v>42621</v>
      </c>
      <c r="B5530" s="3">
        <f t="shared" si="258"/>
        <v>2016</v>
      </c>
      <c r="C5530" s="3">
        <f t="shared" si="259"/>
        <v>9</v>
      </c>
      <c r="D5530" t="s">
        <v>492</v>
      </c>
      <c r="E5530" t="str">
        <f t="shared" si="260"/>
        <v>Valerie Mitchum20160908</v>
      </c>
      <c r="F5530">
        <f>IF(COUNTIF($E$2:E5530, E5530) = 1, MAX($F$1:F5529) + 1, INDEX($F$1:F5529, MATCH(E5530, $E$1:E5529, 0)))</f>
        <v>2717</v>
      </c>
      <c r="G5530" t="s">
        <v>27</v>
      </c>
      <c r="H5530" t="s">
        <v>11</v>
      </c>
      <c r="I5530" t="s">
        <v>20</v>
      </c>
      <c r="J5530" t="s">
        <v>1123</v>
      </c>
      <c r="K5530" s="17">
        <v>67.14</v>
      </c>
      <c r="L5530" s="17">
        <v>4</v>
      </c>
      <c r="M5530" s="17">
        <v>23.5</v>
      </c>
      <c r="N5530" s="17" t="str">
        <f>IF(SalesData[[#This Row],[Profit]]&gt;0,"Profit","Loss")</f>
        <v>Profit</v>
      </c>
    </row>
    <row r="5531" spans="1:14" x14ac:dyDescent="0.25">
      <c r="A5531" s="1">
        <v>42621</v>
      </c>
      <c r="B5531" s="3">
        <f t="shared" si="258"/>
        <v>2016</v>
      </c>
      <c r="C5531" s="3">
        <f t="shared" si="259"/>
        <v>9</v>
      </c>
      <c r="D5531" t="s">
        <v>246</v>
      </c>
      <c r="E5531" t="str">
        <f t="shared" si="260"/>
        <v>Anne Pryor20160908</v>
      </c>
      <c r="F5531">
        <f>IF(COUNTIF($E$2:E5531, E5531) = 1, MAX($F$1:F5530) + 1, INDEX($F$1:F5530, MATCH(E5531, $E$1:E5530, 0)))</f>
        <v>2718</v>
      </c>
      <c r="G5531" t="s">
        <v>434</v>
      </c>
      <c r="H5531" t="s">
        <v>34</v>
      </c>
      <c r="I5531" t="s">
        <v>74</v>
      </c>
      <c r="J5531" t="s">
        <v>2389</v>
      </c>
      <c r="K5531" s="17">
        <v>173.94</v>
      </c>
      <c r="L5531" s="17">
        <v>3</v>
      </c>
      <c r="M5531" s="17">
        <v>13.92</v>
      </c>
      <c r="N5531" s="17" t="str">
        <f>IF(SalesData[[#This Row],[Profit]]&gt;0,"Profit","Loss")</f>
        <v>Profit</v>
      </c>
    </row>
    <row r="5532" spans="1:14" x14ac:dyDescent="0.25">
      <c r="A5532" s="1">
        <v>42621</v>
      </c>
      <c r="B5532" s="3">
        <f t="shared" si="258"/>
        <v>2016</v>
      </c>
      <c r="C5532" s="3">
        <f t="shared" si="259"/>
        <v>9</v>
      </c>
      <c r="D5532" t="s">
        <v>246</v>
      </c>
      <c r="E5532" t="str">
        <f t="shared" si="260"/>
        <v>Anne Pryor20160908</v>
      </c>
      <c r="F5532">
        <f>IF(COUNTIF($E$2:E5532, E5532) = 1, MAX($F$1:F5531) + 1, INDEX($F$1:F5531, MATCH(E5532, $E$1:E5531, 0)))</f>
        <v>2718</v>
      </c>
      <c r="G5532" t="s">
        <v>434</v>
      </c>
      <c r="H5532" t="s">
        <v>11</v>
      </c>
      <c r="I5532" t="s">
        <v>16</v>
      </c>
      <c r="J5532" t="s">
        <v>1704</v>
      </c>
      <c r="K5532" s="17">
        <v>14.76</v>
      </c>
      <c r="L5532" s="17">
        <v>4</v>
      </c>
      <c r="M5532" s="17">
        <v>6.94</v>
      </c>
      <c r="N5532" s="17" t="str">
        <f>IF(SalesData[[#This Row],[Profit]]&gt;0,"Profit","Loss")</f>
        <v>Profit</v>
      </c>
    </row>
    <row r="5533" spans="1:14" x14ac:dyDescent="0.25">
      <c r="A5533" s="1">
        <v>42621</v>
      </c>
      <c r="B5533" s="3">
        <f t="shared" si="258"/>
        <v>2016</v>
      </c>
      <c r="C5533" s="3">
        <f t="shared" si="259"/>
        <v>9</v>
      </c>
      <c r="D5533" t="s">
        <v>509</v>
      </c>
      <c r="E5533" t="str">
        <f t="shared" si="260"/>
        <v>Sanjit Engle20160908</v>
      </c>
      <c r="F5533">
        <f>IF(COUNTIF($E$2:E5533, E5533) = 1, MAX($F$1:F5532) + 1, INDEX($F$1:F5532, MATCH(E5533, $E$1:E5532, 0)))</f>
        <v>2719</v>
      </c>
      <c r="G5533" t="s">
        <v>15</v>
      </c>
      <c r="H5533" t="s">
        <v>34</v>
      </c>
      <c r="I5533" t="s">
        <v>47</v>
      </c>
      <c r="J5533" t="s">
        <v>1318</v>
      </c>
      <c r="K5533" s="17">
        <v>14.14</v>
      </c>
      <c r="L5533" s="17">
        <v>2</v>
      </c>
      <c r="M5533" s="17">
        <v>-7.77</v>
      </c>
      <c r="N5533" s="17" t="str">
        <f>IF(SalesData[[#This Row],[Profit]]&gt;0,"Profit","Loss")</f>
        <v>Loss</v>
      </c>
    </row>
    <row r="5534" spans="1:14" x14ac:dyDescent="0.25">
      <c r="A5534" s="1">
        <v>42621</v>
      </c>
      <c r="B5534" s="3">
        <f t="shared" si="258"/>
        <v>2016</v>
      </c>
      <c r="C5534" s="3">
        <f t="shared" si="259"/>
        <v>9</v>
      </c>
      <c r="D5534" t="s">
        <v>509</v>
      </c>
      <c r="E5534" t="str">
        <f t="shared" si="260"/>
        <v>Sanjit Engle20160908</v>
      </c>
      <c r="F5534">
        <f>IF(COUNTIF($E$2:E5534, E5534) = 1, MAX($F$1:F5533) + 1, INDEX($F$1:F5533, MATCH(E5534, $E$1:E5533, 0)))</f>
        <v>2719</v>
      </c>
      <c r="G5534" t="s">
        <v>15</v>
      </c>
      <c r="H5534" t="s">
        <v>34</v>
      </c>
      <c r="I5534" t="s">
        <v>145</v>
      </c>
      <c r="J5534" t="s">
        <v>1189</v>
      </c>
      <c r="K5534" s="17">
        <v>601.47</v>
      </c>
      <c r="L5534" s="17">
        <v>3</v>
      </c>
      <c r="M5534" s="17">
        <v>-300.74</v>
      </c>
      <c r="N5534" s="17" t="str">
        <f>IF(SalesData[[#This Row],[Profit]]&gt;0,"Profit","Loss")</f>
        <v>Loss</v>
      </c>
    </row>
    <row r="5535" spans="1:14" x14ac:dyDescent="0.25">
      <c r="A5535" s="1">
        <v>42621</v>
      </c>
      <c r="B5535" s="3">
        <f t="shared" si="258"/>
        <v>2016</v>
      </c>
      <c r="C5535" s="3">
        <f t="shared" si="259"/>
        <v>9</v>
      </c>
      <c r="D5535" t="s">
        <v>220</v>
      </c>
      <c r="E5535" t="str">
        <f t="shared" si="260"/>
        <v>Michael Grace20160908</v>
      </c>
      <c r="F5535">
        <f>IF(COUNTIF($E$2:E5535, E5535) = 1, MAX($F$1:F5534) + 1, INDEX($F$1:F5534, MATCH(E5535, $E$1:E5534, 0)))</f>
        <v>2720</v>
      </c>
      <c r="G5535" t="s">
        <v>149</v>
      </c>
      <c r="H5535" t="s">
        <v>11</v>
      </c>
      <c r="I5535" t="s">
        <v>92</v>
      </c>
      <c r="J5535" t="s">
        <v>2047</v>
      </c>
      <c r="K5535" s="17">
        <v>207.48</v>
      </c>
      <c r="L5535" s="17">
        <v>1</v>
      </c>
      <c r="M5535" s="17">
        <v>62.24</v>
      </c>
      <c r="N5535" s="17" t="str">
        <f>IF(SalesData[[#This Row],[Profit]]&gt;0,"Profit","Loss")</f>
        <v>Profit</v>
      </c>
    </row>
    <row r="5536" spans="1:14" x14ac:dyDescent="0.25">
      <c r="A5536" s="1">
        <v>42621</v>
      </c>
      <c r="B5536" s="3">
        <f t="shared" si="258"/>
        <v>2016</v>
      </c>
      <c r="C5536" s="3">
        <f t="shared" si="259"/>
        <v>9</v>
      </c>
      <c r="D5536" t="s">
        <v>452</v>
      </c>
      <c r="E5536" t="str">
        <f t="shared" si="260"/>
        <v>Ken Black20160908</v>
      </c>
      <c r="F5536">
        <f>IF(COUNTIF($E$2:E5536, E5536) = 1, MAX($F$1:F5535) + 1, INDEX($F$1:F5535, MATCH(E5536, $E$1:E5535, 0)))</f>
        <v>2721</v>
      </c>
      <c r="G5536" t="s">
        <v>10</v>
      </c>
      <c r="H5536" t="s">
        <v>11</v>
      </c>
      <c r="I5536" t="s">
        <v>24</v>
      </c>
      <c r="J5536" t="s">
        <v>805</v>
      </c>
      <c r="K5536" s="17">
        <v>70.37</v>
      </c>
      <c r="L5536" s="17">
        <v>2</v>
      </c>
      <c r="M5536" s="17">
        <v>6.16</v>
      </c>
      <c r="N5536" s="17" t="str">
        <f>IF(SalesData[[#This Row],[Profit]]&gt;0,"Profit","Loss")</f>
        <v>Profit</v>
      </c>
    </row>
    <row r="5537" spans="1:14" x14ac:dyDescent="0.25">
      <c r="A5537" s="1">
        <v>42621</v>
      </c>
      <c r="B5537" s="3">
        <f t="shared" si="258"/>
        <v>2016</v>
      </c>
      <c r="C5537" s="3">
        <f t="shared" si="259"/>
        <v>9</v>
      </c>
      <c r="D5537" t="s">
        <v>452</v>
      </c>
      <c r="E5537" t="str">
        <f t="shared" si="260"/>
        <v>Ken Black20160908</v>
      </c>
      <c r="F5537">
        <f>IF(COUNTIF($E$2:E5537, E5537) = 1, MAX($F$1:F5536) + 1, INDEX($F$1:F5536, MATCH(E5537, $E$1:E5536, 0)))</f>
        <v>2721</v>
      </c>
      <c r="G5537" t="s">
        <v>10</v>
      </c>
      <c r="H5537" t="s">
        <v>39</v>
      </c>
      <c r="I5537" t="s">
        <v>40</v>
      </c>
      <c r="J5537" t="s">
        <v>2213</v>
      </c>
      <c r="K5537" s="17">
        <v>59.96</v>
      </c>
      <c r="L5537" s="17">
        <v>5</v>
      </c>
      <c r="M5537" s="17">
        <v>21.74</v>
      </c>
      <c r="N5537" s="17" t="str">
        <f>IF(SalesData[[#This Row],[Profit]]&gt;0,"Profit","Loss")</f>
        <v>Profit</v>
      </c>
    </row>
    <row r="5538" spans="1:14" x14ac:dyDescent="0.25">
      <c r="A5538" s="1">
        <v>42621</v>
      </c>
      <c r="B5538" s="3">
        <f t="shared" si="258"/>
        <v>2016</v>
      </c>
      <c r="C5538" s="3">
        <f t="shared" si="259"/>
        <v>9</v>
      </c>
      <c r="D5538" t="s">
        <v>2486</v>
      </c>
      <c r="E5538" t="str">
        <f t="shared" si="260"/>
        <v>Jill Matthias20160908</v>
      </c>
      <c r="F5538">
        <f>IF(COUNTIF($E$2:E5538, E5538) = 1, MAX($F$1:F5537) + 1, INDEX($F$1:F5537, MATCH(E5538, $E$1:E5537, 0)))</f>
        <v>2722</v>
      </c>
      <c r="G5538" t="s">
        <v>245</v>
      </c>
      <c r="H5538" t="s">
        <v>39</v>
      </c>
      <c r="I5538" t="s">
        <v>52</v>
      </c>
      <c r="J5538" t="s">
        <v>1243</v>
      </c>
      <c r="K5538" s="17">
        <v>35.17</v>
      </c>
      <c r="L5538" s="17">
        <v>4</v>
      </c>
      <c r="M5538" s="17">
        <v>8.35</v>
      </c>
      <c r="N5538" s="17" t="str">
        <f>IF(SalesData[[#This Row],[Profit]]&gt;0,"Profit","Loss")</f>
        <v>Profit</v>
      </c>
    </row>
    <row r="5539" spans="1:14" x14ac:dyDescent="0.25">
      <c r="A5539" s="1">
        <v>42621</v>
      </c>
      <c r="B5539" s="3">
        <f t="shared" si="258"/>
        <v>2016</v>
      </c>
      <c r="C5539" s="3">
        <f t="shared" si="259"/>
        <v>9</v>
      </c>
      <c r="D5539" t="s">
        <v>2486</v>
      </c>
      <c r="E5539" t="str">
        <f t="shared" si="260"/>
        <v>Jill Matthias20160908</v>
      </c>
      <c r="F5539">
        <f>IF(COUNTIF($E$2:E5539, E5539) = 1, MAX($F$1:F5538) + 1, INDEX($F$1:F5538, MATCH(E5539, $E$1:E5538, 0)))</f>
        <v>2722</v>
      </c>
      <c r="G5539" t="s">
        <v>245</v>
      </c>
      <c r="H5539" t="s">
        <v>11</v>
      </c>
      <c r="I5539" t="s">
        <v>12</v>
      </c>
      <c r="J5539" t="s">
        <v>2157</v>
      </c>
      <c r="K5539" s="17">
        <v>64.7</v>
      </c>
      <c r="L5539" s="17">
        <v>3</v>
      </c>
      <c r="M5539" s="17">
        <v>23.46</v>
      </c>
      <c r="N5539" s="17" t="str">
        <f>IF(SalesData[[#This Row],[Profit]]&gt;0,"Profit","Loss")</f>
        <v>Profit</v>
      </c>
    </row>
    <row r="5540" spans="1:14" x14ac:dyDescent="0.25">
      <c r="A5540" s="1">
        <v>42621</v>
      </c>
      <c r="B5540" s="3">
        <f t="shared" si="258"/>
        <v>2016</v>
      </c>
      <c r="C5540" s="3">
        <f t="shared" si="259"/>
        <v>9</v>
      </c>
      <c r="D5540" t="s">
        <v>487</v>
      </c>
      <c r="E5540" t="str">
        <f t="shared" si="260"/>
        <v>Pauline Johnson20160908</v>
      </c>
      <c r="F5540">
        <f>IF(COUNTIF($E$2:E5540, E5540) = 1, MAX($F$1:F5539) + 1, INDEX($F$1:F5539, MATCH(E5540, $E$1:E5539, 0)))</f>
        <v>2723</v>
      </c>
      <c r="G5540" t="s">
        <v>27</v>
      </c>
      <c r="H5540" t="s">
        <v>34</v>
      </c>
      <c r="I5540" t="s">
        <v>145</v>
      </c>
      <c r="J5540" t="s">
        <v>1496</v>
      </c>
      <c r="K5540" s="17">
        <v>146.04</v>
      </c>
      <c r="L5540" s="17">
        <v>1</v>
      </c>
      <c r="M5540" s="17">
        <v>-12.78</v>
      </c>
      <c r="N5540" s="17" t="str">
        <f>IF(SalesData[[#This Row],[Profit]]&gt;0,"Profit","Loss")</f>
        <v>Loss</v>
      </c>
    </row>
    <row r="5541" spans="1:14" x14ac:dyDescent="0.25">
      <c r="A5541" s="1">
        <v>42621</v>
      </c>
      <c r="B5541" s="3">
        <f t="shared" si="258"/>
        <v>2016</v>
      </c>
      <c r="C5541" s="3">
        <f t="shared" si="259"/>
        <v>9</v>
      </c>
      <c r="D5541" t="s">
        <v>1727</v>
      </c>
      <c r="E5541" t="str">
        <f t="shared" si="260"/>
        <v>Toby Ritter20160908</v>
      </c>
      <c r="F5541">
        <f>IF(COUNTIF($E$2:E5541, E5541) = 1, MAX($F$1:F5540) + 1, INDEX($F$1:F5540, MATCH(E5541, $E$1:E5540, 0)))</f>
        <v>2724</v>
      </c>
      <c r="G5541" t="s">
        <v>164</v>
      </c>
      <c r="H5541" t="s">
        <v>34</v>
      </c>
      <c r="I5541" t="s">
        <v>47</v>
      </c>
      <c r="J5541" t="s">
        <v>920</v>
      </c>
      <c r="K5541" s="17">
        <v>43.13</v>
      </c>
      <c r="L5541" s="17">
        <v>1</v>
      </c>
      <c r="M5541" s="17">
        <v>14.66</v>
      </c>
      <c r="N5541" s="17" t="str">
        <f>IF(SalesData[[#This Row],[Profit]]&gt;0,"Profit","Loss")</f>
        <v>Profit</v>
      </c>
    </row>
    <row r="5542" spans="1:14" x14ac:dyDescent="0.25">
      <c r="A5542" s="1">
        <v>42621</v>
      </c>
      <c r="B5542" s="3">
        <f t="shared" si="258"/>
        <v>2016</v>
      </c>
      <c r="C5542" s="3">
        <f t="shared" si="259"/>
        <v>9</v>
      </c>
      <c r="D5542" t="s">
        <v>1727</v>
      </c>
      <c r="E5542" t="str">
        <f t="shared" si="260"/>
        <v>Toby Ritter20160908</v>
      </c>
      <c r="F5542">
        <f>IF(COUNTIF($E$2:E5542, E5542) = 1, MAX($F$1:F5541) + 1, INDEX($F$1:F5541, MATCH(E5542, $E$1:E5541, 0)))</f>
        <v>2724</v>
      </c>
      <c r="G5542" t="s">
        <v>164</v>
      </c>
      <c r="H5542" t="s">
        <v>11</v>
      </c>
      <c r="I5542" t="s">
        <v>12</v>
      </c>
      <c r="J5542" t="s">
        <v>1987</v>
      </c>
      <c r="K5542" s="17">
        <v>30.87</v>
      </c>
      <c r="L5542" s="17">
        <v>7</v>
      </c>
      <c r="M5542" s="17">
        <v>14.2</v>
      </c>
      <c r="N5542" s="17" t="str">
        <f>IF(SalesData[[#This Row],[Profit]]&gt;0,"Profit","Loss")</f>
        <v>Profit</v>
      </c>
    </row>
    <row r="5543" spans="1:14" x14ac:dyDescent="0.25">
      <c r="A5543" s="1">
        <v>42621</v>
      </c>
      <c r="B5543" s="3">
        <f t="shared" si="258"/>
        <v>2016</v>
      </c>
      <c r="C5543" s="3">
        <f t="shared" si="259"/>
        <v>9</v>
      </c>
      <c r="D5543" t="s">
        <v>2540</v>
      </c>
      <c r="E5543" t="str">
        <f t="shared" si="260"/>
        <v>Liz Preis20160908</v>
      </c>
      <c r="F5543">
        <f>IF(COUNTIF($E$2:E5543, E5543) = 1, MAX($F$1:F5542) + 1, INDEX($F$1:F5542, MATCH(E5543, $E$1:E5542, 0)))</f>
        <v>2725</v>
      </c>
      <c r="G5543" t="s">
        <v>27</v>
      </c>
      <c r="H5543" t="s">
        <v>11</v>
      </c>
      <c r="I5543" t="s">
        <v>24</v>
      </c>
      <c r="J5543" t="s">
        <v>384</v>
      </c>
      <c r="K5543" s="17">
        <v>14.88</v>
      </c>
      <c r="L5543" s="17">
        <v>2</v>
      </c>
      <c r="M5543" s="17">
        <v>3.72</v>
      </c>
      <c r="N5543" s="17" t="str">
        <f>IF(SalesData[[#This Row],[Profit]]&gt;0,"Profit","Loss")</f>
        <v>Profit</v>
      </c>
    </row>
    <row r="5544" spans="1:14" x14ac:dyDescent="0.25">
      <c r="A5544" s="1">
        <v>42621</v>
      </c>
      <c r="B5544" s="3">
        <f t="shared" si="258"/>
        <v>2016</v>
      </c>
      <c r="C5544" s="3">
        <f t="shared" si="259"/>
        <v>9</v>
      </c>
      <c r="D5544" t="s">
        <v>2540</v>
      </c>
      <c r="E5544" t="str">
        <f t="shared" si="260"/>
        <v>Liz Preis20160908</v>
      </c>
      <c r="F5544">
        <f>IF(COUNTIF($E$2:E5544, E5544) = 1, MAX($F$1:F5543) + 1, INDEX($F$1:F5543, MATCH(E5544, $E$1:E5543, 0)))</f>
        <v>2725</v>
      </c>
      <c r="G5544" t="s">
        <v>27</v>
      </c>
      <c r="H5544" t="s">
        <v>11</v>
      </c>
      <c r="I5544" t="s">
        <v>12</v>
      </c>
      <c r="J5544" t="s">
        <v>1308</v>
      </c>
      <c r="K5544" s="17">
        <v>34.24</v>
      </c>
      <c r="L5544" s="17">
        <v>8</v>
      </c>
      <c r="M5544" s="17">
        <v>15.41</v>
      </c>
      <c r="N5544" s="17" t="str">
        <f>IF(SalesData[[#This Row],[Profit]]&gt;0,"Profit","Loss")</f>
        <v>Profit</v>
      </c>
    </row>
    <row r="5545" spans="1:14" x14ac:dyDescent="0.25">
      <c r="A5545" s="1">
        <v>42621</v>
      </c>
      <c r="B5545" s="3">
        <f t="shared" si="258"/>
        <v>2016</v>
      </c>
      <c r="C5545" s="3">
        <f t="shared" si="259"/>
        <v>9</v>
      </c>
      <c r="D5545" t="s">
        <v>2540</v>
      </c>
      <c r="E5545" t="str">
        <f t="shared" si="260"/>
        <v>Liz Preis20160908</v>
      </c>
      <c r="F5545">
        <f>IF(COUNTIF($E$2:E5545, E5545) = 1, MAX($F$1:F5544) + 1, INDEX($F$1:F5544, MATCH(E5545, $E$1:E5544, 0)))</f>
        <v>2725</v>
      </c>
      <c r="G5545" t="s">
        <v>27</v>
      </c>
      <c r="H5545" t="s">
        <v>11</v>
      </c>
      <c r="I5545" t="s">
        <v>18</v>
      </c>
      <c r="J5545" t="s">
        <v>2368</v>
      </c>
      <c r="K5545" s="17">
        <v>261.74</v>
      </c>
      <c r="L5545" s="17">
        <v>2</v>
      </c>
      <c r="M5545" s="17">
        <v>65.44</v>
      </c>
      <c r="N5545" s="17" t="str">
        <f>IF(SalesData[[#This Row],[Profit]]&gt;0,"Profit","Loss")</f>
        <v>Profit</v>
      </c>
    </row>
    <row r="5546" spans="1:14" x14ac:dyDescent="0.25">
      <c r="A5546" s="1">
        <v>42622</v>
      </c>
      <c r="B5546" s="3">
        <f t="shared" si="258"/>
        <v>2016</v>
      </c>
      <c r="C5546" s="3">
        <f t="shared" si="259"/>
        <v>9</v>
      </c>
      <c r="D5546" t="s">
        <v>1129</v>
      </c>
      <c r="E5546" t="str">
        <f t="shared" si="260"/>
        <v>Troy Staebel20160909</v>
      </c>
      <c r="F5546">
        <f>IF(COUNTIF($E$2:E5546, E5546) = 1, MAX($F$1:F5545) + 1, INDEX($F$1:F5545, MATCH(E5546, $E$1:E5545, 0)))</f>
        <v>2726</v>
      </c>
      <c r="G5546" t="s">
        <v>149</v>
      </c>
      <c r="H5546" t="s">
        <v>11</v>
      </c>
      <c r="I5546" t="s">
        <v>20</v>
      </c>
      <c r="J5546" t="s">
        <v>1565</v>
      </c>
      <c r="K5546" s="17">
        <v>14.62</v>
      </c>
      <c r="L5546" s="17">
        <v>2</v>
      </c>
      <c r="M5546" s="17">
        <v>5.48</v>
      </c>
      <c r="N5546" s="17" t="str">
        <f>IF(SalesData[[#This Row],[Profit]]&gt;0,"Profit","Loss")</f>
        <v>Profit</v>
      </c>
    </row>
    <row r="5547" spans="1:14" x14ac:dyDescent="0.25">
      <c r="A5547" s="1">
        <v>42622</v>
      </c>
      <c r="B5547" s="3">
        <f t="shared" si="258"/>
        <v>2016</v>
      </c>
      <c r="C5547" s="3">
        <f t="shared" si="259"/>
        <v>9</v>
      </c>
      <c r="D5547" t="s">
        <v>1196</v>
      </c>
      <c r="E5547" t="str">
        <f t="shared" si="260"/>
        <v>Annie Thurman20160909</v>
      </c>
      <c r="F5547">
        <f>IF(COUNTIF($E$2:E5547, E5547) = 1, MAX($F$1:F5546) + 1, INDEX($F$1:F5546, MATCH(E5547, $E$1:E5546, 0)))</f>
        <v>2727</v>
      </c>
      <c r="G5547" t="s">
        <v>27</v>
      </c>
      <c r="H5547" t="s">
        <v>11</v>
      </c>
      <c r="I5547" t="s">
        <v>20</v>
      </c>
      <c r="J5547" t="s">
        <v>191</v>
      </c>
      <c r="K5547" s="17">
        <v>55.36</v>
      </c>
      <c r="L5547" s="17">
        <v>4</v>
      </c>
      <c r="M5547" s="17">
        <v>18.68</v>
      </c>
      <c r="N5547" s="17" t="str">
        <f>IF(SalesData[[#This Row],[Profit]]&gt;0,"Profit","Loss")</f>
        <v>Profit</v>
      </c>
    </row>
    <row r="5548" spans="1:14" x14ac:dyDescent="0.25">
      <c r="A5548" s="1">
        <v>42622</v>
      </c>
      <c r="B5548" s="3">
        <f t="shared" si="258"/>
        <v>2016</v>
      </c>
      <c r="C5548" s="3">
        <f t="shared" si="259"/>
        <v>9</v>
      </c>
      <c r="D5548" t="s">
        <v>1507</v>
      </c>
      <c r="E5548" t="str">
        <f t="shared" si="260"/>
        <v>Daniel Byrd20160909</v>
      </c>
      <c r="F5548">
        <f>IF(COUNTIF($E$2:E5548, E5548) = 1, MAX($F$1:F5547) + 1, INDEX($F$1:F5547, MATCH(E5548, $E$1:E5547, 0)))</f>
        <v>2728</v>
      </c>
      <c r="G5548" t="s">
        <v>10</v>
      </c>
      <c r="H5548" t="s">
        <v>34</v>
      </c>
      <c r="I5548" t="s">
        <v>47</v>
      </c>
      <c r="J5548" t="s">
        <v>1976</v>
      </c>
      <c r="K5548" s="17">
        <v>15.01</v>
      </c>
      <c r="L5548" s="17">
        <v>4</v>
      </c>
      <c r="M5548" s="17">
        <v>-12.01</v>
      </c>
      <c r="N5548" s="17" t="str">
        <f>IF(SalesData[[#This Row],[Profit]]&gt;0,"Profit","Loss")</f>
        <v>Loss</v>
      </c>
    </row>
    <row r="5549" spans="1:14" x14ac:dyDescent="0.25">
      <c r="A5549" s="1">
        <v>42623</v>
      </c>
      <c r="B5549" s="3">
        <f t="shared" si="258"/>
        <v>2016</v>
      </c>
      <c r="C5549" s="3">
        <f t="shared" si="259"/>
        <v>9</v>
      </c>
      <c r="D5549" t="s">
        <v>2176</v>
      </c>
      <c r="E5549" t="str">
        <f t="shared" si="260"/>
        <v>Parhena Norris20160910</v>
      </c>
      <c r="F5549">
        <f>IF(COUNTIF($E$2:E5549, E5549) = 1, MAX($F$1:F5548) + 1, INDEX($F$1:F5548, MATCH(E5549, $E$1:E5548, 0)))</f>
        <v>2729</v>
      </c>
      <c r="G5549" t="s">
        <v>149</v>
      </c>
      <c r="H5549" t="s">
        <v>11</v>
      </c>
      <c r="I5549" t="s">
        <v>18</v>
      </c>
      <c r="J5549" t="s">
        <v>2598</v>
      </c>
      <c r="K5549" s="17">
        <v>59.48</v>
      </c>
      <c r="L5549" s="17">
        <v>2</v>
      </c>
      <c r="M5549" s="17">
        <v>8.92</v>
      </c>
      <c r="N5549" s="17" t="str">
        <f>IF(SalesData[[#This Row],[Profit]]&gt;0,"Profit","Loss")</f>
        <v>Profit</v>
      </c>
    </row>
    <row r="5550" spans="1:14" x14ac:dyDescent="0.25">
      <c r="A5550" s="1">
        <v>42623</v>
      </c>
      <c r="B5550" s="3">
        <f t="shared" si="258"/>
        <v>2016</v>
      </c>
      <c r="C5550" s="3">
        <f t="shared" si="259"/>
        <v>9</v>
      </c>
      <c r="D5550" t="s">
        <v>2176</v>
      </c>
      <c r="E5550" t="str">
        <f t="shared" si="260"/>
        <v>Parhena Norris20160910</v>
      </c>
      <c r="F5550">
        <f>IF(COUNTIF($E$2:E5550, E5550) = 1, MAX($F$1:F5549) + 1, INDEX($F$1:F5549, MATCH(E5550, $E$1:E5549, 0)))</f>
        <v>2729</v>
      </c>
      <c r="G5550" t="s">
        <v>149</v>
      </c>
      <c r="H5550" t="s">
        <v>11</v>
      </c>
      <c r="I5550" t="s">
        <v>12</v>
      </c>
      <c r="J5550" t="s">
        <v>1701</v>
      </c>
      <c r="K5550" s="17">
        <v>6.69</v>
      </c>
      <c r="L5550" s="17">
        <v>1</v>
      </c>
      <c r="M5550" s="17">
        <v>3.08</v>
      </c>
      <c r="N5550" s="17" t="str">
        <f>IF(SalesData[[#This Row],[Profit]]&gt;0,"Profit","Loss")</f>
        <v>Profit</v>
      </c>
    </row>
    <row r="5551" spans="1:14" x14ac:dyDescent="0.25">
      <c r="A5551" s="1">
        <v>42623</v>
      </c>
      <c r="B5551" s="3">
        <f t="shared" si="258"/>
        <v>2016</v>
      </c>
      <c r="C5551" s="3">
        <f t="shared" si="259"/>
        <v>9</v>
      </c>
      <c r="D5551" t="s">
        <v>2100</v>
      </c>
      <c r="E5551" t="str">
        <f t="shared" si="260"/>
        <v>Catherine Glotzbach20160910</v>
      </c>
      <c r="F5551">
        <f>IF(COUNTIF($E$2:E5551, E5551) = 1, MAX($F$1:F5550) + 1, INDEX($F$1:F5550, MATCH(E5551, $E$1:E5550, 0)))</f>
        <v>2730</v>
      </c>
      <c r="G5551" t="s">
        <v>120</v>
      </c>
      <c r="H5551" t="s">
        <v>11</v>
      </c>
      <c r="I5551" t="s">
        <v>24</v>
      </c>
      <c r="J5551" t="s">
        <v>2135</v>
      </c>
      <c r="K5551" s="17">
        <v>67.56</v>
      </c>
      <c r="L5551" s="17">
        <v>3</v>
      </c>
      <c r="M5551" s="17">
        <v>8.4499999999999993</v>
      </c>
      <c r="N5551" s="17" t="str">
        <f>IF(SalesData[[#This Row],[Profit]]&gt;0,"Profit","Loss")</f>
        <v>Profit</v>
      </c>
    </row>
    <row r="5552" spans="1:14" x14ac:dyDescent="0.25">
      <c r="A5552" s="1">
        <v>42623</v>
      </c>
      <c r="B5552" s="3">
        <f t="shared" si="258"/>
        <v>2016</v>
      </c>
      <c r="C5552" s="3">
        <f t="shared" si="259"/>
        <v>9</v>
      </c>
      <c r="D5552" t="s">
        <v>277</v>
      </c>
      <c r="E5552" t="str">
        <f t="shared" si="260"/>
        <v>Kean Thornton20160910</v>
      </c>
      <c r="F5552">
        <f>IF(COUNTIF($E$2:E5552, E5552) = 1, MAX($F$1:F5551) + 1, INDEX($F$1:F5551, MATCH(E5552, $E$1:E5551, 0)))</f>
        <v>2731</v>
      </c>
      <c r="G5552" t="s">
        <v>10</v>
      </c>
      <c r="H5552" t="s">
        <v>34</v>
      </c>
      <c r="I5552" t="s">
        <v>145</v>
      </c>
      <c r="J5552" t="s">
        <v>473</v>
      </c>
      <c r="K5552" s="17">
        <v>300.93</v>
      </c>
      <c r="L5552" s="17">
        <v>5</v>
      </c>
      <c r="M5552" s="17">
        <v>-34.39</v>
      </c>
      <c r="N5552" s="17" t="str">
        <f>IF(SalesData[[#This Row],[Profit]]&gt;0,"Profit","Loss")</f>
        <v>Loss</v>
      </c>
    </row>
    <row r="5553" spans="1:14" x14ac:dyDescent="0.25">
      <c r="A5553" s="1">
        <v>42623</v>
      </c>
      <c r="B5553" s="3">
        <f t="shared" si="258"/>
        <v>2016</v>
      </c>
      <c r="C5553" s="3">
        <f t="shared" si="259"/>
        <v>9</v>
      </c>
      <c r="D5553" t="s">
        <v>277</v>
      </c>
      <c r="E5553" t="str">
        <f t="shared" si="260"/>
        <v>Kean Thornton20160910</v>
      </c>
      <c r="F5553">
        <f>IF(COUNTIF($E$2:E5553, E5553) = 1, MAX($F$1:F5552) + 1, INDEX($F$1:F5552, MATCH(E5553, $E$1:E5552, 0)))</f>
        <v>2731</v>
      </c>
      <c r="G5553" t="s">
        <v>10</v>
      </c>
      <c r="H5553" t="s">
        <v>39</v>
      </c>
      <c r="I5553" t="s">
        <v>40</v>
      </c>
      <c r="J5553" t="s">
        <v>933</v>
      </c>
      <c r="K5553" s="17">
        <v>719.96</v>
      </c>
      <c r="L5553" s="17">
        <v>5</v>
      </c>
      <c r="M5553" s="17">
        <v>54</v>
      </c>
      <c r="N5553" s="17" t="str">
        <f>IF(SalesData[[#This Row],[Profit]]&gt;0,"Profit","Loss")</f>
        <v>Profit</v>
      </c>
    </row>
    <row r="5554" spans="1:14" x14ac:dyDescent="0.25">
      <c r="A5554" s="1">
        <v>42623</v>
      </c>
      <c r="B5554" s="3">
        <f t="shared" si="258"/>
        <v>2016</v>
      </c>
      <c r="C5554" s="3">
        <f t="shared" si="259"/>
        <v>9</v>
      </c>
      <c r="D5554" t="s">
        <v>1797</v>
      </c>
      <c r="E5554" t="str">
        <f t="shared" si="260"/>
        <v>Steve Chapman20160910</v>
      </c>
      <c r="F5554">
        <f>IF(COUNTIF($E$2:E5554, E5554) = 1, MAX($F$1:F5553) + 1, INDEX($F$1:F5553, MATCH(E5554, $E$1:E5553, 0)))</f>
        <v>2732</v>
      </c>
      <c r="G5554" t="s">
        <v>123</v>
      </c>
      <c r="H5554" t="s">
        <v>39</v>
      </c>
      <c r="I5554" t="s">
        <v>40</v>
      </c>
      <c r="J5554" t="s">
        <v>745</v>
      </c>
      <c r="K5554" s="17">
        <v>519.67999999999995</v>
      </c>
      <c r="L5554" s="17">
        <v>7</v>
      </c>
      <c r="M5554" s="17">
        <v>58.46</v>
      </c>
      <c r="N5554" s="17" t="str">
        <f>IF(SalesData[[#This Row],[Profit]]&gt;0,"Profit","Loss")</f>
        <v>Profit</v>
      </c>
    </row>
    <row r="5555" spans="1:14" x14ac:dyDescent="0.25">
      <c r="A5555" s="1">
        <v>42623</v>
      </c>
      <c r="B5555" s="3">
        <f t="shared" si="258"/>
        <v>2016</v>
      </c>
      <c r="C5555" s="3">
        <f t="shared" si="259"/>
        <v>9</v>
      </c>
      <c r="D5555" t="s">
        <v>2456</v>
      </c>
      <c r="E5555" t="str">
        <f t="shared" si="260"/>
        <v>Bryan Davis20160910</v>
      </c>
      <c r="F5555">
        <f>IF(COUNTIF($E$2:E5555, E5555) = 1, MAX($F$1:F5554) + 1, INDEX($F$1:F5554, MATCH(E5555, $E$1:E5554, 0)))</f>
        <v>2733</v>
      </c>
      <c r="G5555" t="s">
        <v>164</v>
      </c>
      <c r="H5555" t="s">
        <v>11</v>
      </c>
      <c r="I5555" t="s">
        <v>16</v>
      </c>
      <c r="J5555" t="s">
        <v>1818</v>
      </c>
      <c r="K5555" s="17">
        <v>7.38</v>
      </c>
      <c r="L5555" s="17">
        <v>2</v>
      </c>
      <c r="M5555" s="17">
        <v>3.47</v>
      </c>
      <c r="N5555" s="17" t="str">
        <f>IF(SalesData[[#This Row],[Profit]]&gt;0,"Profit","Loss")</f>
        <v>Profit</v>
      </c>
    </row>
    <row r="5556" spans="1:14" x14ac:dyDescent="0.25">
      <c r="A5556" s="1">
        <v>42623</v>
      </c>
      <c r="B5556" s="3">
        <f t="shared" si="258"/>
        <v>2016</v>
      </c>
      <c r="C5556" s="3">
        <f t="shared" si="259"/>
        <v>9</v>
      </c>
      <c r="D5556" t="s">
        <v>2456</v>
      </c>
      <c r="E5556" t="str">
        <f t="shared" si="260"/>
        <v>Bryan Davis20160910</v>
      </c>
      <c r="F5556">
        <f>IF(COUNTIF($E$2:E5556, E5556) = 1, MAX($F$1:F5555) + 1, INDEX($F$1:F5555, MATCH(E5556, $E$1:E5555, 0)))</f>
        <v>2733</v>
      </c>
      <c r="G5556" t="s">
        <v>164</v>
      </c>
      <c r="H5556" t="s">
        <v>11</v>
      </c>
      <c r="I5556" t="s">
        <v>20</v>
      </c>
      <c r="J5556" t="s">
        <v>118</v>
      </c>
      <c r="K5556" s="17">
        <v>14.26</v>
      </c>
      <c r="L5556" s="17">
        <v>3</v>
      </c>
      <c r="M5556" s="17">
        <v>4.46</v>
      </c>
      <c r="N5556" s="17" t="str">
        <f>IF(SalesData[[#This Row],[Profit]]&gt;0,"Profit","Loss")</f>
        <v>Profit</v>
      </c>
    </row>
    <row r="5557" spans="1:14" x14ac:dyDescent="0.25">
      <c r="A5557" s="1">
        <v>42623</v>
      </c>
      <c r="B5557" s="3">
        <f t="shared" si="258"/>
        <v>2016</v>
      </c>
      <c r="C5557" s="3">
        <f t="shared" si="259"/>
        <v>9</v>
      </c>
      <c r="D5557" t="s">
        <v>2456</v>
      </c>
      <c r="E5557" t="str">
        <f t="shared" si="260"/>
        <v>Bryan Davis20160910</v>
      </c>
      <c r="F5557">
        <f>IF(COUNTIF($E$2:E5557, E5557) = 1, MAX($F$1:F5556) + 1, INDEX($F$1:F5556, MATCH(E5557, $E$1:E5556, 0)))</f>
        <v>2733</v>
      </c>
      <c r="G5557" t="s">
        <v>164</v>
      </c>
      <c r="H5557" t="s">
        <v>11</v>
      </c>
      <c r="I5557" t="s">
        <v>12</v>
      </c>
      <c r="J5557" t="s">
        <v>491</v>
      </c>
      <c r="K5557" s="17">
        <v>81.98</v>
      </c>
      <c r="L5557" s="17">
        <v>2</v>
      </c>
      <c r="M5557" s="17">
        <v>40.17</v>
      </c>
      <c r="N5557" s="17" t="str">
        <f>IF(SalesData[[#This Row],[Profit]]&gt;0,"Profit","Loss")</f>
        <v>Profit</v>
      </c>
    </row>
    <row r="5558" spans="1:14" x14ac:dyDescent="0.25">
      <c r="A5558" s="1">
        <v>42623</v>
      </c>
      <c r="B5558" s="3">
        <f t="shared" si="258"/>
        <v>2016</v>
      </c>
      <c r="C5558" s="3">
        <f t="shared" si="259"/>
        <v>9</v>
      </c>
      <c r="D5558" t="s">
        <v>2456</v>
      </c>
      <c r="E5558" t="str">
        <f t="shared" si="260"/>
        <v>Bryan Davis20160910</v>
      </c>
      <c r="F5558">
        <f>IF(COUNTIF($E$2:E5558, E5558) = 1, MAX($F$1:F5557) + 1, INDEX($F$1:F5557, MATCH(E5558, $E$1:E5557, 0)))</f>
        <v>2733</v>
      </c>
      <c r="G5558" t="s">
        <v>164</v>
      </c>
      <c r="H5558" t="s">
        <v>11</v>
      </c>
      <c r="I5558" t="s">
        <v>20</v>
      </c>
      <c r="J5558" t="s">
        <v>2120</v>
      </c>
      <c r="K5558" s="17">
        <v>39.619999999999997</v>
      </c>
      <c r="L5558" s="17">
        <v>3</v>
      </c>
      <c r="M5558" s="17">
        <v>13.87</v>
      </c>
      <c r="N5558" s="17" t="str">
        <f>IF(SalesData[[#This Row],[Profit]]&gt;0,"Profit","Loss")</f>
        <v>Profit</v>
      </c>
    </row>
    <row r="5559" spans="1:14" x14ac:dyDescent="0.25">
      <c r="A5559" s="1">
        <v>42623</v>
      </c>
      <c r="B5559" s="3">
        <f t="shared" si="258"/>
        <v>2016</v>
      </c>
      <c r="C5559" s="3">
        <f t="shared" si="259"/>
        <v>9</v>
      </c>
      <c r="D5559" t="s">
        <v>859</v>
      </c>
      <c r="E5559" t="str">
        <f t="shared" si="260"/>
        <v>Dianna Vittorini20160910</v>
      </c>
      <c r="F5559">
        <f>IF(COUNTIF($E$2:E5559, E5559) = 1, MAX($F$1:F5558) + 1, INDEX($F$1:F5558, MATCH(E5559, $E$1:E5558, 0)))</f>
        <v>2734</v>
      </c>
      <c r="G5559" t="s">
        <v>27</v>
      </c>
      <c r="H5559" t="s">
        <v>11</v>
      </c>
      <c r="I5559" t="s">
        <v>20</v>
      </c>
      <c r="J5559" t="s">
        <v>2461</v>
      </c>
      <c r="K5559" s="17">
        <v>276.77999999999997</v>
      </c>
      <c r="L5559" s="17">
        <v>2</v>
      </c>
      <c r="M5559" s="17">
        <v>89.95</v>
      </c>
      <c r="N5559" s="17" t="str">
        <f>IF(SalesData[[#This Row],[Profit]]&gt;0,"Profit","Loss")</f>
        <v>Profit</v>
      </c>
    </row>
    <row r="5560" spans="1:14" x14ac:dyDescent="0.25">
      <c r="A5560" s="1">
        <v>42624</v>
      </c>
      <c r="B5560" s="3">
        <f t="shared" si="258"/>
        <v>2016</v>
      </c>
      <c r="C5560" s="3">
        <f t="shared" si="259"/>
        <v>9</v>
      </c>
      <c r="D5560" t="s">
        <v>2308</v>
      </c>
      <c r="E5560" t="str">
        <f t="shared" si="260"/>
        <v>Kelly Collister20160911</v>
      </c>
      <c r="F5560">
        <f>IF(COUNTIF($E$2:E5560, E5560) = 1, MAX($F$1:F5559) + 1, INDEX($F$1:F5559, MATCH(E5560, $E$1:E5559, 0)))</f>
        <v>2735</v>
      </c>
      <c r="G5560" t="s">
        <v>27</v>
      </c>
      <c r="H5560" t="s">
        <v>11</v>
      </c>
      <c r="I5560" t="s">
        <v>12</v>
      </c>
      <c r="J5560" t="s">
        <v>985</v>
      </c>
      <c r="K5560" s="17">
        <v>7.61</v>
      </c>
      <c r="L5560" s="17">
        <v>1</v>
      </c>
      <c r="M5560" s="17">
        <v>3.58</v>
      </c>
      <c r="N5560" s="17" t="str">
        <f>IF(SalesData[[#This Row],[Profit]]&gt;0,"Profit","Loss")</f>
        <v>Profit</v>
      </c>
    </row>
    <row r="5561" spans="1:14" x14ac:dyDescent="0.25">
      <c r="A5561" s="1">
        <v>42624</v>
      </c>
      <c r="B5561" s="3">
        <f t="shared" si="258"/>
        <v>2016</v>
      </c>
      <c r="C5561" s="3">
        <f t="shared" si="259"/>
        <v>9</v>
      </c>
      <c r="D5561" t="s">
        <v>2308</v>
      </c>
      <c r="E5561" t="str">
        <f t="shared" si="260"/>
        <v>Kelly Collister20160911</v>
      </c>
      <c r="F5561">
        <f>IF(COUNTIF($E$2:E5561, E5561) = 1, MAX($F$1:F5560) + 1, INDEX($F$1:F5560, MATCH(E5561, $E$1:E5560, 0)))</f>
        <v>2735</v>
      </c>
      <c r="G5561" t="s">
        <v>27</v>
      </c>
      <c r="H5561" t="s">
        <v>39</v>
      </c>
      <c r="I5561" t="s">
        <v>52</v>
      </c>
      <c r="J5561" t="s">
        <v>1628</v>
      </c>
      <c r="K5561" s="17">
        <v>3347.37</v>
      </c>
      <c r="L5561" s="17">
        <v>13</v>
      </c>
      <c r="M5561" s="17">
        <v>636</v>
      </c>
      <c r="N5561" s="17" t="str">
        <f>IF(SalesData[[#This Row],[Profit]]&gt;0,"Profit","Loss")</f>
        <v>Profit</v>
      </c>
    </row>
    <row r="5562" spans="1:14" x14ac:dyDescent="0.25">
      <c r="A5562" s="1">
        <v>42624</v>
      </c>
      <c r="B5562" s="3">
        <f t="shared" si="258"/>
        <v>2016</v>
      </c>
      <c r="C5562" s="3">
        <f t="shared" si="259"/>
        <v>9</v>
      </c>
      <c r="D5562" t="s">
        <v>624</v>
      </c>
      <c r="E5562" t="str">
        <f t="shared" si="260"/>
        <v>Giulietta Dortch20160911</v>
      </c>
      <c r="F5562">
        <f>IF(COUNTIF($E$2:E5562, E5562) = 1, MAX($F$1:F5561) + 1, INDEX($F$1:F5561, MATCH(E5562, $E$1:E5561, 0)))</f>
        <v>2736</v>
      </c>
      <c r="G5562" t="s">
        <v>23</v>
      </c>
      <c r="H5562" t="s">
        <v>11</v>
      </c>
      <c r="I5562" t="s">
        <v>12</v>
      </c>
      <c r="J5562" t="s">
        <v>152</v>
      </c>
      <c r="K5562" s="17">
        <v>8.4499999999999993</v>
      </c>
      <c r="L5562" s="17">
        <v>2</v>
      </c>
      <c r="M5562" s="17">
        <v>2.64</v>
      </c>
      <c r="N5562" s="17" t="str">
        <f>IF(SalesData[[#This Row],[Profit]]&gt;0,"Profit","Loss")</f>
        <v>Profit</v>
      </c>
    </row>
    <row r="5563" spans="1:14" x14ac:dyDescent="0.25">
      <c r="A5563" s="1">
        <v>42624</v>
      </c>
      <c r="B5563" s="3">
        <f t="shared" si="258"/>
        <v>2016</v>
      </c>
      <c r="C5563" s="3">
        <f t="shared" si="259"/>
        <v>9</v>
      </c>
      <c r="D5563" t="s">
        <v>624</v>
      </c>
      <c r="E5563" t="str">
        <f t="shared" si="260"/>
        <v>Giulietta Dortch20160911</v>
      </c>
      <c r="F5563">
        <f>IF(COUNTIF($E$2:E5563, E5563) = 1, MAX($F$1:F5562) + 1, INDEX($F$1:F5562, MATCH(E5563, $E$1:E5562, 0)))</f>
        <v>2736</v>
      </c>
      <c r="G5563" t="s">
        <v>23</v>
      </c>
      <c r="H5563" t="s">
        <v>39</v>
      </c>
      <c r="I5563" t="s">
        <v>40</v>
      </c>
      <c r="J5563" t="s">
        <v>347</v>
      </c>
      <c r="K5563" s="17">
        <v>728.95</v>
      </c>
      <c r="L5563" s="17">
        <v>9</v>
      </c>
      <c r="M5563" s="17">
        <v>-157.94</v>
      </c>
      <c r="N5563" s="17" t="str">
        <f>IF(SalesData[[#This Row],[Profit]]&gt;0,"Profit","Loss")</f>
        <v>Loss</v>
      </c>
    </row>
    <row r="5564" spans="1:14" x14ac:dyDescent="0.25">
      <c r="A5564" s="1">
        <v>42624</v>
      </c>
      <c r="B5564" s="3">
        <f t="shared" si="258"/>
        <v>2016</v>
      </c>
      <c r="C5564" s="3">
        <f t="shared" si="259"/>
        <v>9</v>
      </c>
      <c r="D5564" t="s">
        <v>1046</v>
      </c>
      <c r="E5564" t="str">
        <f t="shared" si="260"/>
        <v>Nick Zandusky20160911</v>
      </c>
      <c r="F5564">
        <f>IF(COUNTIF($E$2:E5564, E5564) = 1, MAX($F$1:F5563) + 1, INDEX($F$1:F5563, MATCH(E5564, $E$1:E5563, 0)))</f>
        <v>2737</v>
      </c>
      <c r="G5564" t="s">
        <v>78</v>
      </c>
      <c r="H5564" t="s">
        <v>11</v>
      </c>
      <c r="I5564" t="s">
        <v>20</v>
      </c>
      <c r="J5564" t="s">
        <v>765</v>
      </c>
      <c r="K5564" s="17">
        <v>22.43</v>
      </c>
      <c r="L5564" s="17">
        <v>3</v>
      </c>
      <c r="M5564" s="17">
        <v>-17.940000000000001</v>
      </c>
      <c r="N5564" s="17" t="str">
        <f>IF(SalesData[[#This Row],[Profit]]&gt;0,"Profit","Loss")</f>
        <v>Loss</v>
      </c>
    </row>
    <row r="5565" spans="1:14" x14ac:dyDescent="0.25">
      <c r="A5565" s="1">
        <v>42624</v>
      </c>
      <c r="B5565" s="3">
        <f t="shared" si="258"/>
        <v>2016</v>
      </c>
      <c r="C5565" s="3">
        <f t="shared" si="259"/>
        <v>9</v>
      </c>
      <c r="D5565" t="s">
        <v>1046</v>
      </c>
      <c r="E5565" t="str">
        <f t="shared" si="260"/>
        <v>Nick Zandusky20160911</v>
      </c>
      <c r="F5565">
        <f>IF(COUNTIF($E$2:E5565, E5565) = 1, MAX($F$1:F5564) + 1, INDEX($F$1:F5564, MATCH(E5565, $E$1:E5564, 0)))</f>
        <v>2737</v>
      </c>
      <c r="G5565" t="s">
        <v>78</v>
      </c>
      <c r="H5565" t="s">
        <v>11</v>
      </c>
      <c r="I5565" t="s">
        <v>18</v>
      </c>
      <c r="J5565" t="s">
        <v>299</v>
      </c>
      <c r="K5565" s="17">
        <v>37.520000000000003</v>
      </c>
      <c r="L5565" s="17">
        <v>5</v>
      </c>
      <c r="M5565" s="17">
        <v>3.75</v>
      </c>
      <c r="N5565" s="17" t="str">
        <f>IF(SalesData[[#This Row],[Profit]]&gt;0,"Profit","Loss")</f>
        <v>Profit</v>
      </c>
    </row>
    <row r="5566" spans="1:14" x14ac:dyDescent="0.25">
      <c r="A5566" s="1">
        <v>42624</v>
      </c>
      <c r="B5566" s="3">
        <f t="shared" si="258"/>
        <v>2016</v>
      </c>
      <c r="C5566" s="3">
        <f t="shared" si="259"/>
        <v>9</v>
      </c>
      <c r="D5566" t="s">
        <v>1448</v>
      </c>
      <c r="E5566" t="str">
        <f t="shared" si="260"/>
        <v>Jill Fjeld20160911</v>
      </c>
      <c r="F5566">
        <f>IF(COUNTIF($E$2:E5566, E5566) = 1, MAX($F$1:F5565) + 1, INDEX($F$1:F5565, MATCH(E5566, $E$1:E5565, 0)))</f>
        <v>2738</v>
      </c>
      <c r="G5566" t="s">
        <v>55</v>
      </c>
      <c r="H5566" t="s">
        <v>39</v>
      </c>
      <c r="I5566" t="s">
        <v>603</v>
      </c>
      <c r="J5566" t="s">
        <v>2010</v>
      </c>
      <c r="K5566" s="17">
        <v>1599.92</v>
      </c>
      <c r="L5566" s="17">
        <v>8</v>
      </c>
      <c r="M5566" s="17">
        <v>751.96</v>
      </c>
      <c r="N5566" s="17" t="str">
        <f>IF(SalesData[[#This Row],[Profit]]&gt;0,"Profit","Loss")</f>
        <v>Profit</v>
      </c>
    </row>
    <row r="5567" spans="1:14" x14ac:dyDescent="0.25">
      <c r="A5567" s="1">
        <v>42624</v>
      </c>
      <c r="B5567" s="3">
        <f t="shared" si="258"/>
        <v>2016</v>
      </c>
      <c r="C5567" s="3">
        <f t="shared" si="259"/>
        <v>9</v>
      </c>
      <c r="D5567" t="s">
        <v>1448</v>
      </c>
      <c r="E5567" t="str">
        <f t="shared" si="260"/>
        <v>Jill Fjeld20160911</v>
      </c>
      <c r="F5567">
        <f>IF(COUNTIF($E$2:E5567, E5567) = 1, MAX($F$1:F5566) + 1, INDEX($F$1:F5566, MATCH(E5567, $E$1:E5566, 0)))</f>
        <v>2738</v>
      </c>
      <c r="G5567" t="s">
        <v>55</v>
      </c>
      <c r="H5567" t="s">
        <v>11</v>
      </c>
      <c r="I5567" t="s">
        <v>63</v>
      </c>
      <c r="J5567" t="s">
        <v>2479</v>
      </c>
      <c r="K5567" s="17">
        <v>11.09</v>
      </c>
      <c r="L5567" s="17">
        <v>1</v>
      </c>
      <c r="M5567" s="17">
        <v>5.43</v>
      </c>
      <c r="N5567" s="17" t="str">
        <f>IF(SalesData[[#This Row],[Profit]]&gt;0,"Profit","Loss")</f>
        <v>Profit</v>
      </c>
    </row>
    <row r="5568" spans="1:14" x14ac:dyDescent="0.25">
      <c r="A5568" s="1">
        <v>42624</v>
      </c>
      <c r="B5568" s="3">
        <f t="shared" si="258"/>
        <v>2016</v>
      </c>
      <c r="C5568" s="3">
        <f t="shared" si="259"/>
        <v>9</v>
      </c>
      <c r="D5568" t="s">
        <v>2017</v>
      </c>
      <c r="E5568" t="str">
        <f t="shared" si="260"/>
        <v>Eugene Barchas20160911</v>
      </c>
      <c r="F5568">
        <f>IF(COUNTIF($E$2:E5568, E5568) = 1, MAX($F$1:F5567) + 1, INDEX($F$1:F5567, MATCH(E5568, $E$1:E5567, 0)))</f>
        <v>2739</v>
      </c>
      <c r="G5568" t="s">
        <v>27</v>
      </c>
      <c r="H5568" t="s">
        <v>11</v>
      </c>
      <c r="I5568" t="s">
        <v>18</v>
      </c>
      <c r="J5568" t="s">
        <v>1594</v>
      </c>
      <c r="K5568" s="17">
        <v>332.94</v>
      </c>
      <c r="L5568" s="17">
        <v>3</v>
      </c>
      <c r="M5568" s="17">
        <v>6.66</v>
      </c>
      <c r="N5568" s="17" t="str">
        <f>IF(SalesData[[#This Row],[Profit]]&gt;0,"Profit","Loss")</f>
        <v>Profit</v>
      </c>
    </row>
    <row r="5569" spans="1:14" x14ac:dyDescent="0.25">
      <c r="A5569" s="1">
        <v>42624</v>
      </c>
      <c r="B5569" s="3">
        <f t="shared" si="258"/>
        <v>2016</v>
      </c>
      <c r="C5569" s="3">
        <f t="shared" si="259"/>
        <v>9</v>
      </c>
      <c r="D5569" t="s">
        <v>2017</v>
      </c>
      <c r="E5569" t="str">
        <f t="shared" si="260"/>
        <v>Eugene Barchas20160911</v>
      </c>
      <c r="F5569">
        <f>IF(COUNTIF($E$2:E5569, E5569) = 1, MAX($F$1:F5568) + 1, INDEX($F$1:F5568, MATCH(E5569, $E$1:E5568, 0)))</f>
        <v>2739</v>
      </c>
      <c r="G5569" t="s">
        <v>27</v>
      </c>
      <c r="H5569" t="s">
        <v>11</v>
      </c>
      <c r="I5569" t="s">
        <v>20</v>
      </c>
      <c r="J5569" t="s">
        <v>765</v>
      </c>
      <c r="K5569" s="17">
        <v>39.869999999999997</v>
      </c>
      <c r="L5569" s="17">
        <v>2</v>
      </c>
      <c r="M5569" s="17">
        <v>12.96</v>
      </c>
      <c r="N5569" s="17" t="str">
        <f>IF(SalesData[[#This Row],[Profit]]&gt;0,"Profit","Loss")</f>
        <v>Profit</v>
      </c>
    </row>
    <row r="5570" spans="1:14" x14ac:dyDescent="0.25">
      <c r="A5570" s="1">
        <v>42624</v>
      </c>
      <c r="B5570" s="3">
        <f t="shared" ref="B5570:B5633" si="261">YEAR(A5570)</f>
        <v>2016</v>
      </c>
      <c r="C5570" s="3">
        <f t="shared" ref="C5570:C5633" si="262">MONTH(A5570)</f>
        <v>9</v>
      </c>
      <c r="D5570" t="s">
        <v>1077</v>
      </c>
      <c r="E5570" t="str">
        <f t="shared" ref="E5570:E5633" si="263">D5570 &amp; TEXT(A5570, "yyyymmdd")</f>
        <v>Trudy Brown20160911</v>
      </c>
      <c r="F5570">
        <f>IF(COUNTIF($E$2:E5570, E5570) = 1, MAX($F$1:F5569) + 1, INDEX($F$1:F5569, MATCH(E5570, $E$1:E5569, 0)))</f>
        <v>2740</v>
      </c>
      <c r="G5570" t="s">
        <v>1283</v>
      </c>
      <c r="H5570" t="s">
        <v>39</v>
      </c>
      <c r="I5570" t="s">
        <v>40</v>
      </c>
      <c r="J5570" t="s">
        <v>704</v>
      </c>
      <c r="K5570" s="17">
        <v>224.75</v>
      </c>
      <c r="L5570" s="17">
        <v>5</v>
      </c>
      <c r="M5570" s="17">
        <v>62.93</v>
      </c>
      <c r="N5570" s="17" t="str">
        <f>IF(SalesData[[#This Row],[Profit]]&gt;0,"Profit","Loss")</f>
        <v>Profit</v>
      </c>
    </row>
    <row r="5571" spans="1:14" x14ac:dyDescent="0.25">
      <c r="A5571" s="1">
        <v>42624</v>
      </c>
      <c r="B5571" s="3">
        <f t="shared" si="261"/>
        <v>2016</v>
      </c>
      <c r="C5571" s="3">
        <f t="shared" si="262"/>
        <v>9</v>
      </c>
      <c r="D5571" t="s">
        <v>1361</v>
      </c>
      <c r="E5571" t="str">
        <f t="shared" si="263"/>
        <v>Adam Shillingsburg20160911</v>
      </c>
      <c r="F5571">
        <f>IF(COUNTIF($E$2:E5571, E5571) = 1, MAX($F$1:F5570) + 1, INDEX($F$1:F5570, MATCH(E5571, $E$1:E5570, 0)))</f>
        <v>2741</v>
      </c>
      <c r="G5571" t="s">
        <v>15</v>
      </c>
      <c r="H5571" t="s">
        <v>11</v>
      </c>
      <c r="I5571" t="s">
        <v>16</v>
      </c>
      <c r="J5571" t="s">
        <v>393</v>
      </c>
      <c r="K5571" s="17">
        <v>6</v>
      </c>
      <c r="L5571" s="17">
        <v>2</v>
      </c>
      <c r="M5571" s="17">
        <v>2.1</v>
      </c>
      <c r="N5571" s="17" t="str">
        <f>IF(SalesData[[#This Row],[Profit]]&gt;0,"Profit","Loss")</f>
        <v>Profit</v>
      </c>
    </row>
    <row r="5572" spans="1:14" x14ac:dyDescent="0.25">
      <c r="A5572" s="1">
        <v>42624</v>
      </c>
      <c r="B5572" s="3">
        <f t="shared" si="261"/>
        <v>2016</v>
      </c>
      <c r="C5572" s="3">
        <f t="shared" si="262"/>
        <v>9</v>
      </c>
      <c r="D5572" t="s">
        <v>1361</v>
      </c>
      <c r="E5572" t="str">
        <f t="shared" si="263"/>
        <v>Adam Shillingsburg20160911</v>
      </c>
      <c r="F5572">
        <f>IF(COUNTIF($E$2:E5572, E5572) = 1, MAX($F$1:F5571) + 1, INDEX($F$1:F5571, MATCH(E5572, $E$1:E5571, 0)))</f>
        <v>2741</v>
      </c>
      <c r="G5572" t="s">
        <v>15</v>
      </c>
      <c r="H5572" t="s">
        <v>11</v>
      </c>
      <c r="I5572" t="s">
        <v>20</v>
      </c>
      <c r="J5572" t="s">
        <v>1176</v>
      </c>
      <c r="K5572" s="17">
        <v>1.91</v>
      </c>
      <c r="L5572" s="17">
        <v>3</v>
      </c>
      <c r="M5572" s="17">
        <v>-3.24</v>
      </c>
      <c r="N5572" s="17" t="str">
        <f>IF(SalesData[[#This Row],[Profit]]&gt;0,"Profit","Loss")</f>
        <v>Loss</v>
      </c>
    </row>
    <row r="5573" spans="1:14" x14ac:dyDescent="0.25">
      <c r="A5573" s="1">
        <v>42624</v>
      </c>
      <c r="B5573" s="3">
        <f t="shared" si="261"/>
        <v>2016</v>
      </c>
      <c r="C5573" s="3">
        <f t="shared" si="262"/>
        <v>9</v>
      </c>
      <c r="D5573" t="s">
        <v>212</v>
      </c>
      <c r="E5573" t="str">
        <f t="shared" si="263"/>
        <v>Linda Cazamias20160911</v>
      </c>
      <c r="F5573">
        <f>IF(COUNTIF($E$2:E5573, E5573) = 1, MAX($F$1:F5572) + 1, INDEX($F$1:F5572, MATCH(E5573, $E$1:E5572, 0)))</f>
        <v>2742</v>
      </c>
      <c r="G5573" t="s">
        <v>95</v>
      </c>
      <c r="H5573" t="s">
        <v>11</v>
      </c>
      <c r="I5573" t="s">
        <v>24</v>
      </c>
      <c r="J5573" t="s">
        <v>2351</v>
      </c>
      <c r="K5573" s="17">
        <v>2.91</v>
      </c>
      <c r="L5573" s="17">
        <v>2</v>
      </c>
      <c r="M5573" s="17">
        <v>0.91</v>
      </c>
      <c r="N5573" s="17" t="str">
        <f>IF(SalesData[[#This Row],[Profit]]&gt;0,"Profit","Loss")</f>
        <v>Profit</v>
      </c>
    </row>
    <row r="5574" spans="1:14" x14ac:dyDescent="0.25">
      <c r="A5574" s="1">
        <v>42624</v>
      </c>
      <c r="B5574" s="3">
        <f t="shared" si="261"/>
        <v>2016</v>
      </c>
      <c r="C5574" s="3">
        <f t="shared" si="262"/>
        <v>9</v>
      </c>
      <c r="D5574" t="s">
        <v>212</v>
      </c>
      <c r="E5574" t="str">
        <f t="shared" si="263"/>
        <v>Linda Cazamias20160911</v>
      </c>
      <c r="F5574">
        <f>IF(COUNTIF($E$2:E5574, E5574) = 1, MAX($F$1:F5573) + 1, INDEX($F$1:F5573, MATCH(E5574, $E$1:E5573, 0)))</f>
        <v>2742</v>
      </c>
      <c r="G5574" t="s">
        <v>95</v>
      </c>
      <c r="H5574" t="s">
        <v>11</v>
      </c>
      <c r="I5574" t="s">
        <v>12</v>
      </c>
      <c r="J5574" t="s">
        <v>1153</v>
      </c>
      <c r="K5574" s="17">
        <v>20.74</v>
      </c>
      <c r="L5574" s="17">
        <v>4</v>
      </c>
      <c r="M5574" s="17">
        <v>7.26</v>
      </c>
      <c r="N5574" s="17" t="str">
        <f>IF(SalesData[[#This Row],[Profit]]&gt;0,"Profit","Loss")</f>
        <v>Profit</v>
      </c>
    </row>
    <row r="5575" spans="1:14" x14ac:dyDescent="0.25">
      <c r="A5575" s="1">
        <v>42624</v>
      </c>
      <c r="B5575" s="3">
        <f t="shared" si="261"/>
        <v>2016</v>
      </c>
      <c r="C5575" s="3">
        <f t="shared" si="262"/>
        <v>9</v>
      </c>
      <c r="D5575" t="s">
        <v>212</v>
      </c>
      <c r="E5575" t="str">
        <f t="shared" si="263"/>
        <v>Linda Cazamias20160911</v>
      </c>
      <c r="F5575">
        <f>IF(COUNTIF($E$2:E5575, E5575) = 1, MAX($F$1:F5574) + 1, INDEX($F$1:F5574, MATCH(E5575, $E$1:E5574, 0)))</f>
        <v>2742</v>
      </c>
      <c r="G5575" t="s">
        <v>95</v>
      </c>
      <c r="H5575" t="s">
        <v>11</v>
      </c>
      <c r="I5575" t="s">
        <v>12</v>
      </c>
      <c r="J5575" t="s">
        <v>1105</v>
      </c>
      <c r="K5575" s="17">
        <v>9.57</v>
      </c>
      <c r="L5575" s="17">
        <v>2</v>
      </c>
      <c r="M5575" s="17">
        <v>2.99</v>
      </c>
      <c r="N5575" s="17" t="str">
        <f>IF(SalesData[[#This Row],[Profit]]&gt;0,"Profit","Loss")</f>
        <v>Profit</v>
      </c>
    </row>
    <row r="5576" spans="1:14" x14ac:dyDescent="0.25">
      <c r="A5576" s="1">
        <v>42624</v>
      </c>
      <c r="B5576" s="3">
        <f t="shared" si="261"/>
        <v>2016</v>
      </c>
      <c r="C5576" s="3">
        <f t="shared" si="262"/>
        <v>9</v>
      </c>
      <c r="D5576" t="s">
        <v>1164</v>
      </c>
      <c r="E5576" t="str">
        <f t="shared" si="263"/>
        <v>Ryan Crowe20160911</v>
      </c>
      <c r="F5576">
        <f>IF(COUNTIF($E$2:E5576, E5576) = 1, MAX($F$1:F5575) + 1, INDEX($F$1:F5575, MATCH(E5576, $E$1:E5575, 0)))</f>
        <v>2743</v>
      </c>
      <c r="G5576" t="s">
        <v>10</v>
      </c>
      <c r="H5576" t="s">
        <v>11</v>
      </c>
      <c r="I5576" t="s">
        <v>63</v>
      </c>
      <c r="J5576" t="s">
        <v>543</v>
      </c>
      <c r="K5576" s="17">
        <v>99.57</v>
      </c>
      <c r="L5576" s="17">
        <v>2</v>
      </c>
      <c r="M5576" s="17">
        <v>33.6</v>
      </c>
      <c r="N5576" s="17" t="str">
        <f>IF(SalesData[[#This Row],[Profit]]&gt;0,"Profit","Loss")</f>
        <v>Profit</v>
      </c>
    </row>
    <row r="5577" spans="1:14" x14ac:dyDescent="0.25">
      <c r="A5577" s="1">
        <v>42625</v>
      </c>
      <c r="B5577" s="3">
        <f t="shared" si="261"/>
        <v>2016</v>
      </c>
      <c r="C5577" s="3">
        <f t="shared" si="262"/>
        <v>9</v>
      </c>
      <c r="D5577" t="s">
        <v>1974</v>
      </c>
      <c r="E5577" t="str">
        <f t="shared" si="263"/>
        <v>Ben Peterman20160912</v>
      </c>
      <c r="F5577">
        <f>IF(COUNTIF($E$2:E5577, E5577) = 1, MAX($F$1:F5576) + 1, INDEX($F$1:F5576, MATCH(E5577, $E$1:E5576, 0)))</f>
        <v>2744</v>
      </c>
      <c r="G5577" t="s">
        <v>278</v>
      </c>
      <c r="H5577" t="s">
        <v>34</v>
      </c>
      <c r="I5577" t="s">
        <v>47</v>
      </c>
      <c r="J5577" t="s">
        <v>480</v>
      </c>
      <c r="K5577" s="17">
        <v>15.14</v>
      </c>
      <c r="L5577" s="17">
        <v>4</v>
      </c>
      <c r="M5577" s="17">
        <v>3.59</v>
      </c>
      <c r="N5577" s="17" t="str">
        <f>IF(SalesData[[#This Row],[Profit]]&gt;0,"Profit","Loss")</f>
        <v>Profit</v>
      </c>
    </row>
    <row r="5578" spans="1:14" x14ac:dyDescent="0.25">
      <c r="A5578" s="1">
        <v>42625</v>
      </c>
      <c r="B5578" s="3">
        <f t="shared" si="261"/>
        <v>2016</v>
      </c>
      <c r="C5578" s="3">
        <f t="shared" si="262"/>
        <v>9</v>
      </c>
      <c r="D5578" t="s">
        <v>1974</v>
      </c>
      <c r="E5578" t="str">
        <f t="shared" si="263"/>
        <v>Ben Peterman20160912</v>
      </c>
      <c r="F5578">
        <f>IF(COUNTIF($E$2:E5578, E5578) = 1, MAX($F$1:F5577) + 1, INDEX($F$1:F5577, MATCH(E5578, $E$1:E5577, 0)))</f>
        <v>2744</v>
      </c>
      <c r="G5578" t="s">
        <v>278</v>
      </c>
      <c r="H5578" t="s">
        <v>34</v>
      </c>
      <c r="I5578" t="s">
        <v>35</v>
      </c>
      <c r="J5578" t="s">
        <v>1982</v>
      </c>
      <c r="K5578" s="17">
        <v>466.77</v>
      </c>
      <c r="L5578" s="17">
        <v>2</v>
      </c>
      <c r="M5578" s="17">
        <v>52.51</v>
      </c>
      <c r="N5578" s="17" t="str">
        <f>IF(SalesData[[#This Row],[Profit]]&gt;0,"Profit","Loss")</f>
        <v>Profit</v>
      </c>
    </row>
    <row r="5579" spans="1:14" x14ac:dyDescent="0.25">
      <c r="A5579" s="1">
        <v>42625</v>
      </c>
      <c r="B5579" s="3">
        <f t="shared" si="261"/>
        <v>2016</v>
      </c>
      <c r="C5579" s="3">
        <f t="shared" si="262"/>
        <v>9</v>
      </c>
      <c r="D5579" t="s">
        <v>1974</v>
      </c>
      <c r="E5579" t="str">
        <f t="shared" si="263"/>
        <v>Ben Peterman20160912</v>
      </c>
      <c r="F5579">
        <f>IF(COUNTIF($E$2:E5579, E5579) = 1, MAX($F$1:F5578) + 1, INDEX($F$1:F5578, MATCH(E5579, $E$1:E5578, 0)))</f>
        <v>2744</v>
      </c>
      <c r="G5579" t="s">
        <v>278</v>
      </c>
      <c r="H5579" t="s">
        <v>34</v>
      </c>
      <c r="I5579" t="s">
        <v>47</v>
      </c>
      <c r="J5579" t="s">
        <v>309</v>
      </c>
      <c r="K5579" s="17">
        <v>15.23</v>
      </c>
      <c r="L5579" s="17">
        <v>1</v>
      </c>
      <c r="M5579" s="17">
        <v>1.71</v>
      </c>
      <c r="N5579" s="17" t="str">
        <f>IF(SalesData[[#This Row],[Profit]]&gt;0,"Profit","Loss")</f>
        <v>Profit</v>
      </c>
    </row>
    <row r="5580" spans="1:14" x14ac:dyDescent="0.25">
      <c r="A5580" s="1">
        <v>42625</v>
      </c>
      <c r="B5580" s="3">
        <f t="shared" si="261"/>
        <v>2016</v>
      </c>
      <c r="C5580" s="3">
        <f t="shared" si="262"/>
        <v>9</v>
      </c>
      <c r="D5580" t="s">
        <v>1974</v>
      </c>
      <c r="E5580" t="str">
        <f t="shared" si="263"/>
        <v>Ben Peterman20160912</v>
      </c>
      <c r="F5580">
        <f>IF(COUNTIF($E$2:E5580, E5580) = 1, MAX($F$1:F5579) + 1, INDEX($F$1:F5579, MATCH(E5580, $E$1:E5579, 0)))</f>
        <v>2744</v>
      </c>
      <c r="G5580" t="s">
        <v>278</v>
      </c>
      <c r="H5580" t="s">
        <v>11</v>
      </c>
      <c r="I5580" t="s">
        <v>16</v>
      </c>
      <c r="J5580" t="s">
        <v>1740</v>
      </c>
      <c r="K5580" s="17">
        <v>6.26</v>
      </c>
      <c r="L5580" s="17">
        <v>3</v>
      </c>
      <c r="M5580" s="17">
        <v>2.04</v>
      </c>
      <c r="N5580" s="17" t="str">
        <f>IF(SalesData[[#This Row],[Profit]]&gt;0,"Profit","Loss")</f>
        <v>Profit</v>
      </c>
    </row>
    <row r="5581" spans="1:14" x14ac:dyDescent="0.25">
      <c r="A5581" s="1">
        <v>42625</v>
      </c>
      <c r="B5581" s="3">
        <f t="shared" si="261"/>
        <v>2016</v>
      </c>
      <c r="C5581" s="3">
        <f t="shared" si="262"/>
        <v>9</v>
      </c>
      <c r="D5581" t="s">
        <v>1828</v>
      </c>
      <c r="E5581" t="str">
        <f t="shared" si="263"/>
        <v>Sarah Foster20160912</v>
      </c>
      <c r="F5581">
        <f>IF(COUNTIF($E$2:E5581, E5581) = 1, MAX($F$1:F5580) + 1, INDEX($F$1:F5580, MATCH(E5581, $E$1:E5580, 0)))</f>
        <v>2745</v>
      </c>
      <c r="G5581" t="s">
        <v>164</v>
      </c>
      <c r="H5581" t="s">
        <v>11</v>
      </c>
      <c r="I5581" t="s">
        <v>43</v>
      </c>
      <c r="J5581" t="s">
        <v>1561</v>
      </c>
      <c r="K5581" s="17">
        <v>10.47</v>
      </c>
      <c r="L5581" s="17">
        <v>3</v>
      </c>
      <c r="M5581" s="17">
        <v>4.82</v>
      </c>
      <c r="N5581" s="17" t="str">
        <f>IF(SalesData[[#This Row],[Profit]]&gt;0,"Profit","Loss")</f>
        <v>Profit</v>
      </c>
    </row>
    <row r="5582" spans="1:14" x14ac:dyDescent="0.25">
      <c r="A5582" s="1">
        <v>42625</v>
      </c>
      <c r="B5582" s="3">
        <f t="shared" si="261"/>
        <v>2016</v>
      </c>
      <c r="C5582" s="3">
        <f t="shared" si="262"/>
        <v>9</v>
      </c>
      <c r="D5582" t="s">
        <v>1828</v>
      </c>
      <c r="E5582" t="str">
        <f t="shared" si="263"/>
        <v>Sarah Foster20160912</v>
      </c>
      <c r="F5582">
        <f>IF(COUNTIF($E$2:E5582, E5582) = 1, MAX($F$1:F5581) + 1, INDEX($F$1:F5581, MATCH(E5582, $E$1:E5581, 0)))</f>
        <v>2745</v>
      </c>
      <c r="G5582" t="s">
        <v>164</v>
      </c>
      <c r="H5582" t="s">
        <v>11</v>
      </c>
      <c r="I5582" t="s">
        <v>16</v>
      </c>
      <c r="J5582" t="s">
        <v>1818</v>
      </c>
      <c r="K5582" s="17">
        <v>11.07</v>
      </c>
      <c r="L5582" s="17">
        <v>3</v>
      </c>
      <c r="M5582" s="17">
        <v>5.2</v>
      </c>
      <c r="N5582" s="17" t="str">
        <f>IF(SalesData[[#This Row],[Profit]]&gt;0,"Profit","Loss")</f>
        <v>Profit</v>
      </c>
    </row>
    <row r="5583" spans="1:14" x14ac:dyDescent="0.25">
      <c r="A5583" s="1">
        <v>42625</v>
      </c>
      <c r="B5583" s="3">
        <f t="shared" si="261"/>
        <v>2016</v>
      </c>
      <c r="C5583" s="3">
        <f t="shared" si="262"/>
        <v>9</v>
      </c>
      <c r="D5583" t="s">
        <v>1828</v>
      </c>
      <c r="E5583" t="str">
        <f t="shared" si="263"/>
        <v>Sarah Foster20160912</v>
      </c>
      <c r="F5583">
        <f>IF(COUNTIF($E$2:E5583, E5583) = 1, MAX($F$1:F5582) + 1, INDEX($F$1:F5582, MATCH(E5583, $E$1:E5582, 0)))</f>
        <v>2745</v>
      </c>
      <c r="G5583" t="s">
        <v>164</v>
      </c>
      <c r="H5583" t="s">
        <v>11</v>
      </c>
      <c r="I5583" t="s">
        <v>20</v>
      </c>
      <c r="J5583" t="s">
        <v>1367</v>
      </c>
      <c r="K5583" s="17">
        <v>20.7</v>
      </c>
      <c r="L5583" s="17">
        <v>4</v>
      </c>
      <c r="M5583" s="17">
        <v>7.76</v>
      </c>
      <c r="N5583" s="17" t="str">
        <f>IF(SalesData[[#This Row],[Profit]]&gt;0,"Profit","Loss")</f>
        <v>Profit</v>
      </c>
    </row>
    <row r="5584" spans="1:14" x14ac:dyDescent="0.25">
      <c r="A5584" s="1">
        <v>42625</v>
      </c>
      <c r="B5584" s="3">
        <f t="shared" si="261"/>
        <v>2016</v>
      </c>
      <c r="C5584" s="3">
        <f t="shared" si="262"/>
        <v>9</v>
      </c>
      <c r="D5584" t="s">
        <v>669</v>
      </c>
      <c r="E5584" t="str">
        <f t="shared" si="263"/>
        <v>Anthony Johnson20160912</v>
      </c>
      <c r="F5584">
        <f>IF(COUNTIF($E$2:E5584, E5584) = 1, MAX($F$1:F5583) + 1, INDEX($F$1:F5583, MATCH(E5584, $E$1:E5583, 0)))</f>
        <v>2746</v>
      </c>
      <c r="G5584" t="s">
        <v>55</v>
      </c>
      <c r="H5584" t="s">
        <v>39</v>
      </c>
      <c r="I5584" t="s">
        <v>52</v>
      </c>
      <c r="J5584" t="s">
        <v>298</v>
      </c>
      <c r="K5584" s="17">
        <v>20.7</v>
      </c>
      <c r="L5584" s="17">
        <v>3</v>
      </c>
      <c r="M5584" s="17">
        <v>1.66</v>
      </c>
      <c r="N5584" s="17" t="str">
        <f>IF(SalesData[[#This Row],[Profit]]&gt;0,"Profit","Loss")</f>
        <v>Profit</v>
      </c>
    </row>
    <row r="5585" spans="1:14" x14ac:dyDescent="0.25">
      <c r="A5585" s="1">
        <v>42625</v>
      </c>
      <c r="B5585" s="3">
        <f t="shared" si="261"/>
        <v>2016</v>
      </c>
      <c r="C5585" s="3">
        <f t="shared" si="262"/>
        <v>9</v>
      </c>
      <c r="D5585" t="s">
        <v>669</v>
      </c>
      <c r="E5585" t="str">
        <f t="shared" si="263"/>
        <v>Anthony Johnson20160912</v>
      </c>
      <c r="F5585">
        <f>IF(COUNTIF($E$2:E5585, E5585) = 1, MAX($F$1:F5584) + 1, INDEX($F$1:F5584, MATCH(E5585, $E$1:E5584, 0)))</f>
        <v>2746</v>
      </c>
      <c r="G5585" t="s">
        <v>55</v>
      </c>
      <c r="H5585" t="s">
        <v>11</v>
      </c>
      <c r="I5585" t="s">
        <v>43</v>
      </c>
      <c r="J5585" t="s">
        <v>160</v>
      </c>
      <c r="K5585" s="17">
        <v>11.34</v>
      </c>
      <c r="L5585" s="17">
        <v>3</v>
      </c>
      <c r="M5585" s="17">
        <v>5.22</v>
      </c>
      <c r="N5585" s="17" t="str">
        <f>IF(SalesData[[#This Row],[Profit]]&gt;0,"Profit","Loss")</f>
        <v>Profit</v>
      </c>
    </row>
    <row r="5586" spans="1:14" x14ac:dyDescent="0.25">
      <c r="A5586" s="1">
        <v>42625</v>
      </c>
      <c r="B5586" s="3">
        <f t="shared" si="261"/>
        <v>2016</v>
      </c>
      <c r="C5586" s="3">
        <f t="shared" si="262"/>
        <v>9</v>
      </c>
      <c r="D5586" t="s">
        <v>669</v>
      </c>
      <c r="E5586" t="str">
        <f t="shared" si="263"/>
        <v>Anthony Johnson20160912</v>
      </c>
      <c r="F5586">
        <f>IF(COUNTIF($E$2:E5586, E5586) = 1, MAX($F$1:F5585) + 1, INDEX($F$1:F5585, MATCH(E5586, $E$1:E5585, 0)))</f>
        <v>2746</v>
      </c>
      <c r="G5586" t="s">
        <v>55</v>
      </c>
      <c r="H5586" t="s">
        <v>11</v>
      </c>
      <c r="I5586" t="s">
        <v>18</v>
      </c>
      <c r="J5586" t="s">
        <v>1810</v>
      </c>
      <c r="K5586" s="17">
        <v>67.900000000000006</v>
      </c>
      <c r="L5586" s="17">
        <v>5</v>
      </c>
      <c r="M5586" s="17">
        <v>0.68</v>
      </c>
      <c r="N5586" s="17" t="str">
        <f>IF(SalesData[[#This Row],[Profit]]&gt;0,"Profit","Loss")</f>
        <v>Profit</v>
      </c>
    </row>
    <row r="5587" spans="1:14" x14ac:dyDescent="0.25">
      <c r="A5587" s="1">
        <v>42625</v>
      </c>
      <c r="B5587" s="3">
        <f t="shared" si="261"/>
        <v>2016</v>
      </c>
      <c r="C5587" s="3">
        <f t="shared" si="262"/>
        <v>9</v>
      </c>
      <c r="D5587" t="s">
        <v>669</v>
      </c>
      <c r="E5587" t="str">
        <f t="shared" si="263"/>
        <v>Anthony Johnson20160912</v>
      </c>
      <c r="F5587">
        <f>IF(COUNTIF($E$2:E5587, E5587) = 1, MAX($F$1:F5586) + 1, INDEX($F$1:F5586, MATCH(E5587, $E$1:E5586, 0)))</f>
        <v>2746</v>
      </c>
      <c r="G5587" t="s">
        <v>55</v>
      </c>
      <c r="H5587" t="s">
        <v>34</v>
      </c>
      <c r="I5587" t="s">
        <v>35</v>
      </c>
      <c r="J5587" t="s">
        <v>2311</v>
      </c>
      <c r="K5587" s="17">
        <v>1059.1199999999999</v>
      </c>
      <c r="L5587" s="17">
        <v>4</v>
      </c>
      <c r="M5587" s="17">
        <v>307.14</v>
      </c>
      <c r="N5587" s="17" t="str">
        <f>IF(SalesData[[#This Row],[Profit]]&gt;0,"Profit","Loss")</f>
        <v>Profit</v>
      </c>
    </row>
    <row r="5588" spans="1:14" x14ac:dyDescent="0.25">
      <c r="A5588" s="1">
        <v>42625</v>
      </c>
      <c r="B5588" s="3">
        <f t="shared" si="261"/>
        <v>2016</v>
      </c>
      <c r="C5588" s="3">
        <f t="shared" si="262"/>
        <v>9</v>
      </c>
      <c r="D5588" t="s">
        <v>1797</v>
      </c>
      <c r="E5588" t="str">
        <f t="shared" si="263"/>
        <v>Steve Chapman20160912</v>
      </c>
      <c r="F5588">
        <f>IF(COUNTIF($E$2:E5588, E5588) = 1, MAX($F$1:F5587) + 1, INDEX($F$1:F5587, MATCH(E5588, $E$1:E5587, 0)))</f>
        <v>2747</v>
      </c>
      <c r="G5588" t="s">
        <v>110</v>
      </c>
      <c r="H5588" t="s">
        <v>11</v>
      </c>
      <c r="I5588" t="s">
        <v>12</v>
      </c>
      <c r="J5588" t="s">
        <v>1901</v>
      </c>
      <c r="K5588" s="17">
        <v>68.52</v>
      </c>
      <c r="L5588" s="17">
        <v>3</v>
      </c>
      <c r="M5588" s="17">
        <v>31.52</v>
      </c>
      <c r="N5588" s="17" t="str">
        <f>IF(SalesData[[#This Row],[Profit]]&gt;0,"Profit","Loss")</f>
        <v>Profit</v>
      </c>
    </row>
    <row r="5589" spans="1:14" x14ac:dyDescent="0.25">
      <c r="A5589" s="1">
        <v>42625</v>
      </c>
      <c r="B5589" s="3">
        <f t="shared" si="261"/>
        <v>2016</v>
      </c>
      <c r="C5589" s="3">
        <f t="shared" si="262"/>
        <v>9</v>
      </c>
      <c r="D5589" t="s">
        <v>2188</v>
      </c>
      <c r="E5589" t="str">
        <f t="shared" si="263"/>
        <v>Philisse Overcash20160912</v>
      </c>
      <c r="F5589">
        <f>IF(COUNTIF($E$2:E5589, E5589) = 1, MAX($F$1:F5588) + 1, INDEX($F$1:F5588, MATCH(E5589, $E$1:E5588, 0)))</f>
        <v>2748</v>
      </c>
      <c r="G5589" t="s">
        <v>278</v>
      </c>
      <c r="H5589" t="s">
        <v>39</v>
      </c>
      <c r="I5589" t="s">
        <v>40</v>
      </c>
      <c r="J5589" t="s">
        <v>1749</v>
      </c>
      <c r="K5589" s="17">
        <v>146.94999999999999</v>
      </c>
      <c r="L5589" s="17">
        <v>3</v>
      </c>
      <c r="M5589" s="17">
        <v>9.18</v>
      </c>
      <c r="N5589" s="17" t="str">
        <f>IF(SalesData[[#This Row],[Profit]]&gt;0,"Profit","Loss")</f>
        <v>Profit</v>
      </c>
    </row>
    <row r="5590" spans="1:14" x14ac:dyDescent="0.25">
      <c r="A5590" s="1">
        <v>42625</v>
      </c>
      <c r="B5590" s="3">
        <f t="shared" si="261"/>
        <v>2016</v>
      </c>
      <c r="C5590" s="3">
        <f t="shared" si="262"/>
        <v>9</v>
      </c>
      <c r="D5590" t="s">
        <v>2188</v>
      </c>
      <c r="E5590" t="str">
        <f t="shared" si="263"/>
        <v>Philisse Overcash20160912</v>
      </c>
      <c r="F5590">
        <f>IF(COUNTIF($E$2:E5590, E5590) = 1, MAX($F$1:F5589) + 1, INDEX($F$1:F5589, MATCH(E5590, $E$1:E5589, 0)))</f>
        <v>2748</v>
      </c>
      <c r="G5590" t="s">
        <v>278</v>
      </c>
      <c r="H5590" t="s">
        <v>34</v>
      </c>
      <c r="I5590" t="s">
        <v>35</v>
      </c>
      <c r="J5590" t="s">
        <v>416</v>
      </c>
      <c r="K5590" s="17">
        <v>83.14</v>
      </c>
      <c r="L5590" s="17">
        <v>4</v>
      </c>
      <c r="M5590" s="17">
        <v>5.2</v>
      </c>
      <c r="N5590" s="17" t="str">
        <f>IF(SalesData[[#This Row],[Profit]]&gt;0,"Profit","Loss")</f>
        <v>Profit</v>
      </c>
    </row>
    <row r="5591" spans="1:14" x14ac:dyDescent="0.25">
      <c r="A5591" s="1">
        <v>42625</v>
      </c>
      <c r="B5591" s="3">
        <f t="shared" si="261"/>
        <v>2016</v>
      </c>
      <c r="C5591" s="3">
        <f t="shared" si="262"/>
        <v>9</v>
      </c>
      <c r="D5591" t="s">
        <v>689</v>
      </c>
      <c r="E5591" t="str">
        <f t="shared" si="263"/>
        <v>Matt Collister20160912</v>
      </c>
      <c r="F5591">
        <f>IF(COUNTIF($E$2:E5591, E5591) = 1, MAX($F$1:F5590) + 1, INDEX($F$1:F5590, MATCH(E5591, $E$1:E5590, 0)))</f>
        <v>2749</v>
      </c>
      <c r="G5591" t="s">
        <v>149</v>
      </c>
      <c r="H5591" t="s">
        <v>34</v>
      </c>
      <c r="I5591" t="s">
        <v>47</v>
      </c>
      <c r="J5591" t="s">
        <v>381</v>
      </c>
      <c r="K5591" s="17">
        <v>40.479999999999997</v>
      </c>
      <c r="L5591" s="17">
        <v>2</v>
      </c>
      <c r="M5591" s="17">
        <v>14.57</v>
      </c>
      <c r="N5591" s="17" t="str">
        <f>IF(SalesData[[#This Row],[Profit]]&gt;0,"Profit","Loss")</f>
        <v>Profit</v>
      </c>
    </row>
    <row r="5592" spans="1:14" x14ac:dyDescent="0.25">
      <c r="A5592" s="1">
        <v>42626</v>
      </c>
      <c r="B5592" s="3">
        <f t="shared" si="261"/>
        <v>2016</v>
      </c>
      <c r="C5592" s="3">
        <f t="shared" si="262"/>
        <v>9</v>
      </c>
      <c r="D5592" t="s">
        <v>664</v>
      </c>
      <c r="E5592" t="str">
        <f t="shared" si="263"/>
        <v>Alejandro Grove20160913</v>
      </c>
      <c r="F5592">
        <f>IF(COUNTIF($E$2:E5592, E5592) = 1, MAX($F$1:F5591) + 1, INDEX($F$1:F5591, MATCH(E5592, $E$1:E5591, 0)))</f>
        <v>2750</v>
      </c>
      <c r="G5592" t="s">
        <v>996</v>
      </c>
      <c r="H5592" t="s">
        <v>11</v>
      </c>
      <c r="I5592" t="s">
        <v>18</v>
      </c>
      <c r="J5592" t="s">
        <v>1810</v>
      </c>
      <c r="K5592" s="17">
        <v>40.74</v>
      </c>
      <c r="L5592" s="17">
        <v>3</v>
      </c>
      <c r="M5592" s="17">
        <v>0.41</v>
      </c>
      <c r="N5592" s="17" t="str">
        <f>IF(SalesData[[#This Row],[Profit]]&gt;0,"Profit","Loss")</f>
        <v>Profit</v>
      </c>
    </row>
    <row r="5593" spans="1:14" x14ac:dyDescent="0.25">
      <c r="A5593" s="1">
        <v>42626</v>
      </c>
      <c r="B5593" s="3">
        <f t="shared" si="261"/>
        <v>2016</v>
      </c>
      <c r="C5593" s="3">
        <f t="shared" si="262"/>
        <v>9</v>
      </c>
      <c r="D5593" t="s">
        <v>664</v>
      </c>
      <c r="E5593" t="str">
        <f t="shared" si="263"/>
        <v>Alejandro Grove20160913</v>
      </c>
      <c r="F5593">
        <f>IF(COUNTIF($E$2:E5593, E5593) = 1, MAX($F$1:F5592) + 1, INDEX($F$1:F5592, MATCH(E5593, $E$1:E5592, 0)))</f>
        <v>2750</v>
      </c>
      <c r="G5593" t="s">
        <v>996</v>
      </c>
      <c r="H5593" t="s">
        <v>11</v>
      </c>
      <c r="I5593" t="s">
        <v>16</v>
      </c>
      <c r="J5593" t="s">
        <v>926</v>
      </c>
      <c r="K5593" s="17">
        <v>14.4</v>
      </c>
      <c r="L5593" s="17">
        <v>5</v>
      </c>
      <c r="M5593" s="17">
        <v>7.06</v>
      </c>
      <c r="N5593" s="17" t="str">
        <f>IF(SalesData[[#This Row],[Profit]]&gt;0,"Profit","Loss")</f>
        <v>Profit</v>
      </c>
    </row>
    <row r="5594" spans="1:14" x14ac:dyDescent="0.25">
      <c r="A5594" s="1">
        <v>42626</v>
      </c>
      <c r="B5594" s="3">
        <f t="shared" si="261"/>
        <v>2016</v>
      </c>
      <c r="C5594" s="3">
        <f t="shared" si="262"/>
        <v>9</v>
      </c>
      <c r="D5594" t="s">
        <v>664</v>
      </c>
      <c r="E5594" t="str">
        <f t="shared" si="263"/>
        <v>Alejandro Grove20160913</v>
      </c>
      <c r="F5594">
        <f>IF(COUNTIF($E$2:E5594, E5594) = 1, MAX($F$1:F5593) + 1, INDEX($F$1:F5593, MATCH(E5594, $E$1:E5593, 0)))</f>
        <v>2750</v>
      </c>
      <c r="G5594" t="s">
        <v>996</v>
      </c>
      <c r="H5594" t="s">
        <v>39</v>
      </c>
      <c r="I5594" t="s">
        <v>40</v>
      </c>
      <c r="J5594" t="s">
        <v>1729</v>
      </c>
      <c r="K5594" s="17">
        <v>149.94999999999999</v>
      </c>
      <c r="L5594" s="17">
        <v>5</v>
      </c>
      <c r="M5594" s="17">
        <v>41.99</v>
      </c>
      <c r="N5594" s="17" t="str">
        <f>IF(SalesData[[#This Row],[Profit]]&gt;0,"Profit","Loss")</f>
        <v>Profit</v>
      </c>
    </row>
    <row r="5595" spans="1:14" x14ac:dyDescent="0.25">
      <c r="A5595" s="1">
        <v>42626</v>
      </c>
      <c r="B5595" s="3">
        <f t="shared" si="261"/>
        <v>2016</v>
      </c>
      <c r="C5595" s="3">
        <f t="shared" si="262"/>
        <v>9</v>
      </c>
      <c r="D5595" t="s">
        <v>664</v>
      </c>
      <c r="E5595" t="str">
        <f t="shared" si="263"/>
        <v>Alejandro Grove20160913</v>
      </c>
      <c r="F5595">
        <f>IF(COUNTIF($E$2:E5595, E5595) = 1, MAX($F$1:F5594) + 1, INDEX($F$1:F5594, MATCH(E5595, $E$1:E5594, 0)))</f>
        <v>2750</v>
      </c>
      <c r="G5595" t="s">
        <v>996</v>
      </c>
      <c r="H5595" t="s">
        <v>11</v>
      </c>
      <c r="I5595" t="s">
        <v>200</v>
      </c>
      <c r="J5595" t="s">
        <v>2251</v>
      </c>
      <c r="K5595" s="17">
        <v>16.899999999999999</v>
      </c>
      <c r="L5595" s="17">
        <v>2</v>
      </c>
      <c r="M5595" s="17">
        <v>5.07</v>
      </c>
      <c r="N5595" s="17" t="str">
        <f>IF(SalesData[[#This Row],[Profit]]&gt;0,"Profit","Loss")</f>
        <v>Profit</v>
      </c>
    </row>
    <row r="5596" spans="1:14" x14ac:dyDescent="0.25">
      <c r="A5596" s="1">
        <v>42626</v>
      </c>
      <c r="B5596" s="3">
        <f t="shared" si="261"/>
        <v>2016</v>
      </c>
      <c r="C5596" s="3">
        <f t="shared" si="262"/>
        <v>9</v>
      </c>
      <c r="D5596" t="s">
        <v>664</v>
      </c>
      <c r="E5596" t="str">
        <f t="shared" si="263"/>
        <v>Alejandro Grove20160913</v>
      </c>
      <c r="F5596">
        <f>IF(COUNTIF($E$2:E5596, E5596) = 1, MAX($F$1:F5595) + 1, INDEX($F$1:F5595, MATCH(E5596, $E$1:E5595, 0)))</f>
        <v>2750</v>
      </c>
      <c r="G5596" t="s">
        <v>996</v>
      </c>
      <c r="H5596" t="s">
        <v>11</v>
      </c>
      <c r="I5596" t="s">
        <v>12</v>
      </c>
      <c r="J5596" t="s">
        <v>2076</v>
      </c>
      <c r="K5596" s="17">
        <v>17.61</v>
      </c>
      <c r="L5596" s="17">
        <v>3</v>
      </c>
      <c r="M5596" s="17">
        <v>8.4499999999999993</v>
      </c>
      <c r="N5596" s="17" t="str">
        <f>IF(SalesData[[#This Row],[Profit]]&gt;0,"Profit","Loss")</f>
        <v>Profit</v>
      </c>
    </row>
    <row r="5597" spans="1:14" x14ac:dyDescent="0.25">
      <c r="A5597" s="1">
        <v>42626</v>
      </c>
      <c r="B5597" s="3">
        <f t="shared" si="261"/>
        <v>2016</v>
      </c>
      <c r="C5597" s="3">
        <f t="shared" si="262"/>
        <v>9</v>
      </c>
      <c r="D5597" t="s">
        <v>664</v>
      </c>
      <c r="E5597" t="str">
        <f t="shared" si="263"/>
        <v>Alejandro Grove20160913</v>
      </c>
      <c r="F5597">
        <f>IF(COUNTIF($E$2:E5597, E5597) = 1, MAX($F$1:F5596) + 1, INDEX($F$1:F5596, MATCH(E5597, $E$1:E5596, 0)))</f>
        <v>2750</v>
      </c>
      <c r="G5597" t="s">
        <v>996</v>
      </c>
      <c r="H5597" t="s">
        <v>11</v>
      </c>
      <c r="I5597" t="s">
        <v>92</v>
      </c>
      <c r="J5597" t="s">
        <v>715</v>
      </c>
      <c r="K5597" s="17">
        <v>378</v>
      </c>
      <c r="L5597" s="17">
        <v>2</v>
      </c>
      <c r="M5597" s="17">
        <v>136.08000000000001</v>
      </c>
      <c r="N5597" s="17" t="str">
        <f>IF(SalesData[[#This Row],[Profit]]&gt;0,"Profit","Loss")</f>
        <v>Profit</v>
      </c>
    </row>
    <row r="5598" spans="1:14" x14ac:dyDescent="0.25">
      <c r="A5598" s="1">
        <v>42626</v>
      </c>
      <c r="B5598" s="3">
        <f t="shared" si="261"/>
        <v>2016</v>
      </c>
      <c r="C5598" s="3">
        <f t="shared" si="262"/>
        <v>9</v>
      </c>
      <c r="D5598" t="s">
        <v>664</v>
      </c>
      <c r="E5598" t="str">
        <f t="shared" si="263"/>
        <v>Alejandro Grove20160913</v>
      </c>
      <c r="F5598">
        <f>IF(COUNTIF($E$2:E5598, E5598) = 1, MAX($F$1:F5597) + 1, INDEX($F$1:F5597, MATCH(E5598, $E$1:E5597, 0)))</f>
        <v>2750</v>
      </c>
      <c r="G5598" t="s">
        <v>996</v>
      </c>
      <c r="H5598" t="s">
        <v>11</v>
      </c>
      <c r="I5598" t="s">
        <v>12</v>
      </c>
      <c r="J5598" t="s">
        <v>1418</v>
      </c>
      <c r="K5598" s="17">
        <v>17.64</v>
      </c>
      <c r="L5598" s="17">
        <v>3</v>
      </c>
      <c r="M5598" s="17">
        <v>8.64</v>
      </c>
      <c r="N5598" s="17" t="str">
        <f>IF(SalesData[[#This Row],[Profit]]&gt;0,"Profit","Loss")</f>
        <v>Profit</v>
      </c>
    </row>
    <row r="5599" spans="1:14" x14ac:dyDescent="0.25">
      <c r="A5599" s="1">
        <v>42626</v>
      </c>
      <c r="B5599" s="3">
        <f t="shared" si="261"/>
        <v>2016</v>
      </c>
      <c r="C5599" s="3">
        <f t="shared" si="262"/>
        <v>9</v>
      </c>
      <c r="D5599" t="s">
        <v>664</v>
      </c>
      <c r="E5599" t="str">
        <f t="shared" si="263"/>
        <v>Alejandro Grove20160913</v>
      </c>
      <c r="F5599">
        <f>IF(COUNTIF($E$2:E5599, E5599) = 1, MAX($F$1:F5598) + 1, INDEX($F$1:F5598, MATCH(E5599, $E$1:E5598, 0)))</f>
        <v>2750</v>
      </c>
      <c r="G5599" t="s">
        <v>996</v>
      </c>
      <c r="H5599" t="s">
        <v>11</v>
      </c>
      <c r="I5599" t="s">
        <v>18</v>
      </c>
      <c r="J5599" t="s">
        <v>1400</v>
      </c>
      <c r="K5599" s="17">
        <v>373.08</v>
      </c>
      <c r="L5599" s="17">
        <v>6</v>
      </c>
      <c r="M5599" s="17">
        <v>100.73</v>
      </c>
      <c r="N5599" s="17" t="str">
        <f>IF(SalesData[[#This Row],[Profit]]&gt;0,"Profit","Loss")</f>
        <v>Profit</v>
      </c>
    </row>
    <row r="5600" spans="1:14" x14ac:dyDescent="0.25">
      <c r="A5600" s="1">
        <v>42626</v>
      </c>
      <c r="B5600" s="3">
        <f t="shared" si="261"/>
        <v>2016</v>
      </c>
      <c r="C5600" s="3">
        <f t="shared" si="262"/>
        <v>9</v>
      </c>
      <c r="D5600" t="s">
        <v>664</v>
      </c>
      <c r="E5600" t="str">
        <f t="shared" si="263"/>
        <v>Alejandro Grove20160913</v>
      </c>
      <c r="F5600">
        <f>IF(COUNTIF($E$2:E5600, E5600) = 1, MAX($F$1:F5599) + 1, INDEX($F$1:F5599, MATCH(E5600, $E$1:E5599, 0)))</f>
        <v>2750</v>
      </c>
      <c r="G5600" t="s">
        <v>996</v>
      </c>
      <c r="H5600" t="s">
        <v>34</v>
      </c>
      <c r="I5600" t="s">
        <v>47</v>
      </c>
      <c r="J5600" t="s">
        <v>2599</v>
      </c>
      <c r="K5600" s="17">
        <v>1336.44</v>
      </c>
      <c r="L5600" s="17">
        <v>14</v>
      </c>
      <c r="M5600" s="17">
        <v>387.57</v>
      </c>
      <c r="N5600" s="17" t="str">
        <f>IF(SalesData[[#This Row],[Profit]]&gt;0,"Profit","Loss")</f>
        <v>Profit</v>
      </c>
    </row>
    <row r="5601" spans="1:14" x14ac:dyDescent="0.25">
      <c r="A5601" s="1">
        <v>42626</v>
      </c>
      <c r="B5601" s="3">
        <f t="shared" si="261"/>
        <v>2016</v>
      </c>
      <c r="C5601" s="3">
        <f t="shared" si="262"/>
        <v>9</v>
      </c>
      <c r="D5601" t="s">
        <v>664</v>
      </c>
      <c r="E5601" t="str">
        <f t="shared" si="263"/>
        <v>Alejandro Grove20160913</v>
      </c>
      <c r="F5601">
        <f>IF(COUNTIF($E$2:E5601, E5601) = 1, MAX($F$1:F5600) + 1, INDEX($F$1:F5600, MATCH(E5601, $E$1:E5600, 0)))</f>
        <v>2750</v>
      </c>
      <c r="G5601" t="s">
        <v>996</v>
      </c>
      <c r="H5601" t="s">
        <v>39</v>
      </c>
      <c r="I5601" t="s">
        <v>40</v>
      </c>
      <c r="J5601" t="s">
        <v>1862</v>
      </c>
      <c r="K5601" s="17">
        <v>29.97</v>
      </c>
      <c r="L5601" s="17">
        <v>3</v>
      </c>
      <c r="M5601" s="17">
        <v>0.3</v>
      </c>
      <c r="N5601" s="17" t="str">
        <f>IF(SalesData[[#This Row],[Profit]]&gt;0,"Profit","Loss")</f>
        <v>Profit</v>
      </c>
    </row>
    <row r="5602" spans="1:14" x14ac:dyDescent="0.25">
      <c r="A5602" s="1">
        <v>42627</v>
      </c>
      <c r="B5602" s="3">
        <f t="shared" si="261"/>
        <v>2016</v>
      </c>
      <c r="C5602" s="3">
        <f t="shared" si="262"/>
        <v>9</v>
      </c>
      <c r="D5602" t="s">
        <v>2176</v>
      </c>
      <c r="E5602" t="str">
        <f t="shared" si="263"/>
        <v>Parhena Norris20160914</v>
      </c>
      <c r="F5602">
        <f>IF(COUNTIF($E$2:E5602, E5602) = 1, MAX($F$1:F5601) + 1, INDEX($F$1:F5601, MATCH(E5602, $E$1:E5601, 0)))</f>
        <v>2751</v>
      </c>
      <c r="G5602" t="s">
        <v>70</v>
      </c>
      <c r="H5602" t="s">
        <v>11</v>
      </c>
      <c r="I5602" t="s">
        <v>12</v>
      </c>
      <c r="J5602" t="s">
        <v>507</v>
      </c>
      <c r="K5602" s="17">
        <v>25.92</v>
      </c>
      <c r="L5602" s="17">
        <v>4</v>
      </c>
      <c r="M5602" s="17">
        <v>12.44</v>
      </c>
      <c r="N5602" s="17" t="str">
        <f>IF(SalesData[[#This Row],[Profit]]&gt;0,"Profit","Loss")</f>
        <v>Profit</v>
      </c>
    </row>
    <row r="5603" spans="1:14" x14ac:dyDescent="0.25">
      <c r="A5603" s="1">
        <v>42627</v>
      </c>
      <c r="B5603" s="3">
        <f t="shared" si="261"/>
        <v>2016</v>
      </c>
      <c r="C5603" s="3">
        <f t="shared" si="262"/>
        <v>9</v>
      </c>
      <c r="D5603" t="s">
        <v>256</v>
      </c>
      <c r="E5603" t="str">
        <f t="shared" si="263"/>
        <v>Clay Ludtke20160914</v>
      </c>
      <c r="F5603">
        <f>IF(COUNTIF($E$2:E5603, E5603) = 1, MAX($F$1:F5602) + 1, INDEX($F$1:F5602, MATCH(E5603, $E$1:E5602, 0)))</f>
        <v>2752</v>
      </c>
      <c r="G5603" t="s">
        <v>149</v>
      </c>
      <c r="H5603" t="s">
        <v>39</v>
      </c>
      <c r="I5603" t="s">
        <v>40</v>
      </c>
      <c r="J5603" t="s">
        <v>1807</v>
      </c>
      <c r="K5603" s="17">
        <v>437.85</v>
      </c>
      <c r="L5603" s="17">
        <v>3</v>
      </c>
      <c r="M5603" s="17">
        <v>131.36000000000001</v>
      </c>
      <c r="N5603" s="17" t="str">
        <f>IF(SalesData[[#This Row],[Profit]]&gt;0,"Profit","Loss")</f>
        <v>Profit</v>
      </c>
    </row>
    <row r="5604" spans="1:14" x14ac:dyDescent="0.25">
      <c r="A5604" s="1">
        <v>42627</v>
      </c>
      <c r="B5604" s="3">
        <f t="shared" si="261"/>
        <v>2016</v>
      </c>
      <c r="C5604" s="3">
        <f t="shared" si="262"/>
        <v>9</v>
      </c>
      <c r="D5604" t="s">
        <v>256</v>
      </c>
      <c r="E5604" t="str">
        <f t="shared" si="263"/>
        <v>Clay Ludtke20160914</v>
      </c>
      <c r="F5604">
        <f>IF(COUNTIF($E$2:E5604, E5604) = 1, MAX($F$1:F5603) + 1, INDEX($F$1:F5603, MATCH(E5604, $E$1:E5603, 0)))</f>
        <v>2752</v>
      </c>
      <c r="G5604" t="s">
        <v>149</v>
      </c>
      <c r="H5604" t="s">
        <v>11</v>
      </c>
      <c r="I5604" t="s">
        <v>20</v>
      </c>
      <c r="J5604" t="s">
        <v>420</v>
      </c>
      <c r="K5604" s="17">
        <v>673.57</v>
      </c>
      <c r="L5604" s="17">
        <v>2</v>
      </c>
      <c r="M5604" s="17">
        <v>252.59</v>
      </c>
      <c r="N5604" s="17" t="str">
        <f>IF(SalesData[[#This Row],[Profit]]&gt;0,"Profit","Loss")</f>
        <v>Profit</v>
      </c>
    </row>
    <row r="5605" spans="1:14" x14ac:dyDescent="0.25">
      <c r="A5605" s="1">
        <v>42628</v>
      </c>
      <c r="B5605" s="3">
        <f t="shared" si="261"/>
        <v>2016</v>
      </c>
      <c r="C5605" s="3">
        <f t="shared" si="262"/>
        <v>9</v>
      </c>
      <c r="D5605" t="s">
        <v>1968</v>
      </c>
      <c r="E5605" t="str">
        <f t="shared" si="263"/>
        <v>Dean Braden20160915</v>
      </c>
      <c r="F5605">
        <f>IF(COUNTIF($E$2:E5605, E5605) = 1, MAX($F$1:F5604) + 1, INDEX($F$1:F5604, MATCH(E5605, $E$1:E5604, 0)))</f>
        <v>2753</v>
      </c>
      <c r="G5605" t="s">
        <v>23</v>
      </c>
      <c r="H5605" t="s">
        <v>11</v>
      </c>
      <c r="I5605" t="s">
        <v>12</v>
      </c>
      <c r="J5605" t="s">
        <v>2600</v>
      </c>
      <c r="K5605" s="17">
        <v>5.34</v>
      </c>
      <c r="L5605" s="17">
        <v>1</v>
      </c>
      <c r="M5605" s="17">
        <v>1.87</v>
      </c>
      <c r="N5605" s="17" t="str">
        <f>IF(SalesData[[#This Row],[Profit]]&gt;0,"Profit","Loss")</f>
        <v>Profit</v>
      </c>
    </row>
    <row r="5606" spans="1:14" x14ac:dyDescent="0.25">
      <c r="A5606" s="1">
        <v>42628</v>
      </c>
      <c r="B5606" s="3">
        <f t="shared" si="261"/>
        <v>2016</v>
      </c>
      <c r="C5606" s="3">
        <f t="shared" si="262"/>
        <v>9</v>
      </c>
      <c r="D5606" t="s">
        <v>1631</v>
      </c>
      <c r="E5606" t="str">
        <f t="shared" si="263"/>
        <v>Adam Hart20160915</v>
      </c>
      <c r="F5606">
        <f>IF(COUNTIF($E$2:E5606, E5606) = 1, MAX($F$1:F5605) + 1, INDEX($F$1:F5605, MATCH(E5606, $E$1:E5605, 0)))</f>
        <v>2754</v>
      </c>
      <c r="G5606" t="s">
        <v>149</v>
      </c>
      <c r="H5606" t="s">
        <v>11</v>
      </c>
      <c r="I5606" t="s">
        <v>20</v>
      </c>
      <c r="J5606" t="s">
        <v>1777</v>
      </c>
      <c r="K5606" s="17">
        <v>841.57</v>
      </c>
      <c r="L5606" s="17">
        <v>2</v>
      </c>
      <c r="M5606" s="17">
        <v>294.55</v>
      </c>
      <c r="N5606" s="17" t="str">
        <f>IF(SalesData[[#This Row],[Profit]]&gt;0,"Profit","Loss")</f>
        <v>Profit</v>
      </c>
    </row>
    <row r="5607" spans="1:14" x14ac:dyDescent="0.25">
      <c r="A5607" s="1">
        <v>42628</v>
      </c>
      <c r="B5607" s="3">
        <f t="shared" si="261"/>
        <v>2016</v>
      </c>
      <c r="C5607" s="3">
        <f t="shared" si="262"/>
        <v>9</v>
      </c>
      <c r="D5607" t="s">
        <v>2503</v>
      </c>
      <c r="E5607" t="str">
        <f t="shared" si="263"/>
        <v>Rob Beeghly20160915</v>
      </c>
      <c r="F5607">
        <f>IF(COUNTIF($E$2:E5607, E5607) = 1, MAX($F$1:F5606) + 1, INDEX($F$1:F5606, MATCH(E5607, $E$1:E5606, 0)))</f>
        <v>2755</v>
      </c>
      <c r="G5607" t="s">
        <v>164</v>
      </c>
      <c r="H5607" t="s">
        <v>11</v>
      </c>
      <c r="I5607" t="s">
        <v>12</v>
      </c>
      <c r="J5607" t="s">
        <v>2485</v>
      </c>
      <c r="K5607" s="17">
        <v>21.4</v>
      </c>
      <c r="L5607" s="17">
        <v>5</v>
      </c>
      <c r="M5607" s="17">
        <v>10.06</v>
      </c>
      <c r="N5607" s="17" t="str">
        <f>IF(SalesData[[#This Row],[Profit]]&gt;0,"Profit","Loss")</f>
        <v>Profit</v>
      </c>
    </row>
    <row r="5608" spans="1:14" x14ac:dyDescent="0.25">
      <c r="A5608" s="1">
        <v>42628</v>
      </c>
      <c r="B5608" s="3">
        <f t="shared" si="261"/>
        <v>2016</v>
      </c>
      <c r="C5608" s="3">
        <f t="shared" si="262"/>
        <v>9</v>
      </c>
      <c r="D5608" t="s">
        <v>2503</v>
      </c>
      <c r="E5608" t="str">
        <f t="shared" si="263"/>
        <v>Rob Beeghly20160915</v>
      </c>
      <c r="F5608">
        <f>IF(COUNTIF($E$2:E5608, E5608) = 1, MAX($F$1:F5607) + 1, INDEX($F$1:F5607, MATCH(E5608, $E$1:E5607, 0)))</f>
        <v>2755</v>
      </c>
      <c r="G5608" t="s">
        <v>164</v>
      </c>
      <c r="H5608" t="s">
        <v>11</v>
      </c>
      <c r="I5608" t="s">
        <v>20</v>
      </c>
      <c r="J5608" t="s">
        <v>966</v>
      </c>
      <c r="K5608" s="17">
        <v>48.66</v>
      </c>
      <c r="L5608" s="17">
        <v>7</v>
      </c>
      <c r="M5608" s="17">
        <v>15.82</v>
      </c>
      <c r="N5608" s="17" t="str">
        <f>IF(SalesData[[#This Row],[Profit]]&gt;0,"Profit","Loss")</f>
        <v>Profit</v>
      </c>
    </row>
    <row r="5609" spans="1:14" x14ac:dyDescent="0.25">
      <c r="A5609" s="1">
        <v>42628</v>
      </c>
      <c r="B5609" s="3">
        <f t="shared" si="261"/>
        <v>2016</v>
      </c>
      <c r="C5609" s="3">
        <f t="shared" si="262"/>
        <v>9</v>
      </c>
      <c r="D5609" t="s">
        <v>1635</v>
      </c>
      <c r="E5609" t="str">
        <f t="shared" si="263"/>
        <v>Justin Deggeller20160915</v>
      </c>
      <c r="F5609">
        <f>IF(COUNTIF($E$2:E5609, E5609) = 1, MAX($F$1:F5608) + 1, INDEX($F$1:F5608, MATCH(E5609, $E$1:E5608, 0)))</f>
        <v>2756</v>
      </c>
      <c r="G5609" t="s">
        <v>510</v>
      </c>
      <c r="H5609" t="s">
        <v>11</v>
      </c>
      <c r="I5609" t="s">
        <v>20</v>
      </c>
      <c r="J5609" t="s">
        <v>682</v>
      </c>
      <c r="K5609" s="17">
        <v>20.420000000000002</v>
      </c>
      <c r="L5609" s="17">
        <v>4</v>
      </c>
      <c r="M5609" s="17">
        <v>6.64</v>
      </c>
      <c r="N5609" s="17" t="str">
        <f>IF(SalesData[[#This Row],[Profit]]&gt;0,"Profit","Loss")</f>
        <v>Profit</v>
      </c>
    </row>
    <row r="5610" spans="1:14" x14ac:dyDescent="0.25">
      <c r="A5610" s="1">
        <v>42628</v>
      </c>
      <c r="B5610" s="3">
        <f t="shared" si="261"/>
        <v>2016</v>
      </c>
      <c r="C5610" s="3">
        <f t="shared" si="262"/>
        <v>9</v>
      </c>
      <c r="D5610" t="s">
        <v>1635</v>
      </c>
      <c r="E5610" t="str">
        <f t="shared" si="263"/>
        <v>Justin Deggeller20160915</v>
      </c>
      <c r="F5610">
        <f>IF(COUNTIF($E$2:E5610, E5610) = 1, MAX($F$1:F5609) + 1, INDEX($F$1:F5609, MATCH(E5610, $E$1:E5609, 0)))</f>
        <v>2756</v>
      </c>
      <c r="G5610" t="s">
        <v>510</v>
      </c>
      <c r="H5610" t="s">
        <v>34</v>
      </c>
      <c r="I5610" t="s">
        <v>145</v>
      </c>
      <c r="J5610" t="s">
        <v>320</v>
      </c>
      <c r="K5610" s="17">
        <v>1128.3900000000001</v>
      </c>
      <c r="L5610" s="17">
        <v>3</v>
      </c>
      <c r="M5610" s="17">
        <v>259.52999999999997</v>
      </c>
      <c r="N5610" s="17" t="str">
        <f>IF(SalesData[[#This Row],[Profit]]&gt;0,"Profit","Loss")</f>
        <v>Profit</v>
      </c>
    </row>
    <row r="5611" spans="1:14" x14ac:dyDescent="0.25">
      <c r="A5611" s="1">
        <v>42628</v>
      </c>
      <c r="B5611" s="3">
        <f t="shared" si="261"/>
        <v>2016</v>
      </c>
      <c r="C5611" s="3">
        <f t="shared" si="262"/>
        <v>9</v>
      </c>
      <c r="D5611" t="s">
        <v>1511</v>
      </c>
      <c r="E5611" t="str">
        <f t="shared" si="263"/>
        <v>Angele Hood20160915</v>
      </c>
      <c r="F5611">
        <f>IF(COUNTIF($E$2:E5611, E5611) = 1, MAX($F$1:F5610) + 1, INDEX($F$1:F5610, MATCH(E5611, $E$1:E5610, 0)))</f>
        <v>2757</v>
      </c>
      <c r="G5611" t="s">
        <v>164</v>
      </c>
      <c r="H5611" t="s">
        <v>11</v>
      </c>
      <c r="I5611" t="s">
        <v>24</v>
      </c>
      <c r="J5611" t="s">
        <v>1206</v>
      </c>
      <c r="K5611" s="17">
        <v>35.4</v>
      </c>
      <c r="L5611" s="17">
        <v>5</v>
      </c>
      <c r="M5611" s="17">
        <v>13.45</v>
      </c>
      <c r="N5611" s="17" t="str">
        <f>IF(SalesData[[#This Row],[Profit]]&gt;0,"Profit","Loss")</f>
        <v>Profit</v>
      </c>
    </row>
    <row r="5612" spans="1:14" x14ac:dyDescent="0.25">
      <c r="A5612" s="1">
        <v>42629</v>
      </c>
      <c r="B5612" s="3">
        <f t="shared" si="261"/>
        <v>2016</v>
      </c>
      <c r="C5612" s="3">
        <f t="shared" si="262"/>
        <v>9</v>
      </c>
      <c r="D5612" t="s">
        <v>917</v>
      </c>
      <c r="E5612" t="str">
        <f t="shared" si="263"/>
        <v>Becky Castell20160916</v>
      </c>
      <c r="F5612">
        <f>IF(COUNTIF($E$2:E5612, E5612) = 1, MAX($F$1:F5611) + 1, INDEX($F$1:F5611, MATCH(E5612, $E$1:E5611, 0)))</f>
        <v>2758</v>
      </c>
      <c r="G5612" t="s">
        <v>27</v>
      </c>
      <c r="H5612" t="s">
        <v>11</v>
      </c>
      <c r="I5612" t="s">
        <v>12</v>
      </c>
      <c r="J5612" t="s">
        <v>327</v>
      </c>
      <c r="K5612" s="17">
        <v>12.96</v>
      </c>
      <c r="L5612" s="17">
        <v>2</v>
      </c>
      <c r="M5612" s="17">
        <v>6.35</v>
      </c>
      <c r="N5612" s="17" t="str">
        <f>IF(SalesData[[#This Row],[Profit]]&gt;0,"Profit","Loss")</f>
        <v>Profit</v>
      </c>
    </row>
    <row r="5613" spans="1:14" x14ac:dyDescent="0.25">
      <c r="A5613" s="1">
        <v>42629</v>
      </c>
      <c r="B5613" s="3">
        <f t="shared" si="261"/>
        <v>2016</v>
      </c>
      <c r="C5613" s="3">
        <f t="shared" si="262"/>
        <v>9</v>
      </c>
      <c r="D5613" t="s">
        <v>1394</v>
      </c>
      <c r="E5613" t="str">
        <f t="shared" si="263"/>
        <v>Keith Dawkins20160916</v>
      </c>
      <c r="F5613">
        <f>IF(COUNTIF($E$2:E5613, E5613) = 1, MAX($F$1:F5612) + 1, INDEX($F$1:F5612, MATCH(E5613, $E$1:E5612, 0)))</f>
        <v>2759</v>
      </c>
      <c r="G5613" t="s">
        <v>27</v>
      </c>
      <c r="H5613" t="s">
        <v>34</v>
      </c>
      <c r="I5613" t="s">
        <v>74</v>
      </c>
      <c r="J5613" t="s">
        <v>2134</v>
      </c>
      <c r="K5613" s="17">
        <v>273.67</v>
      </c>
      <c r="L5613" s="17">
        <v>2</v>
      </c>
      <c r="M5613" s="17">
        <v>-12.88</v>
      </c>
      <c r="N5613" s="17" t="str">
        <f>IF(SalesData[[#This Row],[Profit]]&gt;0,"Profit","Loss")</f>
        <v>Loss</v>
      </c>
    </row>
    <row r="5614" spans="1:14" x14ac:dyDescent="0.25">
      <c r="A5614" s="1">
        <v>42629</v>
      </c>
      <c r="B5614" s="3">
        <f t="shared" si="261"/>
        <v>2016</v>
      </c>
      <c r="C5614" s="3">
        <f t="shared" si="262"/>
        <v>9</v>
      </c>
      <c r="D5614" t="s">
        <v>1394</v>
      </c>
      <c r="E5614" t="str">
        <f t="shared" si="263"/>
        <v>Keith Dawkins20160916</v>
      </c>
      <c r="F5614">
        <f>IF(COUNTIF($E$2:E5614, E5614) = 1, MAX($F$1:F5613) + 1, INDEX($F$1:F5613, MATCH(E5614, $E$1:E5613, 0)))</f>
        <v>2759</v>
      </c>
      <c r="G5614" t="s">
        <v>27</v>
      </c>
      <c r="H5614" t="s">
        <v>11</v>
      </c>
      <c r="I5614" t="s">
        <v>92</v>
      </c>
      <c r="J5614" t="s">
        <v>1975</v>
      </c>
      <c r="K5614" s="17">
        <v>17.48</v>
      </c>
      <c r="L5614" s="17">
        <v>4</v>
      </c>
      <c r="M5614" s="17">
        <v>4.54</v>
      </c>
      <c r="N5614" s="17" t="str">
        <f>IF(SalesData[[#This Row],[Profit]]&gt;0,"Profit","Loss")</f>
        <v>Profit</v>
      </c>
    </row>
    <row r="5615" spans="1:14" x14ac:dyDescent="0.25">
      <c r="A5615" s="1">
        <v>42629</v>
      </c>
      <c r="B5615" s="3">
        <f t="shared" si="261"/>
        <v>2016</v>
      </c>
      <c r="C5615" s="3">
        <f t="shared" si="262"/>
        <v>9</v>
      </c>
      <c r="D5615" t="s">
        <v>757</v>
      </c>
      <c r="E5615" t="str">
        <f t="shared" si="263"/>
        <v>Corey Roper20160916</v>
      </c>
      <c r="F5615">
        <f>IF(COUNTIF($E$2:E5615, E5615) = 1, MAX($F$1:F5614) + 1, INDEX($F$1:F5614, MATCH(E5615, $E$1:E5614, 0)))</f>
        <v>2760</v>
      </c>
      <c r="G5615" t="s">
        <v>30</v>
      </c>
      <c r="H5615" t="s">
        <v>34</v>
      </c>
      <c r="I5615" t="s">
        <v>35</v>
      </c>
      <c r="J5615" t="s">
        <v>187</v>
      </c>
      <c r="K5615" s="17">
        <v>121.78</v>
      </c>
      <c r="L5615" s="17">
        <v>2</v>
      </c>
      <c r="M5615" s="17">
        <v>30.45</v>
      </c>
      <c r="N5615" s="17" t="str">
        <f>IF(SalesData[[#This Row],[Profit]]&gt;0,"Profit","Loss")</f>
        <v>Profit</v>
      </c>
    </row>
    <row r="5616" spans="1:14" x14ac:dyDescent="0.25">
      <c r="A5616" s="1">
        <v>42630</v>
      </c>
      <c r="B5616" s="3">
        <f t="shared" si="261"/>
        <v>2016</v>
      </c>
      <c r="C5616" s="3">
        <f t="shared" si="262"/>
        <v>9</v>
      </c>
      <c r="D5616" t="s">
        <v>2548</v>
      </c>
      <c r="E5616" t="str">
        <f t="shared" si="263"/>
        <v>Jim Sink20160917</v>
      </c>
      <c r="F5616">
        <f>IF(COUNTIF($E$2:E5616, E5616) = 1, MAX($F$1:F5615) + 1, INDEX($F$1:F5615, MATCH(E5616, $E$1:E5615, 0)))</f>
        <v>2761</v>
      </c>
      <c r="G5616" t="s">
        <v>27</v>
      </c>
      <c r="H5616" t="s">
        <v>11</v>
      </c>
      <c r="I5616" t="s">
        <v>24</v>
      </c>
      <c r="J5616" t="s">
        <v>1135</v>
      </c>
      <c r="K5616" s="17">
        <v>20.100000000000001</v>
      </c>
      <c r="L5616" s="17">
        <v>3</v>
      </c>
      <c r="M5616" s="17">
        <v>6.63</v>
      </c>
      <c r="N5616" s="17" t="str">
        <f>IF(SalesData[[#This Row],[Profit]]&gt;0,"Profit","Loss")</f>
        <v>Profit</v>
      </c>
    </row>
    <row r="5617" spans="1:14" x14ac:dyDescent="0.25">
      <c r="A5617" s="1">
        <v>42630</v>
      </c>
      <c r="B5617" s="3">
        <f t="shared" si="261"/>
        <v>2016</v>
      </c>
      <c r="C5617" s="3">
        <f t="shared" si="262"/>
        <v>9</v>
      </c>
      <c r="D5617" t="s">
        <v>2548</v>
      </c>
      <c r="E5617" t="str">
        <f t="shared" si="263"/>
        <v>Jim Sink20160917</v>
      </c>
      <c r="F5617">
        <f>IF(COUNTIF($E$2:E5617, E5617) = 1, MAX($F$1:F5616) + 1, INDEX($F$1:F5616, MATCH(E5617, $E$1:E5616, 0)))</f>
        <v>2761</v>
      </c>
      <c r="G5617" t="s">
        <v>27</v>
      </c>
      <c r="H5617" t="s">
        <v>39</v>
      </c>
      <c r="I5617" t="s">
        <v>40</v>
      </c>
      <c r="J5617" t="s">
        <v>863</v>
      </c>
      <c r="K5617" s="17">
        <v>73.58</v>
      </c>
      <c r="L5617" s="17">
        <v>2</v>
      </c>
      <c r="M5617" s="17">
        <v>8.2799999999999994</v>
      </c>
      <c r="N5617" s="17" t="str">
        <f>IF(SalesData[[#This Row],[Profit]]&gt;0,"Profit","Loss")</f>
        <v>Profit</v>
      </c>
    </row>
    <row r="5618" spans="1:14" x14ac:dyDescent="0.25">
      <c r="A5618" s="1">
        <v>42630</v>
      </c>
      <c r="B5618" s="3">
        <f t="shared" si="261"/>
        <v>2016</v>
      </c>
      <c r="C5618" s="3">
        <f t="shared" si="262"/>
        <v>9</v>
      </c>
      <c r="D5618" t="s">
        <v>2548</v>
      </c>
      <c r="E5618" t="str">
        <f t="shared" si="263"/>
        <v>Jim Sink20160917</v>
      </c>
      <c r="F5618">
        <f>IF(COUNTIF($E$2:E5618, E5618) = 1, MAX($F$1:F5617) + 1, INDEX($F$1:F5617, MATCH(E5618, $E$1:E5617, 0)))</f>
        <v>2761</v>
      </c>
      <c r="G5618" t="s">
        <v>27</v>
      </c>
      <c r="H5618" t="s">
        <v>11</v>
      </c>
      <c r="I5618" t="s">
        <v>12</v>
      </c>
      <c r="J5618" t="s">
        <v>880</v>
      </c>
      <c r="K5618" s="17">
        <v>6.48</v>
      </c>
      <c r="L5618" s="17">
        <v>1</v>
      </c>
      <c r="M5618" s="17">
        <v>3.11</v>
      </c>
      <c r="N5618" s="17" t="str">
        <f>IF(SalesData[[#This Row],[Profit]]&gt;0,"Profit","Loss")</f>
        <v>Profit</v>
      </c>
    </row>
    <row r="5619" spans="1:14" x14ac:dyDescent="0.25">
      <c r="A5619" s="1">
        <v>42630</v>
      </c>
      <c r="B5619" s="3">
        <f t="shared" si="261"/>
        <v>2016</v>
      </c>
      <c r="C5619" s="3">
        <f t="shared" si="262"/>
        <v>9</v>
      </c>
      <c r="D5619" t="s">
        <v>392</v>
      </c>
      <c r="E5619" t="str">
        <f t="shared" si="263"/>
        <v>Cindy Stewart20160917</v>
      </c>
      <c r="F5619">
        <f>IF(COUNTIF($E$2:E5619, E5619) = 1, MAX($F$1:F5618) + 1, INDEX($F$1:F5618, MATCH(E5619, $E$1:E5618, 0)))</f>
        <v>2762</v>
      </c>
      <c r="G5619" t="s">
        <v>30</v>
      </c>
      <c r="H5619" t="s">
        <v>39</v>
      </c>
      <c r="I5619" t="s">
        <v>302</v>
      </c>
      <c r="J5619" t="s">
        <v>2601</v>
      </c>
      <c r="K5619" s="17">
        <v>396</v>
      </c>
      <c r="L5619" s="17">
        <v>4</v>
      </c>
      <c r="M5619" s="17">
        <v>190.08</v>
      </c>
      <c r="N5619" s="17" t="str">
        <f>IF(SalesData[[#This Row],[Profit]]&gt;0,"Profit","Loss")</f>
        <v>Profit</v>
      </c>
    </row>
    <row r="5620" spans="1:14" x14ac:dyDescent="0.25">
      <c r="A5620" s="1">
        <v>42630</v>
      </c>
      <c r="B5620" s="3">
        <f t="shared" si="261"/>
        <v>2016</v>
      </c>
      <c r="C5620" s="3">
        <f t="shared" si="262"/>
        <v>9</v>
      </c>
      <c r="D5620" t="s">
        <v>593</v>
      </c>
      <c r="E5620" t="str">
        <f t="shared" si="263"/>
        <v>Laura Armstrong20160917</v>
      </c>
      <c r="F5620">
        <f>IF(COUNTIF($E$2:E5620, E5620) = 1, MAX($F$1:F5619) + 1, INDEX($F$1:F5619, MATCH(E5620, $E$1:E5619, 0)))</f>
        <v>2763</v>
      </c>
      <c r="G5620" t="s">
        <v>1061</v>
      </c>
      <c r="H5620" t="s">
        <v>39</v>
      </c>
      <c r="I5620" t="s">
        <v>40</v>
      </c>
      <c r="J5620" t="s">
        <v>1807</v>
      </c>
      <c r="K5620" s="17">
        <v>437.85</v>
      </c>
      <c r="L5620" s="17">
        <v>3</v>
      </c>
      <c r="M5620" s="17">
        <v>131.36000000000001</v>
      </c>
      <c r="N5620" s="17" t="str">
        <f>IF(SalesData[[#This Row],[Profit]]&gt;0,"Profit","Loss")</f>
        <v>Profit</v>
      </c>
    </row>
    <row r="5621" spans="1:14" x14ac:dyDescent="0.25">
      <c r="A5621" s="1">
        <v>42630</v>
      </c>
      <c r="B5621" s="3">
        <f t="shared" si="261"/>
        <v>2016</v>
      </c>
      <c r="C5621" s="3">
        <f t="shared" si="262"/>
        <v>9</v>
      </c>
      <c r="D5621" t="s">
        <v>593</v>
      </c>
      <c r="E5621" t="str">
        <f t="shared" si="263"/>
        <v>Laura Armstrong20160917</v>
      </c>
      <c r="F5621">
        <f>IF(COUNTIF($E$2:E5621, E5621) = 1, MAX($F$1:F5620) + 1, INDEX($F$1:F5620, MATCH(E5621, $E$1:E5620, 0)))</f>
        <v>2763</v>
      </c>
      <c r="G5621" t="s">
        <v>1061</v>
      </c>
      <c r="H5621" t="s">
        <v>34</v>
      </c>
      <c r="I5621" t="s">
        <v>47</v>
      </c>
      <c r="J5621" t="s">
        <v>1340</v>
      </c>
      <c r="K5621" s="17">
        <v>109.48</v>
      </c>
      <c r="L5621" s="17">
        <v>2</v>
      </c>
      <c r="M5621" s="17">
        <v>33.94</v>
      </c>
      <c r="N5621" s="17" t="str">
        <f>IF(SalesData[[#This Row],[Profit]]&gt;0,"Profit","Loss")</f>
        <v>Profit</v>
      </c>
    </row>
    <row r="5622" spans="1:14" x14ac:dyDescent="0.25">
      <c r="A5622" s="1">
        <v>42630</v>
      </c>
      <c r="B5622" s="3">
        <f t="shared" si="261"/>
        <v>2016</v>
      </c>
      <c r="C5622" s="3">
        <f t="shared" si="262"/>
        <v>9</v>
      </c>
      <c r="D5622" t="s">
        <v>2259</v>
      </c>
      <c r="E5622" t="str">
        <f t="shared" si="263"/>
        <v>Sanjit Jacobs20160917</v>
      </c>
      <c r="F5622">
        <f>IF(COUNTIF($E$2:E5622, E5622) = 1, MAX($F$1:F5621) + 1, INDEX($F$1:F5621, MATCH(E5622, $E$1:E5621, 0)))</f>
        <v>2764</v>
      </c>
      <c r="G5622" t="s">
        <v>164</v>
      </c>
      <c r="H5622" t="s">
        <v>34</v>
      </c>
      <c r="I5622" t="s">
        <v>35</v>
      </c>
      <c r="J5622" t="s">
        <v>1821</v>
      </c>
      <c r="K5622" s="17">
        <v>113.89</v>
      </c>
      <c r="L5622" s="17">
        <v>2</v>
      </c>
      <c r="M5622" s="17">
        <v>9.9700000000000006</v>
      </c>
      <c r="N5622" s="17" t="str">
        <f>IF(SalesData[[#This Row],[Profit]]&gt;0,"Profit","Loss")</f>
        <v>Profit</v>
      </c>
    </row>
    <row r="5623" spans="1:14" x14ac:dyDescent="0.25">
      <c r="A5623" s="1">
        <v>42630</v>
      </c>
      <c r="B5623" s="3">
        <f t="shared" si="261"/>
        <v>2016</v>
      </c>
      <c r="C5623" s="3">
        <f t="shared" si="262"/>
        <v>9</v>
      </c>
      <c r="D5623" t="s">
        <v>2259</v>
      </c>
      <c r="E5623" t="str">
        <f t="shared" si="263"/>
        <v>Sanjit Jacobs20160917</v>
      </c>
      <c r="F5623">
        <f>IF(COUNTIF($E$2:E5623, E5623) = 1, MAX($F$1:F5622) + 1, INDEX($F$1:F5622, MATCH(E5623, $E$1:E5622, 0)))</f>
        <v>2764</v>
      </c>
      <c r="G5623" t="s">
        <v>164</v>
      </c>
      <c r="H5623" t="s">
        <v>39</v>
      </c>
      <c r="I5623" t="s">
        <v>40</v>
      </c>
      <c r="J5623" t="s">
        <v>1808</v>
      </c>
      <c r="K5623" s="17">
        <v>105.58</v>
      </c>
      <c r="L5623" s="17">
        <v>2</v>
      </c>
      <c r="M5623" s="17">
        <v>7.92</v>
      </c>
      <c r="N5623" s="17" t="str">
        <f>IF(SalesData[[#This Row],[Profit]]&gt;0,"Profit","Loss")</f>
        <v>Profit</v>
      </c>
    </row>
    <row r="5624" spans="1:14" x14ac:dyDescent="0.25">
      <c r="A5624" s="1">
        <v>42630</v>
      </c>
      <c r="B5624" s="3">
        <f t="shared" si="261"/>
        <v>2016</v>
      </c>
      <c r="C5624" s="3">
        <f t="shared" si="262"/>
        <v>9</v>
      </c>
      <c r="D5624" t="s">
        <v>1286</v>
      </c>
      <c r="E5624" t="str">
        <f t="shared" si="263"/>
        <v>Luke Weiss20160917</v>
      </c>
      <c r="F5624">
        <f>IF(COUNTIF($E$2:E5624, E5624) = 1, MAX($F$1:F5623) + 1, INDEX($F$1:F5623, MATCH(E5624, $E$1:E5623, 0)))</f>
        <v>2765</v>
      </c>
      <c r="G5624" t="s">
        <v>149</v>
      </c>
      <c r="H5624" t="s">
        <v>11</v>
      </c>
      <c r="I5624" t="s">
        <v>20</v>
      </c>
      <c r="J5624" t="s">
        <v>662</v>
      </c>
      <c r="K5624" s="17">
        <v>232.4</v>
      </c>
      <c r="L5624" s="17">
        <v>5</v>
      </c>
      <c r="M5624" s="17">
        <v>78.44</v>
      </c>
      <c r="N5624" s="17" t="str">
        <f>IF(SalesData[[#This Row],[Profit]]&gt;0,"Profit","Loss")</f>
        <v>Profit</v>
      </c>
    </row>
    <row r="5625" spans="1:14" x14ac:dyDescent="0.25">
      <c r="A5625" s="1">
        <v>42630</v>
      </c>
      <c r="B5625" s="3">
        <f t="shared" si="261"/>
        <v>2016</v>
      </c>
      <c r="C5625" s="3">
        <f t="shared" si="262"/>
        <v>9</v>
      </c>
      <c r="D5625" t="s">
        <v>81</v>
      </c>
      <c r="E5625" t="str">
        <f t="shared" si="263"/>
        <v>Brendan Sweed20160917</v>
      </c>
      <c r="F5625">
        <f>IF(COUNTIF($E$2:E5625, E5625) = 1, MAX($F$1:F5624) + 1, INDEX($F$1:F5624, MATCH(E5625, $E$1:E5624, 0)))</f>
        <v>2766</v>
      </c>
      <c r="G5625" t="s">
        <v>129</v>
      </c>
      <c r="H5625" t="s">
        <v>11</v>
      </c>
      <c r="I5625" t="s">
        <v>24</v>
      </c>
      <c r="J5625" t="s">
        <v>779</v>
      </c>
      <c r="K5625" s="17">
        <v>33.4</v>
      </c>
      <c r="L5625" s="17">
        <v>5</v>
      </c>
      <c r="M5625" s="17">
        <v>12.36</v>
      </c>
      <c r="N5625" s="17" t="str">
        <f>IF(SalesData[[#This Row],[Profit]]&gt;0,"Profit","Loss")</f>
        <v>Profit</v>
      </c>
    </row>
    <row r="5626" spans="1:14" x14ac:dyDescent="0.25">
      <c r="A5626" s="1">
        <v>42630</v>
      </c>
      <c r="B5626" s="3">
        <f t="shared" si="261"/>
        <v>2016</v>
      </c>
      <c r="C5626" s="3">
        <f t="shared" si="262"/>
        <v>9</v>
      </c>
      <c r="D5626" t="s">
        <v>373</v>
      </c>
      <c r="E5626" t="str">
        <f t="shared" si="263"/>
        <v>Patrick O'Donnell20160917</v>
      </c>
      <c r="F5626">
        <f>IF(COUNTIF($E$2:E5626, E5626) = 1, MAX($F$1:F5625) + 1, INDEX($F$1:F5625, MATCH(E5626, $E$1:E5625, 0)))</f>
        <v>2767</v>
      </c>
      <c r="G5626" t="s">
        <v>434</v>
      </c>
      <c r="H5626" t="s">
        <v>34</v>
      </c>
      <c r="I5626" t="s">
        <v>47</v>
      </c>
      <c r="J5626" t="s">
        <v>2480</v>
      </c>
      <c r="K5626" s="17">
        <v>14.82</v>
      </c>
      <c r="L5626" s="17">
        <v>3</v>
      </c>
      <c r="M5626" s="17">
        <v>6.22</v>
      </c>
      <c r="N5626" s="17" t="str">
        <f>IF(SalesData[[#This Row],[Profit]]&gt;0,"Profit","Loss")</f>
        <v>Profit</v>
      </c>
    </row>
    <row r="5627" spans="1:14" x14ac:dyDescent="0.25">
      <c r="A5627" s="1">
        <v>42630</v>
      </c>
      <c r="B5627" s="3">
        <f t="shared" si="261"/>
        <v>2016</v>
      </c>
      <c r="C5627" s="3">
        <f t="shared" si="262"/>
        <v>9</v>
      </c>
      <c r="D5627" t="s">
        <v>373</v>
      </c>
      <c r="E5627" t="str">
        <f t="shared" si="263"/>
        <v>Patrick O'Donnell20160917</v>
      </c>
      <c r="F5627">
        <f>IF(COUNTIF($E$2:E5627, E5627) = 1, MAX($F$1:F5626) + 1, INDEX($F$1:F5626, MATCH(E5627, $E$1:E5626, 0)))</f>
        <v>2767</v>
      </c>
      <c r="G5627" t="s">
        <v>434</v>
      </c>
      <c r="H5627" t="s">
        <v>34</v>
      </c>
      <c r="I5627" t="s">
        <v>47</v>
      </c>
      <c r="J5627" t="s">
        <v>48</v>
      </c>
      <c r="K5627" s="17">
        <v>191.82</v>
      </c>
      <c r="L5627" s="17">
        <v>3</v>
      </c>
      <c r="M5627" s="17">
        <v>61.38</v>
      </c>
      <c r="N5627" s="17" t="str">
        <f>IF(SalesData[[#This Row],[Profit]]&gt;0,"Profit","Loss")</f>
        <v>Profit</v>
      </c>
    </row>
    <row r="5628" spans="1:14" x14ac:dyDescent="0.25">
      <c r="A5628" s="1">
        <v>42630</v>
      </c>
      <c r="B5628" s="3">
        <f t="shared" si="261"/>
        <v>2016</v>
      </c>
      <c r="C5628" s="3">
        <f t="shared" si="262"/>
        <v>9</v>
      </c>
      <c r="D5628" t="s">
        <v>1129</v>
      </c>
      <c r="E5628" t="str">
        <f t="shared" si="263"/>
        <v>Troy Staebel20160917</v>
      </c>
      <c r="F5628">
        <f>IF(COUNTIF($E$2:E5628, E5628) = 1, MAX($F$1:F5627) + 1, INDEX($F$1:F5627, MATCH(E5628, $E$1:E5627, 0)))</f>
        <v>2768</v>
      </c>
      <c r="G5628" t="s">
        <v>78</v>
      </c>
      <c r="H5628" t="s">
        <v>11</v>
      </c>
      <c r="I5628" t="s">
        <v>18</v>
      </c>
      <c r="J5628" t="s">
        <v>1851</v>
      </c>
      <c r="K5628" s="17">
        <v>295.39999999999998</v>
      </c>
      <c r="L5628" s="17">
        <v>5</v>
      </c>
      <c r="M5628" s="17">
        <v>-62.77</v>
      </c>
      <c r="N5628" s="17" t="str">
        <f>IF(SalesData[[#This Row],[Profit]]&gt;0,"Profit","Loss")</f>
        <v>Loss</v>
      </c>
    </row>
    <row r="5629" spans="1:14" x14ac:dyDescent="0.25">
      <c r="A5629" s="1">
        <v>42630</v>
      </c>
      <c r="B5629" s="3">
        <f t="shared" si="261"/>
        <v>2016</v>
      </c>
      <c r="C5629" s="3">
        <f t="shared" si="262"/>
        <v>9</v>
      </c>
      <c r="D5629" t="s">
        <v>2225</v>
      </c>
      <c r="E5629" t="str">
        <f t="shared" si="263"/>
        <v>Chuck Clark20160917</v>
      </c>
      <c r="F5629">
        <f>IF(COUNTIF($E$2:E5629, E5629) = 1, MAX($F$1:F5628) + 1, INDEX($F$1:F5628, MATCH(E5629, $E$1:E5628, 0)))</f>
        <v>2769</v>
      </c>
      <c r="G5629" t="s">
        <v>164</v>
      </c>
      <c r="H5629" t="s">
        <v>11</v>
      </c>
      <c r="I5629" t="s">
        <v>16</v>
      </c>
      <c r="J5629" t="s">
        <v>606</v>
      </c>
      <c r="K5629" s="17">
        <v>12.32</v>
      </c>
      <c r="L5629" s="17">
        <v>4</v>
      </c>
      <c r="M5629" s="17">
        <v>5.91</v>
      </c>
      <c r="N5629" s="17" t="str">
        <f>IF(SalesData[[#This Row],[Profit]]&gt;0,"Profit","Loss")</f>
        <v>Profit</v>
      </c>
    </row>
    <row r="5630" spans="1:14" x14ac:dyDescent="0.25">
      <c r="A5630" s="1">
        <v>42631</v>
      </c>
      <c r="B5630" s="3">
        <f t="shared" si="261"/>
        <v>2016</v>
      </c>
      <c r="C5630" s="3">
        <f t="shared" si="262"/>
        <v>9</v>
      </c>
      <c r="D5630" t="s">
        <v>2277</v>
      </c>
      <c r="E5630" t="str">
        <f t="shared" si="263"/>
        <v>Henry MacAllister20160918</v>
      </c>
      <c r="F5630">
        <f>IF(COUNTIF($E$2:E5630, E5630) = 1, MAX($F$1:F5629) + 1, INDEX($F$1:F5629, MATCH(E5630, $E$1:E5629, 0)))</f>
        <v>2770</v>
      </c>
      <c r="G5630" t="s">
        <v>149</v>
      </c>
      <c r="H5630" t="s">
        <v>11</v>
      </c>
      <c r="I5630" t="s">
        <v>20</v>
      </c>
      <c r="J5630" t="s">
        <v>1370</v>
      </c>
      <c r="K5630" s="17">
        <v>4.62</v>
      </c>
      <c r="L5630" s="17">
        <v>1</v>
      </c>
      <c r="M5630" s="17">
        <v>1.73</v>
      </c>
      <c r="N5630" s="17" t="str">
        <f>IF(SalesData[[#This Row],[Profit]]&gt;0,"Profit","Loss")</f>
        <v>Profit</v>
      </c>
    </row>
    <row r="5631" spans="1:14" x14ac:dyDescent="0.25">
      <c r="A5631" s="1">
        <v>42631</v>
      </c>
      <c r="B5631" s="3">
        <f t="shared" si="261"/>
        <v>2016</v>
      </c>
      <c r="C5631" s="3">
        <f t="shared" si="262"/>
        <v>9</v>
      </c>
      <c r="D5631" t="s">
        <v>1748</v>
      </c>
      <c r="E5631" t="str">
        <f t="shared" si="263"/>
        <v>Nona Balk20160918</v>
      </c>
      <c r="F5631">
        <f>IF(COUNTIF($E$2:E5631, E5631) = 1, MAX($F$1:F5630) + 1, INDEX($F$1:F5630, MATCH(E5631, $E$1:E5630, 0)))</f>
        <v>2771</v>
      </c>
      <c r="G5631" t="s">
        <v>123</v>
      </c>
      <c r="H5631" t="s">
        <v>34</v>
      </c>
      <c r="I5631" t="s">
        <v>145</v>
      </c>
      <c r="J5631" t="s">
        <v>2066</v>
      </c>
      <c r="K5631" s="17">
        <v>383.44</v>
      </c>
      <c r="L5631" s="17">
        <v>4</v>
      </c>
      <c r="M5631" s="17">
        <v>-167.32</v>
      </c>
      <c r="N5631" s="17" t="str">
        <f>IF(SalesData[[#This Row],[Profit]]&gt;0,"Profit","Loss")</f>
        <v>Loss</v>
      </c>
    </row>
    <row r="5632" spans="1:14" x14ac:dyDescent="0.25">
      <c r="A5632" s="1">
        <v>42631</v>
      </c>
      <c r="B5632" s="3">
        <f t="shared" si="261"/>
        <v>2016</v>
      </c>
      <c r="C5632" s="3">
        <f t="shared" si="262"/>
        <v>9</v>
      </c>
      <c r="D5632" t="s">
        <v>1528</v>
      </c>
      <c r="E5632" t="str">
        <f t="shared" si="263"/>
        <v>Anne McFarland20160918</v>
      </c>
      <c r="F5632">
        <f>IF(COUNTIF($E$2:E5632, E5632) = 1, MAX($F$1:F5631) + 1, INDEX($F$1:F5631, MATCH(E5632, $E$1:E5631, 0)))</f>
        <v>2772</v>
      </c>
      <c r="G5632" t="s">
        <v>488</v>
      </c>
      <c r="H5632" t="s">
        <v>34</v>
      </c>
      <c r="I5632" t="s">
        <v>35</v>
      </c>
      <c r="J5632" t="s">
        <v>1726</v>
      </c>
      <c r="K5632" s="17">
        <v>350.98</v>
      </c>
      <c r="L5632" s="17">
        <v>1</v>
      </c>
      <c r="M5632" s="17">
        <v>84.24</v>
      </c>
      <c r="N5632" s="17" t="str">
        <f>IF(SalesData[[#This Row],[Profit]]&gt;0,"Profit","Loss")</f>
        <v>Profit</v>
      </c>
    </row>
    <row r="5633" spans="1:14" x14ac:dyDescent="0.25">
      <c r="A5633" s="1">
        <v>42631</v>
      </c>
      <c r="B5633" s="3">
        <f t="shared" si="261"/>
        <v>2016</v>
      </c>
      <c r="C5633" s="3">
        <f t="shared" si="262"/>
        <v>9</v>
      </c>
      <c r="D5633" t="s">
        <v>1528</v>
      </c>
      <c r="E5633" t="str">
        <f t="shared" si="263"/>
        <v>Anne McFarland20160918</v>
      </c>
      <c r="F5633">
        <f>IF(COUNTIF($E$2:E5633, E5633) = 1, MAX($F$1:F5632) + 1, INDEX($F$1:F5632, MATCH(E5633, $E$1:E5632, 0)))</f>
        <v>2772</v>
      </c>
      <c r="G5633" t="s">
        <v>488</v>
      </c>
      <c r="H5633" t="s">
        <v>11</v>
      </c>
      <c r="I5633" t="s">
        <v>12</v>
      </c>
      <c r="J5633" t="s">
        <v>1403</v>
      </c>
      <c r="K5633" s="17">
        <v>13.08</v>
      </c>
      <c r="L5633" s="17">
        <v>2</v>
      </c>
      <c r="M5633" s="17">
        <v>6.02</v>
      </c>
      <c r="N5633" s="17" t="str">
        <f>IF(SalesData[[#This Row],[Profit]]&gt;0,"Profit","Loss")</f>
        <v>Profit</v>
      </c>
    </row>
    <row r="5634" spans="1:14" x14ac:dyDescent="0.25">
      <c r="A5634" s="1">
        <v>42631</v>
      </c>
      <c r="B5634" s="3">
        <f t="shared" ref="B5634:B5697" si="264">YEAR(A5634)</f>
        <v>2016</v>
      </c>
      <c r="C5634" s="3">
        <f t="shared" ref="C5634:C5697" si="265">MONTH(A5634)</f>
        <v>9</v>
      </c>
      <c r="D5634" t="s">
        <v>1528</v>
      </c>
      <c r="E5634" t="str">
        <f t="shared" ref="E5634:E5697" si="266">D5634 &amp; TEXT(A5634, "yyyymmdd")</f>
        <v>Anne McFarland20160918</v>
      </c>
      <c r="F5634">
        <f>IF(COUNTIF($E$2:E5634, E5634) = 1, MAX($F$1:F5633) + 1, INDEX($F$1:F5633, MATCH(E5634, $E$1:E5633, 0)))</f>
        <v>2772</v>
      </c>
      <c r="G5634" t="s">
        <v>488</v>
      </c>
      <c r="H5634" t="s">
        <v>11</v>
      </c>
      <c r="I5634" t="s">
        <v>18</v>
      </c>
      <c r="J5634" t="s">
        <v>1572</v>
      </c>
      <c r="K5634" s="17">
        <v>900.08</v>
      </c>
      <c r="L5634" s="17">
        <v>4</v>
      </c>
      <c r="M5634" s="17">
        <v>117.01</v>
      </c>
      <c r="N5634" s="17" t="str">
        <f>IF(SalesData[[#This Row],[Profit]]&gt;0,"Profit","Loss")</f>
        <v>Profit</v>
      </c>
    </row>
    <row r="5635" spans="1:14" x14ac:dyDescent="0.25">
      <c r="A5635" s="1">
        <v>42631</v>
      </c>
      <c r="B5635" s="3">
        <f t="shared" si="264"/>
        <v>2016</v>
      </c>
      <c r="C5635" s="3">
        <f t="shared" si="265"/>
        <v>9</v>
      </c>
      <c r="D5635" t="s">
        <v>58</v>
      </c>
      <c r="E5635" t="str">
        <f t="shared" si="266"/>
        <v>Seth Vernon20160918</v>
      </c>
      <c r="F5635">
        <f>IF(COUNTIF($E$2:E5635, E5635) = 1, MAX($F$1:F5634) + 1, INDEX($F$1:F5634, MATCH(E5635, $E$1:E5634, 0)))</f>
        <v>2773</v>
      </c>
      <c r="G5635" t="s">
        <v>78</v>
      </c>
      <c r="H5635" t="s">
        <v>34</v>
      </c>
      <c r="I5635" t="s">
        <v>47</v>
      </c>
      <c r="J5635" t="s">
        <v>1455</v>
      </c>
      <c r="K5635" s="17">
        <v>5.35</v>
      </c>
      <c r="L5635" s="17">
        <v>3</v>
      </c>
      <c r="M5635" s="17">
        <v>1.61</v>
      </c>
      <c r="N5635" s="17" t="str">
        <f>IF(SalesData[[#This Row],[Profit]]&gt;0,"Profit","Loss")</f>
        <v>Profit</v>
      </c>
    </row>
    <row r="5636" spans="1:14" x14ac:dyDescent="0.25">
      <c r="A5636" s="1">
        <v>42631</v>
      </c>
      <c r="B5636" s="3">
        <f t="shared" si="264"/>
        <v>2016</v>
      </c>
      <c r="C5636" s="3">
        <f t="shared" si="265"/>
        <v>9</v>
      </c>
      <c r="D5636" t="s">
        <v>58</v>
      </c>
      <c r="E5636" t="str">
        <f t="shared" si="266"/>
        <v>Seth Vernon20160918</v>
      </c>
      <c r="F5636">
        <f>IF(COUNTIF($E$2:E5636, E5636) = 1, MAX($F$1:F5635) + 1, INDEX($F$1:F5635, MATCH(E5636, $E$1:E5635, 0)))</f>
        <v>2773</v>
      </c>
      <c r="G5636" t="s">
        <v>78</v>
      </c>
      <c r="H5636" t="s">
        <v>34</v>
      </c>
      <c r="I5636" t="s">
        <v>35</v>
      </c>
      <c r="J5636" t="s">
        <v>793</v>
      </c>
      <c r="K5636" s="17">
        <v>99.37</v>
      </c>
      <c r="L5636" s="17">
        <v>2</v>
      </c>
      <c r="M5636" s="17">
        <v>-7.1</v>
      </c>
      <c r="N5636" s="17" t="str">
        <f>IF(SalesData[[#This Row],[Profit]]&gt;0,"Profit","Loss")</f>
        <v>Loss</v>
      </c>
    </row>
    <row r="5637" spans="1:14" x14ac:dyDescent="0.25">
      <c r="A5637" s="1">
        <v>42631</v>
      </c>
      <c r="B5637" s="3">
        <f t="shared" si="264"/>
        <v>2016</v>
      </c>
      <c r="C5637" s="3">
        <f t="shared" si="265"/>
        <v>9</v>
      </c>
      <c r="D5637" t="s">
        <v>58</v>
      </c>
      <c r="E5637" t="str">
        <f t="shared" si="266"/>
        <v>Seth Vernon20160918</v>
      </c>
      <c r="F5637">
        <f>IF(COUNTIF($E$2:E5637, E5637) = 1, MAX($F$1:F5636) + 1, INDEX($F$1:F5636, MATCH(E5637, $E$1:E5636, 0)))</f>
        <v>2773</v>
      </c>
      <c r="G5637" t="s">
        <v>78</v>
      </c>
      <c r="H5637" t="s">
        <v>11</v>
      </c>
      <c r="I5637" t="s">
        <v>24</v>
      </c>
      <c r="J5637" t="s">
        <v>1844</v>
      </c>
      <c r="K5637" s="17">
        <v>2.67</v>
      </c>
      <c r="L5637" s="17">
        <v>1</v>
      </c>
      <c r="M5637" s="17">
        <v>0.37</v>
      </c>
      <c r="N5637" s="17" t="str">
        <f>IF(SalesData[[#This Row],[Profit]]&gt;0,"Profit","Loss")</f>
        <v>Profit</v>
      </c>
    </row>
    <row r="5638" spans="1:14" x14ac:dyDescent="0.25">
      <c r="A5638" s="1">
        <v>42631</v>
      </c>
      <c r="B5638" s="3">
        <f t="shared" si="264"/>
        <v>2016</v>
      </c>
      <c r="C5638" s="3">
        <f t="shared" si="265"/>
        <v>9</v>
      </c>
      <c r="D5638" t="s">
        <v>736</v>
      </c>
      <c r="E5638" t="str">
        <f t="shared" si="266"/>
        <v>Magdelene Morse20160918</v>
      </c>
      <c r="F5638">
        <f>IF(COUNTIF($E$2:E5638, E5638) = 1, MAX($F$1:F5637) + 1, INDEX($F$1:F5637, MATCH(E5638, $E$1:E5637, 0)))</f>
        <v>2774</v>
      </c>
      <c r="G5638" t="s">
        <v>149</v>
      </c>
      <c r="H5638" t="s">
        <v>34</v>
      </c>
      <c r="I5638" t="s">
        <v>35</v>
      </c>
      <c r="J5638" t="s">
        <v>594</v>
      </c>
      <c r="K5638" s="17">
        <v>631.78</v>
      </c>
      <c r="L5638" s="17">
        <v>2</v>
      </c>
      <c r="M5638" s="17">
        <v>140.4</v>
      </c>
      <c r="N5638" s="17" t="str">
        <f>IF(SalesData[[#This Row],[Profit]]&gt;0,"Profit","Loss")</f>
        <v>Profit</v>
      </c>
    </row>
    <row r="5639" spans="1:14" x14ac:dyDescent="0.25">
      <c r="A5639" s="1">
        <v>42631</v>
      </c>
      <c r="B5639" s="3">
        <f t="shared" si="264"/>
        <v>2016</v>
      </c>
      <c r="C5639" s="3">
        <f t="shared" si="265"/>
        <v>9</v>
      </c>
      <c r="D5639" t="s">
        <v>736</v>
      </c>
      <c r="E5639" t="str">
        <f t="shared" si="266"/>
        <v>Magdelene Morse20160918</v>
      </c>
      <c r="F5639">
        <f>IF(COUNTIF($E$2:E5639, E5639) = 1, MAX($F$1:F5638) + 1, INDEX($F$1:F5638, MATCH(E5639, $E$1:E5638, 0)))</f>
        <v>2774</v>
      </c>
      <c r="G5639" t="s">
        <v>149</v>
      </c>
      <c r="H5639" t="s">
        <v>34</v>
      </c>
      <c r="I5639" t="s">
        <v>47</v>
      </c>
      <c r="J5639" t="s">
        <v>2448</v>
      </c>
      <c r="K5639" s="17">
        <v>60.72</v>
      </c>
      <c r="L5639" s="17">
        <v>3</v>
      </c>
      <c r="M5639" s="17">
        <v>26.11</v>
      </c>
      <c r="N5639" s="17" t="str">
        <f>IF(SalesData[[#This Row],[Profit]]&gt;0,"Profit","Loss")</f>
        <v>Profit</v>
      </c>
    </row>
    <row r="5640" spans="1:14" x14ac:dyDescent="0.25">
      <c r="A5640" s="1">
        <v>42631</v>
      </c>
      <c r="B5640" s="3">
        <f t="shared" si="264"/>
        <v>2016</v>
      </c>
      <c r="C5640" s="3">
        <f t="shared" si="265"/>
        <v>9</v>
      </c>
      <c r="D5640" t="s">
        <v>1546</v>
      </c>
      <c r="E5640" t="str">
        <f t="shared" si="266"/>
        <v>Patrick O'Brill20160918</v>
      </c>
      <c r="F5640">
        <f>IF(COUNTIF($E$2:E5640, E5640) = 1, MAX($F$1:F5639) + 1, INDEX($F$1:F5639, MATCH(E5640, $E$1:E5639, 0)))</f>
        <v>2775</v>
      </c>
      <c r="G5640" t="s">
        <v>123</v>
      </c>
      <c r="H5640" t="s">
        <v>11</v>
      </c>
      <c r="I5640" t="s">
        <v>16</v>
      </c>
      <c r="J5640" t="s">
        <v>172</v>
      </c>
      <c r="K5640" s="17">
        <v>3</v>
      </c>
      <c r="L5640" s="17">
        <v>1</v>
      </c>
      <c r="M5640" s="17">
        <v>1.05</v>
      </c>
      <c r="N5640" s="17" t="str">
        <f>IF(SalesData[[#This Row],[Profit]]&gt;0,"Profit","Loss")</f>
        <v>Profit</v>
      </c>
    </row>
    <row r="5641" spans="1:14" x14ac:dyDescent="0.25">
      <c r="A5641" s="1">
        <v>42631</v>
      </c>
      <c r="B5641" s="3">
        <f t="shared" si="264"/>
        <v>2016</v>
      </c>
      <c r="C5641" s="3">
        <f t="shared" si="265"/>
        <v>9</v>
      </c>
      <c r="D5641" t="s">
        <v>2048</v>
      </c>
      <c r="E5641" t="str">
        <f t="shared" si="266"/>
        <v>Jane Waco20160918</v>
      </c>
      <c r="F5641">
        <f>IF(COUNTIF($E$2:E5641, E5641) = 1, MAX($F$1:F5640) + 1, INDEX($F$1:F5640, MATCH(E5641, $E$1:E5640, 0)))</f>
        <v>2776</v>
      </c>
      <c r="G5641" t="s">
        <v>27</v>
      </c>
      <c r="H5641" t="s">
        <v>34</v>
      </c>
      <c r="I5641" t="s">
        <v>35</v>
      </c>
      <c r="J5641" t="s">
        <v>991</v>
      </c>
      <c r="K5641" s="17">
        <v>801.57</v>
      </c>
      <c r="L5641" s="17">
        <v>2</v>
      </c>
      <c r="M5641" s="17">
        <v>50.1</v>
      </c>
      <c r="N5641" s="17" t="str">
        <f>IF(SalesData[[#This Row],[Profit]]&gt;0,"Profit","Loss")</f>
        <v>Profit</v>
      </c>
    </row>
    <row r="5642" spans="1:14" x14ac:dyDescent="0.25">
      <c r="A5642" s="1">
        <v>42631</v>
      </c>
      <c r="B5642" s="3">
        <f t="shared" si="264"/>
        <v>2016</v>
      </c>
      <c r="C5642" s="3">
        <f t="shared" si="265"/>
        <v>9</v>
      </c>
      <c r="D5642" t="s">
        <v>2048</v>
      </c>
      <c r="E5642" t="str">
        <f t="shared" si="266"/>
        <v>Jane Waco20160918</v>
      </c>
      <c r="F5642">
        <f>IF(COUNTIF($E$2:E5642, E5642) = 1, MAX($F$1:F5641) + 1, INDEX($F$1:F5641, MATCH(E5642, $E$1:E5641, 0)))</f>
        <v>2776</v>
      </c>
      <c r="G5642" t="s">
        <v>27</v>
      </c>
      <c r="H5642" t="s">
        <v>11</v>
      </c>
      <c r="I5642" t="s">
        <v>12</v>
      </c>
      <c r="J5642" t="s">
        <v>491</v>
      </c>
      <c r="K5642" s="17">
        <v>368.91</v>
      </c>
      <c r="L5642" s="17">
        <v>9</v>
      </c>
      <c r="M5642" s="17">
        <v>180.77</v>
      </c>
      <c r="N5642" s="17" t="str">
        <f>IF(SalesData[[#This Row],[Profit]]&gt;0,"Profit","Loss")</f>
        <v>Profit</v>
      </c>
    </row>
    <row r="5643" spans="1:14" x14ac:dyDescent="0.25">
      <c r="A5643" s="1">
        <v>42631</v>
      </c>
      <c r="B5643" s="3">
        <f t="shared" si="264"/>
        <v>2016</v>
      </c>
      <c r="C5643" s="3">
        <f t="shared" si="265"/>
        <v>9</v>
      </c>
      <c r="D5643" t="s">
        <v>2048</v>
      </c>
      <c r="E5643" t="str">
        <f t="shared" si="266"/>
        <v>Jane Waco20160918</v>
      </c>
      <c r="F5643">
        <f>IF(COUNTIF($E$2:E5643, E5643) = 1, MAX($F$1:F5642) + 1, INDEX($F$1:F5642, MATCH(E5643, $E$1:E5642, 0)))</f>
        <v>2776</v>
      </c>
      <c r="G5643" t="s">
        <v>27</v>
      </c>
      <c r="H5643" t="s">
        <v>34</v>
      </c>
      <c r="I5643" t="s">
        <v>35</v>
      </c>
      <c r="J5643" t="s">
        <v>919</v>
      </c>
      <c r="K5643" s="17">
        <v>885.53</v>
      </c>
      <c r="L5643" s="17">
        <v>9</v>
      </c>
      <c r="M5643" s="17">
        <v>-99.62</v>
      </c>
      <c r="N5643" s="17" t="str">
        <f>IF(SalesData[[#This Row],[Profit]]&gt;0,"Profit","Loss")</f>
        <v>Loss</v>
      </c>
    </row>
    <row r="5644" spans="1:14" x14ac:dyDescent="0.25">
      <c r="A5644" s="1">
        <v>42631</v>
      </c>
      <c r="B5644" s="3">
        <f t="shared" si="264"/>
        <v>2016</v>
      </c>
      <c r="C5644" s="3">
        <f t="shared" si="265"/>
        <v>9</v>
      </c>
      <c r="D5644" t="s">
        <v>2094</v>
      </c>
      <c r="E5644" t="str">
        <f t="shared" si="266"/>
        <v>Bill Donatelli20160918</v>
      </c>
      <c r="F5644">
        <f>IF(COUNTIF($E$2:E5644, E5644) = 1, MAX($F$1:F5643) + 1, INDEX($F$1:F5643, MATCH(E5644, $E$1:E5643, 0)))</f>
        <v>2777</v>
      </c>
      <c r="G5644" t="s">
        <v>27</v>
      </c>
      <c r="H5644" t="s">
        <v>39</v>
      </c>
      <c r="I5644" t="s">
        <v>40</v>
      </c>
      <c r="J5644" t="s">
        <v>1352</v>
      </c>
      <c r="K5644" s="17">
        <v>239.98</v>
      </c>
      <c r="L5644" s="17">
        <v>2</v>
      </c>
      <c r="M5644" s="17">
        <v>24</v>
      </c>
      <c r="N5644" s="17" t="str">
        <f>IF(SalesData[[#This Row],[Profit]]&gt;0,"Profit","Loss")</f>
        <v>Profit</v>
      </c>
    </row>
    <row r="5645" spans="1:14" x14ac:dyDescent="0.25">
      <c r="A5645" s="1">
        <v>42632</v>
      </c>
      <c r="B5645" s="3">
        <f t="shared" si="264"/>
        <v>2016</v>
      </c>
      <c r="C5645" s="3">
        <f t="shared" si="265"/>
        <v>9</v>
      </c>
      <c r="D5645" t="s">
        <v>1494</v>
      </c>
      <c r="E5645" t="str">
        <f t="shared" si="266"/>
        <v>Eugene Hildebrand20160919</v>
      </c>
      <c r="F5645">
        <f>IF(COUNTIF($E$2:E5645, E5645) = 1, MAX($F$1:F5644) + 1, INDEX($F$1:F5644, MATCH(E5645, $E$1:E5644, 0)))</f>
        <v>2778</v>
      </c>
      <c r="G5645" t="s">
        <v>15</v>
      </c>
      <c r="H5645" t="s">
        <v>34</v>
      </c>
      <c r="I5645" t="s">
        <v>35</v>
      </c>
      <c r="J5645" t="s">
        <v>991</v>
      </c>
      <c r="K5645" s="17">
        <v>701.37</v>
      </c>
      <c r="L5645" s="17">
        <v>2</v>
      </c>
      <c r="M5645" s="17">
        <v>-50.1</v>
      </c>
      <c r="N5645" s="17" t="str">
        <f>IF(SalesData[[#This Row],[Profit]]&gt;0,"Profit","Loss")</f>
        <v>Loss</v>
      </c>
    </row>
    <row r="5646" spans="1:14" x14ac:dyDescent="0.25">
      <c r="A5646" s="1">
        <v>42632</v>
      </c>
      <c r="B5646" s="3">
        <f t="shared" si="264"/>
        <v>2016</v>
      </c>
      <c r="C5646" s="3">
        <f t="shared" si="265"/>
        <v>9</v>
      </c>
      <c r="D5646" t="s">
        <v>1494</v>
      </c>
      <c r="E5646" t="str">
        <f t="shared" si="266"/>
        <v>Eugene Hildebrand20160919</v>
      </c>
      <c r="F5646">
        <f>IF(COUNTIF($E$2:E5646, E5646) = 1, MAX($F$1:F5645) + 1, INDEX($F$1:F5645, MATCH(E5646, $E$1:E5645, 0)))</f>
        <v>2778</v>
      </c>
      <c r="G5646" t="s">
        <v>15</v>
      </c>
      <c r="H5646" t="s">
        <v>11</v>
      </c>
      <c r="I5646" t="s">
        <v>20</v>
      </c>
      <c r="J5646" t="s">
        <v>1370</v>
      </c>
      <c r="K5646" s="17">
        <v>2.31</v>
      </c>
      <c r="L5646" s="17">
        <v>2</v>
      </c>
      <c r="M5646" s="17">
        <v>-3.46</v>
      </c>
      <c r="N5646" s="17" t="str">
        <f>IF(SalesData[[#This Row],[Profit]]&gt;0,"Profit","Loss")</f>
        <v>Loss</v>
      </c>
    </row>
    <row r="5647" spans="1:14" x14ac:dyDescent="0.25">
      <c r="A5647" s="1">
        <v>42632</v>
      </c>
      <c r="B5647" s="3">
        <f t="shared" si="264"/>
        <v>2016</v>
      </c>
      <c r="C5647" s="3">
        <f t="shared" si="265"/>
        <v>9</v>
      </c>
      <c r="D5647" t="s">
        <v>1629</v>
      </c>
      <c r="E5647" t="str">
        <f t="shared" si="266"/>
        <v>Rick Huthwaite20160919</v>
      </c>
      <c r="F5647">
        <f>IF(COUNTIF($E$2:E5647, E5647) = 1, MAX($F$1:F5646) + 1, INDEX($F$1:F5646, MATCH(E5647, $E$1:E5646, 0)))</f>
        <v>2779</v>
      </c>
      <c r="G5647" t="s">
        <v>1529</v>
      </c>
      <c r="H5647" t="s">
        <v>11</v>
      </c>
      <c r="I5647" t="s">
        <v>18</v>
      </c>
      <c r="J5647" t="s">
        <v>308</v>
      </c>
      <c r="K5647" s="17">
        <v>1606.23</v>
      </c>
      <c r="L5647" s="17">
        <v>9</v>
      </c>
      <c r="M5647" s="17">
        <v>481.87</v>
      </c>
      <c r="N5647" s="17" t="str">
        <f>IF(SalesData[[#This Row],[Profit]]&gt;0,"Profit","Loss")</f>
        <v>Profit</v>
      </c>
    </row>
    <row r="5648" spans="1:14" x14ac:dyDescent="0.25">
      <c r="A5648" s="1">
        <v>42632</v>
      </c>
      <c r="B5648" s="3">
        <f t="shared" si="264"/>
        <v>2016</v>
      </c>
      <c r="C5648" s="3">
        <f t="shared" si="265"/>
        <v>9</v>
      </c>
      <c r="D5648" t="s">
        <v>1629</v>
      </c>
      <c r="E5648" t="str">
        <f t="shared" si="266"/>
        <v>Rick Huthwaite20160919</v>
      </c>
      <c r="F5648">
        <f>IF(COUNTIF($E$2:E5648, E5648) = 1, MAX($F$1:F5647) + 1, INDEX($F$1:F5647, MATCH(E5648, $E$1:E5647, 0)))</f>
        <v>2779</v>
      </c>
      <c r="G5648" t="s">
        <v>1529</v>
      </c>
      <c r="H5648" t="s">
        <v>11</v>
      </c>
      <c r="I5648" t="s">
        <v>12</v>
      </c>
      <c r="J5648" t="s">
        <v>1924</v>
      </c>
      <c r="K5648" s="17">
        <v>17.04</v>
      </c>
      <c r="L5648" s="17">
        <v>3</v>
      </c>
      <c r="M5648" s="17">
        <v>7.67</v>
      </c>
      <c r="N5648" s="17" t="str">
        <f>IF(SalesData[[#This Row],[Profit]]&gt;0,"Profit","Loss")</f>
        <v>Profit</v>
      </c>
    </row>
    <row r="5649" spans="1:14" x14ac:dyDescent="0.25">
      <c r="A5649" s="1">
        <v>42632</v>
      </c>
      <c r="B5649" s="3">
        <f t="shared" si="264"/>
        <v>2016</v>
      </c>
      <c r="C5649" s="3">
        <f t="shared" si="265"/>
        <v>9</v>
      </c>
      <c r="D5649" t="s">
        <v>1629</v>
      </c>
      <c r="E5649" t="str">
        <f t="shared" si="266"/>
        <v>Rick Huthwaite20160919</v>
      </c>
      <c r="F5649">
        <f>IF(COUNTIF($E$2:E5649, E5649) = 1, MAX($F$1:F5648) + 1, INDEX($F$1:F5648, MATCH(E5649, $E$1:E5648, 0)))</f>
        <v>2779</v>
      </c>
      <c r="G5649" t="s">
        <v>1529</v>
      </c>
      <c r="H5649" t="s">
        <v>11</v>
      </c>
      <c r="I5649" t="s">
        <v>20</v>
      </c>
      <c r="J5649" t="s">
        <v>2120</v>
      </c>
      <c r="K5649" s="17">
        <v>49.53</v>
      </c>
      <c r="L5649" s="17">
        <v>3</v>
      </c>
      <c r="M5649" s="17">
        <v>23.77</v>
      </c>
      <c r="N5649" s="17" t="str">
        <f>IF(SalesData[[#This Row],[Profit]]&gt;0,"Profit","Loss")</f>
        <v>Profit</v>
      </c>
    </row>
    <row r="5650" spans="1:14" x14ac:dyDescent="0.25">
      <c r="A5650" s="1">
        <v>42632</v>
      </c>
      <c r="B5650" s="3">
        <f t="shared" si="264"/>
        <v>2016</v>
      </c>
      <c r="C5650" s="3">
        <f t="shared" si="265"/>
        <v>9</v>
      </c>
      <c r="D5650" t="s">
        <v>1629</v>
      </c>
      <c r="E5650" t="str">
        <f t="shared" si="266"/>
        <v>Rick Huthwaite20160919</v>
      </c>
      <c r="F5650">
        <f>IF(COUNTIF($E$2:E5650, E5650) = 1, MAX($F$1:F5649) + 1, INDEX($F$1:F5649, MATCH(E5650, $E$1:E5649, 0)))</f>
        <v>2779</v>
      </c>
      <c r="G5650" t="s">
        <v>1529</v>
      </c>
      <c r="H5650" t="s">
        <v>34</v>
      </c>
      <c r="I5650" t="s">
        <v>35</v>
      </c>
      <c r="J5650" t="s">
        <v>633</v>
      </c>
      <c r="K5650" s="17">
        <v>872.32</v>
      </c>
      <c r="L5650" s="17">
        <v>4</v>
      </c>
      <c r="M5650" s="17">
        <v>244.25</v>
      </c>
      <c r="N5650" s="17" t="str">
        <f>IF(SalesData[[#This Row],[Profit]]&gt;0,"Profit","Loss")</f>
        <v>Profit</v>
      </c>
    </row>
    <row r="5651" spans="1:14" x14ac:dyDescent="0.25">
      <c r="A5651" s="1">
        <v>42632</v>
      </c>
      <c r="B5651" s="3">
        <f t="shared" si="264"/>
        <v>2016</v>
      </c>
      <c r="C5651" s="3">
        <f t="shared" si="265"/>
        <v>9</v>
      </c>
      <c r="D5651" t="s">
        <v>977</v>
      </c>
      <c r="E5651" t="str">
        <f t="shared" si="266"/>
        <v>Scot Wooten20160919</v>
      </c>
      <c r="F5651">
        <f>IF(COUNTIF($E$2:E5651, E5651) = 1, MAX($F$1:F5650) + 1, INDEX($F$1:F5650, MATCH(E5651, $E$1:E5650, 0)))</f>
        <v>2780</v>
      </c>
      <c r="G5651" t="s">
        <v>27</v>
      </c>
      <c r="H5651" t="s">
        <v>11</v>
      </c>
      <c r="I5651" t="s">
        <v>12</v>
      </c>
      <c r="J5651" t="s">
        <v>1773</v>
      </c>
      <c r="K5651" s="17">
        <v>159.88</v>
      </c>
      <c r="L5651" s="17">
        <v>7</v>
      </c>
      <c r="M5651" s="17">
        <v>73.540000000000006</v>
      </c>
      <c r="N5651" s="17" t="str">
        <f>IF(SalesData[[#This Row],[Profit]]&gt;0,"Profit","Loss")</f>
        <v>Profit</v>
      </c>
    </row>
    <row r="5652" spans="1:14" x14ac:dyDescent="0.25">
      <c r="A5652" s="1">
        <v>42632</v>
      </c>
      <c r="B5652" s="3">
        <f t="shared" si="264"/>
        <v>2016</v>
      </c>
      <c r="C5652" s="3">
        <f t="shared" si="265"/>
        <v>9</v>
      </c>
      <c r="D5652" t="s">
        <v>131</v>
      </c>
      <c r="E5652" t="str">
        <f t="shared" si="266"/>
        <v>Shirley Daniels20160919</v>
      </c>
      <c r="F5652">
        <f>IF(COUNTIF($E$2:E5652, E5652) = 1, MAX($F$1:F5651) + 1, INDEX($F$1:F5651, MATCH(E5652, $E$1:E5651, 0)))</f>
        <v>2781</v>
      </c>
      <c r="G5652" t="s">
        <v>177</v>
      </c>
      <c r="H5652" t="s">
        <v>11</v>
      </c>
      <c r="I5652" t="s">
        <v>20</v>
      </c>
      <c r="J5652" t="s">
        <v>834</v>
      </c>
      <c r="K5652" s="17">
        <v>25.44</v>
      </c>
      <c r="L5652" s="17">
        <v>6</v>
      </c>
      <c r="M5652" s="17">
        <v>12.72</v>
      </c>
      <c r="N5652" s="17" t="str">
        <f>IF(SalesData[[#This Row],[Profit]]&gt;0,"Profit","Loss")</f>
        <v>Profit</v>
      </c>
    </row>
    <row r="5653" spans="1:14" x14ac:dyDescent="0.25">
      <c r="A5653" s="1">
        <v>42632</v>
      </c>
      <c r="B5653" s="3">
        <f t="shared" si="264"/>
        <v>2016</v>
      </c>
      <c r="C5653" s="3">
        <f t="shared" si="265"/>
        <v>9</v>
      </c>
      <c r="D5653" t="s">
        <v>131</v>
      </c>
      <c r="E5653" t="str">
        <f t="shared" si="266"/>
        <v>Shirley Daniels20160919</v>
      </c>
      <c r="F5653">
        <f>IF(COUNTIF($E$2:E5653, E5653) = 1, MAX($F$1:F5652) + 1, INDEX($F$1:F5652, MATCH(E5653, $E$1:E5652, 0)))</f>
        <v>2781</v>
      </c>
      <c r="G5653" t="s">
        <v>177</v>
      </c>
      <c r="H5653" t="s">
        <v>11</v>
      </c>
      <c r="I5653" t="s">
        <v>200</v>
      </c>
      <c r="J5653" t="s">
        <v>262</v>
      </c>
      <c r="K5653" s="17">
        <v>27.93</v>
      </c>
      <c r="L5653" s="17">
        <v>3</v>
      </c>
      <c r="M5653" s="17">
        <v>8.1</v>
      </c>
      <c r="N5653" s="17" t="str">
        <f>IF(SalesData[[#This Row],[Profit]]&gt;0,"Profit","Loss")</f>
        <v>Profit</v>
      </c>
    </row>
    <row r="5654" spans="1:14" x14ac:dyDescent="0.25">
      <c r="A5654" s="1">
        <v>42632</v>
      </c>
      <c r="B5654" s="3">
        <f t="shared" si="264"/>
        <v>2016</v>
      </c>
      <c r="C5654" s="3">
        <f t="shared" si="265"/>
        <v>9</v>
      </c>
      <c r="D5654" t="s">
        <v>2021</v>
      </c>
      <c r="E5654" t="str">
        <f t="shared" si="266"/>
        <v>Theone Pippenger20160919</v>
      </c>
      <c r="F5654">
        <f>IF(COUNTIF($E$2:E5654, E5654) = 1, MAX($F$1:F5653) + 1, INDEX($F$1:F5653, MATCH(E5654, $E$1:E5653, 0)))</f>
        <v>2782</v>
      </c>
      <c r="G5654" t="s">
        <v>30</v>
      </c>
      <c r="H5654" t="s">
        <v>11</v>
      </c>
      <c r="I5654" t="s">
        <v>200</v>
      </c>
      <c r="J5654" t="s">
        <v>710</v>
      </c>
      <c r="K5654" s="17">
        <v>5.04</v>
      </c>
      <c r="L5654" s="17">
        <v>2</v>
      </c>
      <c r="M5654" s="17">
        <v>0.15</v>
      </c>
      <c r="N5654" s="17" t="str">
        <f>IF(SalesData[[#This Row],[Profit]]&gt;0,"Profit","Loss")</f>
        <v>Profit</v>
      </c>
    </row>
    <row r="5655" spans="1:14" x14ac:dyDescent="0.25">
      <c r="A5655" s="1">
        <v>42632</v>
      </c>
      <c r="B5655" s="3">
        <f t="shared" si="264"/>
        <v>2016</v>
      </c>
      <c r="C5655" s="3">
        <f t="shared" si="265"/>
        <v>9</v>
      </c>
      <c r="D5655" t="s">
        <v>2021</v>
      </c>
      <c r="E5655" t="str">
        <f t="shared" si="266"/>
        <v>Theone Pippenger20160919</v>
      </c>
      <c r="F5655">
        <f>IF(COUNTIF($E$2:E5655, E5655) = 1, MAX($F$1:F5654) + 1, INDEX($F$1:F5654, MATCH(E5655, $E$1:E5654, 0)))</f>
        <v>2782</v>
      </c>
      <c r="G5655" t="s">
        <v>30</v>
      </c>
      <c r="H5655" t="s">
        <v>39</v>
      </c>
      <c r="I5655" t="s">
        <v>52</v>
      </c>
      <c r="J5655" t="s">
        <v>454</v>
      </c>
      <c r="K5655" s="17">
        <v>249.95</v>
      </c>
      <c r="L5655" s="17">
        <v>5</v>
      </c>
      <c r="M5655" s="17">
        <v>107.48</v>
      </c>
      <c r="N5655" s="17" t="str">
        <f>IF(SalesData[[#This Row],[Profit]]&gt;0,"Profit","Loss")</f>
        <v>Profit</v>
      </c>
    </row>
    <row r="5656" spans="1:14" x14ac:dyDescent="0.25">
      <c r="A5656" s="1">
        <v>42632</v>
      </c>
      <c r="B5656" s="3">
        <f t="shared" si="264"/>
        <v>2016</v>
      </c>
      <c r="C5656" s="3">
        <f t="shared" si="265"/>
        <v>9</v>
      </c>
      <c r="D5656" t="s">
        <v>246</v>
      </c>
      <c r="E5656" t="str">
        <f t="shared" si="266"/>
        <v>Anne Pryor20160919</v>
      </c>
      <c r="F5656">
        <f>IF(COUNTIF($E$2:E5656, E5656) = 1, MAX($F$1:F5655) + 1, INDEX($F$1:F5655, MATCH(E5656, $E$1:E5655, 0)))</f>
        <v>2783</v>
      </c>
      <c r="G5656" t="s">
        <v>23</v>
      </c>
      <c r="H5656" t="s">
        <v>34</v>
      </c>
      <c r="I5656" t="s">
        <v>47</v>
      </c>
      <c r="J5656" t="s">
        <v>2293</v>
      </c>
      <c r="K5656" s="17">
        <v>25.63</v>
      </c>
      <c r="L5656" s="17">
        <v>3</v>
      </c>
      <c r="M5656" s="17">
        <v>3.84</v>
      </c>
      <c r="N5656" s="17" t="str">
        <f>IF(SalesData[[#This Row],[Profit]]&gt;0,"Profit","Loss")</f>
        <v>Profit</v>
      </c>
    </row>
    <row r="5657" spans="1:14" x14ac:dyDescent="0.25">
      <c r="A5657" s="1">
        <v>42632</v>
      </c>
      <c r="B5657" s="3">
        <f t="shared" si="264"/>
        <v>2016</v>
      </c>
      <c r="C5657" s="3">
        <f t="shared" si="265"/>
        <v>9</v>
      </c>
      <c r="D5657" t="s">
        <v>2225</v>
      </c>
      <c r="E5657" t="str">
        <f t="shared" si="266"/>
        <v>Chuck Clark20160919</v>
      </c>
      <c r="F5657">
        <f>IF(COUNTIF($E$2:E5657, E5657) = 1, MAX($F$1:F5656) + 1, INDEX($F$1:F5656, MATCH(E5657, $E$1:E5656, 0)))</f>
        <v>2784</v>
      </c>
      <c r="G5657" t="s">
        <v>27</v>
      </c>
      <c r="H5657" t="s">
        <v>11</v>
      </c>
      <c r="I5657" t="s">
        <v>20</v>
      </c>
      <c r="J5657" t="s">
        <v>897</v>
      </c>
      <c r="K5657" s="17">
        <v>11.95</v>
      </c>
      <c r="L5657" s="17">
        <v>3</v>
      </c>
      <c r="M5657" s="17">
        <v>4.18</v>
      </c>
      <c r="N5657" s="17" t="str">
        <f>IF(SalesData[[#This Row],[Profit]]&gt;0,"Profit","Loss")</f>
        <v>Profit</v>
      </c>
    </row>
    <row r="5658" spans="1:14" x14ac:dyDescent="0.25">
      <c r="A5658" s="1">
        <v>42632</v>
      </c>
      <c r="B5658" s="3">
        <f t="shared" si="264"/>
        <v>2016</v>
      </c>
      <c r="C5658" s="3">
        <f t="shared" si="265"/>
        <v>9</v>
      </c>
      <c r="D5658" t="s">
        <v>2225</v>
      </c>
      <c r="E5658" t="str">
        <f t="shared" si="266"/>
        <v>Chuck Clark20160919</v>
      </c>
      <c r="F5658">
        <f>IF(COUNTIF($E$2:E5658, E5658) = 1, MAX($F$1:F5657) + 1, INDEX($F$1:F5657, MATCH(E5658, $E$1:E5657, 0)))</f>
        <v>2784</v>
      </c>
      <c r="G5658" t="s">
        <v>27</v>
      </c>
      <c r="H5658" t="s">
        <v>11</v>
      </c>
      <c r="I5658" t="s">
        <v>200</v>
      </c>
      <c r="J5658" t="s">
        <v>2602</v>
      </c>
      <c r="K5658" s="17">
        <v>6.24</v>
      </c>
      <c r="L5658" s="17">
        <v>3</v>
      </c>
      <c r="M5658" s="17">
        <v>1.87</v>
      </c>
      <c r="N5658" s="17" t="str">
        <f>IF(SalesData[[#This Row],[Profit]]&gt;0,"Profit","Loss")</f>
        <v>Profit</v>
      </c>
    </row>
    <row r="5659" spans="1:14" x14ac:dyDescent="0.25">
      <c r="A5659" s="1">
        <v>42632</v>
      </c>
      <c r="B5659" s="3">
        <f t="shared" si="264"/>
        <v>2016</v>
      </c>
      <c r="C5659" s="3">
        <f t="shared" si="265"/>
        <v>9</v>
      </c>
      <c r="D5659" t="s">
        <v>1840</v>
      </c>
      <c r="E5659" t="str">
        <f t="shared" si="266"/>
        <v>Clytie Kelty20160919</v>
      </c>
      <c r="F5659">
        <f>IF(COUNTIF($E$2:E5659, E5659) = 1, MAX($F$1:F5658) + 1, INDEX($F$1:F5658, MATCH(E5659, $E$1:E5658, 0)))</f>
        <v>2785</v>
      </c>
      <c r="G5659" t="s">
        <v>1529</v>
      </c>
      <c r="H5659" t="s">
        <v>11</v>
      </c>
      <c r="I5659" t="s">
        <v>18</v>
      </c>
      <c r="J5659" t="s">
        <v>2338</v>
      </c>
      <c r="K5659" s="17">
        <v>69.52</v>
      </c>
      <c r="L5659" s="17">
        <v>2</v>
      </c>
      <c r="M5659" s="17">
        <v>17.38</v>
      </c>
      <c r="N5659" s="17" t="str">
        <f>IF(SalesData[[#This Row],[Profit]]&gt;0,"Profit","Loss")</f>
        <v>Profit</v>
      </c>
    </row>
    <row r="5660" spans="1:14" x14ac:dyDescent="0.25">
      <c r="A5660" s="1">
        <v>42632</v>
      </c>
      <c r="B5660" s="3">
        <f t="shared" si="264"/>
        <v>2016</v>
      </c>
      <c r="C5660" s="3">
        <f t="shared" si="265"/>
        <v>9</v>
      </c>
      <c r="D5660" t="s">
        <v>483</v>
      </c>
      <c r="E5660" t="str">
        <f t="shared" si="266"/>
        <v>Frank Hawley20160919</v>
      </c>
      <c r="F5660">
        <f>IF(COUNTIF($E$2:E5660, E5660) = 1, MAX($F$1:F5659) + 1, INDEX($F$1:F5659, MATCH(E5660, $E$1:E5659, 0)))</f>
        <v>2786</v>
      </c>
      <c r="G5660" t="s">
        <v>27</v>
      </c>
      <c r="H5660" t="s">
        <v>11</v>
      </c>
      <c r="I5660" t="s">
        <v>20</v>
      </c>
      <c r="J5660" t="s">
        <v>1127</v>
      </c>
      <c r="K5660" s="17">
        <v>8.93</v>
      </c>
      <c r="L5660" s="17">
        <v>2</v>
      </c>
      <c r="M5660" s="17">
        <v>3.12</v>
      </c>
      <c r="N5660" s="17" t="str">
        <f>IF(SalesData[[#This Row],[Profit]]&gt;0,"Profit","Loss")</f>
        <v>Profit</v>
      </c>
    </row>
    <row r="5661" spans="1:14" x14ac:dyDescent="0.25">
      <c r="A5661" s="1">
        <v>42633</v>
      </c>
      <c r="B5661" s="3">
        <f t="shared" si="264"/>
        <v>2016</v>
      </c>
      <c r="C5661" s="3">
        <f t="shared" si="265"/>
        <v>9</v>
      </c>
      <c r="D5661" t="s">
        <v>458</v>
      </c>
      <c r="E5661" t="str">
        <f t="shared" si="266"/>
        <v>Greg Maxwell20160920</v>
      </c>
      <c r="F5661">
        <f>IF(COUNTIF($E$2:E5661, E5661) = 1, MAX($F$1:F5660) + 1, INDEX($F$1:F5660, MATCH(E5661, $E$1:E5660, 0)))</f>
        <v>2787</v>
      </c>
      <c r="G5661" t="s">
        <v>27</v>
      </c>
      <c r="H5661" t="s">
        <v>11</v>
      </c>
      <c r="I5661" t="s">
        <v>12</v>
      </c>
      <c r="J5661" t="s">
        <v>718</v>
      </c>
      <c r="K5661" s="17">
        <v>65.790000000000006</v>
      </c>
      <c r="L5661" s="17">
        <v>9</v>
      </c>
      <c r="M5661" s="17">
        <v>30.26</v>
      </c>
      <c r="N5661" s="17" t="str">
        <f>IF(SalesData[[#This Row],[Profit]]&gt;0,"Profit","Loss")</f>
        <v>Profit</v>
      </c>
    </row>
    <row r="5662" spans="1:14" x14ac:dyDescent="0.25">
      <c r="A5662" s="1">
        <v>42633</v>
      </c>
      <c r="B5662" s="3">
        <f t="shared" si="264"/>
        <v>2016</v>
      </c>
      <c r="C5662" s="3">
        <f t="shared" si="265"/>
        <v>9</v>
      </c>
      <c r="D5662" t="s">
        <v>458</v>
      </c>
      <c r="E5662" t="str">
        <f t="shared" si="266"/>
        <v>Greg Maxwell20160920</v>
      </c>
      <c r="F5662">
        <f>IF(COUNTIF($E$2:E5662, E5662) = 1, MAX($F$1:F5661) + 1, INDEX($F$1:F5661, MATCH(E5662, $E$1:E5661, 0)))</f>
        <v>2787</v>
      </c>
      <c r="G5662" t="s">
        <v>27</v>
      </c>
      <c r="H5662" t="s">
        <v>11</v>
      </c>
      <c r="I5662" t="s">
        <v>20</v>
      </c>
      <c r="J5662" t="s">
        <v>528</v>
      </c>
      <c r="K5662" s="17">
        <v>271.98</v>
      </c>
      <c r="L5662" s="17">
        <v>2</v>
      </c>
      <c r="M5662" s="17">
        <v>88.39</v>
      </c>
      <c r="N5662" s="17" t="str">
        <f>IF(SalesData[[#This Row],[Profit]]&gt;0,"Profit","Loss")</f>
        <v>Profit</v>
      </c>
    </row>
    <row r="5663" spans="1:14" x14ac:dyDescent="0.25">
      <c r="A5663" s="1">
        <v>42633</v>
      </c>
      <c r="B5663" s="3">
        <f t="shared" si="264"/>
        <v>2016</v>
      </c>
      <c r="C5663" s="3">
        <f t="shared" si="265"/>
        <v>9</v>
      </c>
      <c r="D5663" t="s">
        <v>458</v>
      </c>
      <c r="E5663" t="str">
        <f t="shared" si="266"/>
        <v>Greg Maxwell20160920</v>
      </c>
      <c r="F5663">
        <f>IF(COUNTIF($E$2:E5663, E5663) = 1, MAX($F$1:F5662) + 1, INDEX($F$1:F5662, MATCH(E5663, $E$1:E5662, 0)))</f>
        <v>2787</v>
      </c>
      <c r="G5663" t="s">
        <v>27</v>
      </c>
      <c r="H5663" t="s">
        <v>11</v>
      </c>
      <c r="I5663" t="s">
        <v>24</v>
      </c>
      <c r="J5663" t="s">
        <v>1569</v>
      </c>
      <c r="K5663" s="17">
        <v>11.76</v>
      </c>
      <c r="L5663" s="17">
        <v>4</v>
      </c>
      <c r="M5663" s="17">
        <v>3.18</v>
      </c>
      <c r="N5663" s="17" t="str">
        <f>IF(SalesData[[#This Row],[Profit]]&gt;0,"Profit","Loss")</f>
        <v>Profit</v>
      </c>
    </row>
    <row r="5664" spans="1:14" x14ac:dyDescent="0.25">
      <c r="A5664" s="1">
        <v>42633</v>
      </c>
      <c r="B5664" s="3">
        <f t="shared" si="264"/>
        <v>2016</v>
      </c>
      <c r="C5664" s="3">
        <f t="shared" si="265"/>
        <v>9</v>
      </c>
      <c r="D5664" t="s">
        <v>458</v>
      </c>
      <c r="E5664" t="str">
        <f t="shared" si="266"/>
        <v>Greg Maxwell20160920</v>
      </c>
      <c r="F5664">
        <f>IF(COUNTIF($E$2:E5664, E5664) = 1, MAX($F$1:F5663) + 1, INDEX($F$1:F5663, MATCH(E5664, $E$1:E5663, 0)))</f>
        <v>2787</v>
      </c>
      <c r="G5664" t="s">
        <v>27</v>
      </c>
      <c r="H5664" t="s">
        <v>11</v>
      </c>
      <c r="I5664" t="s">
        <v>12</v>
      </c>
      <c r="J5664" t="s">
        <v>713</v>
      </c>
      <c r="K5664" s="17">
        <v>77.52</v>
      </c>
      <c r="L5664" s="17">
        <v>2</v>
      </c>
      <c r="M5664" s="17">
        <v>37.979999999999997</v>
      </c>
      <c r="N5664" s="17" t="str">
        <f>IF(SalesData[[#This Row],[Profit]]&gt;0,"Profit","Loss")</f>
        <v>Profit</v>
      </c>
    </row>
    <row r="5665" spans="1:14" x14ac:dyDescent="0.25">
      <c r="A5665" s="1">
        <v>42633</v>
      </c>
      <c r="B5665" s="3">
        <f t="shared" si="264"/>
        <v>2016</v>
      </c>
      <c r="C5665" s="3">
        <f t="shared" si="265"/>
        <v>9</v>
      </c>
      <c r="D5665" t="s">
        <v>458</v>
      </c>
      <c r="E5665" t="str">
        <f t="shared" si="266"/>
        <v>Greg Maxwell20160920</v>
      </c>
      <c r="F5665">
        <f>IF(COUNTIF($E$2:E5665, E5665) = 1, MAX($F$1:F5664) + 1, INDEX($F$1:F5664, MATCH(E5665, $E$1:E5664, 0)))</f>
        <v>2787</v>
      </c>
      <c r="G5665" t="s">
        <v>27</v>
      </c>
      <c r="H5665" t="s">
        <v>11</v>
      </c>
      <c r="I5665" t="s">
        <v>20</v>
      </c>
      <c r="J5665" t="s">
        <v>701</v>
      </c>
      <c r="K5665" s="17">
        <v>48.64</v>
      </c>
      <c r="L5665" s="17">
        <v>2</v>
      </c>
      <c r="M5665" s="17">
        <v>15.81</v>
      </c>
      <c r="N5665" s="17" t="str">
        <f>IF(SalesData[[#This Row],[Profit]]&gt;0,"Profit","Loss")</f>
        <v>Profit</v>
      </c>
    </row>
    <row r="5666" spans="1:14" x14ac:dyDescent="0.25">
      <c r="A5666" s="1">
        <v>42633</v>
      </c>
      <c r="B5666" s="3">
        <f t="shared" si="264"/>
        <v>2016</v>
      </c>
      <c r="C5666" s="3">
        <f t="shared" si="265"/>
        <v>9</v>
      </c>
      <c r="D5666" t="s">
        <v>285</v>
      </c>
      <c r="E5666" t="str">
        <f t="shared" si="266"/>
        <v>Filia McAdams20160920</v>
      </c>
      <c r="F5666">
        <f>IF(COUNTIF($E$2:E5666, E5666) = 1, MAX($F$1:F5665) + 1, INDEX($F$1:F5665, MATCH(E5666, $E$1:E5665, 0)))</f>
        <v>2788</v>
      </c>
      <c r="G5666" t="s">
        <v>245</v>
      </c>
      <c r="H5666" t="s">
        <v>34</v>
      </c>
      <c r="I5666" t="s">
        <v>47</v>
      </c>
      <c r="J5666" t="s">
        <v>1355</v>
      </c>
      <c r="K5666" s="17">
        <v>17.09</v>
      </c>
      <c r="L5666" s="17">
        <v>2</v>
      </c>
      <c r="M5666" s="17">
        <v>1.07</v>
      </c>
      <c r="N5666" s="17" t="str">
        <f>IF(SalesData[[#This Row],[Profit]]&gt;0,"Profit","Loss")</f>
        <v>Profit</v>
      </c>
    </row>
    <row r="5667" spans="1:14" x14ac:dyDescent="0.25">
      <c r="A5667" s="1">
        <v>42633</v>
      </c>
      <c r="B5667" s="3">
        <f t="shared" si="264"/>
        <v>2016</v>
      </c>
      <c r="C5667" s="3">
        <f t="shared" si="265"/>
        <v>9</v>
      </c>
      <c r="D5667" t="s">
        <v>285</v>
      </c>
      <c r="E5667" t="str">
        <f t="shared" si="266"/>
        <v>Filia McAdams20160920</v>
      </c>
      <c r="F5667">
        <f>IF(COUNTIF($E$2:E5667, E5667) = 1, MAX($F$1:F5666) + 1, INDEX($F$1:F5666, MATCH(E5667, $E$1:E5666, 0)))</f>
        <v>2788</v>
      </c>
      <c r="G5667" t="s">
        <v>245</v>
      </c>
      <c r="H5667" t="s">
        <v>34</v>
      </c>
      <c r="I5667" t="s">
        <v>35</v>
      </c>
      <c r="J5667" t="s">
        <v>919</v>
      </c>
      <c r="K5667" s="17">
        <v>98.39</v>
      </c>
      <c r="L5667" s="17">
        <v>1</v>
      </c>
      <c r="M5667" s="17">
        <v>-11.07</v>
      </c>
      <c r="N5667" s="17" t="str">
        <f>IF(SalesData[[#This Row],[Profit]]&gt;0,"Profit","Loss")</f>
        <v>Loss</v>
      </c>
    </row>
    <row r="5668" spans="1:14" x14ac:dyDescent="0.25">
      <c r="A5668" s="1">
        <v>42633</v>
      </c>
      <c r="B5668" s="3">
        <f t="shared" si="264"/>
        <v>2016</v>
      </c>
      <c r="C5668" s="3">
        <f t="shared" si="265"/>
        <v>9</v>
      </c>
      <c r="D5668" t="s">
        <v>887</v>
      </c>
      <c r="E5668" t="str">
        <f t="shared" si="266"/>
        <v>Helen Abelman20160920</v>
      </c>
      <c r="F5668">
        <f>IF(COUNTIF($E$2:E5668, E5668) = 1, MAX($F$1:F5667) + 1, INDEX($F$1:F5667, MATCH(E5668, $E$1:E5667, 0)))</f>
        <v>2789</v>
      </c>
      <c r="G5668" t="s">
        <v>149</v>
      </c>
      <c r="H5668" t="s">
        <v>11</v>
      </c>
      <c r="I5668" t="s">
        <v>92</v>
      </c>
      <c r="J5668" t="s">
        <v>746</v>
      </c>
      <c r="K5668" s="17">
        <v>393.25</v>
      </c>
      <c r="L5668" s="17">
        <v>5</v>
      </c>
      <c r="M5668" s="17">
        <v>129.77000000000001</v>
      </c>
      <c r="N5668" s="17" t="str">
        <f>IF(SalesData[[#This Row],[Profit]]&gt;0,"Profit","Loss")</f>
        <v>Profit</v>
      </c>
    </row>
    <row r="5669" spans="1:14" x14ac:dyDescent="0.25">
      <c r="A5669" s="1">
        <v>42633</v>
      </c>
      <c r="B5669" s="3">
        <f t="shared" si="264"/>
        <v>2016</v>
      </c>
      <c r="C5669" s="3">
        <f t="shared" si="265"/>
        <v>9</v>
      </c>
      <c r="D5669" t="s">
        <v>2088</v>
      </c>
      <c r="E5669" t="str">
        <f t="shared" si="266"/>
        <v>Edward Nazzal20160920</v>
      </c>
      <c r="F5669">
        <f>IF(COUNTIF($E$2:E5669, E5669) = 1, MAX($F$1:F5668) + 1, INDEX($F$1:F5668, MATCH(E5669, $E$1:E5668, 0)))</f>
        <v>2790</v>
      </c>
      <c r="G5669" t="s">
        <v>110</v>
      </c>
      <c r="H5669" t="s">
        <v>11</v>
      </c>
      <c r="I5669" t="s">
        <v>20</v>
      </c>
      <c r="J5669" t="s">
        <v>608</v>
      </c>
      <c r="K5669" s="17">
        <v>83.7</v>
      </c>
      <c r="L5669" s="17">
        <v>5</v>
      </c>
      <c r="M5669" s="17">
        <v>41.01</v>
      </c>
      <c r="N5669" s="17" t="str">
        <f>IF(SalesData[[#This Row],[Profit]]&gt;0,"Profit","Loss")</f>
        <v>Profit</v>
      </c>
    </row>
    <row r="5670" spans="1:14" x14ac:dyDescent="0.25">
      <c r="A5670" s="1">
        <v>42633</v>
      </c>
      <c r="B5670" s="3">
        <f t="shared" si="264"/>
        <v>2016</v>
      </c>
      <c r="C5670" s="3">
        <f t="shared" si="265"/>
        <v>9</v>
      </c>
      <c r="D5670" t="s">
        <v>2013</v>
      </c>
      <c r="E5670" t="str">
        <f t="shared" si="266"/>
        <v>Heather Jas20160920</v>
      </c>
      <c r="F5670">
        <f>IF(COUNTIF($E$2:E5670, E5670) = 1, MAX($F$1:F5669) + 1, INDEX($F$1:F5669, MATCH(E5670, $E$1:E5669, 0)))</f>
        <v>2791</v>
      </c>
      <c r="G5670" t="s">
        <v>164</v>
      </c>
      <c r="H5670" t="s">
        <v>34</v>
      </c>
      <c r="I5670" t="s">
        <v>74</v>
      </c>
      <c r="J5670" t="s">
        <v>2421</v>
      </c>
      <c r="K5670" s="17">
        <v>163.88</v>
      </c>
      <c r="L5670" s="17">
        <v>2</v>
      </c>
      <c r="M5670" s="17">
        <v>40.97</v>
      </c>
      <c r="N5670" s="17" t="str">
        <f>IF(SalesData[[#This Row],[Profit]]&gt;0,"Profit","Loss")</f>
        <v>Profit</v>
      </c>
    </row>
    <row r="5671" spans="1:14" x14ac:dyDescent="0.25">
      <c r="A5671" s="1">
        <v>42635</v>
      </c>
      <c r="B5671" s="3">
        <f t="shared" si="264"/>
        <v>2016</v>
      </c>
      <c r="C5671" s="3">
        <f t="shared" si="265"/>
        <v>9</v>
      </c>
      <c r="D5671" t="s">
        <v>1771</v>
      </c>
      <c r="E5671" t="str">
        <f t="shared" si="266"/>
        <v>Sally Hughsby20160922</v>
      </c>
      <c r="F5671">
        <f>IF(COUNTIF($E$2:E5671, E5671) = 1, MAX($F$1:F5670) + 1, INDEX($F$1:F5670, MATCH(E5671, $E$1:E5670, 0)))</f>
        <v>2792</v>
      </c>
      <c r="G5671" t="s">
        <v>120</v>
      </c>
      <c r="H5671" t="s">
        <v>11</v>
      </c>
      <c r="I5671" t="s">
        <v>24</v>
      </c>
      <c r="J5671" t="s">
        <v>2453</v>
      </c>
      <c r="K5671" s="17">
        <v>40.78</v>
      </c>
      <c r="L5671" s="17">
        <v>3</v>
      </c>
      <c r="M5671" s="17">
        <v>4.59</v>
      </c>
      <c r="N5671" s="17" t="str">
        <f>IF(SalesData[[#This Row],[Profit]]&gt;0,"Profit","Loss")</f>
        <v>Profit</v>
      </c>
    </row>
    <row r="5672" spans="1:14" x14ac:dyDescent="0.25">
      <c r="A5672" s="1">
        <v>42635</v>
      </c>
      <c r="B5672" s="3">
        <f t="shared" si="264"/>
        <v>2016</v>
      </c>
      <c r="C5672" s="3">
        <f t="shared" si="265"/>
        <v>9</v>
      </c>
      <c r="D5672" t="s">
        <v>1771</v>
      </c>
      <c r="E5672" t="str">
        <f t="shared" si="266"/>
        <v>Sally Hughsby20160922</v>
      </c>
      <c r="F5672">
        <f>IF(COUNTIF($E$2:E5672, E5672) = 1, MAX($F$1:F5671) + 1, INDEX($F$1:F5671, MATCH(E5672, $E$1:E5671, 0)))</f>
        <v>2792</v>
      </c>
      <c r="G5672" t="s">
        <v>120</v>
      </c>
      <c r="H5672" t="s">
        <v>39</v>
      </c>
      <c r="I5672" t="s">
        <v>40</v>
      </c>
      <c r="J5672" t="s">
        <v>2603</v>
      </c>
      <c r="K5672" s="17">
        <v>63.94</v>
      </c>
      <c r="L5672" s="17">
        <v>8</v>
      </c>
      <c r="M5672" s="17">
        <v>5.59</v>
      </c>
      <c r="N5672" s="17" t="str">
        <f>IF(SalesData[[#This Row],[Profit]]&gt;0,"Profit","Loss")</f>
        <v>Profit</v>
      </c>
    </row>
    <row r="5673" spans="1:14" x14ac:dyDescent="0.25">
      <c r="A5673" s="1">
        <v>42635</v>
      </c>
      <c r="B5673" s="3">
        <f t="shared" si="264"/>
        <v>2016</v>
      </c>
      <c r="C5673" s="3">
        <f t="shared" si="265"/>
        <v>9</v>
      </c>
      <c r="D5673" t="s">
        <v>1643</v>
      </c>
      <c r="E5673" t="str">
        <f t="shared" si="266"/>
        <v>Pierre Wener20160922</v>
      </c>
      <c r="F5673">
        <f>IF(COUNTIF($E$2:E5673, E5673) = 1, MAX($F$1:F5672) + 1, INDEX($F$1:F5672, MATCH(E5673, $E$1:E5672, 0)))</f>
        <v>2793</v>
      </c>
      <c r="G5673" t="s">
        <v>23</v>
      </c>
      <c r="H5673" t="s">
        <v>11</v>
      </c>
      <c r="I5673" t="s">
        <v>24</v>
      </c>
      <c r="J5673" t="s">
        <v>988</v>
      </c>
      <c r="K5673" s="17">
        <v>7.87</v>
      </c>
      <c r="L5673" s="17">
        <v>3</v>
      </c>
      <c r="M5673" s="17">
        <v>0.89</v>
      </c>
      <c r="N5673" s="17" t="str">
        <f>IF(SalesData[[#This Row],[Profit]]&gt;0,"Profit","Loss")</f>
        <v>Profit</v>
      </c>
    </row>
    <row r="5674" spans="1:14" x14ac:dyDescent="0.25">
      <c r="A5674" s="1">
        <v>42635</v>
      </c>
      <c r="B5674" s="3">
        <f t="shared" si="264"/>
        <v>2016</v>
      </c>
      <c r="C5674" s="3">
        <f t="shared" si="265"/>
        <v>9</v>
      </c>
      <c r="D5674" t="s">
        <v>1534</v>
      </c>
      <c r="E5674" t="str">
        <f t="shared" si="266"/>
        <v>Amy Cox20160922</v>
      </c>
      <c r="F5674">
        <f>IF(COUNTIF($E$2:E5674, E5674) = 1, MAX($F$1:F5673) + 1, INDEX($F$1:F5673, MATCH(E5674, $E$1:E5673, 0)))</f>
        <v>2794</v>
      </c>
      <c r="G5674" t="s">
        <v>123</v>
      </c>
      <c r="H5674" t="s">
        <v>11</v>
      </c>
      <c r="I5674" t="s">
        <v>20</v>
      </c>
      <c r="J5674" t="s">
        <v>1291</v>
      </c>
      <c r="K5674" s="17">
        <v>7.51</v>
      </c>
      <c r="L5674" s="17">
        <v>9</v>
      </c>
      <c r="M5674" s="17">
        <v>-6</v>
      </c>
      <c r="N5674" s="17" t="str">
        <f>IF(SalesData[[#This Row],[Profit]]&gt;0,"Profit","Loss")</f>
        <v>Loss</v>
      </c>
    </row>
    <row r="5675" spans="1:14" x14ac:dyDescent="0.25">
      <c r="A5675" s="1">
        <v>42635</v>
      </c>
      <c r="B5675" s="3">
        <f t="shared" si="264"/>
        <v>2016</v>
      </c>
      <c r="C5675" s="3">
        <f t="shared" si="265"/>
        <v>9</v>
      </c>
      <c r="D5675" t="s">
        <v>1534</v>
      </c>
      <c r="E5675" t="str">
        <f t="shared" si="266"/>
        <v>Amy Cox20160922</v>
      </c>
      <c r="F5675">
        <f>IF(COUNTIF($E$2:E5675, E5675) = 1, MAX($F$1:F5674) + 1, INDEX($F$1:F5674, MATCH(E5675, $E$1:E5674, 0)))</f>
        <v>2794</v>
      </c>
      <c r="G5675" t="s">
        <v>123</v>
      </c>
      <c r="H5675" t="s">
        <v>11</v>
      </c>
      <c r="I5675" t="s">
        <v>16</v>
      </c>
      <c r="J5675" t="s">
        <v>1709</v>
      </c>
      <c r="K5675" s="17">
        <v>16.559999999999999</v>
      </c>
      <c r="L5675" s="17">
        <v>2</v>
      </c>
      <c r="M5675" s="17">
        <v>5.8</v>
      </c>
      <c r="N5675" s="17" t="str">
        <f>IF(SalesData[[#This Row],[Profit]]&gt;0,"Profit","Loss")</f>
        <v>Profit</v>
      </c>
    </row>
    <row r="5676" spans="1:14" x14ac:dyDescent="0.25">
      <c r="A5676" s="1">
        <v>42635</v>
      </c>
      <c r="B5676" s="3">
        <f t="shared" si="264"/>
        <v>2016</v>
      </c>
      <c r="C5676" s="3">
        <f t="shared" si="265"/>
        <v>9</v>
      </c>
      <c r="D5676" t="s">
        <v>1044</v>
      </c>
      <c r="E5676" t="str">
        <f t="shared" si="266"/>
        <v>Ann Steele20160922</v>
      </c>
      <c r="F5676">
        <f>IF(COUNTIF($E$2:E5676, E5676) = 1, MAX($F$1:F5675) + 1, INDEX($F$1:F5675, MATCH(E5676, $E$1:E5675, 0)))</f>
        <v>2795</v>
      </c>
      <c r="G5676" t="s">
        <v>33</v>
      </c>
      <c r="H5676" t="s">
        <v>34</v>
      </c>
      <c r="I5676" t="s">
        <v>47</v>
      </c>
      <c r="J5676" t="s">
        <v>1162</v>
      </c>
      <c r="K5676" s="17">
        <v>13.28</v>
      </c>
      <c r="L5676" s="17">
        <v>2</v>
      </c>
      <c r="M5676" s="17">
        <v>6.37</v>
      </c>
      <c r="N5676" s="17" t="str">
        <f>IF(SalesData[[#This Row],[Profit]]&gt;0,"Profit","Loss")</f>
        <v>Profit</v>
      </c>
    </row>
    <row r="5677" spans="1:14" x14ac:dyDescent="0.25">
      <c r="A5677" s="1">
        <v>42635</v>
      </c>
      <c r="B5677" s="3">
        <f t="shared" si="264"/>
        <v>2016</v>
      </c>
      <c r="C5677" s="3">
        <f t="shared" si="265"/>
        <v>9</v>
      </c>
      <c r="D5677" t="s">
        <v>2011</v>
      </c>
      <c r="E5677" t="str">
        <f t="shared" si="266"/>
        <v>Robert Dilbeck20160922</v>
      </c>
      <c r="F5677">
        <f>IF(COUNTIF($E$2:E5677, E5677) = 1, MAX($F$1:F5676) + 1, INDEX($F$1:F5676, MATCH(E5677, $E$1:E5676, 0)))</f>
        <v>2796</v>
      </c>
      <c r="G5677" t="s">
        <v>23</v>
      </c>
      <c r="H5677" t="s">
        <v>11</v>
      </c>
      <c r="I5677" t="s">
        <v>16</v>
      </c>
      <c r="J5677" t="s">
        <v>377</v>
      </c>
      <c r="K5677" s="17">
        <v>16.52</v>
      </c>
      <c r="L5677" s="17">
        <v>5</v>
      </c>
      <c r="M5677" s="17">
        <v>5.37</v>
      </c>
      <c r="N5677" s="17" t="str">
        <f>IF(SalesData[[#This Row],[Profit]]&gt;0,"Profit","Loss")</f>
        <v>Profit</v>
      </c>
    </row>
    <row r="5678" spans="1:14" x14ac:dyDescent="0.25">
      <c r="A5678" s="1">
        <v>42635</v>
      </c>
      <c r="B5678" s="3">
        <f t="shared" si="264"/>
        <v>2016</v>
      </c>
      <c r="C5678" s="3">
        <f t="shared" si="265"/>
        <v>9</v>
      </c>
      <c r="D5678" t="s">
        <v>1223</v>
      </c>
      <c r="E5678" t="str">
        <f t="shared" si="266"/>
        <v>Sam Zeldin20160922</v>
      </c>
      <c r="F5678">
        <f>IF(COUNTIF($E$2:E5678, E5678) = 1, MAX($F$1:F5677) + 1, INDEX($F$1:F5677, MATCH(E5678, $E$1:E5677, 0)))</f>
        <v>2797</v>
      </c>
      <c r="G5678" t="s">
        <v>149</v>
      </c>
      <c r="H5678" t="s">
        <v>11</v>
      </c>
      <c r="I5678" t="s">
        <v>18</v>
      </c>
      <c r="J5678" t="s">
        <v>1456</v>
      </c>
      <c r="K5678" s="17">
        <v>128.34</v>
      </c>
      <c r="L5678" s="17">
        <v>6</v>
      </c>
      <c r="M5678" s="17">
        <v>37.22</v>
      </c>
      <c r="N5678" s="17" t="str">
        <f>IF(SalesData[[#This Row],[Profit]]&gt;0,"Profit","Loss")</f>
        <v>Profit</v>
      </c>
    </row>
    <row r="5679" spans="1:14" x14ac:dyDescent="0.25">
      <c r="A5679" s="1">
        <v>42635</v>
      </c>
      <c r="B5679" s="3">
        <f t="shared" si="264"/>
        <v>2016</v>
      </c>
      <c r="C5679" s="3">
        <f t="shared" si="265"/>
        <v>9</v>
      </c>
      <c r="D5679" t="s">
        <v>1474</v>
      </c>
      <c r="E5679" t="str">
        <f t="shared" si="266"/>
        <v>Anna Chung20160922</v>
      </c>
      <c r="F5679">
        <f>IF(COUNTIF($E$2:E5679, E5679) = 1, MAX($F$1:F5678) + 1, INDEX($F$1:F5678, MATCH(E5679, $E$1:E5678, 0)))</f>
        <v>2798</v>
      </c>
      <c r="G5679" t="s">
        <v>129</v>
      </c>
      <c r="H5679" t="s">
        <v>11</v>
      </c>
      <c r="I5679" t="s">
        <v>12</v>
      </c>
      <c r="J5679" t="s">
        <v>924</v>
      </c>
      <c r="K5679" s="17">
        <v>35.880000000000003</v>
      </c>
      <c r="L5679" s="17">
        <v>6</v>
      </c>
      <c r="M5679" s="17">
        <v>16.149999999999999</v>
      </c>
      <c r="N5679" s="17" t="str">
        <f>IF(SalesData[[#This Row],[Profit]]&gt;0,"Profit","Loss")</f>
        <v>Profit</v>
      </c>
    </row>
    <row r="5680" spans="1:14" x14ac:dyDescent="0.25">
      <c r="A5680" s="1">
        <v>42635</v>
      </c>
      <c r="B5680" s="3">
        <f t="shared" si="264"/>
        <v>2016</v>
      </c>
      <c r="C5680" s="3">
        <f t="shared" si="265"/>
        <v>9</v>
      </c>
      <c r="D5680" t="s">
        <v>1401</v>
      </c>
      <c r="E5680" t="str">
        <f t="shared" si="266"/>
        <v>Suzanne McNair20160922</v>
      </c>
      <c r="F5680">
        <f>IF(COUNTIF($E$2:E5680, E5680) = 1, MAX($F$1:F5679) + 1, INDEX($F$1:F5679, MATCH(E5680, $E$1:E5679, 0)))</f>
        <v>2799</v>
      </c>
      <c r="G5680" t="s">
        <v>278</v>
      </c>
      <c r="H5680" t="s">
        <v>34</v>
      </c>
      <c r="I5680" t="s">
        <v>47</v>
      </c>
      <c r="J5680" t="s">
        <v>766</v>
      </c>
      <c r="K5680" s="17">
        <v>68.430000000000007</v>
      </c>
      <c r="L5680" s="17">
        <v>7</v>
      </c>
      <c r="M5680" s="17">
        <v>8.5500000000000007</v>
      </c>
      <c r="N5680" s="17" t="str">
        <f>IF(SalesData[[#This Row],[Profit]]&gt;0,"Profit","Loss")</f>
        <v>Profit</v>
      </c>
    </row>
    <row r="5681" spans="1:14" x14ac:dyDescent="0.25">
      <c r="A5681" s="1">
        <v>42635</v>
      </c>
      <c r="B5681" s="3">
        <f t="shared" si="264"/>
        <v>2016</v>
      </c>
      <c r="C5681" s="3">
        <f t="shared" si="265"/>
        <v>9</v>
      </c>
      <c r="D5681" t="s">
        <v>61</v>
      </c>
      <c r="E5681" t="str">
        <f t="shared" si="266"/>
        <v>Chris Selesnick20160922</v>
      </c>
      <c r="F5681">
        <f>IF(COUNTIF($E$2:E5681, E5681) = 1, MAX($F$1:F5680) + 1, INDEX($F$1:F5680, MATCH(E5681, $E$1:E5680, 0)))</f>
        <v>2800</v>
      </c>
      <c r="G5681" t="s">
        <v>157</v>
      </c>
      <c r="H5681" t="s">
        <v>34</v>
      </c>
      <c r="I5681" t="s">
        <v>47</v>
      </c>
      <c r="J5681" t="s">
        <v>2049</v>
      </c>
      <c r="K5681" s="17">
        <v>18.96</v>
      </c>
      <c r="L5681" s="17">
        <v>2</v>
      </c>
      <c r="M5681" s="17">
        <v>7.58</v>
      </c>
      <c r="N5681" s="17" t="str">
        <f>IF(SalesData[[#This Row],[Profit]]&gt;0,"Profit","Loss")</f>
        <v>Profit</v>
      </c>
    </row>
    <row r="5682" spans="1:14" x14ac:dyDescent="0.25">
      <c r="A5682" s="1">
        <v>42635</v>
      </c>
      <c r="B5682" s="3">
        <f t="shared" si="264"/>
        <v>2016</v>
      </c>
      <c r="C5682" s="3">
        <f t="shared" si="265"/>
        <v>9</v>
      </c>
      <c r="D5682" t="s">
        <v>268</v>
      </c>
      <c r="E5682" t="str">
        <f t="shared" si="266"/>
        <v>Nora Pelletier20160922</v>
      </c>
      <c r="F5682">
        <f>IF(COUNTIF($E$2:E5682, E5682) = 1, MAX($F$1:F5681) + 1, INDEX($F$1:F5681, MATCH(E5682, $E$1:E5681, 0)))</f>
        <v>2801</v>
      </c>
      <c r="G5682" t="s">
        <v>78</v>
      </c>
      <c r="H5682" t="s">
        <v>11</v>
      </c>
      <c r="I5682" t="s">
        <v>63</v>
      </c>
      <c r="J5682" t="s">
        <v>2264</v>
      </c>
      <c r="K5682" s="17">
        <v>63.97</v>
      </c>
      <c r="L5682" s="17">
        <v>2</v>
      </c>
      <c r="M5682" s="17">
        <v>19.989999999999998</v>
      </c>
      <c r="N5682" s="17" t="str">
        <f>IF(SalesData[[#This Row],[Profit]]&gt;0,"Profit","Loss")</f>
        <v>Profit</v>
      </c>
    </row>
    <row r="5683" spans="1:14" x14ac:dyDescent="0.25">
      <c r="A5683" s="1">
        <v>42635</v>
      </c>
      <c r="B5683" s="3">
        <f t="shared" si="264"/>
        <v>2016</v>
      </c>
      <c r="C5683" s="3">
        <f t="shared" si="265"/>
        <v>9</v>
      </c>
      <c r="D5683" t="s">
        <v>1164</v>
      </c>
      <c r="E5683" t="str">
        <f t="shared" si="266"/>
        <v>Ryan Crowe20160922</v>
      </c>
      <c r="F5683">
        <f>IF(COUNTIF($E$2:E5683, E5683) = 1, MAX($F$1:F5682) + 1, INDEX($F$1:F5682, MATCH(E5683, $E$1:E5682, 0)))</f>
        <v>2802</v>
      </c>
      <c r="G5683" t="s">
        <v>110</v>
      </c>
      <c r="H5683" t="s">
        <v>11</v>
      </c>
      <c r="I5683" t="s">
        <v>12</v>
      </c>
      <c r="J5683" t="s">
        <v>1531</v>
      </c>
      <c r="K5683" s="17">
        <v>35.56</v>
      </c>
      <c r="L5683" s="17">
        <v>7</v>
      </c>
      <c r="M5683" s="17">
        <v>16.71</v>
      </c>
      <c r="N5683" s="17" t="str">
        <f>IF(SalesData[[#This Row],[Profit]]&gt;0,"Profit","Loss")</f>
        <v>Profit</v>
      </c>
    </row>
    <row r="5684" spans="1:14" x14ac:dyDescent="0.25">
      <c r="A5684" s="1">
        <v>42635</v>
      </c>
      <c r="B5684" s="3">
        <f t="shared" si="264"/>
        <v>2016</v>
      </c>
      <c r="C5684" s="3">
        <f t="shared" si="265"/>
        <v>9</v>
      </c>
      <c r="D5684" t="s">
        <v>1164</v>
      </c>
      <c r="E5684" t="str">
        <f t="shared" si="266"/>
        <v>Ryan Crowe20160922</v>
      </c>
      <c r="F5684">
        <f>IF(COUNTIF($E$2:E5684, E5684) = 1, MAX($F$1:F5683) + 1, INDEX($F$1:F5683, MATCH(E5684, $E$1:E5683, 0)))</f>
        <v>2802</v>
      </c>
      <c r="G5684" t="s">
        <v>110</v>
      </c>
      <c r="H5684" t="s">
        <v>39</v>
      </c>
      <c r="I5684" t="s">
        <v>40</v>
      </c>
      <c r="J5684" t="s">
        <v>1493</v>
      </c>
      <c r="K5684" s="17">
        <v>97.98</v>
      </c>
      <c r="L5684" s="17">
        <v>2</v>
      </c>
      <c r="M5684" s="17">
        <v>27.43</v>
      </c>
      <c r="N5684" s="17" t="str">
        <f>IF(SalesData[[#This Row],[Profit]]&gt;0,"Profit","Loss")</f>
        <v>Profit</v>
      </c>
    </row>
    <row r="5685" spans="1:14" x14ac:dyDescent="0.25">
      <c r="A5685" s="1">
        <v>42636</v>
      </c>
      <c r="B5685" s="3">
        <f t="shared" si="264"/>
        <v>2016</v>
      </c>
      <c r="C5685" s="3">
        <f t="shared" si="265"/>
        <v>9</v>
      </c>
      <c r="D5685" t="s">
        <v>817</v>
      </c>
      <c r="E5685" t="str">
        <f t="shared" si="266"/>
        <v>Kelly Lampkin20160923</v>
      </c>
      <c r="F5685">
        <f>IF(COUNTIF($E$2:E5685, E5685) = 1, MAX($F$1:F5684) + 1, INDEX($F$1:F5684, MATCH(E5685, $E$1:E5684, 0)))</f>
        <v>2803</v>
      </c>
      <c r="G5685" t="s">
        <v>78</v>
      </c>
      <c r="H5685" t="s">
        <v>34</v>
      </c>
      <c r="I5685" t="s">
        <v>47</v>
      </c>
      <c r="J5685" t="s">
        <v>190</v>
      </c>
      <c r="K5685" s="17">
        <v>532.70000000000005</v>
      </c>
      <c r="L5685" s="17">
        <v>6</v>
      </c>
      <c r="M5685" s="17">
        <v>-26.64</v>
      </c>
      <c r="N5685" s="17" t="str">
        <f>IF(SalesData[[#This Row],[Profit]]&gt;0,"Profit","Loss")</f>
        <v>Loss</v>
      </c>
    </row>
    <row r="5686" spans="1:14" x14ac:dyDescent="0.25">
      <c r="A5686" s="1">
        <v>42636</v>
      </c>
      <c r="B5686" s="3">
        <f t="shared" si="264"/>
        <v>2016</v>
      </c>
      <c r="C5686" s="3">
        <f t="shared" si="265"/>
        <v>9</v>
      </c>
      <c r="D5686" t="s">
        <v>817</v>
      </c>
      <c r="E5686" t="str">
        <f t="shared" si="266"/>
        <v>Kelly Lampkin20160923</v>
      </c>
      <c r="F5686">
        <f>IF(COUNTIF($E$2:E5686, E5686) = 1, MAX($F$1:F5685) + 1, INDEX($F$1:F5685, MATCH(E5686, $E$1:E5685, 0)))</f>
        <v>2803</v>
      </c>
      <c r="G5686" t="s">
        <v>78</v>
      </c>
      <c r="H5686" t="s">
        <v>11</v>
      </c>
      <c r="I5686" t="s">
        <v>24</v>
      </c>
      <c r="J5686" t="s">
        <v>2436</v>
      </c>
      <c r="K5686" s="17">
        <v>4.91</v>
      </c>
      <c r="L5686" s="17">
        <v>2</v>
      </c>
      <c r="M5686" s="17">
        <v>0.31</v>
      </c>
      <c r="N5686" s="17" t="str">
        <f>IF(SalesData[[#This Row],[Profit]]&gt;0,"Profit","Loss")</f>
        <v>Profit</v>
      </c>
    </row>
    <row r="5687" spans="1:14" x14ac:dyDescent="0.25">
      <c r="A5687" s="1">
        <v>42636</v>
      </c>
      <c r="B5687" s="3">
        <f t="shared" si="264"/>
        <v>2016</v>
      </c>
      <c r="C5687" s="3">
        <f t="shared" si="265"/>
        <v>9</v>
      </c>
      <c r="D5687" t="s">
        <v>889</v>
      </c>
      <c r="E5687" t="str">
        <f t="shared" si="266"/>
        <v>Russell Applegate20160923</v>
      </c>
      <c r="F5687">
        <f>IF(COUNTIF($E$2:E5687, E5687) = 1, MAX($F$1:F5686) + 1, INDEX($F$1:F5686, MATCH(E5687, $E$1:E5686, 0)))</f>
        <v>2804</v>
      </c>
      <c r="G5687" t="s">
        <v>30</v>
      </c>
      <c r="H5687" t="s">
        <v>11</v>
      </c>
      <c r="I5687" t="s">
        <v>18</v>
      </c>
      <c r="J5687" t="s">
        <v>1001</v>
      </c>
      <c r="K5687" s="17">
        <v>118.25</v>
      </c>
      <c r="L5687" s="17">
        <v>5</v>
      </c>
      <c r="M5687" s="17">
        <v>34.29</v>
      </c>
      <c r="N5687" s="17" t="str">
        <f>IF(SalesData[[#This Row],[Profit]]&gt;0,"Profit","Loss")</f>
        <v>Profit</v>
      </c>
    </row>
    <row r="5688" spans="1:14" x14ac:dyDescent="0.25">
      <c r="A5688" s="1">
        <v>42636</v>
      </c>
      <c r="B5688" s="3">
        <f t="shared" si="264"/>
        <v>2016</v>
      </c>
      <c r="C5688" s="3">
        <f t="shared" si="265"/>
        <v>9</v>
      </c>
      <c r="D5688" t="s">
        <v>889</v>
      </c>
      <c r="E5688" t="str">
        <f t="shared" si="266"/>
        <v>Russell Applegate20160923</v>
      </c>
      <c r="F5688">
        <f>IF(COUNTIF($E$2:E5688, E5688) = 1, MAX($F$1:F5687) + 1, INDEX($F$1:F5687, MATCH(E5688, $E$1:E5687, 0)))</f>
        <v>2804</v>
      </c>
      <c r="G5688" t="s">
        <v>30</v>
      </c>
      <c r="H5688" t="s">
        <v>34</v>
      </c>
      <c r="I5688" t="s">
        <v>35</v>
      </c>
      <c r="J5688" t="s">
        <v>1942</v>
      </c>
      <c r="K5688" s="17">
        <v>368.97</v>
      </c>
      <c r="L5688" s="17">
        <v>3</v>
      </c>
      <c r="M5688" s="17">
        <v>81.17</v>
      </c>
      <c r="N5688" s="17" t="str">
        <f>IF(SalesData[[#This Row],[Profit]]&gt;0,"Profit","Loss")</f>
        <v>Profit</v>
      </c>
    </row>
    <row r="5689" spans="1:14" x14ac:dyDescent="0.25">
      <c r="A5689" s="1">
        <v>42636</v>
      </c>
      <c r="B5689" s="3">
        <f t="shared" si="264"/>
        <v>2016</v>
      </c>
      <c r="C5689" s="3">
        <f t="shared" si="265"/>
        <v>9</v>
      </c>
      <c r="D5689" t="s">
        <v>1618</v>
      </c>
      <c r="E5689" t="str">
        <f t="shared" si="266"/>
        <v>Candace McMahon20160923</v>
      </c>
      <c r="F5689">
        <f>IF(COUNTIF($E$2:E5689, E5689) = 1, MAX($F$1:F5688) + 1, INDEX($F$1:F5688, MATCH(E5689, $E$1:E5688, 0)))</f>
        <v>2805</v>
      </c>
      <c r="G5689" t="s">
        <v>164</v>
      </c>
      <c r="H5689" t="s">
        <v>11</v>
      </c>
      <c r="I5689" t="s">
        <v>200</v>
      </c>
      <c r="J5689" t="s">
        <v>649</v>
      </c>
      <c r="K5689" s="17">
        <v>13.68</v>
      </c>
      <c r="L5689" s="17">
        <v>2</v>
      </c>
      <c r="M5689" s="17">
        <v>3.69</v>
      </c>
      <c r="N5689" s="17" t="str">
        <f>IF(SalesData[[#This Row],[Profit]]&gt;0,"Profit","Loss")</f>
        <v>Profit</v>
      </c>
    </row>
    <row r="5690" spans="1:14" x14ac:dyDescent="0.25">
      <c r="A5690" s="1">
        <v>42636</v>
      </c>
      <c r="B5690" s="3">
        <f t="shared" si="264"/>
        <v>2016</v>
      </c>
      <c r="C5690" s="3">
        <f t="shared" si="265"/>
        <v>9</v>
      </c>
      <c r="D5690" t="s">
        <v>2544</v>
      </c>
      <c r="E5690" t="str">
        <f t="shared" si="266"/>
        <v>Darrin Van Huff20160923</v>
      </c>
      <c r="F5690">
        <f>IF(COUNTIF($E$2:E5690, E5690) = 1, MAX($F$1:F5689) + 1, INDEX($F$1:F5689, MATCH(E5690, $E$1:E5689, 0)))</f>
        <v>2806</v>
      </c>
      <c r="G5690" t="s">
        <v>27</v>
      </c>
      <c r="H5690" t="s">
        <v>11</v>
      </c>
      <c r="I5690" t="s">
        <v>63</v>
      </c>
      <c r="J5690" t="s">
        <v>396</v>
      </c>
      <c r="K5690" s="17">
        <v>4.08</v>
      </c>
      <c r="L5690" s="17">
        <v>2</v>
      </c>
      <c r="M5690" s="17">
        <v>1.92</v>
      </c>
      <c r="N5690" s="17" t="str">
        <f>IF(SalesData[[#This Row],[Profit]]&gt;0,"Profit","Loss")</f>
        <v>Profit</v>
      </c>
    </row>
    <row r="5691" spans="1:14" x14ac:dyDescent="0.25">
      <c r="A5691" s="1">
        <v>42636</v>
      </c>
      <c r="B5691" s="3">
        <f t="shared" si="264"/>
        <v>2016</v>
      </c>
      <c r="C5691" s="3">
        <f t="shared" si="265"/>
        <v>9</v>
      </c>
      <c r="D5691" t="s">
        <v>2544</v>
      </c>
      <c r="E5691" t="str">
        <f t="shared" si="266"/>
        <v>Darrin Van Huff20160923</v>
      </c>
      <c r="F5691">
        <f>IF(COUNTIF($E$2:E5691, E5691) = 1, MAX($F$1:F5690) + 1, INDEX($F$1:F5690, MATCH(E5691, $E$1:E5690, 0)))</f>
        <v>2806</v>
      </c>
      <c r="G5691" t="s">
        <v>27</v>
      </c>
      <c r="H5691" t="s">
        <v>11</v>
      </c>
      <c r="I5691" t="s">
        <v>16</v>
      </c>
      <c r="J5691" t="s">
        <v>1297</v>
      </c>
      <c r="K5691" s="17">
        <v>18.899999999999999</v>
      </c>
      <c r="L5691" s="17">
        <v>3</v>
      </c>
      <c r="M5691" s="17">
        <v>8.69</v>
      </c>
      <c r="N5691" s="17" t="str">
        <f>IF(SalesData[[#This Row],[Profit]]&gt;0,"Profit","Loss")</f>
        <v>Profit</v>
      </c>
    </row>
    <row r="5692" spans="1:14" x14ac:dyDescent="0.25">
      <c r="A5692" s="1">
        <v>42636</v>
      </c>
      <c r="B5692" s="3">
        <f t="shared" si="264"/>
        <v>2016</v>
      </c>
      <c r="C5692" s="3">
        <f t="shared" si="265"/>
        <v>9</v>
      </c>
      <c r="D5692" t="s">
        <v>2496</v>
      </c>
      <c r="E5692" t="str">
        <f t="shared" si="266"/>
        <v>Clay Rozendal20160923</v>
      </c>
      <c r="F5692">
        <f>IF(COUNTIF($E$2:E5692, E5692) = 1, MAX($F$1:F5691) + 1, INDEX($F$1:F5691, MATCH(E5692, $E$1:E5691, 0)))</f>
        <v>2807</v>
      </c>
      <c r="G5692" t="s">
        <v>149</v>
      </c>
      <c r="H5692" t="s">
        <v>11</v>
      </c>
      <c r="I5692" t="s">
        <v>20</v>
      </c>
      <c r="J5692" t="s">
        <v>67</v>
      </c>
      <c r="K5692" s="17">
        <v>10.53</v>
      </c>
      <c r="L5692" s="17">
        <v>7</v>
      </c>
      <c r="M5692" s="17">
        <v>3.68</v>
      </c>
      <c r="N5692" s="17" t="str">
        <f>IF(SalesData[[#This Row],[Profit]]&gt;0,"Profit","Loss")</f>
        <v>Profit</v>
      </c>
    </row>
    <row r="5693" spans="1:14" x14ac:dyDescent="0.25">
      <c r="A5693" s="1">
        <v>42636</v>
      </c>
      <c r="B5693" s="3">
        <f t="shared" si="264"/>
        <v>2016</v>
      </c>
      <c r="C5693" s="3">
        <f t="shared" si="265"/>
        <v>9</v>
      </c>
      <c r="D5693" t="s">
        <v>605</v>
      </c>
      <c r="E5693" t="str">
        <f t="shared" si="266"/>
        <v>Joni Sundaresam20160923</v>
      </c>
      <c r="F5693">
        <f>IF(COUNTIF($E$2:E5693, E5693) = 1, MAX($F$1:F5692) + 1, INDEX($F$1:F5692, MATCH(E5693, $E$1:E5692, 0)))</f>
        <v>2808</v>
      </c>
      <c r="G5693" t="s">
        <v>78</v>
      </c>
      <c r="H5693" t="s">
        <v>11</v>
      </c>
      <c r="I5693" t="s">
        <v>12</v>
      </c>
      <c r="J5693" t="s">
        <v>1710</v>
      </c>
      <c r="K5693" s="17">
        <v>11.95</v>
      </c>
      <c r="L5693" s="17">
        <v>3</v>
      </c>
      <c r="M5693" s="17">
        <v>4.03</v>
      </c>
      <c r="N5693" s="17" t="str">
        <f>IF(SalesData[[#This Row],[Profit]]&gt;0,"Profit","Loss")</f>
        <v>Profit</v>
      </c>
    </row>
    <row r="5694" spans="1:14" x14ac:dyDescent="0.25">
      <c r="A5694" s="1">
        <v>42636</v>
      </c>
      <c r="B5694" s="3">
        <f t="shared" si="264"/>
        <v>2016</v>
      </c>
      <c r="C5694" s="3">
        <f t="shared" si="265"/>
        <v>9</v>
      </c>
      <c r="D5694" t="s">
        <v>605</v>
      </c>
      <c r="E5694" t="str">
        <f t="shared" si="266"/>
        <v>Joni Sundaresam20160923</v>
      </c>
      <c r="F5694">
        <f>IF(COUNTIF($E$2:E5694, E5694) = 1, MAX($F$1:F5693) + 1, INDEX($F$1:F5693, MATCH(E5694, $E$1:E5693, 0)))</f>
        <v>2808</v>
      </c>
      <c r="G5694" t="s">
        <v>78</v>
      </c>
      <c r="H5694" t="s">
        <v>34</v>
      </c>
      <c r="I5694" t="s">
        <v>47</v>
      </c>
      <c r="J5694" t="s">
        <v>2604</v>
      </c>
      <c r="K5694" s="17">
        <v>28</v>
      </c>
      <c r="L5694" s="17">
        <v>4</v>
      </c>
      <c r="M5694" s="17">
        <v>7.7</v>
      </c>
      <c r="N5694" s="17" t="str">
        <f>IF(SalesData[[#This Row],[Profit]]&gt;0,"Profit","Loss")</f>
        <v>Profit</v>
      </c>
    </row>
    <row r="5695" spans="1:14" x14ac:dyDescent="0.25">
      <c r="A5695" s="1">
        <v>42636</v>
      </c>
      <c r="B5695" s="3">
        <f t="shared" si="264"/>
        <v>2016</v>
      </c>
      <c r="C5695" s="3">
        <f t="shared" si="265"/>
        <v>9</v>
      </c>
      <c r="D5695" t="s">
        <v>605</v>
      </c>
      <c r="E5695" t="str">
        <f t="shared" si="266"/>
        <v>Joni Sundaresam20160923</v>
      </c>
      <c r="F5695">
        <f>IF(COUNTIF($E$2:E5695, E5695) = 1, MAX($F$1:F5694) + 1, INDEX($F$1:F5694, MATCH(E5695, $E$1:E5694, 0)))</f>
        <v>2808</v>
      </c>
      <c r="G5695" t="s">
        <v>78</v>
      </c>
      <c r="H5695" t="s">
        <v>11</v>
      </c>
      <c r="I5695" t="s">
        <v>20</v>
      </c>
      <c r="J5695" t="s">
        <v>425</v>
      </c>
      <c r="K5695" s="17">
        <v>12.2</v>
      </c>
      <c r="L5695" s="17">
        <v>7</v>
      </c>
      <c r="M5695" s="17">
        <v>-9.76</v>
      </c>
      <c r="N5695" s="17" t="str">
        <f>IF(SalesData[[#This Row],[Profit]]&gt;0,"Profit","Loss")</f>
        <v>Loss</v>
      </c>
    </row>
    <row r="5696" spans="1:14" x14ac:dyDescent="0.25">
      <c r="A5696" s="1">
        <v>42636</v>
      </c>
      <c r="B5696" s="3">
        <f t="shared" si="264"/>
        <v>2016</v>
      </c>
      <c r="C5696" s="3">
        <f t="shared" si="265"/>
        <v>9</v>
      </c>
      <c r="D5696" t="s">
        <v>2205</v>
      </c>
      <c r="E5696" t="str">
        <f t="shared" si="266"/>
        <v>Dave Poirier20160923</v>
      </c>
      <c r="F5696">
        <f>IF(COUNTIF($E$2:E5696, E5696) = 1, MAX($F$1:F5695) + 1, INDEX($F$1:F5695, MATCH(E5696, $E$1:E5695, 0)))</f>
        <v>2809</v>
      </c>
      <c r="G5696" t="s">
        <v>164</v>
      </c>
      <c r="H5696" t="s">
        <v>11</v>
      </c>
      <c r="I5696" t="s">
        <v>20</v>
      </c>
      <c r="J5696" t="s">
        <v>559</v>
      </c>
      <c r="K5696" s="17">
        <v>13.22</v>
      </c>
      <c r="L5696" s="17">
        <v>4</v>
      </c>
      <c r="M5696" s="17">
        <v>4.46</v>
      </c>
      <c r="N5696" s="17" t="str">
        <f>IF(SalesData[[#This Row],[Profit]]&gt;0,"Profit","Loss")</f>
        <v>Profit</v>
      </c>
    </row>
    <row r="5697" spans="1:14" x14ac:dyDescent="0.25">
      <c r="A5697" s="1">
        <v>42636</v>
      </c>
      <c r="B5697" s="3">
        <f t="shared" si="264"/>
        <v>2016</v>
      </c>
      <c r="C5697" s="3">
        <f t="shared" si="265"/>
        <v>9</v>
      </c>
      <c r="D5697" t="s">
        <v>2205</v>
      </c>
      <c r="E5697" t="str">
        <f t="shared" si="266"/>
        <v>Dave Poirier20160923</v>
      </c>
      <c r="F5697">
        <f>IF(COUNTIF($E$2:E5697, E5697) = 1, MAX($F$1:F5696) + 1, INDEX($F$1:F5696, MATCH(E5697, $E$1:E5696, 0)))</f>
        <v>2809</v>
      </c>
      <c r="G5697" t="s">
        <v>164</v>
      </c>
      <c r="H5697" t="s">
        <v>34</v>
      </c>
      <c r="I5697" t="s">
        <v>35</v>
      </c>
      <c r="J5697" t="s">
        <v>699</v>
      </c>
      <c r="K5697" s="17">
        <v>184.75</v>
      </c>
      <c r="L5697" s="17">
        <v>3</v>
      </c>
      <c r="M5697" s="17">
        <v>-20.78</v>
      </c>
      <c r="N5697" s="17" t="str">
        <f>IF(SalesData[[#This Row],[Profit]]&gt;0,"Profit","Loss")</f>
        <v>Loss</v>
      </c>
    </row>
    <row r="5698" spans="1:14" x14ac:dyDescent="0.25">
      <c r="A5698" s="1">
        <v>42637</v>
      </c>
      <c r="B5698" s="3">
        <f t="shared" ref="B5698:B5761" si="267">YEAR(A5698)</f>
        <v>2016</v>
      </c>
      <c r="C5698" s="3">
        <f t="shared" ref="C5698:C5761" si="268">MONTH(A5698)</f>
        <v>9</v>
      </c>
      <c r="D5698" t="s">
        <v>1593</v>
      </c>
      <c r="E5698" t="str">
        <f t="shared" ref="E5698:E5761" si="269">D5698 &amp; TEXT(A5698, "yyyymmdd")</f>
        <v>Pete Kriz20160924</v>
      </c>
      <c r="F5698">
        <f>IF(COUNTIF($E$2:E5698, E5698) = 1, MAX($F$1:F5697) + 1, INDEX($F$1:F5697, MATCH(E5698, $E$1:E5697, 0)))</f>
        <v>2810</v>
      </c>
      <c r="G5698" t="s">
        <v>78</v>
      </c>
      <c r="H5698" t="s">
        <v>34</v>
      </c>
      <c r="I5698" t="s">
        <v>35</v>
      </c>
      <c r="J5698" t="s">
        <v>2132</v>
      </c>
      <c r="K5698" s="17">
        <v>155.37</v>
      </c>
      <c r="L5698" s="17">
        <v>2</v>
      </c>
      <c r="M5698" s="17">
        <v>-13.32</v>
      </c>
      <c r="N5698" s="17" t="str">
        <f>IF(SalesData[[#This Row],[Profit]]&gt;0,"Profit","Loss")</f>
        <v>Loss</v>
      </c>
    </row>
    <row r="5699" spans="1:14" x14ac:dyDescent="0.25">
      <c r="A5699" s="1">
        <v>42637</v>
      </c>
      <c r="B5699" s="3">
        <f t="shared" si="267"/>
        <v>2016</v>
      </c>
      <c r="C5699" s="3">
        <f t="shared" si="268"/>
        <v>9</v>
      </c>
      <c r="D5699" t="s">
        <v>593</v>
      </c>
      <c r="E5699" t="str">
        <f t="shared" si="269"/>
        <v>Laura Armstrong20160924</v>
      </c>
      <c r="F5699">
        <f>IF(COUNTIF($E$2:E5699, E5699) = 1, MAX($F$1:F5698) + 1, INDEX($F$1:F5698, MATCH(E5699, $E$1:E5698, 0)))</f>
        <v>2811</v>
      </c>
      <c r="G5699" t="s">
        <v>27</v>
      </c>
      <c r="H5699" t="s">
        <v>11</v>
      </c>
      <c r="I5699" t="s">
        <v>18</v>
      </c>
      <c r="J5699" t="s">
        <v>1439</v>
      </c>
      <c r="K5699" s="17">
        <v>41.96</v>
      </c>
      <c r="L5699" s="17">
        <v>2</v>
      </c>
      <c r="M5699" s="17">
        <v>2.94</v>
      </c>
      <c r="N5699" s="17" t="str">
        <f>IF(SalesData[[#This Row],[Profit]]&gt;0,"Profit","Loss")</f>
        <v>Profit</v>
      </c>
    </row>
    <row r="5700" spans="1:14" x14ac:dyDescent="0.25">
      <c r="A5700" s="1">
        <v>42637</v>
      </c>
      <c r="B5700" s="3">
        <f t="shared" si="267"/>
        <v>2016</v>
      </c>
      <c r="C5700" s="3">
        <f t="shared" si="268"/>
        <v>9</v>
      </c>
      <c r="D5700" t="s">
        <v>593</v>
      </c>
      <c r="E5700" t="str">
        <f t="shared" si="269"/>
        <v>Laura Armstrong20160924</v>
      </c>
      <c r="F5700">
        <f>IF(COUNTIF($E$2:E5700, E5700) = 1, MAX($F$1:F5699) + 1, INDEX($F$1:F5699, MATCH(E5700, $E$1:E5699, 0)))</f>
        <v>2811</v>
      </c>
      <c r="G5700" t="s">
        <v>27</v>
      </c>
      <c r="H5700" t="s">
        <v>11</v>
      </c>
      <c r="I5700" t="s">
        <v>12</v>
      </c>
      <c r="J5700" t="s">
        <v>135</v>
      </c>
      <c r="K5700" s="17">
        <v>41.7</v>
      </c>
      <c r="L5700" s="17">
        <v>5</v>
      </c>
      <c r="M5700" s="17">
        <v>20.85</v>
      </c>
      <c r="N5700" s="17" t="str">
        <f>IF(SalesData[[#This Row],[Profit]]&gt;0,"Profit","Loss")</f>
        <v>Profit</v>
      </c>
    </row>
    <row r="5701" spans="1:14" x14ac:dyDescent="0.25">
      <c r="A5701" s="1">
        <v>42637</v>
      </c>
      <c r="B5701" s="3">
        <f t="shared" si="267"/>
        <v>2016</v>
      </c>
      <c r="C5701" s="3">
        <f t="shared" si="268"/>
        <v>9</v>
      </c>
      <c r="D5701" t="s">
        <v>1946</v>
      </c>
      <c r="E5701" t="str">
        <f t="shared" si="269"/>
        <v>Edward Becker20160924</v>
      </c>
      <c r="F5701">
        <f>IF(COUNTIF($E$2:E5701, E5701) = 1, MAX($F$1:F5700) + 1, INDEX($F$1:F5700, MATCH(E5701, $E$1:E5700, 0)))</f>
        <v>2812</v>
      </c>
      <c r="G5701" t="s">
        <v>27</v>
      </c>
      <c r="H5701" t="s">
        <v>34</v>
      </c>
      <c r="I5701" t="s">
        <v>47</v>
      </c>
      <c r="J5701" t="s">
        <v>1269</v>
      </c>
      <c r="K5701" s="17">
        <v>63.2</v>
      </c>
      <c r="L5701" s="17">
        <v>5</v>
      </c>
      <c r="M5701" s="17">
        <v>23.38</v>
      </c>
      <c r="N5701" s="17" t="str">
        <f>IF(SalesData[[#This Row],[Profit]]&gt;0,"Profit","Loss")</f>
        <v>Profit</v>
      </c>
    </row>
    <row r="5702" spans="1:14" x14ac:dyDescent="0.25">
      <c r="A5702" s="1">
        <v>42637</v>
      </c>
      <c r="B5702" s="3">
        <f t="shared" si="267"/>
        <v>2016</v>
      </c>
      <c r="C5702" s="3">
        <f t="shared" si="268"/>
        <v>9</v>
      </c>
      <c r="D5702" t="s">
        <v>2501</v>
      </c>
      <c r="E5702" t="str">
        <f t="shared" si="269"/>
        <v>Craig Leslie20160924</v>
      </c>
      <c r="F5702">
        <f>IF(COUNTIF($E$2:E5702, E5702) = 1, MAX($F$1:F5701) + 1, INDEX($F$1:F5701, MATCH(E5702, $E$1:E5701, 0)))</f>
        <v>2813</v>
      </c>
      <c r="G5702" t="s">
        <v>278</v>
      </c>
      <c r="H5702" t="s">
        <v>34</v>
      </c>
      <c r="I5702" t="s">
        <v>47</v>
      </c>
      <c r="J5702" t="s">
        <v>2062</v>
      </c>
      <c r="K5702" s="17">
        <v>21.44</v>
      </c>
      <c r="L5702" s="17">
        <v>2</v>
      </c>
      <c r="M5702" s="17">
        <v>7.5</v>
      </c>
      <c r="N5702" s="17" t="str">
        <f>IF(SalesData[[#This Row],[Profit]]&gt;0,"Profit","Loss")</f>
        <v>Profit</v>
      </c>
    </row>
    <row r="5703" spans="1:14" x14ac:dyDescent="0.25">
      <c r="A5703" s="1">
        <v>42637</v>
      </c>
      <c r="B5703" s="3">
        <f t="shared" si="267"/>
        <v>2016</v>
      </c>
      <c r="C5703" s="3">
        <f t="shared" si="268"/>
        <v>9</v>
      </c>
      <c r="D5703" t="s">
        <v>2501</v>
      </c>
      <c r="E5703" t="str">
        <f t="shared" si="269"/>
        <v>Craig Leslie20160924</v>
      </c>
      <c r="F5703">
        <f>IF(COUNTIF($E$2:E5703, E5703) = 1, MAX($F$1:F5702) + 1, INDEX($F$1:F5702, MATCH(E5703, $E$1:E5702, 0)))</f>
        <v>2813</v>
      </c>
      <c r="G5703" t="s">
        <v>278</v>
      </c>
      <c r="H5703" t="s">
        <v>11</v>
      </c>
      <c r="I5703" t="s">
        <v>18</v>
      </c>
      <c r="J5703" t="s">
        <v>257</v>
      </c>
      <c r="K5703" s="17">
        <v>511.06</v>
      </c>
      <c r="L5703" s="17">
        <v>9</v>
      </c>
      <c r="M5703" s="17">
        <v>-95.82</v>
      </c>
      <c r="N5703" s="17" t="str">
        <f>IF(SalesData[[#This Row],[Profit]]&gt;0,"Profit","Loss")</f>
        <v>Loss</v>
      </c>
    </row>
    <row r="5704" spans="1:14" x14ac:dyDescent="0.25">
      <c r="A5704" s="1">
        <v>42637</v>
      </c>
      <c r="B5704" s="3">
        <f t="shared" si="267"/>
        <v>2016</v>
      </c>
      <c r="C5704" s="3">
        <f t="shared" si="268"/>
        <v>9</v>
      </c>
      <c r="D5704" t="s">
        <v>552</v>
      </c>
      <c r="E5704" t="str">
        <f t="shared" si="269"/>
        <v>Benjamin Patterson20160924</v>
      </c>
      <c r="F5704">
        <f>IF(COUNTIF($E$2:E5704, E5704) = 1, MAX($F$1:F5703) + 1, INDEX($F$1:F5703, MATCH(E5704, $E$1:E5703, 0)))</f>
        <v>2814</v>
      </c>
      <c r="G5704" t="s">
        <v>840</v>
      </c>
      <c r="H5704" t="s">
        <v>11</v>
      </c>
      <c r="I5704" t="s">
        <v>20</v>
      </c>
      <c r="J5704" t="s">
        <v>682</v>
      </c>
      <c r="K5704" s="17">
        <v>6.38</v>
      </c>
      <c r="L5704" s="17">
        <v>1</v>
      </c>
      <c r="M5704" s="17">
        <v>2.93</v>
      </c>
      <c r="N5704" s="17" t="str">
        <f>IF(SalesData[[#This Row],[Profit]]&gt;0,"Profit","Loss")</f>
        <v>Profit</v>
      </c>
    </row>
    <row r="5705" spans="1:14" x14ac:dyDescent="0.25">
      <c r="A5705" s="1">
        <v>42637</v>
      </c>
      <c r="B5705" s="3">
        <f t="shared" si="267"/>
        <v>2016</v>
      </c>
      <c r="C5705" s="3">
        <f t="shared" si="268"/>
        <v>9</v>
      </c>
      <c r="D5705" t="s">
        <v>552</v>
      </c>
      <c r="E5705" t="str">
        <f t="shared" si="269"/>
        <v>Benjamin Patterson20160924</v>
      </c>
      <c r="F5705">
        <f>IF(COUNTIF($E$2:E5705, E5705) = 1, MAX($F$1:F5704) + 1, INDEX($F$1:F5704, MATCH(E5705, $E$1:E5704, 0)))</f>
        <v>2814</v>
      </c>
      <c r="G5705" t="s">
        <v>840</v>
      </c>
      <c r="H5705" t="s">
        <v>11</v>
      </c>
      <c r="I5705" t="s">
        <v>12</v>
      </c>
      <c r="J5705" t="s">
        <v>549</v>
      </c>
      <c r="K5705" s="17">
        <v>6.48</v>
      </c>
      <c r="L5705" s="17">
        <v>1</v>
      </c>
      <c r="M5705" s="17">
        <v>3.11</v>
      </c>
      <c r="N5705" s="17" t="str">
        <f>IF(SalesData[[#This Row],[Profit]]&gt;0,"Profit","Loss")</f>
        <v>Profit</v>
      </c>
    </row>
    <row r="5706" spans="1:14" x14ac:dyDescent="0.25">
      <c r="A5706" s="1">
        <v>42637</v>
      </c>
      <c r="B5706" s="3">
        <f t="shared" si="267"/>
        <v>2016</v>
      </c>
      <c r="C5706" s="3">
        <f t="shared" si="268"/>
        <v>9</v>
      </c>
      <c r="D5706" t="s">
        <v>465</v>
      </c>
      <c r="E5706" t="str">
        <f t="shared" si="269"/>
        <v>Ruben Dartt20160924</v>
      </c>
      <c r="F5706">
        <f>IF(COUNTIF($E$2:E5706, E5706) = 1, MAX($F$1:F5705) + 1, INDEX($F$1:F5705, MATCH(E5706, $E$1:E5705, 0)))</f>
        <v>2815</v>
      </c>
      <c r="G5706" t="s">
        <v>129</v>
      </c>
      <c r="H5706" t="s">
        <v>34</v>
      </c>
      <c r="I5706" t="s">
        <v>47</v>
      </c>
      <c r="J5706" t="s">
        <v>1276</v>
      </c>
      <c r="K5706" s="17">
        <v>127.95</v>
      </c>
      <c r="L5706" s="17">
        <v>3</v>
      </c>
      <c r="M5706" s="17">
        <v>21.75</v>
      </c>
      <c r="N5706" s="17" t="str">
        <f>IF(SalesData[[#This Row],[Profit]]&gt;0,"Profit","Loss")</f>
        <v>Profit</v>
      </c>
    </row>
    <row r="5707" spans="1:14" x14ac:dyDescent="0.25">
      <c r="A5707" s="1">
        <v>42637</v>
      </c>
      <c r="B5707" s="3">
        <f t="shared" si="267"/>
        <v>2016</v>
      </c>
      <c r="C5707" s="3">
        <f t="shared" si="268"/>
        <v>9</v>
      </c>
      <c r="D5707" t="s">
        <v>1657</v>
      </c>
      <c r="E5707" t="str">
        <f t="shared" si="269"/>
        <v>Michael Kennedy20160924</v>
      </c>
      <c r="F5707">
        <f>IF(COUNTIF($E$2:E5707, E5707) = 1, MAX($F$1:F5706) + 1, INDEX($F$1:F5706, MATCH(E5707, $E$1:E5706, 0)))</f>
        <v>2816</v>
      </c>
      <c r="G5707" t="s">
        <v>15</v>
      </c>
      <c r="H5707" t="s">
        <v>11</v>
      </c>
      <c r="I5707" t="s">
        <v>20</v>
      </c>
      <c r="J5707" t="s">
        <v>2488</v>
      </c>
      <c r="K5707" s="17">
        <v>442.37</v>
      </c>
      <c r="L5707" s="17">
        <v>7</v>
      </c>
      <c r="M5707" s="17">
        <v>-729.91</v>
      </c>
      <c r="N5707" s="17" t="str">
        <f>IF(SalesData[[#This Row],[Profit]]&gt;0,"Profit","Loss")</f>
        <v>Loss</v>
      </c>
    </row>
    <row r="5708" spans="1:14" x14ac:dyDescent="0.25">
      <c r="A5708" s="1">
        <v>42637</v>
      </c>
      <c r="B5708" s="3">
        <f t="shared" si="267"/>
        <v>2016</v>
      </c>
      <c r="C5708" s="3">
        <f t="shared" si="268"/>
        <v>9</v>
      </c>
      <c r="D5708" t="s">
        <v>525</v>
      </c>
      <c r="E5708" t="str">
        <f t="shared" si="269"/>
        <v>Edward Hooks20160924</v>
      </c>
      <c r="F5708">
        <f>IF(COUNTIF($E$2:E5708, E5708) = 1, MAX($F$1:F5707) + 1, INDEX($F$1:F5707, MATCH(E5708, $E$1:E5707, 0)))</f>
        <v>2817</v>
      </c>
      <c r="G5708" t="s">
        <v>27</v>
      </c>
      <c r="H5708" t="s">
        <v>11</v>
      </c>
      <c r="I5708" t="s">
        <v>63</v>
      </c>
      <c r="J5708" t="s">
        <v>1319</v>
      </c>
      <c r="K5708" s="17">
        <v>304.89999999999998</v>
      </c>
      <c r="L5708" s="17">
        <v>5</v>
      </c>
      <c r="M5708" s="17">
        <v>143.30000000000001</v>
      </c>
      <c r="N5708" s="17" t="str">
        <f>IF(SalesData[[#This Row],[Profit]]&gt;0,"Profit","Loss")</f>
        <v>Profit</v>
      </c>
    </row>
    <row r="5709" spans="1:14" x14ac:dyDescent="0.25">
      <c r="A5709" s="1">
        <v>42637</v>
      </c>
      <c r="B5709" s="3">
        <f t="shared" si="267"/>
        <v>2016</v>
      </c>
      <c r="C5709" s="3">
        <f t="shared" si="268"/>
        <v>9</v>
      </c>
      <c r="D5709" t="s">
        <v>525</v>
      </c>
      <c r="E5709" t="str">
        <f t="shared" si="269"/>
        <v>Edward Hooks20160924</v>
      </c>
      <c r="F5709">
        <f>IF(COUNTIF($E$2:E5709, E5709) = 1, MAX($F$1:F5708) + 1, INDEX($F$1:F5708, MATCH(E5709, $E$1:E5708, 0)))</f>
        <v>2817</v>
      </c>
      <c r="G5709" t="s">
        <v>27</v>
      </c>
      <c r="H5709" t="s">
        <v>34</v>
      </c>
      <c r="I5709" t="s">
        <v>35</v>
      </c>
      <c r="J5709" t="s">
        <v>723</v>
      </c>
      <c r="K5709" s="17">
        <v>563.24</v>
      </c>
      <c r="L5709" s="17">
        <v>5</v>
      </c>
      <c r="M5709" s="17">
        <v>56.32</v>
      </c>
      <c r="N5709" s="17" t="str">
        <f>IF(SalesData[[#This Row],[Profit]]&gt;0,"Profit","Loss")</f>
        <v>Profit</v>
      </c>
    </row>
    <row r="5710" spans="1:14" x14ac:dyDescent="0.25">
      <c r="A5710" s="1">
        <v>42638</v>
      </c>
      <c r="B5710" s="3">
        <f t="shared" si="267"/>
        <v>2016</v>
      </c>
      <c r="C5710" s="3">
        <f t="shared" si="268"/>
        <v>9</v>
      </c>
      <c r="D5710" t="s">
        <v>1817</v>
      </c>
      <c r="E5710" t="str">
        <f t="shared" si="269"/>
        <v>Adrian Barton20160925</v>
      </c>
      <c r="F5710">
        <f>IF(COUNTIF($E$2:E5710, E5710) = 1, MAX($F$1:F5709) + 1, INDEX($F$1:F5709, MATCH(E5710, $E$1:E5709, 0)))</f>
        <v>2818</v>
      </c>
      <c r="G5710" t="s">
        <v>95</v>
      </c>
      <c r="H5710" t="s">
        <v>34</v>
      </c>
      <c r="I5710" t="s">
        <v>145</v>
      </c>
      <c r="J5710" t="s">
        <v>1613</v>
      </c>
      <c r="K5710" s="17">
        <v>393.17</v>
      </c>
      <c r="L5710" s="17">
        <v>3</v>
      </c>
      <c r="M5710" s="17">
        <v>-204.45</v>
      </c>
      <c r="N5710" s="17" t="str">
        <f>IF(SalesData[[#This Row],[Profit]]&gt;0,"Profit","Loss")</f>
        <v>Loss</v>
      </c>
    </row>
    <row r="5711" spans="1:14" x14ac:dyDescent="0.25">
      <c r="A5711" s="1">
        <v>42638</v>
      </c>
      <c r="B5711" s="3">
        <f t="shared" si="267"/>
        <v>2016</v>
      </c>
      <c r="C5711" s="3">
        <f t="shared" si="268"/>
        <v>9</v>
      </c>
      <c r="D5711" t="s">
        <v>241</v>
      </c>
      <c r="E5711" t="str">
        <f t="shared" si="269"/>
        <v>Nicole Hansen20160925</v>
      </c>
      <c r="F5711">
        <f>IF(COUNTIF($E$2:E5711, E5711) = 1, MAX($F$1:F5710) + 1, INDEX($F$1:F5710, MATCH(E5711, $E$1:E5710, 0)))</f>
        <v>2819</v>
      </c>
      <c r="G5711" t="s">
        <v>10</v>
      </c>
      <c r="H5711" t="s">
        <v>11</v>
      </c>
      <c r="I5711" t="s">
        <v>16</v>
      </c>
      <c r="J5711" t="s">
        <v>1336</v>
      </c>
      <c r="K5711" s="17">
        <v>15.94</v>
      </c>
      <c r="L5711" s="17">
        <v>4</v>
      </c>
      <c r="M5711" s="17">
        <v>5.18</v>
      </c>
      <c r="N5711" s="17" t="str">
        <f>IF(SalesData[[#This Row],[Profit]]&gt;0,"Profit","Loss")</f>
        <v>Profit</v>
      </c>
    </row>
    <row r="5712" spans="1:14" x14ac:dyDescent="0.25">
      <c r="A5712" s="1">
        <v>42638</v>
      </c>
      <c r="B5712" s="3">
        <f t="shared" si="267"/>
        <v>2016</v>
      </c>
      <c r="C5712" s="3">
        <f t="shared" si="268"/>
        <v>9</v>
      </c>
      <c r="D5712" t="s">
        <v>445</v>
      </c>
      <c r="E5712" t="str">
        <f t="shared" si="269"/>
        <v>Katrina Edelman20160925</v>
      </c>
      <c r="F5712">
        <f>IF(COUNTIF($E$2:E5712, E5712) = 1, MAX($F$1:F5711) + 1, INDEX($F$1:F5711, MATCH(E5712, $E$1:E5711, 0)))</f>
        <v>2820</v>
      </c>
      <c r="G5712" t="s">
        <v>91</v>
      </c>
      <c r="H5712" t="s">
        <v>11</v>
      </c>
      <c r="I5712" t="s">
        <v>12</v>
      </c>
      <c r="J5712" t="s">
        <v>135</v>
      </c>
      <c r="K5712" s="17">
        <v>60.05</v>
      </c>
      <c r="L5712" s="17">
        <v>9</v>
      </c>
      <c r="M5712" s="17">
        <v>22.52</v>
      </c>
      <c r="N5712" s="17" t="str">
        <f>IF(SalesData[[#This Row],[Profit]]&gt;0,"Profit","Loss")</f>
        <v>Profit</v>
      </c>
    </row>
    <row r="5713" spans="1:14" x14ac:dyDescent="0.25">
      <c r="A5713" s="1">
        <v>42638</v>
      </c>
      <c r="B5713" s="3">
        <f t="shared" si="267"/>
        <v>2016</v>
      </c>
      <c r="C5713" s="3">
        <f t="shared" si="268"/>
        <v>9</v>
      </c>
      <c r="D5713" t="s">
        <v>445</v>
      </c>
      <c r="E5713" t="str">
        <f t="shared" si="269"/>
        <v>Katrina Edelman20160925</v>
      </c>
      <c r="F5713">
        <f>IF(COUNTIF($E$2:E5713, E5713) = 1, MAX($F$1:F5712) + 1, INDEX($F$1:F5712, MATCH(E5713, $E$1:E5712, 0)))</f>
        <v>2820</v>
      </c>
      <c r="G5713" t="s">
        <v>91</v>
      </c>
      <c r="H5713" t="s">
        <v>11</v>
      </c>
      <c r="I5713" t="s">
        <v>20</v>
      </c>
      <c r="J5713" t="s">
        <v>608</v>
      </c>
      <c r="K5713" s="17">
        <v>5.0199999999999996</v>
      </c>
      <c r="L5713" s="17">
        <v>1</v>
      </c>
      <c r="M5713" s="17">
        <v>-3.52</v>
      </c>
      <c r="N5713" s="17" t="str">
        <f>IF(SalesData[[#This Row],[Profit]]&gt;0,"Profit","Loss")</f>
        <v>Loss</v>
      </c>
    </row>
    <row r="5714" spans="1:14" x14ac:dyDescent="0.25">
      <c r="A5714" s="1">
        <v>42638</v>
      </c>
      <c r="B5714" s="3">
        <f t="shared" si="267"/>
        <v>2016</v>
      </c>
      <c r="C5714" s="3">
        <f t="shared" si="268"/>
        <v>9</v>
      </c>
      <c r="D5714" t="s">
        <v>1966</v>
      </c>
      <c r="E5714" t="str">
        <f t="shared" si="269"/>
        <v>Julia West20160925</v>
      </c>
      <c r="F5714">
        <f>IF(COUNTIF($E$2:E5714, E5714) = 1, MAX($F$1:F5713) + 1, INDEX($F$1:F5713, MATCH(E5714, $E$1:E5713, 0)))</f>
        <v>2821</v>
      </c>
      <c r="G5714" t="s">
        <v>27</v>
      </c>
      <c r="H5714" t="s">
        <v>11</v>
      </c>
      <c r="I5714" t="s">
        <v>24</v>
      </c>
      <c r="J5714" t="s">
        <v>1235</v>
      </c>
      <c r="K5714" s="17">
        <v>16.559999999999999</v>
      </c>
      <c r="L5714" s="17">
        <v>4</v>
      </c>
      <c r="M5714" s="17">
        <v>6.96</v>
      </c>
      <c r="N5714" s="17" t="str">
        <f>IF(SalesData[[#This Row],[Profit]]&gt;0,"Profit","Loss")</f>
        <v>Profit</v>
      </c>
    </row>
    <row r="5715" spans="1:14" x14ac:dyDescent="0.25">
      <c r="A5715" s="1">
        <v>42638</v>
      </c>
      <c r="B5715" s="3">
        <f t="shared" si="267"/>
        <v>2016</v>
      </c>
      <c r="C5715" s="3">
        <f t="shared" si="268"/>
        <v>9</v>
      </c>
      <c r="D5715" t="s">
        <v>1797</v>
      </c>
      <c r="E5715" t="str">
        <f t="shared" si="269"/>
        <v>Steve Chapman20160925</v>
      </c>
      <c r="F5715">
        <f>IF(COUNTIF($E$2:E5715, E5715) = 1, MAX($F$1:F5714) + 1, INDEX($F$1:F5714, MATCH(E5715, $E$1:E5714, 0)))</f>
        <v>2822</v>
      </c>
      <c r="G5715" t="s">
        <v>157</v>
      </c>
      <c r="H5715" t="s">
        <v>39</v>
      </c>
      <c r="I5715" t="s">
        <v>52</v>
      </c>
      <c r="J5715" t="s">
        <v>502</v>
      </c>
      <c r="K5715" s="17">
        <v>499.95</v>
      </c>
      <c r="L5715" s="17">
        <v>5</v>
      </c>
      <c r="M5715" s="17">
        <v>174.98</v>
      </c>
      <c r="N5715" s="17" t="str">
        <f>IF(SalesData[[#This Row],[Profit]]&gt;0,"Profit","Loss")</f>
        <v>Profit</v>
      </c>
    </row>
    <row r="5716" spans="1:14" x14ac:dyDescent="0.25">
      <c r="A5716" s="1">
        <v>42638</v>
      </c>
      <c r="B5716" s="3">
        <f t="shared" si="267"/>
        <v>2016</v>
      </c>
      <c r="C5716" s="3">
        <f t="shared" si="268"/>
        <v>9</v>
      </c>
      <c r="D5716" t="s">
        <v>1797</v>
      </c>
      <c r="E5716" t="str">
        <f t="shared" si="269"/>
        <v>Steve Chapman20160925</v>
      </c>
      <c r="F5716">
        <f>IF(COUNTIF($E$2:E5716, E5716) = 1, MAX($F$1:F5715) + 1, INDEX($F$1:F5715, MATCH(E5716, $E$1:E5715, 0)))</f>
        <v>2822</v>
      </c>
      <c r="G5716" t="s">
        <v>157</v>
      </c>
      <c r="H5716" t="s">
        <v>11</v>
      </c>
      <c r="I5716" t="s">
        <v>24</v>
      </c>
      <c r="J5716" t="s">
        <v>2233</v>
      </c>
      <c r="K5716" s="17">
        <v>3.04</v>
      </c>
      <c r="L5716" s="17">
        <v>1</v>
      </c>
      <c r="M5716" s="17">
        <v>1.03</v>
      </c>
      <c r="N5716" s="17" t="str">
        <f>IF(SalesData[[#This Row],[Profit]]&gt;0,"Profit","Loss")</f>
        <v>Profit</v>
      </c>
    </row>
    <row r="5717" spans="1:14" x14ac:dyDescent="0.25">
      <c r="A5717" s="1">
        <v>42638</v>
      </c>
      <c r="B5717" s="3">
        <f t="shared" si="267"/>
        <v>2016</v>
      </c>
      <c r="C5717" s="3">
        <f t="shared" si="268"/>
        <v>9</v>
      </c>
      <c r="D5717" t="s">
        <v>1797</v>
      </c>
      <c r="E5717" t="str">
        <f t="shared" si="269"/>
        <v>Steve Chapman20160925</v>
      </c>
      <c r="F5717">
        <f>IF(COUNTIF($E$2:E5717, E5717) = 1, MAX($F$1:F5716) + 1, INDEX($F$1:F5716, MATCH(E5717, $E$1:E5716, 0)))</f>
        <v>2822</v>
      </c>
      <c r="G5717" t="s">
        <v>157</v>
      </c>
      <c r="H5717" t="s">
        <v>34</v>
      </c>
      <c r="I5717" t="s">
        <v>35</v>
      </c>
      <c r="J5717" t="s">
        <v>1876</v>
      </c>
      <c r="K5717" s="17">
        <v>201.96</v>
      </c>
      <c r="L5717" s="17">
        <v>2</v>
      </c>
      <c r="M5717" s="17">
        <v>50.49</v>
      </c>
      <c r="N5717" s="17" t="str">
        <f>IF(SalesData[[#This Row],[Profit]]&gt;0,"Profit","Loss")</f>
        <v>Profit</v>
      </c>
    </row>
    <row r="5718" spans="1:14" x14ac:dyDescent="0.25">
      <c r="A5718" s="1">
        <v>42638</v>
      </c>
      <c r="B5718" s="3">
        <f t="shared" si="267"/>
        <v>2016</v>
      </c>
      <c r="C5718" s="3">
        <f t="shared" si="268"/>
        <v>9</v>
      </c>
      <c r="D5718" t="s">
        <v>1797</v>
      </c>
      <c r="E5718" t="str">
        <f t="shared" si="269"/>
        <v>Steve Chapman20160925</v>
      </c>
      <c r="F5718">
        <f>IF(COUNTIF($E$2:E5718, E5718) = 1, MAX($F$1:F5717) + 1, INDEX($F$1:F5717, MATCH(E5718, $E$1:E5717, 0)))</f>
        <v>2822</v>
      </c>
      <c r="G5718" t="s">
        <v>157</v>
      </c>
      <c r="H5718" t="s">
        <v>34</v>
      </c>
      <c r="I5718" t="s">
        <v>47</v>
      </c>
      <c r="J5718" t="s">
        <v>2531</v>
      </c>
      <c r="K5718" s="17">
        <v>68.64</v>
      </c>
      <c r="L5718" s="17">
        <v>11</v>
      </c>
      <c r="M5718" s="17">
        <v>17.16</v>
      </c>
      <c r="N5718" s="17" t="str">
        <f>IF(SalesData[[#This Row],[Profit]]&gt;0,"Profit","Loss")</f>
        <v>Profit</v>
      </c>
    </row>
    <row r="5719" spans="1:14" x14ac:dyDescent="0.25">
      <c r="A5719" s="1">
        <v>42638</v>
      </c>
      <c r="B5719" s="3">
        <f t="shared" si="267"/>
        <v>2016</v>
      </c>
      <c r="C5719" s="3">
        <f t="shared" si="268"/>
        <v>9</v>
      </c>
      <c r="D5719" t="s">
        <v>1813</v>
      </c>
      <c r="E5719" t="str">
        <f t="shared" si="269"/>
        <v>Tony Sayre20160925</v>
      </c>
      <c r="F5719">
        <f>IF(COUNTIF($E$2:E5719, E5719) = 1, MAX($F$1:F5718) + 1, INDEX($F$1:F5718, MATCH(E5719, $E$1:E5718, 0)))</f>
        <v>2823</v>
      </c>
      <c r="G5719" t="s">
        <v>78</v>
      </c>
      <c r="H5719" t="s">
        <v>11</v>
      </c>
      <c r="I5719" t="s">
        <v>92</v>
      </c>
      <c r="J5719" t="s">
        <v>1997</v>
      </c>
      <c r="K5719" s="17">
        <v>286.26</v>
      </c>
      <c r="L5719" s="17">
        <v>1</v>
      </c>
      <c r="M5719" s="17">
        <v>17.89</v>
      </c>
      <c r="N5719" s="17" t="str">
        <f>IF(SalesData[[#This Row],[Profit]]&gt;0,"Profit","Loss")</f>
        <v>Profit</v>
      </c>
    </row>
    <row r="5720" spans="1:14" x14ac:dyDescent="0.25">
      <c r="A5720" s="1">
        <v>42638</v>
      </c>
      <c r="B5720" s="3">
        <f t="shared" si="267"/>
        <v>2016</v>
      </c>
      <c r="C5720" s="3">
        <f t="shared" si="268"/>
        <v>9</v>
      </c>
      <c r="D5720" t="s">
        <v>1813</v>
      </c>
      <c r="E5720" t="str">
        <f t="shared" si="269"/>
        <v>Tony Sayre20160925</v>
      </c>
      <c r="F5720">
        <f>IF(COUNTIF($E$2:E5720, E5720) = 1, MAX($F$1:F5719) + 1, INDEX($F$1:F5719, MATCH(E5720, $E$1:E5719, 0)))</f>
        <v>2823</v>
      </c>
      <c r="G5720" t="s">
        <v>78</v>
      </c>
      <c r="H5720" t="s">
        <v>11</v>
      </c>
      <c r="I5720" t="s">
        <v>18</v>
      </c>
      <c r="J5720" t="s">
        <v>1316</v>
      </c>
      <c r="K5720" s="17">
        <v>24.22</v>
      </c>
      <c r="L5720" s="17">
        <v>2</v>
      </c>
      <c r="M5720" s="17">
        <v>-4.84</v>
      </c>
      <c r="N5720" s="17" t="str">
        <f>IF(SalesData[[#This Row],[Profit]]&gt;0,"Profit","Loss")</f>
        <v>Loss</v>
      </c>
    </row>
    <row r="5721" spans="1:14" x14ac:dyDescent="0.25">
      <c r="A5721" s="1">
        <v>42638</v>
      </c>
      <c r="B5721" s="3">
        <f t="shared" si="267"/>
        <v>2016</v>
      </c>
      <c r="C5721" s="3">
        <f t="shared" si="268"/>
        <v>9</v>
      </c>
      <c r="D5721" t="s">
        <v>1813</v>
      </c>
      <c r="E5721" t="str">
        <f t="shared" si="269"/>
        <v>Tony Sayre20160925</v>
      </c>
      <c r="F5721">
        <f>IF(COUNTIF($E$2:E5721, E5721) = 1, MAX($F$1:F5720) + 1, INDEX($F$1:F5720, MATCH(E5721, $E$1:E5720, 0)))</f>
        <v>2823</v>
      </c>
      <c r="G5721" t="s">
        <v>78</v>
      </c>
      <c r="H5721" t="s">
        <v>11</v>
      </c>
      <c r="I5721" t="s">
        <v>18</v>
      </c>
      <c r="J5721" t="s">
        <v>557</v>
      </c>
      <c r="K5721" s="17">
        <v>331.54</v>
      </c>
      <c r="L5721" s="17">
        <v>3</v>
      </c>
      <c r="M5721" s="17">
        <v>-82.88</v>
      </c>
      <c r="N5721" s="17" t="str">
        <f>IF(SalesData[[#This Row],[Profit]]&gt;0,"Profit","Loss")</f>
        <v>Loss</v>
      </c>
    </row>
    <row r="5722" spans="1:14" x14ac:dyDescent="0.25">
      <c r="A5722" s="1">
        <v>42638</v>
      </c>
      <c r="B5722" s="3">
        <f t="shared" si="267"/>
        <v>2016</v>
      </c>
      <c r="C5722" s="3">
        <f t="shared" si="268"/>
        <v>9</v>
      </c>
      <c r="D5722" t="s">
        <v>1033</v>
      </c>
      <c r="E5722" t="str">
        <f t="shared" si="269"/>
        <v>Aaron Smayling20160925</v>
      </c>
      <c r="F5722">
        <f>IF(COUNTIF($E$2:E5722, E5722) = 1, MAX($F$1:F5721) + 1, INDEX($F$1:F5721, MATCH(E5722, $E$1:E5721, 0)))</f>
        <v>2824</v>
      </c>
      <c r="G5722" t="s">
        <v>27</v>
      </c>
      <c r="H5722" t="s">
        <v>34</v>
      </c>
      <c r="I5722" t="s">
        <v>74</v>
      </c>
      <c r="J5722" t="s">
        <v>1872</v>
      </c>
      <c r="K5722" s="17">
        <v>477.67</v>
      </c>
      <c r="L5722" s="17">
        <v>2</v>
      </c>
      <c r="M5722" s="17">
        <v>84.29</v>
      </c>
      <c r="N5722" s="17" t="str">
        <f>IF(SalesData[[#This Row],[Profit]]&gt;0,"Profit","Loss")</f>
        <v>Profit</v>
      </c>
    </row>
    <row r="5723" spans="1:14" x14ac:dyDescent="0.25">
      <c r="A5723" s="1">
        <v>42638</v>
      </c>
      <c r="B5723" s="3">
        <f t="shared" si="267"/>
        <v>2016</v>
      </c>
      <c r="C5723" s="3">
        <f t="shared" si="268"/>
        <v>9</v>
      </c>
      <c r="D5723" t="s">
        <v>884</v>
      </c>
      <c r="E5723" t="str">
        <f t="shared" si="269"/>
        <v>Dan Lawera20160925</v>
      </c>
      <c r="F5723">
        <f>IF(COUNTIF($E$2:E5723, E5723) = 1, MAX($F$1:F5722) + 1, INDEX($F$1:F5722, MATCH(E5723, $E$1:E5722, 0)))</f>
        <v>2825</v>
      </c>
      <c r="G5723" t="s">
        <v>27</v>
      </c>
      <c r="H5723" t="s">
        <v>11</v>
      </c>
      <c r="I5723" t="s">
        <v>12</v>
      </c>
      <c r="J5723" t="s">
        <v>1552</v>
      </c>
      <c r="K5723" s="17">
        <v>10.9</v>
      </c>
      <c r="L5723" s="17">
        <v>5</v>
      </c>
      <c r="M5723" s="17">
        <v>5.12</v>
      </c>
      <c r="N5723" s="17" t="str">
        <f>IF(SalesData[[#This Row],[Profit]]&gt;0,"Profit","Loss")</f>
        <v>Profit</v>
      </c>
    </row>
    <row r="5724" spans="1:14" x14ac:dyDescent="0.25">
      <c r="A5724" s="1">
        <v>42638</v>
      </c>
      <c r="B5724" s="3">
        <f t="shared" si="267"/>
        <v>2016</v>
      </c>
      <c r="C5724" s="3">
        <f t="shared" si="268"/>
        <v>9</v>
      </c>
      <c r="D5724" t="s">
        <v>884</v>
      </c>
      <c r="E5724" t="str">
        <f t="shared" si="269"/>
        <v>Dan Lawera20160925</v>
      </c>
      <c r="F5724">
        <f>IF(COUNTIF($E$2:E5724, E5724) = 1, MAX($F$1:F5723) + 1, INDEX($F$1:F5723, MATCH(E5724, $E$1:E5723, 0)))</f>
        <v>2825</v>
      </c>
      <c r="G5724" t="s">
        <v>27</v>
      </c>
      <c r="H5724" t="s">
        <v>11</v>
      </c>
      <c r="I5724" t="s">
        <v>16</v>
      </c>
      <c r="J5724" t="s">
        <v>1259</v>
      </c>
      <c r="K5724" s="17">
        <v>29.6</v>
      </c>
      <c r="L5724" s="17">
        <v>2</v>
      </c>
      <c r="M5724" s="17">
        <v>14.8</v>
      </c>
      <c r="N5724" s="17" t="str">
        <f>IF(SalesData[[#This Row],[Profit]]&gt;0,"Profit","Loss")</f>
        <v>Profit</v>
      </c>
    </row>
    <row r="5725" spans="1:14" x14ac:dyDescent="0.25">
      <c r="A5725" s="1">
        <v>42638</v>
      </c>
      <c r="B5725" s="3">
        <f t="shared" si="267"/>
        <v>2016</v>
      </c>
      <c r="C5725" s="3">
        <f t="shared" si="268"/>
        <v>9</v>
      </c>
      <c r="D5725" t="s">
        <v>884</v>
      </c>
      <c r="E5725" t="str">
        <f t="shared" si="269"/>
        <v>Dan Lawera20160925</v>
      </c>
      <c r="F5725">
        <f>IF(COUNTIF($E$2:E5725, E5725) = 1, MAX($F$1:F5724) + 1, INDEX($F$1:F5724, MATCH(E5725, $E$1:E5724, 0)))</f>
        <v>2825</v>
      </c>
      <c r="G5725" t="s">
        <v>27</v>
      </c>
      <c r="H5725" t="s">
        <v>11</v>
      </c>
      <c r="I5725" t="s">
        <v>16</v>
      </c>
      <c r="J5725" t="s">
        <v>772</v>
      </c>
      <c r="K5725" s="17">
        <v>4.9800000000000004</v>
      </c>
      <c r="L5725" s="17">
        <v>1</v>
      </c>
      <c r="M5725" s="17">
        <v>2.29</v>
      </c>
      <c r="N5725" s="17" t="str">
        <f>IF(SalesData[[#This Row],[Profit]]&gt;0,"Profit","Loss")</f>
        <v>Profit</v>
      </c>
    </row>
    <row r="5726" spans="1:14" x14ac:dyDescent="0.25">
      <c r="A5726" s="1">
        <v>42638</v>
      </c>
      <c r="B5726" s="3">
        <f t="shared" si="267"/>
        <v>2016</v>
      </c>
      <c r="C5726" s="3">
        <f t="shared" si="268"/>
        <v>9</v>
      </c>
      <c r="D5726" t="s">
        <v>884</v>
      </c>
      <c r="E5726" t="str">
        <f t="shared" si="269"/>
        <v>Dan Lawera20160925</v>
      </c>
      <c r="F5726">
        <f>IF(COUNTIF($E$2:E5726, E5726) = 1, MAX($F$1:F5725) + 1, INDEX($F$1:F5725, MATCH(E5726, $E$1:E5725, 0)))</f>
        <v>2825</v>
      </c>
      <c r="G5726" t="s">
        <v>27</v>
      </c>
      <c r="H5726" t="s">
        <v>39</v>
      </c>
      <c r="I5726" t="s">
        <v>603</v>
      </c>
      <c r="J5726" t="s">
        <v>2010</v>
      </c>
      <c r="K5726" s="17">
        <v>479.98</v>
      </c>
      <c r="L5726" s="17">
        <v>3</v>
      </c>
      <c r="M5726" s="17">
        <v>161.99</v>
      </c>
      <c r="N5726" s="17" t="str">
        <f>IF(SalesData[[#This Row],[Profit]]&gt;0,"Profit","Loss")</f>
        <v>Profit</v>
      </c>
    </row>
    <row r="5727" spans="1:14" x14ac:dyDescent="0.25">
      <c r="A5727" s="1">
        <v>42638</v>
      </c>
      <c r="B5727" s="3">
        <f t="shared" si="267"/>
        <v>2016</v>
      </c>
      <c r="C5727" s="3">
        <f t="shared" si="268"/>
        <v>9</v>
      </c>
      <c r="D5727" t="s">
        <v>884</v>
      </c>
      <c r="E5727" t="str">
        <f t="shared" si="269"/>
        <v>Dan Lawera20160925</v>
      </c>
      <c r="F5727">
        <f>IF(COUNTIF($E$2:E5727, E5727) = 1, MAX($F$1:F5726) + 1, INDEX($F$1:F5726, MATCH(E5727, $E$1:E5726, 0)))</f>
        <v>2825</v>
      </c>
      <c r="G5727" t="s">
        <v>27</v>
      </c>
      <c r="H5727" t="s">
        <v>39</v>
      </c>
      <c r="I5727" t="s">
        <v>40</v>
      </c>
      <c r="J5727" t="s">
        <v>1947</v>
      </c>
      <c r="K5727" s="17">
        <v>44.74</v>
      </c>
      <c r="L5727" s="17">
        <v>8</v>
      </c>
      <c r="M5727" s="17">
        <v>4.47</v>
      </c>
      <c r="N5727" s="17" t="str">
        <f>IF(SalesData[[#This Row],[Profit]]&gt;0,"Profit","Loss")</f>
        <v>Profit</v>
      </c>
    </row>
    <row r="5728" spans="1:14" x14ac:dyDescent="0.25">
      <c r="A5728" s="1">
        <v>42638</v>
      </c>
      <c r="B5728" s="3">
        <f t="shared" si="267"/>
        <v>2016</v>
      </c>
      <c r="C5728" s="3">
        <f t="shared" si="268"/>
        <v>9</v>
      </c>
      <c r="D5728" t="s">
        <v>884</v>
      </c>
      <c r="E5728" t="str">
        <f t="shared" si="269"/>
        <v>Dan Lawera20160925</v>
      </c>
      <c r="F5728">
        <f>IF(COUNTIF($E$2:E5728, E5728) = 1, MAX($F$1:F5727) + 1, INDEX($F$1:F5727, MATCH(E5728, $E$1:E5727, 0)))</f>
        <v>2825</v>
      </c>
      <c r="G5728" t="s">
        <v>27</v>
      </c>
      <c r="H5728" t="s">
        <v>11</v>
      </c>
      <c r="I5728" t="s">
        <v>24</v>
      </c>
      <c r="J5728" t="s">
        <v>2192</v>
      </c>
      <c r="K5728" s="17">
        <v>5.76</v>
      </c>
      <c r="L5728" s="17">
        <v>2</v>
      </c>
      <c r="M5728" s="17">
        <v>1.67</v>
      </c>
      <c r="N5728" s="17" t="str">
        <f>IF(SalesData[[#This Row],[Profit]]&gt;0,"Profit","Loss")</f>
        <v>Profit</v>
      </c>
    </row>
    <row r="5729" spans="1:14" x14ac:dyDescent="0.25">
      <c r="A5729" s="1">
        <v>42638</v>
      </c>
      <c r="B5729" s="3">
        <f t="shared" si="267"/>
        <v>2016</v>
      </c>
      <c r="C5729" s="3">
        <f t="shared" si="268"/>
        <v>9</v>
      </c>
      <c r="D5729" t="s">
        <v>884</v>
      </c>
      <c r="E5729" t="str">
        <f t="shared" si="269"/>
        <v>Dan Lawera20160925</v>
      </c>
      <c r="F5729">
        <f>IF(COUNTIF($E$2:E5729, E5729) = 1, MAX($F$1:F5728) + 1, INDEX($F$1:F5728, MATCH(E5729, $E$1:E5728, 0)))</f>
        <v>2825</v>
      </c>
      <c r="G5729" t="s">
        <v>27</v>
      </c>
      <c r="H5729" t="s">
        <v>34</v>
      </c>
      <c r="I5729" t="s">
        <v>35</v>
      </c>
      <c r="J5729" t="s">
        <v>1597</v>
      </c>
      <c r="K5729" s="17">
        <v>483.14</v>
      </c>
      <c r="L5729" s="17">
        <v>4</v>
      </c>
      <c r="M5729" s="17">
        <v>60.39</v>
      </c>
      <c r="N5729" s="17" t="str">
        <f>IF(SalesData[[#This Row],[Profit]]&gt;0,"Profit","Loss")</f>
        <v>Profit</v>
      </c>
    </row>
    <row r="5730" spans="1:14" x14ac:dyDescent="0.25">
      <c r="A5730" s="1">
        <v>42639</v>
      </c>
      <c r="B5730" s="3">
        <f t="shared" si="267"/>
        <v>2016</v>
      </c>
      <c r="C5730" s="3">
        <f t="shared" si="268"/>
        <v>9</v>
      </c>
      <c r="D5730" t="s">
        <v>182</v>
      </c>
      <c r="E5730" t="str">
        <f t="shared" si="269"/>
        <v>Natalie Fritzler20160926</v>
      </c>
      <c r="F5730">
        <f>IF(COUNTIF($E$2:E5730, E5730) = 1, MAX($F$1:F5729) + 1, INDEX($F$1:F5729, MATCH(E5730, $E$1:E5729, 0)))</f>
        <v>2826</v>
      </c>
      <c r="G5730" t="s">
        <v>15</v>
      </c>
      <c r="H5730" t="s">
        <v>34</v>
      </c>
      <c r="I5730" t="s">
        <v>35</v>
      </c>
      <c r="J5730" t="s">
        <v>106</v>
      </c>
      <c r="K5730" s="17">
        <v>747.56</v>
      </c>
      <c r="L5730" s="17">
        <v>3</v>
      </c>
      <c r="M5730" s="17">
        <v>-96.11</v>
      </c>
      <c r="N5730" s="17" t="str">
        <f>IF(SalesData[[#This Row],[Profit]]&gt;0,"Profit","Loss")</f>
        <v>Loss</v>
      </c>
    </row>
    <row r="5731" spans="1:14" x14ac:dyDescent="0.25">
      <c r="A5731" s="1">
        <v>42639</v>
      </c>
      <c r="B5731" s="3">
        <f t="shared" si="267"/>
        <v>2016</v>
      </c>
      <c r="C5731" s="3">
        <f t="shared" si="268"/>
        <v>9</v>
      </c>
      <c r="D5731" t="s">
        <v>182</v>
      </c>
      <c r="E5731" t="str">
        <f t="shared" si="269"/>
        <v>Natalie Fritzler20160926</v>
      </c>
      <c r="F5731">
        <f>IF(COUNTIF($E$2:E5731, E5731) = 1, MAX($F$1:F5730) + 1, INDEX($F$1:F5730, MATCH(E5731, $E$1:E5730, 0)))</f>
        <v>2826</v>
      </c>
      <c r="G5731" t="s">
        <v>15</v>
      </c>
      <c r="H5731" t="s">
        <v>11</v>
      </c>
      <c r="I5731" t="s">
        <v>63</v>
      </c>
      <c r="J5731" t="s">
        <v>64</v>
      </c>
      <c r="K5731" s="17">
        <v>8.93</v>
      </c>
      <c r="L5731" s="17">
        <v>2</v>
      </c>
      <c r="M5731" s="17">
        <v>3.35</v>
      </c>
      <c r="N5731" s="17" t="str">
        <f>IF(SalesData[[#This Row],[Profit]]&gt;0,"Profit","Loss")</f>
        <v>Profit</v>
      </c>
    </row>
    <row r="5732" spans="1:14" x14ac:dyDescent="0.25">
      <c r="A5732" s="1">
        <v>42639</v>
      </c>
      <c r="B5732" s="3">
        <f t="shared" si="267"/>
        <v>2016</v>
      </c>
      <c r="C5732" s="3">
        <f t="shared" si="268"/>
        <v>9</v>
      </c>
      <c r="D5732" t="s">
        <v>1771</v>
      </c>
      <c r="E5732" t="str">
        <f t="shared" si="269"/>
        <v>Sally Hughsby20160926</v>
      </c>
      <c r="F5732">
        <f>IF(COUNTIF($E$2:E5732, E5732) = 1, MAX($F$1:F5731) + 1, INDEX($F$1:F5731, MATCH(E5732, $E$1:E5731, 0)))</f>
        <v>2827</v>
      </c>
      <c r="G5732" t="s">
        <v>27</v>
      </c>
      <c r="H5732" t="s">
        <v>34</v>
      </c>
      <c r="I5732" t="s">
        <v>74</v>
      </c>
      <c r="J5732" t="s">
        <v>644</v>
      </c>
      <c r="K5732" s="17">
        <v>424.96</v>
      </c>
      <c r="L5732" s="17">
        <v>5</v>
      </c>
      <c r="M5732" s="17">
        <v>20</v>
      </c>
      <c r="N5732" s="17" t="str">
        <f>IF(SalesData[[#This Row],[Profit]]&gt;0,"Profit","Loss")</f>
        <v>Profit</v>
      </c>
    </row>
    <row r="5733" spans="1:14" x14ac:dyDescent="0.25">
      <c r="A5733" s="1">
        <v>42639</v>
      </c>
      <c r="B5733" s="3">
        <f t="shared" si="267"/>
        <v>2016</v>
      </c>
      <c r="C5733" s="3">
        <f t="shared" si="268"/>
        <v>9</v>
      </c>
      <c r="D5733" t="s">
        <v>628</v>
      </c>
      <c r="E5733" t="str">
        <f t="shared" si="269"/>
        <v>Steve Nguyen20160926</v>
      </c>
      <c r="F5733">
        <f>IF(COUNTIF($E$2:E5733, E5733) = 1, MAX($F$1:F5732) + 1, INDEX($F$1:F5732, MATCH(E5733, $E$1:E5732, 0)))</f>
        <v>2828</v>
      </c>
      <c r="G5733" t="s">
        <v>164</v>
      </c>
      <c r="H5733" t="s">
        <v>11</v>
      </c>
      <c r="I5733" t="s">
        <v>92</v>
      </c>
      <c r="J5733" t="s">
        <v>958</v>
      </c>
      <c r="K5733" s="17">
        <v>236.88</v>
      </c>
      <c r="L5733" s="17">
        <v>6</v>
      </c>
      <c r="M5733" s="17">
        <v>66.33</v>
      </c>
      <c r="N5733" s="17" t="str">
        <f>IF(SalesData[[#This Row],[Profit]]&gt;0,"Profit","Loss")</f>
        <v>Profit</v>
      </c>
    </row>
    <row r="5734" spans="1:14" x14ac:dyDescent="0.25">
      <c r="A5734" s="1">
        <v>42639</v>
      </c>
      <c r="B5734" s="3">
        <f t="shared" si="267"/>
        <v>2016</v>
      </c>
      <c r="C5734" s="3">
        <f t="shared" si="268"/>
        <v>9</v>
      </c>
      <c r="D5734" t="s">
        <v>628</v>
      </c>
      <c r="E5734" t="str">
        <f t="shared" si="269"/>
        <v>Steve Nguyen20160926</v>
      </c>
      <c r="F5734">
        <f>IF(COUNTIF($E$2:E5734, E5734) = 1, MAX($F$1:F5733) + 1, INDEX($F$1:F5733, MATCH(E5734, $E$1:E5733, 0)))</f>
        <v>2828</v>
      </c>
      <c r="G5734" t="s">
        <v>164</v>
      </c>
      <c r="H5734" t="s">
        <v>11</v>
      </c>
      <c r="I5734" t="s">
        <v>12</v>
      </c>
      <c r="J5734" t="s">
        <v>2133</v>
      </c>
      <c r="K5734" s="17">
        <v>29.9</v>
      </c>
      <c r="L5734" s="17">
        <v>5</v>
      </c>
      <c r="M5734" s="17">
        <v>14.65</v>
      </c>
      <c r="N5734" s="17" t="str">
        <f>IF(SalesData[[#This Row],[Profit]]&gt;0,"Profit","Loss")</f>
        <v>Profit</v>
      </c>
    </row>
    <row r="5735" spans="1:14" x14ac:dyDescent="0.25">
      <c r="A5735" s="1">
        <v>42639</v>
      </c>
      <c r="B5735" s="3">
        <f t="shared" si="267"/>
        <v>2016</v>
      </c>
      <c r="C5735" s="3">
        <f t="shared" si="268"/>
        <v>9</v>
      </c>
      <c r="D5735" t="s">
        <v>628</v>
      </c>
      <c r="E5735" t="str">
        <f t="shared" si="269"/>
        <v>Steve Nguyen20160926</v>
      </c>
      <c r="F5735">
        <f>IF(COUNTIF($E$2:E5735, E5735) = 1, MAX($F$1:F5734) + 1, INDEX($F$1:F5734, MATCH(E5735, $E$1:E5734, 0)))</f>
        <v>2828</v>
      </c>
      <c r="G5735" t="s">
        <v>164</v>
      </c>
      <c r="H5735" t="s">
        <v>39</v>
      </c>
      <c r="I5735" t="s">
        <v>52</v>
      </c>
      <c r="J5735" t="s">
        <v>2398</v>
      </c>
      <c r="K5735" s="17">
        <v>100</v>
      </c>
      <c r="L5735" s="17">
        <v>4</v>
      </c>
      <c r="M5735" s="17">
        <v>21</v>
      </c>
      <c r="N5735" s="17" t="str">
        <f>IF(SalesData[[#This Row],[Profit]]&gt;0,"Profit","Loss")</f>
        <v>Profit</v>
      </c>
    </row>
    <row r="5736" spans="1:14" x14ac:dyDescent="0.25">
      <c r="A5736" s="1">
        <v>42639</v>
      </c>
      <c r="B5736" s="3">
        <f t="shared" si="267"/>
        <v>2016</v>
      </c>
      <c r="C5736" s="3">
        <f t="shared" si="268"/>
        <v>9</v>
      </c>
      <c r="D5736" t="s">
        <v>1111</v>
      </c>
      <c r="E5736" t="str">
        <f t="shared" si="269"/>
        <v>Charles Sheldon20160926</v>
      </c>
      <c r="F5736">
        <f>IF(COUNTIF($E$2:E5736, E5736) = 1, MAX($F$1:F5735) + 1, INDEX($F$1:F5735, MATCH(E5736, $E$1:E5735, 0)))</f>
        <v>2829</v>
      </c>
      <c r="G5736" t="s">
        <v>395</v>
      </c>
      <c r="H5736" t="s">
        <v>11</v>
      </c>
      <c r="I5736" t="s">
        <v>12</v>
      </c>
      <c r="J5736" t="s">
        <v>2458</v>
      </c>
      <c r="K5736" s="17">
        <v>9.99</v>
      </c>
      <c r="L5736" s="17">
        <v>1</v>
      </c>
      <c r="M5736" s="17">
        <v>4.5</v>
      </c>
      <c r="N5736" s="17" t="str">
        <f>IF(SalesData[[#This Row],[Profit]]&gt;0,"Profit","Loss")</f>
        <v>Profit</v>
      </c>
    </row>
    <row r="5737" spans="1:14" x14ac:dyDescent="0.25">
      <c r="A5737" s="1">
        <v>42639</v>
      </c>
      <c r="B5737" s="3">
        <f t="shared" si="267"/>
        <v>2016</v>
      </c>
      <c r="C5737" s="3">
        <f t="shared" si="268"/>
        <v>9</v>
      </c>
      <c r="D5737" t="s">
        <v>806</v>
      </c>
      <c r="E5737" t="str">
        <f t="shared" si="269"/>
        <v>Chuck Magee20160926</v>
      </c>
      <c r="F5737">
        <f>IF(COUNTIF($E$2:E5737, E5737) = 1, MAX($F$1:F5736) + 1, INDEX($F$1:F5736, MATCH(E5737, $E$1:E5736, 0)))</f>
        <v>2830</v>
      </c>
      <c r="G5737" t="s">
        <v>27</v>
      </c>
      <c r="H5737" t="s">
        <v>11</v>
      </c>
      <c r="I5737" t="s">
        <v>18</v>
      </c>
      <c r="J5737" t="s">
        <v>1847</v>
      </c>
      <c r="K5737" s="17">
        <v>51.45</v>
      </c>
      <c r="L5737" s="17">
        <v>3</v>
      </c>
      <c r="M5737" s="17">
        <v>13.89</v>
      </c>
      <c r="N5737" s="17" t="str">
        <f>IF(SalesData[[#This Row],[Profit]]&gt;0,"Profit","Loss")</f>
        <v>Profit</v>
      </c>
    </row>
    <row r="5738" spans="1:14" x14ac:dyDescent="0.25">
      <c r="A5738" s="1">
        <v>42639</v>
      </c>
      <c r="B5738" s="3">
        <f t="shared" si="267"/>
        <v>2016</v>
      </c>
      <c r="C5738" s="3">
        <f t="shared" si="268"/>
        <v>9</v>
      </c>
      <c r="D5738" t="s">
        <v>806</v>
      </c>
      <c r="E5738" t="str">
        <f t="shared" si="269"/>
        <v>Chuck Magee20160926</v>
      </c>
      <c r="F5738">
        <f>IF(COUNTIF($E$2:E5738, E5738) = 1, MAX($F$1:F5737) + 1, INDEX($F$1:F5737, MATCH(E5738, $E$1:E5737, 0)))</f>
        <v>2830</v>
      </c>
      <c r="G5738" t="s">
        <v>27</v>
      </c>
      <c r="H5738" t="s">
        <v>11</v>
      </c>
      <c r="I5738" t="s">
        <v>16</v>
      </c>
      <c r="J5738" t="s">
        <v>1098</v>
      </c>
      <c r="K5738" s="17">
        <v>7.83</v>
      </c>
      <c r="L5738" s="17">
        <v>3</v>
      </c>
      <c r="M5738" s="17">
        <v>3.6</v>
      </c>
      <c r="N5738" s="17" t="str">
        <f>IF(SalesData[[#This Row],[Profit]]&gt;0,"Profit","Loss")</f>
        <v>Profit</v>
      </c>
    </row>
    <row r="5739" spans="1:14" x14ac:dyDescent="0.25">
      <c r="A5739" s="1">
        <v>42639</v>
      </c>
      <c r="B5739" s="3">
        <f t="shared" si="267"/>
        <v>2016</v>
      </c>
      <c r="C5739" s="3">
        <f t="shared" si="268"/>
        <v>9</v>
      </c>
      <c r="D5739" t="s">
        <v>806</v>
      </c>
      <c r="E5739" t="str">
        <f t="shared" si="269"/>
        <v>Chuck Magee20160926</v>
      </c>
      <c r="F5739">
        <f>IF(COUNTIF($E$2:E5739, E5739) = 1, MAX($F$1:F5738) + 1, INDEX($F$1:F5738, MATCH(E5739, $E$1:E5738, 0)))</f>
        <v>2830</v>
      </c>
      <c r="G5739" t="s">
        <v>27</v>
      </c>
      <c r="H5739" t="s">
        <v>11</v>
      </c>
      <c r="I5739" t="s">
        <v>24</v>
      </c>
      <c r="J5739" t="s">
        <v>1206</v>
      </c>
      <c r="K5739" s="17">
        <v>35.4</v>
      </c>
      <c r="L5739" s="17">
        <v>5</v>
      </c>
      <c r="M5739" s="17">
        <v>13.45</v>
      </c>
      <c r="N5739" s="17" t="str">
        <f>IF(SalesData[[#This Row],[Profit]]&gt;0,"Profit","Loss")</f>
        <v>Profit</v>
      </c>
    </row>
    <row r="5740" spans="1:14" x14ac:dyDescent="0.25">
      <c r="A5740" s="1">
        <v>42639</v>
      </c>
      <c r="B5740" s="3">
        <f t="shared" si="267"/>
        <v>2016</v>
      </c>
      <c r="C5740" s="3">
        <f t="shared" si="268"/>
        <v>9</v>
      </c>
      <c r="D5740" t="s">
        <v>806</v>
      </c>
      <c r="E5740" t="str">
        <f t="shared" si="269"/>
        <v>Chuck Magee20160926</v>
      </c>
      <c r="F5740">
        <f>IF(COUNTIF($E$2:E5740, E5740) = 1, MAX($F$1:F5739) + 1, INDEX($F$1:F5739, MATCH(E5740, $E$1:E5739, 0)))</f>
        <v>2830</v>
      </c>
      <c r="G5740" t="s">
        <v>27</v>
      </c>
      <c r="H5740" t="s">
        <v>11</v>
      </c>
      <c r="I5740" t="s">
        <v>12</v>
      </c>
      <c r="J5740" t="s">
        <v>1105</v>
      </c>
      <c r="K5740" s="17">
        <v>29.9</v>
      </c>
      <c r="L5740" s="17">
        <v>5</v>
      </c>
      <c r="M5740" s="17">
        <v>13.46</v>
      </c>
      <c r="N5740" s="17" t="str">
        <f>IF(SalesData[[#This Row],[Profit]]&gt;0,"Profit","Loss")</f>
        <v>Profit</v>
      </c>
    </row>
    <row r="5741" spans="1:14" x14ac:dyDescent="0.25">
      <c r="A5741" s="1">
        <v>42639</v>
      </c>
      <c r="B5741" s="3">
        <f t="shared" si="267"/>
        <v>2016</v>
      </c>
      <c r="C5741" s="3">
        <f t="shared" si="268"/>
        <v>9</v>
      </c>
      <c r="D5741" t="s">
        <v>1163</v>
      </c>
      <c r="E5741" t="str">
        <f t="shared" si="269"/>
        <v>Dorothy Wardle20160926</v>
      </c>
      <c r="F5741">
        <f>IF(COUNTIF($E$2:E5741, E5741) = 1, MAX($F$1:F5740) + 1, INDEX($F$1:F5740, MATCH(E5741, $E$1:E5740, 0)))</f>
        <v>2831</v>
      </c>
      <c r="G5741" t="s">
        <v>27</v>
      </c>
      <c r="H5741" t="s">
        <v>11</v>
      </c>
      <c r="I5741" t="s">
        <v>12</v>
      </c>
      <c r="J5741" t="s">
        <v>2605</v>
      </c>
      <c r="K5741" s="17">
        <v>12.96</v>
      </c>
      <c r="L5741" s="17">
        <v>2</v>
      </c>
      <c r="M5741" s="17">
        <v>6.22</v>
      </c>
      <c r="N5741" s="17" t="str">
        <f>IF(SalesData[[#This Row],[Profit]]&gt;0,"Profit","Loss")</f>
        <v>Profit</v>
      </c>
    </row>
    <row r="5742" spans="1:14" x14ac:dyDescent="0.25">
      <c r="A5742" s="1">
        <v>42639</v>
      </c>
      <c r="B5742" s="3">
        <f t="shared" si="267"/>
        <v>2016</v>
      </c>
      <c r="C5742" s="3">
        <f t="shared" si="268"/>
        <v>9</v>
      </c>
      <c r="D5742" t="s">
        <v>1443</v>
      </c>
      <c r="E5742" t="str">
        <f t="shared" si="269"/>
        <v>Tanja Norvell20160926</v>
      </c>
      <c r="F5742">
        <f>IF(COUNTIF($E$2:E5742, E5742) = 1, MAX($F$1:F5741) + 1, INDEX($F$1:F5741, MATCH(E5742, $E$1:E5741, 0)))</f>
        <v>2832</v>
      </c>
      <c r="G5742" t="s">
        <v>123</v>
      </c>
      <c r="H5742" t="s">
        <v>39</v>
      </c>
      <c r="I5742" t="s">
        <v>52</v>
      </c>
      <c r="J5742" t="s">
        <v>2331</v>
      </c>
      <c r="K5742" s="17">
        <v>431.98</v>
      </c>
      <c r="L5742" s="17">
        <v>3</v>
      </c>
      <c r="M5742" s="17">
        <v>-75.599999999999994</v>
      </c>
      <c r="N5742" s="17" t="str">
        <f>IF(SalesData[[#This Row],[Profit]]&gt;0,"Profit","Loss")</f>
        <v>Loss</v>
      </c>
    </row>
    <row r="5743" spans="1:14" x14ac:dyDescent="0.25">
      <c r="A5743" s="1">
        <v>42639</v>
      </c>
      <c r="B5743" s="3">
        <f t="shared" si="267"/>
        <v>2016</v>
      </c>
      <c r="C5743" s="3">
        <f t="shared" si="268"/>
        <v>9</v>
      </c>
      <c r="D5743" t="s">
        <v>233</v>
      </c>
      <c r="E5743" t="str">
        <f t="shared" si="269"/>
        <v>Shahid Collister20160926</v>
      </c>
      <c r="F5743">
        <f>IF(COUNTIF($E$2:E5743, E5743) = 1, MAX($F$1:F5742) + 1, INDEX($F$1:F5742, MATCH(E5743, $E$1:E5742, 0)))</f>
        <v>2833</v>
      </c>
      <c r="G5743" t="s">
        <v>10</v>
      </c>
      <c r="H5743" t="s">
        <v>11</v>
      </c>
      <c r="I5743" t="s">
        <v>20</v>
      </c>
      <c r="J5743" t="s">
        <v>2061</v>
      </c>
      <c r="K5743" s="17">
        <v>15.62</v>
      </c>
      <c r="L5743" s="17">
        <v>2</v>
      </c>
      <c r="M5743" s="17">
        <v>-25</v>
      </c>
      <c r="N5743" s="17" t="str">
        <f>IF(SalesData[[#This Row],[Profit]]&gt;0,"Profit","Loss")</f>
        <v>Loss</v>
      </c>
    </row>
    <row r="5744" spans="1:14" x14ac:dyDescent="0.25">
      <c r="A5744" s="1">
        <v>42639</v>
      </c>
      <c r="B5744" s="3">
        <f t="shared" si="267"/>
        <v>2016</v>
      </c>
      <c r="C5744" s="3">
        <f t="shared" si="268"/>
        <v>9</v>
      </c>
      <c r="D5744" t="s">
        <v>1230</v>
      </c>
      <c r="E5744" t="str">
        <f t="shared" si="269"/>
        <v>Lisa Ryan20160926</v>
      </c>
      <c r="F5744">
        <f>IF(COUNTIF($E$2:E5744, E5744) = 1, MAX($F$1:F5743) + 1, INDEX($F$1:F5743, MATCH(E5744, $E$1:E5743, 0)))</f>
        <v>2834</v>
      </c>
      <c r="G5744" t="s">
        <v>10</v>
      </c>
      <c r="H5744" t="s">
        <v>11</v>
      </c>
      <c r="I5744" t="s">
        <v>92</v>
      </c>
      <c r="J5744" t="s">
        <v>2606</v>
      </c>
      <c r="K5744" s="17">
        <v>93.03</v>
      </c>
      <c r="L5744" s="17">
        <v>2</v>
      </c>
      <c r="M5744" s="17">
        <v>-251.19</v>
      </c>
      <c r="N5744" s="17" t="str">
        <f>IF(SalesData[[#This Row],[Profit]]&gt;0,"Profit","Loss")</f>
        <v>Loss</v>
      </c>
    </row>
    <row r="5745" spans="1:14" x14ac:dyDescent="0.25">
      <c r="A5745" s="1">
        <v>42639</v>
      </c>
      <c r="B5745" s="3">
        <f t="shared" si="267"/>
        <v>2016</v>
      </c>
      <c r="C5745" s="3">
        <f t="shared" si="268"/>
        <v>9</v>
      </c>
      <c r="D5745" t="s">
        <v>1230</v>
      </c>
      <c r="E5745" t="str">
        <f t="shared" si="269"/>
        <v>Lisa Ryan20160926</v>
      </c>
      <c r="F5745">
        <f>IF(COUNTIF($E$2:E5745, E5745) = 1, MAX($F$1:F5744) + 1, INDEX($F$1:F5744, MATCH(E5745, $E$1:E5744, 0)))</f>
        <v>2834</v>
      </c>
      <c r="G5745" t="s">
        <v>10</v>
      </c>
      <c r="H5745" t="s">
        <v>34</v>
      </c>
      <c r="I5745" t="s">
        <v>35</v>
      </c>
      <c r="J5745" t="s">
        <v>1805</v>
      </c>
      <c r="K5745" s="17">
        <v>454.97</v>
      </c>
      <c r="L5745" s="17">
        <v>5</v>
      </c>
      <c r="M5745" s="17">
        <v>-136.49</v>
      </c>
      <c r="N5745" s="17" t="str">
        <f>IF(SalesData[[#This Row],[Profit]]&gt;0,"Profit","Loss")</f>
        <v>Loss</v>
      </c>
    </row>
    <row r="5746" spans="1:14" x14ac:dyDescent="0.25">
      <c r="A5746" s="1">
        <v>42639</v>
      </c>
      <c r="B5746" s="3">
        <f t="shared" si="267"/>
        <v>2016</v>
      </c>
      <c r="C5746" s="3">
        <f t="shared" si="268"/>
        <v>9</v>
      </c>
      <c r="D5746" t="s">
        <v>2380</v>
      </c>
      <c r="E5746" t="str">
        <f t="shared" si="269"/>
        <v>Matt Hagelstein20160926</v>
      </c>
      <c r="F5746">
        <f>IF(COUNTIF($E$2:E5746, E5746) = 1, MAX($F$1:F5745) + 1, INDEX($F$1:F5745, MATCH(E5746, $E$1:E5745, 0)))</f>
        <v>2835</v>
      </c>
      <c r="G5746" t="s">
        <v>10</v>
      </c>
      <c r="H5746" t="s">
        <v>11</v>
      </c>
      <c r="I5746" t="s">
        <v>20</v>
      </c>
      <c r="J5746" t="s">
        <v>1533</v>
      </c>
      <c r="K5746" s="17">
        <v>6.82</v>
      </c>
      <c r="L5746" s="17">
        <v>2</v>
      </c>
      <c r="M5746" s="17">
        <v>-11.59</v>
      </c>
      <c r="N5746" s="17" t="str">
        <f>IF(SalesData[[#This Row],[Profit]]&gt;0,"Profit","Loss")</f>
        <v>Loss</v>
      </c>
    </row>
    <row r="5747" spans="1:14" x14ac:dyDescent="0.25">
      <c r="A5747" s="1">
        <v>42640</v>
      </c>
      <c r="B5747" s="3">
        <f t="shared" si="267"/>
        <v>2016</v>
      </c>
      <c r="C5747" s="3">
        <f t="shared" si="268"/>
        <v>9</v>
      </c>
      <c r="D5747" t="s">
        <v>992</v>
      </c>
      <c r="E5747" t="str">
        <f t="shared" si="269"/>
        <v>Harry Marie20160927</v>
      </c>
      <c r="F5747">
        <f>IF(COUNTIF($E$2:E5747, E5747) = 1, MAX($F$1:F5746) + 1, INDEX($F$1:F5746, MATCH(E5747, $E$1:E5746, 0)))</f>
        <v>2836</v>
      </c>
      <c r="G5747" t="s">
        <v>10</v>
      </c>
      <c r="H5747" t="s">
        <v>34</v>
      </c>
      <c r="I5747" t="s">
        <v>74</v>
      </c>
      <c r="J5747" t="s">
        <v>2198</v>
      </c>
      <c r="K5747" s="17">
        <v>956.66</v>
      </c>
      <c r="L5747" s="17">
        <v>7</v>
      </c>
      <c r="M5747" s="17">
        <v>-225.1</v>
      </c>
      <c r="N5747" s="17" t="str">
        <f>IF(SalesData[[#This Row],[Profit]]&gt;0,"Profit","Loss")</f>
        <v>Loss</v>
      </c>
    </row>
    <row r="5748" spans="1:14" x14ac:dyDescent="0.25">
      <c r="A5748" s="1">
        <v>42640</v>
      </c>
      <c r="B5748" s="3">
        <f t="shared" si="267"/>
        <v>2016</v>
      </c>
      <c r="C5748" s="3">
        <f t="shared" si="268"/>
        <v>9</v>
      </c>
      <c r="D5748" t="s">
        <v>923</v>
      </c>
      <c r="E5748" t="str">
        <f t="shared" si="269"/>
        <v>Brian Moss20160927</v>
      </c>
      <c r="F5748">
        <f>IF(COUNTIF($E$2:E5748, E5748) = 1, MAX($F$1:F5747) + 1, INDEX($F$1:F5747, MATCH(E5748, $E$1:E5747, 0)))</f>
        <v>2837</v>
      </c>
      <c r="G5748" t="s">
        <v>78</v>
      </c>
      <c r="H5748" t="s">
        <v>11</v>
      </c>
      <c r="I5748" t="s">
        <v>20</v>
      </c>
      <c r="J5748" t="s">
        <v>522</v>
      </c>
      <c r="K5748" s="17">
        <v>2.91</v>
      </c>
      <c r="L5748" s="17">
        <v>3</v>
      </c>
      <c r="M5748" s="17">
        <v>-2.0299999999999998</v>
      </c>
      <c r="N5748" s="17" t="str">
        <f>IF(SalesData[[#This Row],[Profit]]&gt;0,"Profit","Loss")</f>
        <v>Loss</v>
      </c>
    </row>
    <row r="5749" spans="1:14" x14ac:dyDescent="0.25">
      <c r="A5749" s="1">
        <v>42640</v>
      </c>
      <c r="B5749" s="3">
        <f t="shared" si="267"/>
        <v>2016</v>
      </c>
      <c r="C5749" s="3">
        <f t="shared" si="268"/>
        <v>9</v>
      </c>
      <c r="D5749" t="s">
        <v>2126</v>
      </c>
      <c r="E5749" t="str">
        <f t="shared" si="269"/>
        <v>Shaun Weien20160927</v>
      </c>
      <c r="F5749">
        <f>IF(COUNTIF($E$2:E5749, E5749) = 1, MAX($F$1:F5748) + 1, INDEX($F$1:F5748, MATCH(E5749, $E$1:E5748, 0)))</f>
        <v>2838</v>
      </c>
      <c r="G5749" t="s">
        <v>164</v>
      </c>
      <c r="H5749" t="s">
        <v>39</v>
      </c>
      <c r="I5749" t="s">
        <v>40</v>
      </c>
      <c r="J5749" t="s">
        <v>1695</v>
      </c>
      <c r="K5749" s="17">
        <v>1001.58</v>
      </c>
      <c r="L5749" s="17">
        <v>2</v>
      </c>
      <c r="M5749" s="17">
        <v>125.2</v>
      </c>
      <c r="N5749" s="17" t="str">
        <f>IF(SalesData[[#This Row],[Profit]]&gt;0,"Profit","Loss")</f>
        <v>Profit</v>
      </c>
    </row>
    <row r="5750" spans="1:14" x14ac:dyDescent="0.25">
      <c r="A5750" s="1">
        <v>42640</v>
      </c>
      <c r="B5750" s="3">
        <f t="shared" si="267"/>
        <v>2016</v>
      </c>
      <c r="C5750" s="3">
        <f t="shared" si="268"/>
        <v>9</v>
      </c>
      <c r="D5750" t="s">
        <v>742</v>
      </c>
      <c r="E5750" t="str">
        <f t="shared" si="269"/>
        <v>James Galang20160927</v>
      </c>
      <c r="F5750">
        <f>IF(COUNTIF($E$2:E5750, E5750) = 1, MAX($F$1:F5749) + 1, INDEX($F$1:F5749, MATCH(E5750, $E$1:E5749, 0)))</f>
        <v>2839</v>
      </c>
      <c r="G5750" t="s">
        <v>30</v>
      </c>
      <c r="H5750" t="s">
        <v>11</v>
      </c>
      <c r="I5750" t="s">
        <v>12</v>
      </c>
      <c r="J5750" t="s">
        <v>987</v>
      </c>
      <c r="K5750" s="17">
        <v>17.940000000000001</v>
      </c>
      <c r="L5750" s="17">
        <v>3</v>
      </c>
      <c r="M5750" s="17">
        <v>8.7899999999999991</v>
      </c>
      <c r="N5750" s="17" t="str">
        <f>IF(SalesData[[#This Row],[Profit]]&gt;0,"Profit","Loss")</f>
        <v>Profit</v>
      </c>
    </row>
    <row r="5751" spans="1:14" x14ac:dyDescent="0.25">
      <c r="A5751" s="1">
        <v>42640</v>
      </c>
      <c r="B5751" s="3">
        <f t="shared" si="267"/>
        <v>2016</v>
      </c>
      <c r="C5751" s="3">
        <f t="shared" si="268"/>
        <v>9</v>
      </c>
      <c r="D5751" t="s">
        <v>742</v>
      </c>
      <c r="E5751" t="str">
        <f t="shared" si="269"/>
        <v>James Galang20160927</v>
      </c>
      <c r="F5751">
        <f>IF(COUNTIF($E$2:E5751, E5751) = 1, MAX($F$1:F5750) + 1, INDEX($F$1:F5750, MATCH(E5751, $E$1:E5750, 0)))</f>
        <v>2839</v>
      </c>
      <c r="G5751" t="s">
        <v>30</v>
      </c>
      <c r="H5751" t="s">
        <v>11</v>
      </c>
      <c r="I5751" t="s">
        <v>24</v>
      </c>
      <c r="J5751" t="s">
        <v>353</v>
      </c>
      <c r="K5751" s="17">
        <v>13.89</v>
      </c>
      <c r="L5751" s="17">
        <v>3</v>
      </c>
      <c r="M5751" s="17">
        <v>4.58</v>
      </c>
      <c r="N5751" s="17" t="str">
        <f>IF(SalesData[[#This Row],[Profit]]&gt;0,"Profit","Loss")</f>
        <v>Profit</v>
      </c>
    </row>
    <row r="5752" spans="1:14" x14ac:dyDescent="0.25">
      <c r="A5752" s="1">
        <v>42641</v>
      </c>
      <c r="B5752" s="3">
        <f t="shared" si="267"/>
        <v>2016</v>
      </c>
      <c r="C5752" s="3">
        <f t="shared" si="268"/>
        <v>9</v>
      </c>
      <c r="D5752" t="s">
        <v>119</v>
      </c>
      <c r="E5752" t="str">
        <f t="shared" si="269"/>
        <v>Muhammed MacIntyre20160928</v>
      </c>
      <c r="F5752">
        <f>IF(COUNTIF($E$2:E5752, E5752) = 1, MAX($F$1:F5751) + 1, INDEX($F$1:F5751, MATCH(E5752, $E$1:E5751, 0)))</f>
        <v>2840</v>
      </c>
      <c r="G5752" t="s">
        <v>15</v>
      </c>
      <c r="H5752" t="s">
        <v>11</v>
      </c>
      <c r="I5752" t="s">
        <v>12</v>
      </c>
      <c r="J5752" t="s">
        <v>1324</v>
      </c>
      <c r="K5752" s="17">
        <v>99.14</v>
      </c>
      <c r="L5752" s="17">
        <v>4</v>
      </c>
      <c r="M5752" s="17">
        <v>30.98</v>
      </c>
      <c r="N5752" s="17" t="str">
        <f>IF(SalesData[[#This Row],[Profit]]&gt;0,"Profit","Loss")</f>
        <v>Profit</v>
      </c>
    </row>
    <row r="5753" spans="1:14" x14ac:dyDescent="0.25">
      <c r="A5753" s="1">
        <v>42642</v>
      </c>
      <c r="B5753" s="3">
        <f t="shared" si="267"/>
        <v>2016</v>
      </c>
      <c r="C5753" s="3">
        <f t="shared" si="268"/>
        <v>9</v>
      </c>
      <c r="D5753" t="s">
        <v>2042</v>
      </c>
      <c r="E5753" t="str">
        <f t="shared" si="269"/>
        <v>Linda Southworth20160929</v>
      </c>
      <c r="F5753">
        <f>IF(COUNTIF($E$2:E5753, E5753) = 1, MAX($F$1:F5752) + 1, INDEX($F$1:F5752, MATCH(E5753, $E$1:E5752, 0)))</f>
        <v>2841</v>
      </c>
      <c r="G5753" t="s">
        <v>23</v>
      </c>
      <c r="H5753" t="s">
        <v>11</v>
      </c>
      <c r="I5753" t="s">
        <v>16</v>
      </c>
      <c r="J5753" t="s">
        <v>188</v>
      </c>
      <c r="K5753" s="17">
        <v>15.94</v>
      </c>
      <c r="L5753" s="17">
        <v>4</v>
      </c>
      <c r="M5753" s="17">
        <v>5.18</v>
      </c>
      <c r="N5753" s="17" t="str">
        <f>IF(SalesData[[#This Row],[Profit]]&gt;0,"Profit","Loss")</f>
        <v>Profit</v>
      </c>
    </row>
    <row r="5754" spans="1:14" x14ac:dyDescent="0.25">
      <c r="A5754" s="1">
        <v>42642</v>
      </c>
      <c r="B5754" s="3">
        <f t="shared" si="267"/>
        <v>2016</v>
      </c>
      <c r="C5754" s="3">
        <f t="shared" si="268"/>
        <v>9</v>
      </c>
      <c r="D5754" t="s">
        <v>1793</v>
      </c>
      <c r="E5754" t="str">
        <f t="shared" si="269"/>
        <v>Chad Cunningham20160929</v>
      </c>
      <c r="F5754">
        <f>IF(COUNTIF($E$2:E5754, E5754) = 1, MAX($F$1:F5753) + 1, INDEX($F$1:F5753, MATCH(E5754, $E$1:E5753, 0)))</f>
        <v>2842</v>
      </c>
      <c r="G5754" t="s">
        <v>129</v>
      </c>
      <c r="H5754" t="s">
        <v>11</v>
      </c>
      <c r="I5754" t="s">
        <v>24</v>
      </c>
      <c r="J5754" t="s">
        <v>2607</v>
      </c>
      <c r="K5754" s="17">
        <v>40.880000000000003</v>
      </c>
      <c r="L5754" s="17">
        <v>7</v>
      </c>
      <c r="M5754" s="17">
        <v>10.63</v>
      </c>
      <c r="N5754" s="17" t="str">
        <f>IF(SalesData[[#This Row],[Profit]]&gt;0,"Profit","Loss")</f>
        <v>Profit</v>
      </c>
    </row>
    <row r="5755" spans="1:14" x14ac:dyDescent="0.25">
      <c r="A5755" s="1">
        <v>42642</v>
      </c>
      <c r="B5755" s="3">
        <f t="shared" si="267"/>
        <v>2016</v>
      </c>
      <c r="C5755" s="3">
        <f t="shared" si="268"/>
        <v>9</v>
      </c>
      <c r="D5755" t="s">
        <v>820</v>
      </c>
      <c r="E5755" t="str">
        <f t="shared" si="269"/>
        <v>Pamela Stobb20160929</v>
      </c>
      <c r="F5755">
        <f>IF(COUNTIF($E$2:E5755, E5755) = 1, MAX($F$1:F5754) + 1, INDEX($F$1:F5754, MATCH(E5755, $E$1:E5754, 0)))</f>
        <v>2843</v>
      </c>
      <c r="G5755" t="s">
        <v>27</v>
      </c>
      <c r="H5755" t="s">
        <v>11</v>
      </c>
      <c r="I5755" t="s">
        <v>12</v>
      </c>
      <c r="J5755" t="s">
        <v>306</v>
      </c>
      <c r="K5755" s="17">
        <v>18.97</v>
      </c>
      <c r="L5755" s="17">
        <v>1</v>
      </c>
      <c r="M5755" s="17">
        <v>9.11</v>
      </c>
      <c r="N5755" s="17" t="str">
        <f>IF(SalesData[[#This Row],[Profit]]&gt;0,"Profit","Loss")</f>
        <v>Profit</v>
      </c>
    </row>
    <row r="5756" spans="1:14" x14ac:dyDescent="0.25">
      <c r="A5756" s="1">
        <v>42642</v>
      </c>
      <c r="B5756" s="3">
        <f t="shared" si="267"/>
        <v>2016</v>
      </c>
      <c r="C5756" s="3">
        <f t="shared" si="268"/>
        <v>9</v>
      </c>
      <c r="D5756" t="s">
        <v>1652</v>
      </c>
      <c r="E5756" t="str">
        <f t="shared" si="269"/>
        <v>Joe Kamberova20160929</v>
      </c>
      <c r="F5756">
        <f>IF(COUNTIF($E$2:E5756, E5756) = 1, MAX($F$1:F5755) + 1, INDEX($F$1:F5755, MATCH(E5756, $E$1:E5755, 0)))</f>
        <v>2844</v>
      </c>
      <c r="G5756" t="s">
        <v>488</v>
      </c>
      <c r="H5756" t="s">
        <v>39</v>
      </c>
      <c r="I5756" t="s">
        <v>52</v>
      </c>
      <c r="J5756" t="s">
        <v>2428</v>
      </c>
      <c r="K5756" s="17">
        <v>209.97</v>
      </c>
      <c r="L5756" s="17">
        <v>3</v>
      </c>
      <c r="M5756" s="17">
        <v>71.39</v>
      </c>
      <c r="N5756" s="17" t="str">
        <f>IF(SalesData[[#This Row],[Profit]]&gt;0,"Profit","Loss")</f>
        <v>Profit</v>
      </c>
    </row>
    <row r="5757" spans="1:14" x14ac:dyDescent="0.25">
      <c r="A5757" s="1">
        <v>42642</v>
      </c>
      <c r="B5757" s="3">
        <f t="shared" si="267"/>
        <v>2016</v>
      </c>
      <c r="C5757" s="3">
        <f t="shared" si="268"/>
        <v>9</v>
      </c>
      <c r="D5757" t="s">
        <v>1652</v>
      </c>
      <c r="E5757" t="str">
        <f t="shared" si="269"/>
        <v>Joe Kamberova20160929</v>
      </c>
      <c r="F5757">
        <f>IF(COUNTIF($E$2:E5757, E5757) = 1, MAX($F$1:F5756) + 1, INDEX($F$1:F5756, MATCH(E5757, $E$1:E5756, 0)))</f>
        <v>2844</v>
      </c>
      <c r="G5757" t="s">
        <v>488</v>
      </c>
      <c r="H5757" t="s">
        <v>11</v>
      </c>
      <c r="I5757" t="s">
        <v>20</v>
      </c>
      <c r="J5757" t="s">
        <v>1123</v>
      </c>
      <c r="K5757" s="17">
        <v>62.94</v>
      </c>
      <c r="L5757" s="17">
        <v>3</v>
      </c>
      <c r="M5757" s="17">
        <v>30.21</v>
      </c>
      <c r="N5757" s="17" t="str">
        <f>IF(SalesData[[#This Row],[Profit]]&gt;0,"Profit","Loss")</f>
        <v>Profit</v>
      </c>
    </row>
    <row r="5758" spans="1:14" x14ac:dyDescent="0.25">
      <c r="A5758" s="1">
        <v>42642</v>
      </c>
      <c r="B5758" s="3">
        <f t="shared" si="267"/>
        <v>2016</v>
      </c>
      <c r="C5758" s="3">
        <f t="shared" si="268"/>
        <v>9</v>
      </c>
      <c r="D5758" t="s">
        <v>1652</v>
      </c>
      <c r="E5758" t="str">
        <f t="shared" si="269"/>
        <v>Joe Kamberova20160929</v>
      </c>
      <c r="F5758">
        <f>IF(COUNTIF($E$2:E5758, E5758) = 1, MAX($F$1:F5757) + 1, INDEX($F$1:F5757, MATCH(E5758, $E$1:E5757, 0)))</f>
        <v>2844</v>
      </c>
      <c r="G5758" t="s">
        <v>488</v>
      </c>
      <c r="H5758" t="s">
        <v>11</v>
      </c>
      <c r="I5758" t="s">
        <v>24</v>
      </c>
      <c r="J5758" t="s">
        <v>1915</v>
      </c>
      <c r="K5758" s="17">
        <v>25.92</v>
      </c>
      <c r="L5758" s="17">
        <v>9</v>
      </c>
      <c r="M5758" s="17">
        <v>7.78</v>
      </c>
      <c r="N5758" s="17" t="str">
        <f>IF(SalesData[[#This Row],[Profit]]&gt;0,"Profit","Loss")</f>
        <v>Profit</v>
      </c>
    </row>
    <row r="5759" spans="1:14" x14ac:dyDescent="0.25">
      <c r="A5759" s="1">
        <v>42642</v>
      </c>
      <c r="B5759" s="3">
        <f t="shared" si="267"/>
        <v>2016</v>
      </c>
      <c r="C5759" s="3">
        <f t="shared" si="268"/>
        <v>9</v>
      </c>
      <c r="D5759" t="s">
        <v>1705</v>
      </c>
      <c r="E5759" t="str">
        <f t="shared" si="269"/>
        <v>Andy Reiter20160929</v>
      </c>
      <c r="F5759">
        <f>IF(COUNTIF($E$2:E5759, E5759) = 1, MAX($F$1:F5758) + 1, INDEX($F$1:F5758, MATCH(E5759, $E$1:E5758, 0)))</f>
        <v>2845</v>
      </c>
      <c r="G5759" t="s">
        <v>27</v>
      </c>
      <c r="H5759" t="s">
        <v>11</v>
      </c>
      <c r="I5759" t="s">
        <v>20</v>
      </c>
      <c r="J5759" t="s">
        <v>1377</v>
      </c>
      <c r="K5759" s="17">
        <v>27.24</v>
      </c>
      <c r="L5759" s="17">
        <v>5</v>
      </c>
      <c r="M5759" s="17">
        <v>9.5299999999999994</v>
      </c>
      <c r="N5759" s="17" t="str">
        <f>IF(SalesData[[#This Row],[Profit]]&gt;0,"Profit","Loss")</f>
        <v>Profit</v>
      </c>
    </row>
    <row r="5760" spans="1:14" x14ac:dyDescent="0.25">
      <c r="A5760" s="1">
        <v>42642</v>
      </c>
      <c r="B5760" s="3">
        <f t="shared" si="267"/>
        <v>2016</v>
      </c>
      <c r="C5760" s="3">
        <f t="shared" si="268"/>
        <v>9</v>
      </c>
      <c r="D5760" t="s">
        <v>1414</v>
      </c>
      <c r="E5760" t="str">
        <f t="shared" si="269"/>
        <v>Dario Medina20160929</v>
      </c>
      <c r="F5760">
        <f>IF(COUNTIF($E$2:E5760, E5760) = 1, MAX($F$1:F5759) + 1, INDEX($F$1:F5759, MATCH(E5760, $E$1:E5759, 0)))</f>
        <v>2846</v>
      </c>
      <c r="G5760" t="s">
        <v>95</v>
      </c>
      <c r="H5760" t="s">
        <v>11</v>
      </c>
      <c r="I5760" t="s">
        <v>24</v>
      </c>
      <c r="J5760" t="s">
        <v>103</v>
      </c>
      <c r="K5760" s="17">
        <v>10.5</v>
      </c>
      <c r="L5760" s="17">
        <v>4</v>
      </c>
      <c r="M5760" s="17">
        <v>1.18</v>
      </c>
      <c r="N5760" s="17" t="str">
        <f>IF(SalesData[[#This Row],[Profit]]&gt;0,"Profit","Loss")</f>
        <v>Profit</v>
      </c>
    </row>
    <row r="5761" spans="1:14" x14ac:dyDescent="0.25">
      <c r="A5761" s="1">
        <v>42642</v>
      </c>
      <c r="B5761" s="3">
        <f t="shared" si="267"/>
        <v>2016</v>
      </c>
      <c r="C5761" s="3">
        <f t="shared" si="268"/>
        <v>9</v>
      </c>
      <c r="D5761" t="s">
        <v>1417</v>
      </c>
      <c r="E5761" t="str">
        <f t="shared" si="269"/>
        <v>Erin Smith20160929</v>
      </c>
      <c r="F5761">
        <f>IF(COUNTIF($E$2:E5761, E5761) = 1, MAX($F$1:F5760) + 1, INDEX($F$1:F5760, MATCH(E5761, $E$1:E5760, 0)))</f>
        <v>2847</v>
      </c>
      <c r="G5761" t="s">
        <v>91</v>
      </c>
      <c r="H5761" t="s">
        <v>39</v>
      </c>
      <c r="I5761" t="s">
        <v>40</v>
      </c>
      <c r="J5761" t="s">
        <v>648</v>
      </c>
      <c r="K5761" s="17">
        <v>859.2</v>
      </c>
      <c r="L5761" s="17">
        <v>3</v>
      </c>
      <c r="M5761" s="17">
        <v>75.180000000000007</v>
      </c>
      <c r="N5761" s="17" t="str">
        <f>IF(SalesData[[#This Row],[Profit]]&gt;0,"Profit","Loss")</f>
        <v>Profit</v>
      </c>
    </row>
    <row r="5762" spans="1:14" x14ac:dyDescent="0.25">
      <c r="A5762" s="1">
        <v>42642</v>
      </c>
      <c r="B5762" s="3">
        <f t="shared" ref="B5762:B5825" si="270">YEAR(A5762)</f>
        <v>2016</v>
      </c>
      <c r="C5762" s="3">
        <f t="shared" ref="C5762:C5825" si="271">MONTH(A5762)</f>
        <v>9</v>
      </c>
      <c r="D5762" t="s">
        <v>1616</v>
      </c>
      <c r="E5762" t="str">
        <f t="shared" ref="E5762:E5825" si="272">D5762 &amp; TEXT(A5762, "yyyymmdd")</f>
        <v>Maris LaWare20160929</v>
      </c>
      <c r="F5762">
        <f>IF(COUNTIF($E$2:E5762, E5762) = 1, MAX($F$1:F5761) + 1, INDEX($F$1:F5761, MATCH(E5762, $E$1:E5761, 0)))</f>
        <v>2848</v>
      </c>
      <c r="G5762" t="s">
        <v>27</v>
      </c>
      <c r="H5762" t="s">
        <v>39</v>
      </c>
      <c r="I5762" t="s">
        <v>52</v>
      </c>
      <c r="J5762" t="s">
        <v>518</v>
      </c>
      <c r="K5762" s="17">
        <v>36.24</v>
      </c>
      <c r="L5762" s="17">
        <v>1</v>
      </c>
      <c r="M5762" s="17">
        <v>15.22</v>
      </c>
      <c r="N5762" s="17" t="str">
        <f>IF(SalesData[[#This Row],[Profit]]&gt;0,"Profit","Loss")</f>
        <v>Profit</v>
      </c>
    </row>
    <row r="5763" spans="1:14" x14ac:dyDescent="0.25">
      <c r="A5763" s="1">
        <v>42643</v>
      </c>
      <c r="B5763" s="3">
        <f t="shared" si="270"/>
        <v>2016</v>
      </c>
      <c r="C5763" s="3">
        <f t="shared" si="271"/>
        <v>9</v>
      </c>
      <c r="D5763" t="s">
        <v>1916</v>
      </c>
      <c r="E5763" t="str">
        <f t="shared" si="272"/>
        <v>Sarah Jordon20160930</v>
      </c>
      <c r="F5763">
        <f>IF(COUNTIF($E$2:E5763, E5763) = 1, MAX($F$1:F5762) + 1, INDEX($F$1:F5762, MATCH(E5763, $E$1:E5762, 0)))</f>
        <v>2849</v>
      </c>
      <c r="G5763" t="s">
        <v>15</v>
      </c>
      <c r="H5763" t="s">
        <v>11</v>
      </c>
      <c r="I5763" t="s">
        <v>20</v>
      </c>
      <c r="J5763" t="s">
        <v>150</v>
      </c>
      <c r="K5763" s="17">
        <v>1.96</v>
      </c>
      <c r="L5763" s="17">
        <v>2</v>
      </c>
      <c r="M5763" s="17">
        <v>-3.24</v>
      </c>
      <c r="N5763" s="17" t="str">
        <f>IF(SalesData[[#This Row],[Profit]]&gt;0,"Profit","Loss")</f>
        <v>Loss</v>
      </c>
    </row>
    <row r="5764" spans="1:14" x14ac:dyDescent="0.25">
      <c r="A5764" s="1">
        <v>42643</v>
      </c>
      <c r="B5764" s="3">
        <f t="shared" si="270"/>
        <v>2016</v>
      </c>
      <c r="C5764" s="3">
        <f t="shared" si="271"/>
        <v>9</v>
      </c>
      <c r="D5764" t="s">
        <v>646</v>
      </c>
      <c r="E5764" t="str">
        <f t="shared" si="272"/>
        <v>Greg Matthias20160930</v>
      </c>
      <c r="F5764">
        <f>IF(COUNTIF($E$2:E5764, E5764) = 1, MAX($F$1:F5763) + 1, INDEX($F$1:F5763, MATCH(E5764, $E$1:E5763, 0)))</f>
        <v>2850</v>
      </c>
      <c r="G5764" t="s">
        <v>149</v>
      </c>
      <c r="H5764" t="s">
        <v>34</v>
      </c>
      <c r="I5764" t="s">
        <v>74</v>
      </c>
      <c r="J5764" t="s">
        <v>75</v>
      </c>
      <c r="K5764" s="17">
        <v>523.91999999999996</v>
      </c>
      <c r="L5764" s="17">
        <v>5</v>
      </c>
      <c r="M5764" s="17">
        <v>-26.2</v>
      </c>
      <c r="N5764" s="17" t="str">
        <f>IF(SalesData[[#This Row],[Profit]]&gt;0,"Profit","Loss")</f>
        <v>Loss</v>
      </c>
    </row>
    <row r="5765" spans="1:14" x14ac:dyDescent="0.25">
      <c r="A5765" s="1">
        <v>42644</v>
      </c>
      <c r="B5765" s="3">
        <f t="shared" si="270"/>
        <v>2016</v>
      </c>
      <c r="C5765" s="3">
        <f t="shared" si="271"/>
        <v>10</v>
      </c>
      <c r="D5765" t="s">
        <v>895</v>
      </c>
      <c r="E5765" t="str">
        <f t="shared" si="272"/>
        <v>Brian DeCherney20161001</v>
      </c>
      <c r="F5765">
        <f>IF(COUNTIF($E$2:E5765, E5765) = 1, MAX($F$1:F5764) + 1, INDEX($F$1:F5764, MATCH(E5765, $E$1:E5764, 0)))</f>
        <v>2851</v>
      </c>
      <c r="G5765" t="s">
        <v>27</v>
      </c>
      <c r="H5765" t="s">
        <v>34</v>
      </c>
      <c r="I5765" t="s">
        <v>35</v>
      </c>
      <c r="J5765" t="s">
        <v>187</v>
      </c>
      <c r="K5765" s="17">
        <v>194.85</v>
      </c>
      <c r="L5765" s="17">
        <v>4</v>
      </c>
      <c r="M5765" s="17">
        <v>12.18</v>
      </c>
      <c r="N5765" s="17" t="str">
        <f>IF(SalesData[[#This Row],[Profit]]&gt;0,"Profit","Loss")</f>
        <v>Profit</v>
      </c>
    </row>
    <row r="5766" spans="1:14" x14ac:dyDescent="0.25">
      <c r="A5766" s="1">
        <v>42644</v>
      </c>
      <c r="B5766" s="3">
        <f t="shared" si="270"/>
        <v>2016</v>
      </c>
      <c r="C5766" s="3">
        <f t="shared" si="271"/>
        <v>10</v>
      </c>
      <c r="D5766" t="s">
        <v>1271</v>
      </c>
      <c r="E5766" t="str">
        <f t="shared" si="272"/>
        <v>Chris Cortes20161001</v>
      </c>
      <c r="F5766">
        <f>IF(COUNTIF($E$2:E5766, E5766) = 1, MAX($F$1:F5765) + 1, INDEX($F$1:F5765, MATCH(E5766, $E$1:E5765, 0)))</f>
        <v>2852</v>
      </c>
      <c r="G5766" t="s">
        <v>129</v>
      </c>
      <c r="H5766" t="s">
        <v>39</v>
      </c>
      <c r="I5766" t="s">
        <v>40</v>
      </c>
      <c r="J5766" t="s">
        <v>832</v>
      </c>
      <c r="K5766" s="17">
        <v>69.900000000000006</v>
      </c>
      <c r="L5766" s="17">
        <v>2</v>
      </c>
      <c r="M5766" s="17">
        <v>18.87</v>
      </c>
      <c r="N5766" s="17" t="str">
        <f>IF(SalesData[[#This Row],[Profit]]&gt;0,"Profit","Loss")</f>
        <v>Profit</v>
      </c>
    </row>
    <row r="5767" spans="1:14" x14ac:dyDescent="0.25">
      <c r="A5767" s="1">
        <v>42644</v>
      </c>
      <c r="B5767" s="3">
        <f t="shared" si="270"/>
        <v>2016</v>
      </c>
      <c r="C5767" s="3">
        <f t="shared" si="271"/>
        <v>10</v>
      </c>
      <c r="D5767" t="s">
        <v>1271</v>
      </c>
      <c r="E5767" t="str">
        <f t="shared" si="272"/>
        <v>Chris Cortes20161001</v>
      </c>
      <c r="F5767">
        <f>IF(COUNTIF($E$2:E5767, E5767) = 1, MAX($F$1:F5766) + 1, INDEX($F$1:F5766, MATCH(E5767, $E$1:E5766, 0)))</f>
        <v>2852</v>
      </c>
      <c r="G5767" t="s">
        <v>129</v>
      </c>
      <c r="H5767" t="s">
        <v>34</v>
      </c>
      <c r="I5767" t="s">
        <v>47</v>
      </c>
      <c r="J5767" t="s">
        <v>975</v>
      </c>
      <c r="K5767" s="17">
        <v>41.85</v>
      </c>
      <c r="L5767" s="17">
        <v>5</v>
      </c>
      <c r="M5767" s="17">
        <v>10.88</v>
      </c>
      <c r="N5767" s="17" t="str">
        <f>IF(SalesData[[#This Row],[Profit]]&gt;0,"Profit","Loss")</f>
        <v>Profit</v>
      </c>
    </row>
    <row r="5768" spans="1:14" x14ac:dyDescent="0.25">
      <c r="A5768" s="1">
        <v>42644</v>
      </c>
      <c r="B5768" s="3">
        <f t="shared" si="270"/>
        <v>2016</v>
      </c>
      <c r="C5768" s="3">
        <f t="shared" si="271"/>
        <v>10</v>
      </c>
      <c r="D5768" t="s">
        <v>646</v>
      </c>
      <c r="E5768" t="str">
        <f t="shared" si="272"/>
        <v>Greg Matthias20161001</v>
      </c>
      <c r="F5768">
        <f>IF(COUNTIF($E$2:E5768, E5768) = 1, MAX($F$1:F5767) + 1, INDEX($F$1:F5767, MATCH(E5768, $E$1:E5767, 0)))</f>
        <v>2853</v>
      </c>
      <c r="G5768" t="s">
        <v>149</v>
      </c>
      <c r="H5768" t="s">
        <v>34</v>
      </c>
      <c r="I5768" t="s">
        <v>145</v>
      </c>
      <c r="J5768" t="s">
        <v>783</v>
      </c>
      <c r="K5768" s="17">
        <v>330.59</v>
      </c>
      <c r="L5768" s="17">
        <v>1</v>
      </c>
      <c r="M5768" s="17">
        <v>-115.71</v>
      </c>
      <c r="N5768" s="17" t="str">
        <f>IF(SalesData[[#This Row],[Profit]]&gt;0,"Profit","Loss")</f>
        <v>Loss</v>
      </c>
    </row>
    <row r="5769" spans="1:14" x14ac:dyDescent="0.25">
      <c r="A5769" s="1">
        <v>42644</v>
      </c>
      <c r="B5769" s="3">
        <f t="shared" si="270"/>
        <v>2016</v>
      </c>
      <c r="C5769" s="3">
        <f t="shared" si="271"/>
        <v>10</v>
      </c>
      <c r="D5769" t="s">
        <v>1467</v>
      </c>
      <c r="E5769" t="str">
        <f t="shared" si="272"/>
        <v>Hunter Glantz20161001</v>
      </c>
      <c r="F5769">
        <f>IF(COUNTIF($E$2:E5769, E5769) = 1, MAX($F$1:F5768) + 1, INDEX($F$1:F5768, MATCH(E5769, $E$1:E5768, 0)))</f>
        <v>2854</v>
      </c>
      <c r="G5769" t="s">
        <v>10</v>
      </c>
      <c r="H5769" t="s">
        <v>39</v>
      </c>
      <c r="I5769" t="s">
        <v>52</v>
      </c>
      <c r="J5769" t="s">
        <v>1615</v>
      </c>
      <c r="K5769" s="17">
        <v>79.510000000000005</v>
      </c>
      <c r="L5769" s="17">
        <v>3</v>
      </c>
      <c r="M5769" s="17">
        <v>20.87</v>
      </c>
      <c r="N5769" s="17" t="str">
        <f>IF(SalesData[[#This Row],[Profit]]&gt;0,"Profit","Loss")</f>
        <v>Profit</v>
      </c>
    </row>
    <row r="5770" spans="1:14" x14ac:dyDescent="0.25">
      <c r="A5770" s="1">
        <v>42644</v>
      </c>
      <c r="B5770" s="3">
        <f t="shared" si="270"/>
        <v>2016</v>
      </c>
      <c r="C5770" s="3">
        <f t="shared" si="271"/>
        <v>10</v>
      </c>
      <c r="D5770" t="s">
        <v>1467</v>
      </c>
      <c r="E5770" t="str">
        <f t="shared" si="272"/>
        <v>Hunter Glantz20161001</v>
      </c>
      <c r="F5770">
        <f>IF(COUNTIF($E$2:E5770, E5770) = 1, MAX($F$1:F5769) + 1, INDEX($F$1:F5769, MATCH(E5770, $E$1:E5769, 0)))</f>
        <v>2854</v>
      </c>
      <c r="G5770" t="s">
        <v>10</v>
      </c>
      <c r="H5770" t="s">
        <v>11</v>
      </c>
      <c r="I5770" t="s">
        <v>12</v>
      </c>
      <c r="J5770" t="s">
        <v>625</v>
      </c>
      <c r="K5770" s="17">
        <v>28.35</v>
      </c>
      <c r="L5770" s="17">
        <v>1</v>
      </c>
      <c r="M5770" s="17">
        <v>9.57</v>
      </c>
      <c r="N5770" s="17" t="str">
        <f>IF(SalesData[[#This Row],[Profit]]&gt;0,"Profit","Loss")</f>
        <v>Profit</v>
      </c>
    </row>
    <row r="5771" spans="1:14" x14ac:dyDescent="0.25">
      <c r="A5771" s="1">
        <v>42644</v>
      </c>
      <c r="B5771" s="3">
        <f t="shared" si="270"/>
        <v>2016</v>
      </c>
      <c r="C5771" s="3">
        <f t="shared" si="271"/>
        <v>10</v>
      </c>
      <c r="D5771" t="s">
        <v>938</v>
      </c>
      <c r="E5771" t="str">
        <f t="shared" si="272"/>
        <v>Jamie Kunitz20161001</v>
      </c>
      <c r="F5771">
        <f>IF(COUNTIF($E$2:E5771, E5771) = 1, MAX($F$1:F5770) + 1, INDEX($F$1:F5770, MATCH(E5771, $E$1:E5770, 0)))</f>
        <v>2855</v>
      </c>
      <c r="G5771" t="s">
        <v>123</v>
      </c>
      <c r="H5771" t="s">
        <v>11</v>
      </c>
      <c r="I5771" t="s">
        <v>20</v>
      </c>
      <c r="J5771" t="s">
        <v>451</v>
      </c>
      <c r="K5771" s="17">
        <v>5.39</v>
      </c>
      <c r="L5771" s="17">
        <v>4</v>
      </c>
      <c r="M5771" s="17">
        <v>-4.49</v>
      </c>
      <c r="N5771" s="17" t="str">
        <f>IF(SalesData[[#This Row],[Profit]]&gt;0,"Profit","Loss")</f>
        <v>Loss</v>
      </c>
    </row>
    <row r="5772" spans="1:14" x14ac:dyDescent="0.25">
      <c r="A5772" s="1">
        <v>42644</v>
      </c>
      <c r="B5772" s="3">
        <f t="shared" si="270"/>
        <v>2016</v>
      </c>
      <c r="C5772" s="3">
        <f t="shared" si="271"/>
        <v>10</v>
      </c>
      <c r="D5772" t="s">
        <v>938</v>
      </c>
      <c r="E5772" t="str">
        <f t="shared" si="272"/>
        <v>Jamie Kunitz20161001</v>
      </c>
      <c r="F5772">
        <f>IF(COUNTIF($E$2:E5772, E5772) = 1, MAX($F$1:F5771) + 1, INDEX($F$1:F5771, MATCH(E5772, $E$1:E5771, 0)))</f>
        <v>2855</v>
      </c>
      <c r="G5772" t="s">
        <v>123</v>
      </c>
      <c r="H5772" t="s">
        <v>11</v>
      </c>
      <c r="I5772" t="s">
        <v>24</v>
      </c>
      <c r="J5772" t="s">
        <v>207</v>
      </c>
      <c r="K5772" s="17">
        <v>30.98</v>
      </c>
      <c r="L5772" s="17">
        <v>8</v>
      </c>
      <c r="M5772" s="17">
        <v>5.03</v>
      </c>
      <c r="N5772" s="17" t="str">
        <f>IF(SalesData[[#This Row],[Profit]]&gt;0,"Profit","Loss")</f>
        <v>Profit</v>
      </c>
    </row>
    <row r="5773" spans="1:14" x14ac:dyDescent="0.25">
      <c r="A5773" s="1">
        <v>42645</v>
      </c>
      <c r="B5773" s="3">
        <f t="shared" si="270"/>
        <v>2016</v>
      </c>
      <c r="C5773" s="3">
        <f t="shared" si="271"/>
        <v>10</v>
      </c>
      <c r="D5773" t="s">
        <v>2190</v>
      </c>
      <c r="E5773" t="str">
        <f t="shared" si="272"/>
        <v>Tim Taslimi20161002</v>
      </c>
      <c r="F5773">
        <f>IF(COUNTIF($E$2:E5773, E5773) = 1, MAX($F$1:F5772) + 1, INDEX($F$1:F5772, MATCH(E5773, $E$1:E5772, 0)))</f>
        <v>2856</v>
      </c>
      <c r="G5773" t="s">
        <v>149</v>
      </c>
      <c r="H5773" t="s">
        <v>11</v>
      </c>
      <c r="I5773" t="s">
        <v>92</v>
      </c>
      <c r="J5773" t="s">
        <v>1274</v>
      </c>
      <c r="K5773" s="17">
        <v>61.44</v>
      </c>
      <c r="L5773" s="17">
        <v>3</v>
      </c>
      <c r="M5773" s="17">
        <v>16.59</v>
      </c>
      <c r="N5773" s="17" t="str">
        <f>IF(SalesData[[#This Row],[Profit]]&gt;0,"Profit","Loss")</f>
        <v>Profit</v>
      </c>
    </row>
    <row r="5774" spans="1:14" x14ac:dyDescent="0.25">
      <c r="A5774" s="1">
        <v>42645</v>
      </c>
      <c r="B5774" s="3">
        <f t="shared" si="270"/>
        <v>2016</v>
      </c>
      <c r="C5774" s="3">
        <f t="shared" si="271"/>
        <v>10</v>
      </c>
      <c r="D5774" t="s">
        <v>2540</v>
      </c>
      <c r="E5774" t="str">
        <f t="shared" si="272"/>
        <v>Liz Preis20161002</v>
      </c>
      <c r="F5774">
        <f>IF(COUNTIF($E$2:E5774, E5774) = 1, MAX($F$1:F5773) + 1, INDEX($F$1:F5773, MATCH(E5774, $E$1:E5773, 0)))</f>
        <v>2857</v>
      </c>
      <c r="G5774" t="s">
        <v>95</v>
      </c>
      <c r="H5774" t="s">
        <v>11</v>
      </c>
      <c r="I5774" t="s">
        <v>20</v>
      </c>
      <c r="J5774" t="s">
        <v>1281</v>
      </c>
      <c r="K5774" s="17">
        <v>54.79</v>
      </c>
      <c r="L5774" s="17">
        <v>6</v>
      </c>
      <c r="M5774" s="17">
        <v>-40.18</v>
      </c>
      <c r="N5774" s="17" t="str">
        <f>IF(SalesData[[#This Row],[Profit]]&gt;0,"Profit","Loss")</f>
        <v>Loss</v>
      </c>
    </row>
    <row r="5775" spans="1:14" x14ac:dyDescent="0.25">
      <c r="A5775" s="1">
        <v>42645</v>
      </c>
      <c r="B5775" s="3">
        <f t="shared" si="270"/>
        <v>2016</v>
      </c>
      <c r="C5775" s="3">
        <f t="shared" si="271"/>
        <v>10</v>
      </c>
      <c r="D5775" t="s">
        <v>1576</v>
      </c>
      <c r="E5775" t="str">
        <f t="shared" si="272"/>
        <v>Tamara Chand20161002</v>
      </c>
      <c r="F5775">
        <f>IF(COUNTIF($E$2:E5775, E5775) = 1, MAX($F$1:F5774) + 1, INDEX($F$1:F5774, MATCH(E5775, $E$1:E5774, 0)))</f>
        <v>2858</v>
      </c>
      <c r="G5775" t="s">
        <v>129</v>
      </c>
      <c r="H5775" t="s">
        <v>11</v>
      </c>
      <c r="I5775" t="s">
        <v>18</v>
      </c>
      <c r="J5775" t="s">
        <v>179</v>
      </c>
      <c r="K5775" s="17">
        <v>32.479999999999997</v>
      </c>
      <c r="L5775" s="17">
        <v>2</v>
      </c>
      <c r="M5775" s="17">
        <v>4.87</v>
      </c>
      <c r="N5775" s="17" t="str">
        <f>IF(SalesData[[#This Row],[Profit]]&gt;0,"Profit","Loss")</f>
        <v>Profit</v>
      </c>
    </row>
    <row r="5776" spans="1:14" x14ac:dyDescent="0.25">
      <c r="A5776" s="1">
        <v>42645</v>
      </c>
      <c r="B5776" s="3">
        <f t="shared" si="270"/>
        <v>2016</v>
      </c>
      <c r="C5776" s="3">
        <f t="shared" si="271"/>
        <v>10</v>
      </c>
      <c r="D5776" t="s">
        <v>1576</v>
      </c>
      <c r="E5776" t="str">
        <f t="shared" si="272"/>
        <v>Tamara Chand20161002</v>
      </c>
      <c r="F5776">
        <f>IF(COUNTIF($E$2:E5776, E5776) = 1, MAX($F$1:F5775) + 1, INDEX($F$1:F5775, MATCH(E5776, $E$1:E5775, 0)))</f>
        <v>2858</v>
      </c>
      <c r="G5776" t="s">
        <v>129</v>
      </c>
      <c r="H5776" t="s">
        <v>39</v>
      </c>
      <c r="I5776" t="s">
        <v>603</v>
      </c>
      <c r="J5776" t="s">
        <v>2529</v>
      </c>
      <c r="K5776" s="17">
        <v>17499.95</v>
      </c>
      <c r="L5776" s="17">
        <v>5</v>
      </c>
      <c r="M5776" s="17">
        <v>8399.98</v>
      </c>
      <c r="N5776" s="17" t="str">
        <f>IF(SalesData[[#This Row],[Profit]]&gt;0,"Profit","Loss")</f>
        <v>Profit</v>
      </c>
    </row>
    <row r="5777" spans="1:14" x14ac:dyDescent="0.25">
      <c r="A5777" s="1">
        <v>42645</v>
      </c>
      <c r="B5777" s="3">
        <f t="shared" si="270"/>
        <v>2016</v>
      </c>
      <c r="C5777" s="3">
        <f t="shared" si="271"/>
        <v>10</v>
      </c>
      <c r="D5777" t="s">
        <v>1576</v>
      </c>
      <c r="E5777" t="str">
        <f t="shared" si="272"/>
        <v>Tamara Chand20161002</v>
      </c>
      <c r="F5777">
        <f>IF(COUNTIF($E$2:E5777, E5777) = 1, MAX($F$1:F5776) + 1, INDEX($F$1:F5776, MATCH(E5777, $E$1:E5776, 0)))</f>
        <v>2858</v>
      </c>
      <c r="G5777" t="s">
        <v>129</v>
      </c>
      <c r="H5777" t="s">
        <v>11</v>
      </c>
      <c r="I5777" t="s">
        <v>20</v>
      </c>
      <c r="J5777" t="s">
        <v>1103</v>
      </c>
      <c r="K5777" s="17">
        <v>735.98</v>
      </c>
      <c r="L5777" s="17">
        <v>2</v>
      </c>
      <c r="M5777" s="17">
        <v>331.19</v>
      </c>
      <c r="N5777" s="17" t="str">
        <f>IF(SalesData[[#This Row],[Profit]]&gt;0,"Profit","Loss")</f>
        <v>Profit</v>
      </c>
    </row>
    <row r="5778" spans="1:14" x14ac:dyDescent="0.25">
      <c r="A5778" s="1">
        <v>42645</v>
      </c>
      <c r="B5778" s="3">
        <f t="shared" si="270"/>
        <v>2016</v>
      </c>
      <c r="C5778" s="3">
        <f t="shared" si="271"/>
        <v>10</v>
      </c>
      <c r="D5778" t="s">
        <v>1576</v>
      </c>
      <c r="E5778" t="str">
        <f t="shared" si="272"/>
        <v>Tamara Chand20161002</v>
      </c>
      <c r="F5778">
        <f>IF(COUNTIF($E$2:E5778, E5778) = 1, MAX($F$1:F5777) + 1, INDEX($F$1:F5777, MATCH(E5778, $E$1:E5777, 0)))</f>
        <v>2858</v>
      </c>
      <c r="G5778" t="s">
        <v>129</v>
      </c>
      <c r="H5778" t="s">
        <v>11</v>
      </c>
      <c r="I5778" t="s">
        <v>20</v>
      </c>
      <c r="J5778" t="s">
        <v>1313</v>
      </c>
      <c r="K5778" s="17">
        <v>34.369999999999997</v>
      </c>
      <c r="L5778" s="17">
        <v>7</v>
      </c>
      <c r="M5778" s="17">
        <v>16.84</v>
      </c>
      <c r="N5778" s="17" t="str">
        <f>IF(SalesData[[#This Row],[Profit]]&gt;0,"Profit","Loss")</f>
        <v>Profit</v>
      </c>
    </row>
    <row r="5779" spans="1:14" x14ac:dyDescent="0.25">
      <c r="A5779" s="1">
        <v>42645</v>
      </c>
      <c r="B5779" s="3">
        <f t="shared" si="270"/>
        <v>2016</v>
      </c>
      <c r="C5779" s="3">
        <f t="shared" si="271"/>
        <v>10</v>
      </c>
      <c r="D5779" t="s">
        <v>1576</v>
      </c>
      <c r="E5779" t="str">
        <f t="shared" si="272"/>
        <v>Tamara Chand20161002</v>
      </c>
      <c r="F5779">
        <f>IF(COUNTIF($E$2:E5779, E5779) = 1, MAX($F$1:F5778) + 1, INDEX($F$1:F5778, MATCH(E5779, $E$1:E5778, 0)))</f>
        <v>2858</v>
      </c>
      <c r="G5779" t="s">
        <v>129</v>
      </c>
      <c r="H5779" t="s">
        <v>11</v>
      </c>
      <c r="I5779" t="s">
        <v>24</v>
      </c>
      <c r="J5779" t="s">
        <v>2410</v>
      </c>
      <c r="K5779" s="17">
        <v>33.96</v>
      </c>
      <c r="L5779" s="17">
        <v>2</v>
      </c>
      <c r="M5779" s="17">
        <v>9.51</v>
      </c>
      <c r="N5779" s="17" t="str">
        <f>IF(SalesData[[#This Row],[Profit]]&gt;0,"Profit","Loss")</f>
        <v>Profit</v>
      </c>
    </row>
    <row r="5780" spans="1:14" x14ac:dyDescent="0.25">
      <c r="A5780" s="1">
        <v>42646</v>
      </c>
      <c r="B5780" s="3">
        <f t="shared" si="270"/>
        <v>2016</v>
      </c>
      <c r="C5780" s="3">
        <f t="shared" si="271"/>
        <v>10</v>
      </c>
      <c r="D5780" t="s">
        <v>100</v>
      </c>
      <c r="E5780" t="str">
        <f t="shared" si="272"/>
        <v>Hunter Lopez20161003</v>
      </c>
      <c r="F5780">
        <f>IF(COUNTIF($E$2:E5780, E5780) = 1, MAX($F$1:F5779) + 1, INDEX($F$1:F5779, MATCH(E5780, $E$1:E5779, 0)))</f>
        <v>2859</v>
      </c>
      <c r="G5780" t="s">
        <v>10</v>
      </c>
      <c r="H5780" t="s">
        <v>11</v>
      </c>
      <c r="I5780" t="s">
        <v>63</v>
      </c>
      <c r="J5780" t="s">
        <v>64</v>
      </c>
      <c r="K5780" s="17">
        <v>15.65</v>
      </c>
      <c r="L5780" s="17">
        <v>2</v>
      </c>
      <c r="M5780" s="17">
        <v>5.09</v>
      </c>
      <c r="N5780" s="17" t="str">
        <f>IF(SalesData[[#This Row],[Profit]]&gt;0,"Profit","Loss")</f>
        <v>Profit</v>
      </c>
    </row>
    <row r="5781" spans="1:14" x14ac:dyDescent="0.25">
      <c r="A5781" s="1">
        <v>42646</v>
      </c>
      <c r="B5781" s="3">
        <f t="shared" si="270"/>
        <v>2016</v>
      </c>
      <c r="C5781" s="3">
        <f t="shared" si="271"/>
        <v>10</v>
      </c>
      <c r="D5781" t="s">
        <v>622</v>
      </c>
      <c r="E5781" t="str">
        <f t="shared" si="272"/>
        <v>Emily Burns20161003</v>
      </c>
      <c r="F5781">
        <f>IF(COUNTIF($E$2:E5781, E5781) = 1, MAX($F$1:F5780) + 1, INDEX($F$1:F5780, MATCH(E5781, $E$1:E5780, 0)))</f>
        <v>2860</v>
      </c>
      <c r="G5781" t="s">
        <v>149</v>
      </c>
      <c r="H5781" t="s">
        <v>34</v>
      </c>
      <c r="I5781" t="s">
        <v>35</v>
      </c>
      <c r="J5781" t="s">
        <v>2132</v>
      </c>
      <c r="K5781" s="17">
        <v>599.29</v>
      </c>
      <c r="L5781" s="17">
        <v>6</v>
      </c>
      <c r="M5781" s="17">
        <v>93.22</v>
      </c>
      <c r="N5781" s="17" t="str">
        <f>IF(SalesData[[#This Row],[Profit]]&gt;0,"Profit","Loss")</f>
        <v>Profit</v>
      </c>
    </row>
    <row r="5782" spans="1:14" x14ac:dyDescent="0.25">
      <c r="A5782" s="1">
        <v>42646</v>
      </c>
      <c r="B5782" s="3">
        <f t="shared" si="270"/>
        <v>2016</v>
      </c>
      <c r="C5782" s="3">
        <f t="shared" si="271"/>
        <v>10</v>
      </c>
      <c r="D5782" t="s">
        <v>1931</v>
      </c>
      <c r="E5782" t="str">
        <f t="shared" si="272"/>
        <v>Tracy Poddar20161003</v>
      </c>
      <c r="F5782">
        <f>IF(COUNTIF($E$2:E5782, E5782) = 1, MAX($F$1:F5781) + 1, INDEX($F$1:F5781, MATCH(E5782, $E$1:E5781, 0)))</f>
        <v>2861</v>
      </c>
      <c r="G5782" t="s">
        <v>10</v>
      </c>
      <c r="H5782" t="s">
        <v>34</v>
      </c>
      <c r="I5782" t="s">
        <v>47</v>
      </c>
      <c r="J5782" t="s">
        <v>309</v>
      </c>
      <c r="K5782" s="17">
        <v>38.08</v>
      </c>
      <c r="L5782" s="17">
        <v>5</v>
      </c>
      <c r="M5782" s="17">
        <v>-29.51</v>
      </c>
      <c r="N5782" s="17" t="str">
        <f>IF(SalesData[[#This Row],[Profit]]&gt;0,"Profit","Loss")</f>
        <v>Loss</v>
      </c>
    </row>
    <row r="5783" spans="1:14" x14ac:dyDescent="0.25">
      <c r="A5783" s="1">
        <v>42646</v>
      </c>
      <c r="B5783" s="3">
        <f t="shared" si="270"/>
        <v>2016</v>
      </c>
      <c r="C5783" s="3">
        <f t="shared" si="271"/>
        <v>10</v>
      </c>
      <c r="D5783" t="s">
        <v>1507</v>
      </c>
      <c r="E5783" t="str">
        <f t="shared" si="272"/>
        <v>Daniel Byrd20161003</v>
      </c>
      <c r="F5783">
        <f>IF(COUNTIF($E$2:E5783, E5783) = 1, MAX($F$1:F5782) + 1, INDEX($F$1:F5782, MATCH(E5783, $E$1:E5782, 0)))</f>
        <v>2862</v>
      </c>
      <c r="G5783" t="s">
        <v>27</v>
      </c>
      <c r="H5783" t="s">
        <v>11</v>
      </c>
      <c r="I5783" t="s">
        <v>16</v>
      </c>
      <c r="J5783" t="s">
        <v>1430</v>
      </c>
      <c r="K5783" s="17">
        <v>6.16</v>
      </c>
      <c r="L5783" s="17">
        <v>2</v>
      </c>
      <c r="M5783" s="17">
        <v>2.96</v>
      </c>
      <c r="N5783" s="17" t="str">
        <f>IF(SalesData[[#This Row],[Profit]]&gt;0,"Profit","Loss")</f>
        <v>Profit</v>
      </c>
    </row>
    <row r="5784" spans="1:14" x14ac:dyDescent="0.25">
      <c r="A5784" s="1">
        <v>42646</v>
      </c>
      <c r="B5784" s="3">
        <f t="shared" si="270"/>
        <v>2016</v>
      </c>
      <c r="C5784" s="3">
        <f t="shared" si="271"/>
        <v>10</v>
      </c>
      <c r="D5784" t="s">
        <v>1507</v>
      </c>
      <c r="E5784" t="str">
        <f t="shared" si="272"/>
        <v>Daniel Byrd20161003</v>
      </c>
      <c r="F5784">
        <f>IF(COUNTIF($E$2:E5784, E5784) = 1, MAX($F$1:F5783) + 1, INDEX($F$1:F5783, MATCH(E5784, $E$1:E5783, 0)))</f>
        <v>2862</v>
      </c>
      <c r="G5784" t="s">
        <v>27</v>
      </c>
      <c r="H5784" t="s">
        <v>34</v>
      </c>
      <c r="I5784" t="s">
        <v>35</v>
      </c>
      <c r="J5784" t="s">
        <v>36</v>
      </c>
      <c r="K5784" s="17">
        <v>915.14</v>
      </c>
      <c r="L5784" s="17">
        <v>4</v>
      </c>
      <c r="M5784" s="17">
        <v>102.95</v>
      </c>
      <c r="N5784" s="17" t="str">
        <f>IF(SalesData[[#This Row],[Profit]]&gt;0,"Profit","Loss")</f>
        <v>Profit</v>
      </c>
    </row>
    <row r="5785" spans="1:14" x14ac:dyDescent="0.25">
      <c r="A5785" s="1">
        <v>42646</v>
      </c>
      <c r="B5785" s="3">
        <f t="shared" si="270"/>
        <v>2016</v>
      </c>
      <c r="C5785" s="3">
        <f t="shared" si="271"/>
        <v>10</v>
      </c>
      <c r="D5785" t="s">
        <v>1507</v>
      </c>
      <c r="E5785" t="str">
        <f t="shared" si="272"/>
        <v>Daniel Byrd20161003</v>
      </c>
      <c r="F5785">
        <f>IF(COUNTIF($E$2:E5785, E5785) = 1, MAX($F$1:F5784) + 1, INDEX($F$1:F5784, MATCH(E5785, $E$1:E5784, 0)))</f>
        <v>2862</v>
      </c>
      <c r="G5785" t="s">
        <v>27</v>
      </c>
      <c r="H5785" t="s">
        <v>11</v>
      </c>
      <c r="I5785" t="s">
        <v>12</v>
      </c>
      <c r="J5785" t="s">
        <v>1308</v>
      </c>
      <c r="K5785" s="17">
        <v>8.56</v>
      </c>
      <c r="L5785" s="17">
        <v>2</v>
      </c>
      <c r="M5785" s="17">
        <v>3.85</v>
      </c>
      <c r="N5785" s="17" t="str">
        <f>IF(SalesData[[#This Row],[Profit]]&gt;0,"Profit","Loss")</f>
        <v>Profit</v>
      </c>
    </row>
    <row r="5786" spans="1:14" x14ac:dyDescent="0.25">
      <c r="A5786" s="1">
        <v>42646</v>
      </c>
      <c r="B5786" s="3">
        <f t="shared" si="270"/>
        <v>2016</v>
      </c>
      <c r="C5786" s="3">
        <f t="shared" si="271"/>
        <v>10</v>
      </c>
      <c r="D5786" t="s">
        <v>1507</v>
      </c>
      <c r="E5786" t="str">
        <f t="shared" si="272"/>
        <v>Daniel Byrd20161003</v>
      </c>
      <c r="F5786">
        <f>IF(COUNTIF($E$2:E5786, E5786) = 1, MAX($F$1:F5785) + 1, INDEX($F$1:F5785, MATCH(E5786, $E$1:E5785, 0)))</f>
        <v>2862</v>
      </c>
      <c r="G5786" t="s">
        <v>27</v>
      </c>
      <c r="H5786" t="s">
        <v>11</v>
      </c>
      <c r="I5786" t="s">
        <v>12</v>
      </c>
      <c r="J5786" t="s">
        <v>264</v>
      </c>
      <c r="K5786" s="17">
        <v>97.82</v>
      </c>
      <c r="L5786" s="17">
        <v>2</v>
      </c>
      <c r="M5786" s="17">
        <v>45.98</v>
      </c>
      <c r="N5786" s="17" t="str">
        <f>IF(SalesData[[#This Row],[Profit]]&gt;0,"Profit","Loss")</f>
        <v>Profit</v>
      </c>
    </row>
    <row r="5787" spans="1:14" x14ac:dyDescent="0.25">
      <c r="A5787" s="1">
        <v>42647</v>
      </c>
      <c r="B5787" s="3">
        <f t="shared" si="270"/>
        <v>2016</v>
      </c>
      <c r="C5787" s="3">
        <f t="shared" si="271"/>
        <v>10</v>
      </c>
      <c r="D5787" t="s">
        <v>1714</v>
      </c>
      <c r="E5787" t="str">
        <f t="shared" si="272"/>
        <v>Mary O'Rourke20161004</v>
      </c>
      <c r="F5787">
        <f>IF(COUNTIF($E$2:E5787, E5787) = 1, MAX($F$1:F5786) + 1, INDEX($F$1:F5786, MATCH(E5787, $E$1:E5786, 0)))</f>
        <v>2863</v>
      </c>
      <c r="G5787" t="s">
        <v>10</v>
      </c>
      <c r="H5787" t="s">
        <v>11</v>
      </c>
      <c r="I5787" t="s">
        <v>63</v>
      </c>
      <c r="J5787" t="s">
        <v>1721</v>
      </c>
      <c r="K5787" s="17">
        <v>59.75</v>
      </c>
      <c r="L5787" s="17">
        <v>7</v>
      </c>
      <c r="M5787" s="17">
        <v>19.420000000000002</v>
      </c>
      <c r="N5787" s="17" t="str">
        <f>IF(SalesData[[#This Row],[Profit]]&gt;0,"Profit","Loss")</f>
        <v>Profit</v>
      </c>
    </row>
    <row r="5788" spans="1:14" x14ac:dyDescent="0.25">
      <c r="A5788" s="1">
        <v>42647</v>
      </c>
      <c r="B5788" s="3">
        <f t="shared" si="270"/>
        <v>2016</v>
      </c>
      <c r="C5788" s="3">
        <f t="shared" si="271"/>
        <v>10</v>
      </c>
      <c r="D5788" t="s">
        <v>398</v>
      </c>
      <c r="E5788" t="str">
        <f t="shared" si="272"/>
        <v>Daniel Raglin20161004</v>
      </c>
      <c r="F5788">
        <f>IF(COUNTIF($E$2:E5788, E5788) = 1, MAX($F$1:F5787) + 1, INDEX($F$1:F5787, MATCH(E5788, $E$1:E5787, 0)))</f>
        <v>2864</v>
      </c>
      <c r="G5788" t="s">
        <v>1529</v>
      </c>
      <c r="H5788" t="s">
        <v>11</v>
      </c>
      <c r="I5788" t="s">
        <v>20</v>
      </c>
      <c r="J5788" t="s">
        <v>701</v>
      </c>
      <c r="K5788" s="17">
        <v>30.4</v>
      </c>
      <c r="L5788" s="17">
        <v>1</v>
      </c>
      <c r="M5788" s="17">
        <v>13.98</v>
      </c>
      <c r="N5788" s="17" t="str">
        <f>IF(SalesData[[#This Row],[Profit]]&gt;0,"Profit","Loss")</f>
        <v>Profit</v>
      </c>
    </row>
    <row r="5789" spans="1:14" x14ac:dyDescent="0.25">
      <c r="A5789" s="1">
        <v>42647</v>
      </c>
      <c r="B5789" s="3">
        <f t="shared" si="270"/>
        <v>2016</v>
      </c>
      <c r="C5789" s="3">
        <f t="shared" si="271"/>
        <v>10</v>
      </c>
      <c r="D5789" t="s">
        <v>398</v>
      </c>
      <c r="E5789" t="str">
        <f t="shared" si="272"/>
        <v>Daniel Raglin20161004</v>
      </c>
      <c r="F5789">
        <f>IF(COUNTIF($E$2:E5789, E5789) = 1, MAX($F$1:F5788) + 1, INDEX($F$1:F5788, MATCH(E5789, $E$1:E5788, 0)))</f>
        <v>2864</v>
      </c>
      <c r="G5789" t="s">
        <v>1529</v>
      </c>
      <c r="H5789" t="s">
        <v>39</v>
      </c>
      <c r="I5789" t="s">
        <v>603</v>
      </c>
      <c r="J5789" t="s">
        <v>634</v>
      </c>
      <c r="K5789" s="17">
        <v>5399.91</v>
      </c>
      <c r="L5789" s="17">
        <v>9</v>
      </c>
      <c r="M5789" s="17">
        <v>2591.96</v>
      </c>
      <c r="N5789" s="17" t="str">
        <f>IF(SalesData[[#This Row],[Profit]]&gt;0,"Profit","Loss")</f>
        <v>Profit</v>
      </c>
    </row>
    <row r="5790" spans="1:14" x14ac:dyDescent="0.25">
      <c r="A5790" s="1">
        <v>42647</v>
      </c>
      <c r="B5790" s="3">
        <f t="shared" si="270"/>
        <v>2016</v>
      </c>
      <c r="C5790" s="3">
        <f t="shared" si="271"/>
        <v>10</v>
      </c>
      <c r="D5790" t="s">
        <v>398</v>
      </c>
      <c r="E5790" t="str">
        <f t="shared" si="272"/>
        <v>Daniel Raglin20161004</v>
      </c>
      <c r="F5790">
        <f>IF(COUNTIF($E$2:E5790, E5790) = 1, MAX($F$1:F5789) + 1, INDEX($F$1:F5789, MATCH(E5790, $E$1:E5789, 0)))</f>
        <v>2864</v>
      </c>
      <c r="G5790" t="s">
        <v>1529</v>
      </c>
      <c r="H5790" t="s">
        <v>11</v>
      </c>
      <c r="I5790" t="s">
        <v>18</v>
      </c>
      <c r="J5790" t="s">
        <v>2608</v>
      </c>
      <c r="K5790" s="17">
        <v>119.1</v>
      </c>
      <c r="L5790" s="17">
        <v>3</v>
      </c>
      <c r="M5790" s="17">
        <v>34.54</v>
      </c>
      <c r="N5790" s="17" t="str">
        <f>IF(SalesData[[#This Row],[Profit]]&gt;0,"Profit","Loss")</f>
        <v>Profit</v>
      </c>
    </row>
    <row r="5791" spans="1:14" x14ac:dyDescent="0.25">
      <c r="A5791" s="1">
        <v>42647</v>
      </c>
      <c r="B5791" s="3">
        <f t="shared" si="270"/>
        <v>2016</v>
      </c>
      <c r="C5791" s="3">
        <f t="shared" si="271"/>
        <v>10</v>
      </c>
      <c r="D5791" t="s">
        <v>50</v>
      </c>
      <c r="E5791" t="str">
        <f t="shared" si="272"/>
        <v>Melanie Seite20161004</v>
      </c>
      <c r="F5791">
        <f>IF(COUNTIF($E$2:E5791, E5791) = 1, MAX($F$1:F5790) + 1, INDEX($F$1:F5790, MATCH(E5791, $E$1:E5790, 0)))</f>
        <v>2865</v>
      </c>
      <c r="G5791" t="s">
        <v>531</v>
      </c>
      <c r="H5791" t="s">
        <v>34</v>
      </c>
      <c r="I5791" t="s">
        <v>145</v>
      </c>
      <c r="J5791" t="s">
        <v>2400</v>
      </c>
      <c r="K5791" s="17">
        <v>239.37</v>
      </c>
      <c r="L5791" s="17">
        <v>2</v>
      </c>
      <c r="M5791" s="17">
        <v>-23.94</v>
      </c>
      <c r="N5791" s="17" t="str">
        <f>IF(SalesData[[#This Row],[Profit]]&gt;0,"Profit","Loss")</f>
        <v>Loss</v>
      </c>
    </row>
    <row r="5792" spans="1:14" x14ac:dyDescent="0.25">
      <c r="A5792" s="1">
        <v>42647</v>
      </c>
      <c r="B5792" s="3">
        <f t="shared" si="270"/>
        <v>2016</v>
      </c>
      <c r="C5792" s="3">
        <f t="shared" si="271"/>
        <v>10</v>
      </c>
      <c r="D5792" t="s">
        <v>443</v>
      </c>
      <c r="E5792" t="str">
        <f t="shared" si="272"/>
        <v>Anna HÃ¤berlin20161004</v>
      </c>
      <c r="F5792">
        <f>IF(COUNTIF($E$2:E5792, E5792) = 1, MAX($F$1:F5791) + 1, INDEX($F$1:F5791, MATCH(E5792, $E$1:E5791, 0)))</f>
        <v>2866</v>
      </c>
      <c r="G5792" t="s">
        <v>123</v>
      </c>
      <c r="H5792" t="s">
        <v>39</v>
      </c>
      <c r="I5792" t="s">
        <v>40</v>
      </c>
      <c r="J5792" t="s">
        <v>1764</v>
      </c>
      <c r="K5792" s="17">
        <v>52.68</v>
      </c>
      <c r="L5792" s="17">
        <v>3</v>
      </c>
      <c r="M5792" s="17">
        <v>19.760000000000002</v>
      </c>
      <c r="N5792" s="17" t="str">
        <f>IF(SalesData[[#This Row],[Profit]]&gt;0,"Profit","Loss")</f>
        <v>Profit</v>
      </c>
    </row>
    <row r="5793" spans="1:14" x14ac:dyDescent="0.25">
      <c r="A5793" s="1">
        <v>42647</v>
      </c>
      <c r="B5793" s="3">
        <f t="shared" si="270"/>
        <v>2016</v>
      </c>
      <c r="C5793" s="3">
        <f t="shared" si="271"/>
        <v>10</v>
      </c>
      <c r="D5793" t="s">
        <v>443</v>
      </c>
      <c r="E5793" t="str">
        <f t="shared" si="272"/>
        <v>Anna HÃ¤berlin20161004</v>
      </c>
      <c r="F5793">
        <f>IF(COUNTIF($E$2:E5793, E5793) = 1, MAX($F$1:F5792) + 1, INDEX($F$1:F5792, MATCH(E5793, $E$1:E5792, 0)))</f>
        <v>2866</v>
      </c>
      <c r="G5793" t="s">
        <v>123</v>
      </c>
      <c r="H5793" t="s">
        <v>34</v>
      </c>
      <c r="I5793" t="s">
        <v>47</v>
      </c>
      <c r="J5793" t="s">
        <v>2302</v>
      </c>
      <c r="K5793" s="17">
        <v>11.57</v>
      </c>
      <c r="L5793" s="17">
        <v>3</v>
      </c>
      <c r="M5793" s="17">
        <v>2.6</v>
      </c>
      <c r="N5793" s="17" t="str">
        <f>IF(SalesData[[#This Row],[Profit]]&gt;0,"Profit","Loss")</f>
        <v>Profit</v>
      </c>
    </row>
    <row r="5794" spans="1:14" x14ac:dyDescent="0.25">
      <c r="A5794" s="1">
        <v>42649</v>
      </c>
      <c r="B5794" s="3">
        <f t="shared" si="270"/>
        <v>2016</v>
      </c>
      <c r="C5794" s="3">
        <f t="shared" si="271"/>
        <v>10</v>
      </c>
      <c r="D5794" t="s">
        <v>2112</v>
      </c>
      <c r="E5794" t="str">
        <f t="shared" si="272"/>
        <v>Jonathan Howell20161006</v>
      </c>
      <c r="F5794">
        <f>IF(COUNTIF($E$2:E5794, E5794) = 1, MAX($F$1:F5793) + 1, INDEX($F$1:F5793, MATCH(E5794, $E$1:E5793, 0)))</f>
        <v>2867</v>
      </c>
      <c r="G5794" t="s">
        <v>840</v>
      </c>
      <c r="H5794" t="s">
        <v>11</v>
      </c>
      <c r="I5794" t="s">
        <v>20</v>
      </c>
      <c r="J5794" t="s">
        <v>1370</v>
      </c>
      <c r="K5794" s="17">
        <v>28.85</v>
      </c>
      <c r="L5794" s="17">
        <v>5</v>
      </c>
      <c r="M5794" s="17">
        <v>14.43</v>
      </c>
      <c r="N5794" s="17" t="str">
        <f>IF(SalesData[[#This Row],[Profit]]&gt;0,"Profit","Loss")</f>
        <v>Profit</v>
      </c>
    </row>
    <row r="5795" spans="1:14" x14ac:dyDescent="0.25">
      <c r="A5795" s="1">
        <v>42649</v>
      </c>
      <c r="B5795" s="3">
        <f t="shared" si="270"/>
        <v>2016</v>
      </c>
      <c r="C5795" s="3">
        <f t="shared" si="271"/>
        <v>10</v>
      </c>
      <c r="D5795" t="s">
        <v>562</v>
      </c>
      <c r="E5795" t="str">
        <f t="shared" si="272"/>
        <v>Laurel Beltran20161006</v>
      </c>
      <c r="F5795">
        <f>IF(COUNTIF($E$2:E5795, E5795) = 1, MAX($F$1:F5794) + 1, INDEX($F$1:F5794, MATCH(E5795, $E$1:E5794, 0)))</f>
        <v>2868</v>
      </c>
      <c r="G5795" t="s">
        <v>278</v>
      </c>
      <c r="H5795" t="s">
        <v>39</v>
      </c>
      <c r="I5795" t="s">
        <v>302</v>
      </c>
      <c r="J5795" t="s">
        <v>2609</v>
      </c>
      <c r="K5795" s="17">
        <v>703.71</v>
      </c>
      <c r="L5795" s="17">
        <v>6</v>
      </c>
      <c r="M5795" s="17">
        <v>-938.28</v>
      </c>
      <c r="N5795" s="17" t="str">
        <f>IF(SalesData[[#This Row],[Profit]]&gt;0,"Profit","Loss")</f>
        <v>Loss</v>
      </c>
    </row>
    <row r="5796" spans="1:14" x14ac:dyDescent="0.25">
      <c r="A5796" s="1">
        <v>42649</v>
      </c>
      <c r="B5796" s="3">
        <f t="shared" si="270"/>
        <v>2016</v>
      </c>
      <c r="C5796" s="3">
        <f t="shared" si="271"/>
        <v>10</v>
      </c>
      <c r="D5796" t="s">
        <v>562</v>
      </c>
      <c r="E5796" t="str">
        <f t="shared" si="272"/>
        <v>Laurel Beltran20161006</v>
      </c>
      <c r="F5796">
        <f>IF(COUNTIF($E$2:E5796, E5796) = 1, MAX($F$1:F5795) + 1, INDEX($F$1:F5795, MATCH(E5796, $E$1:E5795, 0)))</f>
        <v>2868</v>
      </c>
      <c r="G5796" t="s">
        <v>278</v>
      </c>
      <c r="H5796" t="s">
        <v>11</v>
      </c>
      <c r="I5796" t="s">
        <v>20</v>
      </c>
      <c r="J5796" t="s">
        <v>1825</v>
      </c>
      <c r="K5796" s="17">
        <v>17.899999999999999</v>
      </c>
      <c r="L5796" s="17">
        <v>4</v>
      </c>
      <c r="M5796" s="17">
        <v>-14.92</v>
      </c>
      <c r="N5796" s="17" t="str">
        <f>IF(SalesData[[#This Row],[Profit]]&gt;0,"Profit","Loss")</f>
        <v>Loss</v>
      </c>
    </row>
    <row r="5797" spans="1:14" x14ac:dyDescent="0.25">
      <c r="A5797" s="1">
        <v>42649</v>
      </c>
      <c r="B5797" s="3">
        <f t="shared" si="270"/>
        <v>2016</v>
      </c>
      <c r="C5797" s="3">
        <f t="shared" si="271"/>
        <v>10</v>
      </c>
      <c r="D5797" t="s">
        <v>562</v>
      </c>
      <c r="E5797" t="str">
        <f t="shared" si="272"/>
        <v>Laurel Beltran20161006</v>
      </c>
      <c r="F5797">
        <f>IF(COUNTIF($E$2:E5797, E5797) = 1, MAX($F$1:F5796) + 1, INDEX($F$1:F5796, MATCH(E5797, $E$1:E5796, 0)))</f>
        <v>2868</v>
      </c>
      <c r="G5797" t="s">
        <v>278</v>
      </c>
      <c r="H5797" t="s">
        <v>11</v>
      </c>
      <c r="I5797" t="s">
        <v>20</v>
      </c>
      <c r="J5797" t="s">
        <v>1523</v>
      </c>
      <c r="K5797" s="17">
        <v>11.98</v>
      </c>
      <c r="L5797" s="17">
        <v>4</v>
      </c>
      <c r="M5797" s="17">
        <v>-9.18</v>
      </c>
      <c r="N5797" s="17" t="str">
        <f>IF(SalesData[[#This Row],[Profit]]&gt;0,"Profit","Loss")</f>
        <v>Loss</v>
      </c>
    </row>
    <row r="5798" spans="1:14" x14ac:dyDescent="0.25">
      <c r="A5798" s="1">
        <v>42649</v>
      </c>
      <c r="B5798" s="3">
        <f t="shared" si="270"/>
        <v>2016</v>
      </c>
      <c r="C5798" s="3">
        <f t="shared" si="271"/>
        <v>10</v>
      </c>
      <c r="D5798" t="s">
        <v>562</v>
      </c>
      <c r="E5798" t="str">
        <f t="shared" si="272"/>
        <v>Laurel Beltran20161006</v>
      </c>
      <c r="F5798">
        <f>IF(COUNTIF($E$2:E5798, E5798) = 1, MAX($F$1:F5797) + 1, INDEX($F$1:F5797, MATCH(E5798, $E$1:E5797, 0)))</f>
        <v>2868</v>
      </c>
      <c r="G5798" t="s">
        <v>278</v>
      </c>
      <c r="H5798" t="s">
        <v>39</v>
      </c>
      <c r="I5798" t="s">
        <v>52</v>
      </c>
      <c r="J5798" t="s">
        <v>1510</v>
      </c>
      <c r="K5798" s="17">
        <v>67.959999999999994</v>
      </c>
      <c r="L5798" s="17">
        <v>5</v>
      </c>
      <c r="M5798" s="17">
        <v>0.85</v>
      </c>
      <c r="N5798" s="17" t="str">
        <f>IF(SalesData[[#This Row],[Profit]]&gt;0,"Profit","Loss")</f>
        <v>Profit</v>
      </c>
    </row>
    <row r="5799" spans="1:14" x14ac:dyDescent="0.25">
      <c r="A5799" s="1">
        <v>42650</v>
      </c>
      <c r="B5799" s="3">
        <f t="shared" si="270"/>
        <v>2016</v>
      </c>
      <c r="C5799" s="3">
        <f t="shared" si="271"/>
        <v>10</v>
      </c>
      <c r="D5799" t="s">
        <v>1762</v>
      </c>
      <c r="E5799" t="str">
        <f t="shared" si="272"/>
        <v>Tim Brockman20161007</v>
      </c>
      <c r="F5799">
        <f>IF(COUNTIF($E$2:E5799, E5799) = 1, MAX($F$1:F5798) + 1, INDEX($F$1:F5798, MATCH(E5799, $E$1:E5798, 0)))</f>
        <v>2869</v>
      </c>
      <c r="G5799" t="s">
        <v>27</v>
      </c>
      <c r="H5799" t="s">
        <v>11</v>
      </c>
      <c r="I5799" t="s">
        <v>20</v>
      </c>
      <c r="J5799" t="s">
        <v>1533</v>
      </c>
      <c r="K5799" s="17">
        <v>27.26</v>
      </c>
      <c r="L5799" s="17">
        <v>2</v>
      </c>
      <c r="M5799" s="17">
        <v>8.86</v>
      </c>
      <c r="N5799" s="17" t="str">
        <f>IF(SalesData[[#This Row],[Profit]]&gt;0,"Profit","Loss")</f>
        <v>Profit</v>
      </c>
    </row>
    <row r="5800" spans="1:14" x14ac:dyDescent="0.25">
      <c r="A5800" s="1">
        <v>42650</v>
      </c>
      <c r="B5800" s="3">
        <f t="shared" si="270"/>
        <v>2016</v>
      </c>
      <c r="C5800" s="3">
        <f t="shared" si="271"/>
        <v>10</v>
      </c>
      <c r="D5800" t="s">
        <v>2412</v>
      </c>
      <c r="E5800" t="str">
        <f t="shared" si="272"/>
        <v>Dionis Lloyd20161007</v>
      </c>
      <c r="F5800">
        <f>IF(COUNTIF($E$2:E5800, E5800) = 1, MAX($F$1:F5799) + 1, INDEX($F$1:F5799, MATCH(E5800, $E$1:E5799, 0)))</f>
        <v>2870</v>
      </c>
      <c r="G5800" t="s">
        <v>164</v>
      </c>
      <c r="H5800" t="s">
        <v>39</v>
      </c>
      <c r="I5800" t="s">
        <v>302</v>
      </c>
      <c r="J5800" t="s">
        <v>837</v>
      </c>
      <c r="K5800" s="17">
        <v>837.6</v>
      </c>
      <c r="L5800" s="17">
        <v>3</v>
      </c>
      <c r="M5800" s="17">
        <v>62.82</v>
      </c>
      <c r="N5800" s="17" t="str">
        <f>IF(SalesData[[#This Row],[Profit]]&gt;0,"Profit","Loss")</f>
        <v>Profit</v>
      </c>
    </row>
    <row r="5801" spans="1:14" x14ac:dyDescent="0.25">
      <c r="A5801" s="1">
        <v>42650</v>
      </c>
      <c r="B5801" s="3">
        <f t="shared" si="270"/>
        <v>2016</v>
      </c>
      <c r="C5801" s="3">
        <f t="shared" si="271"/>
        <v>10</v>
      </c>
      <c r="D5801" t="s">
        <v>672</v>
      </c>
      <c r="E5801" t="str">
        <f t="shared" si="272"/>
        <v>Cindy Chapman20161007</v>
      </c>
      <c r="F5801">
        <f>IF(COUNTIF($E$2:E5801, E5801) = 1, MAX($F$1:F5800) + 1, INDEX($F$1:F5800, MATCH(E5801, $E$1:E5800, 0)))</f>
        <v>2871</v>
      </c>
      <c r="G5801" t="s">
        <v>27</v>
      </c>
      <c r="H5801" t="s">
        <v>11</v>
      </c>
      <c r="I5801" t="s">
        <v>12</v>
      </c>
      <c r="J5801" t="s">
        <v>1768</v>
      </c>
      <c r="K5801" s="17">
        <v>10.56</v>
      </c>
      <c r="L5801" s="17">
        <v>2</v>
      </c>
      <c r="M5801" s="17">
        <v>5.07</v>
      </c>
      <c r="N5801" s="17" t="str">
        <f>IF(SalesData[[#This Row],[Profit]]&gt;0,"Profit","Loss")</f>
        <v>Profit</v>
      </c>
    </row>
    <row r="5802" spans="1:14" x14ac:dyDescent="0.25">
      <c r="A5802" s="1">
        <v>42650</v>
      </c>
      <c r="B5802" s="3">
        <f t="shared" si="270"/>
        <v>2016</v>
      </c>
      <c r="C5802" s="3">
        <f t="shared" si="271"/>
        <v>10</v>
      </c>
      <c r="D5802" t="s">
        <v>951</v>
      </c>
      <c r="E5802" t="str">
        <f t="shared" si="272"/>
        <v>Arthur Wiediger20161007</v>
      </c>
      <c r="F5802">
        <f>IF(COUNTIF($E$2:E5802, E5802) = 1, MAX($F$1:F5801) + 1, INDEX($F$1:F5801, MATCH(E5802, $E$1:E5801, 0)))</f>
        <v>2872</v>
      </c>
      <c r="G5802" t="s">
        <v>23</v>
      </c>
      <c r="H5802" t="s">
        <v>11</v>
      </c>
      <c r="I5802" t="s">
        <v>16</v>
      </c>
      <c r="J5802" t="s">
        <v>2216</v>
      </c>
      <c r="K5802" s="17">
        <v>4.93</v>
      </c>
      <c r="L5802" s="17">
        <v>2</v>
      </c>
      <c r="M5802" s="17">
        <v>1.72</v>
      </c>
      <c r="N5802" s="17" t="str">
        <f>IF(SalesData[[#This Row],[Profit]]&gt;0,"Profit","Loss")</f>
        <v>Profit</v>
      </c>
    </row>
    <row r="5803" spans="1:14" x14ac:dyDescent="0.25">
      <c r="A5803" s="1">
        <v>42650</v>
      </c>
      <c r="B5803" s="3">
        <f t="shared" si="270"/>
        <v>2016</v>
      </c>
      <c r="C5803" s="3">
        <f t="shared" si="271"/>
        <v>10</v>
      </c>
      <c r="D5803" t="s">
        <v>831</v>
      </c>
      <c r="E5803" t="str">
        <f t="shared" si="272"/>
        <v>Mick Crebagga20161007</v>
      </c>
      <c r="F5803">
        <f>IF(COUNTIF($E$2:E5803, E5803) = 1, MAX($F$1:F5802) + 1, INDEX($F$1:F5802, MATCH(E5803, $E$1:E5802, 0)))</f>
        <v>2873</v>
      </c>
      <c r="G5803" t="s">
        <v>164</v>
      </c>
      <c r="H5803" t="s">
        <v>11</v>
      </c>
      <c r="I5803" t="s">
        <v>43</v>
      </c>
      <c r="J5803" t="s">
        <v>44</v>
      </c>
      <c r="K5803" s="17">
        <v>93.36</v>
      </c>
      <c r="L5803" s="17">
        <v>12</v>
      </c>
      <c r="M5803" s="17">
        <v>0.93</v>
      </c>
      <c r="N5803" s="17" t="str">
        <f>IF(SalesData[[#This Row],[Profit]]&gt;0,"Profit","Loss")</f>
        <v>Profit</v>
      </c>
    </row>
    <row r="5804" spans="1:14" x14ac:dyDescent="0.25">
      <c r="A5804" s="1">
        <v>42651</v>
      </c>
      <c r="B5804" s="3">
        <f t="shared" si="270"/>
        <v>2016</v>
      </c>
      <c r="C5804" s="3">
        <f t="shared" si="271"/>
        <v>10</v>
      </c>
      <c r="D5804" t="s">
        <v>1963</v>
      </c>
      <c r="E5804" t="str">
        <f t="shared" si="272"/>
        <v>Bart Watters20161008</v>
      </c>
      <c r="F5804">
        <f>IF(COUNTIF($E$2:E5804, E5804) = 1, MAX($F$1:F5803) + 1, INDEX($F$1:F5803, MATCH(E5804, $E$1:E5803, 0)))</f>
        <v>2874</v>
      </c>
      <c r="G5804" t="s">
        <v>10</v>
      </c>
      <c r="H5804" t="s">
        <v>34</v>
      </c>
      <c r="I5804" t="s">
        <v>47</v>
      </c>
      <c r="J5804" t="s">
        <v>2310</v>
      </c>
      <c r="K5804" s="17">
        <v>51.71</v>
      </c>
      <c r="L5804" s="17">
        <v>8</v>
      </c>
      <c r="M5804" s="17">
        <v>-32.32</v>
      </c>
      <c r="N5804" s="17" t="str">
        <f>IF(SalesData[[#This Row],[Profit]]&gt;0,"Profit","Loss")</f>
        <v>Loss</v>
      </c>
    </row>
    <row r="5805" spans="1:14" x14ac:dyDescent="0.25">
      <c r="A5805" s="1">
        <v>42651</v>
      </c>
      <c r="B5805" s="3">
        <f t="shared" si="270"/>
        <v>2016</v>
      </c>
      <c r="C5805" s="3">
        <f t="shared" si="271"/>
        <v>10</v>
      </c>
      <c r="D5805" t="s">
        <v>857</v>
      </c>
      <c r="E5805" t="str">
        <f t="shared" si="272"/>
        <v>Joel Eaton20161008</v>
      </c>
      <c r="F5805">
        <f>IF(COUNTIF($E$2:E5805, E5805) = 1, MAX($F$1:F5804) + 1, INDEX($F$1:F5804, MATCH(E5805, $E$1:E5804, 0)))</f>
        <v>2875</v>
      </c>
      <c r="G5805" t="s">
        <v>27</v>
      </c>
      <c r="H5805" t="s">
        <v>11</v>
      </c>
      <c r="I5805" t="s">
        <v>12</v>
      </c>
      <c r="J5805" t="s">
        <v>1126</v>
      </c>
      <c r="K5805" s="17">
        <v>61.96</v>
      </c>
      <c r="L5805" s="17">
        <v>2</v>
      </c>
      <c r="M5805" s="17">
        <v>27.88</v>
      </c>
      <c r="N5805" s="17" t="str">
        <f>IF(SalesData[[#This Row],[Profit]]&gt;0,"Profit","Loss")</f>
        <v>Profit</v>
      </c>
    </row>
    <row r="5806" spans="1:14" x14ac:dyDescent="0.25">
      <c r="A5806" s="1">
        <v>42651</v>
      </c>
      <c r="B5806" s="3">
        <f t="shared" si="270"/>
        <v>2016</v>
      </c>
      <c r="C5806" s="3">
        <f t="shared" si="271"/>
        <v>10</v>
      </c>
      <c r="D5806" t="s">
        <v>2405</v>
      </c>
      <c r="E5806" t="str">
        <f t="shared" si="272"/>
        <v>Peter McVee20161008</v>
      </c>
      <c r="F5806">
        <f>IF(COUNTIF($E$2:E5806, E5806) = 1, MAX($F$1:F5805) + 1, INDEX($F$1:F5805, MATCH(E5806, $E$1:E5805, 0)))</f>
        <v>2876</v>
      </c>
      <c r="G5806" t="s">
        <v>10</v>
      </c>
      <c r="H5806" t="s">
        <v>11</v>
      </c>
      <c r="I5806" t="s">
        <v>16</v>
      </c>
      <c r="J5806" t="s">
        <v>2181</v>
      </c>
      <c r="K5806" s="17">
        <v>60.14</v>
      </c>
      <c r="L5806" s="17">
        <v>6</v>
      </c>
      <c r="M5806" s="17">
        <v>20.3</v>
      </c>
      <c r="N5806" s="17" t="str">
        <f>IF(SalesData[[#This Row],[Profit]]&gt;0,"Profit","Loss")</f>
        <v>Profit</v>
      </c>
    </row>
    <row r="5807" spans="1:14" x14ac:dyDescent="0.25">
      <c r="A5807" s="1">
        <v>42651</v>
      </c>
      <c r="B5807" s="3">
        <f t="shared" si="270"/>
        <v>2016</v>
      </c>
      <c r="C5807" s="3">
        <f t="shared" si="271"/>
        <v>10</v>
      </c>
      <c r="D5807" t="s">
        <v>1413</v>
      </c>
      <c r="E5807" t="str">
        <f t="shared" si="272"/>
        <v>Doug Bickford20161008</v>
      </c>
      <c r="F5807">
        <f>IF(COUNTIF($E$2:E5807, E5807) = 1, MAX($F$1:F5806) + 1, INDEX($F$1:F5806, MATCH(E5807, $E$1:E5806, 0)))</f>
        <v>2877</v>
      </c>
      <c r="G5807" t="s">
        <v>245</v>
      </c>
      <c r="H5807" t="s">
        <v>11</v>
      </c>
      <c r="I5807" t="s">
        <v>18</v>
      </c>
      <c r="J5807" t="s">
        <v>2610</v>
      </c>
      <c r="K5807" s="17">
        <v>387.72</v>
      </c>
      <c r="L5807" s="17">
        <v>5</v>
      </c>
      <c r="M5807" s="17">
        <v>-67.849999999999994</v>
      </c>
      <c r="N5807" s="17" t="str">
        <f>IF(SalesData[[#This Row],[Profit]]&gt;0,"Profit","Loss")</f>
        <v>Loss</v>
      </c>
    </row>
    <row r="5808" spans="1:14" x14ac:dyDescent="0.25">
      <c r="A5808" s="1">
        <v>42652</v>
      </c>
      <c r="B5808" s="3">
        <f t="shared" si="270"/>
        <v>2016</v>
      </c>
      <c r="C5808" s="3">
        <f t="shared" si="271"/>
        <v>10</v>
      </c>
      <c r="D5808" t="s">
        <v>2033</v>
      </c>
      <c r="E5808" t="str">
        <f t="shared" si="272"/>
        <v>Michael Paige20161009</v>
      </c>
      <c r="F5808">
        <f>IF(COUNTIF($E$2:E5808, E5808) = 1, MAX($F$1:F5807) + 1, INDEX($F$1:F5807, MATCH(E5808, $E$1:E5807, 0)))</f>
        <v>2878</v>
      </c>
      <c r="G5808" t="s">
        <v>78</v>
      </c>
      <c r="H5808" t="s">
        <v>39</v>
      </c>
      <c r="I5808" t="s">
        <v>40</v>
      </c>
      <c r="J5808" t="s">
        <v>1862</v>
      </c>
      <c r="K5808" s="17">
        <v>23.98</v>
      </c>
      <c r="L5808" s="17">
        <v>4</v>
      </c>
      <c r="M5808" s="17">
        <v>-15.58</v>
      </c>
      <c r="N5808" s="17" t="str">
        <f>IF(SalesData[[#This Row],[Profit]]&gt;0,"Profit","Loss")</f>
        <v>Loss</v>
      </c>
    </row>
    <row r="5809" spans="1:14" x14ac:dyDescent="0.25">
      <c r="A5809" s="1">
        <v>42652</v>
      </c>
      <c r="B5809" s="3">
        <f t="shared" si="270"/>
        <v>2016</v>
      </c>
      <c r="C5809" s="3">
        <f t="shared" si="271"/>
        <v>10</v>
      </c>
      <c r="D5809" t="s">
        <v>1463</v>
      </c>
      <c r="E5809" t="str">
        <f t="shared" si="272"/>
        <v>Sibella Parks20161009</v>
      </c>
      <c r="F5809">
        <f>IF(COUNTIF($E$2:E5809, E5809) = 1, MAX($F$1:F5808) + 1, INDEX($F$1:F5808, MATCH(E5809, $E$1:E5808, 0)))</f>
        <v>2879</v>
      </c>
      <c r="G5809" t="s">
        <v>23</v>
      </c>
      <c r="H5809" t="s">
        <v>11</v>
      </c>
      <c r="I5809" t="s">
        <v>12</v>
      </c>
      <c r="J5809" t="s">
        <v>442</v>
      </c>
      <c r="K5809" s="17">
        <v>19.14</v>
      </c>
      <c r="L5809" s="17">
        <v>4</v>
      </c>
      <c r="M5809" s="17">
        <v>5.98</v>
      </c>
      <c r="N5809" s="17" t="str">
        <f>IF(SalesData[[#This Row],[Profit]]&gt;0,"Profit","Loss")</f>
        <v>Profit</v>
      </c>
    </row>
    <row r="5810" spans="1:14" x14ac:dyDescent="0.25">
      <c r="A5810" s="1">
        <v>42652</v>
      </c>
      <c r="B5810" s="3">
        <f t="shared" si="270"/>
        <v>2016</v>
      </c>
      <c r="C5810" s="3">
        <f t="shared" si="271"/>
        <v>10</v>
      </c>
      <c r="D5810" t="s">
        <v>1463</v>
      </c>
      <c r="E5810" t="str">
        <f t="shared" si="272"/>
        <v>Sibella Parks20161009</v>
      </c>
      <c r="F5810">
        <f>IF(COUNTIF($E$2:E5810, E5810) = 1, MAX($F$1:F5809) + 1, INDEX($F$1:F5809, MATCH(E5810, $E$1:E5809, 0)))</f>
        <v>2879</v>
      </c>
      <c r="G5810" t="s">
        <v>23</v>
      </c>
      <c r="H5810" t="s">
        <v>34</v>
      </c>
      <c r="I5810" t="s">
        <v>47</v>
      </c>
      <c r="J5810" t="s">
        <v>842</v>
      </c>
      <c r="K5810" s="17">
        <v>332.83</v>
      </c>
      <c r="L5810" s="17">
        <v>4</v>
      </c>
      <c r="M5810" s="17">
        <v>-24.96</v>
      </c>
      <c r="N5810" s="17" t="str">
        <f>IF(SalesData[[#This Row],[Profit]]&gt;0,"Profit","Loss")</f>
        <v>Loss</v>
      </c>
    </row>
    <row r="5811" spans="1:14" x14ac:dyDescent="0.25">
      <c r="A5811" s="1">
        <v>42652</v>
      </c>
      <c r="B5811" s="3">
        <f t="shared" si="270"/>
        <v>2016</v>
      </c>
      <c r="C5811" s="3">
        <f t="shared" si="271"/>
        <v>10</v>
      </c>
      <c r="D5811" t="s">
        <v>2326</v>
      </c>
      <c r="E5811" t="str">
        <f t="shared" si="272"/>
        <v>Maria Zettner20161009</v>
      </c>
      <c r="F5811">
        <f>IF(COUNTIF($E$2:E5811, E5811) = 1, MAX($F$1:F5810) + 1, INDEX($F$1:F5810, MATCH(E5811, $E$1:E5810, 0)))</f>
        <v>2880</v>
      </c>
      <c r="G5811" t="s">
        <v>95</v>
      </c>
      <c r="H5811" t="s">
        <v>11</v>
      </c>
      <c r="I5811" t="s">
        <v>24</v>
      </c>
      <c r="J5811" t="s">
        <v>1624</v>
      </c>
      <c r="K5811" s="17">
        <v>1.41</v>
      </c>
      <c r="L5811" s="17">
        <v>1</v>
      </c>
      <c r="M5811" s="17">
        <v>0.16</v>
      </c>
      <c r="N5811" s="17" t="str">
        <f>IF(SalesData[[#This Row],[Profit]]&gt;0,"Profit","Loss")</f>
        <v>Profit</v>
      </c>
    </row>
    <row r="5812" spans="1:14" x14ac:dyDescent="0.25">
      <c r="A5812" s="1">
        <v>42652</v>
      </c>
      <c r="B5812" s="3">
        <f t="shared" si="270"/>
        <v>2016</v>
      </c>
      <c r="C5812" s="3">
        <f t="shared" si="271"/>
        <v>10</v>
      </c>
      <c r="D5812" t="s">
        <v>2326</v>
      </c>
      <c r="E5812" t="str">
        <f t="shared" si="272"/>
        <v>Maria Zettner20161009</v>
      </c>
      <c r="F5812">
        <f>IF(COUNTIF($E$2:E5812, E5812) = 1, MAX($F$1:F5811) + 1, INDEX($F$1:F5811, MATCH(E5812, $E$1:E5811, 0)))</f>
        <v>2880</v>
      </c>
      <c r="G5812" t="s">
        <v>95</v>
      </c>
      <c r="H5812" t="s">
        <v>34</v>
      </c>
      <c r="I5812" t="s">
        <v>47</v>
      </c>
      <c r="J5812" t="s">
        <v>2196</v>
      </c>
      <c r="K5812" s="17">
        <v>169.57</v>
      </c>
      <c r="L5812" s="17">
        <v>2</v>
      </c>
      <c r="M5812" s="17">
        <v>0</v>
      </c>
      <c r="N5812" s="17" t="str">
        <f>IF(SalesData[[#This Row],[Profit]]&gt;0,"Profit","Loss")</f>
        <v>Loss</v>
      </c>
    </row>
    <row r="5813" spans="1:14" x14ac:dyDescent="0.25">
      <c r="A5813" s="1">
        <v>42653</v>
      </c>
      <c r="B5813" s="3">
        <f t="shared" si="270"/>
        <v>2016</v>
      </c>
      <c r="C5813" s="3">
        <f t="shared" si="271"/>
        <v>10</v>
      </c>
      <c r="D5813" t="s">
        <v>2424</v>
      </c>
      <c r="E5813" t="str">
        <f t="shared" si="272"/>
        <v>Erica Bern20161010</v>
      </c>
      <c r="F5813">
        <f>IF(COUNTIF($E$2:E5813, E5813) = 1, MAX($F$1:F5812) + 1, INDEX($F$1:F5812, MATCH(E5813, $E$1:E5812, 0)))</f>
        <v>2881</v>
      </c>
      <c r="G5813" t="s">
        <v>245</v>
      </c>
      <c r="H5813" t="s">
        <v>11</v>
      </c>
      <c r="I5813" t="s">
        <v>200</v>
      </c>
      <c r="J5813" t="s">
        <v>472</v>
      </c>
      <c r="K5813" s="17">
        <v>20.61</v>
      </c>
      <c r="L5813" s="17">
        <v>2</v>
      </c>
      <c r="M5813" s="17">
        <v>-4.38</v>
      </c>
      <c r="N5813" s="17" t="str">
        <f>IF(SalesData[[#This Row],[Profit]]&gt;0,"Profit","Loss")</f>
        <v>Loss</v>
      </c>
    </row>
    <row r="5814" spans="1:14" x14ac:dyDescent="0.25">
      <c r="A5814" s="1">
        <v>42653</v>
      </c>
      <c r="B5814" s="3">
        <f t="shared" si="270"/>
        <v>2016</v>
      </c>
      <c r="C5814" s="3">
        <f t="shared" si="271"/>
        <v>10</v>
      </c>
      <c r="D5814" t="s">
        <v>2424</v>
      </c>
      <c r="E5814" t="str">
        <f t="shared" si="272"/>
        <v>Erica Bern20161010</v>
      </c>
      <c r="F5814">
        <f>IF(COUNTIF($E$2:E5814, E5814) = 1, MAX($F$1:F5813) + 1, INDEX($F$1:F5813, MATCH(E5814, $E$1:E5813, 0)))</f>
        <v>2881</v>
      </c>
      <c r="G5814" t="s">
        <v>245</v>
      </c>
      <c r="H5814" t="s">
        <v>11</v>
      </c>
      <c r="I5814" t="s">
        <v>20</v>
      </c>
      <c r="J5814" t="s">
        <v>787</v>
      </c>
      <c r="K5814" s="17">
        <v>4.0999999999999996</v>
      </c>
      <c r="L5814" s="17">
        <v>3</v>
      </c>
      <c r="M5814" s="17">
        <v>-2.73</v>
      </c>
      <c r="N5814" s="17" t="str">
        <f>IF(SalesData[[#This Row],[Profit]]&gt;0,"Profit","Loss")</f>
        <v>Loss</v>
      </c>
    </row>
    <row r="5815" spans="1:14" x14ac:dyDescent="0.25">
      <c r="A5815" s="1">
        <v>42653</v>
      </c>
      <c r="B5815" s="3">
        <f t="shared" si="270"/>
        <v>2016</v>
      </c>
      <c r="C5815" s="3">
        <f t="shared" si="271"/>
        <v>10</v>
      </c>
      <c r="D5815" t="s">
        <v>1186</v>
      </c>
      <c r="E5815" t="str">
        <f t="shared" si="272"/>
        <v>Corey Catlett20161010</v>
      </c>
      <c r="F5815">
        <f>IF(COUNTIF($E$2:E5815, E5815) = 1, MAX($F$1:F5814) + 1, INDEX($F$1:F5814, MATCH(E5815, $E$1:E5814, 0)))</f>
        <v>2882</v>
      </c>
      <c r="G5815" t="s">
        <v>278</v>
      </c>
      <c r="H5815" t="s">
        <v>34</v>
      </c>
      <c r="I5815" t="s">
        <v>74</v>
      </c>
      <c r="J5815" t="s">
        <v>2611</v>
      </c>
      <c r="K5815" s="17">
        <v>90.88</v>
      </c>
      <c r="L5815" s="17">
        <v>3</v>
      </c>
      <c r="M5815" s="17">
        <v>-190.85</v>
      </c>
      <c r="N5815" s="17" t="str">
        <f>IF(SalesData[[#This Row],[Profit]]&gt;0,"Profit","Loss")</f>
        <v>Loss</v>
      </c>
    </row>
    <row r="5816" spans="1:14" x14ac:dyDescent="0.25">
      <c r="A5816" s="1">
        <v>42653</v>
      </c>
      <c r="B5816" s="3">
        <f t="shared" si="270"/>
        <v>2016</v>
      </c>
      <c r="C5816" s="3">
        <f t="shared" si="271"/>
        <v>10</v>
      </c>
      <c r="D5816" t="s">
        <v>1186</v>
      </c>
      <c r="E5816" t="str">
        <f t="shared" si="272"/>
        <v>Corey Catlett20161010</v>
      </c>
      <c r="F5816">
        <f>IF(COUNTIF($E$2:E5816, E5816) = 1, MAX($F$1:F5815) + 1, INDEX($F$1:F5815, MATCH(E5816, $E$1:E5815, 0)))</f>
        <v>2882</v>
      </c>
      <c r="G5816" t="s">
        <v>278</v>
      </c>
      <c r="H5816" t="s">
        <v>39</v>
      </c>
      <c r="I5816" t="s">
        <v>40</v>
      </c>
      <c r="J5816" t="s">
        <v>955</v>
      </c>
      <c r="K5816" s="17">
        <v>15.99</v>
      </c>
      <c r="L5816" s="17">
        <v>1</v>
      </c>
      <c r="M5816" s="17">
        <v>-3</v>
      </c>
      <c r="N5816" s="17" t="str">
        <f>IF(SalesData[[#This Row],[Profit]]&gt;0,"Profit","Loss")</f>
        <v>Loss</v>
      </c>
    </row>
    <row r="5817" spans="1:14" x14ac:dyDescent="0.25">
      <c r="A5817" s="1">
        <v>42653</v>
      </c>
      <c r="B5817" s="3">
        <f t="shared" si="270"/>
        <v>2016</v>
      </c>
      <c r="C5817" s="3">
        <f t="shared" si="271"/>
        <v>10</v>
      </c>
      <c r="D5817" t="s">
        <v>1186</v>
      </c>
      <c r="E5817" t="str">
        <f t="shared" si="272"/>
        <v>Corey Catlett20161010</v>
      </c>
      <c r="F5817">
        <f>IF(COUNTIF($E$2:E5817, E5817) = 1, MAX($F$1:F5816) + 1, INDEX($F$1:F5816, MATCH(E5817, $E$1:E5816, 0)))</f>
        <v>2882</v>
      </c>
      <c r="G5817" t="s">
        <v>278</v>
      </c>
      <c r="H5817" t="s">
        <v>34</v>
      </c>
      <c r="I5817" t="s">
        <v>35</v>
      </c>
      <c r="J5817" t="s">
        <v>2159</v>
      </c>
      <c r="K5817" s="17">
        <v>120.78</v>
      </c>
      <c r="L5817" s="17">
        <v>1</v>
      </c>
      <c r="M5817" s="17">
        <v>13.59</v>
      </c>
      <c r="N5817" s="17" t="str">
        <f>IF(SalesData[[#This Row],[Profit]]&gt;0,"Profit","Loss")</f>
        <v>Profit</v>
      </c>
    </row>
    <row r="5818" spans="1:14" x14ac:dyDescent="0.25">
      <c r="A5818" s="1">
        <v>42653</v>
      </c>
      <c r="B5818" s="3">
        <f t="shared" si="270"/>
        <v>2016</v>
      </c>
      <c r="C5818" s="3">
        <f t="shared" si="271"/>
        <v>10</v>
      </c>
      <c r="D5818" t="s">
        <v>1563</v>
      </c>
      <c r="E5818" t="str">
        <f t="shared" si="272"/>
        <v>William Brown20161010</v>
      </c>
      <c r="F5818">
        <f>IF(COUNTIF($E$2:E5818, E5818) = 1, MAX($F$1:F5817) + 1, INDEX($F$1:F5817, MATCH(E5818, $E$1:E5817, 0)))</f>
        <v>2883</v>
      </c>
      <c r="G5818" t="s">
        <v>10</v>
      </c>
      <c r="H5818" t="s">
        <v>34</v>
      </c>
      <c r="I5818" t="s">
        <v>47</v>
      </c>
      <c r="J5818" t="s">
        <v>2604</v>
      </c>
      <c r="K5818" s="17">
        <v>14</v>
      </c>
      <c r="L5818" s="17">
        <v>4</v>
      </c>
      <c r="M5818" s="17">
        <v>-6.3</v>
      </c>
      <c r="N5818" s="17" t="str">
        <f>IF(SalesData[[#This Row],[Profit]]&gt;0,"Profit","Loss")</f>
        <v>Loss</v>
      </c>
    </row>
    <row r="5819" spans="1:14" x14ac:dyDescent="0.25">
      <c r="A5819" s="1">
        <v>42653</v>
      </c>
      <c r="B5819" s="3">
        <f t="shared" si="270"/>
        <v>2016</v>
      </c>
      <c r="C5819" s="3">
        <f t="shared" si="271"/>
        <v>10</v>
      </c>
      <c r="D5819" t="s">
        <v>1563</v>
      </c>
      <c r="E5819" t="str">
        <f t="shared" si="272"/>
        <v>William Brown20161010</v>
      </c>
      <c r="F5819">
        <f>IF(COUNTIF($E$2:E5819, E5819) = 1, MAX($F$1:F5818) + 1, INDEX($F$1:F5818, MATCH(E5819, $E$1:E5818, 0)))</f>
        <v>2883</v>
      </c>
      <c r="G5819" t="s">
        <v>10</v>
      </c>
      <c r="H5819" t="s">
        <v>11</v>
      </c>
      <c r="I5819" t="s">
        <v>20</v>
      </c>
      <c r="J5819" t="s">
        <v>362</v>
      </c>
      <c r="K5819" s="17">
        <v>16.39</v>
      </c>
      <c r="L5819" s="17">
        <v>2</v>
      </c>
      <c r="M5819" s="17">
        <v>-26.23</v>
      </c>
      <c r="N5819" s="17" t="str">
        <f>IF(SalesData[[#This Row],[Profit]]&gt;0,"Profit","Loss")</f>
        <v>Loss</v>
      </c>
    </row>
    <row r="5820" spans="1:14" x14ac:dyDescent="0.25">
      <c r="A5820" s="1">
        <v>42654</v>
      </c>
      <c r="B5820" s="3">
        <f t="shared" si="270"/>
        <v>2016</v>
      </c>
      <c r="C5820" s="3">
        <f t="shared" si="271"/>
        <v>10</v>
      </c>
      <c r="D5820" t="s">
        <v>915</v>
      </c>
      <c r="E5820" t="str">
        <f t="shared" si="272"/>
        <v>Emily Phan20161011</v>
      </c>
      <c r="F5820">
        <f>IF(COUNTIF($E$2:E5820, E5820) = 1, MAX($F$1:F5819) + 1, INDEX($F$1:F5819, MATCH(E5820, $E$1:E5819, 0)))</f>
        <v>2884</v>
      </c>
      <c r="G5820" t="s">
        <v>15</v>
      </c>
      <c r="H5820" t="s">
        <v>11</v>
      </c>
      <c r="I5820" t="s">
        <v>24</v>
      </c>
      <c r="J5820" t="s">
        <v>338</v>
      </c>
      <c r="K5820" s="17">
        <v>5.34</v>
      </c>
      <c r="L5820" s="17">
        <v>2</v>
      </c>
      <c r="M5820" s="17">
        <v>0.67</v>
      </c>
      <c r="N5820" s="17" t="str">
        <f>IF(SalesData[[#This Row],[Profit]]&gt;0,"Profit","Loss")</f>
        <v>Profit</v>
      </c>
    </row>
    <row r="5821" spans="1:14" x14ac:dyDescent="0.25">
      <c r="A5821" s="1">
        <v>42654</v>
      </c>
      <c r="B5821" s="3">
        <f t="shared" si="270"/>
        <v>2016</v>
      </c>
      <c r="C5821" s="3">
        <f t="shared" si="271"/>
        <v>10</v>
      </c>
      <c r="D5821" t="s">
        <v>915</v>
      </c>
      <c r="E5821" t="str">
        <f t="shared" si="272"/>
        <v>Emily Phan20161011</v>
      </c>
      <c r="F5821">
        <f>IF(COUNTIF($E$2:E5821, E5821) = 1, MAX($F$1:F5820) + 1, INDEX($F$1:F5820, MATCH(E5821, $E$1:E5820, 0)))</f>
        <v>2884</v>
      </c>
      <c r="G5821" t="s">
        <v>15</v>
      </c>
      <c r="H5821" t="s">
        <v>11</v>
      </c>
      <c r="I5821" t="s">
        <v>24</v>
      </c>
      <c r="J5821" t="s">
        <v>2189</v>
      </c>
      <c r="K5821" s="17">
        <v>27.72</v>
      </c>
      <c r="L5821" s="17">
        <v>3</v>
      </c>
      <c r="M5821" s="17">
        <v>3.47</v>
      </c>
      <c r="N5821" s="17" t="str">
        <f>IF(SalesData[[#This Row],[Profit]]&gt;0,"Profit","Loss")</f>
        <v>Profit</v>
      </c>
    </row>
    <row r="5822" spans="1:14" x14ac:dyDescent="0.25">
      <c r="A5822" s="1">
        <v>42656</v>
      </c>
      <c r="B5822" s="3">
        <f t="shared" si="270"/>
        <v>2016</v>
      </c>
      <c r="C5822" s="3">
        <f t="shared" si="271"/>
        <v>10</v>
      </c>
      <c r="D5822" t="s">
        <v>567</v>
      </c>
      <c r="E5822" t="str">
        <f t="shared" si="272"/>
        <v>Lena Creighton20161013</v>
      </c>
      <c r="F5822">
        <f>IF(COUNTIF($E$2:E5822, E5822) = 1, MAX($F$1:F5821) + 1, INDEX($F$1:F5821, MATCH(E5822, $E$1:E5821, 0)))</f>
        <v>2885</v>
      </c>
      <c r="G5822" t="s">
        <v>27</v>
      </c>
      <c r="H5822" t="s">
        <v>11</v>
      </c>
      <c r="I5822" t="s">
        <v>12</v>
      </c>
      <c r="J5822" t="s">
        <v>127</v>
      </c>
      <c r="K5822" s="17">
        <v>20.04</v>
      </c>
      <c r="L5822" s="17">
        <v>3</v>
      </c>
      <c r="M5822" s="17">
        <v>9.6199999999999992</v>
      </c>
      <c r="N5822" s="17" t="str">
        <f>IF(SalesData[[#This Row],[Profit]]&gt;0,"Profit","Loss")</f>
        <v>Profit</v>
      </c>
    </row>
    <row r="5823" spans="1:14" x14ac:dyDescent="0.25">
      <c r="A5823" s="1">
        <v>42656</v>
      </c>
      <c r="B5823" s="3">
        <f t="shared" si="270"/>
        <v>2016</v>
      </c>
      <c r="C5823" s="3">
        <f t="shared" si="271"/>
        <v>10</v>
      </c>
      <c r="D5823" t="s">
        <v>567</v>
      </c>
      <c r="E5823" t="str">
        <f t="shared" si="272"/>
        <v>Lena Creighton20161013</v>
      </c>
      <c r="F5823">
        <f>IF(COUNTIF($E$2:E5823, E5823) = 1, MAX($F$1:F5822) + 1, INDEX($F$1:F5822, MATCH(E5823, $E$1:E5822, 0)))</f>
        <v>2885</v>
      </c>
      <c r="G5823" t="s">
        <v>27</v>
      </c>
      <c r="H5823" t="s">
        <v>11</v>
      </c>
      <c r="I5823" t="s">
        <v>12</v>
      </c>
      <c r="J5823" t="s">
        <v>1984</v>
      </c>
      <c r="K5823" s="17">
        <v>35.44</v>
      </c>
      <c r="L5823" s="17">
        <v>1</v>
      </c>
      <c r="M5823" s="17">
        <v>16.66</v>
      </c>
      <c r="N5823" s="17" t="str">
        <f>IF(SalesData[[#This Row],[Profit]]&gt;0,"Profit","Loss")</f>
        <v>Profit</v>
      </c>
    </row>
    <row r="5824" spans="1:14" x14ac:dyDescent="0.25">
      <c r="A5824" s="1">
        <v>42656</v>
      </c>
      <c r="B5824" s="3">
        <f t="shared" si="270"/>
        <v>2016</v>
      </c>
      <c r="C5824" s="3">
        <f t="shared" si="271"/>
        <v>10</v>
      </c>
      <c r="D5824" t="s">
        <v>567</v>
      </c>
      <c r="E5824" t="str">
        <f t="shared" si="272"/>
        <v>Lena Creighton20161013</v>
      </c>
      <c r="F5824">
        <f>IF(COUNTIF($E$2:E5824, E5824) = 1, MAX($F$1:F5823) + 1, INDEX($F$1:F5823, MATCH(E5824, $E$1:E5823, 0)))</f>
        <v>2885</v>
      </c>
      <c r="G5824" t="s">
        <v>27</v>
      </c>
      <c r="H5824" t="s">
        <v>11</v>
      </c>
      <c r="I5824" t="s">
        <v>24</v>
      </c>
      <c r="J5824" t="s">
        <v>1915</v>
      </c>
      <c r="K5824" s="17">
        <v>11.52</v>
      </c>
      <c r="L5824" s="17">
        <v>4</v>
      </c>
      <c r="M5824" s="17">
        <v>3.46</v>
      </c>
      <c r="N5824" s="17" t="str">
        <f>IF(SalesData[[#This Row],[Profit]]&gt;0,"Profit","Loss")</f>
        <v>Profit</v>
      </c>
    </row>
    <row r="5825" spans="1:14" x14ac:dyDescent="0.25">
      <c r="A5825" s="1">
        <v>42656</v>
      </c>
      <c r="B5825" s="3">
        <f t="shared" si="270"/>
        <v>2016</v>
      </c>
      <c r="C5825" s="3">
        <f t="shared" si="271"/>
        <v>10</v>
      </c>
      <c r="D5825" t="s">
        <v>567</v>
      </c>
      <c r="E5825" t="str">
        <f t="shared" si="272"/>
        <v>Lena Creighton20161013</v>
      </c>
      <c r="F5825">
        <f>IF(COUNTIF($E$2:E5825, E5825) = 1, MAX($F$1:F5824) + 1, INDEX($F$1:F5824, MATCH(E5825, $E$1:E5824, 0)))</f>
        <v>2885</v>
      </c>
      <c r="G5825" t="s">
        <v>27</v>
      </c>
      <c r="H5825" t="s">
        <v>11</v>
      </c>
      <c r="I5825" t="s">
        <v>43</v>
      </c>
      <c r="J5825" t="s">
        <v>1246</v>
      </c>
      <c r="K5825" s="17">
        <v>4.0199999999999996</v>
      </c>
      <c r="L5825" s="17">
        <v>2</v>
      </c>
      <c r="M5825" s="17">
        <v>1.97</v>
      </c>
      <c r="N5825" s="17" t="str">
        <f>IF(SalesData[[#This Row],[Profit]]&gt;0,"Profit","Loss")</f>
        <v>Profit</v>
      </c>
    </row>
    <row r="5826" spans="1:14" x14ac:dyDescent="0.25">
      <c r="A5826" s="1">
        <v>42656</v>
      </c>
      <c r="B5826" s="3">
        <f t="shared" ref="B5826:B5889" si="273">YEAR(A5826)</f>
        <v>2016</v>
      </c>
      <c r="C5826" s="3">
        <f t="shared" ref="C5826:C5889" si="274">MONTH(A5826)</f>
        <v>10</v>
      </c>
      <c r="D5826" t="s">
        <v>567</v>
      </c>
      <c r="E5826" t="str">
        <f t="shared" ref="E5826:E5889" si="275">D5826 &amp; TEXT(A5826, "yyyymmdd")</f>
        <v>Lena Creighton20161013</v>
      </c>
      <c r="F5826">
        <f>IF(COUNTIF($E$2:E5826, E5826) = 1, MAX($F$1:F5825) + 1, INDEX($F$1:F5825, MATCH(E5826, $E$1:E5825, 0)))</f>
        <v>2885</v>
      </c>
      <c r="G5826" t="s">
        <v>27</v>
      </c>
      <c r="H5826" t="s">
        <v>11</v>
      </c>
      <c r="I5826" t="s">
        <v>20</v>
      </c>
      <c r="J5826" t="s">
        <v>2228</v>
      </c>
      <c r="K5826" s="17">
        <v>76.180000000000007</v>
      </c>
      <c r="L5826" s="17">
        <v>3</v>
      </c>
      <c r="M5826" s="17">
        <v>26.66</v>
      </c>
      <c r="N5826" s="17" t="str">
        <f>IF(SalesData[[#This Row],[Profit]]&gt;0,"Profit","Loss")</f>
        <v>Profit</v>
      </c>
    </row>
    <row r="5827" spans="1:14" x14ac:dyDescent="0.25">
      <c r="A5827" s="1">
        <v>42656</v>
      </c>
      <c r="B5827" s="3">
        <f t="shared" si="273"/>
        <v>2016</v>
      </c>
      <c r="C5827" s="3">
        <f t="shared" si="274"/>
        <v>10</v>
      </c>
      <c r="D5827" t="s">
        <v>567</v>
      </c>
      <c r="E5827" t="str">
        <f t="shared" si="275"/>
        <v>Lena Creighton20161013</v>
      </c>
      <c r="F5827">
        <f>IF(COUNTIF($E$2:E5827, E5827) = 1, MAX($F$1:F5826) + 1, INDEX($F$1:F5826, MATCH(E5827, $E$1:E5826, 0)))</f>
        <v>2885</v>
      </c>
      <c r="G5827" t="s">
        <v>27</v>
      </c>
      <c r="H5827" t="s">
        <v>11</v>
      </c>
      <c r="I5827" t="s">
        <v>200</v>
      </c>
      <c r="J5827" t="s">
        <v>2215</v>
      </c>
      <c r="K5827" s="17">
        <v>65.88</v>
      </c>
      <c r="L5827" s="17">
        <v>6</v>
      </c>
      <c r="M5827" s="17">
        <v>18.45</v>
      </c>
      <c r="N5827" s="17" t="str">
        <f>IF(SalesData[[#This Row],[Profit]]&gt;0,"Profit","Loss")</f>
        <v>Profit</v>
      </c>
    </row>
    <row r="5828" spans="1:14" x14ac:dyDescent="0.25">
      <c r="A5828" s="1">
        <v>42656</v>
      </c>
      <c r="B5828" s="3">
        <f t="shared" si="273"/>
        <v>2016</v>
      </c>
      <c r="C5828" s="3">
        <f t="shared" si="274"/>
        <v>10</v>
      </c>
      <c r="D5828" t="s">
        <v>567</v>
      </c>
      <c r="E5828" t="str">
        <f t="shared" si="275"/>
        <v>Lena Creighton20161013</v>
      </c>
      <c r="F5828">
        <f>IF(COUNTIF($E$2:E5828, E5828) = 1, MAX($F$1:F5827) + 1, INDEX($F$1:F5827, MATCH(E5828, $E$1:E5827, 0)))</f>
        <v>2885</v>
      </c>
      <c r="G5828" t="s">
        <v>27</v>
      </c>
      <c r="H5828" t="s">
        <v>34</v>
      </c>
      <c r="I5828" t="s">
        <v>47</v>
      </c>
      <c r="J5828" t="s">
        <v>1404</v>
      </c>
      <c r="K5828" s="17">
        <v>43.12</v>
      </c>
      <c r="L5828" s="17">
        <v>14</v>
      </c>
      <c r="M5828" s="17">
        <v>20.7</v>
      </c>
      <c r="N5828" s="17" t="str">
        <f>IF(SalesData[[#This Row],[Profit]]&gt;0,"Profit","Loss")</f>
        <v>Profit</v>
      </c>
    </row>
    <row r="5829" spans="1:14" x14ac:dyDescent="0.25">
      <c r="A5829" s="1">
        <v>42656</v>
      </c>
      <c r="B5829" s="3">
        <f t="shared" si="273"/>
        <v>2016</v>
      </c>
      <c r="C5829" s="3">
        <f t="shared" si="274"/>
        <v>10</v>
      </c>
      <c r="D5829" t="s">
        <v>1519</v>
      </c>
      <c r="E5829" t="str">
        <f t="shared" si="275"/>
        <v>Noah Childs20161013</v>
      </c>
      <c r="F5829">
        <f>IF(COUNTIF($E$2:E5829, E5829) = 1, MAX($F$1:F5828) + 1, INDEX($F$1:F5828, MATCH(E5829, $E$1:E5828, 0)))</f>
        <v>2886</v>
      </c>
      <c r="G5829" t="s">
        <v>278</v>
      </c>
      <c r="H5829" t="s">
        <v>34</v>
      </c>
      <c r="I5829" t="s">
        <v>145</v>
      </c>
      <c r="J5829" t="s">
        <v>942</v>
      </c>
      <c r="K5829" s="17">
        <v>727.45</v>
      </c>
      <c r="L5829" s="17">
        <v>5</v>
      </c>
      <c r="M5829" s="17">
        <v>-465.57</v>
      </c>
      <c r="N5829" s="17" t="str">
        <f>IF(SalesData[[#This Row],[Profit]]&gt;0,"Profit","Loss")</f>
        <v>Loss</v>
      </c>
    </row>
    <row r="5830" spans="1:14" x14ac:dyDescent="0.25">
      <c r="A5830" s="1">
        <v>42656</v>
      </c>
      <c r="B5830" s="3">
        <f t="shared" si="273"/>
        <v>2016</v>
      </c>
      <c r="C5830" s="3">
        <f t="shared" si="274"/>
        <v>10</v>
      </c>
      <c r="D5830" t="s">
        <v>1519</v>
      </c>
      <c r="E5830" t="str">
        <f t="shared" si="275"/>
        <v>Noah Childs20161013</v>
      </c>
      <c r="F5830">
        <f>IF(COUNTIF($E$2:E5830, E5830) = 1, MAX($F$1:F5829) + 1, INDEX($F$1:F5829, MATCH(E5830, $E$1:E5829, 0)))</f>
        <v>2886</v>
      </c>
      <c r="G5830" t="s">
        <v>278</v>
      </c>
      <c r="H5830" t="s">
        <v>34</v>
      </c>
      <c r="I5830" t="s">
        <v>47</v>
      </c>
      <c r="J5830" t="s">
        <v>2514</v>
      </c>
      <c r="K5830" s="17">
        <v>24.96</v>
      </c>
      <c r="L5830" s="17">
        <v>3</v>
      </c>
      <c r="M5830" s="17">
        <v>4.37</v>
      </c>
      <c r="N5830" s="17" t="str">
        <f>IF(SalesData[[#This Row],[Profit]]&gt;0,"Profit","Loss")</f>
        <v>Profit</v>
      </c>
    </row>
    <row r="5831" spans="1:14" x14ac:dyDescent="0.25">
      <c r="A5831" s="1">
        <v>42656</v>
      </c>
      <c r="B5831" s="3">
        <f t="shared" si="273"/>
        <v>2016</v>
      </c>
      <c r="C5831" s="3">
        <f t="shared" si="274"/>
        <v>10</v>
      </c>
      <c r="D5831" t="s">
        <v>1452</v>
      </c>
      <c r="E5831" t="str">
        <f t="shared" si="275"/>
        <v>Helen Andreada20161013</v>
      </c>
      <c r="F5831">
        <f>IF(COUNTIF($E$2:E5831, E5831) = 1, MAX($F$1:F5830) + 1, INDEX($F$1:F5830, MATCH(E5831, $E$1:E5830, 0)))</f>
        <v>2887</v>
      </c>
      <c r="G5831" t="s">
        <v>10</v>
      </c>
      <c r="H5831" t="s">
        <v>39</v>
      </c>
      <c r="I5831" t="s">
        <v>52</v>
      </c>
      <c r="J5831" t="s">
        <v>2002</v>
      </c>
      <c r="K5831" s="17">
        <v>191.98</v>
      </c>
      <c r="L5831" s="17">
        <v>3</v>
      </c>
      <c r="M5831" s="17">
        <v>24</v>
      </c>
      <c r="N5831" s="17" t="str">
        <f>IF(SalesData[[#This Row],[Profit]]&gt;0,"Profit","Loss")</f>
        <v>Profit</v>
      </c>
    </row>
    <row r="5832" spans="1:14" x14ac:dyDescent="0.25">
      <c r="A5832" s="1">
        <v>42656</v>
      </c>
      <c r="B5832" s="3">
        <f t="shared" si="273"/>
        <v>2016</v>
      </c>
      <c r="C5832" s="3">
        <f t="shared" si="274"/>
        <v>10</v>
      </c>
      <c r="D5832" t="s">
        <v>1452</v>
      </c>
      <c r="E5832" t="str">
        <f t="shared" si="275"/>
        <v>Helen Andreada20161013</v>
      </c>
      <c r="F5832">
        <f>IF(COUNTIF($E$2:E5832, E5832) = 1, MAX($F$1:F5831) + 1, INDEX($F$1:F5831, MATCH(E5832, $E$1:E5831, 0)))</f>
        <v>2887</v>
      </c>
      <c r="G5832" t="s">
        <v>10</v>
      </c>
      <c r="H5832" t="s">
        <v>11</v>
      </c>
      <c r="I5832" t="s">
        <v>12</v>
      </c>
      <c r="J5832" t="s">
        <v>2582</v>
      </c>
      <c r="K5832" s="17">
        <v>8.2899999999999991</v>
      </c>
      <c r="L5832" s="17">
        <v>2</v>
      </c>
      <c r="M5832" s="17">
        <v>3</v>
      </c>
      <c r="N5832" s="17" t="str">
        <f>IF(SalesData[[#This Row],[Profit]]&gt;0,"Profit","Loss")</f>
        <v>Profit</v>
      </c>
    </row>
    <row r="5833" spans="1:14" x14ac:dyDescent="0.25">
      <c r="A5833" s="1">
        <v>42656</v>
      </c>
      <c r="B5833" s="3">
        <f t="shared" si="273"/>
        <v>2016</v>
      </c>
      <c r="C5833" s="3">
        <f t="shared" si="274"/>
        <v>10</v>
      </c>
      <c r="D5833" t="s">
        <v>1452</v>
      </c>
      <c r="E5833" t="str">
        <f t="shared" si="275"/>
        <v>Helen Andreada20161013</v>
      </c>
      <c r="F5833">
        <f>IF(COUNTIF($E$2:E5833, E5833) = 1, MAX($F$1:F5832) + 1, INDEX($F$1:F5832, MATCH(E5833, $E$1:E5832, 0)))</f>
        <v>2887</v>
      </c>
      <c r="G5833" t="s">
        <v>10</v>
      </c>
      <c r="H5833" t="s">
        <v>34</v>
      </c>
      <c r="I5833" t="s">
        <v>47</v>
      </c>
      <c r="J5833" t="s">
        <v>2040</v>
      </c>
      <c r="K5833" s="17">
        <v>139.91999999999999</v>
      </c>
      <c r="L5833" s="17">
        <v>5</v>
      </c>
      <c r="M5833" s="17">
        <v>-150.41</v>
      </c>
      <c r="N5833" s="17" t="str">
        <f>IF(SalesData[[#This Row],[Profit]]&gt;0,"Profit","Loss")</f>
        <v>Loss</v>
      </c>
    </row>
    <row r="5834" spans="1:14" x14ac:dyDescent="0.25">
      <c r="A5834" s="1">
        <v>42656</v>
      </c>
      <c r="B5834" s="3">
        <f t="shared" si="273"/>
        <v>2016</v>
      </c>
      <c r="C5834" s="3">
        <f t="shared" si="274"/>
        <v>10</v>
      </c>
      <c r="D5834" t="s">
        <v>1452</v>
      </c>
      <c r="E5834" t="str">
        <f t="shared" si="275"/>
        <v>Helen Andreada20161013</v>
      </c>
      <c r="F5834">
        <f>IF(COUNTIF($E$2:E5834, E5834) = 1, MAX($F$1:F5833) + 1, INDEX($F$1:F5833, MATCH(E5834, $E$1:E5833, 0)))</f>
        <v>2887</v>
      </c>
      <c r="G5834" t="s">
        <v>10</v>
      </c>
      <c r="H5834" t="s">
        <v>11</v>
      </c>
      <c r="I5834" t="s">
        <v>24</v>
      </c>
      <c r="J5834" t="s">
        <v>990</v>
      </c>
      <c r="K5834" s="17">
        <v>15.87</v>
      </c>
      <c r="L5834" s="17">
        <v>1</v>
      </c>
      <c r="M5834" s="17">
        <v>1.19</v>
      </c>
      <c r="N5834" s="17" t="str">
        <f>IF(SalesData[[#This Row],[Profit]]&gt;0,"Profit","Loss")</f>
        <v>Profit</v>
      </c>
    </row>
    <row r="5835" spans="1:14" x14ac:dyDescent="0.25">
      <c r="A5835" s="1">
        <v>42656</v>
      </c>
      <c r="B5835" s="3">
        <f t="shared" si="273"/>
        <v>2016</v>
      </c>
      <c r="C5835" s="3">
        <f t="shared" si="274"/>
        <v>10</v>
      </c>
      <c r="D5835" t="s">
        <v>1452</v>
      </c>
      <c r="E5835" t="str">
        <f t="shared" si="275"/>
        <v>Helen Andreada20161013</v>
      </c>
      <c r="F5835">
        <f>IF(COUNTIF($E$2:E5835, E5835) = 1, MAX($F$1:F5834) + 1, INDEX($F$1:F5834, MATCH(E5835, $E$1:E5834, 0)))</f>
        <v>2887</v>
      </c>
      <c r="G5835" t="s">
        <v>10</v>
      </c>
      <c r="H5835" t="s">
        <v>11</v>
      </c>
      <c r="I5835" t="s">
        <v>20</v>
      </c>
      <c r="J5835" t="s">
        <v>451</v>
      </c>
      <c r="K5835" s="17">
        <v>6.29</v>
      </c>
      <c r="L5835" s="17">
        <v>7</v>
      </c>
      <c r="M5835" s="17">
        <v>-11</v>
      </c>
      <c r="N5835" s="17" t="str">
        <f>IF(SalesData[[#This Row],[Profit]]&gt;0,"Profit","Loss")</f>
        <v>Loss</v>
      </c>
    </row>
    <row r="5836" spans="1:14" x14ac:dyDescent="0.25">
      <c r="A5836" s="1">
        <v>42656</v>
      </c>
      <c r="B5836" s="3">
        <f t="shared" si="273"/>
        <v>2016</v>
      </c>
      <c r="C5836" s="3">
        <f t="shared" si="274"/>
        <v>10</v>
      </c>
      <c r="D5836" t="s">
        <v>1963</v>
      </c>
      <c r="E5836" t="str">
        <f t="shared" si="275"/>
        <v>Bart Watters20161013</v>
      </c>
      <c r="F5836">
        <f>IF(COUNTIF($E$2:E5836, E5836) = 1, MAX($F$1:F5835) + 1, INDEX($F$1:F5835, MATCH(E5836, $E$1:E5835, 0)))</f>
        <v>2888</v>
      </c>
      <c r="G5836" t="s">
        <v>149</v>
      </c>
      <c r="H5836" t="s">
        <v>11</v>
      </c>
      <c r="I5836" t="s">
        <v>24</v>
      </c>
      <c r="J5836" t="s">
        <v>2530</v>
      </c>
      <c r="K5836" s="17">
        <v>34.700000000000003</v>
      </c>
      <c r="L5836" s="17">
        <v>5</v>
      </c>
      <c r="M5836" s="17">
        <v>12.49</v>
      </c>
      <c r="N5836" s="17" t="str">
        <f>IF(SalesData[[#This Row],[Profit]]&gt;0,"Profit","Loss")</f>
        <v>Profit</v>
      </c>
    </row>
    <row r="5837" spans="1:14" x14ac:dyDescent="0.25">
      <c r="A5837" s="1">
        <v>42656</v>
      </c>
      <c r="B5837" s="3">
        <f t="shared" si="273"/>
        <v>2016</v>
      </c>
      <c r="C5837" s="3">
        <f t="shared" si="274"/>
        <v>10</v>
      </c>
      <c r="D5837" t="s">
        <v>1963</v>
      </c>
      <c r="E5837" t="str">
        <f t="shared" si="275"/>
        <v>Bart Watters20161013</v>
      </c>
      <c r="F5837">
        <f>IF(COUNTIF($E$2:E5837, E5837) = 1, MAX($F$1:F5836) + 1, INDEX($F$1:F5836, MATCH(E5837, $E$1:E5836, 0)))</f>
        <v>2888</v>
      </c>
      <c r="G5837" t="s">
        <v>149</v>
      </c>
      <c r="H5837" t="s">
        <v>11</v>
      </c>
      <c r="I5837" t="s">
        <v>18</v>
      </c>
      <c r="J5837" t="s">
        <v>115</v>
      </c>
      <c r="K5837" s="17">
        <v>99.87</v>
      </c>
      <c r="L5837" s="17">
        <v>3</v>
      </c>
      <c r="M5837" s="17">
        <v>23.97</v>
      </c>
      <c r="N5837" s="17" t="str">
        <f>IF(SalesData[[#This Row],[Profit]]&gt;0,"Profit","Loss")</f>
        <v>Profit</v>
      </c>
    </row>
    <row r="5838" spans="1:14" x14ac:dyDescent="0.25">
      <c r="A5838" s="1">
        <v>42656</v>
      </c>
      <c r="B5838" s="3">
        <f t="shared" si="273"/>
        <v>2016</v>
      </c>
      <c r="C5838" s="3">
        <f t="shared" si="274"/>
        <v>10</v>
      </c>
      <c r="D5838" t="s">
        <v>1963</v>
      </c>
      <c r="E5838" t="str">
        <f t="shared" si="275"/>
        <v>Bart Watters20161013</v>
      </c>
      <c r="F5838">
        <f>IF(COUNTIF($E$2:E5838, E5838) = 1, MAX($F$1:F5837) + 1, INDEX($F$1:F5837, MATCH(E5838, $E$1:E5837, 0)))</f>
        <v>2888</v>
      </c>
      <c r="G5838" t="s">
        <v>149</v>
      </c>
      <c r="H5838" t="s">
        <v>11</v>
      </c>
      <c r="I5838" t="s">
        <v>12</v>
      </c>
      <c r="J5838" t="s">
        <v>1832</v>
      </c>
      <c r="K5838" s="17">
        <v>37.94</v>
      </c>
      <c r="L5838" s="17">
        <v>2</v>
      </c>
      <c r="M5838" s="17">
        <v>18.21</v>
      </c>
      <c r="N5838" s="17" t="str">
        <f>IF(SalesData[[#This Row],[Profit]]&gt;0,"Profit","Loss")</f>
        <v>Profit</v>
      </c>
    </row>
    <row r="5839" spans="1:14" x14ac:dyDescent="0.25">
      <c r="A5839" s="1">
        <v>42656</v>
      </c>
      <c r="B5839" s="3">
        <f t="shared" si="273"/>
        <v>2016</v>
      </c>
      <c r="C5839" s="3">
        <f t="shared" si="274"/>
        <v>10</v>
      </c>
      <c r="D5839" t="s">
        <v>1963</v>
      </c>
      <c r="E5839" t="str">
        <f t="shared" si="275"/>
        <v>Bart Watters20161013</v>
      </c>
      <c r="F5839">
        <f>IF(COUNTIF($E$2:E5839, E5839) = 1, MAX($F$1:F5838) + 1, INDEX($F$1:F5838, MATCH(E5839, $E$1:E5838, 0)))</f>
        <v>2888</v>
      </c>
      <c r="G5839" t="s">
        <v>149</v>
      </c>
      <c r="H5839" t="s">
        <v>11</v>
      </c>
      <c r="I5839" t="s">
        <v>16</v>
      </c>
      <c r="J5839" t="s">
        <v>1588</v>
      </c>
      <c r="K5839" s="17">
        <v>24.9</v>
      </c>
      <c r="L5839" s="17">
        <v>5</v>
      </c>
      <c r="M5839" s="17">
        <v>11.45</v>
      </c>
      <c r="N5839" s="17" t="str">
        <f>IF(SalesData[[#This Row],[Profit]]&gt;0,"Profit","Loss")</f>
        <v>Profit</v>
      </c>
    </row>
    <row r="5840" spans="1:14" x14ac:dyDescent="0.25">
      <c r="A5840" s="1">
        <v>42656</v>
      </c>
      <c r="B5840" s="3">
        <f t="shared" si="273"/>
        <v>2016</v>
      </c>
      <c r="C5840" s="3">
        <f t="shared" si="274"/>
        <v>10</v>
      </c>
      <c r="D5840" t="s">
        <v>1963</v>
      </c>
      <c r="E5840" t="str">
        <f t="shared" si="275"/>
        <v>Bart Watters20161013</v>
      </c>
      <c r="F5840">
        <f>IF(COUNTIF($E$2:E5840, E5840) = 1, MAX($F$1:F5839) + 1, INDEX($F$1:F5839, MATCH(E5840, $E$1:E5839, 0)))</f>
        <v>2888</v>
      </c>
      <c r="G5840" t="s">
        <v>149</v>
      </c>
      <c r="H5840" t="s">
        <v>34</v>
      </c>
      <c r="I5840" t="s">
        <v>47</v>
      </c>
      <c r="J5840" t="s">
        <v>2249</v>
      </c>
      <c r="K5840" s="17">
        <v>82.26</v>
      </c>
      <c r="L5840" s="17">
        <v>3</v>
      </c>
      <c r="M5840" s="17">
        <v>33.729999999999997</v>
      </c>
      <c r="N5840" s="17" t="str">
        <f>IF(SalesData[[#This Row],[Profit]]&gt;0,"Profit","Loss")</f>
        <v>Profit</v>
      </c>
    </row>
    <row r="5841" spans="1:14" x14ac:dyDescent="0.25">
      <c r="A5841" s="1">
        <v>42657</v>
      </c>
      <c r="B5841" s="3">
        <f t="shared" si="273"/>
        <v>2016</v>
      </c>
      <c r="C5841" s="3">
        <f t="shared" si="274"/>
        <v>10</v>
      </c>
      <c r="D5841" t="s">
        <v>319</v>
      </c>
      <c r="E5841" t="str">
        <f t="shared" si="275"/>
        <v>Christine Phan20161014</v>
      </c>
      <c r="F5841">
        <f>IF(COUNTIF($E$2:E5841, E5841) = 1, MAX($F$1:F5840) + 1, INDEX($F$1:F5840, MATCH(E5841, $E$1:E5840, 0)))</f>
        <v>2889</v>
      </c>
      <c r="G5841" t="s">
        <v>164</v>
      </c>
      <c r="H5841" t="s">
        <v>39</v>
      </c>
      <c r="I5841" t="s">
        <v>52</v>
      </c>
      <c r="J5841" t="s">
        <v>1293</v>
      </c>
      <c r="K5841" s="17">
        <v>177</v>
      </c>
      <c r="L5841" s="17">
        <v>3</v>
      </c>
      <c r="M5841" s="17">
        <v>30.09</v>
      </c>
      <c r="N5841" s="17" t="str">
        <f>IF(SalesData[[#This Row],[Profit]]&gt;0,"Profit","Loss")</f>
        <v>Profit</v>
      </c>
    </row>
    <row r="5842" spans="1:14" x14ac:dyDescent="0.25">
      <c r="A5842" s="1">
        <v>42657</v>
      </c>
      <c r="B5842" s="3">
        <f t="shared" si="273"/>
        <v>2016</v>
      </c>
      <c r="C5842" s="3">
        <f t="shared" si="274"/>
        <v>10</v>
      </c>
      <c r="D5842" t="s">
        <v>607</v>
      </c>
      <c r="E5842" t="str">
        <f t="shared" si="275"/>
        <v>Nathan Cano20161014</v>
      </c>
      <c r="F5842">
        <f>IF(COUNTIF($E$2:E5842, E5842) = 1, MAX($F$1:F5841) + 1, INDEX($F$1:F5841, MATCH(E5842, $E$1:E5841, 0)))</f>
        <v>2890</v>
      </c>
      <c r="G5842" t="s">
        <v>245</v>
      </c>
      <c r="H5842" t="s">
        <v>34</v>
      </c>
      <c r="I5842" t="s">
        <v>35</v>
      </c>
      <c r="J5842" t="s">
        <v>2612</v>
      </c>
      <c r="K5842" s="17">
        <v>102.59</v>
      </c>
      <c r="L5842" s="17">
        <v>1</v>
      </c>
      <c r="M5842" s="17">
        <v>10.26</v>
      </c>
      <c r="N5842" s="17" t="str">
        <f>IF(SalesData[[#This Row],[Profit]]&gt;0,"Profit","Loss")</f>
        <v>Profit</v>
      </c>
    </row>
    <row r="5843" spans="1:14" x14ac:dyDescent="0.25">
      <c r="A5843" s="1">
        <v>42657</v>
      </c>
      <c r="B5843" s="3">
        <f t="shared" si="273"/>
        <v>2016</v>
      </c>
      <c r="C5843" s="3">
        <f t="shared" si="274"/>
        <v>10</v>
      </c>
      <c r="D5843" t="s">
        <v>607</v>
      </c>
      <c r="E5843" t="str">
        <f t="shared" si="275"/>
        <v>Nathan Cano20161014</v>
      </c>
      <c r="F5843">
        <f>IF(COUNTIF($E$2:E5843, E5843) = 1, MAX($F$1:F5842) + 1, INDEX($F$1:F5842, MATCH(E5843, $E$1:E5842, 0)))</f>
        <v>2890</v>
      </c>
      <c r="G5843" t="s">
        <v>245</v>
      </c>
      <c r="H5843" t="s">
        <v>39</v>
      </c>
      <c r="I5843" t="s">
        <v>52</v>
      </c>
      <c r="J5843" t="s">
        <v>1063</v>
      </c>
      <c r="K5843" s="17">
        <v>22.7</v>
      </c>
      <c r="L5843" s="17">
        <v>1</v>
      </c>
      <c r="M5843" s="17">
        <v>5.96</v>
      </c>
      <c r="N5843" s="17" t="str">
        <f>IF(SalesData[[#This Row],[Profit]]&gt;0,"Profit","Loss")</f>
        <v>Profit</v>
      </c>
    </row>
    <row r="5844" spans="1:14" x14ac:dyDescent="0.25">
      <c r="A5844" s="1">
        <v>42657</v>
      </c>
      <c r="B5844" s="3">
        <f t="shared" si="273"/>
        <v>2016</v>
      </c>
      <c r="C5844" s="3">
        <f t="shared" si="274"/>
        <v>10</v>
      </c>
      <c r="D5844" t="s">
        <v>607</v>
      </c>
      <c r="E5844" t="str">
        <f t="shared" si="275"/>
        <v>Nathan Cano20161014</v>
      </c>
      <c r="F5844">
        <f>IF(COUNTIF($E$2:E5844, E5844) = 1, MAX($F$1:F5843) + 1, INDEX($F$1:F5843, MATCH(E5844, $E$1:E5843, 0)))</f>
        <v>2890</v>
      </c>
      <c r="G5844" t="s">
        <v>245</v>
      </c>
      <c r="H5844" t="s">
        <v>11</v>
      </c>
      <c r="I5844" t="s">
        <v>12</v>
      </c>
      <c r="J5844" t="s">
        <v>713</v>
      </c>
      <c r="K5844" s="17">
        <v>93.02</v>
      </c>
      <c r="L5844" s="17">
        <v>3</v>
      </c>
      <c r="M5844" s="17">
        <v>33.72</v>
      </c>
      <c r="N5844" s="17" t="str">
        <f>IF(SalesData[[#This Row],[Profit]]&gt;0,"Profit","Loss")</f>
        <v>Profit</v>
      </c>
    </row>
    <row r="5845" spans="1:14" x14ac:dyDescent="0.25">
      <c r="A5845" s="1">
        <v>42657</v>
      </c>
      <c r="B5845" s="3">
        <f t="shared" si="273"/>
        <v>2016</v>
      </c>
      <c r="C5845" s="3">
        <f t="shared" si="274"/>
        <v>10</v>
      </c>
      <c r="D5845" t="s">
        <v>607</v>
      </c>
      <c r="E5845" t="str">
        <f t="shared" si="275"/>
        <v>Nathan Cano20161014</v>
      </c>
      <c r="F5845">
        <f>IF(COUNTIF($E$2:E5845, E5845) = 1, MAX($F$1:F5844) + 1, INDEX($F$1:F5844, MATCH(E5845, $E$1:E5844, 0)))</f>
        <v>2890</v>
      </c>
      <c r="G5845" t="s">
        <v>245</v>
      </c>
      <c r="H5845" t="s">
        <v>11</v>
      </c>
      <c r="I5845" t="s">
        <v>200</v>
      </c>
      <c r="J5845" t="s">
        <v>807</v>
      </c>
      <c r="K5845" s="17">
        <v>12.77</v>
      </c>
      <c r="L5845" s="17">
        <v>2</v>
      </c>
      <c r="M5845" s="17">
        <v>1.44</v>
      </c>
      <c r="N5845" s="17" t="str">
        <f>IF(SalesData[[#This Row],[Profit]]&gt;0,"Profit","Loss")</f>
        <v>Profit</v>
      </c>
    </row>
    <row r="5846" spans="1:14" x14ac:dyDescent="0.25">
      <c r="A5846" s="1">
        <v>42657</v>
      </c>
      <c r="B5846" s="3">
        <f t="shared" si="273"/>
        <v>2016</v>
      </c>
      <c r="C5846" s="3">
        <f t="shared" si="274"/>
        <v>10</v>
      </c>
      <c r="D5846" t="s">
        <v>607</v>
      </c>
      <c r="E5846" t="str">
        <f t="shared" si="275"/>
        <v>Nathan Cano20161014</v>
      </c>
      <c r="F5846">
        <f>IF(COUNTIF($E$2:E5846, E5846) = 1, MAX($F$1:F5845) + 1, INDEX($F$1:F5845, MATCH(E5846, $E$1:E5845, 0)))</f>
        <v>2890</v>
      </c>
      <c r="G5846" t="s">
        <v>245</v>
      </c>
      <c r="H5846" t="s">
        <v>11</v>
      </c>
      <c r="I5846" t="s">
        <v>63</v>
      </c>
      <c r="J5846" t="s">
        <v>1481</v>
      </c>
      <c r="K5846" s="17">
        <v>35.01</v>
      </c>
      <c r="L5846" s="17">
        <v>4</v>
      </c>
      <c r="M5846" s="17">
        <v>13.13</v>
      </c>
      <c r="N5846" s="17" t="str">
        <f>IF(SalesData[[#This Row],[Profit]]&gt;0,"Profit","Loss")</f>
        <v>Profit</v>
      </c>
    </row>
    <row r="5847" spans="1:14" x14ac:dyDescent="0.25">
      <c r="A5847" s="1">
        <v>42657</v>
      </c>
      <c r="B5847" s="3">
        <f t="shared" si="273"/>
        <v>2016</v>
      </c>
      <c r="C5847" s="3">
        <f t="shared" si="274"/>
        <v>10</v>
      </c>
      <c r="D5847" t="s">
        <v>607</v>
      </c>
      <c r="E5847" t="str">
        <f t="shared" si="275"/>
        <v>Nathan Cano20161014</v>
      </c>
      <c r="F5847">
        <f>IF(COUNTIF($E$2:E5847, E5847) = 1, MAX($F$1:F5846) + 1, INDEX($F$1:F5846, MATCH(E5847, $E$1:E5846, 0)))</f>
        <v>2890</v>
      </c>
      <c r="G5847" t="s">
        <v>245</v>
      </c>
      <c r="H5847" t="s">
        <v>11</v>
      </c>
      <c r="I5847" t="s">
        <v>12</v>
      </c>
      <c r="J5847" t="s">
        <v>1041</v>
      </c>
      <c r="K5847" s="17">
        <v>39.15</v>
      </c>
      <c r="L5847" s="17">
        <v>1</v>
      </c>
      <c r="M5847" s="17">
        <v>14.68</v>
      </c>
      <c r="N5847" s="17" t="str">
        <f>IF(SalesData[[#This Row],[Profit]]&gt;0,"Profit","Loss")</f>
        <v>Profit</v>
      </c>
    </row>
    <row r="5848" spans="1:14" x14ac:dyDescent="0.25">
      <c r="A5848" s="1">
        <v>42657</v>
      </c>
      <c r="B5848" s="3">
        <f t="shared" si="273"/>
        <v>2016</v>
      </c>
      <c r="C5848" s="3">
        <f t="shared" si="274"/>
        <v>10</v>
      </c>
      <c r="D5848" t="s">
        <v>671</v>
      </c>
      <c r="E5848" t="str">
        <f t="shared" si="275"/>
        <v>Pauline Webber20161014</v>
      </c>
      <c r="F5848">
        <f>IF(COUNTIF($E$2:E5848, E5848) = 1, MAX($F$1:F5847) + 1, INDEX($F$1:F5847, MATCH(E5848, $E$1:E5847, 0)))</f>
        <v>2891</v>
      </c>
      <c r="G5848" t="s">
        <v>149</v>
      </c>
      <c r="H5848" t="s">
        <v>39</v>
      </c>
      <c r="I5848" t="s">
        <v>40</v>
      </c>
      <c r="J5848" t="s">
        <v>2171</v>
      </c>
      <c r="K5848" s="17">
        <v>1091.93</v>
      </c>
      <c r="L5848" s="17">
        <v>7</v>
      </c>
      <c r="M5848" s="17">
        <v>272.98</v>
      </c>
      <c r="N5848" s="17" t="str">
        <f>IF(SalesData[[#This Row],[Profit]]&gt;0,"Profit","Loss")</f>
        <v>Profit</v>
      </c>
    </row>
    <row r="5849" spans="1:14" x14ac:dyDescent="0.25">
      <c r="A5849" s="1">
        <v>42657</v>
      </c>
      <c r="B5849" s="3">
        <f t="shared" si="273"/>
        <v>2016</v>
      </c>
      <c r="C5849" s="3">
        <f t="shared" si="274"/>
        <v>10</v>
      </c>
      <c r="D5849" t="s">
        <v>671</v>
      </c>
      <c r="E5849" t="str">
        <f t="shared" si="275"/>
        <v>Pauline Webber20161014</v>
      </c>
      <c r="F5849">
        <f>IF(COUNTIF($E$2:E5849, E5849) = 1, MAX($F$1:F5848) + 1, INDEX($F$1:F5848, MATCH(E5849, $E$1:E5848, 0)))</f>
        <v>2891</v>
      </c>
      <c r="G5849" t="s">
        <v>149</v>
      </c>
      <c r="H5849" t="s">
        <v>11</v>
      </c>
      <c r="I5849" t="s">
        <v>12</v>
      </c>
      <c r="J5849" t="s">
        <v>2220</v>
      </c>
      <c r="K5849" s="17">
        <v>111.96</v>
      </c>
      <c r="L5849" s="17">
        <v>2</v>
      </c>
      <c r="M5849" s="17">
        <v>54.86</v>
      </c>
      <c r="N5849" s="17" t="str">
        <f>IF(SalesData[[#This Row],[Profit]]&gt;0,"Profit","Loss")</f>
        <v>Profit</v>
      </c>
    </row>
    <row r="5850" spans="1:14" x14ac:dyDescent="0.25">
      <c r="A5850" s="1">
        <v>42657</v>
      </c>
      <c r="B5850" s="3">
        <f t="shared" si="273"/>
        <v>2016</v>
      </c>
      <c r="C5850" s="3">
        <f t="shared" si="274"/>
        <v>10</v>
      </c>
      <c r="D5850" t="s">
        <v>2444</v>
      </c>
      <c r="E5850" t="str">
        <f t="shared" si="275"/>
        <v>Bobby Elias20161014</v>
      </c>
      <c r="F5850">
        <f>IF(COUNTIF($E$2:E5850, E5850) = 1, MAX($F$1:F5849) + 1, INDEX($F$1:F5849, MATCH(E5850, $E$1:E5849, 0)))</f>
        <v>2892</v>
      </c>
      <c r="G5850" t="s">
        <v>157</v>
      </c>
      <c r="H5850" t="s">
        <v>39</v>
      </c>
      <c r="I5850" t="s">
        <v>52</v>
      </c>
      <c r="J5850" t="s">
        <v>1787</v>
      </c>
      <c r="K5850" s="17">
        <v>1649.75</v>
      </c>
      <c r="L5850" s="17">
        <v>5</v>
      </c>
      <c r="M5850" s="17">
        <v>544.41999999999996</v>
      </c>
      <c r="N5850" s="17" t="str">
        <f>IF(SalesData[[#This Row],[Profit]]&gt;0,"Profit","Loss")</f>
        <v>Profit</v>
      </c>
    </row>
    <row r="5851" spans="1:14" x14ac:dyDescent="0.25">
      <c r="A5851" s="1">
        <v>42658</v>
      </c>
      <c r="B5851" s="3">
        <f t="shared" si="273"/>
        <v>2016</v>
      </c>
      <c r="C5851" s="3">
        <f t="shared" si="274"/>
        <v>10</v>
      </c>
      <c r="D5851" t="s">
        <v>2346</v>
      </c>
      <c r="E5851" t="str">
        <f t="shared" si="275"/>
        <v>Patrick Bzostek20161015</v>
      </c>
      <c r="F5851">
        <f>IF(COUNTIF($E$2:E5851, E5851) = 1, MAX($F$1:F5850) + 1, INDEX($F$1:F5850, MATCH(E5851, $E$1:E5850, 0)))</f>
        <v>2893</v>
      </c>
      <c r="G5851" t="s">
        <v>296</v>
      </c>
      <c r="H5851" t="s">
        <v>11</v>
      </c>
      <c r="I5851" t="s">
        <v>12</v>
      </c>
      <c r="J5851" t="s">
        <v>2613</v>
      </c>
      <c r="K5851" s="17">
        <v>45.68</v>
      </c>
      <c r="L5851" s="17">
        <v>2</v>
      </c>
      <c r="M5851" s="17">
        <v>21.01</v>
      </c>
      <c r="N5851" s="17" t="str">
        <f>IF(SalesData[[#This Row],[Profit]]&gt;0,"Profit","Loss")</f>
        <v>Profit</v>
      </c>
    </row>
    <row r="5852" spans="1:14" x14ac:dyDescent="0.25">
      <c r="A5852" s="1">
        <v>42658</v>
      </c>
      <c r="B5852" s="3">
        <f t="shared" si="273"/>
        <v>2016</v>
      </c>
      <c r="C5852" s="3">
        <f t="shared" si="274"/>
        <v>10</v>
      </c>
      <c r="D5852" t="s">
        <v>2346</v>
      </c>
      <c r="E5852" t="str">
        <f t="shared" si="275"/>
        <v>Patrick Bzostek20161015</v>
      </c>
      <c r="F5852">
        <f>IF(COUNTIF($E$2:E5852, E5852) = 1, MAX($F$1:F5851) + 1, INDEX($F$1:F5851, MATCH(E5852, $E$1:E5851, 0)))</f>
        <v>2893</v>
      </c>
      <c r="G5852" t="s">
        <v>296</v>
      </c>
      <c r="H5852" t="s">
        <v>11</v>
      </c>
      <c r="I5852" t="s">
        <v>12</v>
      </c>
      <c r="J5852" t="s">
        <v>1192</v>
      </c>
      <c r="K5852" s="17">
        <v>60.12</v>
      </c>
      <c r="L5852" s="17">
        <v>9</v>
      </c>
      <c r="M5852" s="17">
        <v>28.86</v>
      </c>
      <c r="N5852" s="17" t="str">
        <f>IF(SalesData[[#This Row],[Profit]]&gt;0,"Profit","Loss")</f>
        <v>Profit</v>
      </c>
    </row>
    <row r="5853" spans="1:14" x14ac:dyDescent="0.25">
      <c r="A5853" s="1">
        <v>42658</v>
      </c>
      <c r="B5853" s="3">
        <f t="shared" si="273"/>
        <v>2016</v>
      </c>
      <c r="C5853" s="3">
        <f t="shared" si="274"/>
        <v>10</v>
      </c>
      <c r="D5853" t="s">
        <v>2346</v>
      </c>
      <c r="E5853" t="str">
        <f t="shared" si="275"/>
        <v>Patrick Bzostek20161015</v>
      </c>
      <c r="F5853">
        <f>IF(COUNTIF($E$2:E5853, E5853) = 1, MAX($F$1:F5852) + 1, INDEX($F$1:F5852, MATCH(E5853, $E$1:E5852, 0)))</f>
        <v>2893</v>
      </c>
      <c r="G5853" t="s">
        <v>296</v>
      </c>
      <c r="H5853" t="s">
        <v>11</v>
      </c>
      <c r="I5853" t="s">
        <v>20</v>
      </c>
      <c r="J5853" t="s">
        <v>579</v>
      </c>
      <c r="K5853" s="17">
        <v>41.72</v>
      </c>
      <c r="L5853" s="17">
        <v>5</v>
      </c>
      <c r="M5853" s="17">
        <v>13.04</v>
      </c>
      <c r="N5853" s="17" t="str">
        <f>IF(SalesData[[#This Row],[Profit]]&gt;0,"Profit","Loss")</f>
        <v>Profit</v>
      </c>
    </row>
    <row r="5854" spans="1:14" x14ac:dyDescent="0.25">
      <c r="A5854" s="1">
        <v>42658</v>
      </c>
      <c r="B5854" s="3">
        <f t="shared" si="273"/>
        <v>2016</v>
      </c>
      <c r="C5854" s="3">
        <f t="shared" si="274"/>
        <v>10</v>
      </c>
      <c r="D5854" t="s">
        <v>2346</v>
      </c>
      <c r="E5854" t="str">
        <f t="shared" si="275"/>
        <v>Patrick Bzostek20161015</v>
      </c>
      <c r="F5854">
        <f>IF(COUNTIF($E$2:E5854, E5854) = 1, MAX($F$1:F5853) + 1, INDEX($F$1:F5853, MATCH(E5854, $E$1:E5853, 0)))</f>
        <v>2893</v>
      </c>
      <c r="G5854" t="s">
        <v>296</v>
      </c>
      <c r="H5854" t="s">
        <v>11</v>
      </c>
      <c r="I5854" t="s">
        <v>12</v>
      </c>
      <c r="J5854" t="s">
        <v>1582</v>
      </c>
      <c r="K5854" s="17">
        <v>71.599999999999994</v>
      </c>
      <c r="L5854" s="17">
        <v>8</v>
      </c>
      <c r="M5854" s="17">
        <v>32.94</v>
      </c>
      <c r="N5854" s="17" t="str">
        <f>IF(SalesData[[#This Row],[Profit]]&gt;0,"Profit","Loss")</f>
        <v>Profit</v>
      </c>
    </row>
    <row r="5855" spans="1:14" x14ac:dyDescent="0.25">
      <c r="A5855" s="1">
        <v>42658</v>
      </c>
      <c r="B5855" s="3">
        <f t="shared" si="273"/>
        <v>2016</v>
      </c>
      <c r="C5855" s="3">
        <f t="shared" si="274"/>
        <v>10</v>
      </c>
      <c r="D5855" t="s">
        <v>159</v>
      </c>
      <c r="E5855" t="str">
        <f t="shared" si="275"/>
        <v>Cynthia Delaney20161015</v>
      </c>
      <c r="F5855">
        <f>IF(COUNTIF($E$2:E5855, E5855) = 1, MAX($F$1:F5854) + 1, INDEX($F$1:F5854, MATCH(E5855, $E$1:E5854, 0)))</f>
        <v>2894</v>
      </c>
      <c r="G5855" t="s">
        <v>840</v>
      </c>
      <c r="H5855" t="s">
        <v>11</v>
      </c>
      <c r="I5855" t="s">
        <v>16</v>
      </c>
      <c r="J5855" t="s">
        <v>926</v>
      </c>
      <c r="K5855" s="17">
        <v>20.16</v>
      </c>
      <c r="L5855" s="17">
        <v>7</v>
      </c>
      <c r="M5855" s="17">
        <v>9.8800000000000008</v>
      </c>
      <c r="N5855" s="17" t="str">
        <f>IF(SalesData[[#This Row],[Profit]]&gt;0,"Profit","Loss")</f>
        <v>Profit</v>
      </c>
    </row>
    <row r="5856" spans="1:14" x14ac:dyDescent="0.25">
      <c r="A5856" s="1">
        <v>42658</v>
      </c>
      <c r="B5856" s="3">
        <f t="shared" si="273"/>
        <v>2016</v>
      </c>
      <c r="C5856" s="3">
        <f t="shared" si="274"/>
        <v>10</v>
      </c>
      <c r="D5856" t="s">
        <v>159</v>
      </c>
      <c r="E5856" t="str">
        <f t="shared" si="275"/>
        <v>Cynthia Delaney20161015</v>
      </c>
      <c r="F5856">
        <f>IF(COUNTIF($E$2:E5856, E5856) = 1, MAX($F$1:F5855) + 1, INDEX($F$1:F5855, MATCH(E5856, $E$1:E5855, 0)))</f>
        <v>2894</v>
      </c>
      <c r="G5856" t="s">
        <v>840</v>
      </c>
      <c r="H5856" t="s">
        <v>11</v>
      </c>
      <c r="I5856" t="s">
        <v>16</v>
      </c>
      <c r="J5856" t="s">
        <v>17</v>
      </c>
      <c r="K5856" s="17">
        <v>29.46</v>
      </c>
      <c r="L5856" s="17">
        <v>6</v>
      </c>
      <c r="M5856" s="17">
        <v>14.44</v>
      </c>
      <c r="N5856" s="17" t="str">
        <f>IF(SalesData[[#This Row],[Profit]]&gt;0,"Profit","Loss")</f>
        <v>Profit</v>
      </c>
    </row>
    <row r="5857" spans="1:14" x14ac:dyDescent="0.25">
      <c r="A5857" s="1">
        <v>42658</v>
      </c>
      <c r="B5857" s="3">
        <f t="shared" si="273"/>
        <v>2016</v>
      </c>
      <c r="C5857" s="3">
        <f t="shared" si="274"/>
        <v>10</v>
      </c>
      <c r="D5857" t="s">
        <v>159</v>
      </c>
      <c r="E5857" t="str">
        <f t="shared" si="275"/>
        <v>Cynthia Delaney20161015</v>
      </c>
      <c r="F5857">
        <f>IF(COUNTIF($E$2:E5857, E5857) = 1, MAX($F$1:F5856) + 1, INDEX($F$1:F5856, MATCH(E5857, $E$1:E5856, 0)))</f>
        <v>2894</v>
      </c>
      <c r="G5857" t="s">
        <v>840</v>
      </c>
      <c r="H5857" t="s">
        <v>11</v>
      </c>
      <c r="I5857" t="s">
        <v>92</v>
      </c>
      <c r="J5857" t="s">
        <v>1853</v>
      </c>
      <c r="K5857" s="17">
        <v>868.59</v>
      </c>
      <c r="L5857" s="17">
        <v>3</v>
      </c>
      <c r="M5857" s="17">
        <v>251.89</v>
      </c>
      <c r="N5857" s="17" t="str">
        <f>IF(SalesData[[#This Row],[Profit]]&gt;0,"Profit","Loss")</f>
        <v>Profit</v>
      </c>
    </row>
    <row r="5858" spans="1:14" x14ac:dyDescent="0.25">
      <c r="A5858" s="1">
        <v>42658</v>
      </c>
      <c r="B5858" s="3">
        <f t="shared" si="273"/>
        <v>2016</v>
      </c>
      <c r="C5858" s="3">
        <f t="shared" si="274"/>
        <v>10</v>
      </c>
      <c r="D5858" t="s">
        <v>159</v>
      </c>
      <c r="E5858" t="str">
        <f t="shared" si="275"/>
        <v>Cynthia Delaney20161015</v>
      </c>
      <c r="F5858">
        <f>IF(COUNTIF($E$2:E5858, E5858) = 1, MAX($F$1:F5857) + 1, INDEX($F$1:F5857, MATCH(E5858, $E$1:E5857, 0)))</f>
        <v>2894</v>
      </c>
      <c r="G5858" t="s">
        <v>840</v>
      </c>
      <c r="H5858" t="s">
        <v>11</v>
      </c>
      <c r="I5858" t="s">
        <v>12</v>
      </c>
      <c r="J5858" t="s">
        <v>708</v>
      </c>
      <c r="K5858" s="17">
        <v>12.96</v>
      </c>
      <c r="L5858" s="17">
        <v>2</v>
      </c>
      <c r="M5858" s="17">
        <v>6.22</v>
      </c>
      <c r="N5858" s="17" t="str">
        <f>IF(SalesData[[#This Row],[Profit]]&gt;0,"Profit","Loss")</f>
        <v>Profit</v>
      </c>
    </row>
    <row r="5859" spans="1:14" x14ac:dyDescent="0.25">
      <c r="A5859" s="1">
        <v>42658</v>
      </c>
      <c r="B5859" s="3">
        <f t="shared" si="273"/>
        <v>2016</v>
      </c>
      <c r="C5859" s="3">
        <f t="shared" si="274"/>
        <v>10</v>
      </c>
      <c r="D5859" t="s">
        <v>159</v>
      </c>
      <c r="E5859" t="str">
        <f t="shared" si="275"/>
        <v>Cynthia Delaney20161015</v>
      </c>
      <c r="F5859">
        <f>IF(COUNTIF($E$2:E5859, E5859) = 1, MAX($F$1:F5858) + 1, INDEX($F$1:F5858, MATCH(E5859, $E$1:E5858, 0)))</f>
        <v>2894</v>
      </c>
      <c r="G5859" t="s">
        <v>840</v>
      </c>
      <c r="H5859" t="s">
        <v>39</v>
      </c>
      <c r="I5859" t="s">
        <v>40</v>
      </c>
      <c r="J5859" t="s">
        <v>2588</v>
      </c>
      <c r="K5859" s="17">
        <v>5.5</v>
      </c>
      <c r="L5859" s="17">
        <v>1</v>
      </c>
      <c r="M5859" s="17">
        <v>1.38</v>
      </c>
      <c r="N5859" s="17" t="str">
        <f>IF(SalesData[[#This Row],[Profit]]&gt;0,"Profit","Loss")</f>
        <v>Profit</v>
      </c>
    </row>
    <row r="5860" spans="1:14" x14ac:dyDescent="0.25">
      <c r="A5860" s="1">
        <v>42658</v>
      </c>
      <c r="B5860" s="3">
        <f t="shared" si="273"/>
        <v>2016</v>
      </c>
      <c r="C5860" s="3">
        <f t="shared" si="274"/>
        <v>10</v>
      </c>
      <c r="D5860" t="s">
        <v>159</v>
      </c>
      <c r="E5860" t="str">
        <f t="shared" si="275"/>
        <v>Cynthia Delaney20161015</v>
      </c>
      <c r="F5860">
        <f>IF(COUNTIF($E$2:E5860, E5860) = 1, MAX($F$1:F5859) + 1, INDEX($F$1:F5859, MATCH(E5860, $E$1:E5859, 0)))</f>
        <v>2894</v>
      </c>
      <c r="G5860" t="s">
        <v>840</v>
      </c>
      <c r="H5860" t="s">
        <v>11</v>
      </c>
      <c r="I5860" t="s">
        <v>20</v>
      </c>
      <c r="J5860" t="s">
        <v>701</v>
      </c>
      <c r="K5860" s="17">
        <v>121.6</v>
      </c>
      <c r="L5860" s="17">
        <v>4</v>
      </c>
      <c r="M5860" s="17">
        <v>55.94</v>
      </c>
      <c r="N5860" s="17" t="str">
        <f>IF(SalesData[[#This Row],[Profit]]&gt;0,"Profit","Loss")</f>
        <v>Profit</v>
      </c>
    </row>
    <row r="5861" spans="1:14" x14ac:dyDescent="0.25">
      <c r="A5861" s="1">
        <v>42658</v>
      </c>
      <c r="B5861" s="3">
        <f t="shared" si="273"/>
        <v>2016</v>
      </c>
      <c r="C5861" s="3">
        <f t="shared" si="274"/>
        <v>10</v>
      </c>
      <c r="D5861" t="s">
        <v>334</v>
      </c>
      <c r="E5861" t="str">
        <f t="shared" si="275"/>
        <v>Quincy Jones20161015</v>
      </c>
      <c r="F5861">
        <f>IF(COUNTIF($E$2:E5861, E5861) = 1, MAX($F$1:F5860) + 1, INDEX($F$1:F5860, MATCH(E5861, $E$1:E5860, 0)))</f>
        <v>2895</v>
      </c>
      <c r="G5861" t="s">
        <v>55</v>
      </c>
      <c r="H5861" t="s">
        <v>11</v>
      </c>
      <c r="I5861" t="s">
        <v>20</v>
      </c>
      <c r="J5861" t="s">
        <v>2075</v>
      </c>
      <c r="K5861" s="17">
        <v>232.96</v>
      </c>
      <c r="L5861" s="17">
        <v>7</v>
      </c>
      <c r="M5861" s="17">
        <v>116.48</v>
      </c>
      <c r="N5861" s="17" t="str">
        <f>IF(SalesData[[#This Row],[Profit]]&gt;0,"Profit","Loss")</f>
        <v>Profit</v>
      </c>
    </row>
    <row r="5862" spans="1:14" x14ac:dyDescent="0.25">
      <c r="A5862" s="1">
        <v>42658</v>
      </c>
      <c r="B5862" s="3">
        <f t="shared" si="273"/>
        <v>2016</v>
      </c>
      <c r="C5862" s="3">
        <f t="shared" si="274"/>
        <v>10</v>
      </c>
      <c r="D5862" t="s">
        <v>334</v>
      </c>
      <c r="E5862" t="str">
        <f t="shared" si="275"/>
        <v>Quincy Jones20161015</v>
      </c>
      <c r="F5862">
        <f>IF(COUNTIF($E$2:E5862, E5862) = 1, MAX($F$1:F5861) + 1, INDEX($F$1:F5861, MATCH(E5862, $E$1:E5861, 0)))</f>
        <v>2895</v>
      </c>
      <c r="G5862" t="s">
        <v>55</v>
      </c>
      <c r="H5862" t="s">
        <v>11</v>
      </c>
      <c r="I5862" t="s">
        <v>63</v>
      </c>
      <c r="J5862" t="s">
        <v>2479</v>
      </c>
      <c r="K5862" s="17">
        <v>66.540000000000006</v>
      </c>
      <c r="L5862" s="17">
        <v>6</v>
      </c>
      <c r="M5862" s="17">
        <v>32.6</v>
      </c>
      <c r="N5862" s="17" t="str">
        <f>IF(SalesData[[#This Row],[Profit]]&gt;0,"Profit","Loss")</f>
        <v>Profit</v>
      </c>
    </row>
    <row r="5863" spans="1:14" x14ac:dyDescent="0.25">
      <c r="A5863" s="1">
        <v>42658</v>
      </c>
      <c r="B5863" s="3">
        <f t="shared" si="273"/>
        <v>2016</v>
      </c>
      <c r="C5863" s="3">
        <f t="shared" si="274"/>
        <v>10</v>
      </c>
      <c r="D5863" t="s">
        <v>334</v>
      </c>
      <c r="E5863" t="str">
        <f t="shared" si="275"/>
        <v>Quincy Jones20161015</v>
      </c>
      <c r="F5863">
        <f>IF(COUNTIF($E$2:E5863, E5863) = 1, MAX($F$1:F5862) + 1, INDEX($F$1:F5862, MATCH(E5863, $E$1:E5862, 0)))</f>
        <v>2895</v>
      </c>
      <c r="G5863" t="s">
        <v>55</v>
      </c>
      <c r="H5863" t="s">
        <v>11</v>
      </c>
      <c r="I5863" t="s">
        <v>92</v>
      </c>
      <c r="J5863" t="s">
        <v>617</v>
      </c>
      <c r="K5863" s="17">
        <v>43.26</v>
      </c>
      <c r="L5863" s="17">
        <v>3</v>
      </c>
      <c r="M5863" s="17">
        <v>14.28</v>
      </c>
      <c r="N5863" s="17" t="str">
        <f>IF(SalesData[[#This Row],[Profit]]&gt;0,"Profit","Loss")</f>
        <v>Profit</v>
      </c>
    </row>
    <row r="5864" spans="1:14" x14ac:dyDescent="0.25">
      <c r="A5864" s="1">
        <v>42659</v>
      </c>
      <c r="B5864" s="3">
        <f t="shared" si="273"/>
        <v>2016</v>
      </c>
      <c r="C5864" s="3">
        <f t="shared" si="274"/>
        <v>10</v>
      </c>
      <c r="D5864" t="s">
        <v>1748</v>
      </c>
      <c r="E5864" t="str">
        <f t="shared" si="275"/>
        <v>Nona Balk20161016</v>
      </c>
      <c r="F5864">
        <f>IF(COUNTIF($E$2:E5864, E5864) = 1, MAX($F$1:F5863) + 1, INDEX($F$1:F5863, MATCH(E5864, $E$1:E5863, 0)))</f>
        <v>2896</v>
      </c>
      <c r="G5864" t="s">
        <v>149</v>
      </c>
      <c r="H5864" t="s">
        <v>34</v>
      </c>
      <c r="I5864" t="s">
        <v>145</v>
      </c>
      <c r="J5864" t="s">
        <v>741</v>
      </c>
      <c r="K5864" s="17">
        <v>142.18</v>
      </c>
      <c r="L5864" s="17">
        <v>1</v>
      </c>
      <c r="M5864" s="17">
        <v>-37.92</v>
      </c>
      <c r="N5864" s="17" t="str">
        <f>IF(SalesData[[#This Row],[Profit]]&gt;0,"Profit","Loss")</f>
        <v>Loss</v>
      </c>
    </row>
    <row r="5865" spans="1:14" x14ac:dyDescent="0.25">
      <c r="A5865" s="1">
        <v>42660</v>
      </c>
      <c r="B5865" s="3">
        <f t="shared" si="273"/>
        <v>2016</v>
      </c>
      <c r="C5865" s="3">
        <f t="shared" si="274"/>
        <v>10</v>
      </c>
      <c r="D5865" t="s">
        <v>2083</v>
      </c>
      <c r="E5865" t="str">
        <f t="shared" si="275"/>
        <v>Neil Knudson20161017</v>
      </c>
      <c r="F5865">
        <f>IF(COUNTIF($E$2:E5865, E5865) = 1, MAX($F$1:F5864) + 1, INDEX($F$1:F5864, MATCH(E5865, $E$1:E5864, 0)))</f>
        <v>2897</v>
      </c>
      <c r="G5865" t="s">
        <v>27</v>
      </c>
      <c r="H5865" t="s">
        <v>11</v>
      </c>
      <c r="I5865" t="s">
        <v>20</v>
      </c>
      <c r="J5865" t="s">
        <v>609</v>
      </c>
      <c r="K5865" s="17">
        <v>18.16</v>
      </c>
      <c r="L5865" s="17">
        <v>5</v>
      </c>
      <c r="M5865" s="17">
        <v>6.58</v>
      </c>
      <c r="N5865" s="17" t="str">
        <f>IF(SalesData[[#This Row],[Profit]]&gt;0,"Profit","Loss")</f>
        <v>Profit</v>
      </c>
    </row>
    <row r="5866" spans="1:14" x14ac:dyDescent="0.25">
      <c r="A5866" s="1">
        <v>42660</v>
      </c>
      <c r="B5866" s="3">
        <f t="shared" si="273"/>
        <v>2016</v>
      </c>
      <c r="C5866" s="3">
        <f t="shared" si="274"/>
        <v>10</v>
      </c>
      <c r="D5866" t="s">
        <v>1863</v>
      </c>
      <c r="E5866" t="str">
        <f t="shared" si="275"/>
        <v>Michael Granlund20161017</v>
      </c>
      <c r="F5866">
        <f>IF(COUNTIF($E$2:E5866, E5866) = 1, MAX($F$1:F5865) + 1, INDEX($F$1:F5865, MATCH(E5866, $E$1:E5865, 0)))</f>
        <v>2898</v>
      </c>
      <c r="G5866" t="s">
        <v>27</v>
      </c>
      <c r="H5866" t="s">
        <v>34</v>
      </c>
      <c r="I5866" t="s">
        <v>74</v>
      </c>
      <c r="J5866" t="s">
        <v>2592</v>
      </c>
      <c r="K5866" s="17">
        <v>120.67</v>
      </c>
      <c r="L5866" s="17">
        <v>2</v>
      </c>
      <c r="M5866" s="17">
        <v>21.29</v>
      </c>
      <c r="N5866" s="17" t="str">
        <f>IF(SalesData[[#This Row],[Profit]]&gt;0,"Profit","Loss")</f>
        <v>Profit</v>
      </c>
    </row>
    <row r="5867" spans="1:14" x14ac:dyDescent="0.25">
      <c r="A5867" s="1">
        <v>42660</v>
      </c>
      <c r="B5867" s="3">
        <f t="shared" si="273"/>
        <v>2016</v>
      </c>
      <c r="C5867" s="3">
        <f t="shared" si="274"/>
        <v>10</v>
      </c>
      <c r="D5867" t="s">
        <v>2115</v>
      </c>
      <c r="E5867" t="str">
        <f t="shared" si="275"/>
        <v>Frank Carlisle20161017</v>
      </c>
      <c r="F5867">
        <f>IF(COUNTIF($E$2:E5867, E5867) = 1, MAX($F$1:F5866) + 1, INDEX($F$1:F5866, MATCH(E5867, $E$1:E5866, 0)))</f>
        <v>2899</v>
      </c>
      <c r="G5867" t="s">
        <v>186</v>
      </c>
      <c r="H5867" t="s">
        <v>39</v>
      </c>
      <c r="I5867" t="s">
        <v>40</v>
      </c>
      <c r="J5867" t="s">
        <v>1345</v>
      </c>
      <c r="K5867" s="17">
        <v>449.97</v>
      </c>
      <c r="L5867" s="17">
        <v>3</v>
      </c>
      <c r="M5867" s="17">
        <v>220.49</v>
      </c>
      <c r="N5867" s="17" t="str">
        <f>IF(SalesData[[#This Row],[Profit]]&gt;0,"Profit","Loss")</f>
        <v>Profit</v>
      </c>
    </row>
    <row r="5868" spans="1:14" x14ac:dyDescent="0.25">
      <c r="A5868" s="1">
        <v>42660</v>
      </c>
      <c r="B5868" s="3">
        <f t="shared" si="273"/>
        <v>2016</v>
      </c>
      <c r="C5868" s="3">
        <f t="shared" si="274"/>
        <v>10</v>
      </c>
      <c r="D5868" t="s">
        <v>2115</v>
      </c>
      <c r="E5868" t="str">
        <f t="shared" si="275"/>
        <v>Frank Carlisle20161017</v>
      </c>
      <c r="F5868">
        <f>IF(COUNTIF($E$2:E5868, E5868) = 1, MAX($F$1:F5867) + 1, INDEX($F$1:F5867, MATCH(E5868, $E$1:E5867, 0)))</f>
        <v>2899</v>
      </c>
      <c r="G5868" t="s">
        <v>186</v>
      </c>
      <c r="H5868" t="s">
        <v>11</v>
      </c>
      <c r="I5868" t="s">
        <v>92</v>
      </c>
      <c r="J5868" t="s">
        <v>2336</v>
      </c>
      <c r="K5868" s="17">
        <v>1927.59</v>
      </c>
      <c r="L5868" s="17">
        <v>7</v>
      </c>
      <c r="M5868" s="17">
        <v>751.76</v>
      </c>
      <c r="N5868" s="17" t="str">
        <f>IF(SalesData[[#This Row],[Profit]]&gt;0,"Profit","Loss")</f>
        <v>Profit</v>
      </c>
    </row>
    <row r="5869" spans="1:14" x14ac:dyDescent="0.25">
      <c r="A5869" s="1">
        <v>42660</v>
      </c>
      <c r="B5869" s="3">
        <f t="shared" si="273"/>
        <v>2016</v>
      </c>
      <c r="C5869" s="3">
        <f t="shared" si="274"/>
        <v>10</v>
      </c>
      <c r="D5869" t="s">
        <v>789</v>
      </c>
      <c r="E5869" t="str">
        <f t="shared" si="275"/>
        <v>Nick Radford20161017</v>
      </c>
      <c r="F5869">
        <f>IF(COUNTIF($E$2:E5869, E5869) = 1, MAX($F$1:F5868) + 1, INDEX($F$1:F5868, MATCH(E5869, $E$1:E5868, 0)))</f>
        <v>2900</v>
      </c>
      <c r="G5869" t="s">
        <v>177</v>
      </c>
      <c r="H5869" t="s">
        <v>34</v>
      </c>
      <c r="I5869" t="s">
        <v>74</v>
      </c>
      <c r="J5869" t="s">
        <v>412</v>
      </c>
      <c r="K5869" s="17">
        <v>120.98</v>
      </c>
      <c r="L5869" s="17">
        <v>1</v>
      </c>
      <c r="M5869" s="17">
        <v>12.1</v>
      </c>
      <c r="N5869" s="17" t="str">
        <f>IF(SalesData[[#This Row],[Profit]]&gt;0,"Profit","Loss")</f>
        <v>Profit</v>
      </c>
    </row>
    <row r="5870" spans="1:14" x14ac:dyDescent="0.25">
      <c r="A5870" s="1">
        <v>42660</v>
      </c>
      <c r="B5870" s="3">
        <f t="shared" si="273"/>
        <v>2016</v>
      </c>
      <c r="C5870" s="3">
        <f t="shared" si="274"/>
        <v>10</v>
      </c>
      <c r="D5870" t="s">
        <v>789</v>
      </c>
      <c r="E5870" t="str">
        <f t="shared" si="275"/>
        <v>Nick Radford20161017</v>
      </c>
      <c r="F5870">
        <f>IF(COUNTIF($E$2:E5870, E5870) = 1, MAX($F$1:F5869) + 1, INDEX($F$1:F5869, MATCH(E5870, $E$1:E5869, 0)))</f>
        <v>2900</v>
      </c>
      <c r="G5870" t="s">
        <v>177</v>
      </c>
      <c r="H5870" t="s">
        <v>11</v>
      </c>
      <c r="I5870" t="s">
        <v>20</v>
      </c>
      <c r="J5870" t="s">
        <v>2488</v>
      </c>
      <c r="K5870" s="17">
        <v>315.98</v>
      </c>
      <c r="L5870" s="17">
        <v>1</v>
      </c>
      <c r="M5870" s="17">
        <v>148.51</v>
      </c>
      <c r="N5870" s="17" t="str">
        <f>IF(SalesData[[#This Row],[Profit]]&gt;0,"Profit","Loss")</f>
        <v>Profit</v>
      </c>
    </row>
    <row r="5871" spans="1:14" x14ac:dyDescent="0.25">
      <c r="A5871" s="1">
        <v>42661</v>
      </c>
      <c r="B5871" s="3">
        <f t="shared" si="273"/>
        <v>2016</v>
      </c>
      <c r="C5871" s="3">
        <f t="shared" si="274"/>
        <v>10</v>
      </c>
      <c r="D5871" t="s">
        <v>915</v>
      </c>
      <c r="E5871" t="str">
        <f t="shared" si="275"/>
        <v>Emily Phan20161018</v>
      </c>
      <c r="F5871">
        <f>IF(COUNTIF($E$2:E5871, E5871) = 1, MAX($F$1:F5870) + 1, INDEX($F$1:F5870, MATCH(E5871, $E$1:E5870, 0)))</f>
        <v>2901</v>
      </c>
      <c r="G5871" t="s">
        <v>95</v>
      </c>
      <c r="H5871" t="s">
        <v>34</v>
      </c>
      <c r="I5871" t="s">
        <v>35</v>
      </c>
      <c r="J5871" t="s">
        <v>699</v>
      </c>
      <c r="K5871" s="17">
        <v>307.92</v>
      </c>
      <c r="L5871" s="17">
        <v>5</v>
      </c>
      <c r="M5871" s="17">
        <v>-34.64</v>
      </c>
      <c r="N5871" s="17" t="str">
        <f>IF(SalesData[[#This Row],[Profit]]&gt;0,"Profit","Loss")</f>
        <v>Loss</v>
      </c>
    </row>
    <row r="5872" spans="1:14" x14ac:dyDescent="0.25">
      <c r="A5872" s="1">
        <v>42663</v>
      </c>
      <c r="B5872" s="3">
        <f t="shared" si="273"/>
        <v>2016</v>
      </c>
      <c r="C5872" s="3">
        <f t="shared" si="274"/>
        <v>10</v>
      </c>
      <c r="D5872" t="s">
        <v>1027</v>
      </c>
      <c r="E5872" t="str">
        <f t="shared" si="275"/>
        <v>Luke Foster20161020</v>
      </c>
      <c r="F5872">
        <f>IF(COUNTIF($E$2:E5872, E5872) = 1, MAX($F$1:F5871) + 1, INDEX($F$1:F5871, MATCH(E5872, $E$1:E5871, 0)))</f>
        <v>2902</v>
      </c>
      <c r="G5872" t="s">
        <v>78</v>
      </c>
      <c r="H5872" t="s">
        <v>11</v>
      </c>
      <c r="I5872" t="s">
        <v>24</v>
      </c>
      <c r="J5872" t="s">
        <v>998</v>
      </c>
      <c r="K5872" s="17">
        <v>7.15</v>
      </c>
      <c r="L5872" s="17">
        <v>3</v>
      </c>
      <c r="M5872" s="17">
        <v>0.72</v>
      </c>
      <c r="N5872" s="17" t="str">
        <f>IF(SalesData[[#This Row],[Profit]]&gt;0,"Profit","Loss")</f>
        <v>Profit</v>
      </c>
    </row>
    <row r="5873" spans="1:14" x14ac:dyDescent="0.25">
      <c r="A5873" s="1">
        <v>42663</v>
      </c>
      <c r="B5873" s="3">
        <f t="shared" si="273"/>
        <v>2016</v>
      </c>
      <c r="C5873" s="3">
        <f t="shared" si="274"/>
        <v>10</v>
      </c>
      <c r="D5873" t="s">
        <v>806</v>
      </c>
      <c r="E5873" t="str">
        <f t="shared" si="275"/>
        <v>Chuck Magee20161020</v>
      </c>
      <c r="F5873">
        <f>IF(COUNTIF($E$2:E5873, E5873) = 1, MAX($F$1:F5872) + 1, INDEX($F$1:F5872, MATCH(E5873, $E$1:E5872, 0)))</f>
        <v>2903</v>
      </c>
      <c r="G5873" t="s">
        <v>10</v>
      </c>
      <c r="H5873" t="s">
        <v>11</v>
      </c>
      <c r="I5873" t="s">
        <v>12</v>
      </c>
      <c r="J5873" t="s">
        <v>2334</v>
      </c>
      <c r="K5873" s="17">
        <v>51.02</v>
      </c>
      <c r="L5873" s="17">
        <v>7</v>
      </c>
      <c r="M5873" s="17">
        <v>15.94</v>
      </c>
      <c r="N5873" s="17" t="str">
        <f>IF(SalesData[[#This Row],[Profit]]&gt;0,"Profit","Loss")</f>
        <v>Profit</v>
      </c>
    </row>
    <row r="5874" spans="1:14" x14ac:dyDescent="0.25">
      <c r="A5874" s="1">
        <v>42663</v>
      </c>
      <c r="B5874" s="3">
        <f t="shared" si="273"/>
        <v>2016</v>
      </c>
      <c r="C5874" s="3">
        <f t="shared" si="274"/>
        <v>10</v>
      </c>
      <c r="D5874" t="s">
        <v>806</v>
      </c>
      <c r="E5874" t="str">
        <f t="shared" si="275"/>
        <v>Chuck Magee20161020</v>
      </c>
      <c r="F5874">
        <f>IF(COUNTIF($E$2:E5874, E5874) = 1, MAX($F$1:F5873) + 1, INDEX($F$1:F5873, MATCH(E5874, $E$1:E5873, 0)))</f>
        <v>2903</v>
      </c>
      <c r="G5874" t="s">
        <v>10</v>
      </c>
      <c r="H5874" t="s">
        <v>11</v>
      </c>
      <c r="I5874" t="s">
        <v>43</v>
      </c>
      <c r="J5874" t="s">
        <v>160</v>
      </c>
      <c r="K5874" s="17">
        <v>25.25</v>
      </c>
      <c r="L5874" s="17">
        <v>4</v>
      </c>
      <c r="M5874" s="17">
        <v>7.89</v>
      </c>
      <c r="N5874" s="17" t="str">
        <f>IF(SalesData[[#This Row],[Profit]]&gt;0,"Profit","Loss")</f>
        <v>Profit</v>
      </c>
    </row>
    <row r="5875" spans="1:14" x14ac:dyDescent="0.25">
      <c r="A5875" s="1">
        <v>42663</v>
      </c>
      <c r="B5875" s="3">
        <f t="shared" si="273"/>
        <v>2016</v>
      </c>
      <c r="C5875" s="3">
        <f t="shared" si="274"/>
        <v>10</v>
      </c>
      <c r="D5875" t="s">
        <v>806</v>
      </c>
      <c r="E5875" t="str">
        <f t="shared" si="275"/>
        <v>Chuck Magee20161020</v>
      </c>
      <c r="F5875">
        <f>IF(COUNTIF($E$2:E5875, E5875) = 1, MAX($F$1:F5874) + 1, INDEX($F$1:F5874, MATCH(E5875, $E$1:E5874, 0)))</f>
        <v>2903</v>
      </c>
      <c r="G5875" t="s">
        <v>10</v>
      </c>
      <c r="H5875" t="s">
        <v>34</v>
      </c>
      <c r="I5875" t="s">
        <v>35</v>
      </c>
      <c r="J5875" t="s">
        <v>964</v>
      </c>
      <c r="K5875" s="17">
        <v>56.69</v>
      </c>
      <c r="L5875" s="17">
        <v>1</v>
      </c>
      <c r="M5875" s="17">
        <v>-14.58</v>
      </c>
      <c r="N5875" s="17" t="str">
        <f>IF(SalesData[[#This Row],[Profit]]&gt;0,"Profit","Loss")</f>
        <v>Loss</v>
      </c>
    </row>
    <row r="5876" spans="1:14" x14ac:dyDescent="0.25">
      <c r="A5876" s="1">
        <v>42663</v>
      </c>
      <c r="B5876" s="3">
        <f t="shared" si="273"/>
        <v>2016</v>
      </c>
      <c r="C5876" s="3">
        <f t="shared" si="274"/>
        <v>10</v>
      </c>
      <c r="D5876" t="s">
        <v>225</v>
      </c>
      <c r="E5876" t="str">
        <f t="shared" si="275"/>
        <v>Joy Smith20161020</v>
      </c>
      <c r="F5876">
        <f>IF(COUNTIF($E$2:E5876, E5876) = 1, MAX($F$1:F5875) + 1, INDEX($F$1:F5875, MATCH(E5876, $E$1:E5875, 0)))</f>
        <v>2904</v>
      </c>
      <c r="G5876" t="s">
        <v>110</v>
      </c>
      <c r="H5876" t="s">
        <v>39</v>
      </c>
      <c r="I5876" t="s">
        <v>40</v>
      </c>
      <c r="J5876" t="s">
        <v>2050</v>
      </c>
      <c r="K5876" s="17">
        <v>125.7</v>
      </c>
      <c r="L5876" s="17">
        <v>6</v>
      </c>
      <c r="M5876" s="17">
        <v>35.200000000000003</v>
      </c>
      <c r="N5876" s="17" t="str">
        <f>IF(SalesData[[#This Row],[Profit]]&gt;0,"Profit","Loss")</f>
        <v>Profit</v>
      </c>
    </row>
    <row r="5877" spans="1:14" x14ac:dyDescent="0.25">
      <c r="A5877" s="1">
        <v>42663</v>
      </c>
      <c r="B5877" s="3">
        <f t="shared" si="273"/>
        <v>2016</v>
      </c>
      <c r="C5877" s="3">
        <f t="shared" si="274"/>
        <v>10</v>
      </c>
      <c r="D5877" t="s">
        <v>225</v>
      </c>
      <c r="E5877" t="str">
        <f t="shared" si="275"/>
        <v>Joy Smith20161020</v>
      </c>
      <c r="F5877">
        <f>IF(COUNTIF($E$2:E5877, E5877) = 1, MAX($F$1:F5876) + 1, INDEX($F$1:F5876, MATCH(E5877, $E$1:E5876, 0)))</f>
        <v>2904</v>
      </c>
      <c r="G5877" t="s">
        <v>110</v>
      </c>
      <c r="H5877" t="s">
        <v>39</v>
      </c>
      <c r="I5877" t="s">
        <v>40</v>
      </c>
      <c r="J5877" t="s">
        <v>520</v>
      </c>
      <c r="K5877" s="17">
        <v>191.98</v>
      </c>
      <c r="L5877" s="17">
        <v>2</v>
      </c>
      <c r="M5877" s="17">
        <v>51.83</v>
      </c>
      <c r="N5877" s="17" t="str">
        <f>IF(SalesData[[#This Row],[Profit]]&gt;0,"Profit","Loss")</f>
        <v>Profit</v>
      </c>
    </row>
    <row r="5878" spans="1:14" x14ac:dyDescent="0.25">
      <c r="A5878" s="1">
        <v>42663</v>
      </c>
      <c r="B5878" s="3">
        <f t="shared" si="273"/>
        <v>2016</v>
      </c>
      <c r="C5878" s="3">
        <f t="shared" si="274"/>
        <v>10</v>
      </c>
      <c r="D5878" t="s">
        <v>225</v>
      </c>
      <c r="E5878" t="str">
        <f t="shared" si="275"/>
        <v>Joy Smith20161020</v>
      </c>
      <c r="F5878">
        <f>IF(COUNTIF($E$2:E5878, E5878) = 1, MAX($F$1:F5877) + 1, INDEX($F$1:F5877, MATCH(E5878, $E$1:E5877, 0)))</f>
        <v>2904</v>
      </c>
      <c r="G5878" t="s">
        <v>110</v>
      </c>
      <c r="H5878" t="s">
        <v>11</v>
      </c>
      <c r="I5878" t="s">
        <v>18</v>
      </c>
      <c r="J5878" t="s">
        <v>1780</v>
      </c>
      <c r="K5878" s="17">
        <v>20.86</v>
      </c>
      <c r="L5878" s="17">
        <v>7</v>
      </c>
      <c r="M5878" s="17">
        <v>1.46</v>
      </c>
      <c r="N5878" s="17" t="str">
        <f>IF(SalesData[[#This Row],[Profit]]&gt;0,"Profit","Loss")</f>
        <v>Profit</v>
      </c>
    </row>
    <row r="5879" spans="1:14" x14ac:dyDescent="0.25">
      <c r="A5879" s="1">
        <v>42663</v>
      </c>
      <c r="B5879" s="3">
        <f t="shared" si="273"/>
        <v>2016</v>
      </c>
      <c r="C5879" s="3">
        <f t="shared" si="274"/>
        <v>10</v>
      </c>
      <c r="D5879" t="s">
        <v>1886</v>
      </c>
      <c r="E5879" t="str">
        <f t="shared" si="275"/>
        <v>Andrew Gjertsen20161020</v>
      </c>
      <c r="F5879">
        <f>IF(COUNTIF($E$2:E5879, E5879) = 1, MAX($F$1:F5878) + 1, INDEX($F$1:F5878, MATCH(E5879, $E$1:E5878, 0)))</f>
        <v>2905</v>
      </c>
      <c r="G5879" t="s">
        <v>27</v>
      </c>
      <c r="H5879" t="s">
        <v>11</v>
      </c>
      <c r="I5879" t="s">
        <v>20</v>
      </c>
      <c r="J5879" t="s">
        <v>467</v>
      </c>
      <c r="K5879" s="17">
        <v>19.3</v>
      </c>
      <c r="L5879" s="17">
        <v>3</v>
      </c>
      <c r="M5879" s="17">
        <v>6.03</v>
      </c>
      <c r="N5879" s="17" t="str">
        <f>IF(SalesData[[#This Row],[Profit]]&gt;0,"Profit","Loss")</f>
        <v>Profit</v>
      </c>
    </row>
    <row r="5880" spans="1:14" x14ac:dyDescent="0.25">
      <c r="A5880" s="1">
        <v>42663</v>
      </c>
      <c r="B5880" s="3">
        <f t="shared" si="273"/>
        <v>2016</v>
      </c>
      <c r="C5880" s="3">
        <f t="shared" si="274"/>
        <v>10</v>
      </c>
      <c r="D5880" t="s">
        <v>1922</v>
      </c>
      <c r="E5880" t="str">
        <f t="shared" si="275"/>
        <v>Lindsay Castell20161020</v>
      </c>
      <c r="F5880">
        <f>IF(COUNTIF($E$2:E5880, E5880) = 1, MAX($F$1:F5879) + 1, INDEX($F$1:F5879, MATCH(E5880, $E$1:E5879, 0)))</f>
        <v>2906</v>
      </c>
      <c r="G5880" t="s">
        <v>55</v>
      </c>
      <c r="H5880" t="s">
        <v>34</v>
      </c>
      <c r="I5880" t="s">
        <v>47</v>
      </c>
      <c r="J5880" t="s">
        <v>766</v>
      </c>
      <c r="K5880" s="17">
        <v>61.1</v>
      </c>
      <c r="L5880" s="17">
        <v>5</v>
      </c>
      <c r="M5880" s="17">
        <v>18.329999999999998</v>
      </c>
      <c r="N5880" s="17" t="str">
        <f>IF(SalesData[[#This Row],[Profit]]&gt;0,"Profit","Loss")</f>
        <v>Profit</v>
      </c>
    </row>
    <row r="5881" spans="1:14" x14ac:dyDescent="0.25">
      <c r="A5881" s="1">
        <v>42663</v>
      </c>
      <c r="B5881" s="3">
        <f t="shared" si="273"/>
        <v>2016</v>
      </c>
      <c r="C5881" s="3">
        <f t="shared" si="274"/>
        <v>10</v>
      </c>
      <c r="D5881" t="s">
        <v>578</v>
      </c>
      <c r="E5881" t="str">
        <f t="shared" si="275"/>
        <v>Muhammed Yedwab20161020</v>
      </c>
      <c r="F5881">
        <f>IF(COUNTIF($E$2:E5881, E5881) = 1, MAX($F$1:F5880) + 1, INDEX($F$1:F5880, MATCH(E5881, $E$1:E5880, 0)))</f>
        <v>2907</v>
      </c>
      <c r="G5881" t="s">
        <v>27</v>
      </c>
      <c r="H5881" t="s">
        <v>34</v>
      </c>
      <c r="I5881" t="s">
        <v>35</v>
      </c>
      <c r="J5881" t="s">
        <v>2446</v>
      </c>
      <c r="K5881" s="17">
        <v>387.14</v>
      </c>
      <c r="L5881" s="17">
        <v>4</v>
      </c>
      <c r="M5881" s="17">
        <v>4.84</v>
      </c>
      <c r="N5881" s="17" t="str">
        <f>IF(SalesData[[#This Row],[Profit]]&gt;0,"Profit","Loss")</f>
        <v>Profit</v>
      </c>
    </row>
    <row r="5882" spans="1:14" x14ac:dyDescent="0.25">
      <c r="A5882" s="1">
        <v>42664</v>
      </c>
      <c r="B5882" s="3">
        <f t="shared" si="273"/>
        <v>2016</v>
      </c>
      <c r="C5882" s="3">
        <f t="shared" si="274"/>
        <v>10</v>
      </c>
      <c r="D5882" t="s">
        <v>1657</v>
      </c>
      <c r="E5882" t="str">
        <f t="shared" si="275"/>
        <v>Michael Kennedy20161021</v>
      </c>
      <c r="F5882">
        <f>IF(COUNTIF($E$2:E5882, E5882) = 1, MAX($F$1:F5881) + 1, INDEX($F$1:F5881, MATCH(E5882, $E$1:E5881, 0)))</f>
        <v>2908</v>
      </c>
      <c r="G5882" t="s">
        <v>613</v>
      </c>
      <c r="H5882" t="s">
        <v>11</v>
      </c>
      <c r="I5882" t="s">
        <v>20</v>
      </c>
      <c r="J5882" t="s">
        <v>2200</v>
      </c>
      <c r="K5882" s="17">
        <v>23.2</v>
      </c>
      <c r="L5882" s="17">
        <v>4</v>
      </c>
      <c r="M5882" s="17">
        <v>10.44</v>
      </c>
      <c r="N5882" s="17" t="str">
        <f>IF(SalesData[[#This Row],[Profit]]&gt;0,"Profit","Loss")</f>
        <v>Profit</v>
      </c>
    </row>
    <row r="5883" spans="1:14" x14ac:dyDescent="0.25">
      <c r="A5883" s="1">
        <v>42664</v>
      </c>
      <c r="B5883" s="3">
        <f t="shared" si="273"/>
        <v>2016</v>
      </c>
      <c r="C5883" s="3">
        <f t="shared" si="274"/>
        <v>10</v>
      </c>
      <c r="D5883" t="s">
        <v>1657</v>
      </c>
      <c r="E5883" t="str">
        <f t="shared" si="275"/>
        <v>Michael Kennedy20161021</v>
      </c>
      <c r="F5883">
        <f>IF(COUNTIF($E$2:E5883, E5883) = 1, MAX($F$1:F5882) + 1, INDEX($F$1:F5882, MATCH(E5883, $E$1:E5882, 0)))</f>
        <v>2908</v>
      </c>
      <c r="G5883" t="s">
        <v>613</v>
      </c>
      <c r="H5883" t="s">
        <v>11</v>
      </c>
      <c r="I5883" t="s">
        <v>200</v>
      </c>
      <c r="J5883" t="s">
        <v>807</v>
      </c>
      <c r="K5883" s="17">
        <v>7.36</v>
      </c>
      <c r="L5883" s="17">
        <v>2</v>
      </c>
      <c r="M5883" s="17">
        <v>0.15</v>
      </c>
      <c r="N5883" s="17" t="str">
        <f>IF(SalesData[[#This Row],[Profit]]&gt;0,"Profit","Loss")</f>
        <v>Profit</v>
      </c>
    </row>
    <row r="5884" spans="1:14" x14ac:dyDescent="0.25">
      <c r="A5884" s="1">
        <v>42664</v>
      </c>
      <c r="B5884" s="3">
        <f t="shared" si="273"/>
        <v>2016</v>
      </c>
      <c r="C5884" s="3">
        <f t="shared" si="274"/>
        <v>10</v>
      </c>
      <c r="D5884" t="s">
        <v>1657</v>
      </c>
      <c r="E5884" t="str">
        <f t="shared" si="275"/>
        <v>Michael Kennedy20161021</v>
      </c>
      <c r="F5884">
        <f>IF(COUNTIF($E$2:E5884, E5884) = 1, MAX($F$1:F5883) + 1, INDEX($F$1:F5883, MATCH(E5884, $E$1:E5883, 0)))</f>
        <v>2908</v>
      </c>
      <c r="G5884" t="s">
        <v>613</v>
      </c>
      <c r="H5884" t="s">
        <v>11</v>
      </c>
      <c r="I5884" t="s">
        <v>18</v>
      </c>
      <c r="J5884" t="s">
        <v>1245</v>
      </c>
      <c r="K5884" s="17">
        <v>104.79</v>
      </c>
      <c r="L5884" s="17">
        <v>7</v>
      </c>
      <c r="M5884" s="17">
        <v>29.34</v>
      </c>
      <c r="N5884" s="17" t="str">
        <f>IF(SalesData[[#This Row],[Profit]]&gt;0,"Profit","Loss")</f>
        <v>Profit</v>
      </c>
    </row>
    <row r="5885" spans="1:14" x14ac:dyDescent="0.25">
      <c r="A5885" s="1">
        <v>42664</v>
      </c>
      <c r="B5885" s="3">
        <f t="shared" si="273"/>
        <v>2016</v>
      </c>
      <c r="C5885" s="3">
        <f t="shared" si="274"/>
        <v>10</v>
      </c>
      <c r="D5885" t="s">
        <v>1657</v>
      </c>
      <c r="E5885" t="str">
        <f t="shared" si="275"/>
        <v>Michael Kennedy20161021</v>
      </c>
      <c r="F5885">
        <f>IF(COUNTIF($E$2:E5885, E5885) = 1, MAX($F$1:F5884) + 1, INDEX($F$1:F5884, MATCH(E5885, $E$1:E5884, 0)))</f>
        <v>2908</v>
      </c>
      <c r="G5885" t="s">
        <v>613</v>
      </c>
      <c r="H5885" t="s">
        <v>34</v>
      </c>
      <c r="I5885" t="s">
        <v>74</v>
      </c>
      <c r="J5885" t="s">
        <v>1604</v>
      </c>
      <c r="K5885" s="17">
        <v>1043.92</v>
      </c>
      <c r="L5885" s="17">
        <v>4</v>
      </c>
      <c r="M5885" s="17">
        <v>271.42</v>
      </c>
      <c r="N5885" s="17" t="str">
        <f>IF(SalesData[[#This Row],[Profit]]&gt;0,"Profit","Loss")</f>
        <v>Profit</v>
      </c>
    </row>
    <row r="5886" spans="1:14" x14ac:dyDescent="0.25">
      <c r="A5886" s="1">
        <v>42664</v>
      </c>
      <c r="B5886" s="3">
        <f t="shared" si="273"/>
        <v>2016</v>
      </c>
      <c r="C5886" s="3">
        <f t="shared" si="274"/>
        <v>10</v>
      </c>
      <c r="D5886" t="s">
        <v>2230</v>
      </c>
      <c r="E5886" t="str">
        <f t="shared" si="275"/>
        <v>Neoma Murray20161021</v>
      </c>
      <c r="F5886">
        <f>IF(COUNTIF($E$2:E5886, E5886) = 1, MAX($F$1:F5885) + 1, INDEX($F$1:F5885, MATCH(E5886, $E$1:E5885, 0)))</f>
        <v>2909</v>
      </c>
      <c r="G5886" t="s">
        <v>27</v>
      </c>
      <c r="H5886" t="s">
        <v>11</v>
      </c>
      <c r="I5886" t="s">
        <v>12</v>
      </c>
      <c r="J5886" t="s">
        <v>2451</v>
      </c>
      <c r="K5886" s="17">
        <v>22.92</v>
      </c>
      <c r="L5886" s="17">
        <v>3</v>
      </c>
      <c r="M5886" s="17">
        <v>11.23</v>
      </c>
      <c r="N5886" s="17" t="str">
        <f>IF(SalesData[[#This Row],[Profit]]&gt;0,"Profit","Loss")</f>
        <v>Profit</v>
      </c>
    </row>
    <row r="5887" spans="1:14" x14ac:dyDescent="0.25">
      <c r="A5887" s="1">
        <v>42664</v>
      </c>
      <c r="B5887" s="3">
        <f t="shared" si="273"/>
        <v>2016</v>
      </c>
      <c r="C5887" s="3">
        <f t="shared" si="274"/>
        <v>10</v>
      </c>
      <c r="D5887" t="s">
        <v>857</v>
      </c>
      <c r="E5887" t="str">
        <f t="shared" si="275"/>
        <v>Joel Eaton20161021</v>
      </c>
      <c r="F5887">
        <f>IF(COUNTIF($E$2:E5887, E5887) = 1, MAX($F$1:F5886) + 1, INDEX($F$1:F5886, MATCH(E5887, $E$1:E5886, 0)))</f>
        <v>2910</v>
      </c>
      <c r="G5887" t="s">
        <v>27</v>
      </c>
      <c r="H5887" t="s">
        <v>11</v>
      </c>
      <c r="I5887" t="s">
        <v>18</v>
      </c>
      <c r="J5887" t="s">
        <v>1017</v>
      </c>
      <c r="K5887" s="17">
        <v>154.44</v>
      </c>
      <c r="L5887" s="17">
        <v>3</v>
      </c>
      <c r="M5887" s="17">
        <v>1.54</v>
      </c>
      <c r="N5887" s="17" t="str">
        <f>IF(SalesData[[#This Row],[Profit]]&gt;0,"Profit","Loss")</f>
        <v>Profit</v>
      </c>
    </row>
    <row r="5888" spans="1:14" x14ac:dyDescent="0.25">
      <c r="A5888" s="1">
        <v>42664</v>
      </c>
      <c r="B5888" s="3">
        <f t="shared" si="273"/>
        <v>2016</v>
      </c>
      <c r="C5888" s="3">
        <f t="shared" si="274"/>
        <v>10</v>
      </c>
      <c r="D5888" t="s">
        <v>578</v>
      </c>
      <c r="E5888" t="str">
        <f t="shared" si="275"/>
        <v>Muhammed Yedwab20161021</v>
      </c>
      <c r="F5888">
        <f>IF(COUNTIF($E$2:E5888, E5888) = 1, MAX($F$1:F5887) + 1, INDEX($F$1:F5887, MATCH(E5888, $E$1:E5887, 0)))</f>
        <v>2911</v>
      </c>
      <c r="G5888" t="s">
        <v>59</v>
      </c>
      <c r="H5888" t="s">
        <v>11</v>
      </c>
      <c r="I5888" t="s">
        <v>20</v>
      </c>
      <c r="J5888" t="s">
        <v>2287</v>
      </c>
      <c r="K5888" s="17">
        <v>7.92</v>
      </c>
      <c r="L5888" s="17">
        <v>4</v>
      </c>
      <c r="M5888" s="17">
        <v>3.56</v>
      </c>
      <c r="N5888" s="17" t="str">
        <f>IF(SalesData[[#This Row],[Profit]]&gt;0,"Profit","Loss")</f>
        <v>Profit</v>
      </c>
    </row>
    <row r="5889" spans="1:14" x14ac:dyDescent="0.25">
      <c r="A5889" s="1">
        <v>42664</v>
      </c>
      <c r="B5889" s="3">
        <f t="shared" si="273"/>
        <v>2016</v>
      </c>
      <c r="C5889" s="3">
        <f t="shared" si="274"/>
        <v>10</v>
      </c>
      <c r="D5889" t="s">
        <v>2614</v>
      </c>
      <c r="E5889" t="str">
        <f t="shared" si="275"/>
        <v>Charles McCrossin20161021</v>
      </c>
      <c r="F5889">
        <f>IF(COUNTIF($E$2:E5889, E5889) = 1, MAX($F$1:F5888) + 1, INDEX($F$1:F5888, MATCH(E5889, $E$1:E5888, 0)))</f>
        <v>2912</v>
      </c>
      <c r="G5889" t="s">
        <v>531</v>
      </c>
      <c r="H5889" t="s">
        <v>39</v>
      </c>
      <c r="I5889" t="s">
        <v>52</v>
      </c>
      <c r="J5889" t="s">
        <v>1068</v>
      </c>
      <c r="K5889" s="17">
        <v>98.16</v>
      </c>
      <c r="L5889" s="17">
        <v>6</v>
      </c>
      <c r="M5889" s="17">
        <v>9.82</v>
      </c>
      <c r="N5889" s="17" t="str">
        <f>IF(SalesData[[#This Row],[Profit]]&gt;0,"Profit","Loss")</f>
        <v>Profit</v>
      </c>
    </row>
    <row r="5890" spans="1:14" x14ac:dyDescent="0.25">
      <c r="A5890" s="1">
        <v>42664</v>
      </c>
      <c r="B5890" s="3">
        <f t="shared" ref="B5890:B5953" si="276">YEAR(A5890)</f>
        <v>2016</v>
      </c>
      <c r="C5890" s="3">
        <f t="shared" ref="C5890:C5953" si="277">MONTH(A5890)</f>
        <v>10</v>
      </c>
      <c r="D5890" t="s">
        <v>2466</v>
      </c>
      <c r="E5890" t="str">
        <f t="shared" ref="E5890:E5953" si="278">D5890 &amp; TEXT(A5890, "yyyymmdd")</f>
        <v>Susan Vittorini20161021</v>
      </c>
      <c r="F5890">
        <f>IF(COUNTIF($E$2:E5890, E5890) = 1, MAX($F$1:F5889) + 1, INDEX($F$1:F5889, MATCH(E5890, $E$1:E5889, 0)))</f>
        <v>2913</v>
      </c>
      <c r="G5890" t="s">
        <v>78</v>
      </c>
      <c r="H5890" t="s">
        <v>39</v>
      </c>
      <c r="I5890" t="s">
        <v>40</v>
      </c>
      <c r="J5890" t="s">
        <v>1493</v>
      </c>
      <c r="K5890" s="17">
        <v>235.15</v>
      </c>
      <c r="L5890" s="17">
        <v>8</v>
      </c>
      <c r="M5890" s="17">
        <v>-47.03</v>
      </c>
      <c r="N5890" s="17" t="str">
        <f>IF(SalesData[[#This Row],[Profit]]&gt;0,"Profit","Loss")</f>
        <v>Loss</v>
      </c>
    </row>
    <row r="5891" spans="1:14" x14ac:dyDescent="0.25">
      <c r="A5891" s="1">
        <v>42664</v>
      </c>
      <c r="B5891" s="3">
        <f t="shared" si="276"/>
        <v>2016</v>
      </c>
      <c r="C5891" s="3">
        <f t="shared" si="277"/>
        <v>10</v>
      </c>
      <c r="D5891" t="s">
        <v>659</v>
      </c>
      <c r="E5891" t="str">
        <f t="shared" si="278"/>
        <v>Victoria Wilson20161021</v>
      </c>
      <c r="F5891">
        <f>IF(COUNTIF($E$2:E5891, E5891) = 1, MAX($F$1:F5890) + 1, INDEX($F$1:F5890, MATCH(E5891, $E$1:E5890, 0)))</f>
        <v>2914</v>
      </c>
      <c r="G5891" t="s">
        <v>78</v>
      </c>
      <c r="H5891" t="s">
        <v>34</v>
      </c>
      <c r="I5891" t="s">
        <v>145</v>
      </c>
      <c r="J5891" t="s">
        <v>783</v>
      </c>
      <c r="K5891" s="17">
        <v>661.18</v>
      </c>
      <c r="L5891" s="17">
        <v>2</v>
      </c>
      <c r="M5891" s="17">
        <v>-231.41</v>
      </c>
      <c r="N5891" s="17" t="str">
        <f>IF(SalesData[[#This Row],[Profit]]&gt;0,"Profit","Loss")</f>
        <v>Loss</v>
      </c>
    </row>
    <row r="5892" spans="1:14" x14ac:dyDescent="0.25">
      <c r="A5892" s="1">
        <v>42664</v>
      </c>
      <c r="B5892" s="3">
        <f t="shared" si="276"/>
        <v>2016</v>
      </c>
      <c r="C5892" s="3">
        <f t="shared" si="277"/>
        <v>10</v>
      </c>
      <c r="D5892" t="s">
        <v>910</v>
      </c>
      <c r="E5892" t="str">
        <f t="shared" si="278"/>
        <v>Dennis Pardue20161021</v>
      </c>
      <c r="F5892">
        <f>IF(COUNTIF($E$2:E5892, E5892) = 1, MAX($F$1:F5891) + 1, INDEX($F$1:F5891, MATCH(E5892, $E$1:E5891, 0)))</f>
        <v>2915</v>
      </c>
      <c r="G5892" t="s">
        <v>126</v>
      </c>
      <c r="H5892" t="s">
        <v>11</v>
      </c>
      <c r="I5892" t="s">
        <v>24</v>
      </c>
      <c r="J5892" t="s">
        <v>1579</v>
      </c>
      <c r="K5892" s="17">
        <v>113.22</v>
      </c>
      <c r="L5892" s="17">
        <v>3</v>
      </c>
      <c r="M5892" s="17">
        <v>29.44</v>
      </c>
      <c r="N5892" s="17" t="str">
        <f>IF(SalesData[[#This Row],[Profit]]&gt;0,"Profit","Loss")</f>
        <v>Profit</v>
      </c>
    </row>
    <row r="5893" spans="1:14" x14ac:dyDescent="0.25">
      <c r="A5893" s="1">
        <v>42664</v>
      </c>
      <c r="B5893" s="3">
        <f t="shared" si="276"/>
        <v>2016</v>
      </c>
      <c r="C5893" s="3">
        <f t="shared" si="277"/>
        <v>10</v>
      </c>
      <c r="D5893" t="s">
        <v>910</v>
      </c>
      <c r="E5893" t="str">
        <f t="shared" si="278"/>
        <v>Dennis Pardue20161021</v>
      </c>
      <c r="F5893">
        <f>IF(COUNTIF($E$2:E5893, E5893) = 1, MAX($F$1:F5892) + 1, INDEX($F$1:F5892, MATCH(E5893, $E$1:E5892, 0)))</f>
        <v>2915</v>
      </c>
      <c r="G5893" t="s">
        <v>126</v>
      </c>
      <c r="H5893" t="s">
        <v>11</v>
      </c>
      <c r="I5893" t="s">
        <v>12</v>
      </c>
      <c r="J5893" t="s">
        <v>2258</v>
      </c>
      <c r="K5893" s="17">
        <v>35.880000000000003</v>
      </c>
      <c r="L5893" s="17">
        <v>6</v>
      </c>
      <c r="M5893" s="17">
        <v>17.579999999999998</v>
      </c>
      <c r="N5893" s="17" t="str">
        <f>IF(SalesData[[#This Row],[Profit]]&gt;0,"Profit","Loss")</f>
        <v>Profit</v>
      </c>
    </row>
    <row r="5894" spans="1:14" x14ac:dyDescent="0.25">
      <c r="A5894" s="1">
        <v>42664</v>
      </c>
      <c r="B5894" s="3">
        <f t="shared" si="276"/>
        <v>2016</v>
      </c>
      <c r="C5894" s="3">
        <f t="shared" si="277"/>
        <v>10</v>
      </c>
      <c r="D5894" t="s">
        <v>910</v>
      </c>
      <c r="E5894" t="str">
        <f t="shared" si="278"/>
        <v>Dennis Pardue20161021</v>
      </c>
      <c r="F5894">
        <f>IF(COUNTIF($E$2:E5894, E5894) = 1, MAX($F$1:F5893) + 1, INDEX($F$1:F5893, MATCH(E5894, $E$1:E5893, 0)))</f>
        <v>2915</v>
      </c>
      <c r="G5894" t="s">
        <v>126</v>
      </c>
      <c r="H5894" t="s">
        <v>11</v>
      </c>
      <c r="I5894" t="s">
        <v>20</v>
      </c>
      <c r="J5894" t="s">
        <v>1366</v>
      </c>
      <c r="K5894" s="17">
        <v>4535.9799999999996</v>
      </c>
      <c r="L5894" s="17">
        <v>3</v>
      </c>
      <c r="M5894" s="17">
        <v>1644.29</v>
      </c>
      <c r="N5894" s="17" t="str">
        <f>IF(SalesData[[#This Row],[Profit]]&gt;0,"Profit","Loss")</f>
        <v>Profit</v>
      </c>
    </row>
    <row r="5895" spans="1:14" x14ac:dyDescent="0.25">
      <c r="A5895" s="1">
        <v>42664</v>
      </c>
      <c r="B5895" s="3">
        <f t="shared" si="276"/>
        <v>2016</v>
      </c>
      <c r="C5895" s="3">
        <f t="shared" si="277"/>
        <v>10</v>
      </c>
      <c r="D5895" t="s">
        <v>237</v>
      </c>
      <c r="E5895" t="str">
        <f t="shared" si="278"/>
        <v>Giulietta Weimer20161021</v>
      </c>
      <c r="F5895">
        <f>IF(COUNTIF($E$2:E5895, E5895) = 1, MAX($F$1:F5894) + 1, INDEX($F$1:F5894, MATCH(E5895, $E$1:E5894, 0)))</f>
        <v>2916</v>
      </c>
      <c r="G5895" t="s">
        <v>120</v>
      </c>
      <c r="H5895" t="s">
        <v>11</v>
      </c>
      <c r="I5895" t="s">
        <v>18</v>
      </c>
      <c r="J5895" t="s">
        <v>2422</v>
      </c>
      <c r="K5895" s="17">
        <v>111.67</v>
      </c>
      <c r="L5895" s="17">
        <v>9</v>
      </c>
      <c r="M5895" s="17">
        <v>6.98</v>
      </c>
      <c r="N5895" s="17" t="str">
        <f>IF(SalesData[[#This Row],[Profit]]&gt;0,"Profit","Loss")</f>
        <v>Profit</v>
      </c>
    </row>
    <row r="5896" spans="1:14" x14ac:dyDescent="0.25">
      <c r="A5896" s="1">
        <v>42664</v>
      </c>
      <c r="B5896" s="3">
        <f t="shared" si="276"/>
        <v>2016</v>
      </c>
      <c r="C5896" s="3">
        <f t="shared" si="277"/>
        <v>10</v>
      </c>
      <c r="D5896" t="s">
        <v>1448</v>
      </c>
      <c r="E5896" t="str">
        <f t="shared" si="278"/>
        <v>Jill Fjeld20161021</v>
      </c>
      <c r="F5896">
        <f>IF(COUNTIF($E$2:E5896, E5896) = 1, MAX($F$1:F5895) + 1, INDEX($F$1:F5895, MATCH(E5896, $E$1:E5895, 0)))</f>
        <v>2917</v>
      </c>
      <c r="G5896" t="s">
        <v>10</v>
      </c>
      <c r="H5896" t="s">
        <v>39</v>
      </c>
      <c r="I5896" t="s">
        <v>52</v>
      </c>
      <c r="J5896" t="s">
        <v>388</v>
      </c>
      <c r="K5896" s="17">
        <v>106.08</v>
      </c>
      <c r="L5896" s="17">
        <v>6</v>
      </c>
      <c r="M5896" s="17">
        <v>-9.2799999999999994</v>
      </c>
      <c r="N5896" s="17" t="str">
        <f>IF(SalesData[[#This Row],[Profit]]&gt;0,"Profit","Loss")</f>
        <v>Loss</v>
      </c>
    </row>
    <row r="5897" spans="1:14" x14ac:dyDescent="0.25">
      <c r="A5897" s="1">
        <v>42664</v>
      </c>
      <c r="B5897" s="3">
        <f t="shared" si="276"/>
        <v>2016</v>
      </c>
      <c r="C5897" s="3">
        <f t="shared" si="277"/>
        <v>10</v>
      </c>
      <c r="D5897" t="s">
        <v>791</v>
      </c>
      <c r="E5897" t="str">
        <f t="shared" si="278"/>
        <v>Carlos Soltero20161021</v>
      </c>
      <c r="F5897">
        <f>IF(COUNTIF($E$2:E5897, E5897) = 1, MAX($F$1:F5896) + 1, INDEX($F$1:F5896, MATCH(E5897, $E$1:E5896, 0)))</f>
        <v>2918</v>
      </c>
      <c r="G5897" t="s">
        <v>27</v>
      </c>
      <c r="H5897" t="s">
        <v>34</v>
      </c>
      <c r="I5897" t="s">
        <v>35</v>
      </c>
      <c r="J5897" t="s">
        <v>1484</v>
      </c>
      <c r="K5897" s="17">
        <v>242.14</v>
      </c>
      <c r="L5897" s="17">
        <v>3</v>
      </c>
      <c r="M5897" s="17">
        <v>12.11</v>
      </c>
      <c r="N5897" s="17" t="str">
        <f>IF(SalesData[[#This Row],[Profit]]&gt;0,"Profit","Loss")</f>
        <v>Profit</v>
      </c>
    </row>
    <row r="5898" spans="1:14" x14ac:dyDescent="0.25">
      <c r="A5898" s="1">
        <v>42664</v>
      </c>
      <c r="B5898" s="3">
        <f t="shared" si="276"/>
        <v>2016</v>
      </c>
      <c r="C5898" s="3">
        <f t="shared" si="277"/>
        <v>10</v>
      </c>
      <c r="D5898" t="s">
        <v>791</v>
      </c>
      <c r="E5898" t="str">
        <f t="shared" si="278"/>
        <v>Carlos Soltero20161021</v>
      </c>
      <c r="F5898">
        <f>IF(COUNTIF($E$2:E5898, E5898) = 1, MAX($F$1:F5897) + 1, INDEX($F$1:F5897, MATCH(E5898, $E$1:E5897, 0)))</f>
        <v>2918</v>
      </c>
      <c r="G5898" t="s">
        <v>27</v>
      </c>
      <c r="H5898" t="s">
        <v>11</v>
      </c>
      <c r="I5898" t="s">
        <v>24</v>
      </c>
      <c r="J5898" t="s">
        <v>271</v>
      </c>
      <c r="K5898" s="17">
        <v>12.39</v>
      </c>
      <c r="L5898" s="17">
        <v>3</v>
      </c>
      <c r="M5898" s="17">
        <v>5.7</v>
      </c>
      <c r="N5898" s="17" t="str">
        <f>IF(SalesData[[#This Row],[Profit]]&gt;0,"Profit","Loss")</f>
        <v>Profit</v>
      </c>
    </row>
    <row r="5899" spans="1:14" x14ac:dyDescent="0.25">
      <c r="A5899" s="1">
        <v>42664</v>
      </c>
      <c r="B5899" s="3">
        <f t="shared" si="276"/>
        <v>2016</v>
      </c>
      <c r="C5899" s="3">
        <f t="shared" si="277"/>
        <v>10</v>
      </c>
      <c r="D5899" t="s">
        <v>791</v>
      </c>
      <c r="E5899" t="str">
        <f t="shared" si="278"/>
        <v>Carlos Soltero20161021</v>
      </c>
      <c r="F5899">
        <f>IF(COUNTIF($E$2:E5899, E5899) = 1, MAX($F$1:F5898) + 1, INDEX($F$1:F5898, MATCH(E5899, $E$1:E5898, 0)))</f>
        <v>2918</v>
      </c>
      <c r="G5899" t="s">
        <v>27</v>
      </c>
      <c r="H5899" t="s">
        <v>34</v>
      </c>
      <c r="I5899" t="s">
        <v>47</v>
      </c>
      <c r="J5899" t="s">
        <v>2471</v>
      </c>
      <c r="K5899" s="17">
        <v>19.96</v>
      </c>
      <c r="L5899" s="17">
        <v>2</v>
      </c>
      <c r="M5899" s="17">
        <v>5.59</v>
      </c>
      <c r="N5899" s="17" t="str">
        <f>IF(SalesData[[#This Row],[Profit]]&gt;0,"Profit","Loss")</f>
        <v>Profit</v>
      </c>
    </row>
    <row r="5900" spans="1:14" x14ac:dyDescent="0.25">
      <c r="A5900" s="1">
        <v>42664</v>
      </c>
      <c r="B5900" s="3">
        <f t="shared" si="276"/>
        <v>2016</v>
      </c>
      <c r="C5900" s="3">
        <f t="shared" si="277"/>
        <v>10</v>
      </c>
      <c r="D5900" t="s">
        <v>791</v>
      </c>
      <c r="E5900" t="str">
        <f t="shared" si="278"/>
        <v>Carlos Soltero20161021</v>
      </c>
      <c r="F5900">
        <f>IF(COUNTIF($E$2:E5900, E5900) = 1, MAX($F$1:F5899) + 1, INDEX($F$1:F5899, MATCH(E5900, $E$1:E5899, 0)))</f>
        <v>2918</v>
      </c>
      <c r="G5900" t="s">
        <v>27</v>
      </c>
      <c r="H5900" t="s">
        <v>11</v>
      </c>
      <c r="I5900" t="s">
        <v>18</v>
      </c>
      <c r="J5900" t="s">
        <v>19</v>
      </c>
      <c r="K5900" s="17">
        <v>340.92</v>
      </c>
      <c r="L5900" s="17">
        <v>3</v>
      </c>
      <c r="M5900" s="17">
        <v>3.41</v>
      </c>
      <c r="N5900" s="17" t="str">
        <f>IF(SalesData[[#This Row],[Profit]]&gt;0,"Profit","Loss")</f>
        <v>Profit</v>
      </c>
    </row>
    <row r="5901" spans="1:14" x14ac:dyDescent="0.25">
      <c r="A5901" s="1">
        <v>42664</v>
      </c>
      <c r="B5901" s="3">
        <f t="shared" si="276"/>
        <v>2016</v>
      </c>
      <c r="C5901" s="3">
        <f t="shared" si="277"/>
        <v>10</v>
      </c>
      <c r="D5901" t="s">
        <v>246</v>
      </c>
      <c r="E5901" t="str">
        <f t="shared" si="278"/>
        <v>Anne Pryor20161021</v>
      </c>
      <c r="F5901">
        <f>IF(COUNTIF($E$2:E5901, E5901) = 1, MAX($F$1:F5900) + 1, INDEX($F$1:F5900, MATCH(E5901, $E$1:E5900, 0)))</f>
        <v>2919</v>
      </c>
      <c r="G5901" t="s">
        <v>123</v>
      </c>
      <c r="H5901" t="s">
        <v>34</v>
      </c>
      <c r="I5901" t="s">
        <v>47</v>
      </c>
      <c r="J5901" t="s">
        <v>775</v>
      </c>
      <c r="K5901" s="17">
        <v>45.57</v>
      </c>
      <c r="L5901" s="17">
        <v>2</v>
      </c>
      <c r="M5901" s="17">
        <v>9.68</v>
      </c>
      <c r="N5901" s="17" t="str">
        <f>IF(SalesData[[#This Row],[Profit]]&gt;0,"Profit","Loss")</f>
        <v>Profit</v>
      </c>
    </row>
    <row r="5902" spans="1:14" x14ac:dyDescent="0.25">
      <c r="A5902" s="1">
        <v>42664</v>
      </c>
      <c r="B5902" s="3">
        <f t="shared" si="276"/>
        <v>2016</v>
      </c>
      <c r="C5902" s="3">
        <f t="shared" si="277"/>
        <v>10</v>
      </c>
      <c r="D5902" t="s">
        <v>246</v>
      </c>
      <c r="E5902" t="str">
        <f t="shared" si="278"/>
        <v>Anne Pryor20161021</v>
      </c>
      <c r="F5902">
        <f>IF(COUNTIF($E$2:E5902, E5902) = 1, MAX($F$1:F5901) + 1, INDEX($F$1:F5901, MATCH(E5902, $E$1:E5901, 0)))</f>
        <v>2919</v>
      </c>
      <c r="G5902" t="s">
        <v>123</v>
      </c>
      <c r="H5902" t="s">
        <v>11</v>
      </c>
      <c r="I5902" t="s">
        <v>20</v>
      </c>
      <c r="J5902" t="s">
        <v>511</v>
      </c>
      <c r="K5902" s="17">
        <v>28.75</v>
      </c>
      <c r="L5902" s="17">
        <v>8</v>
      </c>
      <c r="M5902" s="17">
        <v>-21.08</v>
      </c>
      <c r="N5902" s="17" t="str">
        <f>IF(SalesData[[#This Row],[Profit]]&gt;0,"Profit","Loss")</f>
        <v>Loss</v>
      </c>
    </row>
    <row r="5903" spans="1:14" x14ac:dyDescent="0.25">
      <c r="A5903" s="1">
        <v>42665</v>
      </c>
      <c r="B5903" s="3">
        <f t="shared" si="276"/>
        <v>2016</v>
      </c>
      <c r="C5903" s="3">
        <f t="shared" si="277"/>
        <v>10</v>
      </c>
      <c r="D5903" t="s">
        <v>2405</v>
      </c>
      <c r="E5903" t="str">
        <f t="shared" si="278"/>
        <v>Peter McVee20161022</v>
      </c>
      <c r="F5903">
        <f>IF(COUNTIF($E$2:E5903, E5903) = 1, MAX($F$1:F5902) + 1, INDEX($F$1:F5902, MATCH(E5903, $E$1:E5902, 0)))</f>
        <v>2920</v>
      </c>
      <c r="G5903" t="s">
        <v>110</v>
      </c>
      <c r="H5903" t="s">
        <v>34</v>
      </c>
      <c r="I5903" t="s">
        <v>47</v>
      </c>
      <c r="J5903" t="s">
        <v>2121</v>
      </c>
      <c r="K5903" s="17">
        <v>31.4</v>
      </c>
      <c r="L5903" s="17">
        <v>5</v>
      </c>
      <c r="M5903" s="17">
        <v>10.050000000000001</v>
      </c>
      <c r="N5903" s="17" t="str">
        <f>IF(SalesData[[#This Row],[Profit]]&gt;0,"Profit","Loss")</f>
        <v>Profit</v>
      </c>
    </row>
    <row r="5904" spans="1:14" x14ac:dyDescent="0.25">
      <c r="A5904" s="1">
        <v>42665</v>
      </c>
      <c r="B5904" s="3">
        <f t="shared" si="276"/>
        <v>2016</v>
      </c>
      <c r="C5904" s="3">
        <f t="shared" si="277"/>
        <v>10</v>
      </c>
      <c r="D5904" t="s">
        <v>161</v>
      </c>
      <c r="E5904" t="str">
        <f t="shared" si="278"/>
        <v>Eric Barreto20161022</v>
      </c>
      <c r="F5904">
        <f>IF(COUNTIF($E$2:E5904, E5904) = 1, MAX($F$1:F5903) + 1, INDEX($F$1:F5903, MATCH(E5904, $E$1:E5903, 0)))</f>
        <v>2921</v>
      </c>
      <c r="G5904" t="s">
        <v>55</v>
      </c>
      <c r="H5904" t="s">
        <v>34</v>
      </c>
      <c r="I5904" t="s">
        <v>47</v>
      </c>
      <c r="J5904" t="s">
        <v>2471</v>
      </c>
      <c r="K5904" s="17">
        <v>39.92</v>
      </c>
      <c r="L5904" s="17">
        <v>4</v>
      </c>
      <c r="M5904" s="17">
        <v>11.18</v>
      </c>
      <c r="N5904" s="17" t="str">
        <f>IF(SalesData[[#This Row],[Profit]]&gt;0,"Profit","Loss")</f>
        <v>Profit</v>
      </c>
    </row>
    <row r="5905" spans="1:14" x14ac:dyDescent="0.25">
      <c r="A5905" s="1">
        <v>42665</v>
      </c>
      <c r="B5905" s="3">
        <f t="shared" si="276"/>
        <v>2016</v>
      </c>
      <c r="C5905" s="3">
        <f t="shared" si="277"/>
        <v>10</v>
      </c>
      <c r="D5905" t="s">
        <v>1562</v>
      </c>
      <c r="E5905" t="str">
        <f t="shared" si="278"/>
        <v>MaryBeth Skach20161022</v>
      </c>
      <c r="F5905">
        <f>IF(COUNTIF($E$2:E5905, E5905) = 1, MAX($F$1:F5904) + 1, INDEX($F$1:F5904, MATCH(E5905, $E$1:E5904, 0)))</f>
        <v>2922</v>
      </c>
      <c r="G5905" t="s">
        <v>164</v>
      </c>
      <c r="H5905" t="s">
        <v>11</v>
      </c>
      <c r="I5905" t="s">
        <v>12</v>
      </c>
      <c r="J5905" t="s">
        <v>1192</v>
      </c>
      <c r="K5905" s="17">
        <v>6.68</v>
      </c>
      <c r="L5905" s="17">
        <v>1</v>
      </c>
      <c r="M5905" s="17">
        <v>3.21</v>
      </c>
      <c r="N5905" s="17" t="str">
        <f>IF(SalesData[[#This Row],[Profit]]&gt;0,"Profit","Loss")</f>
        <v>Profit</v>
      </c>
    </row>
    <row r="5906" spans="1:14" x14ac:dyDescent="0.25">
      <c r="A5906" s="1">
        <v>42665</v>
      </c>
      <c r="B5906" s="3">
        <f t="shared" si="276"/>
        <v>2016</v>
      </c>
      <c r="C5906" s="3">
        <f t="shared" si="277"/>
        <v>10</v>
      </c>
      <c r="D5906" t="s">
        <v>1562</v>
      </c>
      <c r="E5906" t="str">
        <f t="shared" si="278"/>
        <v>MaryBeth Skach20161022</v>
      </c>
      <c r="F5906">
        <f>IF(COUNTIF($E$2:E5906, E5906) = 1, MAX($F$1:F5905) + 1, INDEX($F$1:F5905, MATCH(E5906, $E$1:E5905, 0)))</f>
        <v>2922</v>
      </c>
      <c r="G5906" t="s">
        <v>164</v>
      </c>
      <c r="H5906" t="s">
        <v>11</v>
      </c>
      <c r="I5906" t="s">
        <v>24</v>
      </c>
      <c r="J5906" t="s">
        <v>869</v>
      </c>
      <c r="K5906" s="17">
        <v>8.34</v>
      </c>
      <c r="L5906" s="17">
        <v>3</v>
      </c>
      <c r="M5906" s="17">
        <v>2.25</v>
      </c>
      <c r="N5906" s="17" t="str">
        <f>IF(SalesData[[#This Row],[Profit]]&gt;0,"Profit","Loss")</f>
        <v>Profit</v>
      </c>
    </row>
    <row r="5907" spans="1:14" x14ac:dyDescent="0.25">
      <c r="A5907" s="1">
        <v>42665</v>
      </c>
      <c r="B5907" s="3">
        <f t="shared" si="276"/>
        <v>2016</v>
      </c>
      <c r="C5907" s="3">
        <f t="shared" si="277"/>
        <v>10</v>
      </c>
      <c r="D5907" t="s">
        <v>1562</v>
      </c>
      <c r="E5907" t="str">
        <f t="shared" si="278"/>
        <v>MaryBeth Skach20161022</v>
      </c>
      <c r="F5907">
        <f>IF(COUNTIF($E$2:E5907, E5907) = 1, MAX($F$1:F5906) + 1, INDEX($F$1:F5906, MATCH(E5907, $E$1:E5906, 0)))</f>
        <v>2922</v>
      </c>
      <c r="G5907" t="s">
        <v>164</v>
      </c>
      <c r="H5907" t="s">
        <v>34</v>
      </c>
      <c r="I5907" t="s">
        <v>47</v>
      </c>
      <c r="J5907" t="s">
        <v>2615</v>
      </c>
      <c r="K5907" s="17">
        <v>101.94</v>
      </c>
      <c r="L5907" s="17">
        <v>3</v>
      </c>
      <c r="M5907" s="17">
        <v>30.58</v>
      </c>
      <c r="N5907" s="17" t="str">
        <f>IF(SalesData[[#This Row],[Profit]]&gt;0,"Profit","Loss")</f>
        <v>Profit</v>
      </c>
    </row>
    <row r="5908" spans="1:14" x14ac:dyDescent="0.25">
      <c r="A5908" s="1">
        <v>42666</v>
      </c>
      <c r="B5908" s="3">
        <f t="shared" si="276"/>
        <v>2016</v>
      </c>
      <c r="C5908" s="3">
        <f t="shared" si="277"/>
        <v>10</v>
      </c>
      <c r="D5908" t="s">
        <v>215</v>
      </c>
      <c r="E5908" t="str">
        <f t="shared" si="278"/>
        <v>Steven Roelle20161023</v>
      </c>
      <c r="F5908">
        <f>IF(COUNTIF($E$2:E5908, E5908) = 1, MAX($F$1:F5907) + 1, INDEX($F$1:F5907, MATCH(E5908, $E$1:E5907, 0)))</f>
        <v>2923</v>
      </c>
      <c r="G5908" t="s">
        <v>149</v>
      </c>
      <c r="H5908" t="s">
        <v>11</v>
      </c>
      <c r="I5908" t="s">
        <v>12</v>
      </c>
      <c r="J5908" t="s">
        <v>1255</v>
      </c>
      <c r="K5908" s="17">
        <v>379.4</v>
      </c>
      <c r="L5908" s="17">
        <v>10</v>
      </c>
      <c r="M5908" s="17">
        <v>178.32</v>
      </c>
      <c r="N5908" s="17" t="str">
        <f>IF(SalesData[[#This Row],[Profit]]&gt;0,"Profit","Loss")</f>
        <v>Profit</v>
      </c>
    </row>
    <row r="5909" spans="1:14" x14ac:dyDescent="0.25">
      <c r="A5909" s="1">
        <v>42666</v>
      </c>
      <c r="B5909" s="3">
        <f t="shared" si="276"/>
        <v>2016</v>
      </c>
      <c r="C5909" s="3">
        <f t="shared" si="277"/>
        <v>10</v>
      </c>
      <c r="D5909" t="s">
        <v>813</v>
      </c>
      <c r="E5909" t="str">
        <f t="shared" si="278"/>
        <v>Heather Kirkland20161023</v>
      </c>
      <c r="F5909">
        <f>IF(COUNTIF($E$2:E5909, E5909) = 1, MAX($F$1:F5908) + 1, INDEX($F$1:F5908, MATCH(E5909, $E$1:E5908, 0)))</f>
        <v>2924</v>
      </c>
      <c r="G5909" t="s">
        <v>15</v>
      </c>
      <c r="H5909" t="s">
        <v>34</v>
      </c>
      <c r="I5909" t="s">
        <v>47</v>
      </c>
      <c r="J5909" t="s">
        <v>1450</v>
      </c>
      <c r="K5909" s="17">
        <v>16.16</v>
      </c>
      <c r="L5909" s="17">
        <v>7</v>
      </c>
      <c r="M5909" s="17">
        <v>-12.12</v>
      </c>
      <c r="N5909" s="17" t="str">
        <f>IF(SalesData[[#This Row],[Profit]]&gt;0,"Profit","Loss")</f>
        <v>Loss</v>
      </c>
    </row>
    <row r="5910" spans="1:14" x14ac:dyDescent="0.25">
      <c r="A5910" s="1">
        <v>42666</v>
      </c>
      <c r="B5910" s="3">
        <f t="shared" si="276"/>
        <v>2016</v>
      </c>
      <c r="C5910" s="3">
        <f t="shared" si="277"/>
        <v>10</v>
      </c>
      <c r="D5910" t="s">
        <v>813</v>
      </c>
      <c r="E5910" t="str">
        <f t="shared" si="278"/>
        <v>Heather Kirkland20161023</v>
      </c>
      <c r="F5910">
        <f>IF(COUNTIF($E$2:E5910, E5910) = 1, MAX($F$1:F5909) + 1, INDEX($F$1:F5909, MATCH(E5910, $E$1:E5909, 0)))</f>
        <v>2924</v>
      </c>
      <c r="G5910" t="s">
        <v>15</v>
      </c>
      <c r="H5910" t="s">
        <v>11</v>
      </c>
      <c r="I5910" t="s">
        <v>12</v>
      </c>
      <c r="J5910" t="s">
        <v>1132</v>
      </c>
      <c r="K5910" s="17">
        <v>54.82</v>
      </c>
      <c r="L5910" s="17">
        <v>3</v>
      </c>
      <c r="M5910" s="17">
        <v>17.82</v>
      </c>
      <c r="N5910" s="17" t="str">
        <f>IF(SalesData[[#This Row],[Profit]]&gt;0,"Profit","Loss")</f>
        <v>Profit</v>
      </c>
    </row>
    <row r="5911" spans="1:14" x14ac:dyDescent="0.25">
      <c r="A5911" s="1">
        <v>42666</v>
      </c>
      <c r="B5911" s="3">
        <f t="shared" si="276"/>
        <v>2016</v>
      </c>
      <c r="C5911" s="3">
        <f t="shared" si="277"/>
        <v>10</v>
      </c>
      <c r="D5911" t="s">
        <v>1003</v>
      </c>
      <c r="E5911" t="str">
        <f t="shared" si="278"/>
        <v>Alejandro Ballentine20161023</v>
      </c>
      <c r="F5911">
        <f>IF(COUNTIF($E$2:E5911, E5911) = 1, MAX($F$1:F5910) + 1, INDEX($F$1:F5910, MATCH(E5911, $E$1:E5910, 0)))</f>
        <v>2925</v>
      </c>
      <c r="G5911" t="s">
        <v>164</v>
      </c>
      <c r="H5911" t="s">
        <v>11</v>
      </c>
      <c r="I5911" t="s">
        <v>43</v>
      </c>
      <c r="J5911" t="s">
        <v>2587</v>
      </c>
      <c r="K5911" s="17">
        <v>17.05</v>
      </c>
      <c r="L5911" s="17">
        <v>5</v>
      </c>
      <c r="M5911" s="17">
        <v>8.18</v>
      </c>
      <c r="N5911" s="17" t="str">
        <f>IF(SalesData[[#This Row],[Profit]]&gt;0,"Profit","Loss")</f>
        <v>Profit</v>
      </c>
    </row>
    <row r="5912" spans="1:14" x14ac:dyDescent="0.25">
      <c r="A5912" s="1">
        <v>42667</v>
      </c>
      <c r="B5912" s="3">
        <f t="shared" si="276"/>
        <v>2016</v>
      </c>
      <c r="C5912" s="3">
        <f t="shared" si="277"/>
        <v>10</v>
      </c>
      <c r="D5912" t="s">
        <v>659</v>
      </c>
      <c r="E5912" t="str">
        <f t="shared" si="278"/>
        <v>Victoria Wilson20161024</v>
      </c>
      <c r="F5912">
        <f>IF(COUNTIF($E$2:E5912, E5912) = 1, MAX($F$1:F5911) + 1, INDEX($F$1:F5911, MATCH(E5912, $E$1:E5911, 0)))</f>
        <v>2926</v>
      </c>
      <c r="G5912" t="s">
        <v>27</v>
      </c>
      <c r="H5912" t="s">
        <v>39</v>
      </c>
      <c r="I5912" t="s">
        <v>52</v>
      </c>
      <c r="J5912" t="s">
        <v>2398</v>
      </c>
      <c r="K5912" s="17">
        <v>100</v>
      </c>
      <c r="L5912" s="17">
        <v>4</v>
      </c>
      <c r="M5912" s="17">
        <v>21</v>
      </c>
      <c r="N5912" s="17" t="str">
        <f>IF(SalesData[[#This Row],[Profit]]&gt;0,"Profit","Loss")</f>
        <v>Profit</v>
      </c>
    </row>
    <row r="5913" spans="1:14" x14ac:dyDescent="0.25">
      <c r="A5913" s="1">
        <v>42667</v>
      </c>
      <c r="B5913" s="3">
        <f t="shared" si="276"/>
        <v>2016</v>
      </c>
      <c r="C5913" s="3">
        <f t="shared" si="277"/>
        <v>10</v>
      </c>
      <c r="D5913" t="s">
        <v>659</v>
      </c>
      <c r="E5913" t="str">
        <f t="shared" si="278"/>
        <v>Victoria Wilson20161024</v>
      </c>
      <c r="F5913">
        <f>IF(COUNTIF($E$2:E5913, E5913) = 1, MAX($F$1:F5912) + 1, INDEX($F$1:F5912, MATCH(E5913, $E$1:E5912, 0)))</f>
        <v>2926</v>
      </c>
      <c r="G5913" t="s">
        <v>27</v>
      </c>
      <c r="H5913" t="s">
        <v>39</v>
      </c>
      <c r="I5913" t="s">
        <v>52</v>
      </c>
      <c r="J5913" t="s">
        <v>2331</v>
      </c>
      <c r="K5913" s="17">
        <v>359.98</v>
      </c>
      <c r="L5913" s="17">
        <v>2</v>
      </c>
      <c r="M5913" s="17">
        <v>21.6</v>
      </c>
      <c r="N5913" s="17" t="str">
        <f>IF(SalesData[[#This Row],[Profit]]&gt;0,"Profit","Loss")</f>
        <v>Profit</v>
      </c>
    </row>
    <row r="5914" spans="1:14" x14ac:dyDescent="0.25">
      <c r="A5914" s="1">
        <v>42667</v>
      </c>
      <c r="B5914" s="3">
        <f t="shared" si="276"/>
        <v>2016</v>
      </c>
      <c r="C5914" s="3">
        <f t="shared" si="277"/>
        <v>10</v>
      </c>
      <c r="D5914" t="s">
        <v>2100</v>
      </c>
      <c r="E5914" t="str">
        <f t="shared" si="278"/>
        <v>Catherine Glotzbach20161024</v>
      </c>
      <c r="F5914">
        <f>IF(COUNTIF($E$2:E5914, E5914) = 1, MAX($F$1:F5913) + 1, INDEX($F$1:F5913, MATCH(E5914, $E$1:E5913, 0)))</f>
        <v>2927</v>
      </c>
      <c r="G5914" t="s">
        <v>120</v>
      </c>
      <c r="H5914" t="s">
        <v>39</v>
      </c>
      <c r="I5914" t="s">
        <v>40</v>
      </c>
      <c r="J5914" t="s">
        <v>102</v>
      </c>
      <c r="K5914" s="17">
        <v>239.98</v>
      </c>
      <c r="L5914" s="17">
        <v>3</v>
      </c>
      <c r="M5914" s="17">
        <v>18</v>
      </c>
      <c r="N5914" s="17" t="str">
        <f>IF(SalesData[[#This Row],[Profit]]&gt;0,"Profit","Loss")</f>
        <v>Profit</v>
      </c>
    </row>
    <row r="5915" spans="1:14" x14ac:dyDescent="0.25">
      <c r="A5915" s="1">
        <v>42667</v>
      </c>
      <c r="B5915" s="3">
        <f t="shared" si="276"/>
        <v>2016</v>
      </c>
      <c r="C5915" s="3">
        <f t="shared" si="277"/>
        <v>10</v>
      </c>
      <c r="D5915" t="s">
        <v>1067</v>
      </c>
      <c r="E5915" t="str">
        <f t="shared" si="278"/>
        <v>Sonia Sunley20161024</v>
      </c>
      <c r="F5915">
        <f>IF(COUNTIF($E$2:E5915, E5915) = 1, MAX($F$1:F5914) + 1, INDEX($F$1:F5914, MATCH(E5915, $E$1:E5914, 0)))</f>
        <v>2928</v>
      </c>
      <c r="G5915" t="s">
        <v>27</v>
      </c>
      <c r="H5915" t="s">
        <v>39</v>
      </c>
      <c r="I5915" t="s">
        <v>52</v>
      </c>
      <c r="J5915" t="s">
        <v>2125</v>
      </c>
      <c r="K5915" s="17">
        <v>199.99</v>
      </c>
      <c r="L5915" s="17">
        <v>1</v>
      </c>
      <c r="M5915" s="17">
        <v>86</v>
      </c>
      <c r="N5915" s="17" t="str">
        <f>IF(SalesData[[#This Row],[Profit]]&gt;0,"Profit","Loss")</f>
        <v>Profit</v>
      </c>
    </row>
    <row r="5916" spans="1:14" x14ac:dyDescent="0.25">
      <c r="A5916" s="1">
        <v>42667</v>
      </c>
      <c r="B5916" s="3">
        <f t="shared" si="276"/>
        <v>2016</v>
      </c>
      <c r="C5916" s="3">
        <f t="shared" si="277"/>
        <v>10</v>
      </c>
      <c r="D5916" t="s">
        <v>1161</v>
      </c>
      <c r="E5916" t="str">
        <f t="shared" si="278"/>
        <v>Jennifer Patt20161024</v>
      </c>
      <c r="F5916">
        <f>IF(COUNTIF($E$2:E5916, E5916) = 1, MAX($F$1:F5915) + 1, INDEX($F$1:F5915, MATCH(E5916, $E$1:E5915, 0)))</f>
        <v>2929</v>
      </c>
      <c r="G5916" t="s">
        <v>10</v>
      </c>
      <c r="H5916" t="s">
        <v>11</v>
      </c>
      <c r="I5916" t="s">
        <v>12</v>
      </c>
      <c r="J5916" t="s">
        <v>134</v>
      </c>
      <c r="K5916" s="17">
        <v>15.55</v>
      </c>
      <c r="L5916" s="17">
        <v>3</v>
      </c>
      <c r="M5916" s="17">
        <v>5.44</v>
      </c>
      <c r="N5916" s="17" t="str">
        <f>IF(SalesData[[#This Row],[Profit]]&gt;0,"Profit","Loss")</f>
        <v>Profit</v>
      </c>
    </row>
    <row r="5917" spans="1:14" x14ac:dyDescent="0.25">
      <c r="A5917" s="1">
        <v>42667</v>
      </c>
      <c r="B5917" s="3">
        <f t="shared" si="276"/>
        <v>2016</v>
      </c>
      <c r="C5917" s="3">
        <f t="shared" si="277"/>
        <v>10</v>
      </c>
      <c r="D5917" t="s">
        <v>1097</v>
      </c>
      <c r="E5917" t="str">
        <f t="shared" si="278"/>
        <v>Emily Ducich20161024</v>
      </c>
      <c r="F5917">
        <f>IF(COUNTIF($E$2:E5917, E5917) = 1, MAX($F$1:F5916) + 1, INDEX($F$1:F5916, MATCH(E5917, $E$1:E5916, 0)))</f>
        <v>2930</v>
      </c>
      <c r="G5917" t="s">
        <v>27</v>
      </c>
      <c r="H5917" t="s">
        <v>39</v>
      </c>
      <c r="I5917" t="s">
        <v>52</v>
      </c>
      <c r="J5917" t="s">
        <v>1559</v>
      </c>
      <c r="K5917" s="17">
        <v>450</v>
      </c>
      <c r="L5917" s="17">
        <v>5</v>
      </c>
      <c r="M5917" s="17">
        <v>162</v>
      </c>
      <c r="N5917" s="17" t="str">
        <f>IF(SalesData[[#This Row],[Profit]]&gt;0,"Profit","Loss")</f>
        <v>Profit</v>
      </c>
    </row>
    <row r="5918" spans="1:14" x14ac:dyDescent="0.25">
      <c r="A5918" s="1">
        <v>42668</v>
      </c>
      <c r="B5918" s="3">
        <f t="shared" si="276"/>
        <v>2016</v>
      </c>
      <c r="C5918" s="3">
        <f t="shared" si="277"/>
        <v>10</v>
      </c>
      <c r="D5918" t="s">
        <v>249</v>
      </c>
      <c r="E5918" t="str">
        <f t="shared" si="278"/>
        <v>Jill Stevenson20161025</v>
      </c>
      <c r="F5918">
        <f>IF(COUNTIF($E$2:E5918, E5918) = 1, MAX($F$1:F5917) + 1, INDEX($F$1:F5917, MATCH(E5918, $E$1:E5917, 0)))</f>
        <v>2931</v>
      </c>
      <c r="G5918" t="s">
        <v>123</v>
      </c>
      <c r="H5918" t="s">
        <v>39</v>
      </c>
      <c r="I5918" t="s">
        <v>40</v>
      </c>
      <c r="J5918" t="s">
        <v>287</v>
      </c>
      <c r="K5918" s="17">
        <v>783.96</v>
      </c>
      <c r="L5918" s="17">
        <v>5</v>
      </c>
      <c r="M5918" s="17">
        <v>78.400000000000006</v>
      </c>
      <c r="N5918" s="17" t="str">
        <f>IF(SalesData[[#This Row],[Profit]]&gt;0,"Profit","Loss")</f>
        <v>Profit</v>
      </c>
    </row>
    <row r="5919" spans="1:14" x14ac:dyDescent="0.25">
      <c r="A5919" s="1">
        <v>42670</v>
      </c>
      <c r="B5919" s="3">
        <f t="shared" si="276"/>
        <v>2016</v>
      </c>
      <c r="C5919" s="3">
        <f t="shared" si="277"/>
        <v>10</v>
      </c>
      <c r="D5919" t="s">
        <v>1951</v>
      </c>
      <c r="E5919" t="str">
        <f t="shared" si="278"/>
        <v>Jeremy Ellison20161027</v>
      </c>
      <c r="F5919">
        <f>IF(COUNTIF($E$2:E5919, E5919) = 1, MAX($F$1:F5918) + 1, INDEX($F$1:F5918, MATCH(E5919, $E$1:E5918, 0)))</f>
        <v>2932</v>
      </c>
      <c r="G5919" t="s">
        <v>149</v>
      </c>
      <c r="H5919" t="s">
        <v>34</v>
      </c>
      <c r="I5919" t="s">
        <v>47</v>
      </c>
      <c r="J5919" t="s">
        <v>2062</v>
      </c>
      <c r="K5919" s="17">
        <v>40.200000000000003</v>
      </c>
      <c r="L5919" s="17">
        <v>3</v>
      </c>
      <c r="M5919" s="17">
        <v>19.3</v>
      </c>
      <c r="N5919" s="17" t="str">
        <f>IF(SalesData[[#This Row],[Profit]]&gt;0,"Profit","Loss")</f>
        <v>Profit</v>
      </c>
    </row>
    <row r="5920" spans="1:14" x14ac:dyDescent="0.25">
      <c r="A5920" s="1">
        <v>42670</v>
      </c>
      <c r="B5920" s="3">
        <f t="shared" si="276"/>
        <v>2016</v>
      </c>
      <c r="C5920" s="3">
        <f t="shared" si="277"/>
        <v>10</v>
      </c>
      <c r="D5920" t="s">
        <v>788</v>
      </c>
      <c r="E5920" t="str">
        <f t="shared" si="278"/>
        <v>Bart Pistole20161027</v>
      </c>
      <c r="F5920">
        <f>IF(COUNTIF($E$2:E5920, E5920) = 1, MAX($F$1:F5919) + 1, INDEX($F$1:F5919, MATCH(E5920, $E$1:E5919, 0)))</f>
        <v>2933</v>
      </c>
      <c r="G5920" t="s">
        <v>27</v>
      </c>
      <c r="H5920" t="s">
        <v>11</v>
      </c>
      <c r="I5920" t="s">
        <v>92</v>
      </c>
      <c r="J5920" t="s">
        <v>658</v>
      </c>
      <c r="K5920" s="17">
        <v>43.92</v>
      </c>
      <c r="L5920" s="17">
        <v>4</v>
      </c>
      <c r="M5920" s="17">
        <v>11.86</v>
      </c>
      <c r="N5920" s="17" t="str">
        <f>IF(SalesData[[#This Row],[Profit]]&gt;0,"Profit","Loss")</f>
        <v>Profit</v>
      </c>
    </row>
    <row r="5921" spans="1:14" x14ac:dyDescent="0.25">
      <c r="A5921" s="1">
        <v>42670</v>
      </c>
      <c r="B5921" s="3">
        <f t="shared" si="276"/>
        <v>2016</v>
      </c>
      <c r="C5921" s="3">
        <f t="shared" si="277"/>
        <v>10</v>
      </c>
      <c r="D5921" t="s">
        <v>788</v>
      </c>
      <c r="E5921" t="str">
        <f t="shared" si="278"/>
        <v>Bart Pistole20161027</v>
      </c>
      <c r="F5921">
        <f>IF(COUNTIF($E$2:E5921, E5921) = 1, MAX($F$1:F5920) + 1, INDEX($F$1:F5920, MATCH(E5921, $E$1:E5920, 0)))</f>
        <v>2933</v>
      </c>
      <c r="G5921" t="s">
        <v>27</v>
      </c>
      <c r="H5921" t="s">
        <v>11</v>
      </c>
      <c r="I5921" t="s">
        <v>20</v>
      </c>
      <c r="J5921" t="s">
        <v>579</v>
      </c>
      <c r="K5921" s="17">
        <v>25.03</v>
      </c>
      <c r="L5921" s="17">
        <v>3</v>
      </c>
      <c r="M5921" s="17">
        <v>7.82</v>
      </c>
      <c r="N5921" s="17" t="str">
        <f>IF(SalesData[[#This Row],[Profit]]&gt;0,"Profit","Loss")</f>
        <v>Profit</v>
      </c>
    </row>
    <row r="5922" spans="1:14" x14ac:dyDescent="0.25">
      <c r="A5922" s="1">
        <v>42670</v>
      </c>
      <c r="B5922" s="3">
        <f t="shared" si="276"/>
        <v>2016</v>
      </c>
      <c r="C5922" s="3">
        <f t="shared" si="277"/>
        <v>10</v>
      </c>
      <c r="D5922" t="s">
        <v>1113</v>
      </c>
      <c r="E5922" t="str">
        <f t="shared" si="278"/>
        <v>Ben Wallace20161027</v>
      </c>
      <c r="F5922">
        <f>IF(COUNTIF($E$2:E5922, E5922) = 1, MAX($F$1:F5921) + 1, INDEX($F$1:F5921, MATCH(E5922, $E$1:E5921, 0)))</f>
        <v>2934</v>
      </c>
      <c r="G5922" t="s">
        <v>55</v>
      </c>
      <c r="H5922" t="s">
        <v>34</v>
      </c>
      <c r="I5922" t="s">
        <v>35</v>
      </c>
      <c r="J5922" t="s">
        <v>1692</v>
      </c>
      <c r="K5922" s="17">
        <v>290.98</v>
      </c>
      <c r="L5922" s="17">
        <v>1</v>
      </c>
      <c r="M5922" s="17">
        <v>75.650000000000006</v>
      </c>
      <c r="N5922" s="17" t="str">
        <f>IF(SalesData[[#This Row],[Profit]]&gt;0,"Profit","Loss")</f>
        <v>Profit</v>
      </c>
    </row>
    <row r="5923" spans="1:14" x14ac:dyDescent="0.25">
      <c r="A5923" s="1">
        <v>42670</v>
      </c>
      <c r="B5923" s="3">
        <f t="shared" si="276"/>
        <v>2016</v>
      </c>
      <c r="C5923" s="3">
        <f t="shared" si="277"/>
        <v>10</v>
      </c>
      <c r="D5923" t="s">
        <v>674</v>
      </c>
      <c r="E5923" t="str">
        <f t="shared" si="278"/>
        <v>Pete Armstrong20161027</v>
      </c>
      <c r="F5923">
        <f>IF(COUNTIF($E$2:E5923, E5923) = 1, MAX($F$1:F5922) + 1, INDEX($F$1:F5922, MATCH(E5923, $E$1:E5922, 0)))</f>
        <v>2935</v>
      </c>
      <c r="G5923" t="s">
        <v>27</v>
      </c>
      <c r="H5923" t="s">
        <v>11</v>
      </c>
      <c r="I5923" t="s">
        <v>20</v>
      </c>
      <c r="J5923" t="s">
        <v>1232</v>
      </c>
      <c r="K5923" s="17">
        <v>67.14</v>
      </c>
      <c r="L5923" s="17">
        <v>4</v>
      </c>
      <c r="M5923" s="17">
        <v>25.18</v>
      </c>
      <c r="N5923" s="17" t="str">
        <f>IF(SalesData[[#This Row],[Profit]]&gt;0,"Profit","Loss")</f>
        <v>Profit</v>
      </c>
    </row>
    <row r="5924" spans="1:14" x14ac:dyDescent="0.25">
      <c r="A5924" s="1">
        <v>42670</v>
      </c>
      <c r="B5924" s="3">
        <f t="shared" si="276"/>
        <v>2016</v>
      </c>
      <c r="C5924" s="3">
        <f t="shared" si="277"/>
        <v>10</v>
      </c>
      <c r="D5924" t="s">
        <v>1113</v>
      </c>
      <c r="E5924" t="str">
        <f t="shared" si="278"/>
        <v>Ben Wallace20161027</v>
      </c>
      <c r="F5924">
        <f>IF(COUNTIF($E$2:E5924, E5924) = 1, MAX($F$1:F5923) + 1, INDEX($F$1:F5923, MATCH(E5924, $E$1:E5923, 0)))</f>
        <v>2934</v>
      </c>
      <c r="G5924" t="s">
        <v>149</v>
      </c>
      <c r="H5924" t="s">
        <v>34</v>
      </c>
      <c r="I5924" t="s">
        <v>35</v>
      </c>
      <c r="J5924" t="s">
        <v>1024</v>
      </c>
      <c r="K5924" s="17">
        <v>427.64</v>
      </c>
      <c r="L5924" s="17">
        <v>14</v>
      </c>
      <c r="M5924" s="17">
        <v>80.78</v>
      </c>
      <c r="N5924" s="17" t="str">
        <f>IF(SalesData[[#This Row],[Profit]]&gt;0,"Profit","Loss")</f>
        <v>Profit</v>
      </c>
    </row>
    <row r="5925" spans="1:14" x14ac:dyDescent="0.25">
      <c r="A5925" s="1">
        <v>42670</v>
      </c>
      <c r="B5925" s="3">
        <f t="shared" si="276"/>
        <v>2016</v>
      </c>
      <c r="C5925" s="3">
        <f t="shared" si="277"/>
        <v>10</v>
      </c>
      <c r="D5925" t="s">
        <v>1113</v>
      </c>
      <c r="E5925" t="str">
        <f t="shared" si="278"/>
        <v>Ben Wallace20161027</v>
      </c>
      <c r="F5925">
        <f>IF(COUNTIF($E$2:E5925, E5925) = 1, MAX($F$1:F5924) + 1, INDEX($F$1:F5924, MATCH(E5925, $E$1:E5924, 0)))</f>
        <v>2934</v>
      </c>
      <c r="G5925" t="s">
        <v>149</v>
      </c>
      <c r="H5925" t="s">
        <v>11</v>
      </c>
      <c r="I5925" t="s">
        <v>43</v>
      </c>
      <c r="J5925" t="s">
        <v>540</v>
      </c>
      <c r="K5925" s="17">
        <v>40.67</v>
      </c>
      <c r="L5925" s="17">
        <v>7</v>
      </c>
      <c r="M5925" s="17">
        <v>12.61</v>
      </c>
      <c r="N5925" s="17" t="str">
        <f>IF(SalesData[[#This Row],[Profit]]&gt;0,"Profit","Loss")</f>
        <v>Profit</v>
      </c>
    </row>
    <row r="5926" spans="1:14" x14ac:dyDescent="0.25">
      <c r="A5926" s="1">
        <v>42670</v>
      </c>
      <c r="B5926" s="3">
        <f t="shared" si="276"/>
        <v>2016</v>
      </c>
      <c r="C5926" s="3">
        <f t="shared" si="277"/>
        <v>10</v>
      </c>
      <c r="D5926" t="s">
        <v>1113</v>
      </c>
      <c r="E5926" t="str">
        <f t="shared" si="278"/>
        <v>Ben Wallace20161027</v>
      </c>
      <c r="F5926">
        <f>IF(COUNTIF($E$2:E5926, E5926) = 1, MAX($F$1:F5925) + 1, INDEX($F$1:F5925, MATCH(E5926, $E$1:E5925, 0)))</f>
        <v>2934</v>
      </c>
      <c r="G5926" t="s">
        <v>149</v>
      </c>
      <c r="H5926" t="s">
        <v>11</v>
      </c>
      <c r="I5926" t="s">
        <v>18</v>
      </c>
      <c r="J5926" t="s">
        <v>435</v>
      </c>
      <c r="K5926" s="17">
        <v>33.479999999999997</v>
      </c>
      <c r="L5926" s="17">
        <v>2</v>
      </c>
      <c r="M5926" s="17">
        <v>1.34</v>
      </c>
      <c r="N5926" s="17" t="str">
        <f>IF(SalesData[[#This Row],[Profit]]&gt;0,"Profit","Loss")</f>
        <v>Profit</v>
      </c>
    </row>
    <row r="5927" spans="1:14" x14ac:dyDescent="0.25">
      <c r="A5927" s="1">
        <v>42670</v>
      </c>
      <c r="B5927" s="3">
        <f t="shared" si="276"/>
        <v>2016</v>
      </c>
      <c r="C5927" s="3">
        <f t="shared" si="277"/>
        <v>10</v>
      </c>
      <c r="D5927" t="s">
        <v>1113</v>
      </c>
      <c r="E5927" t="str">
        <f t="shared" si="278"/>
        <v>Ben Wallace20161027</v>
      </c>
      <c r="F5927">
        <f>IF(COUNTIF($E$2:E5927, E5927) = 1, MAX($F$1:F5926) + 1, INDEX($F$1:F5926, MATCH(E5927, $E$1:E5926, 0)))</f>
        <v>2934</v>
      </c>
      <c r="G5927" t="s">
        <v>149</v>
      </c>
      <c r="H5927" t="s">
        <v>11</v>
      </c>
      <c r="I5927" t="s">
        <v>20</v>
      </c>
      <c r="J5927" t="s">
        <v>1202</v>
      </c>
      <c r="K5927" s="17">
        <v>9.73</v>
      </c>
      <c r="L5927" s="17">
        <v>2</v>
      </c>
      <c r="M5927" s="17">
        <v>3.28</v>
      </c>
      <c r="N5927" s="17" t="str">
        <f>IF(SalesData[[#This Row],[Profit]]&gt;0,"Profit","Loss")</f>
        <v>Profit</v>
      </c>
    </row>
    <row r="5928" spans="1:14" x14ac:dyDescent="0.25">
      <c r="A5928" s="1">
        <v>42671</v>
      </c>
      <c r="B5928" s="3">
        <f t="shared" si="276"/>
        <v>2016</v>
      </c>
      <c r="C5928" s="3">
        <f t="shared" si="277"/>
        <v>10</v>
      </c>
      <c r="D5928" t="s">
        <v>2112</v>
      </c>
      <c r="E5928" t="str">
        <f t="shared" si="278"/>
        <v>Jonathan Howell20161028</v>
      </c>
      <c r="F5928">
        <f>IF(COUNTIF($E$2:E5928, E5928) = 1, MAX($F$1:F5927) + 1, INDEX($F$1:F5927, MATCH(E5928, $E$1:E5927, 0)))</f>
        <v>2936</v>
      </c>
      <c r="G5928" t="s">
        <v>27</v>
      </c>
      <c r="H5928" t="s">
        <v>11</v>
      </c>
      <c r="I5928" t="s">
        <v>18</v>
      </c>
      <c r="J5928" t="s">
        <v>1611</v>
      </c>
      <c r="K5928" s="17">
        <v>93.06</v>
      </c>
      <c r="L5928" s="17">
        <v>6</v>
      </c>
      <c r="M5928" s="17">
        <v>26.06</v>
      </c>
      <c r="N5928" s="17" t="str">
        <f>IF(SalesData[[#This Row],[Profit]]&gt;0,"Profit","Loss")</f>
        <v>Profit</v>
      </c>
    </row>
    <row r="5929" spans="1:14" x14ac:dyDescent="0.25">
      <c r="A5929" s="1">
        <v>42671</v>
      </c>
      <c r="B5929" s="3">
        <f t="shared" si="276"/>
        <v>2016</v>
      </c>
      <c r="C5929" s="3">
        <f t="shared" si="277"/>
        <v>10</v>
      </c>
      <c r="D5929" t="s">
        <v>2112</v>
      </c>
      <c r="E5929" t="str">
        <f t="shared" si="278"/>
        <v>Jonathan Howell20161028</v>
      </c>
      <c r="F5929">
        <f>IF(COUNTIF($E$2:E5929, E5929) = 1, MAX($F$1:F5928) + 1, INDEX($F$1:F5928, MATCH(E5929, $E$1:E5928, 0)))</f>
        <v>2936</v>
      </c>
      <c r="G5929" t="s">
        <v>27</v>
      </c>
      <c r="H5929" t="s">
        <v>39</v>
      </c>
      <c r="I5929" t="s">
        <v>40</v>
      </c>
      <c r="J5929" t="s">
        <v>762</v>
      </c>
      <c r="K5929" s="17">
        <v>302.38</v>
      </c>
      <c r="L5929" s="17">
        <v>3</v>
      </c>
      <c r="M5929" s="17">
        <v>22.68</v>
      </c>
      <c r="N5929" s="17" t="str">
        <f>IF(SalesData[[#This Row],[Profit]]&gt;0,"Profit","Loss")</f>
        <v>Profit</v>
      </c>
    </row>
    <row r="5930" spans="1:14" x14ac:dyDescent="0.25">
      <c r="A5930" s="1">
        <v>42671</v>
      </c>
      <c r="B5930" s="3">
        <f t="shared" si="276"/>
        <v>2016</v>
      </c>
      <c r="C5930" s="3">
        <f t="shared" si="277"/>
        <v>10</v>
      </c>
      <c r="D5930" t="s">
        <v>387</v>
      </c>
      <c r="E5930" t="str">
        <f t="shared" si="278"/>
        <v>Jonathan Doherty20161028</v>
      </c>
      <c r="F5930">
        <f>IF(COUNTIF($E$2:E5930, E5930) = 1, MAX($F$1:F5929) + 1, INDEX($F$1:F5929, MATCH(E5930, $E$1:E5929, 0)))</f>
        <v>2937</v>
      </c>
      <c r="G5930" t="s">
        <v>177</v>
      </c>
      <c r="H5930" t="s">
        <v>11</v>
      </c>
      <c r="I5930" t="s">
        <v>12</v>
      </c>
      <c r="J5930" t="s">
        <v>1398</v>
      </c>
      <c r="K5930" s="17">
        <v>32.4</v>
      </c>
      <c r="L5930" s="17">
        <v>5</v>
      </c>
      <c r="M5930" s="17">
        <v>15.55</v>
      </c>
      <c r="N5930" s="17" t="str">
        <f>IF(SalesData[[#This Row],[Profit]]&gt;0,"Profit","Loss")</f>
        <v>Profit</v>
      </c>
    </row>
    <row r="5931" spans="1:14" x14ac:dyDescent="0.25">
      <c r="A5931" s="1">
        <v>42671</v>
      </c>
      <c r="B5931" s="3">
        <f t="shared" si="276"/>
        <v>2016</v>
      </c>
      <c r="C5931" s="3">
        <f t="shared" si="277"/>
        <v>10</v>
      </c>
      <c r="D5931" t="s">
        <v>387</v>
      </c>
      <c r="E5931" t="str">
        <f t="shared" si="278"/>
        <v>Jonathan Doherty20161028</v>
      </c>
      <c r="F5931">
        <f>IF(COUNTIF($E$2:E5931, E5931) = 1, MAX($F$1:F5930) + 1, INDEX($F$1:F5930, MATCH(E5931, $E$1:E5930, 0)))</f>
        <v>2937</v>
      </c>
      <c r="G5931" t="s">
        <v>177</v>
      </c>
      <c r="H5931" t="s">
        <v>11</v>
      </c>
      <c r="I5931" t="s">
        <v>18</v>
      </c>
      <c r="J5931" t="s">
        <v>2031</v>
      </c>
      <c r="K5931" s="17">
        <v>1082.48</v>
      </c>
      <c r="L5931" s="17">
        <v>8</v>
      </c>
      <c r="M5931" s="17">
        <v>10.82</v>
      </c>
      <c r="N5931" s="17" t="str">
        <f>IF(SalesData[[#This Row],[Profit]]&gt;0,"Profit","Loss")</f>
        <v>Profit</v>
      </c>
    </row>
    <row r="5932" spans="1:14" x14ac:dyDescent="0.25">
      <c r="A5932" s="1">
        <v>42671</v>
      </c>
      <c r="B5932" s="3">
        <f t="shared" si="276"/>
        <v>2016</v>
      </c>
      <c r="C5932" s="3">
        <f t="shared" si="277"/>
        <v>10</v>
      </c>
      <c r="D5932" t="s">
        <v>387</v>
      </c>
      <c r="E5932" t="str">
        <f t="shared" si="278"/>
        <v>Jonathan Doherty20161028</v>
      </c>
      <c r="F5932">
        <f>IF(COUNTIF($E$2:E5932, E5932) = 1, MAX($F$1:F5931) + 1, INDEX($F$1:F5931, MATCH(E5932, $E$1:E5931, 0)))</f>
        <v>2937</v>
      </c>
      <c r="G5932" t="s">
        <v>177</v>
      </c>
      <c r="H5932" t="s">
        <v>11</v>
      </c>
      <c r="I5932" t="s">
        <v>12</v>
      </c>
      <c r="J5932" t="s">
        <v>2477</v>
      </c>
      <c r="K5932" s="17">
        <v>56.91</v>
      </c>
      <c r="L5932" s="17">
        <v>3</v>
      </c>
      <c r="M5932" s="17">
        <v>27.32</v>
      </c>
      <c r="N5932" s="17" t="str">
        <f>IF(SalesData[[#This Row],[Profit]]&gt;0,"Profit","Loss")</f>
        <v>Profit</v>
      </c>
    </row>
    <row r="5933" spans="1:14" x14ac:dyDescent="0.25">
      <c r="A5933" s="1">
        <v>42671</v>
      </c>
      <c r="B5933" s="3">
        <f t="shared" si="276"/>
        <v>2016</v>
      </c>
      <c r="C5933" s="3">
        <f t="shared" si="277"/>
        <v>10</v>
      </c>
      <c r="D5933" t="s">
        <v>387</v>
      </c>
      <c r="E5933" t="str">
        <f t="shared" si="278"/>
        <v>Jonathan Doherty20161028</v>
      </c>
      <c r="F5933">
        <f>IF(COUNTIF($E$2:E5933, E5933) = 1, MAX($F$1:F5932) + 1, INDEX($F$1:F5932, MATCH(E5933, $E$1:E5932, 0)))</f>
        <v>2937</v>
      </c>
      <c r="G5933" t="s">
        <v>177</v>
      </c>
      <c r="H5933" t="s">
        <v>34</v>
      </c>
      <c r="I5933" t="s">
        <v>47</v>
      </c>
      <c r="J5933" t="s">
        <v>1728</v>
      </c>
      <c r="K5933" s="17">
        <v>77.599999999999994</v>
      </c>
      <c r="L5933" s="17">
        <v>4</v>
      </c>
      <c r="M5933" s="17">
        <v>38.020000000000003</v>
      </c>
      <c r="N5933" s="17" t="str">
        <f>IF(SalesData[[#This Row],[Profit]]&gt;0,"Profit","Loss")</f>
        <v>Profit</v>
      </c>
    </row>
    <row r="5934" spans="1:14" x14ac:dyDescent="0.25">
      <c r="A5934" s="1">
        <v>42671</v>
      </c>
      <c r="B5934" s="3">
        <f t="shared" si="276"/>
        <v>2016</v>
      </c>
      <c r="C5934" s="3">
        <f t="shared" si="277"/>
        <v>10</v>
      </c>
      <c r="D5934" t="s">
        <v>387</v>
      </c>
      <c r="E5934" t="str">
        <f t="shared" si="278"/>
        <v>Jonathan Doherty20161028</v>
      </c>
      <c r="F5934">
        <f>IF(COUNTIF($E$2:E5934, E5934) = 1, MAX($F$1:F5933) + 1, INDEX($F$1:F5933, MATCH(E5934, $E$1:E5933, 0)))</f>
        <v>2937</v>
      </c>
      <c r="G5934" t="s">
        <v>177</v>
      </c>
      <c r="H5934" t="s">
        <v>11</v>
      </c>
      <c r="I5934" t="s">
        <v>20</v>
      </c>
      <c r="J5934" t="s">
        <v>819</v>
      </c>
      <c r="K5934" s="17">
        <v>14.28</v>
      </c>
      <c r="L5934" s="17">
        <v>1</v>
      </c>
      <c r="M5934" s="17">
        <v>6.57</v>
      </c>
      <c r="N5934" s="17" t="str">
        <f>IF(SalesData[[#This Row],[Profit]]&gt;0,"Profit","Loss")</f>
        <v>Profit</v>
      </c>
    </row>
    <row r="5935" spans="1:14" x14ac:dyDescent="0.25">
      <c r="A5935" s="1">
        <v>42671</v>
      </c>
      <c r="B5935" s="3">
        <f t="shared" si="276"/>
        <v>2016</v>
      </c>
      <c r="C5935" s="3">
        <f t="shared" si="277"/>
        <v>10</v>
      </c>
      <c r="D5935" t="s">
        <v>2526</v>
      </c>
      <c r="E5935" t="str">
        <f t="shared" si="278"/>
        <v>Alejandro Savely20161028</v>
      </c>
      <c r="F5935">
        <f>IF(COUNTIF($E$2:E5935, E5935) = 1, MAX($F$1:F5934) + 1, INDEX($F$1:F5934, MATCH(E5935, $E$1:E5934, 0)))</f>
        <v>2938</v>
      </c>
      <c r="G5935" t="s">
        <v>27</v>
      </c>
      <c r="H5935" t="s">
        <v>11</v>
      </c>
      <c r="I5935" t="s">
        <v>12</v>
      </c>
      <c r="J5935" t="s">
        <v>903</v>
      </c>
      <c r="K5935" s="17">
        <v>50.96</v>
      </c>
      <c r="L5935" s="17">
        <v>7</v>
      </c>
      <c r="M5935" s="17">
        <v>25.48</v>
      </c>
      <c r="N5935" s="17" t="str">
        <f>IF(SalesData[[#This Row],[Profit]]&gt;0,"Profit","Loss")</f>
        <v>Profit</v>
      </c>
    </row>
    <row r="5936" spans="1:14" x14ac:dyDescent="0.25">
      <c r="A5936" s="1">
        <v>42671</v>
      </c>
      <c r="B5936" s="3">
        <f t="shared" si="276"/>
        <v>2016</v>
      </c>
      <c r="C5936" s="3">
        <f t="shared" si="277"/>
        <v>10</v>
      </c>
      <c r="D5936" t="s">
        <v>2526</v>
      </c>
      <c r="E5936" t="str">
        <f t="shared" si="278"/>
        <v>Alejandro Savely20161028</v>
      </c>
      <c r="F5936">
        <f>IF(COUNTIF($E$2:E5936, E5936) = 1, MAX($F$1:F5935) + 1, INDEX($F$1:F5935, MATCH(E5936, $E$1:E5935, 0)))</f>
        <v>2938</v>
      </c>
      <c r="G5936" t="s">
        <v>27</v>
      </c>
      <c r="H5936" t="s">
        <v>11</v>
      </c>
      <c r="I5936" t="s">
        <v>20</v>
      </c>
      <c r="J5936" t="s">
        <v>1175</v>
      </c>
      <c r="K5936" s="17">
        <v>49.54</v>
      </c>
      <c r="L5936" s="17">
        <v>3</v>
      </c>
      <c r="M5936" s="17">
        <v>17.34</v>
      </c>
      <c r="N5936" s="17" t="str">
        <f>IF(SalesData[[#This Row],[Profit]]&gt;0,"Profit","Loss")</f>
        <v>Profit</v>
      </c>
    </row>
    <row r="5937" spans="1:14" x14ac:dyDescent="0.25">
      <c r="A5937" s="1">
        <v>42671</v>
      </c>
      <c r="B5937" s="3">
        <f t="shared" si="276"/>
        <v>2016</v>
      </c>
      <c r="C5937" s="3">
        <f t="shared" si="277"/>
        <v>10</v>
      </c>
      <c r="D5937" t="s">
        <v>635</v>
      </c>
      <c r="E5937" t="str">
        <f t="shared" si="278"/>
        <v>Patrick Gardner20161028</v>
      </c>
      <c r="F5937">
        <f>IF(COUNTIF($E$2:E5937, E5937) = 1, MAX($F$1:F5936) + 1, INDEX($F$1:F5936, MATCH(E5937, $E$1:E5936, 0)))</f>
        <v>2939</v>
      </c>
      <c r="G5937" t="s">
        <v>123</v>
      </c>
      <c r="H5937" t="s">
        <v>34</v>
      </c>
      <c r="I5937" t="s">
        <v>47</v>
      </c>
      <c r="J5937" t="s">
        <v>688</v>
      </c>
      <c r="K5937" s="17">
        <v>47.95</v>
      </c>
      <c r="L5937" s="17">
        <v>3</v>
      </c>
      <c r="M5937" s="17">
        <v>13.79</v>
      </c>
      <c r="N5937" s="17" t="str">
        <f>IF(SalesData[[#This Row],[Profit]]&gt;0,"Profit","Loss")</f>
        <v>Profit</v>
      </c>
    </row>
    <row r="5938" spans="1:14" x14ac:dyDescent="0.25">
      <c r="A5938" s="1">
        <v>42671</v>
      </c>
      <c r="B5938" s="3">
        <f t="shared" si="276"/>
        <v>2016</v>
      </c>
      <c r="C5938" s="3">
        <f t="shared" si="277"/>
        <v>10</v>
      </c>
      <c r="D5938" t="s">
        <v>635</v>
      </c>
      <c r="E5938" t="str">
        <f t="shared" si="278"/>
        <v>Patrick Gardner20161028</v>
      </c>
      <c r="F5938">
        <f>IF(COUNTIF($E$2:E5938, E5938) = 1, MAX($F$1:F5937) + 1, INDEX($F$1:F5937, MATCH(E5938, $E$1:E5937, 0)))</f>
        <v>2939</v>
      </c>
      <c r="G5938" t="s">
        <v>123</v>
      </c>
      <c r="H5938" t="s">
        <v>11</v>
      </c>
      <c r="I5938" t="s">
        <v>20</v>
      </c>
      <c r="J5938" t="s">
        <v>471</v>
      </c>
      <c r="K5938" s="17">
        <v>37.43</v>
      </c>
      <c r="L5938" s="17">
        <v>5</v>
      </c>
      <c r="M5938" s="17">
        <v>-29.94</v>
      </c>
      <c r="N5938" s="17" t="str">
        <f>IF(SalesData[[#This Row],[Profit]]&gt;0,"Profit","Loss")</f>
        <v>Loss</v>
      </c>
    </row>
    <row r="5939" spans="1:14" x14ac:dyDescent="0.25">
      <c r="A5939" s="1">
        <v>42671</v>
      </c>
      <c r="B5939" s="3">
        <f t="shared" si="276"/>
        <v>2016</v>
      </c>
      <c r="C5939" s="3">
        <f t="shared" si="277"/>
        <v>10</v>
      </c>
      <c r="D5939" t="s">
        <v>635</v>
      </c>
      <c r="E5939" t="str">
        <f t="shared" si="278"/>
        <v>Patrick Gardner20161028</v>
      </c>
      <c r="F5939">
        <f>IF(COUNTIF($E$2:E5939, E5939) = 1, MAX($F$1:F5938) + 1, INDEX($F$1:F5938, MATCH(E5939, $E$1:E5938, 0)))</f>
        <v>2939</v>
      </c>
      <c r="G5939" t="s">
        <v>123</v>
      </c>
      <c r="H5939" t="s">
        <v>34</v>
      </c>
      <c r="I5939" t="s">
        <v>47</v>
      </c>
      <c r="J5939" t="s">
        <v>1711</v>
      </c>
      <c r="K5939" s="17">
        <v>63.97</v>
      </c>
      <c r="L5939" s="17">
        <v>2</v>
      </c>
      <c r="M5939" s="17">
        <v>0</v>
      </c>
      <c r="N5939" s="17" t="str">
        <f>IF(SalesData[[#This Row],[Profit]]&gt;0,"Profit","Loss")</f>
        <v>Loss</v>
      </c>
    </row>
    <row r="5940" spans="1:14" x14ac:dyDescent="0.25">
      <c r="A5940" s="1">
        <v>42671</v>
      </c>
      <c r="B5940" s="3">
        <f t="shared" si="276"/>
        <v>2016</v>
      </c>
      <c r="C5940" s="3">
        <f t="shared" si="277"/>
        <v>10</v>
      </c>
      <c r="D5940" t="s">
        <v>635</v>
      </c>
      <c r="E5940" t="str">
        <f t="shared" si="278"/>
        <v>Patrick Gardner20161028</v>
      </c>
      <c r="F5940">
        <f>IF(COUNTIF($E$2:E5940, E5940) = 1, MAX($F$1:F5939) + 1, INDEX($F$1:F5939, MATCH(E5940, $E$1:E5939, 0)))</f>
        <v>2939</v>
      </c>
      <c r="G5940" t="s">
        <v>123</v>
      </c>
      <c r="H5940" t="s">
        <v>34</v>
      </c>
      <c r="I5940" t="s">
        <v>47</v>
      </c>
      <c r="J5940" t="s">
        <v>1658</v>
      </c>
      <c r="K5940" s="17">
        <v>165.05</v>
      </c>
      <c r="L5940" s="17">
        <v>3</v>
      </c>
      <c r="M5940" s="17">
        <v>41.26</v>
      </c>
      <c r="N5940" s="17" t="str">
        <f>IF(SalesData[[#This Row],[Profit]]&gt;0,"Profit","Loss")</f>
        <v>Profit</v>
      </c>
    </row>
    <row r="5941" spans="1:14" x14ac:dyDescent="0.25">
      <c r="A5941" s="1">
        <v>42671</v>
      </c>
      <c r="B5941" s="3">
        <f t="shared" si="276"/>
        <v>2016</v>
      </c>
      <c r="C5941" s="3">
        <f t="shared" si="277"/>
        <v>10</v>
      </c>
      <c r="D5941" t="s">
        <v>1401</v>
      </c>
      <c r="E5941" t="str">
        <f t="shared" si="278"/>
        <v>Suzanne McNair20161028</v>
      </c>
      <c r="F5941">
        <f>IF(COUNTIF($E$2:E5941, E5941) = 1, MAX($F$1:F5940) + 1, INDEX($F$1:F5940, MATCH(E5941, $E$1:E5940, 0)))</f>
        <v>2940</v>
      </c>
      <c r="G5941" t="s">
        <v>245</v>
      </c>
      <c r="H5941" t="s">
        <v>11</v>
      </c>
      <c r="I5941" t="s">
        <v>20</v>
      </c>
      <c r="J5941" t="s">
        <v>1927</v>
      </c>
      <c r="K5941" s="17">
        <v>17.62</v>
      </c>
      <c r="L5941" s="17">
        <v>4</v>
      </c>
      <c r="M5941" s="17">
        <v>-14.09</v>
      </c>
      <c r="N5941" s="17" t="str">
        <f>IF(SalesData[[#This Row],[Profit]]&gt;0,"Profit","Loss")</f>
        <v>Loss</v>
      </c>
    </row>
    <row r="5942" spans="1:14" x14ac:dyDescent="0.25">
      <c r="A5942" s="1">
        <v>42671</v>
      </c>
      <c r="B5942" s="3">
        <f t="shared" si="276"/>
        <v>2016</v>
      </c>
      <c r="C5942" s="3">
        <f t="shared" si="277"/>
        <v>10</v>
      </c>
      <c r="D5942" t="s">
        <v>915</v>
      </c>
      <c r="E5942" t="str">
        <f t="shared" si="278"/>
        <v>Emily Phan20161028</v>
      </c>
      <c r="F5942">
        <f>IF(COUNTIF($E$2:E5942, E5942) = 1, MAX($F$1:F5941) + 1, INDEX($F$1:F5941, MATCH(E5942, $E$1:E5941, 0)))</f>
        <v>2941</v>
      </c>
      <c r="G5942" t="s">
        <v>123</v>
      </c>
      <c r="H5942" t="s">
        <v>11</v>
      </c>
      <c r="I5942" t="s">
        <v>20</v>
      </c>
      <c r="J5942" t="s">
        <v>1804</v>
      </c>
      <c r="K5942" s="17">
        <v>38.19</v>
      </c>
      <c r="L5942" s="17">
        <v>5</v>
      </c>
      <c r="M5942" s="17">
        <v>-26.73</v>
      </c>
      <c r="N5942" s="17" t="str">
        <f>IF(SalesData[[#This Row],[Profit]]&gt;0,"Profit","Loss")</f>
        <v>Loss</v>
      </c>
    </row>
    <row r="5943" spans="1:14" x14ac:dyDescent="0.25">
      <c r="A5943" s="1">
        <v>42671</v>
      </c>
      <c r="B5943" s="3">
        <f t="shared" si="276"/>
        <v>2016</v>
      </c>
      <c r="C5943" s="3">
        <f t="shared" si="277"/>
        <v>10</v>
      </c>
      <c r="D5943" t="s">
        <v>868</v>
      </c>
      <c r="E5943" t="str">
        <f t="shared" si="278"/>
        <v>Denise Leinenbach20161028</v>
      </c>
      <c r="F5943">
        <f>IF(COUNTIF($E$2:E5943, E5943) = 1, MAX($F$1:F5942) + 1, INDEX($F$1:F5942, MATCH(E5943, $E$1:E5942, 0)))</f>
        <v>2942</v>
      </c>
      <c r="G5943" t="s">
        <v>149</v>
      </c>
      <c r="H5943" t="s">
        <v>11</v>
      </c>
      <c r="I5943" t="s">
        <v>24</v>
      </c>
      <c r="J5943" t="s">
        <v>1235</v>
      </c>
      <c r="K5943" s="17">
        <v>12.42</v>
      </c>
      <c r="L5943" s="17">
        <v>3</v>
      </c>
      <c r="M5943" s="17">
        <v>5.22</v>
      </c>
      <c r="N5943" s="17" t="str">
        <f>IF(SalesData[[#This Row],[Profit]]&gt;0,"Profit","Loss")</f>
        <v>Profit</v>
      </c>
    </row>
    <row r="5944" spans="1:14" x14ac:dyDescent="0.25">
      <c r="A5944" s="1">
        <v>42671</v>
      </c>
      <c r="B5944" s="3">
        <f t="shared" si="276"/>
        <v>2016</v>
      </c>
      <c r="C5944" s="3">
        <f t="shared" si="277"/>
        <v>10</v>
      </c>
      <c r="D5944" t="s">
        <v>2162</v>
      </c>
      <c r="E5944" t="str">
        <f t="shared" si="278"/>
        <v>Victoria Brennan20161028</v>
      </c>
      <c r="F5944">
        <f>IF(COUNTIF($E$2:E5944, E5944) = 1, MAX($F$1:F5943) + 1, INDEX($F$1:F5943, MATCH(E5944, $E$1:E5943, 0)))</f>
        <v>2943</v>
      </c>
      <c r="G5944" t="s">
        <v>149</v>
      </c>
      <c r="H5944" t="s">
        <v>34</v>
      </c>
      <c r="I5944" t="s">
        <v>47</v>
      </c>
      <c r="J5944" t="s">
        <v>2574</v>
      </c>
      <c r="K5944" s="17">
        <v>756.8</v>
      </c>
      <c r="L5944" s="17">
        <v>5</v>
      </c>
      <c r="M5944" s="17">
        <v>75.680000000000007</v>
      </c>
      <c r="N5944" s="17" t="str">
        <f>IF(SalesData[[#This Row],[Profit]]&gt;0,"Profit","Loss")</f>
        <v>Profit</v>
      </c>
    </row>
    <row r="5945" spans="1:14" x14ac:dyDescent="0.25">
      <c r="A5945" s="1">
        <v>42672</v>
      </c>
      <c r="B5945" s="3">
        <f t="shared" si="276"/>
        <v>2016</v>
      </c>
      <c r="C5945" s="3">
        <f t="shared" si="277"/>
        <v>10</v>
      </c>
      <c r="D5945" t="s">
        <v>495</v>
      </c>
      <c r="E5945" t="str">
        <f t="shared" si="278"/>
        <v>Jim Mitchum20161029</v>
      </c>
      <c r="F5945">
        <f>IF(COUNTIF($E$2:E5945, E5945) = 1, MAX($F$1:F5944) + 1, INDEX($F$1:F5944, MATCH(E5945, $E$1:E5944, 0)))</f>
        <v>2944</v>
      </c>
      <c r="G5945" t="s">
        <v>177</v>
      </c>
      <c r="H5945" t="s">
        <v>11</v>
      </c>
      <c r="I5945" t="s">
        <v>18</v>
      </c>
      <c r="J5945" t="s">
        <v>1810</v>
      </c>
      <c r="K5945" s="17">
        <v>40.74</v>
      </c>
      <c r="L5945" s="17">
        <v>3</v>
      </c>
      <c r="M5945" s="17">
        <v>0.41</v>
      </c>
      <c r="N5945" s="17" t="str">
        <f>IF(SalesData[[#This Row],[Profit]]&gt;0,"Profit","Loss")</f>
        <v>Profit</v>
      </c>
    </row>
    <row r="5946" spans="1:14" x14ac:dyDescent="0.25">
      <c r="A5946" s="1">
        <v>42672</v>
      </c>
      <c r="B5946" s="3">
        <f t="shared" si="276"/>
        <v>2016</v>
      </c>
      <c r="C5946" s="3">
        <f t="shared" si="277"/>
        <v>10</v>
      </c>
      <c r="D5946" t="s">
        <v>495</v>
      </c>
      <c r="E5946" t="str">
        <f t="shared" si="278"/>
        <v>Jim Mitchum20161029</v>
      </c>
      <c r="F5946">
        <f>IF(COUNTIF($E$2:E5946, E5946) = 1, MAX($F$1:F5945) + 1, INDEX($F$1:F5945, MATCH(E5946, $E$1:E5945, 0)))</f>
        <v>2944</v>
      </c>
      <c r="G5946" t="s">
        <v>177</v>
      </c>
      <c r="H5946" t="s">
        <v>11</v>
      </c>
      <c r="I5946" t="s">
        <v>92</v>
      </c>
      <c r="J5946" t="s">
        <v>776</v>
      </c>
      <c r="K5946" s="17">
        <v>11.67</v>
      </c>
      <c r="L5946" s="17">
        <v>3</v>
      </c>
      <c r="M5946" s="17">
        <v>3.03</v>
      </c>
      <c r="N5946" s="17" t="str">
        <f>IF(SalesData[[#This Row],[Profit]]&gt;0,"Profit","Loss")</f>
        <v>Profit</v>
      </c>
    </row>
    <row r="5947" spans="1:14" x14ac:dyDescent="0.25">
      <c r="A5947" s="1">
        <v>42672</v>
      </c>
      <c r="B5947" s="3">
        <f t="shared" si="276"/>
        <v>2016</v>
      </c>
      <c r="C5947" s="3">
        <f t="shared" si="277"/>
        <v>10</v>
      </c>
      <c r="D5947" t="s">
        <v>2212</v>
      </c>
      <c r="E5947" t="str">
        <f t="shared" si="278"/>
        <v>Katrina Willman20161029</v>
      </c>
      <c r="F5947">
        <f>IF(COUNTIF($E$2:E5947, E5947) = 1, MAX($F$1:F5946) + 1, INDEX($F$1:F5946, MATCH(E5947, $E$1:E5946, 0)))</f>
        <v>2945</v>
      </c>
      <c r="G5947" t="s">
        <v>110</v>
      </c>
      <c r="H5947" t="s">
        <v>34</v>
      </c>
      <c r="I5947" t="s">
        <v>47</v>
      </c>
      <c r="J5947" t="s">
        <v>2062</v>
      </c>
      <c r="K5947" s="17">
        <v>67</v>
      </c>
      <c r="L5947" s="17">
        <v>5</v>
      </c>
      <c r="M5947" s="17">
        <v>32.159999999999997</v>
      </c>
      <c r="N5947" s="17" t="str">
        <f>IF(SalesData[[#This Row],[Profit]]&gt;0,"Profit","Loss")</f>
        <v>Profit</v>
      </c>
    </row>
    <row r="5948" spans="1:14" x14ac:dyDescent="0.25">
      <c r="A5948" s="1">
        <v>42672</v>
      </c>
      <c r="B5948" s="3">
        <f t="shared" si="276"/>
        <v>2016</v>
      </c>
      <c r="C5948" s="3">
        <f t="shared" si="277"/>
        <v>10</v>
      </c>
      <c r="D5948" t="s">
        <v>1778</v>
      </c>
      <c r="E5948" t="str">
        <f t="shared" si="278"/>
        <v>Logan Haushalter20161029</v>
      </c>
      <c r="F5948">
        <f>IF(COUNTIF($E$2:E5948, E5948) = 1, MAX($F$1:F5947) + 1, INDEX($F$1:F5947, MATCH(E5948, $E$1:E5947, 0)))</f>
        <v>2946</v>
      </c>
      <c r="G5948" t="s">
        <v>27</v>
      </c>
      <c r="H5948" t="s">
        <v>11</v>
      </c>
      <c r="I5948" t="s">
        <v>20</v>
      </c>
      <c r="J5948" t="s">
        <v>1927</v>
      </c>
      <c r="K5948" s="17">
        <v>11.74</v>
      </c>
      <c r="L5948" s="17">
        <v>1</v>
      </c>
      <c r="M5948" s="17">
        <v>3.82</v>
      </c>
      <c r="N5948" s="17" t="str">
        <f>IF(SalesData[[#This Row],[Profit]]&gt;0,"Profit","Loss")</f>
        <v>Profit</v>
      </c>
    </row>
    <row r="5949" spans="1:14" x14ac:dyDescent="0.25">
      <c r="A5949" s="1">
        <v>42673</v>
      </c>
      <c r="B5949" s="3">
        <f t="shared" si="276"/>
        <v>2016</v>
      </c>
      <c r="C5949" s="3">
        <f t="shared" si="277"/>
        <v>10</v>
      </c>
      <c r="D5949" t="s">
        <v>295</v>
      </c>
      <c r="E5949" t="str">
        <f t="shared" si="278"/>
        <v>Jason Fortune-20161030</v>
      </c>
      <c r="F5949">
        <f>IF(COUNTIF($E$2:E5949, E5949) = 1, MAX($F$1:F5948) + 1, INDEX($F$1:F5948, MATCH(E5949, $E$1:E5948, 0)))</f>
        <v>2947</v>
      </c>
      <c r="G5949" t="s">
        <v>110</v>
      </c>
      <c r="H5949" t="s">
        <v>11</v>
      </c>
      <c r="I5949" t="s">
        <v>24</v>
      </c>
      <c r="J5949" t="s">
        <v>51</v>
      </c>
      <c r="K5949" s="17">
        <v>11.68</v>
      </c>
      <c r="L5949" s="17">
        <v>2</v>
      </c>
      <c r="M5949" s="17">
        <v>3.5</v>
      </c>
      <c r="N5949" s="17" t="str">
        <f>IF(SalesData[[#This Row],[Profit]]&gt;0,"Profit","Loss")</f>
        <v>Profit</v>
      </c>
    </row>
    <row r="5950" spans="1:14" x14ac:dyDescent="0.25">
      <c r="A5950" s="1">
        <v>42673</v>
      </c>
      <c r="B5950" s="3">
        <f t="shared" si="276"/>
        <v>2016</v>
      </c>
      <c r="C5950" s="3">
        <f t="shared" si="277"/>
        <v>10</v>
      </c>
      <c r="D5950" t="s">
        <v>525</v>
      </c>
      <c r="E5950" t="str">
        <f t="shared" si="278"/>
        <v>Edward Hooks20161030</v>
      </c>
      <c r="F5950">
        <f>IF(COUNTIF($E$2:E5950, E5950) = 1, MAX($F$1:F5949) + 1, INDEX($F$1:F5949, MATCH(E5950, $E$1:E5949, 0)))</f>
        <v>2948</v>
      </c>
      <c r="G5950" t="s">
        <v>149</v>
      </c>
      <c r="H5950" t="s">
        <v>11</v>
      </c>
      <c r="I5950" t="s">
        <v>20</v>
      </c>
      <c r="J5950" t="s">
        <v>511</v>
      </c>
      <c r="K5950" s="17">
        <v>28.75</v>
      </c>
      <c r="L5950" s="17">
        <v>3</v>
      </c>
      <c r="M5950" s="17">
        <v>10.06</v>
      </c>
      <c r="N5950" s="17" t="str">
        <f>IF(SalesData[[#This Row],[Profit]]&gt;0,"Profit","Loss")</f>
        <v>Profit</v>
      </c>
    </row>
    <row r="5951" spans="1:14" x14ac:dyDescent="0.25">
      <c r="A5951" s="1">
        <v>42673</v>
      </c>
      <c r="B5951" s="3">
        <f t="shared" si="276"/>
        <v>2016</v>
      </c>
      <c r="C5951" s="3">
        <f t="shared" si="277"/>
        <v>10</v>
      </c>
      <c r="D5951" t="s">
        <v>525</v>
      </c>
      <c r="E5951" t="str">
        <f t="shared" si="278"/>
        <v>Edward Hooks20161030</v>
      </c>
      <c r="F5951">
        <f>IF(COUNTIF($E$2:E5951, E5951) = 1, MAX($F$1:F5950) + 1, INDEX($F$1:F5950, MATCH(E5951, $E$1:E5950, 0)))</f>
        <v>2948</v>
      </c>
      <c r="G5951" t="s">
        <v>149</v>
      </c>
      <c r="H5951" t="s">
        <v>11</v>
      </c>
      <c r="I5951" t="s">
        <v>24</v>
      </c>
      <c r="J5951" t="s">
        <v>1069</v>
      </c>
      <c r="K5951" s="17">
        <v>114.95</v>
      </c>
      <c r="L5951" s="17">
        <v>5</v>
      </c>
      <c r="M5951" s="17">
        <v>32.19</v>
      </c>
      <c r="N5951" s="17" t="str">
        <f>IF(SalesData[[#This Row],[Profit]]&gt;0,"Profit","Loss")</f>
        <v>Profit</v>
      </c>
    </row>
    <row r="5952" spans="1:14" x14ac:dyDescent="0.25">
      <c r="A5952" s="1">
        <v>42673</v>
      </c>
      <c r="B5952" s="3">
        <f t="shared" si="276"/>
        <v>2016</v>
      </c>
      <c r="C5952" s="3">
        <f t="shared" si="277"/>
        <v>10</v>
      </c>
      <c r="D5952" t="s">
        <v>1677</v>
      </c>
      <c r="E5952" t="str">
        <f t="shared" si="278"/>
        <v>Susan Pistek20161030</v>
      </c>
      <c r="F5952">
        <f>IF(COUNTIF($E$2:E5952, E5952) = 1, MAX($F$1:F5951) + 1, INDEX($F$1:F5951, MATCH(E5952, $E$1:E5951, 0)))</f>
        <v>2949</v>
      </c>
      <c r="G5952" t="s">
        <v>27</v>
      </c>
      <c r="H5952" t="s">
        <v>11</v>
      </c>
      <c r="I5952" t="s">
        <v>43</v>
      </c>
      <c r="J5952" t="s">
        <v>1784</v>
      </c>
      <c r="K5952" s="17">
        <v>3.62</v>
      </c>
      <c r="L5952" s="17">
        <v>2</v>
      </c>
      <c r="M5952" s="17">
        <v>1.19</v>
      </c>
      <c r="N5952" s="17" t="str">
        <f>IF(SalesData[[#This Row],[Profit]]&gt;0,"Profit","Loss")</f>
        <v>Profit</v>
      </c>
    </row>
    <row r="5953" spans="1:14" x14ac:dyDescent="0.25">
      <c r="A5953" s="1">
        <v>42674</v>
      </c>
      <c r="B5953" s="3">
        <f t="shared" si="276"/>
        <v>2016</v>
      </c>
      <c r="C5953" s="3">
        <f t="shared" si="277"/>
        <v>10</v>
      </c>
      <c r="D5953" t="s">
        <v>2094</v>
      </c>
      <c r="E5953" t="str">
        <f t="shared" si="278"/>
        <v>Bill Donatelli20161031</v>
      </c>
      <c r="F5953">
        <f>IF(COUNTIF($E$2:E5953, E5953) = 1, MAX($F$1:F5952) + 1, INDEX($F$1:F5952, MATCH(E5953, $E$1:E5952, 0)))</f>
        <v>2950</v>
      </c>
      <c r="G5953" t="s">
        <v>23</v>
      </c>
      <c r="H5953" t="s">
        <v>34</v>
      </c>
      <c r="I5953" t="s">
        <v>35</v>
      </c>
      <c r="J5953" t="s">
        <v>723</v>
      </c>
      <c r="K5953" s="17">
        <v>492.84</v>
      </c>
      <c r="L5953" s="17">
        <v>5</v>
      </c>
      <c r="M5953" s="17">
        <v>-14.08</v>
      </c>
      <c r="N5953" s="17" t="str">
        <f>IF(SalesData[[#This Row],[Profit]]&gt;0,"Profit","Loss")</f>
        <v>Loss</v>
      </c>
    </row>
    <row r="5954" spans="1:14" x14ac:dyDescent="0.25">
      <c r="A5954" s="1">
        <v>42674</v>
      </c>
      <c r="B5954" s="3">
        <f t="shared" ref="B5954:B6017" si="279">YEAR(A5954)</f>
        <v>2016</v>
      </c>
      <c r="C5954" s="3">
        <f t="shared" ref="C5954:C6017" si="280">MONTH(A5954)</f>
        <v>10</v>
      </c>
      <c r="D5954" t="s">
        <v>387</v>
      </c>
      <c r="E5954" t="str">
        <f t="shared" ref="E5954:E6017" si="281">D5954 &amp; TEXT(A5954, "yyyymmdd")</f>
        <v>Jonathan Doherty20161031</v>
      </c>
      <c r="F5954">
        <f>IF(COUNTIF($E$2:E5954, E5954) = 1, MAX($F$1:F5953) + 1, INDEX($F$1:F5953, MATCH(E5954, $E$1:E5953, 0)))</f>
        <v>2951</v>
      </c>
      <c r="G5954" t="s">
        <v>27</v>
      </c>
      <c r="H5954" t="s">
        <v>11</v>
      </c>
      <c r="I5954" t="s">
        <v>18</v>
      </c>
      <c r="J5954" t="s">
        <v>1384</v>
      </c>
      <c r="K5954" s="17">
        <v>1085.42</v>
      </c>
      <c r="L5954" s="17">
        <v>7</v>
      </c>
      <c r="M5954" s="17">
        <v>282.20999999999998</v>
      </c>
      <c r="N5954" s="17" t="str">
        <f>IF(SalesData[[#This Row],[Profit]]&gt;0,"Profit","Loss")</f>
        <v>Profit</v>
      </c>
    </row>
    <row r="5955" spans="1:14" x14ac:dyDescent="0.25">
      <c r="A5955" s="1">
        <v>42674</v>
      </c>
      <c r="B5955" s="3">
        <f t="shared" si="279"/>
        <v>2016</v>
      </c>
      <c r="C5955" s="3">
        <f t="shared" si="280"/>
        <v>10</v>
      </c>
      <c r="D5955" t="s">
        <v>809</v>
      </c>
      <c r="E5955" t="str">
        <f t="shared" si="281"/>
        <v>Frank Olsen20161031</v>
      </c>
      <c r="F5955">
        <f>IF(COUNTIF($E$2:E5955, E5955) = 1, MAX($F$1:F5954) + 1, INDEX($F$1:F5954, MATCH(E5955, $E$1:E5954, 0)))</f>
        <v>2952</v>
      </c>
      <c r="G5955" t="s">
        <v>123</v>
      </c>
      <c r="H5955" t="s">
        <v>11</v>
      </c>
      <c r="I5955" t="s">
        <v>12</v>
      </c>
      <c r="J5955" t="s">
        <v>441</v>
      </c>
      <c r="K5955" s="17">
        <v>32.06</v>
      </c>
      <c r="L5955" s="17">
        <v>6</v>
      </c>
      <c r="M5955" s="17">
        <v>11.22</v>
      </c>
      <c r="N5955" s="17" t="str">
        <f>IF(SalesData[[#This Row],[Profit]]&gt;0,"Profit","Loss")</f>
        <v>Profit</v>
      </c>
    </row>
    <row r="5956" spans="1:14" x14ac:dyDescent="0.25">
      <c r="A5956" s="1">
        <v>42674</v>
      </c>
      <c r="B5956" s="3">
        <f t="shared" si="279"/>
        <v>2016</v>
      </c>
      <c r="C5956" s="3">
        <f t="shared" si="280"/>
        <v>10</v>
      </c>
      <c r="D5956" t="s">
        <v>2271</v>
      </c>
      <c r="E5956" t="str">
        <f t="shared" si="281"/>
        <v>Helen Wasserman20161031</v>
      </c>
      <c r="F5956">
        <f>IF(COUNTIF($E$2:E5956, E5956) = 1, MAX($F$1:F5955) + 1, INDEX($F$1:F5955, MATCH(E5956, $E$1:E5955, 0)))</f>
        <v>2953</v>
      </c>
      <c r="G5956" t="s">
        <v>840</v>
      </c>
      <c r="H5956" t="s">
        <v>11</v>
      </c>
      <c r="I5956" t="s">
        <v>200</v>
      </c>
      <c r="J5956" t="s">
        <v>2215</v>
      </c>
      <c r="K5956" s="17">
        <v>21.96</v>
      </c>
      <c r="L5956" s="17">
        <v>2</v>
      </c>
      <c r="M5956" s="17">
        <v>6.15</v>
      </c>
      <c r="N5956" s="17" t="str">
        <f>IF(SalesData[[#This Row],[Profit]]&gt;0,"Profit","Loss")</f>
        <v>Profit</v>
      </c>
    </row>
    <row r="5957" spans="1:14" x14ac:dyDescent="0.25">
      <c r="A5957" s="1">
        <v>42674</v>
      </c>
      <c r="B5957" s="3">
        <f t="shared" si="279"/>
        <v>2016</v>
      </c>
      <c r="C5957" s="3">
        <f t="shared" si="280"/>
        <v>10</v>
      </c>
      <c r="D5957" t="s">
        <v>2271</v>
      </c>
      <c r="E5957" t="str">
        <f t="shared" si="281"/>
        <v>Helen Wasserman20161031</v>
      </c>
      <c r="F5957">
        <f>IF(COUNTIF($E$2:E5957, E5957) = 1, MAX($F$1:F5956) + 1, INDEX($F$1:F5956, MATCH(E5957, $E$1:E5956, 0)))</f>
        <v>2953</v>
      </c>
      <c r="G5957" t="s">
        <v>840</v>
      </c>
      <c r="H5957" t="s">
        <v>34</v>
      </c>
      <c r="I5957" t="s">
        <v>35</v>
      </c>
      <c r="J5957" t="s">
        <v>1942</v>
      </c>
      <c r="K5957" s="17">
        <v>368.97</v>
      </c>
      <c r="L5957" s="17">
        <v>3</v>
      </c>
      <c r="M5957" s="17">
        <v>81.17</v>
      </c>
      <c r="N5957" s="17" t="str">
        <f>IF(SalesData[[#This Row],[Profit]]&gt;0,"Profit","Loss")</f>
        <v>Profit</v>
      </c>
    </row>
    <row r="5958" spans="1:14" x14ac:dyDescent="0.25">
      <c r="A5958" s="1">
        <v>42674</v>
      </c>
      <c r="B5958" s="3">
        <f t="shared" si="279"/>
        <v>2016</v>
      </c>
      <c r="C5958" s="3">
        <f t="shared" si="280"/>
        <v>10</v>
      </c>
      <c r="D5958" t="s">
        <v>2271</v>
      </c>
      <c r="E5958" t="str">
        <f t="shared" si="281"/>
        <v>Helen Wasserman20161031</v>
      </c>
      <c r="F5958">
        <f>IF(COUNTIF($E$2:E5958, E5958) = 1, MAX($F$1:F5957) + 1, INDEX($F$1:F5957, MATCH(E5958, $E$1:E5957, 0)))</f>
        <v>2953</v>
      </c>
      <c r="G5958" t="s">
        <v>840</v>
      </c>
      <c r="H5958" t="s">
        <v>11</v>
      </c>
      <c r="I5958" t="s">
        <v>24</v>
      </c>
      <c r="J5958" t="s">
        <v>1815</v>
      </c>
      <c r="K5958" s="17">
        <v>12.39</v>
      </c>
      <c r="L5958" s="17">
        <v>3</v>
      </c>
      <c r="M5958" s="17">
        <v>3.47</v>
      </c>
      <c r="N5958" s="17" t="str">
        <f>IF(SalesData[[#This Row],[Profit]]&gt;0,"Profit","Loss")</f>
        <v>Profit</v>
      </c>
    </row>
    <row r="5959" spans="1:14" x14ac:dyDescent="0.25">
      <c r="A5959" s="1">
        <v>42674</v>
      </c>
      <c r="B5959" s="3">
        <f t="shared" si="279"/>
        <v>2016</v>
      </c>
      <c r="C5959" s="3">
        <f t="shared" si="280"/>
        <v>10</v>
      </c>
      <c r="D5959" t="s">
        <v>2271</v>
      </c>
      <c r="E5959" t="str">
        <f t="shared" si="281"/>
        <v>Helen Wasserman20161031</v>
      </c>
      <c r="F5959">
        <f>IF(COUNTIF($E$2:E5959, E5959) = 1, MAX($F$1:F5958) + 1, INDEX($F$1:F5958, MATCH(E5959, $E$1:E5958, 0)))</f>
        <v>2953</v>
      </c>
      <c r="G5959" t="s">
        <v>840</v>
      </c>
      <c r="H5959" t="s">
        <v>11</v>
      </c>
      <c r="I5959" t="s">
        <v>18</v>
      </c>
      <c r="J5959" t="s">
        <v>586</v>
      </c>
      <c r="K5959" s="17">
        <v>332.94</v>
      </c>
      <c r="L5959" s="17">
        <v>3</v>
      </c>
      <c r="M5959" s="17">
        <v>9.99</v>
      </c>
      <c r="N5959" s="17" t="str">
        <f>IF(SalesData[[#This Row],[Profit]]&gt;0,"Profit","Loss")</f>
        <v>Profit</v>
      </c>
    </row>
    <row r="5960" spans="1:14" x14ac:dyDescent="0.25">
      <c r="A5960" s="1">
        <v>42674</v>
      </c>
      <c r="B5960" s="3">
        <f t="shared" si="279"/>
        <v>2016</v>
      </c>
      <c r="C5960" s="3">
        <f t="shared" si="280"/>
        <v>10</v>
      </c>
      <c r="D5960" t="s">
        <v>1502</v>
      </c>
      <c r="E5960" t="str">
        <f t="shared" si="281"/>
        <v>Sylvia Foulston20161031</v>
      </c>
      <c r="F5960">
        <f>IF(COUNTIF($E$2:E5960, E5960) = 1, MAX($F$1:F5959) + 1, INDEX($F$1:F5959, MATCH(E5960, $E$1:E5959, 0)))</f>
        <v>2954</v>
      </c>
      <c r="G5960" t="s">
        <v>27</v>
      </c>
      <c r="H5960" t="s">
        <v>34</v>
      </c>
      <c r="I5960" t="s">
        <v>35</v>
      </c>
      <c r="J5960" t="s">
        <v>1726</v>
      </c>
      <c r="K5960" s="17">
        <v>1403.92</v>
      </c>
      <c r="L5960" s="17">
        <v>5</v>
      </c>
      <c r="M5960" s="17">
        <v>70.2</v>
      </c>
      <c r="N5960" s="17" t="str">
        <f>IF(SalesData[[#This Row],[Profit]]&gt;0,"Profit","Loss")</f>
        <v>Profit</v>
      </c>
    </row>
    <row r="5961" spans="1:14" x14ac:dyDescent="0.25">
      <c r="A5961" s="1">
        <v>42675</v>
      </c>
      <c r="B5961" s="3">
        <f t="shared" si="279"/>
        <v>2016</v>
      </c>
      <c r="C5961" s="3">
        <f t="shared" si="280"/>
        <v>11</v>
      </c>
      <c r="D5961" t="s">
        <v>973</v>
      </c>
      <c r="E5961" t="str">
        <f t="shared" si="281"/>
        <v>Katherine Murray20161101</v>
      </c>
      <c r="F5961">
        <f>IF(COUNTIF($E$2:E5961, E5961) = 1, MAX($F$1:F5960) + 1, INDEX($F$1:F5960, MATCH(E5961, $E$1:E5960, 0)))</f>
        <v>2955</v>
      </c>
      <c r="G5961" t="s">
        <v>55</v>
      </c>
      <c r="H5961" t="s">
        <v>39</v>
      </c>
      <c r="I5961" t="s">
        <v>40</v>
      </c>
      <c r="J5961" t="s">
        <v>642</v>
      </c>
      <c r="K5961" s="17">
        <v>21.8</v>
      </c>
      <c r="L5961" s="17">
        <v>2</v>
      </c>
      <c r="M5961" s="17">
        <v>6.1</v>
      </c>
      <c r="N5961" s="17" t="str">
        <f>IF(SalesData[[#This Row],[Profit]]&gt;0,"Profit","Loss")</f>
        <v>Profit</v>
      </c>
    </row>
    <row r="5962" spans="1:14" x14ac:dyDescent="0.25">
      <c r="A5962" s="1">
        <v>42675</v>
      </c>
      <c r="B5962" s="3">
        <f t="shared" si="279"/>
        <v>2016</v>
      </c>
      <c r="C5962" s="3">
        <f t="shared" si="280"/>
        <v>11</v>
      </c>
      <c r="D5962" t="s">
        <v>973</v>
      </c>
      <c r="E5962" t="str">
        <f t="shared" si="281"/>
        <v>Katherine Murray20161101</v>
      </c>
      <c r="F5962">
        <f>IF(COUNTIF($E$2:E5962, E5962) = 1, MAX($F$1:F5961) + 1, INDEX($F$1:F5961, MATCH(E5962, $E$1:E5961, 0)))</f>
        <v>2955</v>
      </c>
      <c r="G5962" t="s">
        <v>55</v>
      </c>
      <c r="H5962" t="s">
        <v>11</v>
      </c>
      <c r="I5962" t="s">
        <v>63</v>
      </c>
      <c r="J5962" t="s">
        <v>414</v>
      </c>
      <c r="K5962" s="17">
        <v>251.79</v>
      </c>
      <c r="L5962" s="17">
        <v>3</v>
      </c>
      <c r="M5962" s="17">
        <v>118.34</v>
      </c>
      <c r="N5962" s="17" t="str">
        <f>IF(SalesData[[#This Row],[Profit]]&gt;0,"Profit","Loss")</f>
        <v>Profit</v>
      </c>
    </row>
    <row r="5963" spans="1:14" x14ac:dyDescent="0.25">
      <c r="A5963" s="1">
        <v>42675</v>
      </c>
      <c r="B5963" s="3">
        <f t="shared" si="279"/>
        <v>2016</v>
      </c>
      <c r="C5963" s="3">
        <f t="shared" si="280"/>
        <v>11</v>
      </c>
      <c r="D5963" t="s">
        <v>1892</v>
      </c>
      <c r="E5963" t="str">
        <f t="shared" si="281"/>
        <v>Cindy Schnelling20161101</v>
      </c>
      <c r="F5963">
        <f>IF(COUNTIF($E$2:E5963, E5963) = 1, MAX($F$1:F5962) + 1, INDEX($F$1:F5962, MATCH(E5963, $E$1:E5962, 0)))</f>
        <v>2956</v>
      </c>
      <c r="G5963" t="s">
        <v>10</v>
      </c>
      <c r="H5963" t="s">
        <v>11</v>
      </c>
      <c r="I5963" t="s">
        <v>18</v>
      </c>
      <c r="J5963" t="s">
        <v>2422</v>
      </c>
      <c r="K5963" s="17">
        <v>111.67</v>
      </c>
      <c r="L5963" s="17">
        <v>9</v>
      </c>
      <c r="M5963" s="17">
        <v>6.98</v>
      </c>
      <c r="N5963" s="17" t="str">
        <f>IF(SalesData[[#This Row],[Profit]]&gt;0,"Profit","Loss")</f>
        <v>Profit</v>
      </c>
    </row>
    <row r="5964" spans="1:14" x14ac:dyDescent="0.25">
      <c r="A5964" s="1">
        <v>42675</v>
      </c>
      <c r="B5964" s="3">
        <f t="shared" si="279"/>
        <v>2016</v>
      </c>
      <c r="C5964" s="3">
        <f t="shared" si="280"/>
        <v>11</v>
      </c>
      <c r="D5964" t="s">
        <v>109</v>
      </c>
      <c r="E5964" t="str">
        <f t="shared" si="281"/>
        <v>Xylona Preis20161101</v>
      </c>
      <c r="F5964">
        <f>IF(COUNTIF($E$2:E5964, E5964) = 1, MAX($F$1:F5963) + 1, INDEX($F$1:F5963, MATCH(E5964, $E$1:E5963, 0)))</f>
        <v>2957</v>
      </c>
      <c r="G5964" t="s">
        <v>15</v>
      </c>
      <c r="H5964" t="s">
        <v>39</v>
      </c>
      <c r="I5964" t="s">
        <v>52</v>
      </c>
      <c r="J5964" t="s">
        <v>1063</v>
      </c>
      <c r="K5964" s="17">
        <v>68.11</v>
      </c>
      <c r="L5964" s="17">
        <v>3</v>
      </c>
      <c r="M5964" s="17">
        <v>17.88</v>
      </c>
      <c r="N5964" s="17" t="str">
        <f>IF(SalesData[[#This Row],[Profit]]&gt;0,"Profit","Loss")</f>
        <v>Profit</v>
      </c>
    </row>
    <row r="5965" spans="1:14" x14ac:dyDescent="0.25">
      <c r="A5965" s="1">
        <v>42677</v>
      </c>
      <c r="B5965" s="3">
        <f t="shared" si="279"/>
        <v>2016</v>
      </c>
      <c r="C5965" s="3">
        <f t="shared" si="280"/>
        <v>11</v>
      </c>
      <c r="D5965" t="s">
        <v>256</v>
      </c>
      <c r="E5965" t="str">
        <f t="shared" si="281"/>
        <v>Clay Ludtke20161103</v>
      </c>
      <c r="F5965">
        <f>IF(COUNTIF($E$2:E5965, E5965) = 1, MAX($F$1:F5964) + 1, INDEX($F$1:F5964, MATCH(E5965, $E$1:E5964, 0)))</f>
        <v>2958</v>
      </c>
      <c r="G5965" t="s">
        <v>395</v>
      </c>
      <c r="H5965" t="s">
        <v>11</v>
      </c>
      <c r="I5965" t="s">
        <v>24</v>
      </c>
      <c r="J5965" t="s">
        <v>1253</v>
      </c>
      <c r="K5965" s="17">
        <v>75.959999999999994</v>
      </c>
      <c r="L5965" s="17">
        <v>2</v>
      </c>
      <c r="M5965" s="17">
        <v>22.79</v>
      </c>
      <c r="N5965" s="17" t="str">
        <f>IF(SalesData[[#This Row],[Profit]]&gt;0,"Profit","Loss")</f>
        <v>Profit</v>
      </c>
    </row>
    <row r="5966" spans="1:14" x14ac:dyDescent="0.25">
      <c r="A5966" s="1">
        <v>42677</v>
      </c>
      <c r="B5966" s="3">
        <f t="shared" si="279"/>
        <v>2016</v>
      </c>
      <c r="C5966" s="3">
        <f t="shared" si="280"/>
        <v>11</v>
      </c>
      <c r="D5966" t="s">
        <v>256</v>
      </c>
      <c r="E5966" t="str">
        <f t="shared" si="281"/>
        <v>Clay Ludtke20161103</v>
      </c>
      <c r="F5966">
        <f>IF(COUNTIF($E$2:E5966, E5966) = 1, MAX($F$1:F5965) + 1, INDEX($F$1:F5965, MATCH(E5966, $E$1:E5965, 0)))</f>
        <v>2958</v>
      </c>
      <c r="G5966" t="s">
        <v>395</v>
      </c>
      <c r="H5966" t="s">
        <v>11</v>
      </c>
      <c r="I5966" t="s">
        <v>20</v>
      </c>
      <c r="J5966" t="s">
        <v>609</v>
      </c>
      <c r="K5966" s="17">
        <v>27.24</v>
      </c>
      <c r="L5966" s="17">
        <v>6</v>
      </c>
      <c r="M5966" s="17">
        <v>13.35</v>
      </c>
      <c r="N5966" s="17" t="str">
        <f>IF(SalesData[[#This Row],[Profit]]&gt;0,"Profit","Loss")</f>
        <v>Profit</v>
      </c>
    </row>
    <row r="5967" spans="1:14" x14ac:dyDescent="0.25">
      <c r="A5967" s="1">
        <v>42677</v>
      </c>
      <c r="B5967" s="3">
        <f t="shared" si="279"/>
        <v>2016</v>
      </c>
      <c r="C5967" s="3">
        <f t="shared" si="280"/>
        <v>11</v>
      </c>
      <c r="D5967" t="s">
        <v>1828</v>
      </c>
      <c r="E5967" t="str">
        <f t="shared" si="281"/>
        <v>Sarah Foster20161103</v>
      </c>
      <c r="F5967">
        <f>IF(COUNTIF($E$2:E5967, E5967) = 1, MAX($F$1:F5966) + 1, INDEX($F$1:F5966, MATCH(E5967, $E$1:E5966, 0)))</f>
        <v>2959</v>
      </c>
      <c r="G5967" t="s">
        <v>164</v>
      </c>
      <c r="H5967" t="s">
        <v>11</v>
      </c>
      <c r="I5967" t="s">
        <v>24</v>
      </c>
      <c r="J5967" t="s">
        <v>1823</v>
      </c>
      <c r="K5967" s="17">
        <v>8.82</v>
      </c>
      <c r="L5967" s="17">
        <v>3</v>
      </c>
      <c r="M5967" s="17">
        <v>2.38</v>
      </c>
      <c r="N5967" s="17" t="str">
        <f>IF(SalesData[[#This Row],[Profit]]&gt;0,"Profit","Loss")</f>
        <v>Profit</v>
      </c>
    </row>
    <row r="5968" spans="1:14" x14ac:dyDescent="0.25">
      <c r="A5968" s="1">
        <v>42677</v>
      </c>
      <c r="B5968" s="3">
        <f t="shared" si="279"/>
        <v>2016</v>
      </c>
      <c r="C5968" s="3">
        <f t="shared" si="280"/>
        <v>11</v>
      </c>
      <c r="D5968" t="s">
        <v>2558</v>
      </c>
      <c r="E5968" t="str">
        <f t="shared" si="281"/>
        <v>Phillip Flathmann20161103</v>
      </c>
      <c r="F5968">
        <f>IF(COUNTIF($E$2:E5968, E5968) = 1, MAX($F$1:F5967) + 1, INDEX($F$1:F5967, MATCH(E5968, $E$1:E5967, 0)))</f>
        <v>2960</v>
      </c>
      <c r="G5968" t="s">
        <v>27</v>
      </c>
      <c r="H5968" t="s">
        <v>34</v>
      </c>
      <c r="I5968" t="s">
        <v>35</v>
      </c>
      <c r="J5968" t="s">
        <v>2438</v>
      </c>
      <c r="K5968" s="17">
        <v>217.58</v>
      </c>
      <c r="L5968" s="17">
        <v>2</v>
      </c>
      <c r="M5968" s="17">
        <v>-29.92</v>
      </c>
      <c r="N5968" s="17" t="str">
        <f>IF(SalesData[[#This Row],[Profit]]&gt;0,"Profit","Loss")</f>
        <v>Loss</v>
      </c>
    </row>
    <row r="5969" spans="1:14" x14ac:dyDescent="0.25">
      <c r="A5969" s="1">
        <v>42677</v>
      </c>
      <c r="B5969" s="3">
        <f t="shared" si="279"/>
        <v>2016</v>
      </c>
      <c r="C5969" s="3">
        <f t="shared" si="280"/>
        <v>11</v>
      </c>
      <c r="D5969" t="s">
        <v>2558</v>
      </c>
      <c r="E5969" t="str">
        <f t="shared" si="281"/>
        <v>Phillip Flathmann20161103</v>
      </c>
      <c r="F5969">
        <f>IF(COUNTIF($E$2:E5969, E5969) = 1, MAX($F$1:F5968) + 1, INDEX($F$1:F5968, MATCH(E5969, $E$1:E5968, 0)))</f>
        <v>2960</v>
      </c>
      <c r="G5969" t="s">
        <v>27</v>
      </c>
      <c r="H5969" t="s">
        <v>39</v>
      </c>
      <c r="I5969" t="s">
        <v>52</v>
      </c>
      <c r="J5969" t="s">
        <v>2255</v>
      </c>
      <c r="K5969" s="17">
        <v>82.95</v>
      </c>
      <c r="L5969" s="17">
        <v>5</v>
      </c>
      <c r="M5969" s="17">
        <v>29.03</v>
      </c>
      <c r="N5969" s="17" t="str">
        <f>IF(SalesData[[#This Row],[Profit]]&gt;0,"Profit","Loss")</f>
        <v>Profit</v>
      </c>
    </row>
    <row r="5970" spans="1:14" x14ac:dyDescent="0.25">
      <c r="A5970" s="1">
        <v>42677</v>
      </c>
      <c r="B5970" s="3">
        <f t="shared" si="279"/>
        <v>2016</v>
      </c>
      <c r="C5970" s="3">
        <f t="shared" si="280"/>
        <v>11</v>
      </c>
      <c r="D5970" t="s">
        <v>2558</v>
      </c>
      <c r="E5970" t="str">
        <f t="shared" si="281"/>
        <v>Phillip Flathmann20161103</v>
      </c>
      <c r="F5970">
        <f>IF(COUNTIF($E$2:E5970, E5970) = 1, MAX($F$1:F5969) + 1, INDEX($F$1:F5969, MATCH(E5970, $E$1:E5969, 0)))</f>
        <v>2960</v>
      </c>
      <c r="G5970" t="s">
        <v>27</v>
      </c>
      <c r="H5970" t="s">
        <v>11</v>
      </c>
      <c r="I5970" t="s">
        <v>16</v>
      </c>
      <c r="J5970" t="s">
        <v>2181</v>
      </c>
      <c r="K5970" s="17">
        <v>87.71</v>
      </c>
      <c r="L5970" s="17">
        <v>7</v>
      </c>
      <c r="M5970" s="17">
        <v>41.22</v>
      </c>
      <c r="N5970" s="17" t="str">
        <f>IF(SalesData[[#This Row],[Profit]]&gt;0,"Profit","Loss")</f>
        <v>Profit</v>
      </c>
    </row>
    <row r="5971" spans="1:14" x14ac:dyDescent="0.25">
      <c r="A5971" s="1">
        <v>42677</v>
      </c>
      <c r="B5971" s="3">
        <f t="shared" si="279"/>
        <v>2016</v>
      </c>
      <c r="C5971" s="3">
        <f t="shared" si="280"/>
        <v>11</v>
      </c>
      <c r="D5971" t="s">
        <v>2558</v>
      </c>
      <c r="E5971" t="str">
        <f t="shared" si="281"/>
        <v>Phillip Flathmann20161103</v>
      </c>
      <c r="F5971">
        <f>IF(COUNTIF($E$2:E5971, E5971) = 1, MAX($F$1:F5970) + 1, INDEX($F$1:F5970, MATCH(E5971, $E$1:E5970, 0)))</f>
        <v>2960</v>
      </c>
      <c r="G5971" t="s">
        <v>27</v>
      </c>
      <c r="H5971" t="s">
        <v>11</v>
      </c>
      <c r="I5971" t="s">
        <v>92</v>
      </c>
      <c r="J5971" t="s">
        <v>2336</v>
      </c>
      <c r="K5971" s="17">
        <v>1101.48</v>
      </c>
      <c r="L5971" s="17">
        <v>4</v>
      </c>
      <c r="M5971" s="17">
        <v>429.58</v>
      </c>
      <c r="N5971" s="17" t="str">
        <f>IF(SalesData[[#This Row],[Profit]]&gt;0,"Profit","Loss")</f>
        <v>Profit</v>
      </c>
    </row>
    <row r="5972" spans="1:14" x14ac:dyDescent="0.25">
      <c r="A5972" s="1">
        <v>42677</v>
      </c>
      <c r="B5972" s="3">
        <f t="shared" si="279"/>
        <v>2016</v>
      </c>
      <c r="C5972" s="3">
        <f t="shared" si="280"/>
        <v>11</v>
      </c>
      <c r="D5972" t="s">
        <v>1152</v>
      </c>
      <c r="E5972" t="str">
        <f t="shared" si="281"/>
        <v>Arthur Prichep20161103</v>
      </c>
      <c r="F5972">
        <f>IF(COUNTIF($E$2:E5972, E5972) = 1, MAX($F$1:F5971) + 1, INDEX($F$1:F5971, MATCH(E5972, $E$1:E5971, 0)))</f>
        <v>2961</v>
      </c>
      <c r="G5972" t="s">
        <v>33</v>
      </c>
      <c r="H5972" t="s">
        <v>11</v>
      </c>
      <c r="I5972" t="s">
        <v>43</v>
      </c>
      <c r="J5972" t="s">
        <v>1247</v>
      </c>
      <c r="K5972" s="17">
        <v>20</v>
      </c>
      <c r="L5972" s="17">
        <v>4</v>
      </c>
      <c r="M5972" s="17">
        <v>9.6</v>
      </c>
      <c r="N5972" s="17" t="str">
        <f>IF(SalesData[[#This Row],[Profit]]&gt;0,"Profit","Loss")</f>
        <v>Profit</v>
      </c>
    </row>
    <row r="5973" spans="1:14" x14ac:dyDescent="0.25">
      <c r="A5973" s="1">
        <v>42677</v>
      </c>
      <c r="B5973" s="3">
        <f t="shared" si="279"/>
        <v>2016</v>
      </c>
      <c r="C5973" s="3">
        <f t="shared" si="280"/>
        <v>11</v>
      </c>
      <c r="D5973" t="s">
        <v>1152</v>
      </c>
      <c r="E5973" t="str">
        <f t="shared" si="281"/>
        <v>Arthur Prichep20161103</v>
      </c>
      <c r="F5973">
        <f>IF(COUNTIF($E$2:E5973, E5973) = 1, MAX($F$1:F5972) + 1, INDEX($F$1:F5972, MATCH(E5973, $E$1:E5972, 0)))</f>
        <v>2961</v>
      </c>
      <c r="G5973" t="s">
        <v>33</v>
      </c>
      <c r="H5973" t="s">
        <v>11</v>
      </c>
      <c r="I5973" t="s">
        <v>24</v>
      </c>
      <c r="J5973" t="s">
        <v>290</v>
      </c>
      <c r="K5973" s="17">
        <v>7.98</v>
      </c>
      <c r="L5973" s="17">
        <v>3</v>
      </c>
      <c r="M5973" s="17">
        <v>2.0699999999999998</v>
      </c>
      <c r="N5973" s="17" t="str">
        <f>IF(SalesData[[#This Row],[Profit]]&gt;0,"Profit","Loss")</f>
        <v>Profit</v>
      </c>
    </row>
    <row r="5974" spans="1:14" x14ac:dyDescent="0.25">
      <c r="A5974" s="1">
        <v>42677</v>
      </c>
      <c r="B5974" s="3">
        <f t="shared" si="279"/>
        <v>2016</v>
      </c>
      <c r="C5974" s="3">
        <f t="shared" si="280"/>
        <v>11</v>
      </c>
      <c r="D5974" t="s">
        <v>1152</v>
      </c>
      <c r="E5974" t="str">
        <f t="shared" si="281"/>
        <v>Arthur Prichep20161103</v>
      </c>
      <c r="F5974">
        <f>IF(COUNTIF($E$2:E5974, E5974) = 1, MAX($F$1:F5973) + 1, INDEX($F$1:F5973, MATCH(E5974, $E$1:E5973, 0)))</f>
        <v>2961</v>
      </c>
      <c r="G5974" t="s">
        <v>33</v>
      </c>
      <c r="H5974" t="s">
        <v>34</v>
      </c>
      <c r="I5974" t="s">
        <v>47</v>
      </c>
      <c r="J5974" t="s">
        <v>2302</v>
      </c>
      <c r="K5974" s="17">
        <v>24.1</v>
      </c>
      <c r="L5974" s="17">
        <v>5</v>
      </c>
      <c r="M5974" s="17">
        <v>9.16</v>
      </c>
      <c r="N5974" s="17" t="str">
        <f>IF(SalesData[[#This Row],[Profit]]&gt;0,"Profit","Loss")</f>
        <v>Profit</v>
      </c>
    </row>
    <row r="5975" spans="1:14" x14ac:dyDescent="0.25">
      <c r="A5975" s="1">
        <v>42677</v>
      </c>
      <c r="B5975" s="3">
        <f t="shared" si="279"/>
        <v>2016</v>
      </c>
      <c r="C5975" s="3">
        <f t="shared" si="280"/>
        <v>11</v>
      </c>
      <c r="D5975" t="s">
        <v>1152</v>
      </c>
      <c r="E5975" t="str">
        <f t="shared" si="281"/>
        <v>Arthur Prichep20161103</v>
      </c>
      <c r="F5975">
        <f>IF(COUNTIF($E$2:E5975, E5975) = 1, MAX($F$1:F5974) + 1, INDEX($F$1:F5974, MATCH(E5975, $E$1:E5974, 0)))</f>
        <v>2961</v>
      </c>
      <c r="G5975" t="s">
        <v>33</v>
      </c>
      <c r="H5975" t="s">
        <v>11</v>
      </c>
      <c r="I5975" t="s">
        <v>24</v>
      </c>
      <c r="J5975" t="s">
        <v>823</v>
      </c>
      <c r="K5975" s="17">
        <v>8.75</v>
      </c>
      <c r="L5975" s="17">
        <v>1</v>
      </c>
      <c r="M5975" s="17">
        <v>2.63</v>
      </c>
      <c r="N5975" s="17" t="str">
        <f>IF(SalesData[[#This Row],[Profit]]&gt;0,"Profit","Loss")</f>
        <v>Profit</v>
      </c>
    </row>
    <row r="5976" spans="1:14" x14ac:dyDescent="0.25">
      <c r="A5976" s="1">
        <v>42677</v>
      </c>
      <c r="B5976" s="3">
        <f t="shared" si="279"/>
        <v>2016</v>
      </c>
      <c r="C5976" s="3">
        <f t="shared" si="280"/>
        <v>11</v>
      </c>
      <c r="D5976" t="s">
        <v>1152</v>
      </c>
      <c r="E5976" t="str">
        <f t="shared" si="281"/>
        <v>Arthur Prichep20161103</v>
      </c>
      <c r="F5976">
        <f>IF(COUNTIF($E$2:E5976, E5976) = 1, MAX($F$1:F5975) + 1, INDEX($F$1:F5975, MATCH(E5976, $E$1:E5975, 0)))</f>
        <v>2961</v>
      </c>
      <c r="G5976" t="s">
        <v>33</v>
      </c>
      <c r="H5976" t="s">
        <v>34</v>
      </c>
      <c r="I5976" t="s">
        <v>145</v>
      </c>
      <c r="J5976" t="s">
        <v>2511</v>
      </c>
      <c r="K5976" s="17">
        <v>842.94</v>
      </c>
      <c r="L5976" s="17">
        <v>3</v>
      </c>
      <c r="M5976" s="17">
        <v>160.16</v>
      </c>
      <c r="N5976" s="17" t="str">
        <f>IF(SalesData[[#This Row],[Profit]]&gt;0,"Profit","Loss")</f>
        <v>Profit</v>
      </c>
    </row>
    <row r="5977" spans="1:14" x14ac:dyDescent="0.25">
      <c r="A5977" s="1">
        <v>42677</v>
      </c>
      <c r="B5977" s="3">
        <f t="shared" si="279"/>
        <v>2016</v>
      </c>
      <c r="C5977" s="3">
        <f t="shared" si="280"/>
        <v>11</v>
      </c>
      <c r="D5977" t="s">
        <v>109</v>
      </c>
      <c r="E5977" t="str">
        <f t="shared" si="281"/>
        <v>Xylona Preis20161103</v>
      </c>
      <c r="F5977">
        <f>IF(COUNTIF($E$2:E5977, E5977) = 1, MAX($F$1:F5976) + 1, INDEX($F$1:F5976, MATCH(E5977, $E$1:E5976, 0)))</f>
        <v>2962</v>
      </c>
      <c r="G5977" t="s">
        <v>27</v>
      </c>
      <c r="H5977" t="s">
        <v>11</v>
      </c>
      <c r="I5977" t="s">
        <v>43</v>
      </c>
      <c r="J5977" t="s">
        <v>282</v>
      </c>
      <c r="K5977" s="17">
        <v>15.26</v>
      </c>
      <c r="L5977" s="17">
        <v>7</v>
      </c>
      <c r="M5977" s="17">
        <v>5.04</v>
      </c>
      <c r="N5977" s="17" t="str">
        <f>IF(SalesData[[#This Row],[Profit]]&gt;0,"Profit","Loss")</f>
        <v>Profit</v>
      </c>
    </row>
    <row r="5978" spans="1:14" x14ac:dyDescent="0.25">
      <c r="A5978" s="1">
        <v>42677</v>
      </c>
      <c r="B5978" s="3">
        <f t="shared" si="279"/>
        <v>2016</v>
      </c>
      <c r="C5978" s="3">
        <f t="shared" si="280"/>
        <v>11</v>
      </c>
      <c r="D5978" t="s">
        <v>109</v>
      </c>
      <c r="E5978" t="str">
        <f t="shared" si="281"/>
        <v>Xylona Preis20161103</v>
      </c>
      <c r="F5978">
        <f>IF(COUNTIF($E$2:E5978, E5978) = 1, MAX($F$1:F5977) + 1, INDEX($F$1:F5977, MATCH(E5978, $E$1:E5977, 0)))</f>
        <v>2962</v>
      </c>
      <c r="G5978" t="s">
        <v>27</v>
      </c>
      <c r="H5978" t="s">
        <v>11</v>
      </c>
      <c r="I5978" t="s">
        <v>92</v>
      </c>
      <c r="J5978" t="s">
        <v>1843</v>
      </c>
      <c r="K5978" s="17">
        <v>43.32</v>
      </c>
      <c r="L5978" s="17">
        <v>2</v>
      </c>
      <c r="M5978" s="17">
        <v>14.3</v>
      </c>
      <c r="N5978" s="17" t="str">
        <f>IF(SalesData[[#This Row],[Profit]]&gt;0,"Profit","Loss")</f>
        <v>Profit</v>
      </c>
    </row>
    <row r="5979" spans="1:14" x14ac:dyDescent="0.25">
      <c r="A5979" s="1">
        <v>42677</v>
      </c>
      <c r="B5979" s="3">
        <f t="shared" si="279"/>
        <v>2016</v>
      </c>
      <c r="C5979" s="3">
        <f t="shared" si="280"/>
        <v>11</v>
      </c>
      <c r="D5979" t="s">
        <v>109</v>
      </c>
      <c r="E5979" t="str">
        <f t="shared" si="281"/>
        <v>Xylona Preis20161103</v>
      </c>
      <c r="F5979">
        <f>IF(COUNTIF($E$2:E5979, E5979) = 1, MAX($F$1:F5978) + 1, INDEX($F$1:F5978, MATCH(E5979, $E$1:E5978, 0)))</f>
        <v>2962</v>
      </c>
      <c r="G5979" t="s">
        <v>27</v>
      </c>
      <c r="H5979" t="s">
        <v>11</v>
      </c>
      <c r="I5979" t="s">
        <v>20</v>
      </c>
      <c r="J5979" t="s">
        <v>609</v>
      </c>
      <c r="K5979" s="17">
        <v>43.58</v>
      </c>
      <c r="L5979" s="17">
        <v>12</v>
      </c>
      <c r="M5979" s="17">
        <v>15.8</v>
      </c>
      <c r="N5979" s="17" t="str">
        <f>IF(SalesData[[#This Row],[Profit]]&gt;0,"Profit","Loss")</f>
        <v>Profit</v>
      </c>
    </row>
    <row r="5980" spans="1:14" x14ac:dyDescent="0.25">
      <c r="A5980" s="1">
        <v>42677</v>
      </c>
      <c r="B5980" s="3">
        <f t="shared" si="279"/>
        <v>2016</v>
      </c>
      <c r="C5980" s="3">
        <f t="shared" si="280"/>
        <v>11</v>
      </c>
      <c r="D5980" t="s">
        <v>109</v>
      </c>
      <c r="E5980" t="str">
        <f t="shared" si="281"/>
        <v>Xylona Preis20161103</v>
      </c>
      <c r="F5980">
        <f>IF(COUNTIF($E$2:E5980, E5980) = 1, MAX($F$1:F5979) + 1, INDEX($F$1:F5979, MATCH(E5980, $E$1:E5979, 0)))</f>
        <v>2962</v>
      </c>
      <c r="G5980" t="s">
        <v>27</v>
      </c>
      <c r="H5980" t="s">
        <v>11</v>
      </c>
      <c r="I5980" t="s">
        <v>12</v>
      </c>
      <c r="J5980" t="s">
        <v>830</v>
      </c>
      <c r="K5980" s="17">
        <v>116.28</v>
      </c>
      <c r="L5980" s="17">
        <v>3</v>
      </c>
      <c r="M5980" s="17">
        <v>56.98</v>
      </c>
      <c r="N5980" s="17" t="str">
        <f>IF(SalesData[[#This Row],[Profit]]&gt;0,"Profit","Loss")</f>
        <v>Profit</v>
      </c>
    </row>
    <row r="5981" spans="1:14" x14ac:dyDescent="0.25">
      <c r="A5981" s="1">
        <v>42677</v>
      </c>
      <c r="B5981" s="3">
        <f t="shared" si="279"/>
        <v>2016</v>
      </c>
      <c r="C5981" s="3">
        <f t="shared" si="280"/>
        <v>11</v>
      </c>
      <c r="D5981" t="s">
        <v>109</v>
      </c>
      <c r="E5981" t="str">
        <f t="shared" si="281"/>
        <v>Xylona Preis20161103</v>
      </c>
      <c r="F5981">
        <f>IF(COUNTIF($E$2:E5981, E5981) = 1, MAX($F$1:F5980) + 1, INDEX($F$1:F5980, MATCH(E5981, $E$1:E5980, 0)))</f>
        <v>2962</v>
      </c>
      <c r="G5981" t="s">
        <v>27</v>
      </c>
      <c r="H5981" t="s">
        <v>11</v>
      </c>
      <c r="I5981" t="s">
        <v>20</v>
      </c>
      <c r="J5981" t="s">
        <v>425</v>
      </c>
      <c r="K5981" s="17">
        <v>9.3000000000000007</v>
      </c>
      <c r="L5981" s="17">
        <v>2</v>
      </c>
      <c r="M5981" s="17">
        <v>3.02</v>
      </c>
      <c r="N5981" s="17" t="str">
        <f>IF(SalesData[[#This Row],[Profit]]&gt;0,"Profit","Loss")</f>
        <v>Profit</v>
      </c>
    </row>
    <row r="5982" spans="1:14" x14ac:dyDescent="0.25">
      <c r="A5982" s="1">
        <v>42677</v>
      </c>
      <c r="B5982" s="3">
        <f t="shared" si="279"/>
        <v>2016</v>
      </c>
      <c r="C5982" s="3">
        <f t="shared" si="280"/>
        <v>11</v>
      </c>
      <c r="D5982" t="s">
        <v>109</v>
      </c>
      <c r="E5982" t="str">
        <f t="shared" si="281"/>
        <v>Xylona Preis20161103</v>
      </c>
      <c r="F5982">
        <f>IF(COUNTIF($E$2:E5982, E5982) = 1, MAX($F$1:F5981) + 1, INDEX($F$1:F5981, MATCH(E5982, $E$1:E5981, 0)))</f>
        <v>2962</v>
      </c>
      <c r="G5982" t="s">
        <v>27</v>
      </c>
      <c r="H5982" t="s">
        <v>11</v>
      </c>
      <c r="I5982" t="s">
        <v>12</v>
      </c>
      <c r="J5982" t="s">
        <v>1919</v>
      </c>
      <c r="K5982" s="17">
        <v>19.440000000000001</v>
      </c>
      <c r="L5982" s="17">
        <v>3</v>
      </c>
      <c r="M5982" s="17">
        <v>9.33</v>
      </c>
      <c r="N5982" s="17" t="str">
        <f>IF(SalesData[[#This Row],[Profit]]&gt;0,"Profit","Loss")</f>
        <v>Profit</v>
      </c>
    </row>
    <row r="5983" spans="1:14" x14ac:dyDescent="0.25">
      <c r="A5983" s="1">
        <v>42677</v>
      </c>
      <c r="B5983" s="3">
        <f t="shared" si="279"/>
        <v>2016</v>
      </c>
      <c r="C5983" s="3">
        <f t="shared" si="280"/>
        <v>11</v>
      </c>
      <c r="D5983" t="s">
        <v>109</v>
      </c>
      <c r="E5983" t="str">
        <f t="shared" si="281"/>
        <v>Xylona Preis20161103</v>
      </c>
      <c r="F5983">
        <f>IF(COUNTIF($E$2:E5983, E5983) = 1, MAX($F$1:F5982) + 1, INDEX($F$1:F5982, MATCH(E5983, $E$1:E5982, 0)))</f>
        <v>2962</v>
      </c>
      <c r="G5983" t="s">
        <v>27</v>
      </c>
      <c r="H5983" t="s">
        <v>11</v>
      </c>
      <c r="I5983" t="s">
        <v>12</v>
      </c>
      <c r="J5983" t="s">
        <v>1670</v>
      </c>
      <c r="K5983" s="17">
        <v>314.55</v>
      </c>
      <c r="L5983" s="17">
        <v>3</v>
      </c>
      <c r="M5983" s="17">
        <v>150.97999999999999</v>
      </c>
      <c r="N5983" s="17" t="str">
        <f>IF(SalesData[[#This Row],[Profit]]&gt;0,"Profit","Loss")</f>
        <v>Profit</v>
      </c>
    </row>
    <row r="5984" spans="1:14" x14ac:dyDescent="0.25">
      <c r="A5984" s="1">
        <v>42677</v>
      </c>
      <c r="B5984" s="3">
        <f t="shared" si="279"/>
        <v>2016</v>
      </c>
      <c r="C5984" s="3">
        <f t="shared" si="280"/>
        <v>11</v>
      </c>
      <c r="D5984" t="s">
        <v>734</v>
      </c>
      <c r="E5984" t="str">
        <f t="shared" si="281"/>
        <v>Patrick Jones20161103</v>
      </c>
      <c r="F5984">
        <f>IF(COUNTIF($E$2:E5984, E5984) = 1, MAX($F$1:F5983) + 1, INDEX($F$1:F5983, MATCH(E5984, $E$1:E5983, 0)))</f>
        <v>2963</v>
      </c>
      <c r="G5984" t="s">
        <v>10</v>
      </c>
      <c r="H5984" t="s">
        <v>11</v>
      </c>
      <c r="I5984" t="s">
        <v>12</v>
      </c>
      <c r="J5984" t="s">
        <v>1179</v>
      </c>
      <c r="K5984" s="17">
        <v>9.25</v>
      </c>
      <c r="L5984" s="17">
        <v>2</v>
      </c>
      <c r="M5984" s="17">
        <v>3.35</v>
      </c>
      <c r="N5984" s="17" t="str">
        <f>IF(SalesData[[#This Row],[Profit]]&gt;0,"Profit","Loss")</f>
        <v>Profit</v>
      </c>
    </row>
    <row r="5985" spans="1:14" x14ac:dyDescent="0.25">
      <c r="A5985" s="1">
        <v>42677</v>
      </c>
      <c r="B5985" s="3">
        <f t="shared" si="279"/>
        <v>2016</v>
      </c>
      <c r="C5985" s="3">
        <f t="shared" si="280"/>
        <v>11</v>
      </c>
      <c r="D5985" t="s">
        <v>848</v>
      </c>
      <c r="E5985" t="str">
        <f t="shared" si="281"/>
        <v>Natalie Webber20161103</v>
      </c>
      <c r="F5985">
        <f>IF(COUNTIF($E$2:E5985, E5985) = 1, MAX($F$1:F5984) + 1, INDEX($F$1:F5984, MATCH(E5985, $E$1:E5984, 0)))</f>
        <v>2964</v>
      </c>
      <c r="G5985" t="s">
        <v>91</v>
      </c>
      <c r="H5985" t="s">
        <v>11</v>
      </c>
      <c r="I5985" t="s">
        <v>20</v>
      </c>
      <c r="J5985" t="s">
        <v>2287</v>
      </c>
      <c r="K5985" s="17">
        <v>4.16</v>
      </c>
      <c r="L5985" s="17">
        <v>7</v>
      </c>
      <c r="M5985" s="17">
        <v>-3.47</v>
      </c>
      <c r="N5985" s="17" t="str">
        <f>IF(SalesData[[#This Row],[Profit]]&gt;0,"Profit","Loss")</f>
        <v>Loss</v>
      </c>
    </row>
    <row r="5986" spans="1:14" x14ac:dyDescent="0.25">
      <c r="A5986" s="1">
        <v>42677</v>
      </c>
      <c r="B5986" s="3">
        <f t="shared" si="279"/>
        <v>2016</v>
      </c>
      <c r="C5986" s="3">
        <f t="shared" si="280"/>
        <v>11</v>
      </c>
      <c r="D5986" t="s">
        <v>848</v>
      </c>
      <c r="E5986" t="str">
        <f t="shared" si="281"/>
        <v>Natalie Webber20161103</v>
      </c>
      <c r="F5986">
        <f>IF(COUNTIF($E$2:E5986, E5986) = 1, MAX($F$1:F5985) + 1, INDEX($F$1:F5985, MATCH(E5986, $E$1:E5985, 0)))</f>
        <v>2964</v>
      </c>
      <c r="G5986" t="s">
        <v>91</v>
      </c>
      <c r="H5986" t="s">
        <v>39</v>
      </c>
      <c r="I5986" t="s">
        <v>302</v>
      </c>
      <c r="J5986" t="s">
        <v>2616</v>
      </c>
      <c r="K5986" s="17">
        <v>179.99</v>
      </c>
      <c r="L5986" s="17">
        <v>3</v>
      </c>
      <c r="M5986" s="17">
        <v>-251.99</v>
      </c>
      <c r="N5986" s="17" t="str">
        <f>IF(SalesData[[#This Row],[Profit]]&gt;0,"Profit","Loss")</f>
        <v>Loss</v>
      </c>
    </row>
    <row r="5987" spans="1:14" x14ac:dyDescent="0.25">
      <c r="A5987" s="1">
        <v>42677</v>
      </c>
      <c r="B5987" s="3">
        <f t="shared" si="279"/>
        <v>2016</v>
      </c>
      <c r="C5987" s="3">
        <f t="shared" si="280"/>
        <v>11</v>
      </c>
      <c r="D5987" t="s">
        <v>1369</v>
      </c>
      <c r="E5987" t="str">
        <f t="shared" si="281"/>
        <v>Julie Prescott20161103</v>
      </c>
      <c r="F5987">
        <f>IF(COUNTIF($E$2:E5987, E5987) = 1, MAX($F$1:F5986) + 1, INDEX($F$1:F5986, MATCH(E5987, $E$1:E5986, 0)))</f>
        <v>2965</v>
      </c>
      <c r="G5987" t="s">
        <v>23</v>
      </c>
      <c r="H5987" t="s">
        <v>39</v>
      </c>
      <c r="I5987" t="s">
        <v>52</v>
      </c>
      <c r="J5987" t="s">
        <v>1559</v>
      </c>
      <c r="K5987" s="17">
        <v>72</v>
      </c>
      <c r="L5987" s="17">
        <v>1</v>
      </c>
      <c r="M5987" s="17">
        <v>14.4</v>
      </c>
      <c r="N5987" s="17" t="str">
        <f>IF(SalesData[[#This Row],[Profit]]&gt;0,"Profit","Loss")</f>
        <v>Profit</v>
      </c>
    </row>
    <row r="5988" spans="1:14" x14ac:dyDescent="0.25">
      <c r="A5988" s="1">
        <v>42677</v>
      </c>
      <c r="B5988" s="3">
        <f t="shared" si="279"/>
        <v>2016</v>
      </c>
      <c r="C5988" s="3">
        <f t="shared" si="280"/>
        <v>11</v>
      </c>
      <c r="D5988" t="s">
        <v>1369</v>
      </c>
      <c r="E5988" t="str">
        <f t="shared" si="281"/>
        <v>Julie Prescott20161103</v>
      </c>
      <c r="F5988">
        <f>IF(COUNTIF($E$2:E5988, E5988) = 1, MAX($F$1:F5987) + 1, INDEX($F$1:F5987, MATCH(E5988, $E$1:E5987, 0)))</f>
        <v>2965</v>
      </c>
      <c r="G5988" t="s">
        <v>23</v>
      </c>
      <c r="H5988" t="s">
        <v>34</v>
      </c>
      <c r="I5988" t="s">
        <v>35</v>
      </c>
      <c r="J5988" t="s">
        <v>574</v>
      </c>
      <c r="K5988" s="17">
        <v>470.16</v>
      </c>
      <c r="L5988" s="17">
        <v>7</v>
      </c>
      <c r="M5988" s="17">
        <v>-13.43</v>
      </c>
      <c r="N5988" s="17" t="str">
        <f>IF(SalesData[[#This Row],[Profit]]&gt;0,"Profit","Loss")</f>
        <v>Loss</v>
      </c>
    </row>
    <row r="5989" spans="1:14" x14ac:dyDescent="0.25">
      <c r="A5989" s="1">
        <v>42678</v>
      </c>
      <c r="B5989" s="3">
        <f t="shared" si="279"/>
        <v>2016</v>
      </c>
      <c r="C5989" s="3">
        <f t="shared" si="280"/>
        <v>11</v>
      </c>
      <c r="D5989" t="s">
        <v>1747</v>
      </c>
      <c r="E5989" t="str">
        <f t="shared" si="281"/>
        <v>Roy Collins20161104</v>
      </c>
      <c r="F5989">
        <f>IF(COUNTIF($E$2:E5989, E5989) = 1, MAX($F$1:F5988) + 1, INDEX($F$1:F5988, MATCH(E5989, $E$1:E5988, 0)))</f>
        <v>2966</v>
      </c>
      <c r="G5989" t="s">
        <v>33</v>
      </c>
      <c r="H5989" t="s">
        <v>11</v>
      </c>
      <c r="I5989" t="s">
        <v>43</v>
      </c>
      <c r="J5989" t="s">
        <v>1036</v>
      </c>
      <c r="K5989" s="17">
        <v>10.74</v>
      </c>
      <c r="L5989" s="17">
        <v>3</v>
      </c>
      <c r="M5989" s="17">
        <v>5.26</v>
      </c>
      <c r="N5989" s="17" t="str">
        <f>IF(SalesData[[#This Row],[Profit]]&gt;0,"Profit","Loss")</f>
        <v>Profit</v>
      </c>
    </row>
    <row r="5990" spans="1:14" x14ac:dyDescent="0.25">
      <c r="A5990" s="1">
        <v>42678</v>
      </c>
      <c r="B5990" s="3">
        <f t="shared" si="279"/>
        <v>2016</v>
      </c>
      <c r="C5990" s="3">
        <f t="shared" si="280"/>
        <v>11</v>
      </c>
      <c r="D5990" t="s">
        <v>2526</v>
      </c>
      <c r="E5990" t="str">
        <f t="shared" si="281"/>
        <v>Alejandro Savely20161104</v>
      </c>
      <c r="F5990">
        <f>IF(COUNTIF($E$2:E5990, E5990) = 1, MAX($F$1:F5989) + 1, INDEX($F$1:F5989, MATCH(E5990, $E$1:E5989, 0)))</f>
        <v>2967</v>
      </c>
      <c r="G5990" t="s">
        <v>164</v>
      </c>
      <c r="H5990" t="s">
        <v>34</v>
      </c>
      <c r="I5990" t="s">
        <v>47</v>
      </c>
      <c r="J5990" t="s">
        <v>2040</v>
      </c>
      <c r="K5990" s="17">
        <v>209.88</v>
      </c>
      <c r="L5990" s="17">
        <v>3</v>
      </c>
      <c r="M5990" s="17">
        <v>35.68</v>
      </c>
      <c r="N5990" s="17" t="str">
        <f>IF(SalesData[[#This Row],[Profit]]&gt;0,"Profit","Loss")</f>
        <v>Profit</v>
      </c>
    </row>
    <row r="5991" spans="1:14" x14ac:dyDescent="0.25">
      <c r="A5991" s="1">
        <v>42678</v>
      </c>
      <c r="B5991" s="3">
        <f t="shared" si="279"/>
        <v>2016</v>
      </c>
      <c r="C5991" s="3">
        <f t="shared" si="280"/>
        <v>11</v>
      </c>
      <c r="D5991" t="s">
        <v>1241</v>
      </c>
      <c r="E5991" t="str">
        <f t="shared" si="281"/>
        <v>Lisa Hazard20161104</v>
      </c>
      <c r="F5991">
        <f>IF(COUNTIF($E$2:E5991, E5991) = 1, MAX($F$1:F5990) + 1, INDEX($F$1:F5990, MATCH(E5991, $E$1:E5990, 0)))</f>
        <v>2968</v>
      </c>
      <c r="G5991" t="s">
        <v>27</v>
      </c>
      <c r="H5991" t="s">
        <v>34</v>
      </c>
      <c r="I5991" t="s">
        <v>47</v>
      </c>
      <c r="J5991" t="s">
        <v>448</v>
      </c>
      <c r="K5991" s="17">
        <v>38.29</v>
      </c>
      <c r="L5991" s="17">
        <v>7</v>
      </c>
      <c r="M5991" s="17">
        <v>16.46</v>
      </c>
      <c r="N5991" s="17" t="str">
        <f>IF(SalesData[[#This Row],[Profit]]&gt;0,"Profit","Loss")</f>
        <v>Profit</v>
      </c>
    </row>
    <row r="5992" spans="1:14" x14ac:dyDescent="0.25">
      <c r="A5992" s="1">
        <v>42678</v>
      </c>
      <c r="B5992" s="3">
        <f t="shared" si="279"/>
        <v>2016</v>
      </c>
      <c r="C5992" s="3">
        <f t="shared" si="280"/>
        <v>11</v>
      </c>
      <c r="D5992" t="s">
        <v>1371</v>
      </c>
      <c r="E5992" t="str">
        <f t="shared" si="281"/>
        <v>Thomas Thornton20161104</v>
      </c>
      <c r="F5992">
        <f>IF(COUNTIF($E$2:E5992, E5992) = 1, MAX($F$1:F5991) + 1, INDEX($F$1:F5991, MATCH(E5992, $E$1:E5991, 0)))</f>
        <v>2969</v>
      </c>
      <c r="G5992" t="s">
        <v>27</v>
      </c>
      <c r="H5992" t="s">
        <v>11</v>
      </c>
      <c r="I5992" t="s">
        <v>24</v>
      </c>
      <c r="J5992" t="s">
        <v>759</v>
      </c>
      <c r="K5992" s="17">
        <v>192.8</v>
      </c>
      <c r="L5992" s="17">
        <v>4</v>
      </c>
      <c r="M5992" s="17">
        <v>55.91</v>
      </c>
      <c r="N5992" s="17" t="str">
        <f>IF(SalesData[[#This Row],[Profit]]&gt;0,"Profit","Loss")</f>
        <v>Profit</v>
      </c>
    </row>
    <row r="5993" spans="1:14" x14ac:dyDescent="0.25">
      <c r="A5993" s="1">
        <v>42678</v>
      </c>
      <c r="B5993" s="3">
        <f t="shared" si="279"/>
        <v>2016</v>
      </c>
      <c r="C5993" s="3">
        <f t="shared" si="280"/>
        <v>11</v>
      </c>
      <c r="D5993" t="s">
        <v>1931</v>
      </c>
      <c r="E5993" t="str">
        <f t="shared" si="281"/>
        <v>Tracy Poddar20161104</v>
      </c>
      <c r="F5993">
        <f>IF(COUNTIF($E$2:E5993, E5993) = 1, MAX($F$1:F5992) + 1, INDEX($F$1:F5992, MATCH(E5993, $E$1:E5992, 0)))</f>
        <v>2970</v>
      </c>
      <c r="G5993" t="s">
        <v>91</v>
      </c>
      <c r="H5993" t="s">
        <v>11</v>
      </c>
      <c r="I5993" t="s">
        <v>200</v>
      </c>
      <c r="J5993" t="s">
        <v>1515</v>
      </c>
      <c r="K5993" s="17">
        <v>17.579999999999998</v>
      </c>
      <c r="L5993" s="17">
        <v>7</v>
      </c>
      <c r="M5993" s="17">
        <v>-4.18</v>
      </c>
      <c r="N5993" s="17" t="str">
        <f>IF(SalesData[[#This Row],[Profit]]&gt;0,"Profit","Loss")</f>
        <v>Loss</v>
      </c>
    </row>
    <row r="5994" spans="1:14" x14ac:dyDescent="0.25">
      <c r="A5994" s="1">
        <v>42678</v>
      </c>
      <c r="B5994" s="3">
        <f t="shared" si="279"/>
        <v>2016</v>
      </c>
      <c r="C5994" s="3">
        <f t="shared" si="280"/>
        <v>11</v>
      </c>
      <c r="D5994" t="s">
        <v>1931</v>
      </c>
      <c r="E5994" t="str">
        <f t="shared" si="281"/>
        <v>Tracy Poddar20161104</v>
      </c>
      <c r="F5994">
        <f>IF(COUNTIF($E$2:E5994, E5994) = 1, MAX($F$1:F5993) + 1, INDEX($F$1:F5993, MATCH(E5994, $E$1:E5993, 0)))</f>
        <v>2970</v>
      </c>
      <c r="G5994" t="s">
        <v>91</v>
      </c>
      <c r="H5994" t="s">
        <v>34</v>
      </c>
      <c r="I5994" t="s">
        <v>35</v>
      </c>
      <c r="J5994" t="s">
        <v>1435</v>
      </c>
      <c r="K5994" s="17">
        <v>104.78</v>
      </c>
      <c r="L5994" s="17">
        <v>1</v>
      </c>
      <c r="M5994" s="17">
        <v>-14.41</v>
      </c>
      <c r="N5994" s="17" t="str">
        <f>IF(SalesData[[#This Row],[Profit]]&gt;0,"Profit","Loss")</f>
        <v>Loss</v>
      </c>
    </row>
    <row r="5995" spans="1:14" x14ac:dyDescent="0.25">
      <c r="A5995" s="1">
        <v>42678</v>
      </c>
      <c r="B5995" s="3">
        <f t="shared" si="279"/>
        <v>2016</v>
      </c>
      <c r="C5995" s="3">
        <f t="shared" si="280"/>
        <v>11</v>
      </c>
      <c r="D5995" t="s">
        <v>1931</v>
      </c>
      <c r="E5995" t="str">
        <f t="shared" si="281"/>
        <v>Tracy Poddar20161104</v>
      </c>
      <c r="F5995">
        <f>IF(COUNTIF($E$2:E5995, E5995) = 1, MAX($F$1:F5994) + 1, INDEX($F$1:F5994, MATCH(E5995, $E$1:E5994, 0)))</f>
        <v>2970</v>
      </c>
      <c r="G5995" t="s">
        <v>91</v>
      </c>
      <c r="H5995" t="s">
        <v>11</v>
      </c>
      <c r="I5995" t="s">
        <v>12</v>
      </c>
      <c r="J5995" t="s">
        <v>647</v>
      </c>
      <c r="K5995" s="17">
        <v>47.95</v>
      </c>
      <c r="L5995" s="17">
        <v>3</v>
      </c>
      <c r="M5995" s="17">
        <v>16.78</v>
      </c>
      <c r="N5995" s="17" t="str">
        <f>IF(SalesData[[#This Row],[Profit]]&gt;0,"Profit","Loss")</f>
        <v>Profit</v>
      </c>
    </row>
    <row r="5996" spans="1:14" x14ac:dyDescent="0.25">
      <c r="A5996" s="1">
        <v>42678</v>
      </c>
      <c r="B5996" s="3">
        <f t="shared" si="279"/>
        <v>2016</v>
      </c>
      <c r="C5996" s="3">
        <f t="shared" si="280"/>
        <v>11</v>
      </c>
      <c r="D5996" t="s">
        <v>1931</v>
      </c>
      <c r="E5996" t="str">
        <f t="shared" si="281"/>
        <v>Tracy Poddar20161104</v>
      </c>
      <c r="F5996">
        <f>IF(COUNTIF($E$2:E5996, E5996) = 1, MAX($F$1:F5995) + 1, INDEX($F$1:F5995, MATCH(E5996, $E$1:E5995, 0)))</f>
        <v>2970</v>
      </c>
      <c r="G5996" t="s">
        <v>91</v>
      </c>
      <c r="H5996" t="s">
        <v>34</v>
      </c>
      <c r="I5996" t="s">
        <v>35</v>
      </c>
      <c r="J5996" t="s">
        <v>1454</v>
      </c>
      <c r="K5996" s="17">
        <v>650.35</v>
      </c>
      <c r="L5996" s="17">
        <v>3</v>
      </c>
      <c r="M5996" s="17">
        <v>-97.55</v>
      </c>
      <c r="N5996" s="17" t="str">
        <f>IF(SalesData[[#This Row],[Profit]]&gt;0,"Profit","Loss")</f>
        <v>Loss</v>
      </c>
    </row>
    <row r="5997" spans="1:14" x14ac:dyDescent="0.25">
      <c r="A5997" s="1">
        <v>42678</v>
      </c>
      <c r="B5997" s="3">
        <f t="shared" si="279"/>
        <v>2016</v>
      </c>
      <c r="C5997" s="3">
        <f t="shared" si="280"/>
        <v>11</v>
      </c>
      <c r="D5997" t="s">
        <v>1931</v>
      </c>
      <c r="E5997" t="str">
        <f t="shared" si="281"/>
        <v>Tracy Poddar20161104</v>
      </c>
      <c r="F5997">
        <f>IF(COUNTIF($E$2:E5997, E5997) = 1, MAX($F$1:F5996) + 1, INDEX($F$1:F5996, MATCH(E5997, $E$1:E5996, 0)))</f>
        <v>2970</v>
      </c>
      <c r="G5997" t="s">
        <v>91</v>
      </c>
      <c r="H5997" t="s">
        <v>11</v>
      </c>
      <c r="I5997" t="s">
        <v>16</v>
      </c>
      <c r="J5997" t="s">
        <v>814</v>
      </c>
      <c r="K5997" s="17">
        <v>629.17999999999995</v>
      </c>
      <c r="L5997" s="17">
        <v>8</v>
      </c>
      <c r="M5997" s="17">
        <v>228.08</v>
      </c>
      <c r="N5997" s="17" t="str">
        <f>IF(SalesData[[#This Row],[Profit]]&gt;0,"Profit","Loss")</f>
        <v>Profit</v>
      </c>
    </row>
    <row r="5998" spans="1:14" x14ac:dyDescent="0.25">
      <c r="A5998" s="1">
        <v>42678</v>
      </c>
      <c r="B5998" s="3">
        <f t="shared" si="279"/>
        <v>2016</v>
      </c>
      <c r="C5998" s="3">
        <f t="shared" si="280"/>
        <v>11</v>
      </c>
      <c r="D5998" t="s">
        <v>1931</v>
      </c>
      <c r="E5998" t="str">
        <f t="shared" si="281"/>
        <v>Tracy Poddar20161104</v>
      </c>
      <c r="F5998">
        <f>IF(COUNTIF($E$2:E5998, E5998) = 1, MAX($F$1:F5997) + 1, INDEX($F$1:F5997, MATCH(E5998, $E$1:E5997, 0)))</f>
        <v>2970</v>
      </c>
      <c r="G5998" t="s">
        <v>91</v>
      </c>
      <c r="H5998" t="s">
        <v>11</v>
      </c>
      <c r="I5998" t="s">
        <v>12</v>
      </c>
      <c r="J5998" t="s">
        <v>306</v>
      </c>
      <c r="K5998" s="17">
        <v>15.18</v>
      </c>
      <c r="L5998" s="17">
        <v>1</v>
      </c>
      <c r="M5998" s="17">
        <v>5.31</v>
      </c>
      <c r="N5998" s="17" t="str">
        <f>IF(SalesData[[#This Row],[Profit]]&gt;0,"Profit","Loss")</f>
        <v>Profit</v>
      </c>
    </row>
    <row r="5999" spans="1:14" x14ac:dyDescent="0.25">
      <c r="A5999" s="1">
        <v>42678</v>
      </c>
      <c r="B5999" s="3">
        <f t="shared" si="279"/>
        <v>2016</v>
      </c>
      <c r="C5999" s="3">
        <f t="shared" si="280"/>
        <v>11</v>
      </c>
      <c r="D5999" t="s">
        <v>1867</v>
      </c>
      <c r="E5999" t="str">
        <f t="shared" si="281"/>
        <v>Maureen Fritzler20161104</v>
      </c>
      <c r="F5999">
        <f>IF(COUNTIF($E$2:E5999, E5999) = 1, MAX($F$1:F5998) + 1, INDEX($F$1:F5998, MATCH(E5999, $E$1:E5998, 0)))</f>
        <v>2971</v>
      </c>
      <c r="G5999" t="s">
        <v>123</v>
      </c>
      <c r="H5999" t="s">
        <v>34</v>
      </c>
      <c r="I5999" t="s">
        <v>47</v>
      </c>
      <c r="J5999" t="s">
        <v>124</v>
      </c>
      <c r="K5999" s="17">
        <v>50.5</v>
      </c>
      <c r="L5999" s="17">
        <v>6</v>
      </c>
      <c r="M5999" s="17">
        <v>8.2100000000000009</v>
      </c>
      <c r="N5999" s="17" t="str">
        <f>IF(SalesData[[#This Row],[Profit]]&gt;0,"Profit","Loss")</f>
        <v>Profit</v>
      </c>
    </row>
    <row r="6000" spans="1:14" x14ac:dyDescent="0.25">
      <c r="A6000" s="1">
        <v>42678</v>
      </c>
      <c r="B6000" s="3">
        <f t="shared" si="279"/>
        <v>2016</v>
      </c>
      <c r="C6000" s="3">
        <f t="shared" si="280"/>
        <v>11</v>
      </c>
      <c r="D6000" t="s">
        <v>803</v>
      </c>
      <c r="E6000" t="str">
        <f t="shared" si="281"/>
        <v>Carl Weiss20161104</v>
      </c>
      <c r="F6000">
        <f>IF(COUNTIF($E$2:E6000, E6000) = 1, MAX($F$1:F5999) + 1, INDEX($F$1:F5999, MATCH(E6000, $E$1:E5999, 0)))</f>
        <v>2972</v>
      </c>
      <c r="G6000" t="s">
        <v>27</v>
      </c>
      <c r="H6000" t="s">
        <v>11</v>
      </c>
      <c r="I6000" t="s">
        <v>20</v>
      </c>
      <c r="J6000" t="s">
        <v>941</v>
      </c>
      <c r="K6000" s="17">
        <v>7.71</v>
      </c>
      <c r="L6000" s="17">
        <v>2</v>
      </c>
      <c r="M6000" s="17">
        <v>2.8</v>
      </c>
      <c r="N6000" s="17" t="str">
        <f>IF(SalesData[[#This Row],[Profit]]&gt;0,"Profit","Loss")</f>
        <v>Profit</v>
      </c>
    </row>
    <row r="6001" spans="1:14" x14ac:dyDescent="0.25">
      <c r="A6001" s="1">
        <v>42678</v>
      </c>
      <c r="B6001" s="3">
        <f t="shared" si="279"/>
        <v>2016</v>
      </c>
      <c r="C6001" s="3">
        <f t="shared" si="280"/>
        <v>11</v>
      </c>
      <c r="D6001" t="s">
        <v>803</v>
      </c>
      <c r="E6001" t="str">
        <f t="shared" si="281"/>
        <v>Carl Weiss20161104</v>
      </c>
      <c r="F6001">
        <f>IF(COUNTIF($E$2:E6001, E6001) = 1, MAX($F$1:F6000) + 1, INDEX($F$1:F6000, MATCH(E6001, $E$1:E6000, 0)))</f>
        <v>2972</v>
      </c>
      <c r="G6001" t="s">
        <v>27</v>
      </c>
      <c r="H6001" t="s">
        <v>11</v>
      </c>
      <c r="I6001" t="s">
        <v>20</v>
      </c>
      <c r="J6001" t="s">
        <v>995</v>
      </c>
      <c r="K6001" s="17">
        <v>4.18</v>
      </c>
      <c r="L6001" s="17">
        <v>1</v>
      </c>
      <c r="M6001" s="17">
        <v>1.31</v>
      </c>
      <c r="N6001" s="17" t="str">
        <f>IF(SalesData[[#This Row],[Profit]]&gt;0,"Profit","Loss")</f>
        <v>Profit</v>
      </c>
    </row>
    <row r="6002" spans="1:14" x14ac:dyDescent="0.25">
      <c r="A6002" s="1">
        <v>42678</v>
      </c>
      <c r="B6002" s="3">
        <f t="shared" si="279"/>
        <v>2016</v>
      </c>
      <c r="C6002" s="3">
        <f t="shared" si="280"/>
        <v>11</v>
      </c>
      <c r="D6002" t="s">
        <v>803</v>
      </c>
      <c r="E6002" t="str">
        <f t="shared" si="281"/>
        <v>Carl Weiss20161104</v>
      </c>
      <c r="F6002">
        <f>IF(COUNTIF($E$2:E6002, E6002) = 1, MAX($F$1:F6001) + 1, INDEX($F$1:F6001, MATCH(E6002, $E$1:E6001, 0)))</f>
        <v>2972</v>
      </c>
      <c r="G6002" t="s">
        <v>27</v>
      </c>
      <c r="H6002" t="s">
        <v>11</v>
      </c>
      <c r="I6002" t="s">
        <v>12</v>
      </c>
      <c r="J6002" t="s">
        <v>1116</v>
      </c>
      <c r="K6002" s="17">
        <v>38.880000000000003</v>
      </c>
      <c r="L6002" s="17">
        <v>6</v>
      </c>
      <c r="M6002" s="17">
        <v>18.66</v>
      </c>
      <c r="N6002" s="17" t="str">
        <f>IF(SalesData[[#This Row],[Profit]]&gt;0,"Profit","Loss")</f>
        <v>Profit</v>
      </c>
    </row>
    <row r="6003" spans="1:14" x14ac:dyDescent="0.25">
      <c r="A6003" s="1">
        <v>42678</v>
      </c>
      <c r="B6003" s="3">
        <f t="shared" si="279"/>
        <v>2016</v>
      </c>
      <c r="C6003" s="3">
        <f t="shared" si="280"/>
        <v>11</v>
      </c>
      <c r="D6003" t="s">
        <v>2407</v>
      </c>
      <c r="E6003" t="str">
        <f t="shared" si="281"/>
        <v>Elpida Rittenbach20161104</v>
      </c>
      <c r="F6003">
        <f>IF(COUNTIF($E$2:E6003, E6003) = 1, MAX($F$1:F6002) + 1, INDEX($F$1:F6002, MATCH(E6003, $E$1:E6002, 0)))</f>
        <v>2973</v>
      </c>
      <c r="G6003" t="s">
        <v>245</v>
      </c>
      <c r="H6003" t="s">
        <v>11</v>
      </c>
      <c r="I6003" t="s">
        <v>18</v>
      </c>
      <c r="J6003" t="s">
        <v>623</v>
      </c>
      <c r="K6003" s="17">
        <v>45.25</v>
      </c>
      <c r="L6003" s="17">
        <v>2</v>
      </c>
      <c r="M6003" s="17">
        <v>3.96</v>
      </c>
      <c r="N6003" s="17" t="str">
        <f>IF(SalesData[[#This Row],[Profit]]&gt;0,"Profit","Loss")</f>
        <v>Profit</v>
      </c>
    </row>
    <row r="6004" spans="1:14" x14ac:dyDescent="0.25">
      <c r="A6004" s="1">
        <v>42678</v>
      </c>
      <c r="B6004" s="3">
        <f t="shared" si="279"/>
        <v>2016</v>
      </c>
      <c r="C6004" s="3">
        <f t="shared" si="280"/>
        <v>11</v>
      </c>
      <c r="D6004" t="s">
        <v>2407</v>
      </c>
      <c r="E6004" t="str">
        <f t="shared" si="281"/>
        <v>Elpida Rittenbach20161104</v>
      </c>
      <c r="F6004">
        <f>IF(COUNTIF($E$2:E6004, E6004) = 1, MAX($F$1:F6003) + 1, INDEX($F$1:F6003, MATCH(E6004, $E$1:E6003, 0)))</f>
        <v>2973</v>
      </c>
      <c r="G6004" t="s">
        <v>245</v>
      </c>
      <c r="H6004" t="s">
        <v>34</v>
      </c>
      <c r="I6004" t="s">
        <v>145</v>
      </c>
      <c r="J6004" t="s">
        <v>1653</v>
      </c>
      <c r="K6004" s="17">
        <v>876.3</v>
      </c>
      <c r="L6004" s="17">
        <v>10</v>
      </c>
      <c r="M6004" s="17">
        <v>-292.10000000000002</v>
      </c>
      <c r="N6004" s="17" t="str">
        <f>IF(SalesData[[#This Row],[Profit]]&gt;0,"Profit","Loss")</f>
        <v>Loss</v>
      </c>
    </row>
    <row r="6005" spans="1:14" x14ac:dyDescent="0.25">
      <c r="A6005" s="1">
        <v>42678</v>
      </c>
      <c r="B6005" s="3">
        <f t="shared" si="279"/>
        <v>2016</v>
      </c>
      <c r="C6005" s="3">
        <f t="shared" si="280"/>
        <v>11</v>
      </c>
      <c r="D6005" t="s">
        <v>2407</v>
      </c>
      <c r="E6005" t="str">
        <f t="shared" si="281"/>
        <v>Elpida Rittenbach20161104</v>
      </c>
      <c r="F6005">
        <f>IF(COUNTIF($E$2:E6005, E6005) = 1, MAX($F$1:F6004) + 1, INDEX($F$1:F6004, MATCH(E6005, $E$1:E6004, 0)))</f>
        <v>2973</v>
      </c>
      <c r="G6005" t="s">
        <v>245</v>
      </c>
      <c r="H6005" t="s">
        <v>11</v>
      </c>
      <c r="I6005" t="s">
        <v>200</v>
      </c>
      <c r="J6005" t="s">
        <v>2497</v>
      </c>
      <c r="K6005" s="17">
        <v>185.38</v>
      </c>
      <c r="L6005" s="17">
        <v>2</v>
      </c>
      <c r="M6005" s="17">
        <v>-34.76</v>
      </c>
      <c r="N6005" s="17" t="str">
        <f>IF(SalesData[[#This Row],[Profit]]&gt;0,"Profit","Loss")</f>
        <v>Loss</v>
      </c>
    </row>
    <row r="6006" spans="1:14" x14ac:dyDescent="0.25">
      <c r="A6006" s="1">
        <v>42678</v>
      </c>
      <c r="B6006" s="3">
        <f t="shared" si="279"/>
        <v>2016</v>
      </c>
      <c r="C6006" s="3">
        <f t="shared" si="280"/>
        <v>11</v>
      </c>
      <c r="D6006" t="s">
        <v>672</v>
      </c>
      <c r="E6006" t="str">
        <f t="shared" si="281"/>
        <v>Cindy Chapman20161104</v>
      </c>
      <c r="F6006">
        <f>IF(COUNTIF($E$2:E6006, E6006) = 1, MAX($F$1:F6005) + 1, INDEX($F$1:F6005, MATCH(E6006, $E$1:E6005, 0)))</f>
        <v>2974</v>
      </c>
      <c r="G6006" t="s">
        <v>27</v>
      </c>
      <c r="H6006" t="s">
        <v>39</v>
      </c>
      <c r="I6006" t="s">
        <v>302</v>
      </c>
      <c r="J6006" t="s">
        <v>2617</v>
      </c>
      <c r="K6006" s="17">
        <v>686.4</v>
      </c>
      <c r="L6006" s="17">
        <v>2</v>
      </c>
      <c r="M6006" s="17">
        <v>77.22</v>
      </c>
      <c r="N6006" s="17" t="str">
        <f>IF(SalesData[[#This Row],[Profit]]&gt;0,"Profit","Loss")</f>
        <v>Profit</v>
      </c>
    </row>
    <row r="6007" spans="1:14" x14ac:dyDescent="0.25">
      <c r="A6007" s="1">
        <v>42678</v>
      </c>
      <c r="B6007" s="3">
        <f t="shared" si="279"/>
        <v>2016</v>
      </c>
      <c r="C6007" s="3">
        <f t="shared" si="280"/>
        <v>11</v>
      </c>
      <c r="D6007" t="s">
        <v>1684</v>
      </c>
      <c r="E6007" t="str">
        <f t="shared" si="281"/>
        <v>Sally Matthias20161104</v>
      </c>
      <c r="F6007">
        <f>IF(COUNTIF($E$2:E6007, E6007) = 1, MAX($F$1:F6006) + 1, INDEX($F$1:F6006, MATCH(E6007, $E$1:E6006, 0)))</f>
        <v>2975</v>
      </c>
      <c r="G6007" t="s">
        <v>10</v>
      </c>
      <c r="H6007" t="s">
        <v>34</v>
      </c>
      <c r="I6007" t="s">
        <v>47</v>
      </c>
      <c r="J6007" t="s">
        <v>2049</v>
      </c>
      <c r="K6007" s="17">
        <v>11.38</v>
      </c>
      <c r="L6007" s="17">
        <v>3</v>
      </c>
      <c r="M6007" s="17">
        <v>-5.69</v>
      </c>
      <c r="N6007" s="17" t="str">
        <f>IF(SalesData[[#This Row],[Profit]]&gt;0,"Profit","Loss")</f>
        <v>Loss</v>
      </c>
    </row>
    <row r="6008" spans="1:14" x14ac:dyDescent="0.25">
      <c r="A6008" s="1">
        <v>42678</v>
      </c>
      <c r="B6008" s="3">
        <f t="shared" si="279"/>
        <v>2016</v>
      </c>
      <c r="C6008" s="3">
        <f t="shared" si="280"/>
        <v>11</v>
      </c>
      <c r="D6008" t="s">
        <v>1684</v>
      </c>
      <c r="E6008" t="str">
        <f t="shared" si="281"/>
        <v>Sally Matthias20161104</v>
      </c>
      <c r="F6008">
        <f>IF(COUNTIF($E$2:E6008, E6008) = 1, MAX($F$1:F6007) + 1, INDEX($F$1:F6007, MATCH(E6008, $E$1:E6007, 0)))</f>
        <v>2975</v>
      </c>
      <c r="G6008" t="s">
        <v>10</v>
      </c>
      <c r="H6008" t="s">
        <v>34</v>
      </c>
      <c r="I6008" t="s">
        <v>47</v>
      </c>
      <c r="J6008" t="s">
        <v>654</v>
      </c>
      <c r="K6008" s="17">
        <v>66.11</v>
      </c>
      <c r="L6008" s="17">
        <v>4</v>
      </c>
      <c r="M6008" s="17">
        <v>-84.29</v>
      </c>
      <c r="N6008" s="17" t="str">
        <f>IF(SalesData[[#This Row],[Profit]]&gt;0,"Profit","Loss")</f>
        <v>Loss</v>
      </c>
    </row>
    <row r="6009" spans="1:14" x14ac:dyDescent="0.25">
      <c r="A6009" s="1">
        <v>42679</v>
      </c>
      <c r="B6009" s="3">
        <f t="shared" si="279"/>
        <v>2016</v>
      </c>
      <c r="C6009" s="3">
        <f t="shared" si="280"/>
        <v>11</v>
      </c>
      <c r="D6009" t="s">
        <v>1383</v>
      </c>
      <c r="E6009" t="str">
        <f t="shared" si="281"/>
        <v>Christopher Schild20161105</v>
      </c>
      <c r="F6009">
        <f>IF(COUNTIF($E$2:E6009, E6009) = 1, MAX($F$1:F6008) + 1, INDEX($F$1:F6008, MATCH(E6009, $E$1:E6008, 0)))</f>
        <v>2976</v>
      </c>
      <c r="G6009" t="s">
        <v>27</v>
      </c>
      <c r="H6009" t="s">
        <v>11</v>
      </c>
      <c r="I6009" t="s">
        <v>20</v>
      </c>
      <c r="J6009" t="s">
        <v>2339</v>
      </c>
      <c r="K6009" s="17">
        <v>29.12</v>
      </c>
      <c r="L6009" s="17">
        <v>5</v>
      </c>
      <c r="M6009" s="17">
        <v>9.83</v>
      </c>
      <c r="N6009" s="17" t="str">
        <f>IF(SalesData[[#This Row],[Profit]]&gt;0,"Profit","Loss")</f>
        <v>Profit</v>
      </c>
    </row>
    <row r="6010" spans="1:14" x14ac:dyDescent="0.25">
      <c r="A6010" s="1">
        <v>42679</v>
      </c>
      <c r="B6010" s="3">
        <f t="shared" si="279"/>
        <v>2016</v>
      </c>
      <c r="C6010" s="3">
        <f t="shared" si="280"/>
        <v>11</v>
      </c>
      <c r="D6010" t="s">
        <v>2526</v>
      </c>
      <c r="E6010" t="str">
        <f t="shared" si="281"/>
        <v>Alejandro Savely20161105</v>
      </c>
      <c r="F6010">
        <f>IF(COUNTIF($E$2:E6010, E6010) = 1, MAX($F$1:F6009) + 1, INDEX($F$1:F6009, MATCH(E6010, $E$1:E6009, 0)))</f>
        <v>2977</v>
      </c>
      <c r="G6010" t="s">
        <v>23</v>
      </c>
      <c r="H6010" t="s">
        <v>39</v>
      </c>
      <c r="I6010" t="s">
        <v>40</v>
      </c>
      <c r="J6010" t="s">
        <v>2245</v>
      </c>
      <c r="K6010" s="17">
        <v>23.99</v>
      </c>
      <c r="L6010" s="17">
        <v>2</v>
      </c>
      <c r="M6010" s="17">
        <v>-15.99</v>
      </c>
      <c r="N6010" s="17" t="str">
        <f>IF(SalesData[[#This Row],[Profit]]&gt;0,"Profit","Loss")</f>
        <v>Loss</v>
      </c>
    </row>
    <row r="6011" spans="1:14" x14ac:dyDescent="0.25">
      <c r="A6011" s="1">
        <v>42679</v>
      </c>
      <c r="B6011" s="3">
        <f t="shared" si="279"/>
        <v>2016</v>
      </c>
      <c r="C6011" s="3">
        <f t="shared" si="280"/>
        <v>11</v>
      </c>
      <c r="D6011" t="s">
        <v>915</v>
      </c>
      <c r="E6011" t="str">
        <f t="shared" si="281"/>
        <v>Emily Phan20161105</v>
      </c>
      <c r="F6011">
        <f>IF(COUNTIF($E$2:E6011, E6011) = 1, MAX($F$1:F6010) + 1, INDEX($F$1:F6010, MATCH(E6011, $E$1:E6010, 0)))</f>
        <v>2978</v>
      </c>
      <c r="G6011" t="s">
        <v>10</v>
      </c>
      <c r="H6011" t="s">
        <v>34</v>
      </c>
      <c r="I6011" t="s">
        <v>145</v>
      </c>
      <c r="J6011" t="s">
        <v>2003</v>
      </c>
      <c r="K6011" s="17">
        <v>863.13</v>
      </c>
      <c r="L6011" s="17">
        <v>8</v>
      </c>
      <c r="M6011" s="17">
        <v>-160.30000000000001</v>
      </c>
      <c r="N6011" s="17" t="str">
        <f>IF(SalesData[[#This Row],[Profit]]&gt;0,"Profit","Loss")</f>
        <v>Loss</v>
      </c>
    </row>
    <row r="6012" spans="1:14" x14ac:dyDescent="0.25">
      <c r="A6012" s="1">
        <v>42679</v>
      </c>
      <c r="B6012" s="3">
        <f t="shared" si="279"/>
        <v>2016</v>
      </c>
      <c r="C6012" s="3">
        <f t="shared" si="280"/>
        <v>11</v>
      </c>
      <c r="D6012" t="s">
        <v>915</v>
      </c>
      <c r="E6012" t="str">
        <f t="shared" si="281"/>
        <v>Emily Phan20161105</v>
      </c>
      <c r="F6012">
        <f>IF(COUNTIF($E$2:E6012, E6012) = 1, MAX($F$1:F6011) + 1, INDEX($F$1:F6011, MATCH(E6012, $E$1:E6011, 0)))</f>
        <v>2978</v>
      </c>
      <c r="G6012" t="s">
        <v>10</v>
      </c>
      <c r="H6012" t="s">
        <v>11</v>
      </c>
      <c r="I6012" t="s">
        <v>20</v>
      </c>
      <c r="J6012" t="s">
        <v>118</v>
      </c>
      <c r="K6012" s="17">
        <v>3.56</v>
      </c>
      <c r="L6012" s="17">
        <v>3</v>
      </c>
      <c r="M6012" s="17">
        <v>-6.24</v>
      </c>
      <c r="N6012" s="17" t="str">
        <f>IF(SalesData[[#This Row],[Profit]]&gt;0,"Profit","Loss")</f>
        <v>Loss</v>
      </c>
    </row>
    <row r="6013" spans="1:14" x14ac:dyDescent="0.25">
      <c r="A6013" s="1">
        <v>42679</v>
      </c>
      <c r="B6013" s="3">
        <f t="shared" si="279"/>
        <v>2016</v>
      </c>
      <c r="C6013" s="3">
        <f t="shared" si="280"/>
        <v>11</v>
      </c>
      <c r="D6013" t="s">
        <v>915</v>
      </c>
      <c r="E6013" t="str">
        <f t="shared" si="281"/>
        <v>Emily Phan20161105</v>
      </c>
      <c r="F6013">
        <f>IF(COUNTIF($E$2:E6013, E6013) = 1, MAX($F$1:F6012) + 1, INDEX($F$1:F6012, MATCH(E6013, $E$1:E6012, 0)))</f>
        <v>2978</v>
      </c>
      <c r="G6013" t="s">
        <v>10</v>
      </c>
      <c r="H6013" t="s">
        <v>34</v>
      </c>
      <c r="I6013" t="s">
        <v>74</v>
      </c>
      <c r="J6013" t="s">
        <v>2198</v>
      </c>
      <c r="K6013" s="17">
        <v>956.66</v>
      </c>
      <c r="L6013" s="17">
        <v>7</v>
      </c>
      <c r="M6013" s="17">
        <v>-225.1</v>
      </c>
      <c r="N6013" s="17" t="str">
        <f>IF(SalesData[[#This Row],[Profit]]&gt;0,"Profit","Loss")</f>
        <v>Loss</v>
      </c>
    </row>
    <row r="6014" spans="1:14" x14ac:dyDescent="0.25">
      <c r="A6014" s="1">
        <v>42679</v>
      </c>
      <c r="B6014" s="3">
        <f t="shared" si="279"/>
        <v>2016</v>
      </c>
      <c r="C6014" s="3">
        <f t="shared" si="280"/>
        <v>11</v>
      </c>
      <c r="D6014" t="s">
        <v>915</v>
      </c>
      <c r="E6014" t="str">
        <f t="shared" si="281"/>
        <v>Emily Phan20161105</v>
      </c>
      <c r="F6014">
        <f>IF(COUNTIF($E$2:E6014, E6014) = 1, MAX($F$1:F6013) + 1, INDEX($F$1:F6013, MATCH(E6014, $E$1:E6013, 0)))</f>
        <v>2978</v>
      </c>
      <c r="G6014" t="s">
        <v>10</v>
      </c>
      <c r="H6014" t="s">
        <v>11</v>
      </c>
      <c r="I6014" t="s">
        <v>20</v>
      </c>
      <c r="J6014" t="s">
        <v>1123</v>
      </c>
      <c r="K6014" s="17">
        <v>12.59</v>
      </c>
      <c r="L6014" s="17">
        <v>3</v>
      </c>
      <c r="M6014" s="17">
        <v>-20.14</v>
      </c>
      <c r="N6014" s="17" t="str">
        <f>IF(SalesData[[#This Row],[Profit]]&gt;0,"Profit","Loss")</f>
        <v>Loss</v>
      </c>
    </row>
    <row r="6015" spans="1:14" x14ac:dyDescent="0.25">
      <c r="A6015" s="1">
        <v>42679</v>
      </c>
      <c r="B6015" s="3">
        <f t="shared" si="279"/>
        <v>2016</v>
      </c>
      <c r="C6015" s="3">
        <f t="shared" si="280"/>
        <v>11</v>
      </c>
      <c r="D6015" t="s">
        <v>915</v>
      </c>
      <c r="E6015" t="str">
        <f t="shared" si="281"/>
        <v>Emily Phan20161105</v>
      </c>
      <c r="F6015">
        <f>IF(COUNTIF($E$2:E6015, E6015) = 1, MAX($F$1:F6014) + 1, INDEX($F$1:F6014, MATCH(E6015, $E$1:E6014, 0)))</f>
        <v>2978</v>
      </c>
      <c r="G6015" t="s">
        <v>10</v>
      </c>
      <c r="H6015" t="s">
        <v>39</v>
      </c>
      <c r="I6015" t="s">
        <v>52</v>
      </c>
      <c r="J6015" t="s">
        <v>2618</v>
      </c>
      <c r="K6015" s="17">
        <v>171.96</v>
      </c>
      <c r="L6015" s="17">
        <v>5</v>
      </c>
      <c r="M6015" s="17">
        <v>45.14</v>
      </c>
      <c r="N6015" s="17" t="str">
        <f>IF(SalesData[[#This Row],[Profit]]&gt;0,"Profit","Loss")</f>
        <v>Profit</v>
      </c>
    </row>
    <row r="6016" spans="1:14" x14ac:dyDescent="0.25">
      <c r="A6016" s="1">
        <v>42679</v>
      </c>
      <c r="B6016" s="3">
        <f t="shared" si="279"/>
        <v>2016</v>
      </c>
      <c r="C6016" s="3">
        <f t="shared" si="280"/>
        <v>11</v>
      </c>
      <c r="D6016" t="s">
        <v>1338</v>
      </c>
      <c r="E6016" t="str">
        <f t="shared" si="281"/>
        <v>Michelle Arnett20161105</v>
      </c>
      <c r="F6016">
        <f>IF(COUNTIF($E$2:E6016, E6016) = 1, MAX($F$1:F6015) + 1, INDEX($F$1:F6015, MATCH(E6016, $E$1:E6015, 0)))</f>
        <v>2979</v>
      </c>
      <c r="G6016" t="s">
        <v>129</v>
      </c>
      <c r="H6016" t="s">
        <v>11</v>
      </c>
      <c r="I6016" t="s">
        <v>20</v>
      </c>
      <c r="J6016" t="s">
        <v>1123</v>
      </c>
      <c r="K6016" s="17">
        <v>104.9</v>
      </c>
      <c r="L6016" s="17">
        <v>5</v>
      </c>
      <c r="M6016" s="17">
        <v>50.35</v>
      </c>
      <c r="N6016" s="17" t="str">
        <f>IF(SalesData[[#This Row],[Profit]]&gt;0,"Profit","Loss")</f>
        <v>Profit</v>
      </c>
    </row>
    <row r="6017" spans="1:14" x14ac:dyDescent="0.25">
      <c r="A6017" s="1">
        <v>42679</v>
      </c>
      <c r="B6017" s="3">
        <f t="shared" si="279"/>
        <v>2016</v>
      </c>
      <c r="C6017" s="3">
        <f t="shared" si="280"/>
        <v>11</v>
      </c>
      <c r="D6017" t="s">
        <v>1338</v>
      </c>
      <c r="E6017" t="str">
        <f t="shared" si="281"/>
        <v>Michelle Arnett20161105</v>
      </c>
      <c r="F6017">
        <f>IF(COUNTIF($E$2:E6017, E6017) = 1, MAX($F$1:F6016) + 1, INDEX($F$1:F6016, MATCH(E6017, $E$1:E6016, 0)))</f>
        <v>2979</v>
      </c>
      <c r="G6017" t="s">
        <v>129</v>
      </c>
      <c r="H6017" t="s">
        <v>11</v>
      </c>
      <c r="I6017" t="s">
        <v>24</v>
      </c>
      <c r="J6017" t="s">
        <v>526</v>
      </c>
      <c r="K6017" s="17">
        <v>39.68</v>
      </c>
      <c r="L6017" s="17">
        <v>2</v>
      </c>
      <c r="M6017" s="17">
        <v>16.27</v>
      </c>
      <c r="N6017" s="17" t="str">
        <f>IF(SalesData[[#This Row],[Profit]]&gt;0,"Profit","Loss")</f>
        <v>Profit</v>
      </c>
    </row>
    <row r="6018" spans="1:14" x14ac:dyDescent="0.25">
      <c r="A6018" s="1">
        <v>42679</v>
      </c>
      <c r="B6018" s="3">
        <f t="shared" ref="B6018:B6081" si="282">YEAR(A6018)</f>
        <v>2016</v>
      </c>
      <c r="C6018" s="3">
        <f t="shared" ref="C6018:C6081" si="283">MONTH(A6018)</f>
        <v>11</v>
      </c>
      <c r="D6018" t="s">
        <v>1338</v>
      </c>
      <c r="E6018" t="str">
        <f t="shared" ref="E6018:E6081" si="284">D6018 &amp; TEXT(A6018, "yyyymmdd")</f>
        <v>Michelle Arnett20161105</v>
      </c>
      <c r="F6018">
        <f>IF(COUNTIF($E$2:E6018, E6018) = 1, MAX($F$1:F6017) + 1, INDEX($F$1:F6017, MATCH(E6018, $E$1:E6017, 0)))</f>
        <v>2979</v>
      </c>
      <c r="G6018" t="s">
        <v>129</v>
      </c>
      <c r="H6018" t="s">
        <v>11</v>
      </c>
      <c r="I6018" t="s">
        <v>16</v>
      </c>
      <c r="J6018" t="s">
        <v>2237</v>
      </c>
      <c r="K6018" s="17">
        <v>51.75</v>
      </c>
      <c r="L6018" s="17">
        <v>5</v>
      </c>
      <c r="M6018" s="17">
        <v>24.84</v>
      </c>
      <c r="N6018" s="17" t="str">
        <f>IF(SalesData[[#This Row],[Profit]]&gt;0,"Profit","Loss")</f>
        <v>Profit</v>
      </c>
    </row>
    <row r="6019" spans="1:14" x14ac:dyDescent="0.25">
      <c r="A6019" s="1">
        <v>42679</v>
      </c>
      <c r="B6019" s="3">
        <f t="shared" si="282"/>
        <v>2016</v>
      </c>
      <c r="C6019" s="3">
        <f t="shared" si="283"/>
        <v>11</v>
      </c>
      <c r="D6019" t="s">
        <v>1102</v>
      </c>
      <c r="E6019" t="str">
        <f t="shared" si="284"/>
        <v>Joseph Holt20161105</v>
      </c>
      <c r="F6019">
        <f>IF(COUNTIF($E$2:E6019, E6019) = 1, MAX($F$1:F6018) + 1, INDEX($F$1:F6018, MATCH(E6019, $E$1:E6018, 0)))</f>
        <v>2980</v>
      </c>
      <c r="G6019" t="s">
        <v>27</v>
      </c>
      <c r="H6019" t="s">
        <v>11</v>
      </c>
      <c r="I6019" t="s">
        <v>20</v>
      </c>
      <c r="J6019" t="s">
        <v>2075</v>
      </c>
      <c r="K6019" s="17">
        <v>53.25</v>
      </c>
      <c r="L6019" s="17">
        <v>2</v>
      </c>
      <c r="M6019" s="17">
        <v>19.97</v>
      </c>
      <c r="N6019" s="17" t="str">
        <f>IF(SalesData[[#This Row],[Profit]]&gt;0,"Profit","Loss")</f>
        <v>Profit</v>
      </c>
    </row>
    <row r="6020" spans="1:14" x14ac:dyDescent="0.25">
      <c r="A6020" s="1">
        <v>42679</v>
      </c>
      <c r="B6020" s="3">
        <f t="shared" si="282"/>
        <v>2016</v>
      </c>
      <c r="C6020" s="3">
        <f t="shared" si="283"/>
        <v>11</v>
      </c>
      <c r="D6020" t="s">
        <v>1408</v>
      </c>
      <c r="E6020" t="str">
        <f t="shared" si="284"/>
        <v>Evan Bailliet20161105</v>
      </c>
      <c r="F6020">
        <f>IF(COUNTIF($E$2:E6020, E6020) = 1, MAX($F$1:F6019) + 1, INDEX($F$1:F6019, MATCH(E6020, $E$1:E6019, 0)))</f>
        <v>2981</v>
      </c>
      <c r="G6020" t="s">
        <v>10</v>
      </c>
      <c r="H6020" t="s">
        <v>11</v>
      </c>
      <c r="I6020" t="s">
        <v>16</v>
      </c>
      <c r="J6020" t="s">
        <v>409</v>
      </c>
      <c r="K6020" s="17">
        <v>11.84</v>
      </c>
      <c r="L6020" s="17">
        <v>1</v>
      </c>
      <c r="M6020" s="17">
        <v>4.4400000000000004</v>
      </c>
      <c r="N6020" s="17" t="str">
        <f>IF(SalesData[[#This Row],[Profit]]&gt;0,"Profit","Loss")</f>
        <v>Profit</v>
      </c>
    </row>
    <row r="6021" spans="1:14" x14ac:dyDescent="0.25">
      <c r="A6021" s="1">
        <v>42679</v>
      </c>
      <c r="B6021" s="3">
        <f t="shared" si="282"/>
        <v>2016</v>
      </c>
      <c r="C6021" s="3">
        <f t="shared" si="283"/>
        <v>11</v>
      </c>
      <c r="D6021" t="s">
        <v>1211</v>
      </c>
      <c r="E6021" t="str">
        <f t="shared" si="284"/>
        <v>Nora Preis20161105</v>
      </c>
      <c r="F6021">
        <f>IF(COUNTIF($E$2:E6021, E6021) = 1, MAX($F$1:F6020) + 1, INDEX($F$1:F6020, MATCH(E6021, $E$1:E6020, 0)))</f>
        <v>2982</v>
      </c>
      <c r="G6021" t="s">
        <v>164</v>
      </c>
      <c r="H6021" t="s">
        <v>39</v>
      </c>
      <c r="I6021" t="s">
        <v>52</v>
      </c>
      <c r="J6021" t="s">
        <v>2619</v>
      </c>
      <c r="K6021" s="17">
        <v>479.72</v>
      </c>
      <c r="L6021" s="17">
        <v>4</v>
      </c>
      <c r="M6021" s="17">
        <v>52.77</v>
      </c>
      <c r="N6021" s="17" t="str">
        <f>IF(SalesData[[#This Row],[Profit]]&gt;0,"Profit","Loss")</f>
        <v>Profit</v>
      </c>
    </row>
    <row r="6022" spans="1:14" x14ac:dyDescent="0.25">
      <c r="A6022" s="1">
        <v>42679</v>
      </c>
      <c r="B6022" s="3">
        <f t="shared" si="282"/>
        <v>2016</v>
      </c>
      <c r="C6022" s="3">
        <f t="shared" si="283"/>
        <v>11</v>
      </c>
      <c r="D6022" t="s">
        <v>1778</v>
      </c>
      <c r="E6022" t="str">
        <f t="shared" si="284"/>
        <v>Logan Haushalter20161105</v>
      </c>
      <c r="F6022">
        <f>IF(COUNTIF($E$2:E6022, E6022) = 1, MAX($F$1:F6021) + 1, INDEX($F$1:F6021, MATCH(E6022, $E$1:E6021, 0)))</f>
        <v>2983</v>
      </c>
      <c r="G6022" t="s">
        <v>27</v>
      </c>
      <c r="H6022" t="s">
        <v>39</v>
      </c>
      <c r="I6022" t="s">
        <v>52</v>
      </c>
      <c r="J6022" t="s">
        <v>2229</v>
      </c>
      <c r="K6022" s="17">
        <v>72</v>
      </c>
      <c r="L6022" s="17">
        <v>4</v>
      </c>
      <c r="M6022" s="17">
        <v>12.96</v>
      </c>
      <c r="N6022" s="17" t="str">
        <f>IF(SalesData[[#This Row],[Profit]]&gt;0,"Profit","Loss")</f>
        <v>Profit</v>
      </c>
    </row>
    <row r="6023" spans="1:14" x14ac:dyDescent="0.25">
      <c r="A6023" s="1">
        <v>42679</v>
      </c>
      <c r="B6023" s="3">
        <f t="shared" si="282"/>
        <v>2016</v>
      </c>
      <c r="C6023" s="3">
        <f t="shared" si="283"/>
        <v>11</v>
      </c>
      <c r="D6023" t="s">
        <v>1778</v>
      </c>
      <c r="E6023" t="str">
        <f t="shared" si="284"/>
        <v>Logan Haushalter20161105</v>
      </c>
      <c r="F6023">
        <f>IF(COUNTIF($E$2:E6023, E6023) = 1, MAX($F$1:F6022) + 1, INDEX($F$1:F6022, MATCH(E6023, $E$1:E6022, 0)))</f>
        <v>2983</v>
      </c>
      <c r="G6023" t="s">
        <v>27</v>
      </c>
      <c r="H6023" t="s">
        <v>34</v>
      </c>
      <c r="I6023" t="s">
        <v>35</v>
      </c>
      <c r="J6023" t="s">
        <v>1821</v>
      </c>
      <c r="K6023" s="17">
        <v>113.89</v>
      </c>
      <c r="L6023" s="17">
        <v>2</v>
      </c>
      <c r="M6023" s="17">
        <v>9.9700000000000006</v>
      </c>
      <c r="N6023" s="17" t="str">
        <f>IF(SalesData[[#This Row],[Profit]]&gt;0,"Profit","Loss")</f>
        <v>Profit</v>
      </c>
    </row>
    <row r="6024" spans="1:14" x14ac:dyDescent="0.25">
      <c r="A6024" s="1">
        <v>42679</v>
      </c>
      <c r="B6024" s="3">
        <f t="shared" si="282"/>
        <v>2016</v>
      </c>
      <c r="C6024" s="3">
        <f t="shared" si="283"/>
        <v>11</v>
      </c>
      <c r="D6024" t="s">
        <v>1778</v>
      </c>
      <c r="E6024" t="str">
        <f t="shared" si="284"/>
        <v>Logan Haushalter20161105</v>
      </c>
      <c r="F6024">
        <f>IF(COUNTIF($E$2:E6024, E6024) = 1, MAX($F$1:F6023) + 1, INDEX($F$1:F6023, MATCH(E6024, $E$1:E6023, 0)))</f>
        <v>2983</v>
      </c>
      <c r="G6024" t="s">
        <v>27</v>
      </c>
      <c r="H6024" t="s">
        <v>11</v>
      </c>
      <c r="I6024" t="s">
        <v>63</v>
      </c>
      <c r="J6024" t="s">
        <v>641</v>
      </c>
      <c r="K6024" s="17">
        <v>158.13</v>
      </c>
      <c r="L6024" s="17">
        <v>3</v>
      </c>
      <c r="M6024" s="17">
        <v>77.48</v>
      </c>
      <c r="N6024" s="17" t="str">
        <f>IF(SalesData[[#This Row],[Profit]]&gt;0,"Profit","Loss")</f>
        <v>Profit</v>
      </c>
    </row>
    <row r="6025" spans="1:14" x14ac:dyDescent="0.25">
      <c r="A6025" s="1">
        <v>42679</v>
      </c>
      <c r="B6025" s="3">
        <f t="shared" si="282"/>
        <v>2016</v>
      </c>
      <c r="C6025" s="3">
        <f t="shared" si="283"/>
        <v>11</v>
      </c>
      <c r="D6025" t="s">
        <v>1275</v>
      </c>
      <c r="E6025" t="str">
        <f t="shared" si="284"/>
        <v>Liz Willingham20161105</v>
      </c>
      <c r="F6025">
        <f>IF(COUNTIF($E$2:E6025, E6025) = 1, MAX($F$1:F6024) + 1, INDEX($F$1:F6024, MATCH(E6025, $E$1:E6024, 0)))</f>
        <v>2984</v>
      </c>
      <c r="G6025" t="s">
        <v>55</v>
      </c>
      <c r="H6025" t="s">
        <v>34</v>
      </c>
      <c r="I6025" t="s">
        <v>47</v>
      </c>
      <c r="J6025" t="s">
        <v>1220</v>
      </c>
      <c r="K6025" s="17">
        <v>273.95999999999998</v>
      </c>
      <c r="L6025" s="17">
        <v>2</v>
      </c>
      <c r="M6025" s="17">
        <v>71.23</v>
      </c>
      <c r="N6025" s="17" t="str">
        <f>IF(SalesData[[#This Row],[Profit]]&gt;0,"Profit","Loss")</f>
        <v>Profit</v>
      </c>
    </row>
    <row r="6026" spans="1:14" x14ac:dyDescent="0.25">
      <c r="A6026" s="1">
        <v>42679</v>
      </c>
      <c r="B6026" s="3">
        <f t="shared" si="282"/>
        <v>2016</v>
      </c>
      <c r="C6026" s="3">
        <f t="shared" si="283"/>
        <v>11</v>
      </c>
      <c r="D6026" t="s">
        <v>1275</v>
      </c>
      <c r="E6026" t="str">
        <f t="shared" si="284"/>
        <v>Liz Willingham20161105</v>
      </c>
      <c r="F6026">
        <f>IF(COUNTIF($E$2:E6026, E6026) = 1, MAX($F$1:F6025) + 1, INDEX($F$1:F6025, MATCH(E6026, $E$1:E6025, 0)))</f>
        <v>2984</v>
      </c>
      <c r="G6026" t="s">
        <v>55</v>
      </c>
      <c r="H6026" t="s">
        <v>39</v>
      </c>
      <c r="I6026" t="s">
        <v>52</v>
      </c>
      <c r="J6026" t="s">
        <v>2278</v>
      </c>
      <c r="K6026" s="17">
        <v>89.97</v>
      </c>
      <c r="L6026" s="17">
        <v>3</v>
      </c>
      <c r="M6026" s="17">
        <v>18.89</v>
      </c>
      <c r="N6026" s="17" t="str">
        <f>IF(SalesData[[#This Row],[Profit]]&gt;0,"Profit","Loss")</f>
        <v>Profit</v>
      </c>
    </row>
    <row r="6027" spans="1:14" x14ac:dyDescent="0.25">
      <c r="A6027" s="1">
        <v>42679</v>
      </c>
      <c r="B6027" s="3">
        <f t="shared" si="282"/>
        <v>2016</v>
      </c>
      <c r="C6027" s="3">
        <f t="shared" si="283"/>
        <v>11</v>
      </c>
      <c r="D6027" t="s">
        <v>1275</v>
      </c>
      <c r="E6027" t="str">
        <f t="shared" si="284"/>
        <v>Liz Willingham20161105</v>
      </c>
      <c r="F6027">
        <f>IF(COUNTIF($E$2:E6027, E6027) = 1, MAX($F$1:F6026) + 1, INDEX($F$1:F6026, MATCH(E6027, $E$1:E6026, 0)))</f>
        <v>2984</v>
      </c>
      <c r="G6027" t="s">
        <v>55</v>
      </c>
      <c r="H6027" t="s">
        <v>34</v>
      </c>
      <c r="I6027" t="s">
        <v>47</v>
      </c>
      <c r="J6027" t="s">
        <v>2574</v>
      </c>
      <c r="K6027" s="17">
        <v>756.8</v>
      </c>
      <c r="L6027" s="17">
        <v>5</v>
      </c>
      <c r="M6027" s="17">
        <v>75.680000000000007</v>
      </c>
      <c r="N6027" s="17" t="str">
        <f>IF(SalesData[[#This Row],[Profit]]&gt;0,"Profit","Loss")</f>
        <v>Profit</v>
      </c>
    </row>
    <row r="6028" spans="1:14" x14ac:dyDescent="0.25">
      <c r="A6028" s="1">
        <v>42680</v>
      </c>
      <c r="B6028" s="3">
        <f t="shared" si="282"/>
        <v>2016</v>
      </c>
      <c r="C6028" s="3">
        <f t="shared" si="283"/>
        <v>11</v>
      </c>
      <c r="D6028" t="s">
        <v>1497</v>
      </c>
      <c r="E6028" t="str">
        <f t="shared" si="284"/>
        <v>Lindsay Shagiari20161106</v>
      </c>
      <c r="F6028">
        <f>IF(COUNTIF($E$2:E6028, E6028) = 1, MAX($F$1:F6027) + 1, INDEX($F$1:F6027, MATCH(E6028, $E$1:E6027, 0)))</f>
        <v>2985</v>
      </c>
      <c r="G6028" t="s">
        <v>27</v>
      </c>
      <c r="H6028" t="s">
        <v>34</v>
      </c>
      <c r="I6028" t="s">
        <v>35</v>
      </c>
      <c r="J6028" t="s">
        <v>2596</v>
      </c>
      <c r="K6028" s="17">
        <v>81.42</v>
      </c>
      <c r="L6028" s="17">
        <v>2</v>
      </c>
      <c r="M6028" s="17">
        <v>-9.16</v>
      </c>
      <c r="N6028" s="17" t="str">
        <f>IF(SalesData[[#This Row],[Profit]]&gt;0,"Profit","Loss")</f>
        <v>Loss</v>
      </c>
    </row>
    <row r="6029" spans="1:14" x14ac:dyDescent="0.25">
      <c r="A6029" s="1">
        <v>42680</v>
      </c>
      <c r="B6029" s="3">
        <f t="shared" si="282"/>
        <v>2016</v>
      </c>
      <c r="C6029" s="3">
        <f t="shared" si="283"/>
        <v>11</v>
      </c>
      <c r="D6029" t="s">
        <v>1497</v>
      </c>
      <c r="E6029" t="str">
        <f t="shared" si="284"/>
        <v>Lindsay Shagiari20161106</v>
      </c>
      <c r="F6029">
        <f>IF(COUNTIF($E$2:E6029, E6029) = 1, MAX($F$1:F6028) + 1, INDEX($F$1:F6028, MATCH(E6029, $E$1:E6028, 0)))</f>
        <v>2985</v>
      </c>
      <c r="G6029" t="s">
        <v>27</v>
      </c>
      <c r="H6029" t="s">
        <v>34</v>
      </c>
      <c r="I6029" t="s">
        <v>47</v>
      </c>
      <c r="J6029" t="s">
        <v>1715</v>
      </c>
      <c r="K6029" s="17">
        <v>238.56</v>
      </c>
      <c r="L6029" s="17">
        <v>3</v>
      </c>
      <c r="M6029" s="17">
        <v>26.24</v>
      </c>
      <c r="N6029" s="17" t="str">
        <f>IF(SalesData[[#This Row],[Profit]]&gt;0,"Profit","Loss")</f>
        <v>Profit</v>
      </c>
    </row>
    <row r="6030" spans="1:14" x14ac:dyDescent="0.25">
      <c r="A6030" s="1">
        <v>42680</v>
      </c>
      <c r="B6030" s="3">
        <f t="shared" si="282"/>
        <v>2016</v>
      </c>
      <c r="C6030" s="3">
        <f t="shared" si="283"/>
        <v>11</v>
      </c>
      <c r="D6030" t="s">
        <v>817</v>
      </c>
      <c r="E6030" t="str">
        <f t="shared" si="284"/>
        <v>Kelly Lampkin20161106</v>
      </c>
      <c r="F6030">
        <f>IF(COUNTIF($E$2:E6030, E6030) = 1, MAX($F$1:F6029) + 1, INDEX($F$1:F6029, MATCH(E6030, $E$1:E6029, 0)))</f>
        <v>2986</v>
      </c>
      <c r="G6030" t="s">
        <v>123</v>
      </c>
      <c r="H6030" t="s">
        <v>34</v>
      </c>
      <c r="I6030" t="s">
        <v>35</v>
      </c>
      <c r="J6030" t="s">
        <v>1805</v>
      </c>
      <c r="K6030" s="17">
        <v>207.98</v>
      </c>
      <c r="L6030" s="17">
        <v>2</v>
      </c>
      <c r="M6030" s="17">
        <v>-28.6</v>
      </c>
      <c r="N6030" s="17" t="str">
        <f>IF(SalesData[[#This Row],[Profit]]&gt;0,"Profit","Loss")</f>
        <v>Loss</v>
      </c>
    </row>
    <row r="6031" spans="1:14" x14ac:dyDescent="0.25">
      <c r="A6031" s="1">
        <v>42680</v>
      </c>
      <c r="B6031" s="3">
        <f t="shared" si="282"/>
        <v>2016</v>
      </c>
      <c r="C6031" s="3">
        <f t="shared" si="283"/>
        <v>11</v>
      </c>
      <c r="D6031" t="s">
        <v>817</v>
      </c>
      <c r="E6031" t="str">
        <f t="shared" si="284"/>
        <v>Kelly Lampkin20161106</v>
      </c>
      <c r="F6031">
        <f>IF(COUNTIF($E$2:E6031, E6031) = 1, MAX($F$1:F6030) + 1, INDEX($F$1:F6030, MATCH(E6031, $E$1:E6030, 0)))</f>
        <v>2986</v>
      </c>
      <c r="G6031" t="s">
        <v>123</v>
      </c>
      <c r="H6031" t="s">
        <v>11</v>
      </c>
      <c r="I6031" t="s">
        <v>12</v>
      </c>
      <c r="J6031" t="s">
        <v>2500</v>
      </c>
      <c r="K6031" s="17">
        <v>36.11</v>
      </c>
      <c r="L6031" s="17">
        <v>2</v>
      </c>
      <c r="M6031" s="17">
        <v>12.64</v>
      </c>
      <c r="N6031" s="17" t="str">
        <f>IF(SalesData[[#This Row],[Profit]]&gt;0,"Profit","Loss")</f>
        <v>Profit</v>
      </c>
    </row>
    <row r="6032" spans="1:14" x14ac:dyDescent="0.25">
      <c r="A6032" s="1">
        <v>42680</v>
      </c>
      <c r="B6032" s="3">
        <f t="shared" si="282"/>
        <v>2016</v>
      </c>
      <c r="C6032" s="3">
        <f t="shared" si="283"/>
        <v>11</v>
      </c>
      <c r="D6032" t="s">
        <v>817</v>
      </c>
      <c r="E6032" t="str">
        <f t="shared" si="284"/>
        <v>Kelly Lampkin20161106</v>
      </c>
      <c r="F6032">
        <f>IF(COUNTIF($E$2:E6032, E6032) = 1, MAX($F$1:F6031) + 1, INDEX($F$1:F6031, MATCH(E6032, $E$1:E6031, 0)))</f>
        <v>2986</v>
      </c>
      <c r="G6032" t="s">
        <v>123</v>
      </c>
      <c r="H6032" t="s">
        <v>34</v>
      </c>
      <c r="I6032" t="s">
        <v>47</v>
      </c>
      <c r="J6032" t="s">
        <v>1794</v>
      </c>
      <c r="K6032" s="17">
        <v>35.57</v>
      </c>
      <c r="L6032" s="17">
        <v>2</v>
      </c>
      <c r="M6032" s="17">
        <v>5.78</v>
      </c>
      <c r="N6032" s="17" t="str">
        <f>IF(SalesData[[#This Row],[Profit]]&gt;0,"Profit","Loss")</f>
        <v>Profit</v>
      </c>
    </row>
    <row r="6033" spans="1:14" x14ac:dyDescent="0.25">
      <c r="A6033" s="1">
        <v>42680</v>
      </c>
      <c r="B6033" s="3">
        <f t="shared" si="282"/>
        <v>2016</v>
      </c>
      <c r="C6033" s="3">
        <f t="shared" si="283"/>
        <v>11</v>
      </c>
      <c r="D6033" t="s">
        <v>817</v>
      </c>
      <c r="E6033" t="str">
        <f t="shared" si="284"/>
        <v>Kelly Lampkin20161106</v>
      </c>
      <c r="F6033">
        <f>IF(COUNTIF($E$2:E6033, E6033) = 1, MAX($F$1:F6032) + 1, INDEX($F$1:F6032, MATCH(E6033, $E$1:E6032, 0)))</f>
        <v>2986</v>
      </c>
      <c r="G6033" t="s">
        <v>123</v>
      </c>
      <c r="H6033" t="s">
        <v>11</v>
      </c>
      <c r="I6033" t="s">
        <v>12</v>
      </c>
      <c r="J6033" t="s">
        <v>457</v>
      </c>
      <c r="K6033" s="17">
        <v>88.77</v>
      </c>
      <c r="L6033" s="17">
        <v>2</v>
      </c>
      <c r="M6033" s="17">
        <v>31.07</v>
      </c>
      <c r="N6033" s="17" t="str">
        <f>IF(SalesData[[#This Row],[Profit]]&gt;0,"Profit","Loss")</f>
        <v>Profit</v>
      </c>
    </row>
    <row r="6034" spans="1:14" x14ac:dyDescent="0.25">
      <c r="A6034" s="1">
        <v>42680</v>
      </c>
      <c r="B6034" s="3">
        <f t="shared" si="282"/>
        <v>2016</v>
      </c>
      <c r="C6034" s="3">
        <f t="shared" si="283"/>
        <v>11</v>
      </c>
      <c r="D6034" t="s">
        <v>1803</v>
      </c>
      <c r="E6034" t="str">
        <f t="shared" si="284"/>
        <v>Irene Maddox20161106</v>
      </c>
      <c r="F6034">
        <f>IF(COUNTIF($E$2:E6034, E6034) = 1, MAX($F$1:F6033) + 1, INDEX($F$1:F6033, MATCH(E6034, $E$1:E6033, 0)))</f>
        <v>2987</v>
      </c>
      <c r="G6034" t="s">
        <v>27</v>
      </c>
      <c r="H6034" t="s">
        <v>11</v>
      </c>
      <c r="I6034" t="s">
        <v>18</v>
      </c>
      <c r="J6034" t="s">
        <v>623</v>
      </c>
      <c r="K6034" s="17">
        <v>84.84</v>
      </c>
      <c r="L6034" s="17">
        <v>3</v>
      </c>
      <c r="M6034" s="17">
        <v>22.91</v>
      </c>
      <c r="N6034" s="17" t="str">
        <f>IF(SalesData[[#This Row],[Profit]]&gt;0,"Profit","Loss")</f>
        <v>Profit</v>
      </c>
    </row>
    <row r="6035" spans="1:14" x14ac:dyDescent="0.25">
      <c r="A6035" s="1">
        <v>42681</v>
      </c>
      <c r="B6035" s="3">
        <f t="shared" si="282"/>
        <v>2016</v>
      </c>
      <c r="C6035" s="3">
        <f t="shared" si="283"/>
        <v>11</v>
      </c>
      <c r="D6035" t="s">
        <v>2107</v>
      </c>
      <c r="E6035" t="str">
        <f t="shared" si="284"/>
        <v>Max Jones20161107</v>
      </c>
      <c r="F6035">
        <f>IF(COUNTIF($E$2:E6035, E6035) = 1, MAX($F$1:F6034) + 1, INDEX($F$1:F6034, MATCH(E6035, $E$1:E6034, 0)))</f>
        <v>2988</v>
      </c>
      <c r="G6035" t="s">
        <v>164</v>
      </c>
      <c r="H6035" t="s">
        <v>11</v>
      </c>
      <c r="I6035" t="s">
        <v>20</v>
      </c>
      <c r="J6035" t="s">
        <v>2119</v>
      </c>
      <c r="K6035" s="17">
        <v>27.68</v>
      </c>
      <c r="L6035" s="17">
        <v>2</v>
      </c>
      <c r="M6035" s="17">
        <v>9.69</v>
      </c>
      <c r="N6035" s="17" t="str">
        <f>IF(SalesData[[#This Row],[Profit]]&gt;0,"Profit","Loss")</f>
        <v>Profit</v>
      </c>
    </row>
    <row r="6036" spans="1:14" x14ac:dyDescent="0.25">
      <c r="A6036" s="1">
        <v>42681</v>
      </c>
      <c r="B6036" s="3">
        <f t="shared" si="282"/>
        <v>2016</v>
      </c>
      <c r="C6036" s="3">
        <f t="shared" si="283"/>
        <v>11</v>
      </c>
      <c r="D6036" t="s">
        <v>2179</v>
      </c>
      <c r="E6036" t="str">
        <f t="shared" si="284"/>
        <v>Eudokia Martin20161107</v>
      </c>
      <c r="F6036">
        <f>IF(COUNTIF($E$2:E6036, E6036) = 1, MAX($F$1:F6035) + 1, INDEX($F$1:F6035, MATCH(E6036, $E$1:E6035, 0)))</f>
        <v>2989</v>
      </c>
      <c r="G6036" t="s">
        <v>27</v>
      </c>
      <c r="H6036" t="s">
        <v>11</v>
      </c>
      <c r="I6036" t="s">
        <v>20</v>
      </c>
      <c r="J6036" t="s">
        <v>611</v>
      </c>
      <c r="K6036" s="17">
        <v>37.44</v>
      </c>
      <c r="L6036" s="17">
        <v>4</v>
      </c>
      <c r="M6036" s="17">
        <v>11.7</v>
      </c>
      <c r="N6036" s="17" t="str">
        <f>IF(SalesData[[#This Row],[Profit]]&gt;0,"Profit","Loss")</f>
        <v>Profit</v>
      </c>
    </row>
    <row r="6037" spans="1:14" x14ac:dyDescent="0.25">
      <c r="A6037" s="1">
        <v>42681</v>
      </c>
      <c r="B6037" s="3">
        <f t="shared" si="282"/>
        <v>2016</v>
      </c>
      <c r="C6037" s="3">
        <f t="shared" si="283"/>
        <v>11</v>
      </c>
      <c r="D6037" t="s">
        <v>2179</v>
      </c>
      <c r="E6037" t="str">
        <f t="shared" si="284"/>
        <v>Eudokia Martin20161107</v>
      </c>
      <c r="F6037">
        <f>IF(COUNTIF($E$2:E6037, E6037) = 1, MAX($F$1:F6036) + 1, INDEX($F$1:F6036, MATCH(E6037, $E$1:E6036, 0)))</f>
        <v>2989</v>
      </c>
      <c r="G6037" t="s">
        <v>27</v>
      </c>
      <c r="H6037" t="s">
        <v>11</v>
      </c>
      <c r="I6037" t="s">
        <v>20</v>
      </c>
      <c r="J6037" t="s">
        <v>431</v>
      </c>
      <c r="K6037" s="17">
        <v>26.98</v>
      </c>
      <c r="L6037" s="17">
        <v>4</v>
      </c>
      <c r="M6037" s="17">
        <v>8.77</v>
      </c>
      <c r="N6037" s="17" t="str">
        <f>IF(SalesData[[#This Row],[Profit]]&gt;0,"Profit","Loss")</f>
        <v>Profit</v>
      </c>
    </row>
    <row r="6038" spans="1:14" x14ac:dyDescent="0.25">
      <c r="A6038" s="1">
        <v>42681</v>
      </c>
      <c r="B6038" s="3">
        <f t="shared" si="282"/>
        <v>2016</v>
      </c>
      <c r="C6038" s="3">
        <f t="shared" si="283"/>
        <v>11</v>
      </c>
      <c r="D6038" t="s">
        <v>2179</v>
      </c>
      <c r="E6038" t="str">
        <f t="shared" si="284"/>
        <v>Eudokia Martin20161107</v>
      </c>
      <c r="F6038">
        <f>IF(COUNTIF($E$2:E6038, E6038) = 1, MAX($F$1:F6037) + 1, INDEX($F$1:F6037, MATCH(E6038, $E$1:E6037, 0)))</f>
        <v>2989</v>
      </c>
      <c r="G6038" t="s">
        <v>27</v>
      </c>
      <c r="H6038" t="s">
        <v>11</v>
      </c>
      <c r="I6038" t="s">
        <v>200</v>
      </c>
      <c r="J6038" t="s">
        <v>2593</v>
      </c>
      <c r="K6038" s="17">
        <v>11.36</v>
      </c>
      <c r="L6038" s="17">
        <v>2</v>
      </c>
      <c r="M6038" s="17">
        <v>3.29</v>
      </c>
      <c r="N6038" s="17" t="str">
        <f>IF(SalesData[[#This Row],[Profit]]&gt;0,"Profit","Loss")</f>
        <v>Profit</v>
      </c>
    </row>
    <row r="6039" spans="1:14" x14ac:dyDescent="0.25">
      <c r="A6039" s="1">
        <v>42681</v>
      </c>
      <c r="B6039" s="3">
        <f t="shared" si="282"/>
        <v>2016</v>
      </c>
      <c r="C6039" s="3">
        <f t="shared" si="283"/>
        <v>11</v>
      </c>
      <c r="D6039" t="s">
        <v>2179</v>
      </c>
      <c r="E6039" t="str">
        <f t="shared" si="284"/>
        <v>Eudokia Martin20161107</v>
      </c>
      <c r="F6039">
        <f>IF(COUNTIF($E$2:E6039, E6039) = 1, MAX($F$1:F6038) + 1, INDEX($F$1:F6038, MATCH(E6039, $E$1:E6038, 0)))</f>
        <v>2989</v>
      </c>
      <c r="G6039" t="s">
        <v>27</v>
      </c>
      <c r="H6039" t="s">
        <v>11</v>
      </c>
      <c r="I6039" t="s">
        <v>16</v>
      </c>
      <c r="J6039" t="s">
        <v>2030</v>
      </c>
      <c r="K6039" s="17">
        <v>14.62</v>
      </c>
      <c r="L6039" s="17">
        <v>2</v>
      </c>
      <c r="M6039" s="17">
        <v>6.87</v>
      </c>
      <c r="N6039" s="17" t="str">
        <f>IF(SalesData[[#This Row],[Profit]]&gt;0,"Profit","Loss")</f>
        <v>Profit</v>
      </c>
    </row>
    <row r="6040" spans="1:14" x14ac:dyDescent="0.25">
      <c r="A6040" s="1">
        <v>42681</v>
      </c>
      <c r="B6040" s="3">
        <f t="shared" si="282"/>
        <v>2016</v>
      </c>
      <c r="C6040" s="3">
        <f t="shared" si="283"/>
        <v>11</v>
      </c>
      <c r="D6040" t="s">
        <v>1883</v>
      </c>
      <c r="E6040" t="str">
        <f t="shared" si="284"/>
        <v>Claudia Bergmann20161107</v>
      </c>
      <c r="F6040">
        <f>IF(COUNTIF($E$2:E6040, E6040) = 1, MAX($F$1:F6039) + 1, INDEX($F$1:F6039, MATCH(E6040, $E$1:E6039, 0)))</f>
        <v>2990</v>
      </c>
      <c r="G6040" t="s">
        <v>27</v>
      </c>
      <c r="H6040" t="s">
        <v>34</v>
      </c>
      <c r="I6040" t="s">
        <v>47</v>
      </c>
      <c r="J6040" t="s">
        <v>2480</v>
      </c>
      <c r="K6040" s="17">
        <v>14.82</v>
      </c>
      <c r="L6040" s="17">
        <v>3</v>
      </c>
      <c r="M6040" s="17">
        <v>6.22</v>
      </c>
      <c r="N6040" s="17" t="str">
        <f>IF(SalesData[[#This Row],[Profit]]&gt;0,"Profit","Loss")</f>
        <v>Profit</v>
      </c>
    </row>
    <row r="6041" spans="1:14" x14ac:dyDescent="0.25">
      <c r="A6041" s="1">
        <v>42681</v>
      </c>
      <c r="B6041" s="3">
        <f t="shared" si="282"/>
        <v>2016</v>
      </c>
      <c r="C6041" s="3">
        <f t="shared" si="283"/>
        <v>11</v>
      </c>
      <c r="D6041" t="s">
        <v>1555</v>
      </c>
      <c r="E6041" t="str">
        <f t="shared" si="284"/>
        <v>Denise Monton20161107</v>
      </c>
      <c r="F6041">
        <f>IF(COUNTIF($E$2:E6041, E6041) = 1, MAX($F$1:F6040) + 1, INDEX($F$1:F6040, MATCH(E6041, $E$1:E6040, 0)))</f>
        <v>2991</v>
      </c>
      <c r="G6041" t="s">
        <v>78</v>
      </c>
      <c r="H6041" t="s">
        <v>39</v>
      </c>
      <c r="I6041" t="s">
        <v>52</v>
      </c>
      <c r="J6041" t="s">
        <v>668</v>
      </c>
      <c r="K6041" s="17">
        <v>119.98</v>
      </c>
      <c r="L6041" s="17">
        <v>3</v>
      </c>
      <c r="M6041" s="17">
        <v>22.5</v>
      </c>
      <c r="N6041" s="17" t="str">
        <f>IF(SalesData[[#This Row],[Profit]]&gt;0,"Profit","Loss")</f>
        <v>Profit</v>
      </c>
    </row>
    <row r="6042" spans="1:14" x14ac:dyDescent="0.25">
      <c r="A6042" s="1">
        <v>42681</v>
      </c>
      <c r="B6042" s="3">
        <f t="shared" si="282"/>
        <v>2016</v>
      </c>
      <c r="C6042" s="3">
        <f t="shared" si="283"/>
        <v>11</v>
      </c>
      <c r="D6042" t="s">
        <v>672</v>
      </c>
      <c r="E6042" t="str">
        <f t="shared" si="284"/>
        <v>Cindy Chapman20161107</v>
      </c>
      <c r="F6042">
        <f>IF(COUNTIF($E$2:E6042, E6042) = 1, MAX($F$1:F6041) + 1, INDEX($F$1:F6041, MATCH(E6042, $E$1:E6041, 0)))</f>
        <v>2992</v>
      </c>
      <c r="G6042" t="s">
        <v>177</v>
      </c>
      <c r="H6042" t="s">
        <v>11</v>
      </c>
      <c r="I6042" t="s">
        <v>43</v>
      </c>
      <c r="J6042" t="s">
        <v>2320</v>
      </c>
      <c r="K6042" s="17">
        <v>14.96</v>
      </c>
      <c r="L6042" s="17">
        <v>4</v>
      </c>
      <c r="M6042" s="17">
        <v>0.3</v>
      </c>
      <c r="N6042" s="17" t="str">
        <f>IF(SalesData[[#This Row],[Profit]]&gt;0,"Profit","Loss")</f>
        <v>Profit</v>
      </c>
    </row>
    <row r="6043" spans="1:14" x14ac:dyDescent="0.25">
      <c r="A6043" s="1">
        <v>42681</v>
      </c>
      <c r="B6043" s="3">
        <f t="shared" si="282"/>
        <v>2016</v>
      </c>
      <c r="C6043" s="3">
        <f t="shared" si="283"/>
        <v>11</v>
      </c>
      <c r="D6043" t="s">
        <v>1811</v>
      </c>
      <c r="E6043" t="str">
        <f t="shared" si="284"/>
        <v>Penelope Sewall20161107</v>
      </c>
      <c r="F6043">
        <f>IF(COUNTIF($E$2:E6043, E6043) = 1, MAX($F$1:F6042) + 1, INDEX($F$1:F6042, MATCH(E6043, $E$1:E6042, 0)))</f>
        <v>2993</v>
      </c>
      <c r="G6043" t="s">
        <v>27</v>
      </c>
      <c r="H6043" t="s">
        <v>11</v>
      </c>
      <c r="I6043" t="s">
        <v>12</v>
      </c>
      <c r="J6043" t="s">
        <v>1353</v>
      </c>
      <c r="K6043" s="17">
        <v>12.9</v>
      </c>
      <c r="L6043" s="17">
        <v>2</v>
      </c>
      <c r="M6043" s="17">
        <v>6.32</v>
      </c>
      <c r="N6043" s="17" t="str">
        <f>IF(SalesData[[#This Row],[Profit]]&gt;0,"Profit","Loss")</f>
        <v>Profit</v>
      </c>
    </row>
    <row r="6044" spans="1:14" x14ac:dyDescent="0.25">
      <c r="A6044" s="1">
        <v>42681</v>
      </c>
      <c r="B6044" s="3">
        <f t="shared" si="282"/>
        <v>2016</v>
      </c>
      <c r="C6044" s="3">
        <f t="shared" si="283"/>
        <v>11</v>
      </c>
      <c r="D6044" t="s">
        <v>1338</v>
      </c>
      <c r="E6044" t="str">
        <f t="shared" si="284"/>
        <v>Michelle Arnett20161107</v>
      </c>
      <c r="F6044">
        <f>IF(COUNTIF($E$2:E6044, E6044) = 1, MAX($F$1:F6043) + 1, INDEX($F$1:F6043, MATCH(E6044, $E$1:E6043, 0)))</f>
        <v>2994</v>
      </c>
      <c r="G6044" t="s">
        <v>2620</v>
      </c>
      <c r="H6044" t="s">
        <v>34</v>
      </c>
      <c r="I6044" t="s">
        <v>35</v>
      </c>
      <c r="J6044" t="s">
        <v>991</v>
      </c>
      <c r="K6044" s="17">
        <v>1603.14</v>
      </c>
      <c r="L6044" s="17">
        <v>4</v>
      </c>
      <c r="M6044" s="17">
        <v>100.2</v>
      </c>
      <c r="N6044" s="17" t="str">
        <f>IF(SalesData[[#This Row],[Profit]]&gt;0,"Profit","Loss")</f>
        <v>Profit</v>
      </c>
    </row>
    <row r="6045" spans="1:14" x14ac:dyDescent="0.25">
      <c r="A6045" s="1">
        <v>42681</v>
      </c>
      <c r="B6045" s="3">
        <f t="shared" si="282"/>
        <v>2016</v>
      </c>
      <c r="C6045" s="3">
        <f t="shared" si="283"/>
        <v>11</v>
      </c>
      <c r="D6045" t="s">
        <v>1286</v>
      </c>
      <c r="E6045" t="str">
        <f t="shared" si="284"/>
        <v>Luke Weiss20161107</v>
      </c>
      <c r="F6045">
        <f>IF(COUNTIF($E$2:E6045, E6045) = 1, MAX($F$1:F6044) + 1, INDEX($F$1:F6044, MATCH(E6045, $E$1:E6044, 0)))</f>
        <v>2995</v>
      </c>
      <c r="G6045" t="s">
        <v>149</v>
      </c>
      <c r="H6045" t="s">
        <v>39</v>
      </c>
      <c r="I6045" t="s">
        <v>40</v>
      </c>
      <c r="J6045" t="s">
        <v>517</v>
      </c>
      <c r="K6045" s="17">
        <v>263.95999999999998</v>
      </c>
      <c r="L6045" s="17">
        <v>4</v>
      </c>
      <c r="M6045" s="17">
        <v>71.27</v>
      </c>
      <c r="N6045" s="17" t="str">
        <f>IF(SalesData[[#This Row],[Profit]]&gt;0,"Profit","Loss")</f>
        <v>Profit</v>
      </c>
    </row>
    <row r="6046" spans="1:14" x14ac:dyDescent="0.25">
      <c r="A6046" s="1">
        <v>42681</v>
      </c>
      <c r="B6046" s="3">
        <f t="shared" si="282"/>
        <v>2016</v>
      </c>
      <c r="C6046" s="3">
        <f t="shared" si="283"/>
        <v>11</v>
      </c>
      <c r="D6046" t="s">
        <v>1286</v>
      </c>
      <c r="E6046" t="str">
        <f t="shared" si="284"/>
        <v>Luke Weiss20161107</v>
      </c>
      <c r="F6046">
        <f>IF(COUNTIF($E$2:E6046, E6046) = 1, MAX($F$1:F6045) + 1, INDEX($F$1:F6045, MATCH(E6046, $E$1:E6045, 0)))</f>
        <v>2995</v>
      </c>
      <c r="G6046" t="s">
        <v>149</v>
      </c>
      <c r="H6046" t="s">
        <v>39</v>
      </c>
      <c r="I6046" t="s">
        <v>40</v>
      </c>
      <c r="J6046" t="s">
        <v>1743</v>
      </c>
      <c r="K6046" s="17">
        <v>359.97</v>
      </c>
      <c r="L6046" s="17">
        <v>3</v>
      </c>
      <c r="M6046" s="17">
        <v>100.79</v>
      </c>
      <c r="N6046" s="17" t="str">
        <f>IF(SalesData[[#This Row],[Profit]]&gt;0,"Profit","Loss")</f>
        <v>Profit</v>
      </c>
    </row>
    <row r="6047" spans="1:14" x14ac:dyDescent="0.25">
      <c r="A6047" s="1">
        <v>42681</v>
      </c>
      <c r="B6047" s="3">
        <f t="shared" si="282"/>
        <v>2016</v>
      </c>
      <c r="C6047" s="3">
        <f t="shared" si="283"/>
        <v>11</v>
      </c>
      <c r="D6047" t="s">
        <v>1286</v>
      </c>
      <c r="E6047" t="str">
        <f t="shared" si="284"/>
        <v>Luke Weiss20161107</v>
      </c>
      <c r="F6047">
        <f>IF(COUNTIF($E$2:E6047, E6047) = 1, MAX($F$1:F6046) + 1, INDEX($F$1:F6046, MATCH(E6047, $E$1:E6046, 0)))</f>
        <v>2995</v>
      </c>
      <c r="G6047" t="s">
        <v>149</v>
      </c>
      <c r="H6047" t="s">
        <v>11</v>
      </c>
      <c r="I6047" t="s">
        <v>12</v>
      </c>
      <c r="J6047" t="s">
        <v>1170</v>
      </c>
      <c r="K6047" s="17">
        <v>12.96</v>
      </c>
      <c r="L6047" s="17">
        <v>2</v>
      </c>
      <c r="M6047" s="17">
        <v>6.22</v>
      </c>
      <c r="N6047" s="17" t="str">
        <f>IF(SalesData[[#This Row],[Profit]]&gt;0,"Profit","Loss")</f>
        <v>Profit</v>
      </c>
    </row>
    <row r="6048" spans="1:14" x14ac:dyDescent="0.25">
      <c r="A6048" s="1">
        <v>42681</v>
      </c>
      <c r="B6048" s="3">
        <f t="shared" si="282"/>
        <v>2016</v>
      </c>
      <c r="C6048" s="3">
        <f t="shared" si="283"/>
        <v>11</v>
      </c>
      <c r="D6048" t="s">
        <v>1286</v>
      </c>
      <c r="E6048" t="str">
        <f t="shared" si="284"/>
        <v>Luke Weiss20161107</v>
      </c>
      <c r="F6048">
        <f>IF(COUNTIF($E$2:E6048, E6048) = 1, MAX($F$1:F6047) + 1, INDEX($F$1:F6047, MATCH(E6048, $E$1:E6047, 0)))</f>
        <v>2995</v>
      </c>
      <c r="G6048" t="s">
        <v>149</v>
      </c>
      <c r="H6048" t="s">
        <v>11</v>
      </c>
      <c r="I6048" t="s">
        <v>18</v>
      </c>
      <c r="J6048" t="s">
        <v>1482</v>
      </c>
      <c r="K6048" s="17">
        <v>116.82</v>
      </c>
      <c r="L6048" s="17">
        <v>3</v>
      </c>
      <c r="M6048" s="17">
        <v>5.84</v>
      </c>
      <c r="N6048" s="17" t="str">
        <f>IF(SalesData[[#This Row],[Profit]]&gt;0,"Profit","Loss")</f>
        <v>Profit</v>
      </c>
    </row>
    <row r="6049" spans="1:14" x14ac:dyDescent="0.25">
      <c r="A6049" s="1">
        <v>42681</v>
      </c>
      <c r="B6049" s="3">
        <f t="shared" si="282"/>
        <v>2016</v>
      </c>
      <c r="C6049" s="3">
        <f t="shared" si="283"/>
        <v>11</v>
      </c>
      <c r="D6049" t="s">
        <v>1286</v>
      </c>
      <c r="E6049" t="str">
        <f t="shared" si="284"/>
        <v>Luke Weiss20161107</v>
      </c>
      <c r="F6049">
        <f>IF(COUNTIF($E$2:E6049, E6049) = 1, MAX($F$1:F6048) + 1, INDEX($F$1:F6048, MATCH(E6049, $E$1:E6048, 0)))</f>
        <v>2995</v>
      </c>
      <c r="G6049" t="s">
        <v>149</v>
      </c>
      <c r="H6049" t="s">
        <v>11</v>
      </c>
      <c r="I6049" t="s">
        <v>20</v>
      </c>
      <c r="J6049" t="s">
        <v>2461</v>
      </c>
      <c r="K6049" s="17">
        <v>276.77999999999997</v>
      </c>
      <c r="L6049" s="17">
        <v>2</v>
      </c>
      <c r="M6049" s="17">
        <v>89.95</v>
      </c>
      <c r="N6049" s="17" t="str">
        <f>IF(SalesData[[#This Row],[Profit]]&gt;0,"Profit","Loss")</f>
        <v>Profit</v>
      </c>
    </row>
    <row r="6050" spans="1:14" x14ac:dyDescent="0.25">
      <c r="A6050" s="1">
        <v>42681</v>
      </c>
      <c r="B6050" s="3">
        <f t="shared" si="282"/>
        <v>2016</v>
      </c>
      <c r="C6050" s="3">
        <f t="shared" si="283"/>
        <v>11</v>
      </c>
      <c r="D6050" t="s">
        <v>904</v>
      </c>
      <c r="E6050" t="str">
        <f t="shared" si="284"/>
        <v>Michael Chen20161107</v>
      </c>
      <c r="F6050">
        <f>IF(COUNTIF($E$2:E6050, E6050) = 1, MAX($F$1:F6049) + 1, INDEX($F$1:F6049, MATCH(E6050, $E$1:E6049, 0)))</f>
        <v>2996</v>
      </c>
      <c r="G6050" t="s">
        <v>10</v>
      </c>
      <c r="H6050" t="s">
        <v>34</v>
      </c>
      <c r="I6050" t="s">
        <v>47</v>
      </c>
      <c r="J6050" t="s">
        <v>2420</v>
      </c>
      <c r="K6050" s="17">
        <v>44.46</v>
      </c>
      <c r="L6050" s="17">
        <v>5</v>
      </c>
      <c r="M6050" s="17">
        <v>-17.78</v>
      </c>
      <c r="N6050" s="17" t="str">
        <f>IF(SalesData[[#This Row],[Profit]]&gt;0,"Profit","Loss")</f>
        <v>Loss</v>
      </c>
    </row>
    <row r="6051" spans="1:14" x14ac:dyDescent="0.25">
      <c r="A6051" s="1">
        <v>42681</v>
      </c>
      <c r="B6051" s="3">
        <f t="shared" si="282"/>
        <v>2016</v>
      </c>
      <c r="C6051" s="3">
        <f t="shared" si="283"/>
        <v>11</v>
      </c>
      <c r="D6051" t="s">
        <v>904</v>
      </c>
      <c r="E6051" t="str">
        <f t="shared" si="284"/>
        <v>Michael Chen20161107</v>
      </c>
      <c r="F6051">
        <f>IF(COUNTIF($E$2:E6051, E6051) = 1, MAX($F$1:F6050) + 1, INDEX($F$1:F6050, MATCH(E6051, $E$1:E6050, 0)))</f>
        <v>2996</v>
      </c>
      <c r="G6051" t="s">
        <v>10</v>
      </c>
      <c r="H6051" t="s">
        <v>11</v>
      </c>
      <c r="I6051" t="s">
        <v>18</v>
      </c>
      <c r="J6051" t="s">
        <v>2368</v>
      </c>
      <c r="K6051" s="17">
        <v>314.08999999999997</v>
      </c>
      <c r="L6051" s="17">
        <v>3</v>
      </c>
      <c r="M6051" s="17">
        <v>19.63</v>
      </c>
      <c r="N6051" s="17" t="str">
        <f>IF(SalesData[[#This Row],[Profit]]&gt;0,"Profit","Loss")</f>
        <v>Profit</v>
      </c>
    </row>
    <row r="6052" spans="1:14" x14ac:dyDescent="0.25">
      <c r="A6052" s="1">
        <v>42681</v>
      </c>
      <c r="B6052" s="3">
        <f t="shared" si="282"/>
        <v>2016</v>
      </c>
      <c r="C6052" s="3">
        <f t="shared" si="283"/>
        <v>11</v>
      </c>
      <c r="D6052" t="s">
        <v>197</v>
      </c>
      <c r="E6052" t="str">
        <f t="shared" si="284"/>
        <v>Marina Lichtenstein20161107</v>
      </c>
      <c r="F6052">
        <f>IF(COUNTIF($E$2:E6052, E6052) = 1, MAX($F$1:F6051) + 1, INDEX($F$1:F6051, MATCH(E6052, $E$1:E6051, 0)))</f>
        <v>2997</v>
      </c>
      <c r="G6052" t="s">
        <v>27</v>
      </c>
      <c r="H6052" t="s">
        <v>39</v>
      </c>
      <c r="I6052" t="s">
        <v>52</v>
      </c>
      <c r="J6052" t="s">
        <v>905</v>
      </c>
      <c r="K6052" s="17">
        <v>479.97</v>
      </c>
      <c r="L6052" s="17">
        <v>3</v>
      </c>
      <c r="M6052" s="17">
        <v>163.19</v>
      </c>
      <c r="N6052" s="17" t="str">
        <f>IF(SalesData[[#This Row],[Profit]]&gt;0,"Profit","Loss")</f>
        <v>Profit</v>
      </c>
    </row>
    <row r="6053" spans="1:14" x14ac:dyDescent="0.25">
      <c r="A6053" s="1">
        <v>42681</v>
      </c>
      <c r="B6053" s="3">
        <f t="shared" si="282"/>
        <v>2016</v>
      </c>
      <c r="C6053" s="3">
        <f t="shared" si="283"/>
        <v>11</v>
      </c>
      <c r="D6053" t="s">
        <v>1405</v>
      </c>
      <c r="E6053" t="str">
        <f t="shared" si="284"/>
        <v>Lisa DeCherney20161107</v>
      </c>
      <c r="F6053">
        <f>IF(COUNTIF($E$2:E6053, E6053) = 1, MAX($F$1:F6052) + 1, INDEX($F$1:F6052, MATCH(E6053, $E$1:E6052, 0)))</f>
        <v>2998</v>
      </c>
      <c r="G6053" t="s">
        <v>27</v>
      </c>
      <c r="H6053" t="s">
        <v>11</v>
      </c>
      <c r="I6053" t="s">
        <v>20</v>
      </c>
      <c r="J6053" t="s">
        <v>311</v>
      </c>
      <c r="K6053" s="17">
        <v>57.58</v>
      </c>
      <c r="L6053" s="17">
        <v>2</v>
      </c>
      <c r="M6053" s="17">
        <v>20.149999999999999</v>
      </c>
      <c r="N6053" s="17" t="str">
        <f>IF(SalesData[[#This Row],[Profit]]&gt;0,"Profit","Loss")</f>
        <v>Profit</v>
      </c>
    </row>
    <row r="6054" spans="1:14" x14ac:dyDescent="0.25">
      <c r="A6054" s="1">
        <v>42682</v>
      </c>
      <c r="B6054" s="3">
        <f t="shared" si="282"/>
        <v>2016</v>
      </c>
      <c r="C6054" s="3">
        <f t="shared" si="283"/>
        <v>11</v>
      </c>
      <c r="D6054" t="s">
        <v>2286</v>
      </c>
      <c r="E6054" t="str">
        <f t="shared" si="284"/>
        <v>Claire Gute20161108</v>
      </c>
      <c r="F6054">
        <f>IF(COUNTIF($E$2:E6054, E6054) = 1, MAX($F$1:F6053) + 1, INDEX($F$1:F6053, MATCH(E6054, $E$1:E6053, 0)))</f>
        <v>2999</v>
      </c>
      <c r="G6054" t="s">
        <v>33</v>
      </c>
      <c r="H6054" t="s">
        <v>34</v>
      </c>
      <c r="I6054" t="s">
        <v>74</v>
      </c>
      <c r="J6054" t="s">
        <v>2484</v>
      </c>
      <c r="K6054" s="17">
        <v>261.95999999999998</v>
      </c>
      <c r="L6054" s="17">
        <v>2</v>
      </c>
      <c r="M6054" s="17">
        <v>41.91</v>
      </c>
      <c r="N6054" s="17" t="str">
        <f>IF(SalesData[[#This Row],[Profit]]&gt;0,"Profit","Loss")</f>
        <v>Profit</v>
      </c>
    </row>
    <row r="6055" spans="1:14" x14ac:dyDescent="0.25">
      <c r="A6055" s="1">
        <v>42682</v>
      </c>
      <c r="B6055" s="3">
        <f t="shared" si="282"/>
        <v>2016</v>
      </c>
      <c r="C6055" s="3">
        <f t="shared" si="283"/>
        <v>11</v>
      </c>
      <c r="D6055" t="s">
        <v>2286</v>
      </c>
      <c r="E6055" t="str">
        <f t="shared" si="284"/>
        <v>Claire Gute20161108</v>
      </c>
      <c r="F6055">
        <f>IF(COUNTIF($E$2:E6055, E6055) = 1, MAX($F$1:F6054) + 1, INDEX($F$1:F6054, MATCH(E6055, $E$1:E6054, 0)))</f>
        <v>2999</v>
      </c>
      <c r="G6055" t="s">
        <v>33</v>
      </c>
      <c r="H6055" t="s">
        <v>34</v>
      </c>
      <c r="I6055" t="s">
        <v>35</v>
      </c>
      <c r="J6055" t="s">
        <v>864</v>
      </c>
      <c r="K6055" s="17">
        <v>731.94</v>
      </c>
      <c r="L6055" s="17">
        <v>3</v>
      </c>
      <c r="M6055" s="17">
        <v>219.58</v>
      </c>
      <c r="N6055" s="17" t="str">
        <f>IF(SalesData[[#This Row],[Profit]]&gt;0,"Profit","Loss")</f>
        <v>Profit</v>
      </c>
    </row>
    <row r="6056" spans="1:14" x14ac:dyDescent="0.25">
      <c r="A6056" s="1">
        <v>42683</v>
      </c>
      <c r="B6056" s="3">
        <f t="shared" si="282"/>
        <v>2016</v>
      </c>
      <c r="C6056" s="3">
        <f t="shared" si="283"/>
        <v>11</v>
      </c>
      <c r="D6056" t="s">
        <v>1334</v>
      </c>
      <c r="E6056" t="str">
        <f t="shared" si="284"/>
        <v>Philip Fox20161109</v>
      </c>
      <c r="F6056">
        <f>IF(COUNTIF($E$2:E6056, E6056) = 1, MAX($F$1:F6055) + 1, INDEX($F$1:F6055, MATCH(E6056, $E$1:E6055, 0)))</f>
        <v>3000</v>
      </c>
      <c r="G6056" t="s">
        <v>27</v>
      </c>
      <c r="H6056" t="s">
        <v>39</v>
      </c>
      <c r="I6056" t="s">
        <v>52</v>
      </c>
      <c r="J6056" t="s">
        <v>261</v>
      </c>
      <c r="K6056" s="17">
        <v>479.97</v>
      </c>
      <c r="L6056" s="17">
        <v>3</v>
      </c>
      <c r="M6056" s="17">
        <v>177.59</v>
      </c>
      <c r="N6056" s="17" t="str">
        <f>IF(SalesData[[#This Row],[Profit]]&gt;0,"Profit","Loss")</f>
        <v>Profit</v>
      </c>
    </row>
    <row r="6057" spans="1:14" x14ac:dyDescent="0.25">
      <c r="A6057" s="1">
        <v>42684</v>
      </c>
      <c r="B6057" s="3">
        <f t="shared" si="282"/>
        <v>2016</v>
      </c>
      <c r="C6057" s="3">
        <f t="shared" si="283"/>
        <v>11</v>
      </c>
      <c r="D6057" t="s">
        <v>1871</v>
      </c>
      <c r="E6057" t="str">
        <f t="shared" si="284"/>
        <v>Pamela Coakley20161110</v>
      </c>
      <c r="F6057">
        <f>IF(COUNTIF($E$2:E6057, E6057) = 1, MAX($F$1:F6056) + 1, INDEX($F$1:F6056, MATCH(E6057, $E$1:E6056, 0)))</f>
        <v>3001</v>
      </c>
      <c r="G6057" t="s">
        <v>27</v>
      </c>
      <c r="H6057" t="s">
        <v>11</v>
      </c>
      <c r="I6057" t="s">
        <v>18</v>
      </c>
      <c r="J6057" t="s">
        <v>1753</v>
      </c>
      <c r="K6057" s="17">
        <v>155.82</v>
      </c>
      <c r="L6057" s="17">
        <v>7</v>
      </c>
      <c r="M6057" s="17">
        <v>42.07</v>
      </c>
      <c r="N6057" s="17" t="str">
        <f>IF(SalesData[[#This Row],[Profit]]&gt;0,"Profit","Loss")</f>
        <v>Profit</v>
      </c>
    </row>
    <row r="6058" spans="1:14" x14ac:dyDescent="0.25">
      <c r="A6058" s="1">
        <v>42684</v>
      </c>
      <c r="B6058" s="3">
        <f t="shared" si="282"/>
        <v>2016</v>
      </c>
      <c r="C6058" s="3">
        <f t="shared" si="283"/>
        <v>11</v>
      </c>
      <c r="D6058" t="s">
        <v>1871</v>
      </c>
      <c r="E6058" t="str">
        <f t="shared" si="284"/>
        <v>Pamela Coakley20161110</v>
      </c>
      <c r="F6058">
        <f>IF(COUNTIF($E$2:E6058, E6058) = 1, MAX($F$1:F6057) + 1, INDEX($F$1:F6057, MATCH(E6058, $E$1:E6057, 0)))</f>
        <v>3001</v>
      </c>
      <c r="G6058" t="s">
        <v>27</v>
      </c>
      <c r="H6058" t="s">
        <v>11</v>
      </c>
      <c r="I6058" t="s">
        <v>20</v>
      </c>
      <c r="J6058" t="s">
        <v>1896</v>
      </c>
      <c r="K6058" s="17">
        <v>70.010000000000005</v>
      </c>
      <c r="L6058" s="17">
        <v>3</v>
      </c>
      <c r="M6058" s="17">
        <v>24.5</v>
      </c>
      <c r="N6058" s="17" t="str">
        <f>IF(SalesData[[#This Row],[Profit]]&gt;0,"Profit","Loss")</f>
        <v>Profit</v>
      </c>
    </row>
    <row r="6059" spans="1:14" x14ac:dyDescent="0.25">
      <c r="A6059" s="1">
        <v>42684</v>
      </c>
      <c r="B6059" s="3">
        <f t="shared" si="282"/>
        <v>2016</v>
      </c>
      <c r="C6059" s="3">
        <f t="shared" si="283"/>
        <v>11</v>
      </c>
      <c r="D6059" t="s">
        <v>2225</v>
      </c>
      <c r="E6059" t="str">
        <f t="shared" si="284"/>
        <v>Chuck Clark20161110</v>
      </c>
      <c r="F6059">
        <f>IF(COUNTIF($E$2:E6059, E6059) = 1, MAX($F$1:F6058) + 1, INDEX($F$1:F6058, MATCH(E6059, $E$1:E6058, 0)))</f>
        <v>3002</v>
      </c>
      <c r="G6059" t="s">
        <v>27</v>
      </c>
      <c r="H6059" t="s">
        <v>11</v>
      </c>
      <c r="I6059" t="s">
        <v>20</v>
      </c>
      <c r="J6059" t="s">
        <v>559</v>
      </c>
      <c r="K6059" s="17">
        <v>13.22</v>
      </c>
      <c r="L6059" s="17">
        <v>4</v>
      </c>
      <c r="M6059" s="17">
        <v>4.46</v>
      </c>
      <c r="N6059" s="17" t="str">
        <f>IF(SalesData[[#This Row],[Profit]]&gt;0,"Profit","Loss")</f>
        <v>Profit</v>
      </c>
    </row>
    <row r="6060" spans="1:14" x14ac:dyDescent="0.25">
      <c r="A6060" s="1">
        <v>42684</v>
      </c>
      <c r="B6060" s="3">
        <f t="shared" si="282"/>
        <v>2016</v>
      </c>
      <c r="C6060" s="3">
        <f t="shared" si="283"/>
        <v>11</v>
      </c>
      <c r="D6060" t="s">
        <v>2225</v>
      </c>
      <c r="E6060" t="str">
        <f t="shared" si="284"/>
        <v>Chuck Clark20161110</v>
      </c>
      <c r="F6060">
        <f>IF(COUNTIF($E$2:E6060, E6060) = 1, MAX($F$1:F6059) + 1, INDEX($F$1:F6059, MATCH(E6060, $E$1:E6059, 0)))</f>
        <v>3002</v>
      </c>
      <c r="G6060" t="s">
        <v>27</v>
      </c>
      <c r="H6060" t="s">
        <v>11</v>
      </c>
      <c r="I6060" t="s">
        <v>12</v>
      </c>
      <c r="J6060" t="s">
        <v>2272</v>
      </c>
      <c r="K6060" s="17">
        <v>32.4</v>
      </c>
      <c r="L6060" s="17">
        <v>5</v>
      </c>
      <c r="M6060" s="17">
        <v>15.55</v>
      </c>
      <c r="N6060" s="17" t="str">
        <f>IF(SalesData[[#This Row],[Profit]]&gt;0,"Profit","Loss")</f>
        <v>Profit</v>
      </c>
    </row>
    <row r="6061" spans="1:14" x14ac:dyDescent="0.25">
      <c r="A6061" s="1">
        <v>42684</v>
      </c>
      <c r="B6061" s="3">
        <f t="shared" si="282"/>
        <v>2016</v>
      </c>
      <c r="C6061" s="3">
        <f t="shared" si="283"/>
        <v>11</v>
      </c>
      <c r="D6061" t="s">
        <v>1856</v>
      </c>
      <c r="E6061" t="str">
        <f t="shared" si="284"/>
        <v>Debra Catini20161110</v>
      </c>
      <c r="F6061">
        <f>IF(COUNTIF($E$2:E6061, E6061) = 1, MAX($F$1:F6060) + 1, INDEX($F$1:F6060, MATCH(E6061, $E$1:E6060, 0)))</f>
        <v>3003</v>
      </c>
      <c r="G6061" t="s">
        <v>30</v>
      </c>
      <c r="H6061" t="s">
        <v>11</v>
      </c>
      <c r="I6061" t="s">
        <v>24</v>
      </c>
      <c r="J6061" t="s">
        <v>960</v>
      </c>
      <c r="K6061" s="17">
        <v>41.86</v>
      </c>
      <c r="L6061" s="17">
        <v>7</v>
      </c>
      <c r="M6061" s="17">
        <v>10.47</v>
      </c>
      <c r="N6061" s="17" t="str">
        <f>IF(SalesData[[#This Row],[Profit]]&gt;0,"Profit","Loss")</f>
        <v>Profit</v>
      </c>
    </row>
    <row r="6062" spans="1:14" x14ac:dyDescent="0.25">
      <c r="A6062" s="1">
        <v>42684</v>
      </c>
      <c r="B6062" s="3">
        <f t="shared" si="282"/>
        <v>2016</v>
      </c>
      <c r="C6062" s="3">
        <f t="shared" si="283"/>
        <v>11</v>
      </c>
      <c r="D6062" t="s">
        <v>643</v>
      </c>
      <c r="E6062" t="str">
        <f t="shared" si="284"/>
        <v>Art Foster20161110</v>
      </c>
      <c r="F6062">
        <f>IF(COUNTIF($E$2:E6062, E6062) = 1, MAX($F$1:F6061) + 1, INDEX($F$1:F6061, MATCH(E6062, $E$1:E6061, 0)))</f>
        <v>3004</v>
      </c>
      <c r="G6062" t="s">
        <v>78</v>
      </c>
      <c r="H6062" t="s">
        <v>11</v>
      </c>
      <c r="I6062" t="s">
        <v>200</v>
      </c>
      <c r="J6062" t="s">
        <v>807</v>
      </c>
      <c r="K6062" s="17">
        <v>14.72</v>
      </c>
      <c r="L6062" s="17">
        <v>5</v>
      </c>
      <c r="M6062" s="17">
        <v>-3.31</v>
      </c>
      <c r="N6062" s="17" t="str">
        <f>IF(SalesData[[#This Row],[Profit]]&gt;0,"Profit","Loss")</f>
        <v>Loss</v>
      </c>
    </row>
    <row r="6063" spans="1:14" x14ac:dyDescent="0.25">
      <c r="A6063" s="1">
        <v>42684</v>
      </c>
      <c r="B6063" s="3">
        <f t="shared" si="282"/>
        <v>2016</v>
      </c>
      <c r="C6063" s="3">
        <f t="shared" si="283"/>
        <v>11</v>
      </c>
      <c r="D6063" t="s">
        <v>643</v>
      </c>
      <c r="E6063" t="str">
        <f t="shared" si="284"/>
        <v>Art Foster20161110</v>
      </c>
      <c r="F6063">
        <f>IF(COUNTIF($E$2:E6063, E6063) = 1, MAX($F$1:F6062) + 1, INDEX($F$1:F6062, MATCH(E6063, $E$1:E6062, 0)))</f>
        <v>3004</v>
      </c>
      <c r="G6063" t="s">
        <v>78</v>
      </c>
      <c r="H6063" t="s">
        <v>11</v>
      </c>
      <c r="I6063" t="s">
        <v>18</v>
      </c>
      <c r="J6063" t="s">
        <v>179</v>
      </c>
      <c r="K6063" s="17">
        <v>38.979999999999997</v>
      </c>
      <c r="L6063" s="17">
        <v>3</v>
      </c>
      <c r="M6063" s="17">
        <v>-2.44</v>
      </c>
      <c r="N6063" s="17" t="str">
        <f>IF(SalesData[[#This Row],[Profit]]&gt;0,"Profit","Loss")</f>
        <v>Loss</v>
      </c>
    </row>
    <row r="6064" spans="1:14" x14ac:dyDescent="0.25">
      <c r="A6064" s="1">
        <v>42684</v>
      </c>
      <c r="B6064" s="3">
        <f t="shared" si="282"/>
        <v>2016</v>
      </c>
      <c r="C6064" s="3">
        <f t="shared" si="283"/>
        <v>11</v>
      </c>
      <c r="D6064" t="s">
        <v>1181</v>
      </c>
      <c r="E6064" t="str">
        <f t="shared" si="284"/>
        <v>Paul Prost20161110</v>
      </c>
      <c r="F6064">
        <f>IF(COUNTIF($E$2:E6064, E6064) = 1, MAX($F$1:F6063) + 1, INDEX($F$1:F6063, MATCH(E6064, $E$1:E6063, 0)))</f>
        <v>3005</v>
      </c>
      <c r="G6064" t="s">
        <v>78</v>
      </c>
      <c r="H6064" t="s">
        <v>11</v>
      </c>
      <c r="I6064" t="s">
        <v>16</v>
      </c>
      <c r="J6064" t="s">
        <v>584</v>
      </c>
      <c r="K6064" s="17">
        <v>9.2200000000000006</v>
      </c>
      <c r="L6064" s="17">
        <v>4</v>
      </c>
      <c r="M6064" s="17">
        <v>3.34</v>
      </c>
      <c r="N6064" s="17" t="str">
        <f>IF(SalesData[[#This Row],[Profit]]&gt;0,"Profit","Loss")</f>
        <v>Profit</v>
      </c>
    </row>
    <row r="6065" spans="1:14" x14ac:dyDescent="0.25">
      <c r="A6065" s="1">
        <v>42684</v>
      </c>
      <c r="B6065" s="3">
        <f t="shared" si="282"/>
        <v>2016</v>
      </c>
      <c r="C6065" s="3">
        <f t="shared" si="283"/>
        <v>11</v>
      </c>
      <c r="D6065" t="s">
        <v>1181</v>
      </c>
      <c r="E6065" t="str">
        <f t="shared" si="284"/>
        <v>Paul Prost20161110</v>
      </c>
      <c r="F6065">
        <f>IF(COUNTIF($E$2:E6065, E6065) = 1, MAX($F$1:F6064) + 1, INDEX($F$1:F6064, MATCH(E6065, $E$1:E6064, 0)))</f>
        <v>3005</v>
      </c>
      <c r="G6065" t="s">
        <v>78</v>
      </c>
      <c r="H6065" t="s">
        <v>39</v>
      </c>
      <c r="I6065" t="s">
        <v>40</v>
      </c>
      <c r="J6065" t="s">
        <v>597</v>
      </c>
      <c r="K6065" s="17">
        <v>41.96</v>
      </c>
      <c r="L6065" s="17">
        <v>7</v>
      </c>
      <c r="M6065" s="17">
        <v>-9.7899999999999991</v>
      </c>
      <c r="N6065" s="17" t="str">
        <f>IF(SalesData[[#This Row],[Profit]]&gt;0,"Profit","Loss")</f>
        <v>Loss</v>
      </c>
    </row>
    <row r="6066" spans="1:14" x14ac:dyDescent="0.25">
      <c r="A6066" s="1">
        <v>42684</v>
      </c>
      <c r="B6066" s="3">
        <f t="shared" si="282"/>
        <v>2016</v>
      </c>
      <c r="C6066" s="3">
        <f t="shared" si="283"/>
        <v>11</v>
      </c>
      <c r="D6066" t="s">
        <v>1181</v>
      </c>
      <c r="E6066" t="str">
        <f t="shared" si="284"/>
        <v>Paul Prost20161110</v>
      </c>
      <c r="F6066">
        <f>IF(COUNTIF($E$2:E6066, E6066) = 1, MAX($F$1:F6065) + 1, INDEX($F$1:F6065, MATCH(E6066, $E$1:E6065, 0)))</f>
        <v>3005</v>
      </c>
      <c r="G6066" t="s">
        <v>78</v>
      </c>
      <c r="H6066" t="s">
        <v>11</v>
      </c>
      <c r="I6066" t="s">
        <v>12</v>
      </c>
      <c r="J6066" t="s">
        <v>1609</v>
      </c>
      <c r="K6066" s="17">
        <v>89.57</v>
      </c>
      <c r="L6066" s="17">
        <v>2</v>
      </c>
      <c r="M6066" s="17">
        <v>32.47</v>
      </c>
      <c r="N6066" s="17" t="str">
        <f>IF(SalesData[[#This Row],[Profit]]&gt;0,"Profit","Loss")</f>
        <v>Profit</v>
      </c>
    </row>
    <row r="6067" spans="1:14" x14ac:dyDescent="0.25">
      <c r="A6067" s="1">
        <v>42684</v>
      </c>
      <c r="B6067" s="3">
        <f t="shared" si="282"/>
        <v>2016</v>
      </c>
      <c r="C6067" s="3">
        <f t="shared" si="283"/>
        <v>11</v>
      </c>
      <c r="D6067" t="s">
        <v>1181</v>
      </c>
      <c r="E6067" t="str">
        <f t="shared" si="284"/>
        <v>Paul Prost20161110</v>
      </c>
      <c r="F6067">
        <f>IF(COUNTIF($E$2:E6067, E6067) = 1, MAX($F$1:F6066) + 1, INDEX($F$1:F6066, MATCH(E6067, $E$1:E6066, 0)))</f>
        <v>3005</v>
      </c>
      <c r="G6067" t="s">
        <v>78</v>
      </c>
      <c r="H6067" t="s">
        <v>11</v>
      </c>
      <c r="I6067" t="s">
        <v>12</v>
      </c>
      <c r="J6067" t="s">
        <v>1608</v>
      </c>
      <c r="K6067" s="17">
        <v>22.25</v>
      </c>
      <c r="L6067" s="17">
        <v>3</v>
      </c>
      <c r="M6067" s="17">
        <v>7.51</v>
      </c>
      <c r="N6067" s="17" t="str">
        <f>IF(SalesData[[#This Row],[Profit]]&gt;0,"Profit","Loss")</f>
        <v>Profit</v>
      </c>
    </row>
    <row r="6068" spans="1:14" x14ac:dyDescent="0.25">
      <c r="A6068" s="1">
        <v>42684</v>
      </c>
      <c r="B6068" s="3">
        <f t="shared" si="282"/>
        <v>2016</v>
      </c>
      <c r="C6068" s="3">
        <f t="shared" si="283"/>
        <v>11</v>
      </c>
      <c r="D6068" t="s">
        <v>1181</v>
      </c>
      <c r="E6068" t="str">
        <f t="shared" si="284"/>
        <v>Paul Prost20161110</v>
      </c>
      <c r="F6068">
        <f>IF(COUNTIF($E$2:E6068, E6068) = 1, MAX($F$1:F6067) + 1, INDEX($F$1:F6067, MATCH(E6068, $E$1:E6067, 0)))</f>
        <v>3005</v>
      </c>
      <c r="G6068" t="s">
        <v>78</v>
      </c>
      <c r="H6068" t="s">
        <v>11</v>
      </c>
      <c r="I6068" t="s">
        <v>92</v>
      </c>
      <c r="J6068" t="s">
        <v>2340</v>
      </c>
      <c r="K6068" s="17">
        <v>334.88</v>
      </c>
      <c r="L6068" s="17">
        <v>4</v>
      </c>
      <c r="M6068" s="17">
        <v>29.3</v>
      </c>
      <c r="N6068" s="17" t="str">
        <f>IF(SalesData[[#This Row],[Profit]]&gt;0,"Profit","Loss")</f>
        <v>Profit</v>
      </c>
    </row>
    <row r="6069" spans="1:14" x14ac:dyDescent="0.25">
      <c r="A6069" s="1">
        <v>42684</v>
      </c>
      <c r="B6069" s="3">
        <f t="shared" si="282"/>
        <v>2016</v>
      </c>
      <c r="C6069" s="3">
        <f t="shared" si="283"/>
        <v>11</v>
      </c>
      <c r="D6069" t="s">
        <v>1181</v>
      </c>
      <c r="E6069" t="str">
        <f t="shared" si="284"/>
        <v>Paul Prost20161110</v>
      </c>
      <c r="F6069">
        <f>IF(COUNTIF($E$2:E6069, E6069) = 1, MAX($F$1:F6068) + 1, INDEX($F$1:F6068, MATCH(E6069, $E$1:E6068, 0)))</f>
        <v>3005</v>
      </c>
      <c r="G6069" t="s">
        <v>78</v>
      </c>
      <c r="H6069" t="s">
        <v>34</v>
      </c>
      <c r="I6069" t="s">
        <v>47</v>
      </c>
      <c r="J6069" t="s">
        <v>1216</v>
      </c>
      <c r="K6069" s="17">
        <v>148.29</v>
      </c>
      <c r="L6069" s="17">
        <v>7</v>
      </c>
      <c r="M6069" s="17">
        <v>29.66</v>
      </c>
      <c r="N6069" s="17" t="str">
        <f>IF(SalesData[[#This Row],[Profit]]&gt;0,"Profit","Loss")</f>
        <v>Profit</v>
      </c>
    </row>
    <row r="6070" spans="1:14" x14ac:dyDescent="0.25">
      <c r="A6070" s="1">
        <v>42684</v>
      </c>
      <c r="B6070" s="3">
        <f t="shared" si="282"/>
        <v>2016</v>
      </c>
      <c r="C6070" s="3">
        <f t="shared" si="283"/>
        <v>11</v>
      </c>
      <c r="D6070" t="s">
        <v>1181</v>
      </c>
      <c r="E6070" t="str">
        <f t="shared" si="284"/>
        <v>Paul Prost20161110</v>
      </c>
      <c r="F6070">
        <f>IF(COUNTIF($E$2:E6070, E6070) = 1, MAX($F$1:F6069) + 1, INDEX($F$1:F6069, MATCH(E6070, $E$1:E6069, 0)))</f>
        <v>3005</v>
      </c>
      <c r="G6070" t="s">
        <v>78</v>
      </c>
      <c r="H6070" t="s">
        <v>11</v>
      </c>
      <c r="I6070" t="s">
        <v>12</v>
      </c>
      <c r="J6070" t="s">
        <v>1315</v>
      </c>
      <c r="K6070" s="17">
        <v>4.62</v>
      </c>
      <c r="L6070" s="17">
        <v>1</v>
      </c>
      <c r="M6070" s="17">
        <v>1.68</v>
      </c>
      <c r="N6070" s="17" t="str">
        <f>IF(SalesData[[#This Row],[Profit]]&gt;0,"Profit","Loss")</f>
        <v>Profit</v>
      </c>
    </row>
    <row r="6071" spans="1:14" x14ac:dyDescent="0.25">
      <c r="A6071" s="1">
        <v>42684</v>
      </c>
      <c r="B6071" s="3">
        <f t="shared" si="282"/>
        <v>2016</v>
      </c>
      <c r="C6071" s="3">
        <f t="shared" si="283"/>
        <v>11</v>
      </c>
      <c r="D6071" t="s">
        <v>1181</v>
      </c>
      <c r="E6071" t="str">
        <f t="shared" si="284"/>
        <v>Paul Prost20161110</v>
      </c>
      <c r="F6071">
        <f>IF(COUNTIF($E$2:E6071, E6071) = 1, MAX($F$1:F6070) + 1, INDEX($F$1:F6070, MATCH(E6071, $E$1:E6070, 0)))</f>
        <v>3005</v>
      </c>
      <c r="G6071" t="s">
        <v>78</v>
      </c>
      <c r="H6071" t="s">
        <v>39</v>
      </c>
      <c r="I6071" t="s">
        <v>52</v>
      </c>
      <c r="J6071" t="s">
        <v>1725</v>
      </c>
      <c r="K6071" s="17">
        <v>178.92</v>
      </c>
      <c r="L6071" s="17">
        <v>7</v>
      </c>
      <c r="M6071" s="17">
        <v>-29.07</v>
      </c>
      <c r="N6071" s="17" t="str">
        <f>IF(SalesData[[#This Row],[Profit]]&gt;0,"Profit","Loss")</f>
        <v>Loss</v>
      </c>
    </row>
    <row r="6072" spans="1:14" x14ac:dyDescent="0.25">
      <c r="A6072" s="1">
        <v>42684</v>
      </c>
      <c r="B6072" s="3">
        <f t="shared" si="282"/>
        <v>2016</v>
      </c>
      <c r="C6072" s="3">
        <f t="shared" si="283"/>
        <v>11</v>
      </c>
      <c r="D6072" t="s">
        <v>1181</v>
      </c>
      <c r="E6072" t="str">
        <f t="shared" si="284"/>
        <v>Paul Prost20161110</v>
      </c>
      <c r="F6072">
        <f>IF(COUNTIF($E$2:E6072, E6072) = 1, MAX($F$1:F6071) + 1, INDEX($F$1:F6071, MATCH(E6072, $E$1:E6071, 0)))</f>
        <v>3005</v>
      </c>
      <c r="G6072" t="s">
        <v>78</v>
      </c>
      <c r="H6072" t="s">
        <v>11</v>
      </c>
      <c r="I6072" t="s">
        <v>20</v>
      </c>
      <c r="J6072" t="s">
        <v>2075</v>
      </c>
      <c r="K6072" s="17">
        <v>69.89</v>
      </c>
      <c r="L6072" s="17">
        <v>7</v>
      </c>
      <c r="M6072" s="17">
        <v>-46.59</v>
      </c>
      <c r="N6072" s="17" t="str">
        <f>IF(SalesData[[#This Row],[Profit]]&gt;0,"Profit","Loss")</f>
        <v>Loss</v>
      </c>
    </row>
    <row r="6073" spans="1:14" x14ac:dyDescent="0.25">
      <c r="A6073" s="1">
        <v>42684</v>
      </c>
      <c r="B6073" s="3">
        <f t="shared" si="282"/>
        <v>2016</v>
      </c>
      <c r="C6073" s="3">
        <f t="shared" si="283"/>
        <v>11</v>
      </c>
      <c r="D6073" t="s">
        <v>902</v>
      </c>
      <c r="E6073" t="str">
        <f t="shared" si="284"/>
        <v>Maxwell Schwartz20161110</v>
      </c>
      <c r="F6073">
        <f>IF(COUNTIF($E$2:E6073, E6073) = 1, MAX($F$1:F6072) + 1, INDEX($F$1:F6072, MATCH(E6073, $E$1:E6072, 0)))</f>
        <v>3006</v>
      </c>
      <c r="G6073" t="s">
        <v>10</v>
      </c>
      <c r="H6073" t="s">
        <v>39</v>
      </c>
      <c r="I6073" t="s">
        <v>52</v>
      </c>
      <c r="J6073" t="s">
        <v>426</v>
      </c>
      <c r="K6073" s="17">
        <v>279.94</v>
      </c>
      <c r="L6073" s="17">
        <v>7</v>
      </c>
      <c r="M6073" s="17">
        <v>48.99</v>
      </c>
      <c r="N6073" s="17" t="str">
        <f>IF(SalesData[[#This Row],[Profit]]&gt;0,"Profit","Loss")</f>
        <v>Profit</v>
      </c>
    </row>
    <row r="6074" spans="1:14" x14ac:dyDescent="0.25">
      <c r="A6074" s="1">
        <v>42684</v>
      </c>
      <c r="B6074" s="3">
        <f t="shared" si="282"/>
        <v>2016</v>
      </c>
      <c r="C6074" s="3">
        <f t="shared" si="283"/>
        <v>11</v>
      </c>
      <c r="D6074" t="s">
        <v>2147</v>
      </c>
      <c r="E6074" t="str">
        <f t="shared" si="284"/>
        <v>Kalyca Meade20161110</v>
      </c>
      <c r="F6074">
        <f>IF(COUNTIF($E$2:E6074, E6074) = 1, MAX($F$1:F6073) + 1, INDEX($F$1:F6073, MATCH(E6074, $E$1:E6073, 0)))</f>
        <v>3007</v>
      </c>
      <c r="G6074" t="s">
        <v>186</v>
      </c>
      <c r="H6074" t="s">
        <v>34</v>
      </c>
      <c r="I6074" t="s">
        <v>47</v>
      </c>
      <c r="J6074" t="s">
        <v>1990</v>
      </c>
      <c r="K6074" s="17">
        <v>37.299999999999997</v>
      </c>
      <c r="L6074" s="17">
        <v>2</v>
      </c>
      <c r="M6074" s="17">
        <v>17.16</v>
      </c>
      <c r="N6074" s="17" t="str">
        <f>IF(SalesData[[#This Row],[Profit]]&gt;0,"Profit","Loss")</f>
        <v>Profit</v>
      </c>
    </row>
    <row r="6075" spans="1:14" x14ac:dyDescent="0.25">
      <c r="A6075" s="1">
        <v>42684</v>
      </c>
      <c r="B6075" s="3">
        <f t="shared" si="282"/>
        <v>2016</v>
      </c>
      <c r="C6075" s="3">
        <f t="shared" si="283"/>
        <v>11</v>
      </c>
      <c r="D6075" t="s">
        <v>2147</v>
      </c>
      <c r="E6075" t="str">
        <f t="shared" si="284"/>
        <v>Kalyca Meade20161110</v>
      </c>
      <c r="F6075">
        <f>IF(COUNTIF($E$2:E6075, E6075) = 1, MAX($F$1:F6074) + 1, INDEX($F$1:F6074, MATCH(E6075, $E$1:E6074, 0)))</f>
        <v>3007</v>
      </c>
      <c r="G6075" t="s">
        <v>186</v>
      </c>
      <c r="H6075" t="s">
        <v>11</v>
      </c>
      <c r="I6075" t="s">
        <v>20</v>
      </c>
      <c r="J6075" t="s">
        <v>362</v>
      </c>
      <c r="K6075" s="17">
        <v>81.96</v>
      </c>
      <c r="L6075" s="17">
        <v>2</v>
      </c>
      <c r="M6075" s="17">
        <v>39.340000000000003</v>
      </c>
      <c r="N6075" s="17" t="str">
        <f>IF(SalesData[[#This Row],[Profit]]&gt;0,"Profit","Loss")</f>
        <v>Profit</v>
      </c>
    </row>
    <row r="6076" spans="1:14" x14ac:dyDescent="0.25">
      <c r="A6076" s="1">
        <v>42684</v>
      </c>
      <c r="B6076" s="3">
        <f t="shared" si="282"/>
        <v>2016</v>
      </c>
      <c r="C6076" s="3">
        <f t="shared" si="283"/>
        <v>11</v>
      </c>
      <c r="D6076" t="s">
        <v>1771</v>
      </c>
      <c r="E6076" t="str">
        <f t="shared" si="284"/>
        <v>Sally Hughsby20161110</v>
      </c>
      <c r="F6076">
        <f>IF(COUNTIF($E$2:E6076, E6076) = 1, MAX($F$1:F6075) + 1, INDEX($F$1:F6075, MATCH(E6076, $E$1:E6075, 0)))</f>
        <v>3008</v>
      </c>
      <c r="G6076" t="s">
        <v>149</v>
      </c>
      <c r="H6076" t="s">
        <v>11</v>
      </c>
      <c r="I6076" t="s">
        <v>20</v>
      </c>
      <c r="J6076" t="s">
        <v>1804</v>
      </c>
      <c r="K6076" s="17">
        <v>20.37</v>
      </c>
      <c r="L6076" s="17">
        <v>1</v>
      </c>
      <c r="M6076" s="17">
        <v>7.38</v>
      </c>
      <c r="N6076" s="17" t="str">
        <f>IF(SalesData[[#This Row],[Profit]]&gt;0,"Profit","Loss")</f>
        <v>Profit</v>
      </c>
    </row>
    <row r="6077" spans="1:14" x14ac:dyDescent="0.25">
      <c r="A6077" s="1">
        <v>42684</v>
      </c>
      <c r="B6077" s="3">
        <f t="shared" si="282"/>
        <v>2016</v>
      </c>
      <c r="C6077" s="3">
        <f t="shared" si="283"/>
        <v>11</v>
      </c>
      <c r="D6077" t="s">
        <v>1771</v>
      </c>
      <c r="E6077" t="str">
        <f t="shared" si="284"/>
        <v>Sally Hughsby20161110</v>
      </c>
      <c r="F6077">
        <f>IF(COUNTIF($E$2:E6077, E6077) = 1, MAX($F$1:F6076) + 1, INDEX($F$1:F6076, MATCH(E6077, $E$1:E6076, 0)))</f>
        <v>3008</v>
      </c>
      <c r="G6077" t="s">
        <v>149</v>
      </c>
      <c r="H6077" t="s">
        <v>11</v>
      </c>
      <c r="I6077" t="s">
        <v>20</v>
      </c>
      <c r="J6077" t="s">
        <v>781</v>
      </c>
      <c r="K6077" s="17">
        <v>49.85</v>
      </c>
      <c r="L6077" s="17">
        <v>3</v>
      </c>
      <c r="M6077" s="17">
        <v>16.82</v>
      </c>
      <c r="N6077" s="17" t="str">
        <f>IF(SalesData[[#This Row],[Profit]]&gt;0,"Profit","Loss")</f>
        <v>Profit</v>
      </c>
    </row>
    <row r="6078" spans="1:14" x14ac:dyDescent="0.25">
      <c r="A6078" s="1">
        <v>42684</v>
      </c>
      <c r="B6078" s="3">
        <f t="shared" si="282"/>
        <v>2016</v>
      </c>
      <c r="C6078" s="3">
        <f t="shared" si="283"/>
        <v>11</v>
      </c>
      <c r="D6078" t="s">
        <v>587</v>
      </c>
      <c r="E6078" t="str">
        <f t="shared" si="284"/>
        <v>Arianne Irving20161110</v>
      </c>
      <c r="F6078">
        <f>IF(COUNTIF($E$2:E6078, E6078) = 1, MAX($F$1:F6077) + 1, INDEX($F$1:F6077, MATCH(E6078, $E$1:E6077, 0)))</f>
        <v>3009</v>
      </c>
      <c r="G6078" t="s">
        <v>27</v>
      </c>
      <c r="H6078" t="s">
        <v>11</v>
      </c>
      <c r="I6078" t="s">
        <v>12</v>
      </c>
      <c r="J6078" t="s">
        <v>2500</v>
      </c>
      <c r="K6078" s="17">
        <v>67.709999999999994</v>
      </c>
      <c r="L6078" s="17">
        <v>3</v>
      </c>
      <c r="M6078" s="17">
        <v>32.5</v>
      </c>
      <c r="N6078" s="17" t="str">
        <f>IF(SalesData[[#This Row],[Profit]]&gt;0,"Profit","Loss")</f>
        <v>Profit</v>
      </c>
    </row>
    <row r="6079" spans="1:14" x14ac:dyDescent="0.25">
      <c r="A6079" s="1">
        <v>42684</v>
      </c>
      <c r="B6079" s="3">
        <f t="shared" si="282"/>
        <v>2016</v>
      </c>
      <c r="C6079" s="3">
        <f t="shared" si="283"/>
        <v>11</v>
      </c>
      <c r="D6079" t="s">
        <v>587</v>
      </c>
      <c r="E6079" t="str">
        <f t="shared" si="284"/>
        <v>Arianne Irving20161110</v>
      </c>
      <c r="F6079">
        <f>IF(COUNTIF($E$2:E6079, E6079) = 1, MAX($F$1:F6078) + 1, INDEX($F$1:F6078, MATCH(E6079, $E$1:E6078, 0)))</f>
        <v>3009</v>
      </c>
      <c r="G6079" t="s">
        <v>27</v>
      </c>
      <c r="H6079" t="s">
        <v>11</v>
      </c>
      <c r="I6079" t="s">
        <v>92</v>
      </c>
      <c r="J6079" t="s">
        <v>2621</v>
      </c>
      <c r="K6079" s="17">
        <v>129.91999999999999</v>
      </c>
      <c r="L6079" s="17">
        <v>4</v>
      </c>
      <c r="M6079" s="17">
        <v>38.979999999999997</v>
      </c>
      <c r="N6079" s="17" t="str">
        <f>IF(SalesData[[#This Row],[Profit]]&gt;0,"Profit","Loss")</f>
        <v>Profit</v>
      </c>
    </row>
    <row r="6080" spans="1:14" x14ac:dyDescent="0.25">
      <c r="A6080" s="1">
        <v>42684</v>
      </c>
      <c r="B6080" s="3">
        <f t="shared" si="282"/>
        <v>2016</v>
      </c>
      <c r="C6080" s="3">
        <f t="shared" si="283"/>
        <v>11</v>
      </c>
      <c r="D6080" t="s">
        <v>587</v>
      </c>
      <c r="E6080" t="str">
        <f t="shared" si="284"/>
        <v>Arianne Irving20161110</v>
      </c>
      <c r="F6080">
        <f>IF(COUNTIF($E$2:E6080, E6080) = 1, MAX($F$1:F6079) + 1, INDEX($F$1:F6079, MATCH(E6080, $E$1:E6079, 0)))</f>
        <v>3009</v>
      </c>
      <c r="G6080" t="s">
        <v>27</v>
      </c>
      <c r="H6080" t="s">
        <v>34</v>
      </c>
      <c r="I6080" t="s">
        <v>47</v>
      </c>
      <c r="J6080" t="s">
        <v>57</v>
      </c>
      <c r="K6080" s="17">
        <v>467.46</v>
      </c>
      <c r="L6080" s="17">
        <v>9</v>
      </c>
      <c r="M6080" s="17">
        <v>191.66</v>
      </c>
      <c r="N6080" s="17" t="str">
        <f>IF(SalesData[[#This Row],[Profit]]&gt;0,"Profit","Loss")</f>
        <v>Profit</v>
      </c>
    </row>
    <row r="6081" spans="1:14" x14ac:dyDescent="0.25">
      <c r="A6081" s="1">
        <v>42684</v>
      </c>
      <c r="B6081" s="3">
        <f t="shared" si="282"/>
        <v>2016</v>
      </c>
      <c r="C6081" s="3">
        <f t="shared" si="283"/>
        <v>11</v>
      </c>
      <c r="D6081" t="s">
        <v>587</v>
      </c>
      <c r="E6081" t="str">
        <f t="shared" si="284"/>
        <v>Arianne Irving20161110</v>
      </c>
      <c r="F6081">
        <f>IF(COUNTIF($E$2:E6081, E6081) = 1, MAX($F$1:F6080) + 1, INDEX($F$1:F6080, MATCH(E6081, $E$1:E6080, 0)))</f>
        <v>3009</v>
      </c>
      <c r="G6081" t="s">
        <v>27</v>
      </c>
      <c r="H6081" t="s">
        <v>11</v>
      </c>
      <c r="I6081" t="s">
        <v>12</v>
      </c>
      <c r="J6081" t="s">
        <v>621</v>
      </c>
      <c r="K6081" s="17">
        <v>61.4</v>
      </c>
      <c r="L6081" s="17">
        <v>5</v>
      </c>
      <c r="M6081" s="17">
        <v>28.86</v>
      </c>
      <c r="N6081" s="17" t="str">
        <f>IF(SalesData[[#This Row],[Profit]]&gt;0,"Profit","Loss")</f>
        <v>Profit</v>
      </c>
    </row>
    <row r="6082" spans="1:14" x14ac:dyDescent="0.25">
      <c r="A6082" s="1">
        <v>42684</v>
      </c>
      <c r="B6082" s="3">
        <f t="shared" ref="B6082:B6145" si="285">YEAR(A6082)</f>
        <v>2016</v>
      </c>
      <c r="C6082" s="3">
        <f t="shared" ref="C6082:C6145" si="286">MONTH(A6082)</f>
        <v>11</v>
      </c>
      <c r="D6082" t="s">
        <v>587</v>
      </c>
      <c r="E6082" t="str">
        <f t="shared" ref="E6082:E6145" si="287">D6082 &amp; TEXT(A6082, "yyyymmdd")</f>
        <v>Arianne Irving20161110</v>
      </c>
      <c r="F6082">
        <f>IF(COUNTIF($E$2:E6082, E6082) = 1, MAX($F$1:F6081) + 1, INDEX($F$1:F6081, MATCH(E6082, $E$1:E6081, 0)))</f>
        <v>3009</v>
      </c>
      <c r="G6082" t="s">
        <v>27</v>
      </c>
      <c r="H6082" t="s">
        <v>11</v>
      </c>
      <c r="I6082" t="s">
        <v>18</v>
      </c>
      <c r="J6082" t="s">
        <v>1757</v>
      </c>
      <c r="K6082" s="17">
        <v>720.76</v>
      </c>
      <c r="L6082" s="17">
        <v>4</v>
      </c>
      <c r="M6082" s="17">
        <v>187.4</v>
      </c>
      <c r="N6082" s="17" t="str">
        <f>IF(SalesData[[#This Row],[Profit]]&gt;0,"Profit","Loss")</f>
        <v>Profit</v>
      </c>
    </row>
    <row r="6083" spans="1:14" x14ac:dyDescent="0.25">
      <c r="A6083" s="1">
        <v>42684</v>
      </c>
      <c r="B6083" s="3">
        <f t="shared" si="285"/>
        <v>2016</v>
      </c>
      <c r="C6083" s="3">
        <f t="shared" si="286"/>
        <v>11</v>
      </c>
      <c r="D6083" t="s">
        <v>587</v>
      </c>
      <c r="E6083" t="str">
        <f t="shared" si="287"/>
        <v>Arianne Irving20161110</v>
      </c>
      <c r="F6083">
        <f>IF(COUNTIF($E$2:E6083, E6083) = 1, MAX($F$1:F6082) + 1, INDEX($F$1:F6082, MATCH(E6083, $E$1:E6082, 0)))</f>
        <v>3009</v>
      </c>
      <c r="G6083" t="s">
        <v>27</v>
      </c>
      <c r="H6083" t="s">
        <v>11</v>
      </c>
      <c r="I6083" t="s">
        <v>20</v>
      </c>
      <c r="J6083" t="s">
        <v>1647</v>
      </c>
      <c r="K6083" s="17">
        <v>5.18</v>
      </c>
      <c r="L6083" s="17">
        <v>3</v>
      </c>
      <c r="M6083" s="17">
        <v>1.81</v>
      </c>
      <c r="N6083" s="17" t="str">
        <f>IF(SalesData[[#This Row],[Profit]]&gt;0,"Profit","Loss")</f>
        <v>Profit</v>
      </c>
    </row>
    <row r="6084" spans="1:14" x14ac:dyDescent="0.25">
      <c r="A6084" s="1">
        <v>42684</v>
      </c>
      <c r="B6084" s="3">
        <f t="shared" si="285"/>
        <v>2016</v>
      </c>
      <c r="C6084" s="3">
        <f t="shared" si="286"/>
        <v>11</v>
      </c>
      <c r="D6084" t="s">
        <v>587</v>
      </c>
      <c r="E6084" t="str">
        <f t="shared" si="287"/>
        <v>Arianne Irving20161110</v>
      </c>
      <c r="F6084">
        <f>IF(COUNTIF($E$2:E6084, E6084) = 1, MAX($F$1:F6083) + 1, INDEX($F$1:F6083, MATCH(E6084, $E$1:E6083, 0)))</f>
        <v>3009</v>
      </c>
      <c r="G6084" t="s">
        <v>27</v>
      </c>
      <c r="H6084" t="s">
        <v>11</v>
      </c>
      <c r="I6084" t="s">
        <v>24</v>
      </c>
      <c r="J6084" t="s">
        <v>2622</v>
      </c>
      <c r="K6084" s="17">
        <v>14.7</v>
      </c>
      <c r="L6084" s="17">
        <v>5</v>
      </c>
      <c r="M6084" s="17">
        <v>3.97</v>
      </c>
      <c r="N6084" s="17" t="str">
        <f>IF(SalesData[[#This Row],[Profit]]&gt;0,"Profit","Loss")</f>
        <v>Profit</v>
      </c>
    </row>
    <row r="6085" spans="1:14" x14ac:dyDescent="0.25">
      <c r="A6085" s="1">
        <v>42684</v>
      </c>
      <c r="B6085" s="3">
        <f t="shared" si="285"/>
        <v>2016</v>
      </c>
      <c r="C6085" s="3">
        <f t="shared" si="286"/>
        <v>11</v>
      </c>
      <c r="D6085" t="s">
        <v>530</v>
      </c>
      <c r="E6085" t="str">
        <f t="shared" si="287"/>
        <v>Ben Ferrer20161110</v>
      </c>
      <c r="F6085">
        <f>IF(COUNTIF($E$2:E6085, E6085) = 1, MAX($F$1:F6084) + 1, INDEX($F$1:F6084, MATCH(E6085, $E$1:E6084, 0)))</f>
        <v>3010</v>
      </c>
      <c r="G6085" t="s">
        <v>27</v>
      </c>
      <c r="H6085" t="s">
        <v>34</v>
      </c>
      <c r="I6085" t="s">
        <v>47</v>
      </c>
      <c r="J6085" t="s">
        <v>2471</v>
      </c>
      <c r="K6085" s="17">
        <v>9.98</v>
      </c>
      <c r="L6085" s="17">
        <v>1</v>
      </c>
      <c r="M6085" s="17">
        <v>2.79</v>
      </c>
      <c r="N6085" s="17" t="str">
        <f>IF(SalesData[[#This Row],[Profit]]&gt;0,"Profit","Loss")</f>
        <v>Profit</v>
      </c>
    </row>
    <row r="6086" spans="1:14" x14ac:dyDescent="0.25">
      <c r="A6086" s="1">
        <v>42684</v>
      </c>
      <c r="B6086" s="3">
        <f t="shared" si="285"/>
        <v>2016</v>
      </c>
      <c r="C6086" s="3">
        <f t="shared" si="286"/>
        <v>11</v>
      </c>
      <c r="D6086" t="s">
        <v>2071</v>
      </c>
      <c r="E6086" t="str">
        <f t="shared" si="287"/>
        <v>Rose O'Brian20161110</v>
      </c>
      <c r="F6086">
        <f>IF(COUNTIF($E$2:E6086, E6086) = 1, MAX($F$1:F6085) + 1, INDEX($F$1:F6085, MATCH(E6086, $E$1:E6085, 0)))</f>
        <v>3011</v>
      </c>
      <c r="G6086" t="s">
        <v>27</v>
      </c>
      <c r="H6086" t="s">
        <v>11</v>
      </c>
      <c r="I6086" t="s">
        <v>18</v>
      </c>
      <c r="J6086" t="s">
        <v>2598</v>
      </c>
      <c r="K6086" s="17">
        <v>29.74</v>
      </c>
      <c r="L6086" s="17">
        <v>1</v>
      </c>
      <c r="M6086" s="17">
        <v>4.46</v>
      </c>
      <c r="N6086" s="17" t="str">
        <f>IF(SalesData[[#This Row],[Profit]]&gt;0,"Profit","Loss")</f>
        <v>Profit</v>
      </c>
    </row>
    <row r="6087" spans="1:14" x14ac:dyDescent="0.25">
      <c r="A6087" s="1">
        <v>42684</v>
      </c>
      <c r="B6087" s="3">
        <f t="shared" si="285"/>
        <v>2016</v>
      </c>
      <c r="C6087" s="3">
        <f t="shared" si="286"/>
        <v>11</v>
      </c>
      <c r="D6087" t="s">
        <v>58</v>
      </c>
      <c r="E6087" t="str">
        <f t="shared" si="287"/>
        <v>Seth Vernon20161110</v>
      </c>
      <c r="F6087">
        <f>IF(COUNTIF($E$2:E6087, E6087) = 1, MAX($F$1:F6086) + 1, INDEX($F$1:F6086, MATCH(E6087, $E$1:E6086, 0)))</f>
        <v>3012</v>
      </c>
      <c r="G6087" t="s">
        <v>78</v>
      </c>
      <c r="H6087" t="s">
        <v>11</v>
      </c>
      <c r="I6087" t="s">
        <v>12</v>
      </c>
      <c r="J6087" t="s">
        <v>2195</v>
      </c>
      <c r="K6087" s="17">
        <v>31.1</v>
      </c>
      <c r="L6087" s="17">
        <v>6</v>
      </c>
      <c r="M6087" s="17">
        <v>10.89</v>
      </c>
      <c r="N6087" s="17" t="str">
        <f>IF(SalesData[[#This Row],[Profit]]&gt;0,"Profit","Loss")</f>
        <v>Profit</v>
      </c>
    </row>
    <row r="6088" spans="1:14" x14ac:dyDescent="0.25">
      <c r="A6088" s="1">
        <v>42684</v>
      </c>
      <c r="B6088" s="3">
        <f t="shared" si="285"/>
        <v>2016</v>
      </c>
      <c r="C6088" s="3">
        <f t="shared" si="286"/>
        <v>11</v>
      </c>
      <c r="D6088" t="s">
        <v>210</v>
      </c>
      <c r="E6088" t="str">
        <f t="shared" si="287"/>
        <v>Aaron Bergman20161110</v>
      </c>
      <c r="F6088">
        <f>IF(COUNTIF($E$2:E6088, E6088) = 1, MAX($F$1:F6087) + 1, INDEX($F$1:F6087, MATCH(E6088, $E$1:E6087, 0)))</f>
        <v>3013</v>
      </c>
      <c r="G6088" t="s">
        <v>840</v>
      </c>
      <c r="H6088" t="s">
        <v>39</v>
      </c>
      <c r="I6088" t="s">
        <v>40</v>
      </c>
      <c r="J6088" t="s">
        <v>1934</v>
      </c>
      <c r="K6088" s="17">
        <v>221.98</v>
      </c>
      <c r="L6088" s="17">
        <v>2</v>
      </c>
      <c r="M6088" s="17">
        <v>62.15</v>
      </c>
      <c r="N6088" s="17" t="str">
        <f>IF(SalesData[[#This Row],[Profit]]&gt;0,"Profit","Loss")</f>
        <v>Profit</v>
      </c>
    </row>
    <row r="6089" spans="1:14" x14ac:dyDescent="0.25">
      <c r="A6089" s="1">
        <v>42684</v>
      </c>
      <c r="B6089" s="3">
        <f t="shared" si="285"/>
        <v>2016</v>
      </c>
      <c r="C6089" s="3">
        <f t="shared" si="286"/>
        <v>11</v>
      </c>
      <c r="D6089" t="s">
        <v>210</v>
      </c>
      <c r="E6089" t="str">
        <f t="shared" si="287"/>
        <v>Aaron Bergman20161110</v>
      </c>
      <c r="F6089">
        <f>IF(COUNTIF($E$2:E6089, E6089) = 1, MAX($F$1:F6088) + 1, INDEX($F$1:F6088, MATCH(E6089, $E$1:E6088, 0)))</f>
        <v>3013</v>
      </c>
      <c r="G6089" t="s">
        <v>840</v>
      </c>
      <c r="H6089" t="s">
        <v>34</v>
      </c>
      <c r="I6089" t="s">
        <v>74</v>
      </c>
      <c r="J6089" t="s">
        <v>155</v>
      </c>
      <c r="K6089" s="17">
        <v>341.96</v>
      </c>
      <c r="L6089" s="17">
        <v>2</v>
      </c>
      <c r="M6089" s="17">
        <v>54.71</v>
      </c>
      <c r="N6089" s="17" t="str">
        <f>IF(SalesData[[#This Row],[Profit]]&gt;0,"Profit","Loss")</f>
        <v>Profit</v>
      </c>
    </row>
    <row r="6090" spans="1:14" x14ac:dyDescent="0.25">
      <c r="A6090" s="1">
        <v>42684</v>
      </c>
      <c r="B6090" s="3">
        <f t="shared" si="285"/>
        <v>2016</v>
      </c>
      <c r="C6090" s="3">
        <f t="shared" si="286"/>
        <v>11</v>
      </c>
      <c r="D6090" t="s">
        <v>275</v>
      </c>
      <c r="E6090" t="str">
        <f t="shared" si="287"/>
        <v>Scott Williamson20161110</v>
      </c>
      <c r="F6090">
        <f>IF(COUNTIF($E$2:E6090, E6090) = 1, MAX($F$1:F6089) + 1, INDEX($F$1:F6089, MATCH(E6090, $E$1:E6089, 0)))</f>
        <v>3014</v>
      </c>
      <c r="G6090" t="s">
        <v>149</v>
      </c>
      <c r="H6090" t="s">
        <v>11</v>
      </c>
      <c r="I6090" t="s">
        <v>20</v>
      </c>
      <c r="J6090" t="s">
        <v>787</v>
      </c>
      <c r="K6090" s="17">
        <v>3.64</v>
      </c>
      <c r="L6090" s="17">
        <v>1</v>
      </c>
      <c r="M6090" s="17">
        <v>1.37</v>
      </c>
      <c r="N6090" s="17" t="str">
        <f>IF(SalesData[[#This Row],[Profit]]&gt;0,"Profit","Loss")</f>
        <v>Profit</v>
      </c>
    </row>
    <row r="6091" spans="1:14" x14ac:dyDescent="0.25">
      <c r="A6091" s="1">
        <v>42684</v>
      </c>
      <c r="B6091" s="3">
        <f t="shared" si="285"/>
        <v>2016</v>
      </c>
      <c r="C6091" s="3">
        <f t="shared" si="286"/>
        <v>11</v>
      </c>
      <c r="D6091" t="s">
        <v>275</v>
      </c>
      <c r="E6091" t="str">
        <f t="shared" si="287"/>
        <v>Scott Williamson20161110</v>
      </c>
      <c r="F6091">
        <f>IF(COUNTIF($E$2:E6091, E6091) = 1, MAX($F$1:F6090) + 1, INDEX($F$1:F6090, MATCH(E6091, $E$1:E6090, 0)))</f>
        <v>3014</v>
      </c>
      <c r="G6091" t="s">
        <v>149</v>
      </c>
      <c r="H6091" t="s">
        <v>39</v>
      </c>
      <c r="I6091" t="s">
        <v>40</v>
      </c>
      <c r="J6091" t="s">
        <v>1114</v>
      </c>
      <c r="K6091" s="17">
        <v>881.93</v>
      </c>
      <c r="L6091" s="17">
        <v>7</v>
      </c>
      <c r="M6091" s="17">
        <v>220.48</v>
      </c>
      <c r="N6091" s="17" t="str">
        <f>IF(SalesData[[#This Row],[Profit]]&gt;0,"Profit","Loss")</f>
        <v>Profit</v>
      </c>
    </row>
    <row r="6092" spans="1:14" x14ac:dyDescent="0.25">
      <c r="A6092" s="1">
        <v>42685</v>
      </c>
      <c r="B6092" s="3">
        <f t="shared" si="285"/>
        <v>2016</v>
      </c>
      <c r="C6092" s="3">
        <f t="shared" si="286"/>
        <v>11</v>
      </c>
      <c r="D6092" t="s">
        <v>2456</v>
      </c>
      <c r="E6092" t="str">
        <f t="shared" si="287"/>
        <v>Bryan Davis20161111</v>
      </c>
      <c r="F6092">
        <f>IF(COUNTIF($E$2:E6092, E6092) = 1, MAX($F$1:F6091) + 1, INDEX($F$1:F6091, MATCH(E6092, $E$1:E6091, 0)))</f>
        <v>3015</v>
      </c>
      <c r="G6092" t="s">
        <v>149</v>
      </c>
      <c r="H6092" t="s">
        <v>39</v>
      </c>
      <c r="I6092" t="s">
        <v>52</v>
      </c>
      <c r="J6092" t="s">
        <v>1718</v>
      </c>
      <c r="K6092" s="17">
        <v>59.97</v>
      </c>
      <c r="L6092" s="17">
        <v>3</v>
      </c>
      <c r="M6092" s="17">
        <v>14.99</v>
      </c>
      <c r="N6092" s="17" t="str">
        <f>IF(SalesData[[#This Row],[Profit]]&gt;0,"Profit","Loss")</f>
        <v>Profit</v>
      </c>
    </row>
    <row r="6093" spans="1:14" x14ac:dyDescent="0.25">
      <c r="A6093" s="1">
        <v>42685</v>
      </c>
      <c r="B6093" s="3">
        <f t="shared" si="285"/>
        <v>2016</v>
      </c>
      <c r="C6093" s="3">
        <f t="shared" si="286"/>
        <v>11</v>
      </c>
      <c r="D6093" t="s">
        <v>2456</v>
      </c>
      <c r="E6093" t="str">
        <f t="shared" si="287"/>
        <v>Bryan Davis20161111</v>
      </c>
      <c r="F6093">
        <f>IF(COUNTIF($E$2:E6093, E6093) = 1, MAX($F$1:F6092) + 1, INDEX($F$1:F6092, MATCH(E6093, $E$1:E6092, 0)))</f>
        <v>3015</v>
      </c>
      <c r="G6093" t="s">
        <v>149</v>
      </c>
      <c r="H6093" t="s">
        <v>11</v>
      </c>
      <c r="I6093" t="s">
        <v>18</v>
      </c>
      <c r="J6093" t="s">
        <v>753</v>
      </c>
      <c r="K6093" s="17">
        <v>83.36</v>
      </c>
      <c r="L6093" s="17">
        <v>1</v>
      </c>
      <c r="M6093" s="17">
        <v>20.84</v>
      </c>
      <c r="N6093" s="17" t="str">
        <f>IF(SalesData[[#This Row],[Profit]]&gt;0,"Profit","Loss")</f>
        <v>Profit</v>
      </c>
    </row>
    <row r="6094" spans="1:14" x14ac:dyDescent="0.25">
      <c r="A6094" s="1">
        <v>42685</v>
      </c>
      <c r="B6094" s="3">
        <f t="shared" si="285"/>
        <v>2016</v>
      </c>
      <c r="C6094" s="3">
        <f t="shared" si="286"/>
        <v>11</v>
      </c>
      <c r="D6094" t="s">
        <v>2103</v>
      </c>
      <c r="E6094" t="str">
        <f t="shared" si="287"/>
        <v>Brenda Bowman20161111</v>
      </c>
      <c r="F6094">
        <f>IF(COUNTIF($E$2:E6094, E6094) = 1, MAX($F$1:F6093) + 1, INDEX($F$1:F6093, MATCH(E6094, $E$1:E6093, 0)))</f>
        <v>3016</v>
      </c>
      <c r="G6094" t="s">
        <v>15</v>
      </c>
      <c r="H6094" t="s">
        <v>39</v>
      </c>
      <c r="I6094" t="s">
        <v>52</v>
      </c>
      <c r="J6094" t="s">
        <v>1556</v>
      </c>
      <c r="K6094" s="17">
        <v>95.97</v>
      </c>
      <c r="L6094" s="17">
        <v>4</v>
      </c>
      <c r="M6094" s="17">
        <v>1.2</v>
      </c>
      <c r="N6094" s="17" t="str">
        <f>IF(SalesData[[#This Row],[Profit]]&gt;0,"Profit","Loss")</f>
        <v>Profit</v>
      </c>
    </row>
    <row r="6095" spans="1:14" x14ac:dyDescent="0.25">
      <c r="A6095" s="1">
        <v>42685</v>
      </c>
      <c r="B6095" s="3">
        <f t="shared" si="285"/>
        <v>2016</v>
      </c>
      <c r="C6095" s="3">
        <f t="shared" si="286"/>
        <v>11</v>
      </c>
      <c r="D6095" t="s">
        <v>2103</v>
      </c>
      <c r="E6095" t="str">
        <f t="shared" si="287"/>
        <v>Brenda Bowman20161111</v>
      </c>
      <c r="F6095">
        <f>IF(COUNTIF($E$2:E6095, E6095) = 1, MAX($F$1:F6094) + 1, INDEX($F$1:F6094, MATCH(E6095, $E$1:E6094, 0)))</f>
        <v>3016</v>
      </c>
      <c r="G6095" t="s">
        <v>15</v>
      </c>
      <c r="H6095" t="s">
        <v>34</v>
      </c>
      <c r="I6095" t="s">
        <v>35</v>
      </c>
      <c r="J6095" t="s">
        <v>2068</v>
      </c>
      <c r="K6095" s="17">
        <v>47.99</v>
      </c>
      <c r="L6095" s="17">
        <v>2</v>
      </c>
      <c r="M6095" s="17">
        <v>-2.06</v>
      </c>
      <c r="N6095" s="17" t="str">
        <f>IF(SalesData[[#This Row],[Profit]]&gt;0,"Profit","Loss")</f>
        <v>Loss</v>
      </c>
    </row>
    <row r="6096" spans="1:14" x14ac:dyDescent="0.25">
      <c r="A6096" s="1">
        <v>42685</v>
      </c>
      <c r="B6096" s="3">
        <f t="shared" si="285"/>
        <v>2016</v>
      </c>
      <c r="C6096" s="3">
        <f t="shared" si="286"/>
        <v>11</v>
      </c>
      <c r="D6096" t="s">
        <v>1405</v>
      </c>
      <c r="E6096" t="str">
        <f t="shared" si="287"/>
        <v>Lisa DeCherney20161111</v>
      </c>
      <c r="F6096">
        <f>IF(COUNTIF($E$2:E6096, E6096) = 1, MAX($F$1:F6095) + 1, INDEX($F$1:F6095, MATCH(E6096, $E$1:E6095, 0)))</f>
        <v>3017</v>
      </c>
      <c r="G6096" t="s">
        <v>110</v>
      </c>
      <c r="H6096" t="s">
        <v>39</v>
      </c>
      <c r="I6096" t="s">
        <v>40</v>
      </c>
      <c r="J6096" t="s">
        <v>1518</v>
      </c>
      <c r="K6096" s="17">
        <v>257.98</v>
      </c>
      <c r="L6096" s="17">
        <v>2</v>
      </c>
      <c r="M6096" s="17">
        <v>74.81</v>
      </c>
      <c r="N6096" s="17" t="str">
        <f>IF(SalesData[[#This Row],[Profit]]&gt;0,"Profit","Loss")</f>
        <v>Profit</v>
      </c>
    </row>
    <row r="6097" spans="1:14" x14ac:dyDescent="0.25">
      <c r="A6097" s="1">
        <v>42685</v>
      </c>
      <c r="B6097" s="3">
        <f t="shared" si="285"/>
        <v>2016</v>
      </c>
      <c r="C6097" s="3">
        <f t="shared" si="286"/>
        <v>11</v>
      </c>
      <c r="D6097" t="s">
        <v>1051</v>
      </c>
      <c r="E6097" t="str">
        <f t="shared" si="287"/>
        <v>Berenike Kampe20161111</v>
      </c>
      <c r="F6097">
        <f>IF(COUNTIF($E$2:E6097, E6097) = 1, MAX($F$1:F6096) + 1, INDEX($F$1:F6096, MATCH(E6097, $E$1:E6096, 0)))</f>
        <v>3018</v>
      </c>
      <c r="G6097" t="s">
        <v>27</v>
      </c>
      <c r="H6097" t="s">
        <v>34</v>
      </c>
      <c r="I6097" t="s">
        <v>47</v>
      </c>
      <c r="J6097" t="s">
        <v>616</v>
      </c>
      <c r="K6097" s="17">
        <v>6.96</v>
      </c>
      <c r="L6097" s="17">
        <v>4</v>
      </c>
      <c r="M6097" s="17">
        <v>2.23</v>
      </c>
      <c r="N6097" s="17" t="str">
        <f>IF(SalesData[[#This Row],[Profit]]&gt;0,"Profit","Loss")</f>
        <v>Profit</v>
      </c>
    </row>
    <row r="6098" spans="1:14" x14ac:dyDescent="0.25">
      <c r="A6098" s="1">
        <v>42685</v>
      </c>
      <c r="B6098" s="3">
        <f t="shared" si="285"/>
        <v>2016</v>
      </c>
      <c r="C6098" s="3">
        <f t="shared" si="286"/>
        <v>11</v>
      </c>
      <c r="D6098" t="s">
        <v>562</v>
      </c>
      <c r="E6098" t="str">
        <f t="shared" si="287"/>
        <v>Laurel Beltran20161111</v>
      </c>
      <c r="F6098">
        <f>IF(COUNTIF($E$2:E6098, E6098) = 1, MAX($F$1:F6097) + 1, INDEX($F$1:F6097, MATCH(E6098, $E$1:E6097, 0)))</f>
        <v>3019</v>
      </c>
      <c r="G6098" t="s">
        <v>123</v>
      </c>
      <c r="H6098" t="s">
        <v>11</v>
      </c>
      <c r="I6098" t="s">
        <v>20</v>
      </c>
      <c r="J6098" t="s">
        <v>469</v>
      </c>
      <c r="K6098" s="17">
        <v>9.89</v>
      </c>
      <c r="L6098" s="17">
        <v>2</v>
      </c>
      <c r="M6098" s="17">
        <v>-6.92</v>
      </c>
      <c r="N6098" s="17" t="str">
        <f>IF(SalesData[[#This Row],[Profit]]&gt;0,"Profit","Loss")</f>
        <v>Loss</v>
      </c>
    </row>
    <row r="6099" spans="1:14" x14ac:dyDescent="0.25">
      <c r="A6099" s="1">
        <v>42685</v>
      </c>
      <c r="B6099" s="3">
        <f t="shared" si="285"/>
        <v>2016</v>
      </c>
      <c r="C6099" s="3">
        <f t="shared" si="286"/>
        <v>11</v>
      </c>
      <c r="D6099" t="s">
        <v>562</v>
      </c>
      <c r="E6099" t="str">
        <f t="shared" si="287"/>
        <v>Laurel Beltran20161111</v>
      </c>
      <c r="F6099">
        <f>IF(COUNTIF($E$2:E6099, E6099) = 1, MAX($F$1:F6098) + 1, INDEX($F$1:F6098, MATCH(E6099, $E$1:E6098, 0)))</f>
        <v>3019</v>
      </c>
      <c r="G6099" t="s">
        <v>123</v>
      </c>
      <c r="H6099" t="s">
        <v>11</v>
      </c>
      <c r="I6099" t="s">
        <v>92</v>
      </c>
      <c r="J6099" t="s">
        <v>2552</v>
      </c>
      <c r="K6099" s="17">
        <v>671.54</v>
      </c>
      <c r="L6099" s="17">
        <v>3</v>
      </c>
      <c r="M6099" s="17">
        <v>50.37</v>
      </c>
      <c r="N6099" s="17" t="str">
        <f>IF(SalesData[[#This Row],[Profit]]&gt;0,"Profit","Loss")</f>
        <v>Profit</v>
      </c>
    </row>
    <row r="6100" spans="1:14" x14ac:dyDescent="0.25">
      <c r="A6100" s="1">
        <v>42685</v>
      </c>
      <c r="B6100" s="3">
        <f t="shared" si="285"/>
        <v>2016</v>
      </c>
      <c r="C6100" s="3">
        <f t="shared" si="286"/>
        <v>11</v>
      </c>
      <c r="D6100" t="s">
        <v>1946</v>
      </c>
      <c r="E6100" t="str">
        <f t="shared" si="287"/>
        <v>Edward Becker20161111</v>
      </c>
      <c r="F6100">
        <f>IF(COUNTIF($E$2:E6100, E6100) = 1, MAX($F$1:F6099) + 1, INDEX($F$1:F6099, MATCH(E6100, $E$1:E6099, 0)))</f>
        <v>3020</v>
      </c>
      <c r="G6100" t="s">
        <v>149</v>
      </c>
      <c r="H6100" t="s">
        <v>11</v>
      </c>
      <c r="I6100" t="s">
        <v>18</v>
      </c>
      <c r="J6100" t="s">
        <v>299</v>
      </c>
      <c r="K6100" s="17">
        <v>28.14</v>
      </c>
      <c r="L6100" s="17">
        <v>3</v>
      </c>
      <c r="M6100" s="17">
        <v>7.88</v>
      </c>
      <c r="N6100" s="17" t="str">
        <f>IF(SalesData[[#This Row],[Profit]]&gt;0,"Profit","Loss")</f>
        <v>Profit</v>
      </c>
    </row>
    <row r="6101" spans="1:14" x14ac:dyDescent="0.25">
      <c r="A6101" s="1">
        <v>42685</v>
      </c>
      <c r="B6101" s="3">
        <f t="shared" si="285"/>
        <v>2016</v>
      </c>
      <c r="C6101" s="3">
        <f t="shared" si="286"/>
        <v>11</v>
      </c>
      <c r="D6101" t="s">
        <v>1946</v>
      </c>
      <c r="E6101" t="str">
        <f t="shared" si="287"/>
        <v>Edward Becker20161111</v>
      </c>
      <c r="F6101">
        <f>IF(COUNTIF($E$2:E6101, E6101) = 1, MAX($F$1:F6100) + 1, INDEX($F$1:F6100, MATCH(E6101, $E$1:E6100, 0)))</f>
        <v>3020</v>
      </c>
      <c r="G6101" t="s">
        <v>149</v>
      </c>
      <c r="H6101" t="s">
        <v>39</v>
      </c>
      <c r="I6101" t="s">
        <v>52</v>
      </c>
      <c r="J6101" t="s">
        <v>2229</v>
      </c>
      <c r="K6101" s="17">
        <v>36</v>
      </c>
      <c r="L6101" s="17">
        <v>2</v>
      </c>
      <c r="M6101" s="17">
        <v>6.48</v>
      </c>
      <c r="N6101" s="17" t="str">
        <f>IF(SalesData[[#This Row],[Profit]]&gt;0,"Profit","Loss")</f>
        <v>Profit</v>
      </c>
    </row>
    <row r="6102" spans="1:14" x14ac:dyDescent="0.25">
      <c r="A6102" s="1">
        <v>42685</v>
      </c>
      <c r="B6102" s="3">
        <f t="shared" si="285"/>
        <v>2016</v>
      </c>
      <c r="C6102" s="3">
        <f t="shared" si="286"/>
        <v>11</v>
      </c>
      <c r="D6102" t="s">
        <v>1946</v>
      </c>
      <c r="E6102" t="str">
        <f t="shared" si="287"/>
        <v>Edward Becker20161111</v>
      </c>
      <c r="F6102">
        <f>IF(COUNTIF($E$2:E6102, E6102) = 1, MAX($F$1:F6101) + 1, INDEX($F$1:F6101, MATCH(E6102, $E$1:E6101, 0)))</f>
        <v>3020</v>
      </c>
      <c r="G6102" t="s">
        <v>149</v>
      </c>
      <c r="H6102" t="s">
        <v>11</v>
      </c>
      <c r="I6102" t="s">
        <v>24</v>
      </c>
      <c r="J6102" t="s">
        <v>1852</v>
      </c>
      <c r="K6102" s="17">
        <v>92.94</v>
      </c>
      <c r="L6102" s="17">
        <v>3</v>
      </c>
      <c r="M6102" s="17">
        <v>25.09</v>
      </c>
      <c r="N6102" s="17" t="str">
        <f>IF(SalesData[[#This Row],[Profit]]&gt;0,"Profit","Loss")</f>
        <v>Profit</v>
      </c>
    </row>
    <row r="6103" spans="1:14" x14ac:dyDescent="0.25">
      <c r="A6103" s="1">
        <v>42685</v>
      </c>
      <c r="B6103" s="3">
        <f t="shared" si="285"/>
        <v>2016</v>
      </c>
      <c r="C6103" s="3">
        <f t="shared" si="286"/>
        <v>11</v>
      </c>
      <c r="D6103" t="s">
        <v>1946</v>
      </c>
      <c r="E6103" t="str">
        <f t="shared" si="287"/>
        <v>Edward Becker20161111</v>
      </c>
      <c r="F6103">
        <f>IF(COUNTIF($E$2:E6103, E6103) = 1, MAX($F$1:F6102) + 1, INDEX($F$1:F6102, MATCH(E6103, $E$1:E6102, 0)))</f>
        <v>3020</v>
      </c>
      <c r="G6103" t="s">
        <v>149</v>
      </c>
      <c r="H6103" t="s">
        <v>34</v>
      </c>
      <c r="I6103" t="s">
        <v>35</v>
      </c>
      <c r="J6103" t="s">
        <v>1480</v>
      </c>
      <c r="K6103" s="17">
        <v>245.65</v>
      </c>
      <c r="L6103" s="17">
        <v>3</v>
      </c>
      <c r="M6103" s="17">
        <v>8.19</v>
      </c>
      <c r="N6103" s="17" t="str">
        <f>IF(SalesData[[#This Row],[Profit]]&gt;0,"Profit","Loss")</f>
        <v>Profit</v>
      </c>
    </row>
    <row r="6104" spans="1:14" x14ac:dyDescent="0.25">
      <c r="A6104" s="1">
        <v>42685</v>
      </c>
      <c r="B6104" s="3">
        <f t="shared" si="285"/>
        <v>2016</v>
      </c>
      <c r="C6104" s="3">
        <f t="shared" si="286"/>
        <v>11</v>
      </c>
      <c r="D6104" t="s">
        <v>1946</v>
      </c>
      <c r="E6104" t="str">
        <f t="shared" si="287"/>
        <v>Edward Becker20161111</v>
      </c>
      <c r="F6104">
        <f>IF(COUNTIF($E$2:E6104, E6104) = 1, MAX($F$1:F6103) + 1, INDEX($F$1:F6103, MATCH(E6104, $E$1:E6103, 0)))</f>
        <v>3020</v>
      </c>
      <c r="G6104" t="s">
        <v>149</v>
      </c>
      <c r="H6104" t="s">
        <v>11</v>
      </c>
      <c r="I6104" t="s">
        <v>20</v>
      </c>
      <c r="J6104" t="s">
        <v>2218</v>
      </c>
      <c r="K6104" s="17">
        <v>55.01</v>
      </c>
      <c r="L6104" s="17">
        <v>3</v>
      </c>
      <c r="M6104" s="17">
        <v>17.190000000000001</v>
      </c>
      <c r="N6104" s="17" t="str">
        <f>IF(SalesData[[#This Row],[Profit]]&gt;0,"Profit","Loss")</f>
        <v>Profit</v>
      </c>
    </row>
    <row r="6105" spans="1:14" x14ac:dyDescent="0.25">
      <c r="A6105" s="1">
        <v>42685</v>
      </c>
      <c r="B6105" s="3">
        <f t="shared" si="285"/>
        <v>2016</v>
      </c>
      <c r="C6105" s="3">
        <f t="shared" si="286"/>
        <v>11</v>
      </c>
      <c r="D6105" t="s">
        <v>1946</v>
      </c>
      <c r="E6105" t="str">
        <f t="shared" si="287"/>
        <v>Edward Becker20161111</v>
      </c>
      <c r="F6105">
        <f>IF(COUNTIF($E$2:E6105, E6105) = 1, MAX($F$1:F6104) + 1, INDEX($F$1:F6104, MATCH(E6105, $E$1:E6104, 0)))</f>
        <v>3020</v>
      </c>
      <c r="G6105" t="s">
        <v>149</v>
      </c>
      <c r="H6105" t="s">
        <v>11</v>
      </c>
      <c r="I6105" t="s">
        <v>20</v>
      </c>
      <c r="J6105" t="s">
        <v>1927</v>
      </c>
      <c r="K6105" s="17">
        <v>35.229999999999997</v>
      </c>
      <c r="L6105" s="17">
        <v>3</v>
      </c>
      <c r="M6105" s="17">
        <v>11.45</v>
      </c>
      <c r="N6105" s="17" t="str">
        <f>IF(SalesData[[#This Row],[Profit]]&gt;0,"Profit","Loss")</f>
        <v>Profit</v>
      </c>
    </row>
    <row r="6106" spans="1:14" x14ac:dyDescent="0.25">
      <c r="A6106" s="1">
        <v>42685</v>
      </c>
      <c r="B6106" s="3">
        <f t="shared" si="285"/>
        <v>2016</v>
      </c>
      <c r="C6106" s="3">
        <f t="shared" si="286"/>
        <v>11</v>
      </c>
      <c r="D6106" t="s">
        <v>871</v>
      </c>
      <c r="E6106" t="str">
        <f t="shared" si="287"/>
        <v>Liz Pelletier20161111</v>
      </c>
      <c r="F6106">
        <f>IF(COUNTIF($E$2:E6106, E6106) = 1, MAX($F$1:F6105) + 1, INDEX($F$1:F6105, MATCH(E6106, $E$1:E6105, 0)))</f>
        <v>3021</v>
      </c>
      <c r="G6106" t="s">
        <v>27</v>
      </c>
      <c r="H6106" t="s">
        <v>34</v>
      </c>
      <c r="I6106" t="s">
        <v>47</v>
      </c>
      <c r="J6106" t="s">
        <v>2623</v>
      </c>
      <c r="K6106" s="17">
        <v>41.96</v>
      </c>
      <c r="L6106" s="17">
        <v>2</v>
      </c>
      <c r="M6106" s="17">
        <v>10.91</v>
      </c>
      <c r="N6106" s="17" t="str">
        <f>IF(SalesData[[#This Row],[Profit]]&gt;0,"Profit","Loss")</f>
        <v>Profit</v>
      </c>
    </row>
    <row r="6107" spans="1:14" x14ac:dyDescent="0.25">
      <c r="A6107" s="1">
        <v>42685</v>
      </c>
      <c r="B6107" s="3">
        <f t="shared" si="285"/>
        <v>2016</v>
      </c>
      <c r="C6107" s="3">
        <f t="shared" si="286"/>
        <v>11</v>
      </c>
      <c r="D6107" t="s">
        <v>871</v>
      </c>
      <c r="E6107" t="str">
        <f t="shared" si="287"/>
        <v>Liz Pelletier20161111</v>
      </c>
      <c r="F6107">
        <f>IF(COUNTIF($E$2:E6107, E6107) = 1, MAX($F$1:F6106) + 1, INDEX($F$1:F6106, MATCH(E6107, $E$1:E6106, 0)))</f>
        <v>3021</v>
      </c>
      <c r="G6107" t="s">
        <v>27</v>
      </c>
      <c r="H6107" t="s">
        <v>34</v>
      </c>
      <c r="I6107" t="s">
        <v>35</v>
      </c>
      <c r="J6107" t="s">
        <v>994</v>
      </c>
      <c r="K6107" s="17">
        <v>451.15</v>
      </c>
      <c r="L6107" s="17">
        <v>3</v>
      </c>
      <c r="M6107" s="17">
        <v>0</v>
      </c>
      <c r="N6107" s="17" t="str">
        <f>IF(SalesData[[#This Row],[Profit]]&gt;0,"Profit","Loss")</f>
        <v>Loss</v>
      </c>
    </row>
    <row r="6108" spans="1:14" x14ac:dyDescent="0.25">
      <c r="A6108" s="1">
        <v>42685</v>
      </c>
      <c r="B6108" s="3">
        <f t="shared" si="285"/>
        <v>2016</v>
      </c>
      <c r="C6108" s="3">
        <f t="shared" si="286"/>
        <v>11</v>
      </c>
      <c r="D6108" t="s">
        <v>871</v>
      </c>
      <c r="E6108" t="str">
        <f t="shared" si="287"/>
        <v>Liz Pelletier20161111</v>
      </c>
      <c r="F6108">
        <f>IF(COUNTIF($E$2:E6108, E6108) = 1, MAX($F$1:F6107) + 1, INDEX($F$1:F6107, MATCH(E6108, $E$1:E6107, 0)))</f>
        <v>3021</v>
      </c>
      <c r="G6108" t="s">
        <v>27</v>
      </c>
      <c r="H6108" t="s">
        <v>11</v>
      </c>
      <c r="I6108" t="s">
        <v>20</v>
      </c>
      <c r="J6108" t="s">
        <v>1302</v>
      </c>
      <c r="K6108" s="17">
        <v>31.5</v>
      </c>
      <c r="L6108" s="17">
        <v>11</v>
      </c>
      <c r="M6108" s="17">
        <v>11.03</v>
      </c>
      <c r="N6108" s="17" t="str">
        <f>IF(SalesData[[#This Row],[Profit]]&gt;0,"Profit","Loss")</f>
        <v>Profit</v>
      </c>
    </row>
    <row r="6109" spans="1:14" x14ac:dyDescent="0.25">
      <c r="A6109" s="1">
        <v>42685</v>
      </c>
      <c r="B6109" s="3">
        <f t="shared" si="285"/>
        <v>2016</v>
      </c>
      <c r="C6109" s="3">
        <f t="shared" si="286"/>
        <v>11</v>
      </c>
      <c r="D6109" t="s">
        <v>2526</v>
      </c>
      <c r="E6109" t="str">
        <f t="shared" si="287"/>
        <v>Alejandro Savely20161111</v>
      </c>
      <c r="F6109">
        <f>IF(COUNTIF($E$2:E6109, E6109) = 1, MAX($F$1:F6108) + 1, INDEX($F$1:F6108, MATCH(E6109, $E$1:E6108, 0)))</f>
        <v>3022</v>
      </c>
      <c r="G6109" t="s">
        <v>129</v>
      </c>
      <c r="H6109" t="s">
        <v>34</v>
      </c>
      <c r="I6109" t="s">
        <v>145</v>
      </c>
      <c r="J6109" t="s">
        <v>321</v>
      </c>
      <c r="K6109" s="17">
        <v>2678.94</v>
      </c>
      <c r="L6109" s="17">
        <v>6</v>
      </c>
      <c r="M6109" s="17">
        <v>241.1</v>
      </c>
      <c r="N6109" s="17" t="str">
        <f>IF(SalesData[[#This Row],[Profit]]&gt;0,"Profit","Loss")</f>
        <v>Profit</v>
      </c>
    </row>
    <row r="6110" spans="1:14" x14ac:dyDescent="0.25">
      <c r="A6110" s="1">
        <v>42685</v>
      </c>
      <c r="B6110" s="3">
        <f t="shared" si="285"/>
        <v>2016</v>
      </c>
      <c r="C6110" s="3">
        <f t="shared" si="286"/>
        <v>11</v>
      </c>
      <c r="D6110" t="s">
        <v>2624</v>
      </c>
      <c r="E6110" t="str">
        <f t="shared" si="287"/>
        <v>Sung Chung20161111</v>
      </c>
      <c r="F6110">
        <f>IF(COUNTIF($E$2:E6110, E6110) = 1, MAX($F$1:F6109) + 1, INDEX($F$1:F6109, MATCH(E6110, $E$1:E6109, 0)))</f>
        <v>3023</v>
      </c>
      <c r="G6110" t="s">
        <v>15</v>
      </c>
      <c r="H6110" t="s">
        <v>11</v>
      </c>
      <c r="I6110" t="s">
        <v>24</v>
      </c>
      <c r="J6110" t="s">
        <v>1823</v>
      </c>
      <c r="K6110" s="17">
        <v>14.11</v>
      </c>
      <c r="L6110" s="17">
        <v>6</v>
      </c>
      <c r="M6110" s="17">
        <v>1.23</v>
      </c>
      <c r="N6110" s="17" t="str">
        <f>IF(SalesData[[#This Row],[Profit]]&gt;0,"Profit","Loss")</f>
        <v>Profit</v>
      </c>
    </row>
    <row r="6111" spans="1:14" x14ac:dyDescent="0.25">
      <c r="A6111" s="1">
        <v>42686</v>
      </c>
      <c r="B6111" s="3">
        <f t="shared" si="285"/>
        <v>2016</v>
      </c>
      <c r="C6111" s="3">
        <f t="shared" si="286"/>
        <v>11</v>
      </c>
      <c r="D6111" t="s">
        <v>380</v>
      </c>
      <c r="E6111" t="str">
        <f t="shared" si="287"/>
        <v>Maurice Satty20161112</v>
      </c>
      <c r="F6111">
        <f>IF(COUNTIF($E$2:E6111, E6111) = 1, MAX($F$1:F6110) + 1, INDEX($F$1:F6110, MATCH(E6111, $E$1:E6110, 0)))</f>
        <v>3024</v>
      </c>
      <c r="G6111" t="s">
        <v>95</v>
      </c>
      <c r="H6111" t="s">
        <v>11</v>
      </c>
      <c r="I6111" t="s">
        <v>20</v>
      </c>
      <c r="J6111" t="s">
        <v>1491</v>
      </c>
      <c r="K6111" s="17">
        <v>6.27</v>
      </c>
      <c r="L6111" s="17">
        <v>5</v>
      </c>
      <c r="M6111" s="17">
        <v>-4.5999999999999996</v>
      </c>
      <c r="N6111" s="17" t="str">
        <f>IF(SalesData[[#This Row],[Profit]]&gt;0,"Profit","Loss")</f>
        <v>Loss</v>
      </c>
    </row>
    <row r="6112" spans="1:14" x14ac:dyDescent="0.25">
      <c r="A6112" s="1">
        <v>42686</v>
      </c>
      <c r="B6112" s="3">
        <f t="shared" si="285"/>
        <v>2016</v>
      </c>
      <c r="C6112" s="3">
        <f t="shared" si="286"/>
        <v>11</v>
      </c>
      <c r="D6112" t="s">
        <v>380</v>
      </c>
      <c r="E6112" t="str">
        <f t="shared" si="287"/>
        <v>Maurice Satty20161112</v>
      </c>
      <c r="F6112">
        <f>IF(COUNTIF($E$2:E6112, E6112) = 1, MAX($F$1:F6111) + 1, INDEX($F$1:F6111, MATCH(E6112, $E$1:E6111, 0)))</f>
        <v>3024</v>
      </c>
      <c r="G6112" t="s">
        <v>95</v>
      </c>
      <c r="H6112" t="s">
        <v>11</v>
      </c>
      <c r="I6112" t="s">
        <v>20</v>
      </c>
      <c r="J6112" t="s">
        <v>2267</v>
      </c>
      <c r="K6112" s="17">
        <v>4.37</v>
      </c>
      <c r="L6112" s="17">
        <v>7</v>
      </c>
      <c r="M6112" s="17">
        <v>-3.35</v>
      </c>
      <c r="N6112" s="17" t="str">
        <f>IF(SalesData[[#This Row],[Profit]]&gt;0,"Profit","Loss")</f>
        <v>Loss</v>
      </c>
    </row>
    <row r="6113" spans="1:14" x14ac:dyDescent="0.25">
      <c r="A6113" s="1">
        <v>42686</v>
      </c>
      <c r="B6113" s="3">
        <f t="shared" si="285"/>
        <v>2016</v>
      </c>
      <c r="C6113" s="3">
        <f t="shared" si="286"/>
        <v>11</v>
      </c>
      <c r="D6113" t="s">
        <v>380</v>
      </c>
      <c r="E6113" t="str">
        <f t="shared" si="287"/>
        <v>Maurice Satty20161112</v>
      </c>
      <c r="F6113">
        <f>IF(COUNTIF($E$2:E6113, E6113) = 1, MAX($F$1:F6112) + 1, INDEX($F$1:F6112, MATCH(E6113, $E$1:E6112, 0)))</f>
        <v>3024</v>
      </c>
      <c r="G6113" t="s">
        <v>95</v>
      </c>
      <c r="H6113" t="s">
        <v>39</v>
      </c>
      <c r="I6113" t="s">
        <v>52</v>
      </c>
      <c r="J6113" t="s">
        <v>1718</v>
      </c>
      <c r="K6113" s="17">
        <v>31.98</v>
      </c>
      <c r="L6113" s="17">
        <v>2</v>
      </c>
      <c r="M6113" s="17">
        <v>2</v>
      </c>
      <c r="N6113" s="17" t="str">
        <f>IF(SalesData[[#This Row],[Profit]]&gt;0,"Profit","Loss")</f>
        <v>Profit</v>
      </c>
    </row>
    <row r="6114" spans="1:14" x14ac:dyDescent="0.25">
      <c r="A6114" s="1">
        <v>42686</v>
      </c>
      <c r="B6114" s="3">
        <f t="shared" si="285"/>
        <v>2016</v>
      </c>
      <c r="C6114" s="3">
        <f t="shared" si="286"/>
        <v>11</v>
      </c>
      <c r="D6114" t="s">
        <v>483</v>
      </c>
      <c r="E6114" t="str">
        <f t="shared" si="287"/>
        <v>Frank Hawley20161112</v>
      </c>
      <c r="F6114">
        <f>IF(COUNTIF($E$2:E6114, E6114) = 1, MAX($F$1:F6113) + 1, INDEX($F$1:F6113, MATCH(E6114, $E$1:E6113, 0)))</f>
        <v>3025</v>
      </c>
      <c r="G6114" t="s">
        <v>129</v>
      </c>
      <c r="H6114" t="s">
        <v>11</v>
      </c>
      <c r="I6114" t="s">
        <v>63</v>
      </c>
      <c r="J6114" t="s">
        <v>2370</v>
      </c>
      <c r="K6114" s="17">
        <v>287.52</v>
      </c>
      <c r="L6114" s="17">
        <v>8</v>
      </c>
      <c r="M6114" s="17">
        <v>129.38</v>
      </c>
      <c r="N6114" s="17" t="str">
        <f>IF(SalesData[[#This Row],[Profit]]&gt;0,"Profit","Loss")</f>
        <v>Profit</v>
      </c>
    </row>
    <row r="6115" spans="1:14" x14ac:dyDescent="0.25">
      <c r="A6115" s="1">
        <v>42686</v>
      </c>
      <c r="B6115" s="3">
        <f t="shared" si="285"/>
        <v>2016</v>
      </c>
      <c r="C6115" s="3">
        <f t="shared" si="286"/>
        <v>11</v>
      </c>
      <c r="D6115" t="s">
        <v>483</v>
      </c>
      <c r="E6115" t="str">
        <f t="shared" si="287"/>
        <v>Frank Hawley20161112</v>
      </c>
      <c r="F6115">
        <f>IF(COUNTIF($E$2:E6115, E6115) = 1, MAX($F$1:F6114) + 1, INDEX($F$1:F6114, MATCH(E6115, $E$1:E6114, 0)))</f>
        <v>3025</v>
      </c>
      <c r="G6115" t="s">
        <v>129</v>
      </c>
      <c r="H6115" t="s">
        <v>11</v>
      </c>
      <c r="I6115" t="s">
        <v>92</v>
      </c>
      <c r="J6115" t="s">
        <v>1829</v>
      </c>
      <c r="K6115" s="17">
        <v>37.68</v>
      </c>
      <c r="L6115" s="17">
        <v>2</v>
      </c>
      <c r="M6115" s="17">
        <v>10.55</v>
      </c>
      <c r="N6115" s="17" t="str">
        <f>IF(SalesData[[#This Row],[Profit]]&gt;0,"Profit","Loss")</f>
        <v>Profit</v>
      </c>
    </row>
    <row r="6116" spans="1:14" x14ac:dyDescent="0.25">
      <c r="A6116" s="1">
        <v>42686</v>
      </c>
      <c r="B6116" s="3">
        <f t="shared" si="285"/>
        <v>2016</v>
      </c>
      <c r="C6116" s="3">
        <f t="shared" si="286"/>
        <v>11</v>
      </c>
      <c r="D6116" t="s">
        <v>483</v>
      </c>
      <c r="E6116" t="str">
        <f t="shared" si="287"/>
        <v>Frank Hawley20161112</v>
      </c>
      <c r="F6116">
        <f>IF(COUNTIF($E$2:E6116, E6116) = 1, MAX($F$1:F6115) + 1, INDEX($F$1:F6115, MATCH(E6116, $E$1:E6115, 0)))</f>
        <v>3025</v>
      </c>
      <c r="G6116" t="s">
        <v>129</v>
      </c>
      <c r="H6116" t="s">
        <v>11</v>
      </c>
      <c r="I6116" t="s">
        <v>12</v>
      </c>
      <c r="J6116" t="s">
        <v>2154</v>
      </c>
      <c r="K6116" s="17">
        <v>19.98</v>
      </c>
      <c r="L6116" s="17">
        <v>2</v>
      </c>
      <c r="M6116" s="17">
        <v>8.99</v>
      </c>
      <c r="N6116" s="17" t="str">
        <f>IF(SalesData[[#This Row],[Profit]]&gt;0,"Profit","Loss")</f>
        <v>Profit</v>
      </c>
    </row>
    <row r="6117" spans="1:14" x14ac:dyDescent="0.25">
      <c r="A6117" s="1">
        <v>42686</v>
      </c>
      <c r="B6117" s="3">
        <f t="shared" si="285"/>
        <v>2016</v>
      </c>
      <c r="C6117" s="3">
        <f t="shared" si="286"/>
        <v>11</v>
      </c>
      <c r="D6117" t="s">
        <v>483</v>
      </c>
      <c r="E6117" t="str">
        <f t="shared" si="287"/>
        <v>Frank Hawley20161112</v>
      </c>
      <c r="F6117">
        <f>IF(COUNTIF($E$2:E6117, E6117) = 1, MAX($F$1:F6116) + 1, INDEX($F$1:F6116, MATCH(E6117, $E$1:E6116, 0)))</f>
        <v>3025</v>
      </c>
      <c r="G6117" t="s">
        <v>129</v>
      </c>
      <c r="H6117" t="s">
        <v>11</v>
      </c>
      <c r="I6117" t="s">
        <v>24</v>
      </c>
      <c r="J6117" t="s">
        <v>1823</v>
      </c>
      <c r="K6117" s="17">
        <v>20.58</v>
      </c>
      <c r="L6117" s="17">
        <v>7</v>
      </c>
      <c r="M6117" s="17">
        <v>5.56</v>
      </c>
      <c r="N6117" s="17" t="str">
        <f>IF(SalesData[[#This Row],[Profit]]&gt;0,"Profit","Loss")</f>
        <v>Profit</v>
      </c>
    </row>
    <row r="6118" spans="1:14" x14ac:dyDescent="0.25">
      <c r="A6118" s="1">
        <v>42686</v>
      </c>
      <c r="B6118" s="3">
        <f t="shared" si="285"/>
        <v>2016</v>
      </c>
      <c r="C6118" s="3">
        <f t="shared" si="286"/>
        <v>11</v>
      </c>
      <c r="D6118" t="s">
        <v>483</v>
      </c>
      <c r="E6118" t="str">
        <f t="shared" si="287"/>
        <v>Frank Hawley20161112</v>
      </c>
      <c r="F6118">
        <f>IF(COUNTIF($E$2:E6118, E6118) = 1, MAX($F$1:F6117) + 1, INDEX($F$1:F6117, MATCH(E6118, $E$1:E6117, 0)))</f>
        <v>3025</v>
      </c>
      <c r="G6118" t="s">
        <v>129</v>
      </c>
      <c r="H6118" t="s">
        <v>11</v>
      </c>
      <c r="I6118" t="s">
        <v>20</v>
      </c>
      <c r="J6118" t="s">
        <v>1998</v>
      </c>
      <c r="K6118" s="17">
        <v>17.38</v>
      </c>
      <c r="L6118" s="17">
        <v>2</v>
      </c>
      <c r="M6118" s="17">
        <v>8.69</v>
      </c>
      <c r="N6118" s="17" t="str">
        <f>IF(SalesData[[#This Row],[Profit]]&gt;0,"Profit","Loss")</f>
        <v>Profit</v>
      </c>
    </row>
    <row r="6119" spans="1:14" x14ac:dyDescent="0.25">
      <c r="A6119" s="1">
        <v>42686</v>
      </c>
      <c r="B6119" s="3">
        <f t="shared" si="285"/>
        <v>2016</v>
      </c>
      <c r="C6119" s="3">
        <f t="shared" si="286"/>
        <v>11</v>
      </c>
      <c r="D6119" t="s">
        <v>1677</v>
      </c>
      <c r="E6119" t="str">
        <f t="shared" si="287"/>
        <v>Susan Pistek20161112</v>
      </c>
      <c r="F6119">
        <f>IF(COUNTIF($E$2:E6119, E6119) = 1, MAX($F$1:F6118) + 1, INDEX($F$1:F6118, MATCH(E6119, $E$1:E6118, 0)))</f>
        <v>3026</v>
      </c>
      <c r="G6119" t="s">
        <v>78</v>
      </c>
      <c r="H6119" t="s">
        <v>34</v>
      </c>
      <c r="I6119" t="s">
        <v>35</v>
      </c>
      <c r="J6119" t="s">
        <v>274</v>
      </c>
      <c r="K6119" s="17">
        <v>1474.8</v>
      </c>
      <c r="L6119" s="17">
        <v>7</v>
      </c>
      <c r="M6119" s="17">
        <v>-21.07</v>
      </c>
      <c r="N6119" s="17" t="str">
        <f>IF(SalesData[[#This Row],[Profit]]&gt;0,"Profit","Loss")</f>
        <v>Loss</v>
      </c>
    </row>
    <row r="6120" spans="1:14" x14ac:dyDescent="0.25">
      <c r="A6120" s="1">
        <v>42686</v>
      </c>
      <c r="B6120" s="3">
        <f t="shared" si="285"/>
        <v>2016</v>
      </c>
      <c r="C6120" s="3">
        <f t="shared" si="286"/>
        <v>11</v>
      </c>
      <c r="D6120" t="s">
        <v>1677</v>
      </c>
      <c r="E6120" t="str">
        <f t="shared" si="287"/>
        <v>Susan Pistek20161112</v>
      </c>
      <c r="F6120">
        <f>IF(COUNTIF($E$2:E6120, E6120) = 1, MAX($F$1:F6119) + 1, INDEX($F$1:F6119, MATCH(E6120, $E$1:E6119, 0)))</f>
        <v>3026</v>
      </c>
      <c r="G6120" t="s">
        <v>78</v>
      </c>
      <c r="H6120" t="s">
        <v>11</v>
      </c>
      <c r="I6120" t="s">
        <v>92</v>
      </c>
      <c r="J6120" t="s">
        <v>114</v>
      </c>
      <c r="K6120" s="17">
        <v>110.1</v>
      </c>
      <c r="L6120" s="17">
        <v>2</v>
      </c>
      <c r="M6120" s="17">
        <v>33.03</v>
      </c>
      <c r="N6120" s="17" t="str">
        <f>IF(SalesData[[#This Row],[Profit]]&gt;0,"Profit","Loss")</f>
        <v>Profit</v>
      </c>
    </row>
    <row r="6121" spans="1:14" x14ac:dyDescent="0.25">
      <c r="A6121" s="1">
        <v>42686</v>
      </c>
      <c r="B6121" s="3">
        <f t="shared" si="285"/>
        <v>2016</v>
      </c>
      <c r="C6121" s="3">
        <f t="shared" si="286"/>
        <v>11</v>
      </c>
      <c r="D6121" t="s">
        <v>1677</v>
      </c>
      <c r="E6121" t="str">
        <f t="shared" si="287"/>
        <v>Susan Pistek20161112</v>
      </c>
      <c r="F6121">
        <f>IF(COUNTIF($E$2:E6121, E6121) = 1, MAX($F$1:F6120) + 1, INDEX($F$1:F6120, MATCH(E6121, $E$1:E6120, 0)))</f>
        <v>3026</v>
      </c>
      <c r="G6121" t="s">
        <v>78</v>
      </c>
      <c r="H6121" t="s">
        <v>11</v>
      </c>
      <c r="I6121" t="s">
        <v>43</v>
      </c>
      <c r="J6121" t="s">
        <v>1561</v>
      </c>
      <c r="K6121" s="17">
        <v>16.75</v>
      </c>
      <c r="L6121" s="17">
        <v>6</v>
      </c>
      <c r="M6121" s="17">
        <v>5.44</v>
      </c>
      <c r="N6121" s="17" t="str">
        <f>IF(SalesData[[#This Row],[Profit]]&gt;0,"Profit","Loss")</f>
        <v>Profit</v>
      </c>
    </row>
    <row r="6122" spans="1:14" x14ac:dyDescent="0.25">
      <c r="A6122" s="1">
        <v>42686</v>
      </c>
      <c r="B6122" s="3">
        <f t="shared" si="285"/>
        <v>2016</v>
      </c>
      <c r="C6122" s="3">
        <f t="shared" si="286"/>
        <v>11</v>
      </c>
      <c r="D6122" t="s">
        <v>1677</v>
      </c>
      <c r="E6122" t="str">
        <f t="shared" si="287"/>
        <v>Susan Pistek20161112</v>
      </c>
      <c r="F6122">
        <f>IF(COUNTIF($E$2:E6122, E6122) = 1, MAX($F$1:F6121) + 1, INDEX($F$1:F6121, MATCH(E6122, $E$1:E6121, 0)))</f>
        <v>3026</v>
      </c>
      <c r="G6122" t="s">
        <v>78</v>
      </c>
      <c r="H6122" t="s">
        <v>34</v>
      </c>
      <c r="I6122" t="s">
        <v>35</v>
      </c>
      <c r="J6122" t="s">
        <v>864</v>
      </c>
      <c r="K6122" s="17">
        <v>1537.07</v>
      </c>
      <c r="L6122" s="17">
        <v>9</v>
      </c>
      <c r="M6122" s="17">
        <v>0</v>
      </c>
      <c r="N6122" s="17" t="str">
        <f>IF(SalesData[[#This Row],[Profit]]&gt;0,"Profit","Loss")</f>
        <v>Loss</v>
      </c>
    </row>
    <row r="6123" spans="1:14" x14ac:dyDescent="0.25">
      <c r="A6123" s="1">
        <v>42686</v>
      </c>
      <c r="B6123" s="3">
        <f t="shared" si="285"/>
        <v>2016</v>
      </c>
      <c r="C6123" s="3">
        <f t="shared" si="286"/>
        <v>11</v>
      </c>
      <c r="D6123" t="s">
        <v>1677</v>
      </c>
      <c r="E6123" t="str">
        <f t="shared" si="287"/>
        <v>Susan Pistek20161112</v>
      </c>
      <c r="F6123">
        <f>IF(COUNTIF($E$2:E6123, E6123) = 1, MAX($F$1:F6122) + 1, INDEX($F$1:F6122, MATCH(E6123, $E$1:E6122, 0)))</f>
        <v>3026</v>
      </c>
      <c r="G6123" t="s">
        <v>78</v>
      </c>
      <c r="H6123" t="s">
        <v>34</v>
      </c>
      <c r="I6123" t="s">
        <v>35</v>
      </c>
      <c r="J6123" t="s">
        <v>1731</v>
      </c>
      <c r="K6123" s="17">
        <v>449.37</v>
      </c>
      <c r="L6123" s="17">
        <v>2</v>
      </c>
      <c r="M6123" s="17">
        <v>-12.84</v>
      </c>
      <c r="N6123" s="17" t="str">
        <f>IF(SalesData[[#This Row],[Profit]]&gt;0,"Profit","Loss")</f>
        <v>Loss</v>
      </c>
    </row>
    <row r="6124" spans="1:14" x14ac:dyDescent="0.25">
      <c r="A6124" s="1">
        <v>42686</v>
      </c>
      <c r="B6124" s="3">
        <f t="shared" si="285"/>
        <v>2016</v>
      </c>
      <c r="C6124" s="3">
        <f t="shared" si="286"/>
        <v>11</v>
      </c>
      <c r="D6124" t="s">
        <v>752</v>
      </c>
      <c r="E6124" t="str">
        <f t="shared" si="287"/>
        <v>Dianna Wilson20161112</v>
      </c>
      <c r="F6124">
        <f>IF(COUNTIF($E$2:E6124, E6124) = 1, MAX($F$1:F6123) + 1, INDEX($F$1:F6123, MATCH(E6124, $E$1:E6123, 0)))</f>
        <v>3027</v>
      </c>
      <c r="G6124" t="s">
        <v>27</v>
      </c>
      <c r="H6124" t="s">
        <v>39</v>
      </c>
      <c r="I6124" t="s">
        <v>40</v>
      </c>
      <c r="J6124" t="s">
        <v>1878</v>
      </c>
      <c r="K6124" s="17">
        <v>203.98</v>
      </c>
      <c r="L6124" s="17">
        <v>3</v>
      </c>
      <c r="M6124" s="17">
        <v>25.5</v>
      </c>
      <c r="N6124" s="17" t="str">
        <f>IF(SalesData[[#This Row],[Profit]]&gt;0,"Profit","Loss")</f>
        <v>Profit</v>
      </c>
    </row>
    <row r="6125" spans="1:14" x14ac:dyDescent="0.25">
      <c r="A6125" s="1">
        <v>42686</v>
      </c>
      <c r="B6125" s="3">
        <f t="shared" si="285"/>
        <v>2016</v>
      </c>
      <c r="C6125" s="3">
        <f t="shared" si="286"/>
        <v>11</v>
      </c>
      <c r="D6125" t="s">
        <v>752</v>
      </c>
      <c r="E6125" t="str">
        <f t="shared" si="287"/>
        <v>Dianna Wilson20161112</v>
      </c>
      <c r="F6125">
        <f>IF(COUNTIF($E$2:E6125, E6125) = 1, MAX($F$1:F6124) + 1, INDEX($F$1:F6124, MATCH(E6125, $E$1:E6124, 0)))</f>
        <v>3027</v>
      </c>
      <c r="G6125" t="s">
        <v>27</v>
      </c>
      <c r="H6125" t="s">
        <v>34</v>
      </c>
      <c r="I6125" t="s">
        <v>145</v>
      </c>
      <c r="J6125" t="s">
        <v>2511</v>
      </c>
      <c r="K6125" s="17">
        <v>674.35</v>
      </c>
      <c r="L6125" s="17">
        <v>3</v>
      </c>
      <c r="M6125" s="17">
        <v>-8.43</v>
      </c>
      <c r="N6125" s="17" t="str">
        <f>IF(SalesData[[#This Row],[Profit]]&gt;0,"Profit","Loss")</f>
        <v>Loss</v>
      </c>
    </row>
    <row r="6126" spans="1:14" x14ac:dyDescent="0.25">
      <c r="A6126" s="1">
        <v>42686</v>
      </c>
      <c r="B6126" s="3">
        <f t="shared" si="285"/>
        <v>2016</v>
      </c>
      <c r="C6126" s="3">
        <f t="shared" si="286"/>
        <v>11</v>
      </c>
      <c r="D6126" t="s">
        <v>536</v>
      </c>
      <c r="E6126" t="str">
        <f t="shared" si="287"/>
        <v>Stephanie Phelps20161112</v>
      </c>
      <c r="F6126">
        <f>IF(COUNTIF($E$2:E6126, E6126) = 1, MAX($F$1:F6125) + 1, INDEX($F$1:F6125, MATCH(E6126, $E$1:E6125, 0)))</f>
        <v>3028</v>
      </c>
      <c r="G6126" t="s">
        <v>15</v>
      </c>
      <c r="H6126" t="s">
        <v>34</v>
      </c>
      <c r="I6126" t="s">
        <v>47</v>
      </c>
      <c r="J6126" t="s">
        <v>2000</v>
      </c>
      <c r="K6126" s="17">
        <v>22.75</v>
      </c>
      <c r="L6126" s="17">
        <v>6</v>
      </c>
      <c r="M6126" s="17">
        <v>-8.5299999999999994</v>
      </c>
      <c r="N6126" s="17" t="str">
        <f>IF(SalesData[[#This Row],[Profit]]&gt;0,"Profit","Loss")</f>
        <v>Loss</v>
      </c>
    </row>
    <row r="6127" spans="1:14" x14ac:dyDescent="0.25">
      <c r="A6127" s="1">
        <v>42687</v>
      </c>
      <c r="B6127" s="3">
        <f t="shared" si="285"/>
        <v>2016</v>
      </c>
      <c r="C6127" s="3">
        <f t="shared" si="286"/>
        <v>11</v>
      </c>
      <c r="D6127" t="s">
        <v>1177</v>
      </c>
      <c r="E6127" t="str">
        <f t="shared" si="287"/>
        <v>Frank Merwin20161113</v>
      </c>
      <c r="F6127">
        <f>IF(COUNTIF($E$2:E6127, E6127) = 1, MAX($F$1:F6126) + 1, INDEX($F$1:F6126, MATCH(E6127, $E$1:E6126, 0)))</f>
        <v>3029</v>
      </c>
      <c r="G6127" t="s">
        <v>164</v>
      </c>
      <c r="H6127" t="s">
        <v>11</v>
      </c>
      <c r="I6127" t="s">
        <v>24</v>
      </c>
      <c r="J6127" t="s">
        <v>1358</v>
      </c>
      <c r="K6127" s="17">
        <v>44.02</v>
      </c>
      <c r="L6127" s="17">
        <v>2</v>
      </c>
      <c r="M6127" s="17">
        <v>11.45</v>
      </c>
      <c r="N6127" s="17" t="str">
        <f>IF(SalesData[[#This Row],[Profit]]&gt;0,"Profit","Loss")</f>
        <v>Profit</v>
      </c>
    </row>
    <row r="6128" spans="1:14" x14ac:dyDescent="0.25">
      <c r="A6128" s="1">
        <v>42687</v>
      </c>
      <c r="B6128" s="3">
        <f t="shared" si="285"/>
        <v>2016</v>
      </c>
      <c r="C6128" s="3">
        <f t="shared" si="286"/>
        <v>11</v>
      </c>
      <c r="D6128" t="s">
        <v>392</v>
      </c>
      <c r="E6128" t="str">
        <f t="shared" si="287"/>
        <v>Cindy Stewart20161113</v>
      </c>
      <c r="F6128">
        <f>IF(COUNTIF($E$2:E6128, E6128) = 1, MAX($F$1:F6127) + 1, INDEX($F$1:F6127, MATCH(E6128, $E$1:E6127, 0)))</f>
        <v>3030</v>
      </c>
      <c r="G6128" t="s">
        <v>245</v>
      </c>
      <c r="H6128" t="s">
        <v>11</v>
      </c>
      <c r="I6128" t="s">
        <v>200</v>
      </c>
      <c r="J6128" t="s">
        <v>262</v>
      </c>
      <c r="K6128" s="17">
        <v>52.14</v>
      </c>
      <c r="L6128" s="17">
        <v>7</v>
      </c>
      <c r="M6128" s="17">
        <v>5.87</v>
      </c>
      <c r="N6128" s="17" t="str">
        <f>IF(SalesData[[#This Row],[Profit]]&gt;0,"Profit","Loss")</f>
        <v>Profit</v>
      </c>
    </row>
    <row r="6129" spans="1:14" x14ac:dyDescent="0.25">
      <c r="A6129" s="1">
        <v>42687</v>
      </c>
      <c r="B6129" s="3">
        <f t="shared" si="285"/>
        <v>2016</v>
      </c>
      <c r="C6129" s="3">
        <f t="shared" si="286"/>
        <v>11</v>
      </c>
      <c r="D6129" t="s">
        <v>2625</v>
      </c>
      <c r="E6129" t="str">
        <f t="shared" si="287"/>
        <v>Adrian Shami20161113</v>
      </c>
      <c r="F6129">
        <f>IF(COUNTIF($E$2:E6129, E6129) = 1, MAX($F$1:F6128) + 1, INDEX($F$1:F6128, MATCH(E6129, $E$1:E6128, 0)))</f>
        <v>3031</v>
      </c>
      <c r="G6129" t="s">
        <v>164</v>
      </c>
      <c r="H6129" t="s">
        <v>34</v>
      </c>
      <c r="I6129" t="s">
        <v>47</v>
      </c>
      <c r="J6129" t="s">
        <v>1779</v>
      </c>
      <c r="K6129" s="17">
        <v>4.18</v>
      </c>
      <c r="L6129" s="17">
        <v>1</v>
      </c>
      <c r="M6129" s="17">
        <v>1.5</v>
      </c>
      <c r="N6129" s="17" t="str">
        <f>IF(SalesData[[#This Row],[Profit]]&gt;0,"Profit","Loss")</f>
        <v>Profit</v>
      </c>
    </row>
    <row r="6130" spans="1:14" x14ac:dyDescent="0.25">
      <c r="A6130" s="1">
        <v>42687</v>
      </c>
      <c r="B6130" s="3">
        <f t="shared" si="285"/>
        <v>2016</v>
      </c>
      <c r="C6130" s="3">
        <f t="shared" si="286"/>
        <v>11</v>
      </c>
      <c r="D6130" t="s">
        <v>2225</v>
      </c>
      <c r="E6130" t="str">
        <f t="shared" si="287"/>
        <v>Chuck Clark20161113</v>
      </c>
      <c r="F6130">
        <f>IF(COUNTIF($E$2:E6130, E6130) = 1, MAX($F$1:F6129) + 1, INDEX($F$1:F6129, MATCH(E6130, $E$1:E6129, 0)))</f>
        <v>3032</v>
      </c>
      <c r="G6130" t="s">
        <v>23</v>
      </c>
      <c r="H6130" t="s">
        <v>11</v>
      </c>
      <c r="I6130" t="s">
        <v>12</v>
      </c>
      <c r="J6130" t="s">
        <v>1054</v>
      </c>
      <c r="K6130" s="17">
        <v>217.06</v>
      </c>
      <c r="L6130" s="17">
        <v>7</v>
      </c>
      <c r="M6130" s="17">
        <v>78.680000000000007</v>
      </c>
      <c r="N6130" s="17" t="str">
        <f>IF(SalesData[[#This Row],[Profit]]&gt;0,"Profit","Loss")</f>
        <v>Profit</v>
      </c>
    </row>
    <row r="6131" spans="1:14" x14ac:dyDescent="0.25">
      <c r="A6131" s="1">
        <v>42687</v>
      </c>
      <c r="B6131" s="3">
        <f t="shared" si="285"/>
        <v>2016</v>
      </c>
      <c r="C6131" s="3">
        <f t="shared" si="286"/>
        <v>11</v>
      </c>
      <c r="D6131" t="s">
        <v>562</v>
      </c>
      <c r="E6131" t="str">
        <f t="shared" si="287"/>
        <v>Laurel Beltran20161113</v>
      </c>
      <c r="F6131">
        <f>IF(COUNTIF($E$2:E6131, E6131) = 1, MAX($F$1:F6130) + 1, INDEX($F$1:F6130, MATCH(E6131, $E$1:E6130, 0)))</f>
        <v>3033</v>
      </c>
      <c r="G6131" t="s">
        <v>15</v>
      </c>
      <c r="H6131" t="s">
        <v>11</v>
      </c>
      <c r="I6131" t="s">
        <v>20</v>
      </c>
      <c r="J6131" t="s">
        <v>1970</v>
      </c>
      <c r="K6131" s="17">
        <v>3.14</v>
      </c>
      <c r="L6131" s="17">
        <v>2</v>
      </c>
      <c r="M6131" s="17">
        <v>-4.7</v>
      </c>
      <c r="N6131" s="17" t="str">
        <f>IF(SalesData[[#This Row],[Profit]]&gt;0,"Profit","Loss")</f>
        <v>Loss</v>
      </c>
    </row>
    <row r="6132" spans="1:14" x14ac:dyDescent="0.25">
      <c r="A6132" s="1">
        <v>42687</v>
      </c>
      <c r="B6132" s="3">
        <f t="shared" si="285"/>
        <v>2016</v>
      </c>
      <c r="C6132" s="3">
        <f t="shared" si="286"/>
        <v>11</v>
      </c>
      <c r="D6132" t="s">
        <v>176</v>
      </c>
      <c r="E6132" t="str">
        <f t="shared" si="287"/>
        <v>Cyma Kinney20161113</v>
      </c>
      <c r="F6132">
        <f>IF(COUNTIF($E$2:E6132, E6132) = 1, MAX($F$1:F6131) + 1, INDEX($F$1:F6131, MATCH(E6132, $E$1:E6131, 0)))</f>
        <v>3034</v>
      </c>
      <c r="G6132" t="s">
        <v>149</v>
      </c>
      <c r="H6132" t="s">
        <v>11</v>
      </c>
      <c r="I6132" t="s">
        <v>18</v>
      </c>
      <c r="J6132" t="s">
        <v>463</v>
      </c>
      <c r="K6132" s="17">
        <v>77.55</v>
      </c>
      <c r="L6132" s="17">
        <v>5</v>
      </c>
      <c r="M6132" s="17">
        <v>20.16</v>
      </c>
      <c r="N6132" s="17" t="str">
        <f>IF(SalesData[[#This Row],[Profit]]&gt;0,"Profit","Loss")</f>
        <v>Profit</v>
      </c>
    </row>
    <row r="6133" spans="1:14" x14ac:dyDescent="0.25">
      <c r="A6133" s="1">
        <v>42687</v>
      </c>
      <c r="B6133" s="3">
        <f t="shared" si="285"/>
        <v>2016</v>
      </c>
      <c r="C6133" s="3">
        <f t="shared" si="286"/>
        <v>11</v>
      </c>
      <c r="D6133" t="s">
        <v>176</v>
      </c>
      <c r="E6133" t="str">
        <f t="shared" si="287"/>
        <v>Cyma Kinney20161113</v>
      </c>
      <c r="F6133">
        <f>IF(COUNTIF($E$2:E6133, E6133) = 1, MAX($F$1:F6132) + 1, INDEX($F$1:F6132, MATCH(E6133, $E$1:E6132, 0)))</f>
        <v>3034</v>
      </c>
      <c r="G6133" t="s">
        <v>149</v>
      </c>
      <c r="H6133" t="s">
        <v>11</v>
      </c>
      <c r="I6133" t="s">
        <v>18</v>
      </c>
      <c r="J6133" t="s">
        <v>516</v>
      </c>
      <c r="K6133" s="17">
        <v>24.88</v>
      </c>
      <c r="L6133" s="17">
        <v>2</v>
      </c>
      <c r="M6133" s="17">
        <v>6.97</v>
      </c>
      <c r="N6133" s="17" t="str">
        <f>IF(SalesData[[#This Row],[Profit]]&gt;0,"Profit","Loss")</f>
        <v>Profit</v>
      </c>
    </row>
    <row r="6134" spans="1:14" x14ac:dyDescent="0.25">
      <c r="A6134" s="1">
        <v>42687</v>
      </c>
      <c r="B6134" s="3">
        <f t="shared" si="285"/>
        <v>2016</v>
      </c>
      <c r="C6134" s="3">
        <f t="shared" si="286"/>
        <v>11</v>
      </c>
      <c r="D6134" t="s">
        <v>176</v>
      </c>
      <c r="E6134" t="str">
        <f t="shared" si="287"/>
        <v>Cyma Kinney20161113</v>
      </c>
      <c r="F6134">
        <f>IF(COUNTIF($E$2:E6134, E6134) = 1, MAX($F$1:F6133) + 1, INDEX($F$1:F6133, MATCH(E6134, $E$1:E6133, 0)))</f>
        <v>3034</v>
      </c>
      <c r="G6134" t="s">
        <v>149</v>
      </c>
      <c r="H6134" t="s">
        <v>11</v>
      </c>
      <c r="I6134" t="s">
        <v>24</v>
      </c>
      <c r="J6134" t="s">
        <v>1600</v>
      </c>
      <c r="K6134" s="17">
        <v>140.75</v>
      </c>
      <c r="L6134" s="17">
        <v>5</v>
      </c>
      <c r="M6134" s="17">
        <v>39.409999999999997</v>
      </c>
      <c r="N6134" s="17" t="str">
        <f>IF(SalesData[[#This Row],[Profit]]&gt;0,"Profit","Loss")</f>
        <v>Profit</v>
      </c>
    </row>
    <row r="6135" spans="1:14" x14ac:dyDescent="0.25">
      <c r="A6135" s="1">
        <v>42687</v>
      </c>
      <c r="B6135" s="3">
        <f t="shared" si="285"/>
        <v>2016</v>
      </c>
      <c r="C6135" s="3">
        <f t="shared" si="286"/>
        <v>11</v>
      </c>
      <c r="D6135" t="s">
        <v>176</v>
      </c>
      <c r="E6135" t="str">
        <f t="shared" si="287"/>
        <v>Cyma Kinney20161113</v>
      </c>
      <c r="F6135">
        <f>IF(COUNTIF($E$2:E6135, E6135) = 1, MAX($F$1:F6134) + 1, INDEX($F$1:F6134, MATCH(E6135, $E$1:E6134, 0)))</f>
        <v>3034</v>
      </c>
      <c r="G6135" t="s">
        <v>149</v>
      </c>
      <c r="H6135" t="s">
        <v>11</v>
      </c>
      <c r="I6135" t="s">
        <v>18</v>
      </c>
      <c r="J6135" t="s">
        <v>1171</v>
      </c>
      <c r="K6135" s="17">
        <v>36.630000000000003</v>
      </c>
      <c r="L6135" s="17">
        <v>3</v>
      </c>
      <c r="M6135" s="17">
        <v>9.89</v>
      </c>
      <c r="N6135" s="17" t="str">
        <f>IF(SalesData[[#This Row],[Profit]]&gt;0,"Profit","Loss")</f>
        <v>Profit</v>
      </c>
    </row>
    <row r="6136" spans="1:14" x14ac:dyDescent="0.25">
      <c r="A6136" s="1">
        <v>42687</v>
      </c>
      <c r="B6136" s="3">
        <f t="shared" si="285"/>
        <v>2016</v>
      </c>
      <c r="C6136" s="3">
        <f t="shared" si="286"/>
        <v>11</v>
      </c>
      <c r="D6136" t="s">
        <v>1038</v>
      </c>
      <c r="E6136" t="str">
        <f t="shared" si="287"/>
        <v>Tom Stivers20161113</v>
      </c>
      <c r="F6136">
        <f>IF(COUNTIF($E$2:E6136, E6136) = 1, MAX($F$1:F6135) + 1, INDEX($F$1:F6135, MATCH(E6136, $E$1:E6135, 0)))</f>
        <v>3035</v>
      </c>
      <c r="G6136" t="s">
        <v>840</v>
      </c>
      <c r="H6136" t="s">
        <v>34</v>
      </c>
      <c r="I6136" t="s">
        <v>47</v>
      </c>
      <c r="J6136" t="s">
        <v>1833</v>
      </c>
      <c r="K6136" s="17">
        <v>30.36</v>
      </c>
      <c r="L6136" s="17">
        <v>4</v>
      </c>
      <c r="M6136" s="17">
        <v>13.05</v>
      </c>
      <c r="N6136" s="17" t="str">
        <f>IF(SalesData[[#This Row],[Profit]]&gt;0,"Profit","Loss")</f>
        <v>Profit</v>
      </c>
    </row>
    <row r="6137" spans="1:14" x14ac:dyDescent="0.25">
      <c r="A6137" s="1">
        <v>42687</v>
      </c>
      <c r="B6137" s="3">
        <f t="shared" si="285"/>
        <v>2016</v>
      </c>
      <c r="C6137" s="3">
        <f t="shared" si="286"/>
        <v>11</v>
      </c>
      <c r="D6137" t="s">
        <v>1962</v>
      </c>
      <c r="E6137" t="str">
        <f t="shared" si="287"/>
        <v>Corinna Mitchell20161113</v>
      </c>
      <c r="F6137">
        <f>IF(COUNTIF($E$2:E6137, E6137) = 1, MAX($F$1:F6136) + 1, INDEX($F$1:F6136, MATCH(E6137, $E$1:E6136, 0)))</f>
        <v>3036</v>
      </c>
      <c r="G6137" t="s">
        <v>149</v>
      </c>
      <c r="H6137" t="s">
        <v>39</v>
      </c>
      <c r="I6137" t="s">
        <v>40</v>
      </c>
      <c r="J6137" t="s">
        <v>2626</v>
      </c>
      <c r="K6137" s="17">
        <v>2279.96</v>
      </c>
      <c r="L6137" s="17">
        <v>4</v>
      </c>
      <c r="M6137" s="17">
        <v>592.79</v>
      </c>
      <c r="N6137" s="17" t="str">
        <f>IF(SalesData[[#This Row],[Profit]]&gt;0,"Profit","Loss")</f>
        <v>Profit</v>
      </c>
    </row>
    <row r="6138" spans="1:14" x14ac:dyDescent="0.25">
      <c r="A6138" s="1">
        <v>42687</v>
      </c>
      <c r="B6138" s="3">
        <f t="shared" si="285"/>
        <v>2016</v>
      </c>
      <c r="C6138" s="3">
        <f t="shared" si="286"/>
        <v>11</v>
      </c>
      <c r="D6138" t="s">
        <v>1962</v>
      </c>
      <c r="E6138" t="str">
        <f t="shared" si="287"/>
        <v>Corinna Mitchell20161113</v>
      </c>
      <c r="F6138">
        <f>IF(COUNTIF($E$2:E6138, E6138) = 1, MAX($F$1:F6137) + 1, INDEX($F$1:F6137, MATCH(E6138, $E$1:E6137, 0)))</f>
        <v>3036</v>
      </c>
      <c r="G6138" t="s">
        <v>149</v>
      </c>
      <c r="H6138" t="s">
        <v>11</v>
      </c>
      <c r="I6138" t="s">
        <v>16</v>
      </c>
      <c r="J6138" t="s">
        <v>1336</v>
      </c>
      <c r="K6138" s="17">
        <v>14.94</v>
      </c>
      <c r="L6138" s="17">
        <v>3</v>
      </c>
      <c r="M6138" s="17">
        <v>6.87</v>
      </c>
      <c r="N6138" s="17" t="str">
        <f>IF(SalesData[[#This Row],[Profit]]&gt;0,"Profit","Loss")</f>
        <v>Profit</v>
      </c>
    </row>
    <row r="6139" spans="1:14" x14ac:dyDescent="0.25">
      <c r="A6139" s="1">
        <v>42687</v>
      </c>
      <c r="B6139" s="3">
        <f t="shared" si="285"/>
        <v>2016</v>
      </c>
      <c r="C6139" s="3">
        <f t="shared" si="286"/>
        <v>11</v>
      </c>
      <c r="D6139" t="s">
        <v>2188</v>
      </c>
      <c r="E6139" t="str">
        <f t="shared" si="287"/>
        <v>Philisse Overcash20161113</v>
      </c>
      <c r="F6139">
        <f>IF(COUNTIF($E$2:E6139, E6139) = 1, MAX($F$1:F6138) + 1, INDEX($F$1:F6138, MATCH(E6139, $E$1:E6138, 0)))</f>
        <v>3037</v>
      </c>
      <c r="G6139" t="s">
        <v>164</v>
      </c>
      <c r="H6139" t="s">
        <v>34</v>
      </c>
      <c r="I6139" t="s">
        <v>47</v>
      </c>
      <c r="J6139" t="s">
        <v>2513</v>
      </c>
      <c r="K6139" s="17">
        <v>19.54</v>
      </c>
      <c r="L6139" s="17">
        <v>2</v>
      </c>
      <c r="M6139" s="17">
        <v>7.23</v>
      </c>
      <c r="N6139" s="17" t="str">
        <f>IF(SalesData[[#This Row],[Profit]]&gt;0,"Profit","Loss")</f>
        <v>Profit</v>
      </c>
    </row>
    <row r="6140" spans="1:14" x14ac:dyDescent="0.25">
      <c r="A6140" s="1">
        <v>42688</v>
      </c>
      <c r="B6140" s="3">
        <f t="shared" si="285"/>
        <v>2016</v>
      </c>
      <c r="C6140" s="3">
        <f t="shared" si="286"/>
        <v>11</v>
      </c>
      <c r="D6140" t="s">
        <v>554</v>
      </c>
      <c r="E6140" t="str">
        <f t="shared" si="287"/>
        <v>Allen Armold20161114</v>
      </c>
      <c r="F6140">
        <f>IF(COUNTIF($E$2:E6140, E6140) = 1, MAX($F$1:F6139) + 1, INDEX($F$1:F6139, MATCH(E6140, $E$1:E6139, 0)))</f>
        <v>3038</v>
      </c>
      <c r="G6140" t="s">
        <v>30</v>
      </c>
      <c r="H6140" t="s">
        <v>39</v>
      </c>
      <c r="I6140" t="s">
        <v>52</v>
      </c>
      <c r="J6140" t="s">
        <v>2341</v>
      </c>
      <c r="K6140" s="17">
        <v>499.98</v>
      </c>
      <c r="L6140" s="17">
        <v>2</v>
      </c>
      <c r="M6140" s="17">
        <v>115</v>
      </c>
      <c r="N6140" s="17" t="str">
        <f>IF(SalesData[[#This Row],[Profit]]&gt;0,"Profit","Loss")</f>
        <v>Profit</v>
      </c>
    </row>
    <row r="6141" spans="1:14" x14ac:dyDescent="0.25">
      <c r="A6141" s="1">
        <v>42688</v>
      </c>
      <c r="B6141" s="3">
        <f t="shared" si="285"/>
        <v>2016</v>
      </c>
      <c r="C6141" s="3">
        <f t="shared" si="286"/>
        <v>11</v>
      </c>
      <c r="D6141" t="s">
        <v>554</v>
      </c>
      <c r="E6141" t="str">
        <f t="shared" si="287"/>
        <v>Allen Armold20161114</v>
      </c>
      <c r="F6141">
        <f>IF(COUNTIF($E$2:E6141, E6141) = 1, MAX($F$1:F6140) + 1, INDEX($F$1:F6140, MATCH(E6141, $E$1:E6140, 0)))</f>
        <v>3038</v>
      </c>
      <c r="G6141" t="s">
        <v>30</v>
      </c>
      <c r="H6141" t="s">
        <v>11</v>
      </c>
      <c r="I6141" t="s">
        <v>12</v>
      </c>
      <c r="J6141" t="s">
        <v>1591</v>
      </c>
      <c r="K6141" s="17">
        <v>5.28</v>
      </c>
      <c r="L6141" s="17">
        <v>1</v>
      </c>
      <c r="M6141" s="17">
        <v>2.38</v>
      </c>
      <c r="N6141" s="17" t="str">
        <f>IF(SalesData[[#This Row],[Profit]]&gt;0,"Profit","Loss")</f>
        <v>Profit</v>
      </c>
    </row>
    <row r="6142" spans="1:14" x14ac:dyDescent="0.25">
      <c r="A6142" s="1">
        <v>42688</v>
      </c>
      <c r="B6142" s="3">
        <f t="shared" si="285"/>
        <v>2016</v>
      </c>
      <c r="C6142" s="3">
        <f t="shared" si="286"/>
        <v>11</v>
      </c>
      <c r="D6142" t="s">
        <v>554</v>
      </c>
      <c r="E6142" t="str">
        <f t="shared" si="287"/>
        <v>Allen Armold20161114</v>
      </c>
      <c r="F6142">
        <f>IF(COUNTIF($E$2:E6142, E6142) = 1, MAX($F$1:F6141) + 1, INDEX($F$1:F6141, MATCH(E6142, $E$1:E6141, 0)))</f>
        <v>3038</v>
      </c>
      <c r="G6142" t="s">
        <v>30</v>
      </c>
      <c r="H6142" t="s">
        <v>11</v>
      </c>
      <c r="I6142" t="s">
        <v>20</v>
      </c>
      <c r="J6142" t="s">
        <v>559</v>
      </c>
      <c r="K6142" s="17">
        <v>8.26</v>
      </c>
      <c r="L6142" s="17">
        <v>2</v>
      </c>
      <c r="M6142" s="17">
        <v>3.88</v>
      </c>
      <c r="N6142" s="17" t="str">
        <f>IF(SalesData[[#This Row],[Profit]]&gt;0,"Profit","Loss")</f>
        <v>Profit</v>
      </c>
    </row>
    <row r="6143" spans="1:14" x14ac:dyDescent="0.25">
      <c r="A6143" s="1">
        <v>42688</v>
      </c>
      <c r="B6143" s="3">
        <f t="shared" si="285"/>
        <v>2016</v>
      </c>
      <c r="C6143" s="3">
        <f t="shared" si="286"/>
        <v>11</v>
      </c>
      <c r="D6143" t="s">
        <v>2627</v>
      </c>
      <c r="E6143" t="str">
        <f t="shared" si="287"/>
        <v>Ralph Ritter20161114</v>
      </c>
      <c r="F6143">
        <f>IF(COUNTIF($E$2:E6143, E6143) = 1, MAX($F$1:F6142) + 1, INDEX($F$1:F6142, MATCH(E6143, $E$1:E6142, 0)))</f>
        <v>3039</v>
      </c>
      <c r="G6143" t="s">
        <v>27</v>
      </c>
      <c r="H6143" t="s">
        <v>11</v>
      </c>
      <c r="I6143" t="s">
        <v>16</v>
      </c>
      <c r="J6143" t="s">
        <v>1704</v>
      </c>
      <c r="K6143" s="17">
        <v>7.38</v>
      </c>
      <c r="L6143" s="17">
        <v>2</v>
      </c>
      <c r="M6143" s="17">
        <v>3.47</v>
      </c>
      <c r="N6143" s="17" t="str">
        <f>IF(SalesData[[#This Row],[Profit]]&gt;0,"Profit","Loss")</f>
        <v>Profit</v>
      </c>
    </row>
    <row r="6144" spans="1:14" x14ac:dyDescent="0.25">
      <c r="A6144" s="1">
        <v>42688</v>
      </c>
      <c r="B6144" s="3">
        <f t="shared" si="285"/>
        <v>2016</v>
      </c>
      <c r="C6144" s="3">
        <f t="shared" si="286"/>
        <v>11</v>
      </c>
      <c r="D6144" t="s">
        <v>2308</v>
      </c>
      <c r="E6144" t="str">
        <f t="shared" si="287"/>
        <v>Kelly Collister20161114</v>
      </c>
      <c r="F6144">
        <f>IF(COUNTIF($E$2:E6144, E6144) = 1, MAX($F$1:F6143) + 1, INDEX($F$1:F6143, MATCH(E6144, $E$1:E6143, 0)))</f>
        <v>3040</v>
      </c>
      <c r="G6144" t="s">
        <v>10</v>
      </c>
      <c r="H6144" t="s">
        <v>11</v>
      </c>
      <c r="I6144" t="s">
        <v>20</v>
      </c>
      <c r="J6144" t="s">
        <v>2329</v>
      </c>
      <c r="K6144" s="17">
        <v>2.2999999999999998</v>
      </c>
      <c r="L6144" s="17">
        <v>2</v>
      </c>
      <c r="M6144" s="17">
        <v>-3.9</v>
      </c>
      <c r="N6144" s="17" t="str">
        <f>IF(SalesData[[#This Row],[Profit]]&gt;0,"Profit","Loss")</f>
        <v>Loss</v>
      </c>
    </row>
    <row r="6145" spans="1:14" x14ac:dyDescent="0.25">
      <c r="A6145" s="1">
        <v>42688</v>
      </c>
      <c r="B6145" s="3">
        <f t="shared" si="285"/>
        <v>2016</v>
      </c>
      <c r="C6145" s="3">
        <f t="shared" si="286"/>
        <v>11</v>
      </c>
      <c r="D6145" t="s">
        <v>1084</v>
      </c>
      <c r="E6145" t="str">
        <f t="shared" si="287"/>
        <v>Maria Bertelson20161114</v>
      </c>
      <c r="F6145">
        <f>IF(COUNTIF($E$2:E6145, E6145) = 1, MAX($F$1:F6144) + 1, INDEX($F$1:F6144, MATCH(E6145, $E$1:E6144, 0)))</f>
        <v>3041</v>
      </c>
      <c r="G6145" t="s">
        <v>149</v>
      </c>
      <c r="H6145" t="s">
        <v>34</v>
      </c>
      <c r="I6145" t="s">
        <v>35</v>
      </c>
      <c r="J6145" t="s">
        <v>1072</v>
      </c>
      <c r="K6145" s="17">
        <v>408.01</v>
      </c>
      <c r="L6145" s="17">
        <v>2</v>
      </c>
      <c r="M6145" s="17">
        <v>72.53</v>
      </c>
      <c r="N6145" s="17" t="str">
        <f>IF(SalesData[[#This Row],[Profit]]&gt;0,"Profit","Loss")</f>
        <v>Profit</v>
      </c>
    </row>
    <row r="6146" spans="1:14" x14ac:dyDescent="0.25">
      <c r="A6146" s="1">
        <v>42688</v>
      </c>
      <c r="B6146" s="3">
        <f t="shared" ref="B6146:B6209" si="288">YEAR(A6146)</f>
        <v>2016</v>
      </c>
      <c r="C6146" s="3">
        <f t="shared" ref="C6146:C6209" si="289">MONTH(A6146)</f>
        <v>11</v>
      </c>
      <c r="D6146" t="s">
        <v>1084</v>
      </c>
      <c r="E6146" t="str">
        <f t="shared" ref="E6146:E6209" si="290">D6146 &amp; TEXT(A6146, "yyyymmdd")</f>
        <v>Maria Bertelson20161114</v>
      </c>
      <c r="F6146">
        <f>IF(COUNTIF($E$2:E6146, E6146) = 1, MAX($F$1:F6145) + 1, INDEX($F$1:F6145, MATCH(E6146, $E$1:E6145, 0)))</f>
        <v>3041</v>
      </c>
      <c r="G6146" t="s">
        <v>149</v>
      </c>
      <c r="H6146" t="s">
        <v>11</v>
      </c>
      <c r="I6146" t="s">
        <v>18</v>
      </c>
      <c r="J6146" t="s">
        <v>2092</v>
      </c>
      <c r="K6146" s="17">
        <v>40.44</v>
      </c>
      <c r="L6146" s="17">
        <v>3</v>
      </c>
      <c r="M6146" s="17">
        <v>10.51</v>
      </c>
      <c r="N6146" s="17" t="str">
        <f>IF(SalesData[[#This Row],[Profit]]&gt;0,"Profit","Loss")</f>
        <v>Profit</v>
      </c>
    </row>
    <row r="6147" spans="1:14" x14ac:dyDescent="0.25">
      <c r="A6147" s="1">
        <v>42688</v>
      </c>
      <c r="B6147" s="3">
        <f t="shared" si="288"/>
        <v>2016</v>
      </c>
      <c r="C6147" s="3">
        <f t="shared" si="289"/>
        <v>11</v>
      </c>
      <c r="D6147" t="s">
        <v>2017</v>
      </c>
      <c r="E6147" t="str">
        <f t="shared" si="290"/>
        <v>Eugene Barchas20161114</v>
      </c>
      <c r="F6147">
        <f>IF(COUNTIF($E$2:E6147, E6147) = 1, MAX($F$1:F6146) + 1, INDEX($F$1:F6146, MATCH(E6147, $E$1:E6146, 0)))</f>
        <v>3042</v>
      </c>
      <c r="G6147" t="s">
        <v>23</v>
      </c>
      <c r="H6147" t="s">
        <v>34</v>
      </c>
      <c r="I6147" t="s">
        <v>35</v>
      </c>
      <c r="J6147" t="s">
        <v>2182</v>
      </c>
      <c r="K6147" s="17">
        <v>380.06</v>
      </c>
      <c r="L6147" s="17">
        <v>3</v>
      </c>
      <c r="M6147" s="17">
        <v>-21.72</v>
      </c>
      <c r="N6147" s="17" t="str">
        <f>IF(SalesData[[#This Row],[Profit]]&gt;0,"Profit","Loss")</f>
        <v>Loss</v>
      </c>
    </row>
    <row r="6148" spans="1:14" x14ac:dyDescent="0.25">
      <c r="A6148" s="1">
        <v>42688</v>
      </c>
      <c r="B6148" s="3">
        <f t="shared" si="288"/>
        <v>2016</v>
      </c>
      <c r="C6148" s="3">
        <f t="shared" si="289"/>
        <v>11</v>
      </c>
      <c r="D6148" t="s">
        <v>2017</v>
      </c>
      <c r="E6148" t="str">
        <f t="shared" si="290"/>
        <v>Eugene Barchas20161114</v>
      </c>
      <c r="F6148">
        <f>IF(COUNTIF($E$2:E6148, E6148) = 1, MAX($F$1:F6147) + 1, INDEX($F$1:F6147, MATCH(E6148, $E$1:E6147, 0)))</f>
        <v>3042</v>
      </c>
      <c r="G6148" t="s">
        <v>23</v>
      </c>
      <c r="H6148" t="s">
        <v>39</v>
      </c>
      <c r="I6148" t="s">
        <v>603</v>
      </c>
      <c r="J6148" t="s">
        <v>1081</v>
      </c>
      <c r="K6148" s="17">
        <v>1199.98</v>
      </c>
      <c r="L6148" s="17">
        <v>4</v>
      </c>
      <c r="M6148" s="17">
        <v>180</v>
      </c>
      <c r="N6148" s="17" t="str">
        <f>IF(SalesData[[#This Row],[Profit]]&gt;0,"Profit","Loss")</f>
        <v>Profit</v>
      </c>
    </row>
    <row r="6149" spans="1:14" x14ac:dyDescent="0.25">
      <c r="A6149" s="1">
        <v>42688</v>
      </c>
      <c r="B6149" s="3">
        <f t="shared" si="288"/>
        <v>2016</v>
      </c>
      <c r="C6149" s="3">
        <f t="shared" si="289"/>
        <v>11</v>
      </c>
      <c r="D6149" t="s">
        <v>2017</v>
      </c>
      <c r="E6149" t="str">
        <f t="shared" si="290"/>
        <v>Eugene Barchas20161114</v>
      </c>
      <c r="F6149">
        <f>IF(COUNTIF($E$2:E6149, E6149) = 1, MAX($F$1:F6148) + 1, INDEX($F$1:F6148, MATCH(E6149, $E$1:E6148, 0)))</f>
        <v>3042</v>
      </c>
      <c r="G6149" t="s">
        <v>23</v>
      </c>
      <c r="H6149" t="s">
        <v>34</v>
      </c>
      <c r="I6149" t="s">
        <v>47</v>
      </c>
      <c r="J6149" t="s">
        <v>381</v>
      </c>
      <c r="K6149" s="17">
        <v>48.58</v>
      </c>
      <c r="L6149" s="17">
        <v>3</v>
      </c>
      <c r="M6149" s="17">
        <v>9.7200000000000006</v>
      </c>
      <c r="N6149" s="17" t="str">
        <f>IF(SalesData[[#This Row],[Profit]]&gt;0,"Profit","Loss")</f>
        <v>Profit</v>
      </c>
    </row>
    <row r="6150" spans="1:14" x14ac:dyDescent="0.25">
      <c r="A6150" s="1">
        <v>42688</v>
      </c>
      <c r="B6150" s="3">
        <f t="shared" si="288"/>
        <v>2016</v>
      </c>
      <c r="C6150" s="3">
        <f t="shared" si="289"/>
        <v>11</v>
      </c>
      <c r="D6150" t="s">
        <v>1762</v>
      </c>
      <c r="E6150" t="str">
        <f t="shared" si="290"/>
        <v>Tim Brockman20161114</v>
      </c>
      <c r="F6150">
        <f>IF(COUNTIF($E$2:E6150, E6150) = 1, MAX($F$1:F6149) + 1, INDEX($F$1:F6149, MATCH(E6150, $E$1:E6149, 0)))</f>
        <v>3043</v>
      </c>
      <c r="G6150" t="s">
        <v>27</v>
      </c>
      <c r="H6150" t="s">
        <v>11</v>
      </c>
      <c r="I6150" t="s">
        <v>24</v>
      </c>
      <c r="J6150" t="s">
        <v>317</v>
      </c>
      <c r="K6150" s="17">
        <v>9.84</v>
      </c>
      <c r="L6150" s="17">
        <v>3</v>
      </c>
      <c r="M6150" s="17">
        <v>2.85</v>
      </c>
      <c r="N6150" s="17" t="str">
        <f>IF(SalesData[[#This Row],[Profit]]&gt;0,"Profit","Loss")</f>
        <v>Profit</v>
      </c>
    </row>
    <row r="6151" spans="1:14" x14ac:dyDescent="0.25">
      <c r="A6151" s="1">
        <v>42688</v>
      </c>
      <c r="B6151" s="3">
        <f t="shared" si="288"/>
        <v>2016</v>
      </c>
      <c r="C6151" s="3">
        <f t="shared" si="289"/>
        <v>11</v>
      </c>
      <c r="D6151" t="s">
        <v>599</v>
      </c>
      <c r="E6151" t="str">
        <f t="shared" si="290"/>
        <v>Justin MacKendrick20161114</v>
      </c>
      <c r="F6151">
        <f>IF(COUNTIF($E$2:E6151, E6151) = 1, MAX($F$1:F6150) + 1, INDEX($F$1:F6150, MATCH(E6151, $E$1:E6150, 0)))</f>
        <v>3044</v>
      </c>
      <c r="G6151" t="s">
        <v>59</v>
      </c>
      <c r="H6151" t="s">
        <v>11</v>
      </c>
      <c r="I6151" t="s">
        <v>12</v>
      </c>
      <c r="J6151" t="s">
        <v>1673</v>
      </c>
      <c r="K6151" s="17">
        <v>16.45</v>
      </c>
      <c r="L6151" s="17">
        <v>5</v>
      </c>
      <c r="M6151" s="17">
        <v>7.57</v>
      </c>
      <c r="N6151" s="17" t="str">
        <f>IF(SalesData[[#This Row],[Profit]]&gt;0,"Profit","Loss")</f>
        <v>Profit</v>
      </c>
    </row>
    <row r="6152" spans="1:14" x14ac:dyDescent="0.25">
      <c r="A6152" s="1">
        <v>42688</v>
      </c>
      <c r="B6152" s="3">
        <f t="shared" si="288"/>
        <v>2016</v>
      </c>
      <c r="C6152" s="3">
        <f t="shared" si="289"/>
        <v>11</v>
      </c>
      <c r="D6152" t="s">
        <v>599</v>
      </c>
      <c r="E6152" t="str">
        <f t="shared" si="290"/>
        <v>Justin MacKendrick20161114</v>
      </c>
      <c r="F6152">
        <f>IF(COUNTIF($E$2:E6152, E6152) = 1, MAX($F$1:F6151) + 1, INDEX($F$1:F6151, MATCH(E6152, $E$1:E6151, 0)))</f>
        <v>3044</v>
      </c>
      <c r="G6152" t="s">
        <v>59</v>
      </c>
      <c r="H6152" t="s">
        <v>34</v>
      </c>
      <c r="I6152" t="s">
        <v>47</v>
      </c>
      <c r="J6152" t="s">
        <v>849</v>
      </c>
      <c r="K6152" s="17">
        <v>19.920000000000002</v>
      </c>
      <c r="L6152" s="17">
        <v>4</v>
      </c>
      <c r="M6152" s="17">
        <v>6.57</v>
      </c>
      <c r="N6152" s="17" t="str">
        <f>IF(SalesData[[#This Row],[Profit]]&gt;0,"Profit","Loss")</f>
        <v>Profit</v>
      </c>
    </row>
    <row r="6153" spans="1:14" x14ac:dyDescent="0.25">
      <c r="A6153" s="1">
        <v>42688</v>
      </c>
      <c r="B6153" s="3">
        <f t="shared" si="288"/>
        <v>2016</v>
      </c>
      <c r="C6153" s="3">
        <f t="shared" si="289"/>
        <v>11</v>
      </c>
      <c r="D6153" t="s">
        <v>1164</v>
      </c>
      <c r="E6153" t="str">
        <f t="shared" si="290"/>
        <v>Ryan Crowe20161114</v>
      </c>
      <c r="F6153">
        <f>IF(COUNTIF($E$2:E6153, E6153) = 1, MAX($F$1:F6152) + 1, INDEX($F$1:F6152, MATCH(E6153, $E$1:E6152, 0)))</f>
        <v>3045</v>
      </c>
      <c r="G6153" t="s">
        <v>531</v>
      </c>
      <c r="H6153" t="s">
        <v>39</v>
      </c>
      <c r="I6153" t="s">
        <v>40</v>
      </c>
      <c r="J6153" t="s">
        <v>1729</v>
      </c>
      <c r="K6153" s="17">
        <v>89.97</v>
      </c>
      <c r="L6153" s="17">
        <v>3</v>
      </c>
      <c r="M6153" s="17">
        <v>25.19</v>
      </c>
      <c r="N6153" s="17" t="str">
        <f>IF(SalesData[[#This Row],[Profit]]&gt;0,"Profit","Loss")</f>
        <v>Profit</v>
      </c>
    </row>
    <row r="6154" spans="1:14" x14ac:dyDescent="0.25">
      <c r="A6154" s="1">
        <v>42688</v>
      </c>
      <c r="B6154" s="3">
        <f t="shared" si="288"/>
        <v>2016</v>
      </c>
      <c r="C6154" s="3">
        <f t="shared" si="289"/>
        <v>11</v>
      </c>
      <c r="D6154" t="s">
        <v>9</v>
      </c>
      <c r="E6154" t="str">
        <f t="shared" si="290"/>
        <v>Darren Powers20161114</v>
      </c>
      <c r="F6154">
        <f>IF(COUNTIF($E$2:E6154, E6154) = 1, MAX($F$1:F6153) + 1, INDEX($F$1:F6153, MATCH(E6154, $E$1:E6153, 0)))</f>
        <v>3046</v>
      </c>
      <c r="G6154" t="s">
        <v>149</v>
      </c>
      <c r="H6154" t="s">
        <v>39</v>
      </c>
      <c r="I6154" t="s">
        <v>40</v>
      </c>
      <c r="J6154" t="s">
        <v>1947</v>
      </c>
      <c r="K6154" s="17">
        <v>13.98</v>
      </c>
      <c r="L6154" s="17">
        <v>2</v>
      </c>
      <c r="M6154" s="17">
        <v>3.91</v>
      </c>
      <c r="N6154" s="17" t="str">
        <f>IF(SalesData[[#This Row],[Profit]]&gt;0,"Profit","Loss")</f>
        <v>Profit</v>
      </c>
    </row>
    <row r="6155" spans="1:14" x14ac:dyDescent="0.25">
      <c r="A6155" s="1">
        <v>42688</v>
      </c>
      <c r="B6155" s="3">
        <f t="shared" si="288"/>
        <v>2016</v>
      </c>
      <c r="C6155" s="3">
        <f t="shared" si="289"/>
        <v>11</v>
      </c>
      <c r="D6155" t="s">
        <v>9</v>
      </c>
      <c r="E6155" t="str">
        <f t="shared" si="290"/>
        <v>Darren Powers20161114</v>
      </c>
      <c r="F6155">
        <f>IF(COUNTIF($E$2:E6155, E6155) = 1, MAX($F$1:F6154) + 1, INDEX($F$1:F6154, MATCH(E6155, $E$1:E6154, 0)))</f>
        <v>3046</v>
      </c>
      <c r="G6155" t="s">
        <v>149</v>
      </c>
      <c r="H6155" t="s">
        <v>11</v>
      </c>
      <c r="I6155" t="s">
        <v>24</v>
      </c>
      <c r="J6155" t="s">
        <v>484</v>
      </c>
      <c r="K6155" s="17">
        <v>23.65</v>
      </c>
      <c r="L6155" s="17">
        <v>1</v>
      </c>
      <c r="M6155" s="17">
        <v>6.15</v>
      </c>
      <c r="N6155" s="17" t="str">
        <f>IF(SalesData[[#This Row],[Profit]]&gt;0,"Profit","Loss")</f>
        <v>Profit</v>
      </c>
    </row>
    <row r="6156" spans="1:14" x14ac:dyDescent="0.25">
      <c r="A6156" s="1">
        <v>42689</v>
      </c>
      <c r="B6156" s="3">
        <f t="shared" si="288"/>
        <v>2016</v>
      </c>
      <c r="C6156" s="3">
        <f t="shared" si="289"/>
        <v>11</v>
      </c>
      <c r="D6156" t="s">
        <v>2124</v>
      </c>
      <c r="E6156" t="str">
        <f t="shared" si="290"/>
        <v>Stewart Carmichael20161115</v>
      </c>
      <c r="F6156">
        <f>IF(COUNTIF($E$2:E6156, E6156) = 1, MAX($F$1:F6155) + 1, INDEX($F$1:F6155, MATCH(E6156, $E$1:E6155, 0)))</f>
        <v>3047</v>
      </c>
      <c r="G6156" t="s">
        <v>27</v>
      </c>
      <c r="H6156" t="s">
        <v>39</v>
      </c>
      <c r="I6156" t="s">
        <v>52</v>
      </c>
      <c r="J6156" t="s">
        <v>1615</v>
      </c>
      <c r="K6156" s="17">
        <v>99.39</v>
      </c>
      <c r="L6156" s="17">
        <v>3</v>
      </c>
      <c r="M6156" s="17">
        <v>40.75</v>
      </c>
      <c r="N6156" s="17" t="str">
        <f>IF(SalesData[[#This Row],[Profit]]&gt;0,"Profit","Loss")</f>
        <v>Profit</v>
      </c>
    </row>
    <row r="6157" spans="1:14" x14ac:dyDescent="0.25">
      <c r="A6157" s="1">
        <v>42689</v>
      </c>
      <c r="B6157" s="3">
        <f t="shared" si="288"/>
        <v>2016</v>
      </c>
      <c r="C6157" s="3">
        <f t="shared" si="289"/>
        <v>11</v>
      </c>
      <c r="D6157" t="s">
        <v>1945</v>
      </c>
      <c r="E6157" t="str">
        <f t="shared" si="290"/>
        <v>Toby Gnade20161115</v>
      </c>
      <c r="F6157">
        <f>IF(COUNTIF($E$2:E6157, E6157) = 1, MAX($F$1:F6156) + 1, INDEX($F$1:F6156, MATCH(E6157, $E$1:E6156, 0)))</f>
        <v>3048</v>
      </c>
      <c r="G6157" t="s">
        <v>27</v>
      </c>
      <c r="H6157" t="s">
        <v>11</v>
      </c>
      <c r="I6157" t="s">
        <v>20</v>
      </c>
      <c r="J6157" t="s">
        <v>1606</v>
      </c>
      <c r="K6157" s="17">
        <v>1016.79</v>
      </c>
      <c r="L6157" s="17">
        <v>1</v>
      </c>
      <c r="M6157" s="17">
        <v>381.3</v>
      </c>
      <c r="N6157" s="17" t="str">
        <f>IF(SalesData[[#This Row],[Profit]]&gt;0,"Profit","Loss")</f>
        <v>Profit</v>
      </c>
    </row>
    <row r="6158" spans="1:14" x14ac:dyDescent="0.25">
      <c r="A6158" s="1">
        <v>42689</v>
      </c>
      <c r="B6158" s="3">
        <f t="shared" si="288"/>
        <v>2016</v>
      </c>
      <c r="C6158" s="3">
        <f t="shared" si="289"/>
        <v>11</v>
      </c>
      <c r="D6158" t="s">
        <v>1945</v>
      </c>
      <c r="E6158" t="str">
        <f t="shared" si="290"/>
        <v>Toby Gnade20161115</v>
      </c>
      <c r="F6158">
        <f>IF(COUNTIF($E$2:E6158, E6158) = 1, MAX($F$1:F6157) + 1, INDEX($F$1:F6157, MATCH(E6158, $E$1:E6157, 0)))</f>
        <v>3048</v>
      </c>
      <c r="G6158" t="s">
        <v>27</v>
      </c>
      <c r="H6158" t="s">
        <v>11</v>
      </c>
      <c r="I6158" t="s">
        <v>20</v>
      </c>
      <c r="J6158" t="s">
        <v>1377</v>
      </c>
      <c r="K6158" s="17">
        <v>38.14</v>
      </c>
      <c r="L6158" s="17">
        <v>7</v>
      </c>
      <c r="M6158" s="17">
        <v>13.35</v>
      </c>
      <c r="N6158" s="17" t="str">
        <f>IF(SalesData[[#This Row],[Profit]]&gt;0,"Profit","Loss")</f>
        <v>Profit</v>
      </c>
    </row>
    <row r="6159" spans="1:14" x14ac:dyDescent="0.25">
      <c r="A6159" s="1">
        <v>42689</v>
      </c>
      <c r="B6159" s="3">
        <f t="shared" si="288"/>
        <v>2016</v>
      </c>
      <c r="C6159" s="3">
        <f t="shared" si="289"/>
        <v>11</v>
      </c>
      <c r="D6159" t="s">
        <v>443</v>
      </c>
      <c r="E6159" t="str">
        <f t="shared" si="290"/>
        <v>Anna HÃ¤berlin20161115</v>
      </c>
      <c r="F6159">
        <f>IF(COUNTIF($E$2:E6159, E6159) = 1, MAX($F$1:F6158) + 1, INDEX($F$1:F6158, MATCH(E6159, $E$1:E6158, 0)))</f>
        <v>3049</v>
      </c>
      <c r="G6159" t="s">
        <v>27</v>
      </c>
      <c r="H6159" t="s">
        <v>39</v>
      </c>
      <c r="I6159" t="s">
        <v>40</v>
      </c>
      <c r="J6159" t="s">
        <v>1266</v>
      </c>
      <c r="K6159" s="17">
        <v>361.38</v>
      </c>
      <c r="L6159" s="17">
        <v>2</v>
      </c>
      <c r="M6159" s="17">
        <v>27.1</v>
      </c>
      <c r="N6159" s="17" t="str">
        <f>IF(SalesData[[#This Row],[Profit]]&gt;0,"Profit","Loss")</f>
        <v>Profit</v>
      </c>
    </row>
    <row r="6160" spans="1:14" x14ac:dyDescent="0.25">
      <c r="A6160" s="1">
        <v>42689</v>
      </c>
      <c r="B6160" s="3">
        <f t="shared" si="288"/>
        <v>2016</v>
      </c>
      <c r="C6160" s="3">
        <f t="shared" si="289"/>
        <v>11</v>
      </c>
      <c r="D6160" t="s">
        <v>1289</v>
      </c>
      <c r="E6160" t="str">
        <f t="shared" si="290"/>
        <v>Odella Nelson20161115</v>
      </c>
      <c r="F6160">
        <f>IF(COUNTIF($E$2:E6160, E6160) = 1, MAX($F$1:F6159) + 1, INDEX($F$1:F6159, MATCH(E6160, $E$1:E6159, 0)))</f>
        <v>3050</v>
      </c>
      <c r="G6160" t="s">
        <v>245</v>
      </c>
      <c r="H6160" t="s">
        <v>34</v>
      </c>
      <c r="I6160" t="s">
        <v>145</v>
      </c>
      <c r="J6160" t="s">
        <v>1553</v>
      </c>
      <c r="K6160" s="17">
        <v>630.02</v>
      </c>
      <c r="L6160" s="17">
        <v>4</v>
      </c>
      <c r="M6160" s="17">
        <v>-199.51</v>
      </c>
      <c r="N6160" s="17" t="str">
        <f>IF(SalesData[[#This Row],[Profit]]&gt;0,"Profit","Loss")</f>
        <v>Loss</v>
      </c>
    </row>
    <row r="6161" spans="1:14" x14ac:dyDescent="0.25">
      <c r="A6161" s="1">
        <v>42690</v>
      </c>
      <c r="B6161" s="3">
        <f t="shared" si="288"/>
        <v>2016</v>
      </c>
      <c r="C6161" s="3">
        <f t="shared" si="289"/>
        <v>11</v>
      </c>
      <c r="D6161" t="s">
        <v>465</v>
      </c>
      <c r="E6161" t="str">
        <f t="shared" si="290"/>
        <v>Ruben Dartt20161116</v>
      </c>
      <c r="F6161">
        <f>IF(COUNTIF($E$2:E6161, E6161) = 1, MAX($F$1:F6160) + 1, INDEX($F$1:F6160, MATCH(E6161, $E$1:E6160, 0)))</f>
        <v>3051</v>
      </c>
      <c r="G6161" t="s">
        <v>399</v>
      </c>
      <c r="H6161" t="s">
        <v>11</v>
      </c>
      <c r="I6161" t="s">
        <v>63</v>
      </c>
      <c r="J6161" t="s">
        <v>64</v>
      </c>
      <c r="K6161" s="17">
        <v>28.4</v>
      </c>
      <c r="L6161" s="17">
        <v>5</v>
      </c>
      <c r="M6161" s="17">
        <v>13.35</v>
      </c>
      <c r="N6161" s="17" t="str">
        <f>IF(SalesData[[#This Row],[Profit]]&gt;0,"Profit","Loss")</f>
        <v>Profit</v>
      </c>
    </row>
    <row r="6162" spans="1:14" x14ac:dyDescent="0.25">
      <c r="A6162" s="1">
        <v>42690</v>
      </c>
      <c r="B6162" s="3">
        <f t="shared" si="288"/>
        <v>2016</v>
      </c>
      <c r="C6162" s="3">
        <f t="shared" si="289"/>
        <v>11</v>
      </c>
      <c r="D6162" t="s">
        <v>125</v>
      </c>
      <c r="E6162" t="str">
        <f t="shared" si="290"/>
        <v>Ionia McGrath20161116</v>
      </c>
      <c r="F6162">
        <f>IF(COUNTIF($E$2:E6162, E6162) = 1, MAX($F$1:F6161) + 1, INDEX($F$1:F6161, MATCH(E6162, $E$1:E6161, 0)))</f>
        <v>3052</v>
      </c>
      <c r="G6162" t="s">
        <v>27</v>
      </c>
      <c r="H6162" t="s">
        <v>11</v>
      </c>
      <c r="I6162" t="s">
        <v>20</v>
      </c>
      <c r="J6162" t="s">
        <v>2267</v>
      </c>
      <c r="K6162" s="17">
        <v>8.32</v>
      </c>
      <c r="L6162" s="17">
        <v>5</v>
      </c>
      <c r="M6162" s="17">
        <v>2.81</v>
      </c>
      <c r="N6162" s="17" t="str">
        <f>IF(SalesData[[#This Row],[Profit]]&gt;0,"Profit","Loss")</f>
        <v>Profit</v>
      </c>
    </row>
    <row r="6163" spans="1:14" x14ac:dyDescent="0.25">
      <c r="A6163" s="1">
        <v>42691</v>
      </c>
      <c r="B6163" s="3">
        <f t="shared" si="288"/>
        <v>2016</v>
      </c>
      <c r="C6163" s="3">
        <f t="shared" si="289"/>
        <v>11</v>
      </c>
      <c r="D6163" t="s">
        <v>1258</v>
      </c>
      <c r="E6163" t="str">
        <f t="shared" si="290"/>
        <v>Maribeth Schnelling20161117</v>
      </c>
      <c r="F6163">
        <f>IF(COUNTIF($E$2:E6163, E6163) = 1, MAX($F$1:F6162) + 1, INDEX($F$1:F6162, MATCH(E6163, $E$1:E6162, 0)))</f>
        <v>3053</v>
      </c>
      <c r="G6163" t="s">
        <v>399</v>
      </c>
      <c r="H6163" t="s">
        <v>11</v>
      </c>
      <c r="I6163" t="s">
        <v>20</v>
      </c>
      <c r="J6163" t="s">
        <v>451</v>
      </c>
      <c r="K6163" s="17">
        <v>10.78</v>
      </c>
      <c r="L6163" s="17">
        <v>3</v>
      </c>
      <c r="M6163" s="17">
        <v>3.37</v>
      </c>
      <c r="N6163" s="17" t="str">
        <f>IF(SalesData[[#This Row],[Profit]]&gt;0,"Profit","Loss")</f>
        <v>Profit</v>
      </c>
    </row>
    <row r="6164" spans="1:14" x14ac:dyDescent="0.25">
      <c r="A6164" s="1">
        <v>42691</v>
      </c>
      <c r="B6164" s="3">
        <f t="shared" si="288"/>
        <v>2016</v>
      </c>
      <c r="C6164" s="3">
        <f t="shared" si="289"/>
        <v>11</v>
      </c>
      <c r="D6164" t="s">
        <v>1574</v>
      </c>
      <c r="E6164" t="str">
        <f t="shared" si="290"/>
        <v>Barry Gonzalez20161117</v>
      </c>
      <c r="F6164">
        <f>IF(COUNTIF($E$2:E6164, E6164) = 1, MAX($F$1:F6163) + 1, INDEX($F$1:F6163, MATCH(E6164, $E$1:E6163, 0)))</f>
        <v>3054</v>
      </c>
      <c r="G6164" t="s">
        <v>10</v>
      </c>
      <c r="H6164" t="s">
        <v>39</v>
      </c>
      <c r="I6164" t="s">
        <v>40</v>
      </c>
      <c r="J6164" t="s">
        <v>2362</v>
      </c>
      <c r="K6164" s="17">
        <v>67.180000000000007</v>
      </c>
      <c r="L6164" s="17">
        <v>3</v>
      </c>
      <c r="M6164" s="17">
        <v>6.72</v>
      </c>
      <c r="N6164" s="17" t="str">
        <f>IF(SalesData[[#This Row],[Profit]]&gt;0,"Profit","Loss")</f>
        <v>Profit</v>
      </c>
    </row>
    <row r="6165" spans="1:14" x14ac:dyDescent="0.25">
      <c r="A6165" s="1">
        <v>42691</v>
      </c>
      <c r="B6165" s="3">
        <f t="shared" si="288"/>
        <v>2016</v>
      </c>
      <c r="C6165" s="3">
        <f t="shared" si="289"/>
        <v>11</v>
      </c>
      <c r="D6165" t="s">
        <v>1574</v>
      </c>
      <c r="E6165" t="str">
        <f t="shared" si="290"/>
        <v>Barry Gonzalez20161117</v>
      </c>
      <c r="F6165">
        <f>IF(COUNTIF($E$2:E6165, E6165) = 1, MAX($F$1:F6164) + 1, INDEX($F$1:F6164, MATCH(E6165, $E$1:E6164, 0)))</f>
        <v>3054</v>
      </c>
      <c r="G6165" t="s">
        <v>10</v>
      </c>
      <c r="H6165" t="s">
        <v>11</v>
      </c>
      <c r="I6165" t="s">
        <v>12</v>
      </c>
      <c r="J6165" t="s">
        <v>2523</v>
      </c>
      <c r="K6165" s="17">
        <v>15.23</v>
      </c>
      <c r="L6165" s="17">
        <v>4</v>
      </c>
      <c r="M6165" s="17">
        <v>5.52</v>
      </c>
      <c r="N6165" s="17" t="str">
        <f>IF(SalesData[[#This Row],[Profit]]&gt;0,"Profit","Loss")</f>
        <v>Profit</v>
      </c>
    </row>
    <row r="6166" spans="1:14" x14ac:dyDescent="0.25">
      <c r="A6166" s="1">
        <v>42691</v>
      </c>
      <c r="B6166" s="3">
        <f t="shared" si="288"/>
        <v>2016</v>
      </c>
      <c r="C6166" s="3">
        <f t="shared" si="289"/>
        <v>11</v>
      </c>
      <c r="D6166" t="s">
        <v>2013</v>
      </c>
      <c r="E6166" t="str">
        <f t="shared" si="290"/>
        <v>Heather Jas20161117</v>
      </c>
      <c r="F6166">
        <f>IF(COUNTIF($E$2:E6166, E6166) = 1, MAX($F$1:F6165) + 1, INDEX($F$1:F6165, MATCH(E6166, $E$1:E6165, 0)))</f>
        <v>3055</v>
      </c>
      <c r="G6166" t="s">
        <v>27</v>
      </c>
      <c r="H6166" t="s">
        <v>11</v>
      </c>
      <c r="I6166" t="s">
        <v>200</v>
      </c>
      <c r="J6166" t="s">
        <v>2207</v>
      </c>
      <c r="K6166" s="17">
        <v>49.5</v>
      </c>
      <c r="L6166" s="17">
        <v>5</v>
      </c>
      <c r="M6166" s="17">
        <v>13.37</v>
      </c>
      <c r="N6166" s="17" t="str">
        <f>IF(SalesData[[#This Row],[Profit]]&gt;0,"Profit","Loss")</f>
        <v>Profit</v>
      </c>
    </row>
    <row r="6167" spans="1:14" x14ac:dyDescent="0.25">
      <c r="A6167" s="1">
        <v>42692</v>
      </c>
      <c r="B6167" s="3">
        <f t="shared" si="288"/>
        <v>2016</v>
      </c>
      <c r="C6167" s="3">
        <f t="shared" si="289"/>
        <v>11</v>
      </c>
      <c r="D6167" t="s">
        <v>951</v>
      </c>
      <c r="E6167" t="str">
        <f t="shared" si="290"/>
        <v>Arthur Wiediger20161118</v>
      </c>
      <c r="F6167">
        <f>IF(COUNTIF($E$2:E6167, E6167) = 1, MAX($F$1:F6166) + 1, INDEX($F$1:F6166, MATCH(E6167, $E$1:E6166, 0)))</f>
        <v>3056</v>
      </c>
      <c r="G6167" t="s">
        <v>840</v>
      </c>
      <c r="H6167" t="s">
        <v>11</v>
      </c>
      <c r="I6167" t="s">
        <v>18</v>
      </c>
      <c r="J6167" t="s">
        <v>795</v>
      </c>
      <c r="K6167" s="17">
        <v>1117.92</v>
      </c>
      <c r="L6167" s="17">
        <v>4</v>
      </c>
      <c r="M6167" s="17">
        <v>55.9</v>
      </c>
      <c r="N6167" s="17" t="str">
        <f>IF(SalesData[[#This Row],[Profit]]&gt;0,"Profit","Loss")</f>
        <v>Profit</v>
      </c>
    </row>
    <row r="6168" spans="1:14" x14ac:dyDescent="0.25">
      <c r="A6168" s="1">
        <v>42692</v>
      </c>
      <c r="B6168" s="3">
        <f t="shared" si="288"/>
        <v>2016</v>
      </c>
      <c r="C6168" s="3">
        <f t="shared" si="289"/>
        <v>11</v>
      </c>
      <c r="D6168" t="s">
        <v>628</v>
      </c>
      <c r="E6168" t="str">
        <f t="shared" si="290"/>
        <v>Steve Nguyen20161118</v>
      </c>
      <c r="F6168">
        <f>IF(COUNTIF($E$2:E6168, E6168) = 1, MAX($F$1:F6167) + 1, INDEX($F$1:F6167, MATCH(E6168, $E$1:E6167, 0)))</f>
        <v>3057</v>
      </c>
      <c r="G6168" t="s">
        <v>10</v>
      </c>
      <c r="H6168" t="s">
        <v>11</v>
      </c>
      <c r="I6168" t="s">
        <v>24</v>
      </c>
      <c r="J6168" t="s">
        <v>76</v>
      </c>
      <c r="K6168" s="17">
        <v>6.37</v>
      </c>
      <c r="L6168" s="17">
        <v>2</v>
      </c>
      <c r="M6168" s="17">
        <v>1.03</v>
      </c>
      <c r="N6168" s="17" t="str">
        <f>IF(SalesData[[#This Row],[Profit]]&gt;0,"Profit","Loss")</f>
        <v>Profit</v>
      </c>
    </row>
    <row r="6169" spans="1:14" x14ac:dyDescent="0.25">
      <c r="A6169" s="1">
        <v>42692</v>
      </c>
      <c r="B6169" s="3">
        <f t="shared" si="288"/>
        <v>2016</v>
      </c>
      <c r="C6169" s="3">
        <f t="shared" si="289"/>
        <v>11</v>
      </c>
      <c r="D6169" t="s">
        <v>628</v>
      </c>
      <c r="E6169" t="str">
        <f t="shared" si="290"/>
        <v>Steve Nguyen20161118</v>
      </c>
      <c r="F6169">
        <f>IF(COUNTIF($E$2:E6169, E6169) = 1, MAX($F$1:F6168) + 1, INDEX($F$1:F6168, MATCH(E6169, $E$1:E6168, 0)))</f>
        <v>3057</v>
      </c>
      <c r="G6169" t="s">
        <v>10</v>
      </c>
      <c r="H6169" t="s">
        <v>11</v>
      </c>
      <c r="I6169" t="s">
        <v>16</v>
      </c>
      <c r="J6169" t="s">
        <v>1500</v>
      </c>
      <c r="K6169" s="17">
        <v>48.85</v>
      </c>
      <c r="L6169" s="17">
        <v>2</v>
      </c>
      <c r="M6169" s="17">
        <v>15.88</v>
      </c>
      <c r="N6169" s="17" t="str">
        <f>IF(SalesData[[#This Row],[Profit]]&gt;0,"Profit","Loss")</f>
        <v>Profit</v>
      </c>
    </row>
    <row r="6170" spans="1:14" x14ac:dyDescent="0.25">
      <c r="A6170" s="1">
        <v>42692</v>
      </c>
      <c r="B6170" s="3">
        <f t="shared" si="288"/>
        <v>2016</v>
      </c>
      <c r="C6170" s="3">
        <f t="shared" si="289"/>
        <v>11</v>
      </c>
      <c r="D6170" t="s">
        <v>628</v>
      </c>
      <c r="E6170" t="str">
        <f t="shared" si="290"/>
        <v>Steve Nguyen20161118</v>
      </c>
      <c r="F6170">
        <f>IF(COUNTIF($E$2:E6170, E6170) = 1, MAX($F$1:F6169) + 1, INDEX($F$1:F6169, MATCH(E6170, $E$1:E6169, 0)))</f>
        <v>3057</v>
      </c>
      <c r="G6170" t="s">
        <v>10</v>
      </c>
      <c r="H6170" t="s">
        <v>11</v>
      </c>
      <c r="I6170" t="s">
        <v>12</v>
      </c>
      <c r="J6170" t="s">
        <v>936</v>
      </c>
      <c r="K6170" s="17">
        <v>19.649999999999999</v>
      </c>
      <c r="L6170" s="17">
        <v>2</v>
      </c>
      <c r="M6170" s="17">
        <v>6.63</v>
      </c>
      <c r="N6170" s="17" t="str">
        <f>IF(SalesData[[#This Row],[Profit]]&gt;0,"Profit","Loss")</f>
        <v>Profit</v>
      </c>
    </row>
    <row r="6171" spans="1:14" x14ac:dyDescent="0.25">
      <c r="A6171" s="1">
        <v>42692</v>
      </c>
      <c r="B6171" s="3">
        <f t="shared" si="288"/>
        <v>2016</v>
      </c>
      <c r="C6171" s="3">
        <f t="shared" si="289"/>
        <v>11</v>
      </c>
      <c r="D6171" t="s">
        <v>628</v>
      </c>
      <c r="E6171" t="str">
        <f t="shared" si="290"/>
        <v>Steve Nguyen20161118</v>
      </c>
      <c r="F6171">
        <f>IF(COUNTIF($E$2:E6171, E6171) = 1, MAX($F$1:F6170) + 1, INDEX($F$1:F6170, MATCH(E6171, $E$1:E6170, 0)))</f>
        <v>3057</v>
      </c>
      <c r="G6171" t="s">
        <v>10</v>
      </c>
      <c r="H6171" t="s">
        <v>34</v>
      </c>
      <c r="I6171" t="s">
        <v>35</v>
      </c>
      <c r="J6171" t="s">
        <v>1066</v>
      </c>
      <c r="K6171" s="17">
        <v>255.11</v>
      </c>
      <c r="L6171" s="17">
        <v>6</v>
      </c>
      <c r="M6171" s="17">
        <v>-18.22</v>
      </c>
      <c r="N6171" s="17" t="str">
        <f>IF(SalesData[[#This Row],[Profit]]&gt;0,"Profit","Loss")</f>
        <v>Loss</v>
      </c>
    </row>
    <row r="6172" spans="1:14" x14ac:dyDescent="0.25">
      <c r="A6172" s="1">
        <v>42692</v>
      </c>
      <c r="B6172" s="3">
        <f t="shared" si="288"/>
        <v>2016</v>
      </c>
      <c r="C6172" s="3">
        <f t="shared" si="289"/>
        <v>11</v>
      </c>
      <c r="D6172" t="s">
        <v>637</v>
      </c>
      <c r="E6172" t="str">
        <f t="shared" si="290"/>
        <v>Sean Braxton20161118</v>
      </c>
      <c r="F6172">
        <f>IF(COUNTIF($E$2:E6172, E6172) = 1, MAX($F$1:F6171) + 1, INDEX($F$1:F6171, MATCH(E6172, $E$1:E6171, 0)))</f>
        <v>3058</v>
      </c>
      <c r="G6172" t="s">
        <v>78</v>
      </c>
      <c r="H6172" t="s">
        <v>11</v>
      </c>
      <c r="I6172" t="s">
        <v>92</v>
      </c>
      <c r="J6172" t="s">
        <v>1843</v>
      </c>
      <c r="K6172" s="17">
        <v>103.97</v>
      </c>
      <c r="L6172" s="17">
        <v>6</v>
      </c>
      <c r="M6172" s="17">
        <v>16.89</v>
      </c>
      <c r="N6172" s="17" t="str">
        <f>IF(SalesData[[#This Row],[Profit]]&gt;0,"Profit","Loss")</f>
        <v>Profit</v>
      </c>
    </row>
    <row r="6173" spans="1:14" x14ac:dyDescent="0.25">
      <c r="A6173" s="1">
        <v>42692</v>
      </c>
      <c r="B6173" s="3">
        <f t="shared" si="288"/>
        <v>2016</v>
      </c>
      <c r="C6173" s="3">
        <f t="shared" si="289"/>
        <v>11</v>
      </c>
      <c r="D6173" t="s">
        <v>1557</v>
      </c>
      <c r="E6173" t="str">
        <f t="shared" si="290"/>
        <v>Tracy Collins20161118</v>
      </c>
      <c r="F6173">
        <f>IF(COUNTIF($E$2:E6173, E6173) = 1, MAX($F$1:F6172) + 1, INDEX($F$1:F6172, MATCH(E6173, $E$1:E6172, 0)))</f>
        <v>3059</v>
      </c>
      <c r="G6173" t="s">
        <v>27</v>
      </c>
      <c r="H6173" t="s">
        <v>39</v>
      </c>
      <c r="I6173" t="s">
        <v>40</v>
      </c>
      <c r="J6173" t="s">
        <v>2035</v>
      </c>
      <c r="K6173" s="17">
        <v>61.19</v>
      </c>
      <c r="L6173" s="17">
        <v>1</v>
      </c>
      <c r="M6173" s="17">
        <v>6.12</v>
      </c>
      <c r="N6173" s="17" t="str">
        <f>IF(SalesData[[#This Row],[Profit]]&gt;0,"Profit","Loss")</f>
        <v>Profit</v>
      </c>
    </row>
    <row r="6174" spans="1:14" x14ac:dyDescent="0.25">
      <c r="A6174" s="1">
        <v>42692</v>
      </c>
      <c r="B6174" s="3">
        <f t="shared" si="288"/>
        <v>2016</v>
      </c>
      <c r="C6174" s="3">
        <f t="shared" si="289"/>
        <v>11</v>
      </c>
      <c r="D6174" t="s">
        <v>1557</v>
      </c>
      <c r="E6174" t="str">
        <f t="shared" si="290"/>
        <v>Tracy Collins20161118</v>
      </c>
      <c r="F6174">
        <f>IF(COUNTIF($E$2:E6174, E6174) = 1, MAX($F$1:F6173) + 1, INDEX($F$1:F6173, MATCH(E6174, $E$1:E6173, 0)))</f>
        <v>3059</v>
      </c>
      <c r="G6174" t="s">
        <v>27</v>
      </c>
      <c r="H6174" t="s">
        <v>11</v>
      </c>
      <c r="I6174" t="s">
        <v>92</v>
      </c>
      <c r="J6174" t="s">
        <v>2354</v>
      </c>
      <c r="K6174" s="17">
        <v>67.84</v>
      </c>
      <c r="L6174" s="17">
        <v>1</v>
      </c>
      <c r="M6174" s="17">
        <v>18.32</v>
      </c>
      <c r="N6174" s="17" t="str">
        <f>IF(SalesData[[#This Row],[Profit]]&gt;0,"Profit","Loss")</f>
        <v>Profit</v>
      </c>
    </row>
    <row r="6175" spans="1:14" x14ac:dyDescent="0.25">
      <c r="A6175" s="1">
        <v>42692</v>
      </c>
      <c r="B6175" s="3">
        <f t="shared" si="288"/>
        <v>2016</v>
      </c>
      <c r="C6175" s="3">
        <f t="shared" si="289"/>
        <v>11</v>
      </c>
      <c r="D6175" t="s">
        <v>244</v>
      </c>
      <c r="E6175" t="str">
        <f t="shared" si="290"/>
        <v>Ashley Jarboe20161118</v>
      </c>
      <c r="F6175">
        <f>IF(COUNTIF($E$2:E6175, E6175) = 1, MAX($F$1:F6174) + 1, INDEX($F$1:F6174, MATCH(E6175, $E$1:E6174, 0)))</f>
        <v>3060</v>
      </c>
      <c r="G6175" t="s">
        <v>110</v>
      </c>
      <c r="H6175" t="s">
        <v>34</v>
      </c>
      <c r="I6175" t="s">
        <v>35</v>
      </c>
      <c r="J6175" t="s">
        <v>231</v>
      </c>
      <c r="K6175" s="17">
        <v>301.95999999999998</v>
      </c>
      <c r="L6175" s="17">
        <v>2</v>
      </c>
      <c r="M6175" s="17">
        <v>33.22</v>
      </c>
      <c r="N6175" s="17" t="str">
        <f>IF(SalesData[[#This Row],[Profit]]&gt;0,"Profit","Loss")</f>
        <v>Profit</v>
      </c>
    </row>
    <row r="6176" spans="1:14" x14ac:dyDescent="0.25">
      <c r="A6176" s="1">
        <v>42692</v>
      </c>
      <c r="B6176" s="3">
        <f t="shared" si="288"/>
        <v>2016</v>
      </c>
      <c r="C6176" s="3">
        <f t="shared" si="289"/>
        <v>11</v>
      </c>
      <c r="D6176" t="s">
        <v>1242</v>
      </c>
      <c r="E6176" t="str">
        <f t="shared" si="290"/>
        <v>Karen Carlisle20161118</v>
      </c>
      <c r="F6176">
        <f>IF(COUNTIF($E$2:E6176, E6176) = 1, MAX($F$1:F6175) + 1, INDEX($F$1:F6175, MATCH(E6176, $E$1:E6175, 0)))</f>
        <v>3061</v>
      </c>
      <c r="G6176" t="s">
        <v>488</v>
      </c>
      <c r="H6176" t="s">
        <v>39</v>
      </c>
      <c r="I6176" t="s">
        <v>52</v>
      </c>
      <c r="J6176" t="s">
        <v>2102</v>
      </c>
      <c r="K6176" s="17">
        <v>1319.96</v>
      </c>
      <c r="L6176" s="17">
        <v>4</v>
      </c>
      <c r="M6176" s="17">
        <v>527.98</v>
      </c>
      <c r="N6176" s="17" t="str">
        <f>IF(SalesData[[#This Row],[Profit]]&gt;0,"Profit","Loss")</f>
        <v>Profit</v>
      </c>
    </row>
    <row r="6177" spans="1:14" x14ac:dyDescent="0.25">
      <c r="A6177" s="1">
        <v>42692</v>
      </c>
      <c r="B6177" s="3">
        <f t="shared" si="288"/>
        <v>2016</v>
      </c>
      <c r="C6177" s="3">
        <f t="shared" si="289"/>
        <v>11</v>
      </c>
      <c r="D6177" t="s">
        <v>635</v>
      </c>
      <c r="E6177" t="str">
        <f t="shared" si="290"/>
        <v>Patrick Gardner20161118</v>
      </c>
      <c r="F6177">
        <f>IF(COUNTIF($E$2:E6177, E6177) = 1, MAX($F$1:F6176) + 1, INDEX($F$1:F6176, MATCH(E6177, $E$1:E6176, 0)))</f>
        <v>3062</v>
      </c>
      <c r="G6177" t="s">
        <v>27</v>
      </c>
      <c r="H6177" t="s">
        <v>39</v>
      </c>
      <c r="I6177" t="s">
        <v>52</v>
      </c>
      <c r="J6177" t="s">
        <v>1032</v>
      </c>
      <c r="K6177" s="17">
        <v>595</v>
      </c>
      <c r="L6177" s="17">
        <v>5</v>
      </c>
      <c r="M6177" s="17">
        <v>95.2</v>
      </c>
      <c r="N6177" s="17" t="str">
        <f>IF(SalesData[[#This Row],[Profit]]&gt;0,"Profit","Loss")</f>
        <v>Profit</v>
      </c>
    </row>
    <row r="6178" spans="1:14" x14ac:dyDescent="0.25">
      <c r="A6178" s="1">
        <v>42692</v>
      </c>
      <c r="B6178" s="3">
        <f t="shared" si="288"/>
        <v>2016</v>
      </c>
      <c r="C6178" s="3">
        <f t="shared" si="289"/>
        <v>11</v>
      </c>
      <c r="D6178" t="s">
        <v>2444</v>
      </c>
      <c r="E6178" t="str">
        <f t="shared" si="290"/>
        <v>Bobby Elias20161118</v>
      </c>
      <c r="F6178">
        <f>IF(COUNTIF($E$2:E6178, E6178) = 1, MAX($F$1:F6177) + 1, INDEX($F$1:F6177, MATCH(E6178, $E$1:E6177, 0)))</f>
        <v>3063</v>
      </c>
      <c r="G6178" t="s">
        <v>27</v>
      </c>
      <c r="H6178" t="s">
        <v>11</v>
      </c>
      <c r="I6178" t="s">
        <v>20</v>
      </c>
      <c r="J6178" t="s">
        <v>2257</v>
      </c>
      <c r="K6178" s="17">
        <v>61.12</v>
      </c>
      <c r="L6178" s="17">
        <v>5</v>
      </c>
      <c r="M6178" s="17">
        <v>22.16</v>
      </c>
      <c r="N6178" s="17" t="str">
        <f>IF(SalesData[[#This Row],[Profit]]&gt;0,"Profit","Loss")</f>
        <v>Profit</v>
      </c>
    </row>
    <row r="6179" spans="1:14" x14ac:dyDescent="0.25">
      <c r="A6179" s="1">
        <v>42693</v>
      </c>
      <c r="B6179" s="3">
        <f t="shared" si="288"/>
        <v>2016</v>
      </c>
      <c r="C6179" s="3">
        <f t="shared" si="289"/>
        <v>11</v>
      </c>
      <c r="D6179" t="s">
        <v>2396</v>
      </c>
      <c r="E6179" t="str">
        <f t="shared" si="290"/>
        <v>Doug Jacobs20161119</v>
      </c>
      <c r="F6179">
        <f>IF(COUNTIF($E$2:E6179, E6179) = 1, MAX($F$1:F6178) + 1, INDEX($F$1:F6178, MATCH(E6179, $E$1:E6178, 0)))</f>
        <v>3064</v>
      </c>
      <c r="G6179" t="s">
        <v>149</v>
      </c>
      <c r="H6179" t="s">
        <v>11</v>
      </c>
      <c r="I6179" t="s">
        <v>20</v>
      </c>
      <c r="J6179" t="s">
        <v>1859</v>
      </c>
      <c r="K6179" s="17">
        <v>14.35</v>
      </c>
      <c r="L6179" s="17">
        <v>3</v>
      </c>
      <c r="M6179" s="17">
        <v>4.66</v>
      </c>
      <c r="N6179" s="17" t="str">
        <f>IF(SalesData[[#This Row],[Profit]]&gt;0,"Profit","Loss")</f>
        <v>Profit</v>
      </c>
    </row>
    <row r="6180" spans="1:14" x14ac:dyDescent="0.25">
      <c r="A6180" s="1">
        <v>42693</v>
      </c>
      <c r="B6180" s="3">
        <f t="shared" si="288"/>
        <v>2016</v>
      </c>
      <c r="C6180" s="3">
        <f t="shared" si="289"/>
        <v>11</v>
      </c>
      <c r="D6180" t="s">
        <v>2396</v>
      </c>
      <c r="E6180" t="str">
        <f t="shared" si="290"/>
        <v>Doug Jacobs20161119</v>
      </c>
      <c r="F6180">
        <f>IF(COUNTIF($E$2:E6180, E6180) = 1, MAX($F$1:F6179) + 1, INDEX($F$1:F6179, MATCH(E6180, $E$1:E6179, 0)))</f>
        <v>3064</v>
      </c>
      <c r="G6180" t="s">
        <v>149</v>
      </c>
      <c r="H6180" t="s">
        <v>11</v>
      </c>
      <c r="I6180" t="s">
        <v>18</v>
      </c>
      <c r="J6180" t="s">
        <v>192</v>
      </c>
      <c r="K6180" s="17">
        <v>64.959999999999994</v>
      </c>
      <c r="L6180" s="17">
        <v>2</v>
      </c>
      <c r="M6180" s="17">
        <v>2.6</v>
      </c>
      <c r="N6180" s="17" t="str">
        <f>IF(SalesData[[#This Row],[Profit]]&gt;0,"Profit","Loss")</f>
        <v>Profit</v>
      </c>
    </row>
    <row r="6181" spans="1:14" x14ac:dyDescent="0.25">
      <c r="A6181" s="1">
        <v>42693</v>
      </c>
      <c r="B6181" s="3">
        <f t="shared" si="288"/>
        <v>2016</v>
      </c>
      <c r="C6181" s="3">
        <f t="shared" si="289"/>
        <v>11</v>
      </c>
      <c r="D6181" t="s">
        <v>2396</v>
      </c>
      <c r="E6181" t="str">
        <f t="shared" si="290"/>
        <v>Doug Jacobs20161119</v>
      </c>
      <c r="F6181">
        <f>IF(COUNTIF($E$2:E6181, E6181) = 1, MAX($F$1:F6180) + 1, INDEX($F$1:F6180, MATCH(E6181, $E$1:E6180, 0)))</f>
        <v>3064</v>
      </c>
      <c r="G6181" t="s">
        <v>149</v>
      </c>
      <c r="H6181" t="s">
        <v>11</v>
      </c>
      <c r="I6181" t="s">
        <v>18</v>
      </c>
      <c r="J6181" t="s">
        <v>1847</v>
      </c>
      <c r="K6181" s="17">
        <v>68.599999999999994</v>
      </c>
      <c r="L6181" s="17">
        <v>4</v>
      </c>
      <c r="M6181" s="17">
        <v>18.52</v>
      </c>
      <c r="N6181" s="17" t="str">
        <f>IF(SalesData[[#This Row],[Profit]]&gt;0,"Profit","Loss")</f>
        <v>Profit</v>
      </c>
    </row>
    <row r="6182" spans="1:14" x14ac:dyDescent="0.25">
      <c r="A6182" s="1">
        <v>42693</v>
      </c>
      <c r="B6182" s="3">
        <f t="shared" si="288"/>
        <v>2016</v>
      </c>
      <c r="C6182" s="3">
        <f t="shared" si="289"/>
        <v>11</v>
      </c>
      <c r="D6182" t="s">
        <v>900</v>
      </c>
      <c r="E6182" t="str">
        <f t="shared" si="290"/>
        <v>Eric Hoffmann20161119</v>
      </c>
      <c r="F6182">
        <f>IF(COUNTIF($E$2:E6182, E6182) = 1, MAX($F$1:F6181) + 1, INDEX($F$1:F6181, MATCH(E6182, $E$1:E6181, 0)))</f>
        <v>3065</v>
      </c>
      <c r="G6182" t="s">
        <v>10</v>
      </c>
      <c r="H6182" t="s">
        <v>11</v>
      </c>
      <c r="I6182" t="s">
        <v>18</v>
      </c>
      <c r="J6182" t="s">
        <v>1439</v>
      </c>
      <c r="K6182" s="17">
        <v>100.7</v>
      </c>
      <c r="L6182" s="17">
        <v>6</v>
      </c>
      <c r="M6182" s="17">
        <v>-16.36</v>
      </c>
      <c r="N6182" s="17" t="str">
        <f>IF(SalesData[[#This Row],[Profit]]&gt;0,"Profit","Loss")</f>
        <v>Loss</v>
      </c>
    </row>
    <row r="6183" spans="1:14" x14ac:dyDescent="0.25">
      <c r="A6183" s="1">
        <v>42693</v>
      </c>
      <c r="B6183" s="3">
        <f t="shared" si="288"/>
        <v>2016</v>
      </c>
      <c r="C6183" s="3">
        <f t="shared" si="289"/>
        <v>11</v>
      </c>
      <c r="D6183" t="s">
        <v>900</v>
      </c>
      <c r="E6183" t="str">
        <f t="shared" si="290"/>
        <v>Eric Hoffmann20161119</v>
      </c>
      <c r="F6183">
        <f>IF(COUNTIF($E$2:E6183, E6183) = 1, MAX($F$1:F6182) + 1, INDEX($F$1:F6182, MATCH(E6183, $E$1:E6182, 0)))</f>
        <v>3065</v>
      </c>
      <c r="G6183" t="s">
        <v>10</v>
      </c>
      <c r="H6183" t="s">
        <v>34</v>
      </c>
      <c r="I6183" t="s">
        <v>47</v>
      </c>
      <c r="J6183" t="s">
        <v>2493</v>
      </c>
      <c r="K6183" s="17">
        <v>2.33</v>
      </c>
      <c r="L6183" s="17">
        <v>2</v>
      </c>
      <c r="M6183" s="17">
        <v>-0.76</v>
      </c>
      <c r="N6183" s="17" t="str">
        <f>IF(SalesData[[#This Row],[Profit]]&gt;0,"Profit","Loss")</f>
        <v>Loss</v>
      </c>
    </row>
    <row r="6184" spans="1:14" x14ac:dyDescent="0.25">
      <c r="A6184" s="1">
        <v>42693</v>
      </c>
      <c r="B6184" s="3">
        <f t="shared" si="288"/>
        <v>2016</v>
      </c>
      <c r="C6184" s="3">
        <f t="shared" si="289"/>
        <v>11</v>
      </c>
      <c r="D6184" t="s">
        <v>900</v>
      </c>
      <c r="E6184" t="str">
        <f t="shared" si="290"/>
        <v>Eric Hoffmann20161119</v>
      </c>
      <c r="F6184">
        <f>IF(COUNTIF($E$2:E6184, E6184) = 1, MAX($F$1:F6183) + 1, INDEX($F$1:F6183, MATCH(E6184, $E$1:E6183, 0)))</f>
        <v>3065</v>
      </c>
      <c r="G6184" t="s">
        <v>10</v>
      </c>
      <c r="H6184" t="s">
        <v>11</v>
      </c>
      <c r="I6184" t="s">
        <v>20</v>
      </c>
      <c r="J6184" t="s">
        <v>96</v>
      </c>
      <c r="K6184" s="17">
        <v>10.78</v>
      </c>
      <c r="L6184" s="17">
        <v>5</v>
      </c>
      <c r="M6184" s="17">
        <v>-17.25</v>
      </c>
      <c r="N6184" s="17" t="str">
        <f>IF(SalesData[[#This Row],[Profit]]&gt;0,"Profit","Loss")</f>
        <v>Loss</v>
      </c>
    </row>
    <row r="6185" spans="1:14" x14ac:dyDescent="0.25">
      <c r="A6185" s="1">
        <v>42693</v>
      </c>
      <c r="B6185" s="3">
        <f t="shared" si="288"/>
        <v>2016</v>
      </c>
      <c r="C6185" s="3">
        <f t="shared" si="289"/>
        <v>11</v>
      </c>
      <c r="D6185" t="s">
        <v>900</v>
      </c>
      <c r="E6185" t="str">
        <f t="shared" si="290"/>
        <v>Eric Hoffmann20161119</v>
      </c>
      <c r="F6185">
        <f>IF(COUNTIF($E$2:E6185, E6185) = 1, MAX($F$1:F6184) + 1, INDEX($F$1:F6184, MATCH(E6185, $E$1:E6184, 0)))</f>
        <v>3065</v>
      </c>
      <c r="G6185" t="s">
        <v>10</v>
      </c>
      <c r="H6185" t="s">
        <v>11</v>
      </c>
      <c r="I6185" t="s">
        <v>43</v>
      </c>
      <c r="J6185" t="s">
        <v>160</v>
      </c>
      <c r="K6185" s="17">
        <v>58.37</v>
      </c>
      <c r="L6185" s="17">
        <v>12</v>
      </c>
      <c r="M6185" s="17">
        <v>21.89</v>
      </c>
      <c r="N6185" s="17" t="str">
        <f>IF(SalesData[[#This Row],[Profit]]&gt;0,"Profit","Loss")</f>
        <v>Profit</v>
      </c>
    </row>
    <row r="6186" spans="1:14" x14ac:dyDescent="0.25">
      <c r="A6186" s="1">
        <v>42693</v>
      </c>
      <c r="B6186" s="3">
        <f t="shared" si="288"/>
        <v>2016</v>
      </c>
      <c r="C6186" s="3">
        <f t="shared" si="289"/>
        <v>11</v>
      </c>
      <c r="D6186" t="s">
        <v>900</v>
      </c>
      <c r="E6186" t="str">
        <f t="shared" si="290"/>
        <v>Eric Hoffmann20161119</v>
      </c>
      <c r="F6186">
        <f>IF(COUNTIF($E$2:E6186, E6186) = 1, MAX($F$1:F6185) + 1, INDEX($F$1:F6185, MATCH(E6186, $E$1:E6185, 0)))</f>
        <v>3065</v>
      </c>
      <c r="G6186" t="s">
        <v>10</v>
      </c>
      <c r="H6186" t="s">
        <v>11</v>
      </c>
      <c r="I6186" t="s">
        <v>63</v>
      </c>
      <c r="J6186" t="s">
        <v>2409</v>
      </c>
      <c r="K6186" s="17">
        <v>40.97</v>
      </c>
      <c r="L6186" s="17">
        <v>3</v>
      </c>
      <c r="M6186" s="17">
        <v>13.83</v>
      </c>
      <c r="N6186" s="17" t="str">
        <f>IF(SalesData[[#This Row],[Profit]]&gt;0,"Profit","Loss")</f>
        <v>Profit</v>
      </c>
    </row>
    <row r="6187" spans="1:14" x14ac:dyDescent="0.25">
      <c r="A6187" s="1">
        <v>42693</v>
      </c>
      <c r="B6187" s="3">
        <f t="shared" si="288"/>
        <v>2016</v>
      </c>
      <c r="C6187" s="3">
        <f t="shared" si="289"/>
        <v>11</v>
      </c>
      <c r="D6187" t="s">
        <v>900</v>
      </c>
      <c r="E6187" t="str">
        <f t="shared" si="290"/>
        <v>Eric Hoffmann20161119</v>
      </c>
      <c r="F6187">
        <f>IF(COUNTIF($E$2:E6187, E6187) = 1, MAX($F$1:F6186) + 1, INDEX($F$1:F6186, MATCH(E6187, $E$1:E6186, 0)))</f>
        <v>3065</v>
      </c>
      <c r="G6187" t="s">
        <v>10</v>
      </c>
      <c r="H6187" t="s">
        <v>39</v>
      </c>
      <c r="I6187" t="s">
        <v>40</v>
      </c>
      <c r="J6187" t="s">
        <v>1215</v>
      </c>
      <c r="K6187" s="17">
        <v>71.959999999999994</v>
      </c>
      <c r="L6187" s="17">
        <v>5</v>
      </c>
      <c r="M6187" s="17">
        <v>25.19</v>
      </c>
      <c r="N6187" s="17" t="str">
        <f>IF(SalesData[[#This Row],[Profit]]&gt;0,"Profit","Loss")</f>
        <v>Profit</v>
      </c>
    </row>
    <row r="6188" spans="1:14" x14ac:dyDescent="0.25">
      <c r="A6188" s="1">
        <v>42693</v>
      </c>
      <c r="B6188" s="3">
        <f t="shared" si="288"/>
        <v>2016</v>
      </c>
      <c r="C6188" s="3">
        <f t="shared" si="289"/>
        <v>11</v>
      </c>
      <c r="D6188" t="s">
        <v>900</v>
      </c>
      <c r="E6188" t="str">
        <f t="shared" si="290"/>
        <v>Eric Hoffmann20161119</v>
      </c>
      <c r="F6188">
        <f>IF(COUNTIF($E$2:E6188, E6188) = 1, MAX($F$1:F6187) + 1, INDEX($F$1:F6187, MATCH(E6188, $E$1:E6187, 0)))</f>
        <v>3065</v>
      </c>
      <c r="G6188" t="s">
        <v>10</v>
      </c>
      <c r="H6188" t="s">
        <v>11</v>
      </c>
      <c r="I6188" t="s">
        <v>12</v>
      </c>
      <c r="J6188" t="s">
        <v>2605</v>
      </c>
      <c r="K6188" s="17">
        <v>10.37</v>
      </c>
      <c r="L6188" s="17">
        <v>2</v>
      </c>
      <c r="M6188" s="17">
        <v>3.63</v>
      </c>
      <c r="N6188" s="17" t="str">
        <f>IF(SalesData[[#This Row],[Profit]]&gt;0,"Profit","Loss")</f>
        <v>Profit</v>
      </c>
    </row>
    <row r="6189" spans="1:14" x14ac:dyDescent="0.25">
      <c r="A6189" s="1">
        <v>42693</v>
      </c>
      <c r="B6189" s="3">
        <f t="shared" si="288"/>
        <v>2016</v>
      </c>
      <c r="C6189" s="3">
        <f t="shared" si="289"/>
        <v>11</v>
      </c>
      <c r="D6189" t="s">
        <v>900</v>
      </c>
      <c r="E6189" t="str">
        <f t="shared" si="290"/>
        <v>Eric Hoffmann20161119</v>
      </c>
      <c r="F6189">
        <f>IF(COUNTIF($E$2:E6189, E6189) = 1, MAX($F$1:F6188) + 1, INDEX($F$1:F6188, MATCH(E6189, $E$1:E6188, 0)))</f>
        <v>3065</v>
      </c>
      <c r="G6189" t="s">
        <v>10</v>
      </c>
      <c r="H6189" t="s">
        <v>11</v>
      </c>
      <c r="I6189" t="s">
        <v>20</v>
      </c>
      <c r="J6189" t="s">
        <v>929</v>
      </c>
      <c r="K6189" s="17">
        <v>1.19</v>
      </c>
      <c r="L6189" s="17">
        <v>2</v>
      </c>
      <c r="M6189" s="17">
        <v>-2.0299999999999998</v>
      </c>
      <c r="N6189" s="17" t="str">
        <f>IF(SalesData[[#This Row],[Profit]]&gt;0,"Profit","Loss")</f>
        <v>Loss</v>
      </c>
    </row>
    <row r="6190" spans="1:14" x14ac:dyDescent="0.25">
      <c r="A6190" s="1">
        <v>42693</v>
      </c>
      <c r="B6190" s="3">
        <f t="shared" si="288"/>
        <v>2016</v>
      </c>
      <c r="C6190" s="3">
        <f t="shared" si="289"/>
        <v>11</v>
      </c>
      <c r="D6190" t="s">
        <v>268</v>
      </c>
      <c r="E6190" t="str">
        <f t="shared" si="290"/>
        <v>Nora Pelletier20161119</v>
      </c>
      <c r="F6190">
        <f>IF(COUNTIF($E$2:E6190, E6190) = 1, MAX($F$1:F6189) + 1, INDEX($F$1:F6189, MATCH(E6190, $E$1:E6189, 0)))</f>
        <v>3066</v>
      </c>
      <c r="G6190" t="s">
        <v>149</v>
      </c>
      <c r="H6190" t="s">
        <v>11</v>
      </c>
      <c r="I6190" t="s">
        <v>24</v>
      </c>
      <c r="J6190" t="s">
        <v>1182</v>
      </c>
      <c r="K6190" s="17">
        <v>17.28</v>
      </c>
      <c r="L6190" s="17">
        <v>6</v>
      </c>
      <c r="M6190" s="17">
        <v>5.01</v>
      </c>
      <c r="N6190" s="17" t="str">
        <f>IF(SalesData[[#This Row],[Profit]]&gt;0,"Profit","Loss")</f>
        <v>Profit</v>
      </c>
    </row>
    <row r="6191" spans="1:14" x14ac:dyDescent="0.25">
      <c r="A6191" s="1">
        <v>42693</v>
      </c>
      <c r="B6191" s="3">
        <f t="shared" si="288"/>
        <v>2016</v>
      </c>
      <c r="C6191" s="3">
        <f t="shared" si="289"/>
        <v>11</v>
      </c>
      <c r="D6191" t="s">
        <v>268</v>
      </c>
      <c r="E6191" t="str">
        <f t="shared" si="290"/>
        <v>Nora Pelletier20161119</v>
      </c>
      <c r="F6191">
        <f>IF(COUNTIF($E$2:E6191, E6191) = 1, MAX($F$1:F6190) + 1, INDEX($F$1:F6190, MATCH(E6191, $E$1:E6190, 0)))</f>
        <v>3066</v>
      </c>
      <c r="G6191" t="s">
        <v>149</v>
      </c>
      <c r="H6191" t="s">
        <v>11</v>
      </c>
      <c r="I6191" t="s">
        <v>20</v>
      </c>
      <c r="J6191" t="s">
        <v>222</v>
      </c>
      <c r="K6191" s="17">
        <v>17.71</v>
      </c>
      <c r="L6191" s="17">
        <v>3</v>
      </c>
      <c r="M6191" s="17">
        <v>6.42</v>
      </c>
      <c r="N6191" s="17" t="str">
        <f>IF(SalesData[[#This Row],[Profit]]&gt;0,"Profit","Loss")</f>
        <v>Profit</v>
      </c>
    </row>
    <row r="6192" spans="1:14" x14ac:dyDescent="0.25">
      <c r="A6192" s="1">
        <v>42693</v>
      </c>
      <c r="B6192" s="3">
        <f t="shared" si="288"/>
        <v>2016</v>
      </c>
      <c r="C6192" s="3">
        <f t="shared" si="289"/>
        <v>11</v>
      </c>
      <c r="D6192" t="s">
        <v>2190</v>
      </c>
      <c r="E6192" t="str">
        <f t="shared" si="290"/>
        <v>Tim Taslimi20161119</v>
      </c>
      <c r="F6192">
        <f>IF(COUNTIF($E$2:E6192, E6192) = 1, MAX($F$1:F6191) + 1, INDEX($F$1:F6191, MATCH(E6192, $E$1:E6191, 0)))</f>
        <v>3067</v>
      </c>
      <c r="G6192" t="s">
        <v>129</v>
      </c>
      <c r="H6192" t="s">
        <v>11</v>
      </c>
      <c r="I6192" t="s">
        <v>92</v>
      </c>
      <c r="J6192" t="s">
        <v>1983</v>
      </c>
      <c r="K6192" s="17">
        <v>54.96</v>
      </c>
      <c r="L6192" s="17">
        <v>3</v>
      </c>
      <c r="M6192" s="17">
        <v>15.94</v>
      </c>
      <c r="N6192" s="17" t="str">
        <f>IF(SalesData[[#This Row],[Profit]]&gt;0,"Profit","Loss")</f>
        <v>Profit</v>
      </c>
    </row>
    <row r="6193" spans="1:14" x14ac:dyDescent="0.25">
      <c r="A6193" s="1">
        <v>42693</v>
      </c>
      <c r="B6193" s="3">
        <f t="shared" si="288"/>
        <v>2016</v>
      </c>
      <c r="C6193" s="3">
        <f t="shared" si="289"/>
        <v>11</v>
      </c>
      <c r="D6193" t="s">
        <v>760</v>
      </c>
      <c r="E6193" t="str">
        <f t="shared" si="290"/>
        <v>Liz Thompson20161119</v>
      </c>
      <c r="F6193">
        <f>IF(COUNTIF($E$2:E6193, E6193) = 1, MAX($F$1:F6192) + 1, INDEX($F$1:F6192, MATCH(E6193, $E$1:E6192, 0)))</f>
        <v>3068</v>
      </c>
      <c r="G6193" t="s">
        <v>245</v>
      </c>
      <c r="H6193" t="s">
        <v>11</v>
      </c>
      <c r="I6193" t="s">
        <v>24</v>
      </c>
      <c r="J6193" t="s">
        <v>808</v>
      </c>
      <c r="K6193" s="17">
        <v>18.48</v>
      </c>
      <c r="L6193" s="17">
        <v>2</v>
      </c>
      <c r="M6193" s="17">
        <v>6.01</v>
      </c>
      <c r="N6193" s="17" t="str">
        <f>IF(SalesData[[#This Row],[Profit]]&gt;0,"Profit","Loss")</f>
        <v>Profit</v>
      </c>
    </row>
    <row r="6194" spans="1:14" x14ac:dyDescent="0.25">
      <c r="A6194" s="1">
        <v>42693</v>
      </c>
      <c r="B6194" s="3">
        <f t="shared" si="288"/>
        <v>2016</v>
      </c>
      <c r="C6194" s="3">
        <f t="shared" si="289"/>
        <v>11</v>
      </c>
      <c r="D6194" t="s">
        <v>69</v>
      </c>
      <c r="E6194" t="str">
        <f t="shared" si="290"/>
        <v>Natalie DeCherney20161119</v>
      </c>
      <c r="F6194">
        <f>IF(COUNTIF($E$2:E6194, E6194) = 1, MAX($F$1:F6193) + 1, INDEX($F$1:F6193, MATCH(E6194, $E$1:E6193, 0)))</f>
        <v>3069</v>
      </c>
      <c r="G6194" t="s">
        <v>149</v>
      </c>
      <c r="H6194" t="s">
        <v>11</v>
      </c>
      <c r="I6194" t="s">
        <v>92</v>
      </c>
      <c r="J6194" t="s">
        <v>1979</v>
      </c>
      <c r="K6194" s="17">
        <v>8.74</v>
      </c>
      <c r="L6194" s="17">
        <v>2</v>
      </c>
      <c r="M6194" s="17">
        <v>2.27</v>
      </c>
      <c r="N6194" s="17" t="str">
        <f>IF(SalesData[[#This Row],[Profit]]&gt;0,"Profit","Loss")</f>
        <v>Profit</v>
      </c>
    </row>
    <row r="6195" spans="1:14" x14ac:dyDescent="0.25">
      <c r="A6195" s="1">
        <v>42693</v>
      </c>
      <c r="B6195" s="3">
        <f t="shared" si="288"/>
        <v>2016</v>
      </c>
      <c r="C6195" s="3">
        <f t="shared" si="289"/>
        <v>11</v>
      </c>
      <c r="D6195" t="s">
        <v>69</v>
      </c>
      <c r="E6195" t="str">
        <f t="shared" si="290"/>
        <v>Natalie DeCherney20161119</v>
      </c>
      <c r="F6195">
        <f>IF(COUNTIF($E$2:E6195, E6195) = 1, MAX($F$1:F6194) + 1, INDEX($F$1:F6194, MATCH(E6195, $E$1:E6194, 0)))</f>
        <v>3069</v>
      </c>
      <c r="G6195" t="s">
        <v>149</v>
      </c>
      <c r="H6195" t="s">
        <v>11</v>
      </c>
      <c r="I6195" t="s">
        <v>12</v>
      </c>
      <c r="J6195" t="s">
        <v>1582</v>
      </c>
      <c r="K6195" s="17">
        <v>44.75</v>
      </c>
      <c r="L6195" s="17">
        <v>5</v>
      </c>
      <c r="M6195" s="17">
        <v>20.59</v>
      </c>
      <c r="N6195" s="17" t="str">
        <f>IF(SalesData[[#This Row],[Profit]]&gt;0,"Profit","Loss")</f>
        <v>Profit</v>
      </c>
    </row>
    <row r="6196" spans="1:14" x14ac:dyDescent="0.25">
      <c r="A6196" s="1">
        <v>42693</v>
      </c>
      <c r="B6196" s="3">
        <f t="shared" si="288"/>
        <v>2016</v>
      </c>
      <c r="C6196" s="3">
        <f t="shared" si="289"/>
        <v>11</v>
      </c>
      <c r="D6196" t="s">
        <v>1167</v>
      </c>
      <c r="E6196" t="str">
        <f t="shared" si="290"/>
        <v>Janet Molinari20161119</v>
      </c>
      <c r="F6196">
        <f>IF(COUNTIF($E$2:E6196, E6196) = 1, MAX($F$1:F6195) + 1, INDEX($F$1:F6195, MATCH(E6196, $E$1:E6195, 0)))</f>
        <v>3070</v>
      </c>
      <c r="G6196" t="s">
        <v>164</v>
      </c>
      <c r="H6196" t="s">
        <v>34</v>
      </c>
      <c r="I6196" t="s">
        <v>47</v>
      </c>
      <c r="J6196" t="s">
        <v>1512</v>
      </c>
      <c r="K6196" s="17">
        <v>31.96</v>
      </c>
      <c r="L6196" s="17">
        <v>2</v>
      </c>
      <c r="M6196" s="17">
        <v>1.6</v>
      </c>
      <c r="N6196" s="17" t="str">
        <f>IF(SalesData[[#This Row],[Profit]]&gt;0,"Profit","Loss")</f>
        <v>Profit</v>
      </c>
    </row>
    <row r="6197" spans="1:14" x14ac:dyDescent="0.25">
      <c r="A6197" s="1">
        <v>42694</v>
      </c>
      <c r="B6197" s="3">
        <f t="shared" si="288"/>
        <v>2016</v>
      </c>
      <c r="C6197" s="3">
        <f t="shared" si="289"/>
        <v>11</v>
      </c>
      <c r="D6197" t="s">
        <v>1926</v>
      </c>
      <c r="E6197" t="str">
        <f t="shared" si="290"/>
        <v>Nora Paige20161120</v>
      </c>
      <c r="F6197">
        <f>IF(COUNTIF($E$2:E6197, E6197) = 1, MAX($F$1:F6196) + 1, INDEX($F$1:F6196, MATCH(E6197, $E$1:E6196, 0)))</f>
        <v>3071</v>
      </c>
      <c r="G6197" t="s">
        <v>840</v>
      </c>
      <c r="H6197" t="s">
        <v>11</v>
      </c>
      <c r="I6197" t="s">
        <v>16</v>
      </c>
      <c r="J6197" t="s">
        <v>1434</v>
      </c>
      <c r="K6197" s="17">
        <v>14.62</v>
      </c>
      <c r="L6197" s="17">
        <v>2</v>
      </c>
      <c r="M6197" s="17">
        <v>6.87</v>
      </c>
      <c r="N6197" s="17" t="str">
        <f>IF(SalesData[[#This Row],[Profit]]&gt;0,"Profit","Loss")</f>
        <v>Profit</v>
      </c>
    </row>
    <row r="6198" spans="1:14" x14ac:dyDescent="0.25">
      <c r="A6198" s="1">
        <v>42694</v>
      </c>
      <c r="B6198" s="3">
        <f t="shared" si="288"/>
        <v>2016</v>
      </c>
      <c r="C6198" s="3">
        <f t="shared" si="289"/>
        <v>11</v>
      </c>
      <c r="D6198" t="s">
        <v>1926</v>
      </c>
      <c r="E6198" t="str">
        <f t="shared" si="290"/>
        <v>Nora Paige20161120</v>
      </c>
      <c r="F6198">
        <f>IF(COUNTIF($E$2:E6198, E6198) = 1, MAX($F$1:F6197) + 1, INDEX($F$1:F6197, MATCH(E6198, $E$1:E6197, 0)))</f>
        <v>3071</v>
      </c>
      <c r="G6198" t="s">
        <v>840</v>
      </c>
      <c r="H6198" t="s">
        <v>39</v>
      </c>
      <c r="I6198" t="s">
        <v>40</v>
      </c>
      <c r="J6198" t="s">
        <v>2628</v>
      </c>
      <c r="K6198" s="17">
        <v>944.93</v>
      </c>
      <c r="L6198" s="17">
        <v>7</v>
      </c>
      <c r="M6198" s="17">
        <v>236.23</v>
      </c>
      <c r="N6198" s="17" t="str">
        <f>IF(SalesData[[#This Row],[Profit]]&gt;0,"Profit","Loss")</f>
        <v>Profit</v>
      </c>
    </row>
    <row r="6199" spans="1:14" x14ac:dyDescent="0.25">
      <c r="A6199" s="1">
        <v>42694</v>
      </c>
      <c r="B6199" s="3">
        <f t="shared" si="288"/>
        <v>2016</v>
      </c>
      <c r="C6199" s="3">
        <f t="shared" si="289"/>
        <v>11</v>
      </c>
      <c r="D6199" t="s">
        <v>1046</v>
      </c>
      <c r="E6199" t="str">
        <f t="shared" si="290"/>
        <v>Nick Zandusky20161120</v>
      </c>
      <c r="F6199">
        <f>IF(COUNTIF($E$2:E6199, E6199) = 1, MAX($F$1:F6198) + 1, INDEX($F$1:F6198, MATCH(E6199, $E$1:E6198, 0)))</f>
        <v>3072</v>
      </c>
      <c r="G6199" t="s">
        <v>78</v>
      </c>
      <c r="H6199" t="s">
        <v>11</v>
      </c>
      <c r="I6199" t="s">
        <v>43</v>
      </c>
      <c r="J6199" t="s">
        <v>2587</v>
      </c>
      <c r="K6199" s="17">
        <v>19.100000000000001</v>
      </c>
      <c r="L6199" s="17">
        <v>7</v>
      </c>
      <c r="M6199" s="17">
        <v>6.68</v>
      </c>
      <c r="N6199" s="17" t="str">
        <f>IF(SalesData[[#This Row],[Profit]]&gt;0,"Profit","Loss")</f>
        <v>Profit</v>
      </c>
    </row>
    <row r="6200" spans="1:14" x14ac:dyDescent="0.25">
      <c r="A6200" s="1">
        <v>42694</v>
      </c>
      <c r="B6200" s="3">
        <f t="shared" si="288"/>
        <v>2016</v>
      </c>
      <c r="C6200" s="3">
        <f t="shared" si="289"/>
        <v>11</v>
      </c>
      <c r="D6200" t="s">
        <v>1046</v>
      </c>
      <c r="E6200" t="str">
        <f t="shared" si="290"/>
        <v>Nick Zandusky20161120</v>
      </c>
      <c r="F6200">
        <f>IF(COUNTIF($E$2:E6200, E6200) = 1, MAX($F$1:F6199) + 1, INDEX($F$1:F6199, MATCH(E6200, $E$1:E6199, 0)))</f>
        <v>3072</v>
      </c>
      <c r="G6200" t="s">
        <v>78</v>
      </c>
      <c r="H6200" t="s">
        <v>11</v>
      </c>
      <c r="I6200" t="s">
        <v>16</v>
      </c>
      <c r="J6200" t="s">
        <v>1432</v>
      </c>
      <c r="K6200" s="17">
        <v>18.5</v>
      </c>
      <c r="L6200" s="17">
        <v>8</v>
      </c>
      <c r="M6200" s="17">
        <v>6.24</v>
      </c>
      <c r="N6200" s="17" t="str">
        <f>IF(SalesData[[#This Row],[Profit]]&gt;0,"Profit","Loss")</f>
        <v>Profit</v>
      </c>
    </row>
    <row r="6201" spans="1:14" x14ac:dyDescent="0.25">
      <c r="A6201" s="1">
        <v>42694</v>
      </c>
      <c r="B6201" s="3">
        <f t="shared" si="288"/>
        <v>2016</v>
      </c>
      <c r="C6201" s="3">
        <f t="shared" si="289"/>
        <v>11</v>
      </c>
      <c r="D6201" t="s">
        <v>1046</v>
      </c>
      <c r="E6201" t="str">
        <f t="shared" si="290"/>
        <v>Nick Zandusky20161120</v>
      </c>
      <c r="F6201">
        <f>IF(COUNTIF($E$2:E6201, E6201) = 1, MAX($F$1:F6200) + 1, INDEX($F$1:F6200, MATCH(E6201, $E$1:E6200, 0)))</f>
        <v>3072</v>
      </c>
      <c r="G6201" t="s">
        <v>78</v>
      </c>
      <c r="H6201" t="s">
        <v>39</v>
      </c>
      <c r="I6201" t="s">
        <v>52</v>
      </c>
      <c r="J6201" t="s">
        <v>261</v>
      </c>
      <c r="K6201" s="17">
        <v>255.98</v>
      </c>
      <c r="L6201" s="17">
        <v>2</v>
      </c>
      <c r="M6201" s="17">
        <v>54.4</v>
      </c>
      <c r="N6201" s="17" t="str">
        <f>IF(SalesData[[#This Row],[Profit]]&gt;0,"Profit","Loss")</f>
        <v>Profit</v>
      </c>
    </row>
    <row r="6202" spans="1:14" x14ac:dyDescent="0.25">
      <c r="A6202" s="1">
        <v>42694</v>
      </c>
      <c r="B6202" s="3">
        <f t="shared" si="288"/>
        <v>2016</v>
      </c>
      <c r="C6202" s="3">
        <f t="shared" si="289"/>
        <v>11</v>
      </c>
      <c r="D6202" t="s">
        <v>1046</v>
      </c>
      <c r="E6202" t="str">
        <f t="shared" si="290"/>
        <v>Nick Zandusky20161120</v>
      </c>
      <c r="F6202">
        <f>IF(COUNTIF($E$2:E6202, E6202) = 1, MAX($F$1:F6201) + 1, INDEX($F$1:F6201, MATCH(E6202, $E$1:E6201, 0)))</f>
        <v>3072</v>
      </c>
      <c r="G6202" t="s">
        <v>78</v>
      </c>
      <c r="H6202" t="s">
        <v>34</v>
      </c>
      <c r="I6202" t="s">
        <v>74</v>
      </c>
      <c r="J6202" t="s">
        <v>2161</v>
      </c>
      <c r="K6202" s="17">
        <v>86.97</v>
      </c>
      <c r="L6202" s="17">
        <v>3</v>
      </c>
      <c r="M6202" s="17">
        <v>-48.7</v>
      </c>
      <c r="N6202" s="17" t="str">
        <f>IF(SalesData[[#This Row],[Profit]]&gt;0,"Profit","Loss")</f>
        <v>Loss</v>
      </c>
    </row>
    <row r="6203" spans="1:14" x14ac:dyDescent="0.25">
      <c r="A6203" s="1">
        <v>42694</v>
      </c>
      <c r="B6203" s="3">
        <f t="shared" si="288"/>
        <v>2016</v>
      </c>
      <c r="C6203" s="3">
        <f t="shared" si="289"/>
        <v>11</v>
      </c>
      <c r="D6203" t="s">
        <v>547</v>
      </c>
      <c r="E6203" t="str">
        <f t="shared" si="290"/>
        <v>Allen Goldenen20161120</v>
      </c>
      <c r="F6203">
        <f>IF(COUNTIF($E$2:E6203, E6203) = 1, MAX($F$1:F6202) + 1, INDEX($F$1:F6202, MATCH(E6203, $E$1:E6202, 0)))</f>
        <v>3073</v>
      </c>
      <c r="G6203" t="s">
        <v>78</v>
      </c>
      <c r="H6203" t="s">
        <v>11</v>
      </c>
      <c r="I6203" t="s">
        <v>12</v>
      </c>
      <c r="J6203" t="s">
        <v>45</v>
      </c>
      <c r="K6203" s="17">
        <v>15.7</v>
      </c>
      <c r="L6203" s="17">
        <v>3</v>
      </c>
      <c r="M6203" s="17">
        <v>5.0999999999999996</v>
      </c>
      <c r="N6203" s="17" t="str">
        <f>IF(SalesData[[#This Row],[Profit]]&gt;0,"Profit","Loss")</f>
        <v>Profit</v>
      </c>
    </row>
    <row r="6204" spans="1:14" x14ac:dyDescent="0.25">
      <c r="A6204" s="1">
        <v>42694</v>
      </c>
      <c r="B6204" s="3">
        <f t="shared" si="288"/>
        <v>2016</v>
      </c>
      <c r="C6204" s="3">
        <f t="shared" si="289"/>
        <v>11</v>
      </c>
      <c r="D6204" t="s">
        <v>547</v>
      </c>
      <c r="E6204" t="str">
        <f t="shared" si="290"/>
        <v>Allen Goldenen20161120</v>
      </c>
      <c r="F6204">
        <f>IF(COUNTIF($E$2:E6204, E6204) = 1, MAX($F$1:F6203) + 1, INDEX($F$1:F6203, MATCH(E6204, $E$1:E6203, 0)))</f>
        <v>3073</v>
      </c>
      <c r="G6204" t="s">
        <v>78</v>
      </c>
      <c r="H6204" t="s">
        <v>11</v>
      </c>
      <c r="I6204" t="s">
        <v>20</v>
      </c>
      <c r="J6204" t="s">
        <v>1380</v>
      </c>
      <c r="K6204" s="17">
        <v>2.63</v>
      </c>
      <c r="L6204" s="17">
        <v>2</v>
      </c>
      <c r="M6204" s="17">
        <v>-1.93</v>
      </c>
      <c r="N6204" s="17" t="str">
        <f>IF(SalesData[[#This Row],[Profit]]&gt;0,"Profit","Loss")</f>
        <v>Loss</v>
      </c>
    </row>
    <row r="6205" spans="1:14" x14ac:dyDescent="0.25">
      <c r="A6205" s="1">
        <v>42694</v>
      </c>
      <c r="B6205" s="3">
        <f t="shared" si="288"/>
        <v>2016</v>
      </c>
      <c r="C6205" s="3">
        <f t="shared" si="289"/>
        <v>11</v>
      </c>
      <c r="D6205" t="s">
        <v>547</v>
      </c>
      <c r="E6205" t="str">
        <f t="shared" si="290"/>
        <v>Allen Goldenen20161120</v>
      </c>
      <c r="F6205">
        <f>IF(COUNTIF($E$2:E6205, E6205) = 1, MAX($F$1:F6204) + 1, INDEX($F$1:F6204, MATCH(E6205, $E$1:E6204, 0)))</f>
        <v>3073</v>
      </c>
      <c r="G6205" t="s">
        <v>78</v>
      </c>
      <c r="H6205" t="s">
        <v>11</v>
      </c>
      <c r="I6205" t="s">
        <v>20</v>
      </c>
      <c r="J6205" t="s">
        <v>1228</v>
      </c>
      <c r="K6205" s="17">
        <v>14.43</v>
      </c>
      <c r="L6205" s="17">
        <v>3</v>
      </c>
      <c r="M6205" s="17">
        <v>-10.58</v>
      </c>
      <c r="N6205" s="17" t="str">
        <f>IF(SalesData[[#This Row],[Profit]]&gt;0,"Profit","Loss")</f>
        <v>Loss</v>
      </c>
    </row>
    <row r="6206" spans="1:14" x14ac:dyDescent="0.25">
      <c r="A6206" s="1">
        <v>42694</v>
      </c>
      <c r="B6206" s="3">
        <f t="shared" si="288"/>
        <v>2016</v>
      </c>
      <c r="C6206" s="3">
        <f t="shared" si="289"/>
        <v>11</v>
      </c>
      <c r="D6206" t="s">
        <v>90</v>
      </c>
      <c r="E6206" t="str">
        <f t="shared" si="290"/>
        <v>David Wiener20161120</v>
      </c>
      <c r="F6206">
        <f>IF(COUNTIF($E$2:E6206, E6206) = 1, MAX($F$1:F6205) + 1, INDEX($F$1:F6205, MATCH(E6206, $E$1:E6205, 0)))</f>
        <v>3074</v>
      </c>
      <c r="G6206" t="s">
        <v>10</v>
      </c>
      <c r="H6206" t="s">
        <v>34</v>
      </c>
      <c r="I6206" t="s">
        <v>35</v>
      </c>
      <c r="J6206" t="s">
        <v>1480</v>
      </c>
      <c r="K6206" s="17">
        <v>318.43</v>
      </c>
      <c r="L6206" s="17">
        <v>5</v>
      </c>
      <c r="M6206" s="17">
        <v>-77.33</v>
      </c>
      <c r="N6206" s="17" t="str">
        <f>IF(SalesData[[#This Row],[Profit]]&gt;0,"Profit","Loss")</f>
        <v>Loss</v>
      </c>
    </row>
    <row r="6207" spans="1:14" x14ac:dyDescent="0.25">
      <c r="A6207" s="1">
        <v>42694</v>
      </c>
      <c r="B6207" s="3">
        <f t="shared" si="288"/>
        <v>2016</v>
      </c>
      <c r="C6207" s="3">
        <f t="shared" si="289"/>
        <v>11</v>
      </c>
      <c r="D6207" t="s">
        <v>90</v>
      </c>
      <c r="E6207" t="str">
        <f t="shared" si="290"/>
        <v>David Wiener20161120</v>
      </c>
      <c r="F6207">
        <f>IF(COUNTIF($E$2:E6207, E6207) = 1, MAX($F$1:F6206) + 1, INDEX($F$1:F6206, MATCH(E6207, $E$1:E6206, 0)))</f>
        <v>3074</v>
      </c>
      <c r="G6207" t="s">
        <v>10</v>
      </c>
      <c r="H6207" t="s">
        <v>39</v>
      </c>
      <c r="I6207" t="s">
        <v>40</v>
      </c>
      <c r="J6207" t="s">
        <v>1764</v>
      </c>
      <c r="K6207" s="17">
        <v>122.92</v>
      </c>
      <c r="L6207" s="17">
        <v>7</v>
      </c>
      <c r="M6207" s="17">
        <v>46.1</v>
      </c>
      <c r="N6207" s="17" t="str">
        <f>IF(SalesData[[#This Row],[Profit]]&gt;0,"Profit","Loss")</f>
        <v>Profit</v>
      </c>
    </row>
    <row r="6208" spans="1:14" x14ac:dyDescent="0.25">
      <c r="A6208" s="1">
        <v>42694</v>
      </c>
      <c r="B6208" s="3">
        <f t="shared" si="288"/>
        <v>2016</v>
      </c>
      <c r="C6208" s="3">
        <f t="shared" si="289"/>
        <v>11</v>
      </c>
      <c r="D6208" t="s">
        <v>90</v>
      </c>
      <c r="E6208" t="str">
        <f t="shared" si="290"/>
        <v>David Wiener20161120</v>
      </c>
      <c r="F6208">
        <f>IF(COUNTIF($E$2:E6208, E6208) = 1, MAX($F$1:F6207) + 1, INDEX($F$1:F6207, MATCH(E6208, $E$1:E6207, 0)))</f>
        <v>3074</v>
      </c>
      <c r="G6208" t="s">
        <v>10</v>
      </c>
      <c r="H6208" t="s">
        <v>34</v>
      </c>
      <c r="I6208" t="s">
        <v>47</v>
      </c>
      <c r="J6208" t="s">
        <v>281</v>
      </c>
      <c r="K6208" s="17">
        <v>7.07</v>
      </c>
      <c r="L6208" s="17">
        <v>3</v>
      </c>
      <c r="M6208" s="17">
        <v>-2.83</v>
      </c>
      <c r="N6208" s="17" t="str">
        <f>IF(SalesData[[#This Row],[Profit]]&gt;0,"Profit","Loss")</f>
        <v>Loss</v>
      </c>
    </row>
    <row r="6209" spans="1:14" x14ac:dyDescent="0.25">
      <c r="A6209" s="1">
        <v>42694</v>
      </c>
      <c r="B6209" s="3">
        <f t="shared" si="288"/>
        <v>2016</v>
      </c>
      <c r="C6209" s="3">
        <f t="shared" si="289"/>
        <v>11</v>
      </c>
      <c r="D6209" t="s">
        <v>959</v>
      </c>
      <c r="E6209" t="str">
        <f t="shared" si="290"/>
        <v>Barbara Fisher20161120</v>
      </c>
      <c r="F6209">
        <f>IF(COUNTIF($E$2:E6209, E6209) = 1, MAX($F$1:F6208) + 1, INDEX($F$1:F6208, MATCH(E6209, $E$1:E6208, 0)))</f>
        <v>3075</v>
      </c>
      <c r="G6209" t="s">
        <v>129</v>
      </c>
      <c r="H6209" t="s">
        <v>11</v>
      </c>
      <c r="I6209" t="s">
        <v>12</v>
      </c>
      <c r="J6209" t="s">
        <v>739</v>
      </c>
      <c r="K6209" s="17">
        <v>9.08</v>
      </c>
      <c r="L6209" s="17">
        <v>2</v>
      </c>
      <c r="M6209" s="17">
        <v>4.09</v>
      </c>
      <c r="N6209" s="17" t="str">
        <f>IF(SalesData[[#This Row],[Profit]]&gt;0,"Profit","Loss")</f>
        <v>Profit</v>
      </c>
    </row>
    <row r="6210" spans="1:14" x14ac:dyDescent="0.25">
      <c r="A6210" s="1">
        <v>42694</v>
      </c>
      <c r="B6210" s="3">
        <f t="shared" ref="B6210:B6273" si="291">YEAR(A6210)</f>
        <v>2016</v>
      </c>
      <c r="C6210" s="3">
        <f t="shared" ref="C6210:C6273" si="292">MONTH(A6210)</f>
        <v>11</v>
      </c>
      <c r="D6210" t="s">
        <v>959</v>
      </c>
      <c r="E6210" t="str">
        <f t="shared" ref="E6210:E6273" si="293">D6210 &amp; TEXT(A6210, "yyyymmdd")</f>
        <v>Barbara Fisher20161120</v>
      </c>
      <c r="F6210">
        <f>IF(COUNTIF($E$2:E6210, E6210) = 1, MAX($F$1:F6209) + 1, INDEX($F$1:F6209, MATCH(E6210, $E$1:E6209, 0)))</f>
        <v>3075</v>
      </c>
      <c r="G6210" t="s">
        <v>129</v>
      </c>
      <c r="H6210" t="s">
        <v>11</v>
      </c>
      <c r="I6210" t="s">
        <v>12</v>
      </c>
      <c r="J6210" t="s">
        <v>979</v>
      </c>
      <c r="K6210" s="17">
        <v>314.55</v>
      </c>
      <c r="L6210" s="17">
        <v>3</v>
      </c>
      <c r="M6210" s="17">
        <v>150.97999999999999</v>
      </c>
      <c r="N6210" s="17" t="str">
        <f>IF(SalesData[[#This Row],[Profit]]&gt;0,"Profit","Loss")</f>
        <v>Profit</v>
      </c>
    </row>
    <row r="6211" spans="1:14" x14ac:dyDescent="0.25">
      <c r="A6211" s="1">
        <v>42694</v>
      </c>
      <c r="B6211" s="3">
        <f t="shared" si="291"/>
        <v>2016</v>
      </c>
      <c r="C6211" s="3">
        <f t="shared" si="292"/>
        <v>11</v>
      </c>
      <c r="D6211" t="s">
        <v>959</v>
      </c>
      <c r="E6211" t="str">
        <f t="shared" si="293"/>
        <v>Barbara Fisher20161120</v>
      </c>
      <c r="F6211">
        <f>IF(COUNTIF($E$2:E6211, E6211) = 1, MAX($F$1:F6210) + 1, INDEX($F$1:F6210, MATCH(E6211, $E$1:E6210, 0)))</f>
        <v>3075</v>
      </c>
      <c r="G6211" t="s">
        <v>129</v>
      </c>
      <c r="H6211" t="s">
        <v>11</v>
      </c>
      <c r="I6211" t="s">
        <v>20</v>
      </c>
      <c r="J6211" t="s">
        <v>150</v>
      </c>
      <c r="K6211" s="17">
        <v>4.91</v>
      </c>
      <c r="L6211" s="17">
        <v>1</v>
      </c>
      <c r="M6211" s="17">
        <v>2.31</v>
      </c>
      <c r="N6211" s="17" t="str">
        <f>IF(SalesData[[#This Row],[Profit]]&gt;0,"Profit","Loss")</f>
        <v>Profit</v>
      </c>
    </row>
    <row r="6212" spans="1:14" x14ac:dyDescent="0.25">
      <c r="A6212" s="1">
        <v>42694</v>
      </c>
      <c r="B6212" s="3">
        <f t="shared" si="291"/>
        <v>2016</v>
      </c>
      <c r="C6212" s="3">
        <f t="shared" si="292"/>
        <v>11</v>
      </c>
      <c r="D6212" t="s">
        <v>83</v>
      </c>
      <c r="E6212" t="str">
        <f t="shared" si="293"/>
        <v>Erica Hackney20161120</v>
      </c>
      <c r="F6212">
        <f>IF(COUNTIF($E$2:E6212, E6212) = 1, MAX($F$1:F6211) + 1, INDEX($F$1:F6211, MATCH(E6212, $E$1:E6211, 0)))</f>
        <v>3076</v>
      </c>
      <c r="G6212" t="s">
        <v>10</v>
      </c>
      <c r="H6212" t="s">
        <v>39</v>
      </c>
      <c r="I6212" t="s">
        <v>40</v>
      </c>
      <c r="J6212" t="s">
        <v>42</v>
      </c>
      <c r="K6212" s="17">
        <v>151.19</v>
      </c>
      <c r="L6212" s="17">
        <v>1</v>
      </c>
      <c r="M6212" s="17">
        <v>13.23</v>
      </c>
      <c r="N6212" s="17" t="str">
        <f>IF(SalesData[[#This Row],[Profit]]&gt;0,"Profit","Loss")</f>
        <v>Profit</v>
      </c>
    </row>
    <row r="6213" spans="1:14" x14ac:dyDescent="0.25">
      <c r="A6213" s="1">
        <v>42694</v>
      </c>
      <c r="B6213" s="3">
        <f t="shared" si="291"/>
        <v>2016</v>
      </c>
      <c r="C6213" s="3">
        <f t="shared" si="292"/>
        <v>11</v>
      </c>
      <c r="D6213" t="s">
        <v>346</v>
      </c>
      <c r="E6213" t="str">
        <f t="shared" si="293"/>
        <v>Matt Connell20161120</v>
      </c>
      <c r="F6213">
        <f>IF(COUNTIF($E$2:E6213, E6213) = 1, MAX($F$1:F6212) + 1, INDEX($F$1:F6212, MATCH(E6213, $E$1:E6212, 0)))</f>
        <v>3077</v>
      </c>
      <c r="G6213" t="s">
        <v>27</v>
      </c>
      <c r="H6213" t="s">
        <v>11</v>
      </c>
      <c r="I6213" t="s">
        <v>92</v>
      </c>
      <c r="J6213" t="s">
        <v>1050</v>
      </c>
      <c r="K6213" s="17">
        <v>39</v>
      </c>
      <c r="L6213" s="17">
        <v>12</v>
      </c>
      <c r="M6213" s="17">
        <v>11.31</v>
      </c>
      <c r="N6213" s="17" t="str">
        <f>IF(SalesData[[#This Row],[Profit]]&gt;0,"Profit","Loss")</f>
        <v>Profit</v>
      </c>
    </row>
    <row r="6214" spans="1:14" x14ac:dyDescent="0.25">
      <c r="A6214" s="1">
        <v>42694</v>
      </c>
      <c r="B6214" s="3">
        <f t="shared" si="291"/>
        <v>2016</v>
      </c>
      <c r="C6214" s="3">
        <f t="shared" si="292"/>
        <v>11</v>
      </c>
      <c r="D6214" t="s">
        <v>1198</v>
      </c>
      <c r="E6214" t="str">
        <f t="shared" si="293"/>
        <v>Shirley Jackson20161120</v>
      </c>
      <c r="F6214">
        <f>IF(COUNTIF($E$2:E6214, E6214) = 1, MAX($F$1:F6213) + 1, INDEX($F$1:F6213, MATCH(E6214, $E$1:E6213, 0)))</f>
        <v>3078</v>
      </c>
      <c r="G6214" t="s">
        <v>59</v>
      </c>
      <c r="H6214" t="s">
        <v>11</v>
      </c>
      <c r="I6214" t="s">
        <v>20</v>
      </c>
      <c r="J6214" t="s">
        <v>1174</v>
      </c>
      <c r="K6214" s="17">
        <v>128.4</v>
      </c>
      <c r="L6214" s="17">
        <v>3</v>
      </c>
      <c r="M6214" s="17">
        <v>62.92</v>
      </c>
      <c r="N6214" s="17" t="str">
        <f>IF(SalesData[[#This Row],[Profit]]&gt;0,"Profit","Loss")</f>
        <v>Profit</v>
      </c>
    </row>
    <row r="6215" spans="1:14" x14ac:dyDescent="0.25">
      <c r="A6215" s="1">
        <v>42694</v>
      </c>
      <c r="B6215" s="3">
        <f t="shared" si="291"/>
        <v>2016</v>
      </c>
      <c r="C6215" s="3">
        <f t="shared" si="292"/>
        <v>11</v>
      </c>
      <c r="D6215" t="s">
        <v>1327</v>
      </c>
      <c r="E6215" t="str">
        <f t="shared" si="293"/>
        <v>Frank Atkinson20161120</v>
      </c>
      <c r="F6215">
        <f>IF(COUNTIF($E$2:E6215, E6215) = 1, MAX($F$1:F6214) + 1, INDEX($F$1:F6214, MATCH(E6215, $E$1:E6214, 0)))</f>
        <v>3079</v>
      </c>
      <c r="G6215" t="s">
        <v>123</v>
      </c>
      <c r="H6215" t="s">
        <v>34</v>
      </c>
      <c r="I6215" t="s">
        <v>74</v>
      </c>
      <c r="J6215" t="s">
        <v>1880</v>
      </c>
      <c r="K6215" s="17">
        <v>289.57</v>
      </c>
      <c r="L6215" s="17">
        <v>2</v>
      </c>
      <c r="M6215" s="17">
        <v>10.86</v>
      </c>
      <c r="N6215" s="17" t="str">
        <f>IF(SalesData[[#This Row],[Profit]]&gt;0,"Profit","Loss")</f>
        <v>Profit</v>
      </c>
    </row>
    <row r="6216" spans="1:14" x14ac:dyDescent="0.25">
      <c r="A6216" s="1">
        <v>42694</v>
      </c>
      <c r="B6216" s="3">
        <f t="shared" si="291"/>
        <v>2016</v>
      </c>
      <c r="C6216" s="3">
        <f t="shared" si="292"/>
        <v>11</v>
      </c>
      <c r="D6216" t="s">
        <v>1327</v>
      </c>
      <c r="E6216" t="str">
        <f t="shared" si="293"/>
        <v>Frank Atkinson20161120</v>
      </c>
      <c r="F6216">
        <f>IF(COUNTIF($E$2:E6216, E6216) = 1, MAX($F$1:F6215) + 1, INDEX($F$1:F6215, MATCH(E6216, $E$1:E6215, 0)))</f>
        <v>3079</v>
      </c>
      <c r="G6216" t="s">
        <v>123</v>
      </c>
      <c r="H6216" t="s">
        <v>11</v>
      </c>
      <c r="I6216" t="s">
        <v>18</v>
      </c>
      <c r="J6216" t="s">
        <v>1229</v>
      </c>
      <c r="K6216" s="17">
        <v>39.72</v>
      </c>
      <c r="L6216" s="17">
        <v>5</v>
      </c>
      <c r="M6216" s="17">
        <v>4.47</v>
      </c>
      <c r="N6216" s="17" t="str">
        <f>IF(SalesData[[#This Row],[Profit]]&gt;0,"Profit","Loss")</f>
        <v>Profit</v>
      </c>
    </row>
    <row r="6217" spans="1:14" x14ac:dyDescent="0.25">
      <c r="A6217" s="1">
        <v>42694</v>
      </c>
      <c r="B6217" s="3">
        <f t="shared" si="291"/>
        <v>2016</v>
      </c>
      <c r="C6217" s="3">
        <f t="shared" si="292"/>
        <v>11</v>
      </c>
      <c r="D6217" t="s">
        <v>1327</v>
      </c>
      <c r="E6217" t="str">
        <f t="shared" si="293"/>
        <v>Frank Atkinson20161120</v>
      </c>
      <c r="F6217">
        <f>IF(COUNTIF($E$2:E6217, E6217) = 1, MAX($F$1:F6216) + 1, INDEX($F$1:F6216, MATCH(E6217, $E$1:E6216, 0)))</f>
        <v>3079</v>
      </c>
      <c r="G6217" t="s">
        <v>123</v>
      </c>
      <c r="H6217" t="s">
        <v>39</v>
      </c>
      <c r="I6217" t="s">
        <v>40</v>
      </c>
      <c r="J6217" t="s">
        <v>2035</v>
      </c>
      <c r="K6217" s="17">
        <v>244.77</v>
      </c>
      <c r="L6217" s="17">
        <v>4</v>
      </c>
      <c r="M6217" s="17">
        <v>24.48</v>
      </c>
      <c r="N6217" s="17" t="str">
        <f>IF(SalesData[[#This Row],[Profit]]&gt;0,"Profit","Loss")</f>
        <v>Profit</v>
      </c>
    </row>
    <row r="6218" spans="1:14" x14ac:dyDescent="0.25">
      <c r="A6218" s="1">
        <v>42694</v>
      </c>
      <c r="B6218" s="3">
        <f t="shared" si="291"/>
        <v>2016</v>
      </c>
      <c r="C6218" s="3">
        <f t="shared" si="292"/>
        <v>11</v>
      </c>
      <c r="D6218" t="s">
        <v>2244</v>
      </c>
      <c r="E6218" t="str">
        <f t="shared" si="293"/>
        <v>Brendan Murry20161120</v>
      </c>
      <c r="F6218">
        <f>IF(COUNTIF($E$2:E6218, E6218) = 1, MAX($F$1:F6217) + 1, INDEX($F$1:F6217, MATCH(E6218, $E$1:E6217, 0)))</f>
        <v>3080</v>
      </c>
      <c r="G6218" t="s">
        <v>27</v>
      </c>
      <c r="H6218" t="s">
        <v>39</v>
      </c>
      <c r="I6218" t="s">
        <v>52</v>
      </c>
      <c r="J6218" t="s">
        <v>2579</v>
      </c>
      <c r="K6218" s="17">
        <v>27.88</v>
      </c>
      <c r="L6218" s="17">
        <v>2</v>
      </c>
      <c r="M6218" s="17">
        <v>3.9</v>
      </c>
      <c r="N6218" s="17" t="str">
        <f>IF(SalesData[[#This Row],[Profit]]&gt;0,"Profit","Loss")</f>
        <v>Profit</v>
      </c>
    </row>
    <row r="6219" spans="1:14" x14ac:dyDescent="0.25">
      <c r="A6219" s="1">
        <v>42695</v>
      </c>
      <c r="B6219" s="3">
        <f t="shared" si="291"/>
        <v>2016</v>
      </c>
      <c r="C6219" s="3">
        <f t="shared" si="292"/>
        <v>11</v>
      </c>
      <c r="D6219" t="s">
        <v>2079</v>
      </c>
      <c r="E6219" t="str">
        <f t="shared" si="293"/>
        <v>Justin Hirsh20161121</v>
      </c>
      <c r="F6219">
        <f>IF(COUNTIF($E$2:E6219, E6219) = 1, MAX($F$1:F6218) + 1, INDEX($F$1:F6218, MATCH(E6219, $E$1:E6218, 0)))</f>
        <v>3081</v>
      </c>
      <c r="G6219" t="s">
        <v>91</v>
      </c>
      <c r="H6219" t="s">
        <v>34</v>
      </c>
      <c r="I6219" t="s">
        <v>35</v>
      </c>
      <c r="J6219" t="s">
        <v>1128</v>
      </c>
      <c r="K6219" s="17">
        <v>195.14</v>
      </c>
      <c r="L6219" s="17">
        <v>4</v>
      </c>
      <c r="M6219" s="17">
        <v>-12.2</v>
      </c>
      <c r="N6219" s="17" t="str">
        <f>IF(SalesData[[#This Row],[Profit]]&gt;0,"Profit","Loss")</f>
        <v>Loss</v>
      </c>
    </row>
    <row r="6220" spans="1:14" x14ac:dyDescent="0.25">
      <c r="A6220" s="1">
        <v>42695</v>
      </c>
      <c r="B6220" s="3">
        <f t="shared" si="291"/>
        <v>2016</v>
      </c>
      <c r="C6220" s="3">
        <f t="shared" si="292"/>
        <v>11</v>
      </c>
      <c r="D6220" t="s">
        <v>1555</v>
      </c>
      <c r="E6220" t="str">
        <f t="shared" si="293"/>
        <v>Denise Monton20161121</v>
      </c>
      <c r="F6220">
        <f>IF(COUNTIF($E$2:E6220, E6220) = 1, MAX($F$1:F6219) + 1, INDEX($F$1:F6219, MATCH(E6220, $E$1:E6219, 0)))</f>
        <v>3082</v>
      </c>
      <c r="G6220" t="s">
        <v>395</v>
      </c>
      <c r="H6220" t="s">
        <v>11</v>
      </c>
      <c r="I6220" t="s">
        <v>12</v>
      </c>
      <c r="J6220" t="s">
        <v>1767</v>
      </c>
      <c r="K6220" s="17">
        <v>40.46</v>
      </c>
      <c r="L6220" s="17">
        <v>7</v>
      </c>
      <c r="M6220" s="17">
        <v>19.829999999999998</v>
      </c>
      <c r="N6220" s="17" t="str">
        <f>IF(SalesData[[#This Row],[Profit]]&gt;0,"Profit","Loss")</f>
        <v>Profit</v>
      </c>
    </row>
    <row r="6221" spans="1:14" x14ac:dyDescent="0.25">
      <c r="A6221" s="1">
        <v>42695</v>
      </c>
      <c r="B6221" s="3">
        <f t="shared" si="291"/>
        <v>2016</v>
      </c>
      <c r="C6221" s="3">
        <f t="shared" si="292"/>
        <v>11</v>
      </c>
      <c r="D6221" t="s">
        <v>1555</v>
      </c>
      <c r="E6221" t="str">
        <f t="shared" si="293"/>
        <v>Denise Monton20161121</v>
      </c>
      <c r="F6221">
        <f>IF(COUNTIF($E$2:E6221, E6221) = 1, MAX($F$1:F6220) + 1, INDEX($F$1:F6220, MATCH(E6221, $E$1:E6220, 0)))</f>
        <v>3082</v>
      </c>
      <c r="G6221" t="s">
        <v>395</v>
      </c>
      <c r="H6221" t="s">
        <v>39</v>
      </c>
      <c r="I6221" t="s">
        <v>40</v>
      </c>
      <c r="J6221" t="s">
        <v>1707</v>
      </c>
      <c r="K6221" s="17">
        <v>404.94</v>
      </c>
      <c r="L6221" s="17">
        <v>3</v>
      </c>
      <c r="M6221" s="17">
        <v>109.33</v>
      </c>
      <c r="N6221" s="17" t="str">
        <f>IF(SalesData[[#This Row],[Profit]]&gt;0,"Profit","Loss")</f>
        <v>Profit</v>
      </c>
    </row>
    <row r="6222" spans="1:14" x14ac:dyDescent="0.25">
      <c r="A6222" s="1">
        <v>42695</v>
      </c>
      <c r="B6222" s="3">
        <f t="shared" si="291"/>
        <v>2016</v>
      </c>
      <c r="C6222" s="3">
        <f t="shared" si="292"/>
        <v>11</v>
      </c>
      <c r="D6222" t="s">
        <v>280</v>
      </c>
      <c r="E6222" t="str">
        <f t="shared" si="293"/>
        <v>Chloris Kastensmidt20161121</v>
      </c>
      <c r="F6222">
        <f>IF(COUNTIF($E$2:E6222, E6222) = 1, MAX($F$1:F6221) + 1, INDEX($F$1:F6221, MATCH(E6222, $E$1:E6221, 0)))</f>
        <v>3083</v>
      </c>
      <c r="G6222" t="s">
        <v>78</v>
      </c>
      <c r="H6222" t="s">
        <v>39</v>
      </c>
      <c r="I6222" t="s">
        <v>302</v>
      </c>
      <c r="J6222" t="s">
        <v>2629</v>
      </c>
      <c r="K6222" s="17">
        <v>30.35</v>
      </c>
      <c r="L6222" s="17">
        <v>7</v>
      </c>
      <c r="M6222" s="17">
        <v>-24.28</v>
      </c>
      <c r="N6222" s="17" t="str">
        <f>IF(SalesData[[#This Row],[Profit]]&gt;0,"Profit","Loss")</f>
        <v>Loss</v>
      </c>
    </row>
    <row r="6223" spans="1:14" x14ac:dyDescent="0.25">
      <c r="A6223" s="1">
        <v>42695</v>
      </c>
      <c r="B6223" s="3">
        <f t="shared" si="291"/>
        <v>2016</v>
      </c>
      <c r="C6223" s="3">
        <f t="shared" si="292"/>
        <v>11</v>
      </c>
      <c r="D6223" t="s">
        <v>280</v>
      </c>
      <c r="E6223" t="str">
        <f t="shared" si="293"/>
        <v>Chloris Kastensmidt20161121</v>
      </c>
      <c r="F6223">
        <f>IF(COUNTIF($E$2:E6223, E6223) = 1, MAX($F$1:F6222) + 1, INDEX($F$1:F6222, MATCH(E6223, $E$1:E6222, 0)))</f>
        <v>3083</v>
      </c>
      <c r="G6223" t="s">
        <v>78</v>
      </c>
      <c r="H6223" t="s">
        <v>34</v>
      </c>
      <c r="I6223" t="s">
        <v>35</v>
      </c>
      <c r="J6223" t="s">
        <v>1066</v>
      </c>
      <c r="K6223" s="17">
        <v>127.55</v>
      </c>
      <c r="L6223" s="17">
        <v>3</v>
      </c>
      <c r="M6223" s="17">
        <v>-9.11</v>
      </c>
      <c r="N6223" s="17" t="str">
        <f>IF(SalesData[[#This Row],[Profit]]&gt;0,"Profit","Loss")</f>
        <v>Loss</v>
      </c>
    </row>
    <row r="6224" spans="1:14" x14ac:dyDescent="0.25">
      <c r="A6224" s="1">
        <v>42695</v>
      </c>
      <c r="B6224" s="3">
        <f t="shared" si="291"/>
        <v>2016</v>
      </c>
      <c r="C6224" s="3">
        <f t="shared" si="292"/>
        <v>11</v>
      </c>
      <c r="D6224" t="s">
        <v>280</v>
      </c>
      <c r="E6224" t="str">
        <f t="shared" si="293"/>
        <v>Chloris Kastensmidt20161121</v>
      </c>
      <c r="F6224">
        <f>IF(COUNTIF($E$2:E6224, E6224) = 1, MAX($F$1:F6223) + 1, INDEX($F$1:F6223, MATCH(E6224, $E$1:E6223, 0)))</f>
        <v>3083</v>
      </c>
      <c r="G6224" t="s">
        <v>78</v>
      </c>
      <c r="H6224" t="s">
        <v>34</v>
      </c>
      <c r="I6224" t="s">
        <v>47</v>
      </c>
      <c r="J6224" t="s">
        <v>1362</v>
      </c>
      <c r="K6224" s="17">
        <v>77.95</v>
      </c>
      <c r="L6224" s="17">
        <v>3</v>
      </c>
      <c r="M6224" s="17">
        <v>15.59</v>
      </c>
      <c r="N6224" s="17" t="str">
        <f>IF(SalesData[[#This Row],[Profit]]&gt;0,"Profit","Loss")</f>
        <v>Profit</v>
      </c>
    </row>
    <row r="6225" spans="1:14" x14ac:dyDescent="0.25">
      <c r="A6225" s="1">
        <v>42695</v>
      </c>
      <c r="B6225" s="3">
        <f t="shared" si="291"/>
        <v>2016</v>
      </c>
      <c r="C6225" s="3">
        <f t="shared" si="292"/>
        <v>11</v>
      </c>
      <c r="D6225" t="s">
        <v>983</v>
      </c>
      <c r="E6225" t="str">
        <f t="shared" si="293"/>
        <v>Roger Demir20161121</v>
      </c>
      <c r="F6225">
        <f>IF(COUNTIF($E$2:E6225, E6225) = 1, MAX($F$1:F6224) + 1, INDEX($F$1:F6224, MATCH(E6225, $E$1:E6224, 0)))</f>
        <v>3084</v>
      </c>
      <c r="G6225" t="s">
        <v>15</v>
      </c>
      <c r="H6225" t="s">
        <v>11</v>
      </c>
      <c r="I6225" t="s">
        <v>12</v>
      </c>
      <c r="J6225" t="s">
        <v>2333</v>
      </c>
      <c r="K6225" s="17">
        <v>38.43</v>
      </c>
      <c r="L6225" s="17">
        <v>1</v>
      </c>
      <c r="M6225" s="17">
        <v>13.45</v>
      </c>
      <c r="N6225" s="17" t="str">
        <f>IF(SalesData[[#This Row],[Profit]]&gt;0,"Profit","Loss")</f>
        <v>Profit</v>
      </c>
    </row>
    <row r="6226" spans="1:14" x14ac:dyDescent="0.25">
      <c r="A6226" s="1">
        <v>42695</v>
      </c>
      <c r="B6226" s="3">
        <f t="shared" si="291"/>
        <v>2016</v>
      </c>
      <c r="C6226" s="3">
        <f t="shared" si="292"/>
        <v>11</v>
      </c>
      <c r="D6226" t="s">
        <v>983</v>
      </c>
      <c r="E6226" t="str">
        <f t="shared" si="293"/>
        <v>Roger Demir20161121</v>
      </c>
      <c r="F6226">
        <f>IF(COUNTIF($E$2:E6226, E6226) = 1, MAX($F$1:F6225) + 1, INDEX($F$1:F6225, MATCH(E6226, $E$1:E6225, 0)))</f>
        <v>3084</v>
      </c>
      <c r="G6226" t="s">
        <v>15</v>
      </c>
      <c r="H6226" t="s">
        <v>11</v>
      </c>
      <c r="I6226" t="s">
        <v>18</v>
      </c>
      <c r="J6226" t="s">
        <v>2092</v>
      </c>
      <c r="K6226" s="17">
        <v>21.57</v>
      </c>
      <c r="L6226" s="17">
        <v>2</v>
      </c>
      <c r="M6226" s="17">
        <v>1.62</v>
      </c>
      <c r="N6226" s="17" t="str">
        <f>IF(SalesData[[#This Row],[Profit]]&gt;0,"Profit","Loss")</f>
        <v>Profit</v>
      </c>
    </row>
    <row r="6227" spans="1:14" x14ac:dyDescent="0.25">
      <c r="A6227" s="1">
        <v>42695</v>
      </c>
      <c r="B6227" s="3">
        <f t="shared" si="291"/>
        <v>2016</v>
      </c>
      <c r="C6227" s="3">
        <f t="shared" si="292"/>
        <v>11</v>
      </c>
      <c r="D6227" t="s">
        <v>983</v>
      </c>
      <c r="E6227" t="str">
        <f t="shared" si="293"/>
        <v>Roger Demir20161121</v>
      </c>
      <c r="F6227">
        <f>IF(COUNTIF($E$2:E6227, E6227) = 1, MAX($F$1:F6226) + 1, INDEX($F$1:F6226, MATCH(E6227, $E$1:E6226, 0)))</f>
        <v>3084</v>
      </c>
      <c r="G6227" t="s">
        <v>15</v>
      </c>
      <c r="H6227" t="s">
        <v>39</v>
      </c>
      <c r="I6227" t="s">
        <v>52</v>
      </c>
      <c r="J6227" t="s">
        <v>2113</v>
      </c>
      <c r="K6227" s="17">
        <v>81.58</v>
      </c>
      <c r="L6227" s="17">
        <v>3</v>
      </c>
      <c r="M6227" s="17">
        <v>2.04</v>
      </c>
      <c r="N6227" s="17" t="str">
        <f>IF(SalesData[[#This Row],[Profit]]&gt;0,"Profit","Loss")</f>
        <v>Profit</v>
      </c>
    </row>
    <row r="6228" spans="1:14" x14ac:dyDescent="0.25">
      <c r="A6228" s="1">
        <v>42695</v>
      </c>
      <c r="B6228" s="3">
        <f t="shared" si="291"/>
        <v>2016</v>
      </c>
      <c r="C6228" s="3">
        <f t="shared" si="292"/>
        <v>11</v>
      </c>
      <c r="D6228" t="s">
        <v>151</v>
      </c>
      <c r="E6228" t="str">
        <f t="shared" si="293"/>
        <v>Mike Vittorini20161121</v>
      </c>
      <c r="F6228">
        <f>IF(COUNTIF($E$2:E6228, E6228) = 1, MAX($F$1:F6227) + 1, INDEX($F$1:F6227, MATCH(E6228, $E$1:E6227, 0)))</f>
        <v>3085</v>
      </c>
      <c r="G6228" t="s">
        <v>149</v>
      </c>
      <c r="H6228" t="s">
        <v>11</v>
      </c>
      <c r="I6228" t="s">
        <v>12</v>
      </c>
      <c r="J6228" t="s">
        <v>2547</v>
      </c>
      <c r="K6228" s="17">
        <v>12.96</v>
      </c>
      <c r="L6228" s="17">
        <v>2</v>
      </c>
      <c r="M6228" s="17">
        <v>6.35</v>
      </c>
      <c r="N6228" s="17" t="str">
        <f>IF(SalesData[[#This Row],[Profit]]&gt;0,"Profit","Loss")</f>
        <v>Profit</v>
      </c>
    </row>
    <row r="6229" spans="1:14" x14ac:dyDescent="0.25">
      <c r="A6229" s="1">
        <v>42695</v>
      </c>
      <c r="B6229" s="3">
        <f t="shared" si="291"/>
        <v>2016</v>
      </c>
      <c r="C6229" s="3">
        <f t="shared" si="292"/>
        <v>11</v>
      </c>
      <c r="D6229" t="s">
        <v>1547</v>
      </c>
      <c r="E6229" t="str">
        <f t="shared" si="293"/>
        <v>Julie Kriz20161121</v>
      </c>
      <c r="F6229">
        <f>IF(COUNTIF($E$2:E6229, E6229) = 1, MAX($F$1:F6228) + 1, INDEX($F$1:F6228, MATCH(E6229, $E$1:E6228, 0)))</f>
        <v>3086</v>
      </c>
      <c r="G6229" t="s">
        <v>149</v>
      </c>
      <c r="H6229" t="s">
        <v>34</v>
      </c>
      <c r="I6229" t="s">
        <v>74</v>
      </c>
      <c r="J6229" t="s">
        <v>1909</v>
      </c>
      <c r="K6229" s="17">
        <v>113.57</v>
      </c>
      <c r="L6229" s="17">
        <v>2</v>
      </c>
      <c r="M6229" s="17">
        <v>12.78</v>
      </c>
      <c r="N6229" s="17" t="str">
        <f>IF(SalesData[[#This Row],[Profit]]&gt;0,"Profit","Loss")</f>
        <v>Profit</v>
      </c>
    </row>
    <row r="6230" spans="1:14" x14ac:dyDescent="0.25">
      <c r="A6230" s="1">
        <v>42695</v>
      </c>
      <c r="B6230" s="3">
        <f t="shared" si="291"/>
        <v>2016</v>
      </c>
      <c r="C6230" s="3">
        <f t="shared" si="292"/>
        <v>11</v>
      </c>
      <c r="D6230" t="s">
        <v>1568</v>
      </c>
      <c r="E6230" t="str">
        <f t="shared" si="293"/>
        <v>Tiffany House20161121</v>
      </c>
      <c r="F6230">
        <f>IF(COUNTIF($E$2:E6230, E6230) = 1, MAX($F$1:F6229) + 1, INDEX($F$1:F6229, MATCH(E6230, $E$1:E6229, 0)))</f>
        <v>3087</v>
      </c>
      <c r="G6230" t="s">
        <v>27</v>
      </c>
      <c r="H6230" t="s">
        <v>11</v>
      </c>
      <c r="I6230" t="s">
        <v>12</v>
      </c>
      <c r="J6230" t="s">
        <v>2108</v>
      </c>
      <c r="K6230" s="17">
        <v>32.4</v>
      </c>
      <c r="L6230" s="17">
        <v>5</v>
      </c>
      <c r="M6230" s="17">
        <v>15.55</v>
      </c>
      <c r="N6230" s="17" t="str">
        <f>IF(SalesData[[#This Row],[Profit]]&gt;0,"Profit","Loss")</f>
        <v>Profit</v>
      </c>
    </row>
    <row r="6231" spans="1:14" x14ac:dyDescent="0.25">
      <c r="A6231" s="1">
        <v>42696</v>
      </c>
      <c r="B6231" s="3">
        <f t="shared" si="291"/>
        <v>2016</v>
      </c>
      <c r="C6231" s="3">
        <f t="shared" si="292"/>
        <v>11</v>
      </c>
      <c r="D6231" t="s">
        <v>2435</v>
      </c>
      <c r="E6231" t="str">
        <f t="shared" si="293"/>
        <v>Todd Boyes20161122</v>
      </c>
      <c r="F6231">
        <f>IF(COUNTIF($E$2:E6231, E6231) = 1, MAX($F$1:F6230) + 1, INDEX($F$1:F6230, MATCH(E6231, $E$1:E6230, 0)))</f>
        <v>3088</v>
      </c>
      <c r="G6231" t="s">
        <v>149</v>
      </c>
      <c r="H6231" t="s">
        <v>34</v>
      </c>
      <c r="I6231" t="s">
        <v>47</v>
      </c>
      <c r="J6231" t="s">
        <v>1586</v>
      </c>
      <c r="K6231" s="17">
        <v>39.880000000000003</v>
      </c>
      <c r="L6231" s="17">
        <v>2</v>
      </c>
      <c r="M6231" s="17">
        <v>11.17</v>
      </c>
      <c r="N6231" s="17" t="str">
        <f>IF(SalesData[[#This Row],[Profit]]&gt;0,"Profit","Loss")</f>
        <v>Profit</v>
      </c>
    </row>
    <row r="6232" spans="1:14" x14ac:dyDescent="0.25">
      <c r="A6232" s="1">
        <v>42696</v>
      </c>
      <c r="B6232" s="3">
        <f t="shared" si="291"/>
        <v>2016</v>
      </c>
      <c r="C6232" s="3">
        <f t="shared" si="292"/>
        <v>11</v>
      </c>
      <c r="D6232" t="s">
        <v>2435</v>
      </c>
      <c r="E6232" t="str">
        <f t="shared" si="293"/>
        <v>Todd Boyes20161122</v>
      </c>
      <c r="F6232">
        <f>IF(COUNTIF($E$2:E6232, E6232) = 1, MAX($F$1:F6231) + 1, INDEX($F$1:F6231, MATCH(E6232, $E$1:E6231, 0)))</f>
        <v>3088</v>
      </c>
      <c r="G6232" t="s">
        <v>149</v>
      </c>
      <c r="H6232" t="s">
        <v>11</v>
      </c>
      <c r="I6232" t="s">
        <v>20</v>
      </c>
      <c r="J6232" t="s">
        <v>113</v>
      </c>
      <c r="K6232" s="17">
        <v>12.19</v>
      </c>
      <c r="L6232" s="17">
        <v>4</v>
      </c>
      <c r="M6232" s="17">
        <v>4.1100000000000003</v>
      </c>
      <c r="N6232" s="17" t="str">
        <f>IF(SalesData[[#This Row],[Profit]]&gt;0,"Profit","Loss")</f>
        <v>Profit</v>
      </c>
    </row>
    <row r="6233" spans="1:14" x14ac:dyDescent="0.25">
      <c r="A6233" s="1">
        <v>42696</v>
      </c>
      <c r="B6233" s="3">
        <f t="shared" si="291"/>
        <v>2016</v>
      </c>
      <c r="C6233" s="3">
        <f t="shared" si="292"/>
        <v>11</v>
      </c>
      <c r="D6233" t="s">
        <v>2435</v>
      </c>
      <c r="E6233" t="str">
        <f t="shared" si="293"/>
        <v>Todd Boyes20161122</v>
      </c>
      <c r="F6233">
        <f>IF(COUNTIF($E$2:E6233, E6233) = 1, MAX($F$1:F6232) + 1, INDEX($F$1:F6232, MATCH(E6233, $E$1:E6232, 0)))</f>
        <v>3088</v>
      </c>
      <c r="G6233" t="s">
        <v>149</v>
      </c>
      <c r="H6233" t="s">
        <v>11</v>
      </c>
      <c r="I6233" t="s">
        <v>24</v>
      </c>
      <c r="J6233" t="s">
        <v>2530</v>
      </c>
      <c r="K6233" s="17">
        <v>20.82</v>
      </c>
      <c r="L6233" s="17">
        <v>3</v>
      </c>
      <c r="M6233" s="17">
        <v>7.5</v>
      </c>
      <c r="N6233" s="17" t="str">
        <f>IF(SalesData[[#This Row],[Profit]]&gt;0,"Profit","Loss")</f>
        <v>Profit</v>
      </c>
    </row>
    <row r="6234" spans="1:14" x14ac:dyDescent="0.25">
      <c r="A6234" s="1">
        <v>42696</v>
      </c>
      <c r="B6234" s="3">
        <f t="shared" si="291"/>
        <v>2016</v>
      </c>
      <c r="C6234" s="3">
        <f t="shared" si="292"/>
        <v>11</v>
      </c>
      <c r="D6234" t="s">
        <v>437</v>
      </c>
      <c r="E6234" t="str">
        <f t="shared" si="293"/>
        <v>Rob Dowd20161122</v>
      </c>
      <c r="F6234">
        <f>IF(COUNTIF($E$2:E6234, E6234) = 1, MAX($F$1:F6233) + 1, INDEX($F$1:F6233, MATCH(E6234, $E$1:E6233, 0)))</f>
        <v>3089</v>
      </c>
      <c r="G6234" t="s">
        <v>110</v>
      </c>
      <c r="H6234" t="s">
        <v>11</v>
      </c>
      <c r="I6234" t="s">
        <v>20</v>
      </c>
      <c r="J6234" t="s">
        <v>469</v>
      </c>
      <c r="K6234" s="17">
        <v>49.44</v>
      </c>
      <c r="L6234" s="17">
        <v>3</v>
      </c>
      <c r="M6234" s="17">
        <v>24.23</v>
      </c>
      <c r="N6234" s="17" t="str">
        <f>IF(SalesData[[#This Row],[Profit]]&gt;0,"Profit","Loss")</f>
        <v>Profit</v>
      </c>
    </row>
    <row r="6235" spans="1:14" x14ac:dyDescent="0.25">
      <c r="A6235" s="1">
        <v>42696</v>
      </c>
      <c r="B6235" s="3">
        <f t="shared" si="291"/>
        <v>2016</v>
      </c>
      <c r="C6235" s="3">
        <f t="shared" si="292"/>
        <v>11</v>
      </c>
      <c r="D6235" t="s">
        <v>1951</v>
      </c>
      <c r="E6235" t="str">
        <f t="shared" si="293"/>
        <v>Jeremy Ellison20161122</v>
      </c>
      <c r="F6235">
        <f>IF(COUNTIF($E$2:E6235, E6235) = 1, MAX($F$1:F6234) + 1, INDEX($F$1:F6234, MATCH(E6235, $E$1:E6234, 0)))</f>
        <v>3090</v>
      </c>
      <c r="G6235" t="s">
        <v>10</v>
      </c>
      <c r="H6235" t="s">
        <v>11</v>
      </c>
      <c r="I6235" t="s">
        <v>20</v>
      </c>
      <c r="J6235" t="s">
        <v>1280</v>
      </c>
      <c r="K6235" s="17">
        <v>6.22</v>
      </c>
      <c r="L6235" s="17">
        <v>6</v>
      </c>
      <c r="M6235" s="17">
        <v>-9.6300000000000008</v>
      </c>
      <c r="N6235" s="17" t="str">
        <f>IF(SalesData[[#This Row],[Profit]]&gt;0,"Profit","Loss")</f>
        <v>Loss</v>
      </c>
    </row>
    <row r="6236" spans="1:14" x14ac:dyDescent="0.25">
      <c r="A6236" s="1">
        <v>42696</v>
      </c>
      <c r="B6236" s="3">
        <f t="shared" si="291"/>
        <v>2016</v>
      </c>
      <c r="C6236" s="3">
        <f t="shared" si="292"/>
        <v>11</v>
      </c>
      <c r="D6236" t="s">
        <v>1951</v>
      </c>
      <c r="E6236" t="str">
        <f t="shared" si="293"/>
        <v>Jeremy Ellison20161122</v>
      </c>
      <c r="F6236">
        <f>IF(COUNTIF($E$2:E6236, E6236) = 1, MAX($F$1:F6235) + 1, INDEX($F$1:F6235, MATCH(E6236, $E$1:E6235, 0)))</f>
        <v>3090</v>
      </c>
      <c r="G6236" t="s">
        <v>10</v>
      </c>
      <c r="H6236" t="s">
        <v>11</v>
      </c>
      <c r="I6236" t="s">
        <v>24</v>
      </c>
      <c r="J6236" t="s">
        <v>988</v>
      </c>
      <c r="K6236" s="17">
        <v>23.62</v>
      </c>
      <c r="L6236" s="17">
        <v>9</v>
      </c>
      <c r="M6236" s="17">
        <v>2.66</v>
      </c>
      <c r="N6236" s="17" t="str">
        <f>IF(SalesData[[#This Row],[Profit]]&gt;0,"Profit","Loss")</f>
        <v>Profit</v>
      </c>
    </row>
    <row r="6237" spans="1:14" x14ac:dyDescent="0.25">
      <c r="A6237" s="1">
        <v>42696</v>
      </c>
      <c r="B6237" s="3">
        <f t="shared" si="291"/>
        <v>2016</v>
      </c>
      <c r="C6237" s="3">
        <f t="shared" si="292"/>
        <v>11</v>
      </c>
      <c r="D6237" t="s">
        <v>1951</v>
      </c>
      <c r="E6237" t="str">
        <f t="shared" si="293"/>
        <v>Jeremy Ellison20161122</v>
      </c>
      <c r="F6237">
        <f>IF(COUNTIF($E$2:E6237, E6237) = 1, MAX($F$1:F6236) + 1, INDEX($F$1:F6236, MATCH(E6237, $E$1:E6236, 0)))</f>
        <v>3090</v>
      </c>
      <c r="G6237" t="s">
        <v>10</v>
      </c>
      <c r="H6237" t="s">
        <v>39</v>
      </c>
      <c r="I6237" t="s">
        <v>52</v>
      </c>
      <c r="J6237" t="s">
        <v>1955</v>
      </c>
      <c r="K6237" s="17">
        <v>24.03</v>
      </c>
      <c r="L6237" s="17">
        <v>2</v>
      </c>
      <c r="M6237" s="17">
        <v>-0.6</v>
      </c>
      <c r="N6237" s="17" t="str">
        <f>IF(SalesData[[#This Row],[Profit]]&gt;0,"Profit","Loss")</f>
        <v>Loss</v>
      </c>
    </row>
    <row r="6238" spans="1:14" x14ac:dyDescent="0.25">
      <c r="A6238" s="1">
        <v>42696</v>
      </c>
      <c r="B6238" s="3">
        <f t="shared" si="291"/>
        <v>2016</v>
      </c>
      <c r="C6238" s="3">
        <f t="shared" si="292"/>
        <v>11</v>
      </c>
      <c r="D6238" t="s">
        <v>1951</v>
      </c>
      <c r="E6238" t="str">
        <f t="shared" si="293"/>
        <v>Jeremy Ellison20161122</v>
      </c>
      <c r="F6238">
        <f>IF(COUNTIF($E$2:E6238, E6238) = 1, MAX($F$1:F6237) + 1, INDEX($F$1:F6237, MATCH(E6238, $E$1:E6237, 0)))</f>
        <v>3090</v>
      </c>
      <c r="G6238" t="s">
        <v>10</v>
      </c>
      <c r="H6238" t="s">
        <v>11</v>
      </c>
      <c r="I6238" t="s">
        <v>16</v>
      </c>
      <c r="J6238" t="s">
        <v>1098</v>
      </c>
      <c r="K6238" s="17">
        <v>2.09</v>
      </c>
      <c r="L6238" s="17">
        <v>1</v>
      </c>
      <c r="M6238" s="17">
        <v>0.68</v>
      </c>
      <c r="N6238" s="17" t="str">
        <f>IF(SalesData[[#This Row],[Profit]]&gt;0,"Profit","Loss")</f>
        <v>Profit</v>
      </c>
    </row>
    <row r="6239" spans="1:14" x14ac:dyDescent="0.25">
      <c r="A6239" s="1">
        <v>42696</v>
      </c>
      <c r="B6239" s="3">
        <f t="shared" si="291"/>
        <v>2016</v>
      </c>
      <c r="C6239" s="3">
        <f t="shared" si="292"/>
        <v>11</v>
      </c>
      <c r="D6239" t="s">
        <v>1951</v>
      </c>
      <c r="E6239" t="str">
        <f t="shared" si="293"/>
        <v>Jeremy Ellison20161122</v>
      </c>
      <c r="F6239">
        <f>IF(COUNTIF($E$2:E6239, E6239) = 1, MAX($F$1:F6238) + 1, INDEX($F$1:F6238, MATCH(E6239, $E$1:E6238, 0)))</f>
        <v>3090</v>
      </c>
      <c r="G6239" t="s">
        <v>10</v>
      </c>
      <c r="H6239" t="s">
        <v>11</v>
      </c>
      <c r="I6239" t="s">
        <v>20</v>
      </c>
      <c r="J6239" t="s">
        <v>1490</v>
      </c>
      <c r="K6239" s="17">
        <v>4.49</v>
      </c>
      <c r="L6239" s="17">
        <v>6</v>
      </c>
      <c r="M6239" s="17">
        <v>-6.73</v>
      </c>
      <c r="N6239" s="17" t="str">
        <f>IF(SalesData[[#This Row],[Profit]]&gt;0,"Profit","Loss")</f>
        <v>Loss</v>
      </c>
    </row>
    <row r="6240" spans="1:14" x14ac:dyDescent="0.25">
      <c r="A6240" s="1">
        <v>42696</v>
      </c>
      <c r="B6240" s="3">
        <f t="shared" si="291"/>
        <v>2016</v>
      </c>
      <c r="C6240" s="3">
        <f t="shared" si="292"/>
        <v>11</v>
      </c>
      <c r="D6240" t="s">
        <v>2222</v>
      </c>
      <c r="E6240" t="str">
        <f t="shared" si="293"/>
        <v>Cathy Armstrong20161122</v>
      </c>
      <c r="F6240">
        <f>IF(COUNTIF($E$2:E6240, E6240) = 1, MAX($F$1:F6239) + 1, INDEX($F$1:F6239, MATCH(E6240, $E$1:E6239, 0)))</f>
        <v>3091</v>
      </c>
      <c r="G6240" t="s">
        <v>149</v>
      </c>
      <c r="H6240" t="s">
        <v>11</v>
      </c>
      <c r="I6240" t="s">
        <v>20</v>
      </c>
      <c r="J6240" t="s">
        <v>1029</v>
      </c>
      <c r="K6240" s="17">
        <v>134.27000000000001</v>
      </c>
      <c r="L6240" s="17">
        <v>8</v>
      </c>
      <c r="M6240" s="17">
        <v>47</v>
      </c>
      <c r="N6240" s="17" t="str">
        <f>IF(SalesData[[#This Row],[Profit]]&gt;0,"Profit","Loss")</f>
        <v>Profit</v>
      </c>
    </row>
    <row r="6241" spans="1:14" x14ac:dyDescent="0.25">
      <c r="A6241" s="1">
        <v>42697</v>
      </c>
      <c r="B6241" s="3">
        <f t="shared" si="291"/>
        <v>2016</v>
      </c>
      <c r="C6241" s="3">
        <f t="shared" si="292"/>
        <v>11</v>
      </c>
      <c r="D6241" t="s">
        <v>1483</v>
      </c>
      <c r="E6241" t="str">
        <f t="shared" si="293"/>
        <v>Luke Schmidt20161123</v>
      </c>
      <c r="F6241">
        <f>IF(COUNTIF($E$2:E6241, E6241) = 1, MAX($F$1:F6240) + 1, INDEX($F$1:F6240, MATCH(E6241, $E$1:E6240, 0)))</f>
        <v>3092</v>
      </c>
      <c r="G6241" t="s">
        <v>23</v>
      </c>
      <c r="H6241" t="s">
        <v>11</v>
      </c>
      <c r="I6241" t="s">
        <v>43</v>
      </c>
      <c r="J6241" t="s">
        <v>1508</v>
      </c>
      <c r="K6241" s="17">
        <v>15.8</v>
      </c>
      <c r="L6241" s="17">
        <v>5</v>
      </c>
      <c r="M6241" s="17">
        <v>2.37</v>
      </c>
      <c r="N6241" s="17" t="str">
        <f>IF(SalesData[[#This Row],[Profit]]&gt;0,"Profit","Loss")</f>
        <v>Profit</v>
      </c>
    </row>
    <row r="6242" spans="1:14" x14ac:dyDescent="0.25">
      <c r="A6242" s="1">
        <v>42697</v>
      </c>
      <c r="B6242" s="3">
        <f t="shared" si="291"/>
        <v>2016</v>
      </c>
      <c r="C6242" s="3">
        <f t="shared" si="292"/>
        <v>11</v>
      </c>
      <c r="D6242" t="s">
        <v>1483</v>
      </c>
      <c r="E6242" t="str">
        <f t="shared" si="293"/>
        <v>Luke Schmidt20161123</v>
      </c>
      <c r="F6242">
        <f>IF(COUNTIF($E$2:E6242, E6242) = 1, MAX($F$1:F6241) + 1, INDEX($F$1:F6241, MATCH(E6242, $E$1:E6241, 0)))</f>
        <v>3092</v>
      </c>
      <c r="G6242" t="s">
        <v>23</v>
      </c>
      <c r="H6242" t="s">
        <v>34</v>
      </c>
      <c r="I6242" t="s">
        <v>47</v>
      </c>
      <c r="J6242" t="s">
        <v>1092</v>
      </c>
      <c r="K6242" s="17">
        <v>14.37</v>
      </c>
      <c r="L6242" s="17">
        <v>2</v>
      </c>
      <c r="M6242" s="17">
        <v>3.95</v>
      </c>
      <c r="N6242" s="17" t="str">
        <f>IF(SalesData[[#This Row],[Profit]]&gt;0,"Profit","Loss")</f>
        <v>Profit</v>
      </c>
    </row>
    <row r="6243" spans="1:14" x14ac:dyDescent="0.25">
      <c r="A6243" s="1">
        <v>42697</v>
      </c>
      <c r="B6243" s="3">
        <f t="shared" si="291"/>
        <v>2016</v>
      </c>
      <c r="C6243" s="3">
        <f t="shared" si="292"/>
        <v>11</v>
      </c>
      <c r="D6243" t="s">
        <v>1483</v>
      </c>
      <c r="E6243" t="str">
        <f t="shared" si="293"/>
        <v>Luke Schmidt20161123</v>
      </c>
      <c r="F6243">
        <f>IF(COUNTIF($E$2:E6243, E6243) = 1, MAX($F$1:F6242) + 1, INDEX($F$1:F6242, MATCH(E6243, $E$1:E6242, 0)))</f>
        <v>3092</v>
      </c>
      <c r="G6243" t="s">
        <v>23</v>
      </c>
      <c r="H6243" t="s">
        <v>34</v>
      </c>
      <c r="I6243" t="s">
        <v>47</v>
      </c>
      <c r="J6243" t="s">
        <v>2557</v>
      </c>
      <c r="K6243" s="17">
        <v>70.45</v>
      </c>
      <c r="L6243" s="17">
        <v>7</v>
      </c>
      <c r="M6243" s="17">
        <v>12.33</v>
      </c>
      <c r="N6243" s="17" t="str">
        <f>IF(SalesData[[#This Row],[Profit]]&gt;0,"Profit","Loss")</f>
        <v>Profit</v>
      </c>
    </row>
    <row r="6244" spans="1:14" x14ac:dyDescent="0.25">
      <c r="A6244" s="1">
        <v>42698</v>
      </c>
      <c r="B6244" s="3">
        <f t="shared" si="291"/>
        <v>2016</v>
      </c>
      <c r="C6244" s="3">
        <f t="shared" si="292"/>
        <v>11</v>
      </c>
      <c r="D6244" t="s">
        <v>1099</v>
      </c>
      <c r="E6244" t="str">
        <f t="shared" si="293"/>
        <v>Matthew Grinstein20161124</v>
      </c>
      <c r="F6244">
        <f>IF(COUNTIF($E$2:E6244, E6244) = 1, MAX($F$1:F6243) + 1, INDEX($F$1:F6243, MATCH(E6244, $E$1:E6243, 0)))</f>
        <v>3093</v>
      </c>
      <c r="G6244" t="s">
        <v>23</v>
      </c>
      <c r="H6244" t="s">
        <v>11</v>
      </c>
      <c r="I6244" t="s">
        <v>43</v>
      </c>
      <c r="J6244" t="s">
        <v>2630</v>
      </c>
      <c r="K6244" s="17">
        <v>4.42</v>
      </c>
      <c r="L6244" s="17">
        <v>3</v>
      </c>
      <c r="M6244" s="17">
        <v>1.6</v>
      </c>
      <c r="N6244" s="17" t="str">
        <f>IF(SalesData[[#This Row],[Profit]]&gt;0,"Profit","Loss")</f>
        <v>Profit</v>
      </c>
    </row>
    <row r="6245" spans="1:14" x14ac:dyDescent="0.25">
      <c r="A6245" s="1">
        <v>42698</v>
      </c>
      <c r="B6245" s="3">
        <f t="shared" si="291"/>
        <v>2016</v>
      </c>
      <c r="C6245" s="3">
        <f t="shared" si="292"/>
        <v>11</v>
      </c>
      <c r="D6245" t="s">
        <v>417</v>
      </c>
      <c r="E6245" t="str">
        <f t="shared" si="293"/>
        <v>Nat Carroll20161124</v>
      </c>
      <c r="F6245">
        <f>IF(COUNTIF($E$2:E6245, E6245) = 1, MAX($F$1:F6244) + 1, INDEX($F$1:F6244, MATCH(E6245, $E$1:E6244, 0)))</f>
        <v>3094</v>
      </c>
      <c r="G6245" t="s">
        <v>149</v>
      </c>
      <c r="H6245" t="s">
        <v>11</v>
      </c>
      <c r="I6245" t="s">
        <v>20</v>
      </c>
      <c r="J6245" t="s">
        <v>1257</v>
      </c>
      <c r="K6245" s="17">
        <v>17.22</v>
      </c>
      <c r="L6245" s="17">
        <v>4</v>
      </c>
      <c r="M6245" s="17">
        <v>6.03</v>
      </c>
      <c r="N6245" s="17" t="str">
        <f>IF(SalesData[[#This Row],[Profit]]&gt;0,"Profit","Loss")</f>
        <v>Profit</v>
      </c>
    </row>
    <row r="6246" spans="1:14" x14ac:dyDescent="0.25">
      <c r="A6246" s="1">
        <v>42698</v>
      </c>
      <c r="B6246" s="3">
        <f t="shared" si="291"/>
        <v>2016</v>
      </c>
      <c r="C6246" s="3">
        <f t="shared" si="292"/>
        <v>11</v>
      </c>
      <c r="D6246" t="s">
        <v>417</v>
      </c>
      <c r="E6246" t="str">
        <f t="shared" si="293"/>
        <v>Nat Carroll20161124</v>
      </c>
      <c r="F6246">
        <f>IF(COUNTIF($E$2:E6246, E6246) = 1, MAX($F$1:F6245) + 1, INDEX($F$1:F6245, MATCH(E6246, $E$1:E6245, 0)))</f>
        <v>3094</v>
      </c>
      <c r="G6246" t="s">
        <v>149</v>
      </c>
      <c r="H6246" t="s">
        <v>11</v>
      </c>
      <c r="I6246" t="s">
        <v>12</v>
      </c>
      <c r="J6246" t="s">
        <v>2295</v>
      </c>
      <c r="K6246" s="17">
        <v>11.56</v>
      </c>
      <c r="L6246" s="17">
        <v>2</v>
      </c>
      <c r="M6246" s="17">
        <v>5.66</v>
      </c>
      <c r="N6246" s="17" t="str">
        <f>IF(SalesData[[#This Row],[Profit]]&gt;0,"Profit","Loss")</f>
        <v>Profit</v>
      </c>
    </row>
    <row r="6247" spans="1:14" x14ac:dyDescent="0.25">
      <c r="A6247" s="1">
        <v>42698</v>
      </c>
      <c r="B6247" s="3">
        <f t="shared" si="291"/>
        <v>2016</v>
      </c>
      <c r="C6247" s="3">
        <f t="shared" si="292"/>
        <v>11</v>
      </c>
      <c r="D6247" t="s">
        <v>417</v>
      </c>
      <c r="E6247" t="str">
        <f t="shared" si="293"/>
        <v>Nat Carroll20161124</v>
      </c>
      <c r="F6247">
        <f>IF(COUNTIF($E$2:E6247, E6247) = 1, MAX($F$1:F6246) + 1, INDEX($F$1:F6246, MATCH(E6247, $E$1:E6246, 0)))</f>
        <v>3094</v>
      </c>
      <c r="G6247" t="s">
        <v>149</v>
      </c>
      <c r="H6247" t="s">
        <v>39</v>
      </c>
      <c r="I6247" t="s">
        <v>52</v>
      </c>
      <c r="J6247" t="s">
        <v>388</v>
      </c>
      <c r="K6247" s="17">
        <v>88.4</v>
      </c>
      <c r="L6247" s="17">
        <v>4</v>
      </c>
      <c r="M6247" s="17">
        <v>11.49</v>
      </c>
      <c r="N6247" s="17" t="str">
        <f>IF(SalesData[[#This Row],[Profit]]&gt;0,"Profit","Loss")</f>
        <v>Profit</v>
      </c>
    </row>
    <row r="6248" spans="1:14" x14ac:dyDescent="0.25">
      <c r="A6248" s="1">
        <v>42698</v>
      </c>
      <c r="B6248" s="3">
        <f t="shared" si="291"/>
        <v>2016</v>
      </c>
      <c r="C6248" s="3">
        <f t="shared" si="292"/>
        <v>11</v>
      </c>
      <c r="D6248" t="s">
        <v>417</v>
      </c>
      <c r="E6248" t="str">
        <f t="shared" si="293"/>
        <v>Nat Carroll20161124</v>
      </c>
      <c r="F6248">
        <f>IF(COUNTIF($E$2:E6248, E6248) = 1, MAX($F$1:F6247) + 1, INDEX($F$1:F6247, MATCH(E6248, $E$1:E6247, 0)))</f>
        <v>3094</v>
      </c>
      <c r="G6248" t="s">
        <v>149</v>
      </c>
      <c r="H6248" t="s">
        <v>11</v>
      </c>
      <c r="I6248" t="s">
        <v>12</v>
      </c>
      <c r="J6248" t="s">
        <v>1365</v>
      </c>
      <c r="K6248" s="17">
        <v>6.48</v>
      </c>
      <c r="L6248" s="17">
        <v>1</v>
      </c>
      <c r="M6248" s="17">
        <v>3.11</v>
      </c>
      <c r="N6248" s="17" t="str">
        <f>IF(SalesData[[#This Row],[Profit]]&gt;0,"Profit","Loss")</f>
        <v>Profit</v>
      </c>
    </row>
    <row r="6249" spans="1:14" x14ac:dyDescent="0.25">
      <c r="A6249" s="1">
        <v>42698</v>
      </c>
      <c r="B6249" s="3">
        <f t="shared" si="291"/>
        <v>2016</v>
      </c>
      <c r="C6249" s="3">
        <f t="shared" si="292"/>
        <v>11</v>
      </c>
      <c r="D6249" t="s">
        <v>1699</v>
      </c>
      <c r="E6249" t="str">
        <f t="shared" si="293"/>
        <v>Alyssa Tate20161124</v>
      </c>
      <c r="F6249">
        <f>IF(COUNTIF($E$2:E6249, E6249) = 1, MAX($F$1:F6248) + 1, INDEX($F$1:F6248, MATCH(E6249, $E$1:E6248, 0)))</f>
        <v>3095</v>
      </c>
      <c r="G6249" t="s">
        <v>27</v>
      </c>
      <c r="H6249" t="s">
        <v>39</v>
      </c>
      <c r="I6249" t="s">
        <v>40</v>
      </c>
      <c r="J6249" t="s">
        <v>2050</v>
      </c>
      <c r="K6249" s="17">
        <v>33.520000000000003</v>
      </c>
      <c r="L6249" s="17">
        <v>2</v>
      </c>
      <c r="M6249" s="17">
        <v>3.35</v>
      </c>
      <c r="N6249" s="17" t="str">
        <f>IF(SalesData[[#This Row],[Profit]]&gt;0,"Profit","Loss")</f>
        <v>Profit</v>
      </c>
    </row>
    <row r="6250" spans="1:14" x14ac:dyDescent="0.25">
      <c r="A6250" s="1">
        <v>42698</v>
      </c>
      <c r="B6250" s="3">
        <f t="shared" si="291"/>
        <v>2016</v>
      </c>
      <c r="C6250" s="3">
        <f t="shared" si="292"/>
        <v>11</v>
      </c>
      <c r="D6250" t="s">
        <v>1699</v>
      </c>
      <c r="E6250" t="str">
        <f t="shared" si="293"/>
        <v>Alyssa Tate20161124</v>
      </c>
      <c r="F6250">
        <f>IF(COUNTIF($E$2:E6250, E6250) = 1, MAX($F$1:F6249) + 1, INDEX($F$1:F6249, MATCH(E6250, $E$1:E6249, 0)))</f>
        <v>3095</v>
      </c>
      <c r="G6250" t="s">
        <v>27</v>
      </c>
      <c r="H6250" t="s">
        <v>34</v>
      </c>
      <c r="I6250" t="s">
        <v>47</v>
      </c>
      <c r="J6250" t="s">
        <v>60</v>
      </c>
      <c r="K6250" s="17">
        <v>9.94</v>
      </c>
      <c r="L6250" s="17">
        <v>2</v>
      </c>
      <c r="M6250" s="17">
        <v>3.08</v>
      </c>
      <c r="N6250" s="17" t="str">
        <f>IF(SalesData[[#This Row],[Profit]]&gt;0,"Profit","Loss")</f>
        <v>Profit</v>
      </c>
    </row>
    <row r="6251" spans="1:14" x14ac:dyDescent="0.25">
      <c r="A6251" s="1">
        <v>42698</v>
      </c>
      <c r="B6251" s="3">
        <f t="shared" si="291"/>
        <v>2016</v>
      </c>
      <c r="C6251" s="3">
        <f t="shared" si="292"/>
        <v>11</v>
      </c>
      <c r="D6251" t="s">
        <v>2631</v>
      </c>
      <c r="E6251" t="str">
        <f t="shared" si="293"/>
        <v>Neola Schneider20161124</v>
      </c>
      <c r="F6251">
        <f>IF(COUNTIF($E$2:E6251, E6251) = 1, MAX($F$1:F6250) + 1, INDEX($F$1:F6250, MATCH(E6251, $E$1:E6250, 0)))</f>
        <v>3096</v>
      </c>
      <c r="G6251" t="s">
        <v>10</v>
      </c>
      <c r="H6251" t="s">
        <v>11</v>
      </c>
      <c r="I6251" t="s">
        <v>18</v>
      </c>
      <c r="J6251" t="s">
        <v>2219</v>
      </c>
      <c r="K6251" s="17">
        <v>41.92</v>
      </c>
      <c r="L6251" s="17">
        <v>5</v>
      </c>
      <c r="M6251" s="17">
        <v>3.67</v>
      </c>
      <c r="N6251" s="17" t="str">
        <f>IF(SalesData[[#This Row],[Profit]]&gt;0,"Profit","Loss")</f>
        <v>Profit</v>
      </c>
    </row>
    <row r="6252" spans="1:14" x14ac:dyDescent="0.25">
      <c r="A6252" s="1">
        <v>42698</v>
      </c>
      <c r="B6252" s="3">
        <f t="shared" si="291"/>
        <v>2016</v>
      </c>
      <c r="C6252" s="3">
        <f t="shared" si="292"/>
        <v>11</v>
      </c>
      <c r="D6252" t="s">
        <v>2631</v>
      </c>
      <c r="E6252" t="str">
        <f t="shared" si="293"/>
        <v>Neola Schneider20161124</v>
      </c>
      <c r="F6252">
        <f>IF(COUNTIF($E$2:E6252, E6252) = 1, MAX($F$1:F6251) + 1, INDEX($F$1:F6251, MATCH(E6252, $E$1:E6251, 0)))</f>
        <v>3096</v>
      </c>
      <c r="G6252" t="s">
        <v>10</v>
      </c>
      <c r="H6252" t="s">
        <v>39</v>
      </c>
      <c r="I6252" t="s">
        <v>52</v>
      </c>
      <c r="J6252" t="s">
        <v>2221</v>
      </c>
      <c r="K6252" s="17">
        <v>297.58</v>
      </c>
      <c r="L6252" s="17">
        <v>3</v>
      </c>
      <c r="M6252" s="17">
        <v>-7.44</v>
      </c>
      <c r="N6252" s="17" t="str">
        <f>IF(SalesData[[#This Row],[Profit]]&gt;0,"Profit","Loss")</f>
        <v>Loss</v>
      </c>
    </row>
    <row r="6253" spans="1:14" x14ac:dyDescent="0.25">
      <c r="A6253" s="1">
        <v>42698</v>
      </c>
      <c r="B6253" s="3">
        <f t="shared" si="291"/>
        <v>2016</v>
      </c>
      <c r="C6253" s="3">
        <f t="shared" si="292"/>
        <v>11</v>
      </c>
      <c r="D6253" t="s">
        <v>2631</v>
      </c>
      <c r="E6253" t="str">
        <f t="shared" si="293"/>
        <v>Neola Schneider20161124</v>
      </c>
      <c r="F6253">
        <f>IF(COUNTIF($E$2:E6253, E6253) = 1, MAX($F$1:F6252) + 1, INDEX($F$1:F6252, MATCH(E6253, $E$1:E6252, 0)))</f>
        <v>3096</v>
      </c>
      <c r="G6253" t="s">
        <v>10</v>
      </c>
      <c r="H6253" t="s">
        <v>11</v>
      </c>
      <c r="I6253" t="s">
        <v>43</v>
      </c>
      <c r="J6253" t="s">
        <v>1133</v>
      </c>
      <c r="K6253" s="17">
        <v>4.34</v>
      </c>
      <c r="L6253" s="17">
        <v>3</v>
      </c>
      <c r="M6253" s="17">
        <v>0.87</v>
      </c>
      <c r="N6253" s="17" t="str">
        <f>IF(SalesData[[#This Row],[Profit]]&gt;0,"Profit","Loss")</f>
        <v>Profit</v>
      </c>
    </row>
    <row r="6254" spans="1:14" x14ac:dyDescent="0.25">
      <c r="A6254" s="1">
        <v>42698</v>
      </c>
      <c r="B6254" s="3">
        <f t="shared" si="291"/>
        <v>2016</v>
      </c>
      <c r="C6254" s="3">
        <f t="shared" si="292"/>
        <v>11</v>
      </c>
      <c r="D6254" t="s">
        <v>2631</v>
      </c>
      <c r="E6254" t="str">
        <f t="shared" si="293"/>
        <v>Neola Schneider20161124</v>
      </c>
      <c r="F6254">
        <f>IF(COUNTIF($E$2:E6254, E6254) = 1, MAX($F$1:F6253) + 1, INDEX($F$1:F6253, MATCH(E6254, $E$1:E6253, 0)))</f>
        <v>3096</v>
      </c>
      <c r="G6254" t="s">
        <v>10</v>
      </c>
      <c r="H6254" t="s">
        <v>39</v>
      </c>
      <c r="I6254" t="s">
        <v>52</v>
      </c>
      <c r="J6254" t="s">
        <v>1428</v>
      </c>
      <c r="K6254" s="17">
        <v>94.99</v>
      </c>
      <c r="L6254" s="17">
        <v>2</v>
      </c>
      <c r="M6254" s="17">
        <v>-2.37</v>
      </c>
      <c r="N6254" s="17" t="str">
        <f>IF(SalesData[[#This Row],[Profit]]&gt;0,"Profit","Loss")</f>
        <v>Loss</v>
      </c>
    </row>
    <row r="6255" spans="1:14" x14ac:dyDescent="0.25">
      <c r="A6255" s="1">
        <v>42698</v>
      </c>
      <c r="B6255" s="3">
        <f t="shared" si="291"/>
        <v>2016</v>
      </c>
      <c r="C6255" s="3">
        <f t="shared" si="292"/>
        <v>11</v>
      </c>
      <c r="D6255" t="s">
        <v>2631</v>
      </c>
      <c r="E6255" t="str">
        <f t="shared" si="293"/>
        <v>Neola Schneider20161124</v>
      </c>
      <c r="F6255">
        <f>IF(COUNTIF($E$2:E6255, E6255) = 1, MAX($F$1:F6254) + 1, INDEX($F$1:F6254, MATCH(E6255, $E$1:E6254, 0)))</f>
        <v>3096</v>
      </c>
      <c r="G6255" t="s">
        <v>10</v>
      </c>
      <c r="H6255" t="s">
        <v>11</v>
      </c>
      <c r="I6255" t="s">
        <v>12</v>
      </c>
      <c r="J6255" t="s">
        <v>1126</v>
      </c>
      <c r="K6255" s="17">
        <v>74.349999999999994</v>
      </c>
      <c r="L6255" s="17">
        <v>3</v>
      </c>
      <c r="M6255" s="17">
        <v>23.24</v>
      </c>
      <c r="N6255" s="17" t="str">
        <f>IF(SalesData[[#This Row],[Profit]]&gt;0,"Profit","Loss")</f>
        <v>Profit</v>
      </c>
    </row>
    <row r="6256" spans="1:14" x14ac:dyDescent="0.25">
      <c r="A6256" s="1">
        <v>42698</v>
      </c>
      <c r="B6256" s="3">
        <f t="shared" si="291"/>
        <v>2016</v>
      </c>
      <c r="C6256" s="3">
        <f t="shared" si="292"/>
        <v>11</v>
      </c>
      <c r="D6256" t="s">
        <v>2631</v>
      </c>
      <c r="E6256" t="str">
        <f t="shared" si="293"/>
        <v>Neola Schneider20161124</v>
      </c>
      <c r="F6256">
        <f>IF(COUNTIF($E$2:E6256, E6256) = 1, MAX($F$1:F6255) + 1, INDEX($F$1:F6255, MATCH(E6256, $E$1:E6255, 0)))</f>
        <v>3096</v>
      </c>
      <c r="G6256" t="s">
        <v>10</v>
      </c>
      <c r="H6256" t="s">
        <v>11</v>
      </c>
      <c r="I6256" t="s">
        <v>24</v>
      </c>
      <c r="J6256" t="s">
        <v>885</v>
      </c>
      <c r="K6256" s="17">
        <v>14.04</v>
      </c>
      <c r="L6256" s="17">
        <v>3</v>
      </c>
      <c r="M6256" s="17">
        <v>1.58</v>
      </c>
      <c r="N6256" s="17" t="str">
        <f>IF(SalesData[[#This Row],[Profit]]&gt;0,"Profit","Loss")</f>
        <v>Profit</v>
      </c>
    </row>
    <row r="6257" spans="1:14" x14ac:dyDescent="0.25">
      <c r="A6257" s="1">
        <v>42698</v>
      </c>
      <c r="B6257" s="3">
        <f t="shared" si="291"/>
        <v>2016</v>
      </c>
      <c r="C6257" s="3">
        <f t="shared" si="292"/>
        <v>11</v>
      </c>
      <c r="D6257" t="s">
        <v>2632</v>
      </c>
      <c r="E6257" t="str">
        <f t="shared" si="293"/>
        <v>Carol Darley20161124</v>
      </c>
      <c r="F6257">
        <f>IF(COUNTIF($E$2:E6257, E6257) = 1, MAX($F$1:F6256) + 1, INDEX($F$1:F6256, MATCH(E6257, $E$1:E6256, 0)))</f>
        <v>3097</v>
      </c>
      <c r="G6257" t="s">
        <v>91</v>
      </c>
      <c r="H6257" t="s">
        <v>11</v>
      </c>
      <c r="I6257" t="s">
        <v>12</v>
      </c>
      <c r="J6257" t="s">
        <v>2546</v>
      </c>
      <c r="K6257" s="17">
        <v>24.78</v>
      </c>
      <c r="L6257" s="17">
        <v>1</v>
      </c>
      <c r="M6257" s="17">
        <v>7.75</v>
      </c>
      <c r="N6257" s="17" t="str">
        <f>IF(SalesData[[#This Row],[Profit]]&gt;0,"Profit","Loss")</f>
        <v>Profit</v>
      </c>
    </row>
    <row r="6258" spans="1:14" x14ac:dyDescent="0.25">
      <c r="A6258" s="1">
        <v>42698</v>
      </c>
      <c r="B6258" s="3">
        <f t="shared" si="291"/>
        <v>2016</v>
      </c>
      <c r="C6258" s="3">
        <f t="shared" si="292"/>
        <v>11</v>
      </c>
      <c r="D6258" t="s">
        <v>680</v>
      </c>
      <c r="E6258" t="str">
        <f t="shared" si="293"/>
        <v>George Ashbrook20161124</v>
      </c>
      <c r="F6258">
        <f>IF(COUNTIF($E$2:E6258, E6258) = 1, MAX($F$1:F6257) + 1, INDEX($F$1:F6257, MATCH(E6258, $E$1:E6257, 0)))</f>
        <v>3098</v>
      </c>
      <c r="G6258" t="s">
        <v>10</v>
      </c>
      <c r="H6258" t="s">
        <v>39</v>
      </c>
      <c r="I6258" t="s">
        <v>40</v>
      </c>
      <c r="J6258" t="s">
        <v>2261</v>
      </c>
      <c r="K6258" s="17">
        <v>657.55</v>
      </c>
      <c r="L6258" s="17">
        <v>6</v>
      </c>
      <c r="M6258" s="17">
        <v>49.32</v>
      </c>
      <c r="N6258" s="17" t="str">
        <f>IF(SalesData[[#This Row],[Profit]]&gt;0,"Profit","Loss")</f>
        <v>Profit</v>
      </c>
    </row>
    <row r="6259" spans="1:14" x14ac:dyDescent="0.25">
      <c r="A6259" s="1">
        <v>42698</v>
      </c>
      <c r="B6259" s="3">
        <f t="shared" si="291"/>
        <v>2016</v>
      </c>
      <c r="C6259" s="3">
        <f t="shared" si="292"/>
        <v>11</v>
      </c>
      <c r="D6259" t="s">
        <v>1791</v>
      </c>
      <c r="E6259" t="str">
        <f t="shared" si="293"/>
        <v>Sung Pak20161124</v>
      </c>
      <c r="F6259">
        <f>IF(COUNTIF($E$2:E6259, E6259) = 1, MAX($F$1:F6258) + 1, INDEX($F$1:F6258, MATCH(E6259, $E$1:E6258, 0)))</f>
        <v>3099</v>
      </c>
      <c r="G6259" t="s">
        <v>27</v>
      </c>
      <c r="H6259" t="s">
        <v>39</v>
      </c>
      <c r="I6259" t="s">
        <v>52</v>
      </c>
      <c r="J6259" t="s">
        <v>1787</v>
      </c>
      <c r="K6259" s="17">
        <v>659.9</v>
      </c>
      <c r="L6259" s="17">
        <v>2</v>
      </c>
      <c r="M6259" s="17">
        <v>217.77</v>
      </c>
      <c r="N6259" s="17" t="str">
        <f>IF(SalesData[[#This Row],[Profit]]&gt;0,"Profit","Loss")</f>
        <v>Profit</v>
      </c>
    </row>
    <row r="6260" spans="1:14" x14ac:dyDescent="0.25">
      <c r="A6260" s="1">
        <v>42698</v>
      </c>
      <c r="B6260" s="3">
        <f t="shared" si="291"/>
        <v>2016</v>
      </c>
      <c r="C6260" s="3">
        <f t="shared" si="292"/>
        <v>11</v>
      </c>
      <c r="D6260" t="s">
        <v>1791</v>
      </c>
      <c r="E6260" t="str">
        <f t="shared" si="293"/>
        <v>Sung Pak20161124</v>
      </c>
      <c r="F6260">
        <f>IF(COUNTIF($E$2:E6260, E6260) = 1, MAX($F$1:F6259) + 1, INDEX($F$1:F6259, MATCH(E6260, $E$1:E6259, 0)))</f>
        <v>3099</v>
      </c>
      <c r="G6260" t="s">
        <v>27</v>
      </c>
      <c r="H6260" t="s">
        <v>34</v>
      </c>
      <c r="I6260" t="s">
        <v>35</v>
      </c>
      <c r="J6260" t="s">
        <v>594</v>
      </c>
      <c r="K6260" s="17">
        <v>1684.75</v>
      </c>
      <c r="L6260" s="17">
        <v>6</v>
      </c>
      <c r="M6260" s="17">
        <v>210.59</v>
      </c>
      <c r="N6260" s="17" t="str">
        <f>IF(SalesData[[#This Row],[Profit]]&gt;0,"Profit","Loss")</f>
        <v>Profit</v>
      </c>
    </row>
    <row r="6261" spans="1:14" x14ac:dyDescent="0.25">
      <c r="A6261" s="1">
        <v>42698</v>
      </c>
      <c r="B6261" s="3">
        <f t="shared" si="291"/>
        <v>2016</v>
      </c>
      <c r="C6261" s="3">
        <f t="shared" si="292"/>
        <v>11</v>
      </c>
      <c r="D6261" t="s">
        <v>1791</v>
      </c>
      <c r="E6261" t="str">
        <f t="shared" si="293"/>
        <v>Sung Pak20161124</v>
      </c>
      <c r="F6261">
        <f>IF(COUNTIF($E$2:E6261, E6261) = 1, MAX($F$1:F6260) + 1, INDEX($F$1:F6260, MATCH(E6261, $E$1:E6260, 0)))</f>
        <v>3099</v>
      </c>
      <c r="G6261" t="s">
        <v>27</v>
      </c>
      <c r="H6261" t="s">
        <v>39</v>
      </c>
      <c r="I6261" t="s">
        <v>52</v>
      </c>
      <c r="J6261" t="s">
        <v>2428</v>
      </c>
      <c r="K6261" s="17">
        <v>559.91999999999996</v>
      </c>
      <c r="L6261" s="17">
        <v>8</v>
      </c>
      <c r="M6261" s="17">
        <v>190.37</v>
      </c>
      <c r="N6261" s="17" t="str">
        <f>IF(SalesData[[#This Row],[Profit]]&gt;0,"Profit","Loss")</f>
        <v>Profit</v>
      </c>
    </row>
    <row r="6262" spans="1:14" x14ac:dyDescent="0.25">
      <c r="A6262" s="1">
        <v>42698</v>
      </c>
      <c r="B6262" s="3">
        <f t="shared" si="291"/>
        <v>2016</v>
      </c>
      <c r="C6262" s="3">
        <f t="shared" si="292"/>
        <v>11</v>
      </c>
      <c r="D6262" t="s">
        <v>1534</v>
      </c>
      <c r="E6262" t="str">
        <f t="shared" si="293"/>
        <v>Amy Cox20161124</v>
      </c>
      <c r="F6262">
        <f>IF(COUNTIF($E$2:E6262, E6262) = 1, MAX($F$1:F6261) + 1, INDEX($F$1:F6261, MATCH(E6262, $E$1:E6261, 0)))</f>
        <v>3100</v>
      </c>
      <c r="G6262" t="s">
        <v>164</v>
      </c>
      <c r="H6262" t="s">
        <v>11</v>
      </c>
      <c r="I6262" t="s">
        <v>20</v>
      </c>
      <c r="J6262" t="s">
        <v>37</v>
      </c>
      <c r="K6262" s="17">
        <v>1219.96</v>
      </c>
      <c r="L6262" s="17">
        <v>5</v>
      </c>
      <c r="M6262" s="17">
        <v>381.24</v>
      </c>
      <c r="N6262" s="17" t="str">
        <f>IF(SalesData[[#This Row],[Profit]]&gt;0,"Profit","Loss")</f>
        <v>Profit</v>
      </c>
    </row>
    <row r="6263" spans="1:14" x14ac:dyDescent="0.25">
      <c r="A6263" s="1">
        <v>42698</v>
      </c>
      <c r="B6263" s="3">
        <f t="shared" si="291"/>
        <v>2016</v>
      </c>
      <c r="C6263" s="3">
        <f t="shared" si="292"/>
        <v>11</v>
      </c>
      <c r="D6263" t="s">
        <v>593</v>
      </c>
      <c r="E6263" t="str">
        <f t="shared" si="293"/>
        <v>Laura Armstrong20161124</v>
      </c>
      <c r="F6263">
        <f>IF(COUNTIF($E$2:E6263, E6263) = 1, MAX($F$1:F6262) + 1, INDEX($F$1:F6262, MATCH(E6263, $E$1:E6262, 0)))</f>
        <v>3101</v>
      </c>
      <c r="G6263" t="s">
        <v>531</v>
      </c>
      <c r="H6263" t="s">
        <v>34</v>
      </c>
      <c r="I6263" t="s">
        <v>47</v>
      </c>
      <c r="J6263" t="s">
        <v>57</v>
      </c>
      <c r="K6263" s="17">
        <v>207.76</v>
      </c>
      <c r="L6263" s="17">
        <v>4</v>
      </c>
      <c r="M6263" s="17">
        <v>85.18</v>
      </c>
      <c r="N6263" s="17" t="str">
        <f>IF(SalesData[[#This Row],[Profit]]&gt;0,"Profit","Loss")</f>
        <v>Profit</v>
      </c>
    </row>
    <row r="6264" spans="1:14" x14ac:dyDescent="0.25">
      <c r="A6264" s="1">
        <v>42698</v>
      </c>
      <c r="B6264" s="3">
        <f t="shared" si="291"/>
        <v>2016</v>
      </c>
      <c r="C6264" s="3">
        <f t="shared" si="292"/>
        <v>11</v>
      </c>
      <c r="D6264" t="s">
        <v>2222</v>
      </c>
      <c r="E6264" t="str">
        <f t="shared" si="293"/>
        <v>Cathy Armstrong20161124</v>
      </c>
      <c r="F6264">
        <f>IF(COUNTIF($E$2:E6264, E6264) = 1, MAX($F$1:F6263) + 1, INDEX($F$1:F6263, MATCH(E6264, $E$1:E6263, 0)))</f>
        <v>3102</v>
      </c>
      <c r="G6264" t="s">
        <v>78</v>
      </c>
      <c r="H6264" t="s">
        <v>11</v>
      </c>
      <c r="I6264" t="s">
        <v>63</v>
      </c>
      <c r="J6264" t="s">
        <v>65</v>
      </c>
      <c r="K6264" s="17">
        <v>40.75</v>
      </c>
      <c r="L6264" s="17">
        <v>3</v>
      </c>
      <c r="M6264" s="17">
        <v>15.28</v>
      </c>
      <c r="N6264" s="17" t="str">
        <f>IF(SalesData[[#This Row],[Profit]]&gt;0,"Profit","Loss")</f>
        <v>Profit</v>
      </c>
    </row>
    <row r="6265" spans="1:14" x14ac:dyDescent="0.25">
      <c r="A6265" s="1">
        <v>42698</v>
      </c>
      <c r="B6265" s="3">
        <f t="shared" si="291"/>
        <v>2016</v>
      </c>
      <c r="C6265" s="3">
        <f t="shared" si="292"/>
        <v>11</v>
      </c>
      <c r="D6265" t="s">
        <v>2222</v>
      </c>
      <c r="E6265" t="str">
        <f t="shared" si="293"/>
        <v>Cathy Armstrong20161124</v>
      </c>
      <c r="F6265">
        <f>IF(COUNTIF($E$2:E6265, E6265) = 1, MAX($F$1:F6264) + 1, INDEX($F$1:F6264, MATCH(E6265, $E$1:E6264, 0)))</f>
        <v>3102</v>
      </c>
      <c r="G6265" t="s">
        <v>78</v>
      </c>
      <c r="H6265" t="s">
        <v>39</v>
      </c>
      <c r="I6265" t="s">
        <v>52</v>
      </c>
      <c r="J6265" t="s">
        <v>2464</v>
      </c>
      <c r="K6265" s="17">
        <v>139.96</v>
      </c>
      <c r="L6265" s="17">
        <v>5</v>
      </c>
      <c r="M6265" s="17">
        <v>-22.74</v>
      </c>
      <c r="N6265" s="17" t="str">
        <f>IF(SalesData[[#This Row],[Profit]]&gt;0,"Profit","Loss")</f>
        <v>Loss</v>
      </c>
    </row>
    <row r="6266" spans="1:14" x14ac:dyDescent="0.25">
      <c r="A6266" s="1">
        <v>42698</v>
      </c>
      <c r="B6266" s="3">
        <f t="shared" si="291"/>
        <v>2016</v>
      </c>
      <c r="C6266" s="3">
        <f t="shared" si="292"/>
        <v>11</v>
      </c>
      <c r="D6266" t="s">
        <v>2496</v>
      </c>
      <c r="E6266" t="str">
        <f t="shared" si="293"/>
        <v>Clay Rozendal20161124</v>
      </c>
      <c r="F6266">
        <f>IF(COUNTIF($E$2:E6266, E6266) = 1, MAX($F$1:F6265) + 1, INDEX($F$1:F6265, MATCH(E6266, $E$1:E6265, 0)))</f>
        <v>3103</v>
      </c>
      <c r="G6266" t="s">
        <v>164</v>
      </c>
      <c r="H6266" t="s">
        <v>11</v>
      </c>
      <c r="I6266" t="s">
        <v>200</v>
      </c>
      <c r="J6266" t="s">
        <v>2251</v>
      </c>
      <c r="K6266" s="17">
        <v>25.35</v>
      </c>
      <c r="L6266" s="17">
        <v>3</v>
      </c>
      <c r="M6266" s="17">
        <v>7.61</v>
      </c>
      <c r="N6266" s="17" t="str">
        <f>IF(SalesData[[#This Row],[Profit]]&gt;0,"Profit","Loss")</f>
        <v>Profit</v>
      </c>
    </row>
    <row r="6267" spans="1:14" x14ac:dyDescent="0.25">
      <c r="A6267" s="1">
        <v>42698</v>
      </c>
      <c r="B6267" s="3">
        <f t="shared" si="291"/>
        <v>2016</v>
      </c>
      <c r="C6267" s="3">
        <f t="shared" si="292"/>
        <v>11</v>
      </c>
      <c r="D6267" t="s">
        <v>1672</v>
      </c>
      <c r="E6267" t="str">
        <f t="shared" si="293"/>
        <v>Steve Carroll20161124</v>
      </c>
      <c r="F6267">
        <f>IF(COUNTIF($E$2:E6267, E6267) = 1, MAX($F$1:F6266) + 1, INDEX($F$1:F6266, MATCH(E6267, $E$1:E6266, 0)))</f>
        <v>3104</v>
      </c>
      <c r="G6267" t="s">
        <v>164</v>
      </c>
      <c r="H6267" t="s">
        <v>34</v>
      </c>
      <c r="I6267" t="s">
        <v>47</v>
      </c>
      <c r="J6267" t="s">
        <v>2249</v>
      </c>
      <c r="K6267" s="17">
        <v>82.26</v>
      </c>
      <c r="L6267" s="17">
        <v>3</v>
      </c>
      <c r="M6267" s="17">
        <v>33.729999999999997</v>
      </c>
      <c r="N6267" s="17" t="str">
        <f>IF(SalesData[[#This Row],[Profit]]&gt;0,"Profit","Loss")</f>
        <v>Profit</v>
      </c>
    </row>
    <row r="6268" spans="1:14" x14ac:dyDescent="0.25">
      <c r="A6268" s="1">
        <v>42698</v>
      </c>
      <c r="B6268" s="3">
        <f t="shared" si="291"/>
        <v>2016</v>
      </c>
      <c r="C6268" s="3">
        <f t="shared" si="292"/>
        <v>11</v>
      </c>
      <c r="D6268" t="s">
        <v>343</v>
      </c>
      <c r="E6268" t="str">
        <f t="shared" si="293"/>
        <v>Sample Company A20161124</v>
      </c>
      <c r="F6268">
        <f>IF(COUNTIF($E$2:E6268, E6268) = 1, MAX($F$1:F6267) + 1, INDEX($F$1:F6267, MATCH(E6268, $E$1:E6267, 0)))</f>
        <v>3105</v>
      </c>
      <c r="G6268" t="s">
        <v>123</v>
      </c>
      <c r="H6268" t="s">
        <v>34</v>
      </c>
      <c r="I6268" t="s">
        <v>74</v>
      </c>
      <c r="J6268" t="s">
        <v>2633</v>
      </c>
      <c r="K6268" s="17">
        <v>339.92</v>
      </c>
      <c r="L6268" s="17">
        <v>5</v>
      </c>
      <c r="M6268" s="17">
        <v>8.5</v>
      </c>
      <c r="N6268" s="17" t="str">
        <f>IF(SalesData[[#This Row],[Profit]]&gt;0,"Profit","Loss")</f>
        <v>Profit</v>
      </c>
    </row>
    <row r="6269" spans="1:14" x14ac:dyDescent="0.25">
      <c r="A6269" s="1">
        <v>42698</v>
      </c>
      <c r="B6269" s="3">
        <f t="shared" si="291"/>
        <v>2016</v>
      </c>
      <c r="C6269" s="3">
        <f t="shared" si="292"/>
        <v>11</v>
      </c>
      <c r="D6269" t="s">
        <v>343</v>
      </c>
      <c r="E6269" t="str">
        <f t="shared" si="293"/>
        <v>Sample Company A20161124</v>
      </c>
      <c r="F6269">
        <f>IF(COUNTIF($E$2:E6269, E6269) = 1, MAX($F$1:F6268) + 1, INDEX($F$1:F6268, MATCH(E6269, $E$1:E6268, 0)))</f>
        <v>3105</v>
      </c>
      <c r="G6269" t="s">
        <v>123</v>
      </c>
      <c r="H6269" t="s">
        <v>11</v>
      </c>
      <c r="I6269" t="s">
        <v>12</v>
      </c>
      <c r="J6269" t="s">
        <v>1673</v>
      </c>
      <c r="K6269" s="17">
        <v>10.53</v>
      </c>
      <c r="L6269" s="17">
        <v>4</v>
      </c>
      <c r="M6269" s="17">
        <v>3.42</v>
      </c>
      <c r="N6269" s="17" t="str">
        <f>IF(SalesData[[#This Row],[Profit]]&gt;0,"Profit","Loss")</f>
        <v>Profit</v>
      </c>
    </row>
    <row r="6270" spans="1:14" x14ac:dyDescent="0.25">
      <c r="A6270" s="1">
        <v>42698</v>
      </c>
      <c r="B6270" s="3">
        <f t="shared" si="291"/>
        <v>2016</v>
      </c>
      <c r="C6270" s="3">
        <f t="shared" si="292"/>
        <v>11</v>
      </c>
      <c r="D6270" t="s">
        <v>343</v>
      </c>
      <c r="E6270" t="str">
        <f t="shared" si="293"/>
        <v>Sample Company A20161124</v>
      </c>
      <c r="F6270">
        <f>IF(COUNTIF($E$2:E6270, E6270) = 1, MAX($F$1:F6269) + 1, INDEX($F$1:F6269, MATCH(E6270, $E$1:E6269, 0)))</f>
        <v>3105</v>
      </c>
      <c r="G6270" t="s">
        <v>123</v>
      </c>
      <c r="H6270" t="s">
        <v>11</v>
      </c>
      <c r="I6270" t="s">
        <v>92</v>
      </c>
      <c r="J6270" t="s">
        <v>421</v>
      </c>
      <c r="K6270" s="17">
        <v>42.38</v>
      </c>
      <c r="L6270" s="17">
        <v>2</v>
      </c>
      <c r="M6270" s="17">
        <v>4.24</v>
      </c>
      <c r="N6270" s="17" t="str">
        <f>IF(SalesData[[#This Row],[Profit]]&gt;0,"Profit","Loss")</f>
        <v>Profit</v>
      </c>
    </row>
    <row r="6271" spans="1:14" x14ac:dyDescent="0.25">
      <c r="A6271" s="1">
        <v>42699</v>
      </c>
      <c r="B6271" s="3">
        <f t="shared" si="291"/>
        <v>2016</v>
      </c>
      <c r="C6271" s="3">
        <f t="shared" si="292"/>
        <v>11</v>
      </c>
      <c r="D6271" t="s">
        <v>2013</v>
      </c>
      <c r="E6271" t="str">
        <f t="shared" si="293"/>
        <v>Heather Jas20161125</v>
      </c>
      <c r="F6271">
        <f>IF(COUNTIF($E$2:E6271, E6271) = 1, MAX($F$1:F6270) + 1, INDEX($F$1:F6270, MATCH(E6271, $E$1:E6270, 0)))</f>
        <v>3106</v>
      </c>
      <c r="G6271" t="s">
        <v>123</v>
      </c>
      <c r="H6271" t="s">
        <v>11</v>
      </c>
      <c r="I6271" t="s">
        <v>12</v>
      </c>
      <c r="J6271" t="s">
        <v>2533</v>
      </c>
      <c r="K6271" s="17">
        <v>5.08</v>
      </c>
      <c r="L6271" s="17">
        <v>1</v>
      </c>
      <c r="M6271" s="17">
        <v>1.65</v>
      </c>
      <c r="N6271" s="17" t="str">
        <f>IF(SalesData[[#This Row],[Profit]]&gt;0,"Profit","Loss")</f>
        <v>Profit</v>
      </c>
    </row>
    <row r="6272" spans="1:14" x14ac:dyDescent="0.25">
      <c r="A6272" s="1">
        <v>42699</v>
      </c>
      <c r="B6272" s="3">
        <f t="shared" si="291"/>
        <v>2016</v>
      </c>
      <c r="C6272" s="3">
        <f t="shared" si="292"/>
        <v>11</v>
      </c>
      <c r="D6272" t="s">
        <v>1457</v>
      </c>
      <c r="E6272" t="str">
        <f t="shared" si="293"/>
        <v>Barry Pond20161125</v>
      </c>
      <c r="F6272">
        <f>IF(COUNTIF($E$2:E6272, E6272) = 1, MAX($F$1:F6271) + 1, INDEX($F$1:F6271, MATCH(E6272, $E$1:E6271, 0)))</f>
        <v>3107</v>
      </c>
      <c r="G6272" t="s">
        <v>177</v>
      </c>
      <c r="H6272" t="s">
        <v>11</v>
      </c>
      <c r="I6272" t="s">
        <v>18</v>
      </c>
      <c r="J6272" t="s">
        <v>1854</v>
      </c>
      <c r="K6272" s="17">
        <v>563.4</v>
      </c>
      <c r="L6272" s="17">
        <v>4</v>
      </c>
      <c r="M6272" s="17">
        <v>67.61</v>
      </c>
      <c r="N6272" s="17" t="str">
        <f>IF(SalesData[[#This Row],[Profit]]&gt;0,"Profit","Loss")</f>
        <v>Profit</v>
      </c>
    </row>
    <row r="6273" spans="1:14" x14ac:dyDescent="0.25">
      <c r="A6273" s="1">
        <v>42699</v>
      </c>
      <c r="B6273" s="3">
        <f t="shared" si="291"/>
        <v>2016</v>
      </c>
      <c r="C6273" s="3">
        <f t="shared" si="292"/>
        <v>11</v>
      </c>
      <c r="D6273" t="s">
        <v>1457</v>
      </c>
      <c r="E6273" t="str">
        <f t="shared" si="293"/>
        <v>Barry Pond20161125</v>
      </c>
      <c r="F6273">
        <f>IF(COUNTIF($E$2:E6273, E6273) = 1, MAX($F$1:F6272) + 1, INDEX($F$1:F6272, MATCH(E6273, $E$1:E6272, 0)))</f>
        <v>3107</v>
      </c>
      <c r="G6273" t="s">
        <v>177</v>
      </c>
      <c r="H6273" t="s">
        <v>39</v>
      </c>
      <c r="I6273" t="s">
        <v>302</v>
      </c>
      <c r="J6273" t="s">
        <v>2634</v>
      </c>
      <c r="K6273" s="17">
        <v>319.92</v>
      </c>
      <c r="L6273" s="17">
        <v>8</v>
      </c>
      <c r="M6273" s="17">
        <v>118.37</v>
      </c>
      <c r="N6273" s="17" t="str">
        <f>IF(SalesData[[#This Row],[Profit]]&gt;0,"Profit","Loss")</f>
        <v>Profit</v>
      </c>
    </row>
    <row r="6274" spans="1:14" x14ac:dyDescent="0.25">
      <c r="A6274" s="1">
        <v>42699</v>
      </c>
      <c r="B6274" s="3">
        <f t="shared" ref="B6274:B6337" si="294">YEAR(A6274)</f>
        <v>2016</v>
      </c>
      <c r="C6274" s="3">
        <f t="shared" ref="C6274:C6337" si="295">MONTH(A6274)</f>
        <v>11</v>
      </c>
      <c r="D6274" t="s">
        <v>915</v>
      </c>
      <c r="E6274" t="str">
        <f t="shared" ref="E6274:E6337" si="296">D6274 &amp; TEXT(A6274, "yyyymmdd")</f>
        <v>Emily Phan20161125</v>
      </c>
      <c r="F6274">
        <f>IF(COUNTIF($E$2:E6274, E6274) = 1, MAX($F$1:F6273) + 1, INDEX($F$1:F6273, MATCH(E6274, $E$1:E6273, 0)))</f>
        <v>3108</v>
      </c>
      <c r="G6274" t="s">
        <v>101</v>
      </c>
      <c r="H6274" t="s">
        <v>39</v>
      </c>
      <c r="I6274" t="s">
        <v>40</v>
      </c>
      <c r="J6274" t="s">
        <v>2290</v>
      </c>
      <c r="K6274" s="17">
        <v>59.98</v>
      </c>
      <c r="L6274" s="17">
        <v>2</v>
      </c>
      <c r="M6274" s="17">
        <v>17.989999999999998</v>
      </c>
      <c r="N6274" s="17" t="str">
        <f>IF(SalesData[[#This Row],[Profit]]&gt;0,"Profit","Loss")</f>
        <v>Profit</v>
      </c>
    </row>
    <row r="6275" spans="1:14" x14ac:dyDescent="0.25">
      <c r="A6275" s="1">
        <v>42699</v>
      </c>
      <c r="B6275" s="3">
        <f t="shared" si="294"/>
        <v>2016</v>
      </c>
      <c r="C6275" s="3">
        <f t="shared" si="295"/>
        <v>11</v>
      </c>
      <c r="D6275" t="s">
        <v>2103</v>
      </c>
      <c r="E6275" t="str">
        <f t="shared" si="296"/>
        <v>Brenda Bowman20161125</v>
      </c>
      <c r="F6275">
        <f>IF(COUNTIF($E$2:E6275, E6275) = 1, MAX($F$1:F6274) + 1, INDEX($F$1:F6274, MATCH(E6275, $E$1:E6274, 0)))</f>
        <v>3109</v>
      </c>
      <c r="G6275" t="s">
        <v>110</v>
      </c>
      <c r="H6275" t="s">
        <v>34</v>
      </c>
      <c r="I6275" t="s">
        <v>145</v>
      </c>
      <c r="J6275" t="s">
        <v>2066</v>
      </c>
      <c r="K6275" s="17">
        <v>1568.61</v>
      </c>
      <c r="L6275" s="17">
        <v>9</v>
      </c>
      <c r="M6275" s="17">
        <v>329.41</v>
      </c>
      <c r="N6275" s="17" t="str">
        <f>IF(SalesData[[#This Row],[Profit]]&gt;0,"Profit","Loss")</f>
        <v>Profit</v>
      </c>
    </row>
    <row r="6276" spans="1:14" x14ac:dyDescent="0.25">
      <c r="A6276" s="1">
        <v>42699</v>
      </c>
      <c r="B6276" s="3">
        <f t="shared" si="294"/>
        <v>2016</v>
      </c>
      <c r="C6276" s="3">
        <f t="shared" si="295"/>
        <v>11</v>
      </c>
      <c r="D6276" t="s">
        <v>2103</v>
      </c>
      <c r="E6276" t="str">
        <f t="shared" si="296"/>
        <v>Brenda Bowman20161125</v>
      </c>
      <c r="F6276">
        <f>IF(COUNTIF($E$2:E6276, E6276) = 1, MAX($F$1:F6275) + 1, INDEX($F$1:F6275, MATCH(E6276, $E$1:E6275, 0)))</f>
        <v>3109</v>
      </c>
      <c r="G6276" t="s">
        <v>110</v>
      </c>
      <c r="H6276" t="s">
        <v>11</v>
      </c>
      <c r="I6276" t="s">
        <v>20</v>
      </c>
      <c r="J6276" t="s">
        <v>2119</v>
      </c>
      <c r="K6276" s="17">
        <v>17.3</v>
      </c>
      <c r="L6276" s="17">
        <v>1</v>
      </c>
      <c r="M6276" s="17">
        <v>8.3000000000000007</v>
      </c>
      <c r="N6276" s="17" t="str">
        <f>IF(SalesData[[#This Row],[Profit]]&gt;0,"Profit","Loss")</f>
        <v>Profit</v>
      </c>
    </row>
    <row r="6277" spans="1:14" x14ac:dyDescent="0.25">
      <c r="A6277" s="1">
        <v>42699</v>
      </c>
      <c r="B6277" s="3">
        <f t="shared" si="294"/>
        <v>2016</v>
      </c>
      <c r="C6277" s="3">
        <f t="shared" si="295"/>
        <v>11</v>
      </c>
      <c r="D6277" t="s">
        <v>2103</v>
      </c>
      <c r="E6277" t="str">
        <f t="shared" si="296"/>
        <v>Brenda Bowman20161125</v>
      </c>
      <c r="F6277">
        <f>IF(COUNTIF($E$2:E6277, E6277) = 1, MAX($F$1:F6276) + 1, INDEX($F$1:F6276, MATCH(E6277, $E$1:E6276, 0)))</f>
        <v>3109</v>
      </c>
      <c r="G6277" t="s">
        <v>110</v>
      </c>
      <c r="H6277" t="s">
        <v>39</v>
      </c>
      <c r="I6277" t="s">
        <v>52</v>
      </c>
      <c r="J6277" t="s">
        <v>2522</v>
      </c>
      <c r="K6277" s="17">
        <v>160</v>
      </c>
      <c r="L6277" s="17">
        <v>8</v>
      </c>
      <c r="M6277" s="17">
        <v>62.4</v>
      </c>
      <c r="N6277" s="17" t="str">
        <f>IF(SalesData[[#This Row],[Profit]]&gt;0,"Profit","Loss")</f>
        <v>Profit</v>
      </c>
    </row>
    <row r="6278" spans="1:14" x14ac:dyDescent="0.25">
      <c r="A6278" s="1">
        <v>42699</v>
      </c>
      <c r="B6278" s="3">
        <f t="shared" si="294"/>
        <v>2016</v>
      </c>
      <c r="C6278" s="3">
        <f t="shared" si="295"/>
        <v>11</v>
      </c>
      <c r="D6278" t="s">
        <v>392</v>
      </c>
      <c r="E6278" t="str">
        <f t="shared" si="296"/>
        <v>Cindy Stewart20161125</v>
      </c>
      <c r="F6278">
        <f>IF(COUNTIF($E$2:E6278, E6278) = 1, MAX($F$1:F6277) + 1, INDEX($F$1:F6277, MATCH(E6278, $E$1:E6277, 0)))</f>
        <v>3110</v>
      </c>
      <c r="G6278" t="s">
        <v>78</v>
      </c>
      <c r="H6278" t="s">
        <v>11</v>
      </c>
      <c r="I6278" t="s">
        <v>20</v>
      </c>
      <c r="J6278" t="s">
        <v>2127</v>
      </c>
      <c r="K6278" s="17">
        <v>456.59</v>
      </c>
      <c r="L6278" s="17">
        <v>2</v>
      </c>
      <c r="M6278" s="17">
        <v>-304.39</v>
      </c>
      <c r="N6278" s="17" t="str">
        <f>IF(SalesData[[#This Row],[Profit]]&gt;0,"Profit","Loss")</f>
        <v>Loss</v>
      </c>
    </row>
    <row r="6279" spans="1:14" x14ac:dyDescent="0.25">
      <c r="A6279" s="1">
        <v>42699</v>
      </c>
      <c r="B6279" s="3">
        <f t="shared" si="294"/>
        <v>2016</v>
      </c>
      <c r="C6279" s="3">
        <f t="shared" si="295"/>
        <v>11</v>
      </c>
      <c r="D6279" t="s">
        <v>392</v>
      </c>
      <c r="E6279" t="str">
        <f t="shared" si="296"/>
        <v>Cindy Stewart20161125</v>
      </c>
      <c r="F6279">
        <f>IF(COUNTIF($E$2:E6279, E6279) = 1, MAX($F$1:F6278) + 1, INDEX($F$1:F6278, MATCH(E6279, $E$1:E6278, 0)))</f>
        <v>3110</v>
      </c>
      <c r="G6279" t="s">
        <v>78</v>
      </c>
      <c r="H6279" t="s">
        <v>39</v>
      </c>
      <c r="I6279" t="s">
        <v>302</v>
      </c>
      <c r="J6279" t="s">
        <v>2402</v>
      </c>
      <c r="K6279" s="17">
        <v>4499.99</v>
      </c>
      <c r="L6279" s="17">
        <v>5</v>
      </c>
      <c r="M6279" s="17">
        <v>-6599.98</v>
      </c>
      <c r="N6279" s="17" t="str">
        <f>IF(SalesData[[#This Row],[Profit]]&gt;0,"Profit","Loss")</f>
        <v>Loss</v>
      </c>
    </row>
    <row r="6280" spans="1:14" x14ac:dyDescent="0.25">
      <c r="A6280" s="1">
        <v>42699</v>
      </c>
      <c r="B6280" s="3">
        <f t="shared" si="294"/>
        <v>2016</v>
      </c>
      <c r="C6280" s="3">
        <f t="shared" si="295"/>
        <v>11</v>
      </c>
      <c r="D6280" t="s">
        <v>392</v>
      </c>
      <c r="E6280" t="str">
        <f t="shared" si="296"/>
        <v>Cindy Stewart20161125</v>
      </c>
      <c r="F6280">
        <f>IF(COUNTIF($E$2:E6280, E6280) = 1, MAX($F$1:F6279) + 1, INDEX($F$1:F6279, MATCH(E6280, $E$1:E6279, 0)))</f>
        <v>3110</v>
      </c>
      <c r="G6280" t="s">
        <v>78</v>
      </c>
      <c r="H6280" t="s">
        <v>39</v>
      </c>
      <c r="I6280" t="s">
        <v>52</v>
      </c>
      <c r="J6280" t="s">
        <v>2635</v>
      </c>
      <c r="K6280" s="17">
        <v>59.98</v>
      </c>
      <c r="L6280" s="17">
        <v>3</v>
      </c>
      <c r="M6280" s="17">
        <v>12</v>
      </c>
      <c r="N6280" s="17" t="str">
        <f>IF(SalesData[[#This Row],[Profit]]&gt;0,"Profit","Loss")</f>
        <v>Profit</v>
      </c>
    </row>
    <row r="6281" spans="1:14" x14ac:dyDescent="0.25">
      <c r="A6281" s="1">
        <v>42699</v>
      </c>
      <c r="B6281" s="3">
        <f t="shared" si="294"/>
        <v>2016</v>
      </c>
      <c r="C6281" s="3">
        <f t="shared" si="295"/>
        <v>11</v>
      </c>
      <c r="D6281" t="s">
        <v>505</v>
      </c>
      <c r="E6281" t="str">
        <f t="shared" si="296"/>
        <v>Jay Kimmel20161125</v>
      </c>
      <c r="F6281">
        <f>IF(COUNTIF($E$2:E6281, E6281) = 1, MAX($F$1:F6280) + 1, INDEX($F$1:F6280, MATCH(E6281, $E$1:E6280, 0)))</f>
        <v>3111</v>
      </c>
      <c r="G6281" t="s">
        <v>488</v>
      </c>
      <c r="H6281" t="s">
        <v>11</v>
      </c>
      <c r="I6281" t="s">
        <v>18</v>
      </c>
      <c r="J6281" t="s">
        <v>2219</v>
      </c>
      <c r="K6281" s="17">
        <v>73.36</v>
      </c>
      <c r="L6281" s="17">
        <v>7</v>
      </c>
      <c r="M6281" s="17">
        <v>19.809999999999999</v>
      </c>
      <c r="N6281" s="17" t="str">
        <f>IF(SalesData[[#This Row],[Profit]]&gt;0,"Profit","Loss")</f>
        <v>Profit</v>
      </c>
    </row>
    <row r="6282" spans="1:14" x14ac:dyDescent="0.25">
      <c r="A6282" s="1">
        <v>42699</v>
      </c>
      <c r="B6282" s="3">
        <f t="shared" si="294"/>
        <v>2016</v>
      </c>
      <c r="C6282" s="3">
        <f t="shared" si="295"/>
        <v>11</v>
      </c>
      <c r="D6282" t="s">
        <v>935</v>
      </c>
      <c r="E6282" t="str">
        <f t="shared" si="296"/>
        <v>Mark Hamilton20161125</v>
      </c>
      <c r="F6282">
        <f>IF(COUNTIF($E$2:E6282, E6282) = 1, MAX($F$1:F6281) + 1, INDEX($F$1:F6281, MATCH(E6282, $E$1:E6281, 0)))</f>
        <v>3112</v>
      </c>
      <c r="G6282" t="s">
        <v>27</v>
      </c>
      <c r="H6282" t="s">
        <v>34</v>
      </c>
      <c r="I6282" t="s">
        <v>35</v>
      </c>
      <c r="J6282" t="s">
        <v>862</v>
      </c>
      <c r="K6282" s="17">
        <v>194.35</v>
      </c>
      <c r="L6282" s="17">
        <v>3</v>
      </c>
      <c r="M6282" s="17">
        <v>19.440000000000001</v>
      </c>
      <c r="N6282" s="17" t="str">
        <f>IF(SalesData[[#This Row],[Profit]]&gt;0,"Profit","Loss")</f>
        <v>Profit</v>
      </c>
    </row>
    <row r="6283" spans="1:14" x14ac:dyDescent="0.25">
      <c r="A6283" s="1">
        <v>42700</v>
      </c>
      <c r="B6283" s="3">
        <f t="shared" si="294"/>
        <v>2016</v>
      </c>
      <c r="C6283" s="3">
        <f t="shared" si="295"/>
        <v>11</v>
      </c>
      <c r="D6283" t="s">
        <v>748</v>
      </c>
      <c r="E6283" t="str">
        <f t="shared" si="296"/>
        <v>Mark Cousins20161126</v>
      </c>
      <c r="F6283">
        <f>IF(COUNTIF($E$2:E6283, E6283) = 1, MAX($F$1:F6282) + 1, INDEX($F$1:F6282, MATCH(E6283, $E$1:E6282, 0)))</f>
        <v>3113</v>
      </c>
      <c r="G6283" t="s">
        <v>488</v>
      </c>
      <c r="H6283" t="s">
        <v>11</v>
      </c>
      <c r="I6283" t="s">
        <v>12</v>
      </c>
      <c r="J6283" t="s">
        <v>625</v>
      </c>
      <c r="K6283" s="17">
        <v>70.98</v>
      </c>
      <c r="L6283" s="17">
        <v>7</v>
      </c>
      <c r="M6283" s="17">
        <v>34.78</v>
      </c>
      <c r="N6283" s="17" t="str">
        <f>IF(SalesData[[#This Row],[Profit]]&gt;0,"Profit","Loss")</f>
        <v>Profit</v>
      </c>
    </row>
    <row r="6284" spans="1:14" x14ac:dyDescent="0.25">
      <c r="A6284" s="1">
        <v>42700</v>
      </c>
      <c r="B6284" s="3">
        <f t="shared" si="294"/>
        <v>2016</v>
      </c>
      <c r="C6284" s="3">
        <f t="shared" si="295"/>
        <v>11</v>
      </c>
      <c r="D6284" t="s">
        <v>748</v>
      </c>
      <c r="E6284" t="str">
        <f t="shared" si="296"/>
        <v>Mark Cousins20161126</v>
      </c>
      <c r="F6284">
        <f>IF(COUNTIF($E$2:E6284, E6284) = 1, MAX($F$1:F6283) + 1, INDEX($F$1:F6283, MATCH(E6284, $E$1:E6283, 0)))</f>
        <v>3113</v>
      </c>
      <c r="G6284" t="s">
        <v>488</v>
      </c>
      <c r="H6284" t="s">
        <v>11</v>
      </c>
      <c r="I6284" t="s">
        <v>20</v>
      </c>
      <c r="J6284" t="s">
        <v>162</v>
      </c>
      <c r="K6284" s="17">
        <v>91.68</v>
      </c>
      <c r="L6284" s="17">
        <v>3</v>
      </c>
      <c r="M6284" s="17">
        <v>45.84</v>
      </c>
      <c r="N6284" s="17" t="str">
        <f>IF(SalesData[[#This Row],[Profit]]&gt;0,"Profit","Loss")</f>
        <v>Profit</v>
      </c>
    </row>
    <row r="6285" spans="1:14" x14ac:dyDescent="0.25">
      <c r="A6285" s="1">
        <v>42700</v>
      </c>
      <c r="B6285" s="3">
        <f t="shared" si="294"/>
        <v>2016</v>
      </c>
      <c r="C6285" s="3">
        <f t="shared" si="295"/>
        <v>11</v>
      </c>
      <c r="D6285" t="s">
        <v>748</v>
      </c>
      <c r="E6285" t="str">
        <f t="shared" si="296"/>
        <v>Mark Cousins20161126</v>
      </c>
      <c r="F6285">
        <f>IF(COUNTIF($E$2:E6285, E6285) = 1, MAX($F$1:F6284) + 1, INDEX($F$1:F6284, MATCH(E6285, $E$1:E6284, 0)))</f>
        <v>3113</v>
      </c>
      <c r="G6285" t="s">
        <v>488</v>
      </c>
      <c r="H6285" t="s">
        <v>11</v>
      </c>
      <c r="I6285" t="s">
        <v>20</v>
      </c>
      <c r="J6285" t="s">
        <v>2165</v>
      </c>
      <c r="K6285" s="17">
        <v>33.75</v>
      </c>
      <c r="L6285" s="17">
        <v>5</v>
      </c>
      <c r="M6285" s="17">
        <v>16.88</v>
      </c>
      <c r="N6285" s="17" t="str">
        <f>IF(SalesData[[#This Row],[Profit]]&gt;0,"Profit","Loss")</f>
        <v>Profit</v>
      </c>
    </row>
    <row r="6286" spans="1:14" x14ac:dyDescent="0.25">
      <c r="A6286" s="1">
        <v>42700</v>
      </c>
      <c r="B6286" s="3">
        <f t="shared" si="294"/>
        <v>2016</v>
      </c>
      <c r="C6286" s="3">
        <f t="shared" si="295"/>
        <v>11</v>
      </c>
      <c r="D6286" t="s">
        <v>748</v>
      </c>
      <c r="E6286" t="str">
        <f t="shared" si="296"/>
        <v>Mark Cousins20161126</v>
      </c>
      <c r="F6286">
        <f>IF(COUNTIF($E$2:E6286, E6286) = 1, MAX($F$1:F6285) + 1, INDEX($F$1:F6285, MATCH(E6286, $E$1:E6285, 0)))</f>
        <v>3113</v>
      </c>
      <c r="G6286" t="s">
        <v>488</v>
      </c>
      <c r="H6286" t="s">
        <v>39</v>
      </c>
      <c r="I6286" t="s">
        <v>302</v>
      </c>
      <c r="J6286" t="s">
        <v>2636</v>
      </c>
      <c r="K6286" s="17">
        <v>3040</v>
      </c>
      <c r="L6286" s="17">
        <v>8</v>
      </c>
      <c r="M6286" s="17">
        <v>1459.2</v>
      </c>
      <c r="N6286" s="17" t="str">
        <f>IF(SalesData[[#This Row],[Profit]]&gt;0,"Profit","Loss")</f>
        <v>Profit</v>
      </c>
    </row>
    <row r="6287" spans="1:14" x14ac:dyDescent="0.25">
      <c r="A6287" s="1">
        <v>42700</v>
      </c>
      <c r="B6287" s="3">
        <f t="shared" si="294"/>
        <v>2016</v>
      </c>
      <c r="C6287" s="3">
        <f t="shared" si="295"/>
        <v>11</v>
      </c>
      <c r="D6287" t="s">
        <v>1576</v>
      </c>
      <c r="E6287" t="str">
        <f t="shared" si="296"/>
        <v>Tamara Chand20161126</v>
      </c>
      <c r="F6287">
        <f>IF(COUNTIF($E$2:E6287, E6287) = 1, MAX($F$1:F6286) + 1, INDEX($F$1:F6286, MATCH(E6287, $E$1:E6286, 0)))</f>
        <v>3114</v>
      </c>
      <c r="G6287" t="s">
        <v>164</v>
      </c>
      <c r="H6287" t="s">
        <v>11</v>
      </c>
      <c r="I6287" t="s">
        <v>20</v>
      </c>
      <c r="J6287" t="s">
        <v>937</v>
      </c>
      <c r="K6287" s="17">
        <v>7.31</v>
      </c>
      <c r="L6287" s="17">
        <v>2</v>
      </c>
      <c r="M6287" s="17">
        <v>2.56</v>
      </c>
      <c r="N6287" s="17" t="str">
        <f>IF(SalesData[[#This Row],[Profit]]&gt;0,"Profit","Loss")</f>
        <v>Profit</v>
      </c>
    </row>
    <row r="6288" spans="1:14" x14ac:dyDescent="0.25">
      <c r="A6288" s="1">
        <v>42700</v>
      </c>
      <c r="B6288" s="3">
        <f t="shared" si="294"/>
        <v>2016</v>
      </c>
      <c r="C6288" s="3">
        <f t="shared" si="295"/>
        <v>11</v>
      </c>
      <c r="D6288" t="s">
        <v>630</v>
      </c>
      <c r="E6288" t="str">
        <f t="shared" si="296"/>
        <v>Carol Triggs20161126</v>
      </c>
      <c r="F6288">
        <f>IF(COUNTIF($E$2:E6288, E6288) = 1, MAX($F$1:F6287) + 1, INDEX($F$1:F6287, MATCH(E6288, $E$1:E6287, 0)))</f>
        <v>3115</v>
      </c>
      <c r="G6288" t="s">
        <v>23</v>
      </c>
      <c r="H6288" t="s">
        <v>39</v>
      </c>
      <c r="I6288" t="s">
        <v>40</v>
      </c>
      <c r="J6288" t="s">
        <v>2143</v>
      </c>
      <c r="K6288" s="17">
        <v>494.98</v>
      </c>
      <c r="L6288" s="17">
        <v>3</v>
      </c>
      <c r="M6288" s="17">
        <v>-115.5</v>
      </c>
      <c r="N6288" s="17" t="str">
        <f>IF(SalesData[[#This Row],[Profit]]&gt;0,"Profit","Loss")</f>
        <v>Loss</v>
      </c>
    </row>
    <row r="6289" spans="1:14" x14ac:dyDescent="0.25">
      <c r="A6289" s="1">
        <v>42700</v>
      </c>
      <c r="B6289" s="3">
        <f t="shared" si="294"/>
        <v>2016</v>
      </c>
      <c r="C6289" s="3">
        <f t="shared" si="295"/>
        <v>11</v>
      </c>
      <c r="D6289" t="s">
        <v>674</v>
      </c>
      <c r="E6289" t="str">
        <f t="shared" si="296"/>
        <v>Pete Armstrong20161126</v>
      </c>
      <c r="F6289">
        <f>IF(COUNTIF($E$2:E6289, E6289) = 1, MAX($F$1:F6288) + 1, INDEX($F$1:F6288, MATCH(E6289, $E$1:E6288, 0)))</f>
        <v>3116</v>
      </c>
      <c r="G6289" t="s">
        <v>123</v>
      </c>
      <c r="H6289" t="s">
        <v>11</v>
      </c>
      <c r="I6289" t="s">
        <v>20</v>
      </c>
      <c r="J6289" t="s">
        <v>436</v>
      </c>
      <c r="K6289" s="17">
        <v>3.74</v>
      </c>
      <c r="L6289" s="17">
        <v>4</v>
      </c>
      <c r="M6289" s="17">
        <v>-2.62</v>
      </c>
      <c r="N6289" s="17" t="str">
        <f>IF(SalesData[[#This Row],[Profit]]&gt;0,"Profit","Loss")</f>
        <v>Loss</v>
      </c>
    </row>
    <row r="6290" spans="1:14" x14ac:dyDescent="0.25">
      <c r="A6290" s="1">
        <v>42700</v>
      </c>
      <c r="B6290" s="3">
        <f t="shared" si="294"/>
        <v>2016</v>
      </c>
      <c r="C6290" s="3">
        <f t="shared" si="295"/>
        <v>11</v>
      </c>
      <c r="D6290" t="s">
        <v>291</v>
      </c>
      <c r="E6290" t="str">
        <f t="shared" si="296"/>
        <v>Dean Katz20161126</v>
      </c>
      <c r="F6290">
        <f>IF(COUNTIF($E$2:E6290, E6290) = 1, MAX($F$1:F6289) + 1, INDEX($F$1:F6289, MATCH(E6290, $E$1:E6289, 0)))</f>
        <v>3117</v>
      </c>
      <c r="G6290" t="s">
        <v>149</v>
      </c>
      <c r="H6290" t="s">
        <v>34</v>
      </c>
      <c r="I6290" t="s">
        <v>145</v>
      </c>
      <c r="J6290" t="s">
        <v>255</v>
      </c>
      <c r="K6290" s="17">
        <v>313.18</v>
      </c>
      <c r="L6290" s="17">
        <v>2</v>
      </c>
      <c r="M6290" s="17">
        <v>-120.05</v>
      </c>
      <c r="N6290" s="17" t="str">
        <f>IF(SalesData[[#This Row],[Profit]]&gt;0,"Profit","Loss")</f>
        <v>Loss</v>
      </c>
    </row>
    <row r="6291" spans="1:14" x14ac:dyDescent="0.25">
      <c r="A6291" s="1">
        <v>42700</v>
      </c>
      <c r="B6291" s="3">
        <f t="shared" si="294"/>
        <v>2016</v>
      </c>
      <c r="C6291" s="3">
        <f t="shared" si="295"/>
        <v>11</v>
      </c>
      <c r="D6291" t="s">
        <v>680</v>
      </c>
      <c r="E6291" t="str">
        <f t="shared" si="296"/>
        <v>George Ashbrook20161126</v>
      </c>
      <c r="F6291">
        <f>IF(COUNTIF($E$2:E6291, E6291) = 1, MAX($F$1:F6290) + 1, INDEX($F$1:F6290, MATCH(E6291, $E$1:E6290, 0)))</f>
        <v>3118</v>
      </c>
      <c r="G6291" t="s">
        <v>10</v>
      </c>
      <c r="H6291" t="s">
        <v>11</v>
      </c>
      <c r="I6291" t="s">
        <v>24</v>
      </c>
      <c r="J6291" t="s">
        <v>645</v>
      </c>
      <c r="K6291" s="17">
        <v>17.86</v>
      </c>
      <c r="L6291" s="17">
        <v>4</v>
      </c>
      <c r="M6291" s="17">
        <v>4.24</v>
      </c>
      <c r="N6291" s="17" t="str">
        <f>IF(SalesData[[#This Row],[Profit]]&gt;0,"Profit","Loss")</f>
        <v>Profit</v>
      </c>
    </row>
    <row r="6292" spans="1:14" x14ac:dyDescent="0.25">
      <c r="A6292" s="1">
        <v>42700</v>
      </c>
      <c r="B6292" s="3">
        <f t="shared" si="294"/>
        <v>2016</v>
      </c>
      <c r="C6292" s="3">
        <f t="shared" si="295"/>
        <v>11</v>
      </c>
      <c r="D6292" t="s">
        <v>159</v>
      </c>
      <c r="E6292" t="str">
        <f t="shared" si="296"/>
        <v>Cynthia Delaney20161126</v>
      </c>
      <c r="F6292">
        <f>IF(COUNTIF($E$2:E6292, E6292) = 1, MAX($F$1:F6291) + 1, INDEX($F$1:F6291, MATCH(E6292, $E$1:E6291, 0)))</f>
        <v>3119</v>
      </c>
      <c r="G6292" t="s">
        <v>613</v>
      </c>
      <c r="H6292" t="s">
        <v>39</v>
      </c>
      <c r="I6292" t="s">
        <v>52</v>
      </c>
      <c r="J6292" t="s">
        <v>1718</v>
      </c>
      <c r="K6292" s="17">
        <v>59.97</v>
      </c>
      <c r="L6292" s="17">
        <v>3</v>
      </c>
      <c r="M6292" s="17">
        <v>14.99</v>
      </c>
      <c r="N6292" s="17" t="str">
        <f>IF(SalesData[[#This Row],[Profit]]&gt;0,"Profit","Loss")</f>
        <v>Profit</v>
      </c>
    </row>
    <row r="6293" spans="1:14" x14ac:dyDescent="0.25">
      <c r="A6293" s="1">
        <v>42700</v>
      </c>
      <c r="B6293" s="3">
        <f t="shared" si="294"/>
        <v>2016</v>
      </c>
      <c r="C6293" s="3">
        <f t="shared" si="295"/>
        <v>11</v>
      </c>
      <c r="D6293" t="s">
        <v>159</v>
      </c>
      <c r="E6293" t="str">
        <f t="shared" si="296"/>
        <v>Cynthia Delaney20161126</v>
      </c>
      <c r="F6293">
        <f>IF(COUNTIF($E$2:E6293, E6293) = 1, MAX($F$1:F6292) + 1, INDEX($F$1:F6292, MATCH(E6293, $E$1:E6292, 0)))</f>
        <v>3119</v>
      </c>
      <c r="G6293" t="s">
        <v>613</v>
      </c>
      <c r="H6293" t="s">
        <v>11</v>
      </c>
      <c r="I6293" t="s">
        <v>12</v>
      </c>
      <c r="J6293" t="s">
        <v>1884</v>
      </c>
      <c r="K6293" s="17">
        <v>13.36</v>
      </c>
      <c r="L6293" s="17">
        <v>2</v>
      </c>
      <c r="M6293" s="17">
        <v>6.41</v>
      </c>
      <c r="N6293" s="17" t="str">
        <f>IF(SalesData[[#This Row],[Profit]]&gt;0,"Profit","Loss")</f>
        <v>Profit</v>
      </c>
    </row>
    <row r="6294" spans="1:14" x14ac:dyDescent="0.25">
      <c r="A6294" s="1">
        <v>42700</v>
      </c>
      <c r="B6294" s="3">
        <f t="shared" si="294"/>
        <v>2016</v>
      </c>
      <c r="C6294" s="3">
        <f t="shared" si="295"/>
        <v>11</v>
      </c>
      <c r="D6294" t="s">
        <v>900</v>
      </c>
      <c r="E6294" t="str">
        <f t="shared" si="296"/>
        <v>Eric Hoffmann20161126</v>
      </c>
      <c r="F6294">
        <f>IF(COUNTIF($E$2:E6294, E6294) = 1, MAX($F$1:F6293) + 1, INDEX($F$1:F6293, MATCH(E6294, $E$1:E6293, 0)))</f>
        <v>3120</v>
      </c>
      <c r="G6294" t="s">
        <v>23</v>
      </c>
      <c r="H6294" t="s">
        <v>11</v>
      </c>
      <c r="I6294" t="s">
        <v>20</v>
      </c>
      <c r="J6294" t="s">
        <v>1896</v>
      </c>
      <c r="K6294" s="17">
        <v>78.760000000000005</v>
      </c>
      <c r="L6294" s="17">
        <v>9</v>
      </c>
      <c r="M6294" s="17">
        <v>-57.76</v>
      </c>
      <c r="N6294" s="17" t="str">
        <f>IF(SalesData[[#This Row],[Profit]]&gt;0,"Profit","Loss")</f>
        <v>Loss</v>
      </c>
    </row>
    <row r="6295" spans="1:14" x14ac:dyDescent="0.25">
      <c r="A6295" s="1">
        <v>42700</v>
      </c>
      <c r="B6295" s="3">
        <f t="shared" si="294"/>
        <v>2016</v>
      </c>
      <c r="C6295" s="3">
        <f t="shared" si="295"/>
        <v>11</v>
      </c>
      <c r="D6295" t="s">
        <v>1258</v>
      </c>
      <c r="E6295" t="str">
        <f t="shared" si="296"/>
        <v>Maribeth Schnelling20161126</v>
      </c>
      <c r="F6295">
        <f>IF(COUNTIF($E$2:E6295, E6295) = 1, MAX($F$1:F6294) + 1, INDEX($F$1:F6294, MATCH(E6295, $E$1:E6294, 0)))</f>
        <v>3121</v>
      </c>
      <c r="G6295" t="s">
        <v>27</v>
      </c>
      <c r="H6295" t="s">
        <v>34</v>
      </c>
      <c r="I6295" t="s">
        <v>74</v>
      </c>
      <c r="J6295" t="s">
        <v>1344</v>
      </c>
      <c r="K6295" s="17">
        <v>3406.66</v>
      </c>
      <c r="L6295" s="17">
        <v>8</v>
      </c>
      <c r="M6295" s="17">
        <v>160.31</v>
      </c>
      <c r="N6295" s="17" t="str">
        <f>IF(SalesData[[#This Row],[Profit]]&gt;0,"Profit","Loss")</f>
        <v>Profit</v>
      </c>
    </row>
    <row r="6296" spans="1:14" x14ac:dyDescent="0.25">
      <c r="A6296" s="1">
        <v>42700</v>
      </c>
      <c r="B6296" s="3">
        <f t="shared" si="294"/>
        <v>2016</v>
      </c>
      <c r="C6296" s="3">
        <f t="shared" si="295"/>
        <v>11</v>
      </c>
      <c r="D6296" t="s">
        <v>1258</v>
      </c>
      <c r="E6296" t="str">
        <f t="shared" si="296"/>
        <v>Maribeth Schnelling20161126</v>
      </c>
      <c r="F6296">
        <f>IF(COUNTIF($E$2:E6296, E6296) = 1, MAX($F$1:F6295) + 1, INDEX($F$1:F6295, MATCH(E6296, $E$1:E6295, 0)))</f>
        <v>3121</v>
      </c>
      <c r="G6296" t="s">
        <v>27</v>
      </c>
      <c r="H6296" t="s">
        <v>11</v>
      </c>
      <c r="I6296" t="s">
        <v>24</v>
      </c>
      <c r="J6296" t="s">
        <v>1815</v>
      </c>
      <c r="K6296" s="17">
        <v>37.17</v>
      </c>
      <c r="L6296" s="17">
        <v>9</v>
      </c>
      <c r="M6296" s="17">
        <v>10.41</v>
      </c>
      <c r="N6296" s="17" t="str">
        <f>IF(SalesData[[#This Row],[Profit]]&gt;0,"Profit","Loss")</f>
        <v>Profit</v>
      </c>
    </row>
    <row r="6297" spans="1:14" x14ac:dyDescent="0.25">
      <c r="A6297" s="1">
        <v>42700</v>
      </c>
      <c r="B6297" s="3">
        <f t="shared" si="294"/>
        <v>2016</v>
      </c>
      <c r="C6297" s="3">
        <f t="shared" si="295"/>
        <v>11</v>
      </c>
      <c r="D6297" t="s">
        <v>1258</v>
      </c>
      <c r="E6297" t="str">
        <f t="shared" si="296"/>
        <v>Maribeth Schnelling20161126</v>
      </c>
      <c r="F6297">
        <f>IF(COUNTIF($E$2:E6297, E6297) = 1, MAX($F$1:F6296) + 1, INDEX($F$1:F6296, MATCH(E6297, $E$1:E6296, 0)))</f>
        <v>3121</v>
      </c>
      <c r="G6297" t="s">
        <v>27</v>
      </c>
      <c r="H6297" t="s">
        <v>11</v>
      </c>
      <c r="I6297" t="s">
        <v>92</v>
      </c>
      <c r="J6297" t="s">
        <v>2621</v>
      </c>
      <c r="K6297" s="17">
        <v>64.959999999999994</v>
      </c>
      <c r="L6297" s="17">
        <v>2</v>
      </c>
      <c r="M6297" s="17">
        <v>19.489999999999998</v>
      </c>
      <c r="N6297" s="17" t="str">
        <f>IF(SalesData[[#This Row],[Profit]]&gt;0,"Profit","Loss")</f>
        <v>Profit</v>
      </c>
    </row>
    <row r="6298" spans="1:14" x14ac:dyDescent="0.25">
      <c r="A6298" s="1">
        <v>42700</v>
      </c>
      <c r="B6298" s="3">
        <f t="shared" si="294"/>
        <v>2016</v>
      </c>
      <c r="C6298" s="3">
        <f t="shared" si="295"/>
        <v>11</v>
      </c>
      <c r="D6298" t="s">
        <v>1258</v>
      </c>
      <c r="E6298" t="str">
        <f t="shared" si="296"/>
        <v>Maribeth Schnelling20161126</v>
      </c>
      <c r="F6298">
        <f>IF(COUNTIF($E$2:E6298, E6298) = 1, MAX($F$1:F6297) + 1, INDEX($F$1:F6297, MATCH(E6298, $E$1:E6297, 0)))</f>
        <v>3121</v>
      </c>
      <c r="G6298" t="s">
        <v>27</v>
      </c>
      <c r="H6298" t="s">
        <v>34</v>
      </c>
      <c r="I6298" t="s">
        <v>47</v>
      </c>
      <c r="J6298" t="s">
        <v>2036</v>
      </c>
      <c r="K6298" s="17">
        <v>595.38</v>
      </c>
      <c r="L6298" s="17">
        <v>6</v>
      </c>
      <c r="M6298" s="17">
        <v>297.69</v>
      </c>
      <c r="N6298" s="17" t="str">
        <f>IF(SalesData[[#This Row],[Profit]]&gt;0,"Profit","Loss")</f>
        <v>Profit</v>
      </c>
    </row>
    <row r="6299" spans="1:14" x14ac:dyDescent="0.25">
      <c r="A6299" s="1">
        <v>42701</v>
      </c>
      <c r="B6299" s="3">
        <f t="shared" si="294"/>
        <v>2016</v>
      </c>
      <c r="C6299" s="3">
        <f t="shared" si="295"/>
        <v>11</v>
      </c>
      <c r="D6299" t="s">
        <v>1521</v>
      </c>
      <c r="E6299" t="str">
        <f t="shared" si="296"/>
        <v>Greg Guthrie20161127</v>
      </c>
      <c r="F6299">
        <f>IF(COUNTIF($E$2:E6299, E6299) = 1, MAX($F$1:F6298) + 1, INDEX($F$1:F6298, MATCH(E6299, $E$1:E6298, 0)))</f>
        <v>3122</v>
      </c>
      <c r="G6299" t="s">
        <v>15</v>
      </c>
      <c r="H6299" t="s">
        <v>11</v>
      </c>
      <c r="I6299" t="s">
        <v>18</v>
      </c>
      <c r="J6299" t="s">
        <v>133</v>
      </c>
      <c r="K6299" s="17">
        <v>97.98</v>
      </c>
      <c r="L6299" s="17">
        <v>2</v>
      </c>
      <c r="M6299" s="17">
        <v>-24.5</v>
      </c>
      <c r="N6299" s="17" t="str">
        <f>IF(SalesData[[#This Row],[Profit]]&gt;0,"Profit","Loss")</f>
        <v>Loss</v>
      </c>
    </row>
    <row r="6300" spans="1:14" x14ac:dyDescent="0.25">
      <c r="A6300" s="1">
        <v>42701</v>
      </c>
      <c r="B6300" s="3">
        <f t="shared" si="294"/>
        <v>2016</v>
      </c>
      <c r="C6300" s="3">
        <f t="shared" si="295"/>
        <v>11</v>
      </c>
      <c r="D6300" t="s">
        <v>1521</v>
      </c>
      <c r="E6300" t="str">
        <f t="shared" si="296"/>
        <v>Greg Guthrie20161127</v>
      </c>
      <c r="F6300">
        <f>IF(COUNTIF($E$2:E6300, E6300) = 1, MAX($F$1:F6299) + 1, INDEX($F$1:F6299, MATCH(E6300, $E$1:E6299, 0)))</f>
        <v>3122</v>
      </c>
      <c r="G6300" t="s">
        <v>15</v>
      </c>
      <c r="H6300" t="s">
        <v>39</v>
      </c>
      <c r="I6300" t="s">
        <v>52</v>
      </c>
      <c r="J6300" t="s">
        <v>53</v>
      </c>
      <c r="K6300" s="17">
        <v>62.4</v>
      </c>
      <c r="L6300" s="17">
        <v>6</v>
      </c>
      <c r="M6300" s="17">
        <v>19.5</v>
      </c>
      <c r="N6300" s="17" t="str">
        <f>IF(SalesData[[#This Row],[Profit]]&gt;0,"Profit","Loss")</f>
        <v>Profit</v>
      </c>
    </row>
    <row r="6301" spans="1:14" x14ac:dyDescent="0.25">
      <c r="A6301" s="1">
        <v>42701</v>
      </c>
      <c r="B6301" s="3">
        <f t="shared" si="294"/>
        <v>2016</v>
      </c>
      <c r="C6301" s="3">
        <f t="shared" si="295"/>
        <v>11</v>
      </c>
      <c r="D6301" t="s">
        <v>1831</v>
      </c>
      <c r="E6301" t="str">
        <f t="shared" si="296"/>
        <v>Craig Carreira20161127</v>
      </c>
      <c r="F6301">
        <f>IF(COUNTIF($E$2:E6301, E6301) = 1, MAX($F$1:F6300) + 1, INDEX($F$1:F6300, MATCH(E6301, $E$1:E6300, 0)))</f>
        <v>3123</v>
      </c>
      <c r="G6301" t="s">
        <v>95</v>
      </c>
      <c r="H6301" t="s">
        <v>39</v>
      </c>
      <c r="I6301" t="s">
        <v>40</v>
      </c>
      <c r="J6301" t="s">
        <v>2637</v>
      </c>
      <c r="K6301" s="17">
        <v>271.99</v>
      </c>
      <c r="L6301" s="17">
        <v>1</v>
      </c>
      <c r="M6301" s="17">
        <v>23.8</v>
      </c>
      <c r="N6301" s="17" t="str">
        <f>IF(SalesData[[#This Row],[Profit]]&gt;0,"Profit","Loss")</f>
        <v>Profit</v>
      </c>
    </row>
    <row r="6302" spans="1:14" x14ac:dyDescent="0.25">
      <c r="A6302" s="1">
        <v>42701</v>
      </c>
      <c r="B6302" s="3">
        <f t="shared" si="294"/>
        <v>2016</v>
      </c>
      <c r="C6302" s="3">
        <f t="shared" si="295"/>
        <v>11</v>
      </c>
      <c r="D6302" t="s">
        <v>2162</v>
      </c>
      <c r="E6302" t="str">
        <f t="shared" si="296"/>
        <v>Victoria Brennan20161127</v>
      </c>
      <c r="F6302">
        <f>IF(COUNTIF($E$2:E6302, E6302) = 1, MAX($F$1:F6301) + 1, INDEX($F$1:F6301, MATCH(E6302, $E$1:E6301, 0)))</f>
        <v>3124</v>
      </c>
      <c r="G6302" t="s">
        <v>110</v>
      </c>
      <c r="H6302" t="s">
        <v>11</v>
      </c>
      <c r="I6302" t="s">
        <v>92</v>
      </c>
      <c r="J6302" t="s">
        <v>440</v>
      </c>
      <c r="K6302" s="17">
        <v>167.29</v>
      </c>
      <c r="L6302" s="17">
        <v>6</v>
      </c>
      <c r="M6302" s="17">
        <v>29.74</v>
      </c>
      <c r="N6302" s="17" t="str">
        <f>IF(SalesData[[#This Row],[Profit]]&gt;0,"Profit","Loss")</f>
        <v>Profit</v>
      </c>
    </row>
    <row r="6303" spans="1:14" x14ac:dyDescent="0.25">
      <c r="A6303" s="1">
        <v>42701</v>
      </c>
      <c r="B6303" s="3">
        <f t="shared" si="294"/>
        <v>2016</v>
      </c>
      <c r="C6303" s="3">
        <f t="shared" si="295"/>
        <v>11</v>
      </c>
      <c r="D6303" t="s">
        <v>883</v>
      </c>
      <c r="E6303" t="str">
        <f t="shared" si="296"/>
        <v>Rob Williams20161127</v>
      </c>
      <c r="F6303">
        <f>IF(COUNTIF($E$2:E6303, E6303) = 1, MAX($F$1:F6302) + 1, INDEX($F$1:F6302, MATCH(E6303, $E$1:E6302, 0)))</f>
        <v>3125</v>
      </c>
      <c r="G6303" t="s">
        <v>1283</v>
      </c>
      <c r="H6303" t="s">
        <v>39</v>
      </c>
      <c r="I6303" t="s">
        <v>52</v>
      </c>
      <c r="J6303" t="s">
        <v>1325</v>
      </c>
      <c r="K6303" s="17">
        <v>34.950000000000003</v>
      </c>
      <c r="L6303" s="17">
        <v>5</v>
      </c>
      <c r="M6303" s="17">
        <v>15.38</v>
      </c>
      <c r="N6303" s="17" t="str">
        <f>IF(SalesData[[#This Row],[Profit]]&gt;0,"Profit","Loss")</f>
        <v>Profit</v>
      </c>
    </row>
    <row r="6304" spans="1:14" x14ac:dyDescent="0.25">
      <c r="A6304" s="1">
        <v>42701</v>
      </c>
      <c r="B6304" s="3">
        <f t="shared" si="294"/>
        <v>2016</v>
      </c>
      <c r="C6304" s="3">
        <f t="shared" si="295"/>
        <v>11</v>
      </c>
      <c r="D6304" t="s">
        <v>883</v>
      </c>
      <c r="E6304" t="str">
        <f t="shared" si="296"/>
        <v>Rob Williams20161127</v>
      </c>
      <c r="F6304">
        <f>IF(COUNTIF($E$2:E6304, E6304) = 1, MAX($F$1:F6303) + 1, INDEX($F$1:F6303, MATCH(E6304, $E$1:E6303, 0)))</f>
        <v>3125</v>
      </c>
      <c r="G6304" t="s">
        <v>1283</v>
      </c>
      <c r="H6304" t="s">
        <v>11</v>
      </c>
      <c r="I6304" t="s">
        <v>20</v>
      </c>
      <c r="J6304" t="s">
        <v>701</v>
      </c>
      <c r="K6304" s="17">
        <v>152</v>
      </c>
      <c r="L6304" s="17">
        <v>5</v>
      </c>
      <c r="M6304" s="17">
        <v>69.92</v>
      </c>
      <c r="N6304" s="17" t="str">
        <f>IF(SalesData[[#This Row],[Profit]]&gt;0,"Profit","Loss")</f>
        <v>Profit</v>
      </c>
    </row>
    <row r="6305" spans="1:14" x14ac:dyDescent="0.25">
      <c r="A6305" s="1">
        <v>42701</v>
      </c>
      <c r="B6305" s="3">
        <f t="shared" si="294"/>
        <v>2016</v>
      </c>
      <c r="C6305" s="3">
        <f t="shared" si="295"/>
        <v>11</v>
      </c>
      <c r="D6305" t="s">
        <v>1871</v>
      </c>
      <c r="E6305" t="str">
        <f t="shared" si="296"/>
        <v>Pamela Coakley20161127</v>
      </c>
      <c r="F6305">
        <f>IF(COUNTIF($E$2:E6305, E6305) = 1, MAX($F$1:F6304) + 1, INDEX($F$1:F6304, MATCH(E6305, $E$1:E6304, 0)))</f>
        <v>3126</v>
      </c>
      <c r="G6305" t="s">
        <v>177</v>
      </c>
      <c r="H6305" t="s">
        <v>34</v>
      </c>
      <c r="I6305" t="s">
        <v>47</v>
      </c>
      <c r="J6305" t="s">
        <v>124</v>
      </c>
      <c r="K6305" s="17">
        <v>31.56</v>
      </c>
      <c r="L6305" s="17">
        <v>3</v>
      </c>
      <c r="M6305" s="17">
        <v>10.41</v>
      </c>
      <c r="N6305" s="17" t="str">
        <f>IF(SalesData[[#This Row],[Profit]]&gt;0,"Profit","Loss")</f>
        <v>Profit</v>
      </c>
    </row>
    <row r="6306" spans="1:14" x14ac:dyDescent="0.25">
      <c r="A6306" s="1">
        <v>42701</v>
      </c>
      <c r="B6306" s="3">
        <f t="shared" si="294"/>
        <v>2016</v>
      </c>
      <c r="C6306" s="3">
        <f t="shared" si="295"/>
        <v>11</v>
      </c>
      <c r="D6306" t="s">
        <v>722</v>
      </c>
      <c r="E6306" t="str">
        <f t="shared" si="296"/>
        <v>Herbert Flentye20161127</v>
      </c>
      <c r="F6306">
        <f>IF(COUNTIF($E$2:E6306, E6306) = 1, MAX($F$1:F6305) + 1, INDEX($F$1:F6305, MATCH(E6306, $E$1:E6305, 0)))</f>
        <v>3127</v>
      </c>
      <c r="G6306" t="s">
        <v>123</v>
      </c>
      <c r="H6306" t="s">
        <v>39</v>
      </c>
      <c r="I6306" t="s">
        <v>40</v>
      </c>
      <c r="J6306" t="s">
        <v>1807</v>
      </c>
      <c r="K6306" s="17">
        <v>116.76</v>
      </c>
      <c r="L6306" s="17">
        <v>1</v>
      </c>
      <c r="M6306" s="17">
        <v>14.6</v>
      </c>
      <c r="N6306" s="17" t="str">
        <f>IF(SalesData[[#This Row],[Profit]]&gt;0,"Profit","Loss")</f>
        <v>Profit</v>
      </c>
    </row>
    <row r="6307" spans="1:14" x14ac:dyDescent="0.25">
      <c r="A6307" s="1">
        <v>42701</v>
      </c>
      <c r="B6307" s="3">
        <f t="shared" si="294"/>
        <v>2016</v>
      </c>
      <c r="C6307" s="3">
        <f t="shared" si="295"/>
        <v>11</v>
      </c>
      <c r="D6307" t="s">
        <v>722</v>
      </c>
      <c r="E6307" t="str">
        <f t="shared" si="296"/>
        <v>Herbert Flentye20161127</v>
      </c>
      <c r="F6307">
        <f>IF(COUNTIF($E$2:E6307, E6307) = 1, MAX($F$1:F6306) + 1, INDEX($F$1:F6306, MATCH(E6307, $E$1:E6306, 0)))</f>
        <v>3127</v>
      </c>
      <c r="G6307" t="s">
        <v>123</v>
      </c>
      <c r="H6307" t="s">
        <v>34</v>
      </c>
      <c r="I6307" t="s">
        <v>145</v>
      </c>
      <c r="J6307" t="s">
        <v>473</v>
      </c>
      <c r="K6307" s="17">
        <v>331.02</v>
      </c>
      <c r="L6307" s="17">
        <v>7</v>
      </c>
      <c r="M6307" s="17">
        <v>-114.35</v>
      </c>
      <c r="N6307" s="17" t="str">
        <f>IF(SalesData[[#This Row],[Profit]]&gt;0,"Profit","Loss")</f>
        <v>Loss</v>
      </c>
    </row>
    <row r="6308" spans="1:14" x14ac:dyDescent="0.25">
      <c r="A6308" s="1">
        <v>42701</v>
      </c>
      <c r="B6308" s="3">
        <f t="shared" si="294"/>
        <v>2016</v>
      </c>
      <c r="C6308" s="3">
        <f t="shared" si="295"/>
        <v>11</v>
      </c>
      <c r="D6308" t="s">
        <v>2504</v>
      </c>
      <c r="E6308" t="str">
        <f t="shared" si="296"/>
        <v>Chris McAfee20161127</v>
      </c>
      <c r="F6308">
        <f>IF(COUNTIF($E$2:E6308, E6308) = 1, MAX($F$1:F6307) + 1, INDEX($F$1:F6307, MATCH(E6308, $E$1:E6307, 0)))</f>
        <v>3128</v>
      </c>
      <c r="G6308" t="s">
        <v>95</v>
      </c>
      <c r="H6308" t="s">
        <v>11</v>
      </c>
      <c r="I6308" t="s">
        <v>18</v>
      </c>
      <c r="J6308" t="s">
        <v>516</v>
      </c>
      <c r="K6308" s="17">
        <v>39.81</v>
      </c>
      <c r="L6308" s="17">
        <v>4</v>
      </c>
      <c r="M6308" s="17">
        <v>3.98</v>
      </c>
      <c r="N6308" s="17" t="str">
        <f>IF(SalesData[[#This Row],[Profit]]&gt;0,"Profit","Loss")</f>
        <v>Profit</v>
      </c>
    </row>
    <row r="6309" spans="1:14" x14ac:dyDescent="0.25">
      <c r="A6309" s="1">
        <v>42701</v>
      </c>
      <c r="B6309" s="3">
        <f t="shared" si="294"/>
        <v>2016</v>
      </c>
      <c r="C6309" s="3">
        <f t="shared" si="295"/>
        <v>11</v>
      </c>
      <c r="D6309" t="s">
        <v>352</v>
      </c>
      <c r="E6309" t="str">
        <f t="shared" si="296"/>
        <v>Cassandra Brandow20161127</v>
      </c>
      <c r="F6309">
        <f>IF(COUNTIF($E$2:E6309, E6309) = 1, MAX($F$1:F6308) + 1, INDEX($F$1:F6308, MATCH(E6309, $E$1:E6308, 0)))</f>
        <v>3129</v>
      </c>
      <c r="G6309" t="s">
        <v>177</v>
      </c>
      <c r="H6309" t="s">
        <v>11</v>
      </c>
      <c r="I6309" t="s">
        <v>12</v>
      </c>
      <c r="J6309" t="s">
        <v>2638</v>
      </c>
      <c r="K6309" s="17">
        <v>25.92</v>
      </c>
      <c r="L6309" s="17">
        <v>4</v>
      </c>
      <c r="M6309" s="17">
        <v>12.44</v>
      </c>
      <c r="N6309" s="17" t="str">
        <f>IF(SalesData[[#This Row],[Profit]]&gt;0,"Profit","Loss")</f>
        <v>Profit</v>
      </c>
    </row>
    <row r="6310" spans="1:14" x14ac:dyDescent="0.25">
      <c r="A6310" s="1">
        <v>42701</v>
      </c>
      <c r="B6310" s="3">
        <f t="shared" si="294"/>
        <v>2016</v>
      </c>
      <c r="C6310" s="3">
        <f t="shared" si="295"/>
        <v>11</v>
      </c>
      <c r="D6310" t="s">
        <v>352</v>
      </c>
      <c r="E6310" t="str">
        <f t="shared" si="296"/>
        <v>Cassandra Brandow20161127</v>
      </c>
      <c r="F6310">
        <f>IF(COUNTIF($E$2:E6310, E6310) = 1, MAX($F$1:F6309) + 1, INDEX($F$1:F6309, MATCH(E6310, $E$1:E6309, 0)))</f>
        <v>3129</v>
      </c>
      <c r="G6310" t="s">
        <v>177</v>
      </c>
      <c r="H6310" t="s">
        <v>11</v>
      </c>
      <c r="I6310" t="s">
        <v>24</v>
      </c>
      <c r="J6310" t="s">
        <v>1006</v>
      </c>
      <c r="K6310" s="17">
        <v>34.65</v>
      </c>
      <c r="L6310" s="17">
        <v>3</v>
      </c>
      <c r="M6310" s="17">
        <v>9.6999999999999993</v>
      </c>
      <c r="N6310" s="17" t="str">
        <f>IF(SalesData[[#This Row],[Profit]]&gt;0,"Profit","Loss")</f>
        <v>Profit</v>
      </c>
    </row>
    <row r="6311" spans="1:14" x14ac:dyDescent="0.25">
      <c r="A6311" s="1">
        <v>42701</v>
      </c>
      <c r="B6311" s="3">
        <f t="shared" si="294"/>
        <v>2016</v>
      </c>
      <c r="C6311" s="3">
        <f t="shared" si="295"/>
        <v>11</v>
      </c>
      <c r="D6311" t="s">
        <v>352</v>
      </c>
      <c r="E6311" t="str">
        <f t="shared" si="296"/>
        <v>Cassandra Brandow20161127</v>
      </c>
      <c r="F6311">
        <f>IF(COUNTIF($E$2:E6311, E6311) = 1, MAX($F$1:F6310) + 1, INDEX($F$1:F6310, MATCH(E6311, $E$1:E6310, 0)))</f>
        <v>3129</v>
      </c>
      <c r="G6311" t="s">
        <v>177</v>
      </c>
      <c r="H6311" t="s">
        <v>11</v>
      </c>
      <c r="I6311" t="s">
        <v>12</v>
      </c>
      <c r="J6311" t="s">
        <v>491</v>
      </c>
      <c r="K6311" s="17">
        <v>204.95</v>
      </c>
      <c r="L6311" s="17">
        <v>5</v>
      </c>
      <c r="M6311" s="17">
        <v>100.43</v>
      </c>
      <c r="N6311" s="17" t="str">
        <f>IF(SalesData[[#This Row],[Profit]]&gt;0,"Profit","Loss")</f>
        <v>Profit</v>
      </c>
    </row>
    <row r="6312" spans="1:14" x14ac:dyDescent="0.25">
      <c r="A6312" s="1">
        <v>42701</v>
      </c>
      <c r="B6312" s="3">
        <f t="shared" si="294"/>
        <v>2016</v>
      </c>
      <c r="C6312" s="3">
        <f t="shared" si="295"/>
        <v>11</v>
      </c>
      <c r="D6312" t="s">
        <v>352</v>
      </c>
      <c r="E6312" t="str">
        <f t="shared" si="296"/>
        <v>Cassandra Brandow20161127</v>
      </c>
      <c r="F6312">
        <f>IF(COUNTIF($E$2:E6312, E6312) = 1, MAX($F$1:F6311) + 1, INDEX($F$1:F6311, MATCH(E6312, $E$1:E6311, 0)))</f>
        <v>3129</v>
      </c>
      <c r="G6312" t="s">
        <v>177</v>
      </c>
      <c r="H6312" t="s">
        <v>11</v>
      </c>
      <c r="I6312" t="s">
        <v>20</v>
      </c>
      <c r="J6312" t="s">
        <v>744</v>
      </c>
      <c r="K6312" s="17">
        <v>79.95</v>
      </c>
      <c r="L6312" s="17">
        <v>5</v>
      </c>
      <c r="M6312" s="17">
        <v>38.380000000000003</v>
      </c>
      <c r="N6312" s="17" t="str">
        <f>IF(SalesData[[#This Row],[Profit]]&gt;0,"Profit","Loss")</f>
        <v>Profit</v>
      </c>
    </row>
    <row r="6313" spans="1:14" x14ac:dyDescent="0.25">
      <c r="A6313" s="1">
        <v>42702</v>
      </c>
      <c r="B6313" s="3">
        <f t="shared" si="294"/>
        <v>2016</v>
      </c>
      <c r="C6313" s="3">
        <f t="shared" si="295"/>
        <v>11</v>
      </c>
      <c r="D6313" t="s">
        <v>2639</v>
      </c>
      <c r="E6313" t="str">
        <f t="shared" si="296"/>
        <v>Sally Knutson20161128</v>
      </c>
      <c r="F6313">
        <f>IF(COUNTIF($E$2:E6313, E6313) = 1, MAX($F$1:F6312) + 1, INDEX($F$1:F6312, MATCH(E6313, $E$1:E6312, 0)))</f>
        <v>3130</v>
      </c>
      <c r="G6313" t="s">
        <v>613</v>
      </c>
      <c r="H6313" t="s">
        <v>11</v>
      </c>
      <c r="I6313" t="s">
        <v>20</v>
      </c>
      <c r="J6313" t="s">
        <v>1302</v>
      </c>
      <c r="K6313" s="17">
        <v>7.16</v>
      </c>
      <c r="L6313" s="17">
        <v>2</v>
      </c>
      <c r="M6313" s="17">
        <v>3.44</v>
      </c>
      <c r="N6313" s="17" t="str">
        <f>IF(SalesData[[#This Row],[Profit]]&gt;0,"Profit","Loss")</f>
        <v>Profit</v>
      </c>
    </row>
    <row r="6314" spans="1:14" x14ac:dyDescent="0.25">
      <c r="A6314" s="1">
        <v>42702</v>
      </c>
      <c r="B6314" s="3">
        <f t="shared" si="294"/>
        <v>2016</v>
      </c>
      <c r="C6314" s="3">
        <f t="shared" si="295"/>
        <v>11</v>
      </c>
      <c r="D6314" t="s">
        <v>54</v>
      </c>
      <c r="E6314" t="str">
        <f t="shared" si="296"/>
        <v>Anthony Jacobs20161128</v>
      </c>
      <c r="F6314">
        <f>IF(COUNTIF($E$2:E6314, E6314) = 1, MAX($F$1:F6313) + 1, INDEX($F$1:F6313, MATCH(E6314, $E$1:E6313, 0)))</f>
        <v>3131</v>
      </c>
      <c r="G6314" t="s">
        <v>123</v>
      </c>
      <c r="H6314" t="s">
        <v>11</v>
      </c>
      <c r="I6314" t="s">
        <v>20</v>
      </c>
      <c r="J6314" t="s">
        <v>555</v>
      </c>
      <c r="K6314" s="17">
        <v>7.43</v>
      </c>
      <c r="L6314" s="17">
        <v>6</v>
      </c>
      <c r="M6314" s="17">
        <v>-5.7</v>
      </c>
      <c r="N6314" s="17" t="str">
        <f>IF(SalesData[[#This Row],[Profit]]&gt;0,"Profit","Loss")</f>
        <v>Loss</v>
      </c>
    </row>
    <row r="6315" spans="1:14" x14ac:dyDescent="0.25">
      <c r="A6315" s="1">
        <v>42702</v>
      </c>
      <c r="B6315" s="3">
        <f t="shared" si="294"/>
        <v>2016</v>
      </c>
      <c r="C6315" s="3">
        <f t="shared" si="295"/>
        <v>11</v>
      </c>
      <c r="D6315" t="s">
        <v>684</v>
      </c>
      <c r="E6315" t="str">
        <f t="shared" si="296"/>
        <v>Randy Ferguson20161128</v>
      </c>
      <c r="F6315">
        <f>IF(COUNTIF($E$2:E6315, E6315) = 1, MAX($F$1:F6314) + 1, INDEX($F$1:F6314, MATCH(E6315, $E$1:E6314, 0)))</f>
        <v>3132</v>
      </c>
      <c r="G6315" t="s">
        <v>30</v>
      </c>
      <c r="H6315" t="s">
        <v>34</v>
      </c>
      <c r="I6315" t="s">
        <v>35</v>
      </c>
      <c r="J6315" t="s">
        <v>265</v>
      </c>
      <c r="K6315" s="17">
        <v>182.67</v>
      </c>
      <c r="L6315" s="17">
        <v>3</v>
      </c>
      <c r="M6315" s="17">
        <v>52.97</v>
      </c>
      <c r="N6315" s="17" t="str">
        <f>IF(SalesData[[#This Row],[Profit]]&gt;0,"Profit","Loss")</f>
        <v>Profit</v>
      </c>
    </row>
    <row r="6316" spans="1:14" x14ac:dyDescent="0.25">
      <c r="A6316" s="1">
        <v>42702</v>
      </c>
      <c r="B6316" s="3">
        <f t="shared" si="294"/>
        <v>2016</v>
      </c>
      <c r="C6316" s="3">
        <f t="shared" si="295"/>
        <v>11</v>
      </c>
      <c r="D6316" t="s">
        <v>684</v>
      </c>
      <c r="E6316" t="str">
        <f t="shared" si="296"/>
        <v>Randy Ferguson20161128</v>
      </c>
      <c r="F6316">
        <f>IF(COUNTIF($E$2:E6316, E6316) = 1, MAX($F$1:F6315) + 1, INDEX($F$1:F6315, MATCH(E6316, $E$1:E6315, 0)))</f>
        <v>3132</v>
      </c>
      <c r="G6316" t="s">
        <v>30</v>
      </c>
      <c r="H6316" t="s">
        <v>39</v>
      </c>
      <c r="I6316" t="s">
        <v>52</v>
      </c>
      <c r="J6316" t="s">
        <v>477</v>
      </c>
      <c r="K6316" s="17">
        <v>101.7</v>
      </c>
      <c r="L6316" s="17">
        <v>6</v>
      </c>
      <c r="M6316" s="17">
        <v>6.1</v>
      </c>
      <c r="N6316" s="17" t="str">
        <f>IF(SalesData[[#This Row],[Profit]]&gt;0,"Profit","Loss")</f>
        <v>Profit</v>
      </c>
    </row>
    <row r="6317" spans="1:14" x14ac:dyDescent="0.25">
      <c r="A6317" s="1">
        <v>42702</v>
      </c>
      <c r="B6317" s="3">
        <f t="shared" si="294"/>
        <v>2016</v>
      </c>
      <c r="C6317" s="3">
        <f t="shared" si="295"/>
        <v>11</v>
      </c>
      <c r="D6317" t="s">
        <v>684</v>
      </c>
      <c r="E6317" t="str">
        <f t="shared" si="296"/>
        <v>Randy Ferguson20161128</v>
      </c>
      <c r="F6317">
        <f>IF(COUNTIF($E$2:E6317, E6317) = 1, MAX($F$1:F6316) + 1, INDEX($F$1:F6316, MATCH(E6317, $E$1:E6316, 0)))</f>
        <v>3132</v>
      </c>
      <c r="G6317" t="s">
        <v>30</v>
      </c>
      <c r="H6317" t="s">
        <v>11</v>
      </c>
      <c r="I6317" t="s">
        <v>18</v>
      </c>
      <c r="J6317" t="s">
        <v>1110</v>
      </c>
      <c r="K6317" s="17">
        <v>1126.02</v>
      </c>
      <c r="L6317" s="17">
        <v>3</v>
      </c>
      <c r="M6317" s="17">
        <v>56.3</v>
      </c>
      <c r="N6317" s="17" t="str">
        <f>IF(SalesData[[#This Row],[Profit]]&gt;0,"Profit","Loss")</f>
        <v>Profit</v>
      </c>
    </row>
    <row r="6318" spans="1:14" x14ac:dyDescent="0.25">
      <c r="A6318" s="1">
        <v>42702</v>
      </c>
      <c r="B6318" s="3">
        <f t="shared" si="294"/>
        <v>2016</v>
      </c>
      <c r="C6318" s="3">
        <f t="shared" si="295"/>
        <v>11</v>
      </c>
      <c r="D6318" t="s">
        <v>684</v>
      </c>
      <c r="E6318" t="str">
        <f t="shared" si="296"/>
        <v>Randy Ferguson20161128</v>
      </c>
      <c r="F6318">
        <f>IF(COUNTIF($E$2:E6318, E6318) = 1, MAX($F$1:F6317) + 1, INDEX($F$1:F6317, MATCH(E6318, $E$1:E6317, 0)))</f>
        <v>3132</v>
      </c>
      <c r="G6318" t="s">
        <v>30</v>
      </c>
      <c r="H6318" t="s">
        <v>11</v>
      </c>
      <c r="I6318" t="s">
        <v>18</v>
      </c>
      <c r="J6318" t="s">
        <v>1498</v>
      </c>
      <c r="K6318" s="17">
        <v>1263.3</v>
      </c>
      <c r="L6318" s="17">
        <v>6</v>
      </c>
      <c r="M6318" s="17">
        <v>315.83</v>
      </c>
      <c r="N6318" s="17" t="str">
        <f>IF(SalesData[[#This Row],[Profit]]&gt;0,"Profit","Loss")</f>
        <v>Profit</v>
      </c>
    </row>
    <row r="6319" spans="1:14" x14ac:dyDescent="0.25">
      <c r="A6319" s="1">
        <v>42702</v>
      </c>
      <c r="B6319" s="3">
        <f t="shared" si="294"/>
        <v>2016</v>
      </c>
      <c r="C6319" s="3">
        <f t="shared" si="295"/>
        <v>11</v>
      </c>
      <c r="D6319" t="s">
        <v>589</v>
      </c>
      <c r="E6319" t="str">
        <f t="shared" si="296"/>
        <v>David Smith20161128</v>
      </c>
      <c r="F6319">
        <f>IF(COUNTIF($E$2:E6319, E6319) = 1, MAX($F$1:F6318) + 1, INDEX($F$1:F6318, MATCH(E6319, $E$1:E6318, 0)))</f>
        <v>3133</v>
      </c>
      <c r="G6319" t="s">
        <v>23</v>
      </c>
      <c r="H6319" t="s">
        <v>39</v>
      </c>
      <c r="I6319" t="s">
        <v>40</v>
      </c>
      <c r="J6319" t="s">
        <v>42</v>
      </c>
      <c r="K6319" s="17">
        <v>340.18</v>
      </c>
      <c r="L6319" s="17">
        <v>3</v>
      </c>
      <c r="M6319" s="17">
        <v>-73.709999999999994</v>
      </c>
      <c r="N6319" s="17" t="str">
        <f>IF(SalesData[[#This Row],[Profit]]&gt;0,"Profit","Loss")</f>
        <v>Loss</v>
      </c>
    </row>
    <row r="6320" spans="1:14" x14ac:dyDescent="0.25">
      <c r="A6320" s="1">
        <v>42702</v>
      </c>
      <c r="B6320" s="3">
        <f t="shared" si="294"/>
        <v>2016</v>
      </c>
      <c r="C6320" s="3">
        <f t="shared" si="295"/>
        <v>11</v>
      </c>
      <c r="D6320" t="s">
        <v>589</v>
      </c>
      <c r="E6320" t="str">
        <f t="shared" si="296"/>
        <v>David Smith20161128</v>
      </c>
      <c r="F6320">
        <f>IF(COUNTIF($E$2:E6320, E6320) = 1, MAX($F$1:F6319) + 1, INDEX($F$1:F6319, MATCH(E6320, $E$1:E6319, 0)))</f>
        <v>3133</v>
      </c>
      <c r="G6320" t="s">
        <v>23</v>
      </c>
      <c r="H6320" t="s">
        <v>11</v>
      </c>
      <c r="I6320" t="s">
        <v>43</v>
      </c>
      <c r="J6320" t="s">
        <v>2553</v>
      </c>
      <c r="K6320" s="17">
        <v>12.67</v>
      </c>
      <c r="L6320" s="17">
        <v>8</v>
      </c>
      <c r="M6320" s="17">
        <v>2.69</v>
      </c>
      <c r="N6320" s="17" t="str">
        <f>IF(SalesData[[#This Row],[Profit]]&gt;0,"Profit","Loss")</f>
        <v>Profit</v>
      </c>
    </row>
    <row r="6321" spans="1:14" x14ac:dyDescent="0.25">
      <c r="A6321" s="1">
        <v>42702</v>
      </c>
      <c r="B6321" s="3">
        <f t="shared" si="294"/>
        <v>2016</v>
      </c>
      <c r="C6321" s="3">
        <f t="shared" si="295"/>
        <v>11</v>
      </c>
      <c r="D6321" t="s">
        <v>589</v>
      </c>
      <c r="E6321" t="str">
        <f t="shared" si="296"/>
        <v>David Smith20161128</v>
      </c>
      <c r="F6321">
        <f>IF(COUNTIF($E$2:E6321, E6321) = 1, MAX($F$1:F6320) + 1, INDEX($F$1:F6320, MATCH(E6321, $E$1:E6320, 0)))</f>
        <v>3133</v>
      </c>
      <c r="G6321" t="s">
        <v>23</v>
      </c>
      <c r="H6321" t="s">
        <v>11</v>
      </c>
      <c r="I6321" t="s">
        <v>20</v>
      </c>
      <c r="J6321" t="s">
        <v>2226</v>
      </c>
      <c r="K6321" s="17">
        <v>6.89</v>
      </c>
      <c r="L6321" s="17">
        <v>2</v>
      </c>
      <c r="M6321" s="17">
        <v>-5.05</v>
      </c>
      <c r="N6321" s="17" t="str">
        <f>IF(SalesData[[#This Row],[Profit]]&gt;0,"Profit","Loss")</f>
        <v>Loss</v>
      </c>
    </row>
    <row r="6322" spans="1:14" x14ac:dyDescent="0.25">
      <c r="A6322" s="1">
        <v>42702</v>
      </c>
      <c r="B6322" s="3">
        <f t="shared" si="294"/>
        <v>2016</v>
      </c>
      <c r="C6322" s="3">
        <f t="shared" si="295"/>
        <v>11</v>
      </c>
      <c r="D6322" t="s">
        <v>589</v>
      </c>
      <c r="E6322" t="str">
        <f t="shared" si="296"/>
        <v>David Smith20161128</v>
      </c>
      <c r="F6322">
        <f>IF(COUNTIF($E$2:E6322, E6322) = 1, MAX($F$1:F6321) + 1, INDEX($F$1:F6321, MATCH(E6322, $E$1:E6321, 0)))</f>
        <v>3133</v>
      </c>
      <c r="G6322" t="s">
        <v>23</v>
      </c>
      <c r="H6322" t="s">
        <v>11</v>
      </c>
      <c r="I6322" t="s">
        <v>18</v>
      </c>
      <c r="J6322" t="s">
        <v>356</v>
      </c>
      <c r="K6322" s="17">
        <v>32.54</v>
      </c>
      <c r="L6322" s="17">
        <v>2</v>
      </c>
      <c r="M6322" s="17">
        <v>-7.73</v>
      </c>
      <c r="N6322" s="17" t="str">
        <f>IF(SalesData[[#This Row],[Profit]]&gt;0,"Profit","Loss")</f>
        <v>Loss</v>
      </c>
    </row>
    <row r="6323" spans="1:14" x14ac:dyDescent="0.25">
      <c r="A6323" s="1">
        <v>42702</v>
      </c>
      <c r="B6323" s="3">
        <f t="shared" si="294"/>
        <v>2016</v>
      </c>
      <c r="C6323" s="3">
        <f t="shared" si="295"/>
        <v>11</v>
      </c>
      <c r="D6323" t="s">
        <v>589</v>
      </c>
      <c r="E6323" t="str">
        <f t="shared" si="296"/>
        <v>David Smith20161128</v>
      </c>
      <c r="F6323">
        <f>IF(COUNTIF($E$2:E6323, E6323) = 1, MAX($F$1:F6322) + 1, INDEX($F$1:F6322, MATCH(E6323, $E$1:E6322, 0)))</f>
        <v>3133</v>
      </c>
      <c r="G6323" t="s">
        <v>23</v>
      </c>
      <c r="H6323" t="s">
        <v>34</v>
      </c>
      <c r="I6323" t="s">
        <v>35</v>
      </c>
      <c r="J6323" t="s">
        <v>793</v>
      </c>
      <c r="K6323" s="17">
        <v>347.8</v>
      </c>
      <c r="L6323" s="17">
        <v>7</v>
      </c>
      <c r="M6323" s="17">
        <v>-24.84</v>
      </c>
      <c r="N6323" s="17" t="str">
        <f>IF(SalesData[[#This Row],[Profit]]&gt;0,"Profit","Loss")</f>
        <v>Loss</v>
      </c>
    </row>
    <row r="6324" spans="1:14" x14ac:dyDescent="0.25">
      <c r="A6324" s="1">
        <v>42703</v>
      </c>
      <c r="B6324" s="3">
        <f t="shared" si="294"/>
        <v>2016</v>
      </c>
      <c r="C6324" s="3">
        <f t="shared" si="295"/>
        <v>11</v>
      </c>
      <c r="D6324" t="s">
        <v>1009</v>
      </c>
      <c r="E6324" t="str">
        <f t="shared" si="296"/>
        <v>Nick Crebassa20161129</v>
      </c>
      <c r="F6324">
        <f>IF(COUNTIF($E$2:E6324, E6324) = 1, MAX($F$1:F6323) + 1, INDEX($F$1:F6323, MATCH(E6324, $E$1:E6323, 0)))</f>
        <v>3134</v>
      </c>
      <c r="G6324" t="s">
        <v>10</v>
      </c>
      <c r="H6324" t="s">
        <v>39</v>
      </c>
      <c r="I6324" t="s">
        <v>52</v>
      </c>
      <c r="J6324" t="s">
        <v>1573</v>
      </c>
      <c r="K6324" s="17">
        <v>58.42</v>
      </c>
      <c r="L6324" s="17">
        <v>2</v>
      </c>
      <c r="M6324" s="17">
        <v>16.79</v>
      </c>
      <c r="N6324" s="17" t="str">
        <f>IF(SalesData[[#This Row],[Profit]]&gt;0,"Profit","Loss")</f>
        <v>Profit</v>
      </c>
    </row>
    <row r="6325" spans="1:14" x14ac:dyDescent="0.25">
      <c r="A6325" s="1">
        <v>42703</v>
      </c>
      <c r="B6325" s="3">
        <f t="shared" si="294"/>
        <v>2016</v>
      </c>
      <c r="C6325" s="3">
        <f t="shared" si="295"/>
        <v>11</v>
      </c>
      <c r="D6325" t="s">
        <v>398</v>
      </c>
      <c r="E6325" t="str">
        <f t="shared" si="296"/>
        <v>Daniel Raglin20161129</v>
      </c>
      <c r="F6325">
        <f>IF(COUNTIF($E$2:E6325, E6325) = 1, MAX($F$1:F6324) + 1, INDEX($F$1:F6324, MATCH(E6325, $E$1:E6324, 0)))</f>
        <v>3135</v>
      </c>
      <c r="G6325" t="s">
        <v>15</v>
      </c>
      <c r="H6325" t="s">
        <v>34</v>
      </c>
      <c r="I6325" t="s">
        <v>47</v>
      </c>
      <c r="J6325" t="s">
        <v>2574</v>
      </c>
      <c r="K6325" s="17">
        <v>242.18</v>
      </c>
      <c r="L6325" s="17">
        <v>4</v>
      </c>
      <c r="M6325" s="17">
        <v>-302.72000000000003</v>
      </c>
      <c r="N6325" s="17" t="str">
        <f>IF(SalesData[[#This Row],[Profit]]&gt;0,"Profit","Loss")</f>
        <v>Loss</v>
      </c>
    </row>
    <row r="6326" spans="1:14" x14ac:dyDescent="0.25">
      <c r="A6326" s="1">
        <v>42704</v>
      </c>
      <c r="B6326" s="3">
        <f t="shared" si="294"/>
        <v>2016</v>
      </c>
      <c r="C6326" s="3">
        <f t="shared" si="295"/>
        <v>11</v>
      </c>
      <c r="D6326" t="s">
        <v>1968</v>
      </c>
      <c r="E6326" t="str">
        <f t="shared" si="296"/>
        <v>Dean Braden20161130</v>
      </c>
      <c r="F6326">
        <f>IF(COUNTIF($E$2:E6326, E6326) = 1, MAX($F$1:F6325) + 1, INDEX($F$1:F6325, MATCH(E6326, $E$1:E6325, 0)))</f>
        <v>3136</v>
      </c>
      <c r="G6326" t="s">
        <v>245</v>
      </c>
      <c r="H6326" t="s">
        <v>39</v>
      </c>
      <c r="I6326" t="s">
        <v>40</v>
      </c>
      <c r="J6326" t="s">
        <v>163</v>
      </c>
      <c r="K6326" s="17">
        <v>36.19</v>
      </c>
      <c r="L6326" s="17">
        <v>1</v>
      </c>
      <c r="M6326" s="17">
        <v>2.71</v>
      </c>
      <c r="N6326" s="17" t="str">
        <f>IF(SalesData[[#This Row],[Profit]]&gt;0,"Profit","Loss")</f>
        <v>Profit</v>
      </c>
    </row>
    <row r="6327" spans="1:14" x14ac:dyDescent="0.25">
      <c r="A6327" s="1">
        <v>42704</v>
      </c>
      <c r="B6327" s="3">
        <f t="shared" si="294"/>
        <v>2016</v>
      </c>
      <c r="C6327" s="3">
        <f t="shared" si="295"/>
        <v>11</v>
      </c>
      <c r="D6327" t="s">
        <v>675</v>
      </c>
      <c r="E6327" t="str">
        <f t="shared" si="296"/>
        <v>Bruce Stewart20161130</v>
      </c>
      <c r="F6327">
        <f>IF(COUNTIF($E$2:E6327, E6327) = 1, MAX($F$1:F6326) + 1, INDEX($F$1:F6326, MATCH(E6327, $E$1:E6326, 0)))</f>
        <v>3137</v>
      </c>
      <c r="G6327" t="s">
        <v>110</v>
      </c>
      <c r="H6327" t="s">
        <v>11</v>
      </c>
      <c r="I6327" t="s">
        <v>12</v>
      </c>
      <c r="J6327" t="s">
        <v>135</v>
      </c>
      <c r="K6327" s="17">
        <v>33.36</v>
      </c>
      <c r="L6327" s="17">
        <v>4</v>
      </c>
      <c r="M6327" s="17">
        <v>16.68</v>
      </c>
      <c r="N6327" s="17" t="str">
        <f>IF(SalesData[[#This Row],[Profit]]&gt;0,"Profit","Loss")</f>
        <v>Profit</v>
      </c>
    </row>
    <row r="6328" spans="1:14" x14ac:dyDescent="0.25">
      <c r="A6328" s="1">
        <v>42704</v>
      </c>
      <c r="B6328" s="3">
        <f t="shared" si="294"/>
        <v>2016</v>
      </c>
      <c r="C6328" s="3">
        <f t="shared" si="295"/>
        <v>11</v>
      </c>
      <c r="D6328" t="s">
        <v>675</v>
      </c>
      <c r="E6328" t="str">
        <f t="shared" si="296"/>
        <v>Bruce Stewart20161130</v>
      </c>
      <c r="F6328">
        <f>IF(COUNTIF($E$2:E6328, E6328) = 1, MAX($F$1:F6327) + 1, INDEX($F$1:F6327, MATCH(E6328, $E$1:E6327, 0)))</f>
        <v>3137</v>
      </c>
      <c r="G6328" t="s">
        <v>110</v>
      </c>
      <c r="H6328" t="s">
        <v>11</v>
      </c>
      <c r="I6328" t="s">
        <v>12</v>
      </c>
      <c r="J6328" t="s">
        <v>2387</v>
      </c>
      <c r="K6328" s="17">
        <v>13.76</v>
      </c>
      <c r="L6328" s="17">
        <v>2</v>
      </c>
      <c r="M6328" s="17">
        <v>6.33</v>
      </c>
      <c r="N6328" s="17" t="str">
        <f>IF(SalesData[[#This Row],[Profit]]&gt;0,"Profit","Loss")</f>
        <v>Profit</v>
      </c>
    </row>
    <row r="6329" spans="1:14" x14ac:dyDescent="0.25">
      <c r="A6329" s="1">
        <v>42704</v>
      </c>
      <c r="B6329" s="3">
        <f t="shared" si="294"/>
        <v>2016</v>
      </c>
      <c r="C6329" s="3">
        <f t="shared" si="295"/>
        <v>11</v>
      </c>
      <c r="D6329" t="s">
        <v>675</v>
      </c>
      <c r="E6329" t="str">
        <f t="shared" si="296"/>
        <v>Bruce Stewart20161130</v>
      </c>
      <c r="F6329">
        <f>IF(COUNTIF($E$2:E6329, E6329) = 1, MAX($F$1:F6328) + 1, INDEX($F$1:F6328, MATCH(E6329, $E$1:E6328, 0)))</f>
        <v>3137</v>
      </c>
      <c r="G6329" t="s">
        <v>110</v>
      </c>
      <c r="H6329" t="s">
        <v>11</v>
      </c>
      <c r="I6329" t="s">
        <v>18</v>
      </c>
      <c r="J6329" t="s">
        <v>257</v>
      </c>
      <c r="K6329" s="17">
        <v>496.86</v>
      </c>
      <c r="L6329" s="17">
        <v>7</v>
      </c>
      <c r="M6329" s="17">
        <v>24.84</v>
      </c>
      <c r="N6329" s="17" t="str">
        <f>IF(SalesData[[#This Row],[Profit]]&gt;0,"Profit","Loss")</f>
        <v>Profit</v>
      </c>
    </row>
    <row r="6330" spans="1:14" x14ac:dyDescent="0.25">
      <c r="A6330" s="1">
        <v>42704</v>
      </c>
      <c r="B6330" s="3">
        <f t="shared" si="294"/>
        <v>2016</v>
      </c>
      <c r="C6330" s="3">
        <f t="shared" si="295"/>
        <v>11</v>
      </c>
      <c r="D6330" t="s">
        <v>675</v>
      </c>
      <c r="E6330" t="str">
        <f t="shared" si="296"/>
        <v>Bruce Stewart20161130</v>
      </c>
      <c r="F6330">
        <f>IF(COUNTIF($E$2:E6330, E6330) = 1, MAX($F$1:F6329) + 1, INDEX($F$1:F6329, MATCH(E6330, $E$1:E6329, 0)))</f>
        <v>3137</v>
      </c>
      <c r="G6330" t="s">
        <v>110</v>
      </c>
      <c r="H6330" t="s">
        <v>34</v>
      </c>
      <c r="I6330" t="s">
        <v>35</v>
      </c>
      <c r="J6330" t="s">
        <v>1805</v>
      </c>
      <c r="K6330" s="17">
        <v>389.97</v>
      </c>
      <c r="L6330" s="17">
        <v>3</v>
      </c>
      <c r="M6330" s="17">
        <v>35.1</v>
      </c>
      <c r="N6330" s="17" t="str">
        <f>IF(SalesData[[#This Row],[Profit]]&gt;0,"Profit","Loss")</f>
        <v>Profit</v>
      </c>
    </row>
    <row r="6331" spans="1:14" x14ac:dyDescent="0.25">
      <c r="A6331" s="1">
        <v>42705</v>
      </c>
      <c r="B6331" s="3">
        <f t="shared" si="294"/>
        <v>2016</v>
      </c>
      <c r="C6331" s="3">
        <f t="shared" si="295"/>
        <v>12</v>
      </c>
      <c r="D6331" t="s">
        <v>1074</v>
      </c>
      <c r="E6331" t="str">
        <f t="shared" si="296"/>
        <v>Gary Zandusky20161201</v>
      </c>
      <c r="F6331">
        <f>IF(COUNTIF($E$2:E6331, E6331) = 1, MAX($F$1:F6330) + 1, INDEX($F$1:F6330, MATCH(E6331, $E$1:E6330, 0)))</f>
        <v>3138</v>
      </c>
      <c r="G6331" t="s">
        <v>315</v>
      </c>
      <c r="H6331" t="s">
        <v>11</v>
      </c>
      <c r="I6331" t="s">
        <v>12</v>
      </c>
      <c r="J6331" t="s">
        <v>2133</v>
      </c>
      <c r="K6331" s="17">
        <v>23.92</v>
      </c>
      <c r="L6331" s="17">
        <v>4</v>
      </c>
      <c r="M6331" s="17">
        <v>11.72</v>
      </c>
      <c r="N6331" s="17" t="str">
        <f>IF(SalesData[[#This Row],[Profit]]&gt;0,"Profit","Loss")</f>
        <v>Profit</v>
      </c>
    </row>
    <row r="6332" spans="1:14" x14ac:dyDescent="0.25">
      <c r="A6332" s="1">
        <v>42705</v>
      </c>
      <c r="B6332" s="3">
        <f t="shared" si="294"/>
        <v>2016</v>
      </c>
      <c r="C6332" s="3">
        <f t="shared" si="295"/>
        <v>12</v>
      </c>
      <c r="D6332" t="s">
        <v>857</v>
      </c>
      <c r="E6332" t="str">
        <f t="shared" si="296"/>
        <v>Joel Eaton20161201</v>
      </c>
      <c r="F6332">
        <f>IF(COUNTIF($E$2:E6332, E6332) = 1, MAX($F$1:F6331) + 1, INDEX($F$1:F6331, MATCH(E6332, $E$1:E6331, 0)))</f>
        <v>3139</v>
      </c>
      <c r="G6332" t="s">
        <v>531</v>
      </c>
      <c r="H6332" t="s">
        <v>34</v>
      </c>
      <c r="I6332" t="s">
        <v>35</v>
      </c>
      <c r="J6332" t="s">
        <v>235</v>
      </c>
      <c r="K6332" s="17">
        <v>172.5</v>
      </c>
      <c r="L6332" s="17">
        <v>2</v>
      </c>
      <c r="M6332" s="17">
        <v>51.75</v>
      </c>
      <c r="N6332" s="17" t="str">
        <f>IF(SalesData[[#This Row],[Profit]]&gt;0,"Profit","Loss")</f>
        <v>Profit</v>
      </c>
    </row>
    <row r="6333" spans="1:14" x14ac:dyDescent="0.25">
      <c r="A6333" s="1">
        <v>42705</v>
      </c>
      <c r="B6333" s="3">
        <f t="shared" si="294"/>
        <v>2016</v>
      </c>
      <c r="C6333" s="3">
        <f t="shared" si="295"/>
        <v>12</v>
      </c>
      <c r="D6333" t="s">
        <v>857</v>
      </c>
      <c r="E6333" t="str">
        <f t="shared" si="296"/>
        <v>Joel Eaton20161201</v>
      </c>
      <c r="F6333">
        <f>IF(COUNTIF($E$2:E6333, E6333) = 1, MAX($F$1:F6332) + 1, INDEX($F$1:F6332, MATCH(E6333, $E$1:E6332, 0)))</f>
        <v>3139</v>
      </c>
      <c r="G6333" t="s">
        <v>531</v>
      </c>
      <c r="H6333" t="s">
        <v>39</v>
      </c>
      <c r="I6333" t="s">
        <v>40</v>
      </c>
      <c r="J6333" t="s">
        <v>1239</v>
      </c>
      <c r="K6333" s="17">
        <v>179.97</v>
      </c>
      <c r="L6333" s="17">
        <v>3</v>
      </c>
      <c r="M6333" s="17">
        <v>44.99</v>
      </c>
      <c r="N6333" s="17" t="str">
        <f>IF(SalesData[[#This Row],[Profit]]&gt;0,"Profit","Loss")</f>
        <v>Profit</v>
      </c>
    </row>
    <row r="6334" spans="1:14" x14ac:dyDescent="0.25">
      <c r="A6334" s="1">
        <v>42705</v>
      </c>
      <c r="B6334" s="3">
        <f t="shared" si="294"/>
        <v>2016</v>
      </c>
      <c r="C6334" s="3">
        <f t="shared" si="295"/>
        <v>12</v>
      </c>
      <c r="D6334" t="s">
        <v>794</v>
      </c>
      <c r="E6334" t="str">
        <f t="shared" si="296"/>
        <v>Rick Duston20161201</v>
      </c>
      <c r="F6334">
        <f>IF(COUNTIF($E$2:E6334, E6334) = 1, MAX($F$1:F6333) + 1, INDEX($F$1:F6333, MATCH(E6334, $E$1:E6333, 0)))</f>
        <v>3140</v>
      </c>
      <c r="G6334" t="s">
        <v>129</v>
      </c>
      <c r="H6334" t="s">
        <v>34</v>
      </c>
      <c r="I6334" t="s">
        <v>47</v>
      </c>
      <c r="J6334" t="s">
        <v>1450</v>
      </c>
      <c r="K6334" s="17">
        <v>17.309999999999999</v>
      </c>
      <c r="L6334" s="17">
        <v>3</v>
      </c>
      <c r="M6334" s="17">
        <v>5.19</v>
      </c>
      <c r="N6334" s="17" t="str">
        <f>IF(SalesData[[#This Row],[Profit]]&gt;0,"Profit","Loss")</f>
        <v>Profit</v>
      </c>
    </row>
    <row r="6335" spans="1:14" x14ac:dyDescent="0.25">
      <c r="A6335" s="1">
        <v>42705</v>
      </c>
      <c r="B6335" s="3">
        <f t="shared" si="294"/>
        <v>2016</v>
      </c>
      <c r="C6335" s="3">
        <f t="shared" si="295"/>
        <v>12</v>
      </c>
      <c r="D6335" t="s">
        <v>547</v>
      </c>
      <c r="E6335" t="str">
        <f t="shared" si="296"/>
        <v>Allen Goldenen20161201</v>
      </c>
      <c r="F6335">
        <f>IF(COUNTIF($E$2:E6335, E6335) = 1, MAX($F$1:F6334) + 1, INDEX($F$1:F6334, MATCH(E6335, $E$1:E6334, 0)))</f>
        <v>3141</v>
      </c>
      <c r="G6335" t="s">
        <v>120</v>
      </c>
      <c r="H6335" t="s">
        <v>11</v>
      </c>
      <c r="I6335" t="s">
        <v>24</v>
      </c>
      <c r="J6335" t="s">
        <v>1569</v>
      </c>
      <c r="K6335" s="17">
        <v>4.7</v>
      </c>
      <c r="L6335" s="17">
        <v>2</v>
      </c>
      <c r="M6335" s="17">
        <v>0.41</v>
      </c>
      <c r="N6335" s="17" t="str">
        <f>IF(SalesData[[#This Row],[Profit]]&gt;0,"Profit","Loss")</f>
        <v>Profit</v>
      </c>
    </row>
    <row r="6336" spans="1:14" x14ac:dyDescent="0.25">
      <c r="A6336" s="1">
        <v>42705</v>
      </c>
      <c r="B6336" s="3">
        <f t="shared" si="294"/>
        <v>2016</v>
      </c>
      <c r="C6336" s="3">
        <f t="shared" si="295"/>
        <v>12</v>
      </c>
      <c r="D6336" t="s">
        <v>1016</v>
      </c>
      <c r="E6336" t="str">
        <f t="shared" si="296"/>
        <v>Carl Ludwig20161201</v>
      </c>
      <c r="F6336">
        <f>IF(COUNTIF($E$2:E6336, E6336) = 1, MAX($F$1:F6335) + 1, INDEX($F$1:F6335, MATCH(E6336, $E$1:E6335, 0)))</f>
        <v>3142</v>
      </c>
      <c r="G6336" t="s">
        <v>27</v>
      </c>
      <c r="H6336" t="s">
        <v>34</v>
      </c>
      <c r="I6336" t="s">
        <v>47</v>
      </c>
      <c r="J6336" t="s">
        <v>975</v>
      </c>
      <c r="K6336" s="17">
        <v>16.739999999999998</v>
      </c>
      <c r="L6336" s="17">
        <v>2</v>
      </c>
      <c r="M6336" s="17">
        <v>4.3499999999999996</v>
      </c>
      <c r="N6336" s="17" t="str">
        <f>IF(SalesData[[#This Row],[Profit]]&gt;0,"Profit","Loss")</f>
        <v>Profit</v>
      </c>
    </row>
    <row r="6337" spans="1:14" x14ac:dyDescent="0.25">
      <c r="A6337" s="1">
        <v>42705</v>
      </c>
      <c r="B6337" s="3">
        <f t="shared" si="294"/>
        <v>2016</v>
      </c>
      <c r="C6337" s="3">
        <f t="shared" si="295"/>
        <v>12</v>
      </c>
      <c r="D6337" t="s">
        <v>1198</v>
      </c>
      <c r="E6337" t="str">
        <f t="shared" si="296"/>
        <v>Shirley Jackson20161201</v>
      </c>
      <c r="F6337">
        <f>IF(COUNTIF($E$2:E6337, E6337) = 1, MAX($F$1:F6336) + 1, INDEX($F$1:F6336, MATCH(E6337, $E$1:E6336, 0)))</f>
        <v>3143</v>
      </c>
      <c r="G6337" t="s">
        <v>613</v>
      </c>
      <c r="H6337" t="s">
        <v>11</v>
      </c>
      <c r="I6337" t="s">
        <v>20</v>
      </c>
      <c r="J6337" t="s">
        <v>1927</v>
      </c>
      <c r="K6337" s="17">
        <v>88.08</v>
      </c>
      <c r="L6337" s="17">
        <v>6</v>
      </c>
      <c r="M6337" s="17">
        <v>40.520000000000003</v>
      </c>
      <c r="N6337" s="17" t="str">
        <f>IF(SalesData[[#This Row],[Profit]]&gt;0,"Profit","Loss")</f>
        <v>Profit</v>
      </c>
    </row>
    <row r="6338" spans="1:14" x14ac:dyDescent="0.25">
      <c r="A6338" s="1">
        <v>42705</v>
      </c>
      <c r="B6338" s="3">
        <f t="shared" ref="B6338:B6401" si="297">YEAR(A6338)</f>
        <v>2016</v>
      </c>
      <c r="C6338" s="3">
        <f t="shared" ref="C6338:C6401" si="298">MONTH(A6338)</f>
        <v>12</v>
      </c>
      <c r="D6338" t="s">
        <v>1198</v>
      </c>
      <c r="E6338" t="str">
        <f t="shared" ref="E6338:E6401" si="299">D6338 &amp; TEXT(A6338, "yyyymmdd")</f>
        <v>Shirley Jackson20161201</v>
      </c>
      <c r="F6338">
        <f>IF(COUNTIF($E$2:E6338, E6338) = 1, MAX($F$1:F6337) + 1, INDEX($F$1:F6337, MATCH(E6338, $E$1:E6337, 0)))</f>
        <v>3143</v>
      </c>
      <c r="G6338" t="s">
        <v>613</v>
      </c>
      <c r="H6338" t="s">
        <v>34</v>
      </c>
      <c r="I6338" t="s">
        <v>35</v>
      </c>
      <c r="J6338" t="s">
        <v>994</v>
      </c>
      <c r="K6338" s="17">
        <v>751.92</v>
      </c>
      <c r="L6338" s="17">
        <v>4</v>
      </c>
      <c r="M6338" s="17">
        <v>150.38</v>
      </c>
      <c r="N6338" s="17" t="str">
        <f>IF(SalesData[[#This Row],[Profit]]&gt;0,"Profit","Loss")</f>
        <v>Profit</v>
      </c>
    </row>
    <row r="6339" spans="1:14" x14ac:dyDescent="0.25">
      <c r="A6339" s="1">
        <v>42705</v>
      </c>
      <c r="B6339" s="3">
        <f t="shared" si="297"/>
        <v>2016</v>
      </c>
      <c r="C6339" s="3">
        <f t="shared" si="298"/>
        <v>12</v>
      </c>
      <c r="D6339" t="s">
        <v>151</v>
      </c>
      <c r="E6339" t="str">
        <f t="shared" si="299"/>
        <v>Mike Vittorini20161201</v>
      </c>
      <c r="F6339">
        <f>IF(COUNTIF($E$2:E6339, E6339) = 1, MAX($F$1:F6338) + 1, INDEX($F$1:F6338, MATCH(E6339, $E$1:E6338, 0)))</f>
        <v>3144</v>
      </c>
      <c r="G6339" t="s">
        <v>245</v>
      </c>
      <c r="H6339" t="s">
        <v>39</v>
      </c>
      <c r="I6339" t="s">
        <v>40</v>
      </c>
      <c r="J6339" t="s">
        <v>1743</v>
      </c>
      <c r="K6339" s="17">
        <v>863.93</v>
      </c>
      <c r="L6339" s="17">
        <v>9</v>
      </c>
      <c r="M6339" s="17">
        <v>86.39</v>
      </c>
      <c r="N6339" s="17" t="str">
        <f>IF(SalesData[[#This Row],[Profit]]&gt;0,"Profit","Loss")</f>
        <v>Profit</v>
      </c>
    </row>
    <row r="6340" spans="1:14" x14ac:dyDescent="0.25">
      <c r="A6340" s="1">
        <v>42705</v>
      </c>
      <c r="B6340" s="3">
        <f t="shared" si="297"/>
        <v>2016</v>
      </c>
      <c r="C6340" s="3">
        <f t="shared" si="298"/>
        <v>12</v>
      </c>
      <c r="D6340" t="s">
        <v>1661</v>
      </c>
      <c r="E6340" t="str">
        <f t="shared" si="299"/>
        <v>John Murray20161201</v>
      </c>
      <c r="F6340">
        <f>IF(COUNTIF($E$2:E6340, E6340) = 1, MAX($F$1:F6339) + 1, INDEX($F$1:F6339, MATCH(E6340, $E$1:E6339, 0)))</f>
        <v>3145</v>
      </c>
      <c r="G6340" t="s">
        <v>10</v>
      </c>
      <c r="H6340" t="s">
        <v>34</v>
      </c>
      <c r="I6340" t="s">
        <v>35</v>
      </c>
      <c r="J6340" t="s">
        <v>793</v>
      </c>
      <c r="K6340" s="17">
        <v>248.43</v>
      </c>
      <c r="L6340" s="17">
        <v>5</v>
      </c>
      <c r="M6340" s="17">
        <v>-17.75</v>
      </c>
      <c r="N6340" s="17" t="str">
        <f>IF(SalesData[[#This Row],[Profit]]&gt;0,"Profit","Loss")</f>
        <v>Loss</v>
      </c>
    </row>
    <row r="6341" spans="1:14" x14ac:dyDescent="0.25">
      <c r="A6341" s="1">
        <v>42705</v>
      </c>
      <c r="B6341" s="3">
        <f t="shared" si="297"/>
        <v>2016</v>
      </c>
      <c r="C6341" s="3">
        <f t="shared" si="298"/>
        <v>12</v>
      </c>
      <c r="D6341" t="s">
        <v>1661</v>
      </c>
      <c r="E6341" t="str">
        <f t="shared" si="299"/>
        <v>John Murray20161201</v>
      </c>
      <c r="F6341">
        <f>IF(COUNTIF($E$2:E6341, E6341) = 1, MAX($F$1:F6340) + 1, INDEX($F$1:F6340, MATCH(E6341, $E$1:E6340, 0)))</f>
        <v>3145</v>
      </c>
      <c r="G6341" t="s">
        <v>10</v>
      </c>
      <c r="H6341" t="s">
        <v>11</v>
      </c>
      <c r="I6341" t="s">
        <v>92</v>
      </c>
      <c r="J6341" t="s">
        <v>764</v>
      </c>
      <c r="K6341" s="17">
        <v>11.65</v>
      </c>
      <c r="L6341" s="17">
        <v>4</v>
      </c>
      <c r="M6341" s="17">
        <v>-30.87</v>
      </c>
      <c r="N6341" s="17" t="str">
        <f>IF(SalesData[[#This Row],[Profit]]&gt;0,"Profit","Loss")</f>
        <v>Loss</v>
      </c>
    </row>
    <row r="6342" spans="1:14" x14ac:dyDescent="0.25">
      <c r="A6342" s="1">
        <v>42705</v>
      </c>
      <c r="B6342" s="3">
        <f t="shared" si="297"/>
        <v>2016</v>
      </c>
      <c r="C6342" s="3">
        <f t="shared" si="298"/>
        <v>12</v>
      </c>
      <c r="D6342" t="s">
        <v>1661</v>
      </c>
      <c r="E6342" t="str">
        <f t="shared" si="299"/>
        <v>John Murray20161201</v>
      </c>
      <c r="F6342">
        <f>IF(COUNTIF($E$2:E6342, E6342) = 1, MAX($F$1:F6341) + 1, INDEX($F$1:F6341, MATCH(E6342, $E$1:E6341, 0)))</f>
        <v>3145</v>
      </c>
      <c r="G6342" t="s">
        <v>10</v>
      </c>
      <c r="H6342" t="s">
        <v>34</v>
      </c>
      <c r="I6342" t="s">
        <v>35</v>
      </c>
      <c r="J6342" t="s">
        <v>265</v>
      </c>
      <c r="K6342" s="17">
        <v>85.25</v>
      </c>
      <c r="L6342" s="17">
        <v>2</v>
      </c>
      <c r="M6342" s="17">
        <v>-1.22</v>
      </c>
      <c r="N6342" s="17" t="str">
        <f>IF(SalesData[[#This Row],[Profit]]&gt;0,"Profit","Loss")</f>
        <v>Loss</v>
      </c>
    </row>
    <row r="6343" spans="1:14" x14ac:dyDescent="0.25">
      <c r="A6343" s="1">
        <v>42705</v>
      </c>
      <c r="B6343" s="3">
        <f t="shared" si="297"/>
        <v>2016</v>
      </c>
      <c r="C6343" s="3">
        <f t="shared" si="298"/>
        <v>12</v>
      </c>
      <c r="D6343" t="s">
        <v>254</v>
      </c>
      <c r="E6343" t="str">
        <f t="shared" si="299"/>
        <v>Eva Jacobs20161201</v>
      </c>
      <c r="F6343">
        <f>IF(COUNTIF($E$2:E6343, E6343) = 1, MAX($F$1:F6342) + 1, INDEX($F$1:F6342, MATCH(E6343, $E$1:E6342, 0)))</f>
        <v>3146</v>
      </c>
      <c r="G6343" t="s">
        <v>434</v>
      </c>
      <c r="H6343" t="s">
        <v>39</v>
      </c>
      <c r="I6343" t="s">
        <v>40</v>
      </c>
      <c r="J6343" t="s">
        <v>2379</v>
      </c>
      <c r="K6343" s="17">
        <v>137.94</v>
      </c>
      <c r="L6343" s="17">
        <v>3</v>
      </c>
      <c r="M6343" s="17">
        <v>35.86</v>
      </c>
      <c r="N6343" s="17" t="str">
        <f>IF(SalesData[[#This Row],[Profit]]&gt;0,"Profit","Loss")</f>
        <v>Profit</v>
      </c>
    </row>
    <row r="6344" spans="1:14" x14ac:dyDescent="0.25">
      <c r="A6344" s="1">
        <v>42705</v>
      </c>
      <c r="B6344" s="3">
        <f t="shared" si="297"/>
        <v>2016</v>
      </c>
      <c r="C6344" s="3">
        <f t="shared" si="298"/>
        <v>12</v>
      </c>
      <c r="D6344" t="s">
        <v>254</v>
      </c>
      <c r="E6344" t="str">
        <f t="shared" si="299"/>
        <v>Eva Jacobs20161201</v>
      </c>
      <c r="F6344">
        <f>IF(COUNTIF($E$2:E6344, E6344) = 1, MAX($F$1:F6343) + 1, INDEX($F$1:F6343, MATCH(E6344, $E$1:E6343, 0)))</f>
        <v>3146</v>
      </c>
      <c r="G6344" t="s">
        <v>434</v>
      </c>
      <c r="H6344" t="s">
        <v>34</v>
      </c>
      <c r="I6344" t="s">
        <v>47</v>
      </c>
      <c r="J6344" t="s">
        <v>1698</v>
      </c>
      <c r="K6344" s="17">
        <v>111.15</v>
      </c>
      <c r="L6344" s="17">
        <v>5</v>
      </c>
      <c r="M6344" s="17">
        <v>48.91</v>
      </c>
      <c r="N6344" s="17" t="str">
        <f>IF(SalesData[[#This Row],[Profit]]&gt;0,"Profit","Loss")</f>
        <v>Profit</v>
      </c>
    </row>
    <row r="6345" spans="1:14" x14ac:dyDescent="0.25">
      <c r="A6345" s="1">
        <v>42705</v>
      </c>
      <c r="B6345" s="3">
        <f t="shared" si="297"/>
        <v>2016</v>
      </c>
      <c r="C6345" s="3">
        <f t="shared" si="298"/>
        <v>12</v>
      </c>
      <c r="D6345" t="s">
        <v>254</v>
      </c>
      <c r="E6345" t="str">
        <f t="shared" si="299"/>
        <v>Eva Jacobs20161201</v>
      </c>
      <c r="F6345">
        <f>IF(COUNTIF($E$2:E6345, E6345) = 1, MAX($F$1:F6344) + 1, INDEX($F$1:F6344, MATCH(E6345, $E$1:E6344, 0)))</f>
        <v>3146</v>
      </c>
      <c r="G6345" t="s">
        <v>434</v>
      </c>
      <c r="H6345" t="s">
        <v>11</v>
      </c>
      <c r="I6345" t="s">
        <v>92</v>
      </c>
      <c r="J6345" t="s">
        <v>755</v>
      </c>
      <c r="K6345" s="17">
        <v>901.95</v>
      </c>
      <c r="L6345" s="17">
        <v>3</v>
      </c>
      <c r="M6345" s="17">
        <v>297.64</v>
      </c>
      <c r="N6345" s="17" t="str">
        <f>IF(SalesData[[#This Row],[Profit]]&gt;0,"Profit","Loss")</f>
        <v>Profit</v>
      </c>
    </row>
    <row r="6346" spans="1:14" x14ac:dyDescent="0.25">
      <c r="A6346" s="1">
        <v>42705</v>
      </c>
      <c r="B6346" s="3">
        <f t="shared" si="297"/>
        <v>2016</v>
      </c>
      <c r="C6346" s="3">
        <f t="shared" si="298"/>
        <v>12</v>
      </c>
      <c r="D6346" t="s">
        <v>254</v>
      </c>
      <c r="E6346" t="str">
        <f t="shared" si="299"/>
        <v>Eva Jacobs20161201</v>
      </c>
      <c r="F6346">
        <f>IF(COUNTIF($E$2:E6346, E6346) = 1, MAX($F$1:F6345) + 1, INDEX($F$1:F6345, MATCH(E6346, $E$1:E6345, 0)))</f>
        <v>3146</v>
      </c>
      <c r="G6346" t="s">
        <v>434</v>
      </c>
      <c r="H6346" t="s">
        <v>34</v>
      </c>
      <c r="I6346" t="s">
        <v>145</v>
      </c>
      <c r="J6346" t="s">
        <v>2066</v>
      </c>
      <c r="K6346" s="17">
        <v>366.01</v>
      </c>
      <c r="L6346" s="17">
        <v>3</v>
      </c>
      <c r="M6346" s="17">
        <v>-47.06</v>
      </c>
      <c r="N6346" s="17" t="str">
        <f>IF(SalesData[[#This Row],[Profit]]&gt;0,"Profit","Loss")</f>
        <v>Loss</v>
      </c>
    </row>
    <row r="6347" spans="1:14" x14ac:dyDescent="0.25">
      <c r="A6347" s="1">
        <v>42705</v>
      </c>
      <c r="B6347" s="3">
        <f t="shared" si="297"/>
        <v>2016</v>
      </c>
      <c r="C6347" s="3">
        <f t="shared" si="298"/>
        <v>12</v>
      </c>
      <c r="D6347" t="s">
        <v>387</v>
      </c>
      <c r="E6347" t="str">
        <f t="shared" si="299"/>
        <v>Jonathan Doherty20161201</v>
      </c>
      <c r="F6347">
        <f>IF(COUNTIF($E$2:E6347, E6347) = 1, MAX($F$1:F6346) + 1, INDEX($F$1:F6346, MATCH(E6347, $E$1:E6346, 0)))</f>
        <v>3147</v>
      </c>
      <c r="G6347" t="s">
        <v>55</v>
      </c>
      <c r="H6347" t="s">
        <v>11</v>
      </c>
      <c r="I6347" t="s">
        <v>92</v>
      </c>
      <c r="J6347" t="s">
        <v>755</v>
      </c>
      <c r="K6347" s="17">
        <v>2104.5500000000002</v>
      </c>
      <c r="L6347" s="17">
        <v>7</v>
      </c>
      <c r="M6347" s="17">
        <v>694.5</v>
      </c>
      <c r="N6347" s="17" t="str">
        <f>IF(SalesData[[#This Row],[Profit]]&gt;0,"Profit","Loss")</f>
        <v>Profit</v>
      </c>
    </row>
    <row r="6348" spans="1:14" x14ac:dyDescent="0.25">
      <c r="A6348" s="1">
        <v>42705</v>
      </c>
      <c r="B6348" s="3">
        <f t="shared" si="297"/>
        <v>2016</v>
      </c>
      <c r="C6348" s="3">
        <f t="shared" si="298"/>
        <v>12</v>
      </c>
      <c r="D6348" t="s">
        <v>387</v>
      </c>
      <c r="E6348" t="str">
        <f t="shared" si="299"/>
        <v>Jonathan Doherty20161201</v>
      </c>
      <c r="F6348">
        <f>IF(COUNTIF($E$2:E6348, E6348) = 1, MAX($F$1:F6347) + 1, INDEX($F$1:F6347, MATCH(E6348, $E$1:E6347, 0)))</f>
        <v>3147</v>
      </c>
      <c r="G6348" t="s">
        <v>55</v>
      </c>
      <c r="H6348" t="s">
        <v>11</v>
      </c>
      <c r="I6348" t="s">
        <v>200</v>
      </c>
      <c r="J6348" t="s">
        <v>1010</v>
      </c>
      <c r="K6348" s="17">
        <v>40.700000000000003</v>
      </c>
      <c r="L6348" s="17">
        <v>5</v>
      </c>
      <c r="M6348" s="17">
        <v>11.8</v>
      </c>
      <c r="N6348" s="17" t="str">
        <f>IF(SalesData[[#This Row],[Profit]]&gt;0,"Profit","Loss")</f>
        <v>Profit</v>
      </c>
    </row>
    <row r="6349" spans="1:14" x14ac:dyDescent="0.25">
      <c r="A6349" s="1">
        <v>42705</v>
      </c>
      <c r="B6349" s="3">
        <f t="shared" si="297"/>
        <v>2016</v>
      </c>
      <c r="C6349" s="3">
        <f t="shared" si="298"/>
        <v>12</v>
      </c>
      <c r="D6349" t="s">
        <v>562</v>
      </c>
      <c r="E6349" t="str">
        <f t="shared" si="299"/>
        <v>Laurel Beltran20161201</v>
      </c>
      <c r="F6349">
        <f>IF(COUNTIF($E$2:E6349, E6349) = 1, MAX($F$1:F6348) + 1, INDEX($F$1:F6348, MATCH(E6349, $E$1:E6348, 0)))</f>
        <v>3148</v>
      </c>
      <c r="G6349" t="s">
        <v>27</v>
      </c>
      <c r="H6349" t="s">
        <v>34</v>
      </c>
      <c r="I6349" t="s">
        <v>47</v>
      </c>
      <c r="J6349" t="s">
        <v>1512</v>
      </c>
      <c r="K6349" s="17">
        <v>31.96</v>
      </c>
      <c r="L6349" s="17">
        <v>2</v>
      </c>
      <c r="M6349" s="17">
        <v>1.6</v>
      </c>
      <c r="N6349" s="17" t="str">
        <f>IF(SalesData[[#This Row],[Profit]]&gt;0,"Profit","Loss")</f>
        <v>Profit</v>
      </c>
    </row>
    <row r="6350" spans="1:14" x14ac:dyDescent="0.25">
      <c r="A6350" s="1">
        <v>42705</v>
      </c>
      <c r="B6350" s="3">
        <f t="shared" si="297"/>
        <v>2016</v>
      </c>
      <c r="C6350" s="3">
        <f t="shared" si="298"/>
        <v>12</v>
      </c>
      <c r="D6350" t="s">
        <v>562</v>
      </c>
      <c r="E6350" t="str">
        <f t="shared" si="299"/>
        <v>Laurel Beltran20161201</v>
      </c>
      <c r="F6350">
        <f>IF(COUNTIF($E$2:E6350, E6350) = 1, MAX($F$1:F6349) + 1, INDEX($F$1:F6349, MATCH(E6350, $E$1:E6349, 0)))</f>
        <v>3148</v>
      </c>
      <c r="G6350" t="s">
        <v>27</v>
      </c>
      <c r="H6350" t="s">
        <v>11</v>
      </c>
      <c r="I6350" t="s">
        <v>12</v>
      </c>
      <c r="J6350" t="s">
        <v>2186</v>
      </c>
      <c r="K6350" s="17">
        <v>47.9</v>
      </c>
      <c r="L6350" s="17">
        <v>1</v>
      </c>
      <c r="M6350" s="17">
        <v>22.99</v>
      </c>
      <c r="N6350" s="17" t="str">
        <f>IF(SalesData[[#This Row],[Profit]]&gt;0,"Profit","Loss")</f>
        <v>Profit</v>
      </c>
    </row>
    <row r="6351" spans="1:14" x14ac:dyDescent="0.25">
      <c r="A6351" s="1">
        <v>42705</v>
      </c>
      <c r="B6351" s="3">
        <f t="shared" si="297"/>
        <v>2016</v>
      </c>
      <c r="C6351" s="3">
        <f t="shared" si="298"/>
        <v>12</v>
      </c>
      <c r="D6351" t="s">
        <v>562</v>
      </c>
      <c r="E6351" t="str">
        <f t="shared" si="299"/>
        <v>Laurel Beltran20161201</v>
      </c>
      <c r="F6351">
        <f>IF(COUNTIF($E$2:E6351, E6351) = 1, MAX($F$1:F6350) + 1, INDEX($F$1:F6350, MATCH(E6351, $E$1:E6350, 0)))</f>
        <v>3148</v>
      </c>
      <c r="G6351" t="s">
        <v>27</v>
      </c>
      <c r="H6351" t="s">
        <v>11</v>
      </c>
      <c r="I6351" t="s">
        <v>18</v>
      </c>
      <c r="J6351" t="s">
        <v>2569</v>
      </c>
      <c r="K6351" s="17">
        <v>1112.94</v>
      </c>
      <c r="L6351" s="17">
        <v>3</v>
      </c>
      <c r="M6351" s="17">
        <v>222.59</v>
      </c>
      <c r="N6351" s="17" t="str">
        <f>IF(SalesData[[#This Row],[Profit]]&gt;0,"Profit","Loss")</f>
        <v>Profit</v>
      </c>
    </row>
    <row r="6352" spans="1:14" x14ac:dyDescent="0.25">
      <c r="A6352" s="1">
        <v>42705</v>
      </c>
      <c r="B6352" s="3">
        <f t="shared" si="297"/>
        <v>2016</v>
      </c>
      <c r="C6352" s="3">
        <f t="shared" si="298"/>
        <v>12</v>
      </c>
      <c r="D6352" t="s">
        <v>562</v>
      </c>
      <c r="E6352" t="str">
        <f t="shared" si="299"/>
        <v>Laurel Beltran20161201</v>
      </c>
      <c r="F6352">
        <f>IF(COUNTIF($E$2:E6352, E6352) = 1, MAX($F$1:F6351) + 1, INDEX($F$1:F6351, MATCH(E6352, $E$1:E6351, 0)))</f>
        <v>3148</v>
      </c>
      <c r="G6352" t="s">
        <v>27</v>
      </c>
      <c r="H6352" t="s">
        <v>11</v>
      </c>
      <c r="I6352" t="s">
        <v>63</v>
      </c>
      <c r="J6352" t="s">
        <v>1444</v>
      </c>
      <c r="K6352" s="17">
        <v>22.92</v>
      </c>
      <c r="L6352" s="17">
        <v>3</v>
      </c>
      <c r="M6352" s="17">
        <v>11.23</v>
      </c>
      <c r="N6352" s="17" t="str">
        <f>IF(SalesData[[#This Row],[Profit]]&gt;0,"Profit","Loss")</f>
        <v>Profit</v>
      </c>
    </row>
    <row r="6353" spans="1:14" x14ac:dyDescent="0.25">
      <c r="A6353" s="1">
        <v>42705</v>
      </c>
      <c r="B6353" s="3">
        <f t="shared" si="297"/>
        <v>2016</v>
      </c>
      <c r="C6353" s="3">
        <f t="shared" si="298"/>
        <v>12</v>
      </c>
      <c r="D6353" t="s">
        <v>1495</v>
      </c>
      <c r="E6353" t="str">
        <f t="shared" si="299"/>
        <v>Fred Hopkins20161201</v>
      </c>
      <c r="F6353">
        <f>IF(COUNTIF($E$2:E6353, E6353) = 1, MAX($F$1:F6352) + 1, INDEX($F$1:F6352, MATCH(E6353, $E$1:E6352, 0)))</f>
        <v>3149</v>
      </c>
      <c r="G6353" t="s">
        <v>27</v>
      </c>
      <c r="H6353" t="s">
        <v>11</v>
      </c>
      <c r="I6353" t="s">
        <v>24</v>
      </c>
      <c r="J6353" t="s">
        <v>1915</v>
      </c>
      <c r="K6353" s="17">
        <v>23.04</v>
      </c>
      <c r="L6353" s="17">
        <v>8</v>
      </c>
      <c r="M6353" s="17">
        <v>6.91</v>
      </c>
      <c r="N6353" s="17" t="str">
        <f>IF(SalesData[[#This Row],[Profit]]&gt;0,"Profit","Loss")</f>
        <v>Profit</v>
      </c>
    </row>
    <row r="6354" spans="1:14" x14ac:dyDescent="0.25">
      <c r="A6354" s="1">
        <v>42706</v>
      </c>
      <c r="B6354" s="3">
        <f t="shared" si="297"/>
        <v>2016</v>
      </c>
      <c r="C6354" s="3">
        <f t="shared" si="298"/>
        <v>12</v>
      </c>
      <c r="D6354" t="s">
        <v>1801</v>
      </c>
      <c r="E6354" t="str">
        <f t="shared" si="299"/>
        <v>Mike Kennedy20161202</v>
      </c>
      <c r="F6354">
        <f>IF(COUNTIF($E$2:E6354, E6354) = 1, MAX($F$1:F6353) + 1, INDEX($F$1:F6353, MATCH(E6354, $E$1:E6353, 0)))</f>
        <v>3150</v>
      </c>
      <c r="G6354" t="s">
        <v>27</v>
      </c>
      <c r="H6354" t="s">
        <v>11</v>
      </c>
      <c r="I6354" t="s">
        <v>12</v>
      </c>
      <c r="J6354" t="s">
        <v>1622</v>
      </c>
      <c r="K6354" s="17">
        <v>25.92</v>
      </c>
      <c r="L6354" s="17">
        <v>4</v>
      </c>
      <c r="M6354" s="17">
        <v>12.44</v>
      </c>
      <c r="N6354" s="17" t="str">
        <f>IF(SalesData[[#This Row],[Profit]]&gt;0,"Profit","Loss")</f>
        <v>Profit</v>
      </c>
    </row>
    <row r="6355" spans="1:14" x14ac:dyDescent="0.25">
      <c r="A6355" s="1">
        <v>42706</v>
      </c>
      <c r="B6355" s="3">
        <f t="shared" si="297"/>
        <v>2016</v>
      </c>
      <c r="C6355" s="3">
        <f t="shared" si="298"/>
        <v>12</v>
      </c>
      <c r="D6355" t="s">
        <v>1801</v>
      </c>
      <c r="E6355" t="str">
        <f t="shared" si="299"/>
        <v>Mike Kennedy20161202</v>
      </c>
      <c r="F6355">
        <f>IF(COUNTIF($E$2:E6355, E6355) = 1, MAX($F$1:F6354) + 1, INDEX($F$1:F6354, MATCH(E6355, $E$1:E6354, 0)))</f>
        <v>3150</v>
      </c>
      <c r="G6355" t="s">
        <v>27</v>
      </c>
      <c r="H6355" t="s">
        <v>11</v>
      </c>
      <c r="I6355" t="s">
        <v>12</v>
      </c>
      <c r="J6355" t="s">
        <v>2240</v>
      </c>
      <c r="K6355" s="17">
        <v>40.46</v>
      </c>
      <c r="L6355" s="17">
        <v>7</v>
      </c>
      <c r="M6355" s="17">
        <v>19.829999999999998</v>
      </c>
      <c r="N6355" s="17" t="str">
        <f>IF(SalesData[[#This Row],[Profit]]&gt;0,"Profit","Loss")</f>
        <v>Profit</v>
      </c>
    </row>
    <row r="6356" spans="1:14" x14ac:dyDescent="0.25">
      <c r="A6356" s="1">
        <v>42706</v>
      </c>
      <c r="B6356" s="3">
        <f t="shared" si="297"/>
        <v>2016</v>
      </c>
      <c r="C6356" s="3">
        <f t="shared" si="298"/>
        <v>12</v>
      </c>
      <c r="D6356" t="s">
        <v>1801</v>
      </c>
      <c r="E6356" t="str">
        <f t="shared" si="299"/>
        <v>Mike Kennedy20161202</v>
      </c>
      <c r="F6356">
        <f>IF(COUNTIF($E$2:E6356, E6356) = 1, MAX($F$1:F6355) + 1, INDEX($F$1:F6355, MATCH(E6356, $E$1:E6355, 0)))</f>
        <v>3150</v>
      </c>
      <c r="G6356" t="s">
        <v>27</v>
      </c>
      <c r="H6356" t="s">
        <v>11</v>
      </c>
      <c r="I6356" t="s">
        <v>18</v>
      </c>
      <c r="J6356" t="s">
        <v>585</v>
      </c>
      <c r="K6356" s="17">
        <v>33.869999999999997</v>
      </c>
      <c r="L6356" s="17">
        <v>3</v>
      </c>
      <c r="M6356" s="17">
        <v>8.81</v>
      </c>
      <c r="N6356" s="17" t="str">
        <f>IF(SalesData[[#This Row],[Profit]]&gt;0,"Profit","Loss")</f>
        <v>Profit</v>
      </c>
    </row>
    <row r="6357" spans="1:14" x14ac:dyDescent="0.25">
      <c r="A6357" s="1">
        <v>42706</v>
      </c>
      <c r="B6357" s="3">
        <f t="shared" si="297"/>
        <v>2016</v>
      </c>
      <c r="C6357" s="3">
        <f t="shared" si="298"/>
        <v>12</v>
      </c>
      <c r="D6357" t="s">
        <v>1394</v>
      </c>
      <c r="E6357" t="str">
        <f t="shared" si="299"/>
        <v>Keith Dawkins20161202</v>
      </c>
      <c r="F6357">
        <f>IF(COUNTIF($E$2:E6357, E6357) = 1, MAX($F$1:F6356) + 1, INDEX($F$1:F6356, MATCH(E6357, $E$1:E6356, 0)))</f>
        <v>3151</v>
      </c>
      <c r="G6357" t="s">
        <v>27</v>
      </c>
      <c r="H6357" t="s">
        <v>11</v>
      </c>
      <c r="I6357" t="s">
        <v>20</v>
      </c>
      <c r="J6357" t="s">
        <v>1509</v>
      </c>
      <c r="K6357" s="17">
        <v>24.7</v>
      </c>
      <c r="L6357" s="17">
        <v>2</v>
      </c>
      <c r="M6357" s="17">
        <v>9.26</v>
      </c>
      <c r="N6357" s="17" t="str">
        <f>IF(SalesData[[#This Row],[Profit]]&gt;0,"Profit","Loss")</f>
        <v>Profit</v>
      </c>
    </row>
    <row r="6358" spans="1:14" x14ac:dyDescent="0.25">
      <c r="A6358" s="1">
        <v>42706</v>
      </c>
      <c r="B6358" s="3">
        <f t="shared" si="297"/>
        <v>2016</v>
      </c>
      <c r="C6358" s="3">
        <f t="shared" si="298"/>
        <v>12</v>
      </c>
      <c r="D6358" t="s">
        <v>1394</v>
      </c>
      <c r="E6358" t="str">
        <f t="shared" si="299"/>
        <v>Keith Dawkins20161202</v>
      </c>
      <c r="F6358">
        <f>IF(COUNTIF($E$2:E6358, E6358) = 1, MAX($F$1:F6357) + 1, INDEX($F$1:F6357, MATCH(E6358, $E$1:E6357, 0)))</f>
        <v>3151</v>
      </c>
      <c r="G6358" t="s">
        <v>27</v>
      </c>
      <c r="H6358" t="s">
        <v>11</v>
      </c>
      <c r="I6358" t="s">
        <v>92</v>
      </c>
      <c r="J6358" t="s">
        <v>206</v>
      </c>
      <c r="K6358" s="17">
        <v>59.7</v>
      </c>
      <c r="L6358" s="17">
        <v>3</v>
      </c>
      <c r="M6358" s="17">
        <v>26.87</v>
      </c>
      <c r="N6358" s="17" t="str">
        <f>IF(SalesData[[#This Row],[Profit]]&gt;0,"Profit","Loss")</f>
        <v>Profit</v>
      </c>
    </row>
    <row r="6359" spans="1:14" x14ac:dyDescent="0.25">
      <c r="A6359" s="1">
        <v>42706</v>
      </c>
      <c r="B6359" s="3">
        <f t="shared" si="297"/>
        <v>2016</v>
      </c>
      <c r="C6359" s="3">
        <f t="shared" si="298"/>
        <v>12</v>
      </c>
      <c r="D6359" t="s">
        <v>1394</v>
      </c>
      <c r="E6359" t="str">
        <f t="shared" si="299"/>
        <v>Keith Dawkins20161202</v>
      </c>
      <c r="F6359">
        <f>IF(COUNTIF($E$2:E6359, E6359) = 1, MAX($F$1:F6358) + 1, INDEX($F$1:F6358, MATCH(E6359, $E$1:E6358, 0)))</f>
        <v>3151</v>
      </c>
      <c r="G6359" t="s">
        <v>27</v>
      </c>
      <c r="H6359" t="s">
        <v>34</v>
      </c>
      <c r="I6359" t="s">
        <v>47</v>
      </c>
      <c r="J6359" t="s">
        <v>2303</v>
      </c>
      <c r="K6359" s="17">
        <v>14.52</v>
      </c>
      <c r="L6359" s="17">
        <v>3</v>
      </c>
      <c r="M6359" s="17">
        <v>5.66</v>
      </c>
      <c r="N6359" s="17" t="str">
        <f>IF(SalesData[[#This Row],[Profit]]&gt;0,"Profit","Loss")</f>
        <v>Profit</v>
      </c>
    </row>
    <row r="6360" spans="1:14" x14ac:dyDescent="0.25">
      <c r="A6360" s="1">
        <v>42706</v>
      </c>
      <c r="B6360" s="3">
        <f t="shared" si="297"/>
        <v>2016</v>
      </c>
      <c r="C6360" s="3">
        <f t="shared" si="298"/>
        <v>12</v>
      </c>
      <c r="D6360" t="s">
        <v>1394</v>
      </c>
      <c r="E6360" t="str">
        <f t="shared" si="299"/>
        <v>Keith Dawkins20161202</v>
      </c>
      <c r="F6360">
        <f>IF(COUNTIF($E$2:E6360, E6360) = 1, MAX($F$1:F6359) + 1, INDEX($F$1:F6359, MATCH(E6360, $E$1:E6359, 0)))</f>
        <v>3151</v>
      </c>
      <c r="G6360" t="s">
        <v>27</v>
      </c>
      <c r="H6360" t="s">
        <v>11</v>
      </c>
      <c r="I6360" t="s">
        <v>20</v>
      </c>
      <c r="J6360" t="s">
        <v>1139</v>
      </c>
      <c r="K6360" s="17">
        <v>104.18</v>
      </c>
      <c r="L6360" s="17">
        <v>3</v>
      </c>
      <c r="M6360" s="17">
        <v>33.86</v>
      </c>
      <c r="N6360" s="17" t="str">
        <f>IF(SalesData[[#This Row],[Profit]]&gt;0,"Profit","Loss")</f>
        <v>Profit</v>
      </c>
    </row>
    <row r="6361" spans="1:14" x14ac:dyDescent="0.25">
      <c r="A6361" s="1">
        <v>42706</v>
      </c>
      <c r="B6361" s="3">
        <f t="shared" si="297"/>
        <v>2016</v>
      </c>
      <c r="C6361" s="3">
        <f t="shared" si="298"/>
        <v>12</v>
      </c>
      <c r="D6361" t="s">
        <v>167</v>
      </c>
      <c r="E6361" t="str">
        <f t="shared" si="299"/>
        <v>Deborah Brumfield20161202</v>
      </c>
      <c r="F6361">
        <f>IF(COUNTIF($E$2:E6361, E6361) = 1, MAX($F$1:F6360) + 1, INDEX($F$1:F6360, MATCH(E6361, $E$1:E6360, 0)))</f>
        <v>3152</v>
      </c>
      <c r="G6361" t="s">
        <v>1529</v>
      </c>
      <c r="H6361" t="s">
        <v>11</v>
      </c>
      <c r="I6361" t="s">
        <v>18</v>
      </c>
      <c r="J6361" t="s">
        <v>1958</v>
      </c>
      <c r="K6361" s="17">
        <v>2079.4</v>
      </c>
      <c r="L6361" s="17">
        <v>5</v>
      </c>
      <c r="M6361" s="17">
        <v>582.23</v>
      </c>
      <c r="N6361" s="17" t="str">
        <f>IF(SalesData[[#This Row],[Profit]]&gt;0,"Profit","Loss")</f>
        <v>Profit</v>
      </c>
    </row>
    <row r="6362" spans="1:14" x14ac:dyDescent="0.25">
      <c r="A6362" s="1">
        <v>42706</v>
      </c>
      <c r="B6362" s="3">
        <f t="shared" si="297"/>
        <v>2016</v>
      </c>
      <c r="C6362" s="3">
        <f t="shared" si="298"/>
        <v>12</v>
      </c>
      <c r="D6362" t="s">
        <v>167</v>
      </c>
      <c r="E6362" t="str">
        <f t="shared" si="299"/>
        <v>Deborah Brumfield20161202</v>
      </c>
      <c r="F6362">
        <f>IF(COUNTIF($E$2:E6362, E6362) = 1, MAX($F$1:F6361) + 1, INDEX($F$1:F6361, MATCH(E6362, $E$1:E6361, 0)))</f>
        <v>3152</v>
      </c>
      <c r="G6362" t="s">
        <v>1529</v>
      </c>
      <c r="H6362" t="s">
        <v>39</v>
      </c>
      <c r="I6362" t="s">
        <v>40</v>
      </c>
      <c r="J6362" t="s">
        <v>720</v>
      </c>
      <c r="K6362" s="17">
        <v>629.95000000000005</v>
      </c>
      <c r="L6362" s="17">
        <v>5</v>
      </c>
      <c r="M6362" s="17">
        <v>176.39</v>
      </c>
      <c r="N6362" s="17" t="str">
        <f>IF(SalesData[[#This Row],[Profit]]&gt;0,"Profit","Loss")</f>
        <v>Profit</v>
      </c>
    </row>
    <row r="6363" spans="1:14" x14ac:dyDescent="0.25">
      <c r="A6363" s="1">
        <v>42706</v>
      </c>
      <c r="B6363" s="3">
        <f t="shared" si="297"/>
        <v>2016</v>
      </c>
      <c r="C6363" s="3">
        <f t="shared" si="298"/>
        <v>12</v>
      </c>
      <c r="D6363" t="s">
        <v>167</v>
      </c>
      <c r="E6363" t="str">
        <f t="shared" si="299"/>
        <v>Deborah Brumfield20161202</v>
      </c>
      <c r="F6363">
        <f>IF(COUNTIF($E$2:E6363, E6363) = 1, MAX($F$1:F6362) + 1, INDEX($F$1:F6362, MATCH(E6363, $E$1:E6362, 0)))</f>
        <v>3152</v>
      </c>
      <c r="G6363" t="s">
        <v>1529</v>
      </c>
      <c r="H6363" t="s">
        <v>34</v>
      </c>
      <c r="I6363" t="s">
        <v>47</v>
      </c>
      <c r="J6363" t="s">
        <v>2576</v>
      </c>
      <c r="K6363" s="17">
        <v>72.42</v>
      </c>
      <c r="L6363" s="17">
        <v>6</v>
      </c>
      <c r="M6363" s="17">
        <v>23.9</v>
      </c>
      <c r="N6363" s="17" t="str">
        <f>IF(SalesData[[#This Row],[Profit]]&gt;0,"Profit","Loss")</f>
        <v>Profit</v>
      </c>
    </row>
    <row r="6364" spans="1:14" x14ac:dyDescent="0.25">
      <c r="A6364" s="1">
        <v>42706</v>
      </c>
      <c r="B6364" s="3">
        <f t="shared" si="297"/>
        <v>2016</v>
      </c>
      <c r="C6364" s="3">
        <f t="shared" si="298"/>
        <v>12</v>
      </c>
      <c r="D6364" t="s">
        <v>1623</v>
      </c>
      <c r="E6364" t="str">
        <f t="shared" si="299"/>
        <v>Jamie Frazer20161202</v>
      </c>
      <c r="F6364">
        <f>IF(COUNTIF($E$2:E6364, E6364) = 1, MAX($F$1:F6363) + 1, INDEX($F$1:F6363, MATCH(E6364, $E$1:E6363, 0)))</f>
        <v>3153</v>
      </c>
      <c r="G6364" t="s">
        <v>149</v>
      </c>
      <c r="H6364" t="s">
        <v>11</v>
      </c>
      <c r="I6364" t="s">
        <v>20</v>
      </c>
      <c r="J6364" t="s">
        <v>2461</v>
      </c>
      <c r="K6364" s="17">
        <v>415.18</v>
      </c>
      <c r="L6364" s="17">
        <v>3</v>
      </c>
      <c r="M6364" s="17">
        <v>134.93</v>
      </c>
      <c r="N6364" s="17" t="str">
        <f>IF(SalesData[[#This Row],[Profit]]&gt;0,"Profit","Loss")</f>
        <v>Profit</v>
      </c>
    </row>
    <row r="6365" spans="1:14" x14ac:dyDescent="0.25">
      <c r="A6365" s="1">
        <v>42706</v>
      </c>
      <c r="B6365" s="3">
        <f t="shared" si="297"/>
        <v>2016</v>
      </c>
      <c r="C6365" s="3">
        <f t="shared" si="298"/>
        <v>12</v>
      </c>
      <c r="D6365" t="s">
        <v>1623</v>
      </c>
      <c r="E6365" t="str">
        <f t="shared" si="299"/>
        <v>Jamie Frazer20161202</v>
      </c>
      <c r="F6365">
        <f>IF(COUNTIF($E$2:E6365, E6365) = 1, MAX($F$1:F6364) + 1, INDEX($F$1:F6364, MATCH(E6365, $E$1:E6364, 0)))</f>
        <v>3153</v>
      </c>
      <c r="G6365" t="s">
        <v>149</v>
      </c>
      <c r="H6365" t="s">
        <v>11</v>
      </c>
      <c r="I6365" t="s">
        <v>20</v>
      </c>
      <c r="J6365" t="s">
        <v>1927</v>
      </c>
      <c r="K6365" s="17">
        <v>35.229999999999997</v>
      </c>
      <c r="L6365" s="17">
        <v>3</v>
      </c>
      <c r="M6365" s="17">
        <v>11.45</v>
      </c>
      <c r="N6365" s="17" t="str">
        <f>IF(SalesData[[#This Row],[Profit]]&gt;0,"Profit","Loss")</f>
        <v>Profit</v>
      </c>
    </row>
    <row r="6366" spans="1:14" x14ac:dyDescent="0.25">
      <c r="A6366" s="1">
        <v>42706</v>
      </c>
      <c r="B6366" s="3">
        <f t="shared" si="297"/>
        <v>2016</v>
      </c>
      <c r="C6366" s="3">
        <f t="shared" si="298"/>
        <v>12</v>
      </c>
      <c r="D6366" t="s">
        <v>1623</v>
      </c>
      <c r="E6366" t="str">
        <f t="shared" si="299"/>
        <v>Jamie Frazer20161202</v>
      </c>
      <c r="F6366">
        <f>IF(COUNTIF($E$2:E6366, E6366) = 1, MAX($F$1:F6365) + 1, INDEX($F$1:F6365, MATCH(E6366, $E$1:E6365, 0)))</f>
        <v>3153</v>
      </c>
      <c r="G6366" t="s">
        <v>149</v>
      </c>
      <c r="H6366" t="s">
        <v>11</v>
      </c>
      <c r="I6366" t="s">
        <v>12</v>
      </c>
      <c r="J6366" t="s">
        <v>1759</v>
      </c>
      <c r="K6366" s="17">
        <v>54.96</v>
      </c>
      <c r="L6366" s="17">
        <v>1</v>
      </c>
      <c r="M6366" s="17">
        <v>26.93</v>
      </c>
      <c r="N6366" s="17" t="str">
        <f>IF(SalesData[[#This Row],[Profit]]&gt;0,"Profit","Loss")</f>
        <v>Profit</v>
      </c>
    </row>
    <row r="6367" spans="1:14" x14ac:dyDescent="0.25">
      <c r="A6367" s="1">
        <v>42706</v>
      </c>
      <c r="B6367" s="3">
        <f t="shared" si="297"/>
        <v>2016</v>
      </c>
      <c r="C6367" s="3">
        <f t="shared" si="298"/>
        <v>12</v>
      </c>
      <c r="D6367" t="s">
        <v>1478</v>
      </c>
      <c r="E6367" t="str">
        <f t="shared" si="299"/>
        <v>Alan Schoenberger20161202</v>
      </c>
      <c r="F6367">
        <f>IF(COUNTIF($E$2:E6367, E6367) = 1, MAX($F$1:F6366) + 1, INDEX($F$1:F6366, MATCH(E6367, $E$1:E6366, 0)))</f>
        <v>3154</v>
      </c>
      <c r="G6367" t="s">
        <v>278</v>
      </c>
      <c r="H6367" t="s">
        <v>39</v>
      </c>
      <c r="I6367" t="s">
        <v>52</v>
      </c>
      <c r="J6367" t="s">
        <v>1451</v>
      </c>
      <c r="K6367" s="17">
        <v>165.6</v>
      </c>
      <c r="L6367" s="17">
        <v>3</v>
      </c>
      <c r="M6367" s="17">
        <v>-6.21</v>
      </c>
      <c r="N6367" s="17" t="str">
        <f>IF(SalesData[[#This Row],[Profit]]&gt;0,"Profit","Loss")</f>
        <v>Loss</v>
      </c>
    </row>
    <row r="6368" spans="1:14" x14ac:dyDescent="0.25">
      <c r="A6368" s="1">
        <v>42706</v>
      </c>
      <c r="B6368" s="3">
        <f t="shared" si="297"/>
        <v>2016</v>
      </c>
      <c r="C6368" s="3">
        <f t="shared" si="298"/>
        <v>12</v>
      </c>
      <c r="D6368" t="s">
        <v>671</v>
      </c>
      <c r="E6368" t="str">
        <f t="shared" si="299"/>
        <v>Pauline Webber20161202</v>
      </c>
      <c r="F6368">
        <f>IF(COUNTIF($E$2:E6368, E6368) = 1, MAX($F$1:F6367) + 1, INDEX($F$1:F6367, MATCH(E6368, $E$1:E6367, 0)))</f>
        <v>3155</v>
      </c>
      <c r="G6368" t="s">
        <v>395</v>
      </c>
      <c r="H6368" t="s">
        <v>11</v>
      </c>
      <c r="I6368" t="s">
        <v>20</v>
      </c>
      <c r="J6368" t="s">
        <v>1649</v>
      </c>
      <c r="K6368" s="17">
        <v>115.84</v>
      </c>
      <c r="L6368" s="17">
        <v>8</v>
      </c>
      <c r="M6368" s="17">
        <v>54.44</v>
      </c>
      <c r="N6368" s="17" t="str">
        <f>IF(SalesData[[#This Row],[Profit]]&gt;0,"Profit","Loss")</f>
        <v>Profit</v>
      </c>
    </row>
    <row r="6369" spans="1:14" x14ac:dyDescent="0.25">
      <c r="A6369" s="1">
        <v>42706</v>
      </c>
      <c r="B6369" s="3">
        <f t="shared" si="297"/>
        <v>2016</v>
      </c>
      <c r="C6369" s="3">
        <f t="shared" si="298"/>
        <v>12</v>
      </c>
      <c r="D6369" t="s">
        <v>578</v>
      </c>
      <c r="E6369" t="str">
        <f t="shared" si="299"/>
        <v>Muhammed Yedwab20161202</v>
      </c>
      <c r="F6369">
        <f>IF(COUNTIF($E$2:E6369, E6369) = 1, MAX($F$1:F6368) + 1, INDEX($F$1:F6368, MATCH(E6369, $E$1:E6368, 0)))</f>
        <v>3156</v>
      </c>
      <c r="G6369" t="s">
        <v>10</v>
      </c>
      <c r="H6369" t="s">
        <v>34</v>
      </c>
      <c r="I6369" t="s">
        <v>74</v>
      </c>
      <c r="J6369" t="s">
        <v>2203</v>
      </c>
      <c r="K6369" s="17">
        <v>781.86</v>
      </c>
      <c r="L6369" s="17">
        <v>10</v>
      </c>
      <c r="M6369" s="17">
        <v>-137.97999999999999</v>
      </c>
      <c r="N6369" s="17" t="str">
        <f>IF(SalesData[[#This Row],[Profit]]&gt;0,"Profit","Loss")</f>
        <v>Loss</v>
      </c>
    </row>
    <row r="6370" spans="1:14" x14ac:dyDescent="0.25">
      <c r="A6370" s="1">
        <v>42706</v>
      </c>
      <c r="B6370" s="3">
        <f t="shared" si="297"/>
        <v>2016</v>
      </c>
      <c r="C6370" s="3">
        <f t="shared" si="298"/>
        <v>12</v>
      </c>
      <c r="D6370" t="s">
        <v>578</v>
      </c>
      <c r="E6370" t="str">
        <f t="shared" si="299"/>
        <v>Muhammed Yedwab20161202</v>
      </c>
      <c r="F6370">
        <f>IF(COUNTIF($E$2:E6370, E6370) = 1, MAX($F$1:F6369) + 1, INDEX($F$1:F6369, MATCH(E6370, $E$1:E6369, 0)))</f>
        <v>3156</v>
      </c>
      <c r="G6370" t="s">
        <v>10</v>
      </c>
      <c r="H6370" t="s">
        <v>11</v>
      </c>
      <c r="I6370" t="s">
        <v>12</v>
      </c>
      <c r="J6370" t="s">
        <v>2069</v>
      </c>
      <c r="K6370" s="17">
        <v>30.82</v>
      </c>
      <c r="L6370" s="17">
        <v>9</v>
      </c>
      <c r="M6370" s="17">
        <v>9.6300000000000008</v>
      </c>
      <c r="N6370" s="17" t="str">
        <f>IF(SalesData[[#This Row],[Profit]]&gt;0,"Profit","Loss")</f>
        <v>Profit</v>
      </c>
    </row>
    <row r="6371" spans="1:14" x14ac:dyDescent="0.25">
      <c r="A6371" s="1">
        <v>42707</v>
      </c>
      <c r="B6371" s="3">
        <f t="shared" si="297"/>
        <v>2016</v>
      </c>
      <c r="C6371" s="3">
        <f t="shared" si="298"/>
        <v>12</v>
      </c>
      <c r="D6371" t="s">
        <v>2313</v>
      </c>
      <c r="E6371" t="str">
        <f t="shared" si="299"/>
        <v>Emily Grady20161203</v>
      </c>
      <c r="F6371">
        <f>IF(COUNTIF($E$2:E6371, E6371) = 1, MAX($F$1:F6370) + 1, INDEX($F$1:F6370, MATCH(E6371, $E$1:E6370, 0)))</f>
        <v>3157</v>
      </c>
      <c r="G6371" t="s">
        <v>149</v>
      </c>
      <c r="H6371" t="s">
        <v>11</v>
      </c>
      <c r="I6371" t="s">
        <v>12</v>
      </c>
      <c r="J6371" t="s">
        <v>1765</v>
      </c>
      <c r="K6371" s="17">
        <v>182.72</v>
      </c>
      <c r="L6371" s="17">
        <v>8</v>
      </c>
      <c r="M6371" s="17">
        <v>84.05</v>
      </c>
      <c r="N6371" s="17" t="str">
        <f>IF(SalesData[[#This Row],[Profit]]&gt;0,"Profit","Loss")</f>
        <v>Profit</v>
      </c>
    </row>
    <row r="6372" spans="1:14" x14ac:dyDescent="0.25">
      <c r="A6372" s="1">
        <v>42707</v>
      </c>
      <c r="B6372" s="3">
        <f t="shared" si="297"/>
        <v>2016</v>
      </c>
      <c r="C6372" s="3">
        <f t="shared" si="298"/>
        <v>12</v>
      </c>
      <c r="D6372" t="s">
        <v>2313</v>
      </c>
      <c r="E6372" t="str">
        <f t="shared" si="299"/>
        <v>Emily Grady20161203</v>
      </c>
      <c r="F6372">
        <f>IF(COUNTIF($E$2:E6372, E6372) = 1, MAX($F$1:F6371) + 1, INDEX($F$1:F6371, MATCH(E6372, $E$1:E6371, 0)))</f>
        <v>3157</v>
      </c>
      <c r="G6372" t="s">
        <v>149</v>
      </c>
      <c r="H6372" t="s">
        <v>34</v>
      </c>
      <c r="I6372" t="s">
        <v>145</v>
      </c>
      <c r="J6372" t="s">
        <v>663</v>
      </c>
      <c r="K6372" s="17">
        <v>400.03</v>
      </c>
      <c r="L6372" s="17">
        <v>2</v>
      </c>
      <c r="M6372" s="17">
        <v>-153.35</v>
      </c>
      <c r="N6372" s="17" t="str">
        <f>IF(SalesData[[#This Row],[Profit]]&gt;0,"Profit","Loss")</f>
        <v>Loss</v>
      </c>
    </row>
    <row r="6373" spans="1:14" x14ac:dyDescent="0.25">
      <c r="A6373" s="1">
        <v>42707</v>
      </c>
      <c r="B6373" s="3">
        <f t="shared" si="297"/>
        <v>2016</v>
      </c>
      <c r="C6373" s="3">
        <f t="shared" si="298"/>
        <v>12</v>
      </c>
      <c r="D6373" t="s">
        <v>2313</v>
      </c>
      <c r="E6373" t="str">
        <f t="shared" si="299"/>
        <v>Emily Grady20161203</v>
      </c>
      <c r="F6373">
        <f>IF(COUNTIF($E$2:E6373, E6373) = 1, MAX($F$1:F6372) + 1, INDEX($F$1:F6372, MATCH(E6373, $E$1:E6372, 0)))</f>
        <v>3157</v>
      </c>
      <c r="G6373" t="s">
        <v>149</v>
      </c>
      <c r="H6373" t="s">
        <v>11</v>
      </c>
      <c r="I6373" t="s">
        <v>18</v>
      </c>
      <c r="J6373" t="s">
        <v>551</v>
      </c>
      <c r="K6373" s="17">
        <v>33.630000000000003</v>
      </c>
      <c r="L6373" s="17">
        <v>3</v>
      </c>
      <c r="M6373" s="17">
        <v>10.09</v>
      </c>
      <c r="N6373" s="17" t="str">
        <f>IF(SalesData[[#This Row],[Profit]]&gt;0,"Profit","Loss")</f>
        <v>Profit</v>
      </c>
    </row>
    <row r="6374" spans="1:14" x14ac:dyDescent="0.25">
      <c r="A6374" s="1">
        <v>42707</v>
      </c>
      <c r="B6374" s="3">
        <f t="shared" si="297"/>
        <v>2016</v>
      </c>
      <c r="C6374" s="3">
        <f t="shared" si="298"/>
        <v>12</v>
      </c>
      <c r="D6374" t="s">
        <v>2313</v>
      </c>
      <c r="E6374" t="str">
        <f t="shared" si="299"/>
        <v>Emily Grady20161203</v>
      </c>
      <c r="F6374">
        <f>IF(COUNTIF($E$2:E6374, E6374) = 1, MAX($F$1:F6373) + 1, INDEX($F$1:F6373, MATCH(E6374, $E$1:E6373, 0)))</f>
        <v>3157</v>
      </c>
      <c r="G6374" t="s">
        <v>149</v>
      </c>
      <c r="H6374" t="s">
        <v>34</v>
      </c>
      <c r="I6374" t="s">
        <v>35</v>
      </c>
      <c r="J6374" t="s">
        <v>430</v>
      </c>
      <c r="K6374" s="17">
        <v>542.65</v>
      </c>
      <c r="L6374" s="17">
        <v>3</v>
      </c>
      <c r="M6374" s="17">
        <v>102.5</v>
      </c>
      <c r="N6374" s="17" t="str">
        <f>IF(SalesData[[#This Row],[Profit]]&gt;0,"Profit","Loss")</f>
        <v>Profit</v>
      </c>
    </row>
    <row r="6375" spans="1:14" x14ac:dyDescent="0.25">
      <c r="A6375" s="1">
        <v>42707</v>
      </c>
      <c r="B6375" s="3">
        <f t="shared" si="297"/>
        <v>2016</v>
      </c>
      <c r="C6375" s="3">
        <f t="shared" si="298"/>
        <v>12</v>
      </c>
      <c r="D6375" t="s">
        <v>2313</v>
      </c>
      <c r="E6375" t="str">
        <f t="shared" si="299"/>
        <v>Emily Grady20161203</v>
      </c>
      <c r="F6375">
        <f>IF(COUNTIF($E$2:E6375, E6375) = 1, MAX($F$1:F6374) + 1, INDEX($F$1:F6374, MATCH(E6375, $E$1:E6374, 0)))</f>
        <v>3157</v>
      </c>
      <c r="G6375" t="s">
        <v>149</v>
      </c>
      <c r="H6375" t="s">
        <v>11</v>
      </c>
      <c r="I6375" t="s">
        <v>16</v>
      </c>
      <c r="J6375" t="s">
        <v>1702</v>
      </c>
      <c r="K6375" s="17">
        <v>6.3</v>
      </c>
      <c r="L6375" s="17">
        <v>2</v>
      </c>
      <c r="M6375" s="17">
        <v>3.02</v>
      </c>
      <c r="N6375" s="17" t="str">
        <f>IF(SalesData[[#This Row],[Profit]]&gt;0,"Profit","Loss")</f>
        <v>Profit</v>
      </c>
    </row>
    <row r="6376" spans="1:14" x14ac:dyDescent="0.25">
      <c r="A6376" s="1">
        <v>42707</v>
      </c>
      <c r="B6376" s="3">
        <f t="shared" si="297"/>
        <v>2016</v>
      </c>
      <c r="C6376" s="3">
        <f t="shared" si="298"/>
        <v>12</v>
      </c>
      <c r="D6376" t="s">
        <v>2455</v>
      </c>
      <c r="E6376" t="str">
        <f t="shared" si="299"/>
        <v>Caroline Jumper20161203</v>
      </c>
      <c r="F6376">
        <f>IF(COUNTIF($E$2:E6376, E6376) = 1, MAX($F$1:F6375) + 1, INDEX($F$1:F6375, MATCH(E6376, $E$1:E6375, 0)))</f>
        <v>3158</v>
      </c>
      <c r="G6376" t="s">
        <v>23</v>
      </c>
      <c r="H6376" t="s">
        <v>11</v>
      </c>
      <c r="I6376" t="s">
        <v>92</v>
      </c>
      <c r="J6376" t="s">
        <v>2004</v>
      </c>
      <c r="K6376" s="17">
        <v>394.82</v>
      </c>
      <c r="L6376" s="17">
        <v>4</v>
      </c>
      <c r="M6376" s="17">
        <v>93.77</v>
      </c>
      <c r="N6376" s="17" t="str">
        <f>IF(SalesData[[#This Row],[Profit]]&gt;0,"Profit","Loss")</f>
        <v>Profit</v>
      </c>
    </row>
    <row r="6377" spans="1:14" x14ac:dyDescent="0.25">
      <c r="A6377" s="1">
        <v>42707</v>
      </c>
      <c r="B6377" s="3">
        <f t="shared" si="297"/>
        <v>2016</v>
      </c>
      <c r="C6377" s="3">
        <f t="shared" si="298"/>
        <v>12</v>
      </c>
      <c r="D6377" t="s">
        <v>2455</v>
      </c>
      <c r="E6377" t="str">
        <f t="shared" si="299"/>
        <v>Caroline Jumper20161203</v>
      </c>
      <c r="F6377">
        <f>IF(COUNTIF($E$2:E6377, E6377) = 1, MAX($F$1:F6376) + 1, INDEX($F$1:F6376, MATCH(E6377, $E$1:E6376, 0)))</f>
        <v>3158</v>
      </c>
      <c r="G6377" t="s">
        <v>23</v>
      </c>
      <c r="H6377" t="s">
        <v>11</v>
      </c>
      <c r="I6377" t="s">
        <v>20</v>
      </c>
      <c r="J6377" t="s">
        <v>758</v>
      </c>
      <c r="K6377" s="17">
        <v>18.190000000000001</v>
      </c>
      <c r="L6377" s="17">
        <v>4</v>
      </c>
      <c r="M6377" s="17">
        <v>-14.55</v>
      </c>
      <c r="N6377" s="17" t="str">
        <f>IF(SalesData[[#This Row],[Profit]]&gt;0,"Profit","Loss")</f>
        <v>Loss</v>
      </c>
    </row>
    <row r="6378" spans="1:14" x14ac:dyDescent="0.25">
      <c r="A6378" s="1">
        <v>42707</v>
      </c>
      <c r="B6378" s="3">
        <f t="shared" si="297"/>
        <v>2016</v>
      </c>
      <c r="C6378" s="3">
        <f t="shared" si="298"/>
        <v>12</v>
      </c>
      <c r="D6378" t="s">
        <v>2230</v>
      </c>
      <c r="E6378" t="str">
        <f t="shared" si="299"/>
        <v>Neoma Murray20161203</v>
      </c>
      <c r="F6378">
        <f>IF(COUNTIF($E$2:E6378, E6378) = 1, MAX($F$1:F6377) + 1, INDEX($F$1:F6377, MATCH(E6378, $E$1:E6377, 0)))</f>
        <v>3159</v>
      </c>
      <c r="G6378" t="s">
        <v>27</v>
      </c>
      <c r="H6378" t="s">
        <v>39</v>
      </c>
      <c r="I6378" t="s">
        <v>52</v>
      </c>
      <c r="J6378" t="s">
        <v>2102</v>
      </c>
      <c r="K6378" s="17">
        <v>1649.95</v>
      </c>
      <c r="L6378" s="17">
        <v>5</v>
      </c>
      <c r="M6378" s="17">
        <v>659.98</v>
      </c>
      <c r="N6378" s="17" t="str">
        <f>IF(SalesData[[#This Row],[Profit]]&gt;0,"Profit","Loss")</f>
        <v>Profit</v>
      </c>
    </row>
    <row r="6379" spans="1:14" x14ac:dyDescent="0.25">
      <c r="A6379" s="1">
        <v>42707</v>
      </c>
      <c r="B6379" s="3">
        <f t="shared" si="297"/>
        <v>2016</v>
      </c>
      <c r="C6379" s="3">
        <f t="shared" si="298"/>
        <v>12</v>
      </c>
      <c r="D6379" t="s">
        <v>2230</v>
      </c>
      <c r="E6379" t="str">
        <f t="shared" si="299"/>
        <v>Neoma Murray20161203</v>
      </c>
      <c r="F6379">
        <f>IF(COUNTIF($E$2:E6379, E6379) = 1, MAX($F$1:F6378) + 1, INDEX($F$1:F6378, MATCH(E6379, $E$1:E6378, 0)))</f>
        <v>3159</v>
      </c>
      <c r="G6379" t="s">
        <v>27</v>
      </c>
      <c r="H6379" t="s">
        <v>34</v>
      </c>
      <c r="I6379" t="s">
        <v>47</v>
      </c>
      <c r="J6379" t="s">
        <v>1990</v>
      </c>
      <c r="K6379" s="17">
        <v>111.9</v>
      </c>
      <c r="L6379" s="17">
        <v>6</v>
      </c>
      <c r="M6379" s="17">
        <v>51.47</v>
      </c>
      <c r="N6379" s="17" t="str">
        <f>IF(SalesData[[#This Row],[Profit]]&gt;0,"Profit","Loss")</f>
        <v>Profit</v>
      </c>
    </row>
    <row r="6380" spans="1:14" x14ac:dyDescent="0.25">
      <c r="A6380" s="1">
        <v>42707</v>
      </c>
      <c r="B6380" s="3">
        <f t="shared" si="297"/>
        <v>2016</v>
      </c>
      <c r="C6380" s="3">
        <f t="shared" si="298"/>
        <v>12</v>
      </c>
      <c r="D6380" t="s">
        <v>77</v>
      </c>
      <c r="E6380" t="str">
        <f t="shared" si="299"/>
        <v>Michael Moore20161203</v>
      </c>
      <c r="F6380">
        <f>IF(COUNTIF($E$2:E6380, E6380) = 1, MAX($F$1:F6379) + 1, INDEX($F$1:F6379, MATCH(E6380, $E$1:E6379, 0)))</f>
        <v>3160</v>
      </c>
      <c r="G6380" t="s">
        <v>129</v>
      </c>
      <c r="H6380" t="s">
        <v>34</v>
      </c>
      <c r="I6380" t="s">
        <v>145</v>
      </c>
      <c r="J6380" t="s">
        <v>942</v>
      </c>
      <c r="K6380" s="17">
        <v>581.96</v>
      </c>
      <c r="L6380" s="17">
        <v>2</v>
      </c>
      <c r="M6380" s="17">
        <v>104.75</v>
      </c>
      <c r="N6380" s="17" t="str">
        <f>IF(SalesData[[#This Row],[Profit]]&gt;0,"Profit","Loss")</f>
        <v>Profit</v>
      </c>
    </row>
    <row r="6381" spans="1:14" x14ac:dyDescent="0.25">
      <c r="A6381" s="1">
        <v>42707</v>
      </c>
      <c r="B6381" s="3">
        <f t="shared" si="297"/>
        <v>2016</v>
      </c>
      <c r="C6381" s="3">
        <f t="shared" si="298"/>
        <v>12</v>
      </c>
      <c r="D6381" t="s">
        <v>77</v>
      </c>
      <c r="E6381" t="str">
        <f t="shared" si="299"/>
        <v>Michael Moore20161203</v>
      </c>
      <c r="F6381">
        <f>IF(COUNTIF($E$2:E6381, E6381) = 1, MAX($F$1:F6380) + 1, INDEX($F$1:F6380, MATCH(E6381, $E$1:E6380, 0)))</f>
        <v>3160</v>
      </c>
      <c r="G6381" t="s">
        <v>129</v>
      </c>
      <c r="H6381" t="s">
        <v>34</v>
      </c>
      <c r="I6381" t="s">
        <v>35</v>
      </c>
      <c r="J6381" t="s">
        <v>1575</v>
      </c>
      <c r="K6381" s="17">
        <v>29.98</v>
      </c>
      <c r="L6381" s="17">
        <v>1</v>
      </c>
      <c r="M6381" s="17">
        <v>8.09</v>
      </c>
      <c r="N6381" s="17" t="str">
        <f>IF(SalesData[[#This Row],[Profit]]&gt;0,"Profit","Loss")</f>
        <v>Profit</v>
      </c>
    </row>
    <row r="6382" spans="1:14" x14ac:dyDescent="0.25">
      <c r="A6382" s="1">
        <v>42707</v>
      </c>
      <c r="B6382" s="3">
        <f t="shared" si="297"/>
        <v>2016</v>
      </c>
      <c r="C6382" s="3">
        <f t="shared" si="298"/>
        <v>12</v>
      </c>
      <c r="D6382" t="s">
        <v>363</v>
      </c>
      <c r="E6382" t="str">
        <f t="shared" si="299"/>
        <v>Gary McGarr20161203</v>
      </c>
      <c r="F6382">
        <f>IF(COUNTIF($E$2:E6382, E6382) = 1, MAX($F$1:F6381) + 1, INDEX($F$1:F6381, MATCH(E6382, $E$1:E6381, 0)))</f>
        <v>3161</v>
      </c>
      <c r="G6382" t="s">
        <v>27</v>
      </c>
      <c r="H6382" t="s">
        <v>11</v>
      </c>
      <c r="I6382" t="s">
        <v>18</v>
      </c>
      <c r="J6382" t="s">
        <v>1440</v>
      </c>
      <c r="K6382" s="17">
        <v>772.68</v>
      </c>
      <c r="L6382" s="17">
        <v>4</v>
      </c>
      <c r="M6382" s="17">
        <v>108.18</v>
      </c>
      <c r="N6382" s="17" t="str">
        <f>IF(SalesData[[#This Row],[Profit]]&gt;0,"Profit","Loss")</f>
        <v>Profit</v>
      </c>
    </row>
    <row r="6383" spans="1:14" x14ac:dyDescent="0.25">
      <c r="A6383" s="1">
        <v>42707</v>
      </c>
      <c r="B6383" s="3">
        <f t="shared" si="297"/>
        <v>2016</v>
      </c>
      <c r="C6383" s="3">
        <f t="shared" si="298"/>
        <v>12</v>
      </c>
      <c r="D6383" t="s">
        <v>983</v>
      </c>
      <c r="E6383" t="str">
        <f t="shared" si="299"/>
        <v>Roger Demir20161203</v>
      </c>
      <c r="F6383">
        <f>IF(COUNTIF($E$2:E6383, E6383) = 1, MAX($F$1:F6382) + 1, INDEX($F$1:F6382, MATCH(E6383, $E$1:E6382, 0)))</f>
        <v>3162</v>
      </c>
      <c r="G6383" t="s">
        <v>27</v>
      </c>
      <c r="H6383" t="s">
        <v>34</v>
      </c>
      <c r="I6383" t="s">
        <v>145</v>
      </c>
      <c r="J6383" t="s">
        <v>874</v>
      </c>
      <c r="K6383" s="17">
        <v>268.7</v>
      </c>
      <c r="L6383" s="17">
        <v>3</v>
      </c>
      <c r="M6383" s="17">
        <v>6.72</v>
      </c>
      <c r="N6383" s="17" t="str">
        <f>IF(SalesData[[#This Row],[Profit]]&gt;0,"Profit","Loss")</f>
        <v>Profit</v>
      </c>
    </row>
    <row r="6384" spans="1:14" x14ac:dyDescent="0.25">
      <c r="A6384" s="1">
        <v>42707</v>
      </c>
      <c r="B6384" s="3">
        <f t="shared" si="297"/>
        <v>2016</v>
      </c>
      <c r="C6384" s="3">
        <f t="shared" si="298"/>
        <v>12</v>
      </c>
      <c r="D6384" t="s">
        <v>983</v>
      </c>
      <c r="E6384" t="str">
        <f t="shared" si="299"/>
        <v>Roger Demir20161203</v>
      </c>
      <c r="F6384">
        <f>IF(COUNTIF($E$2:E6384, E6384) = 1, MAX($F$1:F6383) + 1, INDEX($F$1:F6383, MATCH(E6384, $E$1:E6383, 0)))</f>
        <v>3162</v>
      </c>
      <c r="G6384" t="s">
        <v>27</v>
      </c>
      <c r="H6384" t="s">
        <v>11</v>
      </c>
      <c r="I6384" t="s">
        <v>24</v>
      </c>
      <c r="J6384" t="s">
        <v>38</v>
      </c>
      <c r="K6384" s="17">
        <v>21.92</v>
      </c>
      <c r="L6384" s="17">
        <v>8</v>
      </c>
      <c r="M6384" s="17">
        <v>5.92</v>
      </c>
      <c r="N6384" s="17" t="str">
        <f>IF(SalesData[[#This Row],[Profit]]&gt;0,"Profit","Loss")</f>
        <v>Profit</v>
      </c>
    </row>
    <row r="6385" spans="1:14" x14ac:dyDescent="0.25">
      <c r="A6385" s="1">
        <v>42707</v>
      </c>
      <c r="B6385" s="3">
        <f t="shared" si="297"/>
        <v>2016</v>
      </c>
      <c r="C6385" s="3">
        <f t="shared" si="298"/>
        <v>12</v>
      </c>
      <c r="D6385" t="s">
        <v>983</v>
      </c>
      <c r="E6385" t="str">
        <f t="shared" si="299"/>
        <v>Roger Demir20161203</v>
      </c>
      <c r="F6385">
        <f>IF(COUNTIF($E$2:E6385, E6385) = 1, MAX($F$1:F6384) + 1, INDEX($F$1:F6384, MATCH(E6385, $E$1:E6384, 0)))</f>
        <v>3162</v>
      </c>
      <c r="G6385" t="s">
        <v>27</v>
      </c>
      <c r="H6385" t="s">
        <v>11</v>
      </c>
      <c r="I6385" t="s">
        <v>18</v>
      </c>
      <c r="J6385" t="s">
        <v>179</v>
      </c>
      <c r="K6385" s="17">
        <v>48.72</v>
      </c>
      <c r="L6385" s="17">
        <v>3</v>
      </c>
      <c r="M6385" s="17">
        <v>7.31</v>
      </c>
      <c r="N6385" s="17" t="str">
        <f>IF(SalesData[[#This Row],[Profit]]&gt;0,"Profit","Loss")</f>
        <v>Profit</v>
      </c>
    </row>
    <row r="6386" spans="1:14" x14ac:dyDescent="0.25">
      <c r="A6386" s="1">
        <v>42707</v>
      </c>
      <c r="B6386" s="3">
        <f t="shared" si="297"/>
        <v>2016</v>
      </c>
      <c r="C6386" s="3">
        <f t="shared" si="298"/>
        <v>12</v>
      </c>
      <c r="D6386" t="s">
        <v>983</v>
      </c>
      <c r="E6386" t="str">
        <f t="shared" si="299"/>
        <v>Roger Demir20161203</v>
      </c>
      <c r="F6386">
        <f>IF(COUNTIF($E$2:E6386, E6386) = 1, MAX($F$1:F6385) + 1, INDEX($F$1:F6385, MATCH(E6386, $E$1:E6385, 0)))</f>
        <v>3162</v>
      </c>
      <c r="G6386" t="s">
        <v>27</v>
      </c>
      <c r="H6386" t="s">
        <v>34</v>
      </c>
      <c r="I6386" t="s">
        <v>74</v>
      </c>
      <c r="J6386" t="s">
        <v>412</v>
      </c>
      <c r="K6386" s="17">
        <v>205.67</v>
      </c>
      <c r="L6386" s="17">
        <v>2</v>
      </c>
      <c r="M6386" s="17">
        <v>-12.1</v>
      </c>
      <c r="N6386" s="17" t="str">
        <f>IF(SalesData[[#This Row],[Profit]]&gt;0,"Profit","Loss")</f>
        <v>Loss</v>
      </c>
    </row>
    <row r="6387" spans="1:14" x14ac:dyDescent="0.25">
      <c r="A6387" s="1">
        <v>42708</v>
      </c>
      <c r="B6387" s="3">
        <f t="shared" si="297"/>
        <v>2016</v>
      </c>
      <c r="C6387" s="3">
        <f t="shared" si="298"/>
        <v>12</v>
      </c>
      <c r="D6387" t="s">
        <v>1234</v>
      </c>
      <c r="E6387" t="str">
        <f t="shared" si="299"/>
        <v>Becky Martin20161204</v>
      </c>
      <c r="F6387">
        <f>IF(COUNTIF($E$2:E6387, E6387) = 1, MAX($F$1:F6386) + 1, INDEX($F$1:F6386, MATCH(E6387, $E$1:E6386, 0)))</f>
        <v>3163</v>
      </c>
      <c r="G6387" t="s">
        <v>149</v>
      </c>
      <c r="H6387" t="s">
        <v>34</v>
      </c>
      <c r="I6387" t="s">
        <v>47</v>
      </c>
      <c r="J6387" t="s">
        <v>1085</v>
      </c>
      <c r="K6387" s="17">
        <v>113.79</v>
      </c>
      <c r="L6387" s="17">
        <v>3</v>
      </c>
      <c r="M6387" s="17">
        <v>20.48</v>
      </c>
      <c r="N6387" s="17" t="str">
        <f>IF(SalesData[[#This Row],[Profit]]&gt;0,"Profit","Loss")</f>
        <v>Profit</v>
      </c>
    </row>
    <row r="6388" spans="1:14" x14ac:dyDescent="0.25">
      <c r="A6388" s="1">
        <v>42708</v>
      </c>
      <c r="B6388" s="3">
        <f t="shared" si="297"/>
        <v>2016</v>
      </c>
      <c r="C6388" s="3">
        <f t="shared" si="298"/>
        <v>12</v>
      </c>
      <c r="D6388" t="s">
        <v>1234</v>
      </c>
      <c r="E6388" t="str">
        <f t="shared" si="299"/>
        <v>Becky Martin20161204</v>
      </c>
      <c r="F6388">
        <f>IF(COUNTIF($E$2:E6388, E6388) = 1, MAX($F$1:F6387) + 1, INDEX($F$1:F6387, MATCH(E6388, $E$1:E6387, 0)))</f>
        <v>3163</v>
      </c>
      <c r="G6388" t="s">
        <v>149</v>
      </c>
      <c r="H6388" t="s">
        <v>39</v>
      </c>
      <c r="I6388" t="s">
        <v>52</v>
      </c>
      <c r="J6388" t="s">
        <v>158</v>
      </c>
      <c r="K6388" s="17">
        <v>78.150000000000006</v>
      </c>
      <c r="L6388" s="17">
        <v>1</v>
      </c>
      <c r="M6388" s="17">
        <v>34.39</v>
      </c>
      <c r="N6388" s="17" t="str">
        <f>IF(SalesData[[#This Row],[Profit]]&gt;0,"Profit","Loss")</f>
        <v>Profit</v>
      </c>
    </row>
    <row r="6389" spans="1:14" x14ac:dyDescent="0.25">
      <c r="A6389" s="1">
        <v>42708</v>
      </c>
      <c r="B6389" s="3">
        <f t="shared" si="297"/>
        <v>2016</v>
      </c>
      <c r="C6389" s="3">
        <f t="shared" si="298"/>
        <v>12</v>
      </c>
      <c r="D6389" t="s">
        <v>1234</v>
      </c>
      <c r="E6389" t="str">
        <f t="shared" si="299"/>
        <v>Becky Martin20161204</v>
      </c>
      <c r="F6389">
        <f>IF(COUNTIF($E$2:E6389, E6389) = 1, MAX($F$1:F6388) + 1, INDEX($F$1:F6388, MATCH(E6389, $E$1:E6388, 0)))</f>
        <v>3163</v>
      </c>
      <c r="G6389" t="s">
        <v>149</v>
      </c>
      <c r="H6389" t="s">
        <v>11</v>
      </c>
      <c r="I6389" t="s">
        <v>20</v>
      </c>
      <c r="J6389" t="s">
        <v>1647</v>
      </c>
      <c r="K6389" s="17">
        <v>1.73</v>
      </c>
      <c r="L6389" s="17">
        <v>1</v>
      </c>
      <c r="M6389" s="17">
        <v>0.6</v>
      </c>
      <c r="N6389" s="17" t="str">
        <f>IF(SalesData[[#This Row],[Profit]]&gt;0,"Profit","Loss")</f>
        <v>Profit</v>
      </c>
    </row>
    <row r="6390" spans="1:14" x14ac:dyDescent="0.25">
      <c r="A6390" s="1">
        <v>42708</v>
      </c>
      <c r="B6390" s="3">
        <f t="shared" si="297"/>
        <v>2016</v>
      </c>
      <c r="C6390" s="3">
        <f t="shared" si="298"/>
        <v>12</v>
      </c>
      <c r="D6390" t="s">
        <v>1234</v>
      </c>
      <c r="E6390" t="str">
        <f t="shared" si="299"/>
        <v>Becky Martin20161204</v>
      </c>
      <c r="F6390">
        <f>IF(COUNTIF($E$2:E6390, E6390) = 1, MAX($F$1:F6389) + 1, INDEX($F$1:F6389, MATCH(E6390, $E$1:E6389, 0)))</f>
        <v>3163</v>
      </c>
      <c r="G6390" t="s">
        <v>149</v>
      </c>
      <c r="H6390" t="s">
        <v>11</v>
      </c>
      <c r="I6390" t="s">
        <v>12</v>
      </c>
      <c r="J6390" t="s">
        <v>625</v>
      </c>
      <c r="K6390" s="17">
        <v>40.56</v>
      </c>
      <c r="L6390" s="17">
        <v>4</v>
      </c>
      <c r="M6390" s="17">
        <v>19.87</v>
      </c>
      <c r="N6390" s="17" t="str">
        <f>IF(SalesData[[#This Row],[Profit]]&gt;0,"Profit","Loss")</f>
        <v>Profit</v>
      </c>
    </row>
    <row r="6391" spans="1:14" x14ac:dyDescent="0.25">
      <c r="A6391" s="1">
        <v>42708</v>
      </c>
      <c r="B6391" s="3">
        <f t="shared" si="297"/>
        <v>2016</v>
      </c>
      <c r="C6391" s="3">
        <f t="shared" si="298"/>
        <v>12</v>
      </c>
      <c r="D6391" t="s">
        <v>1234</v>
      </c>
      <c r="E6391" t="str">
        <f t="shared" si="299"/>
        <v>Becky Martin20161204</v>
      </c>
      <c r="F6391">
        <f>IF(COUNTIF($E$2:E6391, E6391) = 1, MAX($F$1:F6390) + 1, INDEX($F$1:F6390, MATCH(E6391, $E$1:E6390, 0)))</f>
        <v>3163</v>
      </c>
      <c r="G6391" t="s">
        <v>149</v>
      </c>
      <c r="H6391" t="s">
        <v>11</v>
      </c>
      <c r="I6391" t="s">
        <v>18</v>
      </c>
      <c r="J6391" t="s">
        <v>2344</v>
      </c>
      <c r="K6391" s="17">
        <v>182.94</v>
      </c>
      <c r="L6391" s="17">
        <v>3</v>
      </c>
      <c r="M6391" s="17">
        <v>3.66</v>
      </c>
      <c r="N6391" s="17" t="str">
        <f>IF(SalesData[[#This Row],[Profit]]&gt;0,"Profit","Loss")</f>
        <v>Profit</v>
      </c>
    </row>
    <row r="6392" spans="1:14" x14ac:dyDescent="0.25">
      <c r="A6392" s="1">
        <v>42708</v>
      </c>
      <c r="B6392" s="3">
        <f t="shared" si="297"/>
        <v>2016</v>
      </c>
      <c r="C6392" s="3">
        <f t="shared" si="298"/>
        <v>12</v>
      </c>
      <c r="D6392" t="s">
        <v>1234</v>
      </c>
      <c r="E6392" t="str">
        <f t="shared" si="299"/>
        <v>Becky Martin20161204</v>
      </c>
      <c r="F6392">
        <f>IF(COUNTIF($E$2:E6392, E6392) = 1, MAX($F$1:F6391) + 1, INDEX($F$1:F6391, MATCH(E6392, $E$1:E6391, 0)))</f>
        <v>3163</v>
      </c>
      <c r="G6392" t="s">
        <v>149</v>
      </c>
      <c r="H6392" t="s">
        <v>11</v>
      </c>
      <c r="I6392" t="s">
        <v>18</v>
      </c>
      <c r="J6392" t="s">
        <v>2610</v>
      </c>
      <c r="K6392" s="17">
        <v>193.86</v>
      </c>
      <c r="L6392" s="17">
        <v>2</v>
      </c>
      <c r="M6392" s="17">
        <v>11.63</v>
      </c>
      <c r="N6392" s="17" t="str">
        <f>IF(SalesData[[#This Row],[Profit]]&gt;0,"Profit","Loss")</f>
        <v>Profit</v>
      </c>
    </row>
    <row r="6393" spans="1:14" x14ac:dyDescent="0.25">
      <c r="A6393" s="1">
        <v>42708</v>
      </c>
      <c r="B6393" s="3">
        <f t="shared" si="297"/>
        <v>2016</v>
      </c>
      <c r="C6393" s="3">
        <f t="shared" si="298"/>
        <v>12</v>
      </c>
      <c r="D6393" t="s">
        <v>738</v>
      </c>
      <c r="E6393" t="str">
        <f t="shared" si="299"/>
        <v>Ellis Ballard20161204</v>
      </c>
      <c r="F6393">
        <f>IF(COUNTIF($E$2:E6393, E6393) = 1, MAX($F$1:F6392) + 1, INDEX($F$1:F6392, MATCH(E6393, $E$1:E6392, 0)))</f>
        <v>3164</v>
      </c>
      <c r="G6393" t="s">
        <v>149</v>
      </c>
      <c r="H6393" t="s">
        <v>11</v>
      </c>
      <c r="I6393" t="s">
        <v>18</v>
      </c>
      <c r="J6393" t="s">
        <v>2640</v>
      </c>
      <c r="K6393" s="17">
        <v>212.88</v>
      </c>
      <c r="L6393" s="17">
        <v>6</v>
      </c>
      <c r="M6393" s="17">
        <v>0</v>
      </c>
      <c r="N6393" s="17" t="str">
        <f>IF(SalesData[[#This Row],[Profit]]&gt;0,"Profit","Loss")</f>
        <v>Loss</v>
      </c>
    </row>
    <row r="6394" spans="1:14" x14ac:dyDescent="0.25">
      <c r="A6394" s="1">
        <v>42708</v>
      </c>
      <c r="B6394" s="3">
        <f t="shared" si="297"/>
        <v>2016</v>
      </c>
      <c r="C6394" s="3">
        <f t="shared" si="298"/>
        <v>12</v>
      </c>
      <c r="D6394" t="s">
        <v>878</v>
      </c>
      <c r="E6394" t="str">
        <f t="shared" si="299"/>
        <v>Liz MacKendrick20161204</v>
      </c>
      <c r="F6394">
        <f>IF(COUNTIF($E$2:E6394, E6394) = 1, MAX($F$1:F6393) + 1, INDEX($F$1:F6393, MATCH(E6394, $E$1:E6393, 0)))</f>
        <v>3165</v>
      </c>
      <c r="G6394" t="s">
        <v>149</v>
      </c>
      <c r="H6394" t="s">
        <v>11</v>
      </c>
      <c r="I6394" t="s">
        <v>20</v>
      </c>
      <c r="J6394" t="s">
        <v>1367</v>
      </c>
      <c r="K6394" s="17">
        <v>15.53</v>
      </c>
      <c r="L6394" s="17">
        <v>3</v>
      </c>
      <c r="M6394" s="17">
        <v>5.82</v>
      </c>
      <c r="N6394" s="17" t="str">
        <f>IF(SalesData[[#This Row],[Profit]]&gt;0,"Profit","Loss")</f>
        <v>Profit</v>
      </c>
    </row>
    <row r="6395" spans="1:14" x14ac:dyDescent="0.25">
      <c r="A6395" s="1">
        <v>42708</v>
      </c>
      <c r="B6395" s="3">
        <f t="shared" si="297"/>
        <v>2016</v>
      </c>
      <c r="C6395" s="3">
        <f t="shared" si="298"/>
        <v>12</v>
      </c>
      <c r="D6395" t="s">
        <v>1254</v>
      </c>
      <c r="E6395" t="str">
        <f t="shared" si="299"/>
        <v>Kean Takahito20161204</v>
      </c>
      <c r="F6395">
        <f>IF(COUNTIF($E$2:E6395, E6395) = 1, MAX($F$1:F6394) + 1, INDEX($F$1:F6394, MATCH(E6395, $E$1:E6394, 0)))</f>
        <v>3166</v>
      </c>
      <c r="G6395" t="s">
        <v>27</v>
      </c>
      <c r="H6395" t="s">
        <v>11</v>
      </c>
      <c r="I6395" t="s">
        <v>12</v>
      </c>
      <c r="J6395" t="s">
        <v>2243</v>
      </c>
      <c r="K6395" s="17">
        <v>104.85</v>
      </c>
      <c r="L6395" s="17">
        <v>1</v>
      </c>
      <c r="M6395" s="17">
        <v>50.33</v>
      </c>
      <c r="N6395" s="17" t="str">
        <f>IF(SalesData[[#This Row],[Profit]]&gt;0,"Profit","Loss")</f>
        <v>Profit</v>
      </c>
    </row>
    <row r="6396" spans="1:14" x14ac:dyDescent="0.25">
      <c r="A6396" s="1">
        <v>42709</v>
      </c>
      <c r="B6396" s="3">
        <f t="shared" si="297"/>
        <v>2016</v>
      </c>
      <c r="C6396" s="3">
        <f t="shared" si="298"/>
        <v>12</v>
      </c>
      <c r="D6396" t="s">
        <v>1803</v>
      </c>
      <c r="E6396" t="str">
        <f t="shared" si="299"/>
        <v>Irene Maddox20161205</v>
      </c>
      <c r="F6396">
        <f>IF(COUNTIF($E$2:E6396, E6396) = 1, MAX($F$1:F6395) + 1, INDEX($F$1:F6395, MATCH(E6396, $E$1:E6395, 0)))</f>
        <v>3167</v>
      </c>
      <c r="G6396" t="s">
        <v>164</v>
      </c>
      <c r="H6396" t="s">
        <v>11</v>
      </c>
      <c r="I6396" t="s">
        <v>20</v>
      </c>
      <c r="J6396" t="s">
        <v>528</v>
      </c>
      <c r="K6396" s="17">
        <v>407.98</v>
      </c>
      <c r="L6396" s="17">
        <v>3</v>
      </c>
      <c r="M6396" s="17">
        <v>132.59</v>
      </c>
      <c r="N6396" s="17" t="str">
        <f>IF(SalesData[[#This Row],[Profit]]&gt;0,"Profit","Loss")</f>
        <v>Profit</v>
      </c>
    </row>
    <row r="6397" spans="1:14" x14ac:dyDescent="0.25">
      <c r="A6397" s="1">
        <v>42709</v>
      </c>
      <c r="B6397" s="3">
        <f t="shared" si="297"/>
        <v>2016</v>
      </c>
      <c r="C6397" s="3">
        <f t="shared" si="298"/>
        <v>12</v>
      </c>
      <c r="D6397" t="s">
        <v>2641</v>
      </c>
      <c r="E6397" t="str">
        <f t="shared" si="299"/>
        <v>Justin Ellison20161205</v>
      </c>
      <c r="F6397">
        <f>IF(COUNTIF($E$2:E6397, E6397) = 1, MAX($F$1:F6396) + 1, INDEX($F$1:F6396, MATCH(E6397, $E$1:E6396, 0)))</f>
        <v>3168</v>
      </c>
      <c r="G6397" t="s">
        <v>157</v>
      </c>
      <c r="H6397" t="s">
        <v>39</v>
      </c>
      <c r="I6397" t="s">
        <v>40</v>
      </c>
      <c r="J6397" t="s">
        <v>832</v>
      </c>
      <c r="K6397" s="17">
        <v>384.45</v>
      </c>
      <c r="L6397" s="17">
        <v>11</v>
      </c>
      <c r="M6397" s="17">
        <v>103.8</v>
      </c>
      <c r="N6397" s="17" t="str">
        <f>IF(SalesData[[#This Row],[Profit]]&gt;0,"Profit","Loss")</f>
        <v>Profit</v>
      </c>
    </row>
    <row r="6398" spans="1:14" x14ac:dyDescent="0.25">
      <c r="A6398" s="1">
        <v>42709</v>
      </c>
      <c r="B6398" s="3">
        <f t="shared" si="297"/>
        <v>2016</v>
      </c>
      <c r="C6398" s="3">
        <f t="shared" si="298"/>
        <v>12</v>
      </c>
      <c r="D6398" t="s">
        <v>2641</v>
      </c>
      <c r="E6398" t="str">
        <f t="shared" si="299"/>
        <v>Justin Ellison20161205</v>
      </c>
      <c r="F6398">
        <f>IF(COUNTIF($E$2:E6398, E6398) = 1, MAX($F$1:F6397) + 1, INDEX($F$1:F6397, MATCH(E6398, $E$1:E6397, 0)))</f>
        <v>3168</v>
      </c>
      <c r="G6398" t="s">
        <v>157</v>
      </c>
      <c r="H6398" t="s">
        <v>39</v>
      </c>
      <c r="I6398" t="s">
        <v>40</v>
      </c>
      <c r="J6398" t="s">
        <v>2443</v>
      </c>
      <c r="K6398" s="17">
        <v>149.97</v>
      </c>
      <c r="L6398" s="17">
        <v>3</v>
      </c>
      <c r="M6398" s="17">
        <v>6</v>
      </c>
      <c r="N6398" s="17" t="str">
        <f>IF(SalesData[[#This Row],[Profit]]&gt;0,"Profit","Loss")</f>
        <v>Profit</v>
      </c>
    </row>
    <row r="6399" spans="1:14" x14ac:dyDescent="0.25">
      <c r="A6399" s="1">
        <v>42709</v>
      </c>
      <c r="B6399" s="3">
        <f t="shared" si="297"/>
        <v>2016</v>
      </c>
      <c r="C6399" s="3">
        <f t="shared" si="298"/>
        <v>12</v>
      </c>
      <c r="D6399" t="s">
        <v>2641</v>
      </c>
      <c r="E6399" t="str">
        <f t="shared" si="299"/>
        <v>Justin Ellison20161205</v>
      </c>
      <c r="F6399">
        <f>IF(COUNTIF($E$2:E6399, E6399) = 1, MAX($F$1:F6398) + 1, INDEX($F$1:F6398, MATCH(E6399, $E$1:E6398, 0)))</f>
        <v>3168</v>
      </c>
      <c r="G6399" t="s">
        <v>157</v>
      </c>
      <c r="H6399" t="s">
        <v>34</v>
      </c>
      <c r="I6399" t="s">
        <v>35</v>
      </c>
      <c r="J6399" t="s">
        <v>864</v>
      </c>
      <c r="K6399" s="17">
        <v>1951.84</v>
      </c>
      <c r="L6399" s="17">
        <v>8</v>
      </c>
      <c r="M6399" s="17">
        <v>585.54999999999995</v>
      </c>
      <c r="N6399" s="17" t="str">
        <f>IF(SalesData[[#This Row],[Profit]]&gt;0,"Profit","Loss")</f>
        <v>Profit</v>
      </c>
    </row>
    <row r="6400" spans="1:14" x14ac:dyDescent="0.25">
      <c r="A6400" s="1">
        <v>42709</v>
      </c>
      <c r="B6400" s="3">
        <f t="shared" si="297"/>
        <v>2016</v>
      </c>
      <c r="C6400" s="3">
        <f t="shared" si="298"/>
        <v>12</v>
      </c>
      <c r="D6400" t="s">
        <v>2641</v>
      </c>
      <c r="E6400" t="str">
        <f t="shared" si="299"/>
        <v>Justin Ellison20161205</v>
      </c>
      <c r="F6400">
        <f>IF(COUNTIF($E$2:E6400, E6400) = 1, MAX($F$1:F6399) + 1, INDEX($F$1:F6399, MATCH(E6400, $E$1:E6399, 0)))</f>
        <v>3168</v>
      </c>
      <c r="G6400" t="s">
        <v>157</v>
      </c>
      <c r="H6400" t="s">
        <v>11</v>
      </c>
      <c r="I6400" t="s">
        <v>20</v>
      </c>
      <c r="J6400" t="s">
        <v>368</v>
      </c>
      <c r="K6400" s="17">
        <v>171.55</v>
      </c>
      <c r="L6400" s="17">
        <v>5</v>
      </c>
      <c r="M6400" s="17">
        <v>80.63</v>
      </c>
      <c r="N6400" s="17" t="str">
        <f>IF(SalesData[[#This Row],[Profit]]&gt;0,"Profit","Loss")</f>
        <v>Profit</v>
      </c>
    </row>
    <row r="6401" spans="1:14" x14ac:dyDescent="0.25">
      <c r="A6401" s="1">
        <v>42709</v>
      </c>
      <c r="B6401" s="3">
        <f t="shared" si="297"/>
        <v>2016</v>
      </c>
      <c r="C6401" s="3">
        <f t="shared" si="298"/>
        <v>12</v>
      </c>
      <c r="D6401" t="s">
        <v>742</v>
      </c>
      <c r="E6401" t="str">
        <f t="shared" si="299"/>
        <v>James Galang20161205</v>
      </c>
      <c r="F6401">
        <f>IF(COUNTIF($E$2:E6401, E6401) = 1, MAX($F$1:F6400) + 1, INDEX($F$1:F6400, MATCH(E6401, $E$1:E6400, 0)))</f>
        <v>3169</v>
      </c>
      <c r="G6401" t="s">
        <v>33</v>
      </c>
      <c r="H6401" t="s">
        <v>34</v>
      </c>
      <c r="I6401" t="s">
        <v>47</v>
      </c>
      <c r="J6401" t="s">
        <v>2224</v>
      </c>
      <c r="K6401" s="17">
        <v>191.82</v>
      </c>
      <c r="L6401" s="17">
        <v>3</v>
      </c>
      <c r="M6401" s="17">
        <v>74.81</v>
      </c>
      <c r="N6401" s="17" t="str">
        <f>IF(SalesData[[#This Row],[Profit]]&gt;0,"Profit","Loss")</f>
        <v>Profit</v>
      </c>
    </row>
    <row r="6402" spans="1:14" x14ac:dyDescent="0.25">
      <c r="A6402" s="1">
        <v>42709</v>
      </c>
      <c r="B6402" s="3">
        <f t="shared" ref="B6402:B6465" si="300">YEAR(A6402)</f>
        <v>2016</v>
      </c>
      <c r="C6402" s="3">
        <f t="shared" ref="C6402:C6465" si="301">MONTH(A6402)</f>
        <v>12</v>
      </c>
      <c r="D6402" t="s">
        <v>742</v>
      </c>
      <c r="E6402" t="str">
        <f t="shared" ref="E6402:E6465" si="302">D6402 &amp; TEXT(A6402, "yyyymmdd")</f>
        <v>James Galang20161205</v>
      </c>
      <c r="F6402">
        <f>IF(COUNTIF($E$2:E6402, E6402) = 1, MAX($F$1:F6401) + 1, INDEX($F$1:F6401, MATCH(E6402, $E$1:E6401, 0)))</f>
        <v>3169</v>
      </c>
      <c r="G6402" t="s">
        <v>149</v>
      </c>
      <c r="H6402" t="s">
        <v>11</v>
      </c>
      <c r="I6402" t="s">
        <v>18</v>
      </c>
      <c r="J6402" t="s">
        <v>1384</v>
      </c>
      <c r="K6402" s="17">
        <v>465.18</v>
      </c>
      <c r="L6402" s="17">
        <v>3</v>
      </c>
      <c r="M6402" s="17">
        <v>120.95</v>
      </c>
      <c r="N6402" s="17" t="str">
        <f>IF(SalesData[[#This Row],[Profit]]&gt;0,"Profit","Loss")</f>
        <v>Profit</v>
      </c>
    </row>
    <row r="6403" spans="1:14" x14ac:dyDescent="0.25">
      <c r="A6403" s="1">
        <v>42709</v>
      </c>
      <c r="B6403" s="3">
        <f t="shared" si="300"/>
        <v>2016</v>
      </c>
      <c r="C6403" s="3">
        <f t="shared" si="301"/>
        <v>12</v>
      </c>
      <c r="D6403" t="s">
        <v>573</v>
      </c>
      <c r="E6403" t="str">
        <f t="shared" si="302"/>
        <v>Aleksandra Gannaway20161205</v>
      </c>
      <c r="F6403">
        <f>IF(COUNTIF($E$2:E6403, E6403) = 1, MAX($F$1:F6402) + 1, INDEX($F$1:F6402, MATCH(E6403, $E$1:E6402, 0)))</f>
        <v>3170</v>
      </c>
      <c r="G6403" t="s">
        <v>434</v>
      </c>
      <c r="H6403" t="s">
        <v>34</v>
      </c>
      <c r="I6403" t="s">
        <v>74</v>
      </c>
      <c r="J6403" t="s">
        <v>2421</v>
      </c>
      <c r="K6403" s="17">
        <v>81.94</v>
      </c>
      <c r="L6403" s="17">
        <v>1</v>
      </c>
      <c r="M6403" s="17">
        <v>20.49</v>
      </c>
      <c r="N6403" s="17" t="str">
        <f>IF(SalesData[[#This Row],[Profit]]&gt;0,"Profit","Loss")</f>
        <v>Profit</v>
      </c>
    </row>
    <row r="6404" spans="1:14" x14ac:dyDescent="0.25">
      <c r="A6404" s="1">
        <v>42709</v>
      </c>
      <c r="B6404" s="3">
        <f t="shared" si="300"/>
        <v>2016</v>
      </c>
      <c r="C6404" s="3">
        <f t="shared" si="301"/>
        <v>12</v>
      </c>
      <c r="D6404" t="s">
        <v>1676</v>
      </c>
      <c r="E6404" t="str">
        <f t="shared" si="302"/>
        <v>Tony Chapman20161205</v>
      </c>
      <c r="F6404">
        <f>IF(COUNTIF($E$2:E6404, E6404) = 1, MAX($F$1:F6403) + 1, INDEX($F$1:F6403, MATCH(E6404, $E$1:E6403, 0)))</f>
        <v>3171</v>
      </c>
      <c r="G6404" t="s">
        <v>2044</v>
      </c>
      <c r="H6404" t="s">
        <v>11</v>
      </c>
      <c r="I6404" t="s">
        <v>24</v>
      </c>
      <c r="J6404" t="s">
        <v>386</v>
      </c>
      <c r="K6404" s="17">
        <v>33.92</v>
      </c>
      <c r="L6404" s="17">
        <v>8</v>
      </c>
      <c r="M6404" s="17">
        <v>13.23</v>
      </c>
      <c r="N6404" s="17" t="str">
        <f>IF(SalesData[[#This Row],[Profit]]&gt;0,"Profit","Loss")</f>
        <v>Profit</v>
      </c>
    </row>
    <row r="6405" spans="1:14" x14ac:dyDescent="0.25">
      <c r="A6405" s="1">
        <v>42709</v>
      </c>
      <c r="B6405" s="3">
        <f t="shared" si="300"/>
        <v>2016</v>
      </c>
      <c r="C6405" s="3">
        <f t="shared" si="301"/>
        <v>12</v>
      </c>
      <c r="D6405" t="s">
        <v>2021</v>
      </c>
      <c r="E6405" t="str">
        <f t="shared" si="302"/>
        <v>Theone Pippenger20161205</v>
      </c>
      <c r="F6405">
        <f>IF(COUNTIF($E$2:E6405, E6405) = 1, MAX($F$1:F6404) + 1, INDEX($F$1:F6404, MATCH(E6405, $E$1:E6404, 0)))</f>
        <v>3172</v>
      </c>
      <c r="G6405" t="s">
        <v>33</v>
      </c>
      <c r="H6405" t="s">
        <v>39</v>
      </c>
      <c r="I6405" t="s">
        <v>40</v>
      </c>
      <c r="J6405" t="s">
        <v>1596</v>
      </c>
      <c r="K6405" s="17">
        <v>699.98</v>
      </c>
      <c r="L6405" s="17">
        <v>2</v>
      </c>
      <c r="M6405" s="17">
        <v>195.99</v>
      </c>
      <c r="N6405" s="17" t="str">
        <f>IF(SalesData[[#This Row],[Profit]]&gt;0,"Profit","Loss")</f>
        <v>Profit</v>
      </c>
    </row>
    <row r="6406" spans="1:14" x14ac:dyDescent="0.25">
      <c r="A6406" s="1">
        <v>42709</v>
      </c>
      <c r="B6406" s="3">
        <f t="shared" si="300"/>
        <v>2016</v>
      </c>
      <c r="C6406" s="3">
        <f t="shared" si="301"/>
        <v>12</v>
      </c>
      <c r="D6406" t="s">
        <v>2021</v>
      </c>
      <c r="E6406" t="str">
        <f t="shared" si="302"/>
        <v>Theone Pippenger20161205</v>
      </c>
      <c r="F6406">
        <f>IF(COUNTIF($E$2:E6406, E6406) = 1, MAX($F$1:F6405) + 1, INDEX($F$1:F6405, MATCH(E6406, $E$1:E6405, 0)))</f>
        <v>3172</v>
      </c>
      <c r="G6406" t="s">
        <v>33</v>
      </c>
      <c r="H6406" t="s">
        <v>11</v>
      </c>
      <c r="I6406" t="s">
        <v>18</v>
      </c>
      <c r="J6406" t="s">
        <v>2359</v>
      </c>
      <c r="K6406" s="17">
        <v>584.82000000000005</v>
      </c>
      <c r="L6406" s="17">
        <v>9</v>
      </c>
      <c r="M6406" s="17">
        <v>70.180000000000007</v>
      </c>
      <c r="N6406" s="17" t="str">
        <f>IF(SalesData[[#This Row],[Profit]]&gt;0,"Profit","Loss")</f>
        <v>Profit</v>
      </c>
    </row>
    <row r="6407" spans="1:14" x14ac:dyDescent="0.25">
      <c r="A6407" s="1">
        <v>42709</v>
      </c>
      <c r="B6407" s="3">
        <f t="shared" si="300"/>
        <v>2016</v>
      </c>
      <c r="C6407" s="3">
        <f t="shared" si="301"/>
        <v>12</v>
      </c>
      <c r="D6407" t="s">
        <v>684</v>
      </c>
      <c r="E6407" t="str">
        <f t="shared" si="302"/>
        <v>Randy Ferguson20161205</v>
      </c>
      <c r="F6407">
        <f>IF(COUNTIF($E$2:E6407, E6407) = 1, MAX($F$1:F6406) + 1, INDEX($F$1:F6406, MATCH(E6407, $E$1:E6406, 0)))</f>
        <v>3173</v>
      </c>
      <c r="G6407" t="s">
        <v>15</v>
      </c>
      <c r="H6407" t="s">
        <v>11</v>
      </c>
      <c r="I6407" t="s">
        <v>16</v>
      </c>
      <c r="J6407" t="s">
        <v>188</v>
      </c>
      <c r="K6407" s="17">
        <v>11.95</v>
      </c>
      <c r="L6407" s="17">
        <v>3</v>
      </c>
      <c r="M6407" s="17">
        <v>3.88</v>
      </c>
      <c r="N6407" s="17" t="str">
        <f>IF(SalesData[[#This Row],[Profit]]&gt;0,"Profit","Loss")</f>
        <v>Profit</v>
      </c>
    </row>
    <row r="6408" spans="1:14" x14ac:dyDescent="0.25">
      <c r="A6408" s="1">
        <v>42709</v>
      </c>
      <c r="B6408" s="3">
        <f t="shared" si="300"/>
        <v>2016</v>
      </c>
      <c r="C6408" s="3">
        <f t="shared" si="301"/>
        <v>12</v>
      </c>
      <c r="D6408" t="s">
        <v>401</v>
      </c>
      <c r="E6408" t="str">
        <f t="shared" si="302"/>
        <v>Mike Pelletier20161205</v>
      </c>
      <c r="F6408">
        <f>IF(COUNTIF($E$2:E6408, E6408) = 1, MAX($F$1:F6407) + 1, INDEX($F$1:F6407, MATCH(E6408, $E$1:E6407, 0)))</f>
        <v>3174</v>
      </c>
      <c r="G6408" t="s">
        <v>15</v>
      </c>
      <c r="H6408" t="s">
        <v>11</v>
      </c>
      <c r="I6408" t="s">
        <v>24</v>
      </c>
      <c r="J6408" t="s">
        <v>2084</v>
      </c>
      <c r="K6408" s="17">
        <v>3.54</v>
      </c>
      <c r="L6408" s="17">
        <v>2</v>
      </c>
      <c r="M6408" s="17">
        <v>0.31</v>
      </c>
      <c r="N6408" s="17" t="str">
        <f>IF(SalesData[[#This Row],[Profit]]&gt;0,"Profit","Loss")</f>
        <v>Profit</v>
      </c>
    </row>
    <row r="6409" spans="1:14" x14ac:dyDescent="0.25">
      <c r="A6409" s="1">
        <v>42709</v>
      </c>
      <c r="B6409" s="3">
        <f t="shared" si="300"/>
        <v>2016</v>
      </c>
      <c r="C6409" s="3">
        <f t="shared" si="301"/>
        <v>12</v>
      </c>
      <c r="D6409" t="s">
        <v>2439</v>
      </c>
      <c r="E6409" t="str">
        <f t="shared" si="302"/>
        <v>Harold Engle20161205</v>
      </c>
      <c r="F6409">
        <f>IF(COUNTIF($E$2:E6409, E6409) = 1, MAX($F$1:F6408) + 1, INDEX($F$1:F6408, MATCH(E6409, $E$1:E6408, 0)))</f>
        <v>3175</v>
      </c>
      <c r="G6409" t="s">
        <v>59</v>
      </c>
      <c r="H6409" t="s">
        <v>34</v>
      </c>
      <c r="I6409" t="s">
        <v>47</v>
      </c>
      <c r="J6409" t="s">
        <v>2062</v>
      </c>
      <c r="K6409" s="17">
        <v>13.4</v>
      </c>
      <c r="L6409" s="17">
        <v>1</v>
      </c>
      <c r="M6409" s="17">
        <v>6.43</v>
      </c>
      <c r="N6409" s="17" t="str">
        <f>IF(SalesData[[#This Row],[Profit]]&gt;0,"Profit","Loss")</f>
        <v>Profit</v>
      </c>
    </row>
    <row r="6410" spans="1:14" x14ac:dyDescent="0.25">
      <c r="A6410" s="1">
        <v>42709</v>
      </c>
      <c r="B6410" s="3">
        <f t="shared" si="300"/>
        <v>2016</v>
      </c>
      <c r="C6410" s="3">
        <f t="shared" si="301"/>
        <v>12</v>
      </c>
      <c r="D6410" t="s">
        <v>2439</v>
      </c>
      <c r="E6410" t="str">
        <f t="shared" si="302"/>
        <v>Harold Engle20161205</v>
      </c>
      <c r="F6410">
        <f>IF(COUNTIF($E$2:E6410, E6410) = 1, MAX($F$1:F6409) + 1, INDEX($F$1:F6409, MATCH(E6410, $E$1:E6409, 0)))</f>
        <v>3175</v>
      </c>
      <c r="G6410" t="s">
        <v>59</v>
      </c>
      <c r="H6410" t="s">
        <v>11</v>
      </c>
      <c r="I6410" t="s">
        <v>12</v>
      </c>
      <c r="J6410" t="s">
        <v>625</v>
      </c>
      <c r="K6410" s="17">
        <v>4.9800000000000004</v>
      </c>
      <c r="L6410" s="17">
        <v>1</v>
      </c>
      <c r="M6410" s="17">
        <v>2.34</v>
      </c>
      <c r="N6410" s="17" t="str">
        <f>IF(SalesData[[#This Row],[Profit]]&gt;0,"Profit","Loss")</f>
        <v>Profit</v>
      </c>
    </row>
    <row r="6411" spans="1:14" x14ac:dyDescent="0.25">
      <c r="A6411" s="1">
        <v>42709</v>
      </c>
      <c r="B6411" s="3">
        <f t="shared" si="300"/>
        <v>2016</v>
      </c>
      <c r="C6411" s="3">
        <f t="shared" si="301"/>
        <v>12</v>
      </c>
      <c r="D6411" t="s">
        <v>2439</v>
      </c>
      <c r="E6411" t="str">
        <f t="shared" si="302"/>
        <v>Harold Engle20161205</v>
      </c>
      <c r="F6411">
        <f>IF(COUNTIF($E$2:E6411, E6411) = 1, MAX($F$1:F6410) + 1, INDEX($F$1:F6410, MATCH(E6411, $E$1:E6410, 0)))</f>
        <v>3175</v>
      </c>
      <c r="G6411" t="s">
        <v>59</v>
      </c>
      <c r="H6411" t="s">
        <v>11</v>
      </c>
      <c r="I6411" t="s">
        <v>63</v>
      </c>
      <c r="J6411" t="s">
        <v>1350</v>
      </c>
      <c r="K6411" s="17">
        <v>109.69</v>
      </c>
      <c r="L6411" s="17">
        <v>7</v>
      </c>
      <c r="M6411" s="17">
        <v>51.55</v>
      </c>
      <c r="N6411" s="17" t="str">
        <f>IF(SalesData[[#This Row],[Profit]]&gt;0,"Profit","Loss")</f>
        <v>Profit</v>
      </c>
    </row>
    <row r="6412" spans="1:14" x14ac:dyDescent="0.25">
      <c r="A6412" s="1">
        <v>42710</v>
      </c>
      <c r="B6412" s="3">
        <f t="shared" si="300"/>
        <v>2016</v>
      </c>
      <c r="C6412" s="3">
        <f t="shared" si="301"/>
        <v>12</v>
      </c>
      <c r="D6412" t="s">
        <v>1521</v>
      </c>
      <c r="E6412" t="str">
        <f t="shared" si="302"/>
        <v>Greg Guthrie20161206</v>
      </c>
      <c r="F6412">
        <f>IF(COUNTIF($E$2:E6412, E6412) = 1, MAX($F$1:F6411) + 1, INDEX($F$1:F6411, MATCH(E6412, $E$1:E6411, 0)))</f>
        <v>3176</v>
      </c>
      <c r="G6412" t="s">
        <v>27</v>
      </c>
      <c r="H6412" t="s">
        <v>11</v>
      </c>
      <c r="I6412" t="s">
        <v>12</v>
      </c>
      <c r="J6412" t="s">
        <v>1203</v>
      </c>
      <c r="K6412" s="17">
        <v>19.440000000000001</v>
      </c>
      <c r="L6412" s="17">
        <v>3</v>
      </c>
      <c r="M6412" s="17">
        <v>9.33</v>
      </c>
      <c r="N6412" s="17" t="str">
        <f>IF(SalesData[[#This Row],[Profit]]&gt;0,"Profit","Loss")</f>
        <v>Profit</v>
      </c>
    </row>
    <row r="6413" spans="1:14" x14ac:dyDescent="0.25">
      <c r="A6413" s="1">
        <v>42710</v>
      </c>
      <c r="B6413" s="3">
        <f t="shared" si="300"/>
        <v>2016</v>
      </c>
      <c r="C6413" s="3">
        <f t="shared" si="301"/>
        <v>12</v>
      </c>
      <c r="D6413" t="s">
        <v>709</v>
      </c>
      <c r="E6413" t="str">
        <f t="shared" si="302"/>
        <v>Greg Tran20161206</v>
      </c>
      <c r="F6413">
        <f>IF(COUNTIF($E$2:E6413, E6413) = 1, MAX($F$1:F6412) + 1, INDEX($F$1:F6412, MATCH(E6413, $E$1:E6412, 0)))</f>
        <v>3177</v>
      </c>
      <c r="G6413" t="s">
        <v>164</v>
      </c>
      <c r="H6413" t="s">
        <v>39</v>
      </c>
      <c r="I6413" t="s">
        <v>40</v>
      </c>
      <c r="J6413" t="s">
        <v>2026</v>
      </c>
      <c r="K6413" s="17">
        <v>156.79</v>
      </c>
      <c r="L6413" s="17">
        <v>1</v>
      </c>
      <c r="M6413" s="17">
        <v>13.72</v>
      </c>
      <c r="N6413" s="17" t="str">
        <f>IF(SalesData[[#This Row],[Profit]]&gt;0,"Profit","Loss")</f>
        <v>Profit</v>
      </c>
    </row>
    <row r="6414" spans="1:14" x14ac:dyDescent="0.25">
      <c r="A6414" s="1">
        <v>42710</v>
      </c>
      <c r="B6414" s="3">
        <f t="shared" si="300"/>
        <v>2016</v>
      </c>
      <c r="C6414" s="3">
        <f t="shared" si="301"/>
        <v>12</v>
      </c>
      <c r="D6414" t="s">
        <v>709</v>
      </c>
      <c r="E6414" t="str">
        <f t="shared" si="302"/>
        <v>Greg Tran20161206</v>
      </c>
      <c r="F6414">
        <f>IF(COUNTIF($E$2:E6414, E6414) = 1, MAX($F$1:F6413) + 1, INDEX($F$1:F6413, MATCH(E6414, $E$1:E6413, 0)))</f>
        <v>3177</v>
      </c>
      <c r="G6414" t="s">
        <v>164</v>
      </c>
      <c r="H6414" t="s">
        <v>39</v>
      </c>
      <c r="I6414" t="s">
        <v>40</v>
      </c>
      <c r="J6414" t="s">
        <v>1917</v>
      </c>
      <c r="K6414" s="17">
        <v>431.98</v>
      </c>
      <c r="L6414" s="17">
        <v>3</v>
      </c>
      <c r="M6414" s="17">
        <v>27</v>
      </c>
      <c r="N6414" s="17" t="str">
        <f>IF(SalesData[[#This Row],[Profit]]&gt;0,"Profit","Loss")</f>
        <v>Profit</v>
      </c>
    </row>
    <row r="6415" spans="1:14" x14ac:dyDescent="0.25">
      <c r="A6415" s="1">
        <v>42710</v>
      </c>
      <c r="B6415" s="3">
        <f t="shared" si="300"/>
        <v>2016</v>
      </c>
      <c r="C6415" s="3">
        <f t="shared" si="301"/>
        <v>12</v>
      </c>
      <c r="D6415" t="s">
        <v>709</v>
      </c>
      <c r="E6415" t="str">
        <f t="shared" si="302"/>
        <v>Greg Tran20161206</v>
      </c>
      <c r="F6415">
        <f>IF(COUNTIF($E$2:E6415, E6415) = 1, MAX($F$1:F6414) + 1, INDEX($F$1:F6414, MATCH(E6415, $E$1:E6414, 0)))</f>
        <v>3177</v>
      </c>
      <c r="G6415" t="s">
        <v>164</v>
      </c>
      <c r="H6415" t="s">
        <v>11</v>
      </c>
      <c r="I6415" t="s">
        <v>63</v>
      </c>
      <c r="J6415" t="s">
        <v>2072</v>
      </c>
      <c r="K6415" s="17">
        <v>35.89</v>
      </c>
      <c r="L6415" s="17">
        <v>1</v>
      </c>
      <c r="M6415" s="17">
        <v>16.149999999999999</v>
      </c>
      <c r="N6415" s="17" t="str">
        <f>IF(SalesData[[#This Row],[Profit]]&gt;0,"Profit","Loss")</f>
        <v>Profit</v>
      </c>
    </row>
    <row r="6416" spans="1:14" x14ac:dyDescent="0.25">
      <c r="A6416" s="1">
        <v>42710</v>
      </c>
      <c r="B6416" s="3">
        <f t="shared" si="300"/>
        <v>2016</v>
      </c>
      <c r="C6416" s="3">
        <f t="shared" si="301"/>
        <v>12</v>
      </c>
      <c r="D6416" t="s">
        <v>709</v>
      </c>
      <c r="E6416" t="str">
        <f t="shared" si="302"/>
        <v>Greg Tran20161206</v>
      </c>
      <c r="F6416">
        <f>IF(COUNTIF($E$2:E6416, E6416) = 1, MAX($F$1:F6415) + 1, INDEX($F$1:F6415, MATCH(E6416, $E$1:E6415, 0)))</f>
        <v>3177</v>
      </c>
      <c r="G6416" t="s">
        <v>164</v>
      </c>
      <c r="H6416" t="s">
        <v>11</v>
      </c>
      <c r="I6416" t="s">
        <v>20</v>
      </c>
      <c r="J6416" t="s">
        <v>431</v>
      </c>
      <c r="K6416" s="17">
        <v>47.21</v>
      </c>
      <c r="L6416" s="17">
        <v>7</v>
      </c>
      <c r="M6416" s="17">
        <v>15.34</v>
      </c>
      <c r="N6416" s="17" t="str">
        <f>IF(SalesData[[#This Row],[Profit]]&gt;0,"Profit","Loss")</f>
        <v>Profit</v>
      </c>
    </row>
    <row r="6417" spans="1:14" x14ac:dyDescent="0.25">
      <c r="A6417" s="1">
        <v>42710</v>
      </c>
      <c r="B6417" s="3">
        <f t="shared" si="300"/>
        <v>2016</v>
      </c>
      <c r="C6417" s="3">
        <f t="shared" si="301"/>
        <v>12</v>
      </c>
      <c r="D6417" t="s">
        <v>709</v>
      </c>
      <c r="E6417" t="str">
        <f t="shared" si="302"/>
        <v>Greg Tran20161206</v>
      </c>
      <c r="F6417">
        <f>IF(COUNTIF($E$2:E6417, E6417) = 1, MAX($F$1:F6416) + 1, INDEX($F$1:F6416, MATCH(E6417, $E$1:E6416, 0)))</f>
        <v>3177</v>
      </c>
      <c r="G6417" t="s">
        <v>164</v>
      </c>
      <c r="H6417" t="s">
        <v>11</v>
      </c>
      <c r="I6417" t="s">
        <v>12</v>
      </c>
      <c r="J6417" t="s">
        <v>1984</v>
      </c>
      <c r="K6417" s="17">
        <v>248.08</v>
      </c>
      <c r="L6417" s="17">
        <v>7</v>
      </c>
      <c r="M6417" s="17">
        <v>116.6</v>
      </c>
      <c r="N6417" s="17" t="str">
        <f>IF(SalesData[[#This Row],[Profit]]&gt;0,"Profit","Loss")</f>
        <v>Profit</v>
      </c>
    </row>
    <row r="6418" spans="1:14" x14ac:dyDescent="0.25">
      <c r="A6418" s="1">
        <v>42710</v>
      </c>
      <c r="B6418" s="3">
        <f t="shared" si="300"/>
        <v>2016</v>
      </c>
      <c r="C6418" s="3">
        <f t="shared" si="301"/>
        <v>12</v>
      </c>
      <c r="D6418" t="s">
        <v>709</v>
      </c>
      <c r="E6418" t="str">
        <f t="shared" si="302"/>
        <v>Greg Tran20161206</v>
      </c>
      <c r="F6418">
        <f>IF(COUNTIF($E$2:E6418, E6418) = 1, MAX($F$1:F6417) + 1, INDEX($F$1:F6417, MATCH(E6418, $E$1:E6417, 0)))</f>
        <v>3177</v>
      </c>
      <c r="G6418" t="s">
        <v>164</v>
      </c>
      <c r="H6418" t="s">
        <v>11</v>
      </c>
      <c r="I6418" t="s">
        <v>12</v>
      </c>
      <c r="J6418" t="s">
        <v>1255</v>
      </c>
      <c r="K6418" s="17">
        <v>189.7</v>
      </c>
      <c r="L6418" s="17">
        <v>5</v>
      </c>
      <c r="M6418" s="17">
        <v>89.16</v>
      </c>
      <c r="N6418" s="17" t="str">
        <f>IF(SalesData[[#This Row],[Profit]]&gt;0,"Profit","Loss")</f>
        <v>Profit</v>
      </c>
    </row>
    <row r="6419" spans="1:14" x14ac:dyDescent="0.25">
      <c r="A6419" s="1">
        <v>42710</v>
      </c>
      <c r="B6419" s="3">
        <f t="shared" si="300"/>
        <v>2016</v>
      </c>
      <c r="C6419" s="3">
        <f t="shared" si="301"/>
        <v>12</v>
      </c>
      <c r="D6419" t="s">
        <v>709</v>
      </c>
      <c r="E6419" t="str">
        <f t="shared" si="302"/>
        <v>Greg Tran20161206</v>
      </c>
      <c r="F6419">
        <f>IF(COUNTIF($E$2:E6419, E6419) = 1, MAX($F$1:F6418) + 1, INDEX($F$1:F6418, MATCH(E6419, $E$1:E6418, 0)))</f>
        <v>3177</v>
      </c>
      <c r="G6419" t="s">
        <v>164</v>
      </c>
      <c r="H6419" t="s">
        <v>11</v>
      </c>
      <c r="I6419" t="s">
        <v>20</v>
      </c>
      <c r="J6419" t="s">
        <v>765</v>
      </c>
      <c r="K6419" s="17">
        <v>59.81</v>
      </c>
      <c r="L6419" s="17">
        <v>3</v>
      </c>
      <c r="M6419" s="17">
        <v>19.440000000000001</v>
      </c>
      <c r="N6419" s="17" t="str">
        <f>IF(SalesData[[#This Row],[Profit]]&gt;0,"Profit","Loss")</f>
        <v>Profit</v>
      </c>
    </row>
    <row r="6420" spans="1:14" x14ac:dyDescent="0.25">
      <c r="A6420" s="1">
        <v>42710</v>
      </c>
      <c r="B6420" s="3">
        <f t="shared" si="300"/>
        <v>2016</v>
      </c>
      <c r="C6420" s="3">
        <f t="shared" si="301"/>
        <v>12</v>
      </c>
      <c r="D6420" t="s">
        <v>2205</v>
      </c>
      <c r="E6420" t="str">
        <f t="shared" si="302"/>
        <v>Dave Poirier20161206</v>
      </c>
      <c r="F6420">
        <f>IF(COUNTIF($E$2:E6420, E6420) = 1, MAX($F$1:F6419) + 1, INDEX($F$1:F6419, MATCH(E6420, $E$1:E6419, 0)))</f>
        <v>3178</v>
      </c>
      <c r="G6420" t="s">
        <v>149</v>
      </c>
      <c r="H6420" t="s">
        <v>11</v>
      </c>
      <c r="I6420" t="s">
        <v>20</v>
      </c>
      <c r="J6420" t="s">
        <v>2461</v>
      </c>
      <c r="K6420" s="17">
        <v>968.74</v>
      </c>
      <c r="L6420" s="17">
        <v>7</v>
      </c>
      <c r="M6420" s="17">
        <v>314.83999999999997</v>
      </c>
      <c r="N6420" s="17" t="str">
        <f>IF(SalesData[[#This Row],[Profit]]&gt;0,"Profit","Loss")</f>
        <v>Profit</v>
      </c>
    </row>
    <row r="6421" spans="1:14" x14ac:dyDescent="0.25">
      <c r="A6421" s="1">
        <v>42710</v>
      </c>
      <c r="B6421" s="3">
        <f t="shared" si="300"/>
        <v>2016</v>
      </c>
      <c r="C6421" s="3">
        <f t="shared" si="301"/>
        <v>12</v>
      </c>
      <c r="D6421" t="s">
        <v>2205</v>
      </c>
      <c r="E6421" t="str">
        <f t="shared" si="302"/>
        <v>Dave Poirier20161206</v>
      </c>
      <c r="F6421">
        <f>IF(COUNTIF($E$2:E6421, E6421) = 1, MAX($F$1:F6420) + 1, INDEX($F$1:F6420, MATCH(E6421, $E$1:E6420, 0)))</f>
        <v>3178</v>
      </c>
      <c r="G6421" t="s">
        <v>149</v>
      </c>
      <c r="H6421" t="s">
        <v>11</v>
      </c>
      <c r="I6421" t="s">
        <v>20</v>
      </c>
      <c r="J6421" t="s">
        <v>1309</v>
      </c>
      <c r="K6421" s="17">
        <v>222.35</v>
      </c>
      <c r="L6421" s="17">
        <v>13</v>
      </c>
      <c r="M6421" s="17">
        <v>77.819999999999993</v>
      </c>
      <c r="N6421" s="17" t="str">
        <f>IF(SalesData[[#This Row],[Profit]]&gt;0,"Profit","Loss")</f>
        <v>Profit</v>
      </c>
    </row>
    <row r="6422" spans="1:14" x14ac:dyDescent="0.25">
      <c r="A6422" s="1">
        <v>42710</v>
      </c>
      <c r="B6422" s="3">
        <f t="shared" si="300"/>
        <v>2016</v>
      </c>
      <c r="C6422" s="3">
        <f t="shared" si="301"/>
        <v>12</v>
      </c>
      <c r="D6422" t="s">
        <v>2205</v>
      </c>
      <c r="E6422" t="str">
        <f t="shared" si="302"/>
        <v>Dave Poirier20161206</v>
      </c>
      <c r="F6422">
        <f>IF(COUNTIF($E$2:E6422, E6422) = 1, MAX($F$1:F6421) + 1, INDEX($F$1:F6421, MATCH(E6422, $E$1:E6421, 0)))</f>
        <v>3178</v>
      </c>
      <c r="G6422" t="s">
        <v>149</v>
      </c>
      <c r="H6422" t="s">
        <v>39</v>
      </c>
      <c r="I6422" t="s">
        <v>603</v>
      </c>
      <c r="J6422" t="s">
        <v>604</v>
      </c>
      <c r="K6422" s="17">
        <v>479.98</v>
      </c>
      <c r="L6422" s="17">
        <v>2</v>
      </c>
      <c r="M6422" s="17">
        <v>90</v>
      </c>
      <c r="N6422" s="17" t="str">
        <f>IF(SalesData[[#This Row],[Profit]]&gt;0,"Profit","Loss")</f>
        <v>Profit</v>
      </c>
    </row>
    <row r="6423" spans="1:14" x14ac:dyDescent="0.25">
      <c r="A6423" s="1">
        <v>42710</v>
      </c>
      <c r="B6423" s="3">
        <f t="shared" si="300"/>
        <v>2016</v>
      </c>
      <c r="C6423" s="3">
        <f t="shared" si="301"/>
        <v>12</v>
      </c>
      <c r="D6423" t="s">
        <v>246</v>
      </c>
      <c r="E6423" t="str">
        <f t="shared" si="302"/>
        <v>Anne Pryor20161206</v>
      </c>
      <c r="F6423">
        <f>IF(COUNTIF($E$2:E6423, E6423) = 1, MAX($F$1:F6422) + 1, INDEX($F$1:F6422, MATCH(E6423, $E$1:E6422, 0)))</f>
        <v>3179</v>
      </c>
      <c r="G6423" t="s">
        <v>27</v>
      </c>
      <c r="H6423" t="s">
        <v>39</v>
      </c>
      <c r="I6423" t="s">
        <v>40</v>
      </c>
      <c r="J6423" t="s">
        <v>2427</v>
      </c>
      <c r="K6423" s="17">
        <v>271.95999999999998</v>
      </c>
      <c r="L6423" s="17">
        <v>5</v>
      </c>
      <c r="M6423" s="17">
        <v>27.2</v>
      </c>
      <c r="N6423" s="17" t="str">
        <f>IF(SalesData[[#This Row],[Profit]]&gt;0,"Profit","Loss")</f>
        <v>Profit</v>
      </c>
    </row>
    <row r="6424" spans="1:14" x14ac:dyDescent="0.25">
      <c r="A6424" s="1">
        <v>42710</v>
      </c>
      <c r="B6424" s="3">
        <f t="shared" si="300"/>
        <v>2016</v>
      </c>
      <c r="C6424" s="3">
        <f t="shared" si="301"/>
        <v>12</v>
      </c>
      <c r="D6424" t="s">
        <v>246</v>
      </c>
      <c r="E6424" t="str">
        <f t="shared" si="302"/>
        <v>Anne Pryor20161206</v>
      </c>
      <c r="F6424">
        <f>IF(COUNTIF($E$2:E6424, E6424) = 1, MAX($F$1:F6423) + 1, INDEX($F$1:F6423, MATCH(E6424, $E$1:E6423, 0)))</f>
        <v>3179</v>
      </c>
      <c r="G6424" t="s">
        <v>27</v>
      </c>
      <c r="H6424" t="s">
        <v>11</v>
      </c>
      <c r="I6424" t="s">
        <v>24</v>
      </c>
      <c r="J6424" t="s">
        <v>581</v>
      </c>
      <c r="K6424" s="17">
        <v>18.690000000000001</v>
      </c>
      <c r="L6424" s="17">
        <v>7</v>
      </c>
      <c r="M6424" s="17">
        <v>5.23</v>
      </c>
      <c r="N6424" s="17" t="str">
        <f>IF(SalesData[[#This Row],[Profit]]&gt;0,"Profit","Loss")</f>
        <v>Profit</v>
      </c>
    </row>
    <row r="6425" spans="1:14" x14ac:dyDescent="0.25">
      <c r="A6425" s="1">
        <v>42710</v>
      </c>
      <c r="B6425" s="3">
        <f t="shared" si="300"/>
        <v>2016</v>
      </c>
      <c r="C6425" s="3">
        <f t="shared" si="301"/>
        <v>12</v>
      </c>
      <c r="D6425" t="s">
        <v>246</v>
      </c>
      <c r="E6425" t="str">
        <f t="shared" si="302"/>
        <v>Anne Pryor20161206</v>
      </c>
      <c r="F6425">
        <f>IF(COUNTIF($E$2:E6425, E6425) = 1, MAX($F$1:F6424) + 1, INDEX($F$1:F6424, MATCH(E6425, $E$1:E6424, 0)))</f>
        <v>3179</v>
      </c>
      <c r="G6425" t="s">
        <v>27</v>
      </c>
      <c r="H6425" t="s">
        <v>11</v>
      </c>
      <c r="I6425" t="s">
        <v>12</v>
      </c>
      <c r="J6425" t="s">
        <v>1981</v>
      </c>
      <c r="K6425" s="17">
        <v>13.36</v>
      </c>
      <c r="L6425" s="17">
        <v>2</v>
      </c>
      <c r="M6425" s="17">
        <v>6.41</v>
      </c>
      <c r="N6425" s="17" t="str">
        <f>IF(SalesData[[#This Row],[Profit]]&gt;0,"Profit","Loss")</f>
        <v>Profit</v>
      </c>
    </row>
    <row r="6426" spans="1:14" x14ac:dyDescent="0.25">
      <c r="A6426" s="1">
        <v>42710</v>
      </c>
      <c r="B6426" s="3">
        <f t="shared" si="300"/>
        <v>2016</v>
      </c>
      <c r="C6426" s="3">
        <f t="shared" si="301"/>
        <v>12</v>
      </c>
      <c r="D6426" t="s">
        <v>246</v>
      </c>
      <c r="E6426" t="str">
        <f t="shared" si="302"/>
        <v>Anne Pryor20161206</v>
      </c>
      <c r="F6426">
        <f>IF(COUNTIF($E$2:E6426, E6426) = 1, MAX($F$1:F6425) + 1, INDEX($F$1:F6425, MATCH(E6426, $E$1:E6425, 0)))</f>
        <v>3179</v>
      </c>
      <c r="G6426" t="s">
        <v>27</v>
      </c>
      <c r="H6426" t="s">
        <v>39</v>
      </c>
      <c r="I6426" t="s">
        <v>40</v>
      </c>
      <c r="J6426" t="s">
        <v>2109</v>
      </c>
      <c r="K6426" s="17">
        <v>249.58</v>
      </c>
      <c r="L6426" s="17">
        <v>2</v>
      </c>
      <c r="M6426" s="17">
        <v>31.2</v>
      </c>
      <c r="N6426" s="17" t="str">
        <f>IF(SalesData[[#This Row],[Profit]]&gt;0,"Profit","Loss")</f>
        <v>Profit</v>
      </c>
    </row>
    <row r="6427" spans="1:14" x14ac:dyDescent="0.25">
      <c r="A6427" s="1">
        <v>42710</v>
      </c>
      <c r="B6427" s="3">
        <f t="shared" si="300"/>
        <v>2016</v>
      </c>
      <c r="C6427" s="3">
        <f t="shared" si="301"/>
        <v>12</v>
      </c>
      <c r="D6427" t="s">
        <v>246</v>
      </c>
      <c r="E6427" t="str">
        <f t="shared" si="302"/>
        <v>Anne Pryor20161206</v>
      </c>
      <c r="F6427">
        <f>IF(COUNTIF($E$2:E6427, E6427) = 1, MAX($F$1:F6426) + 1, INDEX($F$1:F6426, MATCH(E6427, $E$1:E6426, 0)))</f>
        <v>3179</v>
      </c>
      <c r="G6427" t="s">
        <v>27</v>
      </c>
      <c r="H6427" t="s">
        <v>11</v>
      </c>
      <c r="I6427" t="s">
        <v>43</v>
      </c>
      <c r="J6427" t="s">
        <v>130</v>
      </c>
      <c r="K6427" s="17">
        <v>13.86</v>
      </c>
      <c r="L6427" s="17">
        <v>7</v>
      </c>
      <c r="M6427" s="17">
        <v>0</v>
      </c>
      <c r="N6427" s="17" t="str">
        <f>IF(SalesData[[#This Row],[Profit]]&gt;0,"Profit","Loss")</f>
        <v>Loss</v>
      </c>
    </row>
    <row r="6428" spans="1:14" x14ac:dyDescent="0.25">
      <c r="A6428" s="1">
        <v>42710</v>
      </c>
      <c r="B6428" s="3">
        <f t="shared" si="300"/>
        <v>2016</v>
      </c>
      <c r="C6428" s="3">
        <f t="shared" si="301"/>
        <v>12</v>
      </c>
      <c r="D6428" t="s">
        <v>246</v>
      </c>
      <c r="E6428" t="str">
        <f t="shared" si="302"/>
        <v>Anne Pryor20161206</v>
      </c>
      <c r="F6428">
        <f>IF(COUNTIF($E$2:E6428, E6428) = 1, MAX($F$1:F6427) + 1, INDEX($F$1:F6427, MATCH(E6428, $E$1:E6427, 0)))</f>
        <v>3179</v>
      </c>
      <c r="G6428" t="s">
        <v>27</v>
      </c>
      <c r="H6428" t="s">
        <v>11</v>
      </c>
      <c r="I6428" t="s">
        <v>20</v>
      </c>
      <c r="J6428" t="s">
        <v>1491</v>
      </c>
      <c r="K6428" s="17">
        <v>13.38</v>
      </c>
      <c r="L6428" s="17">
        <v>4</v>
      </c>
      <c r="M6428" s="17">
        <v>4.68</v>
      </c>
      <c r="N6428" s="17" t="str">
        <f>IF(SalesData[[#This Row],[Profit]]&gt;0,"Profit","Loss")</f>
        <v>Profit</v>
      </c>
    </row>
    <row r="6429" spans="1:14" x14ac:dyDescent="0.25">
      <c r="A6429" s="1">
        <v>42710</v>
      </c>
      <c r="B6429" s="3">
        <f t="shared" si="300"/>
        <v>2016</v>
      </c>
      <c r="C6429" s="3">
        <f t="shared" si="301"/>
        <v>12</v>
      </c>
      <c r="D6429" t="s">
        <v>246</v>
      </c>
      <c r="E6429" t="str">
        <f t="shared" si="302"/>
        <v>Anne Pryor20161206</v>
      </c>
      <c r="F6429">
        <f>IF(COUNTIF($E$2:E6429, E6429) = 1, MAX($F$1:F6428) + 1, INDEX($F$1:F6428, MATCH(E6429, $E$1:E6428, 0)))</f>
        <v>3179</v>
      </c>
      <c r="G6429" t="s">
        <v>27</v>
      </c>
      <c r="H6429" t="s">
        <v>11</v>
      </c>
      <c r="I6429" t="s">
        <v>20</v>
      </c>
      <c r="J6429" t="s">
        <v>2061</v>
      </c>
      <c r="K6429" s="17">
        <v>437.47</v>
      </c>
      <c r="L6429" s="17">
        <v>14</v>
      </c>
      <c r="M6429" s="17">
        <v>153.12</v>
      </c>
      <c r="N6429" s="17" t="str">
        <f>IF(SalesData[[#This Row],[Profit]]&gt;0,"Profit","Loss")</f>
        <v>Profit</v>
      </c>
    </row>
    <row r="6430" spans="1:14" x14ac:dyDescent="0.25">
      <c r="A6430" s="1">
        <v>42712</v>
      </c>
      <c r="B6430" s="3">
        <f t="shared" si="300"/>
        <v>2016</v>
      </c>
      <c r="C6430" s="3">
        <f t="shared" si="301"/>
        <v>12</v>
      </c>
      <c r="D6430" t="s">
        <v>2282</v>
      </c>
      <c r="E6430" t="str">
        <f t="shared" si="302"/>
        <v>Gene Hale20161208</v>
      </c>
      <c r="F6430">
        <f>IF(COUNTIF($E$2:E6430, E6430) = 1, MAX($F$1:F6429) + 1, INDEX($F$1:F6429, MATCH(E6430, $E$1:E6429, 0)))</f>
        <v>3180</v>
      </c>
      <c r="G6430" t="s">
        <v>10</v>
      </c>
      <c r="H6430" t="s">
        <v>39</v>
      </c>
      <c r="I6430" t="s">
        <v>40</v>
      </c>
      <c r="J6430" t="s">
        <v>41</v>
      </c>
      <c r="K6430" s="17">
        <v>1097.54</v>
      </c>
      <c r="L6430" s="17">
        <v>7</v>
      </c>
      <c r="M6430" s="17">
        <v>123.47</v>
      </c>
      <c r="N6430" s="17" t="str">
        <f>IF(SalesData[[#This Row],[Profit]]&gt;0,"Profit","Loss")</f>
        <v>Profit</v>
      </c>
    </row>
    <row r="6431" spans="1:14" x14ac:dyDescent="0.25">
      <c r="A6431" s="1">
        <v>42712</v>
      </c>
      <c r="B6431" s="3">
        <f t="shared" si="300"/>
        <v>2016</v>
      </c>
      <c r="C6431" s="3">
        <f t="shared" si="301"/>
        <v>12</v>
      </c>
      <c r="D6431" t="s">
        <v>2282</v>
      </c>
      <c r="E6431" t="str">
        <f t="shared" si="302"/>
        <v>Gene Hale20161208</v>
      </c>
      <c r="F6431">
        <f>IF(COUNTIF($E$2:E6431, E6431) = 1, MAX($F$1:F6430) + 1, INDEX($F$1:F6430, MATCH(E6431, $E$1:E6430, 0)))</f>
        <v>3180</v>
      </c>
      <c r="G6431" t="s">
        <v>10</v>
      </c>
      <c r="H6431" t="s">
        <v>34</v>
      </c>
      <c r="I6431" t="s">
        <v>47</v>
      </c>
      <c r="J6431" t="s">
        <v>2599</v>
      </c>
      <c r="K6431" s="17">
        <v>190.92</v>
      </c>
      <c r="L6431" s="17">
        <v>5</v>
      </c>
      <c r="M6431" s="17">
        <v>-147.96</v>
      </c>
      <c r="N6431" s="17" t="str">
        <f>IF(SalesData[[#This Row],[Profit]]&gt;0,"Profit","Loss")</f>
        <v>Loss</v>
      </c>
    </row>
    <row r="6432" spans="1:14" x14ac:dyDescent="0.25">
      <c r="A6432" s="1">
        <v>42712</v>
      </c>
      <c r="B6432" s="3">
        <f t="shared" si="300"/>
        <v>2016</v>
      </c>
      <c r="C6432" s="3">
        <f t="shared" si="301"/>
        <v>12</v>
      </c>
      <c r="D6432" t="s">
        <v>334</v>
      </c>
      <c r="E6432" t="str">
        <f t="shared" si="302"/>
        <v>Quincy Jones20161208</v>
      </c>
      <c r="F6432">
        <f>IF(COUNTIF($E$2:E6432, E6432) = 1, MAX($F$1:F6431) + 1, INDEX($F$1:F6431, MATCH(E6432, $E$1:E6431, 0)))</f>
        <v>3181</v>
      </c>
      <c r="G6432" t="s">
        <v>315</v>
      </c>
      <c r="H6432" t="s">
        <v>39</v>
      </c>
      <c r="I6432" t="s">
        <v>40</v>
      </c>
      <c r="J6432" t="s">
        <v>2275</v>
      </c>
      <c r="K6432" s="17">
        <v>114.95</v>
      </c>
      <c r="L6432" s="17">
        <v>5</v>
      </c>
      <c r="M6432" s="17">
        <v>2.2999999999999998</v>
      </c>
      <c r="N6432" s="17" t="str">
        <f>IF(SalesData[[#This Row],[Profit]]&gt;0,"Profit","Loss")</f>
        <v>Profit</v>
      </c>
    </row>
    <row r="6433" spans="1:14" x14ac:dyDescent="0.25">
      <c r="A6433" s="1">
        <v>42712</v>
      </c>
      <c r="B6433" s="3">
        <f t="shared" si="300"/>
        <v>2016</v>
      </c>
      <c r="C6433" s="3">
        <f t="shared" si="301"/>
        <v>12</v>
      </c>
      <c r="D6433" t="s">
        <v>1369</v>
      </c>
      <c r="E6433" t="str">
        <f t="shared" si="302"/>
        <v>Julie Prescott20161208</v>
      </c>
      <c r="F6433">
        <f>IF(COUNTIF($E$2:E6433, E6433) = 1, MAX($F$1:F6432) + 1, INDEX($F$1:F6432, MATCH(E6433, $E$1:E6432, 0)))</f>
        <v>3182</v>
      </c>
      <c r="G6433" t="s">
        <v>78</v>
      </c>
      <c r="H6433" t="s">
        <v>11</v>
      </c>
      <c r="I6433" t="s">
        <v>20</v>
      </c>
      <c r="J6433" t="s">
        <v>1599</v>
      </c>
      <c r="K6433" s="17">
        <v>12.96</v>
      </c>
      <c r="L6433" s="17">
        <v>7</v>
      </c>
      <c r="M6433" s="17">
        <v>-9.5</v>
      </c>
      <c r="N6433" s="17" t="str">
        <f>IF(SalesData[[#This Row],[Profit]]&gt;0,"Profit","Loss")</f>
        <v>Loss</v>
      </c>
    </row>
    <row r="6434" spans="1:14" x14ac:dyDescent="0.25">
      <c r="A6434" s="1">
        <v>42712</v>
      </c>
      <c r="B6434" s="3">
        <f t="shared" si="300"/>
        <v>2016</v>
      </c>
      <c r="C6434" s="3">
        <f t="shared" si="301"/>
        <v>12</v>
      </c>
      <c r="D6434" t="s">
        <v>1249</v>
      </c>
      <c r="E6434" t="str">
        <f t="shared" si="302"/>
        <v>Stefania Perrino20161208</v>
      </c>
      <c r="F6434">
        <f>IF(COUNTIF($E$2:E6434, E6434) = 1, MAX($F$1:F6433) + 1, INDEX($F$1:F6433, MATCH(E6434, $E$1:E6433, 0)))</f>
        <v>3183</v>
      </c>
      <c r="G6434" t="s">
        <v>27</v>
      </c>
      <c r="H6434" t="s">
        <v>11</v>
      </c>
      <c r="I6434" t="s">
        <v>24</v>
      </c>
      <c r="J6434" t="s">
        <v>845</v>
      </c>
      <c r="K6434" s="17">
        <v>8.56</v>
      </c>
      <c r="L6434" s="17">
        <v>2</v>
      </c>
      <c r="M6434" s="17">
        <v>2.48</v>
      </c>
      <c r="N6434" s="17" t="str">
        <f>IF(SalesData[[#This Row],[Profit]]&gt;0,"Profit","Loss")</f>
        <v>Profit</v>
      </c>
    </row>
    <row r="6435" spans="1:14" x14ac:dyDescent="0.25">
      <c r="A6435" s="1">
        <v>42712</v>
      </c>
      <c r="B6435" s="3">
        <f t="shared" si="300"/>
        <v>2016</v>
      </c>
      <c r="C6435" s="3">
        <f t="shared" si="301"/>
        <v>12</v>
      </c>
      <c r="D6435" t="s">
        <v>1249</v>
      </c>
      <c r="E6435" t="str">
        <f t="shared" si="302"/>
        <v>Stefania Perrino20161208</v>
      </c>
      <c r="F6435">
        <f>IF(COUNTIF($E$2:E6435, E6435) = 1, MAX($F$1:F6434) + 1, INDEX($F$1:F6434, MATCH(E6435, $E$1:E6434, 0)))</f>
        <v>3183</v>
      </c>
      <c r="G6435" t="s">
        <v>27</v>
      </c>
      <c r="H6435" t="s">
        <v>11</v>
      </c>
      <c r="I6435" t="s">
        <v>12</v>
      </c>
      <c r="J6435" t="s">
        <v>216</v>
      </c>
      <c r="K6435" s="17">
        <v>45.36</v>
      </c>
      <c r="L6435" s="17">
        <v>7</v>
      </c>
      <c r="M6435" s="17">
        <v>21.77</v>
      </c>
      <c r="N6435" s="17" t="str">
        <f>IF(SalesData[[#This Row],[Profit]]&gt;0,"Profit","Loss")</f>
        <v>Profit</v>
      </c>
    </row>
    <row r="6436" spans="1:14" x14ac:dyDescent="0.25">
      <c r="A6436" s="1">
        <v>42712</v>
      </c>
      <c r="B6436" s="3">
        <f t="shared" si="300"/>
        <v>2016</v>
      </c>
      <c r="C6436" s="3">
        <f t="shared" si="301"/>
        <v>12</v>
      </c>
      <c r="D6436" t="s">
        <v>1249</v>
      </c>
      <c r="E6436" t="str">
        <f t="shared" si="302"/>
        <v>Stefania Perrino20161208</v>
      </c>
      <c r="F6436">
        <f>IF(COUNTIF($E$2:E6436, E6436) = 1, MAX($F$1:F6435) + 1, INDEX($F$1:F6435, MATCH(E6436, $E$1:E6435, 0)))</f>
        <v>3183</v>
      </c>
      <c r="G6436" t="s">
        <v>27</v>
      </c>
      <c r="H6436" t="s">
        <v>34</v>
      </c>
      <c r="I6436" t="s">
        <v>145</v>
      </c>
      <c r="J6436" t="s">
        <v>397</v>
      </c>
      <c r="K6436" s="17">
        <v>1421.66</v>
      </c>
      <c r="L6436" s="17">
        <v>6</v>
      </c>
      <c r="M6436" s="17">
        <v>-195.48</v>
      </c>
      <c r="N6436" s="17" t="str">
        <f>IF(SalesData[[#This Row],[Profit]]&gt;0,"Profit","Loss")</f>
        <v>Loss</v>
      </c>
    </row>
    <row r="6437" spans="1:14" x14ac:dyDescent="0.25">
      <c r="A6437" s="1">
        <v>42712</v>
      </c>
      <c r="B6437" s="3">
        <f t="shared" si="300"/>
        <v>2016</v>
      </c>
      <c r="C6437" s="3">
        <f t="shared" si="301"/>
        <v>12</v>
      </c>
      <c r="D6437" t="s">
        <v>1413</v>
      </c>
      <c r="E6437" t="str">
        <f t="shared" si="302"/>
        <v>Doug Bickford20161208</v>
      </c>
      <c r="F6437">
        <f>IF(COUNTIF($E$2:E6437, E6437) = 1, MAX($F$1:F6436) + 1, INDEX($F$1:F6436, MATCH(E6437, $E$1:E6436, 0)))</f>
        <v>3184</v>
      </c>
      <c r="G6437" t="s">
        <v>27</v>
      </c>
      <c r="H6437" t="s">
        <v>11</v>
      </c>
      <c r="I6437" t="s">
        <v>18</v>
      </c>
      <c r="J6437" t="s">
        <v>1472</v>
      </c>
      <c r="K6437" s="17">
        <v>34.049999999999997</v>
      </c>
      <c r="L6437" s="17">
        <v>3</v>
      </c>
      <c r="M6437" s="17">
        <v>9.5299999999999994</v>
      </c>
      <c r="N6437" s="17" t="str">
        <f>IF(SalesData[[#This Row],[Profit]]&gt;0,"Profit","Loss")</f>
        <v>Profit</v>
      </c>
    </row>
    <row r="6438" spans="1:14" x14ac:dyDescent="0.25">
      <c r="A6438" s="1">
        <v>42712</v>
      </c>
      <c r="B6438" s="3">
        <f t="shared" si="300"/>
        <v>2016</v>
      </c>
      <c r="C6438" s="3">
        <f t="shared" si="301"/>
        <v>12</v>
      </c>
      <c r="D6438" t="s">
        <v>1413</v>
      </c>
      <c r="E6438" t="str">
        <f t="shared" si="302"/>
        <v>Doug Bickford20161208</v>
      </c>
      <c r="F6438">
        <f>IF(COUNTIF($E$2:E6438, E6438) = 1, MAX($F$1:F6437) + 1, INDEX($F$1:F6437, MATCH(E6438, $E$1:E6437, 0)))</f>
        <v>3184</v>
      </c>
      <c r="G6438" t="s">
        <v>27</v>
      </c>
      <c r="H6438" t="s">
        <v>11</v>
      </c>
      <c r="I6438" t="s">
        <v>18</v>
      </c>
      <c r="J6438" t="s">
        <v>1449</v>
      </c>
      <c r="K6438" s="17">
        <v>352.38</v>
      </c>
      <c r="L6438" s="17">
        <v>2</v>
      </c>
      <c r="M6438" s="17">
        <v>81.05</v>
      </c>
      <c r="N6438" s="17" t="str">
        <f>IF(SalesData[[#This Row],[Profit]]&gt;0,"Profit","Loss")</f>
        <v>Profit</v>
      </c>
    </row>
    <row r="6439" spans="1:14" x14ac:dyDescent="0.25">
      <c r="A6439" s="1">
        <v>42712</v>
      </c>
      <c r="B6439" s="3">
        <f t="shared" si="300"/>
        <v>2016</v>
      </c>
      <c r="C6439" s="3">
        <f t="shared" si="301"/>
        <v>12</v>
      </c>
      <c r="D6439" t="s">
        <v>1138</v>
      </c>
      <c r="E6439" t="str">
        <f t="shared" si="302"/>
        <v>Lena Hernandez20161208</v>
      </c>
      <c r="F6439">
        <f>IF(COUNTIF($E$2:E6439, E6439) = 1, MAX($F$1:F6438) + 1, INDEX($F$1:F6438, MATCH(E6439, $E$1:E6438, 0)))</f>
        <v>3185</v>
      </c>
      <c r="G6439" t="s">
        <v>245</v>
      </c>
      <c r="H6439" t="s">
        <v>39</v>
      </c>
      <c r="I6439" t="s">
        <v>40</v>
      </c>
      <c r="J6439" t="s">
        <v>2109</v>
      </c>
      <c r="K6439" s="17">
        <v>249.58</v>
      </c>
      <c r="L6439" s="17">
        <v>2</v>
      </c>
      <c r="M6439" s="17">
        <v>31.2</v>
      </c>
      <c r="N6439" s="17" t="str">
        <f>IF(SalesData[[#This Row],[Profit]]&gt;0,"Profit","Loss")</f>
        <v>Profit</v>
      </c>
    </row>
    <row r="6440" spans="1:14" x14ac:dyDescent="0.25">
      <c r="A6440" s="1">
        <v>42712</v>
      </c>
      <c r="B6440" s="3">
        <f t="shared" si="300"/>
        <v>2016</v>
      </c>
      <c r="C6440" s="3">
        <f t="shared" si="301"/>
        <v>12</v>
      </c>
      <c r="D6440" t="s">
        <v>1138</v>
      </c>
      <c r="E6440" t="str">
        <f t="shared" si="302"/>
        <v>Lena Hernandez20161208</v>
      </c>
      <c r="F6440">
        <f>IF(COUNTIF($E$2:E6440, E6440) = 1, MAX($F$1:F6439) + 1, INDEX($F$1:F6439, MATCH(E6440, $E$1:E6439, 0)))</f>
        <v>3185</v>
      </c>
      <c r="G6440" t="s">
        <v>245</v>
      </c>
      <c r="H6440" t="s">
        <v>39</v>
      </c>
      <c r="I6440" t="s">
        <v>52</v>
      </c>
      <c r="J6440" t="s">
        <v>1063</v>
      </c>
      <c r="K6440" s="17">
        <v>68.11</v>
      </c>
      <c r="L6440" s="17">
        <v>3</v>
      </c>
      <c r="M6440" s="17">
        <v>17.88</v>
      </c>
      <c r="N6440" s="17" t="str">
        <f>IF(SalesData[[#This Row],[Profit]]&gt;0,"Profit","Loss")</f>
        <v>Profit</v>
      </c>
    </row>
    <row r="6441" spans="1:14" x14ac:dyDescent="0.25">
      <c r="A6441" s="1">
        <v>42712</v>
      </c>
      <c r="B6441" s="3">
        <f t="shared" si="300"/>
        <v>2016</v>
      </c>
      <c r="C6441" s="3">
        <f t="shared" si="301"/>
        <v>12</v>
      </c>
      <c r="D6441" t="s">
        <v>1138</v>
      </c>
      <c r="E6441" t="str">
        <f t="shared" si="302"/>
        <v>Lena Hernandez20161208</v>
      </c>
      <c r="F6441">
        <f>IF(COUNTIF($E$2:E6441, E6441) = 1, MAX($F$1:F6440) + 1, INDEX($F$1:F6440, MATCH(E6441, $E$1:E6440, 0)))</f>
        <v>3185</v>
      </c>
      <c r="G6441" t="s">
        <v>245</v>
      </c>
      <c r="H6441" t="s">
        <v>39</v>
      </c>
      <c r="I6441" t="s">
        <v>52</v>
      </c>
      <c r="J6441" t="s">
        <v>298</v>
      </c>
      <c r="K6441" s="17">
        <v>16.559999999999999</v>
      </c>
      <c r="L6441" s="17">
        <v>3</v>
      </c>
      <c r="M6441" s="17">
        <v>-2.48</v>
      </c>
      <c r="N6441" s="17" t="str">
        <f>IF(SalesData[[#This Row],[Profit]]&gt;0,"Profit","Loss")</f>
        <v>Loss</v>
      </c>
    </row>
    <row r="6442" spans="1:14" x14ac:dyDescent="0.25">
      <c r="A6442" s="1">
        <v>42712</v>
      </c>
      <c r="B6442" s="3">
        <f t="shared" si="300"/>
        <v>2016</v>
      </c>
      <c r="C6442" s="3">
        <f t="shared" si="301"/>
        <v>12</v>
      </c>
      <c r="D6442" t="s">
        <v>2057</v>
      </c>
      <c r="E6442" t="str">
        <f t="shared" si="302"/>
        <v>Julia Barnett20161208</v>
      </c>
      <c r="F6442">
        <f>IF(COUNTIF($E$2:E6442, E6442) = 1, MAX($F$1:F6441) + 1, INDEX($F$1:F6441, MATCH(E6442, $E$1:E6441, 0)))</f>
        <v>3186</v>
      </c>
      <c r="G6442" t="s">
        <v>78</v>
      </c>
      <c r="H6442" t="s">
        <v>11</v>
      </c>
      <c r="I6442" t="s">
        <v>12</v>
      </c>
      <c r="J6442" t="s">
        <v>1987</v>
      </c>
      <c r="K6442" s="17">
        <v>10.58</v>
      </c>
      <c r="L6442" s="17">
        <v>3</v>
      </c>
      <c r="M6442" s="17">
        <v>3.44</v>
      </c>
      <c r="N6442" s="17" t="str">
        <f>IF(SalesData[[#This Row],[Profit]]&gt;0,"Profit","Loss")</f>
        <v>Profit</v>
      </c>
    </row>
    <row r="6443" spans="1:14" x14ac:dyDescent="0.25">
      <c r="A6443" s="1">
        <v>42712</v>
      </c>
      <c r="B6443" s="3">
        <f t="shared" si="300"/>
        <v>2016</v>
      </c>
      <c r="C6443" s="3">
        <f t="shared" si="301"/>
        <v>12</v>
      </c>
      <c r="D6443" t="s">
        <v>1005</v>
      </c>
      <c r="E6443" t="str">
        <f t="shared" si="302"/>
        <v>Arthur Gainer20161208</v>
      </c>
      <c r="F6443">
        <f>IF(COUNTIF($E$2:E6443, E6443) = 1, MAX($F$1:F6442) + 1, INDEX($F$1:F6442, MATCH(E6443, $E$1:E6442, 0)))</f>
        <v>3187</v>
      </c>
      <c r="G6443" t="s">
        <v>157</v>
      </c>
      <c r="H6443" t="s">
        <v>34</v>
      </c>
      <c r="I6443" t="s">
        <v>74</v>
      </c>
      <c r="J6443" t="s">
        <v>2389</v>
      </c>
      <c r="K6443" s="17">
        <v>405.86</v>
      </c>
      <c r="L6443" s="17">
        <v>7</v>
      </c>
      <c r="M6443" s="17">
        <v>32.47</v>
      </c>
      <c r="N6443" s="17" t="str">
        <f>IF(SalesData[[#This Row],[Profit]]&gt;0,"Profit","Loss")</f>
        <v>Profit</v>
      </c>
    </row>
    <row r="6444" spans="1:14" x14ac:dyDescent="0.25">
      <c r="A6444" s="1">
        <v>42712</v>
      </c>
      <c r="B6444" s="3">
        <f t="shared" si="300"/>
        <v>2016</v>
      </c>
      <c r="C6444" s="3">
        <f t="shared" si="301"/>
        <v>12</v>
      </c>
      <c r="D6444" t="s">
        <v>1005</v>
      </c>
      <c r="E6444" t="str">
        <f t="shared" si="302"/>
        <v>Arthur Gainer20161208</v>
      </c>
      <c r="F6444">
        <f>IF(COUNTIF($E$2:E6444, E6444) = 1, MAX($F$1:F6443) + 1, INDEX($F$1:F6443, MATCH(E6444, $E$1:E6443, 0)))</f>
        <v>3187</v>
      </c>
      <c r="G6444" t="s">
        <v>157</v>
      </c>
      <c r="H6444" t="s">
        <v>34</v>
      </c>
      <c r="I6444" t="s">
        <v>35</v>
      </c>
      <c r="J6444" t="s">
        <v>1072</v>
      </c>
      <c r="K6444" s="17">
        <v>680.01</v>
      </c>
      <c r="L6444" s="17">
        <v>3</v>
      </c>
      <c r="M6444" s="17">
        <v>176.8</v>
      </c>
      <c r="N6444" s="17" t="str">
        <f>IF(SalesData[[#This Row],[Profit]]&gt;0,"Profit","Loss")</f>
        <v>Profit</v>
      </c>
    </row>
    <row r="6445" spans="1:14" x14ac:dyDescent="0.25">
      <c r="A6445" s="1">
        <v>42713</v>
      </c>
      <c r="B6445" s="3">
        <f t="shared" si="300"/>
        <v>2016</v>
      </c>
      <c r="C6445" s="3">
        <f t="shared" si="301"/>
        <v>12</v>
      </c>
      <c r="D6445" t="s">
        <v>452</v>
      </c>
      <c r="E6445" t="str">
        <f t="shared" si="302"/>
        <v>Ken Black20161209</v>
      </c>
      <c r="F6445">
        <f>IF(COUNTIF($E$2:E6445, E6445) = 1, MAX($F$1:F6444) + 1, INDEX($F$1:F6444, MATCH(E6445, $E$1:E6444, 0)))</f>
        <v>3188</v>
      </c>
      <c r="G6445" t="s">
        <v>996</v>
      </c>
      <c r="H6445" t="s">
        <v>11</v>
      </c>
      <c r="I6445" t="s">
        <v>24</v>
      </c>
      <c r="J6445" t="s">
        <v>2642</v>
      </c>
      <c r="K6445" s="17">
        <v>19.46</v>
      </c>
      <c r="L6445" s="17">
        <v>7</v>
      </c>
      <c r="M6445" s="17">
        <v>5.0599999999999996</v>
      </c>
      <c r="N6445" s="17" t="str">
        <f>IF(SalesData[[#This Row],[Profit]]&gt;0,"Profit","Loss")</f>
        <v>Profit</v>
      </c>
    </row>
    <row r="6446" spans="1:14" x14ac:dyDescent="0.25">
      <c r="A6446" s="1">
        <v>42713</v>
      </c>
      <c r="B6446" s="3">
        <f t="shared" si="300"/>
        <v>2016</v>
      </c>
      <c r="C6446" s="3">
        <f t="shared" si="301"/>
        <v>12</v>
      </c>
      <c r="D6446" t="s">
        <v>452</v>
      </c>
      <c r="E6446" t="str">
        <f t="shared" si="302"/>
        <v>Ken Black20161209</v>
      </c>
      <c r="F6446">
        <f>IF(COUNTIF($E$2:E6446, E6446) = 1, MAX($F$1:F6445) + 1, INDEX($F$1:F6445, MATCH(E6446, $E$1:E6445, 0)))</f>
        <v>3188</v>
      </c>
      <c r="G6446" t="s">
        <v>996</v>
      </c>
      <c r="H6446" t="s">
        <v>11</v>
      </c>
      <c r="I6446" t="s">
        <v>92</v>
      </c>
      <c r="J6446" t="s">
        <v>1387</v>
      </c>
      <c r="K6446" s="17">
        <v>60.34</v>
      </c>
      <c r="L6446" s="17">
        <v>7</v>
      </c>
      <c r="M6446" s="17">
        <v>15.69</v>
      </c>
      <c r="N6446" s="17" t="str">
        <f>IF(SalesData[[#This Row],[Profit]]&gt;0,"Profit","Loss")</f>
        <v>Profit</v>
      </c>
    </row>
    <row r="6447" spans="1:14" x14ac:dyDescent="0.25">
      <c r="A6447" s="1">
        <v>42713</v>
      </c>
      <c r="B6447" s="3">
        <f t="shared" si="300"/>
        <v>2016</v>
      </c>
      <c r="C6447" s="3">
        <f t="shared" si="301"/>
        <v>12</v>
      </c>
      <c r="D6447" t="s">
        <v>2156</v>
      </c>
      <c r="E6447" t="str">
        <f t="shared" si="302"/>
        <v>Fred McMath20161209</v>
      </c>
      <c r="F6447">
        <f>IF(COUNTIF($E$2:E6447, E6447) = 1, MAX($F$1:F6446) + 1, INDEX($F$1:F6446, MATCH(E6447, $E$1:E6446, 0)))</f>
        <v>3189</v>
      </c>
      <c r="G6447" t="s">
        <v>434</v>
      </c>
      <c r="H6447" t="s">
        <v>11</v>
      </c>
      <c r="I6447" t="s">
        <v>16</v>
      </c>
      <c r="J6447" t="s">
        <v>2643</v>
      </c>
      <c r="K6447" s="17">
        <v>3.69</v>
      </c>
      <c r="L6447" s="17">
        <v>1</v>
      </c>
      <c r="M6447" s="17">
        <v>1.73</v>
      </c>
      <c r="N6447" s="17" t="str">
        <f>IF(SalesData[[#This Row],[Profit]]&gt;0,"Profit","Loss")</f>
        <v>Profit</v>
      </c>
    </row>
    <row r="6448" spans="1:14" x14ac:dyDescent="0.25">
      <c r="A6448" s="1">
        <v>42713</v>
      </c>
      <c r="B6448" s="3">
        <f t="shared" si="300"/>
        <v>2016</v>
      </c>
      <c r="C6448" s="3">
        <f t="shared" si="301"/>
        <v>12</v>
      </c>
      <c r="D6448" t="s">
        <v>2156</v>
      </c>
      <c r="E6448" t="str">
        <f t="shared" si="302"/>
        <v>Fred McMath20161209</v>
      </c>
      <c r="F6448">
        <f>IF(COUNTIF($E$2:E6448, E6448) = 1, MAX($F$1:F6447) + 1, INDEX($F$1:F6447, MATCH(E6448, $E$1:E6447, 0)))</f>
        <v>3189</v>
      </c>
      <c r="G6448" t="s">
        <v>434</v>
      </c>
      <c r="H6448" t="s">
        <v>11</v>
      </c>
      <c r="I6448" t="s">
        <v>16</v>
      </c>
      <c r="J6448" t="s">
        <v>1860</v>
      </c>
      <c r="K6448" s="17">
        <v>122.12</v>
      </c>
      <c r="L6448" s="17">
        <v>4</v>
      </c>
      <c r="M6448" s="17">
        <v>56.18</v>
      </c>
      <c r="N6448" s="17" t="str">
        <f>IF(SalesData[[#This Row],[Profit]]&gt;0,"Profit","Loss")</f>
        <v>Profit</v>
      </c>
    </row>
    <row r="6449" spans="1:14" x14ac:dyDescent="0.25">
      <c r="A6449" s="1">
        <v>42713</v>
      </c>
      <c r="B6449" s="3">
        <f t="shared" si="300"/>
        <v>2016</v>
      </c>
      <c r="C6449" s="3">
        <f t="shared" si="301"/>
        <v>12</v>
      </c>
      <c r="D6449" t="s">
        <v>583</v>
      </c>
      <c r="E6449" t="str">
        <f t="shared" si="302"/>
        <v>George Bell20161209</v>
      </c>
      <c r="F6449">
        <f>IF(COUNTIF($E$2:E6449, E6449) = 1, MAX($F$1:F6448) + 1, INDEX($F$1:F6448, MATCH(E6449, $E$1:E6448, 0)))</f>
        <v>3190</v>
      </c>
      <c r="G6449" t="s">
        <v>10</v>
      </c>
      <c r="H6449" t="s">
        <v>11</v>
      </c>
      <c r="I6449" t="s">
        <v>12</v>
      </c>
      <c r="J6449" t="s">
        <v>2076</v>
      </c>
      <c r="K6449" s="17">
        <v>9.39</v>
      </c>
      <c r="L6449" s="17">
        <v>2</v>
      </c>
      <c r="M6449" s="17">
        <v>3.29</v>
      </c>
      <c r="N6449" s="17" t="str">
        <f>IF(SalesData[[#This Row],[Profit]]&gt;0,"Profit","Loss")</f>
        <v>Profit</v>
      </c>
    </row>
    <row r="6450" spans="1:14" x14ac:dyDescent="0.25">
      <c r="A6450" s="1">
        <v>42713</v>
      </c>
      <c r="B6450" s="3">
        <f t="shared" si="300"/>
        <v>2016</v>
      </c>
      <c r="C6450" s="3">
        <f t="shared" si="301"/>
        <v>12</v>
      </c>
      <c r="D6450" t="s">
        <v>583</v>
      </c>
      <c r="E6450" t="str">
        <f t="shared" si="302"/>
        <v>George Bell20161209</v>
      </c>
      <c r="F6450">
        <f>IF(COUNTIF($E$2:E6450, E6450) = 1, MAX($F$1:F6449) + 1, INDEX($F$1:F6449, MATCH(E6450, $E$1:E6449, 0)))</f>
        <v>3190</v>
      </c>
      <c r="G6450" t="s">
        <v>10</v>
      </c>
      <c r="H6450" t="s">
        <v>11</v>
      </c>
      <c r="I6450" t="s">
        <v>24</v>
      </c>
      <c r="J6450" t="s">
        <v>877</v>
      </c>
      <c r="K6450" s="17">
        <v>9.33</v>
      </c>
      <c r="L6450" s="17">
        <v>1</v>
      </c>
      <c r="M6450" s="17">
        <v>0.82</v>
      </c>
      <c r="N6450" s="17" t="str">
        <f>IF(SalesData[[#This Row],[Profit]]&gt;0,"Profit","Loss")</f>
        <v>Profit</v>
      </c>
    </row>
    <row r="6451" spans="1:14" x14ac:dyDescent="0.25">
      <c r="A6451" s="1">
        <v>42713</v>
      </c>
      <c r="B6451" s="3">
        <f t="shared" si="300"/>
        <v>2016</v>
      </c>
      <c r="C6451" s="3">
        <f t="shared" si="301"/>
        <v>12</v>
      </c>
      <c r="D6451" t="s">
        <v>389</v>
      </c>
      <c r="E6451" t="str">
        <f t="shared" si="302"/>
        <v>Damala Kotsonis20161209</v>
      </c>
      <c r="F6451">
        <f>IF(COUNTIF($E$2:E6451, E6451) = 1, MAX($F$1:F6450) + 1, INDEX($F$1:F6450, MATCH(E6451, $E$1:E6450, 0)))</f>
        <v>3191</v>
      </c>
      <c r="G6451" t="s">
        <v>120</v>
      </c>
      <c r="H6451" t="s">
        <v>34</v>
      </c>
      <c r="I6451" t="s">
        <v>145</v>
      </c>
      <c r="J6451" t="s">
        <v>1830</v>
      </c>
      <c r="K6451" s="17">
        <v>79.97</v>
      </c>
      <c r="L6451" s="17">
        <v>3</v>
      </c>
      <c r="M6451" s="17">
        <v>-29.32</v>
      </c>
      <c r="N6451" s="17" t="str">
        <f>IF(SalesData[[#This Row],[Profit]]&gt;0,"Profit","Loss")</f>
        <v>Loss</v>
      </c>
    </row>
    <row r="6452" spans="1:14" x14ac:dyDescent="0.25">
      <c r="A6452" s="1">
        <v>42713</v>
      </c>
      <c r="B6452" s="3">
        <f t="shared" si="300"/>
        <v>2016</v>
      </c>
      <c r="C6452" s="3">
        <f t="shared" si="301"/>
        <v>12</v>
      </c>
      <c r="D6452" t="s">
        <v>389</v>
      </c>
      <c r="E6452" t="str">
        <f t="shared" si="302"/>
        <v>Damala Kotsonis20161209</v>
      </c>
      <c r="F6452">
        <f>IF(COUNTIF($E$2:E6452, E6452) = 1, MAX($F$1:F6451) + 1, INDEX($F$1:F6451, MATCH(E6452, $E$1:E6451, 0)))</f>
        <v>3191</v>
      </c>
      <c r="G6452" t="s">
        <v>120</v>
      </c>
      <c r="H6452" t="s">
        <v>11</v>
      </c>
      <c r="I6452" t="s">
        <v>20</v>
      </c>
      <c r="J6452" t="s">
        <v>1313</v>
      </c>
      <c r="K6452" s="17">
        <v>2.95</v>
      </c>
      <c r="L6452" s="17">
        <v>2</v>
      </c>
      <c r="M6452" s="17">
        <v>-2.06</v>
      </c>
      <c r="N6452" s="17" t="str">
        <f>IF(SalesData[[#This Row],[Profit]]&gt;0,"Profit","Loss")</f>
        <v>Loss</v>
      </c>
    </row>
    <row r="6453" spans="1:14" x14ac:dyDescent="0.25">
      <c r="A6453" s="1">
        <v>42713</v>
      </c>
      <c r="B6453" s="3">
        <f t="shared" si="300"/>
        <v>2016</v>
      </c>
      <c r="C6453" s="3">
        <f t="shared" si="301"/>
        <v>12</v>
      </c>
      <c r="D6453" t="s">
        <v>1778</v>
      </c>
      <c r="E6453" t="str">
        <f t="shared" si="302"/>
        <v>Logan Haushalter20161209</v>
      </c>
      <c r="F6453">
        <f>IF(COUNTIF($E$2:E6453, E6453) = 1, MAX($F$1:F6452) + 1, INDEX($F$1:F6452, MATCH(E6453, $E$1:E6452, 0)))</f>
        <v>3192</v>
      </c>
      <c r="G6453" t="s">
        <v>110</v>
      </c>
      <c r="H6453" t="s">
        <v>39</v>
      </c>
      <c r="I6453" t="s">
        <v>40</v>
      </c>
      <c r="J6453" t="s">
        <v>642</v>
      </c>
      <c r="K6453" s="17">
        <v>10.9</v>
      </c>
      <c r="L6453" s="17">
        <v>1</v>
      </c>
      <c r="M6453" s="17">
        <v>3.05</v>
      </c>
      <c r="N6453" s="17" t="str">
        <f>IF(SalesData[[#This Row],[Profit]]&gt;0,"Profit","Loss")</f>
        <v>Profit</v>
      </c>
    </row>
    <row r="6454" spans="1:14" x14ac:dyDescent="0.25">
      <c r="A6454" s="1">
        <v>42713</v>
      </c>
      <c r="B6454" s="3">
        <f t="shared" si="300"/>
        <v>2016</v>
      </c>
      <c r="C6454" s="3">
        <f t="shared" si="301"/>
        <v>12</v>
      </c>
      <c r="D6454" t="s">
        <v>1778</v>
      </c>
      <c r="E6454" t="str">
        <f t="shared" si="302"/>
        <v>Logan Haushalter20161209</v>
      </c>
      <c r="F6454">
        <f>IF(COUNTIF($E$2:E6454, E6454) = 1, MAX($F$1:F6453) + 1, INDEX($F$1:F6453, MATCH(E6454, $E$1:E6453, 0)))</f>
        <v>3192</v>
      </c>
      <c r="G6454" t="s">
        <v>110</v>
      </c>
      <c r="H6454" t="s">
        <v>39</v>
      </c>
      <c r="I6454" t="s">
        <v>52</v>
      </c>
      <c r="J6454" t="s">
        <v>1314</v>
      </c>
      <c r="K6454" s="17">
        <v>59.98</v>
      </c>
      <c r="L6454" s="17">
        <v>2</v>
      </c>
      <c r="M6454" s="17">
        <v>25.19</v>
      </c>
      <c r="N6454" s="17" t="str">
        <f>IF(SalesData[[#This Row],[Profit]]&gt;0,"Profit","Loss")</f>
        <v>Profit</v>
      </c>
    </row>
    <row r="6455" spans="1:14" x14ac:dyDescent="0.25">
      <c r="A6455" s="1">
        <v>42713</v>
      </c>
      <c r="B6455" s="3">
        <f t="shared" si="300"/>
        <v>2016</v>
      </c>
      <c r="C6455" s="3">
        <f t="shared" si="301"/>
        <v>12</v>
      </c>
      <c r="D6455" t="s">
        <v>1778</v>
      </c>
      <c r="E6455" t="str">
        <f t="shared" si="302"/>
        <v>Logan Haushalter20161209</v>
      </c>
      <c r="F6455">
        <f>IF(COUNTIF($E$2:E6455, E6455) = 1, MAX($F$1:F6454) + 1, INDEX($F$1:F6454, MATCH(E6455, $E$1:E6454, 0)))</f>
        <v>3192</v>
      </c>
      <c r="G6455" t="s">
        <v>110</v>
      </c>
      <c r="H6455" t="s">
        <v>11</v>
      </c>
      <c r="I6455" t="s">
        <v>92</v>
      </c>
      <c r="J6455" t="s">
        <v>114</v>
      </c>
      <c r="K6455" s="17">
        <v>61.93</v>
      </c>
      <c r="L6455" s="17">
        <v>1</v>
      </c>
      <c r="M6455" s="17">
        <v>23.4</v>
      </c>
      <c r="N6455" s="17" t="str">
        <f>IF(SalesData[[#This Row],[Profit]]&gt;0,"Profit","Loss")</f>
        <v>Profit</v>
      </c>
    </row>
    <row r="6456" spans="1:14" x14ac:dyDescent="0.25">
      <c r="A6456" s="1">
        <v>42713</v>
      </c>
      <c r="B6456" s="3">
        <f t="shared" si="300"/>
        <v>2016</v>
      </c>
      <c r="C6456" s="3">
        <f t="shared" si="301"/>
        <v>12</v>
      </c>
      <c r="D6456" t="s">
        <v>622</v>
      </c>
      <c r="E6456" t="str">
        <f t="shared" si="302"/>
        <v>Emily Burns20161209</v>
      </c>
      <c r="F6456">
        <f>IF(COUNTIF($E$2:E6456, E6456) = 1, MAX($F$1:F6455) + 1, INDEX($F$1:F6455, MATCH(E6456, $E$1:E6455, 0)))</f>
        <v>3193</v>
      </c>
      <c r="G6456" t="s">
        <v>120</v>
      </c>
      <c r="H6456" t="s">
        <v>39</v>
      </c>
      <c r="I6456" t="s">
        <v>40</v>
      </c>
      <c r="J6456" t="s">
        <v>1789</v>
      </c>
      <c r="K6456" s="17">
        <v>40.68</v>
      </c>
      <c r="L6456" s="17">
        <v>3</v>
      </c>
      <c r="M6456" s="17">
        <v>-9.15</v>
      </c>
      <c r="N6456" s="17" t="str">
        <f>IF(SalesData[[#This Row],[Profit]]&gt;0,"Profit","Loss")</f>
        <v>Loss</v>
      </c>
    </row>
    <row r="6457" spans="1:14" x14ac:dyDescent="0.25">
      <c r="A6457" s="1">
        <v>42713</v>
      </c>
      <c r="B6457" s="3">
        <f t="shared" si="300"/>
        <v>2016</v>
      </c>
      <c r="C6457" s="3">
        <f t="shared" si="301"/>
        <v>12</v>
      </c>
      <c r="D6457" t="s">
        <v>883</v>
      </c>
      <c r="E6457" t="str">
        <f t="shared" si="302"/>
        <v>Rob Williams20161209</v>
      </c>
      <c r="F6457">
        <f>IF(COUNTIF($E$2:E6457, E6457) = 1, MAX($F$1:F6456) + 1, INDEX($F$1:F6456, MATCH(E6457, $E$1:E6456, 0)))</f>
        <v>3194</v>
      </c>
      <c r="G6457" t="s">
        <v>15</v>
      </c>
      <c r="H6457" t="s">
        <v>11</v>
      </c>
      <c r="I6457" t="s">
        <v>200</v>
      </c>
      <c r="J6457" t="s">
        <v>782</v>
      </c>
      <c r="K6457" s="17">
        <v>20.57</v>
      </c>
      <c r="L6457" s="17">
        <v>3</v>
      </c>
      <c r="M6457" s="17">
        <v>1.54</v>
      </c>
      <c r="N6457" s="17" t="str">
        <f>IF(SalesData[[#This Row],[Profit]]&gt;0,"Profit","Loss")</f>
        <v>Profit</v>
      </c>
    </row>
    <row r="6458" spans="1:14" x14ac:dyDescent="0.25">
      <c r="A6458" s="1">
        <v>42713</v>
      </c>
      <c r="B6458" s="3">
        <f t="shared" si="300"/>
        <v>2016</v>
      </c>
      <c r="C6458" s="3">
        <f t="shared" si="301"/>
        <v>12</v>
      </c>
      <c r="D6458" t="s">
        <v>883</v>
      </c>
      <c r="E6458" t="str">
        <f t="shared" si="302"/>
        <v>Rob Williams20161209</v>
      </c>
      <c r="F6458">
        <f>IF(COUNTIF($E$2:E6458, E6458) = 1, MAX($F$1:F6457) + 1, INDEX($F$1:F6457, MATCH(E6458, $E$1:E6457, 0)))</f>
        <v>3194</v>
      </c>
      <c r="G6458" t="s">
        <v>15</v>
      </c>
      <c r="H6458" t="s">
        <v>11</v>
      </c>
      <c r="I6458" t="s">
        <v>92</v>
      </c>
      <c r="J6458" t="s">
        <v>333</v>
      </c>
      <c r="K6458" s="17">
        <v>4.3600000000000003</v>
      </c>
      <c r="L6458" s="17">
        <v>2</v>
      </c>
      <c r="M6458" s="17">
        <v>-11.76</v>
      </c>
      <c r="N6458" s="17" t="str">
        <f>IF(SalesData[[#This Row],[Profit]]&gt;0,"Profit","Loss")</f>
        <v>Loss</v>
      </c>
    </row>
    <row r="6459" spans="1:14" x14ac:dyDescent="0.25">
      <c r="A6459" s="1">
        <v>42713</v>
      </c>
      <c r="B6459" s="3">
        <f t="shared" si="300"/>
        <v>2016</v>
      </c>
      <c r="C6459" s="3">
        <f t="shared" si="301"/>
        <v>12</v>
      </c>
      <c r="D6459" t="s">
        <v>883</v>
      </c>
      <c r="E6459" t="str">
        <f t="shared" si="302"/>
        <v>Rob Williams20161209</v>
      </c>
      <c r="F6459">
        <f>IF(COUNTIF($E$2:E6459, E6459) = 1, MAX($F$1:F6458) + 1, INDEX($F$1:F6458, MATCH(E6459, $E$1:E6458, 0)))</f>
        <v>3194</v>
      </c>
      <c r="G6459" t="s">
        <v>15</v>
      </c>
      <c r="H6459" t="s">
        <v>39</v>
      </c>
      <c r="I6459" t="s">
        <v>52</v>
      </c>
      <c r="J6459" t="s">
        <v>1742</v>
      </c>
      <c r="K6459" s="17">
        <v>19.04</v>
      </c>
      <c r="L6459" s="17">
        <v>4</v>
      </c>
      <c r="M6459" s="17">
        <v>-1.43</v>
      </c>
      <c r="N6459" s="17" t="str">
        <f>IF(SalesData[[#This Row],[Profit]]&gt;0,"Profit","Loss")</f>
        <v>Loss</v>
      </c>
    </row>
    <row r="6460" spans="1:14" x14ac:dyDescent="0.25">
      <c r="A6460" s="1">
        <v>42713</v>
      </c>
      <c r="B6460" s="3">
        <f t="shared" si="300"/>
        <v>2016</v>
      </c>
      <c r="C6460" s="3">
        <f t="shared" si="301"/>
        <v>12</v>
      </c>
      <c r="D6460" t="s">
        <v>536</v>
      </c>
      <c r="E6460" t="str">
        <f t="shared" si="302"/>
        <v>Stephanie Phelps20161209</v>
      </c>
      <c r="F6460">
        <f>IF(COUNTIF($E$2:E6460, E6460) = 1, MAX($F$1:F6459) + 1, INDEX($F$1:F6459, MATCH(E6460, $E$1:E6459, 0)))</f>
        <v>3195</v>
      </c>
      <c r="G6460" t="s">
        <v>27</v>
      </c>
      <c r="H6460" t="s">
        <v>11</v>
      </c>
      <c r="I6460" t="s">
        <v>20</v>
      </c>
      <c r="J6460" t="s">
        <v>1174</v>
      </c>
      <c r="K6460" s="17">
        <v>273.92</v>
      </c>
      <c r="L6460" s="17">
        <v>8</v>
      </c>
      <c r="M6460" s="17">
        <v>99.3</v>
      </c>
      <c r="N6460" s="17" t="str">
        <f>IF(SalesData[[#This Row],[Profit]]&gt;0,"Profit","Loss")</f>
        <v>Profit</v>
      </c>
    </row>
    <row r="6461" spans="1:14" x14ac:dyDescent="0.25">
      <c r="A6461" s="1">
        <v>42713</v>
      </c>
      <c r="B6461" s="3">
        <f t="shared" si="300"/>
        <v>2016</v>
      </c>
      <c r="C6461" s="3">
        <f t="shared" si="301"/>
        <v>12</v>
      </c>
      <c r="D6461" t="s">
        <v>610</v>
      </c>
      <c r="E6461" t="str">
        <f t="shared" si="302"/>
        <v>Paul MacIntyre20161209</v>
      </c>
      <c r="F6461">
        <f>IF(COUNTIF($E$2:E6461, E6461) = 1, MAX($F$1:F6460) + 1, INDEX($F$1:F6460, MATCH(E6461, $E$1:E6460, 0)))</f>
        <v>3196</v>
      </c>
      <c r="G6461" t="s">
        <v>55</v>
      </c>
      <c r="H6461" t="s">
        <v>34</v>
      </c>
      <c r="I6461" t="s">
        <v>145</v>
      </c>
      <c r="J6461" t="s">
        <v>2018</v>
      </c>
      <c r="K6461" s="17">
        <v>1056.8599999999999</v>
      </c>
      <c r="L6461" s="17">
        <v>7</v>
      </c>
      <c r="M6461" s="17">
        <v>158.53</v>
      </c>
      <c r="N6461" s="17" t="str">
        <f>IF(SalesData[[#This Row],[Profit]]&gt;0,"Profit","Loss")</f>
        <v>Profit</v>
      </c>
    </row>
    <row r="6462" spans="1:14" x14ac:dyDescent="0.25">
      <c r="A6462" s="1">
        <v>42714</v>
      </c>
      <c r="B6462" s="3">
        <f t="shared" si="300"/>
        <v>2016</v>
      </c>
      <c r="C6462" s="3">
        <f t="shared" si="301"/>
        <v>12</v>
      </c>
      <c r="D6462" t="s">
        <v>1778</v>
      </c>
      <c r="E6462" t="str">
        <f t="shared" si="302"/>
        <v>Logan Haushalter20161210</v>
      </c>
      <c r="F6462">
        <f>IF(COUNTIF($E$2:E6462, E6462) = 1, MAX($F$1:F6461) + 1, INDEX($F$1:F6461, MATCH(E6462, $E$1:E6461, 0)))</f>
        <v>3197</v>
      </c>
      <c r="G6462" t="s">
        <v>27</v>
      </c>
      <c r="H6462" t="s">
        <v>34</v>
      </c>
      <c r="I6462" t="s">
        <v>35</v>
      </c>
      <c r="J6462" t="s">
        <v>430</v>
      </c>
      <c r="K6462" s="17">
        <v>321.57</v>
      </c>
      <c r="L6462" s="17">
        <v>2</v>
      </c>
      <c r="M6462" s="17">
        <v>28.14</v>
      </c>
      <c r="N6462" s="17" t="str">
        <f>IF(SalesData[[#This Row],[Profit]]&gt;0,"Profit","Loss")</f>
        <v>Profit</v>
      </c>
    </row>
    <row r="6463" spans="1:14" x14ac:dyDescent="0.25">
      <c r="A6463" s="1">
        <v>42714</v>
      </c>
      <c r="B6463" s="3">
        <f t="shared" si="300"/>
        <v>2016</v>
      </c>
      <c r="C6463" s="3">
        <f t="shared" si="301"/>
        <v>12</v>
      </c>
      <c r="D6463" t="s">
        <v>85</v>
      </c>
      <c r="E6463" t="str">
        <f t="shared" si="302"/>
        <v>Delfina Latchford20161210</v>
      </c>
      <c r="F6463">
        <f>IF(COUNTIF($E$2:E6463, E6463) = 1, MAX($F$1:F6462) + 1, INDEX($F$1:F6462, MATCH(E6463, $E$1:E6462, 0)))</f>
        <v>3198</v>
      </c>
      <c r="G6463" t="s">
        <v>149</v>
      </c>
      <c r="H6463" t="s">
        <v>11</v>
      </c>
      <c r="I6463" t="s">
        <v>18</v>
      </c>
      <c r="J6463" t="s">
        <v>1013</v>
      </c>
      <c r="K6463" s="17">
        <v>80.58</v>
      </c>
      <c r="L6463" s="17">
        <v>6</v>
      </c>
      <c r="M6463" s="17">
        <v>22.56</v>
      </c>
      <c r="N6463" s="17" t="str">
        <f>IF(SalesData[[#This Row],[Profit]]&gt;0,"Profit","Loss")</f>
        <v>Profit</v>
      </c>
    </row>
    <row r="6464" spans="1:14" x14ac:dyDescent="0.25">
      <c r="A6464" s="1">
        <v>42714</v>
      </c>
      <c r="B6464" s="3">
        <f t="shared" si="300"/>
        <v>2016</v>
      </c>
      <c r="C6464" s="3">
        <f t="shared" si="301"/>
        <v>12</v>
      </c>
      <c r="D6464" t="s">
        <v>85</v>
      </c>
      <c r="E6464" t="str">
        <f t="shared" si="302"/>
        <v>Delfina Latchford20161210</v>
      </c>
      <c r="F6464">
        <f>IF(COUNTIF($E$2:E6464, E6464) = 1, MAX($F$1:F6463) + 1, INDEX($F$1:F6463, MATCH(E6464, $E$1:E6463, 0)))</f>
        <v>3198</v>
      </c>
      <c r="G6464" t="s">
        <v>149</v>
      </c>
      <c r="H6464" t="s">
        <v>11</v>
      </c>
      <c r="I6464" t="s">
        <v>63</v>
      </c>
      <c r="J6464" t="s">
        <v>2038</v>
      </c>
      <c r="K6464" s="17">
        <v>361.92</v>
      </c>
      <c r="L6464" s="17">
        <v>4</v>
      </c>
      <c r="M6464" s="17">
        <v>162.86000000000001</v>
      </c>
      <c r="N6464" s="17" t="str">
        <f>IF(SalesData[[#This Row],[Profit]]&gt;0,"Profit","Loss")</f>
        <v>Profit</v>
      </c>
    </row>
    <row r="6465" spans="1:14" x14ac:dyDescent="0.25">
      <c r="A6465" s="1">
        <v>42714</v>
      </c>
      <c r="B6465" s="3">
        <f t="shared" si="300"/>
        <v>2016</v>
      </c>
      <c r="C6465" s="3">
        <f t="shared" si="301"/>
        <v>12</v>
      </c>
      <c r="D6465" t="s">
        <v>1152</v>
      </c>
      <c r="E6465" t="str">
        <f t="shared" si="302"/>
        <v>Arthur Prichep20161210</v>
      </c>
      <c r="F6465">
        <f>IF(COUNTIF($E$2:E6465, E6465) = 1, MAX($F$1:F6464) + 1, INDEX($F$1:F6464, MATCH(E6465, $E$1:E6464, 0)))</f>
        <v>3199</v>
      </c>
      <c r="G6465" t="s">
        <v>164</v>
      </c>
      <c r="H6465" t="s">
        <v>11</v>
      </c>
      <c r="I6465" t="s">
        <v>20</v>
      </c>
      <c r="J6465" t="s">
        <v>1136</v>
      </c>
      <c r="K6465" s="17">
        <v>153.55000000000001</v>
      </c>
      <c r="L6465" s="17">
        <v>3</v>
      </c>
      <c r="M6465" s="17">
        <v>51.82</v>
      </c>
      <c r="N6465" s="17" t="str">
        <f>IF(SalesData[[#This Row],[Profit]]&gt;0,"Profit","Loss")</f>
        <v>Profit</v>
      </c>
    </row>
    <row r="6466" spans="1:14" x14ac:dyDescent="0.25">
      <c r="A6466" s="1">
        <v>42714</v>
      </c>
      <c r="B6466" s="3">
        <f t="shared" ref="B6466:B6529" si="303">YEAR(A6466)</f>
        <v>2016</v>
      </c>
      <c r="C6466" s="3">
        <f t="shared" ref="C6466:C6529" si="304">MONTH(A6466)</f>
        <v>12</v>
      </c>
      <c r="D6466" t="s">
        <v>1152</v>
      </c>
      <c r="E6466" t="str">
        <f t="shared" ref="E6466:E6529" si="305">D6466 &amp; TEXT(A6466, "yyyymmdd")</f>
        <v>Arthur Prichep20161210</v>
      </c>
      <c r="F6466">
        <f>IF(COUNTIF($E$2:E6466, E6466) = 1, MAX($F$1:F6465) + 1, INDEX($F$1:F6465, MATCH(E6466, $E$1:E6465, 0)))</f>
        <v>3199</v>
      </c>
      <c r="G6466" t="s">
        <v>164</v>
      </c>
      <c r="H6466" t="s">
        <v>11</v>
      </c>
      <c r="I6466" t="s">
        <v>92</v>
      </c>
      <c r="J6466" t="s">
        <v>2273</v>
      </c>
      <c r="K6466" s="17">
        <v>65.34</v>
      </c>
      <c r="L6466" s="17">
        <v>3</v>
      </c>
      <c r="M6466" s="17">
        <v>22.87</v>
      </c>
      <c r="N6466" s="17" t="str">
        <f>IF(SalesData[[#This Row],[Profit]]&gt;0,"Profit","Loss")</f>
        <v>Profit</v>
      </c>
    </row>
    <row r="6467" spans="1:14" x14ac:dyDescent="0.25">
      <c r="A6467" s="1">
        <v>42714</v>
      </c>
      <c r="B6467" s="3">
        <f t="shared" si="303"/>
        <v>2016</v>
      </c>
      <c r="C6467" s="3">
        <f t="shared" si="304"/>
        <v>12</v>
      </c>
      <c r="D6467" t="s">
        <v>1152</v>
      </c>
      <c r="E6467" t="str">
        <f t="shared" si="305"/>
        <v>Arthur Prichep20161210</v>
      </c>
      <c r="F6467">
        <f>IF(COUNTIF($E$2:E6467, E6467) = 1, MAX($F$1:F6466) + 1, INDEX($F$1:F6466, MATCH(E6467, $E$1:E6466, 0)))</f>
        <v>3199</v>
      </c>
      <c r="G6467" t="s">
        <v>164</v>
      </c>
      <c r="H6467" t="s">
        <v>11</v>
      </c>
      <c r="I6467" t="s">
        <v>12</v>
      </c>
      <c r="J6467" t="s">
        <v>1158</v>
      </c>
      <c r="K6467" s="17">
        <v>123.92</v>
      </c>
      <c r="L6467" s="17">
        <v>4</v>
      </c>
      <c r="M6467" s="17">
        <v>55.76</v>
      </c>
      <c r="N6467" s="17" t="str">
        <f>IF(SalesData[[#This Row],[Profit]]&gt;0,"Profit","Loss")</f>
        <v>Profit</v>
      </c>
    </row>
    <row r="6468" spans="1:14" x14ac:dyDescent="0.25">
      <c r="A6468" s="1">
        <v>42714</v>
      </c>
      <c r="B6468" s="3">
        <f t="shared" si="303"/>
        <v>2016</v>
      </c>
      <c r="C6468" s="3">
        <f t="shared" si="304"/>
        <v>12</v>
      </c>
      <c r="D6468" t="s">
        <v>1152</v>
      </c>
      <c r="E6468" t="str">
        <f t="shared" si="305"/>
        <v>Arthur Prichep20161210</v>
      </c>
      <c r="F6468">
        <f>IF(COUNTIF($E$2:E6468, E6468) = 1, MAX($F$1:F6467) + 1, INDEX($F$1:F6467, MATCH(E6468, $E$1:E6467, 0)))</f>
        <v>3199</v>
      </c>
      <c r="G6468" t="s">
        <v>164</v>
      </c>
      <c r="H6468" t="s">
        <v>11</v>
      </c>
      <c r="I6468" t="s">
        <v>92</v>
      </c>
      <c r="J6468" t="s">
        <v>2644</v>
      </c>
      <c r="K6468" s="17">
        <v>35.1</v>
      </c>
      <c r="L6468" s="17">
        <v>3</v>
      </c>
      <c r="M6468" s="17">
        <v>12.29</v>
      </c>
      <c r="N6468" s="17" t="str">
        <f>IF(SalesData[[#This Row],[Profit]]&gt;0,"Profit","Loss")</f>
        <v>Profit</v>
      </c>
    </row>
    <row r="6469" spans="1:14" x14ac:dyDescent="0.25">
      <c r="A6469" s="1">
        <v>42714</v>
      </c>
      <c r="B6469" s="3">
        <f t="shared" si="303"/>
        <v>2016</v>
      </c>
      <c r="C6469" s="3">
        <f t="shared" si="304"/>
        <v>12</v>
      </c>
      <c r="D6469" t="s">
        <v>1152</v>
      </c>
      <c r="E6469" t="str">
        <f t="shared" si="305"/>
        <v>Arthur Prichep20161210</v>
      </c>
      <c r="F6469">
        <f>IF(COUNTIF($E$2:E6469, E6469) = 1, MAX($F$1:F6468) + 1, INDEX($F$1:F6468, MATCH(E6469, $E$1:E6468, 0)))</f>
        <v>3199</v>
      </c>
      <c r="G6469" t="s">
        <v>164</v>
      </c>
      <c r="H6469" t="s">
        <v>39</v>
      </c>
      <c r="I6469" t="s">
        <v>52</v>
      </c>
      <c r="J6469" t="s">
        <v>1422</v>
      </c>
      <c r="K6469" s="17">
        <v>44.75</v>
      </c>
      <c r="L6469" s="17">
        <v>5</v>
      </c>
      <c r="M6469" s="17">
        <v>8.5</v>
      </c>
      <c r="N6469" s="17" t="str">
        <f>IF(SalesData[[#This Row],[Profit]]&gt;0,"Profit","Loss")</f>
        <v>Profit</v>
      </c>
    </row>
    <row r="6470" spans="1:14" x14ac:dyDescent="0.25">
      <c r="A6470" s="1">
        <v>42714</v>
      </c>
      <c r="B6470" s="3">
        <f t="shared" si="303"/>
        <v>2016</v>
      </c>
      <c r="C6470" s="3">
        <f t="shared" si="304"/>
        <v>12</v>
      </c>
      <c r="D6470" t="s">
        <v>935</v>
      </c>
      <c r="E6470" t="str">
        <f t="shared" si="305"/>
        <v>Mark Hamilton20161210</v>
      </c>
      <c r="F6470">
        <f>IF(COUNTIF($E$2:E6470, E6470) = 1, MAX($F$1:F6469) + 1, INDEX($F$1:F6469, MATCH(E6470, $E$1:E6469, 0)))</f>
        <v>3200</v>
      </c>
      <c r="G6470" t="s">
        <v>129</v>
      </c>
      <c r="H6470" t="s">
        <v>34</v>
      </c>
      <c r="I6470" t="s">
        <v>35</v>
      </c>
      <c r="J6470" t="s">
        <v>294</v>
      </c>
      <c r="K6470" s="17">
        <v>1424.9</v>
      </c>
      <c r="L6470" s="17">
        <v>5</v>
      </c>
      <c r="M6470" s="17">
        <v>356.23</v>
      </c>
      <c r="N6470" s="17" t="str">
        <f>IF(SalesData[[#This Row],[Profit]]&gt;0,"Profit","Loss")</f>
        <v>Profit</v>
      </c>
    </row>
    <row r="6471" spans="1:14" x14ac:dyDescent="0.25">
      <c r="A6471" s="1">
        <v>42714</v>
      </c>
      <c r="B6471" s="3">
        <f t="shared" si="303"/>
        <v>2016</v>
      </c>
      <c r="C6471" s="3">
        <f t="shared" si="304"/>
        <v>12</v>
      </c>
      <c r="D6471" t="s">
        <v>2259</v>
      </c>
      <c r="E6471" t="str">
        <f t="shared" si="305"/>
        <v>Sanjit Jacobs20161210</v>
      </c>
      <c r="F6471">
        <f>IF(COUNTIF($E$2:E6471, E6471) = 1, MAX($F$1:F6470) + 1, INDEX($F$1:F6470, MATCH(E6471, $E$1:E6470, 0)))</f>
        <v>3201</v>
      </c>
      <c r="G6471" t="s">
        <v>27</v>
      </c>
      <c r="H6471" t="s">
        <v>11</v>
      </c>
      <c r="I6471" t="s">
        <v>12</v>
      </c>
      <c r="J6471" t="s">
        <v>1701</v>
      </c>
      <c r="K6471" s="17">
        <v>80.28</v>
      </c>
      <c r="L6471" s="17">
        <v>12</v>
      </c>
      <c r="M6471" s="17">
        <v>36.93</v>
      </c>
      <c r="N6471" s="17" t="str">
        <f>IF(SalesData[[#This Row],[Profit]]&gt;0,"Profit","Loss")</f>
        <v>Profit</v>
      </c>
    </row>
    <row r="6472" spans="1:14" x14ac:dyDescent="0.25">
      <c r="A6472" s="1">
        <v>42714</v>
      </c>
      <c r="B6472" s="3">
        <f t="shared" si="303"/>
        <v>2016</v>
      </c>
      <c r="C6472" s="3">
        <f t="shared" si="304"/>
        <v>12</v>
      </c>
      <c r="D6472" t="s">
        <v>2504</v>
      </c>
      <c r="E6472" t="str">
        <f t="shared" si="305"/>
        <v>Chris McAfee20161210</v>
      </c>
      <c r="F6472">
        <f>IF(COUNTIF($E$2:E6472, E6472) = 1, MAX($F$1:F6471) + 1, INDEX($F$1:F6471, MATCH(E6472, $E$1:E6471, 0)))</f>
        <v>3202</v>
      </c>
      <c r="G6472" t="s">
        <v>149</v>
      </c>
      <c r="H6472" t="s">
        <v>11</v>
      </c>
      <c r="I6472" t="s">
        <v>12</v>
      </c>
      <c r="J6472" t="s">
        <v>1608</v>
      </c>
      <c r="K6472" s="17">
        <v>18.54</v>
      </c>
      <c r="L6472" s="17">
        <v>2</v>
      </c>
      <c r="M6472" s="17">
        <v>8.7100000000000009</v>
      </c>
      <c r="N6472" s="17" t="str">
        <f>IF(SalesData[[#This Row],[Profit]]&gt;0,"Profit","Loss")</f>
        <v>Profit</v>
      </c>
    </row>
    <row r="6473" spans="1:14" x14ac:dyDescent="0.25">
      <c r="A6473" s="1">
        <v>42714</v>
      </c>
      <c r="B6473" s="3">
        <f t="shared" si="303"/>
        <v>2016</v>
      </c>
      <c r="C6473" s="3">
        <f t="shared" si="304"/>
        <v>12</v>
      </c>
      <c r="D6473" t="s">
        <v>2504</v>
      </c>
      <c r="E6473" t="str">
        <f t="shared" si="305"/>
        <v>Chris McAfee20161210</v>
      </c>
      <c r="F6473">
        <f>IF(COUNTIF($E$2:E6473, E6473) = 1, MAX($F$1:F6472) + 1, INDEX($F$1:F6472, MATCH(E6473, $E$1:E6472, 0)))</f>
        <v>3202</v>
      </c>
      <c r="G6473" t="s">
        <v>149</v>
      </c>
      <c r="H6473" t="s">
        <v>11</v>
      </c>
      <c r="I6473" t="s">
        <v>20</v>
      </c>
      <c r="J6473" t="s">
        <v>528</v>
      </c>
      <c r="K6473" s="17">
        <v>679.96</v>
      </c>
      <c r="L6473" s="17">
        <v>5</v>
      </c>
      <c r="M6473" s="17">
        <v>220.99</v>
      </c>
      <c r="N6473" s="17" t="str">
        <f>IF(SalesData[[#This Row],[Profit]]&gt;0,"Profit","Loss")</f>
        <v>Profit</v>
      </c>
    </row>
    <row r="6474" spans="1:14" x14ac:dyDescent="0.25">
      <c r="A6474" s="1">
        <v>42714</v>
      </c>
      <c r="B6474" s="3">
        <f t="shared" si="303"/>
        <v>2016</v>
      </c>
      <c r="C6474" s="3">
        <f t="shared" si="304"/>
        <v>12</v>
      </c>
      <c r="D6474" t="s">
        <v>1963</v>
      </c>
      <c r="E6474" t="str">
        <f t="shared" si="305"/>
        <v>Bart Watters20161210</v>
      </c>
      <c r="F6474">
        <f>IF(COUNTIF($E$2:E6474, E6474) = 1, MAX($F$1:F6473) + 1, INDEX($F$1:F6473, MATCH(E6474, $E$1:E6473, 0)))</f>
        <v>3203</v>
      </c>
      <c r="G6474" t="s">
        <v>149</v>
      </c>
      <c r="H6474" t="s">
        <v>11</v>
      </c>
      <c r="I6474" t="s">
        <v>12</v>
      </c>
      <c r="J6474" t="s">
        <v>1065</v>
      </c>
      <c r="K6474" s="17">
        <v>62.82</v>
      </c>
      <c r="L6474" s="17">
        <v>9</v>
      </c>
      <c r="M6474" s="17">
        <v>29.53</v>
      </c>
      <c r="N6474" s="17" t="str">
        <f>IF(SalesData[[#This Row],[Profit]]&gt;0,"Profit","Loss")</f>
        <v>Profit</v>
      </c>
    </row>
    <row r="6475" spans="1:14" x14ac:dyDescent="0.25">
      <c r="A6475" s="1">
        <v>42714</v>
      </c>
      <c r="B6475" s="3">
        <f t="shared" si="303"/>
        <v>2016</v>
      </c>
      <c r="C6475" s="3">
        <f t="shared" si="304"/>
        <v>12</v>
      </c>
      <c r="D6475" t="s">
        <v>1357</v>
      </c>
      <c r="E6475" t="str">
        <f t="shared" si="305"/>
        <v>Sara Luxemburg20161210</v>
      </c>
      <c r="F6475">
        <f>IF(COUNTIF($E$2:E6475, E6475) = 1, MAX($F$1:F6474) + 1, INDEX($F$1:F6474, MATCH(E6475, $E$1:E6474, 0)))</f>
        <v>3204</v>
      </c>
      <c r="G6475" t="s">
        <v>149</v>
      </c>
      <c r="H6475" t="s">
        <v>11</v>
      </c>
      <c r="I6475" t="s">
        <v>12</v>
      </c>
      <c r="J6475" t="s">
        <v>1619</v>
      </c>
      <c r="K6475" s="17">
        <v>6.48</v>
      </c>
      <c r="L6475" s="17">
        <v>1</v>
      </c>
      <c r="M6475" s="17">
        <v>3.11</v>
      </c>
      <c r="N6475" s="17" t="str">
        <f>IF(SalesData[[#This Row],[Profit]]&gt;0,"Profit","Loss")</f>
        <v>Profit</v>
      </c>
    </row>
    <row r="6476" spans="1:14" x14ac:dyDescent="0.25">
      <c r="A6476" s="1">
        <v>42715</v>
      </c>
      <c r="B6476" s="3">
        <f t="shared" si="303"/>
        <v>2016</v>
      </c>
      <c r="C6476" s="3">
        <f t="shared" si="304"/>
        <v>12</v>
      </c>
      <c r="D6476" t="s">
        <v>1167</v>
      </c>
      <c r="E6476" t="str">
        <f t="shared" si="305"/>
        <v>Janet Molinari20161211</v>
      </c>
      <c r="F6476">
        <f>IF(COUNTIF($E$2:E6476, E6476) = 1, MAX($F$1:F6475) + 1, INDEX($F$1:F6475, MATCH(E6476, $E$1:E6475, 0)))</f>
        <v>3205</v>
      </c>
      <c r="G6476" t="s">
        <v>149</v>
      </c>
      <c r="H6476" t="s">
        <v>11</v>
      </c>
      <c r="I6476" t="s">
        <v>43</v>
      </c>
      <c r="J6476" t="s">
        <v>962</v>
      </c>
      <c r="K6476" s="17">
        <v>15.26</v>
      </c>
      <c r="L6476" s="17">
        <v>7</v>
      </c>
      <c r="M6476" s="17">
        <v>6.26</v>
      </c>
      <c r="N6476" s="17" t="str">
        <f>IF(SalesData[[#This Row],[Profit]]&gt;0,"Profit","Loss")</f>
        <v>Profit</v>
      </c>
    </row>
    <row r="6477" spans="1:14" x14ac:dyDescent="0.25">
      <c r="A6477" s="1">
        <v>42715</v>
      </c>
      <c r="B6477" s="3">
        <f t="shared" si="303"/>
        <v>2016</v>
      </c>
      <c r="C6477" s="3">
        <f t="shared" si="304"/>
        <v>12</v>
      </c>
      <c r="D6477" t="s">
        <v>1167</v>
      </c>
      <c r="E6477" t="str">
        <f t="shared" si="305"/>
        <v>Janet Molinari20161211</v>
      </c>
      <c r="F6477">
        <f>IF(COUNTIF($E$2:E6477, E6477) = 1, MAX($F$1:F6476) + 1, INDEX($F$1:F6476, MATCH(E6477, $E$1:E6476, 0)))</f>
        <v>3205</v>
      </c>
      <c r="G6477" t="s">
        <v>149</v>
      </c>
      <c r="H6477" t="s">
        <v>39</v>
      </c>
      <c r="I6477" t="s">
        <v>40</v>
      </c>
      <c r="J6477" t="s">
        <v>2597</v>
      </c>
      <c r="K6477" s="17">
        <v>1029.95</v>
      </c>
      <c r="L6477" s="17">
        <v>5</v>
      </c>
      <c r="M6477" s="17">
        <v>298.69</v>
      </c>
      <c r="N6477" s="17" t="str">
        <f>IF(SalesData[[#This Row],[Profit]]&gt;0,"Profit","Loss")</f>
        <v>Profit</v>
      </c>
    </row>
    <row r="6478" spans="1:14" x14ac:dyDescent="0.25">
      <c r="A6478" s="1">
        <v>42715</v>
      </c>
      <c r="B6478" s="3">
        <f t="shared" si="303"/>
        <v>2016</v>
      </c>
      <c r="C6478" s="3">
        <f t="shared" si="304"/>
        <v>12</v>
      </c>
      <c r="D6478" t="s">
        <v>2156</v>
      </c>
      <c r="E6478" t="str">
        <f t="shared" si="305"/>
        <v>Fred McMath20161211</v>
      </c>
      <c r="F6478">
        <f>IF(COUNTIF($E$2:E6478, E6478) = 1, MAX($F$1:F6477) + 1, INDEX($F$1:F6477, MATCH(E6478, $E$1:E6477, 0)))</f>
        <v>3206</v>
      </c>
      <c r="G6478" t="s">
        <v>278</v>
      </c>
      <c r="H6478" t="s">
        <v>11</v>
      </c>
      <c r="I6478" t="s">
        <v>18</v>
      </c>
      <c r="J6478" t="s">
        <v>1525</v>
      </c>
      <c r="K6478" s="17">
        <v>243.38</v>
      </c>
      <c r="L6478" s="17">
        <v>3</v>
      </c>
      <c r="M6478" s="17">
        <v>-51.72</v>
      </c>
      <c r="N6478" s="17" t="str">
        <f>IF(SalesData[[#This Row],[Profit]]&gt;0,"Profit","Loss")</f>
        <v>Loss</v>
      </c>
    </row>
    <row r="6479" spans="1:14" x14ac:dyDescent="0.25">
      <c r="A6479" s="1">
        <v>42715</v>
      </c>
      <c r="B6479" s="3">
        <f t="shared" si="303"/>
        <v>2016</v>
      </c>
      <c r="C6479" s="3">
        <f t="shared" si="304"/>
        <v>12</v>
      </c>
      <c r="D6479" t="s">
        <v>2156</v>
      </c>
      <c r="E6479" t="str">
        <f t="shared" si="305"/>
        <v>Fred McMath20161211</v>
      </c>
      <c r="F6479">
        <f>IF(COUNTIF($E$2:E6479, E6479) = 1, MAX($F$1:F6478) + 1, INDEX($F$1:F6478, MATCH(E6479, $E$1:E6478, 0)))</f>
        <v>3206</v>
      </c>
      <c r="G6479" t="s">
        <v>278</v>
      </c>
      <c r="H6479" t="s">
        <v>39</v>
      </c>
      <c r="I6479" t="s">
        <v>52</v>
      </c>
      <c r="J6479" t="s">
        <v>1737</v>
      </c>
      <c r="K6479" s="17">
        <v>119.8</v>
      </c>
      <c r="L6479" s="17">
        <v>5</v>
      </c>
      <c r="M6479" s="17">
        <v>29.95</v>
      </c>
      <c r="N6479" s="17" t="str">
        <f>IF(SalesData[[#This Row],[Profit]]&gt;0,"Profit","Loss")</f>
        <v>Profit</v>
      </c>
    </row>
    <row r="6480" spans="1:14" x14ac:dyDescent="0.25">
      <c r="A6480" s="1">
        <v>42715</v>
      </c>
      <c r="B6480" s="3">
        <f t="shared" si="303"/>
        <v>2016</v>
      </c>
      <c r="C6480" s="3">
        <f t="shared" si="304"/>
        <v>12</v>
      </c>
      <c r="D6480" t="s">
        <v>2156</v>
      </c>
      <c r="E6480" t="str">
        <f t="shared" si="305"/>
        <v>Fred McMath20161211</v>
      </c>
      <c r="F6480">
        <f>IF(COUNTIF($E$2:E6480, E6480) = 1, MAX($F$1:F6479) + 1, INDEX($F$1:F6479, MATCH(E6480, $E$1:E6479, 0)))</f>
        <v>3206</v>
      </c>
      <c r="G6480" t="s">
        <v>278</v>
      </c>
      <c r="H6480" t="s">
        <v>39</v>
      </c>
      <c r="I6480" t="s">
        <v>40</v>
      </c>
      <c r="J6480" t="s">
        <v>138</v>
      </c>
      <c r="K6480" s="17">
        <v>300.77</v>
      </c>
      <c r="L6480" s="17">
        <v>4</v>
      </c>
      <c r="M6480" s="17">
        <v>30.08</v>
      </c>
      <c r="N6480" s="17" t="str">
        <f>IF(SalesData[[#This Row],[Profit]]&gt;0,"Profit","Loss")</f>
        <v>Profit</v>
      </c>
    </row>
    <row r="6481" spans="1:14" x14ac:dyDescent="0.25">
      <c r="A6481" s="1">
        <v>42715</v>
      </c>
      <c r="B6481" s="3">
        <f t="shared" si="303"/>
        <v>2016</v>
      </c>
      <c r="C6481" s="3">
        <f t="shared" si="304"/>
        <v>12</v>
      </c>
      <c r="D6481" t="s">
        <v>891</v>
      </c>
      <c r="E6481" t="str">
        <f t="shared" si="305"/>
        <v>Anthony Rawles20161211</v>
      </c>
      <c r="F6481">
        <f>IF(COUNTIF($E$2:E6481, E6481) = 1, MAX($F$1:F6480) + 1, INDEX($F$1:F6480, MATCH(E6481, $E$1:E6480, 0)))</f>
        <v>3207</v>
      </c>
      <c r="G6481" t="s">
        <v>164</v>
      </c>
      <c r="H6481" t="s">
        <v>34</v>
      </c>
      <c r="I6481" t="s">
        <v>47</v>
      </c>
      <c r="J6481" t="s">
        <v>761</v>
      </c>
      <c r="K6481" s="17">
        <v>14.8</v>
      </c>
      <c r="L6481" s="17">
        <v>4</v>
      </c>
      <c r="M6481" s="17">
        <v>6.07</v>
      </c>
      <c r="N6481" s="17" t="str">
        <f>IF(SalesData[[#This Row],[Profit]]&gt;0,"Profit","Loss")</f>
        <v>Profit</v>
      </c>
    </row>
    <row r="6482" spans="1:14" x14ac:dyDescent="0.25">
      <c r="A6482" s="1">
        <v>42715</v>
      </c>
      <c r="B6482" s="3">
        <f t="shared" si="303"/>
        <v>2016</v>
      </c>
      <c r="C6482" s="3">
        <f t="shared" si="304"/>
        <v>12</v>
      </c>
      <c r="D6482" t="s">
        <v>891</v>
      </c>
      <c r="E6482" t="str">
        <f t="shared" si="305"/>
        <v>Anthony Rawles20161211</v>
      </c>
      <c r="F6482">
        <f>IF(COUNTIF($E$2:E6482, E6482) = 1, MAX($F$1:F6481) + 1, INDEX($F$1:F6481, MATCH(E6482, $E$1:E6481, 0)))</f>
        <v>3207</v>
      </c>
      <c r="G6482" t="s">
        <v>164</v>
      </c>
      <c r="H6482" t="s">
        <v>39</v>
      </c>
      <c r="I6482" t="s">
        <v>40</v>
      </c>
      <c r="J6482" t="s">
        <v>400</v>
      </c>
      <c r="K6482" s="17">
        <v>302.38</v>
      </c>
      <c r="L6482" s="17">
        <v>3</v>
      </c>
      <c r="M6482" s="17">
        <v>22.68</v>
      </c>
      <c r="N6482" s="17" t="str">
        <f>IF(SalesData[[#This Row],[Profit]]&gt;0,"Profit","Loss")</f>
        <v>Profit</v>
      </c>
    </row>
    <row r="6483" spans="1:14" x14ac:dyDescent="0.25">
      <c r="A6483" s="1">
        <v>42715</v>
      </c>
      <c r="B6483" s="3">
        <f t="shared" si="303"/>
        <v>2016</v>
      </c>
      <c r="C6483" s="3">
        <f t="shared" si="304"/>
        <v>12</v>
      </c>
      <c r="D6483" t="s">
        <v>891</v>
      </c>
      <c r="E6483" t="str">
        <f t="shared" si="305"/>
        <v>Anthony Rawles20161211</v>
      </c>
      <c r="F6483">
        <f>IF(COUNTIF($E$2:E6483, E6483) = 1, MAX($F$1:F6482) + 1, INDEX($F$1:F6482, MATCH(E6483, $E$1:E6482, 0)))</f>
        <v>3207</v>
      </c>
      <c r="G6483" t="s">
        <v>164</v>
      </c>
      <c r="H6483" t="s">
        <v>39</v>
      </c>
      <c r="I6483" t="s">
        <v>52</v>
      </c>
      <c r="J6483" t="s">
        <v>1795</v>
      </c>
      <c r="K6483" s="17">
        <v>316</v>
      </c>
      <c r="L6483" s="17">
        <v>4</v>
      </c>
      <c r="M6483" s="17">
        <v>31.6</v>
      </c>
      <c r="N6483" s="17" t="str">
        <f>IF(SalesData[[#This Row],[Profit]]&gt;0,"Profit","Loss")</f>
        <v>Profit</v>
      </c>
    </row>
    <row r="6484" spans="1:14" x14ac:dyDescent="0.25">
      <c r="A6484" s="1">
        <v>42715</v>
      </c>
      <c r="B6484" s="3">
        <f t="shared" si="303"/>
        <v>2016</v>
      </c>
      <c r="C6484" s="3">
        <f t="shared" si="304"/>
        <v>12</v>
      </c>
      <c r="D6484" t="s">
        <v>1079</v>
      </c>
      <c r="E6484" t="str">
        <f t="shared" si="305"/>
        <v>Lena Radford20161211</v>
      </c>
      <c r="F6484">
        <f>IF(COUNTIF($E$2:E6484, E6484) = 1, MAX($F$1:F6483) + 1, INDEX($F$1:F6483, MATCH(E6484, $E$1:E6483, 0)))</f>
        <v>3208</v>
      </c>
      <c r="G6484" t="s">
        <v>123</v>
      </c>
      <c r="H6484" t="s">
        <v>11</v>
      </c>
      <c r="I6484" t="s">
        <v>18</v>
      </c>
      <c r="J6484" t="s">
        <v>2005</v>
      </c>
      <c r="K6484" s="17">
        <v>85.22</v>
      </c>
      <c r="L6484" s="17">
        <v>3</v>
      </c>
      <c r="M6484" s="17">
        <v>7.46</v>
      </c>
      <c r="N6484" s="17" t="str">
        <f>IF(SalesData[[#This Row],[Profit]]&gt;0,"Profit","Loss")</f>
        <v>Profit</v>
      </c>
    </row>
    <row r="6485" spans="1:14" x14ac:dyDescent="0.25">
      <c r="A6485" s="1">
        <v>42715</v>
      </c>
      <c r="B6485" s="3">
        <f t="shared" si="303"/>
        <v>2016</v>
      </c>
      <c r="C6485" s="3">
        <f t="shared" si="304"/>
        <v>12</v>
      </c>
      <c r="D6485" t="s">
        <v>879</v>
      </c>
      <c r="E6485" t="str">
        <f t="shared" si="305"/>
        <v>Cynthia Arntzen20161211</v>
      </c>
      <c r="F6485">
        <f>IF(COUNTIF($E$2:E6485, E6485) = 1, MAX($F$1:F6484) + 1, INDEX($F$1:F6484, MATCH(E6485, $E$1:E6484, 0)))</f>
        <v>3209</v>
      </c>
      <c r="G6485" t="s">
        <v>120</v>
      </c>
      <c r="H6485" t="s">
        <v>11</v>
      </c>
      <c r="I6485" t="s">
        <v>24</v>
      </c>
      <c r="J6485" t="s">
        <v>869</v>
      </c>
      <c r="K6485" s="17">
        <v>6.67</v>
      </c>
      <c r="L6485" s="17">
        <v>3</v>
      </c>
      <c r="M6485" s="17">
        <v>1.67</v>
      </c>
      <c r="N6485" s="17" t="str">
        <f>IF(SalesData[[#This Row],[Profit]]&gt;0,"Profit","Loss")</f>
        <v>Profit</v>
      </c>
    </row>
    <row r="6486" spans="1:14" x14ac:dyDescent="0.25">
      <c r="A6486" s="1">
        <v>42715</v>
      </c>
      <c r="B6486" s="3">
        <f t="shared" si="303"/>
        <v>2016</v>
      </c>
      <c r="C6486" s="3">
        <f t="shared" si="304"/>
        <v>12</v>
      </c>
      <c r="D6486" t="s">
        <v>873</v>
      </c>
      <c r="E6486" t="str">
        <f t="shared" si="305"/>
        <v>Noel Staavos20161211</v>
      </c>
      <c r="F6486">
        <f>IF(COUNTIF($E$2:E6486, E6486) = 1, MAX($F$1:F6485) + 1, INDEX($F$1:F6485, MATCH(E6486, $E$1:E6485, 0)))</f>
        <v>3210</v>
      </c>
      <c r="G6486" t="s">
        <v>78</v>
      </c>
      <c r="H6486" t="s">
        <v>11</v>
      </c>
      <c r="I6486" t="s">
        <v>18</v>
      </c>
      <c r="J6486" t="s">
        <v>179</v>
      </c>
      <c r="K6486" s="17">
        <v>64.959999999999994</v>
      </c>
      <c r="L6486" s="17">
        <v>5</v>
      </c>
      <c r="M6486" s="17">
        <v>-4.0599999999999996</v>
      </c>
      <c r="N6486" s="17" t="str">
        <f>IF(SalesData[[#This Row],[Profit]]&gt;0,"Profit","Loss")</f>
        <v>Loss</v>
      </c>
    </row>
    <row r="6487" spans="1:14" x14ac:dyDescent="0.25">
      <c r="A6487" s="1">
        <v>42715</v>
      </c>
      <c r="B6487" s="3">
        <f t="shared" si="303"/>
        <v>2016</v>
      </c>
      <c r="C6487" s="3">
        <f t="shared" si="304"/>
        <v>12</v>
      </c>
      <c r="D6487" t="s">
        <v>873</v>
      </c>
      <c r="E6487" t="str">
        <f t="shared" si="305"/>
        <v>Noel Staavos20161211</v>
      </c>
      <c r="F6487">
        <f>IF(COUNTIF($E$2:E6487, E6487) = 1, MAX($F$1:F6486) + 1, INDEX($F$1:F6486, MATCH(E6487, $E$1:E6486, 0)))</f>
        <v>3210</v>
      </c>
      <c r="G6487" t="s">
        <v>78</v>
      </c>
      <c r="H6487" t="s">
        <v>11</v>
      </c>
      <c r="I6487" t="s">
        <v>200</v>
      </c>
      <c r="J6487" t="s">
        <v>2251</v>
      </c>
      <c r="K6487" s="17">
        <v>13.52</v>
      </c>
      <c r="L6487" s="17">
        <v>2</v>
      </c>
      <c r="M6487" s="17">
        <v>1.69</v>
      </c>
      <c r="N6487" s="17" t="str">
        <f>IF(SalesData[[#This Row],[Profit]]&gt;0,"Profit","Loss")</f>
        <v>Profit</v>
      </c>
    </row>
    <row r="6488" spans="1:14" x14ac:dyDescent="0.25">
      <c r="A6488" s="1">
        <v>42715</v>
      </c>
      <c r="B6488" s="3">
        <f t="shared" si="303"/>
        <v>2016</v>
      </c>
      <c r="C6488" s="3">
        <f t="shared" si="304"/>
        <v>12</v>
      </c>
      <c r="D6488" t="s">
        <v>873</v>
      </c>
      <c r="E6488" t="str">
        <f t="shared" si="305"/>
        <v>Noel Staavos20161211</v>
      </c>
      <c r="F6488">
        <f>IF(COUNTIF($E$2:E6488, E6488) = 1, MAX($F$1:F6487) + 1, INDEX($F$1:F6487, MATCH(E6488, $E$1:E6487, 0)))</f>
        <v>3210</v>
      </c>
      <c r="G6488" t="s">
        <v>78</v>
      </c>
      <c r="H6488" t="s">
        <v>34</v>
      </c>
      <c r="I6488" t="s">
        <v>35</v>
      </c>
      <c r="J6488" t="s">
        <v>1435</v>
      </c>
      <c r="K6488" s="17">
        <v>458.43</v>
      </c>
      <c r="L6488" s="17">
        <v>5</v>
      </c>
      <c r="M6488" s="17">
        <v>-137.53</v>
      </c>
      <c r="N6488" s="17" t="str">
        <f>IF(SalesData[[#This Row],[Profit]]&gt;0,"Profit","Loss")</f>
        <v>Loss</v>
      </c>
    </row>
    <row r="6489" spans="1:14" x14ac:dyDescent="0.25">
      <c r="A6489" s="1">
        <v>42715</v>
      </c>
      <c r="B6489" s="3">
        <f t="shared" si="303"/>
        <v>2016</v>
      </c>
      <c r="C6489" s="3">
        <f t="shared" si="304"/>
        <v>12</v>
      </c>
      <c r="D6489" t="s">
        <v>873</v>
      </c>
      <c r="E6489" t="str">
        <f t="shared" si="305"/>
        <v>Noel Staavos20161211</v>
      </c>
      <c r="F6489">
        <f>IF(COUNTIF($E$2:E6489, E6489) = 1, MAX($F$1:F6488) + 1, INDEX($F$1:F6488, MATCH(E6489, $E$1:E6488, 0)))</f>
        <v>3210</v>
      </c>
      <c r="G6489" t="s">
        <v>78</v>
      </c>
      <c r="H6489" t="s">
        <v>11</v>
      </c>
      <c r="I6489" t="s">
        <v>92</v>
      </c>
      <c r="J6489" t="s">
        <v>2316</v>
      </c>
      <c r="K6489" s="17">
        <v>387.14</v>
      </c>
      <c r="L6489" s="17">
        <v>4</v>
      </c>
      <c r="M6489" s="17">
        <v>24.2</v>
      </c>
      <c r="N6489" s="17" t="str">
        <f>IF(SalesData[[#This Row],[Profit]]&gt;0,"Profit","Loss")</f>
        <v>Profit</v>
      </c>
    </row>
    <row r="6490" spans="1:14" x14ac:dyDescent="0.25">
      <c r="A6490" s="1">
        <v>42715</v>
      </c>
      <c r="B6490" s="3">
        <f t="shared" si="303"/>
        <v>2016</v>
      </c>
      <c r="C6490" s="3">
        <f t="shared" si="304"/>
        <v>12</v>
      </c>
      <c r="D6490" t="s">
        <v>873</v>
      </c>
      <c r="E6490" t="str">
        <f t="shared" si="305"/>
        <v>Noel Staavos20161211</v>
      </c>
      <c r="F6490">
        <f>IF(COUNTIF($E$2:E6490, E6490) = 1, MAX($F$1:F6489) + 1, INDEX($F$1:F6489, MATCH(E6490, $E$1:E6489, 0)))</f>
        <v>3210</v>
      </c>
      <c r="G6490" t="s">
        <v>78</v>
      </c>
      <c r="H6490" t="s">
        <v>34</v>
      </c>
      <c r="I6490" t="s">
        <v>145</v>
      </c>
      <c r="J6490" t="s">
        <v>1496</v>
      </c>
      <c r="K6490" s="17">
        <v>328.59</v>
      </c>
      <c r="L6490" s="17">
        <v>3</v>
      </c>
      <c r="M6490" s="17">
        <v>-147.87</v>
      </c>
      <c r="N6490" s="17" t="str">
        <f>IF(SalesData[[#This Row],[Profit]]&gt;0,"Profit","Loss")</f>
        <v>Loss</v>
      </c>
    </row>
    <row r="6491" spans="1:14" x14ac:dyDescent="0.25">
      <c r="A6491" s="1">
        <v>42715</v>
      </c>
      <c r="B6491" s="3">
        <f t="shared" si="303"/>
        <v>2016</v>
      </c>
      <c r="C6491" s="3">
        <f t="shared" si="304"/>
        <v>12</v>
      </c>
      <c r="D6491" t="s">
        <v>167</v>
      </c>
      <c r="E6491" t="str">
        <f t="shared" si="305"/>
        <v>Deborah Brumfield20161211</v>
      </c>
      <c r="F6491">
        <f>IF(COUNTIF($E$2:E6491, E6491) = 1, MAX($F$1:F6490) + 1, INDEX($F$1:F6490, MATCH(E6491, $E$1:E6490, 0)))</f>
        <v>3211</v>
      </c>
      <c r="G6491" t="s">
        <v>91</v>
      </c>
      <c r="H6491" t="s">
        <v>34</v>
      </c>
      <c r="I6491" t="s">
        <v>35</v>
      </c>
      <c r="J6491" t="s">
        <v>1876</v>
      </c>
      <c r="K6491" s="17">
        <v>403.92</v>
      </c>
      <c r="L6491" s="17">
        <v>5</v>
      </c>
      <c r="M6491" s="17">
        <v>25.25</v>
      </c>
      <c r="N6491" s="17" t="str">
        <f>IF(SalesData[[#This Row],[Profit]]&gt;0,"Profit","Loss")</f>
        <v>Profit</v>
      </c>
    </row>
    <row r="6492" spans="1:14" x14ac:dyDescent="0.25">
      <c r="A6492" s="1">
        <v>42715</v>
      </c>
      <c r="B6492" s="3">
        <f t="shared" si="303"/>
        <v>2016</v>
      </c>
      <c r="C6492" s="3">
        <f t="shared" si="304"/>
        <v>12</v>
      </c>
      <c r="D6492" t="s">
        <v>1563</v>
      </c>
      <c r="E6492" t="str">
        <f t="shared" si="305"/>
        <v>William Brown20161211</v>
      </c>
      <c r="F6492">
        <f>IF(COUNTIF($E$2:E6492, E6492) = 1, MAX($F$1:F6491) + 1, INDEX($F$1:F6491, MATCH(E6492, $E$1:E6491, 0)))</f>
        <v>3212</v>
      </c>
      <c r="G6492" t="s">
        <v>27</v>
      </c>
      <c r="H6492" t="s">
        <v>11</v>
      </c>
      <c r="I6492" t="s">
        <v>20</v>
      </c>
      <c r="J6492" t="s">
        <v>165</v>
      </c>
      <c r="K6492" s="17">
        <v>209.6</v>
      </c>
      <c r="L6492" s="17">
        <v>5</v>
      </c>
      <c r="M6492" s="17">
        <v>68.12</v>
      </c>
      <c r="N6492" s="17" t="str">
        <f>IF(SalesData[[#This Row],[Profit]]&gt;0,"Profit","Loss")</f>
        <v>Profit</v>
      </c>
    </row>
    <row r="6493" spans="1:14" x14ac:dyDescent="0.25">
      <c r="A6493" s="1">
        <v>42715</v>
      </c>
      <c r="B6493" s="3">
        <f t="shared" si="303"/>
        <v>2016</v>
      </c>
      <c r="C6493" s="3">
        <f t="shared" si="304"/>
        <v>12</v>
      </c>
      <c r="D6493" t="s">
        <v>1563</v>
      </c>
      <c r="E6493" t="str">
        <f t="shared" si="305"/>
        <v>William Brown20161211</v>
      </c>
      <c r="F6493">
        <f>IF(COUNTIF($E$2:E6493, E6493) = 1, MAX($F$1:F6492) + 1, INDEX($F$1:F6492, MATCH(E6493, $E$1:E6492, 0)))</f>
        <v>3212</v>
      </c>
      <c r="G6493" t="s">
        <v>27</v>
      </c>
      <c r="H6493" t="s">
        <v>11</v>
      </c>
      <c r="I6493" t="s">
        <v>24</v>
      </c>
      <c r="J6493" t="s">
        <v>2571</v>
      </c>
      <c r="K6493" s="17">
        <v>23.32</v>
      </c>
      <c r="L6493" s="17">
        <v>2</v>
      </c>
      <c r="M6493" s="17">
        <v>6.06</v>
      </c>
      <c r="N6493" s="17" t="str">
        <f>IF(SalesData[[#This Row],[Profit]]&gt;0,"Profit","Loss")</f>
        <v>Profit</v>
      </c>
    </row>
    <row r="6494" spans="1:14" x14ac:dyDescent="0.25">
      <c r="A6494" s="1">
        <v>42715</v>
      </c>
      <c r="B6494" s="3">
        <f t="shared" si="303"/>
        <v>2016</v>
      </c>
      <c r="C6494" s="3">
        <f t="shared" si="304"/>
        <v>12</v>
      </c>
      <c r="D6494" t="s">
        <v>1563</v>
      </c>
      <c r="E6494" t="str">
        <f t="shared" si="305"/>
        <v>William Brown20161211</v>
      </c>
      <c r="F6494">
        <f>IF(COUNTIF($E$2:E6494, E6494) = 1, MAX($F$1:F6493) + 1, INDEX($F$1:F6493, MATCH(E6494, $E$1:E6493, 0)))</f>
        <v>3212</v>
      </c>
      <c r="G6494" t="s">
        <v>27</v>
      </c>
      <c r="H6494" t="s">
        <v>11</v>
      </c>
      <c r="I6494" t="s">
        <v>12</v>
      </c>
      <c r="J6494" t="s">
        <v>2546</v>
      </c>
      <c r="K6494" s="17">
        <v>30.98</v>
      </c>
      <c r="L6494" s="17">
        <v>1</v>
      </c>
      <c r="M6494" s="17">
        <v>13.94</v>
      </c>
      <c r="N6494" s="17" t="str">
        <f>IF(SalesData[[#This Row],[Profit]]&gt;0,"Profit","Loss")</f>
        <v>Profit</v>
      </c>
    </row>
    <row r="6495" spans="1:14" x14ac:dyDescent="0.25">
      <c r="A6495" s="1">
        <v>42715</v>
      </c>
      <c r="B6495" s="3">
        <f t="shared" si="303"/>
        <v>2016</v>
      </c>
      <c r="C6495" s="3">
        <f t="shared" si="304"/>
        <v>12</v>
      </c>
      <c r="D6495" t="s">
        <v>1563</v>
      </c>
      <c r="E6495" t="str">
        <f t="shared" si="305"/>
        <v>William Brown20161211</v>
      </c>
      <c r="F6495">
        <f>IF(COUNTIF($E$2:E6495, E6495) = 1, MAX($F$1:F6494) + 1, INDEX($F$1:F6494, MATCH(E6495, $E$1:E6494, 0)))</f>
        <v>3212</v>
      </c>
      <c r="G6495" t="s">
        <v>27</v>
      </c>
      <c r="H6495" t="s">
        <v>39</v>
      </c>
      <c r="I6495" t="s">
        <v>52</v>
      </c>
      <c r="J6495" t="s">
        <v>2278</v>
      </c>
      <c r="K6495" s="17">
        <v>119.96</v>
      </c>
      <c r="L6495" s="17">
        <v>4</v>
      </c>
      <c r="M6495" s="17">
        <v>25.19</v>
      </c>
      <c r="N6495" s="17" t="str">
        <f>IF(SalesData[[#This Row],[Profit]]&gt;0,"Profit","Loss")</f>
        <v>Profit</v>
      </c>
    </row>
    <row r="6496" spans="1:14" x14ac:dyDescent="0.25">
      <c r="A6496" s="1">
        <v>42715</v>
      </c>
      <c r="B6496" s="3">
        <f t="shared" si="303"/>
        <v>2016</v>
      </c>
      <c r="C6496" s="3">
        <f t="shared" si="304"/>
        <v>12</v>
      </c>
      <c r="D6496" t="s">
        <v>1563</v>
      </c>
      <c r="E6496" t="str">
        <f t="shared" si="305"/>
        <v>William Brown20161211</v>
      </c>
      <c r="F6496">
        <f>IF(COUNTIF($E$2:E6496, E6496) = 1, MAX($F$1:F6495) + 1, INDEX($F$1:F6495, MATCH(E6496, $E$1:E6495, 0)))</f>
        <v>3212</v>
      </c>
      <c r="G6496" t="s">
        <v>27</v>
      </c>
      <c r="H6496" t="s">
        <v>34</v>
      </c>
      <c r="I6496" t="s">
        <v>35</v>
      </c>
      <c r="J6496" t="s">
        <v>1480</v>
      </c>
      <c r="K6496" s="17">
        <v>363.92</v>
      </c>
      <c r="L6496" s="17">
        <v>5</v>
      </c>
      <c r="M6496" s="17">
        <v>-31.84</v>
      </c>
      <c r="N6496" s="17" t="str">
        <f>IF(SalesData[[#This Row],[Profit]]&gt;0,"Profit","Loss")</f>
        <v>Loss</v>
      </c>
    </row>
    <row r="6497" spans="1:14" x14ac:dyDescent="0.25">
      <c r="A6497" s="1">
        <v>42715</v>
      </c>
      <c r="B6497" s="3">
        <f t="shared" si="303"/>
        <v>2016</v>
      </c>
      <c r="C6497" s="3">
        <f t="shared" si="304"/>
        <v>12</v>
      </c>
      <c r="D6497" t="s">
        <v>1563</v>
      </c>
      <c r="E6497" t="str">
        <f t="shared" si="305"/>
        <v>William Brown20161211</v>
      </c>
      <c r="F6497">
        <f>IF(COUNTIF($E$2:E6497, E6497) = 1, MAX($F$1:F6496) + 1, INDEX($F$1:F6496, MATCH(E6497, $E$1:E6496, 0)))</f>
        <v>3212</v>
      </c>
      <c r="G6497" t="s">
        <v>27</v>
      </c>
      <c r="H6497" t="s">
        <v>11</v>
      </c>
      <c r="I6497" t="s">
        <v>20</v>
      </c>
      <c r="J6497" t="s">
        <v>1825</v>
      </c>
      <c r="K6497" s="17">
        <v>35.81</v>
      </c>
      <c r="L6497" s="17">
        <v>3</v>
      </c>
      <c r="M6497" s="17">
        <v>11.19</v>
      </c>
      <c r="N6497" s="17" t="str">
        <f>IF(SalesData[[#This Row],[Profit]]&gt;0,"Profit","Loss")</f>
        <v>Profit</v>
      </c>
    </row>
    <row r="6498" spans="1:14" x14ac:dyDescent="0.25">
      <c r="A6498" s="1">
        <v>42715</v>
      </c>
      <c r="B6498" s="3">
        <f t="shared" si="303"/>
        <v>2016</v>
      </c>
      <c r="C6498" s="3">
        <f t="shared" si="304"/>
        <v>12</v>
      </c>
      <c r="D6498" t="s">
        <v>1563</v>
      </c>
      <c r="E6498" t="str">
        <f t="shared" si="305"/>
        <v>William Brown20161211</v>
      </c>
      <c r="F6498">
        <f>IF(COUNTIF($E$2:E6498, E6498) = 1, MAX($F$1:F6497) + 1, INDEX($F$1:F6497, MATCH(E6498, $E$1:E6497, 0)))</f>
        <v>3212</v>
      </c>
      <c r="G6498" t="s">
        <v>27</v>
      </c>
      <c r="H6498" t="s">
        <v>11</v>
      </c>
      <c r="I6498" t="s">
        <v>20</v>
      </c>
      <c r="J6498" t="s">
        <v>1533</v>
      </c>
      <c r="K6498" s="17">
        <v>122.69</v>
      </c>
      <c r="L6498" s="17">
        <v>9</v>
      </c>
      <c r="M6498" s="17">
        <v>39.869999999999997</v>
      </c>
      <c r="N6498" s="17" t="str">
        <f>IF(SalesData[[#This Row],[Profit]]&gt;0,"Profit","Loss")</f>
        <v>Profit</v>
      </c>
    </row>
    <row r="6499" spans="1:14" x14ac:dyDescent="0.25">
      <c r="A6499" s="1">
        <v>42715</v>
      </c>
      <c r="B6499" s="3">
        <f t="shared" si="303"/>
        <v>2016</v>
      </c>
      <c r="C6499" s="3">
        <f t="shared" si="304"/>
        <v>12</v>
      </c>
      <c r="D6499" t="s">
        <v>1563</v>
      </c>
      <c r="E6499" t="str">
        <f t="shared" si="305"/>
        <v>William Brown20161211</v>
      </c>
      <c r="F6499">
        <f>IF(COUNTIF($E$2:E6499, E6499) = 1, MAX($F$1:F6498) + 1, INDEX($F$1:F6498, MATCH(E6499, $E$1:E6498, 0)))</f>
        <v>3212</v>
      </c>
      <c r="G6499" t="s">
        <v>27</v>
      </c>
      <c r="H6499" t="s">
        <v>34</v>
      </c>
      <c r="I6499" t="s">
        <v>145</v>
      </c>
      <c r="J6499" t="s">
        <v>1774</v>
      </c>
      <c r="K6499" s="17">
        <v>892.14</v>
      </c>
      <c r="L6499" s="17">
        <v>7</v>
      </c>
      <c r="M6499" s="17">
        <v>111.52</v>
      </c>
      <c r="N6499" s="17" t="str">
        <f>IF(SalesData[[#This Row],[Profit]]&gt;0,"Profit","Loss")</f>
        <v>Profit</v>
      </c>
    </row>
    <row r="6500" spans="1:14" x14ac:dyDescent="0.25">
      <c r="A6500" s="1">
        <v>42715</v>
      </c>
      <c r="B6500" s="3">
        <f t="shared" si="303"/>
        <v>2016</v>
      </c>
      <c r="C6500" s="3">
        <f t="shared" si="304"/>
        <v>12</v>
      </c>
      <c r="D6500" t="s">
        <v>1563</v>
      </c>
      <c r="E6500" t="str">
        <f t="shared" si="305"/>
        <v>William Brown20161211</v>
      </c>
      <c r="F6500">
        <f>IF(COUNTIF($E$2:E6500, E6500) = 1, MAX($F$1:F6499) + 1, INDEX($F$1:F6499, MATCH(E6500, $E$1:E6499, 0)))</f>
        <v>3212</v>
      </c>
      <c r="G6500" t="s">
        <v>27</v>
      </c>
      <c r="H6500" t="s">
        <v>11</v>
      </c>
      <c r="I6500" t="s">
        <v>18</v>
      </c>
      <c r="J6500" t="s">
        <v>435</v>
      </c>
      <c r="K6500" s="17">
        <v>50.22</v>
      </c>
      <c r="L6500" s="17">
        <v>3</v>
      </c>
      <c r="M6500" s="17">
        <v>2.0099999999999998</v>
      </c>
      <c r="N6500" s="17" t="str">
        <f>IF(SalesData[[#This Row],[Profit]]&gt;0,"Profit","Loss")</f>
        <v>Profit</v>
      </c>
    </row>
    <row r="6501" spans="1:14" x14ac:dyDescent="0.25">
      <c r="A6501" s="1">
        <v>42715</v>
      </c>
      <c r="B6501" s="3">
        <f t="shared" si="303"/>
        <v>2016</v>
      </c>
      <c r="C6501" s="3">
        <f t="shared" si="304"/>
        <v>12</v>
      </c>
      <c r="D6501" t="s">
        <v>1563</v>
      </c>
      <c r="E6501" t="str">
        <f t="shared" si="305"/>
        <v>William Brown20161211</v>
      </c>
      <c r="F6501">
        <f>IF(COUNTIF($E$2:E6501, E6501) = 1, MAX($F$1:F6500) + 1, INDEX($F$1:F6500, MATCH(E6501, $E$1:E6500, 0)))</f>
        <v>3212</v>
      </c>
      <c r="G6501" t="s">
        <v>27</v>
      </c>
      <c r="H6501" t="s">
        <v>11</v>
      </c>
      <c r="I6501" t="s">
        <v>92</v>
      </c>
      <c r="J6501" t="s">
        <v>1278</v>
      </c>
      <c r="K6501" s="17">
        <v>83.42</v>
      </c>
      <c r="L6501" s="17">
        <v>2</v>
      </c>
      <c r="M6501" s="17">
        <v>24.19</v>
      </c>
      <c r="N6501" s="17" t="str">
        <f>IF(SalesData[[#This Row],[Profit]]&gt;0,"Profit","Loss")</f>
        <v>Profit</v>
      </c>
    </row>
    <row r="6502" spans="1:14" x14ac:dyDescent="0.25">
      <c r="A6502" s="1">
        <v>42715</v>
      </c>
      <c r="B6502" s="3">
        <f t="shared" si="303"/>
        <v>2016</v>
      </c>
      <c r="C6502" s="3">
        <f t="shared" si="304"/>
        <v>12</v>
      </c>
      <c r="D6502" t="s">
        <v>1563</v>
      </c>
      <c r="E6502" t="str">
        <f t="shared" si="305"/>
        <v>William Brown20161211</v>
      </c>
      <c r="F6502">
        <f>IF(COUNTIF($E$2:E6502, E6502) = 1, MAX($F$1:F6501) + 1, INDEX($F$1:F6501, MATCH(E6502, $E$1:E6501, 0)))</f>
        <v>3212</v>
      </c>
      <c r="G6502" t="s">
        <v>27</v>
      </c>
      <c r="H6502" t="s">
        <v>11</v>
      </c>
      <c r="I6502" t="s">
        <v>20</v>
      </c>
      <c r="J6502" t="s">
        <v>1918</v>
      </c>
      <c r="K6502" s="17">
        <v>5.87</v>
      </c>
      <c r="L6502" s="17">
        <v>2</v>
      </c>
      <c r="M6502" s="17">
        <v>2.13</v>
      </c>
      <c r="N6502" s="17" t="str">
        <f>IF(SalesData[[#This Row],[Profit]]&gt;0,"Profit","Loss")</f>
        <v>Profit</v>
      </c>
    </row>
    <row r="6503" spans="1:14" x14ac:dyDescent="0.25">
      <c r="A6503" s="1">
        <v>42715</v>
      </c>
      <c r="B6503" s="3">
        <f t="shared" si="303"/>
        <v>2016</v>
      </c>
      <c r="C6503" s="3">
        <f t="shared" si="304"/>
        <v>12</v>
      </c>
      <c r="D6503" t="s">
        <v>1797</v>
      </c>
      <c r="E6503" t="str">
        <f t="shared" si="305"/>
        <v>Steve Chapman20161211</v>
      </c>
      <c r="F6503">
        <f>IF(COUNTIF($E$2:E6503, E6503) = 1, MAX($F$1:F6502) + 1, INDEX($F$1:F6502, MATCH(E6503, $E$1:E6502, 0)))</f>
        <v>3213</v>
      </c>
      <c r="G6503" t="s">
        <v>78</v>
      </c>
      <c r="H6503" t="s">
        <v>11</v>
      </c>
      <c r="I6503" t="s">
        <v>92</v>
      </c>
      <c r="J6503" t="s">
        <v>801</v>
      </c>
      <c r="K6503" s="17">
        <v>73.540000000000006</v>
      </c>
      <c r="L6503" s="17">
        <v>4</v>
      </c>
      <c r="M6503" s="17">
        <v>9.19</v>
      </c>
      <c r="N6503" s="17" t="str">
        <f>IF(SalesData[[#This Row],[Profit]]&gt;0,"Profit","Loss")</f>
        <v>Profit</v>
      </c>
    </row>
    <row r="6504" spans="1:14" x14ac:dyDescent="0.25">
      <c r="A6504" s="1">
        <v>42716</v>
      </c>
      <c r="B6504" s="3">
        <f t="shared" si="303"/>
        <v>2016</v>
      </c>
      <c r="C6504" s="3">
        <f t="shared" si="304"/>
        <v>12</v>
      </c>
      <c r="D6504" t="s">
        <v>495</v>
      </c>
      <c r="E6504" t="str">
        <f t="shared" si="305"/>
        <v>Jim Mitchum20161212</v>
      </c>
      <c r="F6504">
        <f>IF(COUNTIF($E$2:E6504, E6504) = 1, MAX($F$1:F6503) + 1, INDEX($F$1:F6503, MATCH(E6504, $E$1:E6503, 0)))</f>
        <v>3214</v>
      </c>
      <c r="G6504" t="s">
        <v>78</v>
      </c>
      <c r="H6504" t="s">
        <v>11</v>
      </c>
      <c r="I6504" t="s">
        <v>20</v>
      </c>
      <c r="J6504" t="s">
        <v>781</v>
      </c>
      <c r="K6504" s="17">
        <v>18.690000000000001</v>
      </c>
      <c r="L6504" s="17">
        <v>3</v>
      </c>
      <c r="M6504" s="17">
        <v>-14.33</v>
      </c>
      <c r="N6504" s="17" t="str">
        <f>IF(SalesData[[#This Row],[Profit]]&gt;0,"Profit","Loss")</f>
        <v>Loss</v>
      </c>
    </row>
    <row r="6505" spans="1:14" x14ac:dyDescent="0.25">
      <c r="A6505" s="1">
        <v>42716</v>
      </c>
      <c r="B6505" s="3">
        <f t="shared" si="303"/>
        <v>2016</v>
      </c>
      <c r="C6505" s="3">
        <f t="shared" si="304"/>
        <v>12</v>
      </c>
      <c r="D6505" t="s">
        <v>495</v>
      </c>
      <c r="E6505" t="str">
        <f t="shared" si="305"/>
        <v>Jim Mitchum20161212</v>
      </c>
      <c r="F6505">
        <f>IF(COUNTIF($E$2:E6505, E6505) = 1, MAX($F$1:F6504) + 1, INDEX($F$1:F6504, MATCH(E6505, $E$1:E6504, 0)))</f>
        <v>3214</v>
      </c>
      <c r="G6505" t="s">
        <v>78</v>
      </c>
      <c r="H6505" t="s">
        <v>39</v>
      </c>
      <c r="I6505" t="s">
        <v>52</v>
      </c>
      <c r="J6505" t="s">
        <v>999</v>
      </c>
      <c r="K6505" s="17">
        <v>383.95</v>
      </c>
      <c r="L6505" s="17">
        <v>6</v>
      </c>
      <c r="M6505" s="17">
        <v>76.790000000000006</v>
      </c>
      <c r="N6505" s="17" t="str">
        <f>IF(SalesData[[#This Row],[Profit]]&gt;0,"Profit","Loss")</f>
        <v>Profit</v>
      </c>
    </row>
    <row r="6506" spans="1:14" x14ac:dyDescent="0.25">
      <c r="A6506" s="1">
        <v>42716</v>
      </c>
      <c r="B6506" s="3">
        <f t="shared" si="303"/>
        <v>2016</v>
      </c>
      <c r="C6506" s="3">
        <f t="shared" si="304"/>
        <v>12</v>
      </c>
      <c r="D6506" t="s">
        <v>1099</v>
      </c>
      <c r="E6506" t="str">
        <f t="shared" si="305"/>
        <v>Matthew Grinstein20161212</v>
      </c>
      <c r="F6506">
        <f>IF(COUNTIF($E$2:E6506, E6506) = 1, MAX($F$1:F6505) + 1, INDEX($F$1:F6505, MATCH(E6506, $E$1:E6505, 0)))</f>
        <v>3215</v>
      </c>
      <c r="G6506" t="s">
        <v>110</v>
      </c>
      <c r="H6506" t="s">
        <v>39</v>
      </c>
      <c r="I6506" t="s">
        <v>40</v>
      </c>
      <c r="J6506" t="s">
        <v>138</v>
      </c>
      <c r="K6506" s="17">
        <v>657.93</v>
      </c>
      <c r="L6506" s="17">
        <v>7</v>
      </c>
      <c r="M6506" s="17">
        <v>184.22</v>
      </c>
      <c r="N6506" s="17" t="str">
        <f>IF(SalesData[[#This Row],[Profit]]&gt;0,"Profit","Loss")</f>
        <v>Profit</v>
      </c>
    </row>
    <row r="6507" spans="1:14" x14ac:dyDescent="0.25">
      <c r="A6507" s="1">
        <v>42716</v>
      </c>
      <c r="B6507" s="3">
        <f t="shared" si="303"/>
        <v>2016</v>
      </c>
      <c r="C6507" s="3">
        <f t="shared" si="304"/>
        <v>12</v>
      </c>
      <c r="D6507" t="s">
        <v>1099</v>
      </c>
      <c r="E6507" t="str">
        <f t="shared" si="305"/>
        <v>Matthew Grinstein20161212</v>
      </c>
      <c r="F6507">
        <f>IF(COUNTIF($E$2:E6507, E6507) = 1, MAX($F$1:F6506) + 1, INDEX($F$1:F6506, MATCH(E6507, $E$1:E6506, 0)))</f>
        <v>3215</v>
      </c>
      <c r="G6507" t="s">
        <v>110</v>
      </c>
      <c r="H6507" t="s">
        <v>34</v>
      </c>
      <c r="I6507" t="s">
        <v>47</v>
      </c>
      <c r="J6507" t="s">
        <v>975</v>
      </c>
      <c r="K6507" s="17">
        <v>33.479999999999997</v>
      </c>
      <c r="L6507" s="17">
        <v>4</v>
      </c>
      <c r="M6507" s="17">
        <v>8.6999999999999993</v>
      </c>
      <c r="N6507" s="17" t="str">
        <f>IF(SalesData[[#This Row],[Profit]]&gt;0,"Profit","Loss")</f>
        <v>Profit</v>
      </c>
    </row>
    <row r="6508" spans="1:14" x14ac:dyDescent="0.25">
      <c r="A6508" s="1">
        <v>42716</v>
      </c>
      <c r="B6508" s="3">
        <f t="shared" si="303"/>
        <v>2016</v>
      </c>
      <c r="C6508" s="3">
        <f t="shared" si="304"/>
        <v>12</v>
      </c>
      <c r="D6508" t="s">
        <v>1099</v>
      </c>
      <c r="E6508" t="str">
        <f t="shared" si="305"/>
        <v>Matthew Grinstein20161212</v>
      </c>
      <c r="F6508">
        <f>IF(COUNTIF($E$2:E6508, E6508) = 1, MAX($F$1:F6507) + 1, INDEX($F$1:F6507, MATCH(E6508, $E$1:E6507, 0)))</f>
        <v>3215</v>
      </c>
      <c r="G6508" t="s">
        <v>110</v>
      </c>
      <c r="H6508" t="s">
        <v>11</v>
      </c>
      <c r="I6508" t="s">
        <v>24</v>
      </c>
      <c r="J6508" t="s">
        <v>326</v>
      </c>
      <c r="K6508" s="17">
        <v>13.9</v>
      </c>
      <c r="L6508" s="17">
        <v>5</v>
      </c>
      <c r="M6508" s="17">
        <v>3.61</v>
      </c>
      <c r="N6508" s="17" t="str">
        <f>IF(SalesData[[#This Row],[Profit]]&gt;0,"Profit","Loss")</f>
        <v>Profit</v>
      </c>
    </row>
    <row r="6509" spans="1:14" x14ac:dyDescent="0.25">
      <c r="A6509" s="1">
        <v>42716</v>
      </c>
      <c r="B6509" s="3">
        <f t="shared" si="303"/>
        <v>2016</v>
      </c>
      <c r="C6509" s="3">
        <f t="shared" si="304"/>
        <v>12</v>
      </c>
      <c r="D6509" t="s">
        <v>1099</v>
      </c>
      <c r="E6509" t="str">
        <f t="shared" si="305"/>
        <v>Matthew Grinstein20161212</v>
      </c>
      <c r="F6509">
        <f>IF(COUNTIF($E$2:E6509, E6509) = 1, MAX($F$1:F6508) + 1, INDEX($F$1:F6508, MATCH(E6509, $E$1:E6508, 0)))</f>
        <v>3215</v>
      </c>
      <c r="G6509" t="s">
        <v>110</v>
      </c>
      <c r="H6509" t="s">
        <v>11</v>
      </c>
      <c r="I6509" t="s">
        <v>18</v>
      </c>
      <c r="J6509" t="s">
        <v>1656</v>
      </c>
      <c r="K6509" s="17">
        <v>26.86</v>
      </c>
      <c r="L6509" s="17">
        <v>2</v>
      </c>
      <c r="M6509" s="17">
        <v>6.72</v>
      </c>
      <c r="N6509" s="17" t="str">
        <f>IF(SalesData[[#This Row],[Profit]]&gt;0,"Profit","Loss")</f>
        <v>Profit</v>
      </c>
    </row>
    <row r="6510" spans="1:14" x14ac:dyDescent="0.25">
      <c r="A6510" s="1">
        <v>42716</v>
      </c>
      <c r="B6510" s="3">
        <f t="shared" si="303"/>
        <v>2016</v>
      </c>
      <c r="C6510" s="3">
        <f t="shared" si="304"/>
        <v>12</v>
      </c>
      <c r="D6510" t="s">
        <v>1800</v>
      </c>
      <c r="E6510" t="str">
        <f t="shared" si="305"/>
        <v>Erin Creighton20161212</v>
      </c>
      <c r="F6510">
        <f>IF(COUNTIF($E$2:E6510, E6510) = 1, MAX($F$1:F6509) + 1, INDEX($F$1:F6509, MATCH(E6510, $E$1:E6509, 0)))</f>
        <v>3216</v>
      </c>
      <c r="G6510" t="s">
        <v>30</v>
      </c>
      <c r="H6510" t="s">
        <v>39</v>
      </c>
      <c r="I6510" t="s">
        <v>52</v>
      </c>
      <c r="J6510" t="s">
        <v>1008</v>
      </c>
      <c r="K6510" s="17">
        <v>249.95</v>
      </c>
      <c r="L6510" s="17">
        <v>5</v>
      </c>
      <c r="M6510" s="17">
        <v>20</v>
      </c>
      <c r="N6510" s="17" t="str">
        <f>IF(SalesData[[#This Row],[Profit]]&gt;0,"Profit","Loss")</f>
        <v>Profit</v>
      </c>
    </row>
    <row r="6511" spans="1:14" x14ac:dyDescent="0.25">
      <c r="A6511" s="1">
        <v>42716</v>
      </c>
      <c r="B6511" s="3">
        <f t="shared" si="303"/>
        <v>2016</v>
      </c>
      <c r="C6511" s="3">
        <f t="shared" si="304"/>
        <v>12</v>
      </c>
      <c r="D6511" t="s">
        <v>1800</v>
      </c>
      <c r="E6511" t="str">
        <f t="shared" si="305"/>
        <v>Erin Creighton20161212</v>
      </c>
      <c r="F6511">
        <f>IF(COUNTIF($E$2:E6511, E6511) = 1, MAX($F$1:F6510) + 1, INDEX($F$1:F6510, MATCH(E6511, $E$1:E6510, 0)))</f>
        <v>3216</v>
      </c>
      <c r="G6511" t="s">
        <v>30</v>
      </c>
      <c r="H6511" t="s">
        <v>11</v>
      </c>
      <c r="I6511" t="s">
        <v>12</v>
      </c>
      <c r="J6511" t="s">
        <v>2645</v>
      </c>
      <c r="K6511" s="17">
        <v>49.12</v>
      </c>
      <c r="L6511" s="17">
        <v>4</v>
      </c>
      <c r="M6511" s="17">
        <v>23.09</v>
      </c>
      <c r="N6511" s="17" t="str">
        <f>IF(SalesData[[#This Row],[Profit]]&gt;0,"Profit","Loss")</f>
        <v>Profit</v>
      </c>
    </row>
    <row r="6512" spans="1:14" x14ac:dyDescent="0.25">
      <c r="A6512" s="1">
        <v>42716</v>
      </c>
      <c r="B6512" s="3">
        <f t="shared" si="303"/>
        <v>2016</v>
      </c>
      <c r="C6512" s="3">
        <f t="shared" si="304"/>
        <v>12</v>
      </c>
      <c r="D6512" t="s">
        <v>1610</v>
      </c>
      <c r="E6512" t="str">
        <f t="shared" si="305"/>
        <v>Roy FranzÃ¶sisch20161212</v>
      </c>
      <c r="F6512">
        <f>IF(COUNTIF($E$2:E6512, E6512) = 1, MAX($F$1:F6511) + 1, INDEX($F$1:F6511, MATCH(E6512, $E$1:E6511, 0)))</f>
        <v>3217</v>
      </c>
      <c r="G6512" t="s">
        <v>27</v>
      </c>
      <c r="H6512" t="s">
        <v>34</v>
      </c>
      <c r="I6512" t="s">
        <v>47</v>
      </c>
      <c r="J6512" t="s">
        <v>48</v>
      </c>
      <c r="K6512" s="17">
        <v>383.64</v>
      </c>
      <c r="L6512" s="17">
        <v>6</v>
      </c>
      <c r="M6512" s="17">
        <v>122.76</v>
      </c>
      <c r="N6512" s="17" t="str">
        <f>IF(SalesData[[#This Row],[Profit]]&gt;0,"Profit","Loss")</f>
        <v>Profit</v>
      </c>
    </row>
    <row r="6513" spans="1:14" x14ac:dyDescent="0.25">
      <c r="A6513" s="1">
        <v>42716</v>
      </c>
      <c r="B6513" s="3">
        <f t="shared" si="303"/>
        <v>2016</v>
      </c>
      <c r="C6513" s="3">
        <f t="shared" si="304"/>
        <v>12</v>
      </c>
      <c r="D6513" t="s">
        <v>1610</v>
      </c>
      <c r="E6513" t="str">
        <f t="shared" si="305"/>
        <v>Roy FranzÃ¶sisch20161212</v>
      </c>
      <c r="F6513">
        <f>IF(COUNTIF($E$2:E6513, E6513) = 1, MAX($F$1:F6512) + 1, INDEX($F$1:F6512, MATCH(E6513, $E$1:E6512, 0)))</f>
        <v>3217</v>
      </c>
      <c r="G6513" t="s">
        <v>27</v>
      </c>
      <c r="H6513" t="s">
        <v>11</v>
      </c>
      <c r="I6513" t="s">
        <v>92</v>
      </c>
      <c r="J6513" t="s">
        <v>1829</v>
      </c>
      <c r="K6513" s="17">
        <v>56.52</v>
      </c>
      <c r="L6513" s="17">
        <v>3</v>
      </c>
      <c r="M6513" s="17">
        <v>15.83</v>
      </c>
      <c r="N6513" s="17" t="str">
        <f>IF(SalesData[[#This Row],[Profit]]&gt;0,"Profit","Loss")</f>
        <v>Profit</v>
      </c>
    </row>
    <row r="6514" spans="1:14" x14ac:dyDescent="0.25">
      <c r="A6514" s="1">
        <v>42716</v>
      </c>
      <c r="B6514" s="3">
        <f t="shared" si="303"/>
        <v>2016</v>
      </c>
      <c r="C6514" s="3">
        <f t="shared" si="304"/>
        <v>12</v>
      </c>
      <c r="D6514" t="s">
        <v>873</v>
      </c>
      <c r="E6514" t="str">
        <f t="shared" si="305"/>
        <v>Noel Staavos20161212</v>
      </c>
      <c r="F6514">
        <f>IF(COUNTIF($E$2:E6514, E6514) = 1, MAX($F$1:F6513) + 1, INDEX($F$1:F6513, MATCH(E6514, $E$1:E6513, 0)))</f>
        <v>3218</v>
      </c>
      <c r="G6514" t="s">
        <v>149</v>
      </c>
      <c r="H6514" t="s">
        <v>34</v>
      </c>
      <c r="I6514" t="s">
        <v>47</v>
      </c>
      <c r="J6514" t="s">
        <v>2576</v>
      </c>
      <c r="K6514" s="17">
        <v>60.35</v>
      </c>
      <c r="L6514" s="17">
        <v>5</v>
      </c>
      <c r="M6514" s="17">
        <v>19.920000000000002</v>
      </c>
      <c r="N6514" s="17" t="str">
        <f>IF(SalesData[[#This Row],[Profit]]&gt;0,"Profit","Loss")</f>
        <v>Profit</v>
      </c>
    </row>
    <row r="6515" spans="1:14" x14ac:dyDescent="0.25">
      <c r="A6515" s="1">
        <v>42716</v>
      </c>
      <c r="B6515" s="3">
        <f t="shared" si="303"/>
        <v>2016</v>
      </c>
      <c r="C6515" s="3">
        <f t="shared" si="304"/>
        <v>12</v>
      </c>
      <c r="D6515" t="s">
        <v>873</v>
      </c>
      <c r="E6515" t="str">
        <f t="shared" si="305"/>
        <v>Noel Staavos20161212</v>
      </c>
      <c r="F6515">
        <f>IF(COUNTIF($E$2:E6515, E6515) = 1, MAX($F$1:F6514) + 1, INDEX($F$1:F6514, MATCH(E6515, $E$1:E6514, 0)))</f>
        <v>3218</v>
      </c>
      <c r="G6515" t="s">
        <v>149</v>
      </c>
      <c r="H6515" t="s">
        <v>11</v>
      </c>
      <c r="I6515" t="s">
        <v>200</v>
      </c>
      <c r="J6515" t="s">
        <v>2565</v>
      </c>
      <c r="K6515" s="17">
        <v>35.520000000000003</v>
      </c>
      <c r="L6515" s="17">
        <v>4</v>
      </c>
      <c r="M6515" s="17">
        <v>9.9499999999999993</v>
      </c>
      <c r="N6515" s="17" t="str">
        <f>IF(SalesData[[#This Row],[Profit]]&gt;0,"Profit","Loss")</f>
        <v>Profit</v>
      </c>
    </row>
    <row r="6516" spans="1:14" x14ac:dyDescent="0.25">
      <c r="A6516" s="1">
        <v>42716</v>
      </c>
      <c r="B6516" s="3">
        <f t="shared" si="303"/>
        <v>2016</v>
      </c>
      <c r="C6516" s="3">
        <f t="shared" si="304"/>
        <v>12</v>
      </c>
      <c r="D6516" t="s">
        <v>873</v>
      </c>
      <c r="E6516" t="str">
        <f t="shared" si="305"/>
        <v>Noel Staavos20161212</v>
      </c>
      <c r="F6516">
        <f>IF(COUNTIF($E$2:E6516, E6516) = 1, MAX($F$1:F6515) + 1, INDEX($F$1:F6515, MATCH(E6516, $E$1:E6515, 0)))</f>
        <v>3218</v>
      </c>
      <c r="G6516" t="s">
        <v>149</v>
      </c>
      <c r="H6516" t="s">
        <v>11</v>
      </c>
      <c r="I6516" t="s">
        <v>24</v>
      </c>
      <c r="J6516" t="s">
        <v>2516</v>
      </c>
      <c r="K6516" s="17">
        <v>11.2</v>
      </c>
      <c r="L6516" s="17">
        <v>7</v>
      </c>
      <c r="M6516" s="17">
        <v>4.82</v>
      </c>
      <c r="N6516" s="17" t="str">
        <f>IF(SalesData[[#This Row],[Profit]]&gt;0,"Profit","Loss")</f>
        <v>Profit</v>
      </c>
    </row>
    <row r="6517" spans="1:14" x14ac:dyDescent="0.25">
      <c r="A6517" s="1">
        <v>42717</v>
      </c>
      <c r="B6517" s="3">
        <f t="shared" si="303"/>
        <v>2016</v>
      </c>
      <c r="C6517" s="3">
        <f t="shared" si="304"/>
        <v>12</v>
      </c>
      <c r="D6517" t="s">
        <v>1538</v>
      </c>
      <c r="E6517" t="str">
        <f t="shared" si="305"/>
        <v>Ken Heidel20161213</v>
      </c>
      <c r="F6517">
        <f>IF(COUNTIF($E$2:E6517, E6517) = 1, MAX($F$1:F6516) + 1, INDEX($F$1:F6516, MATCH(E6517, $E$1:E6516, 0)))</f>
        <v>3219</v>
      </c>
      <c r="G6517" t="s">
        <v>840</v>
      </c>
      <c r="H6517" t="s">
        <v>39</v>
      </c>
      <c r="I6517" t="s">
        <v>52</v>
      </c>
      <c r="J6517" t="s">
        <v>1690</v>
      </c>
      <c r="K6517" s="17">
        <v>63.88</v>
      </c>
      <c r="L6517" s="17">
        <v>4</v>
      </c>
      <c r="M6517" s="17">
        <v>24.91</v>
      </c>
      <c r="N6517" s="17" t="str">
        <f>IF(SalesData[[#This Row],[Profit]]&gt;0,"Profit","Loss")</f>
        <v>Profit</v>
      </c>
    </row>
    <row r="6518" spans="1:14" x14ac:dyDescent="0.25">
      <c r="A6518" s="1">
        <v>42717</v>
      </c>
      <c r="B6518" s="3">
        <f t="shared" si="303"/>
        <v>2016</v>
      </c>
      <c r="C6518" s="3">
        <f t="shared" si="304"/>
        <v>12</v>
      </c>
      <c r="D6518" t="s">
        <v>883</v>
      </c>
      <c r="E6518" t="str">
        <f t="shared" si="305"/>
        <v>Rob Williams20161213</v>
      </c>
      <c r="F6518">
        <f>IF(COUNTIF($E$2:E6518, E6518) = 1, MAX($F$1:F6517) + 1, INDEX($F$1:F6517, MATCH(E6518, $E$1:E6517, 0)))</f>
        <v>3220</v>
      </c>
      <c r="G6518" t="s">
        <v>27</v>
      </c>
      <c r="H6518" t="s">
        <v>11</v>
      </c>
      <c r="I6518" t="s">
        <v>20</v>
      </c>
      <c r="J6518" t="s">
        <v>972</v>
      </c>
      <c r="K6518" s="17">
        <v>6.1</v>
      </c>
      <c r="L6518" s="17">
        <v>2</v>
      </c>
      <c r="M6518" s="17">
        <v>2.21</v>
      </c>
      <c r="N6518" s="17" t="str">
        <f>IF(SalesData[[#This Row],[Profit]]&gt;0,"Profit","Loss")</f>
        <v>Profit</v>
      </c>
    </row>
    <row r="6519" spans="1:14" x14ac:dyDescent="0.25">
      <c r="A6519" s="1">
        <v>42717</v>
      </c>
      <c r="B6519" s="3">
        <f t="shared" si="303"/>
        <v>2016</v>
      </c>
      <c r="C6519" s="3">
        <f t="shared" si="304"/>
        <v>12</v>
      </c>
      <c r="D6519" t="s">
        <v>883</v>
      </c>
      <c r="E6519" t="str">
        <f t="shared" si="305"/>
        <v>Rob Williams20161213</v>
      </c>
      <c r="F6519">
        <f>IF(COUNTIF($E$2:E6519, E6519) = 1, MAX($F$1:F6518) + 1, INDEX($F$1:F6518, MATCH(E6519, $E$1:E6518, 0)))</f>
        <v>3220</v>
      </c>
      <c r="G6519" t="s">
        <v>27</v>
      </c>
      <c r="H6519" t="s">
        <v>34</v>
      </c>
      <c r="I6519" t="s">
        <v>145</v>
      </c>
      <c r="J6519" t="s">
        <v>1703</v>
      </c>
      <c r="K6519" s="17">
        <v>1114.27</v>
      </c>
      <c r="L6519" s="17">
        <v>4</v>
      </c>
      <c r="M6519" s="17">
        <v>41.79</v>
      </c>
      <c r="N6519" s="17" t="str">
        <f>IF(SalesData[[#This Row],[Profit]]&gt;0,"Profit","Loss")</f>
        <v>Profit</v>
      </c>
    </row>
    <row r="6520" spans="1:14" x14ac:dyDescent="0.25">
      <c r="A6520" s="1">
        <v>42717</v>
      </c>
      <c r="B6520" s="3">
        <f t="shared" si="303"/>
        <v>2016</v>
      </c>
      <c r="C6520" s="3">
        <f t="shared" si="304"/>
        <v>12</v>
      </c>
      <c r="D6520" t="s">
        <v>148</v>
      </c>
      <c r="E6520" t="str">
        <f t="shared" si="305"/>
        <v>Jasper Cacioppo20161213</v>
      </c>
      <c r="F6520">
        <f>IF(COUNTIF($E$2:E6520, E6520) = 1, MAX($F$1:F6519) + 1, INDEX($F$1:F6519, MATCH(E6520, $E$1:E6519, 0)))</f>
        <v>3221</v>
      </c>
      <c r="G6520" t="s">
        <v>27</v>
      </c>
      <c r="H6520" t="s">
        <v>11</v>
      </c>
      <c r="I6520" t="s">
        <v>24</v>
      </c>
      <c r="J6520" t="s">
        <v>459</v>
      </c>
      <c r="K6520" s="17">
        <v>9.84</v>
      </c>
      <c r="L6520" s="17">
        <v>3</v>
      </c>
      <c r="M6520" s="17">
        <v>3.25</v>
      </c>
      <c r="N6520" s="17" t="str">
        <f>IF(SalesData[[#This Row],[Profit]]&gt;0,"Profit","Loss")</f>
        <v>Profit</v>
      </c>
    </row>
    <row r="6521" spans="1:14" x14ac:dyDescent="0.25">
      <c r="A6521" s="1">
        <v>42718</v>
      </c>
      <c r="B6521" s="3">
        <f t="shared" si="303"/>
        <v>2016</v>
      </c>
      <c r="C6521" s="3">
        <f t="shared" si="304"/>
        <v>12</v>
      </c>
      <c r="D6521" t="s">
        <v>904</v>
      </c>
      <c r="E6521" t="str">
        <f t="shared" si="305"/>
        <v>Michael Chen20161214</v>
      </c>
      <c r="F6521">
        <f>IF(COUNTIF($E$2:E6521, E6521) = 1, MAX($F$1:F6520) + 1, INDEX($F$1:F6520, MATCH(E6521, $E$1:E6520, 0)))</f>
        <v>3222</v>
      </c>
      <c r="G6521" t="s">
        <v>329</v>
      </c>
      <c r="H6521" t="s">
        <v>34</v>
      </c>
      <c r="I6521" t="s">
        <v>47</v>
      </c>
      <c r="J6521" t="s">
        <v>1698</v>
      </c>
      <c r="K6521" s="17">
        <v>133.38</v>
      </c>
      <c r="L6521" s="17">
        <v>6</v>
      </c>
      <c r="M6521" s="17">
        <v>58.69</v>
      </c>
      <c r="N6521" s="17" t="str">
        <f>IF(SalesData[[#This Row],[Profit]]&gt;0,"Profit","Loss")</f>
        <v>Profit</v>
      </c>
    </row>
    <row r="6522" spans="1:14" x14ac:dyDescent="0.25">
      <c r="A6522" s="1">
        <v>42718</v>
      </c>
      <c r="B6522" s="3">
        <f t="shared" si="303"/>
        <v>2016</v>
      </c>
      <c r="C6522" s="3">
        <f t="shared" si="304"/>
        <v>12</v>
      </c>
      <c r="D6522" t="s">
        <v>1593</v>
      </c>
      <c r="E6522" t="str">
        <f t="shared" si="305"/>
        <v>Pete Kriz20161214</v>
      </c>
      <c r="F6522">
        <f>IF(COUNTIF($E$2:E6522, E6522) = 1, MAX($F$1:F6521) + 1, INDEX($F$1:F6521, MATCH(E6522, $E$1:E6521, 0)))</f>
        <v>3223</v>
      </c>
      <c r="G6522" t="s">
        <v>149</v>
      </c>
      <c r="H6522" t="s">
        <v>11</v>
      </c>
      <c r="I6522" t="s">
        <v>12</v>
      </c>
      <c r="J6522" t="s">
        <v>718</v>
      </c>
      <c r="K6522" s="17">
        <v>14.62</v>
      </c>
      <c r="L6522" s="17">
        <v>2</v>
      </c>
      <c r="M6522" s="17">
        <v>6.73</v>
      </c>
      <c r="N6522" s="17" t="str">
        <f>IF(SalesData[[#This Row],[Profit]]&gt;0,"Profit","Loss")</f>
        <v>Profit</v>
      </c>
    </row>
    <row r="6523" spans="1:14" x14ac:dyDescent="0.25">
      <c r="A6523" s="1">
        <v>42718</v>
      </c>
      <c r="B6523" s="3">
        <f t="shared" si="303"/>
        <v>2016</v>
      </c>
      <c r="C6523" s="3">
        <f t="shared" si="304"/>
        <v>12</v>
      </c>
      <c r="D6523" t="s">
        <v>1593</v>
      </c>
      <c r="E6523" t="str">
        <f t="shared" si="305"/>
        <v>Pete Kriz20161214</v>
      </c>
      <c r="F6523">
        <f>IF(COUNTIF($E$2:E6523, E6523) = 1, MAX($F$1:F6522) + 1, INDEX($F$1:F6522, MATCH(E6523, $E$1:E6522, 0)))</f>
        <v>3223</v>
      </c>
      <c r="G6523" t="s">
        <v>149</v>
      </c>
      <c r="H6523" t="s">
        <v>11</v>
      </c>
      <c r="I6523" t="s">
        <v>16</v>
      </c>
      <c r="J6523" t="s">
        <v>2210</v>
      </c>
      <c r="K6523" s="17">
        <v>5.76</v>
      </c>
      <c r="L6523" s="17">
        <v>2</v>
      </c>
      <c r="M6523" s="17">
        <v>2.82</v>
      </c>
      <c r="N6523" s="17" t="str">
        <f>IF(SalesData[[#This Row],[Profit]]&gt;0,"Profit","Loss")</f>
        <v>Profit</v>
      </c>
    </row>
    <row r="6524" spans="1:14" x14ac:dyDescent="0.25">
      <c r="A6524" s="1">
        <v>42718</v>
      </c>
      <c r="B6524" s="3">
        <f t="shared" si="303"/>
        <v>2016</v>
      </c>
      <c r="C6524" s="3">
        <f t="shared" si="304"/>
        <v>12</v>
      </c>
      <c r="D6524" t="s">
        <v>1593</v>
      </c>
      <c r="E6524" t="str">
        <f t="shared" si="305"/>
        <v>Pete Kriz20161214</v>
      </c>
      <c r="F6524">
        <f>IF(COUNTIF($E$2:E6524, E6524) = 1, MAX($F$1:F6523) + 1, INDEX($F$1:F6523, MATCH(E6524, $E$1:E6523, 0)))</f>
        <v>3223</v>
      </c>
      <c r="G6524" t="s">
        <v>149</v>
      </c>
      <c r="H6524" t="s">
        <v>11</v>
      </c>
      <c r="I6524" t="s">
        <v>43</v>
      </c>
      <c r="J6524" t="s">
        <v>1036</v>
      </c>
      <c r="K6524" s="17">
        <v>21.48</v>
      </c>
      <c r="L6524" s="17">
        <v>6</v>
      </c>
      <c r="M6524" s="17">
        <v>10.53</v>
      </c>
      <c r="N6524" s="17" t="str">
        <f>IF(SalesData[[#This Row],[Profit]]&gt;0,"Profit","Loss")</f>
        <v>Profit</v>
      </c>
    </row>
    <row r="6525" spans="1:14" x14ac:dyDescent="0.25">
      <c r="A6525" s="1">
        <v>42718</v>
      </c>
      <c r="B6525" s="3">
        <f t="shared" si="303"/>
        <v>2016</v>
      </c>
      <c r="C6525" s="3">
        <f t="shared" si="304"/>
        <v>12</v>
      </c>
      <c r="D6525" t="s">
        <v>1593</v>
      </c>
      <c r="E6525" t="str">
        <f t="shared" si="305"/>
        <v>Pete Kriz20161214</v>
      </c>
      <c r="F6525">
        <f>IF(COUNTIF($E$2:E6525, E6525) = 1, MAX($F$1:F6524) + 1, INDEX($F$1:F6524, MATCH(E6525, $E$1:E6524, 0)))</f>
        <v>3223</v>
      </c>
      <c r="G6525" t="s">
        <v>149</v>
      </c>
      <c r="H6525" t="s">
        <v>34</v>
      </c>
      <c r="I6525" t="s">
        <v>47</v>
      </c>
      <c r="J6525" t="s">
        <v>2036</v>
      </c>
      <c r="K6525" s="17">
        <v>396.92</v>
      </c>
      <c r="L6525" s="17">
        <v>4</v>
      </c>
      <c r="M6525" s="17">
        <v>198.46</v>
      </c>
      <c r="N6525" s="17" t="str">
        <f>IF(SalesData[[#This Row],[Profit]]&gt;0,"Profit","Loss")</f>
        <v>Profit</v>
      </c>
    </row>
    <row r="6526" spans="1:14" x14ac:dyDescent="0.25">
      <c r="A6526" s="1">
        <v>42718</v>
      </c>
      <c r="B6526" s="3">
        <f t="shared" si="303"/>
        <v>2016</v>
      </c>
      <c r="C6526" s="3">
        <f t="shared" si="304"/>
        <v>12</v>
      </c>
      <c r="D6526" t="s">
        <v>1593</v>
      </c>
      <c r="E6526" t="str">
        <f t="shared" si="305"/>
        <v>Pete Kriz20161214</v>
      </c>
      <c r="F6526">
        <f>IF(COUNTIF($E$2:E6526, E6526) = 1, MAX($F$1:F6525) + 1, INDEX($F$1:F6525, MATCH(E6526, $E$1:E6525, 0)))</f>
        <v>3223</v>
      </c>
      <c r="G6526" t="s">
        <v>149</v>
      </c>
      <c r="H6526" t="s">
        <v>11</v>
      </c>
      <c r="I6526" t="s">
        <v>18</v>
      </c>
      <c r="J6526" t="s">
        <v>1847</v>
      </c>
      <c r="K6526" s="17">
        <v>17.149999999999999</v>
      </c>
      <c r="L6526" s="17">
        <v>1</v>
      </c>
      <c r="M6526" s="17">
        <v>4.63</v>
      </c>
      <c r="N6526" s="17" t="str">
        <f>IF(SalesData[[#This Row],[Profit]]&gt;0,"Profit","Loss")</f>
        <v>Profit</v>
      </c>
    </row>
    <row r="6527" spans="1:14" x14ac:dyDescent="0.25">
      <c r="A6527" s="1">
        <v>42718</v>
      </c>
      <c r="B6527" s="3">
        <f t="shared" si="303"/>
        <v>2016</v>
      </c>
      <c r="C6527" s="3">
        <f t="shared" si="304"/>
        <v>12</v>
      </c>
      <c r="D6527" t="s">
        <v>1593</v>
      </c>
      <c r="E6527" t="str">
        <f t="shared" si="305"/>
        <v>Pete Kriz20161214</v>
      </c>
      <c r="F6527">
        <f>IF(COUNTIF($E$2:E6527, E6527) = 1, MAX($F$1:F6526) + 1, INDEX($F$1:F6526, MATCH(E6527, $E$1:E6526, 0)))</f>
        <v>3223</v>
      </c>
      <c r="G6527" t="s">
        <v>149</v>
      </c>
      <c r="H6527" t="s">
        <v>11</v>
      </c>
      <c r="I6527" t="s">
        <v>20</v>
      </c>
      <c r="J6527" t="s">
        <v>2524</v>
      </c>
      <c r="K6527" s="17">
        <v>23.12</v>
      </c>
      <c r="L6527" s="17">
        <v>2</v>
      </c>
      <c r="M6527" s="17">
        <v>7.8</v>
      </c>
      <c r="N6527" s="17" t="str">
        <f>IF(SalesData[[#This Row],[Profit]]&gt;0,"Profit","Loss")</f>
        <v>Profit</v>
      </c>
    </row>
    <row r="6528" spans="1:14" x14ac:dyDescent="0.25">
      <c r="A6528" s="1">
        <v>42718</v>
      </c>
      <c r="B6528" s="3">
        <f t="shared" si="303"/>
        <v>2016</v>
      </c>
      <c r="C6528" s="3">
        <f t="shared" si="304"/>
        <v>12</v>
      </c>
      <c r="D6528" t="s">
        <v>589</v>
      </c>
      <c r="E6528" t="str">
        <f t="shared" si="305"/>
        <v>David Smith20161214</v>
      </c>
      <c r="F6528">
        <f>IF(COUNTIF($E$2:E6528, E6528) = 1, MAX($F$1:F6527) + 1, INDEX($F$1:F6527, MATCH(E6528, $E$1:E6527, 0)))</f>
        <v>3224</v>
      </c>
      <c r="G6528" t="s">
        <v>27</v>
      </c>
      <c r="H6528" t="s">
        <v>34</v>
      </c>
      <c r="I6528" t="s">
        <v>35</v>
      </c>
      <c r="J6528" t="s">
        <v>2596</v>
      </c>
      <c r="K6528" s="17">
        <v>81.42</v>
      </c>
      <c r="L6528" s="17">
        <v>2</v>
      </c>
      <c r="M6528" s="17">
        <v>-9.16</v>
      </c>
      <c r="N6528" s="17" t="str">
        <f>IF(SalesData[[#This Row],[Profit]]&gt;0,"Profit","Loss")</f>
        <v>Loss</v>
      </c>
    </row>
    <row r="6529" spans="1:14" x14ac:dyDescent="0.25">
      <c r="A6529" s="1">
        <v>42718</v>
      </c>
      <c r="B6529" s="3">
        <f t="shared" si="303"/>
        <v>2016</v>
      </c>
      <c r="C6529" s="3">
        <f t="shared" si="304"/>
        <v>12</v>
      </c>
      <c r="D6529" t="s">
        <v>589</v>
      </c>
      <c r="E6529" t="str">
        <f t="shared" si="305"/>
        <v>David Smith20161214</v>
      </c>
      <c r="F6529">
        <f>IF(COUNTIF($E$2:E6529, E6529) = 1, MAX($F$1:F6528) + 1, INDEX($F$1:F6528, MATCH(E6529, $E$1:E6528, 0)))</f>
        <v>3224</v>
      </c>
      <c r="G6529" t="s">
        <v>27</v>
      </c>
      <c r="H6529" t="s">
        <v>11</v>
      </c>
      <c r="I6529" t="s">
        <v>18</v>
      </c>
      <c r="J6529" t="s">
        <v>2092</v>
      </c>
      <c r="K6529" s="17">
        <v>134.80000000000001</v>
      </c>
      <c r="L6529" s="17">
        <v>10</v>
      </c>
      <c r="M6529" s="17">
        <v>35.049999999999997</v>
      </c>
      <c r="N6529" s="17" t="str">
        <f>IF(SalesData[[#This Row],[Profit]]&gt;0,"Profit","Loss")</f>
        <v>Profit</v>
      </c>
    </row>
    <row r="6530" spans="1:14" x14ac:dyDescent="0.25">
      <c r="A6530" s="1">
        <v>42719</v>
      </c>
      <c r="B6530" s="3">
        <f t="shared" ref="B6530:B6593" si="306">YEAR(A6530)</f>
        <v>2016</v>
      </c>
      <c r="C6530" s="3">
        <f t="shared" ref="C6530:C6593" si="307">MONTH(A6530)</f>
        <v>12</v>
      </c>
      <c r="D6530" t="s">
        <v>2033</v>
      </c>
      <c r="E6530" t="str">
        <f t="shared" ref="E6530:E6593" si="308">D6530 &amp; TEXT(A6530, "yyyymmdd")</f>
        <v>Michael Paige20161215</v>
      </c>
      <c r="F6530">
        <f>IF(COUNTIF($E$2:E6530, E6530) = 1, MAX($F$1:F6529) + 1, INDEX($F$1:F6529, MATCH(E6530, $E$1:E6529, 0)))</f>
        <v>3225</v>
      </c>
      <c r="G6530" t="s">
        <v>110</v>
      </c>
      <c r="H6530" t="s">
        <v>34</v>
      </c>
      <c r="I6530" t="s">
        <v>145</v>
      </c>
      <c r="J6530" t="s">
        <v>402</v>
      </c>
      <c r="K6530" s="17">
        <v>1652.94</v>
      </c>
      <c r="L6530" s="17">
        <v>3</v>
      </c>
      <c r="M6530" s="17">
        <v>231.41</v>
      </c>
      <c r="N6530" s="17" t="str">
        <f>IF(SalesData[[#This Row],[Profit]]&gt;0,"Profit","Loss")</f>
        <v>Profit</v>
      </c>
    </row>
    <row r="6531" spans="1:14" x14ac:dyDescent="0.25">
      <c r="A6531" s="1">
        <v>42719</v>
      </c>
      <c r="B6531" s="3">
        <f t="shared" si="306"/>
        <v>2016</v>
      </c>
      <c r="C6531" s="3">
        <f t="shared" si="307"/>
        <v>12</v>
      </c>
      <c r="D6531" t="s">
        <v>2033</v>
      </c>
      <c r="E6531" t="str">
        <f t="shared" si="308"/>
        <v>Michael Paige20161215</v>
      </c>
      <c r="F6531">
        <f>IF(COUNTIF($E$2:E6531, E6531) = 1, MAX($F$1:F6530) + 1, INDEX($F$1:F6530, MATCH(E6531, $E$1:E6530, 0)))</f>
        <v>3225</v>
      </c>
      <c r="G6531" t="s">
        <v>110</v>
      </c>
      <c r="H6531" t="s">
        <v>11</v>
      </c>
      <c r="I6531" t="s">
        <v>18</v>
      </c>
      <c r="J6531" t="s">
        <v>1689</v>
      </c>
      <c r="K6531" s="17">
        <v>296.37</v>
      </c>
      <c r="L6531" s="17">
        <v>3</v>
      </c>
      <c r="M6531" s="17">
        <v>80.02</v>
      </c>
      <c r="N6531" s="17" t="str">
        <f>IF(SalesData[[#This Row],[Profit]]&gt;0,"Profit","Loss")</f>
        <v>Profit</v>
      </c>
    </row>
    <row r="6532" spans="1:14" x14ac:dyDescent="0.25">
      <c r="A6532" s="1">
        <v>42719</v>
      </c>
      <c r="B6532" s="3">
        <f t="shared" si="306"/>
        <v>2016</v>
      </c>
      <c r="C6532" s="3">
        <f t="shared" si="307"/>
        <v>12</v>
      </c>
      <c r="D6532" t="s">
        <v>552</v>
      </c>
      <c r="E6532" t="str">
        <f t="shared" si="308"/>
        <v>Benjamin Patterson20161215</v>
      </c>
      <c r="F6532">
        <f>IF(COUNTIF($E$2:E6532, E6532) = 1, MAX($F$1:F6531) + 1, INDEX($F$1:F6531, MATCH(E6532, $E$1:E6531, 0)))</f>
        <v>3226</v>
      </c>
      <c r="G6532" t="s">
        <v>27</v>
      </c>
      <c r="H6532" t="s">
        <v>34</v>
      </c>
      <c r="I6532" t="s">
        <v>47</v>
      </c>
      <c r="J6532" t="s">
        <v>1532</v>
      </c>
      <c r="K6532" s="17">
        <v>14.76</v>
      </c>
      <c r="L6532" s="17">
        <v>2</v>
      </c>
      <c r="M6532" s="17">
        <v>4.28</v>
      </c>
      <c r="N6532" s="17" t="str">
        <f>IF(SalesData[[#This Row],[Profit]]&gt;0,"Profit","Loss")</f>
        <v>Profit</v>
      </c>
    </row>
    <row r="6533" spans="1:14" x14ac:dyDescent="0.25">
      <c r="A6533" s="1">
        <v>42719</v>
      </c>
      <c r="B6533" s="3">
        <f t="shared" si="306"/>
        <v>2016</v>
      </c>
      <c r="C6533" s="3">
        <f t="shared" si="307"/>
        <v>12</v>
      </c>
      <c r="D6533" t="s">
        <v>401</v>
      </c>
      <c r="E6533" t="str">
        <f t="shared" si="308"/>
        <v>Mike Pelletier20161215</v>
      </c>
      <c r="F6533">
        <f>IF(COUNTIF($E$2:E6533, E6533) = 1, MAX($F$1:F6532) + 1, INDEX($F$1:F6532, MATCH(E6533, $E$1:E6532, 0)))</f>
        <v>3227</v>
      </c>
      <c r="G6533" t="s">
        <v>91</v>
      </c>
      <c r="H6533" t="s">
        <v>34</v>
      </c>
      <c r="I6533" t="s">
        <v>145</v>
      </c>
      <c r="J6533" t="s">
        <v>320</v>
      </c>
      <c r="K6533" s="17">
        <v>564.20000000000005</v>
      </c>
      <c r="L6533" s="17">
        <v>3</v>
      </c>
      <c r="M6533" s="17">
        <v>-304.67</v>
      </c>
      <c r="N6533" s="17" t="str">
        <f>IF(SalesData[[#This Row],[Profit]]&gt;0,"Profit","Loss")</f>
        <v>Loss</v>
      </c>
    </row>
    <row r="6534" spans="1:14" x14ac:dyDescent="0.25">
      <c r="A6534" s="1">
        <v>42719</v>
      </c>
      <c r="B6534" s="3">
        <f t="shared" si="306"/>
        <v>2016</v>
      </c>
      <c r="C6534" s="3">
        <f t="shared" si="307"/>
        <v>12</v>
      </c>
      <c r="D6534" t="s">
        <v>401</v>
      </c>
      <c r="E6534" t="str">
        <f t="shared" si="308"/>
        <v>Mike Pelletier20161215</v>
      </c>
      <c r="F6534">
        <f>IF(COUNTIF($E$2:E6534, E6534) = 1, MAX($F$1:F6533) + 1, INDEX($F$1:F6533, MATCH(E6534, $E$1:E6533, 0)))</f>
        <v>3227</v>
      </c>
      <c r="G6534" t="s">
        <v>91</v>
      </c>
      <c r="H6534" t="s">
        <v>11</v>
      </c>
      <c r="I6534" t="s">
        <v>92</v>
      </c>
      <c r="J6534" t="s">
        <v>1888</v>
      </c>
      <c r="K6534" s="17">
        <v>87.17</v>
      </c>
      <c r="L6534" s="17">
        <v>2</v>
      </c>
      <c r="M6534" s="17">
        <v>8.7200000000000006</v>
      </c>
      <c r="N6534" s="17" t="str">
        <f>IF(SalesData[[#This Row],[Profit]]&gt;0,"Profit","Loss")</f>
        <v>Profit</v>
      </c>
    </row>
    <row r="6535" spans="1:14" x14ac:dyDescent="0.25">
      <c r="A6535" s="1">
        <v>42719</v>
      </c>
      <c r="B6535" s="3">
        <f t="shared" si="306"/>
        <v>2016</v>
      </c>
      <c r="C6535" s="3">
        <f t="shared" si="307"/>
        <v>12</v>
      </c>
      <c r="D6535" t="s">
        <v>1548</v>
      </c>
      <c r="E6535" t="str">
        <f t="shared" si="308"/>
        <v>Shahid Hopkins20161215</v>
      </c>
      <c r="F6535">
        <f>IF(COUNTIF($E$2:E6535, E6535) = 1, MAX($F$1:F6534) + 1, INDEX($F$1:F6534, MATCH(E6535, $E$1:E6534, 0)))</f>
        <v>3228</v>
      </c>
      <c r="G6535" t="s">
        <v>78</v>
      </c>
      <c r="H6535" t="s">
        <v>11</v>
      </c>
      <c r="I6535" t="s">
        <v>20</v>
      </c>
      <c r="J6535" t="s">
        <v>1577</v>
      </c>
      <c r="K6535" s="17">
        <v>2.21</v>
      </c>
      <c r="L6535" s="17">
        <v>3</v>
      </c>
      <c r="M6535" s="17">
        <v>-1.48</v>
      </c>
      <c r="N6535" s="17" t="str">
        <f>IF(SalesData[[#This Row],[Profit]]&gt;0,"Profit","Loss")</f>
        <v>Loss</v>
      </c>
    </row>
    <row r="6536" spans="1:14" x14ac:dyDescent="0.25">
      <c r="A6536" s="1">
        <v>42719</v>
      </c>
      <c r="B6536" s="3">
        <f t="shared" si="306"/>
        <v>2016</v>
      </c>
      <c r="C6536" s="3">
        <f t="shared" si="307"/>
        <v>12</v>
      </c>
      <c r="D6536" t="s">
        <v>1676</v>
      </c>
      <c r="E6536" t="str">
        <f t="shared" si="308"/>
        <v>Tony Chapman20161215</v>
      </c>
      <c r="F6536">
        <f>IF(COUNTIF($E$2:E6536, E6536) = 1, MAX($F$1:F6535) + 1, INDEX($F$1:F6535, MATCH(E6536, $E$1:E6535, 0)))</f>
        <v>3229</v>
      </c>
      <c r="G6536" t="s">
        <v>101</v>
      </c>
      <c r="H6536" t="s">
        <v>11</v>
      </c>
      <c r="I6536" t="s">
        <v>12</v>
      </c>
      <c r="J6536" t="s">
        <v>2646</v>
      </c>
      <c r="K6536" s="17">
        <v>19.440000000000001</v>
      </c>
      <c r="L6536" s="17">
        <v>3</v>
      </c>
      <c r="M6536" s="17">
        <v>9.33</v>
      </c>
      <c r="N6536" s="17" t="str">
        <f>IF(SalesData[[#This Row],[Profit]]&gt;0,"Profit","Loss")</f>
        <v>Profit</v>
      </c>
    </row>
    <row r="6537" spans="1:14" x14ac:dyDescent="0.25">
      <c r="A6537" s="1">
        <v>42720</v>
      </c>
      <c r="B6537" s="3">
        <f t="shared" si="306"/>
        <v>2016</v>
      </c>
      <c r="C6537" s="3">
        <f t="shared" si="307"/>
        <v>12</v>
      </c>
      <c r="D6537" t="s">
        <v>1831</v>
      </c>
      <c r="E6537" t="str">
        <f t="shared" si="308"/>
        <v>Craig Carreira20161216</v>
      </c>
      <c r="F6537">
        <f>IF(COUNTIF($E$2:E6537, E6537) = 1, MAX($F$1:F6536) + 1, INDEX($F$1:F6536, MATCH(E6537, $E$1:E6536, 0)))</f>
        <v>3230</v>
      </c>
      <c r="G6537" t="s">
        <v>15</v>
      </c>
      <c r="H6537" t="s">
        <v>11</v>
      </c>
      <c r="I6537" t="s">
        <v>20</v>
      </c>
      <c r="J6537" t="s">
        <v>2177</v>
      </c>
      <c r="K6537" s="17">
        <v>4.79</v>
      </c>
      <c r="L6537" s="17">
        <v>3</v>
      </c>
      <c r="M6537" s="17">
        <v>-7.9</v>
      </c>
      <c r="N6537" s="17" t="str">
        <f>IF(SalesData[[#This Row],[Profit]]&gt;0,"Profit","Loss")</f>
        <v>Loss</v>
      </c>
    </row>
    <row r="6538" spans="1:14" x14ac:dyDescent="0.25">
      <c r="A6538" s="1">
        <v>42720</v>
      </c>
      <c r="B6538" s="3">
        <f t="shared" si="306"/>
        <v>2016</v>
      </c>
      <c r="C6538" s="3">
        <f t="shared" si="307"/>
        <v>12</v>
      </c>
      <c r="D6538" t="s">
        <v>1394</v>
      </c>
      <c r="E6538" t="str">
        <f t="shared" si="308"/>
        <v>Keith Dawkins20161216</v>
      </c>
      <c r="F6538">
        <f>IF(COUNTIF($E$2:E6538, E6538) = 1, MAX($F$1:F6537) + 1, INDEX($F$1:F6537, MATCH(E6538, $E$1:E6537, 0)))</f>
        <v>3231</v>
      </c>
      <c r="G6538" t="s">
        <v>149</v>
      </c>
      <c r="H6538" t="s">
        <v>11</v>
      </c>
      <c r="I6538" t="s">
        <v>43</v>
      </c>
      <c r="J6538" t="s">
        <v>2630</v>
      </c>
      <c r="K6538" s="17">
        <v>3.68</v>
      </c>
      <c r="L6538" s="17">
        <v>2</v>
      </c>
      <c r="M6538" s="17">
        <v>1.8</v>
      </c>
      <c r="N6538" s="17" t="str">
        <f>IF(SalesData[[#This Row],[Profit]]&gt;0,"Profit","Loss")</f>
        <v>Profit</v>
      </c>
    </row>
    <row r="6539" spans="1:14" x14ac:dyDescent="0.25">
      <c r="A6539" s="1">
        <v>42720</v>
      </c>
      <c r="B6539" s="3">
        <f t="shared" si="306"/>
        <v>2016</v>
      </c>
      <c r="C6539" s="3">
        <f t="shared" si="307"/>
        <v>12</v>
      </c>
      <c r="D6539" t="s">
        <v>1593</v>
      </c>
      <c r="E6539" t="str">
        <f t="shared" si="308"/>
        <v>Pete Kriz20161216</v>
      </c>
      <c r="F6539">
        <f>IF(COUNTIF($E$2:E6539, E6539) = 1, MAX($F$1:F6538) + 1, INDEX($F$1:F6538, MATCH(E6539, $E$1:E6538, 0)))</f>
        <v>3232</v>
      </c>
      <c r="G6539" t="s">
        <v>27</v>
      </c>
      <c r="H6539" t="s">
        <v>34</v>
      </c>
      <c r="I6539" t="s">
        <v>35</v>
      </c>
      <c r="J6539" t="s">
        <v>1772</v>
      </c>
      <c r="K6539" s="17">
        <v>563.91999999999996</v>
      </c>
      <c r="L6539" s="17">
        <v>5</v>
      </c>
      <c r="M6539" s="17">
        <v>7.05</v>
      </c>
      <c r="N6539" s="17" t="str">
        <f>IF(SalesData[[#This Row],[Profit]]&gt;0,"Profit","Loss")</f>
        <v>Profit</v>
      </c>
    </row>
    <row r="6540" spans="1:14" x14ac:dyDescent="0.25">
      <c r="A6540" s="1">
        <v>42720</v>
      </c>
      <c r="B6540" s="3">
        <f t="shared" si="306"/>
        <v>2016</v>
      </c>
      <c r="C6540" s="3">
        <f t="shared" si="307"/>
        <v>12</v>
      </c>
      <c r="D6540" t="s">
        <v>1273</v>
      </c>
      <c r="E6540" t="str">
        <f t="shared" si="308"/>
        <v>Sandra Flanagan20161216</v>
      </c>
      <c r="F6540">
        <f>IF(COUNTIF($E$2:E6540, E6540) = 1, MAX($F$1:F6539) + 1, INDEX($F$1:F6539, MATCH(E6540, $E$1:E6539, 0)))</f>
        <v>3233</v>
      </c>
      <c r="G6540" t="s">
        <v>245</v>
      </c>
      <c r="H6540" t="s">
        <v>11</v>
      </c>
      <c r="I6540" t="s">
        <v>92</v>
      </c>
      <c r="J6540" t="s">
        <v>764</v>
      </c>
      <c r="K6540" s="17">
        <v>34.94</v>
      </c>
      <c r="L6540" s="17">
        <v>3</v>
      </c>
      <c r="M6540" s="17">
        <v>3.06</v>
      </c>
      <c r="N6540" s="17" t="str">
        <f>IF(SalesData[[#This Row],[Profit]]&gt;0,"Profit","Loss")</f>
        <v>Profit</v>
      </c>
    </row>
    <row r="6541" spans="1:14" x14ac:dyDescent="0.25">
      <c r="A6541" s="1">
        <v>42720</v>
      </c>
      <c r="B6541" s="3">
        <f t="shared" si="306"/>
        <v>2016</v>
      </c>
      <c r="C6541" s="3">
        <f t="shared" si="307"/>
        <v>12</v>
      </c>
      <c r="D6541" t="s">
        <v>1443</v>
      </c>
      <c r="E6541" t="str">
        <f t="shared" si="308"/>
        <v>Tanja Norvell20161216</v>
      </c>
      <c r="F6541">
        <f>IF(COUNTIF($E$2:E6541, E6541) = 1, MAX($F$1:F6540) + 1, INDEX($F$1:F6540, MATCH(E6541, $E$1:E6540, 0)))</f>
        <v>3234</v>
      </c>
      <c r="G6541" t="s">
        <v>27</v>
      </c>
      <c r="H6541" t="s">
        <v>39</v>
      </c>
      <c r="I6541" t="s">
        <v>52</v>
      </c>
      <c r="J6541" t="s">
        <v>1437</v>
      </c>
      <c r="K6541" s="17">
        <v>21.21</v>
      </c>
      <c r="L6541" s="17">
        <v>7</v>
      </c>
      <c r="M6541" s="17">
        <v>4.45</v>
      </c>
      <c r="N6541" s="17" t="str">
        <f>IF(SalesData[[#This Row],[Profit]]&gt;0,"Profit","Loss")</f>
        <v>Profit</v>
      </c>
    </row>
    <row r="6542" spans="1:14" x14ac:dyDescent="0.25">
      <c r="A6542" s="1">
        <v>42721</v>
      </c>
      <c r="B6542" s="3">
        <f t="shared" si="306"/>
        <v>2016</v>
      </c>
      <c r="C6542" s="3">
        <f t="shared" si="307"/>
        <v>12</v>
      </c>
      <c r="D6542" t="s">
        <v>2614</v>
      </c>
      <c r="E6542" t="str">
        <f t="shared" si="308"/>
        <v>Charles McCrossin20161217</v>
      </c>
      <c r="F6542">
        <f>IF(COUNTIF($E$2:E6542, E6542) = 1, MAX($F$1:F6541) + 1, INDEX($F$1:F6541, MATCH(E6542, $E$1:E6541, 0)))</f>
        <v>3235</v>
      </c>
      <c r="G6542" t="s">
        <v>27</v>
      </c>
      <c r="H6542" t="s">
        <v>34</v>
      </c>
      <c r="I6542" t="s">
        <v>145</v>
      </c>
      <c r="J6542" t="s">
        <v>2441</v>
      </c>
      <c r="K6542" s="17">
        <v>2003.52</v>
      </c>
      <c r="L6542" s="17">
        <v>6</v>
      </c>
      <c r="M6542" s="17">
        <v>-325.57</v>
      </c>
      <c r="N6542" s="17" t="str">
        <f>IF(SalesData[[#This Row],[Profit]]&gt;0,"Profit","Loss")</f>
        <v>Loss</v>
      </c>
    </row>
    <row r="6543" spans="1:14" x14ac:dyDescent="0.25">
      <c r="A6543" s="1">
        <v>42721</v>
      </c>
      <c r="B6543" s="3">
        <f t="shared" si="306"/>
        <v>2016</v>
      </c>
      <c r="C6543" s="3">
        <f t="shared" si="307"/>
        <v>12</v>
      </c>
      <c r="D6543" t="s">
        <v>1672</v>
      </c>
      <c r="E6543" t="str">
        <f t="shared" si="308"/>
        <v>Steve Carroll20161217</v>
      </c>
      <c r="F6543">
        <f>IF(COUNTIF($E$2:E6543, E6543) = 1, MAX($F$1:F6542) + 1, INDEX($F$1:F6542, MATCH(E6543, $E$1:E6542, 0)))</f>
        <v>3236</v>
      </c>
      <c r="G6543" t="s">
        <v>164</v>
      </c>
      <c r="H6543" t="s">
        <v>11</v>
      </c>
      <c r="I6543" t="s">
        <v>18</v>
      </c>
      <c r="J6543" t="s">
        <v>1611</v>
      </c>
      <c r="K6543" s="17">
        <v>46.53</v>
      </c>
      <c r="L6543" s="17">
        <v>3</v>
      </c>
      <c r="M6543" s="17">
        <v>13.03</v>
      </c>
      <c r="N6543" s="17" t="str">
        <f>IF(SalesData[[#This Row],[Profit]]&gt;0,"Profit","Loss")</f>
        <v>Profit</v>
      </c>
    </row>
    <row r="6544" spans="1:14" x14ac:dyDescent="0.25">
      <c r="A6544" s="1">
        <v>42721</v>
      </c>
      <c r="B6544" s="3">
        <f t="shared" si="306"/>
        <v>2016</v>
      </c>
      <c r="C6544" s="3">
        <f t="shared" si="307"/>
        <v>12</v>
      </c>
      <c r="D6544" t="s">
        <v>1631</v>
      </c>
      <c r="E6544" t="str">
        <f t="shared" si="308"/>
        <v>Adam Hart20161217</v>
      </c>
      <c r="F6544">
        <f>IF(COUNTIF($E$2:E6544, E6544) = 1, MAX($F$1:F6543) + 1, INDEX($F$1:F6543, MATCH(E6544, $E$1:E6543, 0)))</f>
        <v>3237</v>
      </c>
      <c r="G6544" t="s">
        <v>10</v>
      </c>
      <c r="H6544" t="s">
        <v>11</v>
      </c>
      <c r="I6544" t="s">
        <v>12</v>
      </c>
      <c r="J6544" t="s">
        <v>1730</v>
      </c>
      <c r="K6544" s="17">
        <v>51.84</v>
      </c>
      <c r="L6544" s="17">
        <v>10</v>
      </c>
      <c r="M6544" s="17">
        <v>18.14</v>
      </c>
      <c r="N6544" s="17" t="str">
        <f>IF(SalesData[[#This Row],[Profit]]&gt;0,"Profit","Loss")</f>
        <v>Profit</v>
      </c>
    </row>
    <row r="6545" spans="1:14" x14ac:dyDescent="0.25">
      <c r="A6545" s="1">
        <v>42721</v>
      </c>
      <c r="B6545" s="3">
        <f t="shared" si="306"/>
        <v>2016</v>
      </c>
      <c r="C6545" s="3">
        <f t="shared" si="307"/>
        <v>12</v>
      </c>
      <c r="D6545" t="s">
        <v>1631</v>
      </c>
      <c r="E6545" t="str">
        <f t="shared" si="308"/>
        <v>Adam Hart20161217</v>
      </c>
      <c r="F6545">
        <f>IF(COUNTIF($E$2:E6545, E6545) = 1, MAX($F$1:F6544) + 1, INDEX($F$1:F6544, MATCH(E6545, $E$1:E6544, 0)))</f>
        <v>3237</v>
      </c>
      <c r="G6545" t="s">
        <v>10</v>
      </c>
      <c r="H6545" t="s">
        <v>39</v>
      </c>
      <c r="I6545" t="s">
        <v>52</v>
      </c>
      <c r="J6545" t="s">
        <v>1451</v>
      </c>
      <c r="K6545" s="17">
        <v>165.6</v>
      </c>
      <c r="L6545" s="17">
        <v>3</v>
      </c>
      <c r="M6545" s="17">
        <v>-6.21</v>
      </c>
      <c r="N6545" s="17" t="str">
        <f>IF(SalesData[[#This Row],[Profit]]&gt;0,"Profit","Loss")</f>
        <v>Loss</v>
      </c>
    </row>
    <row r="6546" spans="1:14" x14ac:dyDescent="0.25">
      <c r="A6546" s="1">
        <v>42721</v>
      </c>
      <c r="B6546" s="3">
        <f t="shared" si="306"/>
        <v>2016</v>
      </c>
      <c r="C6546" s="3">
        <f t="shared" si="307"/>
        <v>12</v>
      </c>
      <c r="D6546" t="s">
        <v>873</v>
      </c>
      <c r="E6546" t="str">
        <f t="shared" si="308"/>
        <v>Noel Staavos20161217</v>
      </c>
      <c r="F6546">
        <f>IF(COUNTIF($E$2:E6546, E6546) = 1, MAX($F$1:F6545) + 1, INDEX($F$1:F6545, MATCH(E6546, $E$1:E6545, 0)))</f>
        <v>3238</v>
      </c>
      <c r="G6546" t="s">
        <v>399</v>
      </c>
      <c r="H6546" t="s">
        <v>11</v>
      </c>
      <c r="I6546" t="s">
        <v>20</v>
      </c>
      <c r="J6546" t="s">
        <v>431</v>
      </c>
      <c r="K6546" s="17">
        <v>13.49</v>
      </c>
      <c r="L6546" s="17">
        <v>2</v>
      </c>
      <c r="M6546" s="17">
        <v>4.38</v>
      </c>
      <c r="N6546" s="17" t="str">
        <f>IF(SalesData[[#This Row],[Profit]]&gt;0,"Profit","Loss")</f>
        <v>Profit</v>
      </c>
    </row>
    <row r="6547" spans="1:14" x14ac:dyDescent="0.25">
      <c r="A6547" s="1">
        <v>42721</v>
      </c>
      <c r="B6547" s="3">
        <f t="shared" si="306"/>
        <v>2016</v>
      </c>
      <c r="C6547" s="3">
        <f t="shared" si="307"/>
        <v>12</v>
      </c>
      <c r="D6547" t="s">
        <v>873</v>
      </c>
      <c r="E6547" t="str">
        <f t="shared" si="308"/>
        <v>Noel Staavos20161217</v>
      </c>
      <c r="F6547">
        <f>IF(COUNTIF($E$2:E6547, E6547) = 1, MAX($F$1:F6546) + 1, INDEX($F$1:F6546, MATCH(E6547, $E$1:E6546, 0)))</f>
        <v>3238</v>
      </c>
      <c r="G6547" t="s">
        <v>399</v>
      </c>
      <c r="H6547" t="s">
        <v>11</v>
      </c>
      <c r="I6547" t="s">
        <v>20</v>
      </c>
      <c r="J6547" t="s">
        <v>1218</v>
      </c>
      <c r="K6547" s="17">
        <v>11.42</v>
      </c>
      <c r="L6547" s="17">
        <v>1</v>
      </c>
      <c r="M6547" s="17">
        <v>3.85</v>
      </c>
      <c r="N6547" s="17" t="str">
        <f>IF(SalesData[[#This Row],[Profit]]&gt;0,"Profit","Loss")</f>
        <v>Profit</v>
      </c>
    </row>
    <row r="6548" spans="1:14" x14ac:dyDescent="0.25">
      <c r="A6548" s="1">
        <v>42721</v>
      </c>
      <c r="B6548" s="3">
        <f t="shared" si="306"/>
        <v>2016</v>
      </c>
      <c r="C6548" s="3">
        <f t="shared" si="307"/>
        <v>12</v>
      </c>
      <c r="D6548" t="s">
        <v>1817</v>
      </c>
      <c r="E6548" t="str">
        <f t="shared" si="308"/>
        <v>Adrian Barton20161217</v>
      </c>
      <c r="F6548">
        <f>IF(COUNTIF($E$2:E6548, E6548) = 1, MAX($F$1:F6547) + 1, INDEX($F$1:F6547, MATCH(E6548, $E$1:E6547, 0)))</f>
        <v>3239</v>
      </c>
      <c r="G6548" t="s">
        <v>110</v>
      </c>
      <c r="H6548" t="s">
        <v>11</v>
      </c>
      <c r="I6548" t="s">
        <v>20</v>
      </c>
      <c r="J6548" t="s">
        <v>2127</v>
      </c>
      <c r="K6548" s="17">
        <v>9892.74</v>
      </c>
      <c r="L6548" s="17">
        <v>13</v>
      </c>
      <c r="M6548" s="17">
        <v>4946.37</v>
      </c>
      <c r="N6548" s="17" t="str">
        <f>IF(SalesData[[#This Row],[Profit]]&gt;0,"Profit","Loss")</f>
        <v>Profit</v>
      </c>
    </row>
    <row r="6549" spans="1:14" x14ac:dyDescent="0.25">
      <c r="A6549" s="1">
        <v>42722</v>
      </c>
      <c r="B6549" s="3">
        <f t="shared" si="306"/>
        <v>2016</v>
      </c>
      <c r="C6549" s="3">
        <f t="shared" si="307"/>
        <v>12</v>
      </c>
      <c r="D6549" t="s">
        <v>1935</v>
      </c>
      <c r="E6549" t="str">
        <f t="shared" si="308"/>
        <v>Alan Haines20161218</v>
      </c>
      <c r="F6549">
        <f>IF(COUNTIF($E$2:E6549, E6549) = 1, MAX($F$1:F6548) + 1, INDEX($F$1:F6548, MATCH(E6549, $E$1:E6548, 0)))</f>
        <v>3240</v>
      </c>
      <c r="G6549" t="s">
        <v>123</v>
      </c>
      <c r="H6549" t="s">
        <v>11</v>
      </c>
      <c r="I6549" t="s">
        <v>20</v>
      </c>
      <c r="J6549" t="s">
        <v>2269</v>
      </c>
      <c r="K6549" s="17">
        <v>254.06</v>
      </c>
      <c r="L6549" s="17">
        <v>7</v>
      </c>
      <c r="M6549" s="17">
        <v>-169.37</v>
      </c>
      <c r="N6549" s="17" t="str">
        <f>IF(SalesData[[#This Row],[Profit]]&gt;0,"Profit","Loss")</f>
        <v>Loss</v>
      </c>
    </row>
    <row r="6550" spans="1:14" x14ac:dyDescent="0.25">
      <c r="A6550" s="1">
        <v>42722</v>
      </c>
      <c r="B6550" s="3">
        <f t="shared" si="306"/>
        <v>2016</v>
      </c>
      <c r="C6550" s="3">
        <f t="shared" si="307"/>
        <v>12</v>
      </c>
      <c r="D6550" t="s">
        <v>1935</v>
      </c>
      <c r="E6550" t="str">
        <f t="shared" si="308"/>
        <v>Alan Haines20161218</v>
      </c>
      <c r="F6550">
        <f>IF(COUNTIF($E$2:E6550, E6550) = 1, MAX($F$1:F6549) + 1, INDEX($F$1:F6549, MATCH(E6550, $E$1:E6549, 0)))</f>
        <v>3240</v>
      </c>
      <c r="G6550" t="s">
        <v>123</v>
      </c>
      <c r="H6550" t="s">
        <v>11</v>
      </c>
      <c r="I6550" t="s">
        <v>92</v>
      </c>
      <c r="J6550" t="s">
        <v>2152</v>
      </c>
      <c r="K6550" s="17">
        <v>194.53</v>
      </c>
      <c r="L6550" s="17">
        <v>2</v>
      </c>
      <c r="M6550" s="17">
        <v>24.32</v>
      </c>
      <c r="N6550" s="17" t="str">
        <f>IF(SalesData[[#This Row],[Profit]]&gt;0,"Profit","Loss")</f>
        <v>Profit</v>
      </c>
    </row>
    <row r="6551" spans="1:14" x14ac:dyDescent="0.25">
      <c r="A6551" s="1">
        <v>42722</v>
      </c>
      <c r="B6551" s="3">
        <f t="shared" si="306"/>
        <v>2016</v>
      </c>
      <c r="C6551" s="3">
        <f t="shared" si="307"/>
        <v>12</v>
      </c>
      <c r="D6551" t="s">
        <v>1935</v>
      </c>
      <c r="E6551" t="str">
        <f t="shared" si="308"/>
        <v>Alan Haines20161218</v>
      </c>
      <c r="F6551">
        <f>IF(COUNTIF($E$2:E6551, E6551) = 1, MAX($F$1:F6550) + 1, INDEX($F$1:F6550, MATCH(E6551, $E$1:E6550, 0)))</f>
        <v>3240</v>
      </c>
      <c r="G6551" t="s">
        <v>123</v>
      </c>
      <c r="H6551" t="s">
        <v>11</v>
      </c>
      <c r="I6551" t="s">
        <v>200</v>
      </c>
      <c r="J6551" t="s">
        <v>1516</v>
      </c>
      <c r="K6551" s="17">
        <v>961.48</v>
      </c>
      <c r="L6551" s="17">
        <v>5</v>
      </c>
      <c r="M6551" s="17">
        <v>-204.31</v>
      </c>
      <c r="N6551" s="17" t="str">
        <f>IF(SalesData[[#This Row],[Profit]]&gt;0,"Profit","Loss")</f>
        <v>Loss</v>
      </c>
    </row>
    <row r="6552" spans="1:14" x14ac:dyDescent="0.25">
      <c r="A6552" s="1">
        <v>42722</v>
      </c>
      <c r="B6552" s="3">
        <f t="shared" si="306"/>
        <v>2016</v>
      </c>
      <c r="C6552" s="3">
        <f t="shared" si="307"/>
        <v>12</v>
      </c>
      <c r="D6552" t="s">
        <v>1635</v>
      </c>
      <c r="E6552" t="str">
        <f t="shared" si="308"/>
        <v>Justin Deggeller20161218</v>
      </c>
      <c r="F6552">
        <f>IF(COUNTIF($E$2:E6552, E6552) = 1, MAX($F$1:F6551) + 1, INDEX($F$1:F6551, MATCH(E6552, $E$1:E6551, 0)))</f>
        <v>3241</v>
      </c>
      <c r="G6552" t="s">
        <v>315</v>
      </c>
      <c r="H6552" t="s">
        <v>34</v>
      </c>
      <c r="I6552" t="s">
        <v>47</v>
      </c>
      <c r="J6552" t="s">
        <v>2121</v>
      </c>
      <c r="K6552" s="17">
        <v>18.84</v>
      </c>
      <c r="L6552" s="17">
        <v>3</v>
      </c>
      <c r="M6552" s="17">
        <v>6.03</v>
      </c>
      <c r="N6552" s="17" t="str">
        <f>IF(SalesData[[#This Row],[Profit]]&gt;0,"Profit","Loss")</f>
        <v>Profit</v>
      </c>
    </row>
    <row r="6553" spans="1:14" x14ac:dyDescent="0.25">
      <c r="A6553" s="1">
        <v>42722</v>
      </c>
      <c r="B6553" s="3">
        <f t="shared" si="306"/>
        <v>2016</v>
      </c>
      <c r="C6553" s="3">
        <f t="shared" si="307"/>
        <v>12</v>
      </c>
      <c r="D6553" t="s">
        <v>1343</v>
      </c>
      <c r="E6553" t="str">
        <f t="shared" si="308"/>
        <v>Henry Goldwyn20161218</v>
      </c>
      <c r="F6553">
        <f>IF(COUNTIF($E$2:E6553, E6553) = 1, MAX($F$1:F6552) + 1, INDEX($F$1:F6552, MATCH(E6553, $E$1:E6552, 0)))</f>
        <v>3242</v>
      </c>
      <c r="G6553" t="s">
        <v>27</v>
      </c>
      <c r="H6553" t="s">
        <v>11</v>
      </c>
      <c r="I6553" t="s">
        <v>12</v>
      </c>
      <c r="J6553" t="s">
        <v>134</v>
      </c>
      <c r="K6553" s="17">
        <v>38.880000000000003</v>
      </c>
      <c r="L6553" s="17">
        <v>6</v>
      </c>
      <c r="M6553" s="17">
        <v>18.66</v>
      </c>
      <c r="N6553" s="17" t="str">
        <f>IF(SalesData[[#This Row],[Profit]]&gt;0,"Profit","Loss")</f>
        <v>Profit</v>
      </c>
    </row>
    <row r="6554" spans="1:14" x14ac:dyDescent="0.25">
      <c r="A6554" s="1">
        <v>42722</v>
      </c>
      <c r="B6554" s="3">
        <f t="shared" si="306"/>
        <v>2016</v>
      </c>
      <c r="C6554" s="3">
        <f t="shared" si="307"/>
        <v>12</v>
      </c>
      <c r="D6554" t="s">
        <v>1343</v>
      </c>
      <c r="E6554" t="str">
        <f t="shared" si="308"/>
        <v>Henry Goldwyn20161218</v>
      </c>
      <c r="F6554">
        <f>IF(COUNTIF($E$2:E6554, E6554) = 1, MAX($F$1:F6553) + 1, INDEX($F$1:F6553, MATCH(E6554, $E$1:E6553, 0)))</f>
        <v>3242</v>
      </c>
      <c r="G6554" t="s">
        <v>27</v>
      </c>
      <c r="H6554" t="s">
        <v>34</v>
      </c>
      <c r="I6554" t="s">
        <v>47</v>
      </c>
      <c r="J6554" t="s">
        <v>2647</v>
      </c>
      <c r="K6554" s="17">
        <v>183.84</v>
      </c>
      <c r="L6554" s="17">
        <v>8</v>
      </c>
      <c r="M6554" s="17">
        <v>62.51</v>
      </c>
      <c r="N6554" s="17" t="str">
        <f>IF(SalesData[[#This Row],[Profit]]&gt;0,"Profit","Loss")</f>
        <v>Profit</v>
      </c>
    </row>
    <row r="6555" spans="1:14" x14ac:dyDescent="0.25">
      <c r="A6555" s="1">
        <v>42722</v>
      </c>
      <c r="B6555" s="3">
        <f t="shared" si="306"/>
        <v>2016</v>
      </c>
      <c r="C6555" s="3">
        <f t="shared" si="307"/>
        <v>12</v>
      </c>
      <c r="D6555" t="s">
        <v>1343</v>
      </c>
      <c r="E6555" t="str">
        <f t="shared" si="308"/>
        <v>Henry Goldwyn20161218</v>
      </c>
      <c r="F6555">
        <f>IF(COUNTIF($E$2:E6555, E6555) = 1, MAX($F$1:F6554) + 1, INDEX($F$1:F6554, MATCH(E6555, $E$1:E6554, 0)))</f>
        <v>3242</v>
      </c>
      <c r="G6555" t="s">
        <v>27</v>
      </c>
      <c r="H6555" t="s">
        <v>11</v>
      </c>
      <c r="I6555" t="s">
        <v>200</v>
      </c>
      <c r="J6555" t="s">
        <v>2497</v>
      </c>
      <c r="K6555" s="17">
        <v>579.29999999999995</v>
      </c>
      <c r="L6555" s="17">
        <v>5</v>
      </c>
      <c r="M6555" s="17">
        <v>28.97</v>
      </c>
      <c r="N6555" s="17" t="str">
        <f>IF(SalesData[[#This Row],[Profit]]&gt;0,"Profit","Loss")</f>
        <v>Profit</v>
      </c>
    </row>
    <row r="6556" spans="1:14" x14ac:dyDescent="0.25">
      <c r="A6556" s="1">
        <v>42722</v>
      </c>
      <c r="B6556" s="3">
        <f t="shared" si="306"/>
        <v>2016</v>
      </c>
      <c r="C6556" s="3">
        <f t="shared" si="307"/>
        <v>12</v>
      </c>
      <c r="D6556" t="s">
        <v>1547</v>
      </c>
      <c r="E6556" t="str">
        <f t="shared" si="308"/>
        <v>Julie Kriz20161218</v>
      </c>
      <c r="F6556">
        <f>IF(COUNTIF($E$2:E6556, E6556) = 1, MAX($F$1:F6555) + 1, INDEX($F$1:F6555, MATCH(E6556, $E$1:E6555, 0)))</f>
        <v>3243</v>
      </c>
      <c r="G6556" t="s">
        <v>149</v>
      </c>
      <c r="H6556" t="s">
        <v>11</v>
      </c>
      <c r="I6556" t="s">
        <v>18</v>
      </c>
      <c r="J6556" t="s">
        <v>1572</v>
      </c>
      <c r="K6556" s="17">
        <v>900.08</v>
      </c>
      <c r="L6556" s="17">
        <v>4</v>
      </c>
      <c r="M6556" s="17">
        <v>117.01</v>
      </c>
      <c r="N6556" s="17" t="str">
        <f>IF(SalesData[[#This Row],[Profit]]&gt;0,"Profit","Loss")</f>
        <v>Profit</v>
      </c>
    </row>
    <row r="6557" spans="1:14" x14ac:dyDescent="0.25">
      <c r="A6557" s="1">
        <v>42722</v>
      </c>
      <c r="B6557" s="3">
        <f t="shared" si="306"/>
        <v>2016</v>
      </c>
      <c r="C6557" s="3">
        <f t="shared" si="307"/>
        <v>12</v>
      </c>
      <c r="D6557" t="s">
        <v>875</v>
      </c>
      <c r="E6557" t="str">
        <f t="shared" si="308"/>
        <v>Grace Kelly20161218</v>
      </c>
      <c r="F6557">
        <f>IF(COUNTIF($E$2:E6557, E6557) = 1, MAX($F$1:F6556) + 1, INDEX($F$1:F6556, MATCH(E6557, $E$1:E6556, 0)))</f>
        <v>3244</v>
      </c>
      <c r="G6557" t="s">
        <v>177</v>
      </c>
      <c r="H6557" t="s">
        <v>11</v>
      </c>
      <c r="I6557" t="s">
        <v>20</v>
      </c>
      <c r="J6557" t="s">
        <v>1142</v>
      </c>
      <c r="K6557" s="17">
        <v>1793.98</v>
      </c>
      <c r="L6557" s="17">
        <v>2</v>
      </c>
      <c r="M6557" s="17">
        <v>843.17</v>
      </c>
      <c r="N6557" s="17" t="str">
        <f>IF(SalesData[[#This Row],[Profit]]&gt;0,"Profit","Loss")</f>
        <v>Profit</v>
      </c>
    </row>
    <row r="6558" spans="1:14" x14ac:dyDescent="0.25">
      <c r="A6558" s="1">
        <v>42722</v>
      </c>
      <c r="B6558" s="3">
        <f t="shared" si="306"/>
        <v>2016</v>
      </c>
      <c r="C6558" s="3">
        <f t="shared" si="307"/>
        <v>12</v>
      </c>
      <c r="D6558" t="s">
        <v>1951</v>
      </c>
      <c r="E6558" t="str">
        <f t="shared" si="308"/>
        <v>Jeremy Ellison20161218</v>
      </c>
      <c r="F6558">
        <f>IF(COUNTIF($E$2:E6558, E6558) = 1, MAX($F$1:F6557) + 1, INDEX($F$1:F6557, MATCH(E6558, $E$1:E6557, 0)))</f>
        <v>3245</v>
      </c>
      <c r="G6558" t="s">
        <v>27</v>
      </c>
      <c r="H6558" t="s">
        <v>39</v>
      </c>
      <c r="I6558" t="s">
        <v>52</v>
      </c>
      <c r="J6558" t="s">
        <v>652</v>
      </c>
      <c r="K6558" s="17">
        <v>72.64</v>
      </c>
      <c r="L6558" s="17">
        <v>2</v>
      </c>
      <c r="M6558" s="17">
        <v>21.79</v>
      </c>
      <c r="N6558" s="17" t="str">
        <f>IF(SalesData[[#This Row],[Profit]]&gt;0,"Profit","Loss")</f>
        <v>Profit</v>
      </c>
    </row>
    <row r="6559" spans="1:14" x14ac:dyDescent="0.25">
      <c r="A6559" s="1">
        <v>42722</v>
      </c>
      <c r="B6559" s="3">
        <f t="shared" si="306"/>
        <v>2016</v>
      </c>
      <c r="C6559" s="3">
        <f t="shared" si="307"/>
        <v>12</v>
      </c>
      <c r="D6559" t="s">
        <v>1951</v>
      </c>
      <c r="E6559" t="str">
        <f t="shared" si="308"/>
        <v>Jeremy Ellison20161218</v>
      </c>
      <c r="F6559">
        <f>IF(COUNTIF($E$2:E6559, E6559) = 1, MAX($F$1:F6558) + 1, INDEX($F$1:F6558, MATCH(E6559, $E$1:E6558, 0)))</f>
        <v>3245</v>
      </c>
      <c r="G6559" t="s">
        <v>27</v>
      </c>
      <c r="H6559" t="s">
        <v>39</v>
      </c>
      <c r="I6559" t="s">
        <v>52</v>
      </c>
      <c r="J6559" t="s">
        <v>1628</v>
      </c>
      <c r="K6559" s="17">
        <v>772.47</v>
      </c>
      <c r="L6559" s="17">
        <v>3</v>
      </c>
      <c r="M6559" s="17">
        <v>146.77000000000001</v>
      </c>
      <c r="N6559" s="17" t="str">
        <f>IF(SalesData[[#This Row],[Profit]]&gt;0,"Profit","Loss")</f>
        <v>Profit</v>
      </c>
    </row>
    <row r="6560" spans="1:14" x14ac:dyDescent="0.25">
      <c r="A6560" s="1">
        <v>42722</v>
      </c>
      <c r="B6560" s="3">
        <f t="shared" si="306"/>
        <v>2016</v>
      </c>
      <c r="C6560" s="3">
        <f t="shared" si="307"/>
        <v>12</v>
      </c>
      <c r="D6560" t="s">
        <v>1951</v>
      </c>
      <c r="E6560" t="str">
        <f t="shared" si="308"/>
        <v>Jeremy Ellison20161218</v>
      </c>
      <c r="F6560">
        <f>IF(COUNTIF($E$2:E6560, E6560) = 1, MAX($F$1:F6559) + 1, INDEX($F$1:F6559, MATCH(E6560, $E$1:E6559, 0)))</f>
        <v>3245</v>
      </c>
      <c r="G6560" t="s">
        <v>27</v>
      </c>
      <c r="H6560" t="s">
        <v>34</v>
      </c>
      <c r="I6560" t="s">
        <v>47</v>
      </c>
      <c r="J6560" t="s">
        <v>2471</v>
      </c>
      <c r="K6560" s="17">
        <v>39.92</v>
      </c>
      <c r="L6560" s="17">
        <v>4</v>
      </c>
      <c r="M6560" s="17">
        <v>11.18</v>
      </c>
      <c r="N6560" s="17" t="str">
        <f>IF(SalesData[[#This Row],[Profit]]&gt;0,"Profit","Loss")</f>
        <v>Profit</v>
      </c>
    </row>
    <row r="6561" spans="1:14" x14ac:dyDescent="0.25">
      <c r="A6561" s="1">
        <v>42722</v>
      </c>
      <c r="B6561" s="3">
        <f t="shared" si="306"/>
        <v>2016</v>
      </c>
      <c r="C6561" s="3">
        <f t="shared" si="307"/>
        <v>12</v>
      </c>
      <c r="D6561" t="s">
        <v>963</v>
      </c>
      <c r="E6561" t="str">
        <f t="shared" si="308"/>
        <v>Adrian Hane20161218</v>
      </c>
      <c r="F6561">
        <f>IF(COUNTIF($E$2:E6561, E6561) = 1, MAX($F$1:F6560) + 1, INDEX($F$1:F6560, MATCH(E6561, $E$1:E6560, 0)))</f>
        <v>3246</v>
      </c>
      <c r="G6561" t="s">
        <v>91</v>
      </c>
      <c r="H6561" t="s">
        <v>11</v>
      </c>
      <c r="I6561" t="s">
        <v>20</v>
      </c>
      <c r="J6561" t="s">
        <v>911</v>
      </c>
      <c r="K6561" s="17">
        <v>45.24</v>
      </c>
      <c r="L6561" s="17">
        <v>4</v>
      </c>
      <c r="M6561" s="17">
        <v>-30.16</v>
      </c>
      <c r="N6561" s="17" t="str">
        <f>IF(SalesData[[#This Row],[Profit]]&gt;0,"Profit","Loss")</f>
        <v>Loss</v>
      </c>
    </row>
    <row r="6562" spans="1:14" x14ac:dyDescent="0.25">
      <c r="A6562" s="1">
        <v>42722</v>
      </c>
      <c r="B6562" s="3">
        <f t="shared" si="306"/>
        <v>2016</v>
      </c>
      <c r="C6562" s="3">
        <f t="shared" si="307"/>
        <v>12</v>
      </c>
      <c r="D6562" t="s">
        <v>963</v>
      </c>
      <c r="E6562" t="str">
        <f t="shared" si="308"/>
        <v>Adrian Hane20161218</v>
      </c>
      <c r="F6562">
        <f>IF(COUNTIF($E$2:E6562, E6562) = 1, MAX($F$1:F6561) + 1, INDEX($F$1:F6561, MATCH(E6562, $E$1:E6561, 0)))</f>
        <v>3246</v>
      </c>
      <c r="G6562" t="s">
        <v>91</v>
      </c>
      <c r="H6562" t="s">
        <v>11</v>
      </c>
      <c r="I6562" t="s">
        <v>24</v>
      </c>
      <c r="J6562" t="s">
        <v>51</v>
      </c>
      <c r="K6562" s="17">
        <v>18.690000000000001</v>
      </c>
      <c r="L6562" s="17">
        <v>4</v>
      </c>
      <c r="M6562" s="17">
        <v>2.34</v>
      </c>
      <c r="N6562" s="17" t="str">
        <f>IF(SalesData[[#This Row],[Profit]]&gt;0,"Profit","Loss")</f>
        <v>Profit</v>
      </c>
    </row>
    <row r="6563" spans="1:14" x14ac:dyDescent="0.25">
      <c r="A6563" s="1">
        <v>42722</v>
      </c>
      <c r="B6563" s="3">
        <f t="shared" si="306"/>
        <v>2016</v>
      </c>
      <c r="C6563" s="3">
        <f t="shared" si="307"/>
        <v>12</v>
      </c>
      <c r="D6563" t="s">
        <v>963</v>
      </c>
      <c r="E6563" t="str">
        <f t="shared" si="308"/>
        <v>Adrian Hane20161218</v>
      </c>
      <c r="F6563">
        <f>IF(COUNTIF($E$2:E6563, E6563) = 1, MAX($F$1:F6562) + 1, INDEX($F$1:F6562, MATCH(E6563, $E$1:E6562, 0)))</f>
        <v>3246</v>
      </c>
      <c r="G6563" t="s">
        <v>91</v>
      </c>
      <c r="H6563" t="s">
        <v>11</v>
      </c>
      <c r="I6563" t="s">
        <v>12</v>
      </c>
      <c r="J6563" t="s">
        <v>232</v>
      </c>
      <c r="K6563" s="17">
        <v>11.65</v>
      </c>
      <c r="L6563" s="17">
        <v>2</v>
      </c>
      <c r="M6563" s="17">
        <v>3.79</v>
      </c>
      <c r="N6563" s="17" t="str">
        <f>IF(SalesData[[#This Row],[Profit]]&gt;0,"Profit","Loss")</f>
        <v>Profit</v>
      </c>
    </row>
    <row r="6564" spans="1:14" x14ac:dyDescent="0.25">
      <c r="A6564" s="1">
        <v>42722</v>
      </c>
      <c r="B6564" s="3">
        <f t="shared" si="306"/>
        <v>2016</v>
      </c>
      <c r="C6564" s="3">
        <f t="shared" si="307"/>
        <v>12</v>
      </c>
      <c r="D6564" t="s">
        <v>963</v>
      </c>
      <c r="E6564" t="str">
        <f t="shared" si="308"/>
        <v>Adrian Hane20161218</v>
      </c>
      <c r="F6564">
        <f>IF(COUNTIF($E$2:E6564, E6564) = 1, MAX($F$1:F6563) + 1, INDEX($F$1:F6563, MATCH(E6564, $E$1:E6563, 0)))</f>
        <v>3246</v>
      </c>
      <c r="G6564" t="s">
        <v>91</v>
      </c>
      <c r="H6564" t="s">
        <v>39</v>
      </c>
      <c r="I6564" t="s">
        <v>52</v>
      </c>
      <c r="J6564" t="s">
        <v>2515</v>
      </c>
      <c r="K6564" s="17">
        <v>112.78</v>
      </c>
      <c r="L6564" s="17">
        <v>3</v>
      </c>
      <c r="M6564" s="17">
        <v>-8.4600000000000009</v>
      </c>
      <c r="N6564" s="17" t="str">
        <f>IF(SalesData[[#This Row],[Profit]]&gt;0,"Profit","Loss")</f>
        <v>Loss</v>
      </c>
    </row>
    <row r="6565" spans="1:14" x14ac:dyDescent="0.25">
      <c r="A6565" s="1">
        <v>42722</v>
      </c>
      <c r="B6565" s="3">
        <f t="shared" si="306"/>
        <v>2016</v>
      </c>
      <c r="C6565" s="3">
        <f t="shared" si="307"/>
        <v>12</v>
      </c>
      <c r="D6565" t="s">
        <v>963</v>
      </c>
      <c r="E6565" t="str">
        <f t="shared" si="308"/>
        <v>Adrian Hane20161218</v>
      </c>
      <c r="F6565">
        <f>IF(COUNTIF($E$2:E6565, E6565) = 1, MAX($F$1:F6564) + 1, INDEX($F$1:F6564, MATCH(E6565, $E$1:E6564, 0)))</f>
        <v>3246</v>
      </c>
      <c r="G6565" t="s">
        <v>91</v>
      </c>
      <c r="H6565" t="s">
        <v>34</v>
      </c>
      <c r="I6565" t="s">
        <v>145</v>
      </c>
      <c r="J6565" t="s">
        <v>2018</v>
      </c>
      <c r="K6565" s="17">
        <v>377.45</v>
      </c>
      <c r="L6565" s="17">
        <v>5</v>
      </c>
      <c r="M6565" s="17">
        <v>-264.22000000000003</v>
      </c>
      <c r="N6565" s="17" t="str">
        <f>IF(SalesData[[#This Row],[Profit]]&gt;0,"Profit","Loss")</f>
        <v>Loss</v>
      </c>
    </row>
    <row r="6566" spans="1:14" x14ac:dyDescent="0.25">
      <c r="A6566" s="1">
        <v>42722</v>
      </c>
      <c r="B6566" s="3">
        <f t="shared" si="306"/>
        <v>2016</v>
      </c>
      <c r="C6566" s="3">
        <f t="shared" si="307"/>
        <v>12</v>
      </c>
      <c r="D6566" t="s">
        <v>963</v>
      </c>
      <c r="E6566" t="str">
        <f t="shared" si="308"/>
        <v>Adrian Hane20161218</v>
      </c>
      <c r="F6566">
        <f>IF(COUNTIF($E$2:E6566, E6566) = 1, MAX($F$1:F6565) + 1, INDEX($F$1:F6565, MATCH(E6566, $E$1:E6565, 0)))</f>
        <v>3246</v>
      </c>
      <c r="G6566" t="s">
        <v>91</v>
      </c>
      <c r="H6566" t="s">
        <v>11</v>
      </c>
      <c r="I6566" t="s">
        <v>16</v>
      </c>
      <c r="J6566" t="s">
        <v>1588</v>
      </c>
      <c r="K6566" s="17">
        <v>15.94</v>
      </c>
      <c r="L6566" s="17">
        <v>4</v>
      </c>
      <c r="M6566" s="17">
        <v>5.18</v>
      </c>
      <c r="N6566" s="17" t="str">
        <f>IF(SalesData[[#This Row],[Profit]]&gt;0,"Profit","Loss")</f>
        <v>Profit</v>
      </c>
    </row>
    <row r="6567" spans="1:14" x14ac:dyDescent="0.25">
      <c r="A6567" s="1">
        <v>42722</v>
      </c>
      <c r="B6567" s="3">
        <f t="shared" si="306"/>
        <v>2016</v>
      </c>
      <c r="C6567" s="3">
        <f t="shared" si="307"/>
        <v>12</v>
      </c>
      <c r="D6567" t="s">
        <v>963</v>
      </c>
      <c r="E6567" t="str">
        <f t="shared" si="308"/>
        <v>Adrian Hane20161218</v>
      </c>
      <c r="F6567">
        <f>IF(COUNTIF($E$2:E6567, E6567) = 1, MAX($F$1:F6566) + 1, INDEX($F$1:F6566, MATCH(E6567, $E$1:E6566, 0)))</f>
        <v>3246</v>
      </c>
      <c r="G6567" t="s">
        <v>91</v>
      </c>
      <c r="H6567" t="s">
        <v>39</v>
      </c>
      <c r="I6567" t="s">
        <v>40</v>
      </c>
      <c r="J6567" t="s">
        <v>136</v>
      </c>
      <c r="K6567" s="17">
        <v>28.68</v>
      </c>
      <c r="L6567" s="17">
        <v>3</v>
      </c>
      <c r="M6567" s="17">
        <v>-7.17</v>
      </c>
      <c r="N6567" s="17" t="str">
        <f>IF(SalesData[[#This Row],[Profit]]&gt;0,"Profit","Loss")</f>
        <v>Loss</v>
      </c>
    </row>
    <row r="6568" spans="1:14" x14ac:dyDescent="0.25">
      <c r="A6568" s="1">
        <v>42722</v>
      </c>
      <c r="B6568" s="3">
        <f t="shared" si="306"/>
        <v>2016</v>
      </c>
      <c r="C6568" s="3">
        <f t="shared" si="307"/>
        <v>12</v>
      </c>
      <c r="D6568" t="s">
        <v>2176</v>
      </c>
      <c r="E6568" t="str">
        <f t="shared" si="308"/>
        <v>Parhena Norris20161218</v>
      </c>
      <c r="F6568">
        <f>IF(COUNTIF($E$2:E6568, E6568) = 1, MAX($F$1:F6567) + 1, INDEX($F$1:F6567, MATCH(E6568, $E$1:E6567, 0)))</f>
        <v>3247</v>
      </c>
      <c r="G6568" t="s">
        <v>996</v>
      </c>
      <c r="H6568" t="s">
        <v>34</v>
      </c>
      <c r="I6568" t="s">
        <v>35</v>
      </c>
      <c r="J6568" t="s">
        <v>994</v>
      </c>
      <c r="K6568" s="17">
        <v>563.94000000000005</v>
      </c>
      <c r="L6568" s="17">
        <v>3</v>
      </c>
      <c r="M6568" s="17">
        <v>112.79</v>
      </c>
      <c r="N6568" s="17" t="str">
        <f>IF(SalesData[[#This Row],[Profit]]&gt;0,"Profit","Loss")</f>
        <v>Profit</v>
      </c>
    </row>
    <row r="6569" spans="1:14" x14ac:dyDescent="0.25">
      <c r="A6569" s="1">
        <v>42722</v>
      </c>
      <c r="B6569" s="3">
        <f t="shared" si="306"/>
        <v>2016</v>
      </c>
      <c r="C6569" s="3">
        <f t="shared" si="307"/>
        <v>12</v>
      </c>
      <c r="D6569" t="s">
        <v>478</v>
      </c>
      <c r="E6569" t="str">
        <f t="shared" si="308"/>
        <v>Andy Yotov20161218</v>
      </c>
      <c r="F6569">
        <f>IF(COUNTIF($E$2:E6569, E6569) = 1, MAX($F$1:F6568) + 1, INDEX($F$1:F6568, MATCH(E6569, $E$1:E6568, 0)))</f>
        <v>3248</v>
      </c>
      <c r="G6569" t="s">
        <v>27</v>
      </c>
      <c r="H6569" t="s">
        <v>39</v>
      </c>
      <c r="I6569" t="s">
        <v>40</v>
      </c>
      <c r="J6569" t="s">
        <v>735</v>
      </c>
      <c r="K6569" s="17">
        <v>66.98</v>
      </c>
      <c r="L6569" s="17">
        <v>7</v>
      </c>
      <c r="M6569" s="17">
        <v>6.7</v>
      </c>
      <c r="N6569" s="17" t="str">
        <f>IF(SalesData[[#This Row],[Profit]]&gt;0,"Profit","Loss")</f>
        <v>Profit</v>
      </c>
    </row>
    <row r="6570" spans="1:14" x14ac:dyDescent="0.25">
      <c r="A6570" s="1">
        <v>42723</v>
      </c>
      <c r="B6570" s="3">
        <f t="shared" si="306"/>
        <v>2016</v>
      </c>
      <c r="C6570" s="3">
        <f t="shared" si="307"/>
        <v>12</v>
      </c>
      <c r="D6570" t="s">
        <v>1417</v>
      </c>
      <c r="E6570" t="str">
        <f t="shared" si="308"/>
        <v>Erin Smith20161219</v>
      </c>
      <c r="F6570">
        <f>IF(COUNTIF($E$2:E6570, E6570) = 1, MAX($F$1:F6569) + 1, INDEX($F$1:F6569, MATCH(E6570, $E$1:E6569, 0)))</f>
        <v>3249</v>
      </c>
      <c r="G6570" t="s">
        <v>95</v>
      </c>
      <c r="H6570" t="s">
        <v>34</v>
      </c>
      <c r="I6570" t="s">
        <v>145</v>
      </c>
      <c r="J6570" t="s">
        <v>499</v>
      </c>
      <c r="K6570" s="17">
        <v>455.97</v>
      </c>
      <c r="L6570" s="17">
        <v>6</v>
      </c>
      <c r="M6570" s="17">
        <v>-218.87</v>
      </c>
      <c r="N6570" s="17" t="str">
        <f>IF(SalesData[[#This Row],[Profit]]&gt;0,"Profit","Loss")</f>
        <v>Loss</v>
      </c>
    </row>
    <row r="6571" spans="1:14" x14ac:dyDescent="0.25">
      <c r="A6571" s="1">
        <v>42723</v>
      </c>
      <c r="B6571" s="3">
        <f t="shared" si="306"/>
        <v>2016</v>
      </c>
      <c r="C6571" s="3">
        <f t="shared" si="307"/>
        <v>12</v>
      </c>
      <c r="D6571" t="s">
        <v>1417</v>
      </c>
      <c r="E6571" t="str">
        <f t="shared" si="308"/>
        <v>Erin Smith20161219</v>
      </c>
      <c r="F6571">
        <f>IF(COUNTIF($E$2:E6571, E6571) = 1, MAX($F$1:F6570) + 1, INDEX($F$1:F6570, MATCH(E6571, $E$1:E6570, 0)))</f>
        <v>3249</v>
      </c>
      <c r="G6571" t="s">
        <v>95</v>
      </c>
      <c r="H6571" t="s">
        <v>11</v>
      </c>
      <c r="I6571" t="s">
        <v>20</v>
      </c>
      <c r="J6571" t="s">
        <v>886</v>
      </c>
      <c r="K6571" s="17">
        <v>10.44</v>
      </c>
      <c r="L6571" s="17">
        <v>6</v>
      </c>
      <c r="M6571" s="17">
        <v>-7.66</v>
      </c>
      <c r="N6571" s="17" t="str">
        <f>IF(SalesData[[#This Row],[Profit]]&gt;0,"Profit","Loss")</f>
        <v>Loss</v>
      </c>
    </row>
    <row r="6572" spans="1:14" x14ac:dyDescent="0.25">
      <c r="A6572" s="1">
        <v>42723</v>
      </c>
      <c r="B6572" s="3">
        <f t="shared" si="306"/>
        <v>2016</v>
      </c>
      <c r="C6572" s="3">
        <f t="shared" si="307"/>
        <v>12</v>
      </c>
      <c r="D6572" t="s">
        <v>1417</v>
      </c>
      <c r="E6572" t="str">
        <f t="shared" si="308"/>
        <v>Erin Smith20161219</v>
      </c>
      <c r="F6572">
        <f>IF(COUNTIF($E$2:E6572, E6572) = 1, MAX($F$1:F6571) + 1, INDEX($F$1:F6571, MATCH(E6572, $E$1:E6571, 0)))</f>
        <v>3249</v>
      </c>
      <c r="G6572" t="s">
        <v>95</v>
      </c>
      <c r="H6572" t="s">
        <v>11</v>
      </c>
      <c r="I6572" t="s">
        <v>20</v>
      </c>
      <c r="J6572" t="s">
        <v>966</v>
      </c>
      <c r="K6572" s="17">
        <v>5.21</v>
      </c>
      <c r="L6572" s="17">
        <v>2</v>
      </c>
      <c r="M6572" s="17">
        <v>-4.17</v>
      </c>
      <c r="N6572" s="17" t="str">
        <f>IF(SalesData[[#This Row],[Profit]]&gt;0,"Profit","Loss")</f>
        <v>Loss</v>
      </c>
    </row>
    <row r="6573" spans="1:14" x14ac:dyDescent="0.25">
      <c r="A6573" s="1">
        <v>42723</v>
      </c>
      <c r="B6573" s="3">
        <f t="shared" si="306"/>
        <v>2016</v>
      </c>
      <c r="C6573" s="3">
        <f t="shared" si="307"/>
        <v>12</v>
      </c>
      <c r="D6573" t="s">
        <v>170</v>
      </c>
      <c r="E6573" t="str">
        <f t="shared" si="308"/>
        <v>Mark Haberlin20161219</v>
      </c>
      <c r="F6573">
        <f>IF(COUNTIF($E$2:E6573, E6573) = 1, MAX($F$1:F6572) + 1, INDEX($F$1:F6572, MATCH(E6573, $E$1:E6572, 0)))</f>
        <v>3250</v>
      </c>
      <c r="G6573" t="s">
        <v>149</v>
      </c>
      <c r="H6573" t="s">
        <v>11</v>
      </c>
      <c r="I6573" t="s">
        <v>20</v>
      </c>
      <c r="J6573" t="s">
        <v>1218</v>
      </c>
      <c r="K6573" s="17">
        <v>34.25</v>
      </c>
      <c r="L6573" s="17">
        <v>3</v>
      </c>
      <c r="M6573" s="17">
        <v>11.56</v>
      </c>
      <c r="N6573" s="17" t="str">
        <f>IF(SalesData[[#This Row],[Profit]]&gt;0,"Profit","Loss")</f>
        <v>Profit</v>
      </c>
    </row>
    <row r="6574" spans="1:14" x14ac:dyDescent="0.25">
      <c r="A6574" s="1">
        <v>42723</v>
      </c>
      <c r="B6574" s="3">
        <f t="shared" si="306"/>
        <v>2016</v>
      </c>
      <c r="C6574" s="3">
        <f t="shared" si="307"/>
        <v>12</v>
      </c>
      <c r="D6574" t="s">
        <v>170</v>
      </c>
      <c r="E6574" t="str">
        <f t="shared" si="308"/>
        <v>Mark Haberlin20161219</v>
      </c>
      <c r="F6574">
        <f>IF(COUNTIF($E$2:E6574, E6574) = 1, MAX($F$1:F6573) + 1, INDEX($F$1:F6573, MATCH(E6574, $E$1:E6573, 0)))</f>
        <v>3250</v>
      </c>
      <c r="G6574" t="s">
        <v>149</v>
      </c>
      <c r="H6574" t="s">
        <v>11</v>
      </c>
      <c r="I6574" t="s">
        <v>24</v>
      </c>
      <c r="J6574" t="s">
        <v>2390</v>
      </c>
      <c r="K6574" s="17">
        <v>3.52</v>
      </c>
      <c r="L6574" s="17">
        <v>2</v>
      </c>
      <c r="M6574" s="17">
        <v>1.02</v>
      </c>
      <c r="N6574" s="17" t="str">
        <f>IF(SalesData[[#This Row],[Profit]]&gt;0,"Profit","Loss")</f>
        <v>Profit</v>
      </c>
    </row>
    <row r="6575" spans="1:14" x14ac:dyDescent="0.25">
      <c r="A6575" s="1">
        <v>42723</v>
      </c>
      <c r="B6575" s="3">
        <f t="shared" si="306"/>
        <v>2016</v>
      </c>
      <c r="C6575" s="3">
        <f t="shared" si="307"/>
        <v>12</v>
      </c>
      <c r="D6575" t="s">
        <v>1457</v>
      </c>
      <c r="E6575" t="str">
        <f t="shared" si="308"/>
        <v>Barry Pond20161219</v>
      </c>
      <c r="F6575">
        <f>IF(COUNTIF($E$2:E6575, E6575) = 1, MAX($F$1:F6574) + 1, INDEX($F$1:F6574, MATCH(E6575, $E$1:E6574, 0)))</f>
        <v>3251</v>
      </c>
      <c r="G6575" t="s">
        <v>15</v>
      </c>
      <c r="H6575" t="s">
        <v>11</v>
      </c>
      <c r="I6575" t="s">
        <v>20</v>
      </c>
      <c r="J6575" t="s">
        <v>205</v>
      </c>
      <c r="K6575" s="17">
        <v>1.8</v>
      </c>
      <c r="L6575" s="17">
        <v>5</v>
      </c>
      <c r="M6575" s="17">
        <v>-2.88</v>
      </c>
      <c r="N6575" s="17" t="str">
        <f>IF(SalesData[[#This Row],[Profit]]&gt;0,"Profit","Loss")</f>
        <v>Loss</v>
      </c>
    </row>
    <row r="6576" spans="1:14" x14ac:dyDescent="0.25">
      <c r="A6576" s="1">
        <v>42723</v>
      </c>
      <c r="B6576" s="3">
        <f t="shared" si="306"/>
        <v>2016</v>
      </c>
      <c r="C6576" s="3">
        <f t="shared" si="307"/>
        <v>12</v>
      </c>
      <c r="D6576" t="s">
        <v>256</v>
      </c>
      <c r="E6576" t="str">
        <f t="shared" si="308"/>
        <v>Clay Ludtke20161219</v>
      </c>
      <c r="F6576">
        <f>IF(COUNTIF($E$2:E6576, E6576) = 1, MAX($F$1:F6575) + 1, INDEX($F$1:F6575, MATCH(E6576, $E$1:E6575, 0)))</f>
        <v>3252</v>
      </c>
      <c r="G6576" t="s">
        <v>23</v>
      </c>
      <c r="H6576" t="s">
        <v>34</v>
      </c>
      <c r="I6576" t="s">
        <v>47</v>
      </c>
      <c r="J6576" t="s">
        <v>1850</v>
      </c>
      <c r="K6576" s="17">
        <v>303.92</v>
      </c>
      <c r="L6576" s="17">
        <v>5</v>
      </c>
      <c r="M6576" s="17">
        <v>-30.39</v>
      </c>
      <c r="N6576" s="17" t="str">
        <f>IF(SalesData[[#This Row],[Profit]]&gt;0,"Profit","Loss")</f>
        <v>Loss</v>
      </c>
    </row>
    <row r="6577" spans="1:14" x14ac:dyDescent="0.25">
      <c r="A6577" s="1">
        <v>42724</v>
      </c>
      <c r="B6577" s="3">
        <f t="shared" si="306"/>
        <v>2016</v>
      </c>
      <c r="C6577" s="3">
        <f t="shared" si="307"/>
        <v>12</v>
      </c>
      <c r="D6577" t="s">
        <v>2388</v>
      </c>
      <c r="E6577" t="str">
        <f t="shared" si="308"/>
        <v>Stuart Calhoun20161220</v>
      </c>
      <c r="F6577">
        <f>IF(COUNTIF($E$2:E6577, E6577) = 1, MAX($F$1:F6576) + 1, INDEX($F$1:F6576, MATCH(E6577, $E$1:E6576, 0)))</f>
        <v>3253</v>
      </c>
      <c r="G6577" t="s">
        <v>329</v>
      </c>
      <c r="H6577" t="s">
        <v>39</v>
      </c>
      <c r="I6577" t="s">
        <v>52</v>
      </c>
      <c r="J6577" t="s">
        <v>388</v>
      </c>
      <c r="K6577" s="17">
        <v>66.3</v>
      </c>
      <c r="L6577" s="17">
        <v>3</v>
      </c>
      <c r="M6577" s="17">
        <v>8.6199999999999992</v>
      </c>
      <c r="N6577" s="17" t="str">
        <f>IF(SalesData[[#This Row],[Profit]]&gt;0,"Profit","Loss")</f>
        <v>Profit</v>
      </c>
    </row>
    <row r="6578" spans="1:14" x14ac:dyDescent="0.25">
      <c r="A6578" s="1">
        <v>42724</v>
      </c>
      <c r="B6578" s="3">
        <f t="shared" si="306"/>
        <v>2016</v>
      </c>
      <c r="C6578" s="3">
        <f t="shared" si="307"/>
        <v>12</v>
      </c>
      <c r="D6578" t="s">
        <v>1003</v>
      </c>
      <c r="E6578" t="str">
        <f t="shared" si="308"/>
        <v>Alejandro Ballentine20161220</v>
      </c>
      <c r="F6578">
        <f>IF(COUNTIF($E$2:E6578, E6578) = 1, MAX($F$1:F6577) + 1, INDEX($F$1:F6577, MATCH(E6578, $E$1:E6577, 0)))</f>
        <v>3254</v>
      </c>
      <c r="G6578" t="s">
        <v>329</v>
      </c>
      <c r="H6578" t="s">
        <v>34</v>
      </c>
      <c r="I6578" t="s">
        <v>47</v>
      </c>
      <c r="J6578" t="s">
        <v>480</v>
      </c>
      <c r="K6578" s="17">
        <v>18.920000000000002</v>
      </c>
      <c r="L6578" s="17">
        <v>4</v>
      </c>
      <c r="M6578" s="17">
        <v>7.38</v>
      </c>
      <c r="N6578" s="17" t="str">
        <f>IF(SalesData[[#This Row],[Profit]]&gt;0,"Profit","Loss")</f>
        <v>Profit</v>
      </c>
    </row>
    <row r="6579" spans="1:14" x14ac:dyDescent="0.25">
      <c r="A6579" s="1">
        <v>42724</v>
      </c>
      <c r="B6579" s="3">
        <f t="shared" si="306"/>
        <v>2016</v>
      </c>
      <c r="C6579" s="3">
        <f t="shared" si="307"/>
        <v>12</v>
      </c>
      <c r="D6579" t="s">
        <v>1003</v>
      </c>
      <c r="E6579" t="str">
        <f t="shared" si="308"/>
        <v>Alejandro Ballentine20161220</v>
      </c>
      <c r="F6579">
        <f>IF(COUNTIF($E$2:E6579, E6579) = 1, MAX($F$1:F6578) + 1, INDEX($F$1:F6578, MATCH(E6579, $E$1:E6578, 0)))</f>
        <v>3254</v>
      </c>
      <c r="G6579" t="s">
        <v>329</v>
      </c>
      <c r="H6579" t="s">
        <v>11</v>
      </c>
      <c r="I6579" t="s">
        <v>20</v>
      </c>
      <c r="J6579" t="s">
        <v>800</v>
      </c>
      <c r="K6579" s="17">
        <v>15.42</v>
      </c>
      <c r="L6579" s="17">
        <v>2</v>
      </c>
      <c r="M6579" s="17">
        <v>6.94</v>
      </c>
      <c r="N6579" s="17" t="str">
        <f>IF(SalesData[[#This Row],[Profit]]&gt;0,"Profit","Loss")</f>
        <v>Profit</v>
      </c>
    </row>
    <row r="6580" spans="1:14" x14ac:dyDescent="0.25">
      <c r="A6580" s="1">
        <v>42724</v>
      </c>
      <c r="B6580" s="3">
        <f t="shared" si="306"/>
        <v>2016</v>
      </c>
      <c r="C6580" s="3">
        <f t="shared" si="307"/>
        <v>12</v>
      </c>
      <c r="D6580" t="s">
        <v>1738</v>
      </c>
      <c r="E6580" t="str">
        <f t="shared" si="308"/>
        <v>Matt Collins20161220</v>
      </c>
      <c r="F6580">
        <f>IF(COUNTIF($E$2:E6580, E6580) = 1, MAX($F$1:F6579) + 1, INDEX($F$1:F6579, MATCH(E6580, $E$1:E6579, 0)))</f>
        <v>3255</v>
      </c>
      <c r="G6580" t="s">
        <v>996</v>
      </c>
      <c r="H6580" t="s">
        <v>11</v>
      </c>
      <c r="I6580" t="s">
        <v>12</v>
      </c>
      <c r="J6580" t="s">
        <v>2648</v>
      </c>
      <c r="K6580" s="17">
        <v>33.9</v>
      </c>
      <c r="L6580" s="17">
        <v>5</v>
      </c>
      <c r="M6580" s="17">
        <v>15.59</v>
      </c>
      <c r="N6580" s="17" t="str">
        <f>IF(SalesData[[#This Row],[Profit]]&gt;0,"Profit","Loss")</f>
        <v>Profit</v>
      </c>
    </row>
    <row r="6581" spans="1:14" x14ac:dyDescent="0.25">
      <c r="A6581" s="1">
        <v>42726</v>
      </c>
      <c r="B6581" s="3">
        <f t="shared" si="306"/>
        <v>2016</v>
      </c>
      <c r="C6581" s="3">
        <f t="shared" si="307"/>
        <v>12</v>
      </c>
      <c r="D6581" t="s">
        <v>218</v>
      </c>
      <c r="E6581" t="str">
        <f t="shared" si="308"/>
        <v>Sue Ann Reed20161222</v>
      </c>
      <c r="F6581">
        <f>IF(COUNTIF($E$2:E6581, E6581) = 1, MAX($F$1:F6580) + 1, INDEX($F$1:F6580, MATCH(E6581, $E$1:E6580, 0)))</f>
        <v>3256</v>
      </c>
      <c r="G6581" t="s">
        <v>91</v>
      </c>
      <c r="H6581" t="s">
        <v>11</v>
      </c>
      <c r="I6581" t="s">
        <v>20</v>
      </c>
      <c r="J6581" t="s">
        <v>969</v>
      </c>
      <c r="K6581" s="17">
        <v>31.32</v>
      </c>
      <c r="L6581" s="17">
        <v>10</v>
      </c>
      <c r="M6581" s="17">
        <v>-25.06</v>
      </c>
      <c r="N6581" s="17" t="str">
        <f>IF(SalesData[[#This Row],[Profit]]&gt;0,"Profit","Loss")</f>
        <v>Loss</v>
      </c>
    </row>
    <row r="6582" spans="1:14" x14ac:dyDescent="0.25">
      <c r="A6582" s="1">
        <v>42726</v>
      </c>
      <c r="B6582" s="3">
        <f t="shared" si="306"/>
        <v>2016</v>
      </c>
      <c r="C6582" s="3">
        <f t="shared" si="307"/>
        <v>12</v>
      </c>
      <c r="D6582" t="s">
        <v>218</v>
      </c>
      <c r="E6582" t="str">
        <f t="shared" si="308"/>
        <v>Sue Ann Reed20161222</v>
      </c>
      <c r="F6582">
        <f>IF(COUNTIF($E$2:E6582, E6582) = 1, MAX($F$1:F6581) + 1, INDEX($F$1:F6581, MATCH(E6582, $E$1:E6581, 0)))</f>
        <v>3256</v>
      </c>
      <c r="G6582" t="s">
        <v>91</v>
      </c>
      <c r="H6582" t="s">
        <v>34</v>
      </c>
      <c r="I6582" t="s">
        <v>47</v>
      </c>
      <c r="J6582" t="s">
        <v>761</v>
      </c>
      <c r="K6582" s="17">
        <v>11.84</v>
      </c>
      <c r="L6582" s="17">
        <v>4</v>
      </c>
      <c r="M6582" s="17">
        <v>3.11</v>
      </c>
      <c r="N6582" s="17" t="str">
        <f>IF(SalesData[[#This Row],[Profit]]&gt;0,"Profit","Loss")</f>
        <v>Profit</v>
      </c>
    </row>
    <row r="6583" spans="1:14" x14ac:dyDescent="0.25">
      <c r="A6583" s="1">
        <v>42726</v>
      </c>
      <c r="B6583" s="3">
        <f t="shared" si="306"/>
        <v>2016</v>
      </c>
      <c r="C6583" s="3">
        <f t="shared" si="307"/>
        <v>12</v>
      </c>
      <c r="D6583" t="s">
        <v>218</v>
      </c>
      <c r="E6583" t="str">
        <f t="shared" si="308"/>
        <v>Sue Ann Reed20161222</v>
      </c>
      <c r="F6583">
        <f>IF(COUNTIF($E$2:E6583, E6583) = 1, MAX($F$1:F6582) + 1, INDEX($F$1:F6582, MATCH(E6583, $E$1:E6582, 0)))</f>
        <v>3256</v>
      </c>
      <c r="G6583" t="s">
        <v>91</v>
      </c>
      <c r="H6583" t="s">
        <v>34</v>
      </c>
      <c r="I6583" t="s">
        <v>47</v>
      </c>
      <c r="J6583" t="s">
        <v>775</v>
      </c>
      <c r="K6583" s="17">
        <v>22.78</v>
      </c>
      <c r="L6583" s="17">
        <v>1</v>
      </c>
      <c r="M6583" s="17">
        <v>4.84</v>
      </c>
      <c r="N6583" s="17" t="str">
        <f>IF(SalesData[[#This Row],[Profit]]&gt;0,"Profit","Loss")</f>
        <v>Profit</v>
      </c>
    </row>
    <row r="6584" spans="1:14" x14ac:dyDescent="0.25">
      <c r="A6584" s="1">
        <v>42726</v>
      </c>
      <c r="B6584" s="3">
        <f t="shared" si="306"/>
        <v>2016</v>
      </c>
      <c r="C6584" s="3">
        <f t="shared" si="307"/>
        <v>12</v>
      </c>
      <c r="D6584" t="s">
        <v>567</v>
      </c>
      <c r="E6584" t="str">
        <f t="shared" si="308"/>
        <v>Lena Creighton20161222</v>
      </c>
      <c r="F6584">
        <f>IF(COUNTIF($E$2:E6584, E6584) = 1, MAX($F$1:F6583) + 1, INDEX($F$1:F6583, MATCH(E6584, $E$1:E6583, 0)))</f>
        <v>3257</v>
      </c>
      <c r="G6584" t="s">
        <v>149</v>
      </c>
      <c r="H6584" t="s">
        <v>11</v>
      </c>
      <c r="I6584" t="s">
        <v>20</v>
      </c>
      <c r="J6584" t="s">
        <v>744</v>
      </c>
      <c r="K6584" s="17">
        <v>25.58</v>
      </c>
      <c r="L6584" s="17">
        <v>2</v>
      </c>
      <c r="M6584" s="17">
        <v>8.9499999999999993</v>
      </c>
      <c r="N6584" s="17" t="str">
        <f>IF(SalesData[[#This Row],[Profit]]&gt;0,"Profit","Loss")</f>
        <v>Profit</v>
      </c>
    </row>
    <row r="6585" spans="1:14" x14ac:dyDescent="0.25">
      <c r="A6585" s="1">
        <v>42726</v>
      </c>
      <c r="B6585" s="3">
        <f t="shared" si="306"/>
        <v>2016</v>
      </c>
      <c r="C6585" s="3">
        <f t="shared" si="307"/>
        <v>12</v>
      </c>
      <c r="D6585" t="s">
        <v>1097</v>
      </c>
      <c r="E6585" t="str">
        <f t="shared" si="308"/>
        <v>Emily Ducich20161222</v>
      </c>
      <c r="F6585">
        <f>IF(COUNTIF($E$2:E6585, E6585) = 1, MAX($F$1:F6584) + 1, INDEX($F$1:F6584, MATCH(E6585, $E$1:E6584, 0)))</f>
        <v>3258</v>
      </c>
      <c r="G6585" t="s">
        <v>164</v>
      </c>
      <c r="H6585" t="s">
        <v>11</v>
      </c>
      <c r="I6585" t="s">
        <v>20</v>
      </c>
      <c r="J6585" t="s">
        <v>2119</v>
      </c>
      <c r="K6585" s="17">
        <v>55.36</v>
      </c>
      <c r="L6585" s="17">
        <v>4</v>
      </c>
      <c r="M6585" s="17">
        <v>19.38</v>
      </c>
      <c r="N6585" s="17" t="str">
        <f>IF(SalesData[[#This Row],[Profit]]&gt;0,"Profit","Loss")</f>
        <v>Profit</v>
      </c>
    </row>
    <row r="6586" spans="1:14" x14ac:dyDescent="0.25">
      <c r="A6586" s="1">
        <v>42726</v>
      </c>
      <c r="B6586" s="3">
        <f t="shared" si="306"/>
        <v>2016</v>
      </c>
      <c r="C6586" s="3">
        <f t="shared" si="307"/>
        <v>12</v>
      </c>
      <c r="D6586" t="s">
        <v>1097</v>
      </c>
      <c r="E6586" t="str">
        <f t="shared" si="308"/>
        <v>Emily Ducich20161222</v>
      </c>
      <c r="F6586">
        <f>IF(COUNTIF($E$2:E6586, E6586) = 1, MAX($F$1:F6585) + 1, INDEX($F$1:F6585, MATCH(E6586, $E$1:E6585, 0)))</f>
        <v>3258</v>
      </c>
      <c r="G6586" t="s">
        <v>164</v>
      </c>
      <c r="H6586" t="s">
        <v>39</v>
      </c>
      <c r="I6586" t="s">
        <v>302</v>
      </c>
      <c r="J6586" t="s">
        <v>2629</v>
      </c>
      <c r="K6586" s="17">
        <v>11.56</v>
      </c>
      <c r="L6586" s="17">
        <v>1</v>
      </c>
      <c r="M6586" s="17">
        <v>3.76</v>
      </c>
      <c r="N6586" s="17" t="str">
        <f>IF(SalesData[[#This Row],[Profit]]&gt;0,"Profit","Loss")</f>
        <v>Profit</v>
      </c>
    </row>
    <row r="6587" spans="1:14" x14ac:dyDescent="0.25">
      <c r="A6587" s="1">
        <v>42726</v>
      </c>
      <c r="B6587" s="3">
        <f t="shared" si="306"/>
        <v>2016</v>
      </c>
      <c r="C6587" s="3">
        <f t="shared" si="307"/>
        <v>12</v>
      </c>
      <c r="D6587" t="s">
        <v>1339</v>
      </c>
      <c r="E6587" t="str">
        <f t="shared" si="308"/>
        <v>Duane Noonan20161222</v>
      </c>
      <c r="F6587">
        <f>IF(COUNTIF($E$2:E6587, E6587) = 1, MAX($F$1:F6586) + 1, INDEX($F$1:F6586, MATCH(E6587, $E$1:E6586, 0)))</f>
        <v>3259</v>
      </c>
      <c r="G6587" t="s">
        <v>27</v>
      </c>
      <c r="H6587" t="s">
        <v>34</v>
      </c>
      <c r="I6587" t="s">
        <v>47</v>
      </c>
      <c r="J6587" t="s">
        <v>1396</v>
      </c>
      <c r="K6587" s="17">
        <v>842.72</v>
      </c>
      <c r="L6587" s="17">
        <v>8</v>
      </c>
      <c r="M6587" s="17">
        <v>202.25</v>
      </c>
      <c r="N6587" s="17" t="str">
        <f>IF(SalesData[[#This Row],[Profit]]&gt;0,"Profit","Loss")</f>
        <v>Profit</v>
      </c>
    </row>
    <row r="6588" spans="1:14" x14ac:dyDescent="0.25">
      <c r="A6588" s="1">
        <v>42726</v>
      </c>
      <c r="B6588" s="3">
        <f t="shared" si="306"/>
        <v>2016</v>
      </c>
      <c r="C6588" s="3">
        <f t="shared" si="307"/>
        <v>12</v>
      </c>
      <c r="D6588" t="s">
        <v>1339</v>
      </c>
      <c r="E6588" t="str">
        <f t="shared" si="308"/>
        <v>Duane Noonan20161222</v>
      </c>
      <c r="F6588">
        <f>IF(COUNTIF($E$2:E6588, E6588) = 1, MAX($F$1:F6587) + 1, INDEX($F$1:F6587, MATCH(E6588, $E$1:E6587, 0)))</f>
        <v>3259</v>
      </c>
      <c r="G6588" t="s">
        <v>27</v>
      </c>
      <c r="H6588" t="s">
        <v>34</v>
      </c>
      <c r="I6588" t="s">
        <v>47</v>
      </c>
      <c r="J6588" t="s">
        <v>2623</v>
      </c>
      <c r="K6588" s="17">
        <v>41.96</v>
      </c>
      <c r="L6588" s="17">
        <v>2</v>
      </c>
      <c r="M6588" s="17">
        <v>10.91</v>
      </c>
      <c r="N6588" s="17" t="str">
        <f>IF(SalesData[[#This Row],[Profit]]&gt;0,"Profit","Loss")</f>
        <v>Profit</v>
      </c>
    </row>
    <row r="6589" spans="1:14" x14ac:dyDescent="0.25">
      <c r="A6589" s="1">
        <v>42727</v>
      </c>
      <c r="B6589" s="3">
        <f t="shared" si="306"/>
        <v>2016</v>
      </c>
      <c r="C6589" s="3">
        <f t="shared" si="307"/>
        <v>12</v>
      </c>
      <c r="D6589" t="s">
        <v>1263</v>
      </c>
      <c r="E6589" t="str">
        <f t="shared" si="308"/>
        <v>Logan Currie20161223</v>
      </c>
      <c r="F6589">
        <f>IF(COUNTIF($E$2:E6589, E6589) = 1, MAX($F$1:F6588) + 1, INDEX($F$1:F6588, MATCH(E6589, $E$1:E6588, 0)))</f>
        <v>3260</v>
      </c>
      <c r="G6589" t="s">
        <v>55</v>
      </c>
      <c r="H6589" t="s">
        <v>34</v>
      </c>
      <c r="I6589" t="s">
        <v>47</v>
      </c>
      <c r="J6589" t="s">
        <v>2599</v>
      </c>
      <c r="K6589" s="17">
        <v>572.76</v>
      </c>
      <c r="L6589" s="17">
        <v>6</v>
      </c>
      <c r="M6589" s="17">
        <v>166.1</v>
      </c>
      <c r="N6589" s="17" t="str">
        <f>IF(SalesData[[#This Row],[Profit]]&gt;0,"Profit","Loss")</f>
        <v>Profit</v>
      </c>
    </row>
    <row r="6590" spans="1:14" x14ac:dyDescent="0.25">
      <c r="A6590" s="1">
        <v>42727</v>
      </c>
      <c r="B6590" s="3">
        <f t="shared" si="306"/>
        <v>2016</v>
      </c>
      <c r="C6590" s="3">
        <f t="shared" si="307"/>
        <v>12</v>
      </c>
      <c r="D6590" t="s">
        <v>1263</v>
      </c>
      <c r="E6590" t="str">
        <f t="shared" si="308"/>
        <v>Logan Currie20161223</v>
      </c>
      <c r="F6590">
        <f>IF(COUNTIF($E$2:E6590, E6590) = 1, MAX($F$1:F6589) + 1, INDEX($F$1:F6589, MATCH(E6590, $E$1:E6589, 0)))</f>
        <v>3260</v>
      </c>
      <c r="G6590" t="s">
        <v>55</v>
      </c>
      <c r="H6590" t="s">
        <v>34</v>
      </c>
      <c r="I6590" t="s">
        <v>47</v>
      </c>
      <c r="J6590" t="s">
        <v>2599</v>
      </c>
      <c r="K6590" s="17">
        <v>286.38</v>
      </c>
      <c r="L6590" s="17">
        <v>3</v>
      </c>
      <c r="M6590" s="17">
        <v>83.05</v>
      </c>
      <c r="N6590" s="17" t="str">
        <f>IF(SalesData[[#This Row],[Profit]]&gt;0,"Profit","Loss")</f>
        <v>Profit</v>
      </c>
    </row>
    <row r="6591" spans="1:14" x14ac:dyDescent="0.25">
      <c r="A6591" s="1">
        <v>42727</v>
      </c>
      <c r="B6591" s="3">
        <f t="shared" si="306"/>
        <v>2016</v>
      </c>
      <c r="C6591" s="3">
        <f t="shared" si="307"/>
        <v>12</v>
      </c>
      <c r="D6591" t="s">
        <v>1974</v>
      </c>
      <c r="E6591" t="str">
        <f t="shared" si="308"/>
        <v>Ben Peterman20161223</v>
      </c>
      <c r="F6591">
        <f>IF(COUNTIF($E$2:E6591, E6591) = 1, MAX($F$1:F6590) + 1, INDEX($F$1:F6590, MATCH(E6591, $E$1:E6590, 0)))</f>
        <v>3261</v>
      </c>
      <c r="G6591" t="s">
        <v>15</v>
      </c>
      <c r="H6591" t="s">
        <v>34</v>
      </c>
      <c r="I6591" t="s">
        <v>74</v>
      </c>
      <c r="J6591" t="s">
        <v>2494</v>
      </c>
      <c r="K6591" s="17">
        <v>141.37</v>
      </c>
      <c r="L6591" s="17">
        <v>2</v>
      </c>
      <c r="M6591" s="17">
        <v>-14.14</v>
      </c>
      <c r="N6591" s="17" t="str">
        <f>IF(SalesData[[#This Row],[Profit]]&gt;0,"Profit","Loss")</f>
        <v>Loss</v>
      </c>
    </row>
    <row r="6592" spans="1:14" x14ac:dyDescent="0.25">
      <c r="A6592" s="1">
        <v>42727</v>
      </c>
      <c r="B6592" s="3">
        <f t="shared" si="306"/>
        <v>2016</v>
      </c>
      <c r="C6592" s="3">
        <f t="shared" si="307"/>
        <v>12</v>
      </c>
      <c r="D6592" t="s">
        <v>689</v>
      </c>
      <c r="E6592" t="str">
        <f t="shared" si="308"/>
        <v>Matt Collister20161223</v>
      </c>
      <c r="F6592">
        <f>IF(COUNTIF($E$2:E6592, E6592) = 1, MAX($F$1:F6591) + 1, INDEX($F$1:F6591, MATCH(E6592, $E$1:E6591, 0)))</f>
        <v>3262</v>
      </c>
      <c r="G6592" t="s">
        <v>110</v>
      </c>
      <c r="H6592" t="s">
        <v>11</v>
      </c>
      <c r="I6592" t="s">
        <v>43</v>
      </c>
      <c r="J6592" t="s">
        <v>1045</v>
      </c>
      <c r="K6592" s="17">
        <v>24.85</v>
      </c>
      <c r="L6592" s="17">
        <v>7</v>
      </c>
      <c r="M6592" s="17">
        <v>11.68</v>
      </c>
      <c r="N6592" s="17" t="str">
        <f>IF(SalesData[[#This Row],[Profit]]&gt;0,"Profit","Loss")</f>
        <v>Profit</v>
      </c>
    </row>
    <row r="6593" spans="1:14" x14ac:dyDescent="0.25">
      <c r="A6593" s="1">
        <v>42727</v>
      </c>
      <c r="B6593" s="3">
        <f t="shared" si="306"/>
        <v>2016</v>
      </c>
      <c r="C6593" s="3">
        <f t="shared" si="307"/>
        <v>12</v>
      </c>
      <c r="D6593" t="s">
        <v>2230</v>
      </c>
      <c r="E6593" t="str">
        <f t="shared" si="308"/>
        <v>Neoma Murray20161223</v>
      </c>
      <c r="F6593">
        <f>IF(COUNTIF($E$2:E6593, E6593) = 1, MAX($F$1:F6592) + 1, INDEX($F$1:F6592, MATCH(E6593, $E$1:E6592, 0)))</f>
        <v>3263</v>
      </c>
      <c r="G6593" t="s">
        <v>78</v>
      </c>
      <c r="H6593" t="s">
        <v>11</v>
      </c>
      <c r="I6593" t="s">
        <v>20</v>
      </c>
      <c r="J6593" t="s">
        <v>1599</v>
      </c>
      <c r="K6593" s="17">
        <v>5.55</v>
      </c>
      <c r="L6593" s="17">
        <v>3</v>
      </c>
      <c r="M6593" s="17">
        <v>-4.07</v>
      </c>
      <c r="N6593" s="17" t="str">
        <f>IF(SalesData[[#This Row],[Profit]]&gt;0,"Profit","Loss")</f>
        <v>Loss</v>
      </c>
    </row>
    <row r="6594" spans="1:14" x14ac:dyDescent="0.25">
      <c r="A6594" s="1">
        <v>42727</v>
      </c>
      <c r="B6594" s="3">
        <f t="shared" ref="B6594:B6657" si="309">YEAR(A6594)</f>
        <v>2016</v>
      </c>
      <c r="C6594" s="3">
        <f t="shared" ref="C6594:C6657" si="310">MONTH(A6594)</f>
        <v>12</v>
      </c>
      <c r="D6594" t="s">
        <v>525</v>
      </c>
      <c r="E6594" t="str">
        <f t="shared" ref="E6594:E6657" si="311">D6594 &amp; TEXT(A6594, "yyyymmdd")</f>
        <v>Edward Hooks20161223</v>
      </c>
      <c r="F6594">
        <f>IF(COUNTIF($E$2:E6594, E6594) = 1, MAX($F$1:F6593) + 1, INDEX($F$1:F6593, MATCH(E6594, $E$1:E6593, 0)))</f>
        <v>3264</v>
      </c>
      <c r="G6594" t="s">
        <v>164</v>
      </c>
      <c r="H6594" t="s">
        <v>11</v>
      </c>
      <c r="I6594" t="s">
        <v>24</v>
      </c>
      <c r="J6594" t="s">
        <v>706</v>
      </c>
      <c r="K6594" s="17">
        <v>8.82</v>
      </c>
      <c r="L6594" s="17">
        <v>3</v>
      </c>
      <c r="M6594" s="17">
        <v>2.56</v>
      </c>
      <c r="N6594" s="17" t="str">
        <f>IF(SalesData[[#This Row],[Profit]]&gt;0,"Profit","Loss")</f>
        <v>Profit</v>
      </c>
    </row>
    <row r="6595" spans="1:14" x14ac:dyDescent="0.25">
      <c r="A6595" s="1">
        <v>42727</v>
      </c>
      <c r="B6595" s="3">
        <f t="shared" si="309"/>
        <v>2016</v>
      </c>
      <c r="C6595" s="3">
        <f t="shared" si="310"/>
        <v>12</v>
      </c>
      <c r="D6595" t="s">
        <v>525</v>
      </c>
      <c r="E6595" t="str">
        <f t="shared" si="311"/>
        <v>Edward Hooks20161223</v>
      </c>
      <c r="F6595">
        <f>IF(COUNTIF($E$2:E6595, E6595) = 1, MAX($F$1:F6594) + 1, INDEX($F$1:F6594, MATCH(E6595, $E$1:E6594, 0)))</f>
        <v>3264</v>
      </c>
      <c r="G6595" t="s">
        <v>164</v>
      </c>
      <c r="H6595" t="s">
        <v>11</v>
      </c>
      <c r="I6595" t="s">
        <v>12</v>
      </c>
      <c r="J6595" t="s">
        <v>1832</v>
      </c>
      <c r="K6595" s="17">
        <v>37.94</v>
      </c>
      <c r="L6595" s="17">
        <v>2</v>
      </c>
      <c r="M6595" s="17">
        <v>18.21</v>
      </c>
      <c r="N6595" s="17" t="str">
        <f>IF(SalesData[[#This Row],[Profit]]&gt;0,"Profit","Loss")</f>
        <v>Profit</v>
      </c>
    </row>
    <row r="6596" spans="1:14" x14ac:dyDescent="0.25">
      <c r="A6596" s="1">
        <v>42727</v>
      </c>
      <c r="B6596" s="3">
        <f t="shared" si="309"/>
        <v>2016</v>
      </c>
      <c r="C6596" s="3">
        <f t="shared" si="310"/>
        <v>12</v>
      </c>
      <c r="D6596" t="s">
        <v>525</v>
      </c>
      <c r="E6596" t="str">
        <f t="shared" si="311"/>
        <v>Edward Hooks20161223</v>
      </c>
      <c r="F6596">
        <f>IF(COUNTIF($E$2:E6596, E6596) = 1, MAX($F$1:F6595) + 1, INDEX($F$1:F6595, MATCH(E6596, $E$1:E6595, 0)))</f>
        <v>3264</v>
      </c>
      <c r="G6596" t="s">
        <v>164</v>
      </c>
      <c r="H6596" t="s">
        <v>11</v>
      </c>
      <c r="I6596" t="s">
        <v>24</v>
      </c>
      <c r="J6596" t="s">
        <v>411</v>
      </c>
      <c r="K6596" s="17">
        <v>4.2</v>
      </c>
      <c r="L6596" s="17">
        <v>2</v>
      </c>
      <c r="M6596" s="17">
        <v>1.18</v>
      </c>
      <c r="N6596" s="17" t="str">
        <f>IF(SalesData[[#This Row],[Profit]]&gt;0,"Profit","Loss")</f>
        <v>Profit</v>
      </c>
    </row>
    <row r="6597" spans="1:14" x14ac:dyDescent="0.25">
      <c r="A6597" s="1">
        <v>42727</v>
      </c>
      <c r="B6597" s="3">
        <f t="shared" si="309"/>
        <v>2016</v>
      </c>
      <c r="C6597" s="3">
        <f t="shared" si="310"/>
        <v>12</v>
      </c>
      <c r="D6597" t="s">
        <v>525</v>
      </c>
      <c r="E6597" t="str">
        <f t="shared" si="311"/>
        <v>Edward Hooks20161223</v>
      </c>
      <c r="F6597">
        <f>IF(COUNTIF($E$2:E6597, E6597) = 1, MAX($F$1:F6596) + 1, INDEX($F$1:F6596, MATCH(E6597, $E$1:E6596, 0)))</f>
        <v>3264</v>
      </c>
      <c r="G6597" t="s">
        <v>164</v>
      </c>
      <c r="H6597" t="s">
        <v>11</v>
      </c>
      <c r="I6597" t="s">
        <v>18</v>
      </c>
      <c r="J6597" t="s">
        <v>19</v>
      </c>
      <c r="K6597" s="17">
        <v>227.28</v>
      </c>
      <c r="L6597" s="17">
        <v>2</v>
      </c>
      <c r="M6597" s="17">
        <v>2.27</v>
      </c>
      <c r="N6597" s="17" t="str">
        <f>IF(SalesData[[#This Row],[Profit]]&gt;0,"Profit","Loss")</f>
        <v>Profit</v>
      </c>
    </row>
    <row r="6598" spans="1:14" x14ac:dyDescent="0.25">
      <c r="A6598" s="1">
        <v>42727</v>
      </c>
      <c r="B6598" s="3">
        <f t="shared" si="309"/>
        <v>2016</v>
      </c>
      <c r="C6598" s="3">
        <f t="shared" si="310"/>
        <v>12</v>
      </c>
      <c r="D6598" t="s">
        <v>525</v>
      </c>
      <c r="E6598" t="str">
        <f t="shared" si="311"/>
        <v>Edward Hooks20161223</v>
      </c>
      <c r="F6598">
        <f>IF(COUNTIF($E$2:E6598, E6598) = 1, MAX($F$1:F6597) + 1, INDEX($F$1:F6597, MATCH(E6598, $E$1:E6597, 0)))</f>
        <v>3264</v>
      </c>
      <c r="G6598" t="s">
        <v>164</v>
      </c>
      <c r="H6598" t="s">
        <v>11</v>
      </c>
      <c r="I6598" t="s">
        <v>12</v>
      </c>
      <c r="J6598" t="s">
        <v>2490</v>
      </c>
      <c r="K6598" s="17">
        <v>47.9</v>
      </c>
      <c r="L6598" s="17">
        <v>1</v>
      </c>
      <c r="M6598" s="17">
        <v>22.99</v>
      </c>
      <c r="N6598" s="17" t="str">
        <f>IF(SalesData[[#This Row],[Profit]]&gt;0,"Profit","Loss")</f>
        <v>Profit</v>
      </c>
    </row>
    <row r="6599" spans="1:14" x14ac:dyDescent="0.25">
      <c r="A6599" s="1">
        <v>42727</v>
      </c>
      <c r="B6599" s="3">
        <f t="shared" si="309"/>
        <v>2016</v>
      </c>
      <c r="C6599" s="3">
        <f t="shared" si="310"/>
        <v>12</v>
      </c>
      <c r="D6599" t="s">
        <v>525</v>
      </c>
      <c r="E6599" t="str">
        <f t="shared" si="311"/>
        <v>Edward Hooks20161223</v>
      </c>
      <c r="F6599">
        <f>IF(COUNTIF($E$2:E6599, E6599) = 1, MAX($F$1:F6598) + 1, INDEX($F$1:F6598, MATCH(E6599, $E$1:E6598, 0)))</f>
        <v>3264</v>
      </c>
      <c r="G6599" t="s">
        <v>164</v>
      </c>
      <c r="H6599" t="s">
        <v>11</v>
      </c>
      <c r="I6599" t="s">
        <v>63</v>
      </c>
      <c r="J6599" t="s">
        <v>64</v>
      </c>
      <c r="K6599" s="17">
        <v>61.96</v>
      </c>
      <c r="L6599" s="17">
        <v>2</v>
      </c>
      <c r="M6599" s="17">
        <v>30.36</v>
      </c>
      <c r="N6599" s="17" t="str">
        <f>IF(SalesData[[#This Row],[Profit]]&gt;0,"Profit","Loss")</f>
        <v>Profit</v>
      </c>
    </row>
    <row r="6600" spans="1:14" x14ac:dyDescent="0.25">
      <c r="A6600" s="1">
        <v>42727</v>
      </c>
      <c r="B6600" s="3">
        <f t="shared" si="309"/>
        <v>2016</v>
      </c>
      <c r="C6600" s="3">
        <f t="shared" si="310"/>
        <v>12</v>
      </c>
      <c r="D6600" t="s">
        <v>525</v>
      </c>
      <c r="E6600" t="str">
        <f t="shared" si="311"/>
        <v>Edward Hooks20161223</v>
      </c>
      <c r="F6600">
        <f>IF(COUNTIF($E$2:E6600, E6600) = 1, MAX($F$1:F6599) + 1, INDEX($F$1:F6599, MATCH(E6600, $E$1:E6599, 0)))</f>
        <v>3264</v>
      </c>
      <c r="G6600" t="s">
        <v>164</v>
      </c>
      <c r="H6600" t="s">
        <v>11</v>
      </c>
      <c r="I6600" t="s">
        <v>18</v>
      </c>
      <c r="J6600" t="s">
        <v>795</v>
      </c>
      <c r="K6600" s="17">
        <v>1117.92</v>
      </c>
      <c r="L6600" s="17">
        <v>4</v>
      </c>
      <c r="M6600" s="17">
        <v>55.9</v>
      </c>
      <c r="N6600" s="17" t="str">
        <f>IF(SalesData[[#This Row],[Profit]]&gt;0,"Profit","Loss")</f>
        <v>Profit</v>
      </c>
    </row>
    <row r="6601" spans="1:14" x14ac:dyDescent="0.25">
      <c r="A6601" s="1">
        <v>42727</v>
      </c>
      <c r="B6601" s="3">
        <f t="shared" si="309"/>
        <v>2016</v>
      </c>
      <c r="C6601" s="3">
        <f t="shared" si="310"/>
        <v>12</v>
      </c>
      <c r="D6601" t="s">
        <v>139</v>
      </c>
      <c r="E6601" t="str">
        <f t="shared" si="311"/>
        <v>Carol Adams20161223</v>
      </c>
      <c r="F6601">
        <f>IF(COUNTIF($E$2:E6601, E6601) = 1, MAX($F$1:F6600) + 1, INDEX($F$1:F6600, MATCH(E6601, $E$1:E6600, 0)))</f>
        <v>3265</v>
      </c>
      <c r="G6601" t="s">
        <v>1529</v>
      </c>
      <c r="H6601" t="s">
        <v>39</v>
      </c>
      <c r="I6601" t="s">
        <v>603</v>
      </c>
      <c r="J6601" t="s">
        <v>1469</v>
      </c>
      <c r="K6601" s="17">
        <v>1999.96</v>
      </c>
      <c r="L6601" s="17">
        <v>4</v>
      </c>
      <c r="M6601" s="17">
        <v>899.98</v>
      </c>
      <c r="N6601" s="17" t="str">
        <f>IF(SalesData[[#This Row],[Profit]]&gt;0,"Profit","Loss")</f>
        <v>Profit</v>
      </c>
    </row>
    <row r="6602" spans="1:14" x14ac:dyDescent="0.25">
      <c r="A6602" s="1">
        <v>42727</v>
      </c>
      <c r="B6602" s="3">
        <f t="shared" si="309"/>
        <v>2016</v>
      </c>
      <c r="C6602" s="3">
        <f t="shared" si="310"/>
        <v>12</v>
      </c>
      <c r="D6602" t="s">
        <v>593</v>
      </c>
      <c r="E6602" t="str">
        <f t="shared" si="311"/>
        <v>Laura Armstrong20161223</v>
      </c>
      <c r="F6602">
        <f>IF(COUNTIF($E$2:E6602, E6602) = 1, MAX($F$1:F6601) + 1, INDEX($F$1:F6601, MATCH(E6602, $E$1:E6601, 0)))</f>
        <v>3266</v>
      </c>
      <c r="G6602" t="s">
        <v>10</v>
      </c>
      <c r="H6602" t="s">
        <v>39</v>
      </c>
      <c r="I6602" t="s">
        <v>40</v>
      </c>
      <c r="J6602" t="s">
        <v>42</v>
      </c>
      <c r="K6602" s="17">
        <v>453.58</v>
      </c>
      <c r="L6602" s="17">
        <v>3</v>
      </c>
      <c r="M6602" s="17">
        <v>39.69</v>
      </c>
      <c r="N6602" s="17" t="str">
        <f>IF(SalesData[[#This Row],[Profit]]&gt;0,"Profit","Loss")</f>
        <v>Profit</v>
      </c>
    </row>
    <row r="6603" spans="1:14" x14ac:dyDescent="0.25">
      <c r="A6603" s="1">
        <v>42727</v>
      </c>
      <c r="B6603" s="3">
        <f t="shared" si="309"/>
        <v>2016</v>
      </c>
      <c r="C6603" s="3">
        <f t="shared" si="310"/>
        <v>12</v>
      </c>
      <c r="D6603" t="s">
        <v>593</v>
      </c>
      <c r="E6603" t="str">
        <f t="shared" si="311"/>
        <v>Laura Armstrong20161223</v>
      </c>
      <c r="F6603">
        <f>IF(COUNTIF($E$2:E6603, E6603) = 1, MAX($F$1:F6602) + 1, INDEX($F$1:F6602, MATCH(E6603, $E$1:E6602, 0)))</f>
        <v>3266</v>
      </c>
      <c r="G6603" t="s">
        <v>10</v>
      </c>
      <c r="H6603" t="s">
        <v>11</v>
      </c>
      <c r="I6603" t="s">
        <v>16</v>
      </c>
      <c r="J6603" t="s">
        <v>1402</v>
      </c>
      <c r="K6603" s="17">
        <v>45.36</v>
      </c>
      <c r="L6603" s="17">
        <v>9</v>
      </c>
      <c r="M6603" s="17">
        <v>14.74</v>
      </c>
      <c r="N6603" s="17" t="str">
        <f>IF(SalesData[[#This Row],[Profit]]&gt;0,"Profit","Loss")</f>
        <v>Profit</v>
      </c>
    </row>
    <row r="6604" spans="1:14" x14ac:dyDescent="0.25">
      <c r="A6604" s="1">
        <v>42727</v>
      </c>
      <c r="B6604" s="3">
        <f t="shared" si="309"/>
        <v>2016</v>
      </c>
      <c r="C6604" s="3">
        <f t="shared" si="310"/>
        <v>12</v>
      </c>
      <c r="D6604" t="s">
        <v>593</v>
      </c>
      <c r="E6604" t="str">
        <f t="shared" si="311"/>
        <v>Laura Armstrong20161223</v>
      </c>
      <c r="F6604">
        <f>IF(COUNTIF($E$2:E6604, E6604) = 1, MAX($F$1:F6603) + 1, INDEX($F$1:F6603, MATCH(E6604, $E$1:E6603, 0)))</f>
        <v>3266</v>
      </c>
      <c r="G6604" t="s">
        <v>10</v>
      </c>
      <c r="H6604" t="s">
        <v>39</v>
      </c>
      <c r="I6604" t="s">
        <v>40</v>
      </c>
      <c r="J6604" t="s">
        <v>2419</v>
      </c>
      <c r="K6604" s="17">
        <v>287.88</v>
      </c>
      <c r="L6604" s="17">
        <v>3</v>
      </c>
      <c r="M6604" s="17">
        <v>35.99</v>
      </c>
      <c r="N6604" s="17" t="str">
        <f>IF(SalesData[[#This Row],[Profit]]&gt;0,"Profit","Loss")</f>
        <v>Profit</v>
      </c>
    </row>
    <row r="6605" spans="1:14" x14ac:dyDescent="0.25">
      <c r="A6605" s="1">
        <v>42727</v>
      </c>
      <c r="B6605" s="3">
        <f t="shared" si="309"/>
        <v>2016</v>
      </c>
      <c r="C6605" s="3">
        <f t="shared" si="310"/>
        <v>12</v>
      </c>
      <c r="D6605" t="s">
        <v>593</v>
      </c>
      <c r="E6605" t="str">
        <f t="shared" si="311"/>
        <v>Laura Armstrong20161223</v>
      </c>
      <c r="F6605">
        <f>IF(COUNTIF($E$2:E6605, E6605) = 1, MAX($F$1:F6604) + 1, INDEX($F$1:F6604, MATCH(E6605, $E$1:E6604, 0)))</f>
        <v>3266</v>
      </c>
      <c r="G6605" t="s">
        <v>10</v>
      </c>
      <c r="H6605" t="s">
        <v>39</v>
      </c>
      <c r="I6605" t="s">
        <v>40</v>
      </c>
      <c r="J6605" t="s">
        <v>939</v>
      </c>
      <c r="K6605" s="17">
        <v>131.88</v>
      </c>
      <c r="L6605" s="17">
        <v>3</v>
      </c>
      <c r="M6605" s="17">
        <v>14.84</v>
      </c>
      <c r="N6605" s="17" t="str">
        <f>IF(SalesData[[#This Row],[Profit]]&gt;0,"Profit","Loss")</f>
        <v>Profit</v>
      </c>
    </row>
    <row r="6606" spans="1:14" x14ac:dyDescent="0.25">
      <c r="A6606" s="1">
        <v>42727</v>
      </c>
      <c r="B6606" s="3">
        <f t="shared" si="309"/>
        <v>2016</v>
      </c>
      <c r="C6606" s="3">
        <f t="shared" si="310"/>
        <v>12</v>
      </c>
      <c r="D6606" t="s">
        <v>593</v>
      </c>
      <c r="E6606" t="str">
        <f t="shared" si="311"/>
        <v>Laura Armstrong20161223</v>
      </c>
      <c r="F6606">
        <f>IF(COUNTIF($E$2:E6606, E6606) = 1, MAX($F$1:F6605) + 1, INDEX($F$1:F6605, MATCH(E6606, $E$1:E6605, 0)))</f>
        <v>3266</v>
      </c>
      <c r="G6606" t="s">
        <v>10</v>
      </c>
      <c r="H6606" t="s">
        <v>34</v>
      </c>
      <c r="I6606" t="s">
        <v>47</v>
      </c>
      <c r="J6606" t="s">
        <v>2493</v>
      </c>
      <c r="K6606" s="17">
        <v>2.33</v>
      </c>
      <c r="L6606" s="17">
        <v>2</v>
      </c>
      <c r="M6606" s="17">
        <v>-0.76</v>
      </c>
      <c r="N6606" s="17" t="str">
        <f>IF(SalesData[[#This Row],[Profit]]&gt;0,"Profit","Loss")</f>
        <v>Loss</v>
      </c>
    </row>
    <row r="6607" spans="1:14" x14ac:dyDescent="0.25">
      <c r="A6607" s="1">
        <v>42727</v>
      </c>
      <c r="B6607" s="3">
        <f t="shared" si="309"/>
        <v>2016</v>
      </c>
      <c r="C6607" s="3">
        <f t="shared" si="310"/>
        <v>12</v>
      </c>
      <c r="D6607" t="s">
        <v>1177</v>
      </c>
      <c r="E6607" t="str">
        <f t="shared" si="311"/>
        <v>Frank Merwin20161223</v>
      </c>
      <c r="F6607">
        <f>IF(COUNTIF($E$2:E6607, E6607) = 1, MAX($F$1:F6606) + 1, INDEX($F$1:F6606, MATCH(E6607, $E$1:E6606, 0)))</f>
        <v>3267</v>
      </c>
      <c r="G6607" t="s">
        <v>23</v>
      </c>
      <c r="H6607" t="s">
        <v>11</v>
      </c>
      <c r="I6607" t="s">
        <v>12</v>
      </c>
      <c r="J6607" t="s">
        <v>1524</v>
      </c>
      <c r="K6607" s="17">
        <v>7.97</v>
      </c>
      <c r="L6607" s="17">
        <v>2</v>
      </c>
      <c r="M6607" s="17">
        <v>2.69</v>
      </c>
      <c r="N6607" s="17" t="str">
        <f>IF(SalesData[[#This Row],[Profit]]&gt;0,"Profit","Loss")</f>
        <v>Profit</v>
      </c>
    </row>
    <row r="6608" spans="1:14" x14ac:dyDescent="0.25">
      <c r="A6608" s="1">
        <v>42727</v>
      </c>
      <c r="B6608" s="3">
        <f t="shared" si="309"/>
        <v>2016</v>
      </c>
      <c r="C6608" s="3">
        <f t="shared" si="310"/>
        <v>12</v>
      </c>
      <c r="D6608" t="s">
        <v>1177</v>
      </c>
      <c r="E6608" t="str">
        <f t="shared" si="311"/>
        <v>Frank Merwin20161223</v>
      </c>
      <c r="F6608">
        <f>IF(COUNTIF($E$2:E6608, E6608) = 1, MAX($F$1:F6607) + 1, INDEX($F$1:F6607, MATCH(E6608, $E$1:E6607, 0)))</f>
        <v>3267</v>
      </c>
      <c r="G6608" t="s">
        <v>23</v>
      </c>
      <c r="H6608" t="s">
        <v>39</v>
      </c>
      <c r="I6608" t="s">
        <v>40</v>
      </c>
      <c r="J6608" t="s">
        <v>2649</v>
      </c>
      <c r="K6608" s="17">
        <v>1499.97</v>
      </c>
      <c r="L6608" s="17">
        <v>5</v>
      </c>
      <c r="M6608" s="17">
        <v>-374.99</v>
      </c>
      <c r="N6608" s="17" t="str">
        <f>IF(SalesData[[#This Row],[Profit]]&gt;0,"Profit","Loss")</f>
        <v>Loss</v>
      </c>
    </row>
    <row r="6609" spans="1:14" x14ac:dyDescent="0.25">
      <c r="A6609" s="1">
        <v>42728</v>
      </c>
      <c r="B6609" s="3">
        <f t="shared" si="309"/>
        <v>2016</v>
      </c>
      <c r="C6609" s="3">
        <f t="shared" si="310"/>
        <v>12</v>
      </c>
      <c r="D6609" t="s">
        <v>769</v>
      </c>
      <c r="E6609" t="str">
        <f t="shared" si="311"/>
        <v>Ross Baird20161224</v>
      </c>
      <c r="F6609">
        <f>IF(COUNTIF($E$2:E6609, E6609) = 1, MAX($F$1:F6608) + 1, INDEX($F$1:F6608, MATCH(E6609, $E$1:E6608, 0)))</f>
        <v>3268</v>
      </c>
      <c r="G6609" t="s">
        <v>245</v>
      </c>
      <c r="H6609" t="s">
        <v>11</v>
      </c>
      <c r="I6609" t="s">
        <v>20</v>
      </c>
      <c r="J6609" t="s">
        <v>88</v>
      </c>
      <c r="K6609" s="17">
        <v>27.88</v>
      </c>
      <c r="L6609" s="17">
        <v>3</v>
      </c>
      <c r="M6609" s="17">
        <v>-20.45</v>
      </c>
      <c r="N6609" s="17" t="str">
        <f>IF(SalesData[[#This Row],[Profit]]&gt;0,"Profit","Loss")</f>
        <v>Loss</v>
      </c>
    </row>
    <row r="6610" spans="1:14" x14ac:dyDescent="0.25">
      <c r="A6610" s="1">
        <v>42728</v>
      </c>
      <c r="B6610" s="3">
        <f t="shared" si="309"/>
        <v>2016</v>
      </c>
      <c r="C6610" s="3">
        <f t="shared" si="310"/>
        <v>12</v>
      </c>
      <c r="D6610" t="s">
        <v>769</v>
      </c>
      <c r="E6610" t="str">
        <f t="shared" si="311"/>
        <v>Ross Baird20161224</v>
      </c>
      <c r="F6610">
        <f>IF(COUNTIF($E$2:E6610, E6610) = 1, MAX($F$1:F6609) + 1, INDEX($F$1:F6609, MATCH(E6610, $E$1:E6609, 0)))</f>
        <v>3268</v>
      </c>
      <c r="G6610" t="s">
        <v>245</v>
      </c>
      <c r="H6610" t="s">
        <v>11</v>
      </c>
      <c r="I6610" t="s">
        <v>18</v>
      </c>
      <c r="J6610" t="s">
        <v>1572</v>
      </c>
      <c r="K6610" s="17">
        <v>540.04999999999995</v>
      </c>
      <c r="L6610" s="17">
        <v>3</v>
      </c>
      <c r="M6610" s="17">
        <v>-47.25</v>
      </c>
      <c r="N6610" s="17" t="str">
        <f>IF(SalesData[[#This Row],[Profit]]&gt;0,"Profit","Loss")</f>
        <v>Loss</v>
      </c>
    </row>
    <row r="6611" spans="1:14" x14ac:dyDescent="0.25">
      <c r="A6611" s="1">
        <v>42728</v>
      </c>
      <c r="B6611" s="3">
        <f t="shared" si="309"/>
        <v>2016</v>
      </c>
      <c r="C6611" s="3">
        <f t="shared" si="310"/>
        <v>12</v>
      </c>
      <c r="D6611" t="s">
        <v>769</v>
      </c>
      <c r="E6611" t="str">
        <f t="shared" si="311"/>
        <v>Ross Baird20161224</v>
      </c>
      <c r="F6611">
        <f>IF(COUNTIF($E$2:E6611, E6611) = 1, MAX($F$1:F6610) + 1, INDEX($F$1:F6610, MATCH(E6611, $E$1:E6610, 0)))</f>
        <v>3268</v>
      </c>
      <c r="G6611" t="s">
        <v>245</v>
      </c>
      <c r="H6611" t="s">
        <v>39</v>
      </c>
      <c r="I6611" t="s">
        <v>52</v>
      </c>
      <c r="J6611" t="s">
        <v>1939</v>
      </c>
      <c r="K6611" s="17">
        <v>255.68</v>
      </c>
      <c r="L6611" s="17">
        <v>8</v>
      </c>
      <c r="M6611" s="17">
        <v>76.7</v>
      </c>
      <c r="N6611" s="17" t="str">
        <f>IF(SalesData[[#This Row],[Profit]]&gt;0,"Profit","Loss")</f>
        <v>Profit</v>
      </c>
    </row>
    <row r="6612" spans="1:14" x14ac:dyDescent="0.25">
      <c r="A6612" s="1">
        <v>42728</v>
      </c>
      <c r="B6612" s="3">
        <f t="shared" si="309"/>
        <v>2016</v>
      </c>
      <c r="C6612" s="3">
        <f t="shared" si="310"/>
        <v>12</v>
      </c>
      <c r="D6612" t="s">
        <v>1977</v>
      </c>
      <c r="E6612" t="str">
        <f t="shared" si="311"/>
        <v>Benjamin Venier20161224</v>
      </c>
      <c r="F6612">
        <f>IF(COUNTIF($E$2:E6612, E6612) = 1, MAX($F$1:F6611) + 1, INDEX($F$1:F6611, MATCH(E6612, $E$1:E6611, 0)))</f>
        <v>3269</v>
      </c>
      <c r="G6612" t="s">
        <v>164</v>
      </c>
      <c r="H6612" t="s">
        <v>11</v>
      </c>
      <c r="I6612" t="s">
        <v>12</v>
      </c>
      <c r="J6612" t="s">
        <v>441</v>
      </c>
      <c r="K6612" s="17">
        <v>33.4</v>
      </c>
      <c r="L6612" s="17">
        <v>5</v>
      </c>
      <c r="M6612" s="17">
        <v>16.03</v>
      </c>
      <c r="N6612" s="17" t="str">
        <f>IF(SalesData[[#This Row],[Profit]]&gt;0,"Profit","Loss")</f>
        <v>Profit</v>
      </c>
    </row>
    <row r="6613" spans="1:14" x14ac:dyDescent="0.25">
      <c r="A6613" s="1">
        <v>42728</v>
      </c>
      <c r="B6613" s="3">
        <f t="shared" si="309"/>
        <v>2016</v>
      </c>
      <c r="C6613" s="3">
        <f t="shared" si="310"/>
        <v>12</v>
      </c>
      <c r="D6613" t="s">
        <v>1288</v>
      </c>
      <c r="E6613" t="str">
        <f t="shared" si="311"/>
        <v>Jessica Myrick20161224</v>
      </c>
      <c r="F6613">
        <f>IF(COUNTIF($E$2:E6613, E6613) = 1, MAX($F$1:F6612) + 1, INDEX($F$1:F6612, MATCH(E6613, $E$1:E6612, 0)))</f>
        <v>3270</v>
      </c>
      <c r="G6613" t="s">
        <v>149</v>
      </c>
      <c r="H6613" t="s">
        <v>34</v>
      </c>
      <c r="I6613" t="s">
        <v>47</v>
      </c>
      <c r="J6613" t="s">
        <v>444</v>
      </c>
      <c r="K6613" s="17">
        <v>799.56</v>
      </c>
      <c r="L6613" s="17">
        <v>9</v>
      </c>
      <c r="M6613" s="17">
        <v>207.89</v>
      </c>
      <c r="N6613" s="17" t="str">
        <f>IF(SalesData[[#This Row],[Profit]]&gt;0,"Profit","Loss")</f>
        <v>Profit</v>
      </c>
    </row>
    <row r="6614" spans="1:14" x14ac:dyDescent="0.25">
      <c r="A6614" s="1">
        <v>42728</v>
      </c>
      <c r="B6614" s="3">
        <f t="shared" si="309"/>
        <v>2016</v>
      </c>
      <c r="C6614" s="3">
        <f t="shared" si="310"/>
        <v>12</v>
      </c>
      <c r="D6614" t="s">
        <v>671</v>
      </c>
      <c r="E6614" t="str">
        <f t="shared" si="311"/>
        <v>Pauline Webber20161224</v>
      </c>
      <c r="F6614">
        <f>IF(COUNTIF($E$2:E6614, E6614) = 1, MAX($F$1:F6613) + 1, INDEX($F$1:F6613, MATCH(E6614, $E$1:E6613, 0)))</f>
        <v>3271</v>
      </c>
      <c r="G6614" t="s">
        <v>149</v>
      </c>
      <c r="H6614" t="s">
        <v>39</v>
      </c>
      <c r="I6614" t="s">
        <v>40</v>
      </c>
      <c r="J6614" t="s">
        <v>1551</v>
      </c>
      <c r="K6614" s="17">
        <v>197.97</v>
      </c>
      <c r="L6614" s="17">
        <v>3</v>
      </c>
      <c r="M6614" s="17">
        <v>53.45</v>
      </c>
      <c r="N6614" s="17" t="str">
        <f>IF(SalesData[[#This Row],[Profit]]&gt;0,"Profit","Loss")</f>
        <v>Profit</v>
      </c>
    </row>
    <row r="6615" spans="1:14" x14ac:dyDescent="0.25">
      <c r="A6615" s="1">
        <v>42728</v>
      </c>
      <c r="B6615" s="3">
        <f t="shared" si="309"/>
        <v>2016</v>
      </c>
      <c r="C6615" s="3">
        <f t="shared" si="310"/>
        <v>12</v>
      </c>
      <c r="D6615" t="s">
        <v>1799</v>
      </c>
      <c r="E6615" t="str">
        <f t="shared" si="311"/>
        <v>Sean Christensen20161224</v>
      </c>
      <c r="F6615">
        <f>IF(COUNTIF($E$2:E6615, E6615) = 1, MAX($F$1:F6614) + 1, INDEX($F$1:F6614, MATCH(E6615, $E$1:E6614, 0)))</f>
        <v>3272</v>
      </c>
      <c r="G6615" t="s">
        <v>27</v>
      </c>
      <c r="H6615" t="s">
        <v>34</v>
      </c>
      <c r="I6615" t="s">
        <v>47</v>
      </c>
      <c r="J6615" t="s">
        <v>1168</v>
      </c>
      <c r="K6615" s="17">
        <v>43.96</v>
      </c>
      <c r="L6615" s="17">
        <v>7</v>
      </c>
      <c r="M6615" s="17">
        <v>18.46</v>
      </c>
      <c r="N6615" s="17" t="str">
        <f>IF(SalesData[[#This Row],[Profit]]&gt;0,"Profit","Loss")</f>
        <v>Profit</v>
      </c>
    </row>
    <row r="6616" spans="1:14" x14ac:dyDescent="0.25">
      <c r="A6616" s="1">
        <v>42728</v>
      </c>
      <c r="B6616" s="3">
        <f t="shared" si="309"/>
        <v>2016</v>
      </c>
      <c r="C6616" s="3">
        <f t="shared" si="310"/>
        <v>12</v>
      </c>
      <c r="D6616" t="s">
        <v>1799</v>
      </c>
      <c r="E6616" t="str">
        <f t="shared" si="311"/>
        <v>Sean Christensen20161224</v>
      </c>
      <c r="F6616">
        <f>IF(COUNTIF($E$2:E6616, E6616) = 1, MAX($F$1:F6615) + 1, INDEX($F$1:F6615, MATCH(E6616, $E$1:E6615, 0)))</f>
        <v>3272</v>
      </c>
      <c r="G6616" t="s">
        <v>27</v>
      </c>
      <c r="H6616" t="s">
        <v>11</v>
      </c>
      <c r="I6616" t="s">
        <v>63</v>
      </c>
      <c r="J6616" t="s">
        <v>64</v>
      </c>
      <c r="K6616" s="17">
        <v>39.76</v>
      </c>
      <c r="L6616" s="17">
        <v>7</v>
      </c>
      <c r="M6616" s="17">
        <v>18.690000000000001</v>
      </c>
      <c r="N6616" s="17" t="str">
        <f>IF(SalesData[[#This Row],[Profit]]&gt;0,"Profit","Loss")</f>
        <v>Profit</v>
      </c>
    </row>
    <row r="6617" spans="1:14" x14ac:dyDescent="0.25">
      <c r="A6617" s="1">
        <v>42729</v>
      </c>
      <c r="B6617" s="3">
        <f t="shared" si="309"/>
        <v>2016</v>
      </c>
      <c r="C6617" s="3">
        <f t="shared" si="310"/>
        <v>12</v>
      </c>
      <c r="D6617" t="s">
        <v>875</v>
      </c>
      <c r="E6617" t="str">
        <f t="shared" si="311"/>
        <v>Grace Kelly20161225</v>
      </c>
      <c r="F6617">
        <f>IF(COUNTIF($E$2:E6617, E6617) = 1, MAX($F$1:F6616) + 1, INDEX($F$1:F6616, MATCH(E6617, $E$1:E6616, 0)))</f>
        <v>3273</v>
      </c>
      <c r="G6617" t="s">
        <v>27</v>
      </c>
      <c r="H6617" t="s">
        <v>39</v>
      </c>
      <c r="I6617" t="s">
        <v>40</v>
      </c>
      <c r="J6617" t="s">
        <v>2650</v>
      </c>
      <c r="K6617" s="17">
        <v>2575.94</v>
      </c>
      <c r="L6617" s="17">
        <v>7</v>
      </c>
      <c r="M6617" s="17">
        <v>257.58999999999997</v>
      </c>
      <c r="N6617" s="17" t="str">
        <f>IF(SalesData[[#This Row],[Profit]]&gt;0,"Profit","Loss")</f>
        <v>Profit</v>
      </c>
    </row>
    <row r="6618" spans="1:14" x14ac:dyDescent="0.25">
      <c r="A6618" s="1">
        <v>42729</v>
      </c>
      <c r="B6618" s="3">
        <f t="shared" si="309"/>
        <v>2016</v>
      </c>
      <c r="C6618" s="3">
        <f t="shared" si="310"/>
        <v>12</v>
      </c>
      <c r="D6618" t="s">
        <v>875</v>
      </c>
      <c r="E6618" t="str">
        <f t="shared" si="311"/>
        <v>Grace Kelly20161225</v>
      </c>
      <c r="F6618">
        <f>IF(COUNTIF($E$2:E6618, E6618) = 1, MAX($F$1:F6617) + 1, INDEX($F$1:F6617, MATCH(E6618, $E$1:E6617, 0)))</f>
        <v>3273</v>
      </c>
      <c r="G6618" t="s">
        <v>27</v>
      </c>
      <c r="H6618" t="s">
        <v>11</v>
      </c>
      <c r="I6618" t="s">
        <v>12</v>
      </c>
      <c r="J6618" t="s">
        <v>28</v>
      </c>
      <c r="K6618" s="17">
        <v>45.36</v>
      </c>
      <c r="L6618" s="17">
        <v>7</v>
      </c>
      <c r="M6618" s="17">
        <v>21.77</v>
      </c>
      <c r="N6618" s="17" t="str">
        <f>IF(SalesData[[#This Row],[Profit]]&gt;0,"Profit","Loss")</f>
        <v>Profit</v>
      </c>
    </row>
    <row r="6619" spans="1:14" x14ac:dyDescent="0.25">
      <c r="A6619" s="1">
        <v>42729</v>
      </c>
      <c r="B6619" s="3">
        <f t="shared" si="309"/>
        <v>2016</v>
      </c>
      <c r="C6619" s="3">
        <f t="shared" si="310"/>
        <v>12</v>
      </c>
      <c r="D6619" t="s">
        <v>875</v>
      </c>
      <c r="E6619" t="str">
        <f t="shared" si="311"/>
        <v>Grace Kelly20161225</v>
      </c>
      <c r="F6619">
        <f>IF(COUNTIF($E$2:E6619, E6619) = 1, MAX($F$1:F6618) + 1, INDEX($F$1:F6618, MATCH(E6619, $E$1:E6618, 0)))</f>
        <v>3273</v>
      </c>
      <c r="G6619" t="s">
        <v>27</v>
      </c>
      <c r="H6619" t="s">
        <v>39</v>
      </c>
      <c r="I6619" t="s">
        <v>52</v>
      </c>
      <c r="J6619" t="s">
        <v>652</v>
      </c>
      <c r="K6619" s="17">
        <v>254.24</v>
      </c>
      <c r="L6619" s="17">
        <v>7</v>
      </c>
      <c r="M6619" s="17">
        <v>76.27</v>
      </c>
      <c r="N6619" s="17" t="str">
        <f>IF(SalesData[[#This Row],[Profit]]&gt;0,"Profit","Loss")</f>
        <v>Profit</v>
      </c>
    </row>
    <row r="6620" spans="1:14" x14ac:dyDescent="0.25">
      <c r="A6620" s="1">
        <v>42729</v>
      </c>
      <c r="B6620" s="3">
        <f t="shared" si="309"/>
        <v>2016</v>
      </c>
      <c r="C6620" s="3">
        <f t="shared" si="310"/>
        <v>12</v>
      </c>
      <c r="D6620" t="s">
        <v>895</v>
      </c>
      <c r="E6620" t="str">
        <f t="shared" si="311"/>
        <v>Brian DeCherney20161225</v>
      </c>
      <c r="F6620">
        <f>IF(COUNTIF($E$2:E6620, E6620) = 1, MAX($F$1:F6619) + 1, INDEX($F$1:F6619, MATCH(E6620, $E$1:E6619, 0)))</f>
        <v>3274</v>
      </c>
      <c r="G6620" t="s">
        <v>149</v>
      </c>
      <c r="H6620" t="s">
        <v>11</v>
      </c>
      <c r="I6620" t="s">
        <v>20</v>
      </c>
      <c r="J6620" t="s">
        <v>1029</v>
      </c>
      <c r="K6620" s="17">
        <v>33.57</v>
      </c>
      <c r="L6620" s="17">
        <v>2</v>
      </c>
      <c r="M6620" s="17">
        <v>11.75</v>
      </c>
      <c r="N6620" s="17" t="str">
        <f>IF(SalesData[[#This Row],[Profit]]&gt;0,"Profit","Loss")</f>
        <v>Profit</v>
      </c>
    </row>
    <row r="6621" spans="1:14" x14ac:dyDescent="0.25">
      <c r="A6621" s="1">
        <v>42729</v>
      </c>
      <c r="B6621" s="3">
        <f t="shared" si="309"/>
        <v>2016</v>
      </c>
      <c r="C6621" s="3">
        <f t="shared" si="310"/>
        <v>12</v>
      </c>
      <c r="D6621" t="s">
        <v>1680</v>
      </c>
      <c r="E6621" t="str">
        <f t="shared" si="311"/>
        <v>Saphhira Shifley20161225</v>
      </c>
      <c r="F6621">
        <f>IF(COUNTIF($E$2:E6621, E6621) = 1, MAX($F$1:F6620) + 1, INDEX($F$1:F6620, MATCH(E6621, $E$1:E6620, 0)))</f>
        <v>3275</v>
      </c>
      <c r="G6621" t="s">
        <v>685</v>
      </c>
      <c r="H6621" t="s">
        <v>34</v>
      </c>
      <c r="I6621" t="s">
        <v>47</v>
      </c>
      <c r="J6621" t="s">
        <v>1543</v>
      </c>
      <c r="K6621" s="17">
        <v>21.12</v>
      </c>
      <c r="L6621" s="17">
        <v>4</v>
      </c>
      <c r="M6621" s="17">
        <v>6.55</v>
      </c>
      <c r="N6621" s="17" t="str">
        <f>IF(SalesData[[#This Row],[Profit]]&gt;0,"Profit","Loss")</f>
        <v>Profit</v>
      </c>
    </row>
    <row r="6622" spans="1:14" x14ac:dyDescent="0.25">
      <c r="A6622" s="1">
        <v>42729</v>
      </c>
      <c r="B6622" s="3">
        <f t="shared" si="309"/>
        <v>2016</v>
      </c>
      <c r="C6622" s="3">
        <f t="shared" si="310"/>
        <v>12</v>
      </c>
      <c r="D6622" t="s">
        <v>1173</v>
      </c>
      <c r="E6622" t="str">
        <f t="shared" si="311"/>
        <v>Joe Elijah20161225</v>
      </c>
      <c r="F6622">
        <f>IF(COUNTIF($E$2:E6622, E6622) = 1, MAX($F$1:F6621) + 1, INDEX($F$1:F6621, MATCH(E6622, $E$1:E6621, 0)))</f>
        <v>3276</v>
      </c>
      <c r="G6622" t="s">
        <v>164</v>
      </c>
      <c r="H6622" t="s">
        <v>34</v>
      </c>
      <c r="I6622" t="s">
        <v>35</v>
      </c>
      <c r="J6622" t="s">
        <v>1692</v>
      </c>
      <c r="K6622" s="17">
        <v>698.35</v>
      </c>
      <c r="L6622" s="17">
        <v>3</v>
      </c>
      <c r="M6622" s="17">
        <v>52.38</v>
      </c>
      <c r="N6622" s="17" t="str">
        <f>IF(SalesData[[#This Row],[Profit]]&gt;0,"Profit","Loss")</f>
        <v>Profit</v>
      </c>
    </row>
    <row r="6623" spans="1:14" x14ac:dyDescent="0.25">
      <c r="A6623" s="1">
        <v>42729</v>
      </c>
      <c r="B6623" s="3">
        <f t="shared" si="309"/>
        <v>2016</v>
      </c>
      <c r="C6623" s="3">
        <f t="shared" si="310"/>
        <v>12</v>
      </c>
      <c r="D6623" t="s">
        <v>1173</v>
      </c>
      <c r="E6623" t="str">
        <f t="shared" si="311"/>
        <v>Joe Elijah20161225</v>
      </c>
      <c r="F6623">
        <f>IF(COUNTIF($E$2:E6623, E6623) = 1, MAX($F$1:F6622) + 1, INDEX($F$1:F6622, MATCH(E6623, $E$1:E6622, 0)))</f>
        <v>3276</v>
      </c>
      <c r="G6623" t="s">
        <v>164</v>
      </c>
      <c r="H6623" t="s">
        <v>34</v>
      </c>
      <c r="I6623" t="s">
        <v>145</v>
      </c>
      <c r="J6623" t="s">
        <v>1075</v>
      </c>
      <c r="K6623" s="17">
        <v>1747.25</v>
      </c>
      <c r="L6623" s="17">
        <v>5</v>
      </c>
      <c r="M6623" s="17">
        <v>629.01</v>
      </c>
      <c r="N6623" s="17" t="str">
        <f>IF(SalesData[[#This Row],[Profit]]&gt;0,"Profit","Loss")</f>
        <v>Profit</v>
      </c>
    </row>
    <row r="6624" spans="1:14" x14ac:dyDescent="0.25">
      <c r="A6624" s="1">
        <v>42729</v>
      </c>
      <c r="B6624" s="3">
        <f t="shared" si="309"/>
        <v>2016</v>
      </c>
      <c r="C6624" s="3">
        <f t="shared" si="310"/>
        <v>12</v>
      </c>
      <c r="D6624" t="s">
        <v>743</v>
      </c>
      <c r="E6624" t="str">
        <f t="shared" si="311"/>
        <v>Laurel Workman20161225</v>
      </c>
      <c r="F6624">
        <f>IF(COUNTIF($E$2:E6624, E6624) = 1, MAX($F$1:F6623) + 1, INDEX($F$1:F6623, MATCH(E6624, $E$1:E6623, 0)))</f>
        <v>3277</v>
      </c>
      <c r="G6624" t="s">
        <v>95</v>
      </c>
      <c r="H6624" t="s">
        <v>34</v>
      </c>
      <c r="I6624" t="s">
        <v>145</v>
      </c>
      <c r="J6624" t="s">
        <v>728</v>
      </c>
      <c r="K6624" s="17">
        <v>35.450000000000003</v>
      </c>
      <c r="L6624" s="17">
        <v>1</v>
      </c>
      <c r="M6624" s="17">
        <v>-24.1</v>
      </c>
      <c r="N6624" s="17" t="str">
        <f>IF(SalesData[[#This Row],[Profit]]&gt;0,"Profit","Loss")</f>
        <v>Loss</v>
      </c>
    </row>
    <row r="6625" spans="1:14" x14ac:dyDescent="0.25">
      <c r="A6625" s="1">
        <v>42729</v>
      </c>
      <c r="B6625" s="3">
        <f t="shared" si="309"/>
        <v>2016</v>
      </c>
      <c r="C6625" s="3">
        <f t="shared" si="310"/>
        <v>12</v>
      </c>
      <c r="D6625" t="s">
        <v>743</v>
      </c>
      <c r="E6625" t="str">
        <f t="shared" si="311"/>
        <v>Laurel Workman20161225</v>
      </c>
      <c r="F6625">
        <f>IF(COUNTIF($E$2:E6625, E6625) = 1, MAX($F$1:F6624) + 1, INDEX($F$1:F6624, MATCH(E6625, $E$1:E6624, 0)))</f>
        <v>3277</v>
      </c>
      <c r="G6625" t="s">
        <v>95</v>
      </c>
      <c r="H6625" t="s">
        <v>39</v>
      </c>
      <c r="I6625" t="s">
        <v>302</v>
      </c>
      <c r="J6625" t="s">
        <v>2536</v>
      </c>
      <c r="K6625" s="17">
        <v>269.97000000000003</v>
      </c>
      <c r="L6625" s="17">
        <v>2</v>
      </c>
      <c r="M6625" s="17">
        <v>-386.96</v>
      </c>
      <c r="N6625" s="17" t="str">
        <f>IF(SalesData[[#This Row],[Profit]]&gt;0,"Profit","Loss")</f>
        <v>Loss</v>
      </c>
    </row>
    <row r="6626" spans="1:14" x14ac:dyDescent="0.25">
      <c r="A6626" s="1">
        <v>42729</v>
      </c>
      <c r="B6626" s="3">
        <f t="shared" si="309"/>
        <v>2016</v>
      </c>
      <c r="C6626" s="3">
        <f t="shared" si="310"/>
        <v>12</v>
      </c>
      <c r="D6626" t="s">
        <v>743</v>
      </c>
      <c r="E6626" t="str">
        <f t="shared" si="311"/>
        <v>Laurel Workman20161225</v>
      </c>
      <c r="F6626">
        <f>IF(COUNTIF($E$2:E6626, E6626) = 1, MAX($F$1:F6625) + 1, INDEX($F$1:F6625, MATCH(E6626, $E$1:E6625, 0)))</f>
        <v>3277</v>
      </c>
      <c r="G6626" t="s">
        <v>95</v>
      </c>
      <c r="H6626" t="s">
        <v>39</v>
      </c>
      <c r="I6626" t="s">
        <v>52</v>
      </c>
      <c r="J6626" t="s">
        <v>673</v>
      </c>
      <c r="K6626" s="17">
        <v>45.12</v>
      </c>
      <c r="L6626" s="17">
        <v>3</v>
      </c>
      <c r="M6626" s="17">
        <v>-7.9</v>
      </c>
      <c r="N6626" s="17" t="str">
        <f>IF(SalesData[[#This Row],[Profit]]&gt;0,"Profit","Loss")</f>
        <v>Loss</v>
      </c>
    </row>
    <row r="6627" spans="1:14" x14ac:dyDescent="0.25">
      <c r="A6627" s="1">
        <v>42729</v>
      </c>
      <c r="B6627" s="3">
        <f t="shared" si="309"/>
        <v>2016</v>
      </c>
      <c r="C6627" s="3">
        <f t="shared" si="310"/>
        <v>12</v>
      </c>
      <c r="D6627" t="s">
        <v>743</v>
      </c>
      <c r="E6627" t="str">
        <f t="shared" si="311"/>
        <v>Laurel Workman20161225</v>
      </c>
      <c r="F6627">
        <f>IF(COUNTIF($E$2:E6627, E6627) = 1, MAX($F$1:F6626) + 1, INDEX($F$1:F6626, MATCH(E6627, $E$1:E6626, 0)))</f>
        <v>3277</v>
      </c>
      <c r="G6627" t="s">
        <v>95</v>
      </c>
      <c r="H6627" t="s">
        <v>39</v>
      </c>
      <c r="I6627" t="s">
        <v>52</v>
      </c>
      <c r="J6627" t="s">
        <v>243</v>
      </c>
      <c r="K6627" s="17">
        <v>100.8</v>
      </c>
      <c r="L6627" s="17">
        <v>2</v>
      </c>
      <c r="M6627" s="17">
        <v>21.42</v>
      </c>
      <c r="N6627" s="17" t="str">
        <f>IF(SalesData[[#This Row],[Profit]]&gt;0,"Profit","Loss")</f>
        <v>Profit</v>
      </c>
    </row>
    <row r="6628" spans="1:14" x14ac:dyDescent="0.25">
      <c r="A6628" s="1">
        <v>42729</v>
      </c>
      <c r="B6628" s="3">
        <f t="shared" si="309"/>
        <v>2016</v>
      </c>
      <c r="C6628" s="3">
        <f t="shared" si="310"/>
        <v>12</v>
      </c>
      <c r="D6628" t="s">
        <v>743</v>
      </c>
      <c r="E6628" t="str">
        <f t="shared" si="311"/>
        <v>Laurel Workman20161225</v>
      </c>
      <c r="F6628">
        <f>IF(COUNTIF($E$2:E6628, E6628) = 1, MAX($F$1:F6627) + 1, INDEX($F$1:F6627, MATCH(E6628, $E$1:E6627, 0)))</f>
        <v>3277</v>
      </c>
      <c r="G6628" t="s">
        <v>95</v>
      </c>
      <c r="H6628" t="s">
        <v>34</v>
      </c>
      <c r="I6628" t="s">
        <v>35</v>
      </c>
      <c r="J6628" t="s">
        <v>1575</v>
      </c>
      <c r="K6628" s="17">
        <v>47.97</v>
      </c>
      <c r="L6628" s="17">
        <v>2</v>
      </c>
      <c r="M6628" s="17">
        <v>4.2</v>
      </c>
      <c r="N6628" s="17" t="str">
        <f>IF(SalesData[[#This Row],[Profit]]&gt;0,"Profit","Loss")</f>
        <v>Profit</v>
      </c>
    </row>
    <row r="6629" spans="1:14" x14ac:dyDescent="0.25">
      <c r="A6629" s="1">
        <v>42729</v>
      </c>
      <c r="B6629" s="3">
        <f t="shared" si="309"/>
        <v>2016</v>
      </c>
      <c r="C6629" s="3">
        <f t="shared" si="310"/>
        <v>12</v>
      </c>
      <c r="D6629" t="s">
        <v>1614</v>
      </c>
      <c r="E6629" t="str">
        <f t="shared" si="311"/>
        <v>Darren Budd20161225</v>
      </c>
      <c r="F6629">
        <f>IF(COUNTIF($E$2:E6629, E6629) = 1, MAX($F$1:F6628) + 1, INDEX($F$1:F6628, MATCH(E6629, $E$1:E6628, 0)))</f>
        <v>3278</v>
      </c>
      <c r="G6629" t="s">
        <v>149</v>
      </c>
      <c r="H6629" t="s">
        <v>34</v>
      </c>
      <c r="I6629" t="s">
        <v>145</v>
      </c>
      <c r="J6629" t="s">
        <v>255</v>
      </c>
      <c r="K6629" s="17">
        <v>313.18</v>
      </c>
      <c r="L6629" s="17">
        <v>2</v>
      </c>
      <c r="M6629" s="17">
        <v>-120.05</v>
      </c>
      <c r="N6629" s="17" t="str">
        <f>IF(SalesData[[#This Row],[Profit]]&gt;0,"Profit","Loss")</f>
        <v>Loss</v>
      </c>
    </row>
    <row r="6630" spans="1:14" x14ac:dyDescent="0.25">
      <c r="A6630" s="1">
        <v>42729</v>
      </c>
      <c r="B6630" s="3">
        <f t="shared" si="309"/>
        <v>2016</v>
      </c>
      <c r="C6630" s="3">
        <f t="shared" si="310"/>
        <v>12</v>
      </c>
      <c r="D6630" t="s">
        <v>1614</v>
      </c>
      <c r="E6630" t="str">
        <f t="shared" si="311"/>
        <v>Darren Budd20161225</v>
      </c>
      <c r="F6630">
        <f>IF(COUNTIF($E$2:E6630, E6630) = 1, MAX($F$1:F6629) + 1, INDEX($F$1:F6629, MATCH(E6630, $E$1:E6629, 0)))</f>
        <v>3278</v>
      </c>
      <c r="G6630" t="s">
        <v>149</v>
      </c>
      <c r="H6630" t="s">
        <v>34</v>
      </c>
      <c r="I6630" t="s">
        <v>35</v>
      </c>
      <c r="J6630" t="s">
        <v>1731</v>
      </c>
      <c r="K6630" s="17">
        <v>866.65</v>
      </c>
      <c r="L6630" s="17">
        <v>3</v>
      </c>
      <c r="M6630" s="17">
        <v>173.33</v>
      </c>
      <c r="N6630" s="17" t="str">
        <f>IF(SalesData[[#This Row],[Profit]]&gt;0,"Profit","Loss")</f>
        <v>Profit</v>
      </c>
    </row>
    <row r="6631" spans="1:14" x14ac:dyDescent="0.25">
      <c r="A6631" s="1">
        <v>42729</v>
      </c>
      <c r="B6631" s="3">
        <f t="shared" si="309"/>
        <v>2016</v>
      </c>
      <c r="C6631" s="3">
        <f t="shared" si="310"/>
        <v>12</v>
      </c>
      <c r="D6631" t="s">
        <v>1910</v>
      </c>
      <c r="E6631" t="str">
        <f t="shared" si="311"/>
        <v>Trudy Schmidt20161225</v>
      </c>
      <c r="F6631">
        <f>IF(COUNTIF($E$2:E6631, E6631) = 1, MAX($F$1:F6630) + 1, INDEX($F$1:F6630, MATCH(E6631, $E$1:E6630, 0)))</f>
        <v>3279</v>
      </c>
      <c r="G6631" t="s">
        <v>101</v>
      </c>
      <c r="H6631" t="s">
        <v>11</v>
      </c>
      <c r="I6631" t="s">
        <v>24</v>
      </c>
      <c r="J6631" t="s">
        <v>105</v>
      </c>
      <c r="K6631" s="17">
        <v>19.89</v>
      </c>
      <c r="L6631" s="17">
        <v>9</v>
      </c>
      <c r="M6631" s="17">
        <v>5.37</v>
      </c>
      <c r="N6631" s="17" t="str">
        <f>IF(SalesData[[#This Row],[Profit]]&gt;0,"Profit","Loss")</f>
        <v>Profit</v>
      </c>
    </row>
    <row r="6632" spans="1:14" x14ac:dyDescent="0.25">
      <c r="A6632" s="1">
        <v>42729</v>
      </c>
      <c r="B6632" s="3">
        <f t="shared" si="309"/>
        <v>2016</v>
      </c>
      <c r="C6632" s="3">
        <f t="shared" si="310"/>
        <v>12</v>
      </c>
      <c r="D6632" t="s">
        <v>1910</v>
      </c>
      <c r="E6632" t="str">
        <f t="shared" si="311"/>
        <v>Trudy Schmidt20161225</v>
      </c>
      <c r="F6632">
        <f>IF(COUNTIF($E$2:E6632, E6632) = 1, MAX($F$1:F6631) + 1, INDEX($F$1:F6631, MATCH(E6632, $E$1:E6631, 0)))</f>
        <v>3279</v>
      </c>
      <c r="G6632" t="s">
        <v>101</v>
      </c>
      <c r="H6632" t="s">
        <v>39</v>
      </c>
      <c r="I6632" t="s">
        <v>52</v>
      </c>
      <c r="J6632" t="s">
        <v>2125</v>
      </c>
      <c r="K6632" s="17">
        <v>399.98</v>
      </c>
      <c r="L6632" s="17">
        <v>2</v>
      </c>
      <c r="M6632" s="17">
        <v>171.99</v>
      </c>
      <c r="N6632" s="17" t="str">
        <f>IF(SalesData[[#This Row],[Profit]]&gt;0,"Profit","Loss")</f>
        <v>Profit</v>
      </c>
    </row>
    <row r="6633" spans="1:14" x14ac:dyDescent="0.25">
      <c r="A6633" s="1">
        <v>42729</v>
      </c>
      <c r="B6633" s="3">
        <f t="shared" si="309"/>
        <v>2016</v>
      </c>
      <c r="C6633" s="3">
        <f t="shared" si="310"/>
        <v>12</v>
      </c>
      <c r="D6633" t="s">
        <v>1910</v>
      </c>
      <c r="E6633" t="str">
        <f t="shared" si="311"/>
        <v>Trudy Schmidt20161225</v>
      </c>
      <c r="F6633">
        <f>IF(COUNTIF($E$2:E6633, E6633) = 1, MAX($F$1:F6632) + 1, INDEX($F$1:F6632, MATCH(E6633, $E$1:E6632, 0)))</f>
        <v>3279</v>
      </c>
      <c r="G6633" t="s">
        <v>101</v>
      </c>
      <c r="H6633" t="s">
        <v>34</v>
      </c>
      <c r="I6633" t="s">
        <v>47</v>
      </c>
      <c r="J6633" t="s">
        <v>1658</v>
      </c>
      <c r="K6633" s="17">
        <v>343.85</v>
      </c>
      <c r="L6633" s="17">
        <v>5</v>
      </c>
      <c r="M6633" s="17">
        <v>137.54</v>
      </c>
      <c r="N6633" s="17" t="str">
        <f>IF(SalesData[[#This Row],[Profit]]&gt;0,"Profit","Loss")</f>
        <v>Profit</v>
      </c>
    </row>
    <row r="6634" spans="1:14" x14ac:dyDescent="0.25">
      <c r="A6634" s="1">
        <v>42729</v>
      </c>
      <c r="B6634" s="3">
        <f t="shared" si="309"/>
        <v>2016</v>
      </c>
      <c r="C6634" s="3">
        <f t="shared" si="310"/>
        <v>12</v>
      </c>
      <c r="D6634" t="s">
        <v>1910</v>
      </c>
      <c r="E6634" t="str">
        <f t="shared" si="311"/>
        <v>Trudy Schmidt20161225</v>
      </c>
      <c r="F6634">
        <f>IF(COUNTIF($E$2:E6634, E6634) = 1, MAX($F$1:F6633) + 1, INDEX($F$1:F6633, MATCH(E6634, $E$1:E6633, 0)))</f>
        <v>3279</v>
      </c>
      <c r="G6634" t="s">
        <v>101</v>
      </c>
      <c r="H6634" t="s">
        <v>11</v>
      </c>
      <c r="I6634" t="s">
        <v>12</v>
      </c>
      <c r="J6634" t="s">
        <v>1855</v>
      </c>
      <c r="K6634" s="17">
        <v>106.32</v>
      </c>
      <c r="L6634" s="17">
        <v>3</v>
      </c>
      <c r="M6634" s="17">
        <v>49.97</v>
      </c>
      <c r="N6634" s="17" t="str">
        <f>IF(SalesData[[#This Row],[Profit]]&gt;0,"Profit","Loss")</f>
        <v>Profit</v>
      </c>
    </row>
    <row r="6635" spans="1:14" x14ac:dyDescent="0.25">
      <c r="A6635" s="1">
        <v>42729</v>
      </c>
      <c r="B6635" s="3">
        <f t="shared" si="309"/>
        <v>2016</v>
      </c>
      <c r="C6635" s="3">
        <f t="shared" si="310"/>
        <v>12</v>
      </c>
      <c r="D6635" t="s">
        <v>1173</v>
      </c>
      <c r="E6635" t="str">
        <f t="shared" si="311"/>
        <v>Joe Elijah20161225</v>
      </c>
      <c r="F6635">
        <f>IF(COUNTIF($E$2:E6635, E6635) = 1, MAX($F$1:F6634) + 1, INDEX($F$1:F6634, MATCH(E6635, $E$1:E6634, 0)))</f>
        <v>3276</v>
      </c>
      <c r="G6635" t="s">
        <v>149</v>
      </c>
      <c r="H6635" t="s">
        <v>34</v>
      </c>
      <c r="I6635" t="s">
        <v>35</v>
      </c>
      <c r="J6635" t="s">
        <v>106</v>
      </c>
      <c r="K6635" s="17">
        <v>2563.06</v>
      </c>
      <c r="L6635" s="17">
        <v>8</v>
      </c>
      <c r="M6635" s="17">
        <v>313.26</v>
      </c>
      <c r="N6635" s="17" t="str">
        <f>IF(SalesData[[#This Row],[Profit]]&gt;0,"Profit","Loss")</f>
        <v>Profit</v>
      </c>
    </row>
    <row r="6636" spans="1:14" x14ac:dyDescent="0.25">
      <c r="A6636" s="1">
        <v>42730</v>
      </c>
      <c r="B6636" s="3">
        <f t="shared" si="309"/>
        <v>2016</v>
      </c>
      <c r="C6636" s="3">
        <f t="shared" si="310"/>
        <v>12</v>
      </c>
      <c r="D6636" t="s">
        <v>1758</v>
      </c>
      <c r="E6636" t="str">
        <f t="shared" si="311"/>
        <v>Frank Preis20161226</v>
      </c>
      <c r="F6636">
        <f>IF(COUNTIF($E$2:E6636, E6636) = 1, MAX($F$1:F6635) + 1, INDEX($F$1:F6635, MATCH(E6636, $E$1:E6635, 0)))</f>
        <v>3280</v>
      </c>
      <c r="G6636" t="s">
        <v>164</v>
      </c>
      <c r="H6636" t="s">
        <v>11</v>
      </c>
      <c r="I6636" t="s">
        <v>12</v>
      </c>
      <c r="J6636" t="s">
        <v>2648</v>
      </c>
      <c r="K6636" s="17">
        <v>33.9</v>
      </c>
      <c r="L6636" s="17">
        <v>5</v>
      </c>
      <c r="M6636" s="17">
        <v>15.59</v>
      </c>
      <c r="N6636" s="17" t="str">
        <f>IF(SalesData[[#This Row],[Profit]]&gt;0,"Profit","Loss")</f>
        <v>Profit</v>
      </c>
    </row>
    <row r="6637" spans="1:14" x14ac:dyDescent="0.25">
      <c r="A6637" s="1">
        <v>42730</v>
      </c>
      <c r="B6637" s="3">
        <f t="shared" si="309"/>
        <v>2016</v>
      </c>
      <c r="C6637" s="3">
        <f t="shared" si="310"/>
        <v>12</v>
      </c>
      <c r="D6637" t="s">
        <v>601</v>
      </c>
      <c r="E6637" t="str">
        <f t="shared" si="311"/>
        <v>Andrew Roberts20161226</v>
      </c>
      <c r="F6637">
        <f>IF(COUNTIF($E$2:E6637, E6637) = 1, MAX($F$1:F6636) + 1, INDEX($F$1:F6636, MATCH(E6637, $E$1:E6636, 0)))</f>
        <v>3281</v>
      </c>
      <c r="G6637" t="s">
        <v>149</v>
      </c>
      <c r="H6637" t="s">
        <v>39</v>
      </c>
      <c r="I6637" t="s">
        <v>52</v>
      </c>
      <c r="J6637" t="s">
        <v>1556</v>
      </c>
      <c r="K6637" s="17">
        <v>89.97</v>
      </c>
      <c r="L6637" s="17">
        <v>3</v>
      </c>
      <c r="M6637" s="17">
        <v>18.89</v>
      </c>
      <c r="N6637" s="17" t="str">
        <f>IF(SalesData[[#This Row],[Profit]]&gt;0,"Profit","Loss")</f>
        <v>Profit</v>
      </c>
    </row>
    <row r="6638" spans="1:14" x14ac:dyDescent="0.25">
      <c r="A6638" s="1">
        <v>42730</v>
      </c>
      <c r="B6638" s="3">
        <f t="shared" si="309"/>
        <v>2016</v>
      </c>
      <c r="C6638" s="3">
        <f t="shared" si="310"/>
        <v>12</v>
      </c>
      <c r="D6638" t="s">
        <v>1771</v>
      </c>
      <c r="E6638" t="str">
        <f t="shared" si="311"/>
        <v>Sally Hughsby20161226</v>
      </c>
      <c r="F6638">
        <f>IF(COUNTIF($E$2:E6638, E6638) = 1, MAX($F$1:F6637) + 1, INDEX($F$1:F6637, MATCH(E6638, $E$1:E6637, 0)))</f>
        <v>3282</v>
      </c>
      <c r="G6638" t="s">
        <v>278</v>
      </c>
      <c r="H6638" t="s">
        <v>11</v>
      </c>
      <c r="I6638" t="s">
        <v>92</v>
      </c>
      <c r="J6638" t="s">
        <v>2644</v>
      </c>
      <c r="K6638" s="17">
        <v>18.72</v>
      </c>
      <c r="L6638" s="17">
        <v>2</v>
      </c>
      <c r="M6638" s="17">
        <v>3.51</v>
      </c>
      <c r="N6638" s="17" t="str">
        <f>IF(SalesData[[#This Row],[Profit]]&gt;0,"Profit","Loss")</f>
        <v>Profit</v>
      </c>
    </row>
    <row r="6639" spans="1:14" x14ac:dyDescent="0.25">
      <c r="A6639" s="1">
        <v>42730</v>
      </c>
      <c r="B6639" s="3">
        <f t="shared" si="309"/>
        <v>2016</v>
      </c>
      <c r="C6639" s="3">
        <f t="shared" si="310"/>
        <v>12</v>
      </c>
      <c r="D6639" t="s">
        <v>1747</v>
      </c>
      <c r="E6639" t="str">
        <f t="shared" si="311"/>
        <v>Roy Collins20161226</v>
      </c>
      <c r="F6639">
        <f>IF(COUNTIF($E$2:E6639, E6639) = 1, MAX($F$1:F6638) + 1, INDEX($F$1:F6638, MATCH(E6639, $E$1:E6638, 0)))</f>
        <v>3283</v>
      </c>
      <c r="G6639" t="s">
        <v>278</v>
      </c>
      <c r="H6639" t="s">
        <v>11</v>
      </c>
      <c r="I6639" t="s">
        <v>24</v>
      </c>
      <c r="J6639" t="s">
        <v>1206</v>
      </c>
      <c r="K6639" s="17">
        <v>11.33</v>
      </c>
      <c r="L6639" s="17">
        <v>2</v>
      </c>
      <c r="M6639" s="17">
        <v>2.5499999999999998</v>
      </c>
      <c r="N6639" s="17" t="str">
        <f>IF(SalesData[[#This Row],[Profit]]&gt;0,"Profit","Loss")</f>
        <v>Profit</v>
      </c>
    </row>
    <row r="6640" spans="1:14" x14ac:dyDescent="0.25">
      <c r="A6640" s="1">
        <v>42730</v>
      </c>
      <c r="B6640" s="3">
        <f t="shared" si="309"/>
        <v>2016</v>
      </c>
      <c r="C6640" s="3">
        <f t="shared" si="310"/>
        <v>12</v>
      </c>
      <c r="D6640" t="s">
        <v>1330</v>
      </c>
      <c r="E6640" t="str">
        <f t="shared" si="311"/>
        <v>Mike Caudle20161226</v>
      </c>
      <c r="F6640">
        <f>IF(COUNTIF($E$2:E6640, E6640) = 1, MAX($F$1:F6639) + 1, INDEX($F$1:F6639, MATCH(E6640, $E$1:E6639, 0)))</f>
        <v>3284</v>
      </c>
      <c r="G6640" t="s">
        <v>27</v>
      </c>
      <c r="H6640" t="s">
        <v>11</v>
      </c>
      <c r="I6640" t="s">
        <v>200</v>
      </c>
      <c r="J6640" t="s">
        <v>2565</v>
      </c>
      <c r="K6640" s="17">
        <v>17.760000000000002</v>
      </c>
      <c r="L6640" s="17">
        <v>2</v>
      </c>
      <c r="M6640" s="17">
        <v>4.97</v>
      </c>
      <c r="N6640" s="17" t="str">
        <f>IF(SalesData[[#This Row],[Profit]]&gt;0,"Profit","Loss")</f>
        <v>Profit</v>
      </c>
    </row>
    <row r="6641" spans="1:14" x14ac:dyDescent="0.25">
      <c r="A6641" s="1">
        <v>42730</v>
      </c>
      <c r="B6641" s="3">
        <f t="shared" si="309"/>
        <v>2016</v>
      </c>
      <c r="C6641" s="3">
        <f t="shared" si="310"/>
        <v>12</v>
      </c>
      <c r="D6641" t="s">
        <v>1330</v>
      </c>
      <c r="E6641" t="str">
        <f t="shared" si="311"/>
        <v>Mike Caudle20161226</v>
      </c>
      <c r="F6641">
        <f>IF(COUNTIF($E$2:E6641, E6641) = 1, MAX($F$1:F6640) + 1, INDEX($F$1:F6640, MATCH(E6641, $E$1:E6640, 0)))</f>
        <v>3284</v>
      </c>
      <c r="G6641" t="s">
        <v>27</v>
      </c>
      <c r="H6641" t="s">
        <v>39</v>
      </c>
      <c r="I6641" t="s">
        <v>40</v>
      </c>
      <c r="J6641" t="s">
        <v>799</v>
      </c>
      <c r="K6641" s="17">
        <v>302.38</v>
      </c>
      <c r="L6641" s="17">
        <v>2</v>
      </c>
      <c r="M6641" s="17">
        <v>30.24</v>
      </c>
      <c r="N6641" s="17" t="str">
        <f>IF(SalesData[[#This Row],[Profit]]&gt;0,"Profit","Loss")</f>
        <v>Profit</v>
      </c>
    </row>
    <row r="6642" spans="1:14" x14ac:dyDescent="0.25">
      <c r="A6642" s="1">
        <v>42730</v>
      </c>
      <c r="B6642" s="3">
        <f t="shared" si="309"/>
        <v>2016</v>
      </c>
      <c r="C6642" s="3">
        <f t="shared" si="310"/>
        <v>12</v>
      </c>
      <c r="D6642" t="s">
        <v>1330</v>
      </c>
      <c r="E6642" t="str">
        <f t="shared" si="311"/>
        <v>Mike Caudle20161226</v>
      </c>
      <c r="F6642">
        <f>IF(COUNTIF($E$2:E6642, E6642) = 1, MAX($F$1:F6641) + 1, INDEX($F$1:F6641, MATCH(E6642, $E$1:E6641, 0)))</f>
        <v>3284</v>
      </c>
      <c r="G6642" t="s">
        <v>27</v>
      </c>
      <c r="H6642" t="s">
        <v>34</v>
      </c>
      <c r="I6642" t="s">
        <v>35</v>
      </c>
      <c r="J6642" t="s">
        <v>2041</v>
      </c>
      <c r="K6642" s="17">
        <v>146.35</v>
      </c>
      <c r="L6642" s="17">
        <v>3</v>
      </c>
      <c r="M6642" s="17">
        <v>-5.49</v>
      </c>
      <c r="N6642" s="17" t="str">
        <f>IF(SalesData[[#This Row],[Profit]]&gt;0,"Profit","Loss")</f>
        <v>Loss</v>
      </c>
    </row>
    <row r="6643" spans="1:14" x14ac:dyDescent="0.25">
      <c r="A6643" s="1">
        <v>42730</v>
      </c>
      <c r="B6643" s="3">
        <f t="shared" si="309"/>
        <v>2016</v>
      </c>
      <c r="C6643" s="3">
        <f t="shared" si="310"/>
        <v>12</v>
      </c>
      <c r="D6643" t="s">
        <v>1330</v>
      </c>
      <c r="E6643" t="str">
        <f t="shared" si="311"/>
        <v>Mike Caudle20161226</v>
      </c>
      <c r="F6643">
        <f>IF(COUNTIF($E$2:E6643, E6643) = 1, MAX($F$1:F6642) + 1, INDEX($F$1:F6642, MATCH(E6643, $E$1:E6642, 0)))</f>
        <v>3284</v>
      </c>
      <c r="G6643" t="s">
        <v>27</v>
      </c>
      <c r="H6643" t="s">
        <v>11</v>
      </c>
      <c r="I6643" t="s">
        <v>92</v>
      </c>
      <c r="J6643" t="s">
        <v>1468</v>
      </c>
      <c r="K6643" s="17">
        <v>7.9</v>
      </c>
      <c r="L6643" s="17">
        <v>2</v>
      </c>
      <c r="M6643" s="17">
        <v>2.0499999999999998</v>
      </c>
      <c r="N6643" s="17" t="str">
        <f>IF(SalesData[[#This Row],[Profit]]&gt;0,"Profit","Loss")</f>
        <v>Profit</v>
      </c>
    </row>
    <row r="6644" spans="1:14" x14ac:dyDescent="0.25">
      <c r="A6644" s="1">
        <v>42730</v>
      </c>
      <c r="B6644" s="3">
        <f t="shared" si="309"/>
        <v>2016</v>
      </c>
      <c r="C6644" s="3">
        <f t="shared" si="310"/>
        <v>12</v>
      </c>
      <c r="D6644" t="s">
        <v>1330</v>
      </c>
      <c r="E6644" t="str">
        <f t="shared" si="311"/>
        <v>Mike Caudle20161226</v>
      </c>
      <c r="F6644">
        <f>IF(COUNTIF($E$2:E6644, E6644) = 1, MAX($F$1:F6643) + 1, INDEX($F$1:F6643, MATCH(E6644, $E$1:E6643, 0)))</f>
        <v>3284</v>
      </c>
      <c r="G6644" t="s">
        <v>27</v>
      </c>
      <c r="H6644" t="s">
        <v>34</v>
      </c>
      <c r="I6644" t="s">
        <v>145</v>
      </c>
      <c r="J6644" t="s">
        <v>320</v>
      </c>
      <c r="K6644" s="17">
        <v>902.71</v>
      </c>
      <c r="L6644" s="17">
        <v>3</v>
      </c>
      <c r="M6644" s="17">
        <v>33.85</v>
      </c>
      <c r="N6644" s="17" t="str">
        <f>IF(SalesData[[#This Row],[Profit]]&gt;0,"Profit","Loss")</f>
        <v>Profit</v>
      </c>
    </row>
    <row r="6645" spans="1:14" x14ac:dyDescent="0.25">
      <c r="A6645" s="1">
        <v>42730</v>
      </c>
      <c r="B6645" s="3">
        <f t="shared" si="309"/>
        <v>2016</v>
      </c>
      <c r="C6645" s="3">
        <f t="shared" si="310"/>
        <v>12</v>
      </c>
      <c r="D6645" t="s">
        <v>1330</v>
      </c>
      <c r="E6645" t="str">
        <f t="shared" si="311"/>
        <v>Mike Caudle20161226</v>
      </c>
      <c r="F6645">
        <f>IF(COUNTIF($E$2:E6645, E6645) = 1, MAX($F$1:F6644) + 1, INDEX($F$1:F6644, MATCH(E6645, $E$1:E6644, 0)))</f>
        <v>3284</v>
      </c>
      <c r="G6645" t="s">
        <v>27</v>
      </c>
      <c r="H6645" t="s">
        <v>11</v>
      </c>
      <c r="I6645" t="s">
        <v>24</v>
      </c>
      <c r="J6645" t="s">
        <v>629</v>
      </c>
      <c r="K6645" s="17">
        <v>53.97</v>
      </c>
      <c r="L6645" s="17">
        <v>3</v>
      </c>
      <c r="M6645" s="17">
        <v>15.11</v>
      </c>
      <c r="N6645" s="17" t="str">
        <f>IF(SalesData[[#This Row],[Profit]]&gt;0,"Profit","Loss")</f>
        <v>Profit</v>
      </c>
    </row>
    <row r="6646" spans="1:14" x14ac:dyDescent="0.25">
      <c r="A6646" s="1">
        <v>42730</v>
      </c>
      <c r="B6646" s="3">
        <f t="shared" si="309"/>
        <v>2016</v>
      </c>
      <c r="C6646" s="3">
        <f t="shared" si="310"/>
        <v>12</v>
      </c>
      <c r="D6646" t="s">
        <v>2103</v>
      </c>
      <c r="E6646" t="str">
        <f t="shared" si="311"/>
        <v>Brenda Bowman20161226</v>
      </c>
      <c r="F6646">
        <f>IF(COUNTIF($E$2:E6646, E6646) = 1, MAX($F$1:F6645) + 1, INDEX($F$1:F6645, MATCH(E6646, $E$1:E6645, 0)))</f>
        <v>3285</v>
      </c>
      <c r="G6646" t="s">
        <v>177</v>
      </c>
      <c r="H6646" t="s">
        <v>34</v>
      </c>
      <c r="I6646" t="s">
        <v>35</v>
      </c>
      <c r="J6646" t="s">
        <v>2025</v>
      </c>
      <c r="K6646" s="17">
        <v>212.94</v>
      </c>
      <c r="L6646" s="17">
        <v>3</v>
      </c>
      <c r="M6646" s="17">
        <v>25.55</v>
      </c>
      <c r="N6646" s="17" t="str">
        <f>IF(SalesData[[#This Row],[Profit]]&gt;0,"Profit","Loss")</f>
        <v>Profit</v>
      </c>
    </row>
    <row r="6647" spans="1:14" x14ac:dyDescent="0.25">
      <c r="A6647" s="1">
        <v>42730</v>
      </c>
      <c r="B6647" s="3">
        <f t="shared" si="309"/>
        <v>2016</v>
      </c>
      <c r="C6647" s="3">
        <f t="shared" si="310"/>
        <v>12</v>
      </c>
      <c r="D6647" t="s">
        <v>2103</v>
      </c>
      <c r="E6647" t="str">
        <f t="shared" si="311"/>
        <v>Brenda Bowman20161226</v>
      </c>
      <c r="F6647">
        <f>IF(COUNTIF($E$2:E6647, E6647) = 1, MAX($F$1:F6646) + 1, INDEX($F$1:F6646, MATCH(E6647, $E$1:E6646, 0)))</f>
        <v>3285</v>
      </c>
      <c r="G6647" t="s">
        <v>177</v>
      </c>
      <c r="H6647" t="s">
        <v>11</v>
      </c>
      <c r="I6647" t="s">
        <v>92</v>
      </c>
      <c r="J6647" t="s">
        <v>421</v>
      </c>
      <c r="K6647" s="17">
        <v>26.49</v>
      </c>
      <c r="L6647" s="17">
        <v>1</v>
      </c>
      <c r="M6647" s="17">
        <v>7.42</v>
      </c>
      <c r="N6647" s="17" t="str">
        <f>IF(SalesData[[#This Row],[Profit]]&gt;0,"Profit","Loss")</f>
        <v>Profit</v>
      </c>
    </row>
    <row r="6648" spans="1:14" x14ac:dyDescent="0.25">
      <c r="A6648" s="1">
        <v>42730</v>
      </c>
      <c r="B6648" s="3">
        <f t="shared" si="309"/>
        <v>2016</v>
      </c>
      <c r="C6648" s="3">
        <f t="shared" si="310"/>
        <v>12</v>
      </c>
      <c r="D6648" t="s">
        <v>669</v>
      </c>
      <c r="E6648" t="str">
        <f t="shared" si="311"/>
        <v>Anthony Johnson20161226</v>
      </c>
      <c r="F6648">
        <f>IF(COUNTIF($E$2:E6648, E6648) = 1, MAX($F$1:F6647) + 1, INDEX($F$1:F6647, MATCH(E6648, $E$1:E6647, 0)))</f>
        <v>3286</v>
      </c>
      <c r="G6648" t="s">
        <v>149</v>
      </c>
      <c r="H6648" t="s">
        <v>11</v>
      </c>
      <c r="I6648" t="s">
        <v>20</v>
      </c>
      <c r="J6648" t="s">
        <v>2267</v>
      </c>
      <c r="K6648" s="17">
        <v>4.99</v>
      </c>
      <c r="L6648" s="17">
        <v>3</v>
      </c>
      <c r="M6648" s="17">
        <v>1.68</v>
      </c>
      <c r="N6648" s="17" t="str">
        <f>IF(SalesData[[#This Row],[Profit]]&gt;0,"Profit","Loss")</f>
        <v>Profit</v>
      </c>
    </row>
    <row r="6649" spans="1:14" x14ac:dyDescent="0.25">
      <c r="A6649" s="1">
        <v>42731</v>
      </c>
      <c r="B6649" s="3">
        <f t="shared" si="309"/>
        <v>2016</v>
      </c>
      <c r="C6649" s="3">
        <f t="shared" si="310"/>
        <v>12</v>
      </c>
      <c r="D6649" t="s">
        <v>657</v>
      </c>
      <c r="E6649" t="str">
        <f t="shared" si="311"/>
        <v>Brooke Gillingham20161227</v>
      </c>
      <c r="F6649">
        <f>IF(COUNTIF($E$2:E6649, E6649) = 1, MAX($F$1:F6648) + 1, INDEX($F$1:F6648, MATCH(E6649, $E$1:E6648, 0)))</f>
        <v>3287</v>
      </c>
      <c r="G6649" t="s">
        <v>15</v>
      </c>
      <c r="H6649" t="s">
        <v>34</v>
      </c>
      <c r="I6649" t="s">
        <v>35</v>
      </c>
      <c r="J6649" t="s">
        <v>2159</v>
      </c>
      <c r="K6649" s="17">
        <v>845.49</v>
      </c>
      <c r="L6649" s="17">
        <v>8</v>
      </c>
      <c r="M6649" s="17">
        <v>-12.08</v>
      </c>
      <c r="N6649" s="17" t="str">
        <f>IF(SalesData[[#This Row],[Profit]]&gt;0,"Profit","Loss")</f>
        <v>Loss</v>
      </c>
    </row>
    <row r="6650" spans="1:14" x14ac:dyDescent="0.25">
      <c r="A6650" s="1">
        <v>42731</v>
      </c>
      <c r="B6650" s="3">
        <f t="shared" si="309"/>
        <v>2016</v>
      </c>
      <c r="C6650" s="3">
        <f t="shared" si="310"/>
        <v>12</v>
      </c>
      <c r="D6650" t="s">
        <v>2319</v>
      </c>
      <c r="E6650" t="str">
        <f t="shared" si="311"/>
        <v>Meg Tillman20161227</v>
      </c>
      <c r="F6650">
        <f>IF(COUNTIF($E$2:E6650, E6650) = 1, MAX($F$1:F6649) + 1, INDEX($F$1:F6649, MATCH(E6650, $E$1:E6649, 0)))</f>
        <v>3288</v>
      </c>
      <c r="G6650" t="s">
        <v>10</v>
      </c>
      <c r="H6650" t="s">
        <v>11</v>
      </c>
      <c r="I6650" t="s">
        <v>12</v>
      </c>
      <c r="J6650" t="s">
        <v>1730</v>
      </c>
      <c r="K6650" s="17">
        <v>10.37</v>
      </c>
      <c r="L6650" s="17">
        <v>2</v>
      </c>
      <c r="M6650" s="17">
        <v>3.63</v>
      </c>
      <c r="N6650" s="17" t="str">
        <f>IF(SalesData[[#This Row],[Profit]]&gt;0,"Profit","Loss")</f>
        <v>Profit</v>
      </c>
    </row>
    <row r="6651" spans="1:14" x14ac:dyDescent="0.25">
      <c r="A6651" s="1">
        <v>42731</v>
      </c>
      <c r="B6651" s="3">
        <f t="shared" si="309"/>
        <v>2016</v>
      </c>
      <c r="C6651" s="3">
        <f t="shared" si="310"/>
        <v>12</v>
      </c>
      <c r="D6651" t="s">
        <v>2319</v>
      </c>
      <c r="E6651" t="str">
        <f t="shared" si="311"/>
        <v>Meg Tillman20161227</v>
      </c>
      <c r="F6651">
        <f>IF(COUNTIF($E$2:E6651, E6651) = 1, MAX($F$1:F6650) + 1, INDEX($F$1:F6650, MATCH(E6651, $E$1:E6650, 0)))</f>
        <v>3288</v>
      </c>
      <c r="G6651" t="s">
        <v>10</v>
      </c>
      <c r="H6651" t="s">
        <v>11</v>
      </c>
      <c r="I6651" t="s">
        <v>12</v>
      </c>
      <c r="J6651" t="s">
        <v>1887</v>
      </c>
      <c r="K6651" s="17">
        <v>23.68</v>
      </c>
      <c r="L6651" s="17">
        <v>4</v>
      </c>
      <c r="M6651" s="17">
        <v>7.4</v>
      </c>
      <c r="N6651" s="17" t="str">
        <f>IF(SalesData[[#This Row],[Profit]]&gt;0,"Profit","Loss")</f>
        <v>Profit</v>
      </c>
    </row>
    <row r="6652" spans="1:14" x14ac:dyDescent="0.25">
      <c r="A6652" s="1">
        <v>42731</v>
      </c>
      <c r="B6652" s="3">
        <f t="shared" si="309"/>
        <v>2016</v>
      </c>
      <c r="C6652" s="3">
        <f t="shared" si="310"/>
        <v>12</v>
      </c>
      <c r="D6652" t="s">
        <v>1172</v>
      </c>
      <c r="E6652" t="str">
        <f t="shared" si="311"/>
        <v>Mitch Webber20161227</v>
      </c>
      <c r="F6652">
        <f>IF(COUNTIF($E$2:E6652, E6652) = 1, MAX($F$1:F6651) + 1, INDEX($F$1:F6651, MATCH(E6652, $E$1:E6651, 0)))</f>
        <v>3289</v>
      </c>
      <c r="G6652" t="s">
        <v>78</v>
      </c>
      <c r="H6652" t="s">
        <v>39</v>
      </c>
      <c r="I6652" t="s">
        <v>52</v>
      </c>
      <c r="J6652" t="s">
        <v>2398</v>
      </c>
      <c r="K6652" s="17">
        <v>40</v>
      </c>
      <c r="L6652" s="17">
        <v>2</v>
      </c>
      <c r="M6652" s="17">
        <v>0.5</v>
      </c>
      <c r="N6652" s="17" t="str">
        <f>IF(SalesData[[#This Row],[Profit]]&gt;0,"Profit","Loss")</f>
        <v>Profit</v>
      </c>
    </row>
    <row r="6653" spans="1:14" x14ac:dyDescent="0.25">
      <c r="A6653" s="1">
        <v>42731</v>
      </c>
      <c r="B6653" s="3">
        <f t="shared" si="309"/>
        <v>2016</v>
      </c>
      <c r="C6653" s="3">
        <f t="shared" si="310"/>
        <v>12</v>
      </c>
      <c r="D6653" t="s">
        <v>971</v>
      </c>
      <c r="E6653" t="str">
        <f t="shared" si="311"/>
        <v>Eugene Moren20161227</v>
      </c>
      <c r="F6653">
        <f>IF(COUNTIF($E$2:E6653, E6653) = 1, MAX($F$1:F6652) + 1, INDEX($F$1:F6652, MATCH(E6653, $E$1:E6652, 0)))</f>
        <v>3290</v>
      </c>
      <c r="G6653" t="s">
        <v>27</v>
      </c>
      <c r="H6653" t="s">
        <v>11</v>
      </c>
      <c r="I6653" t="s">
        <v>16</v>
      </c>
      <c r="J6653" t="s">
        <v>584</v>
      </c>
      <c r="K6653" s="17">
        <v>20.16</v>
      </c>
      <c r="L6653" s="17">
        <v>7</v>
      </c>
      <c r="M6653" s="17">
        <v>9.8800000000000008</v>
      </c>
      <c r="N6653" s="17" t="str">
        <f>IF(SalesData[[#This Row],[Profit]]&gt;0,"Profit","Loss")</f>
        <v>Profit</v>
      </c>
    </row>
    <row r="6654" spans="1:14" x14ac:dyDescent="0.25">
      <c r="A6654" s="1">
        <v>42731</v>
      </c>
      <c r="B6654" s="3">
        <f t="shared" si="309"/>
        <v>2016</v>
      </c>
      <c r="C6654" s="3">
        <f t="shared" si="310"/>
        <v>12</v>
      </c>
      <c r="D6654" t="s">
        <v>1513</v>
      </c>
      <c r="E6654" t="str">
        <f t="shared" si="311"/>
        <v>Ross DeVincentis20161227</v>
      </c>
      <c r="F6654">
        <f>IF(COUNTIF($E$2:E6654, E6654) = 1, MAX($F$1:F6653) + 1, INDEX($F$1:F6653, MATCH(E6654, $E$1:E6653, 0)))</f>
        <v>3291</v>
      </c>
      <c r="G6654" t="s">
        <v>78</v>
      </c>
      <c r="H6654" t="s">
        <v>11</v>
      </c>
      <c r="I6654" t="s">
        <v>43</v>
      </c>
      <c r="J6654" t="s">
        <v>1036</v>
      </c>
      <c r="K6654" s="17">
        <v>17.18</v>
      </c>
      <c r="L6654" s="17">
        <v>6</v>
      </c>
      <c r="M6654" s="17">
        <v>6.23</v>
      </c>
      <c r="N6654" s="17" t="str">
        <f>IF(SalesData[[#This Row],[Profit]]&gt;0,"Profit","Loss")</f>
        <v>Profit</v>
      </c>
    </row>
    <row r="6655" spans="1:14" x14ac:dyDescent="0.25">
      <c r="A6655" s="1">
        <v>42731</v>
      </c>
      <c r="B6655" s="3">
        <f t="shared" si="309"/>
        <v>2016</v>
      </c>
      <c r="C6655" s="3">
        <f t="shared" si="310"/>
        <v>12</v>
      </c>
      <c r="D6655" t="s">
        <v>2197</v>
      </c>
      <c r="E6655" t="str">
        <f t="shared" si="311"/>
        <v>Joni Wasserman20161227</v>
      </c>
      <c r="F6655">
        <f>IF(COUNTIF($E$2:E6655, E6655) = 1, MAX($F$1:F6654) + 1, INDEX($F$1:F6654, MATCH(E6655, $E$1:E6654, 0)))</f>
        <v>3292</v>
      </c>
      <c r="G6655" t="s">
        <v>33</v>
      </c>
      <c r="H6655" t="s">
        <v>11</v>
      </c>
      <c r="I6655" t="s">
        <v>16</v>
      </c>
      <c r="J6655" t="s">
        <v>532</v>
      </c>
      <c r="K6655" s="17">
        <v>2.61</v>
      </c>
      <c r="L6655" s="17">
        <v>1</v>
      </c>
      <c r="M6655" s="17">
        <v>1.2</v>
      </c>
      <c r="N6655" s="17" t="str">
        <f>IF(SalesData[[#This Row],[Profit]]&gt;0,"Profit","Loss")</f>
        <v>Profit</v>
      </c>
    </row>
    <row r="6656" spans="1:14" x14ac:dyDescent="0.25">
      <c r="A6656" s="1">
        <v>42733</v>
      </c>
      <c r="B6656" s="3">
        <f t="shared" si="309"/>
        <v>2016</v>
      </c>
      <c r="C6656" s="3">
        <f t="shared" si="310"/>
        <v>12</v>
      </c>
      <c r="D6656" t="s">
        <v>208</v>
      </c>
      <c r="E6656" t="str">
        <f t="shared" si="311"/>
        <v>Troy Blackwell20161229</v>
      </c>
      <c r="F6656">
        <f>IF(COUNTIF($E$2:E6656, E6656) = 1, MAX($F$1:F6655) + 1, INDEX($F$1:F6655, MATCH(E6656, $E$1:E6655, 0)))</f>
        <v>3293</v>
      </c>
      <c r="G6656" t="s">
        <v>157</v>
      </c>
      <c r="H6656" t="s">
        <v>34</v>
      </c>
      <c r="I6656" t="s">
        <v>35</v>
      </c>
      <c r="J6656" t="s">
        <v>1691</v>
      </c>
      <c r="K6656" s="17">
        <v>754.45</v>
      </c>
      <c r="L6656" s="17">
        <v>5</v>
      </c>
      <c r="M6656" s="17">
        <v>60.36</v>
      </c>
      <c r="N6656" s="17" t="str">
        <f>IF(SalesData[[#This Row],[Profit]]&gt;0,"Profit","Loss")</f>
        <v>Profit</v>
      </c>
    </row>
    <row r="6657" spans="1:14" x14ac:dyDescent="0.25">
      <c r="A6657" s="1">
        <v>42733</v>
      </c>
      <c r="B6657" s="3">
        <f t="shared" si="309"/>
        <v>2016</v>
      </c>
      <c r="C6657" s="3">
        <f t="shared" si="310"/>
        <v>12</v>
      </c>
      <c r="D6657" t="s">
        <v>283</v>
      </c>
      <c r="E6657" t="str">
        <f t="shared" si="311"/>
        <v>Kelly Andreada20161229</v>
      </c>
      <c r="F6657">
        <f>IF(COUNTIF($E$2:E6657, E6657) = 1, MAX($F$1:F6656) + 1, INDEX($F$1:F6656, MATCH(E6657, $E$1:E6656, 0)))</f>
        <v>3294</v>
      </c>
      <c r="G6657" t="s">
        <v>15</v>
      </c>
      <c r="H6657" t="s">
        <v>11</v>
      </c>
      <c r="I6657" t="s">
        <v>12</v>
      </c>
      <c r="J6657" t="s">
        <v>1054</v>
      </c>
      <c r="K6657" s="17">
        <v>186.05</v>
      </c>
      <c r="L6657" s="17">
        <v>6</v>
      </c>
      <c r="M6657" s="17">
        <v>67.44</v>
      </c>
      <c r="N6657" s="17" t="str">
        <f>IF(SalesData[[#This Row],[Profit]]&gt;0,"Profit","Loss")</f>
        <v>Profit</v>
      </c>
    </row>
    <row r="6658" spans="1:14" x14ac:dyDescent="0.25">
      <c r="A6658" s="1">
        <v>42733</v>
      </c>
      <c r="B6658" s="3">
        <f t="shared" ref="B6658:B6721" si="312">YEAR(A6658)</f>
        <v>2016</v>
      </c>
      <c r="C6658" s="3">
        <f t="shared" ref="C6658:C6721" si="313">MONTH(A6658)</f>
        <v>12</v>
      </c>
      <c r="D6658" t="s">
        <v>2033</v>
      </c>
      <c r="E6658" t="str">
        <f t="shared" ref="E6658:E6721" si="314">D6658 &amp; TEXT(A6658, "yyyymmdd")</f>
        <v>Michael Paige20161229</v>
      </c>
      <c r="F6658">
        <f>IF(COUNTIF($E$2:E6658, E6658) = 1, MAX($F$1:F6657) + 1, INDEX($F$1:F6657, MATCH(E6658, $E$1:E6657, 0)))</f>
        <v>3295</v>
      </c>
      <c r="G6658" t="s">
        <v>120</v>
      </c>
      <c r="H6658" t="s">
        <v>11</v>
      </c>
      <c r="I6658" t="s">
        <v>20</v>
      </c>
      <c r="J6658" t="s">
        <v>2228</v>
      </c>
      <c r="K6658" s="17">
        <v>38.090000000000003</v>
      </c>
      <c r="L6658" s="17">
        <v>4</v>
      </c>
      <c r="M6658" s="17">
        <v>-27.93</v>
      </c>
      <c r="N6658" s="17" t="str">
        <f>IF(SalesData[[#This Row],[Profit]]&gt;0,"Profit","Loss")</f>
        <v>Loss</v>
      </c>
    </row>
    <row r="6659" spans="1:14" x14ac:dyDescent="0.25">
      <c r="A6659" s="1">
        <v>42733</v>
      </c>
      <c r="B6659" s="3">
        <f t="shared" si="312"/>
        <v>2016</v>
      </c>
      <c r="C6659" s="3">
        <f t="shared" si="313"/>
        <v>12</v>
      </c>
      <c r="D6659" t="s">
        <v>2033</v>
      </c>
      <c r="E6659" t="str">
        <f t="shared" si="314"/>
        <v>Michael Paige20161229</v>
      </c>
      <c r="F6659">
        <f>IF(COUNTIF($E$2:E6659, E6659) = 1, MAX($F$1:F6658) + 1, INDEX($F$1:F6658, MATCH(E6659, $E$1:E6658, 0)))</f>
        <v>3295</v>
      </c>
      <c r="G6659" t="s">
        <v>120</v>
      </c>
      <c r="H6659" t="s">
        <v>11</v>
      </c>
      <c r="I6659" t="s">
        <v>20</v>
      </c>
      <c r="J6659" t="s">
        <v>436</v>
      </c>
      <c r="K6659" s="17">
        <v>2.81</v>
      </c>
      <c r="L6659" s="17">
        <v>3</v>
      </c>
      <c r="M6659" s="17">
        <v>-1.97</v>
      </c>
      <c r="N6659" s="17" t="str">
        <f>IF(SalesData[[#This Row],[Profit]]&gt;0,"Profit","Loss")</f>
        <v>Loss</v>
      </c>
    </row>
    <row r="6660" spans="1:14" x14ac:dyDescent="0.25">
      <c r="A6660" s="1">
        <v>42733</v>
      </c>
      <c r="B6660" s="3">
        <f t="shared" si="312"/>
        <v>2016</v>
      </c>
      <c r="C6660" s="3">
        <f t="shared" si="313"/>
        <v>12</v>
      </c>
      <c r="D6660" t="s">
        <v>378</v>
      </c>
      <c r="E6660" t="str">
        <f t="shared" si="314"/>
        <v>Carlos Daly20161229</v>
      </c>
      <c r="F6660">
        <f>IF(COUNTIF($E$2:E6660, E6660) = 1, MAX($F$1:F6659) + 1, INDEX($F$1:F6659, MATCH(E6660, $E$1:E6659, 0)))</f>
        <v>3296</v>
      </c>
      <c r="G6660" t="s">
        <v>1283</v>
      </c>
      <c r="H6660" t="s">
        <v>34</v>
      </c>
      <c r="I6660" t="s">
        <v>47</v>
      </c>
      <c r="J6660" t="s">
        <v>1861</v>
      </c>
      <c r="K6660" s="17">
        <v>70.56</v>
      </c>
      <c r="L6660" s="17">
        <v>6</v>
      </c>
      <c r="M6660" s="17">
        <v>23.99</v>
      </c>
      <c r="N6660" s="17" t="str">
        <f>IF(SalesData[[#This Row],[Profit]]&gt;0,"Profit","Loss")</f>
        <v>Profit</v>
      </c>
    </row>
    <row r="6661" spans="1:14" x14ac:dyDescent="0.25">
      <c r="A6661" s="1">
        <v>42733</v>
      </c>
      <c r="B6661" s="3">
        <f t="shared" si="312"/>
        <v>2016</v>
      </c>
      <c r="C6661" s="3">
        <f t="shared" si="313"/>
        <v>12</v>
      </c>
      <c r="D6661" t="s">
        <v>378</v>
      </c>
      <c r="E6661" t="str">
        <f t="shared" si="314"/>
        <v>Carlos Daly20161229</v>
      </c>
      <c r="F6661">
        <f>IF(COUNTIF($E$2:E6661, E6661) = 1, MAX($F$1:F6660) + 1, INDEX($F$1:F6660, MATCH(E6661, $E$1:E6660, 0)))</f>
        <v>3296</v>
      </c>
      <c r="G6661" t="s">
        <v>1283</v>
      </c>
      <c r="H6661" t="s">
        <v>11</v>
      </c>
      <c r="I6661" t="s">
        <v>92</v>
      </c>
      <c r="J6661" t="s">
        <v>199</v>
      </c>
      <c r="K6661" s="17">
        <v>81.96</v>
      </c>
      <c r="L6661" s="17">
        <v>2</v>
      </c>
      <c r="M6661" s="17">
        <v>22.95</v>
      </c>
      <c r="N6661" s="17" t="str">
        <f>IF(SalesData[[#This Row],[Profit]]&gt;0,"Profit","Loss")</f>
        <v>Profit</v>
      </c>
    </row>
    <row r="6662" spans="1:14" x14ac:dyDescent="0.25">
      <c r="A6662" s="1">
        <v>42733</v>
      </c>
      <c r="B6662" s="3">
        <f t="shared" si="312"/>
        <v>2016</v>
      </c>
      <c r="C6662" s="3">
        <f t="shared" si="313"/>
        <v>12</v>
      </c>
      <c r="D6662" t="s">
        <v>2558</v>
      </c>
      <c r="E6662" t="str">
        <f t="shared" si="314"/>
        <v>Phillip Flathmann20161229</v>
      </c>
      <c r="F6662">
        <f>IF(COUNTIF($E$2:E6662, E6662) = 1, MAX($F$1:F6661) + 1, INDEX($F$1:F6661, MATCH(E6662, $E$1:E6661, 0)))</f>
        <v>3297</v>
      </c>
      <c r="G6662" t="s">
        <v>27</v>
      </c>
      <c r="H6662" t="s">
        <v>11</v>
      </c>
      <c r="I6662" t="s">
        <v>20</v>
      </c>
      <c r="J6662" t="s">
        <v>1120</v>
      </c>
      <c r="K6662" s="17">
        <v>11.23</v>
      </c>
      <c r="L6662" s="17">
        <v>3</v>
      </c>
      <c r="M6662" s="17">
        <v>3.93</v>
      </c>
      <c r="N6662" s="17" t="str">
        <f>IF(SalesData[[#This Row],[Profit]]&gt;0,"Profit","Loss")</f>
        <v>Profit</v>
      </c>
    </row>
    <row r="6663" spans="1:14" x14ac:dyDescent="0.25">
      <c r="A6663" s="1">
        <v>42733</v>
      </c>
      <c r="B6663" s="3">
        <f t="shared" si="312"/>
        <v>2016</v>
      </c>
      <c r="C6663" s="3">
        <f t="shared" si="313"/>
        <v>12</v>
      </c>
      <c r="D6663" t="s">
        <v>1012</v>
      </c>
      <c r="E6663" t="str">
        <f t="shared" si="314"/>
        <v>Ken Lonsdale20161229</v>
      </c>
      <c r="F6663">
        <f>IF(COUNTIF($E$2:E6663, E6663) = 1, MAX($F$1:F6662) + 1, INDEX($F$1:F6662, MATCH(E6663, $E$1:E6662, 0)))</f>
        <v>3298</v>
      </c>
      <c r="G6663" t="s">
        <v>91</v>
      </c>
      <c r="H6663" t="s">
        <v>11</v>
      </c>
      <c r="I6663" t="s">
        <v>63</v>
      </c>
      <c r="J6663" t="s">
        <v>1667</v>
      </c>
      <c r="K6663" s="17">
        <v>27.79</v>
      </c>
      <c r="L6663" s="17">
        <v>3</v>
      </c>
      <c r="M6663" s="17">
        <v>10.42</v>
      </c>
      <c r="N6663" s="17" t="str">
        <f>IF(SalesData[[#This Row],[Profit]]&gt;0,"Profit","Loss")</f>
        <v>Profit</v>
      </c>
    </row>
    <row r="6664" spans="1:14" x14ac:dyDescent="0.25">
      <c r="A6664" s="1">
        <v>42733</v>
      </c>
      <c r="B6664" s="3">
        <f t="shared" si="312"/>
        <v>2016</v>
      </c>
      <c r="C6664" s="3">
        <f t="shared" si="313"/>
        <v>12</v>
      </c>
      <c r="D6664" t="s">
        <v>576</v>
      </c>
      <c r="E6664" t="str">
        <f t="shared" si="314"/>
        <v>Marc Harrigan20161229</v>
      </c>
      <c r="F6664">
        <f>IF(COUNTIF($E$2:E6664, E6664) = 1, MAX($F$1:F6663) + 1, INDEX($F$1:F6663, MATCH(E6664, $E$1:E6663, 0)))</f>
        <v>3299</v>
      </c>
      <c r="G6664" t="s">
        <v>123</v>
      </c>
      <c r="H6664" t="s">
        <v>11</v>
      </c>
      <c r="I6664" t="s">
        <v>12</v>
      </c>
      <c r="J6664" t="s">
        <v>441</v>
      </c>
      <c r="K6664" s="17">
        <v>37.409999999999997</v>
      </c>
      <c r="L6664" s="17">
        <v>7</v>
      </c>
      <c r="M6664" s="17">
        <v>13.09</v>
      </c>
      <c r="N6664" s="17" t="str">
        <f>IF(SalesData[[#This Row],[Profit]]&gt;0,"Profit","Loss")</f>
        <v>Profit</v>
      </c>
    </row>
    <row r="6665" spans="1:14" x14ac:dyDescent="0.25">
      <c r="A6665" s="1">
        <v>42733</v>
      </c>
      <c r="B6665" s="3">
        <f t="shared" si="312"/>
        <v>2016</v>
      </c>
      <c r="C6665" s="3">
        <f t="shared" si="313"/>
        <v>12</v>
      </c>
      <c r="D6665" t="s">
        <v>576</v>
      </c>
      <c r="E6665" t="str">
        <f t="shared" si="314"/>
        <v>Marc Harrigan20161229</v>
      </c>
      <c r="F6665">
        <f>IF(COUNTIF($E$2:E6665, E6665) = 1, MAX($F$1:F6664) + 1, INDEX($F$1:F6664, MATCH(E6665, $E$1:E6664, 0)))</f>
        <v>3299</v>
      </c>
      <c r="G6665" t="s">
        <v>123</v>
      </c>
      <c r="H6665" t="s">
        <v>11</v>
      </c>
      <c r="I6665" t="s">
        <v>12</v>
      </c>
      <c r="J6665" t="s">
        <v>1768</v>
      </c>
      <c r="K6665" s="17">
        <v>25.34</v>
      </c>
      <c r="L6665" s="17">
        <v>6</v>
      </c>
      <c r="M6665" s="17">
        <v>8.8699999999999992</v>
      </c>
      <c r="N6665" s="17" t="str">
        <f>IF(SalesData[[#This Row],[Profit]]&gt;0,"Profit","Loss")</f>
        <v>Profit</v>
      </c>
    </row>
    <row r="6666" spans="1:14" x14ac:dyDescent="0.25">
      <c r="A6666" s="1">
        <v>42733</v>
      </c>
      <c r="B6666" s="3">
        <f t="shared" si="312"/>
        <v>2016</v>
      </c>
      <c r="C6666" s="3">
        <f t="shared" si="313"/>
        <v>12</v>
      </c>
      <c r="D6666" t="s">
        <v>809</v>
      </c>
      <c r="E6666" t="str">
        <f t="shared" si="314"/>
        <v>Frank Olsen20161229</v>
      </c>
      <c r="F6666">
        <f>IF(COUNTIF($E$2:E6666, E6666) = 1, MAX($F$1:F6665) + 1, INDEX($F$1:F6665, MATCH(E6666, $E$1:E6665, 0)))</f>
        <v>3300</v>
      </c>
      <c r="G6666" t="s">
        <v>27</v>
      </c>
      <c r="H6666" t="s">
        <v>11</v>
      </c>
      <c r="I6666" t="s">
        <v>18</v>
      </c>
      <c r="J6666" t="s">
        <v>1328</v>
      </c>
      <c r="K6666" s="17">
        <v>14.03</v>
      </c>
      <c r="L6666" s="17">
        <v>1</v>
      </c>
      <c r="M6666" s="17">
        <v>4.07</v>
      </c>
      <c r="N6666" s="17" t="str">
        <f>IF(SalesData[[#This Row],[Profit]]&gt;0,"Profit","Loss")</f>
        <v>Profit</v>
      </c>
    </row>
    <row r="6667" spans="1:14" x14ac:dyDescent="0.25">
      <c r="A6667" s="1">
        <v>42733</v>
      </c>
      <c r="B6667" s="3">
        <f t="shared" si="312"/>
        <v>2016</v>
      </c>
      <c r="C6667" s="3">
        <f t="shared" si="313"/>
        <v>12</v>
      </c>
      <c r="D6667" t="s">
        <v>809</v>
      </c>
      <c r="E6667" t="str">
        <f t="shared" si="314"/>
        <v>Frank Olsen20161229</v>
      </c>
      <c r="F6667">
        <f>IF(COUNTIF($E$2:E6667, E6667) = 1, MAX($F$1:F6666) + 1, INDEX($F$1:F6666, MATCH(E6667, $E$1:E6666, 0)))</f>
        <v>3300</v>
      </c>
      <c r="G6667" t="s">
        <v>27</v>
      </c>
      <c r="H6667" t="s">
        <v>11</v>
      </c>
      <c r="I6667" t="s">
        <v>200</v>
      </c>
      <c r="J6667" t="s">
        <v>2080</v>
      </c>
      <c r="K6667" s="17">
        <v>27.96</v>
      </c>
      <c r="L6667" s="17">
        <v>2</v>
      </c>
      <c r="M6667" s="17">
        <v>7.27</v>
      </c>
      <c r="N6667" s="17" t="str">
        <f>IF(SalesData[[#This Row],[Profit]]&gt;0,"Profit","Loss")</f>
        <v>Profit</v>
      </c>
    </row>
    <row r="6668" spans="1:14" x14ac:dyDescent="0.25">
      <c r="A6668" s="1">
        <v>42734</v>
      </c>
      <c r="B6668" s="3">
        <f t="shared" si="312"/>
        <v>2016</v>
      </c>
      <c r="C6668" s="3">
        <f t="shared" si="313"/>
        <v>12</v>
      </c>
      <c r="D6668" t="s">
        <v>1394</v>
      </c>
      <c r="E6668" t="str">
        <f t="shared" si="314"/>
        <v>Keith Dawkins20161230</v>
      </c>
      <c r="F6668">
        <f>IF(COUNTIF($E$2:E6668, E6668) = 1, MAX($F$1:F6667) + 1, INDEX($F$1:F6667, MATCH(E6668, $E$1:E6667, 0)))</f>
        <v>3301</v>
      </c>
      <c r="G6668" t="s">
        <v>10</v>
      </c>
      <c r="H6668" t="s">
        <v>11</v>
      </c>
      <c r="I6668" t="s">
        <v>20</v>
      </c>
      <c r="J6668" t="s">
        <v>1370</v>
      </c>
      <c r="K6668" s="17">
        <v>6.92</v>
      </c>
      <c r="L6668" s="17">
        <v>6</v>
      </c>
      <c r="M6668" s="17">
        <v>-10.39</v>
      </c>
      <c r="N6668" s="17" t="str">
        <f>IF(SalesData[[#This Row],[Profit]]&gt;0,"Profit","Loss")</f>
        <v>Loss</v>
      </c>
    </row>
    <row r="6669" spans="1:14" x14ac:dyDescent="0.25">
      <c r="A6669" s="1">
        <v>42734</v>
      </c>
      <c r="B6669" s="3">
        <f t="shared" si="312"/>
        <v>2016</v>
      </c>
      <c r="C6669" s="3">
        <f t="shared" si="313"/>
        <v>12</v>
      </c>
      <c r="D6669" t="s">
        <v>778</v>
      </c>
      <c r="E6669" t="str">
        <f t="shared" si="314"/>
        <v>Bryan Mills20161230</v>
      </c>
      <c r="F6669">
        <f>IF(COUNTIF($E$2:E6669, E6669) = 1, MAX($F$1:F6668) + 1, INDEX($F$1:F6668, MATCH(E6669, $E$1:E6668, 0)))</f>
        <v>3302</v>
      </c>
      <c r="G6669" t="s">
        <v>78</v>
      </c>
      <c r="H6669" t="s">
        <v>11</v>
      </c>
      <c r="I6669" t="s">
        <v>16</v>
      </c>
      <c r="J6669" t="s">
        <v>1818</v>
      </c>
      <c r="K6669" s="17">
        <v>5.9</v>
      </c>
      <c r="L6669" s="17">
        <v>2</v>
      </c>
      <c r="M6669" s="17">
        <v>1.99</v>
      </c>
      <c r="N6669" s="17" t="str">
        <f>IF(SalesData[[#This Row],[Profit]]&gt;0,"Profit","Loss")</f>
        <v>Profit</v>
      </c>
    </row>
    <row r="6670" spans="1:14" x14ac:dyDescent="0.25">
      <c r="A6670" s="1">
        <v>42734</v>
      </c>
      <c r="B6670" s="3">
        <f t="shared" si="312"/>
        <v>2016</v>
      </c>
      <c r="C6670" s="3">
        <f t="shared" si="313"/>
        <v>12</v>
      </c>
      <c r="D6670" t="s">
        <v>778</v>
      </c>
      <c r="E6670" t="str">
        <f t="shared" si="314"/>
        <v>Bryan Mills20161230</v>
      </c>
      <c r="F6670">
        <f>IF(COUNTIF($E$2:E6670, E6670) = 1, MAX($F$1:F6669) + 1, INDEX($F$1:F6669, MATCH(E6670, $E$1:E6669, 0)))</f>
        <v>3302</v>
      </c>
      <c r="G6670" t="s">
        <v>78</v>
      </c>
      <c r="H6670" t="s">
        <v>11</v>
      </c>
      <c r="I6670" t="s">
        <v>200</v>
      </c>
      <c r="J6670" t="s">
        <v>782</v>
      </c>
      <c r="K6670" s="17">
        <v>13.71</v>
      </c>
      <c r="L6670" s="17">
        <v>2</v>
      </c>
      <c r="M6670" s="17">
        <v>1.03</v>
      </c>
      <c r="N6670" s="17" t="str">
        <f>IF(SalesData[[#This Row],[Profit]]&gt;0,"Profit","Loss")</f>
        <v>Profit</v>
      </c>
    </row>
    <row r="6671" spans="1:14" x14ac:dyDescent="0.25">
      <c r="A6671" s="1">
        <v>42734</v>
      </c>
      <c r="B6671" s="3">
        <f t="shared" si="312"/>
        <v>2016</v>
      </c>
      <c r="C6671" s="3">
        <f t="shared" si="313"/>
        <v>12</v>
      </c>
      <c r="D6671" t="s">
        <v>1369</v>
      </c>
      <c r="E6671" t="str">
        <f t="shared" si="314"/>
        <v>Julie Prescott20161230</v>
      </c>
      <c r="F6671">
        <f>IF(COUNTIF($E$2:E6671, E6671) = 1, MAX($F$1:F6670) + 1, INDEX($F$1:F6670, MATCH(E6671, $E$1:E6670, 0)))</f>
        <v>3303</v>
      </c>
      <c r="G6671" t="s">
        <v>27</v>
      </c>
      <c r="H6671" t="s">
        <v>11</v>
      </c>
      <c r="I6671" t="s">
        <v>18</v>
      </c>
      <c r="J6671" t="s">
        <v>2148</v>
      </c>
      <c r="K6671" s="17">
        <v>481.32</v>
      </c>
      <c r="L6671" s="17">
        <v>4</v>
      </c>
      <c r="M6671" s="17">
        <v>125.14</v>
      </c>
      <c r="N6671" s="17" t="str">
        <f>IF(SalesData[[#This Row],[Profit]]&gt;0,"Profit","Loss")</f>
        <v>Profit</v>
      </c>
    </row>
    <row r="6672" spans="1:14" x14ac:dyDescent="0.25">
      <c r="A6672" s="1">
        <v>42734</v>
      </c>
      <c r="B6672" s="3">
        <f t="shared" si="312"/>
        <v>2016</v>
      </c>
      <c r="C6672" s="3">
        <f t="shared" si="313"/>
        <v>12</v>
      </c>
      <c r="D6672" t="s">
        <v>1369</v>
      </c>
      <c r="E6672" t="str">
        <f t="shared" si="314"/>
        <v>Julie Prescott20161230</v>
      </c>
      <c r="F6672">
        <f>IF(COUNTIF($E$2:E6672, E6672) = 1, MAX($F$1:F6671) + 1, INDEX($F$1:F6671, MATCH(E6672, $E$1:E6671, 0)))</f>
        <v>3303</v>
      </c>
      <c r="G6672" t="s">
        <v>27</v>
      </c>
      <c r="H6672" t="s">
        <v>11</v>
      </c>
      <c r="I6672" t="s">
        <v>20</v>
      </c>
      <c r="J6672" t="s">
        <v>2177</v>
      </c>
      <c r="K6672" s="17">
        <v>6.38</v>
      </c>
      <c r="L6672" s="17">
        <v>1</v>
      </c>
      <c r="M6672" s="17">
        <v>2.15</v>
      </c>
      <c r="N6672" s="17" t="str">
        <f>IF(SalesData[[#This Row],[Profit]]&gt;0,"Profit","Loss")</f>
        <v>Profit</v>
      </c>
    </row>
    <row r="6673" spans="1:14" x14ac:dyDescent="0.25">
      <c r="A6673" s="1">
        <v>42734</v>
      </c>
      <c r="B6673" s="3">
        <f t="shared" si="312"/>
        <v>2016</v>
      </c>
      <c r="C6673" s="3">
        <f t="shared" si="313"/>
        <v>12</v>
      </c>
      <c r="D6673" t="s">
        <v>72</v>
      </c>
      <c r="E6673" t="str">
        <f t="shared" si="314"/>
        <v>Brian Dahlen20161230</v>
      </c>
      <c r="F6673">
        <f>IF(COUNTIF($E$2:E6673, E6673) = 1, MAX($F$1:F6672) + 1, INDEX($F$1:F6672, MATCH(E6673, $E$1:E6672, 0)))</f>
        <v>3304</v>
      </c>
      <c r="G6673" t="s">
        <v>23</v>
      </c>
      <c r="H6673" t="s">
        <v>34</v>
      </c>
      <c r="I6673" t="s">
        <v>35</v>
      </c>
      <c r="J6673" t="s">
        <v>864</v>
      </c>
      <c r="K6673" s="17">
        <v>170.79</v>
      </c>
      <c r="L6673" s="17">
        <v>1</v>
      </c>
      <c r="M6673" s="17">
        <v>0</v>
      </c>
      <c r="N6673" s="17" t="str">
        <f>IF(SalesData[[#This Row],[Profit]]&gt;0,"Profit","Loss")</f>
        <v>Loss</v>
      </c>
    </row>
    <row r="6674" spans="1:14" x14ac:dyDescent="0.25">
      <c r="A6674" s="1">
        <v>42734</v>
      </c>
      <c r="B6674" s="3">
        <f t="shared" si="312"/>
        <v>2016</v>
      </c>
      <c r="C6674" s="3">
        <f t="shared" si="313"/>
        <v>12</v>
      </c>
      <c r="D6674" t="s">
        <v>2651</v>
      </c>
      <c r="E6674" t="str">
        <f t="shared" si="314"/>
        <v>Carl Jackson20161230</v>
      </c>
      <c r="F6674">
        <f>IF(COUNTIF($E$2:E6674, E6674) = 1, MAX($F$1:F6673) + 1, INDEX($F$1:F6673, MATCH(E6674, $E$1:E6673, 0)))</f>
        <v>3305</v>
      </c>
      <c r="G6674" t="s">
        <v>23</v>
      </c>
      <c r="H6674" t="s">
        <v>11</v>
      </c>
      <c r="I6674" t="s">
        <v>24</v>
      </c>
      <c r="J6674" t="s">
        <v>1815</v>
      </c>
      <c r="K6674" s="17">
        <v>16.52</v>
      </c>
      <c r="L6674" s="17">
        <v>5</v>
      </c>
      <c r="M6674" s="17">
        <v>1.65</v>
      </c>
      <c r="N6674" s="17" t="str">
        <f>IF(SalesData[[#This Row],[Profit]]&gt;0,"Profit","Loss")</f>
        <v>Profit</v>
      </c>
    </row>
    <row r="6675" spans="1:14" x14ac:dyDescent="0.25">
      <c r="A6675" s="1">
        <v>42734</v>
      </c>
      <c r="B6675" s="3">
        <f t="shared" si="312"/>
        <v>2016</v>
      </c>
      <c r="C6675" s="3">
        <f t="shared" si="313"/>
        <v>12</v>
      </c>
      <c r="D6675" t="s">
        <v>702</v>
      </c>
      <c r="E6675" t="str">
        <f t="shared" si="314"/>
        <v>Evan Henry20161230</v>
      </c>
      <c r="F6675">
        <f>IF(COUNTIF($E$2:E6675, E6675) = 1, MAX($F$1:F6674) + 1, INDEX($F$1:F6674, MATCH(E6675, $E$1:E6674, 0)))</f>
        <v>3306</v>
      </c>
      <c r="G6675" t="s">
        <v>123</v>
      </c>
      <c r="H6675" t="s">
        <v>11</v>
      </c>
      <c r="I6675" t="s">
        <v>12</v>
      </c>
      <c r="J6675" t="s">
        <v>2500</v>
      </c>
      <c r="K6675" s="17">
        <v>72.22</v>
      </c>
      <c r="L6675" s="17">
        <v>4</v>
      </c>
      <c r="M6675" s="17">
        <v>25.28</v>
      </c>
      <c r="N6675" s="17" t="str">
        <f>IF(SalesData[[#This Row],[Profit]]&gt;0,"Profit","Loss")</f>
        <v>Profit</v>
      </c>
    </row>
    <row r="6676" spans="1:14" x14ac:dyDescent="0.25">
      <c r="A6676" s="1">
        <v>42735</v>
      </c>
      <c r="B6676" s="3">
        <f t="shared" si="312"/>
        <v>2016</v>
      </c>
      <c r="C6676" s="3">
        <f t="shared" si="313"/>
        <v>12</v>
      </c>
      <c r="D6676" t="s">
        <v>817</v>
      </c>
      <c r="E6676" t="str">
        <f t="shared" si="314"/>
        <v>Kelly Lampkin20161231</v>
      </c>
      <c r="F6676">
        <f>IF(COUNTIF($E$2:E6676, E6676) = 1, MAX($F$1:F6675) + 1, INDEX($F$1:F6675, MATCH(E6676, $E$1:E6675, 0)))</f>
        <v>3307</v>
      </c>
      <c r="G6676" t="s">
        <v>126</v>
      </c>
      <c r="H6676" t="s">
        <v>11</v>
      </c>
      <c r="I6676" t="s">
        <v>24</v>
      </c>
      <c r="J6676" t="s">
        <v>2351</v>
      </c>
      <c r="K6676" s="17">
        <v>3.64</v>
      </c>
      <c r="L6676" s="17">
        <v>2</v>
      </c>
      <c r="M6676" s="17">
        <v>1.64</v>
      </c>
      <c r="N6676" s="17" t="str">
        <f>IF(SalesData[[#This Row],[Profit]]&gt;0,"Profit","Loss")</f>
        <v>Profit</v>
      </c>
    </row>
    <row r="6677" spans="1:14" x14ac:dyDescent="0.25">
      <c r="A6677" s="1">
        <v>42735</v>
      </c>
      <c r="B6677" s="3">
        <f t="shared" si="312"/>
        <v>2016</v>
      </c>
      <c r="C6677" s="3">
        <f t="shared" si="313"/>
        <v>12</v>
      </c>
      <c r="D6677" t="s">
        <v>817</v>
      </c>
      <c r="E6677" t="str">
        <f t="shared" si="314"/>
        <v>Kelly Lampkin20161231</v>
      </c>
      <c r="F6677">
        <f>IF(COUNTIF($E$2:E6677, E6677) = 1, MAX($F$1:F6676) + 1, INDEX($F$1:F6676, MATCH(E6677, $E$1:E6676, 0)))</f>
        <v>3307</v>
      </c>
      <c r="G6677" t="s">
        <v>126</v>
      </c>
      <c r="H6677" t="s">
        <v>11</v>
      </c>
      <c r="I6677" t="s">
        <v>20</v>
      </c>
      <c r="J6677" t="s">
        <v>1827</v>
      </c>
      <c r="K6677" s="17">
        <v>159.77000000000001</v>
      </c>
      <c r="L6677" s="17">
        <v>7</v>
      </c>
      <c r="M6677" s="17">
        <v>53.92</v>
      </c>
      <c r="N6677" s="17" t="str">
        <f>IF(SalesData[[#This Row],[Profit]]&gt;0,"Profit","Loss")</f>
        <v>Profit</v>
      </c>
    </row>
    <row r="6678" spans="1:14" x14ac:dyDescent="0.25">
      <c r="A6678" s="1">
        <v>42735</v>
      </c>
      <c r="B6678" s="3">
        <f t="shared" si="312"/>
        <v>2016</v>
      </c>
      <c r="C6678" s="3">
        <f t="shared" si="313"/>
        <v>12</v>
      </c>
      <c r="D6678" t="s">
        <v>895</v>
      </c>
      <c r="E6678" t="str">
        <f t="shared" si="314"/>
        <v>Brian DeCherney20161231</v>
      </c>
      <c r="F6678">
        <f>IF(COUNTIF($E$2:E6678, E6678) = 1, MAX($F$1:F6677) + 1, INDEX($F$1:F6677, MATCH(E6678, $E$1:E6677, 0)))</f>
        <v>3308</v>
      </c>
      <c r="G6678" t="s">
        <v>27</v>
      </c>
      <c r="H6678" t="s">
        <v>39</v>
      </c>
      <c r="I6678" t="s">
        <v>40</v>
      </c>
      <c r="J6678" t="s">
        <v>762</v>
      </c>
      <c r="K6678" s="17">
        <v>302.38</v>
      </c>
      <c r="L6678" s="17">
        <v>3</v>
      </c>
      <c r="M6678" s="17">
        <v>22.68</v>
      </c>
      <c r="N6678" s="17" t="str">
        <f>IF(SalesData[[#This Row],[Profit]]&gt;0,"Profit","Loss")</f>
        <v>Profit</v>
      </c>
    </row>
    <row r="6679" spans="1:14" x14ac:dyDescent="0.25">
      <c r="A6679" s="1">
        <v>42735</v>
      </c>
      <c r="B6679" s="3">
        <f t="shared" si="312"/>
        <v>2016</v>
      </c>
      <c r="C6679" s="3">
        <f t="shared" si="313"/>
        <v>12</v>
      </c>
      <c r="D6679" t="s">
        <v>915</v>
      </c>
      <c r="E6679" t="str">
        <f t="shared" si="314"/>
        <v>Emily Phan20161231</v>
      </c>
      <c r="F6679">
        <f>IF(COUNTIF($E$2:E6679, E6679) = 1, MAX($F$1:F6678) + 1, INDEX($F$1:F6678, MATCH(E6679, $E$1:E6678, 0)))</f>
        <v>3309</v>
      </c>
      <c r="G6679" t="s">
        <v>123</v>
      </c>
      <c r="H6679" t="s">
        <v>11</v>
      </c>
      <c r="I6679" t="s">
        <v>24</v>
      </c>
      <c r="J6679" t="s">
        <v>260</v>
      </c>
      <c r="K6679" s="17">
        <v>47.62</v>
      </c>
      <c r="L6679" s="17">
        <v>3</v>
      </c>
      <c r="M6679" s="17">
        <v>3.57</v>
      </c>
      <c r="N6679" s="17" t="str">
        <f>IF(SalesData[[#This Row],[Profit]]&gt;0,"Profit","Loss")</f>
        <v>Profit</v>
      </c>
    </row>
    <row r="6680" spans="1:14" x14ac:dyDescent="0.25">
      <c r="A6680" s="1">
        <v>42735</v>
      </c>
      <c r="B6680" s="3">
        <f t="shared" si="312"/>
        <v>2016</v>
      </c>
      <c r="C6680" s="3">
        <f t="shared" si="313"/>
        <v>12</v>
      </c>
      <c r="D6680" t="s">
        <v>915</v>
      </c>
      <c r="E6680" t="str">
        <f t="shared" si="314"/>
        <v>Emily Phan20161231</v>
      </c>
      <c r="F6680">
        <f>IF(COUNTIF($E$2:E6680, E6680) = 1, MAX($F$1:F6679) + 1, INDEX($F$1:F6679, MATCH(E6680, $E$1:E6679, 0)))</f>
        <v>3309</v>
      </c>
      <c r="G6680" t="s">
        <v>123</v>
      </c>
      <c r="H6680" t="s">
        <v>11</v>
      </c>
      <c r="I6680" t="s">
        <v>12</v>
      </c>
      <c r="J6680" t="s">
        <v>2076</v>
      </c>
      <c r="K6680" s="17">
        <v>23.48</v>
      </c>
      <c r="L6680" s="17">
        <v>5</v>
      </c>
      <c r="M6680" s="17">
        <v>8.2200000000000006</v>
      </c>
      <c r="N6680" s="17" t="str">
        <f>IF(SalesData[[#This Row],[Profit]]&gt;0,"Profit","Loss")</f>
        <v>Profit</v>
      </c>
    </row>
    <row r="6681" spans="1:14" x14ac:dyDescent="0.25">
      <c r="A6681" s="1">
        <v>42735</v>
      </c>
      <c r="B6681" s="3">
        <f t="shared" si="312"/>
        <v>2016</v>
      </c>
      <c r="C6681" s="3">
        <f t="shared" si="313"/>
        <v>12</v>
      </c>
      <c r="D6681" t="s">
        <v>2101</v>
      </c>
      <c r="E6681" t="str">
        <f t="shared" si="314"/>
        <v>Becky Pak20161231</v>
      </c>
      <c r="F6681">
        <f>IF(COUNTIF($E$2:E6681, E6681) = 1, MAX($F$1:F6680) + 1, INDEX($F$1:F6680, MATCH(E6681, $E$1:E6680, 0)))</f>
        <v>3310</v>
      </c>
      <c r="G6681" t="s">
        <v>27</v>
      </c>
      <c r="H6681" t="s">
        <v>11</v>
      </c>
      <c r="I6681" t="s">
        <v>20</v>
      </c>
      <c r="J6681" t="s">
        <v>744</v>
      </c>
      <c r="K6681" s="17">
        <v>38.380000000000003</v>
      </c>
      <c r="L6681" s="17">
        <v>3</v>
      </c>
      <c r="M6681" s="17">
        <v>13.43</v>
      </c>
      <c r="N6681" s="17" t="str">
        <f>IF(SalesData[[#This Row],[Profit]]&gt;0,"Profit","Loss")</f>
        <v>Profit</v>
      </c>
    </row>
    <row r="6682" spans="1:14" x14ac:dyDescent="0.25">
      <c r="A6682" s="1">
        <v>42735</v>
      </c>
      <c r="B6682" s="3">
        <f t="shared" si="312"/>
        <v>2016</v>
      </c>
      <c r="C6682" s="3">
        <f t="shared" si="313"/>
        <v>12</v>
      </c>
      <c r="D6682" t="s">
        <v>824</v>
      </c>
      <c r="E6682" t="str">
        <f t="shared" si="314"/>
        <v>Duane Benoit20161231</v>
      </c>
      <c r="F6682">
        <f>IF(COUNTIF($E$2:E6682, E6682) = 1, MAX($F$1:F6681) + 1, INDEX($F$1:F6681, MATCH(E6682, $E$1:E6681, 0)))</f>
        <v>3311</v>
      </c>
      <c r="G6682" t="s">
        <v>78</v>
      </c>
      <c r="H6682" t="s">
        <v>11</v>
      </c>
      <c r="I6682" t="s">
        <v>18</v>
      </c>
      <c r="J6682" t="s">
        <v>1870</v>
      </c>
      <c r="K6682" s="17">
        <v>156.51</v>
      </c>
      <c r="L6682" s="17">
        <v>4</v>
      </c>
      <c r="M6682" s="17">
        <v>-35.22</v>
      </c>
      <c r="N6682" s="17" t="str">
        <f>IF(SalesData[[#This Row],[Profit]]&gt;0,"Profit","Loss")</f>
        <v>Loss</v>
      </c>
    </row>
    <row r="6683" spans="1:14" x14ac:dyDescent="0.25">
      <c r="A6683" s="1">
        <v>42736</v>
      </c>
      <c r="B6683" s="3">
        <f t="shared" si="312"/>
        <v>2017</v>
      </c>
      <c r="C6683" s="3">
        <f t="shared" si="313"/>
        <v>1</v>
      </c>
      <c r="D6683" t="s">
        <v>185</v>
      </c>
      <c r="E6683" t="str">
        <f t="shared" si="314"/>
        <v>Guy Armstrong20170101</v>
      </c>
      <c r="F6683">
        <f>IF(COUNTIF($E$2:E6683, E6683) = 1, MAX($F$1:F6682) + 1, INDEX($F$1:F6682, MATCH(E6683, $E$1:E6682, 0)))</f>
        <v>3312</v>
      </c>
      <c r="G6683" t="s">
        <v>78</v>
      </c>
      <c r="H6683" t="s">
        <v>34</v>
      </c>
      <c r="I6683" t="s">
        <v>47</v>
      </c>
      <c r="J6683" t="s">
        <v>1732</v>
      </c>
      <c r="K6683" s="17">
        <v>48.9</v>
      </c>
      <c r="L6683" s="17">
        <v>4</v>
      </c>
      <c r="M6683" s="17">
        <v>8.56</v>
      </c>
      <c r="N6683" s="17" t="str">
        <f>IF(SalesData[[#This Row],[Profit]]&gt;0,"Profit","Loss")</f>
        <v>Profit</v>
      </c>
    </row>
    <row r="6684" spans="1:14" x14ac:dyDescent="0.25">
      <c r="A6684" s="1">
        <v>42736</v>
      </c>
      <c r="B6684" s="3">
        <f t="shared" si="312"/>
        <v>2017</v>
      </c>
      <c r="C6684" s="3">
        <f t="shared" si="313"/>
        <v>1</v>
      </c>
      <c r="D6684" t="s">
        <v>768</v>
      </c>
      <c r="E6684" t="str">
        <f t="shared" si="314"/>
        <v>Steven Cartwright20170101</v>
      </c>
      <c r="F6684">
        <f>IF(COUNTIF($E$2:E6684, E6684) = 1, MAX($F$1:F6683) + 1, INDEX($F$1:F6683, MATCH(E6684, $E$1:E6683, 0)))</f>
        <v>3313</v>
      </c>
      <c r="G6684" t="s">
        <v>27</v>
      </c>
      <c r="H6684" t="s">
        <v>34</v>
      </c>
      <c r="I6684" t="s">
        <v>47</v>
      </c>
      <c r="J6684" t="s">
        <v>1952</v>
      </c>
      <c r="K6684" s="17">
        <v>474.43</v>
      </c>
      <c r="L6684" s="17">
        <v>11</v>
      </c>
      <c r="M6684" s="17">
        <v>199.26</v>
      </c>
      <c r="N6684" s="17" t="str">
        <f>IF(SalesData[[#This Row],[Profit]]&gt;0,"Profit","Loss")</f>
        <v>Profit</v>
      </c>
    </row>
    <row r="6685" spans="1:14" x14ac:dyDescent="0.25">
      <c r="A6685" s="1">
        <v>42736</v>
      </c>
      <c r="B6685" s="3">
        <f t="shared" si="312"/>
        <v>2017</v>
      </c>
      <c r="C6685" s="3">
        <f t="shared" si="313"/>
        <v>1</v>
      </c>
      <c r="D6685" t="s">
        <v>910</v>
      </c>
      <c r="E6685" t="str">
        <f t="shared" si="314"/>
        <v>Dennis Pardue20170101</v>
      </c>
      <c r="F6685">
        <f>IF(COUNTIF($E$2:E6685, E6685) = 1, MAX($F$1:F6684) + 1, INDEX($F$1:F6684, MATCH(E6685, $E$1:E6684, 0)))</f>
        <v>3314</v>
      </c>
      <c r="G6685" t="s">
        <v>157</v>
      </c>
      <c r="H6685" t="s">
        <v>11</v>
      </c>
      <c r="I6685" t="s">
        <v>20</v>
      </c>
      <c r="J6685" t="s">
        <v>205</v>
      </c>
      <c r="K6685" s="17">
        <v>3.6</v>
      </c>
      <c r="L6685" s="17">
        <v>2</v>
      </c>
      <c r="M6685" s="17">
        <v>1.73</v>
      </c>
      <c r="N6685" s="17" t="str">
        <f>IF(SalesData[[#This Row],[Profit]]&gt;0,"Profit","Loss")</f>
        <v>Profit</v>
      </c>
    </row>
    <row r="6686" spans="1:14" x14ac:dyDescent="0.25">
      <c r="A6686" s="1">
        <v>42736</v>
      </c>
      <c r="B6686" s="3">
        <f t="shared" si="312"/>
        <v>2017</v>
      </c>
      <c r="C6686" s="3">
        <f t="shared" si="313"/>
        <v>1</v>
      </c>
      <c r="D6686" t="s">
        <v>2472</v>
      </c>
      <c r="E6686" t="str">
        <f t="shared" si="314"/>
        <v>Janet Martin20170101</v>
      </c>
      <c r="F6686">
        <f>IF(COUNTIF($E$2:E6686, E6686) = 1, MAX($F$1:F6685) + 1, INDEX($F$1:F6685, MATCH(E6686, $E$1:E6685, 0)))</f>
        <v>3315</v>
      </c>
      <c r="G6686" t="s">
        <v>10</v>
      </c>
      <c r="H6686" t="s">
        <v>11</v>
      </c>
      <c r="I6686" t="s">
        <v>18</v>
      </c>
      <c r="J6686" t="s">
        <v>19</v>
      </c>
      <c r="K6686" s="17">
        <v>454.56</v>
      </c>
      <c r="L6686" s="17">
        <v>5</v>
      </c>
      <c r="M6686" s="17">
        <v>-107.96</v>
      </c>
      <c r="N6686" s="17" t="str">
        <f>IF(SalesData[[#This Row],[Profit]]&gt;0,"Profit","Loss")</f>
        <v>Loss</v>
      </c>
    </row>
    <row r="6687" spans="1:14" x14ac:dyDescent="0.25">
      <c r="A6687" s="1">
        <v>42736</v>
      </c>
      <c r="B6687" s="3">
        <f t="shared" si="312"/>
        <v>2017</v>
      </c>
      <c r="C6687" s="3">
        <f t="shared" si="313"/>
        <v>1</v>
      </c>
      <c r="D6687" t="s">
        <v>2472</v>
      </c>
      <c r="E6687" t="str">
        <f t="shared" si="314"/>
        <v>Janet Martin20170101</v>
      </c>
      <c r="F6687">
        <f>IF(COUNTIF($E$2:E6687, E6687) = 1, MAX($F$1:F6686) + 1, INDEX($F$1:F6686, MATCH(E6687, $E$1:E6686, 0)))</f>
        <v>3315</v>
      </c>
      <c r="G6687" t="s">
        <v>10</v>
      </c>
      <c r="H6687" t="s">
        <v>34</v>
      </c>
      <c r="I6687" t="s">
        <v>47</v>
      </c>
      <c r="J6687" t="s">
        <v>1205</v>
      </c>
      <c r="K6687" s="17">
        <v>141.41999999999999</v>
      </c>
      <c r="L6687" s="17">
        <v>5</v>
      </c>
      <c r="M6687" s="17">
        <v>-187.38</v>
      </c>
      <c r="N6687" s="17" t="str">
        <f>IF(SalesData[[#This Row],[Profit]]&gt;0,"Profit","Loss")</f>
        <v>Loss</v>
      </c>
    </row>
    <row r="6688" spans="1:14" x14ac:dyDescent="0.25">
      <c r="A6688" s="1">
        <v>42736</v>
      </c>
      <c r="B6688" s="3">
        <f t="shared" si="312"/>
        <v>2017</v>
      </c>
      <c r="C6688" s="3">
        <f t="shared" si="313"/>
        <v>1</v>
      </c>
      <c r="D6688" t="s">
        <v>2472</v>
      </c>
      <c r="E6688" t="str">
        <f t="shared" si="314"/>
        <v>Janet Martin20170101</v>
      </c>
      <c r="F6688">
        <f>IF(COUNTIF($E$2:E6688, E6688) = 1, MAX($F$1:F6687) + 1, INDEX($F$1:F6687, MATCH(E6688, $E$1:E6687, 0)))</f>
        <v>3315</v>
      </c>
      <c r="G6688" t="s">
        <v>10</v>
      </c>
      <c r="H6688" t="s">
        <v>34</v>
      </c>
      <c r="I6688" t="s">
        <v>35</v>
      </c>
      <c r="J6688" t="s">
        <v>2132</v>
      </c>
      <c r="K6688" s="17">
        <v>310.74</v>
      </c>
      <c r="L6688" s="17">
        <v>4</v>
      </c>
      <c r="M6688" s="17">
        <v>-26.64</v>
      </c>
      <c r="N6688" s="17" t="str">
        <f>IF(SalesData[[#This Row],[Profit]]&gt;0,"Profit","Loss")</f>
        <v>Loss</v>
      </c>
    </row>
    <row r="6689" spans="1:14" x14ac:dyDescent="0.25">
      <c r="A6689" s="1">
        <v>42736</v>
      </c>
      <c r="B6689" s="3">
        <f t="shared" si="312"/>
        <v>2017</v>
      </c>
      <c r="C6689" s="3">
        <f t="shared" si="313"/>
        <v>1</v>
      </c>
      <c r="D6689" t="s">
        <v>2472</v>
      </c>
      <c r="E6689" t="str">
        <f t="shared" si="314"/>
        <v>Janet Martin20170101</v>
      </c>
      <c r="F6689">
        <f>IF(COUNTIF($E$2:E6689, E6689) = 1, MAX($F$1:F6688) + 1, INDEX($F$1:F6688, MATCH(E6689, $E$1:E6688, 0)))</f>
        <v>3315</v>
      </c>
      <c r="G6689" t="s">
        <v>10</v>
      </c>
      <c r="H6689" t="s">
        <v>11</v>
      </c>
      <c r="I6689" t="s">
        <v>24</v>
      </c>
      <c r="J6689" t="s">
        <v>949</v>
      </c>
      <c r="K6689" s="17">
        <v>12.74</v>
      </c>
      <c r="L6689" s="17">
        <v>4</v>
      </c>
      <c r="M6689" s="17">
        <v>2.23</v>
      </c>
      <c r="N6689" s="17" t="str">
        <f>IF(SalesData[[#This Row],[Profit]]&gt;0,"Profit","Loss")</f>
        <v>Profit</v>
      </c>
    </row>
    <row r="6690" spans="1:14" x14ac:dyDescent="0.25">
      <c r="A6690" s="1">
        <v>42736</v>
      </c>
      <c r="B6690" s="3">
        <f t="shared" si="312"/>
        <v>2017</v>
      </c>
      <c r="C6690" s="3">
        <f t="shared" si="313"/>
        <v>1</v>
      </c>
      <c r="D6690" t="s">
        <v>2472</v>
      </c>
      <c r="E6690" t="str">
        <f t="shared" si="314"/>
        <v>Janet Martin20170101</v>
      </c>
      <c r="F6690">
        <f>IF(COUNTIF($E$2:E6690, E6690) = 1, MAX($F$1:F6689) + 1, INDEX($F$1:F6689, MATCH(E6690, $E$1:E6689, 0)))</f>
        <v>3315</v>
      </c>
      <c r="G6690" t="s">
        <v>10</v>
      </c>
      <c r="H6690" t="s">
        <v>11</v>
      </c>
      <c r="I6690" t="s">
        <v>20</v>
      </c>
      <c r="J6690" t="s">
        <v>1367</v>
      </c>
      <c r="K6690" s="17">
        <v>6.47</v>
      </c>
      <c r="L6690" s="17">
        <v>5</v>
      </c>
      <c r="M6690" s="17">
        <v>-9.7100000000000009</v>
      </c>
      <c r="N6690" s="17" t="str">
        <f>IF(SalesData[[#This Row],[Profit]]&gt;0,"Profit","Loss")</f>
        <v>Loss</v>
      </c>
    </row>
    <row r="6691" spans="1:14" x14ac:dyDescent="0.25">
      <c r="A6691" s="1">
        <v>42736</v>
      </c>
      <c r="B6691" s="3">
        <f t="shared" si="312"/>
        <v>2017</v>
      </c>
      <c r="C6691" s="3">
        <f t="shared" si="313"/>
        <v>1</v>
      </c>
      <c r="D6691" t="s">
        <v>2472</v>
      </c>
      <c r="E6691" t="str">
        <f t="shared" si="314"/>
        <v>Janet Martin20170101</v>
      </c>
      <c r="F6691">
        <f>IF(COUNTIF($E$2:E6691, E6691) = 1, MAX($F$1:F6690) + 1, INDEX($F$1:F6690, MATCH(E6691, $E$1:E6690, 0)))</f>
        <v>3315</v>
      </c>
      <c r="G6691" t="s">
        <v>10</v>
      </c>
      <c r="H6691" t="s">
        <v>11</v>
      </c>
      <c r="I6691" t="s">
        <v>20</v>
      </c>
      <c r="J6691" t="s">
        <v>150</v>
      </c>
      <c r="K6691" s="17">
        <v>13.75</v>
      </c>
      <c r="L6691" s="17">
        <v>14</v>
      </c>
      <c r="M6691" s="17">
        <v>-22.68</v>
      </c>
      <c r="N6691" s="17" t="str">
        <f>IF(SalesData[[#This Row],[Profit]]&gt;0,"Profit","Loss")</f>
        <v>Loss</v>
      </c>
    </row>
    <row r="6692" spans="1:14" x14ac:dyDescent="0.25">
      <c r="A6692" s="1">
        <v>42736</v>
      </c>
      <c r="B6692" s="3">
        <f t="shared" si="312"/>
        <v>2017</v>
      </c>
      <c r="C6692" s="3">
        <f t="shared" si="313"/>
        <v>1</v>
      </c>
      <c r="D6692" t="s">
        <v>2472</v>
      </c>
      <c r="E6692" t="str">
        <f t="shared" si="314"/>
        <v>Janet Martin20170101</v>
      </c>
      <c r="F6692">
        <f>IF(COUNTIF($E$2:E6692, E6692) = 1, MAX($F$1:F6691) + 1, INDEX($F$1:F6691, MATCH(E6692, $E$1:E6691, 0)))</f>
        <v>3315</v>
      </c>
      <c r="G6692" t="s">
        <v>10</v>
      </c>
      <c r="H6692" t="s">
        <v>11</v>
      </c>
      <c r="I6692" t="s">
        <v>92</v>
      </c>
      <c r="J6692" t="s">
        <v>1080</v>
      </c>
      <c r="K6692" s="17">
        <v>15.22</v>
      </c>
      <c r="L6692" s="17">
        <v>2</v>
      </c>
      <c r="M6692" s="17">
        <v>-38.82</v>
      </c>
      <c r="N6692" s="17" t="str">
        <f>IF(SalesData[[#This Row],[Profit]]&gt;0,"Profit","Loss")</f>
        <v>Loss</v>
      </c>
    </row>
    <row r="6693" spans="1:14" x14ac:dyDescent="0.25">
      <c r="A6693" s="1">
        <v>42737</v>
      </c>
      <c r="B6693" s="3">
        <f t="shared" si="312"/>
        <v>2017</v>
      </c>
      <c r="C6693" s="3">
        <f t="shared" si="313"/>
        <v>1</v>
      </c>
      <c r="D6693" t="s">
        <v>1033</v>
      </c>
      <c r="E6693" t="str">
        <f t="shared" si="314"/>
        <v>Aaron Smayling20170102</v>
      </c>
      <c r="F6693">
        <f>IF(COUNTIF($E$2:E6693, E6693) = 1, MAX($F$1:F6692) + 1, INDEX($F$1:F6692, MATCH(E6693, $E$1:E6692, 0)))</f>
        <v>3316</v>
      </c>
      <c r="G6693" t="s">
        <v>245</v>
      </c>
      <c r="H6693" t="s">
        <v>39</v>
      </c>
      <c r="I6693" t="s">
        <v>302</v>
      </c>
      <c r="J6693" t="s">
        <v>2542</v>
      </c>
      <c r="K6693" s="17">
        <v>695.7</v>
      </c>
      <c r="L6693" s="17">
        <v>2</v>
      </c>
      <c r="M6693" s="17">
        <v>-27.83</v>
      </c>
      <c r="N6693" s="17" t="str">
        <f>IF(SalesData[[#This Row],[Profit]]&gt;0,"Profit","Loss")</f>
        <v>Loss</v>
      </c>
    </row>
    <row r="6694" spans="1:14" x14ac:dyDescent="0.25">
      <c r="A6694" s="1">
        <v>42737</v>
      </c>
      <c r="B6694" s="3">
        <f t="shared" si="312"/>
        <v>2017</v>
      </c>
      <c r="C6694" s="3">
        <f t="shared" si="313"/>
        <v>1</v>
      </c>
      <c r="D6694" t="s">
        <v>1033</v>
      </c>
      <c r="E6694" t="str">
        <f t="shared" si="314"/>
        <v>Aaron Smayling20170102</v>
      </c>
      <c r="F6694">
        <f>IF(COUNTIF($E$2:E6694, E6694) = 1, MAX($F$1:F6693) + 1, INDEX($F$1:F6693, MATCH(E6694, $E$1:E6693, 0)))</f>
        <v>3316</v>
      </c>
      <c r="G6694" t="s">
        <v>245</v>
      </c>
      <c r="H6694" t="s">
        <v>11</v>
      </c>
      <c r="I6694" t="s">
        <v>20</v>
      </c>
      <c r="J6694" t="s">
        <v>969</v>
      </c>
      <c r="K6694" s="17">
        <v>15.66</v>
      </c>
      <c r="L6694" s="17">
        <v>5</v>
      </c>
      <c r="M6694" s="17">
        <v>-12.53</v>
      </c>
      <c r="N6694" s="17" t="str">
        <f>IF(SalesData[[#This Row],[Profit]]&gt;0,"Profit","Loss")</f>
        <v>Loss</v>
      </c>
    </row>
    <row r="6695" spans="1:14" x14ac:dyDescent="0.25">
      <c r="A6695" s="1">
        <v>42737</v>
      </c>
      <c r="B6695" s="3">
        <f t="shared" si="312"/>
        <v>2017</v>
      </c>
      <c r="C6695" s="3">
        <f t="shared" si="313"/>
        <v>1</v>
      </c>
      <c r="D6695" t="s">
        <v>1033</v>
      </c>
      <c r="E6695" t="str">
        <f t="shared" si="314"/>
        <v>Aaron Smayling20170102</v>
      </c>
      <c r="F6695">
        <f>IF(COUNTIF($E$2:E6695, E6695) = 1, MAX($F$1:F6694) + 1, INDEX($F$1:F6694, MATCH(E6695, $E$1:E6694, 0)))</f>
        <v>3316</v>
      </c>
      <c r="G6695" t="s">
        <v>245</v>
      </c>
      <c r="H6695" t="s">
        <v>11</v>
      </c>
      <c r="I6695" t="s">
        <v>20</v>
      </c>
      <c r="J6695" t="s">
        <v>1228</v>
      </c>
      <c r="K6695" s="17">
        <v>28.85</v>
      </c>
      <c r="L6695" s="17">
        <v>6</v>
      </c>
      <c r="M6695" s="17">
        <v>-21.16</v>
      </c>
      <c r="N6695" s="17" t="str">
        <f>IF(SalesData[[#This Row],[Profit]]&gt;0,"Profit","Loss")</f>
        <v>Loss</v>
      </c>
    </row>
    <row r="6696" spans="1:14" x14ac:dyDescent="0.25">
      <c r="A6696" s="1">
        <v>42737</v>
      </c>
      <c r="B6696" s="3">
        <f t="shared" si="312"/>
        <v>2017</v>
      </c>
      <c r="C6696" s="3">
        <f t="shared" si="313"/>
        <v>1</v>
      </c>
      <c r="D6696" t="s">
        <v>1910</v>
      </c>
      <c r="E6696" t="str">
        <f t="shared" si="314"/>
        <v>Trudy Schmidt20170102</v>
      </c>
      <c r="F6696">
        <f>IF(COUNTIF($E$2:E6696, E6696) = 1, MAX($F$1:F6695) + 1, INDEX($F$1:F6695, MATCH(E6696, $E$1:E6695, 0)))</f>
        <v>3317</v>
      </c>
      <c r="G6696" t="s">
        <v>10</v>
      </c>
      <c r="H6696" t="s">
        <v>11</v>
      </c>
      <c r="I6696" t="s">
        <v>24</v>
      </c>
      <c r="J6696" t="s">
        <v>449</v>
      </c>
      <c r="K6696" s="17">
        <v>31.74</v>
      </c>
      <c r="L6696" s="17">
        <v>2</v>
      </c>
      <c r="M6696" s="17">
        <v>3.97</v>
      </c>
      <c r="N6696" s="17" t="str">
        <f>IF(SalesData[[#This Row],[Profit]]&gt;0,"Profit","Loss")</f>
        <v>Profit</v>
      </c>
    </row>
    <row r="6697" spans="1:14" x14ac:dyDescent="0.25">
      <c r="A6697" s="1">
        <v>42737</v>
      </c>
      <c r="B6697" s="3">
        <f t="shared" si="312"/>
        <v>2017</v>
      </c>
      <c r="C6697" s="3">
        <f t="shared" si="313"/>
        <v>1</v>
      </c>
      <c r="D6697" t="s">
        <v>1910</v>
      </c>
      <c r="E6697" t="str">
        <f t="shared" si="314"/>
        <v>Trudy Schmidt20170102</v>
      </c>
      <c r="F6697">
        <f>IF(COUNTIF($E$2:E6697, E6697) = 1, MAX($F$1:F6696) + 1, INDEX($F$1:F6696, MATCH(E6697, $E$1:E6696, 0)))</f>
        <v>3317</v>
      </c>
      <c r="G6697" t="s">
        <v>10</v>
      </c>
      <c r="H6697" t="s">
        <v>11</v>
      </c>
      <c r="I6697" t="s">
        <v>92</v>
      </c>
      <c r="J6697" t="s">
        <v>2652</v>
      </c>
      <c r="K6697" s="17">
        <v>5.43</v>
      </c>
      <c r="L6697" s="17">
        <v>2</v>
      </c>
      <c r="M6697" s="17">
        <v>-13.58</v>
      </c>
      <c r="N6697" s="17" t="str">
        <f>IF(SalesData[[#This Row],[Profit]]&gt;0,"Profit","Loss")</f>
        <v>Loss</v>
      </c>
    </row>
    <row r="6698" spans="1:14" x14ac:dyDescent="0.25">
      <c r="A6698" s="1">
        <v>42737</v>
      </c>
      <c r="B6698" s="3">
        <f t="shared" si="312"/>
        <v>2017</v>
      </c>
      <c r="C6698" s="3">
        <f t="shared" si="313"/>
        <v>1</v>
      </c>
      <c r="D6698" t="s">
        <v>1910</v>
      </c>
      <c r="E6698" t="str">
        <f t="shared" si="314"/>
        <v>Trudy Schmidt20170102</v>
      </c>
      <c r="F6698">
        <f>IF(COUNTIF($E$2:E6698, E6698) = 1, MAX($F$1:F6697) + 1, INDEX($F$1:F6697, MATCH(E6698, $E$1:E6697, 0)))</f>
        <v>3317</v>
      </c>
      <c r="G6698" t="s">
        <v>10</v>
      </c>
      <c r="H6698" t="s">
        <v>34</v>
      </c>
      <c r="I6698" t="s">
        <v>145</v>
      </c>
      <c r="J6698" t="s">
        <v>255</v>
      </c>
      <c r="K6698" s="17">
        <v>913.43</v>
      </c>
      <c r="L6698" s="17">
        <v>5</v>
      </c>
      <c r="M6698" s="17">
        <v>-169.64</v>
      </c>
      <c r="N6698" s="17" t="str">
        <f>IF(SalesData[[#This Row],[Profit]]&gt;0,"Profit","Loss")</f>
        <v>Loss</v>
      </c>
    </row>
    <row r="6699" spans="1:14" x14ac:dyDescent="0.25">
      <c r="A6699" s="1">
        <v>42737</v>
      </c>
      <c r="B6699" s="3">
        <f t="shared" si="312"/>
        <v>2017</v>
      </c>
      <c r="C6699" s="3">
        <f t="shared" si="313"/>
        <v>1</v>
      </c>
      <c r="D6699" t="s">
        <v>1910</v>
      </c>
      <c r="E6699" t="str">
        <f t="shared" si="314"/>
        <v>Trudy Schmidt20170102</v>
      </c>
      <c r="F6699">
        <f>IF(COUNTIF($E$2:E6699, E6699) = 1, MAX($F$1:F6698) + 1, INDEX($F$1:F6698, MATCH(E6699, $E$1:E6698, 0)))</f>
        <v>3317</v>
      </c>
      <c r="G6699" t="s">
        <v>10</v>
      </c>
      <c r="H6699" t="s">
        <v>11</v>
      </c>
      <c r="I6699" t="s">
        <v>18</v>
      </c>
      <c r="J6699" t="s">
        <v>1384</v>
      </c>
      <c r="K6699" s="17">
        <v>372.14</v>
      </c>
      <c r="L6699" s="17">
        <v>3</v>
      </c>
      <c r="M6699" s="17">
        <v>27.91</v>
      </c>
      <c r="N6699" s="17" t="str">
        <f>IF(SalesData[[#This Row],[Profit]]&gt;0,"Profit","Loss")</f>
        <v>Profit</v>
      </c>
    </row>
    <row r="6700" spans="1:14" x14ac:dyDescent="0.25">
      <c r="A6700" s="1">
        <v>42737</v>
      </c>
      <c r="B6700" s="3">
        <f t="shared" si="312"/>
        <v>2017</v>
      </c>
      <c r="C6700" s="3">
        <f t="shared" si="313"/>
        <v>1</v>
      </c>
      <c r="D6700" t="s">
        <v>1971</v>
      </c>
      <c r="E6700" t="str">
        <f t="shared" si="314"/>
        <v>Fred Wasserman20170102</v>
      </c>
      <c r="F6700">
        <f>IF(COUNTIF($E$2:E6700, E6700) = 1, MAX($F$1:F6699) + 1, INDEX($F$1:F6699, MATCH(E6700, $E$1:E6699, 0)))</f>
        <v>3318</v>
      </c>
      <c r="G6700" t="s">
        <v>27</v>
      </c>
      <c r="H6700" t="s">
        <v>39</v>
      </c>
      <c r="I6700" t="s">
        <v>52</v>
      </c>
      <c r="J6700" t="s">
        <v>2255</v>
      </c>
      <c r="K6700" s="17">
        <v>16.59</v>
      </c>
      <c r="L6700" s="17">
        <v>1</v>
      </c>
      <c r="M6700" s="17">
        <v>5.81</v>
      </c>
      <c r="N6700" s="17" t="str">
        <f>IF(SalesData[[#This Row],[Profit]]&gt;0,"Profit","Loss")</f>
        <v>Profit</v>
      </c>
    </row>
    <row r="6701" spans="1:14" x14ac:dyDescent="0.25">
      <c r="A6701" s="1">
        <v>42738</v>
      </c>
      <c r="B6701" s="3">
        <f t="shared" si="312"/>
        <v>2017</v>
      </c>
      <c r="C6701" s="3">
        <f t="shared" si="313"/>
        <v>1</v>
      </c>
      <c r="D6701" t="s">
        <v>85</v>
      </c>
      <c r="E6701" t="str">
        <f t="shared" si="314"/>
        <v>Delfina Latchford20170103</v>
      </c>
      <c r="F6701">
        <f>IF(COUNTIF($E$2:E6701, E6701) = 1, MAX($F$1:F6700) + 1, INDEX($F$1:F6700, MATCH(E6701, $E$1:E6700, 0)))</f>
        <v>3319</v>
      </c>
      <c r="G6701" t="s">
        <v>27</v>
      </c>
      <c r="H6701" t="s">
        <v>11</v>
      </c>
      <c r="I6701" t="s">
        <v>12</v>
      </c>
      <c r="J6701" t="s">
        <v>2605</v>
      </c>
      <c r="K6701" s="17">
        <v>38.880000000000003</v>
      </c>
      <c r="L6701" s="17">
        <v>6</v>
      </c>
      <c r="M6701" s="17">
        <v>18.66</v>
      </c>
      <c r="N6701" s="17" t="str">
        <f>IF(SalesData[[#This Row],[Profit]]&gt;0,"Profit","Loss")</f>
        <v>Profit</v>
      </c>
    </row>
    <row r="6702" spans="1:14" x14ac:dyDescent="0.25">
      <c r="A6702" s="1">
        <v>42738</v>
      </c>
      <c r="B6702" s="3">
        <f t="shared" si="312"/>
        <v>2017</v>
      </c>
      <c r="C6702" s="3">
        <f t="shared" si="313"/>
        <v>1</v>
      </c>
      <c r="D6702" t="s">
        <v>1948</v>
      </c>
      <c r="E6702" t="str">
        <f t="shared" si="314"/>
        <v>Christopher Martinez20170103</v>
      </c>
      <c r="F6702">
        <f>IF(COUNTIF($E$2:E6702, E6702) = 1, MAX($F$1:F6701) + 1, INDEX($F$1:F6701, MATCH(E6702, $E$1:E6701, 0)))</f>
        <v>3320</v>
      </c>
      <c r="G6702" t="s">
        <v>27</v>
      </c>
      <c r="H6702" t="s">
        <v>11</v>
      </c>
      <c r="I6702" t="s">
        <v>20</v>
      </c>
      <c r="J6702" t="s">
        <v>2488</v>
      </c>
      <c r="K6702" s="17">
        <v>2022.27</v>
      </c>
      <c r="L6702" s="17">
        <v>8</v>
      </c>
      <c r="M6702" s="17">
        <v>682.52</v>
      </c>
      <c r="N6702" s="17" t="str">
        <f>IF(SalesData[[#This Row],[Profit]]&gt;0,"Profit","Loss")</f>
        <v>Profit</v>
      </c>
    </row>
    <row r="6703" spans="1:14" x14ac:dyDescent="0.25">
      <c r="A6703" s="1">
        <v>42738</v>
      </c>
      <c r="B6703" s="3">
        <f t="shared" si="312"/>
        <v>2017</v>
      </c>
      <c r="C6703" s="3">
        <f t="shared" si="313"/>
        <v>1</v>
      </c>
      <c r="D6703" t="s">
        <v>1948</v>
      </c>
      <c r="E6703" t="str">
        <f t="shared" si="314"/>
        <v>Christopher Martinez20170103</v>
      </c>
      <c r="F6703">
        <f>IF(COUNTIF($E$2:E6703, E6703) = 1, MAX($F$1:F6702) + 1, INDEX($F$1:F6702, MATCH(E6703, $E$1:E6702, 0)))</f>
        <v>3320</v>
      </c>
      <c r="G6703" t="s">
        <v>27</v>
      </c>
      <c r="H6703" t="s">
        <v>11</v>
      </c>
      <c r="I6703" t="s">
        <v>24</v>
      </c>
      <c r="J6703" t="s">
        <v>2233</v>
      </c>
      <c r="K6703" s="17">
        <v>9.1199999999999992</v>
      </c>
      <c r="L6703" s="17">
        <v>3</v>
      </c>
      <c r="M6703" s="17">
        <v>3.1</v>
      </c>
      <c r="N6703" s="17" t="str">
        <f>IF(SalesData[[#This Row],[Profit]]&gt;0,"Profit","Loss")</f>
        <v>Profit</v>
      </c>
    </row>
    <row r="6704" spans="1:14" x14ac:dyDescent="0.25">
      <c r="A6704" s="1">
        <v>42741</v>
      </c>
      <c r="B6704" s="3">
        <f t="shared" si="312"/>
        <v>2017</v>
      </c>
      <c r="C6704" s="3">
        <f t="shared" si="313"/>
        <v>1</v>
      </c>
      <c r="D6704" t="s">
        <v>910</v>
      </c>
      <c r="E6704" t="str">
        <f t="shared" si="314"/>
        <v>Dennis Pardue20170106</v>
      </c>
      <c r="F6704">
        <f>IF(COUNTIF($E$2:E6704, E6704) = 1, MAX($F$1:F6703) + 1, INDEX($F$1:F6703, MATCH(E6704, $E$1:E6703, 0)))</f>
        <v>3321</v>
      </c>
      <c r="G6704" t="s">
        <v>488</v>
      </c>
      <c r="H6704" t="s">
        <v>11</v>
      </c>
      <c r="I6704" t="s">
        <v>20</v>
      </c>
      <c r="J6704" t="s">
        <v>189</v>
      </c>
      <c r="K6704" s="17">
        <v>33.74</v>
      </c>
      <c r="L6704" s="17">
        <v>7</v>
      </c>
      <c r="M6704" s="17">
        <v>15.52</v>
      </c>
      <c r="N6704" s="17" t="str">
        <f>IF(SalesData[[#This Row],[Profit]]&gt;0,"Profit","Loss")</f>
        <v>Profit</v>
      </c>
    </row>
    <row r="6705" spans="1:14" x14ac:dyDescent="0.25">
      <c r="A6705" s="1">
        <v>42742</v>
      </c>
      <c r="B6705" s="3">
        <f t="shared" si="312"/>
        <v>2017</v>
      </c>
      <c r="C6705" s="3">
        <f t="shared" si="313"/>
        <v>1</v>
      </c>
      <c r="D6705" t="s">
        <v>1963</v>
      </c>
      <c r="E6705" t="str">
        <f t="shared" si="314"/>
        <v>Bart Watters20170107</v>
      </c>
      <c r="F6705">
        <f>IF(COUNTIF($E$2:E6705, E6705) = 1, MAX($F$1:F6704) + 1, INDEX($F$1:F6704, MATCH(E6705, $E$1:E6704, 0)))</f>
        <v>3322</v>
      </c>
      <c r="G6705" t="s">
        <v>110</v>
      </c>
      <c r="H6705" t="s">
        <v>39</v>
      </c>
      <c r="I6705" t="s">
        <v>302</v>
      </c>
      <c r="J6705" t="s">
        <v>1236</v>
      </c>
      <c r="K6705" s="17">
        <v>3059.98</v>
      </c>
      <c r="L6705" s="17">
        <v>2</v>
      </c>
      <c r="M6705" s="17">
        <v>680</v>
      </c>
      <c r="N6705" s="17" t="str">
        <f>IF(SalesData[[#This Row],[Profit]]&gt;0,"Profit","Loss")</f>
        <v>Profit</v>
      </c>
    </row>
    <row r="6706" spans="1:14" x14ac:dyDescent="0.25">
      <c r="A6706" s="1">
        <v>42742</v>
      </c>
      <c r="B6706" s="3">
        <f t="shared" si="312"/>
        <v>2017</v>
      </c>
      <c r="C6706" s="3">
        <f t="shared" si="313"/>
        <v>1</v>
      </c>
      <c r="D6706" t="s">
        <v>2164</v>
      </c>
      <c r="E6706" t="str">
        <f t="shared" si="314"/>
        <v>Thais Sissman20170107</v>
      </c>
      <c r="F6706">
        <f>IF(COUNTIF($E$2:E6706, E6706) = 1, MAX($F$1:F6705) + 1, INDEX($F$1:F6705, MATCH(E6706, $E$1:E6705, 0)))</f>
        <v>3323</v>
      </c>
      <c r="G6706" t="s">
        <v>123</v>
      </c>
      <c r="H6706" t="s">
        <v>11</v>
      </c>
      <c r="I6706" t="s">
        <v>20</v>
      </c>
      <c r="J6706" t="s">
        <v>436</v>
      </c>
      <c r="K6706" s="17">
        <v>2.81</v>
      </c>
      <c r="L6706" s="17">
        <v>3</v>
      </c>
      <c r="M6706" s="17">
        <v>-1.97</v>
      </c>
      <c r="N6706" s="17" t="str">
        <f>IF(SalesData[[#This Row],[Profit]]&gt;0,"Profit","Loss")</f>
        <v>Loss</v>
      </c>
    </row>
    <row r="6707" spans="1:14" x14ac:dyDescent="0.25">
      <c r="A6707" s="1">
        <v>42742</v>
      </c>
      <c r="B6707" s="3">
        <f t="shared" si="312"/>
        <v>2017</v>
      </c>
      <c r="C6707" s="3">
        <f t="shared" si="313"/>
        <v>1</v>
      </c>
      <c r="D6707" t="s">
        <v>1623</v>
      </c>
      <c r="E6707" t="str">
        <f t="shared" si="314"/>
        <v>Jamie Frazer20170107</v>
      </c>
      <c r="F6707">
        <f>IF(COUNTIF($E$2:E6707, E6707) = 1, MAX($F$1:F6706) + 1, INDEX($F$1:F6706, MATCH(E6707, $E$1:E6706, 0)))</f>
        <v>3324</v>
      </c>
      <c r="G6707" t="s">
        <v>27</v>
      </c>
      <c r="H6707" t="s">
        <v>11</v>
      </c>
      <c r="I6707" t="s">
        <v>18</v>
      </c>
      <c r="J6707" t="s">
        <v>111</v>
      </c>
      <c r="K6707" s="17">
        <v>153.78</v>
      </c>
      <c r="L6707" s="17">
        <v>11</v>
      </c>
      <c r="M6707" s="17">
        <v>44.6</v>
      </c>
      <c r="N6707" s="17" t="str">
        <f>IF(SalesData[[#This Row],[Profit]]&gt;0,"Profit","Loss")</f>
        <v>Profit</v>
      </c>
    </row>
    <row r="6708" spans="1:14" x14ac:dyDescent="0.25">
      <c r="A6708" s="1">
        <v>42742</v>
      </c>
      <c r="B6708" s="3">
        <f t="shared" si="312"/>
        <v>2017</v>
      </c>
      <c r="C6708" s="3">
        <f t="shared" si="313"/>
        <v>1</v>
      </c>
      <c r="D6708" t="s">
        <v>1623</v>
      </c>
      <c r="E6708" t="str">
        <f t="shared" si="314"/>
        <v>Jamie Frazer20170107</v>
      </c>
      <c r="F6708">
        <f>IF(COUNTIF($E$2:E6708, E6708) = 1, MAX($F$1:F6707) + 1, INDEX($F$1:F6707, MATCH(E6708, $E$1:E6707, 0)))</f>
        <v>3324</v>
      </c>
      <c r="G6708" t="s">
        <v>27</v>
      </c>
      <c r="H6708" t="s">
        <v>11</v>
      </c>
      <c r="I6708" t="s">
        <v>18</v>
      </c>
      <c r="J6708" t="s">
        <v>356</v>
      </c>
      <c r="K6708" s="17">
        <v>61.02</v>
      </c>
      <c r="L6708" s="17">
        <v>3</v>
      </c>
      <c r="M6708" s="17">
        <v>0.61</v>
      </c>
      <c r="N6708" s="17" t="str">
        <f>IF(SalesData[[#This Row],[Profit]]&gt;0,"Profit","Loss")</f>
        <v>Profit</v>
      </c>
    </row>
    <row r="6709" spans="1:14" x14ac:dyDescent="0.25">
      <c r="A6709" s="1">
        <v>42742</v>
      </c>
      <c r="B6709" s="3">
        <f t="shared" si="312"/>
        <v>2017</v>
      </c>
      <c r="C6709" s="3">
        <f t="shared" si="313"/>
        <v>1</v>
      </c>
      <c r="D6709" t="s">
        <v>1623</v>
      </c>
      <c r="E6709" t="str">
        <f t="shared" si="314"/>
        <v>Jamie Frazer20170107</v>
      </c>
      <c r="F6709">
        <f>IF(COUNTIF($E$2:E6709, E6709) = 1, MAX($F$1:F6708) + 1, INDEX($F$1:F6708, MATCH(E6709, $E$1:E6708, 0)))</f>
        <v>3324</v>
      </c>
      <c r="G6709" t="s">
        <v>27</v>
      </c>
      <c r="H6709" t="s">
        <v>11</v>
      </c>
      <c r="I6709" t="s">
        <v>200</v>
      </c>
      <c r="J6709" t="s">
        <v>2274</v>
      </c>
      <c r="K6709" s="17">
        <v>110.11</v>
      </c>
      <c r="L6709" s="17">
        <v>7</v>
      </c>
      <c r="M6709" s="17">
        <v>31.93</v>
      </c>
      <c r="N6709" s="17" t="str">
        <f>IF(SalesData[[#This Row],[Profit]]&gt;0,"Profit","Loss")</f>
        <v>Profit</v>
      </c>
    </row>
    <row r="6710" spans="1:14" x14ac:dyDescent="0.25">
      <c r="A6710" s="1">
        <v>42742</v>
      </c>
      <c r="B6710" s="3">
        <f t="shared" si="312"/>
        <v>2017</v>
      </c>
      <c r="C6710" s="3">
        <f t="shared" si="313"/>
        <v>1</v>
      </c>
      <c r="D6710" t="s">
        <v>1623</v>
      </c>
      <c r="E6710" t="str">
        <f t="shared" si="314"/>
        <v>Jamie Frazer20170107</v>
      </c>
      <c r="F6710">
        <f>IF(COUNTIF($E$2:E6710, E6710) = 1, MAX($F$1:F6709) + 1, INDEX($F$1:F6709, MATCH(E6710, $E$1:E6709, 0)))</f>
        <v>3324</v>
      </c>
      <c r="G6710" t="s">
        <v>27</v>
      </c>
      <c r="H6710" t="s">
        <v>11</v>
      </c>
      <c r="I6710" t="s">
        <v>43</v>
      </c>
      <c r="J6710" t="s">
        <v>160</v>
      </c>
      <c r="K6710" s="17">
        <v>7.89</v>
      </c>
      <c r="L6710" s="17">
        <v>1</v>
      </c>
      <c r="M6710" s="17">
        <v>3.55</v>
      </c>
      <c r="N6710" s="17" t="str">
        <f>IF(SalesData[[#This Row],[Profit]]&gt;0,"Profit","Loss")</f>
        <v>Profit</v>
      </c>
    </row>
    <row r="6711" spans="1:14" x14ac:dyDescent="0.25">
      <c r="A6711" s="1">
        <v>42743</v>
      </c>
      <c r="B6711" s="3">
        <f t="shared" si="312"/>
        <v>2017</v>
      </c>
      <c r="C6711" s="3">
        <f t="shared" si="313"/>
        <v>1</v>
      </c>
      <c r="D6711" t="s">
        <v>1070</v>
      </c>
      <c r="E6711" t="str">
        <f t="shared" si="314"/>
        <v>Ricardo Sperren20170108</v>
      </c>
      <c r="F6711">
        <f>IF(COUNTIF($E$2:E6711, E6711) = 1, MAX($F$1:F6710) + 1, INDEX($F$1:F6710, MATCH(E6711, $E$1:E6710, 0)))</f>
        <v>3325</v>
      </c>
      <c r="G6711" t="s">
        <v>164</v>
      </c>
      <c r="H6711" t="s">
        <v>34</v>
      </c>
      <c r="I6711" t="s">
        <v>145</v>
      </c>
      <c r="J6711" t="s">
        <v>321</v>
      </c>
      <c r="K6711" s="17">
        <v>892.98</v>
      </c>
      <c r="L6711" s="17">
        <v>2</v>
      </c>
      <c r="M6711" s="17">
        <v>80.37</v>
      </c>
      <c r="N6711" s="17" t="str">
        <f>IF(SalesData[[#This Row],[Profit]]&gt;0,"Profit","Loss")</f>
        <v>Profit</v>
      </c>
    </row>
    <row r="6712" spans="1:14" x14ac:dyDescent="0.25">
      <c r="A6712" s="1">
        <v>42744</v>
      </c>
      <c r="B6712" s="3">
        <f t="shared" si="312"/>
        <v>2017</v>
      </c>
      <c r="C6712" s="3">
        <f t="shared" si="313"/>
        <v>1</v>
      </c>
      <c r="D6712" t="s">
        <v>1423</v>
      </c>
      <c r="E6712" t="str">
        <f t="shared" si="314"/>
        <v>Beth Paige20170109</v>
      </c>
      <c r="F6712">
        <f>IF(COUNTIF($E$2:E6712, E6712) = 1, MAX($F$1:F6711) + 1, INDEX($F$1:F6711, MATCH(E6712, $E$1:E6711, 0)))</f>
        <v>3326</v>
      </c>
      <c r="G6712" t="s">
        <v>23</v>
      </c>
      <c r="H6712" t="s">
        <v>11</v>
      </c>
      <c r="I6712" t="s">
        <v>20</v>
      </c>
      <c r="J6712" t="s">
        <v>37</v>
      </c>
      <c r="K6712" s="17">
        <v>274.49</v>
      </c>
      <c r="L6712" s="17">
        <v>3</v>
      </c>
      <c r="M6712" s="17">
        <v>-228.74</v>
      </c>
      <c r="N6712" s="17" t="str">
        <f>IF(SalesData[[#This Row],[Profit]]&gt;0,"Profit","Loss")</f>
        <v>Loss</v>
      </c>
    </row>
    <row r="6713" spans="1:14" x14ac:dyDescent="0.25">
      <c r="A6713" s="1">
        <v>42747</v>
      </c>
      <c r="B6713" s="3">
        <f t="shared" si="312"/>
        <v>2017</v>
      </c>
      <c r="C6713" s="3">
        <f t="shared" si="313"/>
        <v>1</v>
      </c>
      <c r="D6713" t="s">
        <v>564</v>
      </c>
      <c r="E6713" t="str">
        <f t="shared" si="314"/>
        <v>Dianna Arnett20170112</v>
      </c>
      <c r="F6713">
        <f>IF(COUNTIF($E$2:E6713, E6713) = 1, MAX($F$1:F6712) + 1, INDEX($F$1:F6712, MATCH(E6713, $E$1:E6712, 0)))</f>
        <v>3327</v>
      </c>
      <c r="G6713" t="s">
        <v>2044</v>
      </c>
      <c r="H6713" t="s">
        <v>11</v>
      </c>
      <c r="I6713" t="s">
        <v>12</v>
      </c>
      <c r="J6713" t="s">
        <v>127</v>
      </c>
      <c r="K6713" s="17">
        <v>40.08</v>
      </c>
      <c r="L6713" s="17">
        <v>6</v>
      </c>
      <c r="M6713" s="17">
        <v>19.239999999999998</v>
      </c>
      <c r="N6713" s="17" t="str">
        <f>IF(SalesData[[#This Row],[Profit]]&gt;0,"Profit","Loss")</f>
        <v>Profit</v>
      </c>
    </row>
    <row r="6714" spans="1:14" x14ac:dyDescent="0.25">
      <c r="A6714" s="1">
        <v>42747</v>
      </c>
      <c r="B6714" s="3">
        <f t="shared" si="312"/>
        <v>2017</v>
      </c>
      <c r="C6714" s="3">
        <f t="shared" si="313"/>
        <v>1</v>
      </c>
      <c r="D6714" t="s">
        <v>564</v>
      </c>
      <c r="E6714" t="str">
        <f t="shared" si="314"/>
        <v>Dianna Arnett20170112</v>
      </c>
      <c r="F6714">
        <f>IF(COUNTIF($E$2:E6714, E6714) = 1, MAX($F$1:F6713) + 1, INDEX($F$1:F6713, MATCH(E6714, $E$1:E6713, 0)))</f>
        <v>3327</v>
      </c>
      <c r="G6714" t="s">
        <v>2044</v>
      </c>
      <c r="H6714" t="s">
        <v>34</v>
      </c>
      <c r="I6714" t="s">
        <v>47</v>
      </c>
      <c r="J6714" t="s">
        <v>2015</v>
      </c>
      <c r="K6714" s="17">
        <v>37.68</v>
      </c>
      <c r="L6714" s="17">
        <v>2</v>
      </c>
      <c r="M6714" s="17">
        <v>15.83</v>
      </c>
      <c r="N6714" s="17" t="str">
        <f>IF(SalesData[[#This Row],[Profit]]&gt;0,"Profit","Loss")</f>
        <v>Profit</v>
      </c>
    </row>
    <row r="6715" spans="1:14" x14ac:dyDescent="0.25">
      <c r="A6715" s="1">
        <v>42747</v>
      </c>
      <c r="B6715" s="3">
        <f t="shared" si="312"/>
        <v>2017</v>
      </c>
      <c r="C6715" s="3">
        <f t="shared" si="313"/>
        <v>1</v>
      </c>
      <c r="D6715" t="s">
        <v>2042</v>
      </c>
      <c r="E6715" t="str">
        <f t="shared" si="314"/>
        <v>Linda Southworth20170112</v>
      </c>
      <c r="F6715">
        <f>IF(COUNTIF($E$2:E6715, E6715) = 1, MAX($F$1:F6714) + 1, INDEX($F$1:F6714, MATCH(E6715, $E$1:E6714, 0)))</f>
        <v>3328</v>
      </c>
      <c r="G6715" t="s">
        <v>27</v>
      </c>
      <c r="H6715" t="s">
        <v>11</v>
      </c>
      <c r="I6715" t="s">
        <v>63</v>
      </c>
      <c r="J6715" t="s">
        <v>64</v>
      </c>
      <c r="K6715" s="17">
        <v>9.7799999999999994</v>
      </c>
      <c r="L6715" s="17">
        <v>1</v>
      </c>
      <c r="M6715" s="17">
        <v>4.8899999999999997</v>
      </c>
      <c r="N6715" s="17" t="str">
        <f>IF(SalesData[[#This Row],[Profit]]&gt;0,"Profit","Loss")</f>
        <v>Profit</v>
      </c>
    </row>
    <row r="6716" spans="1:14" x14ac:dyDescent="0.25">
      <c r="A6716" s="1">
        <v>42747</v>
      </c>
      <c r="B6716" s="3">
        <f t="shared" si="312"/>
        <v>2017</v>
      </c>
      <c r="C6716" s="3">
        <f t="shared" si="313"/>
        <v>1</v>
      </c>
      <c r="D6716" t="s">
        <v>2053</v>
      </c>
      <c r="E6716" t="str">
        <f t="shared" si="314"/>
        <v>David Bremer20170112</v>
      </c>
      <c r="F6716">
        <f>IF(COUNTIF($E$2:E6716, E6716) = 1, MAX($F$1:F6715) + 1, INDEX($F$1:F6715, MATCH(E6716, $E$1:E6715, 0)))</f>
        <v>3329</v>
      </c>
      <c r="G6716" t="s">
        <v>10</v>
      </c>
      <c r="H6716" t="s">
        <v>11</v>
      </c>
      <c r="I6716" t="s">
        <v>20</v>
      </c>
      <c r="J6716" t="s">
        <v>2127</v>
      </c>
      <c r="K6716" s="17">
        <v>760.98</v>
      </c>
      <c r="L6716" s="17">
        <v>5</v>
      </c>
      <c r="M6716" s="17">
        <v>-1141.47</v>
      </c>
      <c r="N6716" s="17" t="str">
        <f>IF(SalesData[[#This Row],[Profit]]&gt;0,"Profit","Loss")</f>
        <v>Loss</v>
      </c>
    </row>
    <row r="6717" spans="1:14" x14ac:dyDescent="0.25">
      <c r="A6717" s="1">
        <v>42748</v>
      </c>
      <c r="B6717" s="3">
        <f t="shared" si="312"/>
        <v>2017</v>
      </c>
      <c r="C6717" s="3">
        <f t="shared" si="313"/>
        <v>1</v>
      </c>
      <c r="D6717" t="s">
        <v>1744</v>
      </c>
      <c r="E6717" t="str">
        <f t="shared" si="314"/>
        <v>Cathy Prescott20170113</v>
      </c>
      <c r="F6717">
        <f>IF(COUNTIF($E$2:E6717, E6717) = 1, MAX($F$1:F6716) + 1, INDEX($F$1:F6716, MATCH(E6717, $E$1:E6716, 0)))</f>
        <v>3330</v>
      </c>
      <c r="G6717" t="s">
        <v>186</v>
      </c>
      <c r="H6717" t="s">
        <v>11</v>
      </c>
      <c r="I6717" t="s">
        <v>12</v>
      </c>
      <c r="J6717" t="s">
        <v>1170</v>
      </c>
      <c r="K6717" s="17">
        <v>32.4</v>
      </c>
      <c r="L6717" s="17">
        <v>5</v>
      </c>
      <c r="M6717" s="17">
        <v>15.55</v>
      </c>
      <c r="N6717" s="17" t="str">
        <f>IF(SalesData[[#This Row],[Profit]]&gt;0,"Profit","Loss")</f>
        <v>Profit</v>
      </c>
    </row>
    <row r="6718" spans="1:14" x14ac:dyDescent="0.25">
      <c r="A6718" s="1">
        <v>42748</v>
      </c>
      <c r="B6718" s="3">
        <f t="shared" si="312"/>
        <v>2017</v>
      </c>
      <c r="C6718" s="3">
        <f t="shared" si="313"/>
        <v>1</v>
      </c>
      <c r="D6718" t="s">
        <v>1744</v>
      </c>
      <c r="E6718" t="str">
        <f t="shared" si="314"/>
        <v>Cathy Prescott20170113</v>
      </c>
      <c r="F6718">
        <f>IF(COUNTIF($E$2:E6718, E6718) = 1, MAX($F$1:F6717) + 1, INDEX($F$1:F6717, MATCH(E6718, $E$1:E6717, 0)))</f>
        <v>3330</v>
      </c>
      <c r="G6718" t="s">
        <v>186</v>
      </c>
      <c r="H6718" t="s">
        <v>11</v>
      </c>
      <c r="I6718" t="s">
        <v>24</v>
      </c>
      <c r="J6718" t="s">
        <v>600</v>
      </c>
      <c r="K6718" s="17">
        <v>209.94</v>
      </c>
      <c r="L6718" s="17">
        <v>6</v>
      </c>
      <c r="M6718" s="17">
        <v>54.58</v>
      </c>
      <c r="N6718" s="17" t="str">
        <f>IF(SalesData[[#This Row],[Profit]]&gt;0,"Profit","Loss")</f>
        <v>Profit</v>
      </c>
    </row>
    <row r="6719" spans="1:14" x14ac:dyDescent="0.25">
      <c r="A6719" s="1">
        <v>42748</v>
      </c>
      <c r="B6719" s="3">
        <f t="shared" si="312"/>
        <v>2017</v>
      </c>
      <c r="C6719" s="3">
        <f t="shared" si="313"/>
        <v>1</v>
      </c>
      <c r="D6719" t="s">
        <v>1744</v>
      </c>
      <c r="E6719" t="str">
        <f t="shared" si="314"/>
        <v>Cathy Prescott20170113</v>
      </c>
      <c r="F6719">
        <f>IF(COUNTIF($E$2:E6719, E6719) = 1, MAX($F$1:F6718) + 1, INDEX($F$1:F6718, MATCH(E6719, $E$1:E6718, 0)))</f>
        <v>3330</v>
      </c>
      <c r="G6719" t="s">
        <v>186</v>
      </c>
      <c r="H6719" t="s">
        <v>11</v>
      </c>
      <c r="I6719" t="s">
        <v>200</v>
      </c>
      <c r="J6719" t="s">
        <v>461</v>
      </c>
      <c r="K6719" s="17">
        <v>4164.05</v>
      </c>
      <c r="L6719" s="17">
        <v>5</v>
      </c>
      <c r="M6719" s="17">
        <v>83.28</v>
      </c>
      <c r="N6719" s="17" t="str">
        <f>IF(SalesData[[#This Row],[Profit]]&gt;0,"Profit","Loss")</f>
        <v>Profit</v>
      </c>
    </row>
    <row r="6720" spans="1:14" x14ac:dyDescent="0.25">
      <c r="A6720" s="1">
        <v>42748</v>
      </c>
      <c r="B6720" s="3">
        <f t="shared" si="312"/>
        <v>2017</v>
      </c>
      <c r="C6720" s="3">
        <f t="shared" si="313"/>
        <v>1</v>
      </c>
      <c r="D6720" t="s">
        <v>1744</v>
      </c>
      <c r="E6720" t="str">
        <f t="shared" si="314"/>
        <v>Cathy Prescott20170113</v>
      </c>
      <c r="F6720">
        <f>IF(COUNTIF($E$2:E6720, E6720) = 1, MAX($F$1:F6719) + 1, INDEX($F$1:F6719, MATCH(E6720, $E$1:E6719, 0)))</f>
        <v>3330</v>
      </c>
      <c r="G6720" t="s">
        <v>186</v>
      </c>
      <c r="H6720" t="s">
        <v>34</v>
      </c>
      <c r="I6720" t="s">
        <v>74</v>
      </c>
      <c r="J6720" t="s">
        <v>835</v>
      </c>
      <c r="K6720" s="17">
        <v>212.94</v>
      </c>
      <c r="L6720" s="17">
        <v>3</v>
      </c>
      <c r="M6720" s="17">
        <v>53.24</v>
      </c>
      <c r="N6720" s="17" t="str">
        <f>IF(SalesData[[#This Row],[Profit]]&gt;0,"Profit","Loss")</f>
        <v>Profit</v>
      </c>
    </row>
    <row r="6721" spans="1:14" x14ac:dyDescent="0.25">
      <c r="A6721" s="1">
        <v>42749</v>
      </c>
      <c r="B6721" s="3">
        <f t="shared" si="312"/>
        <v>2017</v>
      </c>
      <c r="C6721" s="3">
        <f t="shared" si="313"/>
        <v>1</v>
      </c>
      <c r="D6721" t="s">
        <v>2503</v>
      </c>
      <c r="E6721" t="str">
        <f t="shared" si="314"/>
        <v>Rob Beeghly20170114</v>
      </c>
      <c r="F6721">
        <f>IF(COUNTIF($E$2:E6721, E6721) = 1, MAX($F$1:F6720) + 1, INDEX($F$1:F6720, MATCH(E6721, $E$1:E6720, 0)))</f>
        <v>3331</v>
      </c>
      <c r="G6721" t="s">
        <v>245</v>
      </c>
      <c r="H6721" t="s">
        <v>11</v>
      </c>
      <c r="I6721" t="s">
        <v>63</v>
      </c>
      <c r="J6721" t="s">
        <v>98</v>
      </c>
      <c r="K6721" s="17">
        <v>21.74</v>
      </c>
      <c r="L6721" s="17">
        <v>1</v>
      </c>
      <c r="M6721" s="17">
        <v>7.34</v>
      </c>
      <c r="N6721" s="17" t="str">
        <f>IF(SalesData[[#This Row],[Profit]]&gt;0,"Profit","Loss")</f>
        <v>Profit</v>
      </c>
    </row>
    <row r="6722" spans="1:14" x14ac:dyDescent="0.25">
      <c r="A6722" s="1">
        <v>42749</v>
      </c>
      <c r="B6722" s="3">
        <f t="shared" ref="B6722:B6785" si="315">YEAR(A6722)</f>
        <v>2017</v>
      </c>
      <c r="C6722" s="3">
        <f t="shared" ref="C6722:C6785" si="316">MONTH(A6722)</f>
        <v>1</v>
      </c>
      <c r="D6722" t="s">
        <v>2503</v>
      </c>
      <c r="E6722" t="str">
        <f t="shared" ref="E6722:E6785" si="317">D6722 &amp; TEXT(A6722, "yyyymmdd")</f>
        <v>Rob Beeghly20170114</v>
      </c>
      <c r="F6722">
        <f>IF(COUNTIF($E$2:E6722, E6722) = 1, MAX($F$1:F6721) + 1, INDEX($F$1:F6721, MATCH(E6722, $E$1:E6721, 0)))</f>
        <v>3331</v>
      </c>
      <c r="G6722" t="s">
        <v>245</v>
      </c>
      <c r="H6722" t="s">
        <v>39</v>
      </c>
      <c r="I6722" t="s">
        <v>40</v>
      </c>
      <c r="J6722" t="s">
        <v>229</v>
      </c>
      <c r="K6722" s="17">
        <v>7.92</v>
      </c>
      <c r="L6722" s="17">
        <v>5</v>
      </c>
      <c r="M6722" s="17">
        <v>0.69</v>
      </c>
      <c r="N6722" s="17" t="str">
        <f>IF(SalesData[[#This Row],[Profit]]&gt;0,"Profit","Loss")</f>
        <v>Profit</v>
      </c>
    </row>
    <row r="6723" spans="1:14" x14ac:dyDescent="0.25">
      <c r="A6723" s="1">
        <v>42749</v>
      </c>
      <c r="B6723" s="3">
        <f t="shared" si="315"/>
        <v>2017</v>
      </c>
      <c r="C6723" s="3">
        <f t="shared" si="316"/>
        <v>1</v>
      </c>
      <c r="D6723" t="s">
        <v>1931</v>
      </c>
      <c r="E6723" t="str">
        <f t="shared" si="317"/>
        <v>Tracy Poddar20170114</v>
      </c>
      <c r="F6723">
        <f>IF(COUNTIF($E$2:E6723, E6723) = 1, MAX($F$1:F6722) + 1, INDEX($F$1:F6722, MATCH(E6723, $E$1:E6722, 0)))</f>
        <v>3332</v>
      </c>
      <c r="G6723" t="s">
        <v>278</v>
      </c>
      <c r="H6723" t="s">
        <v>39</v>
      </c>
      <c r="I6723" t="s">
        <v>52</v>
      </c>
      <c r="J6723" t="s">
        <v>2433</v>
      </c>
      <c r="K6723" s="17">
        <v>169.06</v>
      </c>
      <c r="L6723" s="17">
        <v>7</v>
      </c>
      <c r="M6723" s="17">
        <v>-14.79</v>
      </c>
      <c r="N6723" s="17" t="str">
        <f>IF(SalesData[[#This Row],[Profit]]&gt;0,"Profit","Loss")</f>
        <v>Loss</v>
      </c>
    </row>
    <row r="6724" spans="1:14" x14ac:dyDescent="0.25">
      <c r="A6724" s="1">
        <v>42749</v>
      </c>
      <c r="B6724" s="3">
        <f t="shared" si="315"/>
        <v>2017</v>
      </c>
      <c r="C6724" s="3">
        <f t="shared" si="316"/>
        <v>1</v>
      </c>
      <c r="D6724" t="s">
        <v>1931</v>
      </c>
      <c r="E6724" t="str">
        <f t="shared" si="317"/>
        <v>Tracy Poddar20170114</v>
      </c>
      <c r="F6724">
        <f>IF(COUNTIF($E$2:E6724, E6724) = 1, MAX($F$1:F6723) + 1, INDEX($F$1:F6723, MATCH(E6724, $E$1:E6723, 0)))</f>
        <v>3332</v>
      </c>
      <c r="G6724" t="s">
        <v>278</v>
      </c>
      <c r="H6724" t="s">
        <v>11</v>
      </c>
      <c r="I6724" t="s">
        <v>18</v>
      </c>
      <c r="J6724" t="s">
        <v>2191</v>
      </c>
      <c r="K6724" s="17">
        <v>168.62</v>
      </c>
      <c r="L6724" s="17">
        <v>9</v>
      </c>
      <c r="M6724" s="17">
        <v>14.75</v>
      </c>
      <c r="N6724" s="17" t="str">
        <f>IF(SalesData[[#This Row],[Profit]]&gt;0,"Profit","Loss")</f>
        <v>Profit</v>
      </c>
    </row>
    <row r="6725" spans="1:14" x14ac:dyDescent="0.25">
      <c r="A6725" s="1">
        <v>42749</v>
      </c>
      <c r="B6725" s="3">
        <f t="shared" si="315"/>
        <v>2017</v>
      </c>
      <c r="C6725" s="3">
        <f t="shared" si="316"/>
        <v>1</v>
      </c>
      <c r="D6725" t="s">
        <v>796</v>
      </c>
      <c r="E6725" t="str">
        <f t="shared" si="317"/>
        <v>Brosina Hoffman20170114</v>
      </c>
      <c r="F6725">
        <f>IF(COUNTIF($E$2:E6725, E6725) = 1, MAX($F$1:F6724) + 1, INDEX($F$1:F6724, MATCH(E6725, $E$1:E6724, 0)))</f>
        <v>3333</v>
      </c>
      <c r="G6725" t="s">
        <v>120</v>
      </c>
      <c r="H6725" t="s">
        <v>11</v>
      </c>
      <c r="I6725" t="s">
        <v>63</v>
      </c>
      <c r="J6725" t="s">
        <v>1444</v>
      </c>
      <c r="K6725" s="17">
        <v>18.34</v>
      </c>
      <c r="L6725" s="17">
        <v>3</v>
      </c>
      <c r="M6725" s="17">
        <v>6.65</v>
      </c>
      <c r="N6725" s="17" t="str">
        <f>IF(SalesData[[#This Row],[Profit]]&gt;0,"Profit","Loss")</f>
        <v>Profit</v>
      </c>
    </row>
    <row r="6726" spans="1:14" x14ac:dyDescent="0.25">
      <c r="A6726" s="1">
        <v>42749</v>
      </c>
      <c r="B6726" s="3">
        <f t="shared" si="315"/>
        <v>2017</v>
      </c>
      <c r="C6726" s="3">
        <f t="shared" si="316"/>
        <v>1</v>
      </c>
      <c r="D6726" t="s">
        <v>796</v>
      </c>
      <c r="E6726" t="str">
        <f t="shared" si="317"/>
        <v>Brosina Hoffman20170114</v>
      </c>
      <c r="F6726">
        <f>IF(COUNTIF($E$2:E6726, E6726) = 1, MAX($F$1:F6725) + 1, INDEX($F$1:F6725, MATCH(E6726, $E$1:E6725, 0)))</f>
        <v>3333</v>
      </c>
      <c r="G6726" t="s">
        <v>120</v>
      </c>
      <c r="H6726" t="s">
        <v>11</v>
      </c>
      <c r="I6726" t="s">
        <v>12</v>
      </c>
      <c r="J6726" t="s">
        <v>1157</v>
      </c>
      <c r="K6726" s="17">
        <v>36.29</v>
      </c>
      <c r="L6726" s="17">
        <v>7</v>
      </c>
      <c r="M6726" s="17">
        <v>12.7</v>
      </c>
      <c r="N6726" s="17" t="str">
        <f>IF(SalesData[[#This Row],[Profit]]&gt;0,"Profit","Loss")</f>
        <v>Profit</v>
      </c>
    </row>
    <row r="6727" spans="1:14" x14ac:dyDescent="0.25">
      <c r="A6727" s="1">
        <v>42749</v>
      </c>
      <c r="B6727" s="3">
        <f t="shared" si="315"/>
        <v>2017</v>
      </c>
      <c r="C6727" s="3">
        <f t="shared" si="316"/>
        <v>1</v>
      </c>
      <c r="D6727" t="s">
        <v>796</v>
      </c>
      <c r="E6727" t="str">
        <f t="shared" si="317"/>
        <v>Brosina Hoffman20170114</v>
      </c>
      <c r="F6727">
        <f>IF(COUNTIF($E$2:E6727, E6727) = 1, MAX($F$1:F6726) + 1, INDEX($F$1:F6726, MATCH(E6727, $E$1:E6726, 0)))</f>
        <v>3333</v>
      </c>
      <c r="G6727" t="s">
        <v>120</v>
      </c>
      <c r="H6727" t="s">
        <v>39</v>
      </c>
      <c r="I6727" t="s">
        <v>40</v>
      </c>
      <c r="J6727" t="s">
        <v>2570</v>
      </c>
      <c r="K6727" s="17">
        <v>111.98</v>
      </c>
      <c r="L6727" s="17">
        <v>2</v>
      </c>
      <c r="M6727" s="17">
        <v>7</v>
      </c>
      <c r="N6727" s="17" t="str">
        <f>IF(SalesData[[#This Row],[Profit]]&gt;0,"Profit","Loss")</f>
        <v>Profit</v>
      </c>
    </row>
    <row r="6728" spans="1:14" x14ac:dyDescent="0.25">
      <c r="A6728" s="1">
        <v>42749</v>
      </c>
      <c r="B6728" s="3">
        <f t="shared" si="315"/>
        <v>2017</v>
      </c>
      <c r="C6728" s="3">
        <f t="shared" si="316"/>
        <v>1</v>
      </c>
      <c r="D6728" t="s">
        <v>796</v>
      </c>
      <c r="E6728" t="str">
        <f t="shared" si="317"/>
        <v>Brosina Hoffman20170114</v>
      </c>
      <c r="F6728">
        <f>IF(COUNTIF($E$2:E6728, E6728) = 1, MAX($F$1:F6727) + 1, INDEX($F$1:F6727, MATCH(E6728, $E$1:E6727, 0)))</f>
        <v>3333</v>
      </c>
      <c r="G6728" t="s">
        <v>120</v>
      </c>
      <c r="H6728" t="s">
        <v>11</v>
      </c>
      <c r="I6728" t="s">
        <v>20</v>
      </c>
      <c r="J6728" t="s">
        <v>2173</v>
      </c>
      <c r="K6728" s="17">
        <v>5.97</v>
      </c>
      <c r="L6728" s="17">
        <v>5</v>
      </c>
      <c r="M6728" s="17">
        <v>-4.58</v>
      </c>
      <c r="N6728" s="17" t="str">
        <f>IF(SalesData[[#This Row],[Profit]]&gt;0,"Profit","Loss")</f>
        <v>Loss</v>
      </c>
    </row>
    <row r="6729" spans="1:14" x14ac:dyDescent="0.25">
      <c r="A6729" s="1">
        <v>42749</v>
      </c>
      <c r="B6729" s="3">
        <f t="shared" si="315"/>
        <v>2017</v>
      </c>
      <c r="C6729" s="3">
        <f t="shared" si="316"/>
        <v>1</v>
      </c>
      <c r="D6729" t="s">
        <v>796</v>
      </c>
      <c r="E6729" t="str">
        <f t="shared" si="317"/>
        <v>Brosina Hoffman20170114</v>
      </c>
      <c r="F6729">
        <f>IF(COUNTIF($E$2:E6729, E6729) = 1, MAX($F$1:F6728) + 1, INDEX($F$1:F6728, MATCH(E6729, $E$1:E6728, 0)))</f>
        <v>3333</v>
      </c>
      <c r="G6729" t="s">
        <v>120</v>
      </c>
      <c r="H6729" t="s">
        <v>11</v>
      </c>
      <c r="I6729" t="s">
        <v>20</v>
      </c>
      <c r="J6729" t="s">
        <v>1491</v>
      </c>
      <c r="K6729" s="17">
        <v>2.5099999999999998</v>
      </c>
      <c r="L6729" s="17">
        <v>2</v>
      </c>
      <c r="M6729" s="17">
        <v>-1.84</v>
      </c>
      <c r="N6729" s="17" t="str">
        <f>IF(SalesData[[#This Row],[Profit]]&gt;0,"Profit","Loss")</f>
        <v>Loss</v>
      </c>
    </row>
    <row r="6730" spans="1:14" x14ac:dyDescent="0.25">
      <c r="A6730" s="1">
        <v>42749</v>
      </c>
      <c r="B6730" s="3">
        <f t="shared" si="315"/>
        <v>2017</v>
      </c>
      <c r="C6730" s="3">
        <f t="shared" si="316"/>
        <v>1</v>
      </c>
      <c r="D6730" t="s">
        <v>2284</v>
      </c>
      <c r="E6730" t="str">
        <f t="shared" si="317"/>
        <v>Sean O'Donnell20170114</v>
      </c>
      <c r="F6730">
        <f>IF(COUNTIF($E$2:E6730, E6730) = 1, MAX($F$1:F6729) + 1, INDEX($F$1:F6729, MATCH(E6730, $E$1:E6729, 0)))</f>
        <v>3334</v>
      </c>
      <c r="G6730" t="s">
        <v>27</v>
      </c>
      <c r="H6730" t="s">
        <v>11</v>
      </c>
      <c r="I6730" t="s">
        <v>12</v>
      </c>
      <c r="J6730" t="s">
        <v>2032</v>
      </c>
      <c r="K6730" s="17">
        <v>154.9</v>
      </c>
      <c r="L6730" s="17">
        <v>5</v>
      </c>
      <c r="M6730" s="17">
        <v>69.709999999999994</v>
      </c>
      <c r="N6730" s="17" t="str">
        <f>IF(SalesData[[#This Row],[Profit]]&gt;0,"Profit","Loss")</f>
        <v>Profit</v>
      </c>
    </row>
    <row r="6731" spans="1:14" x14ac:dyDescent="0.25">
      <c r="A6731" s="1">
        <v>42749</v>
      </c>
      <c r="B6731" s="3">
        <f t="shared" si="315"/>
        <v>2017</v>
      </c>
      <c r="C6731" s="3">
        <f t="shared" si="316"/>
        <v>1</v>
      </c>
      <c r="D6731" t="s">
        <v>228</v>
      </c>
      <c r="E6731" t="str">
        <f t="shared" si="317"/>
        <v>Hallie Redmond20170114</v>
      </c>
      <c r="F6731">
        <f>IF(COUNTIF($E$2:E6731, E6731) = 1, MAX($F$1:F6730) + 1, INDEX($F$1:F6730, MATCH(E6731, $E$1:E6730, 0)))</f>
        <v>3335</v>
      </c>
      <c r="G6731" t="s">
        <v>129</v>
      </c>
      <c r="H6731" t="s">
        <v>11</v>
      </c>
      <c r="I6731" t="s">
        <v>18</v>
      </c>
      <c r="J6731" t="s">
        <v>2092</v>
      </c>
      <c r="K6731" s="17">
        <v>67.400000000000006</v>
      </c>
      <c r="L6731" s="17">
        <v>5</v>
      </c>
      <c r="M6731" s="17">
        <v>17.52</v>
      </c>
      <c r="N6731" s="17" t="str">
        <f>IF(SalesData[[#This Row],[Profit]]&gt;0,"Profit","Loss")</f>
        <v>Profit</v>
      </c>
    </row>
    <row r="6732" spans="1:14" x14ac:dyDescent="0.25">
      <c r="A6732" s="1">
        <v>42749</v>
      </c>
      <c r="B6732" s="3">
        <f t="shared" si="315"/>
        <v>2017</v>
      </c>
      <c r="C6732" s="3">
        <f t="shared" si="316"/>
        <v>1</v>
      </c>
      <c r="D6732" t="s">
        <v>228</v>
      </c>
      <c r="E6732" t="str">
        <f t="shared" si="317"/>
        <v>Hallie Redmond20170114</v>
      </c>
      <c r="F6732">
        <f>IF(COUNTIF($E$2:E6732, E6732) = 1, MAX($F$1:F6731) + 1, INDEX($F$1:F6731, MATCH(E6732, $E$1:E6731, 0)))</f>
        <v>3335</v>
      </c>
      <c r="G6732" t="s">
        <v>129</v>
      </c>
      <c r="H6732" t="s">
        <v>11</v>
      </c>
      <c r="I6732" t="s">
        <v>43</v>
      </c>
      <c r="J6732" t="s">
        <v>2096</v>
      </c>
      <c r="K6732" s="17">
        <v>2.52</v>
      </c>
      <c r="L6732" s="17">
        <v>2</v>
      </c>
      <c r="M6732" s="17">
        <v>0.1</v>
      </c>
      <c r="N6732" s="17" t="str">
        <f>IF(SalesData[[#This Row],[Profit]]&gt;0,"Profit","Loss")</f>
        <v>Profit</v>
      </c>
    </row>
    <row r="6733" spans="1:14" x14ac:dyDescent="0.25">
      <c r="A6733" s="1">
        <v>42749</v>
      </c>
      <c r="B6733" s="3">
        <f t="shared" si="315"/>
        <v>2017</v>
      </c>
      <c r="C6733" s="3">
        <f t="shared" si="316"/>
        <v>1</v>
      </c>
      <c r="D6733" t="s">
        <v>228</v>
      </c>
      <c r="E6733" t="str">
        <f t="shared" si="317"/>
        <v>Hallie Redmond20170114</v>
      </c>
      <c r="F6733">
        <f>IF(COUNTIF($E$2:E6733, E6733) = 1, MAX($F$1:F6732) + 1, INDEX($F$1:F6732, MATCH(E6733, $E$1:E6732, 0)))</f>
        <v>3335</v>
      </c>
      <c r="G6733" t="s">
        <v>129</v>
      </c>
      <c r="H6733" t="s">
        <v>39</v>
      </c>
      <c r="I6733" t="s">
        <v>40</v>
      </c>
      <c r="J6733" t="s">
        <v>1789</v>
      </c>
      <c r="K6733" s="17">
        <v>67.8</v>
      </c>
      <c r="L6733" s="17">
        <v>4</v>
      </c>
      <c r="M6733" s="17">
        <v>1.36</v>
      </c>
      <c r="N6733" s="17" t="str">
        <f>IF(SalesData[[#This Row],[Profit]]&gt;0,"Profit","Loss")</f>
        <v>Profit</v>
      </c>
    </row>
    <row r="6734" spans="1:14" x14ac:dyDescent="0.25">
      <c r="A6734" s="1">
        <v>42749</v>
      </c>
      <c r="B6734" s="3">
        <f t="shared" si="315"/>
        <v>2017</v>
      </c>
      <c r="C6734" s="3">
        <f t="shared" si="316"/>
        <v>1</v>
      </c>
      <c r="D6734" t="s">
        <v>228</v>
      </c>
      <c r="E6734" t="str">
        <f t="shared" si="317"/>
        <v>Hallie Redmond20170114</v>
      </c>
      <c r="F6734">
        <f>IF(COUNTIF($E$2:E6734, E6734) = 1, MAX($F$1:F6733) + 1, INDEX($F$1:F6733, MATCH(E6734, $E$1:E6733, 0)))</f>
        <v>3335</v>
      </c>
      <c r="G6734" t="s">
        <v>129</v>
      </c>
      <c r="H6734" t="s">
        <v>11</v>
      </c>
      <c r="I6734" t="s">
        <v>18</v>
      </c>
      <c r="J6734" t="s">
        <v>299</v>
      </c>
      <c r="K6734" s="17">
        <v>18.760000000000002</v>
      </c>
      <c r="L6734" s="17">
        <v>2</v>
      </c>
      <c r="M6734" s="17">
        <v>5.25</v>
      </c>
      <c r="N6734" s="17" t="str">
        <f>IF(SalesData[[#This Row],[Profit]]&gt;0,"Profit","Loss")</f>
        <v>Profit</v>
      </c>
    </row>
    <row r="6735" spans="1:14" x14ac:dyDescent="0.25">
      <c r="A6735" s="1">
        <v>42749</v>
      </c>
      <c r="B6735" s="3">
        <f t="shared" si="315"/>
        <v>2017</v>
      </c>
      <c r="C6735" s="3">
        <f t="shared" si="316"/>
        <v>1</v>
      </c>
      <c r="D6735" t="s">
        <v>228</v>
      </c>
      <c r="E6735" t="str">
        <f t="shared" si="317"/>
        <v>Hallie Redmond20170114</v>
      </c>
      <c r="F6735">
        <f>IF(COUNTIF($E$2:E6735, E6735) = 1, MAX($F$1:F6734) + 1, INDEX($F$1:F6734, MATCH(E6735, $E$1:E6734, 0)))</f>
        <v>3335</v>
      </c>
      <c r="G6735" t="s">
        <v>129</v>
      </c>
      <c r="H6735" t="s">
        <v>39</v>
      </c>
      <c r="I6735" t="s">
        <v>52</v>
      </c>
      <c r="J6735" t="s">
        <v>1437</v>
      </c>
      <c r="K6735" s="17">
        <v>12.12</v>
      </c>
      <c r="L6735" s="17">
        <v>4</v>
      </c>
      <c r="M6735" s="17">
        <v>2.5499999999999998</v>
      </c>
      <c r="N6735" s="17" t="str">
        <f>IF(SalesData[[#This Row],[Profit]]&gt;0,"Profit","Loss")</f>
        <v>Profit</v>
      </c>
    </row>
    <row r="6736" spans="1:14" x14ac:dyDescent="0.25">
      <c r="A6736" s="1">
        <v>42749</v>
      </c>
      <c r="B6736" s="3">
        <f t="shared" si="315"/>
        <v>2017</v>
      </c>
      <c r="C6736" s="3">
        <f t="shared" si="316"/>
        <v>1</v>
      </c>
      <c r="D6736" t="s">
        <v>228</v>
      </c>
      <c r="E6736" t="str">
        <f t="shared" si="317"/>
        <v>Hallie Redmond20170114</v>
      </c>
      <c r="F6736">
        <f>IF(COUNTIF($E$2:E6736, E6736) = 1, MAX($F$1:F6735) + 1, INDEX($F$1:F6735, MATCH(E6736, $E$1:E6735, 0)))</f>
        <v>3335</v>
      </c>
      <c r="G6736" t="s">
        <v>129</v>
      </c>
      <c r="H6736" t="s">
        <v>11</v>
      </c>
      <c r="I6736" t="s">
        <v>12</v>
      </c>
      <c r="J6736" t="s">
        <v>2116</v>
      </c>
      <c r="K6736" s="17">
        <v>11.34</v>
      </c>
      <c r="L6736" s="17">
        <v>1</v>
      </c>
      <c r="M6736" s="17">
        <v>5.56</v>
      </c>
      <c r="N6736" s="17" t="str">
        <f>IF(SalesData[[#This Row],[Profit]]&gt;0,"Profit","Loss")</f>
        <v>Profit</v>
      </c>
    </row>
    <row r="6737" spans="1:14" x14ac:dyDescent="0.25">
      <c r="A6737" s="1">
        <v>42749</v>
      </c>
      <c r="B6737" s="3">
        <f t="shared" si="315"/>
        <v>2017</v>
      </c>
      <c r="C6737" s="3">
        <f t="shared" si="316"/>
        <v>1</v>
      </c>
      <c r="D6737" t="s">
        <v>228</v>
      </c>
      <c r="E6737" t="str">
        <f t="shared" si="317"/>
        <v>Hallie Redmond20170114</v>
      </c>
      <c r="F6737">
        <f>IF(COUNTIF($E$2:E6737, E6737) = 1, MAX($F$1:F6736) + 1, INDEX($F$1:F6736, MATCH(E6737, $E$1:E6736, 0)))</f>
        <v>3335</v>
      </c>
      <c r="G6737" t="s">
        <v>129</v>
      </c>
      <c r="H6737" t="s">
        <v>39</v>
      </c>
      <c r="I6737" t="s">
        <v>52</v>
      </c>
      <c r="J6737" t="s">
        <v>1939</v>
      </c>
      <c r="K6737" s="17">
        <v>159.80000000000001</v>
      </c>
      <c r="L6737" s="17">
        <v>4</v>
      </c>
      <c r="M6737" s="17">
        <v>70.31</v>
      </c>
      <c r="N6737" s="17" t="str">
        <f>IF(SalesData[[#This Row],[Profit]]&gt;0,"Profit","Loss")</f>
        <v>Profit</v>
      </c>
    </row>
    <row r="6738" spans="1:14" x14ac:dyDescent="0.25">
      <c r="A6738" s="1">
        <v>42749</v>
      </c>
      <c r="B6738" s="3">
        <f t="shared" si="315"/>
        <v>2017</v>
      </c>
      <c r="C6738" s="3">
        <f t="shared" si="316"/>
        <v>1</v>
      </c>
      <c r="D6738" t="s">
        <v>228</v>
      </c>
      <c r="E6738" t="str">
        <f t="shared" si="317"/>
        <v>Hallie Redmond20170114</v>
      </c>
      <c r="F6738">
        <f>IF(COUNTIF($E$2:E6738, E6738) = 1, MAX($F$1:F6737) + 1, INDEX($F$1:F6737, MATCH(E6738, $E$1:E6737, 0)))</f>
        <v>3335</v>
      </c>
      <c r="G6738" t="s">
        <v>129</v>
      </c>
      <c r="H6738" t="s">
        <v>34</v>
      </c>
      <c r="I6738" t="s">
        <v>47</v>
      </c>
      <c r="J6738" t="s">
        <v>2000</v>
      </c>
      <c r="K6738" s="17">
        <v>18.96</v>
      </c>
      <c r="L6738" s="17">
        <v>2</v>
      </c>
      <c r="M6738" s="17">
        <v>8.5299999999999994</v>
      </c>
      <c r="N6738" s="17" t="str">
        <f>IF(SalesData[[#This Row],[Profit]]&gt;0,"Profit","Loss")</f>
        <v>Profit</v>
      </c>
    </row>
    <row r="6739" spans="1:14" x14ac:dyDescent="0.25">
      <c r="A6739" s="1">
        <v>42750</v>
      </c>
      <c r="B6739" s="3">
        <f t="shared" si="315"/>
        <v>2017</v>
      </c>
      <c r="C6739" s="3">
        <f t="shared" si="316"/>
        <v>1</v>
      </c>
      <c r="D6739" t="s">
        <v>2534</v>
      </c>
      <c r="E6739" t="str">
        <f t="shared" si="317"/>
        <v>Robert Waldorf20170115</v>
      </c>
      <c r="F6739">
        <f>IF(COUNTIF($E$2:E6739, E6739) = 1, MAX($F$1:F6738) + 1, INDEX($F$1:F6738, MATCH(E6739, $E$1:E6738, 0)))</f>
        <v>3336</v>
      </c>
      <c r="G6739" t="s">
        <v>23</v>
      </c>
      <c r="H6739" t="s">
        <v>11</v>
      </c>
      <c r="I6739" t="s">
        <v>92</v>
      </c>
      <c r="J6739" t="s">
        <v>2591</v>
      </c>
      <c r="K6739" s="17">
        <v>34.380000000000003</v>
      </c>
      <c r="L6739" s="17">
        <v>1</v>
      </c>
      <c r="M6739" s="17">
        <v>3.87</v>
      </c>
      <c r="N6739" s="17" t="str">
        <f>IF(SalesData[[#This Row],[Profit]]&gt;0,"Profit","Loss")</f>
        <v>Profit</v>
      </c>
    </row>
    <row r="6740" spans="1:14" x14ac:dyDescent="0.25">
      <c r="A6740" s="1">
        <v>42750</v>
      </c>
      <c r="B6740" s="3">
        <f t="shared" si="315"/>
        <v>2017</v>
      </c>
      <c r="C6740" s="3">
        <f t="shared" si="316"/>
        <v>1</v>
      </c>
      <c r="D6740" t="s">
        <v>2534</v>
      </c>
      <c r="E6740" t="str">
        <f t="shared" si="317"/>
        <v>Robert Waldorf20170115</v>
      </c>
      <c r="F6740">
        <f>IF(COUNTIF($E$2:E6740, E6740) = 1, MAX($F$1:F6739) + 1, INDEX($F$1:F6739, MATCH(E6740, $E$1:E6739, 0)))</f>
        <v>3336</v>
      </c>
      <c r="G6740" t="s">
        <v>23</v>
      </c>
      <c r="H6740" t="s">
        <v>11</v>
      </c>
      <c r="I6740" t="s">
        <v>92</v>
      </c>
      <c r="J6740" t="s">
        <v>755</v>
      </c>
      <c r="K6740" s="17">
        <v>1924.16</v>
      </c>
      <c r="L6740" s="17">
        <v>8</v>
      </c>
      <c r="M6740" s="17">
        <v>312.68</v>
      </c>
      <c r="N6740" s="17" t="str">
        <f>IF(SalesData[[#This Row],[Profit]]&gt;0,"Profit","Loss")</f>
        <v>Profit</v>
      </c>
    </row>
    <row r="6741" spans="1:14" x14ac:dyDescent="0.25">
      <c r="A6741" s="1">
        <v>42750</v>
      </c>
      <c r="B6741" s="3">
        <f t="shared" si="315"/>
        <v>2017</v>
      </c>
      <c r="C6741" s="3">
        <f t="shared" si="316"/>
        <v>1</v>
      </c>
      <c r="D6741" t="s">
        <v>193</v>
      </c>
      <c r="E6741" t="str">
        <f t="shared" si="317"/>
        <v>Sanjit Chand20170115</v>
      </c>
      <c r="F6741">
        <f>IF(COUNTIF($E$2:E6741, E6741) = 1, MAX($F$1:F6740) + 1, INDEX($F$1:F6740, MATCH(E6741, $E$1:E6740, 0)))</f>
        <v>3337</v>
      </c>
      <c r="G6741" t="s">
        <v>434</v>
      </c>
      <c r="H6741" t="s">
        <v>11</v>
      </c>
      <c r="I6741" t="s">
        <v>12</v>
      </c>
      <c r="J6741" t="s">
        <v>2533</v>
      </c>
      <c r="K6741" s="17">
        <v>12.7</v>
      </c>
      <c r="L6741" s="17">
        <v>2</v>
      </c>
      <c r="M6741" s="17">
        <v>5.84</v>
      </c>
      <c r="N6741" s="17" t="str">
        <f>IF(SalesData[[#This Row],[Profit]]&gt;0,"Profit","Loss")</f>
        <v>Profit</v>
      </c>
    </row>
    <row r="6742" spans="1:14" x14ac:dyDescent="0.25">
      <c r="A6742" s="1">
        <v>42750</v>
      </c>
      <c r="B6742" s="3">
        <f t="shared" si="315"/>
        <v>2017</v>
      </c>
      <c r="C6742" s="3">
        <f t="shared" si="316"/>
        <v>1</v>
      </c>
      <c r="D6742" t="s">
        <v>2385</v>
      </c>
      <c r="E6742" t="str">
        <f t="shared" si="317"/>
        <v>Tonja Turnell20170115</v>
      </c>
      <c r="F6742">
        <f>IF(COUNTIF($E$2:E6742, E6742) = 1, MAX($F$1:F6741) + 1, INDEX($F$1:F6741, MATCH(E6742, $E$1:E6741, 0)))</f>
        <v>3338</v>
      </c>
      <c r="G6742" t="s">
        <v>27</v>
      </c>
      <c r="H6742" t="s">
        <v>11</v>
      </c>
      <c r="I6742" t="s">
        <v>24</v>
      </c>
      <c r="J6742" t="s">
        <v>577</v>
      </c>
      <c r="K6742" s="17">
        <v>21.4</v>
      </c>
      <c r="L6742" s="17">
        <v>5</v>
      </c>
      <c r="M6742" s="17">
        <v>6.21</v>
      </c>
      <c r="N6742" s="17" t="str">
        <f>IF(SalesData[[#This Row],[Profit]]&gt;0,"Profit","Loss")</f>
        <v>Profit</v>
      </c>
    </row>
    <row r="6743" spans="1:14" x14ac:dyDescent="0.25">
      <c r="A6743" s="1">
        <v>42750</v>
      </c>
      <c r="B6743" s="3">
        <f t="shared" si="315"/>
        <v>2017</v>
      </c>
      <c r="C6743" s="3">
        <f t="shared" si="316"/>
        <v>1</v>
      </c>
      <c r="D6743" t="s">
        <v>1762</v>
      </c>
      <c r="E6743" t="str">
        <f t="shared" si="317"/>
        <v>Tim Brockman20170115</v>
      </c>
      <c r="F6743">
        <f>IF(COUNTIF($E$2:E6743, E6743) = 1, MAX($F$1:F6742) + 1, INDEX($F$1:F6742, MATCH(E6743, $E$1:E6742, 0)))</f>
        <v>3339</v>
      </c>
      <c r="G6743" t="s">
        <v>10</v>
      </c>
      <c r="H6743" t="s">
        <v>11</v>
      </c>
      <c r="I6743" t="s">
        <v>20</v>
      </c>
      <c r="J6743" t="s">
        <v>362</v>
      </c>
      <c r="K6743" s="17">
        <v>32.78</v>
      </c>
      <c r="L6743" s="17">
        <v>4</v>
      </c>
      <c r="M6743" s="17">
        <v>-52.45</v>
      </c>
      <c r="N6743" s="17" t="str">
        <f>IF(SalesData[[#This Row],[Profit]]&gt;0,"Profit","Loss")</f>
        <v>Loss</v>
      </c>
    </row>
    <row r="6744" spans="1:14" x14ac:dyDescent="0.25">
      <c r="A6744" s="1">
        <v>42750</v>
      </c>
      <c r="B6744" s="3">
        <f t="shared" si="315"/>
        <v>2017</v>
      </c>
      <c r="C6744" s="3">
        <f t="shared" si="316"/>
        <v>1</v>
      </c>
      <c r="D6744" t="s">
        <v>1762</v>
      </c>
      <c r="E6744" t="str">
        <f t="shared" si="317"/>
        <v>Tim Brockman20170115</v>
      </c>
      <c r="F6744">
        <f>IF(COUNTIF($E$2:E6744, E6744) = 1, MAX($F$1:F6743) + 1, INDEX($F$1:F6743, MATCH(E6744, $E$1:E6743, 0)))</f>
        <v>3339</v>
      </c>
      <c r="G6744" t="s">
        <v>10</v>
      </c>
      <c r="H6744" t="s">
        <v>39</v>
      </c>
      <c r="I6744" t="s">
        <v>52</v>
      </c>
      <c r="J6744" t="s">
        <v>84</v>
      </c>
      <c r="K6744" s="17">
        <v>47.98</v>
      </c>
      <c r="L6744" s="17">
        <v>2</v>
      </c>
      <c r="M6744" s="17">
        <v>14.4</v>
      </c>
      <c r="N6744" s="17" t="str">
        <f>IF(SalesData[[#This Row],[Profit]]&gt;0,"Profit","Loss")</f>
        <v>Profit</v>
      </c>
    </row>
    <row r="6745" spans="1:14" x14ac:dyDescent="0.25">
      <c r="A6745" s="1">
        <v>42750</v>
      </c>
      <c r="B6745" s="3">
        <f t="shared" si="315"/>
        <v>2017</v>
      </c>
      <c r="C6745" s="3">
        <f t="shared" si="316"/>
        <v>1</v>
      </c>
      <c r="D6745" t="s">
        <v>1762</v>
      </c>
      <c r="E6745" t="str">
        <f t="shared" si="317"/>
        <v>Tim Brockman20170115</v>
      </c>
      <c r="F6745">
        <f>IF(COUNTIF($E$2:E6745, E6745) = 1, MAX($F$1:F6744) + 1, INDEX($F$1:F6744, MATCH(E6745, $E$1:E6744, 0)))</f>
        <v>3339</v>
      </c>
      <c r="G6745" t="s">
        <v>10</v>
      </c>
      <c r="H6745" t="s">
        <v>39</v>
      </c>
      <c r="I6745" t="s">
        <v>52</v>
      </c>
      <c r="J6745" t="s">
        <v>1441</v>
      </c>
      <c r="K6745" s="17">
        <v>62.59</v>
      </c>
      <c r="L6745" s="17">
        <v>8</v>
      </c>
      <c r="M6745" s="17">
        <v>13.3</v>
      </c>
      <c r="N6745" s="17" t="str">
        <f>IF(SalesData[[#This Row],[Profit]]&gt;0,"Profit","Loss")</f>
        <v>Profit</v>
      </c>
    </row>
    <row r="6746" spans="1:14" x14ac:dyDescent="0.25">
      <c r="A6746" s="1">
        <v>42750</v>
      </c>
      <c r="B6746" s="3">
        <f t="shared" si="315"/>
        <v>2017</v>
      </c>
      <c r="C6746" s="3">
        <f t="shared" si="316"/>
        <v>1</v>
      </c>
      <c r="D6746" t="s">
        <v>1762</v>
      </c>
      <c r="E6746" t="str">
        <f t="shared" si="317"/>
        <v>Tim Brockman20170115</v>
      </c>
      <c r="F6746">
        <f>IF(COUNTIF($E$2:E6746, E6746) = 1, MAX($F$1:F6745) + 1, INDEX($F$1:F6745, MATCH(E6746, $E$1:E6745, 0)))</f>
        <v>3339</v>
      </c>
      <c r="G6746" t="s">
        <v>10</v>
      </c>
      <c r="H6746" t="s">
        <v>11</v>
      </c>
      <c r="I6746" t="s">
        <v>20</v>
      </c>
      <c r="J6746" t="s">
        <v>952</v>
      </c>
      <c r="K6746" s="17">
        <v>4.28</v>
      </c>
      <c r="L6746" s="17">
        <v>1</v>
      </c>
      <c r="M6746" s="17">
        <v>-6.63</v>
      </c>
      <c r="N6746" s="17" t="str">
        <f>IF(SalesData[[#This Row],[Profit]]&gt;0,"Profit","Loss")</f>
        <v>Loss</v>
      </c>
    </row>
    <row r="6747" spans="1:14" x14ac:dyDescent="0.25">
      <c r="A6747" s="1">
        <v>42751</v>
      </c>
      <c r="B6747" s="3">
        <f t="shared" si="315"/>
        <v>2017</v>
      </c>
      <c r="C6747" s="3">
        <f t="shared" si="316"/>
        <v>1</v>
      </c>
      <c r="D6747" t="s">
        <v>29</v>
      </c>
      <c r="E6747" t="str">
        <f t="shared" si="317"/>
        <v>Jack O'Briant20170116</v>
      </c>
      <c r="F6747">
        <f>IF(COUNTIF($E$2:E6747, E6747) = 1, MAX($F$1:F6746) + 1, INDEX($F$1:F6746, MATCH(E6747, $E$1:E6746, 0)))</f>
        <v>3340</v>
      </c>
      <c r="G6747" t="s">
        <v>27</v>
      </c>
      <c r="H6747" t="s">
        <v>34</v>
      </c>
      <c r="I6747" t="s">
        <v>47</v>
      </c>
      <c r="J6747" t="s">
        <v>797</v>
      </c>
      <c r="K6747" s="17">
        <v>27.92</v>
      </c>
      <c r="L6747" s="17">
        <v>4</v>
      </c>
      <c r="M6747" s="17">
        <v>8.1</v>
      </c>
      <c r="N6747" s="17" t="str">
        <f>IF(SalesData[[#This Row],[Profit]]&gt;0,"Profit","Loss")</f>
        <v>Profit</v>
      </c>
    </row>
    <row r="6748" spans="1:14" x14ac:dyDescent="0.25">
      <c r="A6748" s="1">
        <v>42751</v>
      </c>
      <c r="B6748" s="3">
        <f t="shared" si="315"/>
        <v>2017</v>
      </c>
      <c r="C6748" s="3">
        <f t="shared" si="316"/>
        <v>1</v>
      </c>
      <c r="D6748" t="s">
        <v>29</v>
      </c>
      <c r="E6748" t="str">
        <f t="shared" si="317"/>
        <v>Jack O'Briant20170116</v>
      </c>
      <c r="F6748">
        <f>IF(COUNTIF($E$2:E6748, E6748) = 1, MAX($F$1:F6747) + 1, INDEX($F$1:F6747, MATCH(E6748, $E$1:E6747, 0)))</f>
        <v>3340</v>
      </c>
      <c r="G6748" t="s">
        <v>27</v>
      </c>
      <c r="H6748" t="s">
        <v>34</v>
      </c>
      <c r="I6748" t="s">
        <v>145</v>
      </c>
      <c r="J6748" t="s">
        <v>818</v>
      </c>
      <c r="K6748" s="17">
        <v>399.67</v>
      </c>
      <c r="L6748" s="17">
        <v>7</v>
      </c>
      <c r="M6748" s="17">
        <v>-14.99</v>
      </c>
      <c r="N6748" s="17" t="str">
        <f>IF(SalesData[[#This Row],[Profit]]&gt;0,"Profit","Loss")</f>
        <v>Loss</v>
      </c>
    </row>
    <row r="6749" spans="1:14" x14ac:dyDescent="0.25">
      <c r="A6749" s="1">
        <v>42751</v>
      </c>
      <c r="B6749" s="3">
        <f t="shared" si="315"/>
        <v>2017</v>
      </c>
      <c r="C6749" s="3">
        <f t="shared" si="316"/>
        <v>1</v>
      </c>
      <c r="D6749" t="s">
        <v>1705</v>
      </c>
      <c r="E6749" t="str">
        <f t="shared" si="317"/>
        <v>Andy Reiter20170116</v>
      </c>
      <c r="F6749">
        <f>IF(COUNTIF($E$2:E6749, E6749) = 1, MAX($F$1:F6748) + 1, INDEX($F$1:F6748, MATCH(E6749, $E$1:E6748, 0)))</f>
        <v>3341</v>
      </c>
      <c r="G6749" t="s">
        <v>110</v>
      </c>
      <c r="H6749" t="s">
        <v>11</v>
      </c>
      <c r="I6749" t="s">
        <v>20</v>
      </c>
      <c r="J6749" t="s">
        <v>828</v>
      </c>
      <c r="K6749" s="17">
        <v>5443.96</v>
      </c>
      <c r="L6749" s="17">
        <v>4</v>
      </c>
      <c r="M6749" s="17">
        <v>2504.2199999999998</v>
      </c>
      <c r="N6749" s="17" t="str">
        <f>IF(SalesData[[#This Row],[Profit]]&gt;0,"Profit","Loss")</f>
        <v>Profit</v>
      </c>
    </row>
    <row r="6750" spans="1:14" x14ac:dyDescent="0.25">
      <c r="A6750" s="1">
        <v>42751</v>
      </c>
      <c r="B6750" s="3">
        <f t="shared" si="315"/>
        <v>2017</v>
      </c>
      <c r="C6750" s="3">
        <f t="shared" si="316"/>
        <v>1</v>
      </c>
      <c r="D6750" t="s">
        <v>1705</v>
      </c>
      <c r="E6750" t="str">
        <f t="shared" si="317"/>
        <v>Andy Reiter20170116</v>
      </c>
      <c r="F6750">
        <f>IF(COUNTIF($E$2:E6750, E6750) = 1, MAX($F$1:F6749) + 1, INDEX($F$1:F6749, MATCH(E6750, $E$1:E6749, 0)))</f>
        <v>3341</v>
      </c>
      <c r="G6750" t="s">
        <v>110</v>
      </c>
      <c r="H6750" t="s">
        <v>34</v>
      </c>
      <c r="I6750" t="s">
        <v>35</v>
      </c>
      <c r="J6750" t="s">
        <v>1484</v>
      </c>
      <c r="K6750" s="17">
        <v>302.67</v>
      </c>
      <c r="L6750" s="17">
        <v>3</v>
      </c>
      <c r="M6750" s="17">
        <v>72.64</v>
      </c>
      <c r="N6750" s="17" t="str">
        <f>IF(SalesData[[#This Row],[Profit]]&gt;0,"Profit","Loss")</f>
        <v>Profit</v>
      </c>
    </row>
    <row r="6751" spans="1:14" x14ac:dyDescent="0.25">
      <c r="A6751" s="1">
        <v>42751</v>
      </c>
      <c r="B6751" s="3">
        <f t="shared" si="315"/>
        <v>2017</v>
      </c>
      <c r="C6751" s="3">
        <f t="shared" si="316"/>
        <v>1</v>
      </c>
      <c r="D6751" t="s">
        <v>1705</v>
      </c>
      <c r="E6751" t="str">
        <f t="shared" si="317"/>
        <v>Andy Reiter20170116</v>
      </c>
      <c r="F6751">
        <f>IF(COUNTIF($E$2:E6751, E6751) = 1, MAX($F$1:F6750) + 1, INDEX($F$1:F6750, MATCH(E6751, $E$1:E6750, 0)))</f>
        <v>3341</v>
      </c>
      <c r="G6751" t="s">
        <v>110</v>
      </c>
      <c r="H6751" t="s">
        <v>11</v>
      </c>
      <c r="I6751" t="s">
        <v>12</v>
      </c>
      <c r="J6751" t="s">
        <v>2517</v>
      </c>
      <c r="K6751" s="17">
        <v>56.07</v>
      </c>
      <c r="L6751" s="17">
        <v>7</v>
      </c>
      <c r="M6751" s="17">
        <v>25.23</v>
      </c>
      <c r="N6751" s="17" t="str">
        <f>IF(SalesData[[#This Row],[Profit]]&gt;0,"Profit","Loss")</f>
        <v>Profit</v>
      </c>
    </row>
    <row r="6752" spans="1:14" x14ac:dyDescent="0.25">
      <c r="A6752" s="1">
        <v>42754</v>
      </c>
      <c r="B6752" s="3">
        <f t="shared" si="315"/>
        <v>2017</v>
      </c>
      <c r="C6752" s="3">
        <f t="shared" si="316"/>
        <v>1</v>
      </c>
      <c r="D6752" t="s">
        <v>884</v>
      </c>
      <c r="E6752" t="str">
        <f t="shared" si="317"/>
        <v>Dan Lawera20170119</v>
      </c>
      <c r="F6752">
        <f>IF(COUNTIF($E$2:E6752, E6752) = 1, MAX($F$1:F6751) + 1, INDEX($F$1:F6751, MATCH(E6752, $E$1:E6751, 0)))</f>
        <v>3342</v>
      </c>
      <c r="G6752" t="s">
        <v>10</v>
      </c>
      <c r="H6752" t="s">
        <v>11</v>
      </c>
      <c r="I6752" t="s">
        <v>16</v>
      </c>
      <c r="J6752" t="s">
        <v>2260</v>
      </c>
      <c r="K6752" s="17">
        <v>6</v>
      </c>
      <c r="L6752" s="17">
        <v>2</v>
      </c>
      <c r="M6752" s="17">
        <v>2.1</v>
      </c>
      <c r="N6752" s="17" t="str">
        <f>IF(SalesData[[#This Row],[Profit]]&gt;0,"Profit","Loss")</f>
        <v>Profit</v>
      </c>
    </row>
    <row r="6753" spans="1:14" x14ac:dyDescent="0.25">
      <c r="A6753" s="1">
        <v>42754</v>
      </c>
      <c r="B6753" s="3">
        <f t="shared" si="315"/>
        <v>2017</v>
      </c>
      <c r="C6753" s="3">
        <f t="shared" si="316"/>
        <v>1</v>
      </c>
      <c r="D6753" t="s">
        <v>2631</v>
      </c>
      <c r="E6753" t="str">
        <f t="shared" si="317"/>
        <v>Neola Schneider20170119</v>
      </c>
      <c r="F6753">
        <f>IF(COUNTIF($E$2:E6753, E6753) = 1, MAX($F$1:F6752) + 1, INDEX($F$1:F6752, MATCH(E6753, $E$1:E6752, 0)))</f>
        <v>3343</v>
      </c>
      <c r="G6753" t="s">
        <v>23</v>
      </c>
      <c r="H6753" t="s">
        <v>39</v>
      </c>
      <c r="I6753" t="s">
        <v>40</v>
      </c>
      <c r="J6753" t="s">
        <v>648</v>
      </c>
      <c r="K6753" s="17">
        <v>429.6</v>
      </c>
      <c r="L6753" s="17">
        <v>2</v>
      </c>
      <c r="M6753" s="17">
        <v>-93.08</v>
      </c>
      <c r="N6753" s="17" t="str">
        <f>IF(SalesData[[#This Row],[Profit]]&gt;0,"Profit","Loss")</f>
        <v>Loss</v>
      </c>
    </row>
    <row r="6754" spans="1:14" x14ac:dyDescent="0.25">
      <c r="A6754" s="1">
        <v>42754</v>
      </c>
      <c r="B6754" s="3">
        <f t="shared" si="315"/>
        <v>2017</v>
      </c>
      <c r="C6754" s="3">
        <f t="shared" si="316"/>
        <v>1</v>
      </c>
      <c r="D6754" t="s">
        <v>2631</v>
      </c>
      <c r="E6754" t="str">
        <f t="shared" si="317"/>
        <v>Neola Schneider20170119</v>
      </c>
      <c r="F6754">
        <f>IF(COUNTIF($E$2:E6754, E6754) = 1, MAX($F$1:F6753) + 1, INDEX($F$1:F6753, MATCH(E6754, $E$1:E6753, 0)))</f>
        <v>3343</v>
      </c>
      <c r="G6754" t="s">
        <v>23</v>
      </c>
      <c r="H6754" t="s">
        <v>34</v>
      </c>
      <c r="I6754" t="s">
        <v>47</v>
      </c>
      <c r="J6754" t="s">
        <v>1735</v>
      </c>
      <c r="K6754" s="17">
        <v>31.97</v>
      </c>
      <c r="L6754" s="17">
        <v>2</v>
      </c>
      <c r="M6754" s="17">
        <v>6.39</v>
      </c>
      <c r="N6754" s="17" t="str">
        <f>IF(SalesData[[#This Row],[Profit]]&gt;0,"Profit","Loss")</f>
        <v>Profit</v>
      </c>
    </row>
    <row r="6755" spans="1:14" x14ac:dyDescent="0.25">
      <c r="A6755" s="1">
        <v>42754</v>
      </c>
      <c r="B6755" s="3">
        <f t="shared" si="315"/>
        <v>2017</v>
      </c>
      <c r="C6755" s="3">
        <f t="shared" si="316"/>
        <v>1</v>
      </c>
      <c r="D6755" t="s">
        <v>2631</v>
      </c>
      <c r="E6755" t="str">
        <f t="shared" si="317"/>
        <v>Neola Schneider20170119</v>
      </c>
      <c r="F6755">
        <f>IF(COUNTIF($E$2:E6755, E6755) = 1, MAX($F$1:F6754) + 1, INDEX($F$1:F6754, MATCH(E6755, $E$1:E6754, 0)))</f>
        <v>3343</v>
      </c>
      <c r="G6755" t="s">
        <v>23</v>
      </c>
      <c r="H6755" t="s">
        <v>34</v>
      </c>
      <c r="I6755" t="s">
        <v>35</v>
      </c>
      <c r="J6755" t="s">
        <v>2045</v>
      </c>
      <c r="K6755" s="17">
        <v>887.27</v>
      </c>
      <c r="L6755" s="17">
        <v>3</v>
      </c>
      <c r="M6755" s="17">
        <v>-63.38</v>
      </c>
      <c r="N6755" s="17" t="str">
        <f>IF(SalesData[[#This Row],[Profit]]&gt;0,"Profit","Loss")</f>
        <v>Loss</v>
      </c>
    </row>
    <row r="6756" spans="1:14" x14ac:dyDescent="0.25">
      <c r="A6756" s="1">
        <v>42754</v>
      </c>
      <c r="B6756" s="3">
        <f t="shared" si="315"/>
        <v>2017</v>
      </c>
      <c r="C6756" s="3">
        <f t="shared" si="316"/>
        <v>1</v>
      </c>
      <c r="D6756" t="s">
        <v>2631</v>
      </c>
      <c r="E6756" t="str">
        <f t="shared" si="317"/>
        <v>Neola Schneider20170119</v>
      </c>
      <c r="F6756">
        <f>IF(COUNTIF($E$2:E6756, E6756) = 1, MAX($F$1:F6755) + 1, INDEX($F$1:F6755, MATCH(E6756, $E$1:E6755, 0)))</f>
        <v>3343</v>
      </c>
      <c r="G6756" t="s">
        <v>23</v>
      </c>
      <c r="H6756" t="s">
        <v>11</v>
      </c>
      <c r="I6756" t="s">
        <v>12</v>
      </c>
      <c r="J6756" t="s">
        <v>2648</v>
      </c>
      <c r="K6756" s="17">
        <v>21.7</v>
      </c>
      <c r="L6756" s="17">
        <v>4</v>
      </c>
      <c r="M6756" s="17">
        <v>7.05</v>
      </c>
      <c r="N6756" s="17" t="str">
        <f>IF(SalesData[[#This Row],[Profit]]&gt;0,"Profit","Loss")</f>
        <v>Profit</v>
      </c>
    </row>
    <row r="6757" spans="1:14" x14ac:dyDescent="0.25">
      <c r="A6757" s="1">
        <v>42754</v>
      </c>
      <c r="B6757" s="3">
        <f t="shared" si="315"/>
        <v>2017</v>
      </c>
      <c r="C6757" s="3">
        <f t="shared" si="316"/>
        <v>1</v>
      </c>
      <c r="D6757" t="s">
        <v>655</v>
      </c>
      <c r="E6757" t="str">
        <f t="shared" si="317"/>
        <v>Raymond Messe20170119</v>
      </c>
      <c r="F6757">
        <f>IF(COUNTIF($E$2:E6757, E6757) = 1, MAX($F$1:F6756) + 1, INDEX($F$1:F6756, MATCH(E6757, $E$1:E6756, 0)))</f>
        <v>3344</v>
      </c>
      <c r="G6757" t="s">
        <v>2322</v>
      </c>
      <c r="H6757" t="s">
        <v>11</v>
      </c>
      <c r="I6757" t="s">
        <v>12</v>
      </c>
      <c r="J6757" t="s">
        <v>2202</v>
      </c>
      <c r="K6757" s="17">
        <v>79.92</v>
      </c>
      <c r="L6757" s="17">
        <v>4</v>
      </c>
      <c r="M6757" s="17">
        <v>37.56</v>
      </c>
      <c r="N6757" s="17" t="str">
        <f>IF(SalesData[[#This Row],[Profit]]&gt;0,"Profit","Loss")</f>
        <v>Profit</v>
      </c>
    </row>
    <row r="6758" spans="1:14" x14ac:dyDescent="0.25">
      <c r="A6758" s="1">
        <v>42754</v>
      </c>
      <c r="B6758" s="3">
        <f t="shared" si="315"/>
        <v>2017</v>
      </c>
      <c r="C6758" s="3">
        <f t="shared" si="316"/>
        <v>1</v>
      </c>
      <c r="D6758" t="s">
        <v>655</v>
      </c>
      <c r="E6758" t="str">
        <f t="shared" si="317"/>
        <v>Raymond Messe20170119</v>
      </c>
      <c r="F6758">
        <f>IF(COUNTIF($E$2:E6758, E6758) = 1, MAX($F$1:F6757) + 1, INDEX($F$1:F6757, MATCH(E6758, $E$1:E6757, 0)))</f>
        <v>3344</v>
      </c>
      <c r="G6758" t="s">
        <v>2322</v>
      </c>
      <c r="H6758" t="s">
        <v>11</v>
      </c>
      <c r="I6758" t="s">
        <v>12</v>
      </c>
      <c r="J6758" t="s">
        <v>936</v>
      </c>
      <c r="K6758" s="17">
        <v>12.28</v>
      </c>
      <c r="L6758" s="17">
        <v>1</v>
      </c>
      <c r="M6758" s="17">
        <v>5.77</v>
      </c>
      <c r="N6758" s="17" t="str">
        <f>IF(SalesData[[#This Row],[Profit]]&gt;0,"Profit","Loss")</f>
        <v>Profit</v>
      </c>
    </row>
    <row r="6759" spans="1:14" x14ac:dyDescent="0.25">
      <c r="A6759" s="1">
        <v>42754</v>
      </c>
      <c r="B6759" s="3">
        <f t="shared" si="315"/>
        <v>2017</v>
      </c>
      <c r="C6759" s="3">
        <f t="shared" si="316"/>
        <v>1</v>
      </c>
      <c r="D6759" t="s">
        <v>655</v>
      </c>
      <c r="E6759" t="str">
        <f t="shared" si="317"/>
        <v>Raymond Messe20170119</v>
      </c>
      <c r="F6759">
        <f>IF(COUNTIF($E$2:E6759, E6759) = 1, MAX($F$1:F6758) + 1, INDEX($F$1:F6758, MATCH(E6759, $E$1:E6758, 0)))</f>
        <v>3344</v>
      </c>
      <c r="G6759" t="s">
        <v>2322</v>
      </c>
      <c r="H6759" t="s">
        <v>11</v>
      </c>
      <c r="I6759" t="s">
        <v>92</v>
      </c>
      <c r="J6759" t="s">
        <v>1835</v>
      </c>
      <c r="K6759" s="17">
        <v>542.94000000000005</v>
      </c>
      <c r="L6759" s="17">
        <v>3</v>
      </c>
      <c r="M6759" s="17">
        <v>152.02000000000001</v>
      </c>
      <c r="N6759" s="17" t="str">
        <f>IF(SalesData[[#This Row],[Profit]]&gt;0,"Profit","Loss")</f>
        <v>Profit</v>
      </c>
    </row>
    <row r="6760" spans="1:14" x14ac:dyDescent="0.25">
      <c r="A6760" s="1">
        <v>42754</v>
      </c>
      <c r="B6760" s="3">
        <f t="shared" si="315"/>
        <v>2017</v>
      </c>
      <c r="C6760" s="3">
        <f t="shared" si="316"/>
        <v>1</v>
      </c>
      <c r="D6760" t="s">
        <v>655</v>
      </c>
      <c r="E6760" t="str">
        <f t="shared" si="317"/>
        <v>Raymond Messe20170119</v>
      </c>
      <c r="F6760">
        <f>IF(COUNTIF($E$2:E6760, E6760) = 1, MAX($F$1:F6759) + 1, INDEX($F$1:F6759, MATCH(E6760, $E$1:E6759, 0)))</f>
        <v>3344</v>
      </c>
      <c r="G6760" t="s">
        <v>2322</v>
      </c>
      <c r="H6760" t="s">
        <v>11</v>
      </c>
      <c r="I6760" t="s">
        <v>63</v>
      </c>
      <c r="J6760" t="s">
        <v>396</v>
      </c>
      <c r="K6760" s="17">
        <v>2.04</v>
      </c>
      <c r="L6760" s="17">
        <v>1</v>
      </c>
      <c r="M6760" s="17">
        <v>0.96</v>
      </c>
      <c r="N6760" s="17" t="str">
        <f>IF(SalesData[[#This Row],[Profit]]&gt;0,"Profit","Loss")</f>
        <v>Profit</v>
      </c>
    </row>
    <row r="6761" spans="1:14" x14ac:dyDescent="0.25">
      <c r="A6761" s="1">
        <v>42755</v>
      </c>
      <c r="B6761" s="3">
        <f t="shared" si="315"/>
        <v>2017</v>
      </c>
      <c r="C6761" s="3">
        <f t="shared" si="316"/>
        <v>1</v>
      </c>
      <c r="D6761" t="s">
        <v>2518</v>
      </c>
      <c r="E6761" t="str">
        <f t="shared" si="317"/>
        <v>Cynthia Voltz20170120</v>
      </c>
      <c r="F6761">
        <f>IF(COUNTIF($E$2:E6761, E6761) = 1, MAX($F$1:F6760) + 1, INDEX($F$1:F6760, MATCH(E6761, $E$1:E6760, 0)))</f>
        <v>3345</v>
      </c>
      <c r="G6761" t="s">
        <v>149</v>
      </c>
      <c r="H6761" t="s">
        <v>34</v>
      </c>
      <c r="I6761" t="s">
        <v>35</v>
      </c>
      <c r="J6761" t="s">
        <v>699</v>
      </c>
      <c r="K6761" s="17">
        <v>207.85</v>
      </c>
      <c r="L6761" s="17">
        <v>3</v>
      </c>
      <c r="M6761" s="17">
        <v>2.31</v>
      </c>
      <c r="N6761" s="17" t="str">
        <f>IF(SalesData[[#This Row],[Profit]]&gt;0,"Profit","Loss")</f>
        <v>Profit</v>
      </c>
    </row>
    <row r="6762" spans="1:14" x14ac:dyDescent="0.25">
      <c r="A6762" s="1">
        <v>42755</v>
      </c>
      <c r="B6762" s="3">
        <f t="shared" si="315"/>
        <v>2017</v>
      </c>
      <c r="C6762" s="3">
        <f t="shared" si="316"/>
        <v>1</v>
      </c>
      <c r="D6762" t="s">
        <v>1392</v>
      </c>
      <c r="E6762" t="str">
        <f t="shared" si="317"/>
        <v>Thea Hendricks20170120</v>
      </c>
      <c r="F6762">
        <f>IF(COUNTIF($E$2:E6762, E6762) = 1, MAX($F$1:F6761) + 1, INDEX($F$1:F6761, MATCH(E6762, $E$1:E6761, 0)))</f>
        <v>3346</v>
      </c>
      <c r="G6762" t="s">
        <v>27</v>
      </c>
      <c r="H6762" t="s">
        <v>39</v>
      </c>
      <c r="I6762" t="s">
        <v>40</v>
      </c>
      <c r="J6762" t="s">
        <v>494</v>
      </c>
      <c r="K6762" s="17">
        <v>160.78</v>
      </c>
      <c r="L6762" s="17">
        <v>3</v>
      </c>
      <c r="M6762" s="17">
        <v>10.050000000000001</v>
      </c>
      <c r="N6762" s="17" t="str">
        <f>IF(SalesData[[#This Row],[Profit]]&gt;0,"Profit","Loss")</f>
        <v>Profit</v>
      </c>
    </row>
    <row r="6763" spans="1:14" x14ac:dyDescent="0.25">
      <c r="A6763" s="1">
        <v>42755</v>
      </c>
      <c r="B6763" s="3">
        <f t="shared" si="315"/>
        <v>2017</v>
      </c>
      <c r="C6763" s="3">
        <f t="shared" si="316"/>
        <v>1</v>
      </c>
      <c r="D6763" t="s">
        <v>217</v>
      </c>
      <c r="E6763" t="str">
        <f t="shared" si="317"/>
        <v>Tamara Manning20170120</v>
      </c>
      <c r="F6763">
        <f>IF(COUNTIF($E$2:E6763, E6763) = 1, MAX($F$1:F6762) + 1, INDEX($F$1:F6762, MATCH(E6763, $E$1:E6762, 0)))</f>
        <v>3347</v>
      </c>
      <c r="G6763" t="s">
        <v>27</v>
      </c>
      <c r="H6763" t="s">
        <v>11</v>
      </c>
      <c r="I6763" t="s">
        <v>24</v>
      </c>
      <c r="J6763" t="s">
        <v>207</v>
      </c>
      <c r="K6763" s="17">
        <v>24.2</v>
      </c>
      <c r="L6763" s="17">
        <v>5</v>
      </c>
      <c r="M6763" s="17">
        <v>7.99</v>
      </c>
      <c r="N6763" s="17" t="str">
        <f>IF(SalesData[[#This Row],[Profit]]&gt;0,"Profit","Loss")</f>
        <v>Profit</v>
      </c>
    </row>
    <row r="6764" spans="1:14" x14ac:dyDescent="0.25">
      <c r="A6764" s="1">
        <v>42755</v>
      </c>
      <c r="B6764" s="3">
        <f t="shared" si="315"/>
        <v>2017</v>
      </c>
      <c r="C6764" s="3">
        <f t="shared" si="316"/>
        <v>1</v>
      </c>
      <c r="D6764" t="s">
        <v>217</v>
      </c>
      <c r="E6764" t="str">
        <f t="shared" si="317"/>
        <v>Tamara Manning20170120</v>
      </c>
      <c r="F6764">
        <f>IF(COUNTIF($E$2:E6764, E6764) = 1, MAX($F$1:F6763) + 1, INDEX($F$1:F6763, MATCH(E6764, $E$1:E6763, 0)))</f>
        <v>3347</v>
      </c>
      <c r="G6764" t="s">
        <v>27</v>
      </c>
      <c r="H6764" t="s">
        <v>39</v>
      </c>
      <c r="I6764" t="s">
        <v>40</v>
      </c>
      <c r="J6764" t="s">
        <v>1345</v>
      </c>
      <c r="K6764" s="17">
        <v>359.98</v>
      </c>
      <c r="L6764" s="17">
        <v>3</v>
      </c>
      <c r="M6764" s="17">
        <v>130.49</v>
      </c>
      <c r="N6764" s="17" t="str">
        <f>IF(SalesData[[#This Row],[Profit]]&gt;0,"Profit","Loss")</f>
        <v>Profit</v>
      </c>
    </row>
    <row r="6765" spans="1:14" x14ac:dyDescent="0.25">
      <c r="A6765" s="1">
        <v>42755</v>
      </c>
      <c r="B6765" s="3">
        <f t="shared" si="315"/>
        <v>2017</v>
      </c>
      <c r="C6765" s="3">
        <f t="shared" si="316"/>
        <v>1</v>
      </c>
      <c r="D6765" t="s">
        <v>1487</v>
      </c>
      <c r="E6765" t="str">
        <f t="shared" si="317"/>
        <v>Jeremy Farry20170120</v>
      </c>
      <c r="F6765">
        <f>IF(COUNTIF($E$2:E6765, E6765) = 1, MAX($F$1:F6764) + 1, INDEX($F$1:F6764, MATCH(E6765, $E$1:E6764, 0)))</f>
        <v>3348</v>
      </c>
      <c r="G6765" t="s">
        <v>613</v>
      </c>
      <c r="H6765" t="s">
        <v>11</v>
      </c>
      <c r="I6765" t="s">
        <v>24</v>
      </c>
      <c r="J6765" t="s">
        <v>2390</v>
      </c>
      <c r="K6765" s="17">
        <v>3.52</v>
      </c>
      <c r="L6765" s="17">
        <v>2</v>
      </c>
      <c r="M6765" s="17">
        <v>1.02</v>
      </c>
      <c r="N6765" s="17" t="str">
        <f>IF(SalesData[[#This Row],[Profit]]&gt;0,"Profit","Loss")</f>
        <v>Profit</v>
      </c>
    </row>
    <row r="6766" spans="1:14" x14ac:dyDescent="0.25">
      <c r="A6766" s="1">
        <v>42755</v>
      </c>
      <c r="B6766" s="3">
        <f t="shared" si="315"/>
        <v>2017</v>
      </c>
      <c r="C6766" s="3">
        <f t="shared" si="316"/>
        <v>1</v>
      </c>
      <c r="D6766" t="s">
        <v>1616</v>
      </c>
      <c r="E6766" t="str">
        <f t="shared" si="317"/>
        <v>Maris LaWare20170120</v>
      </c>
      <c r="F6766">
        <f>IF(COUNTIF($E$2:E6766, E6766) = 1, MAX($F$1:F6765) + 1, INDEX($F$1:F6765, MATCH(E6766, $E$1:E6765, 0)))</f>
        <v>3349</v>
      </c>
      <c r="G6766" t="s">
        <v>15</v>
      </c>
      <c r="H6766" t="s">
        <v>11</v>
      </c>
      <c r="I6766" t="s">
        <v>16</v>
      </c>
      <c r="J6766" t="s">
        <v>584</v>
      </c>
      <c r="K6766" s="17">
        <v>11.52</v>
      </c>
      <c r="L6766" s="17">
        <v>5</v>
      </c>
      <c r="M6766" s="17">
        <v>4.18</v>
      </c>
      <c r="N6766" s="17" t="str">
        <f>IF(SalesData[[#This Row],[Profit]]&gt;0,"Profit","Loss")</f>
        <v>Profit</v>
      </c>
    </row>
    <row r="6767" spans="1:14" x14ac:dyDescent="0.25">
      <c r="A6767" s="1">
        <v>42756</v>
      </c>
      <c r="B6767" s="3">
        <f t="shared" si="315"/>
        <v>2017</v>
      </c>
      <c r="C6767" s="3">
        <f t="shared" si="316"/>
        <v>1</v>
      </c>
      <c r="D6767" t="s">
        <v>928</v>
      </c>
      <c r="E6767" t="str">
        <f t="shared" si="317"/>
        <v>Darrin Sayre20170121</v>
      </c>
      <c r="F6767">
        <f>IF(COUNTIF($E$2:E6767, E6767) = 1, MAX($F$1:F6766) + 1, INDEX($F$1:F6766, MATCH(E6767, $E$1:E6766, 0)))</f>
        <v>3350</v>
      </c>
      <c r="G6767" t="s">
        <v>164</v>
      </c>
      <c r="H6767" t="s">
        <v>11</v>
      </c>
      <c r="I6767" t="s">
        <v>18</v>
      </c>
      <c r="J6767" t="s">
        <v>297</v>
      </c>
      <c r="K6767" s="17">
        <v>242.94</v>
      </c>
      <c r="L6767" s="17">
        <v>3</v>
      </c>
      <c r="M6767" s="17">
        <v>9.7200000000000006</v>
      </c>
      <c r="N6767" s="17" t="str">
        <f>IF(SalesData[[#This Row],[Profit]]&gt;0,"Profit","Loss")</f>
        <v>Profit</v>
      </c>
    </row>
    <row r="6768" spans="1:14" x14ac:dyDescent="0.25">
      <c r="A6768" s="1">
        <v>42756</v>
      </c>
      <c r="B6768" s="3">
        <f t="shared" si="315"/>
        <v>2017</v>
      </c>
      <c r="C6768" s="3">
        <f t="shared" si="316"/>
        <v>1</v>
      </c>
      <c r="D6768" t="s">
        <v>928</v>
      </c>
      <c r="E6768" t="str">
        <f t="shared" si="317"/>
        <v>Darrin Sayre20170121</v>
      </c>
      <c r="F6768">
        <f>IF(COUNTIF($E$2:E6768, E6768) = 1, MAX($F$1:F6767) + 1, INDEX($F$1:F6767, MATCH(E6768, $E$1:E6767, 0)))</f>
        <v>3350</v>
      </c>
      <c r="G6768" t="s">
        <v>164</v>
      </c>
      <c r="H6768" t="s">
        <v>39</v>
      </c>
      <c r="I6768" t="s">
        <v>52</v>
      </c>
      <c r="J6768" t="s">
        <v>1476</v>
      </c>
      <c r="K6768" s="17">
        <v>179.97</v>
      </c>
      <c r="L6768" s="17">
        <v>3</v>
      </c>
      <c r="M6768" s="17">
        <v>86.39</v>
      </c>
      <c r="N6768" s="17" t="str">
        <f>IF(SalesData[[#This Row],[Profit]]&gt;0,"Profit","Loss")</f>
        <v>Profit</v>
      </c>
    </row>
    <row r="6769" spans="1:14" x14ac:dyDescent="0.25">
      <c r="A6769" s="1">
        <v>42756</v>
      </c>
      <c r="B6769" s="3">
        <f t="shared" si="315"/>
        <v>2017</v>
      </c>
      <c r="C6769" s="3">
        <f t="shared" si="316"/>
        <v>1</v>
      </c>
      <c r="D6769" t="s">
        <v>928</v>
      </c>
      <c r="E6769" t="str">
        <f t="shared" si="317"/>
        <v>Darrin Sayre20170121</v>
      </c>
      <c r="F6769">
        <f>IF(COUNTIF($E$2:E6769, E6769) = 1, MAX($F$1:F6768) + 1, INDEX($F$1:F6768, MATCH(E6769, $E$1:E6768, 0)))</f>
        <v>3350</v>
      </c>
      <c r="G6769" t="s">
        <v>164</v>
      </c>
      <c r="H6769" t="s">
        <v>11</v>
      </c>
      <c r="I6769" t="s">
        <v>20</v>
      </c>
      <c r="J6769" t="s">
        <v>781</v>
      </c>
      <c r="K6769" s="17">
        <v>99.7</v>
      </c>
      <c r="L6769" s="17">
        <v>6</v>
      </c>
      <c r="M6769" s="17">
        <v>33.65</v>
      </c>
      <c r="N6769" s="17" t="str">
        <f>IF(SalesData[[#This Row],[Profit]]&gt;0,"Profit","Loss")</f>
        <v>Profit</v>
      </c>
    </row>
    <row r="6770" spans="1:14" x14ac:dyDescent="0.25">
      <c r="A6770" s="1">
        <v>42756</v>
      </c>
      <c r="B6770" s="3">
        <f t="shared" si="315"/>
        <v>2017</v>
      </c>
      <c r="C6770" s="3">
        <f t="shared" si="316"/>
        <v>1</v>
      </c>
      <c r="D6770" t="s">
        <v>928</v>
      </c>
      <c r="E6770" t="str">
        <f t="shared" si="317"/>
        <v>Darrin Sayre20170121</v>
      </c>
      <c r="F6770">
        <f>IF(COUNTIF($E$2:E6770, E6770) = 1, MAX($F$1:F6769) + 1, INDEX($F$1:F6769, MATCH(E6770, $E$1:E6769, 0)))</f>
        <v>3350</v>
      </c>
      <c r="G6770" t="s">
        <v>164</v>
      </c>
      <c r="H6770" t="s">
        <v>11</v>
      </c>
      <c r="I6770" t="s">
        <v>20</v>
      </c>
      <c r="J6770" t="s">
        <v>184</v>
      </c>
      <c r="K6770" s="17">
        <v>27.94</v>
      </c>
      <c r="L6770" s="17">
        <v>4</v>
      </c>
      <c r="M6770" s="17">
        <v>9.43</v>
      </c>
      <c r="N6770" s="17" t="str">
        <f>IF(SalesData[[#This Row],[Profit]]&gt;0,"Profit","Loss")</f>
        <v>Profit</v>
      </c>
    </row>
    <row r="6771" spans="1:14" x14ac:dyDescent="0.25">
      <c r="A6771" s="1">
        <v>42756</v>
      </c>
      <c r="B6771" s="3">
        <f t="shared" si="315"/>
        <v>2017</v>
      </c>
      <c r="C6771" s="3">
        <f t="shared" si="316"/>
        <v>1</v>
      </c>
      <c r="D6771" t="s">
        <v>928</v>
      </c>
      <c r="E6771" t="str">
        <f t="shared" si="317"/>
        <v>Darrin Sayre20170121</v>
      </c>
      <c r="F6771">
        <f>IF(COUNTIF($E$2:E6771, E6771) = 1, MAX($F$1:F6770) + 1, INDEX($F$1:F6770, MATCH(E6771, $E$1:E6770, 0)))</f>
        <v>3350</v>
      </c>
      <c r="G6771" t="s">
        <v>164</v>
      </c>
      <c r="H6771" t="s">
        <v>34</v>
      </c>
      <c r="I6771" t="s">
        <v>74</v>
      </c>
      <c r="J6771" t="s">
        <v>2633</v>
      </c>
      <c r="K6771" s="17">
        <v>84.98</v>
      </c>
      <c r="L6771" s="17">
        <v>1</v>
      </c>
      <c r="M6771" s="17">
        <v>18.7</v>
      </c>
      <c r="N6771" s="17" t="str">
        <f>IF(SalesData[[#This Row],[Profit]]&gt;0,"Profit","Loss")</f>
        <v>Profit</v>
      </c>
    </row>
    <row r="6772" spans="1:14" x14ac:dyDescent="0.25">
      <c r="A6772" s="1">
        <v>42756</v>
      </c>
      <c r="B6772" s="3">
        <f t="shared" si="315"/>
        <v>2017</v>
      </c>
      <c r="C6772" s="3">
        <f t="shared" si="316"/>
        <v>1</v>
      </c>
      <c r="D6772" t="s">
        <v>928</v>
      </c>
      <c r="E6772" t="str">
        <f t="shared" si="317"/>
        <v>Darrin Sayre20170121</v>
      </c>
      <c r="F6772">
        <f>IF(COUNTIF($E$2:E6772, E6772) = 1, MAX($F$1:F6771) + 1, INDEX($F$1:F6771, MATCH(E6772, $E$1:E6771, 0)))</f>
        <v>3350</v>
      </c>
      <c r="G6772" t="s">
        <v>164</v>
      </c>
      <c r="H6772" t="s">
        <v>11</v>
      </c>
      <c r="I6772" t="s">
        <v>20</v>
      </c>
      <c r="J6772" t="s">
        <v>1120</v>
      </c>
      <c r="K6772" s="17">
        <v>18.72</v>
      </c>
      <c r="L6772" s="17">
        <v>5</v>
      </c>
      <c r="M6772" s="17">
        <v>6.55</v>
      </c>
      <c r="N6772" s="17" t="str">
        <f>IF(SalesData[[#This Row],[Profit]]&gt;0,"Profit","Loss")</f>
        <v>Profit</v>
      </c>
    </row>
    <row r="6773" spans="1:14" x14ac:dyDescent="0.25">
      <c r="A6773" s="1">
        <v>42756</v>
      </c>
      <c r="B6773" s="3">
        <f t="shared" si="315"/>
        <v>2017</v>
      </c>
      <c r="C6773" s="3">
        <f t="shared" si="316"/>
        <v>1</v>
      </c>
      <c r="D6773" t="s">
        <v>1811</v>
      </c>
      <c r="E6773" t="str">
        <f t="shared" si="317"/>
        <v>Penelope Sewall20170121</v>
      </c>
      <c r="F6773">
        <f>IF(COUNTIF($E$2:E6773, E6773) = 1, MAX($F$1:F6772) + 1, INDEX($F$1:F6772, MATCH(E6773, $E$1:E6772, 0)))</f>
        <v>3351</v>
      </c>
      <c r="G6773" t="s">
        <v>245</v>
      </c>
      <c r="H6773" t="s">
        <v>11</v>
      </c>
      <c r="I6773" t="s">
        <v>18</v>
      </c>
      <c r="J6773" t="s">
        <v>1400</v>
      </c>
      <c r="K6773" s="17">
        <v>348.21</v>
      </c>
      <c r="L6773" s="17">
        <v>7</v>
      </c>
      <c r="M6773" s="17">
        <v>30.47</v>
      </c>
      <c r="N6773" s="17" t="str">
        <f>IF(SalesData[[#This Row],[Profit]]&gt;0,"Profit","Loss")</f>
        <v>Profit</v>
      </c>
    </row>
    <row r="6774" spans="1:14" x14ac:dyDescent="0.25">
      <c r="A6774" s="1">
        <v>42756</v>
      </c>
      <c r="B6774" s="3">
        <f t="shared" si="315"/>
        <v>2017</v>
      </c>
      <c r="C6774" s="3">
        <f t="shared" si="316"/>
        <v>1</v>
      </c>
      <c r="D6774" t="s">
        <v>1811</v>
      </c>
      <c r="E6774" t="str">
        <f t="shared" si="317"/>
        <v>Penelope Sewall20170121</v>
      </c>
      <c r="F6774">
        <f>IF(COUNTIF($E$2:E6774, E6774) = 1, MAX($F$1:F6773) + 1, INDEX($F$1:F6773, MATCH(E6774, $E$1:E6773, 0)))</f>
        <v>3351</v>
      </c>
      <c r="G6774" t="s">
        <v>245</v>
      </c>
      <c r="H6774" t="s">
        <v>11</v>
      </c>
      <c r="I6774" t="s">
        <v>20</v>
      </c>
      <c r="J6774" t="s">
        <v>1533</v>
      </c>
      <c r="K6774" s="17">
        <v>35.78</v>
      </c>
      <c r="L6774" s="17">
        <v>7</v>
      </c>
      <c r="M6774" s="17">
        <v>-28.63</v>
      </c>
      <c r="N6774" s="17" t="str">
        <f>IF(SalesData[[#This Row],[Profit]]&gt;0,"Profit","Loss")</f>
        <v>Loss</v>
      </c>
    </row>
    <row r="6775" spans="1:14" x14ac:dyDescent="0.25">
      <c r="A6775" s="1">
        <v>42756</v>
      </c>
      <c r="B6775" s="3">
        <f t="shared" si="315"/>
        <v>2017</v>
      </c>
      <c r="C6775" s="3">
        <f t="shared" si="316"/>
        <v>1</v>
      </c>
      <c r="D6775" t="s">
        <v>2585</v>
      </c>
      <c r="E6775" t="str">
        <f t="shared" si="317"/>
        <v>Mick Hernandez20170121</v>
      </c>
      <c r="F6775">
        <f>IF(COUNTIF($E$2:E6775, E6775) = 1, MAX($F$1:F6774) + 1, INDEX($F$1:F6774, MATCH(E6775, $E$1:E6774, 0)))</f>
        <v>3352</v>
      </c>
      <c r="G6775" t="s">
        <v>110</v>
      </c>
      <c r="H6775" t="s">
        <v>11</v>
      </c>
      <c r="I6775" t="s">
        <v>20</v>
      </c>
      <c r="J6775" t="s">
        <v>899</v>
      </c>
      <c r="K6775" s="17">
        <v>14.4</v>
      </c>
      <c r="L6775" s="17">
        <v>5</v>
      </c>
      <c r="M6775" s="17">
        <v>7.06</v>
      </c>
      <c r="N6775" s="17" t="str">
        <f>IF(SalesData[[#This Row],[Profit]]&gt;0,"Profit","Loss")</f>
        <v>Profit</v>
      </c>
    </row>
    <row r="6776" spans="1:14" x14ac:dyDescent="0.25">
      <c r="A6776" s="1">
        <v>42756</v>
      </c>
      <c r="B6776" s="3">
        <f t="shared" si="315"/>
        <v>2017</v>
      </c>
      <c r="C6776" s="3">
        <f t="shared" si="316"/>
        <v>1</v>
      </c>
      <c r="D6776" t="s">
        <v>2585</v>
      </c>
      <c r="E6776" t="str">
        <f t="shared" si="317"/>
        <v>Mick Hernandez20170121</v>
      </c>
      <c r="F6776">
        <f>IF(COUNTIF($E$2:E6776, E6776) = 1, MAX($F$1:F6775) + 1, INDEX($F$1:F6775, MATCH(E6776, $E$1:E6775, 0)))</f>
        <v>3352</v>
      </c>
      <c r="G6776" t="s">
        <v>110</v>
      </c>
      <c r="H6776" t="s">
        <v>39</v>
      </c>
      <c r="I6776" t="s">
        <v>52</v>
      </c>
      <c r="J6776" t="s">
        <v>2221</v>
      </c>
      <c r="K6776" s="17">
        <v>619.95000000000005</v>
      </c>
      <c r="L6776" s="17">
        <v>5</v>
      </c>
      <c r="M6776" s="17">
        <v>111.59</v>
      </c>
      <c r="N6776" s="17" t="str">
        <f>IF(SalesData[[#This Row],[Profit]]&gt;0,"Profit","Loss")</f>
        <v>Profit</v>
      </c>
    </row>
    <row r="6777" spans="1:14" x14ac:dyDescent="0.25">
      <c r="A6777" s="1">
        <v>42756</v>
      </c>
      <c r="B6777" s="3">
        <f t="shared" si="315"/>
        <v>2017</v>
      </c>
      <c r="C6777" s="3">
        <f t="shared" si="316"/>
        <v>1</v>
      </c>
      <c r="D6777" t="s">
        <v>2585</v>
      </c>
      <c r="E6777" t="str">
        <f t="shared" si="317"/>
        <v>Mick Hernandez20170121</v>
      </c>
      <c r="F6777">
        <f>IF(COUNTIF($E$2:E6777, E6777) = 1, MAX($F$1:F6776) + 1, INDEX($F$1:F6776, MATCH(E6777, $E$1:E6776, 0)))</f>
        <v>3352</v>
      </c>
      <c r="G6777" t="s">
        <v>110</v>
      </c>
      <c r="H6777" t="s">
        <v>11</v>
      </c>
      <c r="I6777" t="s">
        <v>20</v>
      </c>
      <c r="J6777" t="s">
        <v>175</v>
      </c>
      <c r="K6777" s="17">
        <v>89.52</v>
      </c>
      <c r="L6777" s="17">
        <v>4</v>
      </c>
      <c r="M6777" s="17">
        <v>42.07</v>
      </c>
      <c r="N6777" s="17" t="str">
        <f>IF(SalesData[[#This Row],[Profit]]&gt;0,"Profit","Loss")</f>
        <v>Profit</v>
      </c>
    </row>
    <row r="6778" spans="1:14" x14ac:dyDescent="0.25">
      <c r="A6778" s="1">
        <v>42756</v>
      </c>
      <c r="B6778" s="3">
        <f t="shared" si="315"/>
        <v>2017</v>
      </c>
      <c r="C6778" s="3">
        <f t="shared" si="316"/>
        <v>1</v>
      </c>
      <c r="D6778" t="s">
        <v>2585</v>
      </c>
      <c r="E6778" t="str">
        <f t="shared" si="317"/>
        <v>Mick Hernandez20170121</v>
      </c>
      <c r="F6778">
        <f>IF(COUNTIF($E$2:E6778, E6778) = 1, MAX($F$1:F6777) + 1, INDEX($F$1:F6777, MATCH(E6778, $E$1:E6777, 0)))</f>
        <v>3352</v>
      </c>
      <c r="G6778" t="s">
        <v>110</v>
      </c>
      <c r="H6778" t="s">
        <v>39</v>
      </c>
      <c r="I6778" t="s">
        <v>302</v>
      </c>
      <c r="J6778" t="s">
        <v>2653</v>
      </c>
      <c r="K6778" s="17">
        <v>350.97</v>
      </c>
      <c r="L6778" s="17">
        <v>3</v>
      </c>
      <c r="M6778" s="17">
        <v>152.09</v>
      </c>
      <c r="N6778" s="17" t="str">
        <f>IF(SalesData[[#This Row],[Profit]]&gt;0,"Profit","Loss")</f>
        <v>Profit</v>
      </c>
    </row>
    <row r="6779" spans="1:14" x14ac:dyDescent="0.25">
      <c r="A6779" s="1">
        <v>42756</v>
      </c>
      <c r="B6779" s="3">
        <f t="shared" si="315"/>
        <v>2017</v>
      </c>
      <c r="C6779" s="3">
        <f t="shared" si="316"/>
        <v>1</v>
      </c>
      <c r="D6779" t="s">
        <v>2585</v>
      </c>
      <c r="E6779" t="str">
        <f t="shared" si="317"/>
        <v>Mick Hernandez20170121</v>
      </c>
      <c r="F6779">
        <f>IF(COUNTIF($E$2:E6779, E6779) = 1, MAX($F$1:F6778) + 1, INDEX($F$1:F6778, MATCH(E6779, $E$1:E6778, 0)))</f>
        <v>3352</v>
      </c>
      <c r="G6779" t="s">
        <v>110</v>
      </c>
      <c r="H6779" t="s">
        <v>39</v>
      </c>
      <c r="I6779" t="s">
        <v>40</v>
      </c>
      <c r="J6779" t="s">
        <v>2180</v>
      </c>
      <c r="K6779" s="17">
        <v>164.99</v>
      </c>
      <c r="L6779" s="17">
        <v>1</v>
      </c>
      <c r="M6779" s="17">
        <v>49.5</v>
      </c>
      <c r="N6779" s="17" t="str">
        <f>IF(SalesData[[#This Row],[Profit]]&gt;0,"Profit","Loss")</f>
        <v>Profit</v>
      </c>
    </row>
    <row r="6780" spans="1:14" x14ac:dyDescent="0.25">
      <c r="A6780" s="1">
        <v>42756</v>
      </c>
      <c r="B6780" s="3">
        <f t="shared" si="315"/>
        <v>2017</v>
      </c>
      <c r="C6780" s="3">
        <f t="shared" si="316"/>
        <v>1</v>
      </c>
      <c r="D6780" t="s">
        <v>2444</v>
      </c>
      <c r="E6780" t="str">
        <f t="shared" si="317"/>
        <v>Bobby Elias20170121</v>
      </c>
      <c r="F6780">
        <f>IF(COUNTIF($E$2:E6780, E6780) = 1, MAX($F$1:F6779) + 1, INDEX($F$1:F6779, MATCH(E6780, $E$1:E6779, 0)))</f>
        <v>3353</v>
      </c>
      <c r="G6780" t="s">
        <v>15</v>
      </c>
      <c r="H6780" t="s">
        <v>11</v>
      </c>
      <c r="I6780" t="s">
        <v>63</v>
      </c>
      <c r="J6780" t="s">
        <v>414</v>
      </c>
      <c r="K6780" s="17">
        <v>268.58</v>
      </c>
      <c r="L6780" s="17">
        <v>4</v>
      </c>
      <c r="M6780" s="17">
        <v>90.64</v>
      </c>
      <c r="N6780" s="17" t="str">
        <f>IF(SalesData[[#This Row],[Profit]]&gt;0,"Profit","Loss")</f>
        <v>Profit</v>
      </c>
    </row>
    <row r="6781" spans="1:14" x14ac:dyDescent="0.25">
      <c r="A6781" s="1">
        <v>42757</v>
      </c>
      <c r="B6781" s="3">
        <f t="shared" si="315"/>
        <v>2017</v>
      </c>
      <c r="C6781" s="3">
        <f t="shared" si="316"/>
        <v>1</v>
      </c>
      <c r="D6781" t="s">
        <v>1665</v>
      </c>
      <c r="E6781" t="str">
        <f t="shared" si="317"/>
        <v>Alan Dominguez20170122</v>
      </c>
      <c r="F6781">
        <f>IF(COUNTIF($E$2:E6781, E6781) = 1, MAX($F$1:F6780) + 1, INDEX($F$1:F6780, MATCH(E6781, $E$1:E6780, 0)))</f>
        <v>3354</v>
      </c>
      <c r="G6781" t="s">
        <v>515</v>
      </c>
      <c r="H6781" t="s">
        <v>39</v>
      </c>
      <c r="I6781" t="s">
        <v>603</v>
      </c>
      <c r="J6781" t="s">
        <v>2654</v>
      </c>
      <c r="K6781" s="17">
        <v>2999.95</v>
      </c>
      <c r="L6781" s="17">
        <v>5</v>
      </c>
      <c r="M6781" s="17">
        <v>1379.98</v>
      </c>
      <c r="N6781" s="17" t="str">
        <f>IF(SalesData[[#This Row],[Profit]]&gt;0,"Profit","Loss")</f>
        <v>Profit</v>
      </c>
    </row>
    <row r="6782" spans="1:14" x14ac:dyDescent="0.25">
      <c r="A6782" s="1">
        <v>42757</v>
      </c>
      <c r="B6782" s="3">
        <f t="shared" si="315"/>
        <v>2017</v>
      </c>
      <c r="C6782" s="3">
        <f t="shared" si="316"/>
        <v>1</v>
      </c>
      <c r="D6782" t="s">
        <v>1665</v>
      </c>
      <c r="E6782" t="str">
        <f t="shared" si="317"/>
        <v>Alan Dominguez20170122</v>
      </c>
      <c r="F6782">
        <f>IF(COUNTIF($E$2:E6782, E6782) = 1, MAX($F$1:F6781) + 1, INDEX($F$1:F6781, MATCH(E6782, $E$1:E6781, 0)))</f>
        <v>3354</v>
      </c>
      <c r="G6782" t="s">
        <v>515</v>
      </c>
      <c r="H6782" t="s">
        <v>11</v>
      </c>
      <c r="I6782" t="s">
        <v>18</v>
      </c>
      <c r="J6782" t="s">
        <v>1847</v>
      </c>
      <c r="K6782" s="17">
        <v>51.45</v>
      </c>
      <c r="L6782" s="17">
        <v>3</v>
      </c>
      <c r="M6782" s="17">
        <v>13.89</v>
      </c>
      <c r="N6782" s="17" t="str">
        <f>IF(SalesData[[#This Row],[Profit]]&gt;0,"Profit","Loss")</f>
        <v>Profit</v>
      </c>
    </row>
    <row r="6783" spans="1:14" x14ac:dyDescent="0.25">
      <c r="A6783" s="1">
        <v>42757</v>
      </c>
      <c r="B6783" s="3">
        <f t="shared" si="315"/>
        <v>2017</v>
      </c>
      <c r="C6783" s="3">
        <f t="shared" si="316"/>
        <v>1</v>
      </c>
      <c r="D6783" t="s">
        <v>1665</v>
      </c>
      <c r="E6783" t="str">
        <f t="shared" si="317"/>
        <v>Alan Dominguez20170122</v>
      </c>
      <c r="F6783">
        <f>IF(COUNTIF($E$2:E6783, E6783) = 1, MAX($F$1:F6782) + 1, INDEX($F$1:F6782, MATCH(E6783, $E$1:E6782, 0)))</f>
        <v>3354</v>
      </c>
      <c r="G6783" t="s">
        <v>515</v>
      </c>
      <c r="H6783" t="s">
        <v>11</v>
      </c>
      <c r="I6783" t="s">
        <v>12</v>
      </c>
      <c r="J6783" t="s">
        <v>1105</v>
      </c>
      <c r="K6783" s="17">
        <v>11.96</v>
      </c>
      <c r="L6783" s="17">
        <v>2</v>
      </c>
      <c r="M6783" s="17">
        <v>5.38</v>
      </c>
      <c r="N6783" s="17" t="str">
        <f>IF(SalesData[[#This Row],[Profit]]&gt;0,"Profit","Loss")</f>
        <v>Profit</v>
      </c>
    </row>
    <row r="6784" spans="1:14" x14ac:dyDescent="0.25">
      <c r="A6784" s="1">
        <v>42757</v>
      </c>
      <c r="B6784" s="3">
        <f t="shared" si="315"/>
        <v>2017</v>
      </c>
      <c r="C6784" s="3">
        <f t="shared" si="316"/>
        <v>1</v>
      </c>
      <c r="D6784" t="s">
        <v>1665</v>
      </c>
      <c r="E6784" t="str">
        <f t="shared" si="317"/>
        <v>Alan Dominguez20170122</v>
      </c>
      <c r="F6784">
        <f>IF(COUNTIF($E$2:E6784, E6784) = 1, MAX($F$1:F6783) + 1, INDEX($F$1:F6783, MATCH(E6784, $E$1:E6783, 0)))</f>
        <v>3354</v>
      </c>
      <c r="G6784" t="s">
        <v>515</v>
      </c>
      <c r="H6784" t="s">
        <v>11</v>
      </c>
      <c r="I6784" t="s">
        <v>18</v>
      </c>
      <c r="J6784" t="s">
        <v>1110</v>
      </c>
      <c r="K6784" s="17">
        <v>1126.02</v>
      </c>
      <c r="L6784" s="17">
        <v>3</v>
      </c>
      <c r="M6784" s="17">
        <v>56.3</v>
      </c>
      <c r="N6784" s="17" t="str">
        <f>IF(SalesData[[#This Row],[Profit]]&gt;0,"Profit","Loss")</f>
        <v>Profit</v>
      </c>
    </row>
    <row r="6785" spans="1:14" x14ac:dyDescent="0.25">
      <c r="A6785" s="1">
        <v>42757</v>
      </c>
      <c r="B6785" s="3">
        <f t="shared" si="315"/>
        <v>2017</v>
      </c>
      <c r="C6785" s="3">
        <f t="shared" si="316"/>
        <v>1</v>
      </c>
      <c r="D6785" t="s">
        <v>525</v>
      </c>
      <c r="E6785" t="str">
        <f t="shared" si="317"/>
        <v>Edward Hooks20170122</v>
      </c>
      <c r="F6785">
        <f>IF(COUNTIF($E$2:E6785, E6785) = 1, MAX($F$1:F6784) + 1, INDEX($F$1:F6784, MATCH(E6785, $E$1:E6784, 0)))</f>
        <v>3355</v>
      </c>
      <c r="G6785" t="s">
        <v>15</v>
      </c>
      <c r="H6785" t="s">
        <v>11</v>
      </c>
      <c r="I6785" t="s">
        <v>43</v>
      </c>
      <c r="J6785" t="s">
        <v>160</v>
      </c>
      <c r="K6785" s="17">
        <v>15.12</v>
      </c>
      <c r="L6785" s="17">
        <v>5</v>
      </c>
      <c r="M6785" s="17">
        <v>4.91</v>
      </c>
      <c r="N6785" s="17" t="str">
        <f>IF(SalesData[[#This Row],[Profit]]&gt;0,"Profit","Loss")</f>
        <v>Profit</v>
      </c>
    </row>
    <row r="6786" spans="1:14" x14ac:dyDescent="0.25">
      <c r="A6786" s="1">
        <v>42757</v>
      </c>
      <c r="B6786" s="3">
        <f t="shared" ref="B6786:B6849" si="318">YEAR(A6786)</f>
        <v>2017</v>
      </c>
      <c r="C6786" s="3">
        <f t="shared" ref="C6786:C6849" si="319">MONTH(A6786)</f>
        <v>1</v>
      </c>
      <c r="D6786" t="s">
        <v>525</v>
      </c>
      <c r="E6786" t="str">
        <f t="shared" ref="E6786:E6849" si="320">D6786 &amp; TEXT(A6786, "yyyymmdd")</f>
        <v>Edward Hooks20170122</v>
      </c>
      <c r="F6786">
        <f>IF(COUNTIF($E$2:E6786, E6786) = 1, MAX($F$1:F6785) + 1, INDEX($F$1:F6785, MATCH(E6786, $E$1:E6785, 0)))</f>
        <v>3355</v>
      </c>
      <c r="G6786" t="s">
        <v>15</v>
      </c>
      <c r="H6786" t="s">
        <v>11</v>
      </c>
      <c r="I6786" t="s">
        <v>24</v>
      </c>
      <c r="J6786" t="s">
        <v>988</v>
      </c>
      <c r="K6786" s="17">
        <v>7.87</v>
      </c>
      <c r="L6786" s="17">
        <v>3</v>
      </c>
      <c r="M6786" s="17">
        <v>0.89</v>
      </c>
      <c r="N6786" s="17" t="str">
        <f>IF(SalesData[[#This Row],[Profit]]&gt;0,"Profit","Loss")</f>
        <v>Profit</v>
      </c>
    </row>
    <row r="6787" spans="1:14" x14ac:dyDescent="0.25">
      <c r="A6787" s="1">
        <v>42758</v>
      </c>
      <c r="B6787" s="3">
        <f t="shared" si="318"/>
        <v>2017</v>
      </c>
      <c r="C6787" s="3">
        <f t="shared" si="319"/>
        <v>1</v>
      </c>
      <c r="D6787" t="s">
        <v>346</v>
      </c>
      <c r="E6787" t="str">
        <f t="shared" si="320"/>
        <v>Matt Connell20170123</v>
      </c>
      <c r="F6787">
        <f>IF(COUNTIF($E$2:E6787, E6787) = 1, MAX($F$1:F6786) + 1, INDEX($F$1:F6786, MATCH(E6787, $E$1:E6786, 0)))</f>
        <v>3356</v>
      </c>
      <c r="G6787" t="s">
        <v>110</v>
      </c>
      <c r="H6787" t="s">
        <v>34</v>
      </c>
      <c r="I6787" t="s">
        <v>145</v>
      </c>
      <c r="J6787" t="s">
        <v>1195</v>
      </c>
      <c r="K6787" s="17">
        <v>210.98</v>
      </c>
      <c r="L6787" s="17">
        <v>2</v>
      </c>
      <c r="M6787" s="17">
        <v>21.1</v>
      </c>
      <c r="N6787" s="17" t="str">
        <f>IF(SalesData[[#This Row],[Profit]]&gt;0,"Profit","Loss")</f>
        <v>Profit</v>
      </c>
    </row>
    <row r="6788" spans="1:14" x14ac:dyDescent="0.25">
      <c r="A6788" s="1">
        <v>42758</v>
      </c>
      <c r="B6788" s="3">
        <f t="shared" si="318"/>
        <v>2017</v>
      </c>
      <c r="C6788" s="3">
        <f t="shared" si="319"/>
        <v>1</v>
      </c>
      <c r="D6788" t="s">
        <v>61</v>
      </c>
      <c r="E6788" t="str">
        <f t="shared" si="320"/>
        <v>Chris Selesnick20170123</v>
      </c>
      <c r="F6788">
        <f>IF(COUNTIF($E$2:E6788, E6788) = 1, MAX($F$1:F6787) + 1, INDEX($F$1:F6787, MATCH(E6788, $E$1:E6787, 0)))</f>
        <v>3357</v>
      </c>
      <c r="G6788" t="s">
        <v>164</v>
      </c>
      <c r="H6788" t="s">
        <v>11</v>
      </c>
      <c r="I6788" t="s">
        <v>20</v>
      </c>
      <c r="J6788" t="s">
        <v>1650</v>
      </c>
      <c r="K6788" s="17">
        <v>19.68</v>
      </c>
      <c r="L6788" s="17">
        <v>5</v>
      </c>
      <c r="M6788" s="17">
        <v>6.89</v>
      </c>
      <c r="N6788" s="17" t="str">
        <f>IF(SalesData[[#This Row],[Profit]]&gt;0,"Profit","Loss")</f>
        <v>Profit</v>
      </c>
    </row>
    <row r="6789" spans="1:14" x14ac:dyDescent="0.25">
      <c r="A6789" s="1">
        <v>42758</v>
      </c>
      <c r="B6789" s="3">
        <f t="shared" si="318"/>
        <v>2017</v>
      </c>
      <c r="C6789" s="3">
        <f t="shared" si="319"/>
        <v>1</v>
      </c>
      <c r="D6789" t="s">
        <v>61</v>
      </c>
      <c r="E6789" t="str">
        <f t="shared" si="320"/>
        <v>Chris Selesnick20170123</v>
      </c>
      <c r="F6789">
        <f>IF(COUNTIF($E$2:E6789, E6789) = 1, MAX($F$1:F6788) + 1, INDEX($F$1:F6788, MATCH(E6789, $E$1:E6788, 0)))</f>
        <v>3357</v>
      </c>
      <c r="G6789" t="s">
        <v>164</v>
      </c>
      <c r="H6789" t="s">
        <v>11</v>
      </c>
      <c r="I6789" t="s">
        <v>12</v>
      </c>
      <c r="J6789" t="s">
        <v>2172</v>
      </c>
      <c r="K6789" s="17">
        <v>25.92</v>
      </c>
      <c r="L6789" s="17">
        <v>4</v>
      </c>
      <c r="M6789" s="17">
        <v>12.44</v>
      </c>
      <c r="N6789" s="17" t="str">
        <f>IF(SalesData[[#This Row],[Profit]]&gt;0,"Profit","Loss")</f>
        <v>Profit</v>
      </c>
    </row>
    <row r="6790" spans="1:14" x14ac:dyDescent="0.25">
      <c r="A6790" s="1">
        <v>42758</v>
      </c>
      <c r="B6790" s="3">
        <f t="shared" si="318"/>
        <v>2017</v>
      </c>
      <c r="C6790" s="3">
        <f t="shared" si="319"/>
        <v>1</v>
      </c>
      <c r="D6790" t="s">
        <v>61</v>
      </c>
      <c r="E6790" t="str">
        <f t="shared" si="320"/>
        <v>Chris Selesnick20170123</v>
      </c>
      <c r="F6790">
        <f>IF(COUNTIF($E$2:E6790, E6790) = 1, MAX($F$1:F6789) + 1, INDEX($F$1:F6789, MATCH(E6790, $E$1:E6789, 0)))</f>
        <v>3357</v>
      </c>
      <c r="G6790" t="s">
        <v>164</v>
      </c>
      <c r="H6790" t="s">
        <v>11</v>
      </c>
      <c r="I6790" t="s">
        <v>12</v>
      </c>
      <c r="J6790" t="s">
        <v>1622</v>
      </c>
      <c r="K6790" s="17">
        <v>6.48</v>
      </c>
      <c r="L6790" s="17">
        <v>1</v>
      </c>
      <c r="M6790" s="17">
        <v>3.11</v>
      </c>
      <c r="N6790" s="17" t="str">
        <f>IF(SalesData[[#This Row],[Profit]]&gt;0,"Profit","Loss")</f>
        <v>Profit</v>
      </c>
    </row>
    <row r="6791" spans="1:14" x14ac:dyDescent="0.25">
      <c r="A6791" s="1">
        <v>42758</v>
      </c>
      <c r="B6791" s="3">
        <f t="shared" si="318"/>
        <v>2017</v>
      </c>
      <c r="C6791" s="3">
        <f t="shared" si="319"/>
        <v>1</v>
      </c>
      <c r="D6791" t="s">
        <v>61</v>
      </c>
      <c r="E6791" t="str">
        <f t="shared" si="320"/>
        <v>Chris Selesnick20170123</v>
      </c>
      <c r="F6791">
        <f>IF(COUNTIF($E$2:E6791, E6791) = 1, MAX($F$1:F6790) + 1, INDEX($F$1:F6790, MATCH(E6791, $E$1:E6790, 0)))</f>
        <v>3357</v>
      </c>
      <c r="G6791" t="s">
        <v>164</v>
      </c>
      <c r="H6791" t="s">
        <v>39</v>
      </c>
      <c r="I6791" t="s">
        <v>40</v>
      </c>
      <c r="J6791" t="s">
        <v>391</v>
      </c>
      <c r="K6791" s="17">
        <v>86.35</v>
      </c>
      <c r="L6791" s="17">
        <v>6</v>
      </c>
      <c r="M6791" s="17">
        <v>8.64</v>
      </c>
      <c r="N6791" s="17" t="str">
        <f>IF(SalesData[[#This Row],[Profit]]&gt;0,"Profit","Loss")</f>
        <v>Profit</v>
      </c>
    </row>
    <row r="6792" spans="1:14" x14ac:dyDescent="0.25">
      <c r="A6792" s="1">
        <v>42758</v>
      </c>
      <c r="B6792" s="3">
        <f t="shared" si="318"/>
        <v>2017</v>
      </c>
      <c r="C6792" s="3">
        <f t="shared" si="319"/>
        <v>1</v>
      </c>
      <c r="D6792" t="s">
        <v>626</v>
      </c>
      <c r="E6792" t="str">
        <f t="shared" si="320"/>
        <v>Harold Pawlan20170123</v>
      </c>
      <c r="F6792">
        <f>IF(COUNTIF($E$2:E6792, E6792) = 1, MAX($F$1:F6791) + 1, INDEX($F$1:F6791, MATCH(E6792, $E$1:E6791, 0)))</f>
        <v>3358</v>
      </c>
      <c r="G6792" t="s">
        <v>95</v>
      </c>
      <c r="H6792" t="s">
        <v>39</v>
      </c>
      <c r="I6792" t="s">
        <v>52</v>
      </c>
      <c r="J6792" t="s">
        <v>508</v>
      </c>
      <c r="K6792" s="17">
        <v>95.98</v>
      </c>
      <c r="L6792" s="17">
        <v>2</v>
      </c>
      <c r="M6792" s="17">
        <v>12</v>
      </c>
      <c r="N6792" s="17" t="str">
        <f>IF(SalesData[[#This Row],[Profit]]&gt;0,"Profit","Loss")</f>
        <v>Profit</v>
      </c>
    </row>
    <row r="6793" spans="1:14" x14ac:dyDescent="0.25">
      <c r="A6793" s="1">
        <v>42758</v>
      </c>
      <c r="B6793" s="3">
        <f t="shared" si="318"/>
        <v>2017</v>
      </c>
      <c r="C6793" s="3">
        <f t="shared" si="319"/>
        <v>1</v>
      </c>
      <c r="D6793" t="s">
        <v>626</v>
      </c>
      <c r="E6793" t="str">
        <f t="shared" si="320"/>
        <v>Harold Pawlan20170123</v>
      </c>
      <c r="F6793">
        <f>IF(COUNTIF($E$2:E6793, E6793) = 1, MAX($F$1:F6792) + 1, INDEX($F$1:F6792, MATCH(E6793, $E$1:E6792, 0)))</f>
        <v>3358</v>
      </c>
      <c r="G6793" t="s">
        <v>95</v>
      </c>
      <c r="H6793" t="s">
        <v>11</v>
      </c>
      <c r="I6793" t="s">
        <v>20</v>
      </c>
      <c r="J6793" t="s">
        <v>1043</v>
      </c>
      <c r="K6793" s="17">
        <v>4.9400000000000004</v>
      </c>
      <c r="L6793" s="17">
        <v>2</v>
      </c>
      <c r="M6793" s="17">
        <v>-3.62</v>
      </c>
      <c r="N6793" s="17" t="str">
        <f>IF(SalesData[[#This Row],[Profit]]&gt;0,"Profit","Loss")</f>
        <v>Loss</v>
      </c>
    </row>
    <row r="6794" spans="1:14" x14ac:dyDescent="0.25">
      <c r="A6794" s="1">
        <v>42759</v>
      </c>
      <c r="B6794" s="3">
        <f t="shared" si="318"/>
        <v>2017</v>
      </c>
      <c r="C6794" s="3">
        <f t="shared" si="319"/>
        <v>1</v>
      </c>
      <c r="D6794" t="s">
        <v>2021</v>
      </c>
      <c r="E6794" t="str">
        <f t="shared" si="320"/>
        <v>Theone Pippenger20170124</v>
      </c>
      <c r="F6794">
        <f>IF(COUNTIF($E$2:E6794, E6794) = 1, MAX($F$1:F6793) + 1, INDEX($F$1:F6793, MATCH(E6794, $E$1:E6793, 0)))</f>
        <v>3359</v>
      </c>
      <c r="G6794" t="s">
        <v>30</v>
      </c>
      <c r="H6794" t="s">
        <v>11</v>
      </c>
      <c r="I6794" t="s">
        <v>43</v>
      </c>
      <c r="J6794" t="s">
        <v>1307</v>
      </c>
      <c r="K6794" s="17">
        <v>5.67</v>
      </c>
      <c r="L6794" s="17">
        <v>3</v>
      </c>
      <c r="M6794" s="17">
        <v>0.11</v>
      </c>
      <c r="N6794" s="17" t="str">
        <f>IF(SalesData[[#This Row],[Profit]]&gt;0,"Profit","Loss")</f>
        <v>Profit</v>
      </c>
    </row>
    <row r="6795" spans="1:14" x14ac:dyDescent="0.25">
      <c r="A6795" s="1">
        <v>42759</v>
      </c>
      <c r="B6795" s="3">
        <f t="shared" si="318"/>
        <v>2017</v>
      </c>
      <c r="C6795" s="3">
        <f t="shared" si="319"/>
        <v>1</v>
      </c>
      <c r="D6795" t="s">
        <v>1394</v>
      </c>
      <c r="E6795" t="str">
        <f t="shared" si="320"/>
        <v>Keith Dawkins20170124</v>
      </c>
      <c r="F6795">
        <f>IF(COUNTIF($E$2:E6795, E6795) = 1, MAX($F$1:F6794) + 1, INDEX($F$1:F6794, MATCH(E6795, $E$1:E6794, 0)))</f>
        <v>3360</v>
      </c>
      <c r="G6795" t="s">
        <v>27</v>
      </c>
      <c r="H6795" t="s">
        <v>11</v>
      </c>
      <c r="I6795" t="s">
        <v>92</v>
      </c>
      <c r="J6795" t="s">
        <v>1387</v>
      </c>
      <c r="K6795" s="17">
        <v>25.86</v>
      </c>
      <c r="L6795" s="17">
        <v>3</v>
      </c>
      <c r="M6795" s="17">
        <v>6.72</v>
      </c>
      <c r="N6795" s="17" t="str">
        <f>IF(SalesData[[#This Row],[Profit]]&gt;0,"Profit","Loss")</f>
        <v>Profit</v>
      </c>
    </row>
    <row r="6796" spans="1:14" x14ac:dyDescent="0.25">
      <c r="A6796" s="1">
        <v>42759</v>
      </c>
      <c r="B6796" s="3">
        <f t="shared" si="318"/>
        <v>2017</v>
      </c>
      <c r="C6796" s="3">
        <f t="shared" si="319"/>
        <v>1</v>
      </c>
      <c r="D6796" t="s">
        <v>1394</v>
      </c>
      <c r="E6796" t="str">
        <f t="shared" si="320"/>
        <v>Keith Dawkins20170124</v>
      </c>
      <c r="F6796">
        <f>IF(COUNTIF($E$2:E6796, E6796) = 1, MAX($F$1:F6795) + 1, INDEX($F$1:F6795, MATCH(E6796, $E$1:E6795, 0)))</f>
        <v>3360</v>
      </c>
      <c r="G6796" t="s">
        <v>27</v>
      </c>
      <c r="H6796" t="s">
        <v>11</v>
      </c>
      <c r="I6796" t="s">
        <v>20</v>
      </c>
      <c r="J6796" t="s">
        <v>2461</v>
      </c>
      <c r="K6796" s="17">
        <v>276.77999999999997</v>
      </c>
      <c r="L6796" s="17">
        <v>2</v>
      </c>
      <c r="M6796" s="17">
        <v>89.95</v>
      </c>
      <c r="N6796" s="17" t="str">
        <f>IF(SalesData[[#This Row],[Profit]]&gt;0,"Profit","Loss")</f>
        <v>Profit</v>
      </c>
    </row>
    <row r="6797" spans="1:14" x14ac:dyDescent="0.25">
      <c r="A6797" s="1">
        <v>42759</v>
      </c>
      <c r="B6797" s="3">
        <f t="shared" si="318"/>
        <v>2017</v>
      </c>
      <c r="C6797" s="3">
        <f t="shared" si="319"/>
        <v>1</v>
      </c>
      <c r="D6797" t="s">
        <v>1394</v>
      </c>
      <c r="E6797" t="str">
        <f t="shared" si="320"/>
        <v>Keith Dawkins20170124</v>
      </c>
      <c r="F6797">
        <f>IF(COUNTIF($E$2:E6797, E6797) = 1, MAX($F$1:F6796) + 1, INDEX($F$1:F6796, MATCH(E6797, $E$1:E6796, 0)))</f>
        <v>3360</v>
      </c>
      <c r="G6797" t="s">
        <v>27</v>
      </c>
      <c r="H6797" t="s">
        <v>39</v>
      </c>
      <c r="I6797" t="s">
        <v>40</v>
      </c>
      <c r="J6797" t="s">
        <v>2379</v>
      </c>
      <c r="K6797" s="17">
        <v>110.35</v>
      </c>
      <c r="L6797" s="17">
        <v>3</v>
      </c>
      <c r="M6797" s="17">
        <v>8.2799999999999994</v>
      </c>
      <c r="N6797" s="17" t="str">
        <f>IF(SalesData[[#This Row],[Profit]]&gt;0,"Profit","Loss")</f>
        <v>Profit</v>
      </c>
    </row>
    <row r="6798" spans="1:14" x14ac:dyDescent="0.25">
      <c r="A6798" s="1">
        <v>42761</v>
      </c>
      <c r="B6798" s="3">
        <f t="shared" si="318"/>
        <v>2017</v>
      </c>
      <c r="C6798" s="3">
        <f t="shared" si="319"/>
        <v>1</v>
      </c>
      <c r="D6798" t="s">
        <v>139</v>
      </c>
      <c r="E6798" t="str">
        <f t="shared" si="320"/>
        <v>Carol Adams20170126</v>
      </c>
      <c r="F6798">
        <f>IF(COUNTIF($E$2:E6798, E6798) = 1, MAX($F$1:F6797) + 1, INDEX($F$1:F6797, MATCH(E6798, $E$1:E6797, 0)))</f>
        <v>3361</v>
      </c>
      <c r="G6798" t="s">
        <v>488</v>
      </c>
      <c r="H6798" t="s">
        <v>11</v>
      </c>
      <c r="I6798" t="s">
        <v>24</v>
      </c>
      <c r="J6798" t="s">
        <v>2084</v>
      </c>
      <c r="K6798" s="17">
        <v>15.47</v>
      </c>
      <c r="L6798" s="17">
        <v>7</v>
      </c>
      <c r="M6798" s="17">
        <v>4.18</v>
      </c>
      <c r="N6798" s="17" t="str">
        <f>IF(SalesData[[#This Row],[Profit]]&gt;0,"Profit","Loss")</f>
        <v>Profit</v>
      </c>
    </row>
    <row r="6799" spans="1:14" x14ac:dyDescent="0.25">
      <c r="A6799" s="1">
        <v>42761</v>
      </c>
      <c r="B6799" s="3">
        <f t="shared" si="318"/>
        <v>2017</v>
      </c>
      <c r="C6799" s="3">
        <f t="shared" si="319"/>
        <v>1</v>
      </c>
      <c r="D6799" t="s">
        <v>139</v>
      </c>
      <c r="E6799" t="str">
        <f t="shared" si="320"/>
        <v>Carol Adams20170126</v>
      </c>
      <c r="F6799">
        <f>IF(COUNTIF($E$2:E6799, E6799) = 1, MAX($F$1:F6798) + 1, INDEX($F$1:F6798, MATCH(E6799, $E$1:E6798, 0)))</f>
        <v>3361</v>
      </c>
      <c r="G6799" t="s">
        <v>488</v>
      </c>
      <c r="H6799" t="s">
        <v>11</v>
      </c>
      <c r="I6799" t="s">
        <v>20</v>
      </c>
      <c r="J6799" t="s">
        <v>1302</v>
      </c>
      <c r="K6799" s="17">
        <v>7.16</v>
      </c>
      <c r="L6799" s="17">
        <v>2</v>
      </c>
      <c r="M6799" s="17">
        <v>3.44</v>
      </c>
      <c r="N6799" s="17" t="str">
        <f>IF(SalesData[[#This Row],[Profit]]&gt;0,"Profit","Loss")</f>
        <v>Profit</v>
      </c>
    </row>
    <row r="6800" spans="1:14" x14ac:dyDescent="0.25">
      <c r="A6800" s="1">
        <v>42761</v>
      </c>
      <c r="B6800" s="3">
        <f t="shared" si="318"/>
        <v>2017</v>
      </c>
      <c r="C6800" s="3">
        <f t="shared" si="319"/>
        <v>1</v>
      </c>
      <c r="D6800" t="s">
        <v>2286</v>
      </c>
      <c r="E6800" t="str">
        <f t="shared" si="320"/>
        <v>Claire Gute20170126</v>
      </c>
      <c r="F6800">
        <f>IF(COUNTIF($E$2:E6800, E6800) = 1, MAX($F$1:F6799) + 1, INDEX($F$1:F6799, MATCH(E6800, $E$1:E6799, 0)))</f>
        <v>3362</v>
      </c>
      <c r="G6800" t="s">
        <v>10</v>
      </c>
      <c r="H6800" t="s">
        <v>11</v>
      </c>
      <c r="I6800" t="s">
        <v>18</v>
      </c>
      <c r="J6800" t="s">
        <v>1472</v>
      </c>
      <c r="K6800" s="17">
        <v>18.16</v>
      </c>
      <c r="L6800" s="17">
        <v>2</v>
      </c>
      <c r="M6800" s="17">
        <v>1.82</v>
      </c>
      <c r="N6800" s="17" t="str">
        <f>IF(SalesData[[#This Row],[Profit]]&gt;0,"Profit","Loss")</f>
        <v>Profit</v>
      </c>
    </row>
    <row r="6801" spans="1:14" x14ac:dyDescent="0.25">
      <c r="A6801" s="1">
        <v>42761</v>
      </c>
      <c r="B6801" s="3">
        <f t="shared" si="318"/>
        <v>2017</v>
      </c>
      <c r="C6801" s="3">
        <f t="shared" si="319"/>
        <v>1</v>
      </c>
      <c r="D6801" t="s">
        <v>2455</v>
      </c>
      <c r="E6801" t="str">
        <f t="shared" si="320"/>
        <v>Caroline Jumper20170126</v>
      </c>
      <c r="F6801">
        <f>IF(COUNTIF($E$2:E6801, E6801) = 1, MAX($F$1:F6800) + 1, INDEX($F$1:F6800, MATCH(E6801, $E$1:E6800, 0)))</f>
        <v>3363</v>
      </c>
      <c r="G6801" t="s">
        <v>27</v>
      </c>
      <c r="H6801" t="s">
        <v>11</v>
      </c>
      <c r="I6801" t="s">
        <v>43</v>
      </c>
      <c r="J6801" t="s">
        <v>496</v>
      </c>
      <c r="K6801" s="17">
        <v>11.84</v>
      </c>
      <c r="L6801" s="17">
        <v>8</v>
      </c>
      <c r="M6801" s="17">
        <v>5.68</v>
      </c>
      <c r="N6801" s="17" t="str">
        <f>IF(SalesData[[#This Row],[Profit]]&gt;0,"Profit","Loss")</f>
        <v>Profit</v>
      </c>
    </row>
    <row r="6802" spans="1:14" x14ac:dyDescent="0.25">
      <c r="A6802" s="1">
        <v>42761</v>
      </c>
      <c r="B6802" s="3">
        <f t="shared" si="318"/>
        <v>2017</v>
      </c>
      <c r="C6802" s="3">
        <f t="shared" si="319"/>
        <v>1</v>
      </c>
      <c r="D6802" t="s">
        <v>156</v>
      </c>
      <c r="E6802" t="str">
        <f t="shared" si="320"/>
        <v>Bradley Drucker20170126</v>
      </c>
      <c r="F6802">
        <f>IF(COUNTIF($E$2:E6802, E6802) = 1, MAX($F$1:F6801) + 1, INDEX($F$1:F6801, MATCH(E6802, $E$1:E6801, 0)))</f>
        <v>3364</v>
      </c>
      <c r="G6802" t="s">
        <v>30</v>
      </c>
      <c r="H6802" t="s">
        <v>34</v>
      </c>
      <c r="I6802" t="s">
        <v>47</v>
      </c>
      <c r="J6802" t="s">
        <v>2185</v>
      </c>
      <c r="K6802" s="17">
        <v>62.72</v>
      </c>
      <c r="L6802" s="17">
        <v>4</v>
      </c>
      <c r="M6802" s="17">
        <v>24.46</v>
      </c>
      <c r="N6802" s="17" t="str">
        <f>IF(SalesData[[#This Row],[Profit]]&gt;0,"Profit","Loss")</f>
        <v>Profit</v>
      </c>
    </row>
    <row r="6803" spans="1:14" x14ac:dyDescent="0.25">
      <c r="A6803" s="1">
        <v>42761</v>
      </c>
      <c r="B6803" s="3">
        <f t="shared" si="318"/>
        <v>2017</v>
      </c>
      <c r="C6803" s="3">
        <f t="shared" si="319"/>
        <v>1</v>
      </c>
      <c r="D6803" t="s">
        <v>156</v>
      </c>
      <c r="E6803" t="str">
        <f t="shared" si="320"/>
        <v>Bradley Drucker20170126</v>
      </c>
      <c r="F6803">
        <f>IF(COUNTIF($E$2:E6803, E6803) = 1, MAX($F$1:F6802) + 1, INDEX($F$1:F6802, MATCH(E6803, $E$1:E6802, 0)))</f>
        <v>3364</v>
      </c>
      <c r="G6803" t="s">
        <v>30</v>
      </c>
      <c r="H6803" t="s">
        <v>39</v>
      </c>
      <c r="I6803" t="s">
        <v>40</v>
      </c>
      <c r="J6803" t="s">
        <v>588</v>
      </c>
      <c r="K6803" s="17">
        <v>2939.93</v>
      </c>
      <c r="L6803" s="17">
        <v>7</v>
      </c>
      <c r="M6803" s="17">
        <v>764.38</v>
      </c>
      <c r="N6803" s="17" t="str">
        <f>IF(SalesData[[#This Row],[Profit]]&gt;0,"Profit","Loss")</f>
        <v>Profit</v>
      </c>
    </row>
    <row r="6804" spans="1:14" x14ac:dyDescent="0.25">
      <c r="A6804" s="1">
        <v>42762</v>
      </c>
      <c r="B6804" s="3">
        <f t="shared" si="318"/>
        <v>2017</v>
      </c>
      <c r="C6804" s="3">
        <f t="shared" si="319"/>
        <v>1</v>
      </c>
      <c r="D6804" t="s">
        <v>681</v>
      </c>
      <c r="E6804" t="str">
        <f t="shared" si="320"/>
        <v>John Huston20170127</v>
      </c>
      <c r="F6804">
        <f>IF(COUNTIF($E$2:E6804, E6804) = 1, MAX($F$1:F6803) + 1, INDEX($F$1:F6803, MATCH(E6804, $E$1:E6803, 0)))</f>
        <v>3365</v>
      </c>
      <c r="G6804" t="s">
        <v>78</v>
      </c>
      <c r="H6804" t="s">
        <v>11</v>
      </c>
      <c r="I6804" t="s">
        <v>24</v>
      </c>
      <c r="J6804" t="s">
        <v>51</v>
      </c>
      <c r="K6804" s="17">
        <v>14.02</v>
      </c>
      <c r="L6804" s="17">
        <v>3</v>
      </c>
      <c r="M6804" s="17">
        <v>1.75</v>
      </c>
      <c r="N6804" s="17" t="str">
        <f>IF(SalesData[[#This Row],[Profit]]&gt;0,"Profit","Loss")</f>
        <v>Profit</v>
      </c>
    </row>
    <row r="6805" spans="1:14" x14ac:dyDescent="0.25">
      <c r="A6805" s="1">
        <v>42762</v>
      </c>
      <c r="B6805" s="3">
        <f t="shared" si="318"/>
        <v>2017</v>
      </c>
      <c r="C6805" s="3">
        <f t="shared" si="319"/>
        <v>1</v>
      </c>
      <c r="D6805" t="s">
        <v>681</v>
      </c>
      <c r="E6805" t="str">
        <f t="shared" si="320"/>
        <v>John Huston20170127</v>
      </c>
      <c r="F6805">
        <f>IF(COUNTIF($E$2:E6805, E6805) = 1, MAX($F$1:F6804) + 1, INDEX($F$1:F6804, MATCH(E6805, $E$1:E6804, 0)))</f>
        <v>3365</v>
      </c>
      <c r="G6805" t="s">
        <v>78</v>
      </c>
      <c r="H6805" t="s">
        <v>39</v>
      </c>
      <c r="I6805" t="s">
        <v>52</v>
      </c>
      <c r="J6805" t="s">
        <v>1921</v>
      </c>
      <c r="K6805" s="17">
        <v>71.98</v>
      </c>
      <c r="L6805" s="17">
        <v>3</v>
      </c>
      <c r="M6805" s="17">
        <v>-9</v>
      </c>
      <c r="N6805" s="17" t="str">
        <f>IF(SalesData[[#This Row],[Profit]]&gt;0,"Profit","Loss")</f>
        <v>Loss</v>
      </c>
    </row>
    <row r="6806" spans="1:14" x14ac:dyDescent="0.25">
      <c r="A6806" s="1">
        <v>42762</v>
      </c>
      <c r="B6806" s="3">
        <f t="shared" si="318"/>
        <v>2017</v>
      </c>
      <c r="C6806" s="3">
        <f t="shared" si="319"/>
        <v>1</v>
      </c>
      <c r="D6806" t="s">
        <v>681</v>
      </c>
      <c r="E6806" t="str">
        <f t="shared" si="320"/>
        <v>John Huston20170127</v>
      </c>
      <c r="F6806">
        <f>IF(COUNTIF($E$2:E6806, E6806) = 1, MAX($F$1:F6805) + 1, INDEX($F$1:F6805, MATCH(E6806, $E$1:E6805, 0)))</f>
        <v>3365</v>
      </c>
      <c r="G6806" t="s">
        <v>78</v>
      </c>
      <c r="H6806" t="s">
        <v>39</v>
      </c>
      <c r="I6806" t="s">
        <v>40</v>
      </c>
      <c r="J6806" t="s">
        <v>1239</v>
      </c>
      <c r="K6806" s="17">
        <v>107.98</v>
      </c>
      <c r="L6806" s="17">
        <v>3</v>
      </c>
      <c r="M6806" s="17">
        <v>-27</v>
      </c>
      <c r="N6806" s="17" t="str">
        <f>IF(SalesData[[#This Row],[Profit]]&gt;0,"Profit","Loss")</f>
        <v>Loss</v>
      </c>
    </row>
    <row r="6807" spans="1:14" x14ac:dyDescent="0.25">
      <c r="A6807" s="1">
        <v>42762</v>
      </c>
      <c r="B6807" s="3">
        <f t="shared" si="318"/>
        <v>2017</v>
      </c>
      <c r="C6807" s="3">
        <f t="shared" si="319"/>
        <v>1</v>
      </c>
      <c r="D6807" t="s">
        <v>1945</v>
      </c>
      <c r="E6807" t="str">
        <f t="shared" si="320"/>
        <v>Toby Gnade20170127</v>
      </c>
      <c r="F6807">
        <f>IF(COUNTIF($E$2:E6807, E6807) = 1, MAX($F$1:F6806) + 1, INDEX($F$1:F6806, MATCH(E6807, $E$1:E6806, 0)))</f>
        <v>3366</v>
      </c>
      <c r="G6807" t="s">
        <v>149</v>
      </c>
      <c r="H6807" t="s">
        <v>39</v>
      </c>
      <c r="I6807" t="s">
        <v>40</v>
      </c>
      <c r="J6807" t="s">
        <v>2379</v>
      </c>
      <c r="K6807" s="17">
        <v>137.94</v>
      </c>
      <c r="L6807" s="17">
        <v>3</v>
      </c>
      <c r="M6807" s="17">
        <v>35.86</v>
      </c>
      <c r="N6807" s="17" t="str">
        <f>IF(SalesData[[#This Row],[Profit]]&gt;0,"Profit","Loss")</f>
        <v>Profit</v>
      </c>
    </row>
    <row r="6808" spans="1:14" x14ac:dyDescent="0.25">
      <c r="A6808" s="1">
        <v>42763</v>
      </c>
      <c r="B6808" s="3">
        <f t="shared" si="318"/>
        <v>2017</v>
      </c>
      <c r="C6808" s="3">
        <f t="shared" si="319"/>
        <v>1</v>
      </c>
      <c r="D6808" t="s">
        <v>569</v>
      </c>
      <c r="E6808" t="str">
        <f t="shared" si="320"/>
        <v>Beth Thompson20170128</v>
      </c>
      <c r="F6808">
        <f>IF(COUNTIF($E$2:E6808, E6808) = 1, MAX($F$1:F6807) + 1, INDEX($F$1:F6807, MATCH(E6808, $E$1:E6807, 0)))</f>
        <v>3367</v>
      </c>
      <c r="G6808" t="s">
        <v>27</v>
      </c>
      <c r="H6808" t="s">
        <v>39</v>
      </c>
      <c r="I6808" t="s">
        <v>52</v>
      </c>
      <c r="J6808" t="s">
        <v>2532</v>
      </c>
      <c r="K6808" s="17">
        <v>239.97</v>
      </c>
      <c r="L6808" s="17">
        <v>3</v>
      </c>
      <c r="M6808" s="17">
        <v>26.4</v>
      </c>
      <c r="N6808" s="17" t="str">
        <f>IF(SalesData[[#This Row],[Profit]]&gt;0,"Profit","Loss")</f>
        <v>Profit</v>
      </c>
    </row>
    <row r="6809" spans="1:14" x14ac:dyDescent="0.25">
      <c r="A6809" s="1">
        <v>42763</v>
      </c>
      <c r="B6809" s="3">
        <f t="shared" si="318"/>
        <v>2017</v>
      </c>
      <c r="C6809" s="3">
        <f t="shared" si="319"/>
        <v>1</v>
      </c>
      <c r="D6809" t="s">
        <v>569</v>
      </c>
      <c r="E6809" t="str">
        <f t="shared" si="320"/>
        <v>Beth Thompson20170128</v>
      </c>
      <c r="F6809">
        <f>IF(COUNTIF($E$2:E6809, E6809) = 1, MAX($F$1:F6808) + 1, INDEX($F$1:F6808, MATCH(E6809, $E$1:E6808, 0)))</f>
        <v>3367</v>
      </c>
      <c r="G6809" t="s">
        <v>27</v>
      </c>
      <c r="H6809" t="s">
        <v>34</v>
      </c>
      <c r="I6809" t="s">
        <v>47</v>
      </c>
      <c r="J6809" t="s">
        <v>2557</v>
      </c>
      <c r="K6809" s="17">
        <v>37.74</v>
      </c>
      <c r="L6809" s="17">
        <v>3</v>
      </c>
      <c r="M6809" s="17">
        <v>12.83</v>
      </c>
      <c r="N6809" s="17" t="str">
        <f>IF(SalesData[[#This Row],[Profit]]&gt;0,"Profit","Loss")</f>
        <v>Profit</v>
      </c>
    </row>
    <row r="6810" spans="1:14" x14ac:dyDescent="0.25">
      <c r="A6810" s="1">
        <v>42763</v>
      </c>
      <c r="B6810" s="3">
        <f t="shared" si="318"/>
        <v>2017</v>
      </c>
      <c r="C6810" s="3">
        <f t="shared" si="319"/>
        <v>1</v>
      </c>
      <c r="D6810" t="s">
        <v>2111</v>
      </c>
      <c r="E6810" t="str">
        <f t="shared" si="320"/>
        <v>Giulietta Baptist20170128</v>
      </c>
      <c r="F6810">
        <f>IF(COUNTIF($E$2:E6810, E6810) = 1, MAX($F$1:F6809) + 1, INDEX($F$1:F6809, MATCH(E6810, $E$1:E6809, 0)))</f>
        <v>3368</v>
      </c>
      <c r="G6810" t="s">
        <v>1283</v>
      </c>
      <c r="H6810" t="s">
        <v>11</v>
      </c>
      <c r="I6810" t="s">
        <v>12</v>
      </c>
      <c r="J6810" t="s">
        <v>1057</v>
      </c>
      <c r="K6810" s="17">
        <v>279.89999999999998</v>
      </c>
      <c r="L6810" s="17">
        <v>5</v>
      </c>
      <c r="M6810" s="17">
        <v>137.15</v>
      </c>
      <c r="N6810" s="17" t="str">
        <f>IF(SalesData[[#This Row],[Profit]]&gt;0,"Profit","Loss")</f>
        <v>Profit</v>
      </c>
    </row>
    <row r="6811" spans="1:14" x14ac:dyDescent="0.25">
      <c r="A6811" s="1">
        <v>42763</v>
      </c>
      <c r="B6811" s="3">
        <f t="shared" si="318"/>
        <v>2017</v>
      </c>
      <c r="C6811" s="3">
        <f t="shared" si="319"/>
        <v>1</v>
      </c>
      <c r="D6811" t="s">
        <v>2501</v>
      </c>
      <c r="E6811" t="str">
        <f t="shared" si="320"/>
        <v>Craig Leslie20170128</v>
      </c>
      <c r="F6811">
        <f>IF(COUNTIF($E$2:E6811, E6811) = 1, MAX($F$1:F6810) + 1, INDEX($F$1:F6810, MATCH(E6811, $E$1:E6810, 0)))</f>
        <v>3369</v>
      </c>
      <c r="G6811" t="s">
        <v>149</v>
      </c>
      <c r="H6811" t="s">
        <v>39</v>
      </c>
      <c r="I6811" t="s">
        <v>52</v>
      </c>
      <c r="J6811" t="s">
        <v>668</v>
      </c>
      <c r="K6811" s="17">
        <v>449.91</v>
      </c>
      <c r="L6811" s="17">
        <v>9</v>
      </c>
      <c r="M6811" s="17">
        <v>157.47</v>
      </c>
      <c r="N6811" s="17" t="str">
        <f>IF(SalesData[[#This Row],[Profit]]&gt;0,"Profit","Loss")</f>
        <v>Profit</v>
      </c>
    </row>
    <row r="6812" spans="1:14" x14ac:dyDescent="0.25">
      <c r="A6812" s="1">
        <v>42764</v>
      </c>
      <c r="B6812" s="3">
        <f t="shared" si="318"/>
        <v>2017</v>
      </c>
      <c r="C6812" s="3">
        <f t="shared" si="319"/>
        <v>1</v>
      </c>
      <c r="D6812" t="s">
        <v>1840</v>
      </c>
      <c r="E6812" t="str">
        <f t="shared" si="320"/>
        <v>Clytie Kelty20170129</v>
      </c>
      <c r="F6812">
        <f>IF(COUNTIF($E$2:E6812, E6812) = 1, MAX($F$1:F6811) + 1, INDEX($F$1:F6811, MATCH(E6812, $E$1:E6811, 0)))</f>
        <v>3370</v>
      </c>
      <c r="G6812" t="s">
        <v>15</v>
      </c>
      <c r="H6812" t="s">
        <v>11</v>
      </c>
      <c r="I6812" t="s">
        <v>20</v>
      </c>
      <c r="J6812" t="s">
        <v>758</v>
      </c>
      <c r="K6812" s="17">
        <v>12.13</v>
      </c>
      <c r="L6812" s="17">
        <v>4</v>
      </c>
      <c r="M6812" s="17">
        <v>-20.62</v>
      </c>
      <c r="N6812" s="17" t="str">
        <f>IF(SalesData[[#This Row],[Profit]]&gt;0,"Profit","Loss")</f>
        <v>Loss</v>
      </c>
    </row>
    <row r="6813" spans="1:14" x14ac:dyDescent="0.25">
      <c r="A6813" s="1">
        <v>42764</v>
      </c>
      <c r="B6813" s="3">
        <f t="shared" si="318"/>
        <v>2017</v>
      </c>
      <c r="C6813" s="3">
        <f t="shared" si="319"/>
        <v>1</v>
      </c>
      <c r="D6813" t="s">
        <v>1093</v>
      </c>
      <c r="E6813" t="str">
        <f t="shared" si="320"/>
        <v>Vivek Gonzalez20170129</v>
      </c>
      <c r="F6813">
        <f>IF(COUNTIF($E$2:E6813, E6813) = 1, MAX($F$1:F6812) + 1, INDEX($F$1:F6812, MATCH(E6813, $E$1:E6812, 0)))</f>
        <v>3371</v>
      </c>
      <c r="G6813" t="s">
        <v>27</v>
      </c>
      <c r="H6813" t="s">
        <v>11</v>
      </c>
      <c r="I6813" t="s">
        <v>24</v>
      </c>
      <c r="J6813" t="s">
        <v>2572</v>
      </c>
      <c r="K6813" s="17">
        <v>8.34</v>
      </c>
      <c r="L6813" s="17">
        <v>3</v>
      </c>
      <c r="M6813" s="17">
        <v>2.17</v>
      </c>
      <c r="N6813" s="17" t="str">
        <f>IF(SalesData[[#This Row],[Profit]]&gt;0,"Profit","Loss")</f>
        <v>Profit</v>
      </c>
    </row>
    <row r="6814" spans="1:14" x14ac:dyDescent="0.25">
      <c r="A6814" s="1">
        <v>42764</v>
      </c>
      <c r="B6814" s="3">
        <f t="shared" si="318"/>
        <v>2017</v>
      </c>
      <c r="C6814" s="3">
        <f t="shared" si="319"/>
        <v>1</v>
      </c>
      <c r="D6814" t="s">
        <v>1093</v>
      </c>
      <c r="E6814" t="str">
        <f t="shared" si="320"/>
        <v>Vivek Gonzalez20170129</v>
      </c>
      <c r="F6814">
        <f>IF(COUNTIF($E$2:E6814, E6814) = 1, MAX($F$1:F6813) + 1, INDEX($F$1:F6813, MATCH(E6814, $E$1:E6813, 0)))</f>
        <v>3371</v>
      </c>
      <c r="G6814" t="s">
        <v>27</v>
      </c>
      <c r="H6814" t="s">
        <v>11</v>
      </c>
      <c r="I6814" t="s">
        <v>200</v>
      </c>
      <c r="J6814" t="s">
        <v>782</v>
      </c>
      <c r="K6814" s="17">
        <v>8.57</v>
      </c>
      <c r="L6814" s="17">
        <v>1</v>
      </c>
      <c r="M6814" s="17">
        <v>2.23</v>
      </c>
      <c r="N6814" s="17" t="str">
        <f>IF(SalesData[[#This Row],[Profit]]&gt;0,"Profit","Loss")</f>
        <v>Profit</v>
      </c>
    </row>
    <row r="6815" spans="1:14" x14ac:dyDescent="0.25">
      <c r="A6815" s="1">
        <v>42764</v>
      </c>
      <c r="B6815" s="3">
        <f t="shared" si="318"/>
        <v>2017</v>
      </c>
      <c r="C6815" s="3">
        <f t="shared" si="319"/>
        <v>1</v>
      </c>
      <c r="D6815" t="s">
        <v>1093</v>
      </c>
      <c r="E6815" t="str">
        <f t="shared" si="320"/>
        <v>Vivek Gonzalez20170129</v>
      </c>
      <c r="F6815">
        <f>IF(COUNTIF($E$2:E6815, E6815) = 1, MAX($F$1:F6814) + 1, INDEX($F$1:F6814, MATCH(E6815, $E$1:E6814, 0)))</f>
        <v>3371</v>
      </c>
      <c r="G6815" t="s">
        <v>27</v>
      </c>
      <c r="H6815" t="s">
        <v>11</v>
      </c>
      <c r="I6815" t="s">
        <v>20</v>
      </c>
      <c r="J6815" t="s">
        <v>984</v>
      </c>
      <c r="K6815" s="17">
        <v>119.62</v>
      </c>
      <c r="L6815" s="17">
        <v>8</v>
      </c>
      <c r="M6815" s="17">
        <v>40.369999999999997</v>
      </c>
      <c r="N6815" s="17" t="str">
        <f>IF(SalesData[[#This Row],[Profit]]&gt;0,"Profit","Loss")</f>
        <v>Profit</v>
      </c>
    </row>
    <row r="6816" spans="1:14" x14ac:dyDescent="0.25">
      <c r="A6816" s="1">
        <v>42764</v>
      </c>
      <c r="B6816" s="3">
        <f t="shared" si="318"/>
        <v>2017</v>
      </c>
      <c r="C6816" s="3">
        <f t="shared" si="319"/>
        <v>1</v>
      </c>
      <c r="D6816" t="s">
        <v>437</v>
      </c>
      <c r="E6816" t="str">
        <f t="shared" si="320"/>
        <v>Rob Dowd20170129</v>
      </c>
      <c r="F6816">
        <f>IF(COUNTIF($E$2:E6816, E6816) = 1, MAX($F$1:F6815) + 1, INDEX($F$1:F6815, MATCH(E6816, $E$1:E6815, 0)))</f>
        <v>3372</v>
      </c>
      <c r="G6816" t="s">
        <v>149</v>
      </c>
      <c r="H6816" t="s">
        <v>11</v>
      </c>
      <c r="I6816" t="s">
        <v>16</v>
      </c>
      <c r="J6816" t="s">
        <v>1632</v>
      </c>
      <c r="K6816" s="17">
        <v>5.22</v>
      </c>
      <c r="L6816" s="17">
        <v>2</v>
      </c>
      <c r="M6816" s="17">
        <v>2.4</v>
      </c>
      <c r="N6816" s="17" t="str">
        <f>IF(SalesData[[#This Row],[Profit]]&gt;0,"Profit","Loss")</f>
        <v>Profit</v>
      </c>
    </row>
    <row r="6817" spans="1:14" x14ac:dyDescent="0.25">
      <c r="A6817" s="1">
        <v>42764</v>
      </c>
      <c r="B6817" s="3">
        <f t="shared" si="318"/>
        <v>2017</v>
      </c>
      <c r="C6817" s="3">
        <f t="shared" si="319"/>
        <v>1</v>
      </c>
      <c r="D6817" t="s">
        <v>2456</v>
      </c>
      <c r="E6817" t="str">
        <f t="shared" si="320"/>
        <v>Bryan Davis20170129</v>
      </c>
      <c r="F6817">
        <f>IF(COUNTIF($E$2:E6817, E6817) = 1, MAX($F$1:F6816) + 1, INDEX($F$1:F6816, MATCH(E6817, $E$1:E6816, 0)))</f>
        <v>3373</v>
      </c>
      <c r="G6817" t="s">
        <v>23</v>
      </c>
      <c r="H6817" t="s">
        <v>11</v>
      </c>
      <c r="I6817" t="s">
        <v>24</v>
      </c>
      <c r="J6817" t="s">
        <v>998</v>
      </c>
      <c r="K6817" s="17">
        <v>4.7699999999999996</v>
      </c>
      <c r="L6817" s="17">
        <v>2</v>
      </c>
      <c r="M6817" s="17">
        <v>0.48</v>
      </c>
      <c r="N6817" s="17" t="str">
        <f>IF(SalesData[[#This Row],[Profit]]&gt;0,"Profit","Loss")</f>
        <v>Profit</v>
      </c>
    </row>
    <row r="6818" spans="1:14" x14ac:dyDescent="0.25">
      <c r="A6818" s="1">
        <v>42764</v>
      </c>
      <c r="B6818" s="3">
        <f t="shared" si="318"/>
        <v>2017</v>
      </c>
      <c r="C6818" s="3">
        <f t="shared" si="319"/>
        <v>1</v>
      </c>
      <c r="D6818" t="s">
        <v>217</v>
      </c>
      <c r="E6818" t="str">
        <f t="shared" si="320"/>
        <v>Tamara Manning20170129</v>
      </c>
      <c r="F6818">
        <f>IF(COUNTIF($E$2:E6818, E6818) = 1, MAX($F$1:F6817) + 1, INDEX($F$1:F6817, MATCH(E6818, $E$1:E6817, 0)))</f>
        <v>3374</v>
      </c>
      <c r="G6818" t="s">
        <v>395</v>
      </c>
      <c r="H6818" t="s">
        <v>11</v>
      </c>
      <c r="I6818" t="s">
        <v>12</v>
      </c>
      <c r="J6818" t="s">
        <v>1944</v>
      </c>
      <c r="K6818" s="17">
        <v>12.96</v>
      </c>
      <c r="L6818" s="17">
        <v>2</v>
      </c>
      <c r="M6818" s="17">
        <v>6.22</v>
      </c>
      <c r="N6818" s="17" t="str">
        <f>IF(SalesData[[#This Row],[Profit]]&gt;0,"Profit","Loss")</f>
        <v>Profit</v>
      </c>
    </row>
    <row r="6819" spans="1:14" x14ac:dyDescent="0.25">
      <c r="A6819" s="1">
        <v>42764</v>
      </c>
      <c r="B6819" s="3">
        <f t="shared" si="318"/>
        <v>2017</v>
      </c>
      <c r="C6819" s="3">
        <f t="shared" si="319"/>
        <v>1</v>
      </c>
      <c r="D6819" t="s">
        <v>217</v>
      </c>
      <c r="E6819" t="str">
        <f t="shared" si="320"/>
        <v>Tamara Manning20170129</v>
      </c>
      <c r="F6819">
        <f>IF(COUNTIF($E$2:E6819, E6819) = 1, MAX($F$1:F6818) + 1, INDEX($F$1:F6818, MATCH(E6819, $E$1:E6818, 0)))</f>
        <v>3374</v>
      </c>
      <c r="G6819" t="s">
        <v>395</v>
      </c>
      <c r="H6819" t="s">
        <v>11</v>
      </c>
      <c r="I6819" t="s">
        <v>12</v>
      </c>
      <c r="J6819" t="s">
        <v>306</v>
      </c>
      <c r="K6819" s="17">
        <v>94.85</v>
      </c>
      <c r="L6819" s="17">
        <v>5</v>
      </c>
      <c r="M6819" s="17">
        <v>45.53</v>
      </c>
      <c r="N6819" s="17" t="str">
        <f>IF(SalesData[[#This Row],[Profit]]&gt;0,"Profit","Loss")</f>
        <v>Profit</v>
      </c>
    </row>
    <row r="6820" spans="1:14" x14ac:dyDescent="0.25">
      <c r="A6820" s="1">
        <v>42764</v>
      </c>
      <c r="B6820" s="3">
        <f t="shared" si="318"/>
        <v>2017</v>
      </c>
      <c r="C6820" s="3">
        <f t="shared" si="319"/>
        <v>1</v>
      </c>
      <c r="D6820" t="s">
        <v>217</v>
      </c>
      <c r="E6820" t="str">
        <f t="shared" si="320"/>
        <v>Tamara Manning20170129</v>
      </c>
      <c r="F6820">
        <f>IF(COUNTIF($E$2:E6820, E6820) = 1, MAX($F$1:F6819) + 1, INDEX($F$1:F6819, MATCH(E6820, $E$1:E6819, 0)))</f>
        <v>3374</v>
      </c>
      <c r="G6820" t="s">
        <v>395</v>
      </c>
      <c r="H6820" t="s">
        <v>11</v>
      </c>
      <c r="I6820" t="s">
        <v>18</v>
      </c>
      <c r="J6820" t="s">
        <v>2092</v>
      </c>
      <c r="K6820" s="17">
        <v>13.48</v>
      </c>
      <c r="L6820" s="17">
        <v>1</v>
      </c>
      <c r="M6820" s="17">
        <v>3.5</v>
      </c>
      <c r="N6820" s="17" t="str">
        <f>IF(SalesData[[#This Row],[Profit]]&gt;0,"Profit","Loss")</f>
        <v>Profit</v>
      </c>
    </row>
    <row r="6821" spans="1:14" x14ac:dyDescent="0.25">
      <c r="A6821" s="1">
        <v>42764</v>
      </c>
      <c r="B6821" s="3">
        <f t="shared" si="318"/>
        <v>2017</v>
      </c>
      <c r="C6821" s="3">
        <f t="shared" si="319"/>
        <v>1</v>
      </c>
      <c r="D6821" t="s">
        <v>217</v>
      </c>
      <c r="E6821" t="str">
        <f t="shared" si="320"/>
        <v>Tamara Manning20170129</v>
      </c>
      <c r="F6821">
        <f>IF(COUNTIF($E$2:E6821, E6821) = 1, MAX($F$1:F6820) + 1, INDEX($F$1:F6820, MATCH(E6821, $E$1:E6820, 0)))</f>
        <v>3374</v>
      </c>
      <c r="G6821" t="s">
        <v>395</v>
      </c>
      <c r="H6821" t="s">
        <v>34</v>
      </c>
      <c r="I6821" t="s">
        <v>47</v>
      </c>
      <c r="J6821" t="s">
        <v>60</v>
      </c>
      <c r="K6821" s="17">
        <v>14.91</v>
      </c>
      <c r="L6821" s="17">
        <v>3</v>
      </c>
      <c r="M6821" s="17">
        <v>4.62</v>
      </c>
      <c r="N6821" s="17" t="str">
        <f>IF(SalesData[[#This Row],[Profit]]&gt;0,"Profit","Loss")</f>
        <v>Profit</v>
      </c>
    </row>
    <row r="6822" spans="1:14" x14ac:dyDescent="0.25">
      <c r="A6822" s="1">
        <v>42765</v>
      </c>
      <c r="B6822" s="3">
        <f t="shared" si="318"/>
        <v>2017</v>
      </c>
      <c r="C6822" s="3">
        <f t="shared" si="319"/>
        <v>1</v>
      </c>
      <c r="D6822" t="s">
        <v>1977</v>
      </c>
      <c r="E6822" t="str">
        <f t="shared" si="320"/>
        <v>Benjamin Venier20170130</v>
      </c>
      <c r="F6822">
        <f>IF(COUNTIF($E$2:E6822, E6822) = 1, MAX($F$1:F6821) + 1, INDEX($F$1:F6821, MATCH(E6822, $E$1:E6821, 0)))</f>
        <v>3375</v>
      </c>
      <c r="G6822" t="s">
        <v>395</v>
      </c>
      <c r="H6822" t="s">
        <v>11</v>
      </c>
      <c r="I6822" t="s">
        <v>20</v>
      </c>
      <c r="J6822" t="s">
        <v>1565</v>
      </c>
      <c r="K6822" s="17">
        <v>18.28</v>
      </c>
      <c r="L6822" s="17">
        <v>2</v>
      </c>
      <c r="M6822" s="17">
        <v>9.14</v>
      </c>
      <c r="N6822" s="17" t="str">
        <f>IF(SalesData[[#This Row],[Profit]]&gt;0,"Profit","Loss")</f>
        <v>Profit</v>
      </c>
    </row>
    <row r="6823" spans="1:14" x14ac:dyDescent="0.25">
      <c r="A6823" s="1">
        <v>42765</v>
      </c>
      <c r="B6823" s="3">
        <f t="shared" si="318"/>
        <v>2017</v>
      </c>
      <c r="C6823" s="3">
        <f t="shared" si="319"/>
        <v>1</v>
      </c>
      <c r="D6823" t="s">
        <v>1977</v>
      </c>
      <c r="E6823" t="str">
        <f t="shared" si="320"/>
        <v>Benjamin Venier20170130</v>
      </c>
      <c r="F6823">
        <f>IF(COUNTIF($E$2:E6823, E6823) = 1, MAX($F$1:F6822) + 1, INDEX($F$1:F6822, MATCH(E6823, $E$1:E6822, 0)))</f>
        <v>3375</v>
      </c>
      <c r="G6823" t="s">
        <v>395</v>
      </c>
      <c r="H6823" t="s">
        <v>39</v>
      </c>
      <c r="I6823" t="s">
        <v>40</v>
      </c>
      <c r="J6823" t="s">
        <v>87</v>
      </c>
      <c r="K6823" s="17">
        <v>207</v>
      </c>
      <c r="L6823" s="17">
        <v>3</v>
      </c>
      <c r="M6823" s="17">
        <v>51.75</v>
      </c>
      <c r="N6823" s="17" t="str">
        <f>IF(SalesData[[#This Row],[Profit]]&gt;0,"Profit","Loss")</f>
        <v>Profit</v>
      </c>
    </row>
    <row r="6824" spans="1:14" x14ac:dyDescent="0.25">
      <c r="A6824" s="1">
        <v>42765</v>
      </c>
      <c r="B6824" s="3">
        <f t="shared" si="318"/>
        <v>2017</v>
      </c>
      <c r="C6824" s="3">
        <f t="shared" si="319"/>
        <v>1</v>
      </c>
      <c r="D6824" t="s">
        <v>1977</v>
      </c>
      <c r="E6824" t="str">
        <f t="shared" si="320"/>
        <v>Benjamin Venier20170130</v>
      </c>
      <c r="F6824">
        <f>IF(COUNTIF($E$2:E6824, E6824) = 1, MAX($F$1:F6823) + 1, INDEX($F$1:F6823, MATCH(E6824, $E$1:E6823, 0)))</f>
        <v>3375</v>
      </c>
      <c r="G6824" t="s">
        <v>395</v>
      </c>
      <c r="H6824" t="s">
        <v>11</v>
      </c>
      <c r="I6824" t="s">
        <v>20</v>
      </c>
      <c r="J6824" t="s">
        <v>1367</v>
      </c>
      <c r="K6824" s="17">
        <v>32.35</v>
      </c>
      <c r="L6824" s="17">
        <v>5</v>
      </c>
      <c r="M6824" s="17">
        <v>16.18</v>
      </c>
      <c r="N6824" s="17" t="str">
        <f>IF(SalesData[[#This Row],[Profit]]&gt;0,"Profit","Loss")</f>
        <v>Profit</v>
      </c>
    </row>
    <row r="6825" spans="1:14" x14ac:dyDescent="0.25">
      <c r="A6825" s="1">
        <v>42765</v>
      </c>
      <c r="B6825" s="3">
        <f t="shared" si="318"/>
        <v>2017</v>
      </c>
      <c r="C6825" s="3">
        <f t="shared" si="319"/>
        <v>1</v>
      </c>
      <c r="D6825" t="s">
        <v>1977</v>
      </c>
      <c r="E6825" t="str">
        <f t="shared" si="320"/>
        <v>Benjamin Venier20170130</v>
      </c>
      <c r="F6825">
        <f>IF(COUNTIF($E$2:E6825, E6825) = 1, MAX($F$1:F6824) + 1, INDEX($F$1:F6824, MATCH(E6825, $E$1:E6824, 0)))</f>
        <v>3375</v>
      </c>
      <c r="G6825" t="s">
        <v>395</v>
      </c>
      <c r="H6825" t="s">
        <v>11</v>
      </c>
      <c r="I6825" t="s">
        <v>20</v>
      </c>
      <c r="J6825" t="s">
        <v>800</v>
      </c>
      <c r="K6825" s="17">
        <v>7.71</v>
      </c>
      <c r="L6825" s="17">
        <v>1</v>
      </c>
      <c r="M6825" s="17">
        <v>3.47</v>
      </c>
      <c r="N6825" s="17" t="str">
        <f>IF(SalesData[[#This Row],[Profit]]&gt;0,"Profit","Loss")</f>
        <v>Profit</v>
      </c>
    </row>
    <row r="6826" spans="1:14" x14ac:dyDescent="0.25">
      <c r="A6826" s="1">
        <v>42765</v>
      </c>
      <c r="B6826" s="3">
        <f t="shared" si="318"/>
        <v>2017</v>
      </c>
      <c r="C6826" s="3">
        <f t="shared" si="319"/>
        <v>1</v>
      </c>
      <c r="D6826" t="s">
        <v>1977</v>
      </c>
      <c r="E6826" t="str">
        <f t="shared" si="320"/>
        <v>Benjamin Venier20170130</v>
      </c>
      <c r="F6826">
        <f>IF(COUNTIF($E$2:E6826, E6826) = 1, MAX($F$1:F6825) + 1, INDEX($F$1:F6825, MATCH(E6826, $E$1:E6825, 0)))</f>
        <v>3375</v>
      </c>
      <c r="G6826" t="s">
        <v>395</v>
      </c>
      <c r="H6826" t="s">
        <v>11</v>
      </c>
      <c r="I6826" t="s">
        <v>24</v>
      </c>
      <c r="J6826" t="s">
        <v>2234</v>
      </c>
      <c r="K6826" s="17">
        <v>40.299999999999997</v>
      </c>
      <c r="L6826" s="17">
        <v>2</v>
      </c>
      <c r="M6826" s="17">
        <v>10.88</v>
      </c>
      <c r="N6826" s="17" t="str">
        <f>IF(SalesData[[#This Row],[Profit]]&gt;0,"Profit","Loss")</f>
        <v>Profit</v>
      </c>
    </row>
    <row r="6827" spans="1:14" x14ac:dyDescent="0.25">
      <c r="A6827" s="1">
        <v>42765</v>
      </c>
      <c r="B6827" s="3">
        <f t="shared" si="318"/>
        <v>2017</v>
      </c>
      <c r="C6827" s="3">
        <f t="shared" si="319"/>
        <v>1</v>
      </c>
      <c r="D6827" t="s">
        <v>1977</v>
      </c>
      <c r="E6827" t="str">
        <f t="shared" si="320"/>
        <v>Benjamin Venier20170130</v>
      </c>
      <c r="F6827">
        <f>IF(COUNTIF($E$2:E6827, E6827) = 1, MAX($F$1:F6826) + 1, INDEX($F$1:F6826, MATCH(E6827, $E$1:E6826, 0)))</f>
        <v>3375</v>
      </c>
      <c r="G6827" t="s">
        <v>395</v>
      </c>
      <c r="H6827" t="s">
        <v>34</v>
      </c>
      <c r="I6827" t="s">
        <v>47</v>
      </c>
      <c r="J6827" t="s">
        <v>2480</v>
      </c>
      <c r="K6827" s="17">
        <v>34.58</v>
      </c>
      <c r="L6827" s="17">
        <v>7</v>
      </c>
      <c r="M6827" s="17">
        <v>14.52</v>
      </c>
      <c r="N6827" s="17" t="str">
        <f>IF(SalesData[[#This Row],[Profit]]&gt;0,"Profit","Loss")</f>
        <v>Profit</v>
      </c>
    </row>
    <row r="6828" spans="1:14" x14ac:dyDescent="0.25">
      <c r="A6828" s="1">
        <v>42765</v>
      </c>
      <c r="B6828" s="3">
        <f t="shared" si="318"/>
        <v>2017</v>
      </c>
      <c r="C6828" s="3">
        <f t="shared" si="319"/>
        <v>1</v>
      </c>
      <c r="D6828" t="s">
        <v>77</v>
      </c>
      <c r="E6828" t="str">
        <f t="shared" si="320"/>
        <v>Michael Moore20170130</v>
      </c>
      <c r="F6828">
        <f>IF(COUNTIF($E$2:E6828, E6828) = 1, MAX($F$1:F6827) + 1, INDEX($F$1:F6827, MATCH(E6828, $E$1:E6827, 0)))</f>
        <v>3376</v>
      </c>
      <c r="G6828" t="s">
        <v>27</v>
      </c>
      <c r="H6828" t="s">
        <v>11</v>
      </c>
      <c r="I6828" t="s">
        <v>18</v>
      </c>
      <c r="J6828" t="s">
        <v>418</v>
      </c>
      <c r="K6828" s="17">
        <v>129.30000000000001</v>
      </c>
      <c r="L6828" s="17">
        <v>2</v>
      </c>
      <c r="M6828" s="17">
        <v>6.47</v>
      </c>
      <c r="N6828" s="17" t="str">
        <f>IF(SalesData[[#This Row],[Profit]]&gt;0,"Profit","Loss")</f>
        <v>Profit</v>
      </c>
    </row>
    <row r="6829" spans="1:14" x14ac:dyDescent="0.25">
      <c r="A6829" s="1">
        <v>42765</v>
      </c>
      <c r="B6829" s="3">
        <f t="shared" si="318"/>
        <v>2017</v>
      </c>
      <c r="C6829" s="3">
        <f t="shared" si="319"/>
        <v>1</v>
      </c>
      <c r="D6829" t="s">
        <v>1494</v>
      </c>
      <c r="E6829" t="str">
        <f t="shared" si="320"/>
        <v>Eugene Hildebrand20170130</v>
      </c>
      <c r="F6829">
        <f>IF(COUNTIF($E$2:E6829, E6829) = 1, MAX($F$1:F6828) + 1, INDEX($F$1:F6828, MATCH(E6829, $E$1:E6828, 0)))</f>
        <v>3377</v>
      </c>
      <c r="G6829" t="s">
        <v>27</v>
      </c>
      <c r="H6829" t="s">
        <v>11</v>
      </c>
      <c r="I6829" t="s">
        <v>24</v>
      </c>
      <c r="J6829" t="s">
        <v>2351</v>
      </c>
      <c r="K6829" s="17">
        <v>12.74</v>
      </c>
      <c r="L6829" s="17">
        <v>7</v>
      </c>
      <c r="M6829" s="17">
        <v>5.73</v>
      </c>
      <c r="N6829" s="17" t="str">
        <f>IF(SalesData[[#This Row],[Profit]]&gt;0,"Profit","Loss")</f>
        <v>Profit</v>
      </c>
    </row>
    <row r="6830" spans="1:14" x14ac:dyDescent="0.25">
      <c r="A6830" s="1">
        <v>42765</v>
      </c>
      <c r="B6830" s="3">
        <f t="shared" si="318"/>
        <v>2017</v>
      </c>
      <c r="C6830" s="3">
        <f t="shared" si="319"/>
        <v>1</v>
      </c>
      <c r="D6830" t="s">
        <v>1494</v>
      </c>
      <c r="E6830" t="str">
        <f t="shared" si="320"/>
        <v>Eugene Hildebrand20170130</v>
      </c>
      <c r="F6830">
        <f>IF(COUNTIF($E$2:E6830, E6830) = 1, MAX($F$1:F6829) + 1, INDEX($F$1:F6829, MATCH(E6830, $E$1:E6829, 0)))</f>
        <v>3377</v>
      </c>
      <c r="G6830" t="s">
        <v>27</v>
      </c>
      <c r="H6830" t="s">
        <v>11</v>
      </c>
      <c r="I6830" t="s">
        <v>24</v>
      </c>
      <c r="J6830" t="s">
        <v>2622</v>
      </c>
      <c r="K6830" s="17">
        <v>8.82</v>
      </c>
      <c r="L6830" s="17">
        <v>3</v>
      </c>
      <c r="M6830" s="17">
        <v>2.38</v>
      </c>
      <c r="N6830" s="17" t="str">
        <f>IF(SalesData[[#This Row],[Profit]]&gt;0,"Profit","Loss")</f>
        <v>Profit</v>
      </c>
    </row>
    <row r="6831" spans="1:14" x14ac:dyDescent="0.25">
      <c r="A6831" s="1">
        <v>42765</v>
      </c>
      <c r="B6831" s="3">
        <f t="shared" si="318"/>
        <v>2017</v>
      </c>
      <c r="C6831" s="3">
        <f t="shared" si="319"/>
        <v>1</v>
      </c>
      <c r="D6831" t="s">
        <v>1494</v>
      </c>
      <c r="E6831" t="str">
        <f t="shared" si="320"/>
        <v>Eugene Hildebrand20170130</v>
      </c>
      <c r="F6831">
        <f>IF(COUNTIF($E$2:E6831, E6831) = 1, MAX($F$1:F6830) + 1, INDEX($F$1:F6830, MATCH(E6831, $E$1:E6830, 0)))</f>
        <v>3377</v>
      </c>
      <c r="G6831" t="s">
        <v>27</v>
      </c>
      <c r="H6831" t="s">
        <v>34</v>
      </c>
      <c r="I6831" t="s">
        <v>35</v>
      </c>
      <c r="J6831" t="s">
        <v>231</v>
      </c>
      <c r="K6831" s="17">
        <v>120.78</v>
      </c>
      <c r="L6831" s="17">
        <v>1</v>
      </c>
      <c r="M6831" s="17">
        <v>-13.59</v>
      </c>
      <c r="N6831" s="17" t="str">
        <f>IF(SalesData[[#This Row],[Profit]]&gt;0,"Profit","Loss")</f>
        <v>Loss</v>
      </c>
    </row>
    <row r="6832" spans="1:14" x14ac:dyDescent="0.25">
      <c r="A6832" s="1">
        <v>42765</v>
      </c>
      <c r="B6832" s="3">
        <f t="shared" si="318"/>
        <v>2017</v>
      </c>
      <c r="C6832" s="3">
        <f t="shared" si="319"/>
        <v>1</v>
      </c>
      <c r="D6832" t="s">
        <v>622</v>
      </c>
      <c r="E6832" t="str">
        <f t="shared" si="320"/>
        <v>Emily Burns20170130</v>
      </c>
      <c r="F6832">
        <f>IF(COUNTIF($E$2:E6832, E6832) = 1, MAX($F$1:F6831) + 1, INDEX($F$1:F6831, MATCH(E6832, $E$1:E6831, 0)))</f>
        <v>3378</v>
      </c>
      <c r="G6832" t="s">
        <v>123</v>
      </c>
      <c r="H6832" t="s">
        <v>34</v>
      </c>
      <c r="I6832" t="s">
        <v>35</v>
      </c>
      <c r="J6832" t="s">
        <v>2414</v>
      </c>
      <c r="K6832" s="17">
        <v>419.14</v>
      </c>
      <c r="L6832" s="17">
        <v>4</v>
      </c>
      <c r="M6832" s="17">
        <v>-68.11</v>
      </c>
      <c r="N6832" s="17" t="str">
        <f>IF(SalesData[[#This Row],[Profit]]&gt;0,"Profit","Loss")</f>
        <v>Loss</v>
      </c>
    </row>
    <row r="6833" spans="1:14" x14ac:dyDescent="0.25">
      <c r="A6833" s="1">
        <v>42765</v>
      </c>
      <c r="B6833" s="3">
        <f t="shared" si="318"/>
        <v>2017</v>
      </c>
      <c r="C6833" s="3">
        <f t="shared" si="319"/>
        <v>1</v>
      </c>
      <c r="D6833" t="s">
        <v>2540</v>
      </c>
      <c r="E6833" t="str">
        <f t="shared" si="320"/>
        <v>Liz Preis20170130</v>
      </c>
      <c r="F6833">
        <f>IF(COUNTIF($E$2:E6833, E6833) = 1, MAX($F$1:F6832) + 1, INDEX($F$1:F6832, MATCH(E6833, $E$1:E6832, 0)))</f>
        <v>3379</v>
      </c>
      <c r="G6833" t="s">
        <v>15</v>
      </c>
      <c r="H6833" t="s">
        <v>34</v>
      </c>
      <c r="I6833" t="s">
        <v>145</v>
      </c>
      <c r="J6833" t="s">
        <v>146</v>
      </c>
      <c r="K6833" s="17">
        <v>69.38</v>
      </c>
      <c r="L6833" s="17">
        <v>1</v>
      </c>
      <c r="M6833" s="17">
        <v>-47.18</v>
      </c>
      <c r="N6833" s="17" t="str">
        <f>IF(SalesData[[#This Row],[Profit]]&gt;0,"Profit","Loss")</f>
        <v>Loss</v>
      </c>
    </row>
    <row r="6834" spans="1:14" x14ac:dyDescent="0.25">
      <c r="A6834" s="1">
        <v>42765</v>
      </c>
      <c r="B6834" s="3">
        <f t="shared" si="318"/>
        <v>2017</v>
      </c>
      <c r="C6834" s="3">
        <f t="shared" si="319"/>
        <v>1</v>
      </c>
      <c r="D6834" t="s">
        <v>2540</v>
      </c>
      <c r="E6834" t="str">
        <f t="shared" si="320"/>
        <v>Liz Preis20170130</v>
      </c>
      <c r="F6834">
        <f>IF(COUNTIF($E$2:E6834, E6834) = 1, MAX($F$1:F6833) + 1, INDEX($F$1:F6833, MATCH(E6834, $E$1:E6833, 0)))</f>
        <v>3379</v>
      </c>
      <c r="G6834" t="s">
        <v>15</v>
      </c>
      <c r="H6834" t="s">
        <v>11</v>
      </c>
      <c r="I6834" t="s">
        <v>200</v>
      </c>
      <c r="J6834" t="s">
        <v>2207</v>
      </c>
      <c r="K6834" s="17">
        <v>31.68</v>
      </c>
      <c r="L6834" s="17">
        <v>4</v>
      </c>
      <c r="M6834" s="17">
        <v>2.77</v>
      </c>
      <c r="N6834" s="17" t="str">
        <f>IF(SalesData[[#This Row],[Profit]]&gt;0,"Profit","Loss")</f>
        <v>Profit</v>
      </c>
    </row>
    <row r="6835" spans="1:14" x14ac:dyDescent="0.25">
      <c r="A6835" s="1">
        <v>42765</v>
      </c>
      <c r="B6835" s="3">
        <f t="shared" si="318"/>
        <v>2017</v>
      </c>
      <c r="C6835" s="3">
        <f t="shared" si="319"/>
        <v>1</v>
      </c>
      <c r="D6835" t="s">
        <v>2540</v>
      </c>
      <c r="E6835" t="str">
        <f t="shared" si="320"/>
        <v>Liz Preis20170130</v>
      </c>
      <c r="F6835">
        <f>IF(COUNTIF($E$2:E6835, E6835) = 1, MAX($F$1:F6834) + 1, INDEX($F$1:F6834, MATCH(E6835, $E$1:E6834, 0)))</f>
        <v>3379</v>
      </c>
      <c r="G6835" t="s">
        <v>15</v>
      </c>
      <c r="H6835" t="s">
        <v>39</v>
      </c>
      <c r="I6835" t="s">
        <v>40</v>
      </c>
      <c r="J6835" t="s">
        <v>1695</v>
      </c>
      <c r="K6835" s="17">
        <v>2003.17</v>
      </c>
      <c r="L6835" s="17">
        <v>4</v>
      </c>
      <c r="M6835" s="17">
        <v>250.4</v>
      </c>
      <c r="N6835" s="17" t="str">
        <f>IF(SalesData[[#This Row],[Profit]]&gt;0,"Profit","Loss")</f>
        <v>Profit</v>
      </c>
    </row>
    <row r="6836" spans="1:14" x14ac:dyDescent="0.25">
      <c r="A6836" s="1">
        <v>42765</v>
      </c>
      <c r="B6836" s="3">
        <f t="shared" si="318"/>
        <v>2017</v>
      </c>
      <c r="C6836" s="3">
        <f t="shared" si="319"/>
        <v>1</v>
      </c>
      <c r="D6836" t="s">
        <v>2540</v>
      </c>
      <c r="E6836" t="str">
        <f t="shared" si="320"/>
        <v>Liz Preis20170130</v>
      </c>
      <c r="F6836">
        <f>IF(COUNTIF($E$2:E6836, E6836) = 1, MAX($F$1:F6835) + 1, INDEX($F$1:F6835, MATCH(E6836, $E$1:E6835, 0)))</f>
        <v>3379</v>
      </c>
      <c r="G6836" t="s">
        <v>15</v>
      </c>
      <c r="H6836" t="s">
        <v>11</v>
      </c>
      <c r="I6836" t="s">
        <v>24</v>
      </c>
      <c r="J6836" t="s">
        <v>2204</v>
      </c>
      <c r="K6836" s="17">
        <v>9.34</v>
      </c>
      <c r="L6836" s="17">
        <v>2</v>
      </c>
      <c r="M6836" s="17">
        <v>3.15</v>
      </c>
      <c r="N6836" s="17" t="str">
        <f>IF(SalesData[[#This Row],[Profit]]&gt;0,"Profit","Loss")</f>
        <v>Profit</v>
      </c>
    </row>
    <row r="6837" spans="1:14" x14ac:dyDescent="0.25">
      <c r="A6837" s="1">
        <v>42765</v>
      </c>
      <c r="B6837" s="3">
        <f t="shared" si="318"/>
        <v>2017</v>
      </c>
      <c r="C6837" s="3">
        <f t="shared" si="319"/>
        <v>1</v>
      </c>
      <c r="D6837" t="s">
        <v>1223</v>
      </c>
      <c r="E6837" t="str">
        <f t="shared" si="320"/>
        <v>Sam Zeldin20170130</v>
      </c>
      <c r="F6837">
        <f>IF(COUNTIF($E$2:E6837, E6837) = 1, MAX($F$1:F6836) + 1, INDEX($F$1:F6836, MATCH(E6837, $E$1:E6836, 0)))</f>
        <v>3380</v>
      </c>
      <c r="G6837" t="s">
        <v>164</v>
      </c>
      <c r="H6837" t="s">
        <v>39</v>
      </c>
      <c r="I6837" t="s">
        <v>40</v>
      </c>
      <c r="J6837" t="s">
        <v>799</v>
      </c>
      <c r="K6837" s="17">
        <v>604.77</v>
      </c>
      <c r="L6837" s="17">
        <v>4</v>
      </c>
      <c r="M6837" s="17">
        <v>60.48</v>
      </c>
      <c r="N6837" s="17" t="str">
        <f>IF(SalesData[[#This Row],[Profit]]&gt;0,"Profit","Loss")</f>
        <v>Profit</v>
      </c>
    </row>
    <row r="6838" spans="1:14" x14ac:dyDescent="0.25">
      <c r="A6838" s="1">
        <v>42768</v>
      </c>
      <c r="B6838" s="3">
        <f t="shared" si="318"/>
        <v>2017</v>
      </c>
      <c r="C6838" s="3">
        <f t="shared" si="319"/>
        <v>2</v>
      </c>
      <c r="D6838" t="s">
        <v>1163</v>
      </c>
      <c r="E6838" t="str">
        <f t="shared" si="320"/>
        <v>Dorothy Wardle20170202</v>
      </c>
      <c r="F6838">
        <f>IF(COUNTIF($E$2:E6838, E6838) = 1, MAX($F$1:F6837) + 1, INDEX($F$1:F6837, MATCH(E6838, $E$1:E6837, 0)))</f>
        <v>3381</v>
      </c>
      <c r="G6838" t="s">
        <v>78</v>
      </c>
      <c r="H6838" t="s">
        <v>39</v>
      </c>
      <c r="I6838" t="s">
        <v>40</v>
      </c>
      <c r="J6838" t="s">
        <v>2408</v>
      </c>
      <c r="K6838" s="17">
        <v>59.97</v>
      </c>
      <c r="L6838" s="17">
        <v>5</v>
      </c>
      <c r="M6838" s="17">
        <v>-11.99</v>
      </c>
      <c r="N6838" s="17" t="str">
        <f>IF(SalesData[[#This Row],[Profit]]&gt;0,"Profit","Loss")</f>
        <v>Loss</v>
      </c>
    </row>
    <row r="6839" spans="1:14" x14ac:dyDescent="0.25">
      <c r="A6839" s="1">
        <v>42768</v>
      </c>
      <c r="B6839" s="3">
        <f t="shared" si="318"/>
        <v>2017</v>
      </c>
      <c r="C6839" s="3">
        <f t="shared" si="319"/>
        <v>2</v>
      </c>
      <c r="D6839" t="s">
        <v>1163</v>
      </c>
      <c r="E6839" t="str">
        <f t="shared" si="320"/>
        <v>Dorothy Wardle20170202</v>
      </c>
      <c r="F6839">
        <f>IF(COUNTIF($E$2:E6839, E6839) = 1, MAX($F$1:F6838) + 1, INDEX($F$1:F6838, MATCH(E6839, $E$1:E6838, 0)))</f>
        <v>3381</v>
      </c>
      <c r="G6839" t="s">
        <v>78</v>
      </c>
      <c r="H6839" t="s">
        <v>11</v>
      </c>
      <c r="I6839" t="s">
        <v>12</v>
      </c>
      <c r="J6839" t="s">
        <v>1041</v>
      </c>
      <c r="K6839" s="17">
        <v>78.3</v>
      </c>
      <c r="L6839" s="17">
        <v>2</v>
      </c>
      <c r="M6839" s="17">
        <v>29.36</v>
      </c>
      <c r="N6839" s="17" t="str">
        <f>IF(SalesData[[#This Row],[Profit]]&gt;0,"Profit","Loss")</f>
        <v>Profit</v>
      </c>
    </row>
    <row r="6840" spans="1:14" x14ac:dyDescent="0.25">
      <c r="A6840" s="1">
        <v>42768</v>
      </c>
      <c r="B6840" s="3">
        <f t="shared" si="318"/>
        <v>2017</v>
      </c>
      <c r="C6840" s="3">
        <f t="shared" si="319"/>
        <v>2</v>
      </c>
      <c r="D6840" t="s">
        <v>1163</v>
      </c>
      <c r="E6840" t="str">
        <f t="shared" si="320"/>
        <v>Dorothy Wardle20170202</v>
      </c>
      <c r="F6840">
        <f>IF(COUNTIF($E$2:E6840, E6840) = 1, MAX($F$1:F6839) + 1, INDEX($F$1:F6839, MATCH(E6840, $E$1:E6839, 0)))</f>
        <v>3381</v>
      </c>
      <c r="G6840" t="s">
        <v>78</v>
      </c>
      <c r="H6840" t="s">
        <v>11</v>
      </c>
      <c r="I6840" t="s">
        <v>43</v>
      </c>
      <c r="J6840" t="s">
        <v>160</v>
      </c>
      <c r="K6840" s="17">
        <v>21.46</v>
      </c>
      <c r="L6840" s="17">
        <v>9</v>
      </c>
      <c r="M6840" s="17">
        <v>6.97</v>
      </c>
      <c r="N6840" s="17" t="str">
        <f>IF(SalesData[[#This Row],[Profit]]&gt;0,"Profit","Loss")</f>
        <v>Profit</v>
      </c>
    </row>
    <row r="6841" spans="1:14" x14ac:dyDescent="0.25">
      <c r="A6841" s="1">
        <v>42768</v>
      </c>
      <c r="B6841" s="3">
        <f t="shared" si="318"/>
        <v>2017</v>
      </c>
      <c r="C6841" s="3">
        <f t="shared" si="319"/>
        <v>2</v>
      </c>
      <c r="D6841" t="s">
        <v>537</v>
      </c>
      <c r="E6841" t="str">
        <f t="shared" si="320"/>
        <v>John Lee20170202</v>
      </c>
      <c r="F6841">
        <f>IF(COUNTIF($E$2:E6841, E6841) = 1, MAX($F$1:F6840) + 1, INDEX($F$1:F6840, MATCH(E6841, $E$1:E6840, 0)))</f>
        <v>3382</v>
      </c>
      <c r="G6841" t="s">
        <v>27</v>
      </c>
      <c r="H6841" t="s">
        <v>34</v>
      </c>
      <c r="I6841" t="s">
        <v>47</v>
      </c>
      <c r="J6841" t="s">
        <v>920</v>
      </c>
      <c r="K6841" s="17">
        <v>86.26</v>
      </c>
      <c r="L6841" s="17">
        <v>2</v>
      </c>
      <c r="M6841" s="17">
        <v>29.33</v>
      </c>
      <c r="N6841" s="17" t="str">
        <f>IF(SalesData[[#This Row],[Profit]]&gt;0,"Profit","Loss")</f>
        <v>Profit</v>
      </c>
    </row>
    <row r="6842" spans="1:14" x14ac:dyDescent="0.25">
      <c r="A6842" s="1">
        <v>42768</v>
      </c>
      <c r="B6842" s="3">
        <f t="shared" si="318"/>
        <v>2017</v>
      </c>
      <c r="C6842" s="3">
        <f t="shared" si="319"/>
        <v>2</v>
      </c>
      <c r="D6842" t="s">
        <v>537</v>
      </c>
      <c r="E6842" t="str">
        <f t="shared" si="320"/>
        <v>John Lee20170202</v>
      </c>
      <c r="F6842">
        <f>IF(COUNTIF($E$2:E6842, E6842) = 1, MAX($F$1:F6841) + 1, INDEX($F$1:F6841, MATCH(E6842, $E$1:E6841, 0)))</f>
        <v>3382</v>
      </c>
      <c r="G6842" t="s">
        <v>27</v>
      </c>
      <c r="H6842" t="s">
        <v>11</v>
      </c>
      <c r="I6842" t="s">
        <v>18</v>
      </c>
      <c r="J6842" t="s">
        <v>1540</v>
      </c>
      <c r="K6842" s="17">
        <v>139.04</v>
      </c>
      <c r="L6842" s="17">
        <v>4</v>
      </c>
      <c r="M6842" s="17">
        <v>38.93</v>
      </c>
      <c r="N6842" s="17" t="str">
        <f>IF(SalesData[[#This Row],[Profit]]&gt;0,"Profit","Loss")</f>
        <v>Profit</v>
      </c>
    </row>
    <row r="6843" spans="1:14" x14ac:dyDescent="0.25">
      <c r="A6843" s="1">
        <v>42768</v>
      </c>
      <c r="B6843" s="3">
        <f t="shared" si="318"/>
        <v>2017</v>
      </c>
      <c r="C6843" s="3">
        <f t="shared" si="319"/>
        <v>2</v>
      </c>
      <c r="D6843" t="s">
        <v>537</v>
      </c>
      <c r="E6843" t="str">
        <f t="shared" si="320"/>
        <v>John Lee20170202</v>
      </c>
      <c r="F6843">
        <f>IF(COUNTIF($E$2:E6843, E6843) = 1, MAX($F$1:F6842) + 1, INDEX($F$1:F6842, MATCH(E6843, $E$1:E6842, 0)))</f>
        <v>3382</v>
      </c>
      <c r="G6843" t="s">
        <v>27</v>
      </c>
      <c r="H6843" t="s">
        <v>11</v>
      </c>
      <c r="I6843" t="s">
        <v>92</v>
      </c>
      <c r="J6843" t="s">
        <v>2644</v>
      </c>
      <c r="K6843" s="17">
        <v>46.8</v>
      </c>
      <c r="L6843" s="17">
        <v>4</v>
      </c>
      <c r="M6843" s="17">
        <v>16.38</v>
      </c>
      <c r="N6843" s="17" t="str">
        <f>IF(SalesData[[#This Row],[Profit]]&gt;0,"Profit","Loss")</f>
        <v>Profit</v>
      </c>
    </row>
    <row r="6844" spans="1:14" x14ac:dyDescent="0.25">
      <c r="A6844" s="1">
        <v>42768</v>
      </c>
      <c r="B6844" s="3">
        <f t="shared" si="318"/>
        <v>2017</v>
      </c>
      <c r="C6844" s="3">
        <f t="shared" si="319"/>
        <v>2</v>
      </c>
      <c r="D6844" t="s">
        <v>2423</v>
      </c>
      <c r="E6844" t="str">
        <f t="shared" si="320"/>
        <v>Bill Overfelt20170202</v>
      </c>
      <c r="F6844">
        <f>IF(COUNTIF($E$2:E6844, E6844) = 1, MAX($F$1:F6843) + 1, INDEX($F$1:F6843, MATCH(E6844, $E$1:E6843, 0)))</f>
        <v>3383</v>
      </c>
      <c r="G6844" t="s">
        <v>27</v>
      </c>
      <c r="H6844" t="s">
        <v>34</v>
      </c>
      <c r="I6844" t="s">
        <v>47</v>
      </c>
      <c r="J6844" t="s">
        <v>2140</v>
      </c>
      <c r="K6844" s="17">
        <v>210.58</v>
      </c>
      <c r="L6844" s="17">
        <v>2</v>
      </c>
      <c r="M6844" s="17">
        <v>12.63</v>
      </c>
      <c r="N6844" s="17" t="str">
        <f>IF(SalesData[[#This Row],[Profit]]&gt;0,"Profit","Loss")</f>
        <v>Profit</v>
      </c>
    </row>
    <row r="6845" spans="1:14" x14ac:dyDescent="0.25">
      <c r="A6845" s="1">
        <v>42768</v>
      </c>
      <c r="B6845" s="3">
        <f t="shared" si="318"/>
        <v>2017</v>
      </c>
      <c r="C6845" s="3">
        <f t="shared" si="319"/>
        <v>2</v>
      </c>
      <c r="D6845" t="s">
        <v>2423</v>
      </c>
      <c r="E6845" t="str">
        <f t="shared" si="320"/>
        <v>Bill Overfelt20170202</v>
      </c>
      <c r="F6845">
        <f>IF(COUNTIF($E$2:E6845, E6845) = 1, MAX($F$1:F6844) + 1, INDEX($F$1:F6844, MATCH(E6845, $E$1:E6844, 0)))</f>
        <v>3383</v>
      </c>
      <c r="G6845" t="s">
        <v>27</v>
      </c>
      <c r="H6845" t="s">
        <v>11</v>
      </c>
      <c r="I6845" t="s">
        <v>20</v>
      </c>
      <c r="J6845" t="s">
        <v>548</v>
      </c>
      <c r="K6845" s="17">
        <v>30.96</v>
      </c>
      <c r="L6845" s="17">
        <v>2</v>
      </c>
      <c r="M6845" s="17">
        <v>10.06</v>
      </c>
      <c r="N6845" s="17" t="str">
        <f>IF(SalesData[[#This Row],[Profit]]&gt;0,"Profit","Loss")</f>
        <v>Profit</v>
      </c>
    </row>
    <row r="6846" spans="1:14" x14ac:dyDescent="0.25">
      <c r="A6846" s="1">
        <v>42768</v>
      </c>
      <c r="B6846" s="3">
        <f t="shared" si="318"/>
        <v>2017</v>
      </c>
      <c r="C6846" s="3">
        <f t="shared" si="319"/>
        <v>2</v>
      </c>
      <c r="D6846" t="s">
        <v>2423</v>
      </c>
      <c r="E6846" t="str">
        <f t="shared" si="320"/>
        <v>Bill Overfelt20170202</v>
      </c>
      <c r="F6846">
        <f>IF(COUNTIF($E$2:E6846, E6846) = 1, MAX($F$1:F6845) + 1, INDEX($F$1:F6845, MATCH(E6846, $E$1:E6845, 0)))</f>
        <v>3383</v>
      </c>
      <c r="G6846" t="s">
        <v>27</v>
      </c>
      <c r="H6846" t="s">
        <v>39</v>
      </c>
      <c r="I6846" t="s">
        <v>302</v>
      </c>
      <c r="J6846" t="s">
        <v>2655</v>
      </c>
      <c r="K6846" s="17">
        <v>239.98</v>
      </c>
      <c r="L6846" s="17">
        <v>2</v>
      </c>
      <c r="M6846" s="17">
        <v>39</v>
      </c>
      <c r="N6846" s="17" t="str">
        <f>IF(SalesData[[#This Row],[Profit]]&gt;0,"Profit","Loss")</f>
        <v>Profit</v>
      </c>
    </row>
    <row r="6847" spans="1:14" x14ac:dyDescent="0.25">
      <c r="A6847" s="1">
        <v>42769</v>
      </c>
      <c r="B6847" s="3">
        <f t="shared" si="318"/>
        <v>2017</v>
      </c>
      <c r="C6847" s="3">
        <f t="shared" si="319"/>
        <v>2</v>
      </c>
      <c r="D6847" t="s">
        <v>1738</v>
      </c>
      <c r="E6847" t="str">
        <f t="shared" si="320"/>
        <v>Matt Collins20170203</v>
      </c>
      <c r="F6847">
        <f>IF(COUNTIF($E$2:E6847, E6847) = 1, MAX($F$1:F6846) + 1, INDEX($F$1:F6846, MATCH(E6847, $E$1:E6846, 0)))</f>
        <v>3384</v>
      </c>
      <c r="G6847" t="s">
        <v>78</v>
      </c>
      <c r="H6847" t="s">
        <v>11</v>
      </c>
      <c r="I6847" t="s">
        <v>20</v>
      </c>
      <c r="J6847" t="s">
        <v>425</v>
      </c>
      <c r="K6847" s="17">
        <v>5.23</v>
      </c>
      <c r="L6847" s="17">
        <v>3</v>
      </c>
      <c r="M6847" s="17">
        <v>-4.18</v>
      </c>
      <c r="N6847" s="17" t="str">
        <f>IF(SalesData[[#This Row],[Profit]]&gt;0,"Profit","Loss")</f>
        <v>Loss</v>
      </c>
    </row>
    <row r="6848" spans="1:14" x14ac:dyDescent="0.25">
      <c r="A6848" s="1">
        <v>42769</v>
      </c>
      <c r="B6848" s="3">
        <f t="shared" si="318"/>
        <v>2017</v>
      </c>
      <c r="C6848" s="3">
        <f t="shared" si="319"/>
        <v>2</v>
      </c>
      <c r="D6848" t="s">
        <v>1738</v>
      </c>
      <c r="E6848" t="str">
        <f t="shared" si="320"/>
        <v>Matt Collins20170203</v>
      </c>
      <c r="F6848">
        <f>IF(COUNTIF($E$2:E6848, E6848) = 1, MAX($F$1:F6847) + 1, INDEX($F$1:F6847, MATCH(E6848, $E$1:E6847, 0)))</f>
        <v>3384</v>
      </c>
      <c r="G6848" t="s">
        <v>78</v>
      </c>
      <c r="H6848" t="s">
        <v>11</v>
      </c>
      <c r="I6848" t="s">
        <v>18</v>
      </c>
      <c r="J6848" t="s">
        <v>308</v>
      </c>
      <c r="K6848" s="17">
        <v>285.55</v>
      </c>
      <c r="L6848" s="17">
        <v>2</v>
      </c>
      <c r="M6848" s="17">
        <v>35.69</v>
      </c>
      <c r="N6848" s="17" t="str">
        <f>IF(SalesData[[#This Row],[Profit]]&gt;0,"Profit","Loss")</f>
        <v>Profit</v>
      </c>
    </row>
    <row r="6849" spans="1:14" x14ac:dyDescent="0.25">
      <c r="A6849" s="1">
        <v>42769</v>
      </c>
      <c r="B6849" s="3">
        <f t="shared" si="318"/>
        <v>2017</v>
      </c>
      <c r="C6849" s="3">
        <f t="shared" si="319"/>
        <v>2</v>
      </c>
      <c r="D6849" t="s">
        <v>233</v>
      </c>
      <c r="E6849" t="str">
        <f t="shared" si="320"/>
        <v>Shahid Collister20170203</v>
      </c>
      <c r="F6849">
        <f>IF(COUNTIF($E$2:E6849, E6849) = 1, MAX($F$1:F6848) + 1, INDEX($F$1:F6848, MATCH(E6849, $E$1:E6848, 0)))</f>
        <v>3385</v>
      </c>
      <c r="G6849" t="s">
        <v>123</v>
      </c>
      <c r="H6849" t="s">
        <v>11</v>
      </c>
      <c r="I6849" t="s">
        <v>20</v>
      </c>
      <c r="J6849" t="s">
        <v>1367</v>
      </c>
      <c r="K6849" s="17">
        <v>3.88</v>
      </c>
      <c r="L6849" s="17">
        <v>2</v>
      </c>
      <c r="M6849" s="17">
        <v>-2.59</v>
      </c>
      <c r="N6849" s="17" t="str">
        <f>IF(SalesData[[#This Row],[Profit]]&gt;0,"Profit","Loss")</f>
        <v>Loss</v>
      </c>
    </row>
    <row r="6850" spans="1:14" x14ac:dyDescent="0.25">
      <c r="A6850" s="1">
        <v>42769</v>
      </c>
      <c r="B6850" s="3">
        <f t="shared" ref="B6850:B6913" si="321">YEAR(A6850)</f>
        <v>2017</v>
      </c>
      <c r="C6850" s="3">
        <f t="shared" ref="C6850:C6913" si="322">MONTH(A6850)</f>
        <v>2</v>
      </c>
      <c r="D6850" t="s">
        <v>233</v>
      </c>
      <c r="E6850" t="str">
        <f t="shared" ref="E6850:E6913" si="323">D6850 &amp; TEXT(A6850, "yyyymmdd")</f>
        <v>Shahid Collister20170203</v>
      </c>
      <c r="F6850">
        <f>IF(COUNTIF($E$2:E6850, E6850) = 1, MAX($F$1:F6849) + 1, INDEX($F$1:F6849, MATCH(E6850, $E$1:E6849, 0)))</f>
        <v>3385</v>
      </c>
      <c r="G6850" t="s">
        <v>123</v>
      </c>
      <c r="H6850" t="s">
        <v>11</v>
      </c>
      <c r="I6850" t="s">
        <v>12</v>
      </c>
      <c r="J6850" t="s">
        <v>2595</v>
      </c>
      <c r="K6850" s="17">
        <v>115.3</v>
      </c>
      <c r="L6850" s="17">
        <v>3</v>
      </c>
      <c r="M6850" s="17">
        <v>40.35</v>
      </c>
      <c r="N6850" s="17" t="str">
        <f>IF(SalesData[[#This Row],[Profit]]&gt;0,"Profit","Loss")</f>
        <v>Profit</v>
      </c>
    </row>
    <row r="6851" spans="1:14" x14ac:dyDescent="0.25">
      <c r="A6851" s="1">
        <v>42769</v>
      </c>
      <c r="B6851" s="3">
        <f t="shared" si="321"/>
        <v>2017</v>
      </c>
      <c r="C6851" s="3">
        <f t="shared" si="322"/>
        <v>2</v>
      </c>
      <c r="D6851" t="s">
        <v>1513</v>
      </c>
      <c r="E6851" t="str">
        <f t="shared" si="323"/>
        <v>Ross DeVincentis20170203</v>
      </c>
      <c r="F6851">
        <f>IF(COUNTIF($E$2:E6851, E6851) = 1, MAX($F$1:F6850) + 1, INDEX($F$1:F6850, MATCH(E6851, $E$1:E6850, 0)))</f>
        <v>3386</v>
      </c>
      <c r="G6851" t="s">
        <v>15</v>
      </c>
      <c r="H6851" t="s">
        <v>11</v>
      </c>
      <c r="I6851" t="s">
        <v>12</v>
      </c>
      <c r="J6851" t="s">
        <v>836</v>
      </c>
      <c r="K6851" s="17">
        <v>5.18</v>
      </c>
      <c r="L6851" s="17">
        <v>1</v>
      </c>
      <c r="M6851" s="17">
        <v>1.81</v>
      </c>
      <c r="N6851" s="17" t="str">
        <f>IF(SalesData[[#This Row],[Profit]]&gt;0,"Profit","Loss")</f>
        <v>Profit</v>
      </c>
    </row>
    <row r="6852" spans="1:14" x14ac:dyDescent="0.25">
      <c r="A6852" s="1">
        <v>42769</v>
      </c>
      <c r="B6852" s="3">
        <f t="shared" si="321"/>
        <v>2017</v>
      </c>
      <c r="C6852" s="3">
        <f t="shared" si="322"/>
        <v>2</v>
      </c>
      <c r="D6852" t="s">
        <v>1513</v>
      </c>
      <c r="E6852" t="str">
        <f t="shared" si="323"/>
        <v>Ross DeVincentis20170203</v>
      </c>
      <c r="F6852">
        <f>IF(COUNTIF($E$2:E6852, E6852) = 1, MAX($F$1:F6851) + 1, INDEX($F$1:F6851, MATCH(E6852, $E$1:E6851, 0)))</f>
        <v>3386</v>
      </c>
      <c r="G6852" t="s">
        <v>15</v>
      </c>
      <c r="H6852" t="s">
        <v>11</v>
      </c>
      <c r="I6852" t="s">
        <v>12</v>
      </c>
      <c r="J6852" t="s">
        <v>1601</v>
      </c>
      <c r="K6852" s="17">
        <v>65.58</v>
      </c>
      <c r="L6852" s="17">
        <v>2</v>
      </c>
      <c r="M6852" s="17">
        <v>23.77</v>
      </c>
      <c r="N6852" s="17" t="str">
        <f>IF(SalesData[[#This Row],[Profit]]&gt;0,"Profit","Loss")</f>
        <v>Profit</v>
      </c>
    </row>
    <row r="6853" spans="1:14" x14ac:dyDescent="0.25">
      <c r="A6853" s="1">
        <v>42769</v>
      </c>
      <c r="B6853" s="3">
        <f t="shared" si="321"/>
        <v>2017</v>
      </c>
      <c r="C6853" s="3">
        <f t="shared" si="322"/>
        <v>2</v>
      </c>
      <c r="D6853" t="s">
        <v>1513</v>
      </c>
      <c r="E6853" t="str">
        <f t="shared" si="323"/>
        <v>Ross DeVincentis20170203</v>
      </c>
      <c r="F6853">
        <f>IF(COUNTIF($E$2:E6853, E6853) = 1, MAX($F$1:F6852) + 1, INDEX($F$1:F6852, MATCH(E6853, $E$1:E6852, 0)))</f>
        <v>3386</v>
      </c>
      <c r="G6853" t="s">
        <v>15</v>
      </c>
      <c r="H6853" t="s">
        <v>34</v>
      </c>
      <c r="I6853" t="s">
        <v>47</v>
      </c>
      <c r="J6853" t="s">
        <v>344</v>
      </c>
      <c r="K6853" s="17">
        <v>22.2</v>
      </c>
      <c r="L6853" s="17">
        <v>1</v>
      </c>
      <c r="M6853" s="17">
        <v>-26.09</v>
      </c>
      <c r="N6853" s="17" t="str">
        <f>IF(SalesData[[#This Row],[Profit]]&gt;0,"Profit","Loss")</f>
        <v>Loss</v>
      </c>
    </row>
    <row r="6854" spans="1:14" x14ac:dyDescent="0.25">
      <c r="A6854" s="1">
        <v>42769</v>
      </c>
      <c r="B6854" s="3">
        <f t="shared" si="321"/>
        <v>2017</v>
      </c>
      <c r="C6854" s="3">
        <f t="shared" si="322"/>
        <v>2</v>
      </c>
      <c r="D6854" t="s">
        <v>1513</v>
      </c>
      <c r="E6854" t="str">
        <f t="shared" si="323"/>
        <v>Ross DeVincentis20170203</v>
      </c>
      <c r="F6854">
        <f>IF(COUNTIF($E$2:E6854, E6854) = 1, MAX($F$1:F6853) + 1, INDEX($F$1:F6853, MATCH(E6854, $E$1:E6853, 0)))</f>
        <v>3386</v>
      </c>
      <c r="G6854" t="s">
        <v>15</v>
      </c>
      <c r="H6854" t="s">
        <v>11</v>
      </c>
      <c r="I6854" t="s">
        <v>12</v>
      </c>
      <c r="J6854" t="s">
        <v>979</v>
      </c>
      <c r="K6854" s="17">
        <v>419.4</v>
      </c>
      <c r="L6854" s="17">
        <v>5</v>
      </c>
      <c r="M6854" s="17">
        <v>146.79</v>
      </c>
      <c r="N6854" s="17" t="str">
        <f>IF(SalesData[[#This Row],[Profit]]&gt;0,"Profit","Loss")</f>
        <v>Profit</v>
      </c>
    </row>
    <row r="6855" spans="1:14" x14ac:dyDescent="0.25">
      <c r="A6855" s="1">
        <v>42770</v>
      </c>
      <c r="B6855" s="3">
        <f t="shared" si="321"/>
        <v>2017</v>
      </c>
      <c r="C6855" s="3">
        <f t="shared" si="322"/>
        <v>2</v>
      </c>
      <c r="D6855" t="s">
        <v>2294</v>
      </c>
      <c r="E6855" t="str">
        <f t="shared" si="323"/>
        <v>Jay Fein20170204</v>
      </c>
      <c r="F6855">
        <f>IF(COUNTIF($E$2:E6855, E6855) = 1, MAX($F$1:F6854) + 1, INDEX($F$1:F6854, MATCH(E6855, $E$1:E6854, 0)))</f>
        <v>3387</v>
      </c>
      <c r="G6855" t="s">
        <v>149</v>
      </c>
      <c r="H6855" t="s">
        <v>11</v>
      </c>
      <c r="I6855" t="s">
        <v>92</v>
      </c>
      <c r="J6855" t="s">
        <v>333</v>
      </c>
      <c r="K6855" s="17">
        <v>32.67</v>
      </c>
      <c r="L6855" s="17">
        <v>3</v>
      </c>
      <c r="M6855" s="17">
        <v>8.49</v>
      </c>
      <c r="N6855" s="17" t="str">
        <f>IF(SalesData[[#This Row],[Profit]]&gt;0,"Profit","Loss")</f>
        <v>Profit</v>
      </c>
    </row>
    <row r="6856" spans="1:14" x14ac:dyDescent="0.25">
      <c r="A6856" s="1">
        <v>42771</v>
      </c>
      <c r="B6856" s="3">
        <f t="shared" si="321"/>
        <v>2017</v>
      </c>
      <c r="C6856" s="3">
        <f t="shared" si="322"/>
        <v>2</v>
      </c>
      <c r="D6856" t="s">
        <v>352</v>
      </c>
      <c r="E6856" t="str">
        <f t="shared" si="323"/>
        <v>Cassandra Brandow20170205</v>
      </c>
      <c r="F6856">
        <f>IF(COUNTIF($E$2:E6856, E6856) = 1, MAX($F$1:F6855) + 1, INDEX($F$1:F6855, MATCH(E6856, $E$1:E6855, 0)))</f>
        <v>3388</v>
      </c>
      <c r="G6856" t="s">
        <v>10</v>
      </c>
      <c r="H6856" t="s">
        <v>11</v>
      </c>
      <c r="I6856" t="s">
        <v>20</v>
      </c>
      <c r="J6856" t="s">
        <v>37</v>
      </c>
      <c r="K6856" s="17">
        <v>243.99</v>
      </c>
      <c r="L6856" s="17">
        <v>4</v>
      </c>
      <c r="M6856" s="17">
        <v>-426.99</v>
      </c>
      <c r="N6856" s="17" t="str">
        <f>IF(SalesData[[#This Row],[Profit]]&gt;0,"Profit","Loss")</f>
        <v>Loss</v>
      </c>
    </row>
    <row r="6857" spans="1:14" x14ac:dyDescent="0.25">
      <c r="A6857" s="1">
        <v>42771</v>
      </c>
      <c r="B6857" s="3">
        <f t="shared" si="321"/>
        <v>2017</v>
      </c>
      <c r="C6857" s="3">
        <f t="shared" si="322"/>
        <v>2</v>
      </c>
      <c r="D6857" t="s">
        <v>352</v>
      </c>
      <c r="E6857" t="str">
        <f t="shared" si="323"/>
        <v>Cassandra Brandow20170205</v>
      </c>
      <c r="F6857">
        <f>IF(COUNTIF($E$2:E6857, E6857) = 1, MAX($F$1:F6856) + 1, INDEX($F$1:F6856, MATCH(E6857, $E$1:E6856, 0)))</f>
        <v>3388</v>
      </c>
      <c r="G6857" t="s">
        <v>10</v>
      </c>
      <c r="H6857" t="s">
        <v>11</v>
      </c>
      <c r="I6857" t="s">
        <v>24</v>
      </c>
      <c r="J6857" t="s">
        <v>207</v>
      </c>
      <c r="K6857" s="17">
        <v>7.12</v>
      </c>
      <c r="L6857" s="17">
        <v>5</v>
      </c>
      <c r="M6857" s="17">
        <v>0.71</v>
      </c>
      <c r="N6857" s="17" t="str">
        <f>IF(SalesData[[#This Row],[Profit]]&gt;0,"Profit","Loss")</f>
        <v>Profit</v>
      </c>
    </row>
    <row r="6858" spans="1:14" x14ac:dyDescent="0.25">
      <c r="A6858" s="1">
        <v>42771</v>
      </c>
      <c r="B6858" s="3">
        <f t="shared" si="321"/>
        <v>2017</v>
      </c>
      <c r="C6858" s="3">
        <f t="shared" si="322"/>
        <v>2</v>
      </c>
      <c r="D6858" t="s">
        <v>1446</v>
      </c>
      <c r="E6858" t="str">
        <f t="shared" si="323"/>
        <v>Fred Chung20170205</v>
      </c>
      <c r="F6858">
        <f>IF(COUNTIF($E$2:E6858, E6858) = 1, MAX($F$1:F6857) + 1, INDEX($F$1:F6857, MATCH(E6858, $E$1:E6857, 0)))</f>
        <v>3389</v>
      </c>
      <c r="G6858" t="s">
        <v>27</v>
      </c>
      <c r="H6858" t="s">
        <v>11</v>
      </c>
      <c r="I6858" t="s">
        <v>92</v>
      </c>
      <c r="J6858" t="s">
        <v>2291</v>
      </c>
      <c r="K6858" s="17">
        <v>1640.7</v>
      </c>
      <c r="L6858" s="17">
        <v>5</v>
      </c>
      <c r="M6858" s="17">
        <v>459.4</v>
      </c>
      <c r="N6858" s="17" t="str">
        <f>IF(SalesData[[#This Row],[Profit]]&gt;0,"Profit","Loss")</f>
        <v>Profit</v>
      </c>
    </row>
    <row r="6859" spans="1:14" x14ac:dyDescent="0.25">
      <c r="A6859" s="1">
        <v>42771</v>
      </c>
      <c r="B6859" s="3">
        <f t="shared" si="321"/>
        <v>2017</v>
      </c>
      <c r="C6859" s="3">
        <f t="shared" si="322"/>
        <v>2</v>
      </c>
      <c r="D6859" t="s">
        <v>1446</v>
      </c>
      <c r="E6859" t="str">
        <f t="shared" si="323"/>
        <v>Fred Chung20170205</v>
      </c>
      <c r="F6859">
        <f>IF(COUNTIF($E$2:E6859, E6859) = 1, MAX($F$1:F6858) + 1, INDEX($F$1:F6858, MATCH(E6859, $E$1:E6858, 0)))</f>
        <v>3389</v>
      </c>
      <c r="G6859" t="s">
        <v>27</v>
      </c>
      <c r="H6859" t="s">
        <v>39</v>
      </c>
      <c r="I6859" t="s">
        <v>40</v>
      </c>
      <c r="J6859" t="s">
        <v>745</v>
      </c>
      <c r="K6859" s="17">
        <v>371.2</v>
      </c>
      <c r="L6859" s="17">
        <v>5</v>
      </c>
      <c r="M6859" s="17">
        <v>41.76</v>
      </c>
      <c r="N6859" s="17" t="str">
        <f>IF(SalesData[[#This Row],[Profit]]&gt;0,"Profit","Loss")</f>
        <v>Profit</v>
      </c>
    </row>
    <row r="6860" spans="1:14" x14ac:dyDescent="0.25">
      <c r="A6860" s="1">
        <v>42772</v>
      </c>
      <c r="B6860" s="3">
        <f t="shared" si="321"/>
        <v>2017</v>
      </c>
      <c r="C6860" s="3">
        <f t="shared" si="322"/>
        <v>2</v>
      </c>
      <c r="D6860" t="s">
        <v>107</v>
      </c>
      <c r="E6860" t="str">
        <f t="shared" si="323"/>
        <v>Mark Van Huff20170206</v>
      </c>
      <c r="F6860">
        <f>IF(COUNTIF($E$2:E6860, E6860) = 1, MAX($F$1:F6859) + 1, INDEX($F$1:F6859, MATCH(E6860, $E$1:E6859, 0)))</f>
        <v>3390</v>
      </c>
      <c r="G6860" t="s">
        <v>55</v>
      </c>
      <c r="H6860" t="s">
        <v>34</v>
      </c>
      <c r="I6860" t="s">
        <v>74</v>
      </c>
      <c r="J6860" t="s">
        <v>1637</v>
      </c>
      <c r="K6860" s="17">
        <v>359.97</v>
      </c>
      <c r="L6860" s="17">
        <v>3</v>
      </c>
      <c r="M6860" s="17">
        <v>79.19</v>
      </c>
      <c r="N6860" s="17" t="str">
        <f>IF(SalesData[[#This Row],[Profit]]&gt;0,"Profit","Loss")</f>
        <v>Profit</v>
      </c>
    </row>
    <row r="6861" spans="1:14" x14ac:dyDescent="0.25">
      <c r="A6861" s="1">
        <v>42772</v>
      </c>
      <c r="B6861" s="3">
        <f t="shared" si="321"/>
        <v>2017</v>
      </c>
      <c r="C6861" s="3">
        <f t="shared" si="322"/>
        <v>2</v>
      </c>
      <c r="D6861" t="s">
        <v>2456</v>
      </c>
      <c r="E6861" t="str">
        <f t="shared" si="323"/>
        <v>Bryan Davis20170206</v>
      </c>
      <c r="F6861">
        <f>IF(COUNTIF($E$2:E6861, E6861) = 1, MAX($F$1:F6860) + 1, INDEX($F$1:F6860, MATCH(E6861, $E$1:E6860, 0)))</f>
        <v>3391</v>
      </c>
      <c r="G6861" t="s">
        <v>149</v>
      </c>
      <c r="H6861" t="s">
        <v>34</v>
      </c>
      <c r="I6861" t="s">
        <v>74</v>
      </c>
      <c r="J6861" t="s">
        <v>1930</v>
      </c>
      <c r="K6861" s="17">
        <v>240.78</v>
      </c>
      <c r="L6861" s="17">
        <v>1</v>
      </c>
      <c r="M6861" s="17">
        <v>30.1</v>
      </c>
      <c r="N6861" s="17" t="str">
        <f>IF(SalesData[[#This Row],[Profit]]&gt;0,"Profit","Loss")</f>
        <v>Profit</v>
      </c>
    </row>
    <row r="6862" spans="1:14" x14ac:dyDescent="0.25">
      <c r="A6862" s="1">
        <v>42772</v>
      </c>
      <c r="B6862" s="3">
        <f t="shared" si="321"/>
        <v>2017</v>
      </c>
      <c r="C6862" s="3">
        <f t="shared" si="322"/>
        <v>2</v>
      </c>
      <c r="D6862" t="s">
        <v>1463</v>
      </c>
      <c r="E6862" t="str">
        <f t="shared" si="323"/>
        <v>Sibella Parks20170206</v>
      </c>
      <c r="F6862">
        <f>IF(COUNTIF($E$2:E6862, E6862) = 1, MAX($F$1:F6861) + 1, INDEX($F$1:F6861, MATCH(E6862, $E$1:E6861, 0)))</f>
        <v>3392</v>
      </c>
      <c r="G6862" t="s">
        <v>149</v>
      </c>
      <c r="H6862" t="s">
        <v>39</v>
      </c>
      <c r="I6862" t="s">
        <v>40</v>
      </c>
      <c r="J6862" t="s">
        <v>751</v>
      </c>
      <c r="K6862" s="17">
        <v>227.46</v>
      </c>
      <c r="L6862" s="17">
        <v>6</v>
      </c>
      <c r="M6862" s="17">
        <v>65.959999999999994</v>
      </c>
      <c r="N6862" s="17" t="str">
        <f>IF(SalesData[[#This Row],[Profit]]&gt;0,"Profit","Loss")</f>
        <v>Profit</v>
      </c>
    </row>
    <row r="6863" spans="1:14" x14ac:dyDescent="0.25">
      <c r="A6863" s="1">
        <v>42772</v>
      </c>
      <c r="B6863" s="3">
        <f t="shared" si="321"/>
        <v>2017</v>
      </c>
      <c r="C6863" s="3">
        <f t="shared" si="322"/>
        <v>2</v>
      </c>
      <c r="D6863" t="s">
        <v>1463</v>
      </c>
      <c r="E6863" t="str">
        <f t="shared" si="323"/>
        <v>Sibella Parks20170206</v>
      </c>
      <c r="F6863">
        <f>IF(COUNTIF($E$2:E6863, E6863) = 1, MAX($F$1:F6862) + 1, INDEX($F$1:F6862, MATCH(E6863, $E$1:E6862, 0)))</f>
        <v>3392</v>
      </c>
      <c r="G6863" t="s">
        <v>149</v>
      </c>
      <c r="H6863" t="s">
        <v>11</v>
      </c>
      <c r="I6863" t="s">
        <v>20</v>
      </c>
      <c r="J6863" t="s">
        <v>2524</v>
      </c>
      <c r="K6863" s="17">
        <v>46.24</v>
      </c>
      <c r="L6863" s="17">
        <v>4</v>
      </c>
      <c r="M6863" s="17">
        <v>15.61</v>
      </c>
      <c r="N6863" s="17" t="str">
        <f>IF(SalesData[[#This Row],[Profit]]&gt;0,"Profit","Loss")</f>
        <v>Profit</v>
      </c>
    </row>
    <row r="6864" spans="1:14" x14ac:dyDescent="0.25">
      <c r="A6864" s="1">
        <v>42772</v>
      </c>
      <c r="B6864" s="3">
        <f t="shared" si="321"/>
        <v>2017</v>
      </c>
      <c r="C6864" s="3">
        <f t="shared" si="322"/>
        <v>2</v>
      </c>
      <c r="D6864" t="s">
        <v>2117</v>
      </c>
      <c r="E6864" t="str">
        <f t="shared" si="323"/>
        <v>Skye Norling20170206</v>
      </c>
      <c r="F6864">
        <f>IF(COUNTIF($E$2:E6864, E6864) = 1, MAX($F$1:F6863) + 1, INDEX($F$1:F6863, MATCH(E6864, $E$1:E6863, 0)))</f>
        <v>3393</v>
      </c>
      <c r="G6864" t="s">
        <v>27</v>
      </c>
      <c r="H6864" t="s">
        <v>11</v>
      </c>
      <c r="I6864" t="s">
        <v>12</v>
      </c>
      <c r="J6864" t="s">
        <v>442</v>
      </c>
      <c r="K6864" s="17">
        <v>29.9</v>
      </c>
      <c r="L6864" s="17">
        <v>5</v>
      </c>
      <c r="M6864" s="17">
        <v>13.46</v>
      </c>
      <c r="N6864" s="17" t="str">
        <f>IF(SalesData[[#This Row],[Profit]]&gt;0,"Profit","Loss")</f>
        <v>Profit</v>
      </c>
    </row>
    <row r="6865" spans="1:14" x14ac:dyDescent="0.25">
      <c r="A6865" s="1">
        <v>42775</v>
      </c>
      <c r="B6865" s="3">
        <f t="shared" si="321"/>
        <v>2017</v>
      </c>
      <c r="C6865" s="3">
        <f t="shared" si="322"/>
        <v>2</v>
      </c>
      <c r="D6865" t="s">
        <v>2365</v>
      </c>
      <c r="E6865" t="str">
        <f t="shared" si="323"/>
        <v>Tom Prescott20170209</v>
      </c>
      <c r="F6865">
        <f>IF(COUNTIF($E$2:E6865, E6865) = 1, MAX($F$1:F6864) + 1, INDEX($F$1:F6864, MATCH(E6865, $E$1:E6864, 0)))</f>
        <v>3394</v>
      </c>
      <c r="G6865" t="s">
        <v>10</v>
      </c>
      <c r="H6865" t="s">
        <v>11</v>
      </c>
      <c r="I6865" t="s">
        <v>20</v>
      </c>
      <c r="J6865" t="s">
        <v>2488</v>
      </c>
      <c r="K6865" s="17">
        <v>252.78</v>
      </c>
      <c r="L6865" s="17">
        <v>4</v>
      </c>
      <c r="M6865" s="17">
        <v>-417.09</v>
      </c>
      <c r="N6865" s="17" t="str">
        <f>IF(SalesData[[#This Row],[Profit]]&gt;0,"Profit","Loss")</f>
        <v>Loss</v>
      </c>
    </row>
    <row r="6866" spans="1:14" x14ac:dyDescent="0.25">
      <c r="A6866" s="1">
        <v>42775</v>
      </c>
      <c r="B6866" s="3">
        <f t="shared" si="321"/>
        <v>2017</v>
      </c>
      <c r="C6866" s="3">
        <f t="shared" si="322"/>
        <v>2</v>
      </c>
      <c r="D6866" t="s">
        <v>2365</v>
      </c>
      <c r="E6866" t="str">
        <f t="shared" si="323"/>
        <v>Tom Prescott20170209</v>
      </c>
      <c r="F6866">
        <f>IF(COUNTIF($E$2:E6866, E6866) = 1, MAX($F$1:F6865) + 1, INDEX($F$1:F6865, MATCH(E6866, $E$1:E6865, 0)))</f>
        <v>3394</v>
      </c>
      <c r="G6866" t="s">
        <v>10</v>
      </c>
      <c r="H6866" t="s">
        <v>39</v>
      </c>
      <c r="I6866" t="s">
        <v>52</v>
      </c>
      <c r="J6866" t="s">
        <v>2002</v>
      </c>
      <c r="K6866" s="17">
        <v>127.98</v>
      </c>
      <c r="L6866" s="17">
        <v>2</v>
      </c>
      <c r="M6866" s="17">
        <v>16</v>
      </c>
      <c r="N6866" s="17" t="str">
        <f>IF(SalesData[[#This Row],[Profit]]&gt;0,"Profit","Loss")</f>
        <v>Profit</v>
      </c>
    </row>
    <row r="6867" spans="1:14" x14ac:dyDescent="0.25">
      <c r="A6867" s="1">
        <v>42775</v>
      </c>
      <c r="B6867" s="3">
        <f t="shared" si="321"/>
        <v>2017</v>
      </c>
      <c r="C6867" s="3">
        <f t="shared" si="322"/>
        <v>2</v>
      </c>
      <c r="D6867" t="s">
        <v>2365</v>
      </c>
      <c r="E6867" t="str">
        <f t="shared" si="323"/>
        <v>Tom Prescott20170209</v>
      </c>
      <c r="F6867">
        <f>IF(COUNTIF($E$2:E6867, E6867) = 1, MAX($F$1:F6866) + 1, INDEX($F$1:F6866, MATCH(E6867, $E$1:E6866, 0)))</f>
        <v>3394</v>
      </c>
      <c r="G6867" t="s">
        <v>10</v>
      </c>
      <c r="H6867" t="s">
        <v>34</v>
      </c>
      <c r="I6867" t="s">
        <v>47</v>
      </c>
      <c r="J6867" t="s">
        <v>849</v>
      </c>
      <c r="K6867" s="17">
        <v>3.98</v>
      </c>
      <c r="L6867" s="17">
        <v>2</v>
      </c>
      <c r="M6867" s="17">
        <v>-2.69</v>
      </c>
      <c r="N6867" s="17" t="str">
        <f>IF(SalesData[[#This Row],[Profit]]&gt;0,"Profit","Loss")</f>
        <v>Loss</v>
      </c>
    </row>
    <row r="6868" spans="1:14" x14ac:dyDescent="0.25">
      <c r="A6868" s="1">
        <v>42775</v>
      </c>
      <c r="B6868" s="3">
        <f t="shared" si="321"/>
        <v>2017</v>
      </c>
      <c r="C6868" s="3">
        <f t="shared" si="322"/>
        <v>2</v>
      </c>
      <c r="D6868" t="s">
        <v>2365</v>
      </c>
      <c r="E6868" t="str">
        <f t="shared" si="323"/>
        <v>Tom Prescott20170209</v>
      </c>
      <c r="F6868">
        <f>IF(COUNTIF($E$2:E6868, E6868) = 1, MAX($F$1:F6867) + 1, INDEX($F$1:F6867, MATCH(E6868, $E$1:E6867, 0)))</f>
        <v>3394</v>
      </c>
      <c r="G6868" t="s">
        <v>10</v>
      </c>
      <c r="H6868" t="s">
        <v>11</v>
      </c>
      <c r="I6868" t="s">
        <v>92</v>
      </c>
      <c r="J6868" t="s">
        <v>2621</v>
      </c>
      <c r="K6868" s="17">
        <v>12.99</v>
      </c>
      <c r="L6868" s="17">
        <v>2</v>
      </c>
      <c r="M6868" s="17">
        <v>-32.479999999999997</v>
      </c>
      <c r="N6868" s="17" t="str">
        <f>IF(SalesData[[#This Row],[Profit]]&gt;0,"Profit","Loss")</f>
        <v>Loss</v>
      </c>
    </row>
    <row r="6869" spans="1:14" x14ac:dyDescent="0.25">
      <c r="A6869" s="1">
        <v>42775</v>
      </c>
      <c r="B6869" s="3">
        <f t="shared" si="321"/>
        <v>2017</v>
      </c>
      <c r="C6869" s="3">
        <f t="shared" si="322"/>
        <v>2</v>
      </c>
      <c r="D6869" t="s">
        <v>197</v>
      </c>
      <c r="E6869" t="str">
        <f t="shared" si="323"/>
        <v>Marina Lichtenstein20170209</v>
      </c>
      <c r="F6869">
        <f>IF(COUNTIF($E$2:E6869, E6869) = 1, MAX($F$1:F6868) + 1, INDEX($F$1:F6868, MATCH(E6869, $E$1:E6868, 0)))</f>
        <v>3395</v>
      </c>
      <c r="G6869" t="s">
        <v>27</v>
      </c>
      <c r="H6869" t="s">
        <v>34</v>
      </c>
      <c r="I6869" t="s">
        <v>47</v>
      </c>
      <c r="J6869" t="s">
        <v>1543</v>
      </c>
      <c r="K6869" s="17">
        <v>21.12</v>
      </c>
      <c r="L6869" s="17">
        <v>4</v>
      </c>
      <c r="M6869" s="17">
        <v>6.55</v>
      </c>
      <c r="N6869" s="17" t="str">
        <f>IF(SalesData[[#This Row],[Profit]]&gt;0,"Profit","Loss")</f>
        <v>Profit</v>
      </c>
    </row>
    <row r="6870" spans="1:14" x14ac:dyDescent="0.25">
      <c r="A6870" s="1">
        <v>42775</v>
      </c>
      <c r="B6870" s="3">
        <f t="shared" si="321"/>
        <v>2017</v>
      </c>
      <c r="C6870" s="3">
        <f t="shared" si="322"/>
        <v>2</v>
      </c>
      <c r="D6870" t="s">
        <v>784</v>
      </c>
      <c r="E6870" t="str">
        <f t="shared" si="323"/>
        <v>Sarah Bern20170209</v>
      </c>
      <c r="F6870">
        <f>IF(COUNTIF($E$2:E6870, E6870) = 1, MAX($F$1:F6869) + 1, INDEX($F$1:F6869, MATCH(E6870, $E$1:E6869, 0)))</f>
        <v>3396</v>
      </c>
      <c r="G6870" t="s">
        <v>27</v>
      </c>
      <c r="H6870" t="s">
        <v>11</v>
      </c>
      <c r="I6870" t="s">
        <v>18</v>
      </c>
      <c r="J6870" t="s">
        <v>257</v>
      </c>
      <c r="K6870" s="17">
        <v>354.9</v>
      </c>
      <c r="L6870" s="17">
        <v>5</v>
      </c>
      <c r="M6870" s="17">
        <v>17.75</v>
      </c>
      <c r="N6870" s="17" t="str">
        <f>IF(SalesData[[#This Row],[Profit]]&gt;0,"Profit","Loss")</f>
        <v>Profit</v>
      </c>
    </row>
    <row r="6871" spans="1:14" x14ac:dyDescent="0.25">
      <c r="A6871" s="1">
        <v>42776</v>
      </c>
      <c r="B6871" s="3">
        <f t="shared" si="321"/>
        <v>2017</v>
      </c>
      <c r="C6871" s="3">
        <f t="shared" si="322"/>
        <v>2</v>
      </c>
      <c r="D6871" t="s">
        <v>401</v>
      </c>
      <c r="E6871" t="str">
        <f t="shared" si="323"/>
        <v>Mike Pelletier20170210</v>
      </c>
      <c r="F6871">
        <f>IF(COUNTIF($E$2:E6871, E6871) = 1, MAX($F$1:F6870) + 1, INDEX($F$1:F6870, MATCH(E6871, $E$1:E6870, 0)))</f>
        <v>3397</v>
      </c>
      <c r="G6871" t="s">
        <v>27</v>
      </c>
      <c r="H6871" t="s">
        <v>34</v>
      </c>
      <c r="I6871" t="s">
        <v>74</v>
      </c>
      <c r="J6871" t="s">
        <v>1637</v>
      </c>
      <c r="K6871" s="17">
        <v>203.98</v>
      </c>
      <c r="L6871" s="17">
        <v>2</v>
      </c>
      <c r="M6871" s="17">
        <v>16.8</v>
      </c>
      <c r="N6871" s="17" t="str">
        <f>IF(SalesData[[#This Row],[Profit]]&gt;0,"Profit","Loss")</f>
        <v>Profit</v>
      </c>
    </row>
    <row r="6872" spans="1:14" x14ac:dyDescent="0.25">
      <c r="A6872" s="1">
        <v>42776</v>
      </c>
      <c r="B6872" s="3">
        <f t="shared" si="321"/>
        <v>2017</v>
      </c>
      <c r="C6872" s="3">
        <f t="shared" si="322"/>
        <v>2</v>
      </c>
      <c r="D6872" t="s">
        <v>204</v>
      </c>
      <c r="E6872" t="str">
        <f t="shared" si="323"/>
        <v>Michael Nguyen20170210</v>
      </c>
      <c r="F6872">
        <f>IF(COUNTIF($E$2:E6872, E6872) = 1, MAX($F$1:F6871) + 1, INDEX($F$1:F6871, MATCH(E6872, $E$1:E6871, 0)))</f>
        <v>3398</v>
      </c>
      <c r="G6872" t="s">
        <v>531</v>
      </c>
      <c r="H6872" t="s">
        <v>11</v>
      </c>
      <c r="I6872" t="s">
        <v>12</v>
      </c>
      <c r="J6872" t="s">
        <v>2240</v>
      </c>
      <c r="K6872" s="17">
        <v>23.12</v>
      </c>
      <c r="L6872" s="17">
        <v>4</v>
      </c>
      <c r="M6872" s="17">
        <v>11.33</v>
      </c>
      <c r="N6872" s="17" t="str">
        <f>IF(SalesData[[#This Row],[Profit]]&gt;0,"Profit","Loss")</f>
        <v>Profit</v>
      </c>
    </row>
    <row r="6873" spans="1:14" x14ac:dyDescent="0.25">
      <c r="A6873" s="1">
        <v>42777</v>
      </c>
      <c r="B6873" s="3">
        <f t="shared" si="321"/>
        <v>2017</v>
      </c>
      <c r="C6873" s="3">
        <f t="shared" si="322"/>
        <v>2</v>
      </c>
      <c r="D6873" t="s">
        <v>659</v>
      </c>
      <c r="E6873" t="str">
        <f t="shared" si="323"/>
        <v>Victoria Wilson20170211</v>
      </c>
      <c r="F6873">
        <f>IF(COUNTIF($E$2:E6873, E6873) = 1, MAX($F$1:F6872) + 1, INDEX($F$1:F6872, MATCH(E6873, $E$1:E6872, 0)))</f>
        <v>3399</v>
      </c>
      <c r="G6873" t="s">
        <v>27</v>
      </c>
      <c r="H6873" t="s">
        <v>11</v>
      </c>
      <c r="I6873" t="s">
        <v>20</v>
      </c>
      <c r="J6873" t="s">
        <v>972</v>
      </c>
      <c r="K6873" s="17">
        <v>21.34</v>
      </c>
      <c r="L6873" s="17">
        <v>7</v>
      </c>
      <c r="M6873" s="17">
        <v>7.73</v>
      </c>
      <c r="N6873" s="17" t="str">
        <f>IF(SalesData[[#This Row],[Profit]]&gt;0,"Profit","Loss")</f>
        <v>Profit</v>
      </c>
    </row>
    <row r="6874" spans="1:14" x14ac:dyDescent="0.25">
      <c r="A6874" s="1">
        <v>42777</v>
      </c>
      <c r="B6874" s="3">
        <f t="shared" si="321"/>
        <v>2017</v>
      </c>
      <c r="C6874" s="3">
        <f t="shared" si="322"/>
        <v>2</v>
      </c>
      <c r="D6874" t="s">
        <v>1788</v>
      </c>
      <c r="E6874" t="str">
        <f t="shared" si="323"/>
        <v>Cari Sayre20170211</v>
      </c>
      <c r="F6874">
        <f>IF(COUNTIF($E$2:E6874, E6874) = 1, MAX($F$1:F6873) + 1, INDEX($F$1:F6873, MATCH(E6874, $E$1:E6873, 0)))</f>
        <v>3400</v>
      </c>
      <c r="G6874" t="s">
        <v>164</v>
      </c>
      <c r="H6874" t="s">
        <v>34</v>
      </c>
      <c r="I6874" t="s">
        <v>35</v>
      </c>
      <c r="J6874" t="s">
        <v>274</v>
      </c>
      <c r="K6874" s="17">
        <v>963.14</v>
      </c>
      <c r="L6874" s="17">
        <v>4</v>
      </c>
      <c r="M6874" s="17">
        <v>108.35</v>
      </c>
      <c r="N6874" s="17" t="str">
        <f>IF(SalesData[[#This Row],[Profit]]&gt;0,"Profit","Loss")</f>
        <v>Profit</v>
      </c>
    </row>
    <row r="6875" spans="1:14" x14ac:dyDescent="0.25">
      <c r="A6875" s="1">
        <v>42777</v>
      </c>
      <c r="B6875" s="3">
        <f t="shared" si="321"/>
        <v>2017</v>
      </c>
      <c r="C6875" s="3">
        <f t="shared" si="322"/>
        <v>2</v>
      </c>
      <c r="D6875" t="s">
        <v>1788</v>
      </c>
      <c r="E6875" t="str">
        <f t="shared" si="323"/>
        <v>Cari Sayre20170211</v>
      </c>
      <c r="F6875">
        <f>IF(COUNTIF($E$2:E6875, E6875) = 1, MAX($F$1:F6874) + 1, INDEX($F$1:F6874, MATCH(E6875, $E$1:E6874, 0)))</f>
        <v>3400</v>
      </c>
      <c r="G6875" t="s">
        <v>164</v>
      </c>
      <c r="H6875" t="s">
        <v>39</v>
      </c>
      <c r="I6875" t="s">
        <v>40</v>
      </c>
      <c r="J6875" t="s">
        <v>901</v>
      </c>
      <c r="K6875" s="17">
        <v>88.78</v>
      </c>
      <c r="L6875" s="17">
        <v>3</v>
      </c>
      <c r="M6875" s="17">
        <v>7.77</v>
      </c>
      <c r="N6875" s="17" t="str">
        <f>IF(SalesData[[#This Row],[Profit]]&gt;0,"Profit","Loss")</f>
        <v>Profit</v>
      </c>
    </row>
    <row r="6876" spans="1:14" x14ac:dyDescent="0.25">
      <c r="A6876" s="1">
        <v>42777</v>
      </c>
      <c r="B6876" s="3">
        <f t="shared" si="321"/>
        <v>2017</v>
      </c>
      <c r="C6876" s="3">
        <f t="shared" si="322"/>
        <v>2</v>
      </c>
      <c r="D6876" t="s">
        <v>1131</v>
      </c>
      <c r="E6876" t="str">
        <f t="shared" si="323"/>
        <v>Don Jones20170211</v>
      </c>
      <c r="F6876">
        <f>IF(COUNTIF($E$2:E6876, E6876) = 1, MAX($F$1:F6875) + 1, INDEX($F$1:F6875, MATCH(E6876, $E$1:E6875, 0)))</f>
        <v>3401</v>
      </c>
      <c r="G6876" t="s">
        <v>149</v>
      </c>
      <c r="H6876" t="s">
        <v>11</v>
      </c>
      <c r="I6876" t="s">
        <v>16</v>
      </c>
      <c r="J6876" t="s">
        <v>2476</v>
      </c>
      <c r="K6876" s="17">
        <v>20.7</v>
      </c>
      <c r="L6876" s="17">
        <v>2</v>
      </c>
      <c r="M6876" s="17">
        <v>9.94</v>
      </c>
      <c r="N6876" s="17" t="str">
        <f>IF(SalesData[[#This Row],[Profit]]&gt;0,"Profit","Loss")</f>
        <v>Profit</v>
      </c>
    </row>
    <row r="6877" spans="1:14" x14ac:dyDescent="0.25">
      <c r="A6877" s="1">
        <v>42777</v>
      </c>
      <c r="B6877" s="3">
        <f t="shared" si="321"/>
        <v>2017</v>
      </c>
      <c r="C6877" s="3">
        <f t="shared" si="322"/>
        <v>2</v>
      </c>
      <c r="D6877" t="s">
        <v>736</v>
      </c>
      <c r="E6877" t="str">
        <f t="shared" si="323"/>
        <v>Magdelene Morse20170211</v>
      </c>
      <c r="F6877">
        <f>IF(COUNTIF($E$2:E6877, E6877) = 1, MAX($F$1:F6876) + 1, INDEX($F$1:F6876, MATCH(E6877, $E$1:E6876, 0)))</f>
        <v>3402</v>
      </c>
      <c r="G6877" t="s">
        <v>78</v>
      </c>
      <c r="H6877" t="s">
        <v>34</v>
      </c>
      <c r="I6877" t="s">
        <v>47</v>
      </c>
      <c r="J6877" t="s">
        <v>2442</v>
      </c>
      <c r="K6877" s="17">
        <v>147.57</v>
      </c>
      <c r="L6877" s="17">
        <v>2</v>
      </c>
      <c r="M6877" s="17">
        <v>-3.69</v>
      </c>
      <c r="N6877" s="17" t="str">
        <f>IF(SalesData[[#This Row],[Profit]]&gt;0,"Profit","Loss")</f>
        <v>Loss</v>
      </c>
    </row>
    <row r="6878" spans="1:14" x14ac:dyDescent="0.25">
      <c r="A6878" s="1">
        <v>42779</v>
      </c>
      <c r="B6878" s="3">
        <f t="shared" si="321"/>
        <v>2017</v>
      </c>
      <c r="C6878" s="3">
        <f t="shared" si="322"/>
        <v>2</v>
      </c>
      <c r="D6878" t="s">
        <v>2209</v>
      </c>
      <c r="E6878" t="str">
        <f t="shared" si="323"/>
        <v>Fred Harton20170213</v>
      </c>
      <c r="F6878">
        <f>IF(COUNTIF($E$2:E6878, E6878) = 1, MAX($F$1:F6877) + 1, INDEX($F$1:F6877, MATCH(E6878, $E$1:E6877, 0)))</f>
        <v>3403</v>
      </c>
      <c r="G6878" t="s">
        <v>164</v>
      </c>
      <c r="H6878" t="s">
        <v>11</v>
      </c>
      <c r="I6878" t="s">
        <v>24</v>
      </c>
      <c r="J6878" t="s">
        <v>2084</v>
      </c>
      <c r="K6878" s="17">
        <v>6.63</v>
      </c>
      <c r="L6878" s="17">
        <v>3</v>
      </c>
      <c r="M6878" s="17">
        <v>1.79</v>
      </c>
      <c r="N6878" s="17" t="str">
        <f>IF(SalesData[[#This Row],[Profit]]&gt;0,"Profit","Loss")</f>
        <v>Profit</v>
      </c>
    </row>
    <row r="6879" spans="1:14" x14ac:dyDescent="0.25">
      <c r="A6879" s="1">
        <v>42779</v>
      </c>
      <c r="B6879" s="3">
        <f t="shared" si="321"/>
        <v>2017</v>
      </c>
      <c r="C6879" s="3">
        <f t="shared" si="322"/>
        <v>2</v>
      </c>
      <c r="D6879" t="s">
        <v>2209</v>
      </c>
      <c r="E6879" t="str">
        <f t="shared" si="323"/>
        <v>Fred Harton20170213</v>
      </c>
      <c r="F6879">
        <f>IF(COUNTIF($E$2:E6879, E6879) = 1, MAX($F$1:F6878) + 1, INDEX($F$1:F6878, MATCH(E6879, $E$1:E6878, 0)))</f>
        <v>3403</v>
      </c>
      <c r="G6879" t="s">
        <v>164</v>
      </c>
      <c r="H6879" t="s">
        <v>39</v>
      </c>
      <c r="I6879" t="s">
        <v>52</v>
      </c>
      <c r="J6879" t="s">
        <v>2125</v>
      </c>
      <c r="K6879" s="17">
        <v>799.96</v>
      </c>
      <c r="L6879" s="17">
        <v>4</v>
      </c>
      <c r="M6879" s="17">
        <v>343.98</v>
      </c>
      <c r="N6879" s="17" t="str">
        <f>IF(SalesData[[#This Row],[Profit]]&gt;0,"Profit","Loss")</f>
        <v>Profit</v>
      </c>
    </row>
    <row r="6880" spans="1:14" x14ac:dyDescent="0.25">
      <c r="A6880" s="1">
        <v>42779</v>
      </c>
      <c r="B6880" s="3">
        <f t="shared" si="321"/>
        <v>2017</v>
      </c>
      <c r="C6880" s="3">
        <f t="shared" si="322"/>
        <v>2</v>
      </c>
      <c r="D6880" t="s">
        <v>2209</v>
      </c>
      <c r="E6880" t="str">
        <f t="shared" si="323"/>
        <v>Fred Harton20170213</v>
      </c>
      <c r="F6880">
        <f>IF(COUNTIF($E$2:E6880, E6880) = 1, MAX($F$1:F6879) + 1, INDEX($F$1:F6879, MATCH(E6880, $E$1:E6879, 0)))</f>
        <v>3403</v>
      </c>
      <c r="G6880" t="s">
        <v>164</v>
      </c>
      <c r="H6880" t="s">
        <v>34</v>
      </c>
      <c r="I6880" t="s">
        <v>47</v>
      </c>
      <c r="J6880" t="s">
        <v>2366</v>
      </c>
      <c r="K6880" s="17">
        <v>107.53</v>
      </c>
      <c r="L6880" s="17">
        <v>1</v>
      </c>
      <c r="M6880" s="17">
        <v>21.51</v>
      </c>
      <c r="N6880" s="17" t="str">
        <f>IF(SalesData[[#This Row],[Profit]]&gt;0,"Profit","Loss")</f>
        <v>Profit</v>
      </c>
    </row>
    <row r="6881" spans="1:14" x14ac:dyDescent="0.25">
      <c r="A6881" s="1">
        <v>42779</v>
      </c>
      <c r="B6881" s="3">
        <f t="shared" si="321"/>
        <v>2017</v>
      </c>
      <c r="C6881" s="3">
        <f t="shared" si="322"/>
        <v>2</v>
      </c>
      <c r="D6881" t="s">
        <v>523</v>
      </c>
      <c r="E6881" t="str">
        <f t="shared" si="323"/>
        <v>Stewart Visinsky20170213</v>
      </c>
      <c r="F6881">
        <f>IF(COUNTIF($E$2:E6881, E6881) = 1, MAX($F$1:F6880) + 1, INDEX($F$1:F6880, MATCH(E6881, $E$1:E6880, 0)))</f>
        <v>3404</v>
      </c>
      <c r="G6881" t="s">
        <v>531</v>
      </c>
      <c r="H6881" t="s">
        <v>11</v>
      </c>
      <c r="I6881" t="s">
        <v>200</v>
      </c>
      <c r="J6881" t="s">
        <v>1960</v>
      </c>
      <c r="K6881" s="17">
        <v>25.02</v>
      </c>
      <c r="L6881" s="17">
        <v>3</v>
      </c>
      <c r="M6881" s="17">
        <v>6.51</v>
      </c>
      <c r="N6881" s="17" t="str">
        <f>IF(SalesData[[#This Row],[Profit]]&gt;0,"Profit","Loss")</f>
        <v>Profit</v>
      </c>
    </row>
    <row r="6882" spans="1:14" x14ac:dyDescent="0.25">
      <c r="A6882" s="1">
        <v>42779</v>
      </c>
      <c r="B6882" s="3">
        <f t="shared" si="321"/>
        <v>2017</v>
      </c>
      <c r="C6882" s="3">
        <f t="shared" si="322"/>
        <v>2</v>
      </c>
      <c r="D6882" t="s">
        <v>523</v>
      </c>
      <c r="E6882" t="str">
        <f t="shared" si="323"/>
        <v>Stewart Visinsky20170213</v>
      </c>
      <c r="F6882">
        <f>IF(COUNTIF($E$2:E6882, E6882) = 1, MAX($F$1:F6881) + 1, INDEX($F$1:F6881, MATCH(E6882, $E$1:E6881, 0)))</f>
        <v>3404</v>
      </c>
      <c r="G6882" t="s">
        <v>531</v>
      </c>
      <c r="H6882" t="s">
        <v>11</v>
      </c>
      <c r="I6882" t="s">
        <v>24</v>
      </c>
      <c r="J6882" t="s">
        <v>2028</v>
      </c>
      <c r="K6882" s="17">
        <v>10.71</v>
      </c>
      <c r="L6882" s="17">
        <v>3</v>
      </c>
      <c r="M6882" s="17">
        <v>2.78</v>
      </c>
      <c r="N6882" s="17" t="str">
        <f>IF(SalesData[[#This Row],[Profit]]&gt;0,"Profit","Loss")</f>
        <v>Profit</v>
      </c>
    </row>
    <row r="6883" spans="1:14" x14ac:dyDescent="0.25">
      <c r="A6883" s="1">
        <v>42779</v>
      </c>
      <c r="B6883" s="3">
        <f t="shared" si="321"/>
        <v>2017</v>
      </c>
      <c r="C6883" s="3">
        <f t="shared" si="322"/>
        <v>2</v>
      </c>
      <c r="D6883" t="s">
        <v>1161</v>
      </c>
      <c r="E6883" t="str">
        <f t="shared" si="323"/>
        <v>Jennifer Patt20170213</v>
      </c>
      <c r="F6883">
        <f>IF(COUNTIF($E$2:E6883, E6883) = 1, MAX($F$1:F6882) + 1, INDEX($F$1:F6882, MATCH(E6883, $E$1:E6882, 0)))</f>
        <v>3405</v>
      </c>
      <c r="G6883" t="s">
        <v>149</v>
      </c>
      <c r="H6883" t="s">
        <v>11</v>
      </c>
      <c r="I6883" t="s">
        <v>12</v>
      </c>
      <c r="J6883" t="s">
        <v>1470</v>
      </c>
      <c r="K6883" s="17">
        <v>17.940000000000001</v>
      </c>
      <c r="L6883" s="17">
        <v>3</v>
      </c>
      <c r="M6883" s="17">
        <v>8.7899999999999991</v>
      </c>
      <c r="N6883" s="17" t="str">
        <f>IF(SalesData[[#This Row],[Profit]]&gt;0,"Profit","Loss")</f>
        <v>Profit</v>
      </c>
    </row>
    <row r="6884" spans="1:14" x14ac:dyDescent="0.25">
      <c r="A6884" s="1">
        <v>42779</v>
      </c>
      <c r="B6884" s="3">
        <f t="shared" si="321"/>
        <v>2017</v>
      </c>
      <c r="C6884" s="3">
        <f t="shared" si="322"/>
        <v>2</v>
      </c>
      <c r="D6884" t="s">
        <v>935</v>
      </c>
      <c r="E6884" t="str">
        <f t="shared" si="323"/>
        <v>Mark Hamilton20170213</v>
      </c>
      <c r="F6884">
        <f>IF(COUNTIF($E$2:E6884, E6884) = 1, MAX($F$1:F6883) + 1, INDEX($F$1:F6883, MATCH(E6884, $E$1:E6883, 0)))</f>
        <v>3406</v>
      </c>
      <c r="G6884" t="s">
        <v>315</v>
      </c>
      <c r="H6884" t="s">
        <v>11</v>
      </c>
      <c r="I6884" t="s">
        <v>92</v>
      </c>
      <c r="J6884" t="s">
        <v>1244</v>
      </c>
      <c r="K6884" s="17">
        <v>90.64</v>
      </c>
      <c r="L6884" s="17">
        <v>8</v>
      </c>
      <c r="M6884" s="17">
        <v>38.979999999999997</v>
      </c>
      <c r="N6884" s="17" t="str">
        <f>IF(SalesData[[#This Row],[Profit]]&gt;0,"Profit","Loss")</f>
        <v>Profit</v>
      </c>
    </row>
    <row r="6885" spans="1:14" x14ac:dyDescent="0.25">
      <c r="A6885" s="1">
        <v>42782</v>
      </c>
      <c r="B6885" s="3">
        <f t="shared" si="321"/>
        <v>2017</v>
      </c>
      <c r="C6885" s="3">
        <f t="shared" si="322"/>
        <v>2</v>
      </c>
      <c r="D6885" t="s">
        <v>1027</v>
      </c>
      <c r="E6885" t="str">
        <f t="shared" si="323"/>
        <v>Luke Foster20170216</v>
      </c>
      <c r="F6885">
        <f>IF(COUNTIF($E$2:E6885, E6885) = 1, MAX($F$1:F6884) + 1, INDEX($F$1:F6884, MATCH(E6885, $E$1:E6884, 0)))</f>
        <v>3407</v>
      </c>
      <c r="G6885" t="s">
        <v>149</v>
      </c>
      <c r="H6885" t="s">
        <v>11</v>
      </c>
      <c r="I6885" t="s">
        <v>12</v>
      </c>
      <c r="J6885" t="s">
        <v>1583</v>
      </c>
      <c r="K6885" s="17">
        <v>37.94</v>
      </c>
      <c r="L6885" s="17">
        <v>2</v>
      </c>
      <c r="M6885" s="17">
        <v>18.21</v>
      </c>
      <c r="N6885" s="17" t="str">
        <f>IF(SalesData[[#This Row],[Profit]]&gt;0,"Profit","Loss")</f>
        <v>Profit</v>
      </c>
    </row>
    <row r="6886" spans="1:14" x14ac:dyDescent="0.25">
      <c r="A6886" s="1">
        <v>42782</v>
      </c>
      <c r="B6886" s="3">
        <f t="shared" si="321"/>
        <v>2017</v>
      </c>
      <c r="C6886" s="3">
        <f t="shared" si="322"/>
        <v>2</v>
      </c>
      <c r="D6886" t="s">
        <v>1696</v>
      </c>
      <c r="E6886" t="str">
        <f t="shared" si="323"/>
        <v>Nat Gilpin20170216</v>
      </c>
      <c r="F6886">
        <f>IF(COUNTIF($E$2:E6886, E6886) = 1, MAX($F$1:F6885) + 1, INDEX($F$1:F6885, MATCH(E6886, $E$1:E6885, 0)))</f>
        <v>3408</v>
      </c>
      <c r="G6886" t="s">
        <v>613</v>
      </c>
      <c r="H6886" t="s">
        <v>11</v>
      </c>
      <c r="I6886" t="s">
        <v>18</v>
      </c>
      <c r="J6886" t="s">
        <v>1440</v>
      </c>
      <c r="K6886" s="17">
        <v>579.51</v>
      </c>
      <c r="L6886" s="17">
        <v>3</v>
      </c>
      <c r="M6886" s="17">
        <v>81.13</v>
      </c>
      <c r="N6886" s="17" t="str">
        <f>IF(SalesData[[#This Row],[Profit]]&gt;0,"Profit","Loss")</f>
        <v>Profit</v>
      </c>
    </row>
    <row r="6887" spans="1:14" x14ac:dyDescent="0.25">
      <c r="A6887" s="1">
        <v>42782</v>
      </c>
      <c r="B6887" s="3">
        <f t="shared" si="321"/>
        <v>2017</v>
      </c>
      <c r="C6887" s="3">
        <f t="shared" si="322"/>
        <v>2</v>
      </c>
      <c r="D6887" t="s">
        <v>1696</v>
      </c>
      <c r="E6887" t="str">
        <f t="shared" si="323"/>
        <v>Nat Gilpin20170216</v>
      </c>
      <c r="F6887">
        <f>IF(COUNTIF($E$2:E6887, E6887) = 1, MAX($F$1:F6886) + 1, INDEX($F$1:F6886, MATCH(E6887, $E$1:E6886, 0)))</f>
        <v>3408</v>
      </c>
      <c r="G6887" t="s">
        <v>613</v>
      </c>
      <c r="H6887" t="s">
        <v>39</v>
      </c>
      <c r="I6887" t="s">
        <v>40</v>
      </c>
      <c r="J6887" t="s">
        <v>2213</v>
      </c>
      <c r="K6887" s="17">
        <v>14.99</v>
      </c>
      <c r="L6887" s="17">
        <v>1</v>
      </c>
      <c r="M6887" s="17">
        <v>7.35</v>
      </c>
      <c r="N6887" s="17" t="str">
        <f>IF(SalesData[[#This Row],[Profit]]&gt;0,"Profit","Loss")</f>
        <v>Profit</v>
      </c>
    </row>
    <row r="6888" spans="1:14" x14ac:dyDescent="0.25">
      <c r="A6888" s="1">
        <v>42782</v>
      </c>
      <c r="B6888" s="3">
        <f t="shared" si="321"/>
        <v>2017</v>
      </c>
      <c r="C6888" s="3">
        <f t="shared" si="322"/>
        <v>2</v>
      </c>
      <c r="D6888" t="s">
        <v>225</v>
      </c>
      <c r="E6888" t="str">
        <f t="shared" si="323"/>
        <v>Joy Smith20170216</v>
      </c>
      <c r="F6888">
        <f>IF(COUNTIF($E$2:E6888, E6888) = 1, MAX($F$1:F6887) + 1, INDEX($F$1:F6887, MATCH(E6888, $E$1:E6887, 0)))</f>
        <v>3409</v>
      </c>
      <c r="G6888" t="s">
        <v>15</v>
      </c>
      <c r="H6888" t="s">
        <v>11</v>
      </c>
      <c r="I6888" t="s">
        <v>43</v>
      </c>
      <c r="J6888" t="s">
        <v>1109</v>
      </c>
      <c r="K6888" s="17">
        <v>18.37</v>
      </c>
      <c r="L6888" s="17">
        <v>2</v>
      </c>
      <c r="M6888" s="17">
        <v>6.2</v>
      </c>
      <c r="N6888" s="17" t="str">
        <f>IF(SalesData[[#This Row],[Profit]]&gt;0,"Profit","Loss")</f>
        <v>Profit</v>
      </c>
    </row>
    <row r="6889" spans="1:14" x14ac:dyDescent="0.25">
      <c r="A6889" s="1">
        <v>42782</v>
      </c>
      <c r="B6889" s="3">
        <f t="shared" si="321"/>
        <v>2017</v>
      </c>
      <c r="C6889" s="3">
        <f t="shared" si="322"/>
        <v>2</v>
      </c>
      <c r="D6889" t="s">
        <v>225</v>
      </c>
      <c r="E6889" t="str">
        <f t="shared" si="323"/>
        <v>Joy Smith20170216</v>
      </c>
      <c r="F6889">
        <f>IF(COUNTIF($E$2:E6889, E6889) = 1, MAX($F$1:F6888) + 1, INDEX($F$1:F6888, MATCH(E6889, $E$1:E6888, 0)))</f>
        <v>3409</v>
      </c>
      <c r="G6889" t="s">
        <v>15</v>
      </c>
      <c r="H6889" t="s">
        <v>34</v>
      </c>
      <c r="I6889" t="s">
        <v>35</v>
      </c>
      <c r="J6889" t="s">
        <v>36</v>
      </c>
      <c r="K6889" s="17">
        <v>600.55999999999995</v>
      </c>
      <c r="L6889" s="17">
        <v>3</v>
      </c>
      <c r="M6889" s="17">
        <v>-8.58</v>
      </c>
      <c r="N6889" s="17" t="str">
        <f>IF(SalesData[[#This Row],[Profit]]&gt;0,"Profit","Loss")</f>
        <v>Loss</v>
      </c>
    </row>
    <row r="6890" spans="1:14" x14ac:dyDescent="0.25">
      <c r="A6890" s="1">
        <v>42782</v>
      </c>
      <c r="B6890" s="3">
        <f t="shared" si="321"/>
        <v>2017</v>
      </c>
      <c r="C6890" s="3">
        <f t="shared" si="322"/>
        <v>2</v>
      </c>
      <c r="D6890" t="s">
        <v>225</v>
      </c>
      <c r="E6890" t="str">
        <f t="shared" si="323"/>
        <v>Joy Smith20170216</v>
      </c>
      <c r="F6890">
        <f>IF(COUNTIF($E$2:E6890, E6890) = 1, MAX($F$1:F6889) + 1, INDEX($F$1:F6889, MATCH(E6890, $E$1:E6889, 0)))</f>
        <v>3409</v>
      </c>
      <c r="G6890" t="s">
        <v>15</v>
      </c>
      <c r="H6890" t="s">
        <v>11</v>
      </c>
      <c r="I6890" t="s">
        <v>18</v>
      </c>
      <c r="J6890" t="s">
        <v>1439</v>
      </c>
      <c r="K6890" s="17">
        <v>50.35</v>
      </c>
      <c r="L6890" s="17">
        <v>3</v>
      </c>
      <c r="M6890" s="17">
        <v>-8.18</v>
      </c>
      <c r="N6890" s="17" t="str">
        <f>IF(SalesData[[#This Row],[Profit]]&gt;0,"Profit","Loss")</f>
        <v>Loss</v>
      </c>
    </row>
    <row r="6891" spans="1:14" x14ac:dyDescent="0.25">
      <c r="A6891" s="1">
        <v>42782</v>
      </c>
      <c r="B6891" s="3">
        <f t="shared" si="321"/>
        <v>2017</v>
      </c>
      <c r="C6891" s="3">
        <f t="shared" si="322"/>
        <v>2</v>
      </c>
      <c r="D6891" t="s">
        <v>225</v>
      </c>
      <c r="E6891" t="str">
        <f t="shared" si="323"/>
        <v>Joy Smith20170216</v>
      </c>
      <c r="F6891">
        <f>IF(COUNTIF($E$2:E6891, E6891) = 1, MAX($F$1:F6890) + 1, INDEX($F$1:F6890, MATCH(E6891, $E$1:E6890, 0)))</f>
        <v>3409</v>
      </c>
      <c r="G6891" t="s">
        <v>15</v>
      </c>
      <c r="H6891" t="s">
        <v>11</v>
      </c>
      <c r="I6891" t="s">
        <v>24</v>
      </c>
      <c r="J6891" t="s">
        <v>51</v>
      </c>
      <c r="K6891" s="17">
        <v>28.03</v>
      </c>
      <c r="L6891" s="17">
        <v>6</v>
      </c>
      <c r="M6891" s="17">
        <v>3.5</v>
      </c>
      <c r="N6891" s="17" t="str">
        <f>IF(SalesData[[#This Row],[Profit]]&gt;0,"Profit","Loss")</f>
        <v>Profit</v>
      </c>
    </row>
    <row r="6892" spans="1:14" x14ac:dyDescent="0.25">
      <c r="A6892" s="1">
        <v>42782</v>
      </c>
      <c r="B6892" s="3">
        <f t="shared" si="321"/>
        <v>2017</v>
      </c>
      <c r="C6892" s="3">
        <f t="shared" si="322"/>
        <v>2</v>
      </c>
      <c r="D6892" t="s">
        <v>225</v>
      </c>
      <c r="E6892" t="str">
        <f t="shared" si="323"/>
        <v>Joy Smith20170216</v>
      </c>
      <c r="F6892">
        <f>IF(COUNTIF($E$2:E6892, E6892) = 1, MAX($F$1:F6891) + 1, INDEX($F$1:F6891, MATCH(E6892, $E$1:E6891, 0)))</f>
        <v>3409</v>
      </c>
      <c r="G6892" t="s">
        <v>15</v>
      </c>
      <c r="H6892" t="s">
        <v>34</v>
      </c>
      <c r="I6892" t="s">
        <v>47</v>
      </c>
      <c r="J6892" t="s">
        <v>339</v>
      </c>
      <c r="K6892" s="17">
        <v>7.69</v>
      </c>
      <c r="L6892" s="17">
        <v>1</v>
      </c>
      <c r="M6892" s="17">
        <v>-3.65</v>
      </c>
      <c r="N6892" s="17" t="str">
        <f>IF(SalesData[[#This Row],[Profit]]&gt;0,"Profit","Loss")</f>
        <v>Loss</v>
      </c>
    </row>
    <row r="6893" spans="1:14" x14ac:dyDescent="0.25">
      <c r="A6893" s="1">
        <v>42783</v>
      </c>
      <c r="B6893" s="3">
        <f t="shared" si="321"/>
        <v>2017</v>
      </c>
      <c r="C6893" s="3">
        <f t="shared" si="322"/>
        <v>2</v>
      </c>
      <c r="D6893" t="s">
        <v>1547</v>
      </c>
      <c r="E6893" t="str">
        <f t="shared" si="323"/>
        <v>Julie Kriz20170217</v>
      </c>
      <c r="F6893">
        <f>IF(COUNTIF($E$2:E6893, E6893) = 1, MAX($F$1:F6892) + 1, INDEX($F$1:F6892, MATCH(E6893, $E$1:E6892, 0)))</f>
        <v>3410</v>
      </c>
      <c r="G6893" t="s">
        <v>15</v>
      </c>
      <c r="H6893" t="s">
        <v>34</v>
      </c>
      <c r="I6893" t="s">
        <v>145</v>
      </c>
      <c r="J6893" t="s">
        <v>1812</v>
      </c>
      <c r="K6893" s="17">
        <v>480.96</v>
      </c>
      <c r="L6893" s="17">
        <v>3</v>
      </c>
      <c r="M6893" s="17">
        <v>-269.33999999999997</v>
      </c>
      <c r="N6893" s="17" t="str">
        <f>IF(SalesData[[#This Row],[Profit]]&gt;0,"Profit","Loss")</f>
        <v>Loss</v>
      </c>
    </row>
    <row r="6894" spans="1:14" x14ac:dyDescent="0.25">
      <c r="A6894" s="1">
        <v>42783</v>
      </c>
      <c r="B6894" s="3">
        <f t="shared" si="321"/>
        <v>2017</v>
      </c>
      <c r="C6894" s="3">
        <f t="shared" si="322"/>
        <v>2</v>
      </c>
      <c r="D6894" t="s">
        <v>1547</v>
      </c>
      <c r="E6894" t="str">
        <f t="shared" si="323"/>
        <v>Julie Kriz20170217</v>
      </c>
      <c r="F6894">
        <f>IF(COUNTIF($E$2:E6894, E6894) = 1, MAX($F$1:F6893) + 1, INDEX($F$1:F6893, MATCH(E6894, $E$1:E6893, 0)))</f>
        <v>3410</v>
      </c>
      <c r="G6894" t="s">
        <v>15</v>
      </c>
      <c r="H6894" t="s">
        <v>39</v>
      </c>
      <c r="I6894" t="s">
        <v>40</v>
      </c>
      <c r="J6894" t="s">
        <v>2364</v>
      </c>
      <c r="K6894" s="17">
        <v>124.79</v>
      </c>
      <c r="L6894" s="17">
        <v>1</v>
      </c>
      <c r="M6894" s="17">
        <v>10.92</v>
      </c>
      <c r="N6894" s="17" t="str">
        <f>IF(SalesData[[#This Row],[Profit]]&gt;0,"Profit","Loss")</f>
        <v>Profit</v>
      </c>
    </row>
    <row r="6895" spans="1:14" x14ac:dyDescent="0.25">
      <c r="A6895" s="1">
        <v>42783</v>
      </c>
      <c r="B6895" s="3">
        <f t="shared" si="321"/>
        <v>2017</v>
      </c>
      <c r="C6895" s="3">
        <f t="shared" si="322"/>
        <v>2</v>
      </c>
      <c r="D6895" t="s">
        <v>590</v>
      </c>
      <c r="E6895" t="str">
        <f t="shared" si="323"/>
        <v>Lauren Leatherbury20170217</v>
      </c>
      <c r="F6895">
        <f>IF(COUNTIF($E$2:E6895, E6895) = 1, MAX($F$1:F6894) + 1, INDEX($F$1:F6894, MATCH(E6895, $E$1:E6894, 0)))</f>
        <v>3411</v>
      </c>
      <c r="G6895" t="s">
        <v>62</v>
      </c>
      <c r="H6895" t="s">
        <v>39</v>
      </c>
      <c r="I6895" t="s">
        <v>40</v>
      </c>
      <c r="J6895" t="s">
        <v>2283</v>
      </c>
      <c r="K6895" s="17">
        <v>29.16</v>
      </c>
      <c r="L6895" s="17">
        <v>3</v>
      </c>
      <c r="M6895" s="17">
        <v>8.4600000000000009</v>
      </c>
      <c r="N6895" s="17" t="str">
        <f>IF(SalesData[[#This Row],[Profit]]&gt;0,"Profit","Loss")</f>
        <v>Profit</v>
      </c>
    </row>
    <row r="6896" spans="1:14" x14ac:dyDescent="0.25">
      <c r="A6896" s="1">
        <v>42783</v>
      </c>
      <c r="B6896" s="3">
        <f t="shared" si="321"/>
        <v>2017</v>
      </c>
      <c r="C6896" s="3">
        <f t="shared" si="322"/>
        <v>2</v>
      </c>
      <c r="D6896" t="s">
        <v>925</v>
      </c>
      <c r="E6896" t="str">
        <f t="shared" si="323"/>
        <v>Gary Hansen20170217</v>
      </c>
      <c r="F6896">
        <f>IF(COUNTIF($E$2:E6896, E6896) = 1, MAX($F$1:F6895) + 1, INDEX($F$1:F6895, MATCH(E6896, $E$1:E6895, 0)))</f>
        <v>3412</v>
      </c>
      <c r="G6896" t="s">
        <v>177</v>
      </c>
      <c r="H6896" t="s">
        <v>11</v>
      </c>
      <c r="I6896" t="s">
        <v>12</v>
      </c>
      <c r="J6896" t="s">
        <v>1418</v>
      </c>
      <c r="K6896" s="17">
        <v>11.76</v>
      </c>
      <c r="L6896" s="17">
        <v>2</v>
      </c>
      <c r="M6896" s="17">
        <v>5.76</v>
      </c>
      <c r="N6896" s="17" t="str">
        <f>IF(SalesData[[#This Row],[Profit]]&gt;0,"Profit","Loss")</f>
        <v>Profit</v>
      </c>
    </row>
    <row r="6897" spans="1:14" x14ac:dyDescent="0.25">
      <c r="A6897" s="1">
        <v>42783</v>
      </c>
      <c r="B6897" s="3">
        <f t="shared" si="321"/>
        <v>2017</v>
      </c>
      <c r="C6897" s="3">
        <f t="shared" si="322"/>
        <v>2</v>
      </c>
      <c r="D6897" t="s">
        <v>925</v>
      </c>
      <c r="E6897" t="str">
        <f t="shared" si="323"/>
        <v>Gary Hansen20170217</v>
      </c>
      <c r="F6897">
        <f>IF(COUNTIF($E$2:E6897, E6897) = 1, MAX($F$1:F6896) + 1, INDEX($F$1:F6896, MATCH(E6897, $E$1:E6896, 0)))</f>
        <v>3412</v>
      </c>
      <c r="G6897" t="s">
        <v>177</v>
      </c>
      <c r="H6897" t="s">
        <v>11</v>
      </c>
      <c r="I6897" t="s">
        <v>18</v>
      </c>
      <c r="J6897" t="s">
        <v>115</v>
      </c>
      <c r="K6897" s="17">
        <v>166.45</v>
      </c>
      <c r="L6897" s="17">
        <v>5</v>
      </c>
      <c r="M6897" s="17">
        <v>39.950000000000003</v>
      </c>
      <c r="N6897" s="17" t="str">
        <f>IF(SalesData[[#This Row],[Profit]]&gt;0,"Profit","Loss")</f>
        <v>Profit</v>
      </c>
    </row>
    <row r="6898" spans="1:14" x14ac:dyDescent="0.25">
      <c r="A6898" s="1">
        <v>42783</v>
      </c>
      <c r="B6898" s="3">
        <f t="shared" si="321"/>
        <v>2017</v>
      </c>
      <c r="C6898" s="3">
        <f t="shared" si="322"/>
        <v>2</v>
      </c>
      <c r="D6898" t="s">
        <v>1900</v>
      </c>
      <c r="E6898" t="str">
        <f t="shared" si="323"/>
        <v>Cyra Reiten20170217</v>
      </c>
      <c r="F6898">
        <f>IF(COUNTIF($E$2:E6898, E6898) = 1, MAX($F$1:F6897) + 1, INDEX($F$1:F6897, MATCH(E6898, $E$1:E6897, 0)))</f>
        <v>3413</v>
      </c>
      <c r="G6898" t="s">
        <v>10</v>
      </c>
      <c r="H6898" t="s">
        <v>34</v>
      </c>
      <c r="I6898" t="s">
        <v>74</v>
      </c>
      <c r="J6898" t="s">
        <v>1581</v>
      </c>
      <c r="K6898" s="17">
        <v>89.07</v>
      </c>
      <c r="L6898" s="17">
        <v>1</v>
      </c>
      <c r="M6898" s="17">
        <v>-17.03</v>
      </c>
      <c r="N6898" s="17" t="str">
        <f>IF(SalesData[[#This Row],[Profit]]&gt;0,"Profit","Loss")</f>
        <v>Loss</v>
      </c>
    </row>
    <row r="6899" spans="1:14" x14ac:dyDescent="0.25">
      <c r="A6899" s="1">
        <v>42783</v>
      </c>
      <c r="B6899" s="3">
        <f t="shared" si="321"/>
        <v>2017</v>
      </c>
      <c r="C6899" s="3">
        <f t="shared" si="322"/>
        <v>2</v>
      </c>
      <c r="D6899" t="s">
        <v>1900</v>
      </c>
      <c r="E6899" t="str">
        <f t="shared" si="323"/>
        <v>Cyra Reiten20170217</v>
      </c>
      <c r="F6899">
        <f>IF(COUNTIF($E$2:E6899, E6899) = 1, MAX($F$1:F6898) + 1, INDEX($F$1:F6898, MATCH(E6899, $E$1:E6898, 0)))</f>
        <v>3413</v>
      </c>
      <c r="G6899" t="s">
        <v>10</v>
      </c>
      <c r="H6899" t="s">
        <v>11</v>
      </c>
      <c r="I6899" t="s">
        <v>24</v>
      </c>
      <c r="J6899" t="s">
        <v>1447</v>
      </c>
      <c r="K6899" s="17">
        <v>175.44</v>
      </c>
      <c r="L6899" s="17">
        <v>6</v>
      </c>
      <c r="M6899" s="17">
        <v>52.63</v>
      </c>
      <c r="N6899" s="17" t="str">
        <f>IF(SalesData[[#This Row],[Profit]]&gt;0,"Profit","Loss")</f>
        <v>Profit</v>
      </c>
    </row>
    <row r="6900" spans="1:14" x14ac:dyDescent="0.25">
      <c r="A6900" s="1">
        <v>42783</v>
      </c>
      <c r="B6900" s="3">
        <f t="shared" si="321"/>
        <v>2017</v>
      </c>
      <c r="C6900" s="3">
        <f t="shared" si="322"/>
        <v>2</v>
      </c>
      <c r="D6900" t="s">
        <v>1900</v>
      </c>
      <c r="E6900" t="str">
        <f t="shared" si="323"/>
        <v>Cyra Reiten20170217</v>
      </c>
      <c r="F6900">
        <f>IF(COUNTIF($E$2:E6900, E6900) = 1, MAX($F$1:F6899) + 1, INDEX($F$1:F6899, MATCH(E6900, $E$1:E6899, 0)))</f>
        <v>3413</v>
      </c>
      <c r="G6900" t="s">
        <v>10</v>
      </c>
      <c r="H6900" t="s">
        <v>39</v>
      </c>
      <c r="I6900" t="s">
        <v>40</v>
      </c>
      <c r="J6900" t="s">
        <v>1101</v>
      </c>
      <c r="K6900" s="17">
        <v>438.34</v>
      </c>
      <c r="L6900" s="17">
        <v>4</v>
      </c>
      <c r="M6900" s="17">
        <v>-87.67</v>
      </c>
      <c r="N6900" s="17" t="str">
        <f>IF(SalesData[[#This Row],[Profit]]&gt;0,"Profit","Loss")</f>
        <v>Loss</v>
      </c>
    </row>
    <row r="6901" spans="1:14" x14ac:dyDescent="0.25">
      <c r="A6901" s="1">
        <v>42783</v>
      </c>
      <c r="B6901" s="3">
        <f t="shared" si="321"/>
        <v>2017</v>
      </c>
      <c r="C6901" s="3">
        <f t="shared" si="322"/>
        <v>2</v>
      </c>
      <c r="D6901" t="s">
        <v>293</v>
      </c>
      <c r="E6901" t="str">
        <f t="shared" si="323"/>
        <v>Christine Kargatis20170217</v>
      </c>
      <c r="F6901">
        <f>IF(COUNTIF($E$2:E6901, E6901) = 1, MAX($F$1:F6900) + 1, INDEX($F$1:F6900, MATCH(E6901, $E$1:E6900, 0)))</f>
        <v>3414</v>
      </c>
      <c r="G6901" t="s">
        <v>78</v>
      </c>
      <c r="H6901" t="s">
        <v>34</v>
      </c>
      <c r="I6901" t="s">
        <v>145</v>
      </c>
      <c r="J6901" t="s">
        <v>499</v>
      </c>
      <c r="K6901" s="17">
        <v>455.97</v>
      </c>
      <c r="L6901" s="17">
        <v>5</v>
      </c>
      <c r="M6901" s="17">
        <v>-106.39</v>
      </c>
      <c r="N6901" s="17" t="str">
        <f>IF(SalesData[[#This Row],[Profit]]&gt;0,"Profit","Loss")</f>
        <v>Loss</v>
      </c>
    </row>
    <row r="6902" spans="1:14" x14ac:dyDescent="0.25">
      <c r="A6902" s="1">
        <v>42783</v>
      </c>
      <c r="B6902" s="3">
        <f t="shared" si="321"/>
        <v>2017</v>
      </c>
      <c r="C6902" s="3">
        <f t="shared" si="322"/>
        <v>2</v>
      </c>
      <c r="D6902" t="s">
        <v>293</v>
      </c>
      <c r="E6902" t="str">
        <f t="shared" si="323"/>
        <v>Christine Kargatis20170217</v>
      </c>
      <c r="F6902">
        <f>IF(COUNTIF($E$2:E6902, E6902) = 1, MAX($F$1:F6901) + 1, INDEX($F$1:F6901, MATCH(E6902, $E$1:E6901, 0)))</f>
        <v>3414</v>
      </c>
      <c r="G6902" t="s">
        <v>78</v>
      </c>
      <c r="H6902" t="s">
        <v>11</v>
      </c>
      <c r="I6902" t="s">
        <v>20</v>
      </c>
      <c r="J6902" t="s">
        <v>575</v>
      </c>
      <c r="K6902" s="17">
        <v>5.72</v>
      </c>
      <c r="L6902" s="17">
        <v>5</v>
      </c>
      <c r="M6902" s="17">
        <v>-4.76</v>
      </c>
      <c r="N6902" s="17" t="str">
        <f>IF(SalesData[[#This Row],[Profit]]&gt;0,"Profit","Loss")</f>
        <v>Loss</v>
      </c>
    </row>
    <row r="6903" spans="1:14" x14ac:dyDescent="0.25">
      <c r="A6903" s="1">
        <v>42783</v>
      </c>
      <c r="B6903" s="3">
        <f t="shared" si="321"/>
        <v>2017</v>
      </c>
      <c r="C6903" s="3">
        <f t="shared" si="322"/>
        <v>2</v>
      </c>
      <c r="D6903" t="s">
        <v>293</v>
      </c>
      <c r="E6903" t="str">
        <f t="shared" si="323"/>
        <v>Christine Kargatis20170217</v>
      </c>
      <c r="F6903">
        <f>IF(COUNTIF($E$2:E6903, E6903) = 1, MAX($F$1:F6902) + 1, INDEX($F$1:F6902, MATCH(E6903, $E$1:E6902, 0)))</f>
        <v>3414</v>
      </c>
      <c r="G6903" t="s">
        <v>78</v>
      </c>
      <c r="H6903" t="s">
        <v>39</v>
      </c>
      <c r="I6903" t="s">
        <v>40</v>
      </c>
      <c r="J6903" t="s">
        <v>1306</v>
      </c>
      <c r="K6903" s="17">
        <v>57.59</v>
      </c>
      <c r="L6903" s="17">
        <v>1</v>
      </c>
      <c r="M6903" s="17">
        <v>-11.52</v>
      </c>
      <c r="N6903" s="17" t="str">
        <f>IF(SalesData[[#This Row],[Profit]]&gt;0,"Profit","Loss")</f>
        <v>Loss</v>
      </c>
    </row>
    <row r="6904" spans="1:14" x14ac:dyDescent="0.25">
      <c r="A6904" s="1">
        <v>42783</v>
      </c>
      <c r="B6904" s="3">
        <f t="shared" si="321"/>
        <v>2017</v>
      </c>
      <c r="C6904" s="3">
        <f t="shared" si="322"/>
        <v>2</v>
      </c>
      <c r="D6904" t="s">
        <v>293</v>
      </c>
      <c r="E6904" t="str">
        <f t="shared" si="323"/>
        <v>Christine Kargatis20170217</v>
      </c>
      <c r="F6904">
        <f>IF(COUNTIF($E$2:E6904, E6904) = 1, MAX($F$1:F6903) + 1, INDEX($F$1:F6903, MATCH(E6904, $E$1:E6903, 0)))</f>
        <v>3414</v>
      </c>
      <c r="G6904" t="s">
        <v>78</v>
      </c>
      <c r="H6904" t="s">
        <v>34</v>
      </c>
      <c r="I6904" t="s">
        <v>47</v>
      </c>
      <c r="J6904" t="s">
        <v>2015</v>
      </c>
      <c r="K6904" s="17">
        <v>30.14</v>
      </c>
      <c r="L6904" s="17">
        <v>2</v>
      </c>
      <c r="M6904" s="17">
        <v>8.2899999999999991</v>
      </c>
      <c r="N6904" s="17" t="str">
        <f>IF(SalesData[[#This Row],[Profit]]&gt;0,"Profit","Loss")</f>
        <v>Profit</v>
      </c>
    </row>
    <row r="6905" spans="1:14" x14ac:dyDescent="0.25">
      <c r="A6905" s="1">
        <v>42783</v>
      </c>
      <c r="B6905" s="3">
        <f t="shared" si="321"/>
        <v>2017</v>
      </c>
      <c r="C6905" s="3">
        <f t="shared" si="322"/>
        <v>2</v>
      </c>
      <c r="D6905" t="s">
        <v>293</v>
      </c>
      <c r="E6905" t="str">
        <f t="shared" si="323"/>
        <v>Christine Kargatis20170217</v>
      </c>
      <c r="F6905">
        <f>IF(COUNTIF($E$2:E6905, E6905) = 1, MAX($F$1:F6904) + 1, INDEX($F$1:F6904, MATCH(E6905, $E$1:E6904, 0)))</f>
        <v>3414</v>
      </c>
      <c r="G6905" t="s">
        <v>78</v>
      </c>
      <c r="H6905" t="s">
        <v>34</v>
      </c>
      <c r="I6905" t="s">
        <v>35</v>
      </c>
      <c r="J6905" t="s">
        <v>726</v>
      </c>
      <c r="K6905" s="17">
        <v>899.43</v>
      </c>
      <c r="L6905" s="17">
        <v>5</v>
      </c>
      <c r="M6905" s="17">
        <v>-12.85</v>
      </c>
      <c r="N6905" s="17" t="str">
        <f>IF(SalesData[[#This Row],[Profit]]&gt;0,"Profit","Loss")</f>
        <v>Loss</v>
      </c>
    </row>
    <row r="6906" spans="1:14" x14ac:dyDescent="0.25">
      <c r="A6906" s="1">
        <v>42784</v>
      </c>
      <c r="B6906" s="3">
        <f t="shared" si="321"/>
        <v>2017</v>
      </c>
      <c r="C6906" s="3">
        <f t="shared" si="322"/>
        <v>2</v>
      </c>
      <c r="D6906" t="s">
        <v>2518</v>
      </c>
      <c r="E6906" t="str">
        <f t="shared" si="323"/>
        <v>Cynthia Voltz20170218</v>
      </c>
      <c r="F6906">
        <f>IF(COUNTIF($E$2:E6906, E6906) = 1, MAX($F$1:F6905) + 1, INDEX($F$1:F6905, MATCH(E6906, $E$1:E6905, 0)))</f>
        <v>3415</v>
      </c>
      <c r="G6906" t="s">
        <v>27</v>
      </c>
      <c r="H6906" t="s">
        <v>39</v>
      </c>
      <c r="I6906" t="s">
        <v>40</v>
      </c>
      <c r="J6906" t="s">
        <v>2570</v>
      </c>
      <c r="K6906" s="17">
        <v>167.98</v>
      </c>
      <c r="L6906" s="17">
        <v>3</v>
      </c>
      <c r="M6906" s="17">
        <v>10.5</v>
      </c>
      <c r="N6906" s="17" t="str">
        <f>IF(SalesData[[#This Row],[Profit]]&gt;0,"Profit","Loss")</f>
        <v>Profit</v>
      </c>
    </row>
    <row r="6907" spans="1:14" x14ac:dyDescent="0.25">
      <c r="A6907" s="1">
        <v>42784</v>
      </c>
      <c r="B6907" s="3">
        <f t="shared" si="321"/>
        <v>2017</v>
      </c>
      <c r="C6907" s="3">
        <f t="shared" si="322"/>
        <v>2</v>
      </c>
      <c r="D6907" t="s">
        <v>2518</v>
      </c>
      <c r="E6907" t="str">
        <f t="shared" si="323"/>
        <v>Cynthia Voltz20170218</v>
      </c>
      <c r="F6907">
        <f>IF(COUNTIF($E$2:E6907, E6907) = 1, MAX($F$1:F6906) + 1, INDEX($F$1:F6906, MATCH(E6907, $E$1:E6906, 0)))</f>
        <v>3415</v>
      </c>
      <c r="G6907" t="s">
        <v>27</v>
      </c>
      <c r="H6907" t="s">
        <v>39</v>
      </c>
      <c r="I6907" t="s">
        <v>52</v>
      </c>
      <c r="J6907" t="s">
        <v>1573</v>
      </c>
      <c r="K6907" s="17">
        <v>109.53</v>
      </c>
      <c r="L6907" s="17">
        <v>3</v>
      </c>
      <c r="M6907" s="17">
        <v>47.1</v>
      </c>
      <c r="N6907" s="17" t="str">
        <f>IF(SalesData[[#This Row],[Profit]]&gt;0,"Profit","Loss")</f>
        <v>Profit</v>
      </c>
    </row>
    <row r="6908" spans="1:14" x14ac:dyDescent="0.25">
      <c r="A6908" s="1">
        <v>42784</v>
      </c>
      <c r="B6908" s="3">
        <f t="shared" si="321"/>
        <v>2017</v>
      </c>
      <c r="C6908" s="3">
        <f t="shared" si="322"/>
        <v>2</v>
      </c>
      <c r="D6908" t="s">
        <v>2518</v>
      </c>
      <c r="E6908" t="str">
        <f t="shared" si="323"/>
        <v>Cynthia Voltz20170218</v>
      </c>
      <c r="F6908">
        <f>IF(COUNTIF($E$2:E6908, E6908) = 1, MAX($F$1:F6907) + 1, INDEX($F$1:F6907, MATCH(E6908, $E$1:E6907, 0)))</f>
        <v>3415</v>
      </c>
      <c r="G6908" t="s">
        <v>27</v>
      </c>
      <c r="H6908" t="s">
        <v>11</v>
      </c>
      <c r="I6908" t="s">
        <v>16</v>
      </c>
      <c r="J6908" t="s">
        <v>2502</v>
      </c>
      <c r="K6908" s="17">
        <v>9.82</v>
      </c>
      <c r="L6908" s="17">
        <v>2</v>
      </c>
      <c r="M6908" s="17">
        <v>4.8099999999999996</v>
      </c>
      <c r="N6908" s="17" t="str">
        <f>IF(SalesData[[#This Row],[Profit]]&gt;0,"Profit","Loss")</f>
        <v>Profit</v>
      </c>
    </row>
    <row r="6909" spans="1:14" x14ac:dyDescent="0.25">
      <c r="A6909" s="1">
        <v>42785</v>
      </c>
      <c r="B6909" s="3">
        <f t="shared" si="321"/>
        <v>2017</v>
      </c>
      <c r="C6909" s="3">
        <f t="shared" si="322"/>
        <v>2</v>
      </c>
      <c r="D6909" t="s">
        <v>241</v>
      </c>
      <c r="E6909" t="str">
        <f t="shared" si="323"/>
        <v>Nicole Hansen20170219</v>
      </c>
      <c r="F6909">
        <f>IF(COUNTIF($E$2:E6909, E6909) = 1, MAX($F$1:F6908) + 1, INDEX($F$1:F6908, MATCH(E6909, $E$1:E6908, 0)))</f>
        <v>3416</v>
      </c>
      <c r="G6909" t="s">
        <v>30</v>
      </c>
      <c r="H6909" t="s">
        <v>11</v>
      </c>
      <c r="I6909" t="s">
        <v>92</v>
      </c>
      <c r="J6909" t="s">
        <v>1238</v>
      </c>
      <c r="K6909" s="17">
        <v>1245.8599999999999</v>
      </c>
      <c r="L6909" s="17">
        <v>7</v>
      </c>
      <c r="M6909" s="17">
        <v>361.3</v>
      </c>
      <c r="N6909" s="17" t="str">
        <f>IF(SalesData[[#This Row],[Profit]]&gt;0,"Profit","Loss")</f>
        <v>Profit</v>
      </c>
    </row>
    <row r="6910" spans="1:14" x14ac:dyDescent="0.25">
      <c r="A6910" s="1">
        <v>42785</v>
      </c>
      <c r="B6910" s="3">
        <f t="shared" si="321"/>
        <v>2017</v>
      </c>
      <c r="C6910" s="3">
        <f t="shared" si="322"/>
        <v>2</v>
      </c>
      <c r="D6910" t="s">
        <v>945</v>
      </c>
      <c r="E6910" t="str">
        <f t="shared" si="323"/>
        <v>Max Engle20170219</v>
      </c>
      <c r="F6910">
        <f>IF(COUNTIF($E$2:E6910, E6910) = 1, MAX($F$1:F6909) + 1, INDEX($F$1:F6909, MATCH(E6910, $E$1:E6909, 0)))</f>
        <v>3417</v>
      </c>
      <c r="G6910" t="s">
        <v>164</v>
      </c>
      <c r="H6910" t="s">
        <v>11</v>
      </c>
      <c r="I6910" t="s">
        <v>43</v>
      </c>
      <c r="J6910" t="s">
        <v>2320</v>
      </c>
      <c r="K6910" s="17">
        <v>11.22</v>
      </c>
      <c r="L6910" s="17">
        <v>3</v>
      </c>
      <c r="M6910" s="17">
        <v>0.22</v>
      </c>
      <c r="N6910" s="17" t="str">
        <f>IF(SalesData[[#This Row],[Profit]]&gt;0,"Profit","Loss")</f>
        <v>Profit</v>
      </c>
    </row>
    <row r="6911" spans="1:14" x14ac:dyDescent="0.25">
      <c r="A6911" s="1">
        <v>42785</v>
      </c>
      <c r="B6911" s="3">
        <f t="shared" si="321"/>
        <v>2017</v>
      </c>
      <c r="C6911" s="3">
        <f t="shared" si="322"/>
        <v>2</v>
      </c>
      <c r="D6911" t="s">
        <v>1097</v>
      </c>
      <c r="E6911" t="str">
        <f t="shared" si="323"/>
        <v>Emily Ducich20170219</v>
      </c>
      <c r="F6911">
        <f>IF(COUNTIF($E$2:E6911, E6911) = 1, MAX($F$1:F6910) + 1, INDEX($F$1:F6910, MATCH(E6911, $E$1:E6910, 0)))</f>
        <v>3418</v>
      </c>
      <c r="G6911" t="s">
        <v>27</v>
      </c>
      <c r="H6911" t="s">
        <v>11</v>
      </c>
      <c r="I6911" t="s">
        <v>24</v>
      </c>
      <c r="J6911" t="s">
        <v>1270</v>
      </c>
      <c r="K6911" s="17">
        <v>12.84</v>
      </c>
      <c r="L6911" s="17">
        <v>3</v>
      </c>
      <c r="M6911" s="17">
        <v>3.47</v>
      </c>
      <c r="N6911" s="17" t="str">
        <f>IF(SalesData[[#This Row],[Profit]]&gt;0,"Profit","Loss")</f>
        <v>Profit</v>
      </c>
    </row>
    <row r="6912" spans="1:14" x14ac:dyDescent="0.25">
      <c r="A6912" s="1">
        <v>42785</v>
      </c>
      <c r="B6912" s="3">
        <f t="shared" si="321"/>
        <v>2017</v>
      </c>
      <c r="C6912" s="3">
        <f t="shared" si="322"/>
        <v>2</v>
      </c>
      <c r="D6912" t="s">
        <v>1097</v>
      </c>
      <c r="E6912" t="str">
        <f t="shared" si="323"/>
        <v>Emily Ducich20170219</v>
      </c>
      <c r="F6912">
        <f>IF(COUNTIF($E$2:E6912, E6912) = 1, MAX($F$1:F6911) + 1, INDEX($F$1:F6911, MATCH(E6912, $E$1:E6911, 0)))</f>
        <v>3418</v>
      </c>
      <c r="G6912" t="s">
        <v>27</v>
      </c>
      <c r="H6912" t="s">
        <v>34</v>
      </c>
      <c r="I6912" t="s">
        <v>47</v>
      </c>
      <c r="J6912" t="s">
        <v>1020</v>
      </c>
      <c r="K6912" s="17">
        <v>44.67</v>
      </c>
      <c r="L6912" s="17">
        <v>3</v>
      </c>
      <c r="M6912" s="17">
        <v>12.06</v>
      </c>
      <c r="N6912" s="17" t="str">
        <f>IF(SalesData[[#This Row],[Profit]]&gt;0,"Profit","Loss")</f>
        <v>Profit</v>
      </c>
    </row>
    <row r="6913" spans="1:14" x14ac:dyDescent="0.25">
      <c r="A6913" s="1">
        <v>42786</v>
      </c>
      <c r="B6913" s="3">
        <f t="shared" si="321"/>
        <v>2017</v>
      </c>
      <c r="C6913" s="3">
        <f t="shared" si="322"/>
        <v>2</v>
      </c>
      <c r="D6913" t="s">
        <v>2271</v>
      </c>
      <c r="E6913" t="str">
        <f t="shared" si="323"/>
        <v>Helen Wasserman20170220</v>
      </c>
      <c r="F6913">
        <f>IF(COUNTIF($E$2:E6913, E6913) = 1, MAX($F$1:F6912) + 1, INDEX($F$1:F6912, MATCH(E6913, $E$1:E6912, 0)))</f>
        <v>3419</v>
      </c>
      <c r="G6913" t="s">
        <v>27</v>
      </c>
      <c r="H6913" t="s">
        <v>34</v>
      </c>
      <c r="I6913" t="s">
        <v>47</v>
      </c>
      <c r="J6913" t="s">
        <v>1794</v>
      </c>
      <c r="K6913" s="17">
        <v>22.23</v>
      </c>
      <c r="L6913" s="17">
        <v>1</v>
      </c>
      <c r="M6913" s="17">
        <v>7.34</v>
      </c>
      <c r="N6913" s="17" t="str">
        <f>IF(SalesData[[#This Row],[Profit]]&gt;0,"Profit","Loss")</f>
        <v>Profit</v>
      </c>
    </row>
    <row r="6914" spans="1:14" x14ac:dyDescent="0.25">
      <c r="A6914" s="1">
        <v>42786</v>
      </c>
      <c r="B6914" s="3">
        <f t="shared" ref="B6914:B6977" si="324">YEAR(A6914)</f>
        <v>2017</v>
      </c>
      <c r="C6914" s="3">
        <f t="shared" ref="C6914:C6977" si="325">MONTH(A6914)</f>
        <v>2</v>
      </c>
      <c r="D6914" t="s">
        <v>2271</v>
      </c>
      <c r="E6914" t="str">
        <f t="shared" ref="E6914:E6977" si="326">D6914 &amp; TEXT(A6914, "yyyymmdd")</f>
        <v>Helen Wasserman20170220</v>
      </c>
      <c r="F6914">
        <f>IF(COUNTIF($E$2:E6914, E6914) = 1, MAX($F$1:F6913) + 1, INDEX($F$1:F6913, MATCH(E6914, $E$1:E6913, 0)))</f>
        <v>3419</v>
      </c>
      <c r="G6914" t="s">
        <v>27</v>
      </c>
      <c r="H6914" t="s">
        <v>39</v>
      </c>
      <c r="I6914" t="s">
        <v>40</v>
      </c>
      <c r="J6914" t="s">
        <v>1707</v>
      </c>
      <c r="K6914" s="17">
        <v>215.97</v>
      </c>
      <c r="L6914" s="17">
        <v>2</v>
      </c>
      <c r="M6914" s="17">
        <v>18.899999999999999</v>
      </c>
      <c r="N6914" s="17" t="str">
        <f>IF(SalesData[[#This Row],[Profit]]&gt;0,"Profit","Loss")</f>
        <v>Profit</v>
      </c>
    </row>
    <row r="6915" spans="1:14" x14ac:dyDescent="0.25">
      <c r="A6915" s="1">
        <v>42786</v>
      </c>
      <c r="B6915" s="3">
        <f t="shared" si="324"/>
        <v>2017</v>
      </c>
      <c r="C6915" s="3">
        <f t="shared" si="325"/>
        <v>2</v>
      </c>
      <c r="D6915" t="s">
        <v>1369</v>
      </c>
      <c r="E6915" t="str">
        <f t="shared" si="326"/>
        <v>Julie Prescott20170220</v>
      </c>
      <c r="F6915">
        <f>IF(COUNTIF($E$2:E6915, E6915) = 1, MAX($F$1:F6914) + 1, INDEX($F$1:F6914, MATCH(E6915, $E$1:E6914, 0)))</f>
        <v>3420</v>
      </c>
      <c r="G6915" t="s">
        <v>840</v>
      </c>
      <c r="H6915" t="s">
        <v>11</v>
      </c>
      <c r="I6915" t="s">
        <v>24</v>
      </c>
      <c r="J6915" t="s">
        <v>103</v>
      </c>
      <c r="K6915" s="17">
        <v>6.56</v>
      </c>
      <c r="L6915" s="17">
        <v>2</v>
      </c>
      <c r="M6915" s="17">
        <v>1.9</v>
      </c>
      <c r="N6915" s="17" t="str">
        <f>IF(SalesData[[#This Row],[Profit]]&gt;0,"Profit","Loss")</f>
        <v>Profit</v>
      </c>
    </row>
    <row r="6916" spans="1:14" x14ac:dyDescent="0.25">
      <c r="A6916" s="1">
        <v>42786</v>
      </c>
      <c r="B6916" s="3">
        <f t="shared" si="324"/>
        <v>2017</v>
      </c>
      <c r="C6916" s="3">
        <f t="shared" si="325"/>
        <v>2</v>
      </c>
      <c r="D6916" t="s">
        <v>1369</v>
      </c>
      <c r="E6916" t="str">
        <f t="shared" si="326"/>
        <v>Julie Prescott20170220</v>
      </c>
      <c r="F6916">
        <f>IF(COUNTIF($E$2:E6916, E6916) = 1, MAX($F$1:F6915) + 1, INDEX($F$1:F6915, MATCH(E6916, $E$1:E6915, 0)))</f>
        <v>3420</v>
      </c>
      <c r="G6916" t="s">
        <v>840</v>
      </c>
      <c r="H6916" t="s">
        <v>11</v>
      </c>
      <c r="I6916" t="s">
        <v>92</v>
      </c>
      <c r="J6916" t="s">
        <v>1979</v>
      </c>
      <c r="K6916" s="17">
        <v>13.11</v>
      </c>
      <c r="L6916" s="17">
        <v>3</v>
      </c>
      <c r="M6916" s="17">
        <v>3.41</v>
      </c>
      <c r="N6916" s="17" t="str">
        <f>IF(SalesData[[#This Row],[Profit]]&gt;0,"Profit","Loss")</f>
        <v>Profit</v>
      </c>
    </row>
    <row r="6917" spans="1:14" x14ac:dyDescent="0.25">
      <c r="A6917" s="1">
        <v>42786</v>
      </c>
      <c r="B6917" s="3">
        <f t="shared" si="324"/>
        <v>2017</v>
      </c>
      <c r="C6917" s="3">
        <f t="shared" si="325"/>
        <v>2</v>
      </c>
      <c r="D6917" t="s">
        <v>788</v>
      </c>
      <c r="E6917" t="str">
        <f t="shared" si="326"/>
        <v>Bart Pistole20170220</v>
      </c>
      <c r="F6917">
        <f>IF(COUNTIF($E$2:E6917, E6917) = 1, MAX($F$1:F6916) + 1, INDEX($F$1:F6916, MATCH(E6917, $E$1:E6916, 0)))</f>
        <v>3421</v>
      </c>
      <c r="G6917" t="s">
        <v>278</v>
      </c>
      <c r="H6917" t="s">
        <v>11</v>
      </c>
      <c r="I6917" t="s">
        <v>43</v>
      </c>
      <c r="J6917" t="s">
        <v>160</v>
      </c>
      <c r="K6917" s="17">
        <v>9.43</v>
      </c>
      <c r="L6917" s="17">
        <v>3</v>
      </c>
      <c r="M6917" s="17">
        <v>3.07</v>
      </c>
      <c r="N6917" s="17" t="str">
        <f>IF(SalesData[[#This Row],[Profit]]&gt;0,"Profit","Loss")</f>
        <v>Profit</v>
      </c>
    </row>
    <row r="6918" spans="1:14" x14ac:dyDescent="0.25">
      <c r="A6918" s="1">
        <v>42786</v>
      </c>
      <c r="B6918" s="3">
        <f t="shared" si="324"/>
        <v>2017</v>
      </c>
      <c r="C6918" s="3">
        <f t="shared" si="325"/>
        <v>2</v>
      </c>
      <c r="D6918" t="s">
        <v>973</v>
      </c>
      <c r="E6918" t="str">
        <f t="shared" si="326"/>
        <v>Katherine Murray20170220</v>
      </c>
      <c r="F6918">
        <f>IF(COUNTIF($E$2:E6918, E6918) = 1, MAX($F$1:F6917) + 1, INDEX($F$1:F6917, MATCH(E6918, $E$1:E6917, 0)))</f>
        <v>3422</v>
      </c>
      <c r="G6918" t="s">
        <v>95</v>
      </c>
      <c r="H6918" t="s">
        <v>39</v>
      </c>
      <c r="I6918" t="s">
        <v>40</v>
      </c>
      <c r="J6918" t="s">
        <v>1580</v>
      </c>
      <c r="K6918" s="17">
        <v>333.58</v>
      </c>
      <c r="L6918" s="17">
        <v>3</v>
      </c>
      <c r="M6918" s="17">
        <v>25.02</v>
      </c>
      <c r="N6918" s="17" t="str">
        <f>IF(SalesData[[#This Row],[Profit]]&gt;0,"Profit","Loss")</f>
        <v>Profit</v>
      </c>
    </row>
    <row r="6919" spans="1:14" x14ac:dyDescent="0.25">
      <c r="A6919" s="1">
        <v>42786</v>
      </c>
      <c r="B6919" s="3">
        <f t="shared" si="324"/>
        <v>2017</v>
      </c>
      <c r="C6919" s="3">
        <f t="shared" si="325"/>
        <v>2</v>
      </c>
      <c r="D6919" t="s">
        <v>973</v>
      </c>
      <c r="E6919" t="str">
        <f t="shared" si="326"/>
        <v>Katherine Murray20170220</v>
      </c>
      <c r="F6919">
        <f>IF(COUNTIF($E$2:E6919, E6919) = 1, MAX($F$1:F6918) + 1, INDEX($F$1:F6918, MATCH(E6919, $E$1:E6918, 0)))</f>
        <v>3422</v>
      </c>
      <c r="G6919" t="s">
        <v>95</v>
      </c>
      <c r="H6919" t="s">
        <v>39</v>
      </c>
      <c r="I6919" t="s">
        <v>52</v>
      </c>
      <c r="J6919" t="s">
        <v>2656</v>
      </c>
      <c r="K6919" s="17">
        <v>31.99</v>
      </c>
      <c r="L6919" s="17">
        <v>1</v>
      </c>
      <c r="M6919" s="17">
        <v>4.8</v>
      </c>
      <c r="N6919" s="17" t="str">
        <f>IF(SalesData[[#This Row],[Profit]]&gt;0,"Profit","Loss")</f>
        <v>Profit</v>
      </c>
    </row>
    <row r="6920" spans="1:14" x14ac:dyDescent="0.25">
      <c r="A6920" s="1">
        <v>42786</v>
      </c>
      <c r="B6920" s="3">
        <f t="shared" si="324"/>
        <v>2017</v>
      </c>
      <c r="C6920" s="3">
        <f t="shared" si="325"/>
        <v>2</v>
      </c>
      <c r="D6920" t="s">
        <v>973</v>
      </c>
      <c r="E6920" t="str">
        <f t="shared" si="326"/>
        <v>Katherine Murray20170220</v>
      </c>
      <c r="F6920">
        <f>IF(COUNTIF($E$2:E6920, E6920) = 1, MAX($F$1:F6919) + 1, INDEX($F$1:F6919, MATCH(E6920, $E$1:E6919, 0)))</f>
        <v>3422</v>
      </c>
      <c r="G6920" t="s">
        <v>95</v>
      </c>
      <c r="H6920" t="s">
        <v>11</v>
      </c>
      <c r="I6920" t="s">
        <v>18</v>
      </c>
      <c r="J6920" t="s">
        <v>909</v>
      </c>
      <c r="K6920" s="17">
        <v>51.17</v>
      </c>
      <c r="L6920" s="17">
        <v>2</v>
      </c>
      <c r="M6920" s="17">
        <v>-6.4</v>
      </c>
      <c r="N6920" s="17" t="str">
        <f>IF(SalesData[[#This Row],[Profit]]&gt;0,"Profit","Loss")</f>
        <v>Loss</v>
      </c>
    </row>
    <row r="6921" spans="1:14" x14ac:dyDescent="0.25">
      <c r="A6921" s="1">
        <v>42786</v>
      </c>
      <c r="B6921" s="3">
        <f t="shared" si="324"/>
        <v>2017</v>
      </c>
      <c r="C6921" s="3">
        <f t="shared" si="325"/>
        <v>2</v>
      </c>
      <c r="D6921" t="s">
        <v>973</v>
      </c>
      <c r="E6921" t="str">
        <f t="shared" si="326"/>
        <v>Katherine Murray20170220</v>
      </c>
      <c r="F6921">
        <f>IF(COUNTIF($E$2:E6921, E6921) = 1, MAX($F$1:F6920) + 1, INDEX($F$1:F6920, MATCH(E6921, $E$1:E6920, 0)))</f>
        <v>3422</v>
      </c>
      <c r="G6921" t="s">
        <v>95</v>
      </c>
      <c r="H6921" t="s">
        <v>11</v>
      </c>
      <c r="I6921" t="s">
        <v>63</v>
      </c>
      <c r="J6921" t="s">
        <v>1420</v>
      </c>
      <c r="K6921" s="17">
        <v>10.64</v>
      </c>
      <c r="L6921" s="17">
        <v>5</v>
      </c>
      <c r="M6921" s="17">
        <v>3.86</v>
      </c>
      <c r="N6921" s="17" t="str">
        <f>IF(SalesData[[#This Row],[Profit]]&gt;0,"Profit","Loss")</f>
        <v>Profit</v>
      </c>
    </row>
    <row r="6922" spans="1:14" x14ac:dyDescent="0.25">
      <c r="A6922" s="1">
        <v>42786</v>
      </c>
      <c r="B6922" s="3">
        <f t="shared" si="324"/>
        <v>2017</v>
      </c>
      <c r="C6922" s="3">
        <f t="shared" si="325"/>
        <v>2</v>
      </c>
      <c r="D6922" t="s">
        <v>973</v>
      </c>
      <c r="E6922" t="str">
        <f t="shared" si="326"/>
        <v>Katherine Murray20170220</v>
      </c>
      <c r="F6922">
        <f>IF(COUNTIF($E$2:E6922, E6922) = 1, MAX($F$1:F6921) + 1, INDEX($F$1:F6921, MATCH(E6922, $E$1:E6921, 0)))</f>
        <v>3422</v>
      </c>
      <c r="G6922" t="s">
        <v>95</v>
      </c>
      <c r="H6922" t="s">
        <v>34</v>
      </c>
      <c r="I6922" t="s">
        <v>47</v>
      </c>
      <c r="J6922" t="s">
        <v>1545</v>
      </c>
      <c r="K6922" s="17">
        <v>68.7</v>
      </c>
      <c r="L6922" s="17">
        <v>2</v>
      </c>
      <c r="M6922" s="17">
        <v>16.32</v>
      </c>
      <c r="N6922" s="17" t="str">
        <f>IF(SalesData[[#This Row],[Profit]]&gt;0,"Profit","Loss")</f>
        <v>Profit</v>
      </c>
    </row>
    <row r="6923" spans="1:14" x14ac:dyDescent="0.25">
      <c r="A6923" s="1">
        <v>42786</v>
      </c>
      <c r="B6923" s="3">
        <f t="shared" si="324"/>
        <v>2017</v>
      </c>
      <c r="C6923" s="3">
        <f t="shared" si="325"/>
        <v>2</v>
      </c>
      <c r="D6923" t="s">
        <v>973</v>
      </c>
      <c r="E6923" t="str">
        <f t="shared" si="326"/>
        <v>Katherine Murray20170220</v>
      </c>
      <c r="F6923">
        <f>IF(COUNTIF($E$2:E6923, E6923) = 1, MAX($F$1:F6922) + 1, INDEX($F$1:F6922, MATCH(E6923, $E$1:E6922, 0)))</f>
        <v>3422</v>
      </c>
      <c r="G6923" t="s">
        <v>95</v>
      </c>
      <c r="H6923" t="s">
        <v>34</v>
      </c>
      <c r="I6923" t="s">
        <v>145</v>
      </c>
      <c r="J6923" t="s">
        <v>473</v>
      </c>
      <c r="K6923" s="17">
        <v>386.91</v>
      </c>
      <c r="L6923" s="17">
        <v>9</v>
      </c>
      <c r="M6923" s="17">
        <v>-185.72</v>
      </c>
      <c r="N6923" s="17" t="str">
        <f>IF(SalesData[[#This Row],[Profit]]&gt;0,"Profit","Loss")</f>
        <v>Loss</v>
      </c>
    </row>
    <row r="6924" spans="1:14" x14ac:dyDescent="0.25">
      <c r="A6924" s="1">
        <v>42787</v>
      </c>
      <c r="B6924" s="3">
        <f t="shared" si="324"/>
        <v>2017</v>
      </c>
      <c r="C6924" s="3">
        <f t="shared" si="325"/>
        <v>2</v>
      </c>
      <c r="D6924" t="s">
        <v>1933</v>
      </c>
      <c r="E6924" t="str">
        <f t="shared" si="326"/>
        <v>Dave Kipp20170221</v>
      </c>
      <c r="F6924">
        <f>IF(COUNTIF($E$2:E6924, E6924) = 1, MAX($F$1:F6923) + 1, INDEX($F$1:F6923, MATCH(E6924, $E$1:E6923, 0)))</f>
        <v>3423</v>
      </c>
      <c r="G6924" t="s">
        <v>10</v>
      </c>
      <c r="H6924" t="s">
        <v>39</v>
      </c>
      <c r="I6924" t="s">
        <v>52</v>
      </c>
      <c r="J6924" t="s">
        <v>1007</v>
      </c>
      <c r="K6924" s="17">
        <v>47.9</v>
      </c>
      <c r="L6924" s="17">
        <v>1</v>
      </c>
      <c r="M6924" s="17">
        <v>-2.99</v>
      </c>
      <c r="N6924" s="17" t="str">
        <f>IF(SalesData[[#This Row],[Profit]]&gt;0,"Profit","Loss")</f>
        <v>Loss</v>
      </c>
    </row>
    <row r="6925" spans="1:14" x14ac:dyDescent="0.25">
      <c r="A6925" s="1">
        <v>42789</v>
      </c>
      <c r="B6925" s="3">
        <f t="shared" si="324"/>
        <v>2017</v>
      </c>
      <c r="C6925" s="3">
        <f t="shared" si="325"/>
        <v>2</v>
      </c>
      <c r="D6925" t="s">
        <v>1840</v>
      </c>
      <c r="E6925" t="str">
        <f t="shared" si="326"/>
        <v>Clytie Kelty20170223</v>
      </c>
      <c r="F6925">
        <f>IF(COUNTIF($E$2:E6925, E6925) = 1, MAX($F$1:F6924) + 1, INDEX($F$1:F6924, MATCH(E6925, $E$1:E6924, 0)))</f>
        <v>3424</v>
      </c>
      <c r="G6925" t="s">
        <v>27</v>
      </c>
      <c r="H6925" t="s">
        <v>11</v>
      </c>
      <c r="I6925" t="s">
        <v>12</v>
      </c>
      <c r="J6925" t="s">
        <v>2136</v>
      </c>
      <c r="K6925" s="17">
        <v>37.44</v>
      </c>
      <c r="L6925" s="17">
        <v>6</v>
      </c>
      <c r="M6925" s="17">
        <v>16.850000000000001</v>
      </c>
      <c r="N6925" s="17" t="str">
        <f>IF(SalesData[[#This Row],[Profit]]&gt;0,"Profit","Loss")</f>
        <v>Profit</v>
      </c>
    </row>
    <row r="6926" spans="1:14" x14ac:dyDescent="0.25">
      <c r="A6926" s="1">
        <v>42789</v>
      </c>
      <c r="B6926" s="3">
        <f t="shared" si="324"/>
        <v>2017</v>
      </c>
      <c r="C6926" s="3">
        <f t="shared" si="325"/>
        <v>2</v>
      </c>
      <c r="D6926" t="s">
        <v>2246</v>
      </c>
      <c r="E6926" t="str">
        <f t="shared" si="326"/>
        <v>Ann Chong20170223</v>
      </c>
      <c r="F6926">
        <f>IF(COUNTIF($E$2:E6926, E6926) = 1, MAX($F$1:F6925) + 1, INDEX($F$1:F6925, MATCH(E6926, $E$1:E6925, 0)))</f>
        <v>3425</v>
      </c>
      <c r="G6926" t="s">
        <v>164</v>
      </c>
      <c r="H6926" t="s">
        <v>11</v>
      </c>
      <c r="I6926" t="s">
        <v>43</v>
      </c>
      <c r="J6926" t="s">
        <v>2327</v>
      </c>
      <c r="K6926" s="17">
        <v>8.4</v>
      </c>
      <c r="L6926" s="17">
        <v>5</v>
      </c>
      <c r="M6926" s="17">
        <v>0.34</v>
      </c>
      <c r="N6926" s="17" t="str">
        <f>IF(SalesData[[#This Row],[Profit]]&gt;0,"Profit","Loss")</f>
        <v>Profit</v>
      </c>
    </row>
    <row r="6927" spans="1:14" x14ac:dyDescent="0.25">
      <c r="A6927" s="1">
        <v>42789</v>
      </c>
      <c r="B6927" s="3">
        <f t="shared" si="324"/>
        <v>2017</v>
      </c>
      <c r="C6927" s="3">
        <f t="shared" si="325"/>
        <v>2</v>
      </c>
      <c r="D6927" t="s">
        <v>2246</v>
      </c>
      <c r="E6927" t="str">
        <f t="shared" si="326"/>
        <v>Ann Chong20170223</v>
      </c>
      <c r="F6927">
        <f>IF(COUNTIF($E$2:E6927, E6927) = 1, MAX($F$1:F6926) + 1, INDEX($F$1:F6926, MATCH(E6927, $E$1:E6926, 0)))</f>
        <v>3425</v>
      </c>
      <c r="G6927" t="s">
        <v>164</v>
      </c>
      <c r="H6927" t="s">
        <v>39</v>
      </c>
      <c r="I6927" t="s">
        <v>40</v>
      </c>
      <c r="J6927" t="s">
        <v>1215</v>
      </c>
      <c r="K6927" s="17">
        <v>71.959999999999994</v>
      </c>
      <c r="L6927" s="17">
        <v>5</v>
      </c>
      <c r="M6927" s="17">
        <v>25.19</v>
      </c>
      <c r="N6927" s="17" t="str">
        <f>IF(SalesData[[#This Row],[Profit]]&gt;0,"Profit","Loss")</f>
        <v>Profit</v>
      </c>
    </row>
    <row r="6928" spans="1:14" x14ac:dyDescent="0.25">
      <c r="A6928" s="1">
        <v>42790</v>
      </c>
      <c r="B6928" s="3">
        <f t="shared" si="324"/>
        <v>2017</v>
      </c>
      <c r="C6928" s="3">
        <f t="shared" si="325"/>
        <v>2</v>
      </c>
      <c r="D6928" t="s">
        <v>2318</v>
      </c>
      <c r="E6928" t="str">
        <f t="shared" si="326"/>
        <v>Christy Brittain20170224</v>
      </c>
      <c r="F6928">
        <f>IF(COUNTIF($E$2:E6928, E6928) = 1, MAX($F$1:F6927) + 1, INDEX($F$1:F6927, MATCH(E6928, $E$1:E6927, 0)))</f>
        <v>3426</v>
      </c>
      <c r="G6928" t="s">
        <v>23</v>
      </c>
      <c r="H6928" t="s">
        <v>11</v>
      </c>
      <c r="I6928" t="s">
        <v>20</v>
      </c>
      <c r="J6928" t="s">
        <v>559</v>
      </c>
      <c r="K6928" s="17">
        <v>4.96</v>
      </c>
      <c r="L6928" s="17">
        <v>4</v>
      </c>
      <c r="M6928" s="17">
        <v>-3.8</v>
      </c>
      <c r="N6928" s="17" t="str">
        <f>IF(SalesData[[#This Row],[Profit]]&gt;0,"Profit","Loss")</f>
        <v>Loss</v>
      </c>
    </row>
    <row r="6929" spans="1:14" x14ac:dyDescent="0.25">
      <c r="A6929" s="1">
        <v>42790</v>
      </c>
      <c r="B6929" s="3">
        <f t="shared" si="324"/>
        <v>2017</v>
      </c>
      <c r="C6929" s="3">
        <f t="shared" si="325"/>
        <v>2</v>
      </c>
      <c r="D6929" t="s">
        <v>1417</v>
      </c>
      <c r="E6929" t="str">
        <f t="shared" si="326"/>
        <v>Erin Smith20170224</v>
      </c>
      <c r="F6929">
        <f>IF(COUNTIF($E$2:E6929, E6929) = 1, MAX($F$1:F6928) + 1, INDEX($F$1:F6928, MATCH(E6929, $E$1:E6928, 0)))</f>
        <v>3427</v>
      </c>
      <c r="G6929" t="s">
        <v>23</v>
      </c>
      <c r="H6929" t="s">
        <v>11</v>
      </c>
      <c r="I6929" t="s">
        <v>12</v>
      </c>
      <c r="J6929" t="s">
        <v>1158</v>
      </c>
      <c r="K6929" s="17">
        <v>123.92</v>
      </c>
      <c r="L6929" s="17">
        <v>5</v>
      </c>
      <c r="M6929" s="17">
        <v>38.729999999999997</v>
      </c>
      <c r="N6929" s="17" t="str">
        <f>IF(SalesData[[#This Row],[Profit]]&gt;0,"Profit","Loss")</f>
        <v>Profit</v>
      </c>
    </row>
    <row r="6930" spans="1:14" x14ac:dyDescent="0.25">
      <c r="A6930" s="1">
        <v>42790</v>
      </c>
      <c r="B6930" s="3">
        <f t="shared" si="324"/>
        <v>2017</v>
      </c>
      <c r="C6930" s="3">
        <f t="shared" si="325"/>
        <v>2</v>
      </c>
      <c r="D6930" t="s">
        <v>1417</v>
      </c>
      <c r="E6930" t="str">
        <f t="shared" si="326"/>
        <v>Erin Smith20170224</v>
      </c>
      <c r="F6930">
        <f>IF(COUNTIF($E$2:E6930, E6930) = 1, MAX($F$1:F6929) + 1, INDEX($F$1:F6929, MATCH(E6930, $E$1:E6929, 0)))</f>
        <v>3427</v>
      </c>
      <c r="G6930" t="s">
        <v>23</v>
      </c>
      <c r="H6930" t="s">
        <v>39</v>
      </c>
      <c r="I6930" t="s">
        <v>52</v>
      </c>
      <c r="J6930" t="s">
        <v>1787</v>
      </c>
      <c r="K6930" s="17">
        <v>1319.8</v>
      </c>
      <c r="L6930" s="17">
        <v>5</v>
      </c>
      <c r="M6930" s="17">
        <v>214.47</v>
      </c>
      <c r="N6930" s="17" t="str">
        <f>IF(SalesData[[#This Row],[Profit]]&gt;0,"Profit","Loss")</f>
        <v>Profit</v>
      </c>
    </row>
    <row r="6931" spans="1:14" x14ac:dyDescent="0.25">
      <c r="A6931" s="1">
        <v>42791</v>
      </c>
      <c r="B6931" s="3">
        <f t="shared" si="324"/>
        <v>2017</v>
      </c>
      <c r="C6931" s="3">
        <f t="shared" si="325"/>
        <v>2</v>
      </c>
      <c r="D6931" t="s">
        <v>921</v>
      </c>
      <c r="E6931" t="str">
        <f t="shared" si="326"/>
        <v>Michelle Huthwaite20170225</v>
      </c>
      <c r="F6931">
        <f>IF(COUNTIF($E$2:E6931, E6931) = 1, MAX($F$1:F6930) + 1, INDEX($F$1:F6930, MATCH(E6931, $E$1:E6930, 0)))</f>
        <v>3428</v>
      </c>
      <c r="G6931" t="s">
        <v>15</v>
      </c>
      <c r="H6931" t="s">
        <v>11</v>
      </c>
      <c r="I6931" t="s">
        <v>20</v>
      </c>
      <c r="J6931" t="s">
        <v>929</v>
      </c>
      <c r="K6931" s="17">
        <v>1.79</v>
      </c>
      <c r="L6931" s="17">
        <v>3</v>
      </c>
      <c r="M6931" s="17">
        <v>-3.04</v>
      </c>
      <c r="N6931" s="17" t="str">
        <f>IF(SalesData[[#This Row],[Profit]]&gt;0,"Profit","Loss")</f>
        <v>Loss</v>
      </c>
    </row>
    <row r="6932" spans="1:14" x14ac:dyDescent="0.25">
      <c r="A6932" s="1">
        <v>42791</v>
      </c>
      <c r="B6932" s="3">
        <f t="shared" si="324"/>
        <v>2017</v>
      </c>
      <c r="C6932" s="3">
        <f t="shared" si="325"/>
        <v>2</v>
      </c>
      <c r="D6932" t="s">
        <v>977</v>
      </c>
      <c r="E6932" t="str">
        <f t="shared" si="326"/>
        <v>Scot Wooten20170225</v>
      </c>
      <c r="F6932">
        <f>IF(COUNTIF($E$2:E6932, E6932) = 1, MAX($F$1:F6931) + 1, INDEX($F$1:F6931, MATCH(E6932, $E$1:E6931, 0)))</f>
        <v>3429</v>
      </c>
      <c r="G6932" t="s">
        <v>245</v>
      </c>
      <c r="H6932" t="s">
        <v>34</v>
      </c>
      <c r="I6932" t="s">
        <v>35</v>
      </c>
      <c r="J6932" t="s">
        <v>919</v>
      </c>
      <c r="K6932" s="17">
        <v>196.78</v>
      </c>
      <c r="L6932" s="17">
        <v>2</v>
      </c>
      <c r="M6932" s="17">
        <v>-22.14</v>
      </c>
      <c r="N6932" s="17" t="str">
        <f>IF(SalesData[[#This Row],[Profit]]&gt;0,"Profit","Loss")</f>
        <v>Loss</v>
      </c>
    </row>
    <row r="6933" spans="1:14" x14ac:dyDescent="0.25">
      <c r="A6933" s="1">
        <v>42791</v>
      </c>
      <c r="B6933" s="3">
        <f t="shared" si="324"/>
        <v>2017</v>
      </c>
      <c r="C6933" s="3">
        <f t="shared" si="325"/>
        <v>2</v>
      </c>
      <c r="D6933" t="s">
        <v>977</v>
      </c>
      <c r="E6933" t="str">
        <f t="shared" si="326"/>
        <v>Scot Wooten20170225</v>
      </c>
      <c r="F6933">
        <f>IF(COUNTIF($E$2:E6933, E6933) = 1, MAX($F$1:F6932) + 1, INDEX($F$1:F6932, MATCH(E6933, $E$1:E6932, 0)))</f>
        <v>3429</v>
      </c>
      <c r="G6933" t="s">
        <v>245</v>
      </c>
      <c r="H6933" t="s">
        <v>34</v>
      </c>
      <c r="I6933" t="s">
        <v>74</v>
      </c>
      <c r="J6933" t="s">
        <v>2161</v>
      </c>
      <c r="K6933" s="17">
        <v>231.92</v>
      </c>
      <c r="L6933" s="17">
        <v>5</v>
      </c>
      <c r="M6933" s="17">
        <v>5.8</v>
      </c>
      <c r="N6933" s="17" t="str">
        <f>IF(SalesData[[#This Row],[Profit]]&gt;0,"Profit","Loss")</f>
        <v>Profit</v>
      </c>
    </row>
    <row r="6934" spans="1:14" x14ac:dyDescent="0.25">
      <c r="A6934" s="1">
        <v>42792</v>
      </c>
      <c r="B6934" s="3">
        <f t="shared" si="324"/>
        <v>2017</v>
      </c>
      <c r="C6934" s="3">
        <f t="shared" si="325"/>
        <v>2</v>
      </c>
      <c r="D6934" t="s">
        <v>695</v>
      </c>
      <c r="E6934" t="str">
        <f t="shared" si="326"/>
        <v>Bradley Talbott20170226</v>
      </c>
      <c r="F6934">
        <f>IF(COUNTIF($E$2:E6934, E6934) = 1, MAX($F$1:F6933) + 1, INDEX($F$1:F6933, MATCH(E6934, $E$1:E6933, 0)))</f>
        <v>3430</v>
      </c>
      <c r="G6934" t="s">
        <v>27</v>
      </c>
      <c r="H6934" t="s">
        <v>11</v>
      </c>
      <c r="I6934" t="s">
        <v>92</v>
      </c>
      <c r="J6934" t="s">
        <v>1274</v>
      </c>
      <c r="K6934" s="17">
        <v>81.92</v>
      </c>
      <c r="L6934" s="17">
        <v>4</v>
      </c>
      <c r="M6934" s="17">
        <v>22.12</v>
      </c>
      <c r="N6934" s="17" t="str">
        <f>IF(SalesData[[#This Row],[Profit]]&gt;0,"Profit","Loss")</f>
        <v>Profit</v>
      </c>
    </row>
    <row r="6935" spans="1:14" x14ac:dyDescent="0.25">
      <c r="A6935" s="1">
        <v>42792</v>
      </c>
      <c r="B6935" s="3">
        <f t="shared" si="324"/>
        <v>2017</v>
      </c>
      <c r="C6935" s="3">
        <f t="shared" si="325"/>
        <v>2</v>
      </c>
      <c r="D6935" t="s">
        <v>695</v>
      </c>
      <c r="E6935" t="str">
        <f t="shared" si="326"/>
        <v>Bradley Talbott20170226</v>
      </c>
      <c r="F6935">
        <f>IF(COUNTIF($E$2:E6935, E6935) = 1, MAX($F$1:F6934) + 1, INDEX($F$1:F6934, MATCH(E6935, $E$1:E6934, 0)))</f>
        <v>3430</v>
      </c>
      <c r="G6935" t="s">
        <v>27</v>
      </c>
      <c r="H6935" t="s">
        <v>39</v>
      </c>
      <c r="I6935" t="s">
        <v>40</v>
      </c>
      <c r="J6935" t="s">
        <v>1580</v>
      </c>
      <c r="K6935" s="17">
        <v>889.54</v>
      </c>
      <c r="L6935" s="17">
        <v>8</v>
      </c>
      <c r="M6935" s="17">
        <v>66.72</v>
      </c>
      <c r="N6935" s="17" t="str">
        <f>IF(SalesData[[#This Row],[Profit]]&gt;0,"Profit","Loss")</f>
        <v>Profit</v>
      </c>
    </row>
    <row r="6936" spans="1:14" x14ac:dyDescent="0.25">
      <c r="A6936" s="1">
        <v>42792</v>
      </c>
      <c r="B6936" s="3">
        <f t="shared" si="324"/>
        <v>2017</v>
      </c>
      <c r="C6936" s="3">
        <f t="shared" si="325"/>
        <v>2</v>
      </c>
      <c r="D6936" t="s">
        <v>695</v>
      </c>
      <c r="E6936" t="str">
        <f t="shared" si="326"/>
        <v>Bradley Talbott20170226</v>
      </c>
      <c r="F6936">
        <f>IF(COUNTIF($E$2:E6936, E6936) = 1, MAX($F$1:F6935) + 1, INDEX($F$1:F6935, MATCH(E6936, $E$1:E6935, 0)))</f>
        <v>3430</v>
      </c>
      <c r="G6936" t="s">
        <v>27</v>
      </c>
      <c r="H6936" t="s">
        <v>34</v>
      </c>
      <c r="I6936" t="s">
        <v>35</v>
      </c>
      <c r="J6936" t="s">
        <v>572</v>
      </c>
      <c r="K6936" s="17">
        <v>892.22</v>
      </c>
      <c r="L6936" s="17">
        <v>3</v>
      </c>
      <c r="M6936" s="17">
        <v>89.22</v>
      </c>
      <c r="N6936" s="17" t="str">
        <f>IF(SalesData[[#This Row],[Profit]]&gt;0,"Profit","Loss")</f>
        <v>Profit</v>
      </c>
    </row>
    <row r="6937" spans="1:14" x14ac:dyDescent="0.25">
      <c r="A6937" s="1">
        <v>42792</v>
      </c>
      <c r="B6937" s="3">
        <f t="shared" si="324"/>
        <v>2017</v>
      </c>
      <c r="C6937" s="3">
        <f t="shared" si="325"/>
        <v>2</v>
      </c>
      <c r="D6937" t="s">
        <v>695</v>
      </c>
      <c r="E6937" t="str">
        <f t="shared" si="326"/>
        <v>Bradley Talbott20170226</v>
      </c>
      <c r="F6937">
        <f>IF(COUNTIF($E$2:E6937, E6937) = 1, MAX($F$1:F6936) + 1, INDEX($F$1:F6936, MATCH(E6937, $E$1:E6936, 0)))</f>
        <v>3430</v>
      </c>
      <c r="G6937" t="s">
        <v>27</v>
      </c>
      <c r="H6937" t="s">
        <v>11</v>
      </c>
      <c r="I6937" t="s">
        <v>12</v>
      </c>
      <c r="J6937" t="s">
        <v>2220</v>
      </c>
      <c r="K6937" s="17">
        <v>223.92</v>
      </c>
      <c r="L6937" s="17">
        <v>4</v>
      </c>
      <c r="M6937" s="17">
        <v>109.72</v>
      </c>
      <c r="N6937" s="17" t="str">
        <f>IF(SalesData[[#This Row],[Profit]]&gt;0,"Profit","Loss")</f>
        <v>Profit</v>
      </c>
    </row>
    <row r="6938" spans="1:14" x14ac:dyDescent="0.25">
      <c r="A6938" s="1">
        <v>42792</v>
      </c>
      <c r="B6938" s="3">
        <f t="shared" si="324"/>
        <v>2017</v>
      </c>
      <c r="C6938" s="3">
        <f t="shared" si="325"/>
        <v>2</v>
      </c>
      <c r="D6938" t="s">
        <v>695</v>
      </c>
      <c r="E6938" t="str">
        <f t="shared" si="326"/>
        <v>Bradley Talbott20170226</v>
      </c>
      <c r="F6938">
        <f>IF(COUNTIF($E$2:E6938, E6938) = 1, MAX($F$1:F6937) + 1, INDEX($F$1:F6937, MATCH(E6938, $E$1:E6937, 0)))</f>
        <v>3430</v>
      </c>
      <c r="G6938" t="s">
        <v>27</v>
      </c>
      <c r="H6938" t="s">
        <v>11</v>
      </c>
      <c r="I6938" t="s">
        <v>12</v>
      </c>
      <c r="J6938" t="s">
        <v>1315</v>
      </c>
      <c r="K6938" s="17">
        <v>23.12</v>
      </c>
      <c r="L6938" s="17">
        <v>4</v>
      </c>
      <c r="M6938" s="17">
        <v>11.33</v>
      </c>
      <c r="N6938" s="17" t="str">
        <f>IF(SalesData[[#This Row],[Profit]]&gt;0,"Profit","Loss")</f>
        <v>Profit</v>
      </c>
    </row>
    <row r="6939" spans="1:14" x14ac:dyDescent="0.25">
      <c r="A6939" s="1">
        <v>42792</v>
      </c>
      <c r="B6939" s="3">
        <f t="shared" si="324"/>
        <v>2017</v>
      </c>
      <c r="C6939" s="3">
        <f t="shared" si="325"/>
        <v>2</v>
      </c>
      <c r="D6939" t="s">
        <v>1234</v>
      </c>
      <c r="E6939" t="str">
        <f t="shared" si="326"/>
        <v>Becky Martin20170226</v>
      </c>
      <c r="F6939">
        <f>IF(COUNTIF($E$2:E6939, E6939) = 1, MAX($F$1:F6938) + 1, INDEX($F$1:F6938, MATCH(E6939, $E$1:E6938, 0)))</f>
        <v>3431</v>
      </c>
      <c r="G6939" t="s">
        <v>27</v>
      </c>
      <c r="H6939" t="s">
        <v>11</v>
      </c>
      <c r="I6939" t="s">
        <v>92</v>
      </c>
      <c r="J6939" t="s">
        <v>1125</v>
      </c>
      <c r="K6939" s="17">
        <v>356.79</v>
      </c>
      <c r="L6939" s="17">
        <v>7</v>
      </c>
      <c r="M6939" s="17">
        <v>99.9</v>
      </c>
      <c r="N6939" s="17" t="str">
        <f>IF(SalesData[[#This Row],[Profit]]&gt;0,"Profit","Loss")</f>
        <v>Profit</v>
      </c>
    </row>
    <row r="6940" spans="1:14" x14ac:dyDescent="0.25">
      <c r="A6940" s="1">
        <v>42792</v>
      </c>
      <c r="B6940" s="3">
        <f t="shared" si="324"/>
        <v>2017</v>
      </c>
      <c r="C6940" s="3">
        <f t="shared" si="325"/>
        <v>2</v>
      </c>
      <c r="D6940" t="s">
        <v>227</v>
      </c>
      <c r="E6940" t="str">
        <f t="shared" si="326"/>
        <v>Dave Brooks20170226</v>
      </c>
      <c r="F6940">
        <f>IF(COUNTIF($E$2:E6940, E6940) = 1, MAX($F$1:F6939) + 1, INDEX($F$1:F6939, MATCH(E6940, $E$1:E6939, 0)))</f>
        <v>3432</v>
      </c>
      <c r="G6940" t="s">
        <v>27</v>
      </c>
      <c r="H6940" t="s">
        <v>34</v>
      </c>
      <c r="I6940" t="s">
        <v>47</v>
      </c>
      <c r="J6940" t="s">
        <v>479</v>
      </c>
      <c r="K6940" s="17">
        <v>91.96</v>
      </c>
      <c r="L6940" s="17">
        <v>2</v>
      </c>
      <c r="M6940" s="17">
        <v>15.63</v>
      </c>
      <c r="N6940" s="17" t="str">
        <f>IF(SalesData[[#This Row],[Profit]]&gt;0,"Profit","Loss")</f>
        <v>Profit</v>
      </c>
    </row>
    <row r="6941" spans="1:14" x14ac:dyDescent="0.25">
      <c r="A6941" s="1">
        <v>42792</v>
      </c>
      <c r="B6941" s="3">
        <f t="shared" si="324"/>
        <v>2017</v>
      </c>
      <c r="C6941" s="3">
        <f t="shared" si="325"/>
        <v>2</v>
      </c>
      <c r="D6941" t="s">
        <v>227</v>
      </c>
      <c r="E6941" t="str">
        <f t="shared" si="326"/>
        <v>Dave Brooks20170226</v>
      </c>
      <c r="F6941">
        <f>IF(COUNTIF($E$2:E6941, E6941) = 1, MAX($F$1:F6940) + 1, INDEX($F$1:F6940, MATCH(E6941, $E$1:E6940, 0)))</f>
        <v>3432</v>
      </c>
      <c r="G6941" t="s">
        <v>27</v>
      </c>
      <c r="H6941" t="s">
        <v>39</v>
      </c>
      <c r="I6941" t="s">
        <v>40</v>
      </c>
      <c r="J6941" t="s">
        <v>173</v>
      </c>
      <c r="K6941" s="17">
        <v>258.58</v>
      </c>
      <c r="L6941" s="17">
        <v>2</v>
      </c>
      <c r="M6941" s="17">
        <v>19.39</v>
      </c>
      <c r="N6941" s="17" t="str">
        <f>IF(SalesData[[#This Row],[Profit]]&gt;0,"Profit","Loss")</f>
        <v>Profit</v>
      </c>
    </row>
    <row r="6942" spans="1:14" x14ac:dyDescent="0.25">
      <c r="A6942" s="1">
        <v>42792</v>
      </c>
      <c r="B6942" s="3">
        <f t="shared" si="324"/>
        <v>2017</v>
      </c>
      <c r="C6942" s="3">
        <f t="shared" si="325"/>
        <v>2</v>
      </c>
      <c r="D6942" t="s">
        <v>227</v>
      </c>
      <c r="E6942" t="str">
        <f t="shared" si="326"/>
        <v>Dave Brooks20170226</v>
      </c>
      <c r="F6942">
        <f>IF(COUNTIF($E$2:E6942, E6942) = 1, MAX($F$1:F6941) + 1, INDEX($F$1:F6941, MATCH(E6942, $E$1:E6941, 0)))</f>
        <v>3432</v>
      </c>
      <c r="G6942" t="s">
        <v>27</v>
      </c>
      <c r="H6942" t="s">
        <v>11</v>
      </c>
      <c r="I6942" t="s">
        <v>12</v>
      </c>
      <c r="J6942" t="s">
        <v>1887</v>
      </c>
      <c r="K6942" s="17">
        <v>29.6</v>
      </c>
      <c r="L6942" s="17">
        <v>4</v>
      </c>
      <c r="M6942" s="17">
        <v>13.32</v>
      </c>
      <c r="N6942" s="17" t="str">
        <f>IF(SalesData[[#This Row],[Profit]]&gt;0,"Profit","Loss")</f>
        <v>Profit</v>
      </c>
    </row>
    <row r="6943" spans="1:14" x14ac:dyDescent="0.25">
      <c r="A6943" s="1">
        <v>42794</v>
      </c>
      <c r="B6943" s="3">
        <f t="shared" si="324"/>
        <v>2017</v>
      </c>
      <c r="C6943" s="3">
        <f t="shared" si="325"/>
        <v>2</v>
      </c>
      <c r="D6943" t="s">
        <v>824</v>
      </c>
      <c r="E6943" t="str">
        <f t="shared" si="326"/>
        <v>Duane Benoit20170228</v>
      </c>
      <c r="F6943">
        <f>IF(COUNTIF($E$2:E6943, E6943) = 1, MAX($F$1:F6942) + 1, INDEX($F$1:F6942, MATCH(E6943, $E$1:E6942, 0)))</f>
        <v>3433</v>
      </c>
      <c r="G6943" t="s">
        <v>613</v>
      </c>
      <c r="H6943" t="s">
        <v>11</v>
      </c>
      <c r="I6943" t="s">
        <v>20</v>
      </c>
      <c r="J6943" t="s">
        <v>1650</v>
      </c>
      <c r="K6943" s="17">
        <v>9.84</v>
      </c>
      <c r="L6943" s="17">
        <v>2</v>
      </c>
      <c r="M6943" s="17">
        <v>4.72</v>
      </c>
      <c r="N6943" s="17" t="str">
        <f>IF(SalesData[[#This Row],[Profit]]&gt;0,"Profit","Loss")</f>
        <v>Profit</v>
      </c>
    </row>
    <row r="6944" spans="1:14" x14ac:dyDescent="0.25">
      <c r="A6944" s="1">
        <v>42794</v>
      </c>
      <c r="B6944" s="3">
        <f t="shared" si="324"/>
        <v>2017</v>
      </c>
      <c r="C6944" s="3">
        <f t="shared" si="325"/>
        <v>2</v>
      </c>
      <c r="D6944" t="s">
        <v>824</v>
      </c>
      <c r="E6944" t="str">
        <f t="shared" si="326"/>
        <v>Duane Benoit20170228</v>
      </c>
      <c r="F6944">
        <f>IF(COUNTIF($E$2:E6944, E6944) = 1, MAX($F$1:F6943) + 1, INDEX($F$1:F6943, MATCH(E6944, $E$1:E6943, 0)))</f>
        <v>3433</v>
      </c>
      <c r="G6944" t="s">
        <v>613</v>
      </c>
      <c r="H6944" t="s">
        <v>11</v>
      </c>
      <c r="I6944" t="s">
        <v>12</v>
      </c>
      <c r="J6944" t="s">
        <v>284</v>
      </c>
      <c r="K6944" s="17">
        <v>7.78</v>
      </c>
      <c r="L6944" s="17">
        <v>1</v>
      </c>
      <c r="M6944" s="17">
        <v>3.5</v>
      </c>
      <c r="N6944" s="17" t="str">
        <f>IF(SalesData[[#This Row],[Profit]]&gt;0,"Profit","Loss")</f>
        <v>Profit</v>
      </c>
    </row>
    <row r="6945" spans="1:14" x14ac:dyDescent="0.25">
      <c r="A6945" s="1">
        <v>42796</v>
      </c>
      <c r="B6945" s="3">
        <f t="shared" si="324"/>
        <v>2017</v>
      </c>
      <c r="C6945" s="3">
        <f t="shared" si="325"/>
        <v>3</v>
      </c>
      <c r="D6945" t="s">
        <v>2124</v>
      </c>
      <c r="E6945" t="str">
        <f t="shared" si="326"/>
        <v>Stewart Carmichael20170302</v>
      </c>
      <c r="F6945">
        <f>IF(COUNTIF($E$2:E6945, E6945) = 1, MAX($F$1:F6944) + 1, INDEX($F$1:F6944, MATCH(E6945, $E$1:E6944, 0)))</f>
        <v>3434</v>
      </c>
      <c r="G6945" t="s">
        <v>10</v>
      </c>
      <c r="H6945" t="s">
        <v>11</v>
      </c>
      <c r="I6945" t="s">
        <v>200</v>
      </c>
      <c r="J6945" t="s">
        <v>807</v>
      </c>
      <c r="K6945" s="17">
        <v>6.98</v>
      </c>
      <c r="L6945" s="17">
        <v>4</v>
      </c>
      <c r="M6945" s="17">
        <v>-1.4</v>
      </c>
      <c r="N6945" s="17" t="str">
        <f>IF(SalesData[[#This Row],[Profit]]&gt;0,"Profit","Loss")</f>
        <v>Loss</v>
      </c>
    </row>
    <row r="6946" spans="1:14" x14ac:dyDescent="0.25">
      <c r="A6946" s="1">
        <v>42796</v>
      </c>
      <c r="B6946" s="3">
        <f t="shared" si="324"/>
        <v>2017</v>
      </c>
      <c r="C6946" s="3">
        <f t="shared" si="325"/>
        <v>3</v>
      </c>
      <c r="D6946" t="s">
        <v>2124</v>
      </c>
      <c r="E6946" t="str">
        <f t="shared" si="326"/>
        <v>Stewart Carmichael20170302</v>
      </c>
      <c r="F6946">
        <f>IF(COUNTIF($E$2:E6946, E6946) = 1, MAX($F$1:F6945) + 1, INDEX($F$1:F6945, MATCH(E6946, $E$1:E6945, 0)))</f>
        <v>3434</v>
      </c>
      <c r="G6946" t="s">
        <v>10</v>
      </c>
      <c r="H6946" t="s">
        <v>11</v>
      </c>
      <c r="I6946" t="s">
        <v>20</v>
      </c>
      <c r="J6946" t="s">
        <v>184</v>
      </c>
      <c r="K6946" s="17">
        <v>12.22</v>
      </c>
      <c r="L6946" s="17">
        <v>7</v>
      </c>
      <c r="M6946" s="17">
        <v>-20.170000000000002</v>
      </c>
      <c r="N6946" s="17" t="str">
        <f>IF(SalesData[[#This Row],[Profit]]&gt;0,"Profit","Loss")</f>
        <v>Loss</v>
      </c>
    </row>
    <row r="6947" spans="1:14" x14ac:dyDescent="0.25">
      <c r="A6947" s="1">
        <v>42796</v>
      </c>
      <c r="B6947" s="3">
        <f t="shared" si="324"/>
        <v>2017</v>
      </c>
      <c r="C6947" s="3">
        <f t="shared" si="325"/>
        <v>3</v>
      </c>
      <c r="D6947" t="s">
        <v>2298</v>
      </c>
      <c r="E6947" t="str">
        <f t="shared" si="326"/>
        <v>Maribeth Yedwab20170302</v>
      </c>
      <c r="F6947">
        <f>IF(COUNTIF($E$2:E6947, E6947) = 1, MAX($F$1:F6946) + 1, INDEX($F$1:F6946, MATCH(E6947, $E$1:E6946, 0)))</f>
        <v>3435</v>
      </c>
      <c r="G6947" t="s">
        <v>27</v>
      </c>
      <c r="H6947" t="s">
        <v>39</v>
      </c>
      <c r="I6947" t="s">
        <v>40</v>
      </c>
      <c r="J6947" t="s">
        <v>1224</v>
      </c>
      <c r="K6947" s="17">
        <v>196.78</v>
      </c>
      <c r="L6947" s="17">
        <v>3</v>
      </c>
      <c r="M6947" s="17">
        <v>14.76</v>
      </c>
      <c r="N6947" s="17" t="str">
        <f>IF(SalesData[[#This Row],[Profit]]&gt;0,"Profit","Loss")</f>
        <v>Profit</v>
      </c>
    </row>
    <row r="6948" spans="1:14" x14ac:dyDescent="0.25">
      <c r="A6948" s="1">
        <v>42796</v>
      </c>
      <c r="B6948" s="3">
        <f t="shared" si="324"/>
        <v>2017</v>
      </c>
      <c r="C6948" s="3">
        <f t="shared" si="325"/>
        <v>3</v>
      </c>
      <c r="D6948" t="s">
        <v>2298</v>
      </c>
      <c r="E6948" t="str">
        <f t="shared" si="326"/>
        <v>Maribeth Yedwab20170302</v>
      </c>
      <c r="F6948">
        <f>IF(COUNTIF($E$2:E6948, E6948) = 1, MAX($F$1:F6947) + 1, INDEX($F$1:F6947, MATCH(E6948, $E$1:E6947, 0)))</f>
        <v>3435</v>
      </c>
      <c r="G6948" t="s">
        <v>27</v>
      </c>
      <c r="H6948" t="s">
        <v>39</v>
      </c>
      <c r="I6948" t="s">
        <v>52</v>
      </c>
      <c r="J6948" t="s">
        <v>2532</v>
      </c>
      <c r="K6948" s="17">
        <v>479.94</v>
      </c>
      <c r="L6948" s="17">
        <v>6</v>
      </c>
      <c r="M6948" s="17">
        <v>52.79</v>
      </c>
      <c r="N6948" s="17" t="str">
        <f>IF(SalesData[[#This Row],[Profit]]&gt;0,"Profit","Loss")</f>
        <v>Profit</v>
      </c>
    </row>
    <row r="6949" spans="1:14" x14ac:dyDescent="0.25">
      <c r="A6949" s="1">
        <v>42796</v>
      </c>
      <c r="B6949" s="3">
        <f t="shared" si="324"/>
        <v>2017</v>
      </c>
      <c r="C6949" s="3">
        <f t="shared" si="325"/>
        <v>3</v>
      </c>
      <c r="D6949" t="s">
        <v>556</v>
      </c>
      <c r="E6949" t="str">
        <f t="shared" si="326"/>
        <v>Dorothy Badders20170302</v>
      </c>
      <c r="F6949">
        <f>IF(COUNTIF($E$2:E6949, E6949) = 1, MAX($F$1:F6948) + 1, INDEX($F$1:F6948, MATCH(E6949, $E$1:E6948, 0)))</f>
        <v>3436</v>
      </c>
      <c r="G6949" t="s">
        <v>59</v>
      </c>
      <c r="H6949" t="s">
        <v>11</v>
      </c>
      <c r="I6949" t="s">
        <v>24</v>
      </c>
      <c r="J6949" t="s">
        <v>1351</v>
      </c>
      <c r="K6949" s="17">
        <v>59.52</v>
      </c>
      <c r="L6949" s="17">
        <v>3</v>
      </c>
      <c r="M6949" s="17">
        <v>15.48</v>
      </c>
      <c r="N6949" s="17" t="str">
        <f>IF(SalesData[[#This Row],[Profit]]&gt;0,"Profit","Loss")</f>
        <v>Profit</v>
      </c>
    </row>
    <row r="6950" spans="1:14" x14ac:dyDescent="0.25">
      <c r="A6950" s="1">
        <v>42796</v>
      </c>
      <c r="B6950" s="3">
        <f t="shared" si="324"/>
        <v>2017</v>
      </c>
      <c r="C6950" s="3">
        <f t="shared" si="325"/>
        <v>3</v>
      </c>
      <c r="D6950" t="s">
        <v>556</v>
      </c>
      <c r="E6950" t="str">
        <f t="shared" si="326"/>
        <v>Dorothy Badders20170302</v>
      </c>
      <c r="F6950">
        <f>IF(COUNTIF($E$2:E6950, E6950) = 1, MAX($F$1:F6949) + 1, INDEX($F$1:F6949, MATCH(E6950, $E$1:E6949, 0)))</f>
        <v>3436</v>
      </c>
      <c r="G6950" t="s">
        <v>59</v>
      </c>
      <c r="H6950" t="s">
        <v>11</v>
      </c>
      <c r="I6950" t="s">
        <v>63</v>
      </c>
      <c r="J6950" t="s">
        <v>64</v>
      </c>
      <c r="K6950" s="17">
        <v>57.96</v>
      </c>
      <c r="L6950" s="17">
        <v>7</v>
      </c>
      <c r="M6950" s="17">
        <v>27.24</v>
      </c>
      <c r="N6950" s="17" t="str">
        <f>IF(SalesData[[#This Row],[Profit]]&gt;0,"Profit","Loss")</f>
        <v>Profit</v>
      </c>
    </row>
    <row r="6951" spans="1:14" x14ac:dyDescent="0.25">
      <c r="A6951" s="1">
        <v>42796</v>
      </c>
      <c r="B6951" s="3">
        <f t="shared" si="324"/>
        <v>2017</v>
      </c>
      <c r="C6951" s="3">
        <f t="shared" si="325"/>
        <v>3</v>
      </c>
      <c r="D6951" t="s">
        <v>556</v>
      </c>
      <c r="E6951" t="str">
        <f t="shared" si="326"/>
        <v>Dorothy Badders20170302</v>
      </c>
      <c r="F6951">
        <f>IF(COUNTIF($E$2:E6951, E6951) = 1, MAX($F$1:F6950) + 1, INDEX($F$1:F6950, MATCH(E6951, $E$1:E6950, 0)))</f>
        <v>3436</v>
      </c>
      <c r="G6951" t="s">
        <v>59</v>
      </c>
      <c r="H6951" t="s">
        <v>34</v>
      </c>
      <c r="I6951" t="s">
        <v>74</v>
      </c>
      <c r="J6951" t="s">
        <v>2281</v>
      </c>
      <c r="K6951" s="17">
        <v>441.96</v>
      </c>
      <c r="L6951" s="17">
        <v>2</v>
      </c>
      <c r="M6951" s="17">
        <v>101.65</v>
      </c>
      <c r="N6951" s="17" t="str">
        <f>IF(SalesData[[#This Row],[Profit]]&gt;0,"Profit","Loss")</f>
        <v>Profit</v>
      </c>
    </row>
    <row r="6952" spans="1:14" x14ac:dyDescent="0.25">
      <c r="A6952" s="1">
        <v>42796</v>
      </c>
      <c r="B6952" s="3">
        <f t="shared" si="324"/>
        <v>2017</v>
      </c>
      <c r="C6952" s="3">
        <f t="shared" si="325"/>
        <v>3</v>
      </c>
      <c r="D6952" t="s">
        <v>556</v>
      </c>
      <c r="E6952" t="str">
        <f t="shared" si="326"/>
        <v>Dorothy Badders20170302</v>
      </c>
      <c r="F6952">
        <f>IF(COUNTIF($E$2:E6952, E6952) = 1, MAX($F$1:F6951) + 1, INDEX($F$1:F6951, MATCH(E6952, $E$1:E6951, 0)))</f>
        <v>3436</v>
      </c>
      <c r="G6952" t="s">
        <v>59</v>
      </c>
      <c r="H6952" t="s">
        <v>11</v>
      </c>
      <c r="I6952" t="s">
        <v>12</v>
      </c>
      <c r="J6952" t="s">
        <v>625</v>
      </c>
      <c r="K6952" s="17">
        <v>68.040000000000006</v>
      </c>
      <c r="L6952" s="17">
        <v>6</v>
      </c>
      <c r="M6952" s="17">
        <v>33.340000000000003</v>
      </c>
      <c r="N6952" s="17" t="str">
        <f>IF(SalesData[[#This Row],[Profit]]&gt;0,"Profit","Loss")</f>
        <v>Profit</v>
      </c>
    </row>
    <row r="6953" spans="1:14" x14ac:dyDescent="0.25">
      <c r="A6953" s="1">
        <v>42796</v>
      </c>
      <c r="B6953" s="3">
        <f t="shared" si="324"/>
        <v>2017</v>
      </c>
      <c r="C6953" s="3">
        <f t="shared" si="325"/>
        <v>3</v>
      </c>
      <c r="D6953" t="s">
        <v>1320</v>
      </c>
      <c r="E6953" t="str">
        <f t="shared" si="326"/>
        <v>Joseph Airdo20170302</v>
      </c>
      <c r="F6953">
        <f>IF(COUNTIF($E$2:E6953, E6953) = 1, MAX($F$1:F6952) + 1, INDEX($F$1:F6952, MATCH(E6953, $E$1:E6952, 0)))</f>
        <v>3437</v>
      </c>
      <c r="G6953" t="s">
        <v>78</v>
      </c>
      <c r="H6953" t="s">
        <v>11</v>
      </c>
      <c r="I6953" t="s">
        <v>20</v>
      </c>
      <c r="J6953" t="s">
        <v>1509</v>
      </c>
      <c r="K6953" s="17">
        <v>18.53</v>
      </c>
      <c r="L6953" s="17">
        <v>4</v>
      </c>
      <c r="M6953" s="17">
        <v>-12.35</v>
      </c>
      <c r="N6953" s="17" t="str">
        <f>IF(SalesData[[#This Row],[Profit]]&gt;0,"Profit","Loss")</f>
        <v>Loss</v>
      </c>
    </row>
    <row r="6954" spans="1:14" x14ac:dyDescent="0.25">
      <c r="A6954" s="1">
        <v>42796</v>
      </c>
      <c r="B6954" s="3">
        <f t="shared" si="324"/>
        <v>2017</v>
      </c>
      <c r="C6954" s="3">
        <f t="shared" si="325"/>
        <v>3</v>
      </c>
      <c r="D6954" t="s">
        <v>2242</v>
      </c>
      <c r="E6954" t="str">
        <f t="shared" si="326"/>
        <v>Ken Dana20170302</v>
      </c>
      <c r="F6954">
        <f>IF(COUNTIF($E$2:E6954, E6954) = 1, MAX($F$1:F6953) + 1, INDEX($F$1:F6953, MATCH(E6954, $E$1:E6953, 0)))</f>
        <v>3438</v>
      </c>
      <c r="G6954" t="s">
        <v>27</v>
      </c>
      <c r="H6954" t="s">
        <v>11</v>
      </c>
      <c r="I6954" t="s">
        <v>20</v>
      </c>
      <c r="J6954" t="s">
        <v>269</v>
      </c>
      <c r="K6954" s="17">
        <v>107.65</v>
      </c>
      <c r="L6954" s="17">
        <v>2</v>
      </c>
      <c r="M6954" s="17">
        <v>33.64</v>
      </c>
      <c r="N6954" s="17" t="str">
        <f>IF(SalesData[[#This Row],[Profit]]&gt;0,"Profit","Loss")</f>
        <v>Profit</v>
      </c>
    </row>
    <row r="6955" spans="1:14" x14ac:dyDescent="0.25">
      <c r="A6955" s="1">
        <v>42796</v>
      </c>
      <c r="B6955" s="3">
        <f t="shared" si="324"/>
        <v>2017</v>
      </c>
      <c r="C6955" s="3">
        <f t="shared" si="325"/>
        <v>3</v>
      </c>
      <c r="D6955" t="s">
        <v>490</v>
      </c>
      <c r="E6955" t="str">
        <f t="shared" si="326"/>
        <v>Roland Schwarz20170302</v>
      </c>
      <c r="F6955">
        <f>IF(COUNTIF($E$2:E6955, E6955) = 1, MAX($F$1:F6954) + 1, INDEX($F$1:F6954, MATCH(E6955, $E$1:E6954, 0)))</f>
        <v>3439</v>
      </c>
      <c r="G6955" t="s">
        <v>10</v>
      </c>
      <c r="H6955" t="s">
        <v>11</v>
      </c>
      <c r="I6955" t="s">
        <v>20</v>
      </c>
      <c r="J6955" t="s">
        <v>1291</v>
      </c>
      <c r="K6955" s="17">
        <v>0.56000000000000005</v>
      </c>
      <c r="L6955" s="17">
        <v>1</v>
      </c>
      <c r="M6955" s="17">
        <v>-0.95</v>
      </c>
      <c r="N6955" s="17" t="str">
        <f>IF(SalesData[[#This Row],[Profit]]&gt;0,"Profit","Loss")</f>
        <v>Loss</v>
      </c>
    </row>
    <row r="6956" spans="1:14" x14ac:dyDescent="0.25">
      <c r="A6956" s="1">
        <v>42797</v>
      </c>
      <c r="B6956" s="3">
        <f t="shared" si="324"/>
        <v>2017</v>
      </c>
      <c r="C6956" s="3">
        <f t="shared" si="325"/>
        <v>3</v>
      </c>
      <c r="D6956" t="s">
        <v>2540</v>
      </c>
      <c r="E6956" t="str">
        <f t="shared" si="326"/>
        <v>Liz Preis20170303</v>
      </c>
      <c r="F6956">
        <f>IF(COUNTIF($E$2:E6956, E6956) = 1, MAX($F$1:F6955) + 1, INDEX($F$1:F6955, MATCH(E6956, $E$1:E6955, 0)))</f>
        <v>3440</v>
      </c>
      <c r="G6956" t="s">
        <v>33</v>
      </c>
      <c r="H6956" t="s">
        <v>11</v>
      </c>
      <c r="I6956" t="s">
        <v>92</v>
      </c>
      <c r="J6956" t="s">
        <v>764</v>
      </c>
      <c r="K6956" s="17">
        <v>72.8</v>
      </c>
      <c r="L6956" s="17">
        <v>5</v>
      </c>
      <c r="M6956" s="17">
        <v>19.66</v>
      </c>
      <c r="N6956" s="17" t="str">
        <f>IF(SalesData[[#This Row],[Profit]]&gt;0,"Profit","Loss")</f>
        <v>Profit</v>
      </c>
    </row>
    <row r="6957" spans="1:14" x14ac:dyDescent="0.25">
      <c r="A6957" s="1">
        <v>42797</v>
      </c>
      <c r="B6957" s="3">
        <f t="shared" si="324"/>
        <v>2017</v>
      </c>
      <c r="C6957" s="3">
        <f t="shared" si="325"/>
        <v>3</v>
      </c>
      <c r="D6957" t="s">
        <v>771</v>
      </c>
      <c r="E6957" t="str">
        <f t="shared" si="326"/>
        <v>Richard Eichhorn20170303</v>
      </c>
      <c r="F6957">
        <f>IF(COUNTIF($E$2:E6957, E6957) = 1, MAX($F$1:F6956) + 1, INDEX($F$1:F6956, MATCH(E6957, $E$1:E6956, 0)))</f>
        <v>3441</v>
      </c>
      <c r="G6957" t="s">
        <v>10</v>
      </c>
      <c r="H6957" t="s">
        <v>11</v>
      </c>
      <c r="I6957" t="s">
        <v>12</v>
      </c>
      <c r="J6957" t="s">
        <v>2141</v>
      </c>
      <c r="K6957" s="17">
        <v>26.88</v>
      </c>
      <c r="L6957" s="17">
        <v>8</v>
      </c>
      <c r="M6957" s="17">
        <v>9.74</v>
      </c>
      <c r="N6957" s="17" t="str">
        <f>IF(SalesData[[#This Row],[Profit]]&gt;0,"Profit","Loss")</f>
        <v>Profit</v>
      </c>
    </row>
    <row r="6958" spans="1:14" x14ac:dyDescent="0.25">
      <c r="A6958" s="1">
        <v>42797</v>
      </c>
      <c r="B6958" s="3">
        <f t="shared" si="324"/>
        <v>2017</v>
      </c>
      <c r="C6958" s="3">
        <f t="shared" si="325"/>
        <v>3</v>
      </c>
      <c r="D6958" t="s">
        <v>915</v>
      </c>
      <c r="E6958" t="str">
        <f t="shared" si="326"/>
        <v>Emily Phan20170303</v>
      </c>
      <c r="F6958">
        <f>IF(COUNTIF($E$2:E6958, E6958) = 1, MAX($F$1:F6957) + 1, INDEX($F$1:F6957, MATCH(E6958, $E$1:E6957, 0)))</f>
        <v>3442</v>
      </c>
      <c r="G6958" t="s">
        <v>110</v>
      </c>
      <c r="H6958" t="s">
        <v>34</v>
      </c>
      <c r="I6958" t="s">
        <v>35</v>
      </c>
      <c r="J6958" t="s">
        <v>2182</v>
      </c>
      <c r="K6958" s="17">
        <v>180.98</v>
      </c>
      <c r="L6958" s="17">
        <v>1</v>
      </c>
      <c r="M6958" s="17">
        <v>47.05</v>
      </c>
      <c r="N6958" s="17" t="str">
        <f>IF(SalesData[[#This Row],[Profit]]&gt;0,"Profit","Loss")</f>
        <v>Profit</v>
      </c>
    </row>
    <row r="6959" spans="1:14" x14ac:dyDescent="0.25">
      <c r="A6959" s="1">
        <v>42797</v>
      </c>
      <c r="B6959" s="3">
        <f t="shared" si="324"/>
        <v>2017</v>
      </c>
      <c r="C6959" s="3">
        <f t="shared" si="325"/>
        <v>3</v>
      </c>
      <c r="D6959" t="s">
        <v>915</v>
      </c>
      <c r="E6959" t="str">
        <f t="shared" si="326"/>
        <v>Emily Phan20170303</v>
      </c>
      <c r="F6959">
        <f>IF(COUNTIF($E$2:E6959, E6959) = 1, MAX($F$1:F6958) + 1, INDEX($F$1:F6958, MATCH(E6959, $E$1:E6958, 0)))</f>
        <v>3442</v>
      </c>
      <c r="G6959" t="s">
        <v>110</v>
      </c>
      <c r="H6959" t="s">
        <v>39</v>
      </c>
      <c r="I6959" t="s">
        <v>52</v>
      </c>
      <c r="J6959" t="s">
        <v>454</v>
      </c>
      <c r="K6959" s="17">
        <v>99.98</v>
      </c>
      <c r="L6959" s="17">
        <v>2</v>
      </c>
      <c r="M6959" s="17">
        <v>42.99</v>
      </c>
      <c r="N6959" s="17" t="str">
        <f>IF(SalesData[[#This Row],[Profit]]&gt;0,"Profit","Loss")</f>
        <v>Profit</v>
      </c>
    </row>
    <row r="6960" spans="1:14" x14ac:dyDescent="0.25">
      <c r="A6960" s="1">
        <v>42797</v>
      </c>
      <c r="B6960" s="3">
        <f t="shared" si="324"/>
        <v>2017</v>
      </c>
      <c r="C6960" s="3">
        <f t="shared" si="325"/>
        <v>3</v>
      </c>
      <c r="D6960" t="s">
        <v>143</v>
      </c>
      <c r="E6960" t="str">
        <f t="shared" si="326"/>
        <v>Ed Jacobs20170303</v>
      </c>
      <c r="F6960">
        <f>IF(COUNTIF($E$2:E6960, E6960) = 1, MAX($F$1:F6959) + 1, INDEX($F$1:F6959, MATCH(E6960, $E$1:E6959, 0)))</f>
        <v>3443</v>
      </c>
      <c r="G6960" t="s">
        <v>27</v>
      </c>
      <c r="H6960" t="s">
        <v>39</v>
      </c>
      <c r="I6960" t="s">
        <v>52</v>
      </c>
      <c r="J6960" t="s">
        <v>2353</v>
      </c>
      <c r="K6960" s="17">
        <v>1049.44</v>
      </c>
      <c r="L6960" s="17">
        <v>8</v>
      </c>
      <c r="M6960" s="17">
        <v>440.76</v>
      </c>
      <c r="N6960" s="17" t="str">
        <f>IF(SalesData[[#This Row],[Profit]]&gt;0,"Profit","Loss")</f>
        <v>Profit</v>
      </c>
    </row>
    <row r="6961" spans="1:14" x14ac:dyDescent="0.25">
      <c r="A6961" s="1">
        <v>42797</v>
      </c>
      <c r="B6961" s="3">
        <f t="shared" si="324"/>
        <v>2017</v>
      </c>
      <c r="C6961" s="3">
        <f t="shared" si="325"/>
        <v>3</v>
      </c>
      <c r="D6961" t="s">
        <v>143</v>
      </c>
      <c r="E6961" t="str">
        <f t="shared" si="326"/>
        <v>Ed Jacobs20170303</v>
      </c>
      <c r="F6961">
        <f>IF(COUNTIF($E$2:E6961, E6961) = 1, MAX($F$1:F6960) + 1, INDEX($F$1:F6960, MATCH(E6961, $E$1:E6960, 0)))</f>
        <v>3443</v>
      </c>
      <c r="G6961" t="s">
        <v>27</v>
      </c>
      <c r="H6961" t="s">
        <v>34</v>
      </c>
      <c r="I6961" t="s">
        <v>35</v>
      </c>
      <c r="J6961" t="s">
        <v>2025</v>
      </c>
      <c r="K6961" s="17">
        <v>170.35</v>
      </c>
      <c r="L6961" s="17">
        <v>3</v>
      </c>
      <c r="M6961" s="17">
        <v>-17.04</v>
      </c>
      <c r="N6961" s="17" t="str">
        <f>IF(SalesData[[#This Row],[Profit]]&gt;0,"Profit","Loss")</f>
        <v>Loss</v>
      </c>
    </row>
    <row r="6962" spans="1:14" x14ac:dyDescent="0.25">
      <c r="A6962" s="1">
        <v>42797</v>
      </c>
      <c r="B6962" s="3">
        <f t="shared" si="324"/>
        <v>2017</v>
      </c>
      <c r="C6962" s="3">
        <f t="shared" si="325"/>
        <v>3</v>
      </c>
      <c r="D6962" t="s">
        <v>1517</v>
      </c>
      <c r="E6962" t="str">
        <f t="shared" si="326"/>
        <v>Bill Tyler20170303</v>
      </c>
      <c r="F6962">
        <f>IF(COUNTIF($E$2:E6962, E6962) = 1, MAX($F$1:F6961) + 1, INDEX($F$1:F6961, MATCH(E6962, $E$1:E6961, 0)))</f>
        <v>3444</v>
      </c>
      <c r="G6962" t="s">
        <v>27</v>
      </c>
      <c r="H6962" t="s">
        <v>34</v>
      </c>
      <c r="I6962" t="s">
        <v>145</v>
      </c>
      <c r="J6962" t="s">
        <v>818</v>
      </c>
      <c r="K6962" s="17">
        <v>399.67</v>
      </c>
      <c r="L6962" s="17">
        <v>7</v>
      </c>
      <c r="M6962" s="17">
        <v>-14.99</v>
      </c>
      <c r="N6962" s="17" t="str">
        <f>IF(SalesData[[#This Row],[Profit]]&gt;0,"Profit","Loss")</f>
        <v>Loss</v>
      </c>
    </row>
    <row r="6963" spans="1:14" x14ac:dyDescent="0.25">
      <c r="A6963" s="1">
        <v>42798</v>
      </c>
      <c r="B6963" s="3">
        <f t="shared" si="324"/>
        <v>2017</v>
      </c>
      <c r="C6963" s="3">
        <f t="shared" si="325"/>
        <v>3</v>
      </c>
      <c r="D6963" t="s">
        <v>1791</v>
      </c>
      <c r="E6963" t="str">
        <f t="shared" si="326"/>
        <v>Sung Pak20170304</v>
      </c>
      <c r="F6963">
        <f>IF(COUNTIF($E$2:E6963, E6963) = 1, MAX($F$1:F6962) + 1, INDEX($F$1:F6962, MATCH(E6963, $E$1:E6962, 0)))</f>
        <v>3445</v>
      </c>
      <c r="G6963" t="s">
        <v>27</v>
      </c>
      <c r="H6963" t="s">
        <v>11</v>
      </c>
      <c r="I6963" t="s">
        <v>24</v>
      </c>
      <c r="J6963" t="s">
        <v>361</v>
      </c>
      <c r="K6963" s="17">
        <v>9.32</v>
      </c>
      <c r="L6963" s="17">
        <v>4</v>
      </c>
      <c r="M6963" s="17">
        <v>2.7</v>
      </c>
      <c r="N6963" s="17" t="str">
        <f>IF(SalesData[[#This Row],[Profit]]&gt;0,"Profit","Loss")</f>
        <v>Profit</v>
      </c>
    </row>
    <row r="6964" spans="1:14" x14ac:dyDescent="0.25">
      <c r="A6964" s="1">
        <v>42798</v>
      </c>
      <c r="B6964" s="3">
        <f t="shared" si="324"/>
        <v>2017</v>
      </c>
      <c r="C6964" s="3">
        <f t="shared" si="325"/>
        <v>3</v>
      </c>
      <c r="D6964" t="s">
        <v>1791</v>
      </c>
      <c r="E6964" t="str">
        <f t="shared" si="326"/>
        <v>Sung Pak20170304</v>
      </c>
      <c r="F6964">
        <f>IF(COUNTIF($E$2:E6964, E6964) = 1, MAX($F$1:F6963) + 1, INDEX($F$1:F6963, MATCH(E6964, $E$1:E6963, 0)))</f>
        <v>3445</v>
      </c>
      <c r="G6964" t="s">
        <v>27</v>
      </c>
      <c r="H6964" t="s">
        <v>11</v>
      </c>
      <c r="I6964" t="s">
        <v>63</v>
      </c>
      <c r="J6964" t="s">
        <v>2160</v>
      </c>
      <c r="K6964" s="17">
        <v>15.25</v>
      </c>
      <c r="L6964" s="17">
        <v>1</v>
      </c>
      <c r="M6964" s="17">
        <v>7.02</v>
      </c>
      <c r="N6964" s="17" t="str">
        <f>IF(SalesData[[#This Row],[Profit]]&gt;0,"Profit","Loss")</f>
        <v>Profit</v>
      </c>
    </row>
    <row r="6965" spans="1:14" x14ac:dyDescent="0.25">
      <c r="A6965" s="1">
        <v>42798</v>
      </c>
      <c r="B6965" s="3">
        <f t="shared" si="324"/>
        <v>2017</v>
      </c>
      <c r="C6965" s="3">
        <f t="shared" si="325"/>
        <v>3</v>
      </c>
      <c r="D6965" t="s">
        <v>9</v>
      </c>
      <c r="E6965" t="str">
        <f t="shared" si="326"/>
        <v>Darren Powers20170304</v>
      </c>
      <c r="F6965">
        <f>IF(COUNTIF($E$2:E6965, E6965) = 1, MAX($F$1:F6964) + 1, INDEX($F$1:F6964, MATCH(E6965, $E$1:E6964, 0)))</f>
        <v>3446</v>
      </c>
      <c r="G6965" t="s">
        <v>10</v>
      </c>
      <c r="H6965" t="s">
        <v>11</v>
      </c>
      <c r="I6965" t="s">
        <v>12</v>
      </c>
      <c r="J6965" t="s">
        <v>1057</v>
      </c>
      <c r="K6965" s="17">
        <v>89.57</v>
      </c>
      <c r="L6965" s="17">
        <v>2</v>
      </c>
      <c r="M6965" s="17">
        <v>32.47</v>
      </c>
      <c r="N6965" s="17" t="str">
        <f>IF(SalesData[[#This Row],[Profit]]&gt;0,"Profit","Loss")</f>
        <v>Profit</v>
      </c>
    </row>
    <row r="6966" spans="1:14" x14ac:dyDescent="0.25">
      <c r="A6966" s="1">
        <v>42798</v>
      </c>
      <c r="B6966" s="3">
        <f t="shared" si="324"/>
        <v>2017</v>
      </c>
      <c r="C6966" s="3">
        <f t="shared" si="325"/>
        <v>3</v>
      </c>
      <c r="D6966" t="s">
        <v>2385</v>
      </c>
      <c r="E6966" t="str">
        <f t="shared" si="326"/>
        <v>Tonja Turnell20170304</v>
      </c>
      <c r="F6966">
        <f>IF(COUNTIF($E$2:E6966, E6966) = 1, MAX($F$1:F6965) + 1, INDEX($F$1:F6965, MATCH(E6966, $E$1:E6965, 0)))</f>
        <v>3447</v>
      </c>
      <c r="G6966" t="s">
        <v>10</v>
      </c>
      <c r="H6966" t="s">
        <v>34</v>
      </c>
      <c r="I6966" t="s">
        <v>47</v>
      </c>
      <c r="J6966" t="s">
        <v>2153</v>
      </c>
      <c r="K6966" s="17">
        <v>103.5</v>
      </c>
      <c r="L6966" s="17">
        <v>5</v>
      </c>
      <c r="M6966" s="17">
        <v>-77.63</v>
      </c>
      <c r="N6966" s="17" t="str">
        <f>IF(SalesData[[#This Row],[Profit]]&gt;0,"Profit","Loss")</f>
        <v>Loss</v>
      </c>
    </row>
    <row r="6967" spans="1:14" x14ac:dyDescent="0.25">
      <c r="A6967" s="1">
        <v>42798</v>
      </c>
      <c r="B6967" s="3">
        <f t="shared" si="324"/>
        <v>2017</v>
      </c>
      <c r="C6967" s="3">
        <f t="shared" si="325"/>
        <v>3</v>
      </c>
      <c r="D6967" t="s">
        <v>2385</v>
      </c>
      <c r="E6967" t="str">
        <f t="shared" si="326"/>
        <v>Tonja Turnell20170304</v>
      </c>
      <c r="F6967">
        <f>IF(COUNTIF($E$2:E6967, E6967) = 1, MAX($F$1:F6966) + 1, INDEX($F$1:F6966, MATCH(E6967, $E$1:E6966, 0)))</f>
        <v>3447</v>
      </c>
      <c r="G6967" t="s">
        <v>10</v>
      </c>
      <c r="H6967" t="s">
        <v>11</v>
      </c>
      <c r="I6967" t="s">
        <v>16</v>
      </c>
      <c r="J6967" t="s">
        <v>2418</v>
      </c>
      <c r="K6967" s="17">
        <v>2.46</v>
      </c>
      <c r="L6967" s="17">
        <v>1</v>
      </c>
      <c r="M6967" s="17">
        <v>0.86</v>
      </c>
      <c r="N6967" s="17" t="str">
        <f>IF(SalesData[[#This Row],[Profit]]&gt;0,"Profit","Loss")</f>
        <v>Profit</v>
      </c>
    </row>
    <row r="6968" spans="1:14" x14ac:dyDescent="0.25">
      <c r="A6968" s="1">
        <v>42798</v>
      </c>
      <c r="B6968" s="3">
        <f t="shared" si="324"/>
        <v>2017</v>
      </c>
      <c r="C6968" s="3">
        <f t="shared" si="325"/>
        <v>3</v>
      </c>
      <c r="D6968" t="s">
        <v>2385</v>
      </c>
      <c r="E6968" t="str">
        <f t="shared" si="326"/>
        <v>Tonja Turnell20170304</v>
      </c>
      <c r="F6968">
        <f>IF(COUNTIF($E$2:E6968, E6968) = 1, MAX($F$1:F6967) + 1, INDEX($F$1:F6967, MATCH(E6968, $E$1:E6967, 0)))</f>
        <v>3447</v>
      </c>
      <c r="G6968" t="s">
        <v>10</v>
      </c>
      <c r="H6968" t="s">
        <v>11</v>
      </c>
      <c r="I6968" t="s">
        <v>18</v>
      </c>
      <c r="J6968" t="s">
        <v>349</v>
      </c>
      <c r="K6968" s="17">
        <v>8.7200000000000006</v>
      </c>
      <c r="L6968" s="17">
        <v>1</v>
      </c>
      <c r="M6968" s="17">
        <v>0.65</v>
      </c>
      <c r="N6968" s="17" t="str">
        <f>IF(SalesData[[#This Row],[Profit]]&gt;0,"Profit","Loss")</f>
        <v>Profit</v>
      </c>
    </row>
    <row r="6969" spans="1:14" x14ac:dyDescent="0.25">
      <c r="A6969" s="1">
        <v>42799</v>
      </c>
      <c r="B6969" s="3">
        <f t="shared" si="324"/>
        <v>2017</v>
      </c>
      <c r="C6969" s="3">
        <f t="shared" si="325"/>
        <v>3</v>
      </c>
      <c r="D6969" t="s">
        <v>1593</v>
      </c>
      <c r="E6969" t="str">
        <f t="shared" si="326"/>
        <v>Pete Kriz20170305</v>
      </c>
      <c r="F6969">
        <f>IF(COUNTIF($E$2:E6969, E6969) = 1, MAX($F$1:F6968) + 1, INDEX($F$1:F6968, MATCH(E6969, $E$1:E6968, 0)))</f>
        <v>3448</v>
      </c>
      <c r="G6969" t="s">
        <v>157</v>
      </c>
      <c r="H6969" t="s">
        <v>11</v>
      </c>
      <c r="I6969" t="s">
        <v>16</v>
      </c>
      <c r="J6969" t="s">
        <v>2586</v>
      </c>
      <c r="K6969" s="17">
        <v>25.06</v>
      </c>
      <c r="L6969" s="17">
        <v>2</v>
      </c>
      <c r="M6969" s="17">
        <v>11.78</v>
      </c>
      <c r="N6969" s="17" t="str">
        <f>IF(SalesData[[#This Row],[Profit]]&gt;0,"Profit","Loss")</f>
        <v>Profit</v>
      </c>
    </row>
    <row r="6970" spans="1:14" x14ac:dyDescent="0.25">
      <c r="A6970" s="1">
        <v>42799</v>
      </c>
      <c r="B6970" s="3">
        <f t="shared" si="324"/>
        <v>2017</v>
      </c>
      <c r="C6970" s="3">
        <f t="shared" si="325"/>
        <v>3</v>
      </c>
      <c r="D6970" t="s">
        <v>1373</v>
      </c>
      <c r="E6970" t="str">
        <f t="shared" si="326"/>
        <v>Julia Dunbar20170305</v>
      </c>
      <c r="F6970">
        <f>IF(COUNTIF($E$2:E6970, E6970) = 1, MAX($F$1:F6969) + 1, INDEX($F$1:F6969, MATCH(E6970, $E$1:E6969, 0)))</f>
        <v>3449</v>
      </c>
      <c r="G6970" t="s">
        <v>315</v>
      </c>
      <c r="H6970" t="s">
        <v>11</v>
      </c>
      <c r="I6970" t="s">
        <v>43</v>
      </c>
      <c r="J6970" t="s">
        <v>1508</v>
      </c>
      <c r="K6970" s="17">
        <v>7.9</v>
      </c>
      <c r="L6970" s="17">
        <v>2</v>
      </c>
      <c r="M6970" s="17">
        <v>2.5299999999999998</v>
      </c>
      <c r="N6970" s="17" t="str">
        <f>IF(SalesData[[#This Row],[Profit]]&gt;0,"Profit","Loss")</f>
        <v>Profit</v>
      </c>
    </row>
    <row r="6971" spans="1:14" x14ac:dyDescent="0.25">
      <c r="A6971" s="1">
        <v>42799</v>
      </c>
      <c r="B6971" s="3">
        <f t="shared" si="324"/>
        <v>2017</v>
      </c>
      <c r="C6971" s="3">
        <f t="shared" si="325"/>
        <v>3</v>
      </c>
      <c r="D6971" t="s">
        <v>1373</v>
      </c>
      <c r="E6971" t="str">
        <f t="shared" si="326"/>
        <v>Julia Dunbar20170305</v>
      </c>
      <c r="F6971">
        <f>IF(COUNTIF($E$2:E6971, E6971) = 1, MAX($F$1:F6970) + 1, INDEX($F$1:F6970, MATCH(E6971, $E$1:E6970, 0)))</f>
        <v>3449</v>
      </c>
      <c r="G6971" t="s">
        <v>315</v>
      </c>
      <c r="H6971" t="s">
        <v>11</v>
      </c>
      <c r="I6971" t="s">
        <v>18</v>
      </c>
      <c r="J6971" t="s">
        <v>580</v>
      </c>
      <c r="K6971" s="17">
        <v>221.16</v>
      </c>
      <c r="L6971" s="17">
        <v>4</v>
      </c>
      <c r="M6971" s="17">
        <v>57.5</v>
      </c>
      <c r="N6971" s="17" t="str">
        <f>IF(SalesData[[#This Row],[Profit]]&gt;0,"Profit","Loss")</f>
        <v>Profit</v>
      </c>
    </row>
    <row r="6972" spans="1:14" x14ac:dyDescent="0.25">
      <c r="A6972" s="1">
        <v>42799</v>
      </c>
      <c r="B6972" s="3">
        <f t="shared" si="324"/>
        <v>2017</v>
      </c>
      <c r="C6972" s="3">
        <f t="shared" si="325"/>
        <v>3</v>
      </c>
      <c r="D6972" t="s">
        <v>1373</v>
      </c>
      <c r="E6972" t="str">
        <f t="shared" si="326"/>
        <v>Julia Dunbar20170305</v>
      </c>
      <c r="F6972">
        <f>IF(COUNTIF($E$2:E6972, E6972) = 1, MAX($F$1:F6971) + 1, INDEX($F$1:F6971, MATCH(E6972, $E$1:E6971, 0)))</f>
        <v>3449</v>
      </c>
      <c r="G6972" t="s">
        <v>315</v>
      </c>
      <c r="H6972" t="s">
        <v>11</v>
      </c>
      <c r="I6972" t="s">
        <v>20</v>
      </c>
      <c r="J6972" t="s">
        <v>697</v>
      </c>
      <c r="K6972" s="17">
        <v>127.96</v>
      </c>
      <c r="L6972" s="17">
        <v>2</v>
      </c>
      <c r="M6972" s="17">
        <v>62.7</v>
      </c>
      <c r="N6972" s="17" t="str">
        <f>IF(SalesData[[#This Row],[Profit]]&gt;0,"Profit","Loss")</f>
        <v>Profit</v>
      </c>
    </row>
    <row r="6973" spans="1:14" x14ac:dyDescent="0.25">
      <c r="A6973" s="1">
        <v>42799</v>
      </c>
      <c r="B6973" s="3">
        <f t="shared" si="324"/>
        <v>2017</v>
      </c>
      <c r="C6973" s="3">
        <f t="shared" si="325"/>
        <v>3</v>
      </c>
      <c r="D6973" t="s">
        <v>1373</v>
      </c>
      <c r="E6973" t="str">
        <f t="shared" si="326"/>
        <v>Julia Dunbar20170305</v>
      </c>
      <c r="F6973">
        <f>IF(COUNTIF($E$2:E6973, E6973) = 1, MAX($F$1:F6972) + 1, INDEX($F$1:F6972, MATCH(E6973, $E$1:E6972, 0)))</f>
        <v>3449</v>
      </c>
      <c r="G6973" t="s">
        <v>315</v>
      </c>
      <c r="H6973" t="s">
        <v>11</v>
      </c>
      <c r="I6973" t="s">
        <v>20</v>
      </c>
      <c r="J6973" t="s">
        <v>428</v>
      </c>
      <c r="K6973" s="17">
        <v>18.690000000000001</v>
      </c>
      <c r="L6973" s="17">
        <v>3</v>
      </c>
      <c r="M6973" s="17">
        <v>9.16</v>
      </c>
      <c r="N6973" s="17" t="str">
        <f>IF(SalesData[[#This Row],[Profit]]&gt;0,"Profit","Loss")</f>
        <v>Profit</v>
      </c>
    </row>
    <row r="6974" spans="1:14" x14ac:dyDescent="0.25">
      <c r="A6974" s="1">
        <v>42799</v>
      </c>
      <c r="B6974" s="3">
        <f t="shared" si="324"/>
        <v>2017</v>
      </c>
      <c r="C6974" s="3">
        <f t="shared" si="325"/>
        <v>3</v>
      </c>
      <c r="D6974" t="s">
        <v>1883</v>
      </c>
      <c r="E6974" t="str">
        <f t="shared" si="326"/>
        <v>Claudia Bergmann20170305</v>
      </c>
      <c r="F6974">
        <f>IF(COUNTIF($E$2:E6974, E6974) = 1, MAX($F$1:F6973) + 1, INDEX($F$1:F6973, MATCH(E6974, $E$1:E6973, 0)))</f>
        <v>3450</v>
      </c>
      <c r="G6974" t="s">
        <v>329</v>
      </c>
      <c r="H6974" t="s">
        <v>11</v>
      </c>
      <c r="I6974" t="s">
        <v>63</v>
      </c>
      <c r="J6974" t="s">
        <v>1721</v>
      </c>
      <c r="K6974" s="17">
        <v>42.68</v>
      </c>
      <c r="L6974" s="17">
        <v>4</v>
      </c>
      <c r="M6974" s="17">
        <v>19.63</v>
      </c>
      <c r="N6974" s="17" t="str">
        <f>IF(SalesData[[#This Row],[Profit]]&gt;0,"Profit","Loss")</f>
        <v>Profit</v>
      </c>
    </row>
    <row r="6975" spans="1:14" x14ac:dyDescent="0.25">
      <c r="A6975" s="1">
        <v>42799</v>
      </c>
      <c r="B6975" s="3">
        <f t="shared" si="324"/>
        <v>2017</v>
      </c>
      <c r="C6975" s="3">
        <f t="shared" si="325"/>
        <v>3</v>
      </c>
      <c r="D6975" t="s">
        <v>1883</v>
      </c>
      <c r="E6975" t="str">
        <f t="shared" si="326"/>
        <v>Claudia Bergmann20170305</v>
      </c>
      <c r="F6975">
        <f>IF(COUNTIF($E$2:E6975, E6975) = 1, MAX($F$1:F6974) + 1, INDEX($F$1:F6974, MATCH(E6975, $E$1:E6974, 0)))</f>
        <v>3450</v>
      </c>
      <c r="G6975" t="s">
        <v>329</v>
      </c>
      <c r="H6975" t="s">
        <v>39</v>
      </c>
      <c r="I6975" t="s">
        <v>52</v>
      </c>
      <c r="J6975" t="s">
        <v>1078</v>
      </c>
      <c r="K6975" s="17">
        <v>299.97000000000003</v>
      </c>
      <c r="L6975" s="17">
        <v>3</v>
      </c>
      <c r="M6975" s="17">
        <v>125.99</v>
      </c>
      <c r="N6975" s="17" t="str">
        <f>IF(SalesData[[#This Row],[Profit]]&gt;0,"Profit","Loss")</f>
        <v>Profit</v>
      </c>
    </row>
    <row r="6976" spans="1:14" x14ac:dyDescent="0.25">
      <c r="A6976" s="1">
        <v>42799</v>
      </c>
      <c r="B6976" s="3">
        <f t="shared" si="324"/>
        <v>2017</v>
      </c>
      <c r="C6976" s="3">
        <f t="shared" si="325"/>
        <v>3</v>
      </c>
      <c r="D6976" t="s">
        <v>1883</v>
      </c>
      <c r="E6976" t="str">
        <f t="shared" si="326"/>
        <v>Claudia Bergmann20170305</v>
      </c>
      <c r="F6976">
        <f>IF(COUNTIF($E$2:E6976, E6976) = 1, MAX($F$1:F6975) + 1, INDEX($F$1:F6975, MATCH(E6976, $E$1:E6975, 0)))</f>
        <v>3450</v>
      </c>
      <c r="G6976" t="s">
        <v>329</v>
      </c>
      <c r="H6976" t="s">
        <v>11</v>
      </c>
      <c r="I6976" t="s">
        <v>92</v>
      </c>
      <c r="J6976" t="s">
        <v>1296</v>
      </c>
      <c r="K6976" s="17">
        <v>262.24</v>
      </c>
      <c r="L6976" s="17">
        <v>2</v>
      </c>
      <c r="M6976" s="17">
        <v>78.67</v>
      </c>
      <c r="N6976" s="17" t="str">
        <f>IF(SalesData[[#This Row],[Profit]]&gt;0,"Profit","Loss")</f>
        <v>Profit</v>
      </c>
    </row>
    <row r="6977" spans="1:14" x14ac:dyDescent="0.25">
      <c r="A6977" s="1">
        <v>42799</v>
      </c>
      <c r="B6977" s="3">
        <f t="shared" si="324"/>
        <v>2017</v>
      </c>
      <c r="C6977" s="3">
        <f t="shared" si="325"/>
        <v>3</v>
      </c>
      <c r="D6977" t="s">
        <v>1883</v>
      </c>
      <c r="E6977" t="str">
        <f t="shared" si="326"/>
        <v>Claudia Bergmann20170305</v>
      </c>
      <c r="F6977">
        <f>IF(COUNTIF($E$2:E6977, E6977) = 1, MAX($F$1:F6976) + 1, INDEX($F$1:F6976, MATCH(E6977, $E$1:E6976, 0)))</f>
        <v>3450</v>
      </c>
      <c r="G6977" t="s">
        <v>329</v>
      </c>
      <c r="H6977" t="s">
        <v>11</v>
      </c>
      <c r="I6977" t="s">
        <v>20</v>
      </c>
      <c r="J6977" t="s">
        <v>2061</v>
      </c>
      <c r="K6977" s="17">
        <v>234.36</v>
      </c>
      <c r="L6977" s="17">
        <v>6</v>
      </c>
      <c r="M6977" s="17">
        <v>112.49</v>
      </c>
      <c r="N6977" s="17" t="str">
        <f>IF(SalesData[[#This Row],[Profit]]&gt;0,"Profit","Loss")</f>
        <v>Profit</v>
      </c>
    </row>
    <row r="6978" spans="1:14" x14ac:dyDescent="0.25">
      <c r="A6978" s="1">
        <v>42800</v>
      </c>
      <c r="B6978" s="3">
        <f t="shared" ref="B6978:B7041" si="327">YEAR(A6978)</f>
        <v>2017</v>
      </c>
      <c r="C6978" s="3">
        <f t="shared" ref="C6978:C7041" si="328">MONTH(A6978)</f>
        <v>3</v>
      </c>
      <c r="D6978" t="s">
        <v>2657</v>
      </c>
      <c r="E6978" t="str">
        <f t="shared" ref="E6978:E7041" si="329">D6978 &amp; TEXT(A6978, "yyyymmdd")</f>
        <v>Roland Murray20170306</v>
      </c>
      <c r="F6978">
        <f>IF(COUNTIF($E$2:E6978, E6978) = 1, MAX($F$1:F6977) + 1, INDEX($F$1:F6977, MATCH(E6978, $E$1:E6977, 0)))</f>
        <v>3451</v>
      </c>
      <c r="G6978" t="s">
        <v>149</v>
      </c>
      <c r="H6978" t="s">
        <v>11</v>
      </c>
      <c r="I6978" t="s">
        <v>12</v>
      </c>
      <c r="J6978" t="s">
        <v>1967</v>
      </c>
      <c r="K6978" s="17">
        <v>26.38</v>
      </c>
      <c r="L6978" s="17">
        <v>1</v>
      </c>
      <c r="M6978" s="17">
        <v>12.13</v>
      </c>
      <c r="N6978" s="17" t="str">
        <f>IF(SalesData[[#This Row],[Profit]]&gt;0,"Profit","Loss")</f>
        <v>Profit</v>
      </c>
    </row>
    <row r="6979" spans="1:14" x14ac:dyDescent="0.25">
      <c r="A6979" s="1">
        <v>42800</v>
      </c>
      <c r="B6979" s="3">
        <f t="shared" si="327"/>
        <v>2017</v>
      </c>
      <c r="C6979" s="3">
        <f t="shared" si="328"/>
        <v>3</v>
      </c>
      <c r="D6979" t="s">
        <v>2657</v>
      </c>
      <c r="E6979" t="str">
        <f t="shared" si="329"/>
        <v>Roland Murray20170306</v>
      </c>
      <c r="F6979">
        <f>IF(COUNTIF($E$2:E6979, E6979) = 1, MAX($F$1:F6978) + 1, INDEX($F$1:F6978, MATCH(E6979, $E$1:E6978, 0)))</f>
        <v>3451</v>
      </c>
      <c r="G6979" t="s">
        <v>149</v>
      </c>
      <c r="H6979" t="s">
        <v>34</v>
      </c>
      <c r="I6979" t="s">
        <v>47</v>
      </c>
      <c r="J6979" t="s">
        <v>1837</v>
      </c>
      <c r="K6979" s="17">
        <v>71.97</v>
      </c>
      <c r="L6979" s="17">
        <v>3</v>
      </c>
      <c r="M6979" s="17">
        <v>16.55</v>
      </c>
      <c r="N6979" s="17" t="str">
        <f>IF(SalesData[[#This Row],[Profit]]&gt;0,"Profit","Loss")</f>
        <v>Profit</v>
      </c>
    </row>
    <row r="6980" spans="1:14" x14ac:dyDescent="0.25">
      <c r="A6980" s="1">
        <v>42800</v>
      </c>
      <c r="B6980" s="3">
        <f t="shared" si="327"/>
        <v>2017</v>
      </c>
      <c r="C6980" s="3">
        <f t="shared" si="328"/>
        <v>3</v>
      </c>
      <c r="D6980" t="s">
        <v>530</v>
      </c>
      <c r="E6980" t="str">
        <f t="shared" si="329"/>
        <v>Ben Ferrer20170306</v>
      </c>
      <c r="F6980">
        <f>IF(COUNTIF($E$2:E6980, E6980) = 1, MAX($F$1:F6979) + 1, INDEX($F$1:F6979, MATCH(E6980, $E$1:E6979, 0)))</f>
        <v>3452</v>
      </c>
      <c r="G6980" t="s">
        <v>27</v>
      </c>
      <c r="H6980" t="s">
        <v>11</v>
      </c>
      <c r="I6980" t="s">
        <v>20</v>
      </c>
      <c r="J6980" t="s">
        <v>2163</v>
      </c>
      <c r="K6980" s="17">
        <v>14.98</v>
      </c>
      <c r="L6980" s="17">
        <v>9</v>
      </c>
      <c r="M6980" s="17">
        <v>5.43</v>
      </c>
      <c r="N6980" s="17" t="str">
        <f>IF(SalesData[[#This Row],[Profit]]&gt;0,"Profit","Loss")</f>
        <v>Profit</v>
      </c>
    </row>
    <row r="6981" spans="1:14" x14ac:dyDescent="0.25">
      <c r="A6981" s="1">
        <v>42800</v>
      </c>
      <c r="B6981" s="3">
        <f t="shared" si="327"/>
        <v>2017</v>
      </c>
      <c r="C6981" s="3">
        <f t="shared" si="328"/>
        <v>3</v>
      </c>
      <c r="D6981" t="s">
        <v>1771</v>
      </c>
      <c r="E6981" t="str">
        <f t="shared" si="329"/>
        <v>Sally Hughsby20170306</v>
      </c>
      <c r="F6981">
        <f>IF(COUNTIF($E$2:E6981, E6981) = 1, MAX($F$1:F6980) + 1, INDEX($F$1:F6980, MATCH(E6981, $E$1:E6980, 0)))</f>
        <v>3453</v>
      </c>
      <c r="G6981" t="s">
        <v>27</v>
      </c>
      <c r="H6981" t="s">
        <v>11</v>
      </c>
      <c r="I6981" t="s">
        <v>18</v>
      </c>
      <c r="J6981" t="s">
        <v>1360</v>
      </c>
      <c r="K6981" s="17">
        <v>67.78</v>
      </c>
      <c r="L6981" s="17">
        <v>2</v>
      </c>
      <c r="M6981" s="17">
        <v>16.95</v>
      </c>
      <c r="N6981" s="17" t="str">
        <f>IF(SalesData[[#This Row],[Profit]]&gt;0,"Profit","Loss")</f>
        <v>Profit</v>
      </c>
    </row>
    <row r="6982" spans="1:14" x14ac:dyDescent="0.25">
      <c r="A6982" s="1">
        <v>42800</v>
      </c>
      <c r="B6982" s="3">
        <f t="shared" si="327"/>
        <v>2017</v>
      </c>
      <c r="C6982" s="3">
        <f t="shared" si="328"/>
        <v>3</v>
      </c>
      <c r="D6982" t="s">
        <v>2115</v>
      </c>
      <c r="E6982" t="str">
        <f t="shared" si="329"/>
        <v>Frank Carlisle20170306</v>
      </c>
      <c r="F6982">
        <f>IF(COUNTIF($E$2:E6982, E6982) = 1, MAX($F$1:F6981) + 1, INDEX($F$1:F6981, MATCH(E6982, $E$1:E6981, 0)))</f>
        <v>3454</v>
      </c>
      <c r="G6982" t="s">
        <v>27</v>
      </c>
      <c r="H6982" t="s">
        <v>11</v>
      </c>
      <c r="I6982" t="s">
        <v>24</v>
      </c>
      <c r="J6982" t="s">
        <v>949</v>
      </c>
      <c r="K6982" s="17">
        <v>23.88</v>
      </c>
      <c r="L6982" s="17">
        <v>6</v>
      </c>
      <c r="M6982" s="17">
        <v>8.1199999999999992</v>
      </c>
      <c r="N6982" s="17" t="str">
        <f>IF(SalesData[[#This Row],[Profit]]&gt;0,"Profit","Loss")</f>
        <v>Profit</v>
      </c>
    </row>
    <row r="6983" spans="1:14" x14ac:dyDescent="0.25">
      <c r="A6983" s="1">
        <v>42800</v>
      </c>
      <c r="B6983" s="3">
        <f t="shared" si="327"/>
        <v>2017</v>
      </c>
      <c r="C6983" s="3">
        <f t="shared" si="328"/>
        <v>3</v>
      </c>
      <c r="D6983" t="s">
        <v>2115</v>
      </c>
      <c r="E6983" t="str">
        <f t="shared" si="329"/>
        <v>Frank Carlisle20170306</v>
      </c>
      <c r="F6983">
        <f>IF(COUNTIF($E$2:E6983, E6983) = 1, MAX($F$1:F6982) + 1, INDEX($F$1:F6982, MATCH(E6983, $E$1:E6982, 0)))</f>
        <v>3454</v>
      </c>
      <c r="G6983" t="s">
        <v>27</v>
      </c>
      <c r="H6983" t="s">
        <v>11</v>
      </c>
      <c r="I6983" t="s">
        <v>16</v>
      </c>
      <c r="J6983" t="s">
        <v>926</v>
      </c>
      <c r="K6983" s="17">
        <v>11.52</v>
      </c>
      <c r="L6983" s="17">
        <v>4</v>
      </c>
      <c r="M6983" s="17">
        <v>5.64</v>
      </c>
      <c r="N6983" s="17" t="str">
        <f>IF(SalesData[[#This Row],[Profit]]&gt;0,"Profit","Loss")</f>
        <v>Profit</v>
      </c>
    </row>
    <row r="6984" spans="1:14" x14ac:dyDescent="0.25">
      <c r="A6984" s="1">
        <v>42800</v>
      </c>
      <c r="B6984" s="3">
        <f t="shared" si="327"/>
        <v>2017</v>
      </c>
      <c r="C6984" s="3">
        <f t="shared" si="328"/>
        <v>3</v>
      </c>
      <c r="D6984" t="s">
        <v>2115</v>
      </c>
      <c r="E6984" t="str">
        <f t="shared" si="329"/>
        <v>Frank Carlisle20170306</v>
      </c>
      <c r="F6984">
        <f>IF(COUNTIF($E$2:E6984, E6984) = 1, MAX($F$1:F6983) + 1, INDEX($F$1:F6983, MATCH(E6984, $E$1:E6983, 0)))</f>
        <v>3454</v>
      </c>
      <c r="G6984" t="s">
        <v>27</v>
      </c>
      <c r="H6984" t="s">
        <v>11</v>
      </c>
      <c r="I6984" t="s">
        <v>12</v>
      </c>
      <c r="J6984" t="s">
        <v>1601</v>
      </c>
      <c r="K6984" s="17">
        <v>286.93</v>
      </c>
      <c r="L6984" s="17">
        <v>7</v>
      </c>
      <c r="M6984" s="17">
        <v>140.6</v>
      </c>
      <c r="N6984" s="17" t="str">
        <f>IF(SalesData[[#This Row],[Profit]]&gt;0,"Profit","Loss")</f>
        <v>Profit</v>
      </c>
    </row>
    <row r="6985" spans="1:14" x14ac:dyDescent="0.25">
      <c r="A6985" s="1">
        <v>42800</v>
      </c>
      <c r="B6985" s="3">
        <f t="shared" si="327"/>
        <v>2017</v>
      </c>
      <c r="C6985" s="3">
        <f t="shared" si="328"/>
        <v>3</v>
      </c>
      <c r="D6985" t="s">
        <v>2115</v>
      </c>
      <c r="E6985" t="str">
        <f t="shared" si="329"/>
        <v>Frank Carlisle20170306</v>
      </c>
      <c r="F6985">
        <f>IF(COUNTIF($E$2:E6985, E6985) = 1, MAX($F$1:F6984) + 1, INDEX($F$1:F6984, MATCH(E6985, $E$1:E6984, 0)))</f>
        <v>3454</v>
      </c>
      <c r="G6985" t="s">
        <v>27</v>
      </c>
      <c r="H6985" t="s">
        <v>39</v>
      </c>
      <c r="I6985" t="s">
        <v>40</v>
      </c>
      <c r="J6985" t="s">
        <v>1518</v>
      </c>
      <c r="K6985" s="17">
        <v>206.38</v>
      </c>
      <c r="L6985" s="17">
        <v>2</v>
      </c>
      <c r="M6985" s="17">
        <v>23.22</v>
      </c>
      <c r="N6985" s="17" t="str">
        <f>IF(SalesData[[#This Row],[Profit]]&gt;0,"Profit","Loss")</f>
        <v>Profit</v>
      </c>
    </row>
    <row r="6986" spans="1:14" x14ac:dyDescent="0.25">
      <c r="A6986" s="1">
        <v>42800</v>
      </c>
      <c r="B6986" s="3">
        <f t="shared" si="327"/>
        <v>2017</v>
      </c>
      <c r="C6986" s="3">
        <f t="shared" si="328"/>
        <v>3</v>
      </c>
      <c r="D6986" t="s">
        <v>2447</v>
      </c>
      <c r="E6986" t="str">
        <f t="shared" si="329"/>
        <v>Don Weiss20170306</v>
      </c>
      <c r="F6986">
        <f>IF(COUNTIF($E$2:E6986, E6986) = 1, MAX($F$1:F6985) + 1, INDEX($F$1:F6985, MATCH(E6986, $E$1:E6985, 0)))</f>
        <v>3455</v>
      </c>
      <c r="G6986" t="s">
        <v>10</v>
      </c>
      <c r="H6986" t="s">
        <v>11</v>
      </c>
      <c r="I6986" t="s">
        <v>16</v>
      </c>
      <c r="J6986" t="s">
        <v>2216</v>
      </c>
      <c r="K6986" s="17">
        <v>4.93</v>
      </c>
      <c r="L6986" s="17">
        <v>2</v>
      </c>
      <c r="M6986" s="17">
        <v>1.72</v>
      </c>
      <c r="N6986" s="17" t="str">
        <f>IF(SalesData[[#This Row],[Profit]]&gt;0,"Profit","Loss")</f>
        <v>Profit</v>
      </c>
    </row>
    <row r="6987" spans="1:14" x14ac:dyDescent="0.25">
      <c r="A6987" s="1">
        <v>42800</v>
      </c>
      <c r="B6987" s="3">
        <f t="shared" si="327"/>
        <v>2017</v>
      </c>
      <c r="C6987" s="3">
        <f t="shared" si="328"/>
        <v>3</v>
      </c>
      <c r="D6987" t="s">
        <v>2447</v>
      </c>
      <c r="E6987" t="str">
        <f t="shared" si="329"/>
        <v>Don Weiss20170306</v>
      </c>
      <c r="F6987">
        <f>IF(COUNTIF($E$2:E6987, E6987) = 1, MAX($F$1:F6986) + 1, INDEX($F$1:F6986, MATCH(E6987, $E$1:E6986, 0)))</f>
        <v>3455</v>
      </c>
      <c r="G6987" t="s">
        <v>10</v>
      </c>
      <c r="H6987" t="s">
        <v>11</v>
      </c>
      <c r="I6987" t="s">
        <v>24</v>
      </c>
      <c r="J6987" t="s">
        <v>260</v>
      </c>
      <c r="K6987" s="17">
        <v>63.49</v>
      </c>
      <c r="L6987" s="17">
        <v>4</v>
      </c>
      <c r="M6987" s="17">
        <v>4.76</v>
      </c>
      <c r="N6987" s="17" t="str">
        <f>IF(SalesData[[#This Row],[Profit]]&gt;0,"Profit","Loss")</f>
        <v>Profit</v>
      </c>
    </row>
    <row r="6988" spans="1:14" x14ac:dyDescent="0.25">
      <c r="A6988" s="1">
        <v>42801</v>
      </c>
      <c r="B6988" s="3">
        <f t="shared" si="327"/>
        <v>2017</v>
      </c>
      <c r="C6988" s="3">
        <f t="shared" si="328"/>
        <v>3</v>
      </c>
      <c r="D6988" t="s">
        <v>1863</v>
      </c>
      <c r="E6988" t="str">
        <f t="shared" si="329"/>
        <v>Michael Granlund20170307</v>
      </c>
      <c r="F6988">
        <f>IF(COUNTIF($E$2:E6988, E6988) = 1, MAX($F$1:F6987) + 1, INDEX($F$1:F6987, MATCH(E6988, $E$1:E6987, 0)))</f>
        <v>3456</v>
      </c>
      <c r="G6988" t="s">
        <v>531</v>
      </c>
      <c r="H6988" t="s">
        <v>39</v>
      </c>
      <c r="I6988" t="s">
        <v>52</v>
      </c>
      <c r="J6988" t="s">
        <v>1068</v>
      </c>
      <c r="K6988" s="17">
        <v>49.08</v>
      </c>
      <c r="L6988" s="17">
        <v>3</v>
      </c>
      <c r="M6988" s="17">
        <v>4.91</v>
      </c>
      <c r="N6988" s="17" t="str">
        <f>IF(SalesData[[#This Row],[Profit]]&gt;0,"Profit","Loss")</f>
        <v>Profit</v>
      </c>
    </row>
    <row r="6989" spans="1:14" x14ac:dyDescent="0.25">
      <c r="A6989" s="1">
        <v>42801</v>
      </c>
      <c r="B6989" s="3">
        <f t="shared" si="327"/>
        <v>2017</v>
      </c>
      <c r="C6989" s="3">
        <f t="shared" si="328"/>
        <v>3</v>
      </c>
      <c r="D6989" t="s">
        <v>1548</v>
      </c>
      <c r="E6989" t="str">
        <f t="shared" si="329"/>
        <v>Shahid Hopkins20170307</v>
      </c>
      <c r="F6989">
        <f>IF(COUNTIF($E$2:E6989, E6989) = 1, MAX($F$1:F6988) + 1, INDEX($F$1:F6988, MATCH(E6989, $E$1:E6988, 0)))</f>
        <v>3457</v>
      </c>
      <c r="G6989" t="s">
        <v>149</v>
      </c>
      <c r="H6989" t="s">
        <v>11</v>
      </c>
      <c r="I6989" t="s">
        <v>20</v>
      </c>
      <c r="J6989" t="s">
        <v>1668</v>
      </c>
      <c r="K6989" s="17">
        <v>25.92</v>
      </c>
      <c r="L6989" s="17">
        <v>6</v>
      </c>
      <c r="M6989" s="17">
        <v>9.07</v>
      </c>
      <c r="N6989" s="17" t="str">
        <f>IF(SalesData[[#This Row],[Profit]]&gt;0,"Profit","Loss")</f>
        <v>Profit</v>
      </c>
    </row>
    <row r="6990" spans="1:14" x14ac:dyDescent="0.25">
      <c r="A6990" s="1">
        <v>42801</v>
      </c>
      <c r="B6990" s="3">
        <f t="shared" si="327"/>
        <v>2017</v>
      </c>
      <c r="C6990" s="3">
        <f t="shared" si="328"/>
        <v>3</v>
      </c>
      <c r="D6990" t="s">
        <v>1548</v>
      </c>
      <c r="E6990" t="str">
        <f t="shared" si="329"/>
        <v>Shahid Hopkins20170307</v>
      </c>
      <c r="F6990">
        <f>IF(COUNTIF($E$2:E6990, E6990) = 1, MAX($F$1:F6989) + 1, INDEX($F$1:F6989, MATCH(E6990, $E$1:E6989, 0)))</f>
        <v>3457</v>
      </c>
      <c r="G6990" t="s">
        <v>149</v>
      </c>
      <c r="H6990" t="s">
        <v>11</v>
      </c>
      <c r="I6990" t="s">
        <v>16</v>
      </c>
      <c r="J6990" t="s">
        <v>1500</v>
      </c>
      <c r="K6990" s="17">
        <v>91.59</v>
      </c>
      <c r="L6990" s="17">
        <v>3</v>
      </c>
      <c r="M6990" s="17">
        <v>42.13</v>
      </c>
      <c r="N6990" s="17" t="str">
        <f>IF(SalesData[[#This Row],[Profit]]&gt;0,"Profit","Loss")</f>
        <v>Profit</v>
      </c>
    </row>
    <row r="6991" spans="1:14" x14ac:dyDescent="0.25">
      <c r="A6991" s="1">
        <v>42802</v>
      </c>
      <c r="B6991" s="3">
        <f t="shared" si="327"/>
        <v>2017</v>
      </c>
      <c r="C6991" s="3">
        <f t="shared" si="328"/>
        <v>3</v>
      </c>
      <c r="D6991" t="s">
        <v>2162</v>
      </c>
      <c r="E6991" t="str">
        <f t="shared" si="329"/>
        <v>Victoria Brennan20170308</v>
      </c>
      <c r="F6991">
        <f>IF(COUNTIF($E$2:E6991, E6991) = 1, MAX($F$1:F6990) + 1, INDEX($F$1:F6990, MATCH(E6991, $E$1:E6990, 0)))</f>
        <v>3458</v>
      </c>
      <c r="G6991" t="s">
        <v>30</v>
      </c>
      <c r="H6991" t="s">
        <v>11</v>
      </c>
      <c r="I6991" t="s">
        <v>92</v>
      </c>
      <c r="J6991" t="s">
        <v>2658</v>
      </c>
      <c r="K6991" s="17">
        <v>647.84</v>
      </c>
      <c r="L6991" s="17">
        <v>8</v>
      </c>
      <c r="M6991" s="17">
        <v>168.44</v>
      </c>
      <c r="N6991" s="17" t="str">
        <f>IF(SalesData[[#This Row],[Profit]]&gt;0,"Profit","Loss")</f>
        <v>Profit</v>
      </c>
    </row>
    <row r="6992" spans="1:14" x14ac:dyDescent="0.25">
      <c r="A6992" s="1">
        <v>42802</v>
      </c>
      <c r="B6992" s="3">
        <f t="shared" si="327"/>
        <v>2017</v>
      </c>
      <c r="C6992" s="3">
        <f t="shared" si="328"/>
        <v>3</v>
      </c>
      <c r="D6992" t="s">
        <v>2162</v>
      </c>
      <c r="E6992" t="str">
        <f t="shared" si="329"/>
        <v>Victoria Brennan20170308</v>
      </c>
      <c r="F6992">
        <f>IF(COUNTIF($E$2:E6992, E6992) = 1, MAX($F$1:F6991) + 1, INDEX($F$1:F6991, MATCH(E6992, $E$1:E6991, 0)))</f>
        <v>3458</v>
      </c>
      <c r="G6992" t="s">
        <v>30</v>
      </c>
      <c r="H6992" t="s">
        <v>11</v>
      </c>
      <c r="I6992" t="s">
        <v>16</v>
      </c>
      <c r="J6992" t="s">
        <v>1709</v>
      </c>
      <c r="K6992" s="17">
        <v>20.7</v>
      </c>
      <c r="L6992" s="17">
        <v>2</v>
      </c>
      <c r="M6992" s="17">
        <v>9.94</v>
      </c>
      <c r="N6992" s="17" t="str">
        <f>IF(SalesData[[#This Row],[Profit]]&gt;0,"Profit","Loss")</f>
        <v>Profit</v>
      </c>
    </row>
    <row r="6993" spans="1:14" x14ac:dyDescent="0.25">
      <c r="A6993" s="1">
        <v>42802</v>
      </c>
      <c r="B6993" s="3">
        <f t="shared" si="327"/>
        <v>2017</v>
      </c>
      <c r="C6993" s="3">
        <f t="shared" si="328"/>
        <v>3</v>
      </c>
      <c r="D6993" t="s">
        <v>1723</v>
      </c>
      <c r="E6993" t="str">
        <f t="shared" si="329"/>
        <v>Alan Hwang20170308</v>
      </c>
      <c r="F6993">
        <f>IF(COUNTIF($E$2:E6993, E6993) = 1, MAX($F$1:F6992) + 1, INDEX($F$1:F6992, MATCH(E6993, $E$1:E6992, 0)))</f>
        <v>3459</v>
      </c>
      <c r="G6993" t="s">
        <v>27</v>
      </c>
      <c r="H6993" t="s">
        <v>11</v>
      </c>
      <c r="I6993" t="s">
        <v>20</v>
      </c>
      <c r="J6993" t="s">
        <v>737</v>
      </c>
      <c r="K6993" s="17">
        <v>171.2</v>
      </c>
      <c r="L6993" s="17">
        <v>5</v>
      </c>
      <c r="M6993" s="17">
        <v>64.2</v>
      </c>
      <c r="N6993" s="17" t="str">
        <f>IF(SalesData[[#This Row],[Profit]]&gt;0,"Profit","Loss")</f>
        <v>Profit</v>
      </c>
    </row>
    <row r="6994" spans="1:14" x14ac:dyDescent="0.25">
      <c r="A6994" s="1">
        <v>42802</v>
      </c>
      <c r="B6994" s="3">
        <f t="shared" si="327"/>
        <v>2017</v>
      </c>
      <c r="C6994" s="3">
        <f t="shared" si="328"/>
        <v>3</v>
      </c>
      <c r="D6994" t="s">
        <v>1723</v>
      </c>
      <c r="E6994" t="str">
        <f t="shared" si="329"/>
        <v>Alan Hwang20170308</v>
      </c>
      <c r="F6994">
        <f>IF(COUNTIF($E$2:E6994, E6994) = 1, MAX($F$1:F6993) + 1, INDEX($F$1:F6993, MATCH(E6994, $E$1:E6993, 0)))</f>
        <v>3459</v>
      </c>
      <c r="G6994" t="s">
        <v>27</v>
      </c>
      <c r="H6994" t="s">
        <v>11</v>
      </c>
      <c r="I6994" t="s">
        <v>24</v>
      </c>
      <c r="J6994" t="s">
        <v>2256</v>
      </c>
      <c r="K6994" s="17">
        <v>3.36</v>
      </c>
      <c r="L6994" s="17">
        <v>2</v>
      </c>
      <c r="M6994" s="17">
        <v>0.87</v>
      </c>
      <c r="N6994" s="17" t="str">
        <f>IF(SalesData[[#This Row],[Profit]]&gt;0,"Profit","Loss")</f>
        <v>Profit</v>
      </c>
    </row>
    <row r="6995" spans="1:14" x14ac:dyDescent="0.25">
      <c r="A6995" s="1">
        <v>42803</v>
      </c>
      <c r="B6995" s="3">
        <f t="shared" si="327"/>
        <v>2017</v>
      </c>
      <c r="C6995" s="3">
        <f t="shared" si="328"/>
        <v>3</v>
      </c>
      <c r="D6995" t="s">
        <v>2510</v>
      </c>
      <c r="E6995" t="str">
        <f t="shared" si="329"/>
        <v>Lindsay Williams20170309</v>
      </c>
      <c r="F6995">
        <f>IF(COUNTIF($E$2:E6995, E6995) = 1, MAX($F$1:F6994) + 1, INDEX($F$1:F6994, MATCH(E6995, $E$1:E6994, 0)))</f>
        <v>3460</v>
      </c>
      <c r="G6995" t="s">
        <v>27</v>
      </c>
      <c r="H6995" t="s">
        <v>39</v>
      </c>
      <c r="I6995" t="s">
        <v>52</v>
      </c>
      <c r="J6995" t="s">
        <v>502</v>
      </c>
      <c r="K6995" s="17">
        <v>199.98</v>
      </c>
      <c r="L6995" s="17">
        <v>2</v>
      </c>
      <c r="M6995" s="17">
        <v>69.989999999999995</v>
      </c>
      <c r="N6995" s="17" t="str">
        <f>IF(SalesData[[#This Row],[Profit]]&gt;0,"Profit","Loss")</f>
        <v>Profit</v>
      </c>
    </row>
    <row r="6996" spans="1:14" x14ac:dyDescent="0.25">
      <c r="A6996" s="1">
        <v>42803</v>
      </c>
      <c r="B6996" s="3">
        <f t="shared" si="327"/>
        <v>2017</v>
      </c>
      <c r="C6996" s="3">
        <f t="shared" si="328"/>
        <v>3</v>
      </c>
      <c r="D6996" t="s">
        <v>1178</v>
      </c>
      <c r="E6996" t="str">
        <f t="shared" si="329"/>
        <v>Karl Braun20170309</v>
      </c>
      <c r="F6996">
        <f>IF(COUNTIF($E$2:E6996, E6996) = 1, MAX($F$1:F6995) + 1, INDEX($F$1:F6995, MATCH(E6996, $E$1:E6995, 0)))</f>
        <v>3461</v>
      </c>
      <c r="G6996" t="s">
        <v>27</v>
      </c>
      <c r="H6996" t="s">
        <v>39</v>
      </c>
      <c r="I6996" t="s">
        <v>603</v>
      </c>
      <c r="J6996" t="s">
        <v>2239</v>
      </c>
      <c r="K6996" s="17">
        <v>479.98</v>
      </c>
      <c r="L6996" s="17">
        <v>2</v>
      </c>
      <c r="M6996" s="17">
        <v>60</v>
      </c>
      <c r="N6996" s="17" t="str">
        <f>IF(SalesData[[#This Row],[Profit]]&gt;0,"Profit","Loss")</f>
        <v>Profit</v>
      </c>
    </row>
    <row r="6997" spans="1:14" x14ac:dyDescent="0.25">
      <c r="A6997" s="1">
        <v>42803</v>
      </c>
      <c r="B6997" s="3">
        <f t="shared" si="327"/>
        <v>2017</v>
      </c>
      <c r="C6997" s="3">
        <f t="shared" si="328"/>
        <v>3</v>
      </c>
      <c r="D6997" t="s">
        <v>1178</v>
      </c>
      <c r="E6997" t="str">
        <f t="shared" si="329"/>
        <v>Karl Braun20170309</v>
      </c>
      <c r="F6997">
        <f>IF(COUNTIF($E$2:E6997, E6997) = 1, MAX($F$1:F6996) + 1, INDEX($F$1:F6996, MATCH(E6997, $E$1:E6996, 0)))</f>
        <v>3461</v>
      </c>
      <c r="G6997" t="s">
        <v>27</v>
      </c>
      <c r="H6997" t="s">
        <v>11</v>
      </c>
      <c r="I6997" t="s">
        <v>20</v>
      </c>
      <c r="J6997" t="s">
        <v>800</v>
      </c>
      <c r="K6997" s="17">
        <v>30.84</v>
      </c>
      <c r="L6997" s="17">
        <v>5</v>
      </c>
      <c r="M6997" s="17">
        <v>9.64</v>
      </c>
      <c r="N6997" s="17" t="str">
        <f>IF(SalesData[[#This Row],[Profit]]&gt;0,"Profit","Loss")</f>
        <v>Profit</v>
      </c>
    </row>
    <row r="6998" spans="1:14" x14ac:dyDescent="0.25">
      <c r="A6998" s="1">
        <v>42804</v>
      </c>
      <c r="B6998" s="3">
        <f t="shared" si="327"/>
        <v>2017</v>
      </c>
      <c r="C6998" s="3">
        <f t="shared" si="328"/>
        <v>3</v>
      </c>
      <c r="D6998" t="s">
        <v>2585</v>
      </c>
      <c r="E6998" t="str">
        <f t="shared" si="329"/>
        <v>Mick Hernandez20170310</v>
      </c>
      <c r="F6998">
        <f>IF(COUNTIF($E$2:E6998, E6998) = 1, MAX($F$1:F6997) + 1, INDEX($F$1:F6997, MATCH(E6998, $E$1:E6997, 0)))</f>
        <v>3462</v>
      </c>
      <c r="G6998" t="s">
        <v>23</v>
      </c>
      <c r="H6998" t="s">
        <v>11</v>
      </c>
      <c r="I6998" t="s">
        <v>24</v>
      </c>
      <c r="J6998" t="s">
        <v>2426</v>
      </c>
      <c r="K6998" s="17">
        <v>5.25</v>
      </c>
      <c r="L6998" s="17">
        <v>2</v>
      </c>
      <c r="M6998" s="17">
        <v>0.59</v>
      </c>
      <c r="N6998" s="17" t="str">
        <f>IF(SalesData[[#This Row],[Profit]]&gt;0,"Profit","Loss")</f>
        <v>Profit</v>
      </c>
    </row>
    <row r="6999" spans="1:14" x14ac:dyDescent="0.25">
      <c r="A6999" s="1">
        <v>42804</v>
      </c>
      <c r="B6999" s="3">
        <f t="shared" si="327"/>
        <v>2017</v>
      </c>
      <c r="C6999" s="3">
        <f t="shared" si="328"/>
        <v>3</v>
      </c>
      <c r="D6999" t="s">
        <v>2585</v>
      </c>
      <c r="E6999" t="str">
        <f t="shared" si="329"/>
        <v>Mick Hernandez20170310</v>
      </c>
      <c r="F6999">
        <f>IF(COUNTIF($E$2:E6999, E6999) = 1, MAX($F$1:F6998) + 1, INDEX($F$1:F6998, MATCH(E6999, $E$1:E6998, 0)))</f>
        <v>3462</v>
      </c>
      <c r="G6999" t="s">
        <v>23</v>
      </c>
      <c r="H6999" t="s">
        <v>39</v>
      </c>
      <c r="I6999" t="s">
        <v>40</v>
      </c>
      <c r="J6999" t="s">
        <v>1156</v>
      </c>
      <c r="K6999" s="17">
        <v>35.909999999999997</v>
      </c>
      <c r="L6999" s="17">
        <v>3</v>
      </c>
      <c r="M6999" s="17">
        <v>-8.3800000000000008</v>
      </c>
      <c r="N6999" s="17" t="str">
        <f>IF(SalesData[[#This Row],[Profit]]&gt;0,"Profit","Loss")</f>
        <v>Loss</v>
      </c>
    </row>
    <row r="7000" spans="1:14" x14ac:dyDescent="0.25">
      <c r="A7000" s="1">
        <v>42804</v>
      </c>
      <c r="B7000" s="3">
        <f t="shared" si="327"/>
        <v>2017</v>
      </c>
      <c r="C7000" s="3">
        <f t="shared" si="328"/>
        <v>3</v>
      </c>
      <c r="D7000" t="s">
        <v>2585</v>
      </c>
      <c r="E7000" t="str">
        <f t="shared" si="329"/>
        <v>Mick Hernandez20170310</v>
      </c>
      <c r="F7000">
        <f>IF(COUNTIF($E$2:E7000, E7000) = 1, MAX($F$1:F6999) + 1, INDEX($F$1:F6999, MATCH(E7000, $E$1:E6999, 0)))</f>
        <v>3462</v>
      </c>
      <c r="G7000" t="s">
        <v>23</v>
      </c>
      <c r="H7000" t="s">
        <v>34</v>
      </c>
      <c r="I7000" t="s">
        <v>47</v>
      </c>
      <c r="J7000" t="s">
        <v>975</v>
      </c>
      <c r="K7000" s="17">
        <v>6.7</v>
      </c>
      <c r="L7000" s="17">
        <v>1</v>
      </c>
      <c r="M7000" s="17">
        <v>0.5</v>
      </c>
      <c r="N7000" s="17" t="str">
        <f>IF(SalesData[[#This Row],[Profit]]&gt;0,"Profit","Loss")</f>
        <v>Profit</v>
      </c>
    </row>
    <row r="7001" spans="1:14" x14ac:dyDescent="0.25">
      <c r="A7001" s="1">
        <v>42804</v>
      </c>
      <c r="B7001" s="3">
        <f t="shared" si="327"/>
        <v>2017</v>
      </c>
      <c r="C7001" s="3">
        <f t="shared" si="328"/>
        <v>3</v>
      </c>
      <c r="D7001" t="s">
        <v>2585</v>
      </c>
      <c r="E7001" t="str">
        <f t="shared" si="329"/>
        <v>Mick Hernandez20170310</v>
      </c>
      <c r="F7001">
        <f>IF(COUNTIF($E$2:E7001, E7001) = 1, MAX($F$1:F7000) + 1, INDEX($F$1:F7000, MATCH(E7001, $E$1:E7000, 0)))</f>
        <v>3462</v>
      </c>
      <c r="G7001" t="s">
        <v>23</v>
      </c>
      <c r="H7001" t="s">
        <v>34</v>
      </c>
      <c r="I7001" t="s">
        <v>47</v>
      </c>
      <c r="J7001" t="s">
        <v>2249</v>
      </c>
      <c r="K7001" s="17">
        <v>43.87</v>
      </c>
      <c r="L7001" s="17">
        <v>2</v>
      </c>
      <c r="M7001" s="17">
        <v>11.52</v>
      </c>
      <c r="N7001" s="17" t="str">
        <f>IF(SalesData[[#This Row],[Profit]]&gt;0,"Profit","Loss")</f>
        <v>Profit</v>
      </c>
    </row>
    <row r="7002" spans="1:14" x14ac:dyDescent="0.25">
      <c r="A7002" s="1">
        <v>42804</v>
      </c>
      <c r="B7002" s="3">
        <f t="shared" si="327"/>
        <v>2017</v>
      </c>
      <c r="C7002" s="3">
        <f t="shared" si="328"/>
        <v>3</v>
      </c>
      <c r="D7002" t="s">
        <v>622</v>
      </c>
      <c r="E7002" t="str">
        <f t="shared" si="329"/>
        <v>Emily Burns20170310</v>
      </c>
      <c r="F7002">
        <f>IF(COUNTIF($E$2:E7002, E7002) = 1, MAX($F$1:F7001) + 1, INDEX($F$1:F7001, MATCH(E7002, $E$1:E7001, 0)))</f>
        <v>3463</v>
      </c>
      <c r="G7002" t="s">
        <v>23</v>
      </c>
      <c r="H7002" t="s">
        <v>39</v>
      </c>
      <c r="I7002" t="s">
        <v>40</v>
      </c>
      <c r="J7002" t="s">
        <v>1659</v>
      </c>
      <c r="K7002" s="17">
        <v>53.98</v>
      </c>
      <c r="L7002" s="17">
        <v>3</v>
      </c>
      <c r="M7002" s="17">
        <v>-10.8</v>
      </c>
      <c r="N7002" s="17" t="str">
        <f>IF(SalesData[[#This Row],[Profit]]&gt;0,"Profit","Loss")</f>
        <v>Loss</v>
      </c>
    </row>
    <row r="7003" spans="1:14" x14ac:dyDescent="0.25">
      <c r="A7003" s="1">
        <v>42804</v>
      </c>
      <c r="B7003" s="3">
        <f t="shared" si="327"/>
        <v>2017</v>
      </c>
      <c r="C7003" s="3">
        <f t="shared" si="328"/>
        <v>3</v>
      </c>
      <c r="D7003" t="s">
        <v>1898</v>
      </c>
      <c r="E7003" t="str">
        <f t="shared" si="329"/>
        <v>Karen Seio20170310</v>
      </c>
      <c r="F7003">
        <f>IF(COUNTIF($E$2:E7003, E7003) = 1, MAX($F$1:F7002) + 1, INDEX($F$1:F7002, MATCH(E7003, $E$1:E7002, 0)))</f>
        <v>3464</v>
      </c>
      <c r="G7003" t="s">
        <v>245</v>
      </c>
      <c r="H7003" t="s">
        <v>11</v>
      </c>
      <c r="I7003" t="s">
        <v>92</v>
      </c>
      <c r="J7003" t="s">
        <v>2519</v>
      </c>
      <c r="K7003" s="17">
        <v>48.78</v>
      </c>
      <c r="L7003" s="17">
        <v>1</v>
      </c>
      <c r="M7003" s="17">
        <v>3.66</v>
      </c>
      <c r="N7003" s="17" t="str">
        <f>IF(SalesData[[#This Row],[Profit]]&gt;0,"Profit","Loss")</f>
        <v>Profit</v>
      </c>
    </row>
    <row r="7004" spans="1:14" x14ac:dyDescent="0.25">
      <c r="A7004" s="1">
        <v>42804</v>
      </c>
      <c r="B7004" s="3">
        <f t="shared" si="327"/>
        <v>2017</v>
      </c>
      <c r="C7004" s="3">
        <f t="shared" si="328"/>
        <v>3</v>
      </c>
      <c r="D7004" t="s">
        <v>1898</v>
      </c>
      <c r="E7004" t="str">
        <f t="shared" si="329"/>
        <v>Karen Seio20170310</v>
      </c>
      <c r="F7004">
        <f>IF(COUNTIF($E$2:E7004, E7004) = 1, MAX($F$1:F7003) + 1, INDEX($F$1:F7003, MATCH(E7004, $E$1:E7003, 0)))</f>
        <v>3464</v>
      </c>
      <c r="G7004" t="s">
        <v>245</v>
      </c>
      <c r="H7004" t="s">
        <v>11</v>
      </c>
      <c r="I7004" t="s">
        <v>20</v>
      </c>
      <c r="J7004" t="s">
        <v>2241</v>
      </c>
      <c r="K7004" s="17">
        <v>13.09</v>
      </c>
      <c r="L7004" s="17">
        <v>4</v>
      </c>
      <c r="M7004" s="17">
        <v>-10.039999999999999</v>
      </c>
      <c r="N7004" s="17" t="str">
        <f>IF(SalesData[[#This Row],[Profit]]&gt;0,"Profit","Loss")</f>
        <v>Loss</v>
      </c>
    </row>
    <row r="7005" spans="1:14" x14ac:dyDescent="0.25">
      <c r="A7005" s="1">
        <v>42804</v>
      </c>
      <c r="B7005" s="3">
        <f t="shared" si="327"/>
        <v>2017</v>
      </c>
      <c r="C7005" s="3">
        <f t="shared" si="328"/>
        <v>3</v>
      </c>
      <c r="D7005" t="s">
        <v>1618</v>
      </c>
      <c r="E7005" t="str">
        <f t="shared" si="329"/>
        <v>Candace McMahon20170310</v>
      </c>
      <c r="F7005">
        <f>IF(COUNTIF($E$2:E7005, E7005) = 1, MAX($F$1:F7004) + 1, INDEX($F$1:F7004, MATCH(E7005, $E$1:E7004, 0)))</f>
        <v>3465</v>
      </c>
      <c r="G7005" t="s">
        <v>27</v>
      </c>
      <c r="H7005" t="s">
        <v>39</v>
      </c>
      <c r="I7005" t="s">
        <v>52</v>
      </c>
      <c r="J7005" t="s">
        <v>1526</v>
      </c>
      <c r="K7005" s="17">
        <v>111.96</v>
      </c>
      <c r="L7005" s="17">
        <v>4</v>
      </c>
      <c r="M7005" s="17">
        <v>21.27</v>
      </c>
      <c r="N7005" s="17" t="str">
        <f>IF(SalesData[[#This Row],[Profit]]&gt;0,"Profit","Loss")</f>
        <v>Profit</v>
      </c>
    </row>
    <row r="7006" spans="1:14" x14ac:dyDescent="0.25">
      <c r="A7006" s="1">
        <v>42804</v>
      </c>
      <c r="B7006" s="3">
        <f t="shared" si="327"/>
        <v>2017</v>
      </c>
      <c r="C7006" s="3">
        <f t="shared" si="328"/>
        <v>3</v>
      </c>
      <c r="D7006" t="s">
        <v>1571</v>
      </c>
      <c r="E7006" t="str">
        <f t="shared" si="329"/>
        <v>Maribeth Dona20170310</v>
      </c>
      <c r="F7006">
        <f>IF(COUNTIF($E$2:E7006, E7006) = 1, MAX($F$1:F7005) + 1, INDEX($F$1:F7005, MATCH(E7006, $E$1:E7005, 0)))</f>
        <v>3466</v>
      </c>
      <c r="G7006" t="s">
        <v>10</v>
      </c>
      <c r="H7006" t="s">
        <v>34</v>
      </c>
      <c r="I7006" t="s">
        <v>145</v>
      </c>
      <c r="J7006" t="s">
        <v>663</v>
      </c>
      <c r="K7006" s="17">
        <v>933.41</v>
      </c>
      <c r="L7006" s="17">
        <v>4</v>
      </c>
      <c r="M7006" s="17">
        <v>-173.35</v>
      </c>
      <c r="N7006" s="17" t="str">
        <f>IF(SalesData[[#This Row],[Profit]]&gt;0,"Profit","Loss")</f>
        <v>Loss</v>
      </c>
    </row>
    <row r="7007" spans="1:14" x14ac:dyDescent="0.25">
      <c r="A7007" s="1">
        <v>42805</v>
      </c>
      <c r="B7007" s="3">
        <f t="shared" si="327"/>
        <v>2017</v>
      </c>
      <c r="C7007" s="3">
        <f t="shared" si="328"/>
        <v>3</v>
      </c>
      <c r="D7007" t="s">
        <v>2107</v>
      </c>
      <c r="E7007" t="str">
        <f t="shared" si="329"/>
        <v>Max Jones20170311</v>
      </c>
      <c r="F7007">
        <f>IF(COUNTIF($E$2:E7007, E7007) = 1, MAX($F$1:F7006) + 1, INDEX($F$1:F7006, MATCH(E7007, $E$1:E7006, 0)))</f>
        <v>3467</v>
      </c>
      <c r="G7007" t="s">
        <v>110</v>
      </c>
      <c r="H7007" t="s">
        <v>11</v>
      </c>
      <c r="I7007" t="s">
        <v>20</v>
      </c>
      <c r="J7007" t="s">
        <v>121</v>
      </c>
      <c r="K7007" s="17">
        <v>895.92</v>
      </c>
      <c r="L7007" s="17">
        <v>4</v>
      </c>
      <c r="M7007" s="17">
        <v>421.08</v>
      </c>
      <c r="N7007" s="17" t="str">
        <f>IF(SalesData[[#This Row],[Profit]]&gt;0,"Profit","Loss")</f>
        <v>Profit</v>
      </c>
    </row>
    <row r="7008" spans="1:14" x14ac:dyDescent="0.25">
      <c r="A7008" s="1">
        <v>42805</v>
      </c>
      <c r="B7008" s="3">
        <f t="shared" si="327"/>
        <v>2017</v>
      </c>
      <c r="C7008" s="3">
        <f t="shared" si="328"/>
        <v>3</v>
      </c>
      <c r="D7008" t="s">
        <v>576</v>
      </c>
      <c r="E7008" t="str">
        <f t="shared" si="329"/>
        <v>Marc Harrigan20170311</v>
      </c>
      <c r="F7008">
        <f>IF(COUNTIF($E$2:E7008, E7008) = 1, MAX($F$1:F7007) + 1, INDEX($F$1:F7007, MATCH(E7008, $E$1:E7007, 0)))</f>
        <v>3468</v>
      </c>
      <c r="G7008" t="s">
        <v>23</v>
      </c>
      <c r="H7008" t="s">
        <v>39</v>
      </c>
      <c r="I7008" t="s">
        <v>40</v>
      </c>
      <c r="J7008" t="s">
        <v>1902</v>
      </c>
      <c r="K7008" s="17">
        <v>776.85</v>
      </c>
      <c r="L7008" s="17">
        <v>5</v>
      </c>
      <c r="M7008" s="17">
        <v>-181.27</v>
      </c>
      <c r="N7008" s="17" t="str">
        <f>IF(SalesData[[#This Row],[Profit]]&gt;0,"Profit","Loss")</f>
        <v>Loss</v>
      </c>
    </row>
    <row r="7009" spans="1:14" x14ac:dyDescent="0.25">
      <c r="A7009" s="1">
        <v>42805</v>
      </c>
      <c r="B7009" s="3">
        <f t="shared" si="327"/>
        <v>2017</v>
      </c>
      <c r="C7009" s="3">
        <f t="shared" si="328"/>
        <v>3</v>
      </c>
      <c r="D7009" t="s">
        <v>576</v>
      </c>
      <c r="E7009" t="str">
        <f t="shared" si="329"/>
        <v>Marc Harrigan20170311</v>
      </c>
      <c r="F7009">
        <f>IF(COUNTIF($E$2:E7009, E7009) = 1, MAX($F$1:F7008) + 1, INDEX($F$1:F7008, MATCH(E7009, $E$1:E7008, 0)))</f>
        <v>3468</v>
      </c>
      <c r="G7009" t="s">
        <v>23</v>
      </c>
      <c r="H7009" t="s">
        <v>11</v>
      </c>
      <c r="I7009" t="s">
        <v>20</v>
      </c>
      <c r="J7009" t="s">
        <v>485</v>
      </c>
      <c r="K7009" s="17">
        <v>12.29</v>
      </c>
      <c r="L7009" s="17">
        <v>1</v>
      </c>
      <c r="M7009" s="17">
        <v>-8.61</v>
      </c>
      <c r="N7009" s="17" t="str">
        <f>IF(SalesData[[#This Row],[Profit]]&gt;0,"Profit","Loss")</f>
        <v>Loss</v>
      </c>
    </row>
    <row r="7010" spans="1:14" x14ac:dyDescent="0.25">
      <c r="A7010" s="1">
        <v>42805</v>
      </c>
      <c r="B7010" s="3">
        <f t="shared" si="327"/>
        <v>2017</v>
      </c>
      <c r="C7010" s="3">
        <f t="shared" si="328"/>
        <v>3</v>
      </c>
      <c r="D7010" t="s">
        <v>576</v>
      </c>
      <c r="E7010" t="str">
        <f t="shared" si="329"/>
        <v>Marc Harrigan20170311</v>
      </c>
      <c r="F7010">
        <f>IF(COUNTIF($E$2:E7010, E7010) = 1, MAX($F$1:F7009) + 1, INDEX($F$1:F7009, MATCH(E7010, $E$1:E7009, 0)))</f>
        <v>3468</v>
      </c>
      <c r="G7010" t="s">
        <v>23</v>
      </c>
      <c r="H7010" t="s">
        <v>34</v>
      </c>
      <c r="I7010" t="s">
        <v>145</v>
      </c>
      <c r="J7010" t="s">
        <v>473</v>
      </c>
      <c r="K7010" s="17">
        <v>154.76</v>
      </c>
      <c r="L7010" s="17">
        <v>3</v>
      </c>
      <c r="M7010" s="17">
        <v>-46.43</v>
      </c>
      <c r="N7010" s="17" t="str">
        <f>IF(SalesData[[#This Row],[Profit]]&gt;0,"Profit","Loss")</f>
        <v>Loss</v>
      </c>
    </row>
    <row r="7011" spans="1:14" x14ac:dyDescent="0.25">
      <c r="A7011" s="1">
        <v>42805</v>
      </c>
      <c r="B7011" s="3">
        <f t="shared" si="327"/>
        <v>2017</v>
      </c>
      <c r="C7011" s="3">
        <f t="shared" si="328"/>
        <v>3</v>
      </c>
      <c r="D7011" t="s">
        <v>576</v>
      </c>
      <c r="E7011" t="str">
        <f t="shared" si="329"/>
        <v>Marc Harrigan20170311</v>
      </c>
      <c r="F7011">
        <f>IF(COUNTIF($E$2:E7011, E7011) = 1, MAX($F$1:F7010) + 1, INDEX($F$1:F7010, MATCH(E7011, $E$1:E7010, 0)))</f>
        <v>3468</v>
      </c>
      <c r="G7011" t="s">
        <v>23</v>
      </c>
      <c r="H7011" t="s">
        <v>11</v>
      </c>
      <c r="I7011" t="s">
        <v>18</v>
      </c>
      <c r="J7011" t="s">
        <v>1824</v>
      </c>
      <c r="K7011" s="17">
        <v>43.28</v>
      </c>
      <c r="L7011" s="17">
        <v>1</v>
      </c>
      <c r="M7011" s="17">
        <v>3.25</v>
      </c>
      <c r="N7011" s="17" t="str">
        <f>IF(SalesData[[#This Row],[Profit]]&gt;0,"Profit","Loss")</f>
        <v>Profit</v>
      </c>
    </row>
    <row r="7012" spans="1:14" x14ac:dyDescent="0.25">
      <c r="A7012" s="1">
        <v>42805</v>
      </c>
      <c r="B7012" s="3">
        <f t="shared" si="327"/>
        <v>2017</v>
      </c>
      <c r="C7012" s="3">
        <f t="shared" si="328"/>
        <v>3</v>
      </c>
      <c r="D7012" t="s">
        <v>947</v>
      </c>
      <c r="E7012" t="str">
        <f t="shared" si="329"/>
        <v>Paul Van Hugh20170311</v>
      </c>
      <c r="F7012">
        <f>IF(COUNTIF($E$2:E7012, E7012) = 1, MAX($F$1:F7011) + 1, INDEX($F$1:F7011, MATCH(E7012, $E$1:E7011, 0)))</f>
        <v>3469</v>
      </c>
      <c r="G7012" t="s">
        <v>434</v>
      </c>
      <c r="H7012" t="s">
        <v>39</v>
      </c>
      <c r="I7012" t="s">
        <v>52</v>
      </c>
      <c r="J7012" t="s">
        <v>1690</v>
      </c>
      <c r="K7012" s="17">
        <v>63.88</v>
      </c>
      <c r="L7012" s="17">
        <v>4</v>
      </c>
      <c r="M7012" s="17">
        <v>24.91</v>
      </c>
      <c r="N7012" s="17" t="str">
        <f>IF(SalesData[[#This Row],[Profit]]&gt;0,"Profit","Loss")</f>
        <v>Profit</v>
      </c>
    </row>
    <row r="7013" spans="1:14" x14ac:dyDescent="0.25">
      <c r="A7013" s="1">
        <v>42805</v>
      </c>
      <c r="B7013" s="3">
        <f t="shared" si="327"/>
        <v>2017</v>
      </c>
      <c r="C7013" s="3">
        <f t="shared" si="328"/>
        <v>3</v>
      </c>
      <c r="D7013" t="s">
        <v>947</v>
      </c>
      <c r="E7013" t="str">
        <f t="shared" si="329"/>
        <v>Paul Van Hugh20170311</v>
      </c>
      <c r="F7013">
        <f>IF(COUNTIF($E$2:E7013, E7013) = 1, MAX($F$1:F7012) + 1, INDEX($F$1:F7012, MATCH(E7013, $E$1:E7012, 0)))</f>
        <v>3469</v>
      </c>
      <c r="G7013" t="s">
        <v>434</v>
      </c>
      <c r="H7013" t="s">
        <v>34</v>
      </c>
      <c r="I7013" t="s">
        <v>47</v>
      </c>
      <c r="J7013" t="s">
        <v>2535</v>
      </c>
      <c r="K7013" s="17">
        <v>26.72</v>
      </c>
      <c r="L7013" s="17">
        <v>1</v>
      </c>
      <c r="M7013" s="17">
        <v>11.76</v>
      </c>
      <c r="N7013" s="17" t="str">
        <f>IF(SalesData[[#This Row],[Profit]]&gt;0,"Profit","Loss")</f>
        <v>Profit</v>
      </c>
    </row>
    <row r="7014" spans="1:14" x14ac:dyDescent="0.25">
      <c r="A7014" s="1">
        <v>42806</v>
      </c>
      <c r="B7014" s="3">
        <f t="shared" si="327"/>
        <v>2017</v>
      </c>
      <c r="C7014" s="3">
        <f t="shared" si="328"/>
        <v>3</v>
      </c>
      <c r="D7014" t="s">
        <v>452</v>
      </c>
      <c r="E7014" t="str">
        <f t="shared" si="329"/>
        <v>Ken Black20170312</v>
      </c>
      <c r="F7014">
        <f>IF(COUNTIF($E$2:E7014, E7014) = 1, MAX($F$1:F7013) + 1, INDEX($F$1:F7013, MATCH(E7014, $E$1:E7013, 0)))</f>
        <v>3470</v>
      </c>
      <c r="G7014" t="s">
        <v>434</v>
      </c>
      <c r="H7014" t="s">
        <v>39</v>
      </c>
      <c r="I7014" t="s">
        <v>40</v>
      </c>
      <c r="J7014" t="s">
        <v>247</v>
      </c>
      <c r="K7014" s="17">
        <v>69.930000000000007</v>
      </c>
      <c r="L7014" s="17">
        <v>7</v>
      </c>
      <c r="M7014" s="17">
        <v>32.17</v>
      </c>
      <c r="N7014" s="17" t="str">
        <f>IF(SalesData[[#This Row],[Profit]]&gt;0,"Profit","Loss")</f>
        <v>Profit</v>
      </c>
    </row>
    <row r="7015" spans="1:14" x14ac:dyDescent="0.25">
      <c r="A7015" s="1">
        <v>42806</v>
      </c>
      <c r="B7015" s="3">
        <f t="shared" si="327"/>
        <v>2017</v>
      </c>
      <c r="C7015" s="3">
        <f t="shared" si="328"/>
        <v>3</v>
      </c>
      <c r="D7015" t="s">
        <v>1722</v>
      </c>
      <c r="E7015" t="str">
        <f t="shared" si="329"/>
        <v>Bill Stewart20170312</v>
      </c>
      <c r="F7015">
        <f>IF(COUNTIF($E$2:E7015, E7015) = 1, MAX($F$1:F7014) + 1, INDEX($F$1:F7014, MATCH(E7015, $E$1:E7014, 0)))</f>
        <v>3471</v>
      </c>
      <c r="G7015" t="s">
        <v>27</v>
      </c>
      <c r="H7015" t="s">
        <v>11</v>
      </c>
      <c r="I7015" t="s">
        <v>18</v>
      </c>
      <c r="J7015" t="s">
        <v>297</v>
      </c>
      <c r="K7015" s="17">
        <v>242.94</v>
      </c>
      <c r="L7015" s="17">
        <v>3</v>
      </c>
      <c r="M7015" s="17">
        <v>9.7200000000000006</v>
      </c>
      <c r="N7015" s="17" t="str">
        <f>IF(SalesData[[#This Row],[Profit]]&gt;0,"Profit","Loss")</f>
        <v>Profit</v>
      </c>
    </row>
    <row r="7016" spans="1:14" x14ac:dyDescent="0.25">
      <c r="A7016" s="1">
        <v>42806</v>
      </c>
      <c r="B7016" s="3">
        <f t="shared" si="327"/>
        <v>2017</v>
      </c>
      <c r="C7016" s="3">
        <f t="shared" si="328"/>
        <v>3</v>
      </c>
      <c r="D7016" t="s">
        <v>185</v>
      </c>
      <c r="E7016" t="str">
        <f t="shared" si="329"/>
        <v>Guy Armstrong20170312</v>
      </c>
      <c r="F7016">
        <f>IF(COUNTIF($E$2:E7016, E7016) = 1, MAX($F$1:F7015) + 1, INDEX($F$1:F7015, MATCH(E7016, $E$1:E7015, 0)))</f>
        <v>3472</v>
      </c>
      <c r="G7016" t="s">
        <v>101</v>
      </c>
      <c r="H7016" t="s">
        <v>11</v>
      </c>
      <c r="I7016" t="s">
        <v>20</v>
      </c>
      <c r="J7016" t="s">
        <v>451</v>
      </c>
      <c r="K7016" s="17">
        <v>40.409999999999997</v>
      </c>
      <c r="L7016" s="17">
        <v>9</v>
      </c>
      <c r="M7016" s="17">
        <v>18.59</v>
      </c>
      <c r="N7016" s="17" t="str">
        <f>IF(SalesData[[#This Row],[Profit]]&gt;0,"Profit","Loss")</f>
        <v>Profit</v>
      </c>
    </row>
    <row r="7017" spans="1:14" x14ac:dyDescent="0.25">
      <c r="A7017" s="1">
        <v>42807</v>
      </c>
      <c r="B7017" s="3">
        <f t="shared" si="327"/>
        <v>2017</v>
      </c>
      <c r="C7017" s="3">
        <f t="shared" si="328"/>
        <v>3</v>
      </c>
      <c r="D7017" t="s">
        <v>1385</v>
      </c>
      <c r="E7017" t="str">
        <f t="shared" si="329"/>
        <v>Karen Ferguson20170313</v>
      </c>
      <c r="F7017">
        <f>IF(COUNTIF($E$2:E7017, E7017) = 1, MAX($F$1:F7016) + 1, INDEX($F$1:F7016, MATCH(E7017, $E$1:E7016, 0)))</f>
        <v>3473</v>
      </c>
      <c r="G7017" t="s">
        <v>27</v>
      </c>
      <c r="H7017" t="s">
        <v>11</v>
      </c>
      <c r="I7017" t="s">
        <v>12</v>
      </c>
      <c r="J7017" t="s">
        <v>1670</v>
      </c>
      <c r="K7017" s="17">
        <v>314.55</v>
      </c>
      <c r="L7017" s="17">
        <v>3</v>
      </c>
      <c r="M7017" s="17">
        <v>150.97999999999999</v>
      </c>
      <c r="N7017" s="17" t="str">
        <f>IF(SalesData[[#This Row],[Profit]]&gt;0,"Profit","Loss")</f>
        <v>Profit</v>
      </c>
    </row>
    <row r="7018" spans="1:14" x14ac:dyDescent="0.25">
      <c r="A7018" s="1">
        <v>42807</v>
      </c>
      <c r="B7018" s="3">
        <f t="shared" si="327"/>
        <v>2017</v>
      </c>
      <c r="C7018" s="3">
        <f t="shared" si="328"/>
        <v>3</v>
      </c>
      <c r="D7018" t="s">
        <v>1584</v>
      </c>
      <c r="E7018" t="str">
        <f t="shared" si="329"/>
        <v>Benjamin Farhat20170313</v>
      </c>
      <c r="F7018">
        <f>IF(COUNTIF($E$2:E7018, E7018) = 1, MAX($F$1:F7017) + 1, INDEX($F$1:F7017, MATCH(E7018, $E$1:E7017, 0)))</f>
        <v>3474</v>
      </c>
      <c r="G7018" t="s">
        <v>399</v>
      </c>
      <c r="H7018" t="s">
        <v>11</v>
      </c>
      <c r="I7018" t="s">
        <v>18</v>
      </c>
      <c r="J7018" t="s">
        <v>1472</v>
      </c>
      <c r="K7018" s="17">
        <v>90.8</v>
      </c>
      <c r="L7018" s="17">
        <v>8</v>
      </c>
      <c r="M7018" s="17">
        <v>25.42</v>
      </c>
      <c r="N7018" s="17" t="str">
        <f>IF(SalesData[[#This Row],[Profit]]&gt;0,"Profit","Loss")</f>
        <v>Profit</v>
      </c>
    </row>
    <row r="7019" spans="1:14" x14ac:dyDescent="0.25">
      <c r="A7019" s="1">
        <v>42807</v>
      </c>
      <c r="B7019" s="3">
        <f t="shared" si="327"/>
        <v>2017</v>
      </c>
      <c r="C7019" s="3">
        <f t="shared" si="328"/>
        <v>3</v>
      </c>
      <c r="D7019" t="s">
        <v>1584</v>
      </c>
      <c r="E7019" t="str">
        <f t="shared" si="329"/>
        <v>Benjamin Farhat20170313</v>
      </c>
      <c r="F7019">
        <f>IF(COUNTIF($E$2:E7019, E7019) = 1, MAX($F$1:F7018) + 1, INDEX($F$1:F7018, MATCH(E7019, $E$1:E7018, 0)))</f>
        <v>3474</v>
      </c>
      <c r="G7019" t="s">
        <v>399</v>
      </c>
      <c r="H7019" t="s">
        <v>39</v>
      </c>
      <c r="I7019" t="s">
        <v>40</v>
      </c>
      <c r="J7019" t="s">
        <v>2006</v>
      </c>
      <c r="K7019" s="17">
        <v>140.74</v>
      </c>
      <c r="L7019" s="17">
        <v>8</v>
      </c>
      <c r="M7019" s="17">
        <v>49.26</v>
      </c>
      <c r="N7019" s="17" t="str">
        <f>IF(SalesData[[#This Row],[Profit]]&gt;0,"Profit","Loss")</f>
        <v>Profit</v>
      </c>
    </row>
    <row r="7020" spans="1:14" x14ac:dyDescent="0.25">
      <c r="A7020" s="1">
        <v>42807</v>
      </c>
      <c r="B7020" s="3">
        <f t="shared" si="327"/>
        <v>2017</v>
      </c>
      <c r="C7020" s="3">
        <f t="shared" si="328"/>
        <v>3</v>
      </c>
      <c r="D7020" t="s">
        <v>1584</v>
      </c>
      <c r="E7020" t="str">
        <f t="shared" si="329"/>
        <v>Benjamin Farhat20170313</v>
      </c>
      <c r="F7020">
        <f>IF(COUNTIF($E$2:E7020, E7020) = 1, MAX($F$1:F7019) + 1, INDEX($F$1:F7019, MATCH(E7020, $E$1:E7019, 0)))</f>
        <v>3474</v>
      </c>
      <c r="G7020" t="s">
        <v>399</v>
      </c>
      <c r="H7020" t="s">
        <v>39</v>
      </c>
      <c r="I7020" t="s">
        <v>52</v>
      </c>
      <c r="J7020" t="s">
        <v>2618</v>
      </c>
      <c r="K7020" s="17">
        <v>214.95</v>
      </c>
      <c r="L7020" s="17">
        <v>5</v>
      </c>
      <c r="M7020" s="17">
        <v>88.13</v>
      </c>
      <c r="N7020" s="17" t="str">
        <f>IF(SalesData[[#This Row],[Profit]]&gt;0,"Profit","Loss")</f>
        <v>Profit</v>
      </c>
    </row>
    <row r="7021" spans="1:14" x14ac:dyDescent="0.25">
      <c r="A7021" s="1">
        <v>42807</v>
      </c>
      <c r="B7021" s="3">
        <f t="shared" si="327"/>
        <v>2017</v>
      </c>
      <c r="C7021" s="3">
        <f t="shared" si="328"/>
        <v>3</v>
      </c>
      <c r="D7021" t="s">
        <v>1584</v>
      </c>
      <c r="E7021" t="str">
        <f t="shared" si="329"/>
        <v>Benjamin Farhat20170313</v>
      </c>
      <c r="F7021">
        <f>IF(COUNTIF($E$2:E7021, E7021) = 1, MAX($F$1:F7020) + 1, INDEX($F$1:F7020, MATCH(E7021, $E$1:E7020, 0)))</f>
        <v>3474</v>
      </c>
      <c r="G7021" t="s">
        <v>399</v>
      </c>
      <c r="H7021" t="s">
        <v>11</v>
      </c>
      <c r="I7021" t="s">
        <v>12</v>
      </c>
      <c r="J7021" t="s">
        <v>2538</v>
      </c>
      <c r="K7021" s="17">
        <v>45.36</v>
      </c>
      <c r="L7021" s="17">
        <v>7</v>
      </c>
      <c r="M7021" s="17">
        <v>21.77</v>
      </c>
      <c r="N7021" s="17" t="str">
        <f>IF(SalesData[[#This Row],[Profit]]&gt;0,"Profit","Loss")</f>
        <v>Profit</v>
      </c>
    </row>
    <row r="7022" spans="1:14" x14ac:dyDescent="0.25">
      <c r="A7022" s="1">
        <v>42807</v>
      </c>
      <c r="B7022" s="3">
        <f t="shared" si="327"/>
        <v>2017</v>
      </c>
      <c r="C7022" s="3">
        <f t="shared" si="328"/>
        <v>3</v>
      </c>
      <c r="D7022" t="s">
        <v>1584</v>
      </c>
      <c r="E7022" t="str">
        <f t="shared" si="329"/>
        <v>Benjamin Farhat20170313</v>
      </c>
      <c r="F7022">
        <f>IF(COUNTIF($E$2:E7022, E7022) = 1, MAX($F$1:F7021) + 1, INDEX($F$1:F7021, MATCH(E7022, $E$1:E7021, 0)))</f>
        <v>3474</v>
      </c>
      <c r="G7022" t="s">
        <v>399</v>
      </c>
      <c r="H7022" t="s">
        <v>11</v>
      </c>
      <c r="I7022" t="s">
        <v>12</v>
      </c>
      <c r="J7022" t="s">
        <v>1697</v>
      </c>
      <c r="K7022" s="17">
        <v>288.24</v>
      </c>
      <c r="L7022" s="17">
        <v>6</v>
      </c>
      <c r="M7022" s="17">
        <v>138.36000000000001</v>
      </c>
      <c r="N7022" s="17" t="str">
        <f>IF(SalesData[[#This Row],[Profit]]&gt;0,"Profit","Loss")</f>
        <v>Profit</v>
      </c>
    </row>
    <row r="7023" spans="1:14" x14ac:dyDescent="0.25">
      <c r="A7023" s="1">
        <v>42807</v>
      </c>
      <c r="B7023" s="3">
        <f t="shared" si="327"/>
        <v>2017</v>
      </c>
      <c r="C7023" s="3">
        <f t="shared" si="328"/>
        <v>3</v>
      </c>
      <c r="D7023" t="s">
        <v>509</v>
      </c>
      <c r="E7023" t="str">
        <f t="shared" si="329"/>
        <v>Sanjit Engle20170313</v>
      </c>
      <c r="F7023">
        <f>IF(COUNTIF($E$2:E7023, E7023) = 1, MAX($F$1:F7022) + 1, INDEX($F$1:F7022, MATCH(E7023, $E$1:E7022, 0)))</f>
        <v>3475</v>
      </c>
      <c r="G7023" t="s">
        <v>278</v>
      </c>
      <c r="H7023" t="s">
        <v>11</v>
      </c>
      <c r="I7023" t="s">
        <v>200</v>
      </c>
      <c r="J7023" t="s">
        <v>461</v>
      </c>
      <c r="K7023" s="17">
        <v>1332.5</v>
      </c>
      <c r="L7023" s="17">
        <v>2</v>
      </c>
      <c r="M7023" s="17">
        <v>-299.81</v>
      </c>
      <c r="N7023" s="17" t="str">
        <f>IF(SalesData[[#This Row],[Profit]]&gt;0,"Profit","Loss")</f>
        <v>Loss</v>
      </c>
    </row>
    <row r="7024" spans="1:14" x14ac:dyDescent="0.25">
      <c r="A7024" s="1">
        <v>42807</v>
      </c>
      <c r="B7024" s="3">
        <f t="shared" si="327"/>
        <v>2017</v>
      </c>
      <c r="C7024" s="3">
        <f t="shared" si="328"/>
        <v>3</v>
      </c>
      <c r="D7024" t="s">
        <v>2381</v>
      </c>
      <c r="E7024" t="str">
        <f t="shared" si="329"/>
        <v>Stephanie Ulpright20170313</v>
      </c>
      <c r="F7024">
        <f>IF(COUNTIF($E$2:E7024, E7024) = 1, MAX($F$1:F7023) + 1, INDEX($F$1:F7023, MATCH(E7024, $E$1:E7023, 0)))</f>
        <v>3476</v>
      </c>
      <c r="G7024" t="s">
        <v>15</v>
      </c>
      <c r="H7024" t="s">
        <v>11</v>
      </c>
      <c r="I7024" t="s">
        <v>24</v>
      </c>
      <c r="J7024" t="s">
        <v>2659</v>
      </c>
      <c r="K7024" s="17">
        <v>19.46</v>
      </c>
      <c r="L7024" s="17">
        <v>4</v>
      </c>
      <c r="M7024" s="17">
        <v>2.19</v>
      </c>
      <c r="N7024" s="17" t="str">
        <f>IF(SalesData[[#This Row],[Profit]]&gt;0,"Profit","Loss")</f>
        <v>Profit</v>
      </c>
    </row>
    <row r="7025" spans="1:14" x14ac:dyDescent="0.25">
      <c r="A7025" s="1">
        <v>42807</v>
      </c>
      <c r="B7025" s="3">
        <f t="shared" si="327"/>
        <v>2017</v>
      </c>
      <c r="C7025" s="3">
        <f t="shared" si="328"/>
        <v>3</v>
      </c>
      <c r="D7025" t="s">
        <v>2381</v>
      </c>
      <c r="E7025" t="str">
        <f t="shared" si="329"/>
        <v>Stephanie Ulpright20170313</v>
      </c>
      <c r="F7025">
        <f>IF(COUNTIF($E$2:E7025, E7025) = 1, MAX($F$1:F7024) + 1, INDEX($F$1:F7024, MATCH(E7025, $E$1:E7024, 0)))</f>
        <v>3476</v>
      </c>
      <c r="G7025" t="s">
        <v>15</v>
      </c>
      <c r="H7025" t="s">
        <v>39</v>
      </c>
      <c r="I7025" t="s">
        <v>302</v>
      </c>
      <c r="J7025" t="s">
        <v>2655</v>
      </c>
      <c r="K7025" s="17">
        <v>209.99</v>
      </c>
      <c r="L7025" s="17">
        <v>2</v>
      </c>
      <c r="M7025" s="17">
        <v>9</v>
      </c>
      <c r="N7025" s="17" t="str">
        <f>IF(SalesData[[#This Row],[Profit]]&gt;0,"Profit","Loss")</f>
        <v>Profit</v>
      </c>
    </row>
    <row r="7026" spans="1:14" x14ac:dyDescent="0.25">
      <c r="A7026" s="1">
        <v>42807</v>
      </c>
      <c r="B7026" s="3">
        <f t="shared" si="327"/>
        <v>2017</v>
      </c>
      <c r="C7026" s="3">
        <f t="shared" si="328"/>
        <v>3</v>
      </c>
      <c r="D7026" t="s">
        <v>2381</v>
      </c>
      <c r="E7026" t="str">
        <f t="shared" si="329"/>
        <v>Stephanie Ulpright20170313</v>
      </c>
      <c r="F7026">
        <f>IF(COUNTIF($E$2:E7026, E7026) = 1, MAX($F$1:F7025) + 1, INDEX($F$1:F7025, MATCH(E7026, $E$1:E7025, 0)))</f>
        <v>3476</v>
      </c>
      <c r="G7026" t="s">
        <v>15</v>
      </c>
      <c r="H7026" t="s">
        <v>11</v>
      </c>
      <c r="I7026" t="s">
        <v>24</v>
      </c>
      <c r="J7026" t="s">
        <v>384</v>
      </c>
      <c r="K7026" s="17">
        <v>29.76</v>
      </c>
      <c r="L7026" s="17">
        <v>5</v>
      </c>
      <c r="M7026" s="17">
        <v>1.86</v>
      </c>
      <c r="N7026" s="17" t="str">
        <f>IF(SalesData[[#This Row],[Profit]]&gt;0,"Profit","Loss")</f>
        <v>Profit</v>
      </c>
    </row>
    <row r="7027" spans="1:14" x14ac:dyDescent="0.25">
      <c r="A7027" s="1">
        <v>42807</v>
      </c>
      <c r="B7027" s="3">
        <f t="shared" si="327"/>
        <v>2017</v>
      </c>
      <c r="C7027" s="3">
        <f t="shared" si="328"/>
        <v>3</v>
      </c>
      <c r="D7027" t="s">
        <v>2381</v>
      </c>
      <c r="E7027" t="str">
        <f t="shared" si="329"/>
        <v>Stephanie Ulpright20170313</v>
      </c>
      <c r="F7027">
        <f>IF(COUNTIF($E$2:E7027, E7027) = 1, MAX($F$1:F7026) + 1, INDEX($F$1:F7026, MATCH(E7027, $E$1:E7026, 0)))</f>
        <v>3476</v>
      </c>
      <c r="G7027" t="s">
        <v>15</v>
      </c>
      <c r="H7027" t="s">
        <v>34</v>
      </c>
      <c r="I7027" t="s">
        <v>35</v>
      </c>
      <c r="J7027" t="s">
        <v>2612</v>
      </c>
      <c r="K7027" s="17">
        <v>89.77</v>
      </c>
      <c r="L7027" s="17">
        <v>1</v>
      </c>
      <c r="M7027" s="17">
        <v>-2.56</v>
      </c>
      <c r="N7027" s="17" t="str">
        <f>IF(SalesData[[#This Row],[Profit]]&gt;0,"Profit","Loss")</f>
        <v>Loss</v>
      </c>
    </row>
    <row r="7028" spans="1:14" x14ac:dyDescent="0.25">
      <c r="A7028" s="1">
        <v>42807</v>
      </c>
      <c r="B7028" s="3">
        <f t="shared" si="327"/>
        <v>2017</v>
      </c>
      <c r="C7028" s="3">
        <f t="shared" si="328"/>
        <v>3</v>
      </c>
      <c r="D7028" t="s">
        <v>2381</v>
      </c>
      <c r="E7028" t="str">
        <f t="shared" si="329"/>
        <v>Stephanie Ulpright20170313</v>
      </c>
      <c r="F7028">
        <f>IF(COUNTIF($E$2:E7028, E7028) = 1, MAX($F$1:F7027) + 1, INDEX($F$1:F7027, MATCH(E7028, $E$1:E7027, 0)))</f>
        <v>3476</v>
      </c>
      <c r="G7028" t="s">
        <v>15</v>
      </c>
      <c r="H7028" t="s">
        <v>39</v>
      </c>
      <c r="I7028" t="s">
        <v>603</v>
      </c>
      <c r="J7028" t="s">
        <v>634</v>
      </c>
      <c r="K7028" s="17">
        <v>959.98</v>
      </c>
      <c r="L7028" s="17">
        <v>2</v>
      </c>
      <c r="M7028" s="17">
        <v>335.99</v>
      </c>
      <c r="N7028" s="17" t="str">
        <f>IF(SalesData[[#This Row],[Profit]]&gt;0,"Profit","Loss")</f>
        <v>Profit</v>
      </c>
    </row>
    <row r="7029" spans="1:14" x14ac:dyDescent="0.25">
      <c r="A7029" s="1">
        <v>42807</v>
      </c>
      <c r="B7029" s="3">
        <f t="shared" si="327"/>
        <v>2017</v>
      </c>
      <c r="C7029" s="3">
        <f t="shared" si="328"/>
        <v>3</v>
      </c>
      <c r="D7029" t="s">
        <v>2381</v>
      </c>
      <c r="E7029" t="str">
        <f t="shared" si="329"/>
        <v>Stephanie Ulpright20170313</v>
      </c>
      <c r="F7029">
        <f>IF(COUNTIF($E$2:E7029, E7029) = 1, MAX($F$1:F7028) + 1, INDEX($F$1:F7028, MATCH(E7029, $E$1:E7028, 0)))</f>
        <v>3476</v>
      </c>
      <c r="G7029" t="s">
        <v>15</v>
      </c>
      <c r="H7029" t="s">
        <v>11</v>
      </c>
      <c r="I7029" t="s">
        <v>12</v>
      </c>
      <c r="J7029" t="s">
        <v>1159</v>
      </c>
      <c r="K7029" s="17">
        <v>15.55</v>
      </c>
      <c r="L7029" s="17">
        <v>3</v>
      </c>
      <c r="M7029" s="17">
        <v>5.64</v>
      </c>
      <c r="N7029" s="17" t="str">
        <f>IF(SalesData[[#This Row],[Profit]]&gt;0,"Profit","Loss")</f>
        <v>Profit</v>
      </c>
    </row>
    <row r="7030" spans="1:14" x14ac:dyDescent="0.25">
      <c r="A7030" s="1">
        <v>42807</v>
      </c>
      <c r="B7030" s="3">
        <f t="shared" si="327"/>
        <v>2017</v>
      </c>
      <c r="C7030" s="3">
        <f t="shared" si="328"/>
        <v>3</v>
      </c>
      <c r="D7030" t="s">
        <v>2381</v>
      </c>
      <c r="E7030" t="str">
        <f t="shared" si="329"/>
        <v>Stephanie Ulpright20170313</v>
      </c>
      <c r="F7030">
        <f>IF(COUNTIF($E$2:E7030, E7030) = 1, MAX($F$1:F7029) + 1, INDEX($F$1:F7029, MATCH(E7030, $E$1:E7029, 0)))</f>
        <v>3476</v>
      </c>
      <c r="G7030" t="s">
        <v>15</v>
      </c>
      <c r="H7030" t="s">
        <v>39</v>
      </c>
      <c r="I7030" t="s">
        <v>40</v>
      </c>
      <c r="J7030" t="s">
        <v>1953</v>
      </c>
      <c r="K7030" s="17">
        <v>34.36</v>
      </c>
      <c r="L7030" s="17">
        <v>1</v>
      </c>
      <c r="M7030" s="17">
        <v>-7.3</v>
      </c>
      <c r="N7030" s="17" t="str">
        <f>IF(SalesData[[#This Row],[Profit]]&gt;0,"Profit","Loss")</f>
        <v>Loss</v>
      </c>
    </row>
    <row r="7031" spans="1:14" x14ac:dyDescent="0.25">
      <c r="A7031" s="1">
        <v>42807</v>
      </c>
      <c r="B7031" s="3">
        <f t="shared" si="327"/>
        <v>2017</v>
      </c>
      <c r="C7031" s="3">
        <f t="shared" si="328"/>
        <v>3</v>
      </c>
      <c r="D7031" t="s">
        <v>233</v>
      </c>
      <c r="E7031" t="str">
        <f t="shared" si="329"/>
        <v>Shahid Collister20170313</v>
      </c>
      <c r="F7031">
        <f>IF(COUNTIF($E$2:E7031, E7031) = 1, MAX($F$1:F7030) + 1, INDEX($F$1:F7030, MATCH(E7031, $E$1:E7030, 0)))</f>
        <v>3477</v>
      </c>
      <c r="G7031" t="s">
        <v>613</v>
      </c>
      <c r="H7031" t="s">
        <v>11</v>
      </c>
      <c r="I7031" t="s">
        <v>20</v>
      </c>
      <c r="J7031" t="s">
        <v>1509</v>
      </c>
      <c r="K7031" s="17">
        <v>30.88</v>
      </c>
      <c r="L7031" s="17">
        <v>2</v>
      </c>
      <c r="M7031" s="17">
        <v>15.44</v>
      </c>
      <c r="N7031" s="17" t="str">
        <f>IF(SalesData[[#This Row],[Profit]]&gt;0,"Profit","Loss")</f>
        <v>Profit</v>
      </c>
    </row>
    <row r="7032" spans="1:14" x14ac:dyDescent="0.25">
      <c r="A7032" s="1">
        <v>42807</v>
      </c>
      <c r="B7032" s="3">
        <f t="shared" si="327"/>
        <v>2017</v>
      </c>
      <c r="C7032" s="3">
        <f t="shared" si="328"/>
        <v>3</v>
      </c>
      <c r="D7032" t="s">
        <v>233</v>
      </c>
      <c r="E7032" t="str">
        <f t="shared" si="329"/>
        <v>Shahid Collister20170313</v>
      </c>
      <c r="F7032">
        <f>IF(COUNTIF($E$2:E7032, E7032) = 1, MAX($F$1:F7031) + 1, INDEX($F$1:F7031, MATCH(E7032, $E$1:E7031, 0)))</f>
        <v>3477</v>
      </c>
      <c r="G7032" t="s">
        <v>613</v>
      </c>
      <c r="H7032" t="s">
        <v>11</v>
      </c>
      <c r="I7032" t="s">
        <v>92</v>
      </c>
      <c r="J7032" t="s">
        <v>2606</v>
      </c>
      <c r="K7032" s="17">
        <v>465.16</v>
      </c>
      <c r="L7032" s="17">
        <v>2</v>
      </c>
      <c r="M7032" s="17">
        <v>120.94</v>
      </c>
      <c r="N7032" s="17" t="str">
        <f>IF(SalesData[[#This Row],[Profit]]&gt;0,"Profit","Loss")</f>
        <v>Profit</v>
      </c>
    </row>
    <row r="7033" spans="1:14" x14ac:dyDescent="0.25">
      <c r="A7033" s="1">
        <v>42807</v>
      </c>
      <c r="B7033" s="3">
        <f t="shared" si="327"/>
        <v>2017</v>
      </c>
      <c r="C7033" s="3">
        <f t="shared" si="328"/>
        <v>3</v>
      </c>
      <c r="D7033" t="s">
        <v>233</v>
      </c>
      <c r="E7033" t="str">
        <f t="shared" si="329"/>
        <v>Shahid Collister20170313</v>
      </c>
      <c r="F7033">
        <f>IF(COUNTIF($E$2:E7033, E7033) = 1, MAX($F$1:F7032) + 1, INDEX($F$1:F7032, MATCH(E7033, $E$1:E7032, 0)))</f>
        <v>3477</v>
      </c>
      <c r="G7033" t="s">
        <v>613</v>
      </c>
      <c r="H7033" t="s">
        <v>11</v>
      </c>
      <c r="I7033" t="s">
        <v>12</v>
      </c>
      <c r="J7033" t="s">
        <v>2648</v>
      </c>
      <c r="K7033" s="17">
        <v>27.12</v>
      </c>
      <c r="L7033" s="17">
        <v>4</v>
      </c>
      <c r="M7033" s="17">
        <v>12.48</v>
      </c>
      <c r="N7033" s="17" t="str">
        <f>IF(SalesData[[#This Row],[Profit]]&gt;0,"Profit","Loss")</f>
        <v>Profit</v>
      </c>
    </row>
    <row r="7034" spans="1:14" x14ac:dyDescent="0.25">
      <c r="A7034" s="1">
        <v>42807</v>
      </c>
      <c r="B7034" s="3">
        <f t="shared" si="327"/>
        <v>2017</v>
      </c>
      <c r="C7034" s="3">
        <f t="shared" si="328"/>
        <v>3</v>
      </c>
      <c r="D7034" t="s">
        <v>2429</v>
      </c>
      <c r="E7034" t="str">
        <f t="shared" si="329"/>
        <v>Joy Bell-20170313</v>
      </c>
      <c r="F7034">
        <f>IF(COUNTIF($E$2:E7034, E7034) = 1, MAX($F$1:F7033) + 1, INDEX($F$1:F7033, MATCH(E7034, $E$1:E7033, 0)))</f>
        <v>3478</v>
      </c>
      <c r="G7034" t="s">
        <v>531</v>
      </c>
      <c r="H7034" t="s">
        <v>11</v>
      </c>
      <c r="I7034" t="s">
        <v>20</v>
      </c>
      <c r="J7034" t="s">
        <v>662</v>
      </c>
      <c r="K7034" s="17">
        <v>174.3</v>
      </c>
      <c r="L7034" s="17">
        <v>3</v>
      </c>
      <c r="M7034" s="17">
        <v>81.92</v>
      </c>
      <c r="N7034" s="17" t="str">
        <f>IF(SalesData[[#This Row],[Profit]]&gt;0,"Profit","Loss")</f>
        <v>Profit</v>
      </c>
    </row>
    <row r="7035" spans="1:14" x14ac:dyDescent="0.25">
      <c r="A7035" s="1">
        <v>42807</v>
      </c>
      <c r="B7035" s="3">
        <f t="shared" si="327"/>
        <v>2017</v>
      </c>
      <c r="C7035" s="3">
        <f t="shared" si="328"/>
        <v>3</v>
      </c>
      <c r="D7035" t="s">
        <v>2319</v>
      </c>
      <c r="E7035" t="str">
        <f t="shared" si="329"/>
        <v>Meg Tillman20170313</v>
      </c>
      <c r="F7035">
        <f>IF(COUNTIF($E$2:E7035, E7035) = 1, MAX($F$1:F7034) + 1, INDEX($F$1:F7034, MATCH(E7035, $E$1:E7034, 0)))</f>
        <v>3479</v>
      </c>
      <c r="G7035" t="s">
        <v>149</v>
      </c>
      <c r="H7035" t="s">
        <v>39</v>
      </c>
      <c r="I7035" t="s">
        <v>40</v>
      </c>
      <c r="J7035" t="s">
        <v>1750</v>
      </c>
      <c r="K7035" s="17">
        <v>299.89999999999998</v>
      </c>
      <c r="L7035" s="17">
        <v>2</v>
      </c>
      <c r="M7035" s="17">
        <v>74.98</v>
      </c>
      <c r="N7035" s="17" t="str">
        <f>IF(SalesData[[#This Row],[Profit]]&gt;0,"Profit","Loss")</f>
        <v>Profit</v>
      </c>
    </row>
    <row r="7036" spans="1:14" x14ac:dyDescent="0.25">
      <c r="A7036" s="1">
        <v>42807</v>
      </c>
      <c r="B7036" s="3">
        <f t="shared" si="327"/>
        <v>2017</v>
      </c>
      <c r="C7036" s="3">
        <f t="shared" si="328"/>
        <v>3</v>
      </c>
      <c r="D7036" t="s">
        <v>483</v>
      </c>
      <c r="E7036" t="str">
        <f t="shared" si="329"/>
        <v>Frank Hawley20170313</v>
      </c>
      <c r="F7036">
        <f>IF(COUNTIF($E$2:E7036, E7036) = 1, MAX($F$1:F7035) + 1, INDEX($F$1:F7035, MATCH(E7036, $E$1:E7035, 0)))</f>
        <v>3480</v>
      </c>
      <c r="G7036" t="s">
        <v>15</v>
      </c>
      <c r="H7036" t="s">
        <v>39</v>
      </c>
      <c r="I7036" t="s">
        <v>40</v>
      </c>
      <c r="J7036" t="s">
        <v>247</v>
      </c>
      <c r="K7036" s="17">
        <v>7.99</v>
      </c>
      <c r="L7036" s="17">
        <v>1</v>
      </c>
      <c r="M7036" s="17">
        <v>2.6</v>
      </c>
      <c r="N7036" s="17" t="str">
        <f>IF(SalesData[[#This Row],[Profit]]&gt;0,"Profit","Loss")</f>
        <v>Profit</v>
      </c>
    </row>
    <row r="7037" spans="1:14" x14ac:dyDescent="0.25">
      <c r="A7037" s="1">
        <v>42808</v>
      </c>
      <c r="B7037" s="3">
        <f t="shared" si="327"/>
        <v>2017</v>
      </c>
      <c r="C7037" s="3">
        <f t="shared" si="328"/>
        <v>3</v>
      </c>
      <c r="D7037" t="s">
        <v>1277</v>
      </c>
      <c r="E7037" t="str">
        <f t="shared" si="329"/>
        <v>Brad Norvell20170314</v>
      </c>
      <c r="F7037">
        <f>IF(COUNTIF($E$2:E7037, E7037) = 1, MAX($F$1:F7036) + 1, INDEX($F$1:F7036, MATCH(E7037, $E$1:E7036, 0)))</f>
        <v>3481</v>
      </c>
      <c r="G7037" t="s">
        <v>15</v>
      </c>
      <c r="H7037" t="s">
        <v>39</v>
      </c>
      <c r="I7037" t="s">
        <v>40</v>
      </c>
      <c r="J7037" t="s">
        <v>1834</v>
      </c>
      <c r="K7037" s="17">
        <v>49.62</v>
      </c>
      <c r="L7037" s="17">
        <v>2</v>
      </c>
      <c r="M7037" s="17">
        <v>4.96</v>
      </c>
      <c r="N7037" s="17" t="str">
        <f>IF(SalesData[[#This Row],[Profit]]&gt;0,"Profit","Loss")</f>
        <v>Profit</v>
      </c>
    </row>
    <row r="7038" spans="1:14" x14ac:dyDescent="0.25">
      <c r="A7038" s="1">
        <v>42810</v>
      </c>
      <c r="B7038" s="3">
        <f t="shared" si="327"/>
        <v>2017</v>
      </c>
      <c r="C7038" s="3">
        <f t="shared" si="328"/>
        <v>3</v>
      </c>
      <c r="D7038" t="s">
        <v>492</v>
      </c>
      <c r="E7038" t="str">
        <f t="shared" si="329"/>
        <v>Valerie Mitchum20170316</v>
      </c>
      <c r="F7038">
        <f>IF(COUNTIF($E$2:E7038, E7038) = 1, MAX($F$1:F7037) + 1, INDEX($F$1:F7037, MATCH(E7038, $E$1:E7037, 0)))</f>
        <v>3482</v>
      </c>
      <c r="G7038" t="s">
        <v>164</v>
      </c>
      <c r="H7038" t="s">
        <v>11</v>
      </c>
      <c r="I7038" t="s">
        <v>12</v>
      </c>
      <c r="J7038" t="s">
        <v>1730</v>
      </c>
      <c r="K7038" s="17">
        <v>6.48</v>
      </c>
      <c r="L7038" s="17">
        <v>1</v>
      </c>
      <c r="M7038" s="17">
        <v>3.11</v>
      </c>
      <c r="N7038" s="17" t="str">
        <f>IF(SalesData[[#This Row],[Profit]]&gt;0,"Profit","Loss")</f>
        <v>Profit</v>
      </c>
    </row>
    <row r="7039" spans="1:14" x14ac:dyDescent="0.25">
      <c r="A7039" s="1">
        <v>42810</v>
      </c>
      <c r="B7039" s="3">
        <f t="shared" si="327"/>
        <v>2017</v>
      </c>
      <c r="C7039" s="3">
        <f t="shared" si="328"/>
        <v>3</v>
      </c>
      <c r="D7039" t="s">
        <v>492</v>
      </c>
      <c r="E7039" t="str">
        <f t="shared" si="329"/>
        <v>Valerie Mitchum20170316</v>
      </c>
      <c r="F7039">
        <f>IF(COUNTIF($E$2:E7039, E7039) = 1, MAX($F$1:F7038) + 1, INDEX($F$1:F7038, MATCH(E7039, $E$1:E7038, 0)))</f>
        <v>3482</v>
      </c>
      <c r="G7039" t="s">
        <v>164</v>
      </c>
      <c r="H7039" t="s">
        <v>11</v>
      </c>
      <c r="I7039" t="s">
        <v>18</v>
      </c>
      <c r="J7039" t="s">
        <v>453</v>
      </c>
      <c r="K7039" s="17">
        <v>46.51</v>
      </c>
      <c r="L7039" s="17">
        <v>1</v>
      </c>
      <c r="M7039" s="17">
        <v>1.86</v>
      </c>
      <c r="N7039" s="17" t="str">
        <f>IF(SalesData[[#This Row],[Profit]]&gt;0,"Profit","Loss")</f>
        <v>Profit</v>
      </c>
    </row>
    <row r="7040" spans="1:14" x14ac:dyDescent="0.25">
      <c r="A7040" s="1">
        <v>42810</v>
      </c>
      <c r="B7040" s="3">
        <f t="shared" si="327"/>
        <v>2017</v>
      </c>
      <c r="C7040" s="3">
        <f t="shared" si="328"/>
        <v>3</v>
      </c>
      <c r="D7040" t="s">
        <v>492</v>
      </c>
      <c r="E7040" t="str">
        <f t="shared" si="329"/>
        <v>Valerie Mitchum20170316</v>
      </c>
      <c r="F7040">
        <f>IF(COUNTIF($E$2:E7040, E7040) = 1, MAX($F$1:F7039) + 1, INDEX($F$1:F7039, MATCH(E7040, $E$1:E7039, 0)))</f>
        <v>3482</v>
      </c>
      <c r="G7040" t="s">
        <v>164</v>
      </c>
      <c r="H7040" t="s">
        <v>39</v>
      </c>
      <c r="I7040" t="s">
        <v>40</v>
      </c>
      <c r="J7040" t="s">
        <v>2143</v>
      </c>
      <c r="K7040" s="17">
        <v>659.98</v>
      </c>
      <c r="L7040" s="17">
        <v>3</v>
      </c>
      <c r="M7040" s="17">
        <v>49.5</v>
      </c>
      <c r="N7040" s="17" t="str">
        <f>IF(SalesData[[#This Row],[Profit]]&gt;0,"Profit","Loss")</f>
        <v>Profit</v>
      </c>
    </row>
    <row r="7041" spans="1:14" x14ac:dyDescent="0.25">
      <c r="A7041" s="1">
        <v>42810</v>
      </c>
      <c r="B7041" s="3">
        <f t="shared" si="327"/>
        <v>2017</v>
      </c>
      <c r="C7041" s="3">
        <f t="shared" si="328"/>
        <v>3</v>
      </c>
      <c r="D7041" t="s">
        <v>1099</v>
      </c>
      <c r="E7041" t="str">
        <f t="shared" si="329"/>
        <v>Matthew Grinstein20170316</v>
      </c>
      <c r="F7041">
        <f>IF(COUNTIF($E$2:E7041, E7041) = 1, MAX($F$1:F7040) + 1, INDEX($F$1:F7040, MATCH(E7041, $E$1:E7040, 0)))</f>
        <v>3483</v>
      </c>
      <c r="G7041" t="s">
        <v>78</v>
      </c>
      <c r="H7041" t="s">
        <v>39</v>
      </c>
      <c r="I7041" t="s">
        <v>40</v>
      </c>
      <c r="J7041" t="s">
        <v>745</v>
      </c>
      <c r="K7041" s="17">
        <v>445.44</v>
      </c>
      <c r="L7041" s="17">
        <v>8</v>
      </c>
      <c r="M7041" s="17">
        <v>-81.66</v>
      </c>
      <c r="N7041" s="17" t="str">
        <f>IF(SalesData[[#This Row],[Profit]]&gt;0,"Profit","Loss")</f>
        <v>Loss</v>
      </c>
    </row>
    <row r="7042" spans="1:14" x14ac:dyDescent="0.25">
      <c r="A7042" s="1">
        <v>42810</v>
      </c>
      <c r="B7042" s="3">
        <f t="shared" ref="B7042:B7105" si="330">YEAR(A7042)</f>
        <v>2017</v>
      </c>
      <c r="C7042" s="3">
        <f t="shared" ref="C7042:C7105" si="331">MONTH(A7042)</f>
        <v>3</v>
      </c>
      <c r="D7042" t="s">
        <v>1677</v>
      </c>
      <c r="E7042" t="str">
        <f t="shared" ref="E7042:E7105" si="332">D7042 &amp; TEXT(A7042, "yyyymmdd")</f>
        <v>Susan Pistek20170316</v>
      </c>
      <c r="F7042">
        <f>IF(COUNTIF($E$2:E7042, E7042) = 1, MAX($F$1:F7041) + 1, INDEX($F$1:F7041, MATCH(E7042, $E$1:E7041, 0)))</f>
        <v>3484</v>
      </c>
      <c r="G7042" t="s">
        <v>78</v>
      </c>
      <c r="H7042" t="s">
        <v>39</v>
      </c>
      <c r="I7042" t="s">
        <v>40</v>
      </c>
      <c r="J7042" t="s">
        <v>2052</v>
      </c>
      <c r="K7042" s="17">
        <v>44.38</v>
      </c>
      <c r="L7042" s="17">
        <v>2</v>
      </c>
      <c r="M7042" s="17">
        <v>-7.4</v>
      </c>
      <c r="N7042" s="17" t="str">
        <f>IF(SalesData[[#This Row],[Profit]]&gt;0,"Profit","Loss")</f>
        <v>Loss</v>
      </c>
    </row>
    <row r="7043" spans="1:14" x14ac:dyDescent="0.25">
      <c r="A7043" s="1">
        <v>42810</v>
      </c>
      <c r="B7043" s="3">
        <f t="shared" si="330"/>
        <v>2017</v>
      </c>
      <c r="C7043" s="3">
        <f t="shared" si="331"/>
        <v>3</v>
      </c>
      <c r="D7043" t="s">
        <v>1677</v>
      </c>
      <c r="E7043" t="str">
        <f t="shared" si="332"/>
        <v>Susan Pistek20170316</v>
      </c>
      <c r="F7043">
        <f>IF(COUNTIF($E$2:E7043, E7043) = 1, MAX($F$1:F7042) + 1, INDEX($F$1:F7042, MATCH(E7043, $E$1:E7042, 0)))</f>
        <v>3484</v>
      </c>
      <c r="G7043" t="s">
        <v>78</v>
      </c>
      <c r="H7043" t="s">
        <v>34</v>
      </c>
      <c r="I7043" t="s">
        <v>47</v>
      </c>
      <c r="J7043" t="s">
        <v>2293</v>
      </c>
      <c r="K7043" s="17">
        <v>51.26</v>
      </c>
      <c r="L7043" s="17">
        <v>6</v>
      </c>
      <c r="M7043" s="17">
        <v>7.69</v>
      </c>
      <c r="N7043" s="17" t="str">
        <f>IF(SalesData[[#This Row],[Profit]]&gt;0,"Profit","Loss")</f>
        <v>Profit</v>
      </c>
    </row>
    <row r="7044" spans="1:14" x14ac:dyDescent="0.25">
      <c r="A7044" s="1">
        <v>42810</v>
      </c>
      <c r="B7044" s="3">
        <f t="shared" si="330"/>
        <v>2017</v>
      </c>
      <c r="C7044" s="3">
        <f t="shared" si="331"/>
        <v>3</v>
      </c>
      <c r="D7044" t="s">
        <v>1677</v>
      </c>
      <c r="E7044" t="str">
        <f t="shared" si="332"/>
        <v>Susan Pistek20170316</v>
      </c>
      <c r="F7044">
        <f>IF(COUNTIF($E$2:E7044, E7044) = 1, MAX($F$1:F7043) + 1, INDEX($F$1:F7043, MATCH(E7044, $E$1:E7043, 0)))</f>
        <v>3484</v>
      </c>
      <c r="G7044" t="s">
        <v>78</v>
      </c>
      <c r="H7044" t="s">
        <v>11</v>
      </c>
      <c r="I7044" t="s">
        <v>20</v>
      </c>
      <c r="J7044" t="s">
        <v>1370</v>
      </c>
      <c r="K7044" s="17">
        <v>5.19</v>
      </c>
      <c r="L7044" s="17">
        <v>3</v>
      </c>
      <c r="M7044" s="17">
        <v>-3.46</v>
      </c>
      <c r="N7044" s="17" t="str">
        <f>IF(SalesData[[#This Row],[Profit]]&gt;0,"Profit","Loss")</f>
        <v>Loss</v>
      </c>
    </row>
    <row r="7045" spans="1:14" x14ac:dyDescent="0.25">
      <c r="A7045" s="1">
        <v>42810</v>
      </c>
      <c r="B7045" s="3">
        <f t="shared" si="330"/>
        <v>2017</v>
      </c>
      <c r="C7045" s="3">
        <f t="shared" si="331"/>
        <v>3</v>
      </c>
      <c r="D7045" t="s">
        <v>1677</v>
      </c>
      <c r="E7045" t="str">
        <f t="shared" si="332"/>
        <v>Susan Pistek20170316</v>
      </c>
      <c r="F7045">
        <f>IF(COUNTIF($E$2:E7045, E7045) = 1, MAX($F$1:F7044) + 1, INDEX($F$1:F7044, MATCH(E7045, $E$1:E7044, 0)))</f>
        <v>3484</v>
      </c>
      <c r="G7045" t="s">
        <v>78</v>
      </c>
      <c r="H7045" t="s">
        <v>39</v>
      </c>
      <c r="I7045" t="s">
        <v>52</v>
      </c>
      <c r="J7045" t="s">
        <v>1078</v>
      </c>
      <c r="K7045" s="17">
        <v>159.97999999999999</v>
      </c>
      <c r="L7045" s="17">
        <v>2</v>
      </c>
      <c r="M7045" s="17">
        <v>44</v>
      </c>
      <c r="N7045" s="17" t="str">
        <f>IF(SalesData[[#This Row],[Profit]]&gt;0,"Profit","Loss")</f>
        <v>Profit</v>
      </c>
    </row>
    <row r="7046" spans="1:14" x14ac:dyDescent="0.25">
      <c r="A7046" s="1">
        <v>42810</v>
      </c>
      <c r="B7046" s="3">
        <f t="shared" si="330"/>
        <v>2017</v>
      </c>
      <c r="C7046" s="3">
        <f t="shared" si="331"/>
        <v>3</v>
      </c>
      <c r="D7046" t="s">
        <v>1677</v>
      </c>
      <c r="E7046" t="str">
        <f t="shared" si="332"/>
        <v>Susan Pistek20170316</v>
      </c>
      <c r="F7046">
        <f>IF(COUNTIF($E$2:E7046, E7046) = 1, MAX($F$1:F7045) + 1, INDEX($F$1:F7045, MATCH(E7046, $E$1:E7045, 0)))</f>
        <v>3484</v>
      </c>
      <c r="G7046" t="s">
        <v>78</v>
      </c>
      <c r="H7046" t="s">
        <v>11</v>
      </c>
      <c r="I7046" t="s">
        <v>18</v>
      </c>
      <c r="J7046" t="s">
        <v>1360</v>
      </c>
      <c r="K7046" s="17">
        <v>54.22</v>
      </c>
      <c r="L7046" s="17">
        <v>2</v>
      </c>
      <c r="M7046" s="17">
        <v>3.39</v>
      </c>
      <c r="N7046" s="17" t="str">
        <f>IF(SalesData[[#This Row],[Profit]]&gt;0,"Profit","Loss")</f>
        <v>Profit</v>
      </c>
    </row>
    <row r="7047" spans="1:14" x14ac:dyDescent="0.25">
      <c r="A7047" s="1">
        <v>42810</v>
      </c>
      <c r="B7047" s="3">
        <f t="shared" si="330"/>
        <v>2017</v>
      </c>
      <c r="C7047" s="3">
        <f t="shared" si="331"/>
        <v>3</v>
      </c>
      <c r="D7047" t="s">
        <v>2242</v>
      </c>
      <c r="E7047" t="str">
        <f t="shared" si="332"/>
        <v>Ken Dana20170316</v>
      </c>
      <c r="F7047">
        <f>IF(COUNTIF($E$2:E7047, E7047) = 1, MAX($F$1:F7046) + 1, INDEX($F$1:F7046, MATCH(E7047, $E$1:E7046, 0)))</f>
        <v>3485</v>
      </c>
      <c r="G7047" t="s">
        <v>27</v>
      </c>
      <c r="H7047" t="s">
        <v>11</v>
      </c>
      <c r="I7047" t="s">
        <v>18</v>
      </c>
      <c r="J7047" t="s">
        <v>1384</v>
      </c>
      <c r="K7047" s="17">
        <v>310.12</v>
      </c>
      <c r="L7047" s="17">
        <v>2</v>
      </c>
      <c r="M7047" s="17">
        <v>80.63</v>
      </c>
      <c r="N7047" s="17" t="str">
        <f>IF(SalesData[[#This Row],[Profit]]&gt;0,"Profit","Loss")</f>
        <v>Profit</v>
      </c>
    </row>
    <row r="7048" spans="1:14" x14ac:dyDescent="0.25">
      <c r="A7048" s="1">
        <v>42810</v>
      </c>
      <c r="B7048" s="3">
        <f t="shared" si="330"/>
        <v>2017</v>
      </c>
      <c r="C7048" s="3">
        <f t="shared" si="331"/>
        <v>3</v>
      </c>
      <c r="D7048" t="s">
        <v>2242</v>
      </c>
      <c r="E7048" t="str">
        <f t="shared" si="332"/>
        <v>Ken Dana20170316</v>
      </c>
      <c r="F7048">
        <f>IF(COUNTIF($E$2:E7048, E7048) = 1, MAX($F$1:F7047) + 1, INDEX($F$1:F7047, MATCH(E7048, $E$1:E7047, 0)))</f>
        <v>3485</v>
      </c>
      <c r="G7048" t="s">
        <v>27</v>
      </c>
      <c r="H7048" t="s">
        <v>11</v>
      </c>
      <c r="I7048" t="s">
        <v>20</v>
      </c>
      <c r="J7048" t="s">
        <v>1927</v>
      </c>
      <c r="K7048" s="17">
        <v>70.459999999999994</v>
      </c>
      <c r="L7048" s="17">
        <v>6</v>
      </c>
      <c r="M7048" s="17">
        <v>22.9</v>
      </c>
      <c r="N7048" s="17" t="str">
        <f>IF(SalesData[[#This Row],[Profit]]&gt;0,"Profit","Loss")</f>
        <v>Profit</v>
      </c>
    </row>
    <row r="7049" spans="1:14" x14ac:dyDescent="0.25">
      <c r="A7049" s="1">
        <v>42810</v>
      </c>
      <c r="B7049" s="3">
        <f t="shared" si="330"/>
        <v>2017</v>
      </c>
      <c r="C7049" s="3">
        <f t="shared" si="331"/>
        <v>3</v>
      </c>
      <c r="D7049" t="s">
        <v>2242</v>
      </c>
      <c r="E7049" t="str">
        <f t="shared" si="332"/>
        <v>Ken Dana20170316</v>
      </c>
      <c r="F7049">
        <f>IF(COUNTIF($E$2:E7049, E7049) = 1, MAX($F$1:F7048) + 1, INDEX($F$1:F7048, MATCH(E7049, $E$1:E7048, 0)))</f>
        <v>3485</v>
      </c>
      <c r="G7049" t="s">
        <v>27</v>
      </c>
      <c r="H7049" t="s">
        <v>11</v>
      </c>
      <c r="I7049" t="s">
        <v>20</v>
      </c>
      <c r="J7049" t="s">
        <v>1650</v>
      </c>
      <c r="K7049" s="17">
        <v>19.68</v>
      </c>
      <c r="L7049" s="17">
        <v>5</v>
      </c>
      <c r="M7049" s="17">
        <v>6.89</v>
      </c>
      <c r="N7049" s="17" t="str">
        <f>IF(SalesData[[#This Row],[Profit]]&gt;0,"Profit","Loss")</f>
        <v>Profit</v>
      </c>
    </row>
    <row r="7050" spans="1:14" x14ac:dyDescent="0.25">
      <c r="A7050" s="1">
        <v>42810</v>
      </c>
      <c r="B7050" s="3">
        <f t="shared" si="330"/>
        <v>2017</v>
      </c>
      <c r="C7050" s="3">
        <f t="shared" si="331"/>
        <v>3</v>
      </c>
      <c r="D7050" t="s">
        <v>2242</v>
      </c>
      <c r="E7050" t="str">
        <f t="shared" si="332"/>
        <v>Ken Dana20170316</v>
      </c>
      <c r="F7050">
        <f>IF(COUNTIF($E$2:E7050, E7050) = 1, MAX($F$1:F7049) + 1, INDEX($F$1:F7049, MATCH(E7050, $E$1:E7049, 0)))</f>
        <v>3485</v>
      </c>
      <c r="G7050" t="s">
        <v>27</v>
      </c>
      <c r="H7050" t="s">
        <v>11</v>
      </c>
      <c r="I7050" t="s">
        <v>92</v>
      </c>
      <c r="J7050" t="s">
        <v>316</v>
      </c>
      <c r="K7050" s="17">
        <v>140.66999999999999</v>
      </c>
      <c r="L7050" s="17">
        <v>3</v>
      </c>
      <c r="M7050" s="17">
        <v>54.86</v>
      </c>
      <c r="N7050" s="17" t="str">
        <f>IF(SalesData[[#This Row],[Profit]]&gt;0,"Profit","Loss")</f>
        <v>Profit</v>
      </c>
    </row>
    <row r="7051" spans="1:14" x14ac:dyDescent="0.25">
      <c r="A7051" s="1">
        <v>42811</v>
      </c>
      <c r="B7051" s="3">
        <f t="shared" si="330"/>
        <v>2017</v>
      </c>
      <c r="C7051" s="3">
        <f t="shared" si="331"/>
        <v>3</v>
      </c>
      <c r="D7051" t="s">
        <v>256</v>
      </c>
      <c r="E7051" t="str">
        <f t="shared" si="332"/>
        <v>Clay Ludtke20170317</v>
      </c>
      <c r="F7051">
        <f>IF(COUNTIF($E$2:E7051, E7051) = 1, MAX($F$1:F7050) + 1, INDEX($F$1:F7050, MATCH(E7051, $E$1:E7050, 0)))</f>
        <v>3486</v>
      </c>
      <c r="G7051" t="s">
        <v>27</v>
      </c>
      <c r="H7051" t="s">
        <v>11</v>
      </c>
      <c r="I7051" t="s">
        <v>20</v>
      </c>
      <c r="J7051" t="s">
        <v>2241</v>
      </c>
      <c r="K7051" s="17">
        <v>17.46</v>
      </c>
      <c r="L7051" s="17">
        <v>2</v>
      </c>
      <c r="M7051" s="17">
        <v>5.89</v>
      </c>
      <c r="N7051" s="17" t="str">
        <f>IF(SalesData[[#This Row],[Profit]]&gt;0,"Profit","Loss")</f>
        <v>Profit</v>
      </c>
    </row>
    <row r="7052" spans="1:14" x14ac:dyDescent="0.25">
      <c r="A7052" s="1">
        <v>42811</v>
      </c>
      <c r="B7052" s="3">
        <f t="shared" si="330"/>
        <v>2017</v>
      </c>
      <c r="C7052" s="3">
        <f t="shared" si="331"/>
        <v>3</v>
      </c>
      <c r="D7052" t="s">
        <v>2183</v>
      </c>
      <c r="E7052" t="str">
        <f t="shared" si="332"/>
        <v>Denny Blanton20170317</v>
      </c>
      <c r="F7052">
        <f>IF(COUNTIF($E$2:E7052, E7052) = 1, MAX($F$1:F7051) + 1, INDEX($F$1:F7051, MATCH(E7052, $E$1:E7051, 0)))</f>
        <v>3487</v>
      </c>
      <c r="G7052" t="s">
        <v>149</v>
      </c>
      <c r="H7052" t="s">
        <v>11</v>
      </c>
      <c r="I7052" t="s">
        <v>16</v>
      </c>
      <c r="J7052" t="s">
        <v>2509</v>
      </c>
      <c r="K7052" s="17">
        <v>18.75</v>
      </c>
      <c r="L7052" s="17">
        <v>5</v>
      </c>
      <c r="M7052" s="17">
        <v>9</v>
      </c>
      <c r="N7052" s="17" t="str">
        <f>IF(SalesData[[#This Row],[Profit]]&gt;0,"Profit","Loss")</f>
        <v>Profit</v>
      </c>
    </row>
    <row r="7053" spans="1:14" x14ac:dyDescent="0.25">
      <c r="A7053" s="1">
        <v>42811</v>
      </c>
      <c r="B7053" s="3">
        <f t="shared" si="330"/>
        <v>2017</v>
      </c>
      <c r="C7053" s="3">
        <f t="shared" si="331"/>
        <v>3</v>
      </c>
      <c r="D7053" t="s">
        <v>2183</v>
      </c>
      <c r="E7053" t="str">
        <f t="shared" si="332"/>
        <v>Denny Blanton20170317</v>
      </c>
      <c r="F7053">
        <f>IF(COUNTIF($E$2:E7053, E7053) = 1, MAX($F$1:F7052) + 1, INDEX($F$1:F7052, MATCH(E7053, $E$1:E7052, 0)))</f>
        <v>3487</v>
      </c>
      <c r="G7053" t="s">
        <v>149</v>
      </c>
      <c r="H7053" t="s">
        <v>39</v>
      </c>
      <c r="I7053" t="s">
        <v>40</v>
      </c>
      <c r="J7053" t="s">
        <v>1156</v>
      </c>
      <c r="K7053" s="17">
        <v>119.7</v>
      </c>
      <c r="L7053" s="17">
        <v>6</v>
      </c>
      <c r="M7053" s="17">
        <v>31.12</v>
      </c>
      <c r="N7053" s="17" t="str">
        <f>IF(SalesData[[#This Row],[Profit]]&gt;0,"Profit","Loss")</f>
        <v>Profit</v>
      </c>
    </row>
    <row r="7054" spans="1:14" x14ac:dyDescent="0.25">
      <c r="A7054" s="1">
        <v>42811</v>
      </c>
      <c r="B7054" s="3">
        <f t="shared" si="330"/>
        <v>2017</v>
      </c>
      <c r="C7054" s="3">
        <f t="shared" si="331"/>
        <v>3</v>
      </c>
      <c r="D7054" t="s">
        <v>2183</v>
      </c>
      <c r="E7054" t="str">
        <f t="shared" si="332"/>
        <v>Denny Blanton20170317</v>
      </c>
      <c r="F7054">
        <f>IF(COUNTIF($E$2:E7054, E7054) = 1, MAX($F$1:F7053) + 1, INDEX($F$1:F7053, MATCH(E7054, $E$1:E7053, 0)))</f>
        <v>3487</v>
      </c>
      <c r="G7054" t="s">
        <v>149</v>
      </c>
      <c r="H7054" t="s">
        <v>11</v>
      </c>
      <c r="I7054" t="s">
        <v>20</v>
      </c>
      <c r="J7054" t="s">
        <v>113</v>
      </c>
      <c r="K7054" s="17">
        <v>9.14</v>
      </c>
      <c r="L7054" s="17">
        <v>3</v>
      </c>
      <c r="M7054" s="17">
        <v>3.09</v>
      </c>
      <c r="N7054" s="17" t="str">
        <f>IF(SalesData[[#This Row],[Profit]]&gt;0,"Profit","Loss")</f>
        <v>Profit</v>
      </c>
    </row>
    <row r="7055" spans="1:14" x14ac:dyDescent="0.25">
      <c r="A7055" s="1">
        <v>42811</v>
      </c>
      <c r="B7055" s="3">
        <f t="shared" si="330"/>
        <v>2017</v>
      </c>
      <c r="C7055" s="3">
        <f t="shared" si="331"/>
        <v>3</v>
      </c>
      <c r="D7055" t="s">
        <v>2183</v>
      </c>
      <c r="E7055" t="str">
        <f t="shared" si="332"/>
        <v>Denny Blanton20170317</v>
      </c>
      <c r="F7055">
        <f>IF(COUNTIF($E$2:E7055, E7055) = 1, MAX($F$1:F7054) + 1, INDEX($F$1:F7054, MATCH(E7055, $E$1:E7054, 0)))</f>
        <v>3487</v>
      </c>
      <c r="G7055" t="s">
        <v>149</v>
      </c>
      <c r="H7055" t="s">
        <v>39</v>
      </c>
      <c r="I7055" t="s">
        <v>52</v>
      </c>
      <c r="J7055" t="s">
        <v>1169</v>
      </c>
      <c r="K7055" s="17">
        <v>57.06</v>
      </c>
      <c r="L7055" s="17">
        <v>3</v>
      </c>
      <c r="M7055" s="17">
        <v>18.260000000000002</v>
      </c>
      <c r="N7055" s="17" t="str">
        <f>IF(SalesData[[#This Row],[Profit]]&gt;0,"Profit","Loss")</f>
        <v>Profit</v>
      </c>
    </row>
    <row r="7056" spans="1:14" x14ac:dyDescent="0.25">
      <c r="A7056" s="1">
        <v>42811</v>
      </c>
      <c r="B7056" s="3">
        <f t="shared" si="330"/>
        <v>2017</v>
      </c>
      <c r="C7056" s="3">
        <f t="shared" si="331"/>
        <v>3</v>
      </c>
      <c r="D7056" t="s">
        <v>2183</v>
      </c>
      <c r="E7056" t="str">
        <f t="shared" si="332"/>
        <v>Denny Blanton20170317</v>
      </c>
      <c r="F7056">
        <f>IF(COUNTIF($E$2:E7056, E7056) = 1, MAX($F$1:F7055) + 1, INDEX($F$1:F7055, MATCH(E7056, $E$1:E7055, 0)))</f>
        <v>3487</v>
      </c>
      <c r="G7056" t="s">
        <v>149</v>
      </c>
      <c r="H7056" t="s">
        <v>39</v>
      </c>
      <c r="I7056" t="s">
        <v>52</v>
      </c>
      <c r="J7056" t="s">
        <v>1422</v>
      </c>
      <c r="K7056" s="17">
        <v>71.599999999999994</v>
      </c>
      <c r="L7056" s="17">
        <v>8</v>
      </c>
      <c r="M7056" s="17">
        <v>13.6</v>
      </c>
      <c r="N7056" s="17" t="str">
        <f>IF(SalesData[[#This Row],[Profit]]&gt;0,"Profit","Loss")</f>
        <v>Profit</v>
      </c>
    </row>
    <row r="7057" spans="1:14" x14ac:dyDescent="0.25">
      <c r="A7057" s="1">
        <v>42811</v>
      </c>
      <c r="B7057" s="3">
        <f t="shared" si="330"/>
        <v>2017</v>
      </c>
      <c r="C7057" s="3">
        <f t="shared" si="331"/>
        <v>3</v>
      </c>
      <c r="D7057" t="s">
        <v>2183</v>
      </c>
      <c r="E7057" t="str">
        <f t="shared" si="332"/>
        <v>Denny Blanton20170317</v>
      </c>
      <c r="F7057">
        <f>IF(COUNTIF($E$2:E7057, E7057) = 1, MAX($F$1:F7056) + 1, INDEX($F$1:F7056, MATCH(E7057, $E$1:E7056, 0)))</f>
        <v>3487</v>
      </c>
      <c r="G7057" t="s">
        <v>149</v>
      </c>
      <c r="H7057" t="s">
        <v>11</v>
      </c>
      <c r="I7057" t="s">
        <v>18</v>
      </c>
      <c r="J7057" t="s">
        <v>2020</v>
      </c>
      <c r="K7057" s="17">
        <v>107.44</v>
      </c>
      <c r="L7057" s="17">
        <v>8</v>
      </c>
      <c r="M7057" s="17">
        <v>27.93</v>
      </c>
      <c r="N7057" s="17" t="str">
        <f>IF(SalesData[[#This Row],[Profit]]&gt;0,"Profit","Loss")</f>
        <v>Profit</v>
      </c>
    </row>
    <row r="7058" spans="1:14" x14ac:dyDescent="0.25">
      <c r="A7058" s="1">
        <v>42811</v>
      </c>
      <c r="B7058" s="3">
        <f t="shared" si="330"/>
        <v>2017</v>
      </c>
      <c r="C7058" s="3">
        <f t="shared" si="331"/>
        <v>3</v>
      </c>
      <c r="D7058" t="s">
        <v>2183</v>
      </c>
      <c r="E7058" t="str">
        <f t="shared" si="332"/>
        <v>Denny Blanton20170317</v>
      </c>
      <c r="F7058">
        <f>IF(COUNTIF($E$2:E7058, E7058) = 1, MAX($F$1:F7057) + 1, INDEX($F$1:F7057, MATCH(E7058, $E$1:E7057, 0)))</f>
        <v>3487</v>
      </c>
      <c r="G7058" t="s">
        <v>149</v>
      </c>
      <c r="H7058" t="s">
        <v>11</v>
      </c>
      <c r="I7058" t="s">
        <v>16</v>
      </c>
      <c r="J7058" t="s">
        <v>2030</v>
      </c>
      <c r="K7058" s="17">
        <v>7.31</v>
      </c>
      <c r="L7058" s="17">
        <v>1</v>
      </c>
      <c r="M7058" s="17">
        <v>3.44</v>
      </c>
      <c r="N7058" s="17" t="str">
        <f>IF(SalesData[[#This Row],[Profit]]&gt;0,"Profit","Loss")</f>
        <v>Profit</v>
      </c>
    </row>
    <row r="7059" spans="1:14" x14ac:dyDescent="0.25">
      <c r="A7059" s="1">
        <v>42811</v>
      </c>
      <c r="B7059" s="3">
        <f t="shared" si="330"/>
        <v>2017</v>
      </c>
      <c r="C7059" s="3">
        <f t="shared" si="331"/>
        <v>3</v>
      </c>
      <c r="D7059" t="s">
        <v>2183</v>
      </c>
      <c r="E7059" t="str">
        <f t="shared" si="332"/>
        <v>Denny Blanton20170317</v>
      </c>
      <c r="F7059">
        <f>IF(COUNTIF($E$2:E7059, E7059) = 1, MAX($F$1:F7058) + 1, INDEX($F$1:F7058, MATCH(E7059, $E$1:E7058, 0)))</f>
        <v>3487</v>
      </c>
      <c r="G7059" t="s">
        <v>149</v>
      </c>
      <c r="H7059" t="s">
        <v>11</v>
      </c>
      <c r="I7059" t="s">
        <v>24</v>
      </c>
      <c r="J7059" t="s">
        <v>1530</v>
      </c>
      <c r="K7059" s="17">
        <v>59.1</v>
      </c>
      <c r="L7059" s="17">
        <v>6</v>
      </c>
      <c r="M7059" s="17">
        <v>22.46</v>
      </c>
      <c r="N7059" s="17" t="str">
        <f>IF(SalesData[[#This Row],[Profit]]&gt;0,"Profit","Loss")</f>
        <v>Profit</v>
      </c>
    </row>
    <row r="7060" spans="1:14" x14ac:dyDescent="0.25">
      <c r="A7060" s="1">
        <v>42811</v>
      </c>
      <c r="B7060" s="3">
        <f t="shared" si="330"/>
        <v>2017</v>
      </c>
      <c r="C7060" s="3">
        <f t="shared" si="331"/>
        <v>3</v>
      </c>
      <c r="D7060" t="s">
        <v>2183</v>
      </c>
      <c r="E7060" t="str">
        <f t="shared" si="332"/>
        <v>Denny Blanton20170317</v>
      </c>
      <c r="F7060">
        <f>IF(COUNTIF($E$2:E7060, E7060) = 1, MAX($F$1:F7059) + 1, INDEX($F$1:F7059, MATCH(E7060, $E$1:E7059, 0)))</f>
        <v>3487</v>
      </c>
      <c r="G7060" t="s">
        <v>149</v>
      </c>
      <c r="H7060" t="s">
        <v>11</v>
      </c>
      <c r="I7060" t="s">
        <v>18</v>
      </c>
      <c r="J7060" t="s">
        <v>463</v>
      </c>
      <c r="K7060" s="17">
        <v>46.53</v>
      </c>
      <c r="L7060" s="17">
        <v>3</v>
      </c>
      <c r="M7060" s="17">
        <v>12.1</v>
      </c>
      <c r="N7060" s="17" t="str">
        <f>IF(SalesData[[#This Row],[Profit]]&gt;0,"Profit","Loss")</f>
        <v>Profit</v>
      </c>
    </row>
    <row r="7061" spans="1:14" x14ac:dyDescent="0.25">
      <c r="A7061" s="1">
        <v>42811</v>
      </c>
      <c r="B7061" s="3">
        <f t="shared" si="330"/>
        <v>2017</v>
      </c>
      <c r="C7061" s="3">
        <f t="shared" si="331"/>
        <v>3</v>
      </c>
      <c r="D7061" t="s">
        <v>2188</v>
      </c>
      <c r="E7061" t="str">
        <f t="shared" si="332"/>
        <v>Philisse Overcash20170317</v>
      </c>
      <c r="F7061">
        <f>IF(COUNTIF($E$2:E7061, E7061) = 1, MAX($F$1:F7060) + 1, INDEX($F$1:F7060, MATCH(E7061, $E$1:E7060, 0)))</f>
        <v>3488</v>
      </c>
      <c r="G7061" t="s">
        <v>10</v>
      </c>
      <c r="H7061" t="s">
        <v>11</v>
      </c>
      <c r="I7061" t="s">
        <v>20</v>
      </c>
      <c r="J7061" t="s">
        <v>2226</v>
      </c>
      <c r="K7061" s="17">
        <v>13.78</v>
      </c>
      <c r="L7061" s="17">
        <v>6</v>
      </c>
      <c r="M7061" s="17">
        <v>-22.04</v>
      </c>
      <c r="N7061" s="17" t="str">
        <f>IF(SalesData[[#This Row],[Profit]]&gt;0,"Profit","Loss")</f>
        <v>Loss</v>
      </c>
    </row>
    <row r="7062" spans="1:14" x14ac:dyDescent="0.25">
      <c r="A7062" s="1">
        <v>42811</v>
      </c>
      <c r="B7062" s="3">
        <f t="shared" si="330"/>
        <v>2017</v>
      </c>
      <c r="C7062" s="3">
        <f t="shared" si="331"/>
        <v>3</v>
      </c>
      <c r="D7062" t="s">
        <v>2188</v>
      </c>
      <c r="E7062" t="str">
        <f t="shared" si="332"/>
        <v>Philisse Overcash20170317</v>
      </c>
      <c r="F7062">
        <f>IF(COUNTIF($E$2:E7062, E7062) = 1, MAX($F$1:F7061) + 1, INDEX($F$1:F7061, MATCH(E7062, $E$1:E7061, 0)))</f>
        <v>3488</v>
      </c>
      <c r="G7062" t="s">
        <v>10</v>
      </c>
      <c r="H7062" t="s">
        <v>11</v>
      </c>
      <c r="I7062" t="s">
        <v>12</v>
      </c>
      <c r="J7062" t="s">
        <v>1308</v>
      </c>
      <c r="K7062" s="17">
        <v>10.27</v>
      </c>
      <c r="L7062" s="17">
        <v>3</v>
      </c>
      <c r="M7062" s="17">
        <v>3.21</v>
      </c>
      <c r="N7062" s="17" t="str">
        <f>IF(SalesData[[#This Row],[Profit]]&gt;0,"Profit","Loss")</f>
        <v>Profit</v>
      </c>
    </row>
    <row r="7063" spans="1:14" x14ac:dyDescent="0.25">
      <c r="A7063" s="1">
        <v>42811</v>
      </c>
      <c r="B7063" s="3">
        <f t="shared" si="330"/>
        <v>2017</v>
      </c>
      <c r="C7063" s="3">
        <f t="shared" si="331"/>
        <v>3</v>
      </c>
      <c r="D7063" t="s">
        <v>1044</v>
      </c>
      <c r="E7063" t="str">
        <f t="shared" si="332"/>
        <v>Ann Steele20170317</v>
      </c>
      <c r="F7063">
        <f>IF(COUNTIF($E$2:E7063, E7063) = 1, MAX($F$1:F7062) + 1, INDEX($F$1:F7062, MATCH(E7063, $E$1:E7062, 0)))</f>
        <v>3489</v>
      </c>
      <c r="G7063" t="s">
        <v>120</v>
      </c>
      <c r="H7063" t="s">
        <v>11</v>
      </c>
      <c r="I7063" t="s">
        <v>16</v>
      </c>
      <c r="J7063" t="s">
        <v>2210</v>
      </c>
      <c r="K7063" s="17">
        <v>4.6100000000000003</v>
      </c>
      <c r="L7063" s="17">
        <v>2</v>
      </c>
      <c r="M7063" s="17">
        <v>1.67</v>
      </c>
      <c r="N7063" s="17" t="str">
        <f>IF(SalesData[[#This Row],[Profit]]&gt;0,"Profit","Loss")</f>
        <v>Profit</v>
      </c>
    </row>
    <row r="7064" spans="1:14" x14ac:dyDescent="0.25">
      <c r="A7064" s="1">
        <v>42812</v>
      </c>
      <c r="B7064" s="3">
        <f t="shared" si="330"/>
        <v>2017</v>
      </c>
      <c r="C7064" s="3">
        <f t="shared" si="331"/>
        <v>3</v>
      </c>
      <c r="D7064" t="s">
        <v>2632</v>
      </c>
      <c r="E7064" t="str">
        <f t="shared" si="332"/>
        <v>Carol Darley20170318</v>
      </c>
      <c r="F7064">
        <f>IF(COUNTIF($E$2:E7064, E7064) = 1, MAX($F$1:F7063) + 1, INDEX($F$1:F7063, MATCH(E7064, $E$1:E7063, 0)))</f>
        <v>3490</v>
      </c>
      <c r="G7064" t="s">
        <v>10</v>
      </c>
      <c r="H7064" t="s">
        <v>11</v>
      </c>
      <c r="I7064" t="s">
        <v>92</v>
      </c>
      <c r="J7064" t="s">
        <v>1923</v>
      </c>
      <c r="K7064" s="17">
        <v>2.69</v>
      </c>
      <c r="L7064" s="17">
        <v>3</v>
      </c>
      <c r="M7064" s="17">
        <v>-7.39</v>
      </c>
      <c r="N7064" s="17" t="str">
        <f>IF(SalesData[[#This Row],[Profit]]&gt;0,"Profit","Loss")</f>
        <v>Loss</v>
      </c>
    </row>
    <row r="7065" spans="1:14" x14ac:dyDescent="0.25">
      <c r="A7065" s="1">
        <v>42812</v>
      </c>
      <c r="B7065" s="3">
        <f t="shared" si="330"/>
        <v>2017</v>
      </c>
      <c r="C7065" s="3">
        <f t="shared" si="331"/>
        <v>3</v>
      </c>
      <c r="D7065" t="s">
        <v>2632</v>
      </c>
      <c r="E7065" t="str">
        <f t="shared" si="332"/>
        <v>Carol Darley20170318</v>
      </c>
      <c r="F7065">
        <f>IF(COUNTIF($E$2:E7065, E7065) = 1, MAX($F$1:F7064) + 1, INDEX($F$1:F7064, MATCH(E7065, $E$1:E7064, 0)))</f>
        <v>3490</v>
      </c>
      <c r="G7065" t="s">
        <v>10</v>
      </c>
      <c r="H7065" t="s">
        <v>39</v>
      </c>
      <c r="I7065" t="s">
        <v>52</v>
      </c>
      <c r="J7065" t="s">
        <v>1879</v>
      </c>
      <c r="K7065" s="17">
        <v>27.82</v>
      </c>
      <c r="L7065" s="17">
        <v>3</v>
      </c>
      <c r="M7065" s="17">
        <v>4.5199999999999996</v>
      </c>
      <c r="N7065" s="17" t="str">
        <f>IF(SalesData[[#This Row],[Profit]]&gt;0,"Profit","Loss")</f>
        <v>Profit</v>
      </c>
    </row>
    <row r="7066" spans="1:14" x14ac:dyDescent="0.25">
      <c r="A7066" s="1">
        <v>42812</v>
      </c>
      <c r="B7066" s="3">
        <f t="shared" si="330"/>
        <v>2017</v>
      </c>
      <c r="C7066" s="3">
        <f t="shared" si="331"/>
        <v>3</v>
      </c>
      <c r="D7066" t="s">
        <v>2632</v>
      </c>
      <c r="E7066" t="str">
        <f t="shared" si="332"/>
        <v>Carol Darley20170318</v>
      </c>
      <c r="F7066">
        <f>IF(COUNTIF($E$2:E7066, E7066) = 1, MAX($F$1:F7065) + 1, INDEX($F$1:F7065, MATCH(E7066, $E$1:E7065, 0)))</f>
        <v>3490</v>
      </c>
      <c r="G7066" t="s">
        <v>10</v>
      </c>
      <c r="H7066" t="s">
        <v>34</v>
      </c>
      <c r="I7066" t="s">
        <v>47</v>
      </c>
      <c r="J7066" t="s">
        <v>1658</v>
      </c>
      <c r="K7066" s="17">
        <v>82.52</v>
      </c>
      <c r="L7066" s="17">
        <v>3</v>
      </c>
      <c r="M7066" s="17">
        <v>-41.26</v>
      </c>
      <c r="N7066" s="17" t="str">
        <f>IF(SalesData[[#This Row],[Profit]]&gt;0,"Profit","Loss")</f>
        <v>Loss</v>
      </c>
    </row>
    <row r="7067" spans="1:14" x14ac:dyDescent="0.25">
      <c r="A7067" s="1">
        <v>42812</v>
      </c>
      <c r="B7067" s="3">
        <f t="shared" si="330"/>
        <v>2017</v>
      </c>
      <c r="C7067" s="3">
        <f t="shared" si="331"/>
        <v>3</v>
      </c>
      <c r="D7067" t="s">
        <v>2632</v>
      </c>
      <c r="E7067" t="str">
        <f t="shared" si="332"/>
        <v>Carol Darley20170318</v>
      </c>
      <c r="F7067">
        <f>IF(COUNTIF($E$2:E7067, E7067) = 1, MAX($F$1:F7066) + 1, INDEX($F$1:F7066, MATCH(E7067, $E$1:E7066, 0)))</f>
        <v>3490</v>
      </c>
      <c r="G7067" t="s">
        <v>10</v>
      </c>
      <c r="H7067" t="s">
        <v>11</v>
      </c>
      <c r="I7067" t="s">
        <v>20</v>
      </c>
      <c r="J7067" t="s">
        <v>37</v>
      </c>
      <c r="K7067" s="17">
        <v>182.99</v>
      </c>
      <c r="L7067" s="17">
        <v>3</v>
      </c>
      <c r="M7067" s="17">
        <v>-320.24</v>
      </c>
      <c r="N7067" s="17" t="str">
        <f>IF(SalesData[[#This Row],[Profit]]&gt;0,"Profit","Loss")</f>
        <v>Loss</v>
      </c>
    </row>
    <row r="7068" spans="1:14" x14ac:dyDescent="0.25">
      <c r="A7068" s="1">
        <v>42812</v>
      </c>
      <c r="B7068" s="3">
        <f t="shared" si="330"/>
        <v>2017</v>
      </c>
      <c r="C7068" s="3">
        <f t="shared" si="331"/>
        <v>3</v>
      </c>
      <c r="D7068" t="s">
        <v>2088</v>
      </c>
      <c r="E7068" t="str">
        <f t="shared" si="332"/>
        <v>Edward Nazzal20170318</v>
      </c>
      <c r="F7068">
        <f>IF(COUNTIF($E$2:E7068, E7068) = 1, MAX($F$1:F7067) + 1, INDEX($F$1:F7067, MATCH(E7068, $E$1:E7067, 0)))</f>
        <v>3491</v>
      </c>
      <c r="G7068" t="s">
        <v>10</v>
      </c>
      <c r="H7068" t="s">
        <v>11</v>
      </c>
      <c r="I7068" t="s">
        <v>24</v>
      </c>
      <c r="J7068" t="s">
        <v>406</v>
      </c>
      <c r="K7068" s="17">
        <v>23.83</v>
      </c>
      <c r="L7068" s="17">
        <v>3</v>
      </c>
      <c r="M7068" s="17">
        <v>6.55</v>
      </c>
      <c r="N7068" s="17" t="str">
        <f>IF(SalesData[[#This Row],[Profit]]&gt;0,"Profit","Loss")</f>
        <v>Profit</v>
      </c>
    </row>
    <row r="7069" spans="1:14" x14ac:dyDescent="0.25">
      <c r="A7069" s="1">
        <v>42812</v>
      </c>
      <c r="B7069" s="3">
        <f t="shared" si="330"/>
        <v>2017</v>
      </c>
      <c r="C7069" s="3">
        <f t="shared" si="331"/>
        <v>3</v>
      </c>
      <c r="D7069" t="s">
        <v>275</v>
      </c>
      <c r="E7069" t="str">
        <f t="shared" si="332"/>
        <v>Scott Williamson20170318</v>
      </c>
      <c r="F7069">
        <f>IF(COUNTIF($E$2:E7069, E7069) = 1, MAX($F$1:F7068) + 1, INDEX($F$1:F7068, MATCH(E7069, $E$1:E7068, 0)))</f>
        <v>3492</v>
      </c>
      <c r="G7069" t="s">
        <v>164</v>
      </c>
      <c r="H7069" t="s">
        <v>11</v>
      </c>
      <c r="I7069" t="s">
        <v>24</v>
      </c>
      <c r="J7069" t="s">
        <v>808</v>
      </c>
      <c r="K7069" s="17">
        <v>46.2</v>
      </c>
      <c r="L7069" s="17">
        <v>4</v>
      </c>
      <c r="M7069" s="17">
        <v>21.25</v>
      </c>
      <c r="N7069" s="17" t="str">
        <f>IF(SalesData[[#This Row],[Profit]]&gt;0,"Profit","Loss")</f>
        <v>Profit</v>
      </c>
    </row>
    <row r="7070" spans="1:14" x14ac:dyDescent="0.25">
      <c r="A7070" s="1">
        <v>42812</v>
      </c>
      <c r="B7070" s="3">
        <f t="shared" si="330"/>
        <v>2017</v>
      </c>
      <c r="C7070" s="3">
        <f t="shared" si="331"/>
        <v>3</v>
      </c>
      <c r="D7070" t="s">
        <v>1371</v>
      </c>
      <c r="E7070" t="str">
        <f t="shared" si="332"/>
        <v>Thomas Thornton20170318</v>
      </c>
      <c r="F7070">
        <f>IF(COUNTIF($E$2:E7070, E7070) = 1, MAX($F$1:F7069) + 1, INDEX($F$1:F7069, MATCH(E7070, $E$1:E7069, 0)))</f>
        <v>3493</v>
      </c>
      <c r="G7070" t="s">
        <v>10</v>
      </c>
      <c r="H7070" t="s">
        <v>39</v>
      </c>
      <c r="I7070" t="s">
        <v>40</v>
      </c>
      <c r="J7070" t="s">
        <v>520</v>
      </c>
      <c r="K7070" s="17">
        <v>537.54</v>
      </c>
      <c r="L7070" s="17">
        <v>7</v>
      </c>
      <c r="M7070" s="17">
        <v>47.04</v>
      </c>
      <c r="N7070" s="17" t="str">
        <f>IF(SalesData[[#This Row],[Profit]]&gt;0,"Profit","Loss")</f>
        <v>Profit</v>
      </c>
    </row>
    <row r="7071" spans="1:14" x14ac:dyDescent="0.25">
      <c r="A7071" s="1">
        <v>42812</v>
      </c>
      <c r="B7071" s="3">
        <f t="shared" si="330"/>
        <v>2017</v>
      </c>
      <c r="C7071" s="3">
        <f t="shared" si="331"/>
        <v>3</v>
      </c>
      <c r="D7071" t="s">
        <v>1457</v>
      </c>
      <c r="E7071" t="str">
        <f t="shared" si="332"/>
        <v>Barry Pond20170318</v>
      </c>
      <c r="F7071">
        <f>IF(COUNTIF($E$2:E7071, E7071) = 1, MAX($F$1:F7070) + 1, INDEX($F$1:F7070, MATCH(E7071, $E$1:E7070, 0)))</f>
        <v>3494</v>
      </c>
      <c r="G7071" t="s">
        <v>27</v>
      </c>
      <c r="H7071" t="s">
        <v>11</v>
      </c>
      <c r="I7071" t="s">
        <v>24</v>
      </c>
      <c r="J7071" t="s">
        <v>869</v>
      </c>
      <c r="K7071" s="17">
        <v>13.9</v>
      </c>
      <c r="L7071" s="17">
        <v>5</v>
      </c>
      <c r="M7071" s="17">
        <v>3.75</v>
      </c>
      <c r="N7071" s="17" t="str">
        <f>IF(SalesData[[#This Row],[Profit]]&gt;0,"Profit","Loss")</f>
        <v>Profit</v>
      </c>
    </row>
    <row r="7072" spans="1:14" x14ac:dyDescent="0.25">
      <c r="A7072" s="1">
        <v>42812</v>
      </c>
      <c r="B7072" s="3">
        <f t="shared" si="330"/>
        <v>2017</v>
      </c>
      <c r="C7072" s="3">
        <f t="shared" si="331"/>
        <v>3</v>
      </c>
      <c r="D7072" t="s">
        <v>1457</v>
      </c>
      <c r="E7072" t="str">
        <f t="shared" si="332"/>
        <v>Barry Pond20170318</v>
      </c>
      <c r="F7072">
        <f>IF(COUNTIF($E$2:E7072, E7072) = 1, MAX($F$1:F7071) + 1, INDEX($F$1:F7071, MATCH(E7072, $E$1:E7071, 0)))</f>
        <v>3494</v>
      </c>
      <c r="G7072" t="s">
        <v>27</v>
      </c>
      <c r="H7072" t="s">
        <v>11</v>
      </c>
      <c r="I7072" t="s">
        <v>63</v>
      </c>
      <c r="J7072" t="s">
        <v>1272</v>
      </c>
      <c r="K7072" s="17">
        <v>19.399999999999999</v>
      </c>
      <c r="L7072" s="17">
        <v>5</v>
      </c>
      <c r="M7072" s="17">
        <v>9.31</v>
      </c>
      <c r="N7072" s="17" t="str">
        <f>IF(SalesData[[#This Row],[Profit]]&gt;0,"Profit","Loss")</f>
        <v>Profit</v>
      </c>
    </row>
    <row r="7073" spans="1:14" x14ac:dyDescent="0.25">
      <c r="A7073" s="1">
        <v>42812</v>
      </c>
      <c r="B7073" s="3">
        <f t="shared" si="330"/>
        <v>2017</v>
      </c>
      <c r="C7073" s="3">
        <f t="shared" si="331"/>
        <v>3</v>
      </c>
      <c r="D7073" t="s">
        <v>1671</v>
      </c>
      <c r="E7073" t="str">
        <f t="shared" si="332"/>
        <v>Jason Klamczynski20170318</v>
      </c>
      <c r="F7073">
        <f>IF(COUNTIF($E$2:E7073, E7073) = 1, MAX($F$1:F7072) + 1, INDEX($F$1:F7072, MATCH(E7073, $E$1:E7072, 0)))</f>
        <v>3495</v>
      </c>
      <c r="G7073" t="s">
        <v>27</v>
      </c>
      <c r="H7073" t="s">
        <v>11</v>
      </c>
      <c r="I7073" t="s">
        <v>92</v>
      </c>
      <c r="J7073" t="s">
        <v>1349</v>
      </c>
      <c r="K7073" s="17">
        <v>90.86</v>
      </c>
      <c r="L7073" s="17">
        <v>7</v>
      </c>
      <c r="M7073" s="17">
        <v>26.35</v>
      </c>
      <c r="N7073" s="17" t="str">
        <f>IF(SalesData[[#This Row],[Profit]]&gt;0,"Profit","Loss")</f>
        <v>Profit</v>
      </c>
    </row>
    <row r="7074" spans="1:14" x14ac:dyDescent="0.25">
      <c r="A7074" s="1">
        <v>42813</v>
      </c>
      <c r="B7074" s="3">
        <f t="shared" si="330"/>
        <v>2017</v>
      </c>
      <c r="C7074" s="3">
        <f t="shared" si="331"/>
        <v>3</v>
      </c>
      <c r="D7074" t="s">
        <v>2100</v>
      </c>
      <c r="E7074" t="str">
        <f t="shared" si="332"/>
        <v>Catherine Glotzbach20170319</v>
      </c>
      <c r="F7074">
        <f>IF(COUNTIF($E$2:E7074, E7074) = 1, MAX($F$1:F7073) + 1, INDEX($F$1:F7073, MATCH(E7074, $E$1:E7073, 0)))</f>
        <v>3496</v>
      </c>
      <c r="G7074" t="s">
        <v>149</v>
      </c>
      <c r="H7074" t="s">
        <v>11</v>
      </c>
      <c r="I7074" t="s">
        <v>16</v>
      </c>
      <c r="J7074" t="s">
        <v>639</v>
      </c>
      <c r="K7074" s="17">
        <v>28.91</v>
      </c>
      <c r="L7074" s="17">
        <v>7</v>
      </c>
      <c r="M7074" s="17">
        <v>13.3</v>
      </c>
      <c r="N7074" s="17" t="str">
        <f>IF(SalesData[[#This Row],[Profit]]&gt;0,"Profit","Loss")</f>
        <v>Profit</v>
      </c>
    </row>
    <row r="7075" spans="1:14" x14ac:dyDescent="0.25">
      <c r="A7075" s="1">
        <v>42813</v>
      </c>
      <c r="B7075" s="3">
        <f t="shared" si="330"/>
        <v>2017</v>
      </c>
      <c r="C7075" s="3">
        <f t="shared" si="331"/>
        <v>3</v>
      </c>
      <c r="D7075" t="s">
        <v>69</v>
      </c>
      <c r="E7075" t="str">
        <f t="shared" si="332"/>
        <v>Natalie DeCherney20170319</v>
      </c>
      <c r="F7075">
        <f>IF(COUNTIF($E$2:E7075, E7075) = 1, MAX($F$1:F7074) + 1, INDEX($F$1:F7074, MATCH(E7075, $E$1:E7074, 0)))</f>
        <v>3497</v>
      </c>
      <c r="G7075" t="s">
        <v>27</v>
      </c>
      <c r="H7075" t="s">
        <v>11</v>
      </c>
      <c r="I7075" t="s">
        <v>20</v>
      </c>
      <c r="J7075" t="s">
        <v>559</v>
      </c>
      <c r="K7075" s="17">
        <v>19.82</v>
      </c>
      <c r="L7075" s="17">
        <v>6</v>
      </c>
      <c r="M7075" s="17">
        <v>6.69</v>
      </c>
      <c r="N7075" s="17" t="str">
        <f>IF(SalesData[[#This Row],[Profit]]&gt;0,"Profit","Loss")</f>
        <v>Profit</v>
      </c>
    </row>
    <row r="7076" spans="1:14" x14ac:dyDescent="0.25">
      <c r="A7076" s="1">
        <v>42813</v>
      </c>
      <c r="B7076" s="3">
        <f t="shared" si="330"/>
        <v>2017</v>
      </c>
      <c r="C7076" s="3">
        <f t="shared" si="331"/>
        <v>3</v>
      </c>
      <c r="D7076" t="s">
        <v>69</v>
      </c>
      <c r="E7076" t="str">
        <f t="shared" si="332"/>
        <v>Natalie DeCherney20170319</v>
      </c>
      <c r="F7076">
        <f>IF(COUNTIF($E$2:E7076, E7076) = 1, MAX($F$1:F7075) + 1, INDEX($F$1:F7075, MATCH(E7076, $E$1:E7075, 0)))</f>
        <v>3497</v>
      </c>
      <c r="G7076" t="s">
        <v>27</v>
      </c>
      <c r="H7076" t="s">
        <v>39</v>
      </c>
      <c r="I7076" t="s">
        <v>40</v>
      </c>
      <c r="J7076" t="s">
        <v>1101</v>
      </c>
      <c r="K7076" s="17">
        <v>657.5</v>
      </c>
      <c r="L7076" s="17">
        <v>6</v>
      </c>
      <c r="M7076" s="17">
        <v>-131.5</v>
      </c>
      <c r="N7076" s="17" t="str">
        <f>IF(SalesData[[#This Row],[Profit]]&gt;0,"Profit","Loss")</f>
        <v>Loss</v>
      </c>
    </row>
    <row r="7077" spans="1:14" x14ac:dyDescent="0.25">
      <c r="A7077" s="1">
        <v>42813</v>
      </c>
      <c r="B7077" s="3">
        <f t="shared" si="330"/>
        <v>2017</v>
      </c>
      <c r="C7077" s="3">
        <f t="shared" si="331"/>
        <v>3</v>
      </c>
      <c r="D7077" t="s">
        <v>69</v>
      </c>
      <c r="E7077" t="str">
        <f t="shared" si="332"/>
        <v>Natalie DeCherney20170319</v>
      </c>
      <c r="F7077">
        <f>IF(COUNTIF($E$2:E7077, E7077) = 1, MAX($F$1:F7076) + 1, INDEX($F$1:F7076, MATCH(E7077, $E$1:E7076, 0)))</f>
        <v>3497</v>
      </c>
      <c r="G7077" t="s">
        <v>27</v>
      </c>
      <c r="H7077" t="s">
        <v>39</v>
      </c>
      <c r="I7077" t="s">
        <v>52</v>
      </c>
      <c r="J7077" t="s">
        <v>2309</v>
      </c>
      <c r="K7077" s="17">
        <v>99.54</v>
      </c>
      <c r="L7077" s="17">
        <v>2</v>
      </c>
      <c r="M7077" s="17">
        <v>10.95</v>
      </c>
      <c r="N7077" s="17" t="str">
        <f>IF(SalesData[[#This Row],[Profit]]&gt;0,"Profit","Loss")</f>
        <v>Profit</v>
      </c>
    </row>
    <row r="7078" spans="1:14" x14ac:dyDescent="0.25">
      <c r="A7078" s="1">
        <v>42813</v>
      </c>
      <c r="B7078" s="3">
        <f t="shared" si="330"/>
        <v>2017</v>
      </c>
      <c r="C7078" s="3">
        <f t="shared" si="331"/>
        <v>3</v>
      </c>
      <c r="D7078" t="s">
        <v>69</v>
      </c>
      <c r="E7078" t="str">
        <f t="shared" si="332"/>
        <v>Natalie DeCherney20170319</v>
      </c>
      <c r="F7078">
        <f>IF(COUNTIF($E$2:E7078, E7078) = 1, MAX($F$1:F7077) + 1, INDEX($F$1:F7077, MATCH(E7078, $E$1:E7077, 0)))</f>
        <v>3497</v>
      </c>
      <c r="G7078" t="s">
        <v>27</v>
      </c>
      <c r="H7078" t="s">
        <v>39</v>
      </c>
      <c r="I7078" t="s">
        <v>52</v>
      </c>
      <c r="J7078" t="s">
        <v>454</v>
      </c>
      <c r="K7078" s="17">
        <v>199.96</v>
      </c>
      <c r="L7078" s="17">
        <v>4</v>
      </c>
      <c r="M7078" s="17">
        <v>85.98</v>
      </c>
      <c r="N7078" s="17" t="str">
        <f>IF(SalesData[[#This Row],[Profit]]&gt;0,"Profit","Loss")</f>
        <v>Profit</v>
      </c>
    </row>
    <row r="7079" spans="1:14" x14ac:dyDescent="0.25">
      <c r="A7079" s="1">
        <v>42813</v>
      </c>
      <c r="B7079" s="3">
        <f t="shared" si="330"/>
        <v>2017</v>
      </c>
      <c r="C7079" s="3">
        <f t="shared" si="331"/>
        <v>3</v>
      </c>
      <c r="D7079" t="s">
        <v>218</v>
      </c>
      <c r="E7079" t="str">
        <f t="shared" si="332"/>
        <v>Sue Ann Reed20170319</v>
      </c>
      <c r="F7079">
        <f>IF(COUNTIF($E$2:E7079, E7079) = 1, MAX($F$1:F7078) + 1, INDEX($F$1:F7078, MATCH(E7079, $E$1:E7078, 0)))</f>
        <v>3498</v>
      </c>
      <c r="G7079" t="s">
        <v>27</v>
      </c>
      <c r="H7079" t="s">
        <v>11</v>
      </c>
      <c r="I7079" t="s">
        <v>20</v>
      </c>
      <c r="J7079" t="s">
        <v>865</v>
      </c>
      <c r="K7079" s="17">
        <v>14.62</v>
      </c>
      <c r="L7079" s="17">
        <v>2</v>
      </c>
      <c r="M7079" s="17">
        <v>5.12</v>
      </c>
      <c r="N7079" s="17" t="str">
        <f>IF(SalesData[[#This Row],[Profit]]&gt;0,"Profit","Loss")</f>
        <v>Profit</v>
      </c>
    </row>
    <row r="7080" spans="1:14" x14ac:dyDescent="0.25">
      <c r="A7080" s="1">
        <v>42813</v>
      </c>
      <c r="B7080" s="3">
        <f t="shared" si="330"/>
        <v>2017</v>
      </c>
      <c r="C7080" s="3">
        <f t="shared" si="331"/>
        <v>3</v>
      </c>
      <c r="D7080" t="s">
        <v>218</v>
      </c>
      <c r="E7080" t="str">
        <f t="shared" si="332"/>
        <v>Sue Ann Reed20170319</v>
      </c>
      <c r="F7080">
        <f>IF(COUNTIF($E$2:E7080, E7080) = 1, MAX($F$1:F7079) + 1, INDEX($F$1:F7079, MATCH(E7080, $E$1:E7079, 0)))</f>
        <v>3498</v>
      </c>
      <c r="G7080" t="s">
        <v>27</v>
      </c>
      <c r="H7080" t="s">
        <v>34</v>
      </c>
      <c r="I7080" t="s">
        <v>145</v>
      </c>
      <c r="J7080" t="s">
        <v>2066</v>
      </c>
      <c r="K7080" s="17">
        <v>697.16</v>
      </c>
      <c r="L7080" s="17">
        <v>5</v>
      </c>
      <c r="M7080" s="17">
        <v>8.7100000000000009</v>
      </c>
      <c r="N7080" s="17" t="str">
        <f>IF(SalesData[[#This Row],[Profit]]&gt;0,"Profit","Loss")</f>
        <v>Profit</v>
      </c>
    </row>
    <row r="7081" spans="1:14" x14ac:dyDescent="0.25">
      <c r="A7081" s="1">
        <v>42813</v>
      </c>
      <c r="B7081" s="3">
        <f t="shared" si="330"/>
        <v>2017</v>
      </c>
      <c r="C7081" s="3">
        <f t="shared" si="331"/>
        <v>3</v>
      </c>
      <c r="D7081" t="s">
        <v>218</v>
      </c>
      <c r="E7081" t="str">
        <f t="shared" si="332"/>
        <v>Sue Ann Reed20170319</v>
      </c>
      <c r="F7081">
        <f>IF(COUNTIF($E$2:E7081, E7081) = 1, MAX($F$1:F7080) + 1, INDEX($F$1:F7080, MATCH(E7081, $E$1:E7080, 0)))</f>
        <v>3498</v>
      </c>
      <c r="G7081" t="s">
        <v>27</v>
      </c>
      <c r="H7081" t="s">
        <v>34</v>
      </c>
      <c r="I7081" t="s">
        <v>47</v>
      </c>
      <c r="J7081" t="s">
        <v>2105</v>
      </c>
      <c r="K7081" s="17">
        <v>30.93</v>
      </c>
      <c r="L7081" s="17">
        <v>1</v>
      </c>
      <c r="M7081" s="17">
        <v>12.68</v>
      </c>
      <c r="N7081" s="17" t="str">
        <f>IF(SalesData[[#This Row],[Profit]]&gt;0,"Profit","Loss")</f>
        <v>Profit</v>
      </c>
    </row>
    <row r="7082" spans="1:14" x14ac:dyDescent="0.25">
      <c r="A7082" s="1">
        <v>42813</v>
      </c>
      <c r="B7082" s="3">
        <f t="shared" si="330"/>
        <v>2017</v>
      </c>
      <c r="C7082" s="3">
        <f t="shared" si="331"/>
        <v>3</v>
      </c>
      <c r="D7082" t="s">
        <v>218</v>
      </c>
      <c r="E7082" t="str">
        <f t="shared" si="332"/>
        <v>Sue Ann Reed20170319</v>
      </c>
      <c r="F7082">
        <f>IF(COUNTIF($E$2:E7082, E7082) = 1, MAX($F$1:F7081) + 1, INDEX($F$1:F7081, MATCH(E7082, $E$1:E7081, 0)))</f>
        <v>3498</v>
      </c>
      <c r="G7082" t="s">
        <v>27</v>
      </c>
      <c r="H7082" t="s">
        <v>11</v>
      </c>
      <c r="I7082" t="s">
        <v>20</v>
      </c>
      <c r="J7082" t="s">
        <v>150</v>
      </c>
      <c r="K7082" s="17">
        <v>27.5</v>
      </c>
      <c r="L7082" s="17">
        <v>7</v>
      </c>
      <c r="M7082" s="17">
        <v>9.2799999999999994</v>
      </c>
      <c r="N7082" s="17" t="str">
        <f>IF(SalesData[[#This Row],[Profit]]&gt;0,"Profit","Loss")</f>
        <v>Profit</v>
      </c>
    </row>
    <row r="7083" spans="1:14" x14ac:dyDescent="0.25">
      <c r="A7083" s="1">
        <v>42813</v>
      </c>
      <c r="B7083" s="3">
        <f t="shared" si="330"/>
        <v>2017</v>
      </c>
      <c r="C7083" s="3">
        <f t="shared" si="331"/>
        <v>3</v>
      </c>
      <c r="D7083" t="s">
        <v>1393</v>
      </c>
      <c r="E7083" t="str">
        <f t="shared" si="332"/>
        <v>George Zrebassa20170319</v>
      </c>
      <c r="F7083">
        <f>IF(COUNTIF($E$2:E7083, E7083) = 1, MAX($F$1:F7082) + 1, INDEX($F$1:F7082, MATCH(E7083, $E$1:E7082, 0)))</f>
        <v>3499</v>
      </c>
      <c r="G7083" t="s">
        <v>27</v>
      </c>
      <c r="H7083" t="s">
        <v>11</v>
      </c>
      <c r="I7083" t="s">
        <v>92</v>
      </c>
      <c r="J7083" t="s">
        <v>1888</v>
      </c>
      <c r="K7083" s="17">
        <v>381.36</v>
      </c>
      <c r="L7083" s="17">
        <v>7</v>
      </c>
      <c r="M7083" s="17">
        <v>106.78</v>
      </c>
      <c r="N7083" s="17" t="str">
        <f>IF(SalesData[[#This Row],[Profit]]&gt;0,"Profit","Loss")</f>
        <v>Profit</v>
      </c>
    </row>
    <row r="7084" spans="1:14" x14ac:dyDescent="0.25">
      <c r="A7084" s="1">
        <v>42813</v>
      </c>
      <c r="B7084" s="3">
        <f t="shared" si="330"/>
        <v>2017</v>
      </c>
      <c r="C7084" s="3">
        <f t="shared" si="331"/>
        <v>3</v>
      </c>
      <c r="D7084" t="s">
        <v>1359</v>
      </c>
      <c r="E7084" t="str">
        <f t="shared" si="332"/>
        <v>Vivek Grady20170319</v>
      </c>
      <c r="F7084">
        <f>IF(COUNTIF($E$2:E7084, E7084) = 1, MAX($F$1:F7083) + 1, INDEX($F$1:F7083, MATCH(E7084, $E$1:E7083, 0)))</f>
        <v>3500</v>
      </c>
      <c r="G7084" t="s">
        <v>177</v>
      </c>
      <c r="H7084" t="s">
        <v>11</v>
      </c>
      <c r="I7084" t="s">
        <v>24</v>
      </c>
      <c r="J7084" t="s">
        <v>2001</v>
      </c>
      <c r="K7084" s="17">
        <v>8.94</v>
      </c>
      <c r="L7084" s="17">
        <v>3</v>
      </c>
      <c r="M7084" s="17">
        <v>2.41</v>
      </c>
      <c r="N7084" s="17" t="str">
        <f>IF(SalesData[[#This Row],[Profit]]&gt;0,"Profit","Loss")</f>
        <v>Profit</v>
      </c>
    </row>
    <row r="7085" spans="1:14" x14ac:dyDescent="0.25">
      <c r="A7085" s="1">
        <v>42814</v>
      </c>
      <c r="B7085" s="3">
        <f t="shared" si="330"/>
        <v>2017</v>
      </c>
      <c r="C7085" s="3">
        <f t="shared" si="331"/>
        <v>3</v>
      </c>
      <c r="D7085" t="s">
        <v>208</v>
      </c>
      <c r="E7085" t="str">
        <f t="shared" si="332"/>
        <v>Troy Blackwell20170320</v>
      </c>
      <c r="F7085">
        <f>IF(COUNTIF($E$2:E7085, E7085) = 1, MAX($F$1:F7084) + 1, INDEX($F$1:F7084, MATCH(E7085, $E$1:E7084, 0)))</f>
        <v>3501</v>
      </c>
      <c r="G7085" t="s">
        <v>129</v>
      </c>
      <c r="H7085" t="s">
        <v>34</v>
      </c>
      <c r="I7085" t="s">
        <v>47</v>
      </c>
      <c r="J7085" t="s">
        <v>2493</v>
      </c>
      <c r="K7085" s="17">
        <v>2.91</v>
      </c>
      <c r="L7085" s="17">
        <v>1</v>
      </c>
      <c r="M7085" s="17">
        <v>1.37</v>
      </c>
      <c r="N7085" s="17" t="str">
        <f>IF(SalesData[[#This Row],[Profit]]&gt;0,"Profit","Loss")</f>
        <v>Profit</v>
      </c>
    </row>
    <row r="7086" spans="1:14" x14ac:dyDescent="0.25">
      <c r="A7086" s="1">
        <v>42814</v>
      </c>
      <c r="B7086" s="3">
        <f t="shared" si="330"/>
        <v>2017</v>
      </c>
      <c r="C7086" s="3">
        <f t="shared" si="331"/>
        <v>3</v>
      </c>
      <c r="D7086" t="s">
        <v>2271</v>
      </c>
      <c r="E7086" t="str">
        <f t="shared" si="332"/>
        <v>Helen Wasserman20170320</v>
      </c>
      <c r="F7086">
        <f>IF(COUNTIF($E$2:E7086, E7086) = 1, MAX($F$1:F7085) + 1, INDEX($F$1:F7085, MATCH(E7086, $E$1:E7085, 0)))</f>
        <v>3502</v>
      </c>
      <c r="G7086" t="s">
        <v>164</v>
      </c>
      <c r="H7086" t="s">
        <v>39</v>
      </c>
      <c r="I7086" t="s">
        <v>52</v>
      </c>
      <c r="J7086" t="s">
        <v>1874</v>
      </c>
      <c r="K7086" s="17">
        <v>265.93</v>
      </c>
      <c r="L7086" s="17">
        <v>7</v>
      </c>
      <c r="M7086" s="17">
        <v>63.82</v>
      </c>
      <c r="N7086" s="17" t="str">
        <f>IF(SalesData[[#This Row],[Profit]]&gt;0,"Profit","Loss")</f>
        <v>Profit</v>
      </c>
    </row>
    <row r="7087" spans="1:14" x14ac:dyDescent="0.25">
      <c r="A7087" s="1">
        <v>42814</v>
      </c>
      <c r="B7087" s="3">
        <f t="shared" si="330"/>
        <v>2017</v>
      </c>
      <c r="C7087" s="3">
        <f t="shared" si="331"/>
        <v>3</v>
      </c>
      <c r="D7087" t="s">
        <v>983</v>
      </c>
      <c r="E7087" t="str">
        <f t="shared" si="332"/>
        <v>Roger Demir20170320</v>
      </c>
      <c r="F7087">
        <f>IF(COUNTIF($E$2:E7087, E7087) = 1, MAX($F$1:F7086) + 1, INDEX($F$1:F7086, MATCH(E7087, $E$1:E7086, 0)))</f>
        <v>3503</v>
      </c>
      <c r="G7087" t="s">
        <v>613</v>
      </c>
      <c r="H7087" t="s">
        <v>39</v>
      </c>
      <c r="I7087" t="s">
        <v>52</v>
      </c>
      <c r="J7087" t="s">
        <v>1032</v>
      </c>
      <c r="K7087" s="17">
        <v>238</v>
      </c>
      <c r="L7087" s="17">
        <v>2</v>
      </c>
      <c r="M7087" s="17">
        <v>38.08</v>
      </c>
      <c r="N7087" s="17" t="str">
        <f>IF(SalesData[[#This Row],[Profit]]&gt;0,"Profit","Loss")</f>
        <v>Profit</v>
      </c>
    </row>
    <row r="7088" spans="1:14" x14ac:dyDescent="0.25">
      <c r="A7088" s="1">
        <v>42814</v>
      </c>
      <c r="B7088" s="3">
        <f t="shared" si="330"/>
        <v>2017</v>
      </c>
      <c r="C7088" s="3">
        <f t="shared" si="331"/>
        <v>3</v>
      </c>
      <c r="D7088" t="s">
        <v>983</v>
      </c>
      <c r="E7088" t="str">
        <f t="shared" si="332"/>
        <v>Roger Demir20170320</v>
      </c>
      <c r="F7088">
        <f>IF(COUNTIF($E$2:E7088, E7088) = 1, MAX($F$1:F7087) + 1, INDEX($F$1:F7087, MATCH(E7088, $E$1:E7087, 0)))</f>
        <v>3503</v>
      </c>
      <c r="G7088" t="s">
        <v>613</v>
      </c>
      <c r="H7088" t="s">
        <v>11</v>
      </c>
      <c r="I7088" t="s">
        <v>12</v>
      </c>
      <c r="J7088" t="s">
        <v>1158</v>
      </c>
      <c r="K7088" s="17">
        <v>61.96</v>
      </c>
      <c r="L7088" s="17">
        <v>2</v>
      </c>
      <c r="M7088" s="17">
        <v>27.88</v>
      </c>
      <c r="N7088" s="17" t="str">
        <f>IF(SalesData[[#This Row],[Profit]]&gt;0,"Profit","Loss")</f>
        <v>Profit</v>
      </c>
    </row>
    <row r="7089" spans="1:14" x14ac:dyDescent="0.25">
      <c r="A7089" s="1">
        <v>42814</v>
      </c>
      <c r="B7089" s="3">
        <f t="shared" si="330"/>
        <v>2017</v>
      </c>
      <c r="C7089" s="3">
        <f t="shared" si="331"/>
        <v>3</v>
      </c>
      <c r="D7089" t="s">
        <v>592</v>
      </c>
      <c r="E7089" t="str">
        <f t="shared" si="332"/>
        <v>Harry Greene20170320</v>
      </c>
      <c r="F7089">
        <f>IF(COUNTIF($E$2:E7089, E7089) = 1, MAX($F$1:F7088) + 1, INDEX($F$1:F7088, MATCH(E7089, $E$1:E7088, 0)))</f>
        <v>3504</v>
      </c>
      <c r="G7089" t="s">
        <v>10</v>
      </c>
      <c r="H7089" t="s">
        <v>11</v>
      </c>
      <c r="I7089" t="s">
        <v>12</v>
      </c>
      <c r="J7089" t="s">
        <v>625</v>
      </c>
      <c r="K7089" s="17">
        <v>56.7</v>
      </c>
      <c r="L7089" s="17">
        <v>2</v>
      </c>
      <c r="M7089" s="17">
        <v>19.14</v>
      </c>
      <c r="N7089" s="17" t="str">
        <f>IF(SalesData[[#This Row],[Profit]]&gt;0,"Profit","Loss")</f>
        <v>Profit</v>
      </c>
    </row>
    <row r="7090" spans="1:14" x14ac:dyDescent="0.25">
      <c r="A7090" s="1">
        <v>42814</v>
      </c>
      <c r="B7090" s="3">
        <f t="shared" si="330"/>
        <v>2017</v>
      </c>
      <c r="C7090" s="3">
        <f t="shared" si="331"/>
        <v>3</v>
      </c>
      <c r="D7090" t="s">
        <v>592</v>
      </c>
      <c r="E7090" t="str">
        <f t="shared" si="332"/>
        <v>Harry Greene20170320</v>
      </c>
      <c r="F7090">
        <f>IF(COUNTIF($E$2:E7090, E7090) = 1, MAX($F$1:F7089) + 1, INDEX($F$1:F7089, MATCH(E7090, $E$1:E7089, 0)))</f>
        <v>3504</v>
      </c>
      <c r="G7090" t="s">
        <v>10</v>
      </c>
      <c r="H7090" t="s">
        <v>11</v>
      </c>
      <c r="I7090" t="s">
        <v>12</v>
      </c>
      <c r="J7090" t="s">
        <v>1041</v>
      </c>
      <c r="K7090" s="17">
        <v>274.06</v>
      </c>
      <c r="L7090" s="17">
        <v>7</v>
      </c>
      <c r="M7090" s="17">
        <v>102.77</v>
      </c>
      <c r="N7090" s="17" t="str">
        <f>IF(SalesData[[#This Row],[Profit]]&gt;0,"Profit","Loss")</f>
        <v>Profit</v>
      </c>
    </row>
    <row r="7091" spans="1:14" x14ac:dyDescent="0.25">
      <c r="A7091" s="1">
        <v>42815</v>
      </c>
      <c r="B7091" s="3">
        <f t="shared" si="330"/>
        <v>2017</v>
      </c>
      <c r="C7091" s="3">
        <f t="shared" si="331"/>
        <v>3</v>
      </c>
      <c r="D7091" t="s">
        <v>2534</v>
      </c>
      <c r="E7091" t="str">
        <f t="shared" si="332"/>
        <v>Robert Waldorf20170321</v>
      </c>
      <c r="F7091">
        <f>IF(COUNTIF($E$2:E7091, E7091) = 1, MAX($F$1:F7090) + 1, INDEX($F$1:F7090, MATCH(E7091, $E$1:E7090, 0)))</f>
        <v>3505</v>
      </c>
      <c r="G7091" t="s">
        <v>129</v>
      </c>
      <c r="H7091" t="s">
        <v>11</v>
      </c>
      <c r="I7091" t="s">
        <v>12</v>
      </c>
      <c r="J7091" t="s">
        <v>457</v>
      </c>
      <c r="K7091" s="17">
        <v>277.39999999999998</v>
      </c>
      <c r="L7091" s="17">
        <v>5</v>
      </c>
      <c r="M7091" s="17">
        <v>133.15</v>
      </c>
      <c r="N7091" s="17" t="str">
        <f>IF(SalesData[[#This Row],[Profit]]&gt;0,"Profit","Loss")</f>
        <v>Profit</v>
      </c>
    </row>
    <row r="7092" spans="1:14" x14ac:dyDescent="0.25">
      <c r="A7092" s="1">
        <v>42815</v>
      </c>
      <c r="B7092" s="3">
        <f t="shared" si="330"/>
        <v>2017</v>
      </c>
      <c r="C7092" s="3">
        <f t="shared" si="331"/>
        <v>3</v>
      </c>
      <c r="D7092" t="s">
        <v>2534</v>
      </c>
      <c r="E7092" t="str">
        <f t="shared" si="332"/>
        <v>Robert Waldorf20170321</v>
      </c>
      <c r="F7092">
        <f>IF(COUNTIF($E$2:E7092, E7092) = 1, MAX($F$1:F7091) + 1, INDEX($F$1:F7091, MATCH(E7092, $E$1:E7091, 0)))</f>
        <v>3505</v>
      </c>
      <c r="G7092" t="s">
        <v>129</v>
      </c>
      <c r="H7092" t="s">
        <v>11</v>
      </c>
      <c r="I7092" t="s">
        <v>12</v>
      </c>
      <c r="J7092" t="s">
        <v>2295</v>
      </c>
      <c r="K7092" s="17">
        <v>5.78</v>
      </c>
      <c r="L7092" s="17">
        <v>1</v>
      </c>
      <c r="M7092" s="17">
        <v>2.83</v>
      </c>
      <c r="N7092" s="17" t="str">
        <f>IF(SalesData[[#This Row],[Profit]]&gt;0,"Profit","Loss")</f>
        <v>Profit</v>
      </c>
    </row>
    <row r="7093" spans="1:14" x14ac:dyDescent="0.25">
      <c r="A7093" s="1">
        <v>42815</v>
      </c>
      <c r="B7093" s="3">
        <f t="shared" si="330"/>
        <v>2017</v>
      </c>
      <c r="C7093" s="3">
        <f t="shared" si="331"/>
        <v>3</v>
      </c>
      <c r="D7093" t="s">
        <v>256</v>
      </c>
      <c r="E7093" t="str">
        <f t="shared" si="332"/>
        <v>Clay Ludtke20170321</v>
      </c>
      <c r="F7093">
        <f>IF(COUNTIF($E$2:E7093, E7093) = 1, MAX($F$1:F7092) + 1, INDEX($F$1:F7092, MATCH(E7093, $E$1:E7092, 0)))</f>
        <v>3506</v>
      </c>
      <c r="G7093" t="s">
        <v>840</v>
      </c>
      <c r="H7093" t="s">
        <v>34</v>
      </c>
      <c r="I7093" t="s">
        <v>35</v>
      </c>
      <c r="J7093" t="s">
        <v>274</v>
      </c>
      <c r="K7093" s="17">
        <v>1805.88</v>
      </c>
      <c r="L7093" s="17">
        <v>6</v>
      </c>
      <c r="M7093" s="17">
        <v>523.71</v>
      </c>
      <c r="N7093" s="17" t="str">
        <f>IF(SalesData[[#This Row],[Profit]]&gt;0,"Profit","Loss")</f>
        <v>Profit</v>
      </c>
    </row>
    <row r="7094" spans="1:14" x14ac:dyDescent="0.25">
      <c r="A7094" s="1">
        <v>42815</v>
      </c>
      <c r="B7094" s="3">
        <f t="shared" si="330"/>
        <v>2017</v>
      </c>
      <c r="C7094" s="3">
        <f t="shared" si="331"/>
        <v>3</v>
      </c>
      <c r="D7094" t="s">
        <v>768</v>
      </c>
      <c r="E7094" t="str">
        <f t="shared" si="332"/>
        <v>Steven Cartwright20170321</v>
      </c>
      <c r="F7094">
        <f>IF(COUNTIF($E$2:E7094, E7094) = 1, MAX($F$1:F7093) + 1, INDEX($F$1:F7093, MATCH(E7094, $E$1:E7093, 0)))</f>
        <v>3507</v>
      </c>
      <c r="G7094" t="s">
        <v>27</v>
      </c>
      <c r="H7094" t="s">
        <v>11</v>
      </c>
      <c r="I7094" t="s">
        <v>18</v>
      </c>
      <c r="J7094" t="s">
        <v>1549</v>
      </c>
      <c r="K7094" s="17">
        <v>725.84</v>
      </c>
      <c r="L7094" s="17">
        <v>4</v>
      </c>
      <c r="M7094" s="17">
        <v>210.49</v>
      </c>
      <c r="N7094" s="17" t="str">
        <f>IF(SalesData[[#This Row],[Profit]]&gt;0,"Profit","Loss")</f>
        <v>Profit</v>
      </c>
    </row>
    <row r="7095" spans="1:14" x14ac:dyDescent="0.25">
      <c r="A7095" s="1">
        <v>42815</v>
      </c>
      <c r="B7095" s="3">
        <f t="shared" si="330"/>
        <v>2017</v>
      </c>
      <c r="C7095" s="3">
        <f t="shared" si="331"/>
        <v>3</v>
      </c>
      <c r="D7095" t="s">
        <v>768</v>
      </c>
      <c r="E7095" t="str">
        <f t="shared" si="332"/>
        <v>Steven Cartwright20170321</v>
      </c>
      <c r="F7095">
        <f>IF(COUNTIF($E$2:E7095, E7095) = 1, MAX($F$1:F7094) + 1, INDEX($F$1:F7094, MATCH(E7095, $E$1:E7094, 0)))</f>
        <v>3507</v>
      </c>
      <c r="G7095" t="s">
        <v>27</v>
      </c>
      <c r="H7095" t="s">
        <v>11</v>
      </c>
      <c r="I7095" t="s">
        <v>20</v>
      </c>
      <c r="J7095" t="s">
        <v>609</v>
      </c>
      <c r="K7095" s="17">
        <v>10.9</v>
      </c>
      <c r="L7095" s="17">
        <v>3</v>
      </c>
      <c r="M7095" s="17">
        <v>3.95</v>
      </c>
      <c r="N7095" s="17" t="str">
        <f>IF(SalesData[[#This Row],[Profit]]&gt;0,"Profit","Loss")</f>
        <v>Profit</v>
      </c>
    </row>
    <row r="7096" spans="1:14" x14ac:dyDescent="0.25">
      <c r="A7096" s="1">
        <v>42815</v>
      </c>
      <c r="B7096" s="3">
        <f t="shared" si="330"/>
        <v>2017</v>
      </c>
      <c r="C7096" s="3">
        <f t="shared" si="331"/>
        <v>3</v>
      </c>
      <c r="D7096" t="s">
        <v>768</v>
      </c>
      <c r="E7096" t="str">
        <f t="shared" si="332"/>
        <v>Steven Cartwright20170321</v>
      </c>
      <c r="F7096">
        <f>IF(COUNTIF($E$2:E7096, E7096) = 1, MAX($F$1:F7095) + 1, INDEX($F$1:F7095, MATCH(E7096, $E$1:E7095, 0)))</f>
        <v>3507</v>
      </c>
      <c r="G7096" t="s">
        <v>27</v>
      </c>
      <c r="H7096" t="s">
        <v>11</v>
      </c>
      <c r="I7096" t="s">
        <v>20</v>
      </c>
      <c r="J7096" t="s">
        <v>203</v>
      </c>
      <c r="K7096" s="17">
        <v>8.5399999999999991</v>
      </c>
      <c r="L7096" s="17">
        <v>2</v>
      </c>
      <c r="M7096" s="17">
        <v>2.88</v>
      </c>
      <c r="N7096" s="17" t="str">
        <f>IF(SalesData[[#This Row],[Profit]]&gt;0,"Profit","Loss")</f>
        <v>Profit</v>
      </c>
    </row>
    <row r="7097" spans="1:14" x14ac:dyDescent="0.25">
      <c r="A7097" s="1">
        <v>42815</v>
      </c>
      <c r="B7097" s="3">
        <f t="shared" si="330"/>
        <v>2017</v>
      </c>
      <c r="C7097" s="3">
        <f t="shared" si="331"/>
        <v>3</v>
      </c>
      <c r="D7097" t="s">
        <v>671</v>
      </c>
      <c r="E7097" t="str">
        <f t="shared" si="332"/>
        <v>Pauline Webber20170321</v>
      </c>
      <c r="F7097">
        <f>IF(COUNTIF($E$2:E7097, E7097) = 1, MAX($F$1:F7096) + 1, INDEX($F$1:F7096, MATCH(E7097, $E$1:E7096, 0)))</f>
        <v>3508</v>
      </c>
      <c r="G7097" t="s">
        <v>123</v>
      </c>
      <c r="H7097" t="s">
        <v>11</v>
      </c>
      <c r="I7097" t="s">
        <v>92</v>
      </c>
      <c r="J7097" t="s">
        <v>1640</v>
      </c>
      <c r="K7097" s="17">
        <v>64.38</v>
      </c>
      <c r="L7097" s="17">
        <v>1</v>
      </c>
      <c r="M7097" s="17">
        <v>8.0500000000000007</v>
      </c>
      <c r="N7097" s="17" t="str">
        <f>IF(SalesData[[#This Row],[Profit]]&gt;0,"Profit","Loss")</f>
        <v>Profit</v>
      </c>
    </row>
    <row r="7098" spans="1:14" x14ac:dyDescent="0.25">
      <c r="A7098" s="1">
        <v>42815</v>
      </c>
      <c r="B7098" s="3">
        <f t="shared" si="330"/>
        <v>2017</v>
      </c>
      <c r="C7098" s="3">
        <f t="shared" si="331"/>
        <v>3</v>
      </c>
      <c r="D7098" t="s">
        <v>2550</v>
      </c>
      <c r="E7098" t="str">
        <f t="shared" si="332"/>
        <v>Ted Butterfield20170321</v>
      </c>
      <c r="F7098">
        <f>IF(COUNTIF($E$2:E7098, E7098) = 1, MAX($F$1:F7097) + 1, INDEX($F$1:F7097, MATCH(E7098, $E$1:E7097, 0)))</f>
        <v>3509</v>
      </c>
      <c r="G7098" t="s">
        <v>23</v>
      </c>
      <c r="H7098" t="s">
        <v>11</v>
      </c>
      <c r="I7098" t="s">
        <v>63</v>
      </c>
      <c r="J7098" t="s">
        <v>1299</v>
      </c>
      <c r="K7098" s="17">
        <v>8.86</v>
      </c>
      <c r="L7098" s="17">
        <v>3</v>
      </c>
      <c r="M7098" s="17">
        <v>2.88</v>
      </c>
      <c r="N7098" s="17" t="str">
        <f>IF(SalesData[[#This Row],[Profit]]&gt;0,"Profit","Loss")</f>
        <v>Profit</v>
      </c>
    </row>
    <row r="7099" spans="1:14" x14ac:dyDescent="0.25">
      <c r="A7099" s="1">
        <v>42815</v>
      </c>
      <c r="B7099" s="3">
        <f t="shared" si="330"/>
        <v>2017</v>
      </c>
      <c r="C7099" s="3">
        <f t="shared" si="331"/>
        <v>3</v>
      </c>
      <c r="D7099" t="s">
        <v>533</v>
      </c>
      <c r="E7099" t="str">
        <f t="shared" si="332"/>
        <v>Paul Stevenson20170321</v>
      </c>
      <c r="F7099">
        <f>IF(COUNTIF($E$2:E7099, E7099) = 1, MAX($F$1:F7098) + 1, INDEX($F$1:F7098, MATCH(E7099, $E$1:E7098, 0)))</f>
        <v>3510</v>
      </c>
      <c r="G7099" t="s">
        <v>164</v>
      </c>
      <c r="H7099" t="s">
        <v>11</v>
      </c>
      <c r="I7099" t="s">
        <v>20</v>
      </c>
      <c r="J7099" t="s">
        <v>367</v>
      </c>
      <c r="K7099" s="17">
        <v>30.58</v>
      </c>
      <c r="L7099" s="17">
        <v>6</v>
      </c>
      <c r="M7099" s="17">
        <v>10.32</v>
      </c>
      <c r="N7099" s="17" t="str">
        <f>IF(SalesData[[#This Row],[Profit]]&gt;0,"Profit","Loss")</f>
        <v>Profit</v>
      </c>
    </row>
    <row r="7100" spans="1:14" x14ac:dyDescent="0.25">
      <c r="A7100" s="1">
        <v>42815</v>
      </c>
      <c r="B7100" s="3">
        <f t="shared" si="330"/>
        <v>2017</v>
      </c>
      <c r="C7100" s="3">
        <f t="shared" si="331"/>
        <v>3</v>
      </c>
      <c r="D7100" t="s">
        <v>533</v>
      </c>
      <c r="E7100" t="str">
        <f t="shared" si="332"/>
        <v>Paul Stevenson20170321</v>
      </c>
      <c r="F7100">
        <f>IF(COUNTIF($E$2:E7100, E7100) = 1, MAX($F$1:F7099) + 1, INDEX($F$1:F7099, MATCH(E7100, $E$1:E7099, 0)))</f>
        <v>3510</v>
      </c>
      <c r="G7100" t="s">
        <v>164</v>
      </c>
      <c r="H7100" t="s">
        <v>11</v>
      </c>
      <c r="I7100" t="s">
        <v>43</v>
      </c>
      <c r="J7100" t="s">
        <v>1106</v>
      </c>
      <c r="K7100" s="17">
        <v>13.02</v>
      </c>
      <c r="L7100" s="17">
        <v>7</v>
      </c>
      <c r="M7100" s="17">
        <v>0.39</v>
      </c>
      <c r="N7100" s="17" t="str">
        <f>IF(SalesData[[#This Row],[Profit]]&gt;0,"Profit","Loss")</f>
        <v>Profit</v>
      </c>
    </row>
    <row r="7101" spans="1:14" x14ac:dyDescent="0.25">
      <c r="A7101" s="1">
        <v>42815</v>
      </c>
      <c r="B7101" s="3">
        <f t="shared" si="330"/>
        <v>2017</v>
      </c>
      <c r="C7101" s="3">
        <f t="shared" si="331"/>
        <v>3</v>
      </c>
      <c r="D7101" t="s">
        <v>533</v>
      </c>
      <c r="E7101" t="str">
        <f t="shared" si="332"/>
        <v>Paul Stevenson20170321</v>
      </c>
      <c r="F7101">
        <f>IF(COUNTIF($E$2:E7101, E7101) = 1, MAX($F$1:F7100) + 1, INDEX($F$1:F7100, MATCH(E7101, $E$1:E7100, 0)))</f>
        <v>3510</v>
      </c>
      <c r="G7101" t="s">
        <v>164</v>
      </c>
      <c r="H7101" t="s">
        <v>34</v>
      </c>
      <c r="I7101" t="s">
        <v>47</v>
      </c>
      <c r="J7101" t="s">
        <v>1532</v>
      </c>
      <c r="K7101" s="17">
        <v>22.14</v>
      </c>
      <c r="L7101" s="17">
        <v>3</v>
      </c>
      <c r="M7101" s="17">
        <v>6.42</v>
      </c>
      <c r="N7101" s="17" t="str">
        <f>IF(SalesData[[#This Row],[Profit]]&gt;0,"Profit","Loss")</f>
        <v>Profit</v>
      </c>
    </row>
    <row r="7102" spans="1:14" x14ac:dyDescent="0.25">
      <c r="A7102" s="1">
        <v>42815</v>
      </c>
      <c r="B7102" s="3">
        <f t="shared" si="330"/>
        <v>2017</v>
      </c>
      <c r="C7102" s="3">
        <f t="shared" si="331"/>
        <v>3</v>
      </c>
      <c r="D7102" t="s">
        <v>533</v>
      </c>
      <c r="E7102" t="str">
        <f t="shared" si="332"/>
        <v>Paul Stevenson20170321</v>
      </c>
      <c r="F7102">
        <f>IF(COUNTIF($E$2:E7102, E7102) = 1, MAX($F$1:F7101) + 1, INDEX($F$1:F7101, MATCH(E7102, $E$1:E7101, 0)))</f>
        <v>3510</v>
      </c>
      <c r="G7102" t="s">
        <v>164</v>
      </c>
      <c r="H7102" t="s">
        <v>11</v>
      </c>
      <c r="I7102" t="s">
        <v>18</v>
      </c>
      <c r="J7102" t="s">
        <v>729</v>
      </c>
      <c r="K7102" s="17">
        <v>359.32</v>
      </c>
      <c r="L7102" s="17">
        <v>4</v>
      </c>
      <c r="M7102" s="17">
        <v>7.19</v>
      </c>
      <c r="N7102" s="17" t="str">
        <f>IF(SalesData[[#This Row],[Profit]]&gt;0,"Profit","Loss")</f>
        <v>Profit</v>
      </c>
    </row>
    <row r="7103" spans="1:14" x14ac:dyDescent="0.25">
      <c r="A7103" s="1">
        <v>42817</v>
      </c>
      <c r="B7103" s="3">
        <f t="shared" si="330"/>
        <v>2017</v>
      </c>
      <c r="C7103" s="3">
        <f t="shared" si="331"/>
        <v>3</v>
      </c>
      <c r="D7103" t="s">
        <v>2432</v>
      </c>
      <c r="E7103" t="str">
        <f t="shared" si="332"/>
        <v>Bill Eplett20170323</v>
      </c>
      <c r="F7103">
        <f>IF(COUNTIF($E$2:E7103, E7103) = 1, MAX($F$1:F7102) + 1, INDEX($F$1:F7102, MATCH(E7103, $E$1:E7102, 0)))</f>
        <v>3511</v>
      </c>
      <c r="G7103" t="s">
        <v>27</v>
      </c>
      <c r="H7103" t="s">
        <v>34</v>
      </c>
      <c r="I7103" t="s">
        <v>47</v>
      </c>
      <c r="J7103" t="s">
        <v>1216</v>
      </c>
      <c r="K7103" s="17">
        <v>211.84</v>
      </c>
      <c r="L7103" s="17">
        <v>8</v>
      </c>
      <c r="M7103" s="17">
        <v>76.260000000000005</v>
      </c>
      <c r="N7103" s="17" t="str">
        <f>IF(SalesData[[#This Row],[Profit]]&gt;0,"Profit","Loss")</f>
        <v>Profit</v>
      </c>
    </row>
    <row r="7104" spans="1:14" x14ac:dyDescent="0.25">
      <c r="A7104" s="1">
        <v>42817</v>
      </c>
      <c r="B7104" s="3">
        <f t="shared" si="330"/>
        <v>2017</v>
      </c>
      <c r="C7104" s="3">
        <f t="shared" si="331"/>
        <v>3</v>
      </c>
      <c r="D7104" t="s">
        <v>1474</v>
      </c>
      <c r="E7104" t="str">
        <f t="shared" si="332"/>
        <v>Anna Chung20170323</v>
      </c>
      <c r="F7104">
        <f>IF(COUNTIF($E$2:E7104, E7104) = 1, MAX($F$1:F7103) + 1, INDEX($F$1:F7103, MATCH(E7104, $E$1:E7103, 0)))</f>
        <v>3512</v>
      </c>
      <c r="G7104" t="s">
        <v>10</v>
      </c>
      <c r="H7104" t="s">
        <v>11</v>
      </c>
      <c r="I7104" t="s">
        <v>18</v>
      </c>
      <c r="J7104" t="s">
        <v>729</v>
      </c>
      <c r="K7104" s="17">
        <v>143.72999999999999</v>
      </c>
      <c r="L7104" s="17">
        <v>2</v>
      </c>
      <c r="M7104" s="17">
        <v>-32.340000000000003</v>
      </c>
      <c r="N7104" s="17" t="str">
        <f>IF(SalesData[[#This Row],[Profit]]&gt;0,"Profit","Loss")</f>
        <v>Loss</v>
      </c>
    </row>
    <row r="7105" spans="1:14" x14ac:dyDescent="0.25">
      <c r="A7105" s="1">
        <v>42817</v>
      </c>
      <c r="B7105" s="3">
        <f t="shared" si="330"/>
        <v>2017</v>
      </c>
      <c r="C7105" s="3">
        <f t="shared" si="331"/>
        <v>3</v>
      </c>
      <c r="D7105" t="s">
        <v>1800</v>
      </c>
      <c r="E7105" t="str">
        <f t="shared" si="332"/>
        <v>Erin Creighton20170323</v>
      </c>
      <c r="F7105">
        <f>IF(COUNTIF($E$2:E7105, E7105) = 1, MAX($F$1:F7104) + 1, INDEX($F$1:F7104, MATCH(E7105, $E$1:E7104, 0)))</f>
        <v>3513</v>
      </c>
      <c r="G7105" t="s">
        <v>149</v>
      </c>
      <c r="H7105" t="s">
        <v>11</v>
      </c>
      <c r="I7105" t="s">
        <v>12</v>
      </c>
      <c r="J7105" t="s">
        <v>2660</v>
      </c>
      <c r="K7105" s="17">
        <v>25.68</v>
      </c>
      <c r="L7105" s="17">
        <v>6</v>
      </c>
      <c r="M7105" s="17">
        <v>11.56</v>
      </c>
      <c r="N7105" s="17" t="str">
        <f>IF(SalesData[[#This Row],[Profit]]&gt;0,"Profit","Loss")</f>
        <v>Profit</v>
      </c>
    </row>
    <row r="7106" spans="1:14" x14ac:dyDescent="0.25">
      <c r="A7106" s="1">
        <v>42817</v>
      </c>
      <c r="B7106" s="3">
        <f t="shared" ref="B7106:B7169" si="333">YEAR(A7106)</f>
        <v>2017</v>
      </c>
      <c r="C7106" s="3">
        <f t="shared" ref="C7106:C7169" si="334">MONTH(A7106)</f>
        <v>3</v>
      </c>
      <c r="D7106" t="s">
        <v>450</v>
      </c>
      <c r="E7106" t="str">
        <f t="shared" ref="E7106:E7169" si="335">D7106 &amp; TEXT(A7106, "yyyymmdd")</f>
        <v>Mary Zewe20170323</v>
      </c>
      <c r="F7106">
        <f>IF(COUNTIF($E$2:E7106, E7106) = 1, MAX($F$1:F7105) + 1, INDEX($F$1:F7105, MATCH(E7106, $E$1:E7105, 0)))</f>
        <v>3514</v>
      </c>
      <c r="G7106" t="s">
        <v>149</v>
      </c>
      <c r="H7106" t="s">
        <v>11</v>
      </c>
      <c r="I7106" t="s">
        <v>200</v>
      </c>
      <c r="J7106" t="s">
        <v>2497</v>
      </c>
      <c r="K7106" s="17">
        <v>347.58</v>
      </c>
      <c r="L7106" s="17">
        <v>3</v>
      </c>
      <c r="M7106" s="17">
        <v>17.38</v>
      </c>
      <c r="N7106" s="17" t="str">
        <f>IF(SalesData[[#This Row],[Profit]]&gt;0,"Profit","Loss")</f>
        <v>Profit</v>
      </c>
    </row>
    <row r="7107" spans="1:14" x14ac:dyDescent="0.25">
      <c r="A7107" s="1">
        <v>42817</v>
      </c>
      <c r="B7107" s="3">
        <f t="shared" si="333"/>
        <v>2017</v>
      </c>
      <c r="C7107" s="3">
        <f t="shared" si="334"/>
        <v>3</v>
      </c>
      <c r="D7107" t="s">
        <v>2259</v>
      </c>
      <c r="E7107" t="str">
        <f t="shared" si="335"/>
        <v>Sanjit Jacobs20170323</v>
      </c>
      <c r="F7107">
        <f>IF(COUNTIF($E$2:E7107, E7107) = 1, MAX($F$1:F7106) + 1, INDEX($F$1:F7106, MATCH(E7107, $E$1:E7106, 0)))</f>
        <v>3515</v>
      </c>
      <c r="G7107" t="s">
        <v>164</v>
      </c>
      <c r="H7107" t="s">
        <v>11</v>
      </c>
      <c r="I7107" t="s">
        <v>20</v>
      </c>
      <c r="J7107" t="s">
        <v>966</v>
      </c>
      <c r="K7107" s="17">
        <v>34.76</v>
      </c>
      <c r="L7107" s="17">
        <v>5</v>
      </c>
      <c r="M7107" s="17">
        <v>11.3</v>
      </c>
      <c r="N7107" s="17" t="str">
        <f>IF(SalesData[[#This Row],[Profit]]&gt;0,"Profit","Loss")</f>
        <v>Profit</v>
      </c>
    </row>
    <row r="7108" spans="1:14" x14ac:dyDescent="0.25">
      <c r="A7108" s="1">
        <v>42817</v>
      </c>
      <c r="B7108" s="3">
        <f t="shared" si="333"/>
        <v>2017</v>
      </c>
      <c r="C7108" s="3">
        <f t="shared" si="334"/>
        <v>3</v>
      </c>
      <c r="D7108" t="s">
        <v>2474</v>
      </c>
      <c r="E7108" t="str">
        <f t="shared" si="335"/>
        <v>Raymond Buch20170323</v>
      </c>
      <c r="F7108">
        <f>IF(COUNTIF($E$2:E7108, E7108) = 1, MAX($F$1:F7107) + 1, INDEX($F$1:F7107, MATCH(E7108, $E$1:E7107, 0)))</f>
        <v>3516</v>
      </c>
      <c r="G7108" t="s">
        <v>164</v>
      </c>
      <c r="H7108" t="s">
        <v>11</v>
      </c>
      <c r="I7108" t="s">
        <v>18</v>
      </c>
      <c r="J7108" t="s">
        <v>179</v>
      </c>
      <c r="K7108" s="17">
        <v>32.479999999999997</v>
      </c>
      <c r="L7108" s="17">
        <v>2</v>
      </c>
      <c r="M7108" s="17">
        <v>4.87</v>
      </c>
      <c r="N7108" s="17" t="str">
        <f>IF(SalesData[[#This Row],[Profit]]&gt;0,"Profit","Loss")</f>
        <v>Profit</v>
      </c>
    </row>
    <row r="7109" spans="1:14" x14ac:dyDescent="0.25">
      <c r="A7109" s="1">
        <v>42817</v>
      </c>
      <c r="B7109" s="3">
        <f t="shared" si="333"/>
        <v>2017</v>
      </c>
      <c r="C7109" s="3">
        <f t="shared" si="334"/>
        <v>3</v>
      </c>
      <c r="D7109" t="s">
        <v>2474</v>
      </c>
      <c r="E7109" t="str">
        <f t="shared" si="335"/>
        <v>Raymond Buch20170323</v>
      </c>
      <c r="F7109">
        <f>IF(COUNTIF($E$2:E7109, E7109) = 1, MAX($F$1:F7108) + 1, INDEX($F$1:F7108, MATCH(E7109, $E$1:E7108, 0)))</f>
        <v>3516</v>
      </c>
      <c r="G7109" t="s">
        <v>164</v>
      </c>
      <c r="H7109" t="s">
        <v>11</v>
      </c>
      <c r="I7109" t="s">
        <v>12</v>
      </c>
      <c r="J7109" t="s">
        <v>441</v>
      </c>
      <c r="K7109" s="17">
        <v>20.04</v>
      </c>
      <c r="L7109" s="17">
        <v>3</v>
      </c>
      <c r="M7109" s="17">
        <v>9.6199999999999992</v>
      </c>
      <c r="N7109" s="17" t="str">
        <f>IF(SalesData[[#This Row],[Profit]]&gt;0,"Profit","Loss")</f>
        <v>Profit</v>
      </c>
    </row>
    <row r="7110" spans="1:14" x14ac:dyDescent="0.25">
      <c r="A7110" s="1">
        <v>42817</v>
      </c>
      <c r="B7110" s="3">
        <f t="shared" si="333"/>
        <v>2017</v>
      </c>
      <c r="C7110" s="3">
        <f t="shared" si="334"/>
        <v>3</v>
      </c>
      <c r="D7110" t="s">
        <v>2474</v>
      </c>
      <c r="E7110" t="str">
        <f t="shared" si="335"/>
        <v>Raymond Buch20170323</v>
      </c>
      <c r="F7110">
        <f>IF(COUNTIF($E$2:E7110, E7110) = 1, MAX($F$1:F7109) + 1, INDEX($F$1:F7109, MATCH(E7110, $E$1:E7109, 0)))</f>
        <v>3516</v>
      </c>
      <c r="G7110" t="s">
        <v>164</v>
      </c>
      <c r="H7110" t="s">
        <v>39</v>
      </c>
      <c r="I7110" t="s">
        <v>603</v>
      </c>
      <c r="J7110" t="s">
        <v>2529</v>
      </c>
      <c r="K7110" s="17">
        <v>13999.96</v>
      </c>
      <c r="L7110" s="17">
        <v>4</v>
      </c>
      <c r="M7110" s="17">
        <v>6719.98</v>
      </c>
      <c r="N7110" s="17" t="str">
        <f>IF(SalesData[[#This Row],[Profit]]&gt;0,"Profit","Loss")</f>
        <v>Profit</v>
      </c>
    </row>
    <row r="7111" spans="1:14" x14ac:dyDescent="0.25">
      <c r="A7111" s="1">
        <v>42818</v>
      </c>
      <c r="B7111" s="3">
        <f t="shared" si="333"/>
        <v>2017</v>
      </c>
      <c r="C7111" s="3">
        <f t="shared" si="334"/>
        <v>3</v>
      </c>
      <c r="D7111" t="s">
        <v>923</v>
      </c>
      <c r="E7111" t="str">
        <f t="shared" si="335"/>
        <v>Brian Moss20170324</v>
      </c>
      <c r="F7111">
        <f>IF(COUNTIF($E$2:E7111, E7111) = 1, MAX($F$1:F7110) + 1, INDEX($F$1:F7110, MATCH(E7111, $E$1:E7110, 0)))</f>
        <v>3517</v>
      </c>
      <c r="G7111" t="s">
        <v>149</v>
      </c>
      <c r="H7111" t="s">
        <v>11</v>
      </c>
      <c r="I7111" t="s">
        <v>12</v>
      </c>
      <c r="J7111" t="s">
        <v>1664</v>
      </c>
      <c r="K7111" s="17">
        <v>221.92</v>
      </c>
      <c r="L7111" s="17">
        <v>4</v>
      </c>
      <c r="M7111" s="17">
        <v>106.52</v>
      </c>
      <c r="N7111" s="17" t="str">
        <f>IF(SalesData[[#This Row],[Profit]]&gt;0,"Profit","Loss")</f>
        <v>Profit</v>
      </c>
    </row>
    <row r="7112" spans="1:14" x14ac:dyDescent="0.25">
      <c r="A7112" s="1">
        <v>42818</v>
      </c>
      <c r="B7112" s="3">
        <f t="shared" si="333"/>
        <v>2017</v>
      </c>
      <c r="C7112" s="3">
        <f t="shared" si="334"/>
        <v>3</v>
      </c>
      <c r="D7112" t="s">
        <v>923</v>
      </c>
      <c r="E7112" t="str">
        <f t="shared" si="335"/>
        <v>Brian Moss20170324</v>
      </c>
      <c r="F7112">
        <f>IF(COUNTIF($E$2:E7112, E7112) = 1, MAX($F$1:F7111) + 1, INDEX($F$1:F7111, MATCH(E7112, $E$1:E7111, 0)))</f>
        <v>3517</v>
      </c>
      <c r="G7112" t="s">
        <v>149</v>
      </c>
      <c r="H7112" t="s">
        <v>39</v>
      </c>
      <c r="I7112" t="s">
        <v>52</v>
      </c>
      <c r="J7112" t="s">
        <v>53</v>
      </c>
      <c r="K7112" s="17">
        <v>26</v>
      </c>
      <c r="L7112" s="17">
        <v>2</v>
      </c>
      <c r="M7112" s="17">
        <v>11.7</v>
      </c>
      <c r="N7112" s="17" t="str">
        <f>IF(SalesData[[#This Row],[Profit]]&gt;0,"Profit","Loss")</f>
        <v>Profit</v>
      </c>
    </row>
    <row r="7113" spans="1:14" x14ac:dyDescent="0.25">
      <c r="A7113" s="1">
        <v>42818</v>
      </c>
      <c r="B7113" s="3">
        <f t="shared" si="333"/>
        <v>2017</v>
      </c>
      <c r="C7113" s="3">
        <f t="shared" si="334"/>
        <v>3</v>
      </c>
      <c r="D7113" t="s">
        <v>1688</v>
      </c>
      <c r="E7113" t="str">
        <f t="shared" si="335"/>
        <v>Harold Ryan20170324</v>
      </c>
      <c r="F7113">
        <f>IF(COUNTIF($E$2:E7113, E7113) = 1, MAX($F$1:F7112) + 1, INDEX($F$1:F7112, MATCH(E7113, $E$1:E7112, 0)))</f>
        <v>3518</v>
      </c>
      <c r="G7113" t="s">
        <v>149</v>
      </c>
      <c r="H7113" t="s">
        <v>11</v>
      </c>
      <c r="I7113" t="s">
        <v>63</v>
      </c>
      <c r="J7113" t="s">
        <v>1350</v>
      </c>
      <c r="K7113" s="17">
        <v>47.01</v>
      </c>
      <c r="L7113" s="17">
        <v>3</v>
      </c>
      <c r="M7113" s="17">
        <v>22.09</v>
      </c>
      <c r="N7113" s="17" t="str">
        <f>IF(SalesData[[#This Row],[Profit]]&gt;0,"Profit","Loss")</f>
        <v>Profit</v>
      </c>
    </row>
    <row r="7114" spans="1:14" x14ac:dyDescent="0.25">
      <c r="A7114" s="1">
        <v>42818</v>
      </c>
      <c r="B7114" s="3">
        <f t="shared" si="333"/>
        <v>2017</v>
      </c>
      <c r="C7114" s="3">
        <f t="shared" si="334"/>
        <v>3</v>
      </c>
      <c r="D7114" t="s">
        <v>1688</v>
      </c>
      <c r="E7114" t="str">
        <f t="shared" si="335"/>
        <v>Harold Ryan20170324</v>
      </c>
      <c r="F7114">
        <f>IF(COUNTIF($E$2:E7114, E7114) = 1, MAX($F$1:F7113) + 1, INDEX($F$1:F7113, MATCH(E7114, $E$1:E7113, 0)))</f>
        <v>3518</v>
      </c>
      <c r="G7114" t="s">
        <v>149</v>
      </c>
      <c r="H7114" t="s">
        <v>39</v>
      </c>
      <c r="I7114" t="s">
        <v>40</v>
      </c>
      <c r="J7114" t="s">
        <v>2193</v>
      </c>
      <c r="K7114" s="17">
        <v>469.99</v>
      </c>
      <c r="L7114" s="17">
        <v>1</v>
      </c>
      <c r="M7114" s="17">
        <v>136.30000000000001</v>
      </c>
      <c r="N7114" s="17" t="str">
        <f>IF(SalesData[[#This Row],[Profit]]&gt;0,"Profit","Loss")</f>
        <v>Profit</v>
      </c>
    </row>
    <row r="7115" spans="1:14" x14ac:dyDescent="0.25">
      <c r="A7115" s="1">
        <v>42818</v>
      </c>
      <c r="B7115" s="3">
        <f t="shared" si="333"/>
        <v>2017</v>
      </c>
      <c r="C7115" s="3">
        <f t="shared" si="334"/>
        <v>3</v>
      </c>
      <c r="D7115" t="s">
        <v>1688</v>
      </c>
      <c r="E7115" t="str">
        <f t="shared" si="335"/>
        <v>Harold Ryan20170324</v>
      </c>
      <c r="F7115">
        <f>IF(COUNTIF($E$2:E7115, E7115) = 1, MAX($F$1:F7114) + 1, INDEX($F$1:F7114, MATCH(E7115, $E$1:E7114, 0)))</f>
        <v>3518</v>
      </c>
      <c r="G7115" t="s">
        <v>149</v>
      </c>
      <c r="H7115" t="s">
        <v>34</v>
      </c>
      <c r="I7115" t="s">
        <v>35</v>
      </c>
      <c r="J7115" t="s">
        <v>699</v>
      </c>
      <c r="K7115" s="17">
        <v>207.85</v>
      </c>
      <c r="L7115" s="17">
        <v>3</v>
      </c>
      <c r="M7115" s="17">
        <v>2.31</v>
      </c>
      <c r="N7115" s="17" t="str">
        <f>IF(SalesData[[#This Row],[Profit]]&gt;0,"Profit","Loss")</f>
        <v>Profit</v>
      </c>
    </row>
    <row r="7116" spans="1:14" x14ac:dyDescent="0.25">
      <c r="A7116" s="1">
        <v>42818</v>
      </c>
      <c r="B7116" s="3">
        <f t="shared" si="333"/>
        <v>2017</v>
      </c>
      <c r="C7116" s="3">
        <f t="shared" si="334"/>
        <v>3</v>
      </c>
      <c r="D7116" t="s">
        <v>107</v>
      </c>
      <c r="E7116" t="str">
        <f t="shared" si="335"/>
        <v>Mark Van Huff20170324</v>
      </c>
      <c r="F7116">
        <f>IF(COUNTIF($E$2:E7116, E7116) = 1, MAX($F$1:F7115) + 1, INDEX($F$1:F7115, MATCH(E7116, $E$1:E7115, 0)))</f>
        <v>3519</v>
      </c>
      <c r="G7116" t="s">
        <v>149</v>
      </c>
      <c r="H7116" t="s">
        <v>34</v>
      </c>
      <c r="I7116" t="s">
        <v>35</v>
      </c>
      <c r="J7116" t="s">
        <v>1597</v>
      </c>
      <c r="K7116" s="17">
        <v>271.76</v>
      </c>
      <c r="L7116" s="17">
        <v>2</v>
      </c>
      <c r="M7116" s="17">
        <v>60.39</v>
      </c>
      <c r="N7116" s="17" t="str">
        <f>IF(SalesData[[#This Row],[Profit]]&gt;0,"Profit","Loss")</f>
        <v>Profit</v>
      </c>
    </row>
    <row r="7117" spans="1:14" x14ac:dyDescent="0.25">
      <c r="A7117" s="1">
        <v>42818</v>
      </c>
      <c r="B7117" s="3">
        <f t="shared" si="333"/>
        <v>2017</v>
      </c>
      <c r="C7117" s="3">
        <f t="shared" si="334"/>
        <v>3</v>
      </c>
      <c r="D7117" t="s">
        <v>2246</v>
      </c>
      <c r="E7117" t="str">
        <f t="shared" si="335"/>
        <v>Ann Chong20170324</v>
      </c>
      <c r="F7117">
        <f>IF(COUNTIF($E$2:E7117, E7117) = 1, MAX($F$1:F7116) + 1, INDEX($F$1:F7116, MATCH(E7117, $E$1:E7116, 0)))</f>
        <v>3520</v>
      </c>
      <c r="G7117" t="s">
        <v>10</v>
      </c>
      <c r="H7117" t="s">
        <v>11</v>
      </c>
      <c r="I7117" t="s">
        <v>18</v>
      </c>
      <c r="J7117" t="s">
        <v>1453</v>
      </c>
      <c r="K7117" s="17">
        <v>12.77</v>
      </c>
      <c r="L7117" s="17">
        <v>2</v>
      </c>
      <c r="M7117" s="17">
        <v>0.96</v>
      </c>
      <c r="N7117" s="17" t="str">
        <f>IF(SalesData[[#This Row],[Profit]]&gt;0,"Profit","Loss")</f>
        <v>Profit</v>
      </c>
    </row>
    <row r="7118" spans="1:14" x14ac:dyDescent="0.25">
      <c r="A7118" s="1">
        <v>42819</v>
      </c>
      <c r="B7118" s="3">
        <f t="shared" si="333"/>
        <v>2017</v>
      </c>
      <c r="C7118" s="3">
        <f t="shared" si="334"/>
        <v>3</v>
      </c>
      <c r="D7118" t="s">
        <v>1301</v>
      </c>
      <c r="E7118" t="str">
        <f t="shared" si="335"/>
        <v>John Castell20170325</v>
      </c>
      <c r="F7118">
        <f>IF(COUNTIF($E$2:E7118, E7118) = 1, MAX($F$1:F7117) + 1, INDEX($F$1:F7117, MATCH(E7118, $E$1:E7117, 0)))</f>
        <v>3521</v>
      </c>
      <c r="G7118" t="s">
        <v>10</v>
      </c>
      <c r="H7118" t="s">
        <v>39</v>
      </c>
      <c r="I7118" t="s">
        <v>40</v>
      </c>
      <c r="J7118" t="s">
        <v>287</v>
      </c>
      <c r="K7118" s="17">
        <v>470.38</v>
      </c>
      <c r="L7118" s="17">
        <v>3</v>
      </c>
      <c r="M7118" s="17">
        <v>47.04</v>
      </c>
      <c r="N7118" s="17" t="str">
        <f>IF(SalesData[[#This Row],[Profit]]&gt;0,"Profit","Loss")</f>
        <v>Profit</v>
      </c>
    </row>
    <row r="7119" spans="1:14" x14ac:dyDescent="0.25">
      <c r="A7119" s="1">
        <v>42819</v>
      </c>
      <c r="B7119" s="3">
        <f t="shared" si="333"/>
        <v>2017</v>
      </c>
      <c r="C7119" s="3">
        <f t="shared" si="334"/>
        <v>3</v>
      </c>
      <c r="D7119" t="s">
        <v>394</v>
      </c>
      <c r="E7119" t="str">
        <f t="shared" si="335"/>
        <v>Christina VanderZanden20170325</v>
      </c>
      <c r="F7119">
        <f>IF(COUNTIF($E$2:E7119, E7119) = 1, MAX($F$1:F7118) + 1, INDEX($F$1:F7118, MATCH(E7119, $E$1:E7118, 0)))</f>
        <v>3522</v>
      </c>
      <c r="G7119" t="s">
        <v>27</v>
      </c>
      <c r="H7119" t="s">
        <v>11</v>
      </c>
      <c r="I7119" t="s">
        <v>92</v>
      </c>
      <c r="J7119" t="s">
        <v>1118</v>
      </c>
      <c r="K7119" s="17">
        <v>176.04</v>
      </c>
      <c r="L7119" s="17">
        <v>4</v>
      </c>
      <c r="M7119" s="17">
        <v>45.77</v>
      </c>
      <c r="N7119" s="17" t="str">
        <f>IF(SalesData[[#This Row],[Profit]]&gt;0,"Profit","Loss")</f>
        <v>Profit</v>
      </c>
    </row>
    <row r="7120" spans="1:14" x14ac:dyDescent="0.25">
      <c r="A7120" s="1">
        <v>42819</v>
      </c>
      <c r="B7120" s="3">
        <f t="shared" si="333"/>
        <v>2017</v>
      </c>
      <c r="C7120" s="3">
        <f t="shared" si="334"/>
        <v>3</v>
      </c>
      <c r="D7120" t="s">
        <v>394</v>
      </c>
      <c r="E7120" t="str">
        <f t="shared" si="335"/>
        <v>Christina VanderZanden20170325</v>
      </c>
      <c r="F7120">
        <f>IF(COUNTIF($E$2:E7120, E7120) = 1, MAX($F$1:F7119) + 1, INDEX($F$1:F7119, MATCH(E7120, $E$1:E7119, 0)))</f>
        <v>3522</v>
      </c>
      <c r="G7120" t="s">
        <v>27</v>
      </c>
      <c r="H7120" t="s">
        <v>11</v>
      </c>
      <c r="I7120" t="s">
        <v>24</v>
      </c>
      <c r="J7120" t="s">
        <v>207</v>
      </c>
      <c r="K7120" s="17">
        <v>16.02</v>
      </c>
      <c r="L7120" s="17">
        <v>9</v>
      </c>
      <c r="M7120" s="17">
        <v>4.49</v>
      </c>
      <c r="N7120" s="17" t="str">
        <f>IF(SalesData[[#This Row],[Profit]]&gt;0,"Profit","Loss")</f>
        <v>Profit</v>
      </c>
    </row>
    <row r="7121" spans="1:14" x14ac:dyDescent="0.25">
      <c r="A7121" s="1">
        <v>42819</v>
      </c>
      <c r="B7121" s="3">
        <f t="shared" si="333"/>
        <v>2017</v>
      </c>
      <c r="C7121" s="3">
        <f t="shared" si="334"/>
        <v>3</v>
      </c>
      <c r="D7121" t="s">
        <v>394</v>
      </c>
      <c r="E7121" t="str">
        <f t="shared" si="335"/>
        <v>Christina VanderZanden20170325</v>
      </c>
      <c r="F7121">
        <f>IF(COUNTIF($E$2:E7121, E7121) = 1, MAX($F$1:F7120) + 1, INDEX($F$1:F7120, MATCH(E7121, $E$1:E7120, 0)))</f>
        <v>3522</v>
      </c>
      <c r="G7121" t="s">
        <v>27</v>
      </c>
      <c r="H7121" t="s">
        <v>11</v>
      </c>
      <c r="I7121" t="s">
        <v>20</v>
      </c>
      <c r="J7121" t="s">
        <v>662</v>
      </c>
      <c r="K7121" s="17">
        <v>185.92</v>
      </c>
      <c r="L7121" s="17">
        <v>4</v>
      </c>
      <c r="M7121" s="17">
        <v>62.75</v>
      </c>
      <c r="N7121" s="17" t="str">
        <f>IF(SalesData[[#This Row],[Profit]]&gt;0,"Profit","Loss")</f>
        <v>Profit</v>
      </c>
    </row>
    <row r="7122" spans="1:14" x14ac:dyDescent="0.25">
      <c r="A7122" s="1">
        <v>42819</v>
      </c>
      <c r="B7122" s="3">
        <f t="shared" si="333"/>
        <v>2017</v>
      </c>
      <c r="C7122" s="3">
        <f t="shared" si="334"/>
        <v>3</v>
      </c>
      <c r="D7122" t="s">
        <v>394</v>
      </c>
      <c r="E7122" t="str">
        <f t="shared" si="335"/>
        <v>Christina VanderZanden20170325</v>
      </c>
      <c r="F7122">
        <f>IF(COUNTIF($E$2:E7122, E7122) = 1, MAX($F$1:F7121) + 1, INDEX($F$1:F7121, MATCH(E7122, $E$1:E7121, 0)))</f>
        <v>3522</v>
      </c>
      <c r="G7122" t="s">
        <v>27</v>
      </c>
      <c r="H7122" t="s">
        <v>39</v>
      </c>
      <c r="I7122" t="s">
        <v>40</v>
      </c>
      <c r="J7122" t="s">
        <v>2473</v>
      </c>
      <c r="K7122" s="17">
        <v>211.17</v>
      </c>
      <c r="L7122" s="17">
        <v>4</v>
      </c>
      <c r="M7122" s="17">
        <v>15.84</v>
      </c>
      <c r="N7122" s="17" t="str">
        <f>IF(SalesData[[#This Row],[Profit]]&gt;0,"Profit","Loss")</f>
        <v>Profit</v>
      </c>
    </row>
    <row r="7123" spans="1:14" x14ac:dyDescent="0.25">
      <c r="A7123" s="1">
        <v>42819</v>
      </c>
      <c r="B7123" s="3">
        <f t="shared" si="333"/>
        <v>2017</v>
      </c>
      <c r="C7123" s="3">
        <f t="shared" si="334"/>
        <v>3</v>
      </c>
      <c r="D7123" t="s">
        <v>394</v>
      </c>
      <c r="E7123" t="str">
        <f t="shared" si="335"/>
        <v>Christina VanderZanden20170325</v>
      </c>
      <c r="F7123">
        <f>IF(COUNTIF($E$2:E7123, E7123) = 1, MAX($F$1:F7122) + 1, INDEX($F$1:F7122, MATCH(E7123, $E$1:E7122, 0)))</f>
        <v>3522</v>
      </c>
      <c r="G7123" t="s">
        <v>27</v>
      </c>
      <c r="H7123" t="s">
        <v>39</v>
      </c>
      <c r="I7123" t="s">
        <v>603</v>
      </c>
      <c r="J7123" t="s">
        <v>2239</v>
      </c>
      <c r="K7123" s="17">
        <v>479.98</v>
      </c>
      <c r="L7123" s="17">
        <v>2</v>
      </c>
      <c r="M7123" s="17">
        <v>60</v>
      </c>
      <c r="N7123" s="17" t="str">
        <f>IF(SalesData[[#This Row],[Profit]]&gt;0,"Profit","Loss")</f>
        <v>Profit</v>
      </c>
    </row>
    <row r="7124" spans="1:14" x14ac:dyDescent="0.25">
      <c r="A7124" s="1">
        <v>42819</v>
      </c>
      <c r="B7124" s="3">
        <f t="shared" si="333"/>
        <v>2017</v>
      </c>
      <c r="C7124" s="3">
        <f t="shared" si="334"/>
        <v>3</v>
      </c>
      <c r="D7124" t="s">
        <v>1635</v>
      </c>
      <c r="E7124" t="str">
        <f t="shared" si="335"/>
        <v>Justin Deggeller20170325</v>
      </c>
      <c r="F7124">
        <f>IF(COUNTIF($E$2:E7124, E7124) = 1, MAX($F$1:F7123) + 1, INDEX($F$1:F7123, MATCH(E7124, $E$1:E7123, 0)))</f>
        <v>3523</v>
      </c>
      <c r="G7124" t="s">
        <v>157</v>
      </c>
      <c r="H7124" t="s">
        <v>34</v>
      </c>
      <c r="I7124" t="s">
        <v>35</v>
      </c>
      <c r="J7124" t="s">
        <v>71</v>
      </c>
      <c r="K7124" s="17">
        <v>90.99</v>
      </c>
      <c r="L7124" s="17">
        <v>1</v>
      </c>
      <c r="M7124" s="17">
        <v>14.56</v>
      </c>
      <c r="N7124" s="17" t="str">
        <f>IF(SalesData[[#This Row],[Profit]]&gt;0,"Profit","Loss")</f>
        <v>Profit</v>
      </c>
    </row>
    <row r="7125" spans="1:14" x14ac:dyDescent="0.25">
      <c r="A7125" s="1">
        <v>42819</v>
      </c>
      <c r="B7125" s="3">
        <f t="shared" si="333"/>
        <v>2017</v>
      </c>
      <c r="C7125" s="3">
        <f t="shared" si="334"/>
        <v>3</v>
      </c>
      <c r="D7125" t="s">
        <v>1635</v>
      </c>
      <c r="E7125" t="str">
        <f t="shared" si="335"/>
        <v>Justin Deggeller20170325</v>
      </c>
      <c r="F7125">
        <f>IF(COUNTIF($E$2:E7125, E7125) = 1, MAX($F$1:F7124) + 1, INDEX($F$1:F7124, MATCH(E7125, $E$1:E7124, 0)))</f>
        <v>3523</v>
      </c>
      <c r="G7125" t="s">
        <v>157</v>
      </c>
      <c r="H7125" t="s">
        <v>34</v>
      </c>
      <c r="I7125" t="s">
        <v>35</v>
      </c>
      <c r="J7125" t="s">
        <v>633</v>
      </c>
      <c r="K7125" s="17">
        <v>1526.56</v>
      </c>
      <c r="L7125" s="17">
        <v>7</v>
      </c>
      <c r="M7125" s="17">
        <v>427.44</v>
      </c>
      <c r="N7125" s="17" t="str">
        <f>IF(SalesData[[#This Row],[Profit]]&gt;0,"Profit","Loss")</f>
        <v>Profit</v>
      </c>
    </row>
    <row r="7126" spans="1:14" x14ac:dyDescent="0.25">
      <c r="A7126" s="1">
        <v>42819</v>
      </c>
      <c r="B7126" s="3">
        <f t="shared" si="333"/>
        <v>2017</v>
      </c>
      <c r="C7126" s="3">
        <f t="shared" si="334"/>
        <v>3</v>
      </c>
      <c r="D7126" t="s">
        <v>1635</v>
      </c>
      <c r="E7126" t="str">
        <f t="shared" si="335"/>
        <v>Justin Deggeller20170325</v>
      </c>
      <c r="F7126">
        <f>IF(COUNTIF($E$2:E7126, E7126) = 1, MAX($F$1:F7125) + 1, INDEX($F$1:F7125, MATCH(E7126, $E$1:E7125, 0)))</f>
        <v>3523</v>
      </c>
      <c r="G7126" t="s">
        <v>157</v>
      </c>
      <c r="H7126" t="s">
        <v>34</v>
      </c>
      <c r="I7126" t="s">
        <v>35</v>
      </c>
      <c r="J7126" t="s">
        <v>919</v>
      </c>
      <c r="K7126" s="17">
        <v>368.97</v>
      </c>
      <c r="L7126" s="17">
        <v>3</v>
      </c>
      <c r="M7126" s="17">
        <v>40.590000000000003</v>
      </c>
      <c r="N7126" s="17" t="str">
        <f>IF(SalesData[[#This Row],[Profit]]&gt;0,"Profit","Loss")</f>
        <v>Profit</v>
      </c>
    </row>
    <row r="7127" spans="1:14" x14ac:dyDescent="0.25">
      <c r="A7127" s="1">
        <v>42819</v>
      </c>
      <c r="B7127" s="3">
        <f t="shared" si="333"/>
        <v>2017</v>
      </c>
      <c r="C7127" s="3">
        <f t="shared" si="334"/>
        <v>3</v>
      </c>
      <c r="D7127" t="s">
        <v>824</v>
      </c>
      <c r="E7127" t="str">
        <f t="shared" si="335"/>
        <v>Duane Benoit20170325</v>
      </c>
      <c r="F7127">
        <f>IF(COUNTIF($E$2:E7127, E7127) = 1, MAX($F$1:F7126) + 1, INDEX($F$1:F7126, MATCH(E7127, $E$1:E7126, 0)))</f>
        <v>3524</v>
      </c>
      <c r="G7127" t="s">
        <v>10</v>
      </c>
      <c r="H7127" t="s">
        <v>11</v>
      </c>
      <c r="I7127" t="s">
        <v>12</v>
      </c>
      <c r="J7127" t="s">
        <v>2070</v>
      </c>
      <c r="K7127" s="17">
        <v>6.85</v>
      </c>
      <c r="L7127" s="17">
        <v>2</v>
      </c>
      <c r="M7127" s="17">
        <v>2.14</v>
      </c>
      <c r="N7127" s="17" t="str">
        <f>IF(SalesData[[#This Row],[Profit]]&gt;0,"Profit","Loss")</f>
        <v>Profit</v>
      </c>
    </row>
    <row r="7128" spans="1:14" x14ac:dyDescent="0.25">
      <c r="A7128" s="1">
        <v>42819</v>
      </c>
      <c r="B7128" s="3">
        <f t="shared" si="333"/>
        <v>2017</v>
      </c>
      <c r="C7128" s="3">
        <f t="shared" si="334"/>
        <v>3</v>
      </c>
      <c r="D7128" t="s">
        <v>285</v>
      </c>
      <c r="E7128" t="str">
        <f t="shared" si="335"/>
        <v>Filia McAdams20170325</v>
      </c>
      <c r="F7128">
        <f>IF(COUNTIF($E$2:E7128, E7128) = 1, MAX($F$1:F7127) + 1, INDEX($F$1:F7127, MATCH(E7128, $E$1:E7127, 0)))</f>
        <v>3525</v>
      </c>
      <c r="G7128" t="s">
        <v>164</v>
      </c>
      <c r="H7128" t="s">
        <v>11</v>
      </c>
      <c r="I7128" t="s">
        <v>24</v>
      </c>
      <c r="J7128" t="s">
        <v>2189</v>
      </c>
      <c r="K7128" s="17">
        <v>23.1</v>
      </c>
      <c r="L7128" s="17">
        <v>2</v>
      </c>
      <c r="M7128" s="17">
        <v>6.93</v>
      </c>
      <c r="N7128" s="17" t="str">
        <f>IF(SalesData[[#This Row],[Profit]]&gt;0,"Profit","Loss")</f>
        <v>Profit</v>
      </c>
    </row>
    <row r="7129" spans="1:14" x14ac:dyDescent="0.25">
      <c r="A7129" s="1">
        <v>42819</v>
      </c>
      <c r="B7129" s="3">
        <f t="shared" si="333"/>
        <v>2017</v>
      </c>
      <c r="C7129" s="3">
        <f t="shared" si="334"/>
        <v>3</v>
      </c>
      <c r="D7129" t="s">
        <v>537</v>
      </c>
      <c r="E7129" t="str">
        <f t="shared" si="335"/>
        <v>John Lee20170325</v>
      </c>
      <c r="F7129">
        <f>IF(COUNTIF($E$2:E7129, E7129) = 1, MAX($F$1:F7128) + 1, INDEX($F$1:F7128, MATCH(E7129, $E$1:E7128, 0)))</f>
        <v>3526</v>
      </c>
      <c r="G7129" t="s">
        <v>149</v>
      </c>
      <c r="H7129" t="s">
        <v>11</v>
      </c>
      <c r="I7129" t="s">
        <v>24</v>
      </c>
      <c r="J7129" t="s">
        <v>2084</v>
      </c>
      <c r="K7129" s="17">
        <v>11.05</v>
      </c>
      <c r="L7129" s="17">
        <v>5</v>
      </c>
      <c r="M7129" s="17">
        <v>2.98</v>
      </c>
      <c r="N7129" s="17" t="str">
        <f>IF(SalesData[[#This Row],[Profit]]&gt;0,"Profit","Loss")</f>
        <v>Profit</v>
      </c>
    </row>
    <row r="7130" spans="1:14" x14ac:dyDescent="0.25">
      <c r="A7130" s="1">
        <v>42820</v>
      </c>
      <c r="B7130" s="3">
        <f t="shared" si="333"/>
        <v>2017</v>
      </c>
      <c r="C7130" s="3">
        <f t="shared" si="334"/>
        <v>3</v>
      </c>
      <c r="D7130" t="s">
        <v>363</v>
      </c>
      <c r="E7130" t="str">
        <f t="shared" si="335"/>
        <v>Gary McGarr20170326</v>
      </c>
      <c r="F7130">
        <f>IF(COUNTIF($E$2:E7130, E7130) = 1, MAX($F$1:F7129) + 1, INDEX($F$1:F7129, MATCH(E7130, $E$1:E7129, 0)))</f>
        <v>3527</v>
      </c>
      <c r="G7130" t="s">
        <v>149</v>
      </c>
      <c r="H7130" t="s">
        <v>34</v>
      </c>
      <c r="I7130" t="s">
        <v>74</v>
      </c>
      <c r="J7130" t="s">
        <v>2134</v>
      </c>
      <c r="K7130" s="17">
        <v>257.57</v>
      </c>
      <c r="L7130" s="17">
        <v>2</v>
      </c>
      <c r="M7130" s="17">
        <v>-28.98</v>
      </c>
      <c r="N7130" s="17" t="str">
        <f>IF(SalesData[[#This Row],[Profit]]&gt;0,"Profit","Loss")</f>
        <v>Loss</v>
      </c>
    </row>
    <row r="7131" spans="1:14" x14ac:dyDescent="0.25">
      <c r="A7131" s="1">
        <v>42820</v>
      </c>
      <c r="B7131" s="3">
        <f t="shared" si="333"/>
        <v>2017</v>
      </c>
      <c r="C7131" s="3">
        <f t="shared" si="334"/>
        <v>3</v>
      </c>
      <c r="D7131" t="s">
        <v>363</v>
      </c>
      <c r="E7131" t="str">
        <f t="shared" si="335"/>
        <v>Gary McGarr20170326</v>
      </c>
      <c r="F7131">
        <f>IF(COUNTIF($E$2:E7131, E7131) = 1, MAX($F$1:F7130) + 1, INDEX($F$1:F7130, MATCH(E7131, $E$1:E7130, 0)))</f>
        <v>3527</v>
      </c>
      <c r="G7131" t="s">
        <v>149</v>
      </c>
      <c r="H7131" t="s">
        <v>39</v>
      </c>
      <c r="I7131" t="s">
        <v>40</v>
      </c>
      <c r="J7131" t="s">
        <v>1659</v>
      </c>
      <c r="K7131" s="17">
        <v>119.96</v>
      </c>
      <c r="L7131" s="17">
        <v>4</v>
      </c>
      <c r="M7131" s="17">
        <v>33.590000000000003</v>
      </c>
      <c r="N7131" s="17" t="str">
        <f>IF(SalesData[[#This Row],[Profit]]&gt;0,"Profit","Loss")</f>
        <v>Profit</v>
      </c>
    </row>
    <row r="7132" spans="1:14" x14ac:dyDescent="0.25">
      <c r="A7132" s="1">
        <v>42820</v>
      </c>
      <c r="B7132" s="3">
        <f t="shared" si="333"/>
        <v>2017</v>
      </c>
      <c r="C7132" s="3">
        <f t="shared" si="334"/>
        <v>3</v>
      </c>
      <c r="D7132" t="s">
        <v>2326</v>
      </c>
      <c r="E7132" t="str">
        <f t="shared" si="335"/>
        <v>Maria Zettner20170326</v>
      </c>
      <c r="F7132">
        <f>IF(COUNTIF($E$2:E7132, E7132) = 1, MAX($F$1:F7131) + 1, INDEX($F$1:F7131, MATCH(E7132, $E$1:E7131, 0)))</f>
        <v>3528</v>
      </c>
      <c r="G7132" t="s">
        <v>164</v>
      </c>
      <c r="H7132" t="s">
        <v>11</v>
      </c>
      <c r="I7132" t="s">
        <v>24</v>
      </c>
      <c r="J7132" t="s">
        <v>2184</v>
      </c>
      <c r="K7132" s="17">
        <v>19.829999999999998</v>
      </c>
      <c r="L7132" s="17">
        <v>1</v>
      </c>
      <c r="M7132" s="17">
        <v>5.95</v>
      </c>
      <c r="N7132" s="17" t="str">
        <f>IF(SalesData[[#This Row],[Profit]]&gt;0,"Profit","Loss")</f>
        <v>Profit</v>
      </c>
    </row>
    <row r="7133" spans="1:14" x14ac:dyDescent="0.25">
      <c r="A7133" s="1">
        <v>42820</v>
      </c>
      <c r="B7133" s="3">
        <f t="shared" si="333"/>
        <v>2017</v>
      </c>
      <c r="C7133" s="3">
        <f t="shared" si="334"/>
        <v>3</v>
      </c>
      <c r="D7133" t="s">
        <v>2661</v>
      </c>
      <c r="E7133" t="str">
        <f t="shared" si="335"/>
        <v>Michelle Lonsdale20170326</v>
      </c>
      <c r="F7133">
        <f>IF(COUNTIF($E$2:E7133, E7133) = 1, MAX($F$1:F7132) + 1, INDEX($F$1:F7132, MATCH(E7133, $E$1:E7132, 0)))</f>
        <v>3529</v>
      </c>
      <c r="G7133" t="s">
        <v>110</v>
      </c>
      <c r="H7133" t="s">
        <v>34</v>
      </c>
      <c r="I7133" t="s">
        <v>47</v>
      </c>
      <c r="J7133" t="s">
        <v>2662</v>
      </c>
      <c r="K7133" s="17">
        <v>60.84</v>
      </c>
      <c r="L7133" s="17">
        <v>3</v>
      </c>
      <c r="M7133" s="17">
        <v>23.12</v>
      </c>
      <c r="N7133" s="17" t="str">
        <f>IF(SalesData[[#This Row],[Profit]]&gt;0,"Profit","Loss")</f>
        <v>Profit</v>
      </c>
    </row>
    <row r="7134" spans="1:14" x14ac:dyDescent="0.25">
      <c r="A7134" s="1">
        <v>42820</v>
      </c>
      <c r="B7134" s="3">
        <f t="shared" si="333"/>
        <v>2017</v>
      </c>
      <c r="C7134" s="3">
        <f t="shared" si="334"/>
        <v>3</v>
      </c>
      <c r="D7134" t="s">
        <v>2406</v>
      </c>
      <c r="E7134" t="str">
        <f t="shared" si="335"/>
        <v>Evan Minnotte20170326</v>
      </c>
      <c r="F7134">
        <f>IF(COUNTIF($E$2:E7134, E7134) = 1, MAX($F$1:F7133) + 1, INDEX($F$1:F7133, MATCH(E7134, $E$1:E7133, 0)))</f>
        <v>3530</v>
      </c>
      <c r="G7134" t="s">
        <v>55</v>
      </c>
      <c r="H7134" t="s">
        <v>39</v>
      </c>
      <c r="I7134" t="s">
        <v>52</v>
      </c>
      <c r="J7134" t="s">
        <v>1985</v>
      </c>
      <c r="K7134" s="17">
        <v>53.25</v>
      </c>
      <c r="L7134" s="17">
        <v>3</v>
      </c>
      <c r="M7134" s="17">
        <v>20.77</v>
      </c>
      <c r="N7134" s="17" t="str">
        <f>IF(SalesData[[#This Row],[Profit]]&gt;0,"Profit","Loss")</f>
        <v>Profit</v>
      </c>
    </row>
    <row r="7135" spans="1:14" x14ac:dyDescent="0.25">
      <c r="A7135" s="1">
        <v>42820</v>
      </c>
      <c r="B7135" s="3">
        <f t="shared" si="333"/>
        <v>2017</v>
      </c>
      <c r="C7135" s="3">
        <f t="shared" si="334"/>
        <v>3</v>
      </c>
      <c r="D7135" t="s">
        <v>2406</v>
      </c>
      <c r="E7135" t="str">
        <f t="shared" si="335"/>
        <v>Evan Minnotte20170326</v>
      </c>
      <c r="F7135">
        <f>IF(COUNTIF($E$2:E7135, E7135) = 1, MAX($F$1:F7134) + 1, INDEX($F$1:F7134, MATCH(E7135, $E$1:E7134, 0)))</f>
        <v>3530</v>
      </c>
      <c r="G7135" t="s">
        <v>55</v>
      </c>
      <c r="H7135" t="s">
        <v>11</v>
      </c>
      <c r="I7135" t="s">
        <v>43</v>
      </c>
      <c r="J7135" t="s">
        <v>160</v>
      </c>
      <c r="K7135" s="17">
        <v>3.76</v>
      </c>
      <c r="L7135" s="17">
        <v>2</v>
      </c>
      <c r="M7135" s="17">
        <v>1.32</v>
      </c>
      <c r="N7135" s="17" t="str">
        <f>IF(SalesData[[#This Row],[Profit]]&gt;0,"Profit","Loss")</f>
        <v>Profit</v>
      </c>
    </row>
    <row r="7136" spans="1:14" x14ac:dyDescent="0.25">
      <c r="A7136" s="1">
        <v>42820</v>
      </c>
      <c r="B7136" s="3">
        <f t="shared" si="333"/>
        <v>2017</v>
      </c>
      <c r="C7136" s="3">
        <f t="shared" si="334"/>
        <v>3</v>
      </c>
      <c r="D7136" t="s">
        <v>813</v>
      </c>
      <c r="E7136" t="str">
        <f t="shared" si="335"/>
        <v>Heather Kirkland20170326</v>
      </c>
      <c r="F7136">
        <f>IF(COUNTIF($E$2:E7136, E7136) = 1, MAX($F$1:F7135) + 1, INDEX($F$1:F7135, MATCH(E7136, $E$1:E7135, 0)))</f>
        <v>3531</v>
      </c>
      <c r="G7136" t="s">
        <v>10</v>
      </c>
      <c r="H7136" t="s">
        <v>39</v>
      </c>
      <c r="I7136" t="s">
        <v>52</v>
      </c>
      <c r="J7136" t="s">
        <v>867</v>
      </c>
      <c r="K7136" s="17">
        <v>143.96</v>
      </c>
      <c r="L7136" s="17">
        <v>5</v>
      </c>
      <c r="M7136" s="17">
        <v>1.8</v>
      </c>
      <c r="N7136" s="17" t="str">
        <f>IF(SalesData[[#This Row],[Profit]]&gt;0,"Profit","Loss")</f>
        <v>Profit</v>
      </c>
    </row>
    <row r="7137" spans="1:14" x14ac:dyDescent="0.25">
      <c r="A7137" s="1">
        <v>42820</v>
      </c>
      <c r="B7137" s="3">
        <f t="shared" si="333"/>
        <v>2017</v>
      </c>
      <c r="C7137" s="3">
        <f t="shared" si="334"/>
        <v>3</v>
      </c>
      <c r="D7137" t="s">
        <v>813</v>
      </c>
      <c r="E7137" t="str">
        <f t="shared" si="335"/>
        <v>Heather Kirkland20170326</v>
      </c>
      <c r="F7137">
        <f>IF(COUNTIF($E$2:E7137, E7137) = 1, MAX($F$1:F7136) + 1, INDEX($F$1:F7136, MATCH(E7137, $E$1:E7136, 0)))</f>
        <v>3531</v>
      </c>
      <c r="G7137" t="s">
        <v>10</v>
      </c>
      <c r="H7137" t="s">
        <v>39</v>
      </c>
      <c r="I7137" t="s">
        <v>603</v>
      </c>
      <c r="J7137" t="s">
        <v>1348</v>
      </c>
      <c r="K7137" s="17">
        <v>2399.96</v>
      </c>
      <c r="L7137" s="17">
        <v>5</v>
      </c>
      <c r="M7137" s="17">
        <v>569.99</v>
      </c>
      <c r="N7137" s="17" t="str">
        <f>IF(SalesData[[#This Row],[Profit]]&gt;0,"Profit","Loss")</f>
        <v>Profit</v>
      </c>
    </row>
    <row r="7138" spans="1:14" x14ac:dyDescent="0.25">
      <c r="A7138" s="1">
        <v>42820</v>
      </c>
      <c r="B7138" s="3">
        <f t="shared" si="333"/>
        <v>2017</v>
      </c>
      <c r="C7138" s="3">
        <f t="shared" si="334"/>
        <v>3</v>
      </c>
      <c r="D7138" t="s">
        <v>813</v>
      </c>
      <c r="E7138" t="str">
        <f t="shared" si="335"/>
        <v>Heather Kirkland20170326</v>
      </c>
      <c r="F7138">
        <f>IF(COUNTIF($E$2:E7138, E7138) = 1, MAX($F$1:F7137) + 1, INDEX($F$1:F7137, MATCH(E7138, $E$1:E7137, 0)))</f>
        <v>3531</v>
      </c>
      <c r="G7138" t="s">
        <v>10</v>
      </c>
      <c r="H7138" t="s">
        <v>11</v>
      </c>
      <c r="I7138" t="s">
        <v>12</v>
      </c>
      <c r="J7138" t="s">
        <v>370</v>
      </c>
      <c r="K7138" s="17">
        <v>74.349999999999994</v>
      </c>
      <c r="L7138" s="17">
        <v>3</v>
      </c>
      <c r="M7138" s="17">
        <v>23.24</v>
      </c>
      <c r="N7138" s="17" t="str">
        <f>IF(SalesData[[#This Row],[Profit]]&gt;0,"Profit","Loss")</f>
        <v>Profit</v>
      </c>
    </row>
    <row r="7139" spans="1:14" x14ac:dyDescent="0.25">
      <c r="A7139" s="1">
        <v>42820</v>
      </c>
      <c r="B7139" s="3">
        <f t="shared" si="333"/>
        <v>2017</v>
      </c>
      <c r="C7139" s="3">
        <f t="shared" si="334"/>
        <v>3</v>
      </c>
      <c r="D7139" t="s">
        <v>813</v>
      </c>
      <c r="E7139" t="str">
        <f t="shared" si="335"/>
        <v>Heather Kirkland20170326</v>
      </c>
      <c r="F7139">
        <f>IF(COUNTIF($E$2:E7139, E7139) = 1, MAX($F$1:F7138) + 1, INDEX($F$1:F7138, MATCH(E7139, $E$1:E7138, 0)))</f>
        <v>3531</v>
      </c>
      <c r="G7139" t="s">
        <v>10</v>
      </c>
      <c r="H7139" t="s">
        <v>11</v>
      </c>
      <c r="I7139" t="s">
        <v>92</v>
      </c>
      <c r="J7139" t="s">
        <v>1888</v>
      </c>
      <c r="K7139" s="17">
        <v>87.17</v>
      </c>
      <c r="L7139" s="17">
        <v>8</v>
      </c>
      <c r="M7139" s="17">
        <v>-226.64</v>
      </c>
      <c r="N7139" s="17" t="str">
        <f>IF(SalesData[[#This Row],[Profit]]&gt;0,"Profit","Loss")</f>
        <v>Loss</v>
      </c>
    </row>
    <row r="7140" spans="1:14" x14ac:dyDescent="0.25">
      <c r="A7140" s="1">
        <v>42820</v>
      </c>
      <c r="B7140" s="3">
        <f t="shared" si="333"/>
        <v>2017</v>
      </c>
      <c r="C7140" s="3">
        <f t="shared" si="334"/>
        <v>3</v>
      </c>
      <c r="D7140" t="s">
        <v>813</v>
      </c>
      <c r="E7140" t="str">
        <f t="shared" si="335"/>
        <v>Heather Kirkland20170326</v>
      </c>
      <c r="F7140">
        <f>IF(COUNTIF($E$2:E7140, E7140) = 1, MAX($F$1:F7139) + 1, INDEX($F$1:F7139, MATCH(E7140, $E$1:E7139, 0)))</f>
        <v>3531</v>
      </c>
      <c r="G7140" t="s">
        <v>10</v>
      </c>
      <c r="H7140" t="s">
        <v>11</v>
      </c>
      <c r="I7140" t="s">
        <v>18</v>
      </c>
      <c r="J7140" t="s">
        <v>2020</v>
      </c>
      <c r="K7140" s="17">
        <v>32.229999999999997</v>
      </c>
      <c r="L7140" s="17">
        <v>3</v>
      </c>
      <c r="M7140" s="17">
        <v>2.42</v>
      </c>
      <c r="N7140" s="17" t="str">
        <f>IF(SalesData[[#This Row],[Profit]]&gt;0,"Profit","Loss")</f>
        <v>Profit</v>
      </c>
    </row>
    <row r="7141" spans="1:14" x14ac:dyDescent="0.25">
      <c r="A7141" s="1">
        <v>42821</v>
      </c>
      <c r="B7141" s="3">
        <f t="shared" si="333"/>
        <v>2017</v>
      </c>
      <c r="C7141" s="3">
        <f t="shared" si="334"/>
        <v>3</v>
      </c>
      <c r="D7141" t="s">
        <v>664</v>
      </c>
      <c r="E7141" t="str">
        <f t="shared" si="335"/>
        <v>Alejandro Grove20170327</v>
      </c>
      <c r="F7141">
        <f>IF(COUNTIF($E$2:E7141, E7141) = 1, MAX($F$1:F7140) + 1, INDEX($F$1:F7140, MATCH(E7141, $E$1:E7140, 0)))</f>
        <v>3532</v>
      </c>
      <c r="G7141" t="s">
        <v>23</v>
      </c>
      <c r="H7141" t="s">
        <v>34</v>
      </c>
      <c r="I7141" t="s">
        <v>47</v>
      </c>
      <c r="J7141" t="s">
        <v>1976</v>
      </c>
      <c r="K7141" s="17">
        <v>15.01</v>
      </c>
      <c r="L7141" s="17">
        <v>2</v>
      </c>
      <c r="M7141" s="17">
        <v>1.5</v>
      </c>
      <c r="N7141" s="17" t="str">
        <f>IF(SalesData[[#This Row],[Profit]]&gt;0,"Profit","Loss")</f>
        <v>Profit</v>
      </c>
    </row>
    <row r="7142" spans="1:14" x14ac:dyDescent="0.25">
      <c r="A7142" s="1">
        <v>42821</v>
      </c>
      <c r="B7142" s="3">
        <f t="shared" si="333"/>
        <v>2017</v>
      </c>
      <c r="C7142" s="3">
        <f t="shared" si="334"/>
        <v>3</v>
      </c>
      <c r="D7142" t="s">
        <v>2091</v>
      </c>
      <c r="E7142" t="str">
        <f t="shared" si="335"/>
        <v>Brendan Dodson20170327</v>
      </c>
      <c r="F7142">
        <f>IF(COUNTIF($E$2:E7142, E7142) = 1, MAX($F$1:F7141) + 1, INDEX($F$1:F7141, MATCH(E7142, $E$1:E7141, 0)))</f>
        <v>3533</v>
      </c>
      <c r="G7142" t="s">
        <v>27</v>
      </c>
      <c r="H7142" t="s">
        <v>11</v>
      </c>
      <c r="I7142" t="s">
        <v>12</v>
      </c>
      <c r="J7142" t="s">
        <v>2613</v>
      </c>
      <c r="K7142" s="17">
        <v>45.68</v>
      </c>
      <c r="L7142" s="17">
        <v>2</v>
      </c>
      <c r="M7142" s="17">
        <v>21.01</v>
      </c>
      <c r="N7142" s="17" t="str">
        <f>IF(SalesData[[#This Row],[Profit]]&gt;0,"Profit","Loss")</f>
        <v>Profit</v>
      </c>
    </row>
    <row r="7143" spans="1:14" x14ac:dyDescent="0.25">
      <c r="A7143" s="1">
        <v>42821</v>
      </c>
      <c r="B7143" s="3">
        <f t="shared" si="333"/>
        <v>2017</v>
      </c>
      <c r="C7143" s="3">
        <f t="shared" si="334"/>
        <v>3</v>
      </c>
      <c r="D7143" t="s">
        <v>2091</v>
      </c>
      <c r="E7143" t="str">
        <f t="shared" si="335"/>
        <v>Brendan Dodson20170327</v>
      </c>
      <c r="F7143">
        <f>IF(COUNTIF($E$2:E7143, E7143) = 1, MAX($F$1:F7142) + 1, INDEX($F$1:F7142, MATCH(E7143, $E$1:E7142, 0)))</f>
        <v>3533</v>
      </c>
      <c r="G7143" t="s">
        <v>27</v>
      </c>
      <c r="H7143" t="s">
        <v>11</v>
      </c>
      <c r="I7143" t="s">
        <v>12</v>
      </c>
      <c r="J7143" t="s">
        <v>896</v>
      </c>
      <c r="K7143" s="17">
        <v>110.96</v>
      </c>
      <c r="L7143" s="17">
        <v>2</v>
      </c>
      <c r="M7143" s="17">
        <v>53.26</v>
      </c>
      <c r="N7143" s="17" t="str">
        <f>IF(SalesData[[#This Row],[Profit]]&gt;0,"Profit","Loss")</f>
        <v>Profit</v>
      </c>
    </row>
    <row r="7144" spans="1:14" x14ac:dyDescent="0.25">
      <c r="A7144" s="1">
        <v>42821</v>
      </c>
      <c r="B7144" s="3">
        <f t="shared" si="333"/>
        <v>2017</v>
      </c>
      <c r="C7144" s="3">
        <f t="shared" si="334"/>
        <v>3</v>
      </c>
      <c r="D7144" t="s">
        <v>2091</v>
      </c>
      <c r="E7144" t="str">
        <f t="shared" si="335"/>
        <v>Brendan Dodson20170327</v>
      </c>
      <c r="F7144">
        <f>IF(COUNTIF($E$2:E7144, E7144) = 1, MAX($F$1:F7143) + 1, INDEX($F$1:F7143, MATCH(E7144, $E$1:E7143, 0)))</f>
        <v>3533</v>
      </c>
      <c r="G7144" t="s">
        <v>27</v>
      </c>
      <c r="H7144" t="s">
        <v>11</v>
      </c>
      <c r="I7144" t="s">
        <v>12</v>
      </c>
      <c r="J7144" t="s">
        <v>2663</v>
      </c>
      <c r="K7144" s="17">
        <v>11.94</v>
      </c>
      <c r="L7144" s="17">
        <v>3</v>
      </c>
      <c r="M7144" s="17">
        <v>5.97</v>
      </c>
      <c r="N7144" s="17" t="str">
        <f>IF(SalesData[[#This Row],[Profit]]&gt;0,"Profit","Loss")</f>
        <v>Profit</v>
      </c>
    </row>
    <row r="7145" spans="1:14" x14ac:dyDescent="0.25">
      <c r="A7145" s="1">
        <v>42821</v>
      </c>
      <c r="B7145" s="3">
        <f t="shared" si="333"/>
        <v>2017</v>
      </c>
      <c r="C7145" s="3">
        <f t="shared" si="334"/>
        <v>3</v>
      </c>
      <c r="D7145" t="s">
        <v>2060</v>
      </c>
      <c r="E7145" t="str">
        <f t="shared" si="335"/>
        <v>Lena Cacioppo20170327</v>
      </c>
      <c r="F7145">
        <f>IF(COUNTIF($E$2:E7145, E7145) = 1, MAX($F$1:F7144) + 1, INDEX($F$1:F7144, MATCH(E7145, $E$1:E7144, 0)))</f>
        <v>3534</v>
      </c>
      <c r="G7145" t="s">
        <v>55</v>
      </c>
      <c r="H7145" t="s">
        <v>11</v>
      </c>
      <c r="I7145" t="s">
        <v>16</v>
      </c>
      <c r="J7145" t="s">
        <v>2151</v>
      </c>
      <c r="K7145" s="17">
        <v>8.26</v>
      </c>
      <c r="L7145" s="17">
        <v>2</v>
      </c>
      <c r="M7145" s="17">
        <v>3.8</v>
      </c>
      <c r="N7145" s="17" t="str">
        <f>IF(SalesData[[#This Row],[Profit]]&gt;0,"Profit","Loss")</f>
        <v>Profit</v>
      </c>
    </row>
    <row r="7146" spans="1:14" x14ac:dyDescent="0.25">
      <c r="A7146" s="1">
        <v>42821</v>
      </c>
      <c r="B7146" s="3">
        <f t="shared" si="333"/>
        <v>2017</v>
      </c>
      <c r="C7146" s="3">
        <f t="shared" si="334"/>
        <v>3</v>
      </c>
      <c r="D7146" t="s">
        <v>2060</v>
      </c>
      <c r="E7146" t="str">
        <f t="shared" si="335"/>
        <v>Lena Cacioppo20170327</v>
      </c>
      <c r="F7146">
        <f>IF(COUNTIF($E$2:E7146, E7146) = 1, MAX($F$1:F7145) + 1, INDEX($F$1:F7145, MATCH(E7146, $E$1:E7145, 0)))</f>
        <v>3534</v>
      </c>
      <c r="G7146" t="s">
        <v>55</v>
      </c>
      <c r="H7146" t="s">
        <v>11</v>
      </c>
      <c r="I7146" t="s">
        <v>20</v>
      </c>
      <c r="J7146" t="s">
        <v>1030</v>
      </c>
      <c r="K7146" s="17">
        <v>17.760000000000002</v>
      </c>
      <c r="L7146" s="17">
        <v>2</v>
      </c>
      <c r="M7146" s="17">
        <v>8.8800000000000008</v>
      </c>
      <c r="N7146" s="17" t="str">
        <f>IF(SalesData[[#This Row],[Profit]]&gt;0,"Profit","Loss")</f>
        <v>Profit</v>
      </c>
    </row>
    <row r="7147" spans="1:14" x14ac:dyDescent="0.25">
      <c r="A7147" s="1">
        <v>42821</v>
      </c>
      <c r="B7147" s="3">
        <f t="shared" si="333"/>
        <v>2017</v>
      </c>
      <c r="C7147" s="3">
        <f t="shared" si="334"/>
        <v>3</v>
      </c>
      <c r="D7147" t="s">
        <v>2060</v>
      </c>
      <c r="E7147" t="str">
        <f t="shared" si="335"/>
        <v>Lena Cacioppo20170327</v>
      </c>
      <c r="F7147">
        <f>IF(COUNTIF($E$2:E7147, E7147) = 1, MAX($F$1:F7146) + 1, INDEX($F$1:F7146, MATCH(E7147, $E$1:E7146, 0)))</f>
        <v>3534</v>
      </c>
      <c r="G7147" t="s">
        <v>55</v>
      </c>
      <c r="H7147" t="s">
        <v>11</v>
      </c>
      <c r="I7147" t="s">
        <v>18</v>
      </c>
      <c r="J7147" t="s">
        <v>586</v>
      </c>
      <c r="K7147" s="17">
        <v>332.94</v>
      </c>
      <c r="L7147" s="17">
        <v>3</v>
      </c>
      <c r="M7147" s="17">
        <v>9.99</v>
      </c>
      <c r="N7147" s="17" t="str">
        <f>IF(SalesData[[#This Row],[Profit]]&gt;0,"Profit","Loss")</f>
        <v>Profit</v>
      </c>
    </row>
    <row r="7148" spans="1:14" x14ac:dyDescent="0.25">
      <c r="A7148" s="1">
        <v>42821</v>
      </c>
      <c r="B7148" s="3">
        <f t="shared" si="333"/>
        <v>2017</v>
      </c>
      <c r="C7148" s="3">
        <f t="shared" si="334"/>
        <v>3</v>
      </c>
      <c r="D7148" t="s">
        <v>2060</v>
      </c>
      <c r="E7148" t="str">
        <f t="shared" si="335"/>
        <v>Lena Cacioppo20170327</v>
      </c>
      <c r="F7148">
        <f>IF(COUNTIF($E$2:E7148, E7148) = 1, MAX($F$1:F7147) + 1, INDEX($F$1:F7147, MATCH(E7148, $E$1:E7147, 0)))</f>
        <v>3534</v>
      </c>
      <c r="G7148" t="s">
        <v>55</v>
      </c>
      <c r="H7148" t="s">
        <v>34</v>
      </c>
      <c r="I7148" t="s">
        <v>145</v>
      </c>
      <c r="J7148" t="s">
        <v>1653</v>
      </c>
      <c r="K7148" s="17">
        <v>292.10000000000002</v>
      </c>
      <c r="L7148" s="17">
        <v>2</v>
      </c>
      <c r="M7148" s="17">
        <v>58.42</v>
      </c>
      <c r="N7148" s="17" t="str">
        <f>IF(SalesData[[#This Row],[Profit]]&gt;0,"Profit","Loss")</f>
        <v>Profit</v>
      </c>
    </row>
    <row r="7149" spans="1:14" x14ac:dyDescent="0.25">
      <c r="A7149" s="1">
        <v>42821</v>
      </c>
      <c r="B7149" s="3">
        <f t="shared" si="333"/>
        <v>2017</v>
      </c>
      <c r="C7149" s="3">
        <f t="shared" si="334"/>
        <v>3</v>
      </c>
      <c r="D7149" t="s">
        <v>2060</v>
      </c>
      <c r="E7149" t="str">
        <f t="shared" si="335"/>
        <v>Lena Cacioppo20170327</v>
      </c>
      <c r="F7149">
        <f>IF(COUNTIF($E$2:E7149, E7149) = 1, MAX($F$1:F7148) + 1, INDEX($F$1:F7148, MATCH(E7149, $E$1:E7148, 0)))</f>
        <v>3534</v>
      </c>
      <c r="G7149" t="s">
        <v>55</v>
      </c>
      <c r="H7149" t="s">
        <v>39</v>
      </c>
      <c r="I7149" t="s">
        <v>40</v>
      </c>
      <c r="J7149" t="s">
        <v>2664</v>
      </c>
      <c r="K7149" s="17">
        <v>206.1</v>
      </c>
      <c r="L7149" s="17">
        <v>5</v>
      </c>
      <c r="M7149" s="17">
        <v>55.65</v>
      </c>
      <c r="N7149" s="17" t="str">
        <f>IF(SalesData[[#This Row],[Profit]]&gt;0,"Profit","Loss")</f>
        <v>Profit</v>
      </c>
    </row>
    <row r="7150" spans="1:14" x14ac:dyDescent="0.25">
      <c r="A7150" s="1">
        <v>42821</v>
      </c>
      <c r="B7150" s="3">
        <f t="shared" si="333"/>
        <v>2017</v>
      </c>
      <c r="C7150" s="3">
        <f t="shared" si="334"/>
        <v>3</v>
      </c>
      <c r="D7150" t="s">
        <v>2060</v>
      </c>
      <c r="E7150" t="str">
        <f t="shared" si="335"/>
        <v>Lena Cacioppo20170327</v>
      </c>
      <c r="F7150">
        <f>IF(COUNTIF($E$2:E7150, E7150) = 1, MAX($F$1:F7149) + 1, INDEX($F$1:F7149, MATCH(E7150, $E$1:E7149, 0)))</f>
        <v>3534</v>
      </c>
      <c r="G7150" t="s">
        <v>55</v>
      </c>
      <c r="H7150" t="s">
        <v>11</v>
      </c>
      <c r="I7150" t="s">
        <v>12</v>
      </c>
      <c r="J7150" t="s">
        <v>1987</v>
      </c>
      <c r="K7150" s="17">
        <v>17.64</v>
      </c>
      <c r="L7150" s="17">
        <v>4</v>
      </c>
      <c r="M7150" s="17">
        <v>8.11</v>
      </c>
      <c r="N7150" s="17" t="str">
        <f>IF(SalesData[[#This Row],[Profit]]&gt;0,"Profit","Loss")</f>
        <v>Profit</v>
      </c>
    </row>
    <row r="7151" spans="1:14" x14ac:dyDescent="0.25">
      <c r="A7151" s="1">
        <v>42821</v>
      </c>
      <c r="B7151" s="3">
        <f t="shared" si="333"/>
        <v>2017</v>
      </c>
      <c r="C7151" s="3">
        <f t="shared" si="334"/>
        <v>3</v>
      </c>
      <c r="D7151" t="s">
        <v>2455</v>
      </c>
      <c r="E7151" t="str">
        <f t="shared" si="335"/>
        <v>Caroline Jumper20170327</v>
      </c>
      <c r="F7151">
        <f>IF(COUNTIF($E$2:E7151, E7151) = 1, MAX($F$1:F7150) + 1, INDEX($F$1:F7150, MATCH(E7151, $E$1:E7150, 0)))</f>
        <v>3535</v>
      </c>
      <c r="G7151" t="s">
        <v>10</v>
      </c>
      <c r="H7151" t="s">
        <v>34</v>
      </c>
      <c r="I7151" t="s">
        <v>74</v>
      </c>
      <c r="J7151" t="s">
        <v>1930</v>
      </c>
      <c r="K7151" s="17">
        <v>1023.33</v>
      </c>
      <c r="L7151" s="17">
        <v>5</v>
      </c>
      <c r="M7151" s="17">
        <v>-30.1</v>
      </c>
      <c r="N7151" s="17" t="str">
        <f>IF(SalesData[[#This Row],[Profit]]&gt;0,"Profit","Loss")</f>
        <v>Loss</v>
      </c>
    </row>
    <row r="7152" spans="1:14" x14ac:dyDescent="0.25">
      <c r="A7152" s="1">
        <v>42821</v>
      </c>
      <c r="B7152" s="3">
        <f t="shared" si="333"/>
        <v>2017</v>
      </c>
      <c r="C7152" s="3">
        <f t="shared" si="334"/>
        <v>3</v>
      </c>
      <c r="D7152" t="s">
        <v>2455</v>
      </c>
      <c r="E7152" t="str">
        <f t="shared" si="335"/>
        <v>Caroline Jumper20170327</v>
      </c>
      <c r="F7152">
        <f>IF(COUNTIF($E$2:E7152, E7152) = 1, MAX($F$1:F7151) + 1, INDEX($F$1:F7151, MATCH(E7152, $E$1:E7151, 0)))</f>
        <v>3535</v>
      </c>
      <c r="G7152" t="s">
        <v>10</v>
      </c>
      <c r="H7152" t="s">
        <v>34</v>
      </c>
      <c r="I7152" t="s">
        <v>35</v>
      </c>
      <c r="J7152" t="s">
        <v>36</v>
      </c>
      <c r="K7152" s="17">
        <v>600.55999999999995</v>
      </c>
      <c r="L7152" s="17">
        <v>3</v>
      </c>
      <c r="M7152" s="17">
        <v>-8.58</v>
      </c>
      <c r="N7152" s="17" t="str">
        <f>IF(SalesData[[#This Row],[Profit]]&gt;0,"Profit","Loss")</f>
        <v>Loss</v>
      </c>
    </row>
    <row r="7153" spans="1:14" x14ac:dyDescent="0.25">
      <c r="A7153" s="1">
        <v>42821</v>
      </c>
      <c r="B7153" s="3">
        <f t="shared" si="333"/>
        <v>2017</v>
      </c>
      <c r="C7153" s="3">
        <f t="shared" si="334"/>
        <v>3</v>
      </c>
      <c r="D7153" t="s">
        <v>2455</v>
      </c>
      <c r="E7153" t="str">
        <f t="shared" si="335"/>
        <v>Caroline Jumper20170327</v>
      </c>
      <c r="F7153">
        <f>IF(COUNTIF($E$2:E7153, E7153) = 1, MAX($F$1:F7152) + 1, INDEX($F$1:F7152, MATCH(E7153, $E$1:E7152, 0)))</f>
        <v>3535</v>
      </c>
      <c r="G7153" t="s">
        <v>10</v>
      </c>
      <c r="H7153" t="s">
        <v>39</v>
      </c>
      <c r="I7153" t="s">
        <v>52</v>
      </c>
      <c r="J7153" t="s">
        <v>426</v>
      </c>
      <c r="K7153" s="17">
        <v>39.99</v>
      </c>
      <c r="L7153" s="17">
        <v>1</v>
      </c>
      <c r="M7153" s="17">
        <v>7</v>
      </c>
      <c r="N7153" s="17" t="str">
        <f>IF(SalesData[[#This Row],[Profit]]&gt;0,"Profit","Loss")</f>
        <v>Profit</v>
      </c>
    </row>
    <row r="7154" spans="1:14" x14ac:dyDescent="0.25">
      <c r="A7154" s="1">
        <v>42821</v>
      </c>
      <c r="B7154" s="3">
        <f t="shared" si="333"/>
        <v>2017</v>
      </c>
      <c r="C7154" s="3">
        <f t="shared" si="334"/>
        <v>3</v>
      </c>
      <c r="D7154" t="s">
        <v>2455</v>
      </c>
      <c r="E7154" t="str">
        <f t="shared" si="335"/>
        <v>Caroline Jumper20170327</v>
      </c>
      <c r="F7154">
        <f>IF(COUNTIF($E$2:E7154, E7154) = 1, MAX($F$1:F7153) + 1, INDEX($F$1:F7153, MATCH(E7154, $E$1:E7153, 0)))</f>
        <v>3535</v>
      </c>
      <c r="G7154" t="s">
        <v>10</v>
      </c>
      <c r="H7154" t="s">
        <v>34</v>
      </c>
      <c r="I7154" t="s">
        <v>35</v>
      </c>
      <c r="J7154" t="s">
        <v>1691</v>
      </c>
      <c r="K7154" s="17">
        <v>211.25</v>
      </c>
      <c r="L7154" s="17">
        <v>2</v>
      </c>
      <c r="M7154" s="17">
        <v>-66.39</v>
      </c>
      <c r="N7154" s="17" t="str">
        <f>IF(SalesData[[#This Row],[Profit]]&gt;0,"Profit","Loss")</f>
        <v>Loss</v>
      </c>
    </row>
    <row r="7155" spans="1:14" x14ac:dyDescent="0.25">
      <c r="A7155" s="1">
        <v>42822</v>
      </c>
      <c r="B7155" s="3">
        <f t="shared" si="333"/>
        <v>2017</v>
      </c>
      <c r="C7155" s="3">
        <f t="shared" si="334"/>
        <v>3</v>
      </c>
      <c r="D7155" t="s">
        <v>176</v>
      </c>
      <c r="E7155" t="str">
        <f t="shared" si="335"/>
        <v>Cyma Kinney20170328</v>
      </c>
      <c r="F7155">
        <f>IF(COUNTIF($E$2:E7155, E7155) = 1, MAX($F$1:F7154) + 1, INDEX($F$1:F7154, MATCH(E7155, $E$1:E7154, 0)))</f>
        <v>3536</v>
      </c>
      <c r="G7155" t="s">
        <v>123</v>
      </c>
      <c r="H7155" t="s">
        <v>11</v>
      </c>
      <c r="I7155" t="s">
        <v>20</v>
      </c>
      <c r="J7155" t="s">
        <v>1804</v>
      </c>
      <c r="K7155" s="17">
        <v>68.739999999999995</v>
      </c>
      <c r="L7155" s="17">
        <v>9</v>
      </c>
      <c r="M7155" s="17">
        <v>-48.12</v>
      </c>
      <c r="N7155" s="17" t="str">
        <f>IF(SalesData[[#This Row],[Profit]]&gt;0,"Profit","Loss")</f>
        <v>Loss</v>
      </c>
    </row>
    <row r="7156" spans="1:14" x14ac:dyDescent="0.25">
      <c r="A7156" s="1">
        <v>42822</v>
      </c>
      <c r="B7156" s="3">
        <f t="shared" si="333"/>
        <v>2017</v>
      </c>
      <c r="C7156" s="3">
        <f t="shared" si="334"/>
        <v>3</v>
      </c>
      <c r="D7156" t="s">
        <v>1669</v>
      </c>
      <c r="E7156" t="str">
        <f t="shared" si="335"/>
        <v>Dave Hallsten20170328</v>
      </c>
      <c r="F7156">
        <f>IF(COUNTIF($E$2:E7156, E7156) = 1, MAX($F$1:F7155) + 1, INDEX($F$1:F7155, MATCH(E7156, $E$1:E7155, 0)))</f>
        <v>3537</v>
      </c>
      <c r="G7156" t="s">
        <v>27</v>
      </c>
      <c r="H7156" t="s">
        <v>11</v>
      </c>
      <c r="I7156" t="s">
        <v>12</v>
      </c>
      <c r="J7156" t="s">
        <v>2547</v>
      </c>
      <c r="K7156" s="17">
        <v>12.96</v>
      </c>
      <c r="L7156" s="17">
        <v>2</v>
      </c>
      <c r="M7156" s="17">
        <v>6.35</v>
      </c>
      <c r="N7156" s="17" t="str">
        <f>IF(SalesData[[#This Row],[Profit]]&gt;0,"Profit","Loss")</f>
        <v>Profit</v>
      </c>
    </row>
    <row r="7157" spans="1:14" x14ac:dyDescent="0.25">
      <c r="A7157" s="1">
        <v>42822</v>
      </c>
      <c r="B7157" s="3">
        <f t="shared" si="333"/>
        <v>2017</v>
      </c>
      <c r="C7157" s="3">
        <f t="shared" si="334"/>
        <v>3</v>
      </c>
      <c r="D7157" t="s">
        <v>1669</v>
      </c>
      <c r="E7157" t="str">
        <f t="shared" si="335"/>
        <v>Dave Hallsten20170328</v>
      </c>
      <c r="F7157">
        <f>IF(COUNTIF($E$2:E7157, E7157) = 1, MAX($F$1:F7156) + 1, INDEX($F$1:F7156, MATCH(E7157, $E$1:E7156, 0)))</f>
        <v>3537</v>
      </c>
      <c r="G7157" t="s">
        <v>27</v>
      </c>
      <c r="H7157" t="s">
        <v>34</v>
      </c>
      <c r="I7157" t="s">
        <v>47</v>
      </c>
      <c r="J7157" t="s">
        <v>86</v>
      </c>
      <c r="K7157" s="17">
        <v>26.48</v>
      </c>
      <c r="L7157" s="17">
        <v>1</v>
      </c>
      <c r="M7157" s="17">
        <v>10.06</v>
      </c>
      <c r="N7157" s="17" t="str">
        <f>IF(SalesData[[#This Row],[Profit]]&gt;0,"Profit","Loss")</f>
        <v>Profit</v>
      </c>
    </row>
    <row r="7158" spans="1:14" x14ac:dyDescent="0.25">
      <c r="A7158" s="1">
        <v>42822</v>
      </c>
      <c r="B7158" s="3">
        <f t="shared" si="333"/>
        <v>2017</v>
      </c>
      <c r="C7158" s="3">
        <f t="shared" si="334"/>
        <v>3</v>
      </c>
      <c r="D7158" t="s">
        <v>1669</v>
      </c>
      <c r="E7158" t="str">
        <f t="shared" si="335"/>
        <v>Dave Hallsten20170328</v>
      </c>
      <c r="F7158">
        <f>IF(COUNTIF($E$2:E7158, E7158) = 1, MAX($F$1:F7157) + 1, INDEX($F$1:F7157, MATCH(E7158, $E$1:E7157, 0)))</f>
        <v>3537</v>
      </c>
      <c r="G7158" t="s">
        <v>27</v>
      </c>
      <c r="H7158" t="s">
        <v>39</v>
      </c>
      <c r="I7158" t="s">
        <v>302</v>
      </c>
      <c r="J7158" t="s">
        <v>1217</v>
      </c>
      <c r="K7158" s="17">
        <v>532.72</v>
      </c>
      <c r="L7158" s="17">
        <v>2</v>
      </c>
      <c r="M7158" s="17">
        <v>53.27</v>
      </c>
      <c r="N7158" s="17" t="str">
        <f>IF(SalesData[[#This Row],[Profit]]&gt;0,"Profit","Loss")</f>
        <v>Profit</v>
      </c>
    </row>
    <row r="7159" spans="1:14" x14ac:dyDescent="0.25">
      <c r="A7159" s="1">
        <v>42822</v>
      </c>
      <c r="B7159" s="3">
        <f t="shared" si="333"/>
        <v>2017</v>
      </c>
      <c r="C7159" s="3">
        <f t="shared" si="334"/>
        <v>3</v>
      </c>
      <c r="D7159" t="s">
        <v>1669</v>
      </c>
      <c r="E7159" t="str">
        <f t="shared" si="335"/>
        <v>Dave Hallsten20170328</v>
      </c>
      <c r="F7159">
        <f>IF(COUNTIF($E$2:E7159, E7159) = 1, MAX($F$1:F7158) + 1, INDEX($F$1:F7158, MATCH(E7159, $E$1:E7158, 0)))</f>
        <v>3537</v>
      </c>
      <c r="G7159" t="s">
        <v>27</v>
      </c>
      <c r="H7159" t="s">
        <v>11</v>
      </c>
      <c r="I7159" t="s">
        <v>12</v>
      </c>
      <c r="J7159" t="s">
        <v>2600</v>
      </c>
      <c r="K7159" s="17">
        <v>26.72</v>
      </c>
      <c r="L7159" s="17">
        <v>4</v>
      </c>
      <c r="M7159" s="17">
        <v>12.83</v>
      </c>
      <c r="N7159" s="17" t="str">
        <f>IF(SalesData[[#This Row],[Profit]]&gt;0,"Profit","Loss")</f>
        <v>Profit</v>
      </c>
    </row>
    <row r="7160" spans="1:14" x14ac:dyDescent="0.25">
      <c r="A7160" s="1">
        <v>42822</v>
      </c>
      <c r="B7160" s="3">
        <f t="shared" si="333"/>
        <v>2017</v>
      </c>
      <c r="C7160" s="3">
        <f t="shared" si="334"/>
        <v>3</v>
      </c>
      <c r="D7160" t="s">
        <v>1669</v>
      </c>
      <c r="E7160" t="str">
        <f t="shared" si="335"/>
        <v>Dave Hallsten20170328</v>
      </c>
      <c r="F7160">
        <f>IF(COUNTIF($E$2:E7160, E7160) = 1, MAX($F$1:F7159) + 1, INDEX($F$1:F7159, MATCH(E7160, $E$1:E7159, 0)))</f>
        <v>3537</v>
      </c>
      <c r="G7160" t="s">
        <v>27</v>
      </c>
      <c r="H7160" t="s">
        <v>11</v>
      </c>
      <c r="I7160" t="s">
        <v>12</v>
      </c>
      <c r="J7160" t="s">
        <v>1981</v>
      </c>
      <c r="K7160" s="17">
        <v>20.04</v>
      </c>
      <c r="L7160" s="17">
        <v>3</v>
      </c>
      <c r="M7160" s="17">
        <v>9.6199999999999992</v>
      </c>
      <c r="N7160" s="17" t="str">
        <f>IF(SalesData[[#This Row],[Profit]]&gt;0,"Profit","Loss")</f>
        <v>Profit</v>
      </c>
    </row>
    <row r="7161" spans="1:14" x14ac:dyDescent="0.25">
      <c r="A7161" s="1">
        <v>42822</v>
      </c>
      <c r="B7161" s="3">
        <f t="shared" si="333"/>
        <v>2017</v>
      </c>
      <c r="C7161" s="3">
        <f t="shared" si="334"/>
        <v>3</v>
      </c>
      <c r="D7161" t="s">
        <v>1669</v>
      </c>
      <c r="E7161" t="str">
        <f t="shared" si="335"/>
        <v>Dave Hallsten20170328</v>
      </c>
      <c r="F7161">
        <f>IF(COUNTIF($E$2:E7161, E7161) = 1, MAX($F$1:F7160) + 1, INDEX($F$1:F7160, MATCH(E7161, $E$1:E7160, 0)))</f>
        <v>3537</v>
      </c>
      <c r="G7161" t="s">
        <v>27</v>
      </c>
      <c r="H7161" t="s">
        <v>11</v>
      </c>
      <c r="I7161" t="s">
        <v>18</v>
      </c>
      <c r="J7161" t="s">
        <v>19</v>
      </c>
      <c r="K7161" s="17">
        <v>795.48</v>
      </c>
      <c r="L7161" s="17">
        <v>7</v>
      </c>
      <c r="M7161" s="17">
        <v>7.95</v>
      </c>
      <c r="N7161" s="17" t="str">
        <f>IF(SalesData[[#This Row],[Profit]]&gt;0,"Profit","Loss")</f>
        <v>Profit</v>
      </c>
    </row>
    <row r="7162" spans="1:14" x14ac:dyDescent="0.25">
      <c r="A7162" s="1">
        <v>42822</v>
      </c>
      <c r="B7162" s="3">
        <f t="shared" si="333"/>
        <v>2017</v>
      </c>
      <c r="C7162" s="3">
        <f t="shared" si="334"/>
        <v>3</v>
      </c>
      <c r="D7162" t="s">
        <v>1669</v>
      </c>
      <c r="E7162" t="str">
        <f t="shared" si="335"/>
        <v>Dave Hallsten20170328</v>
      </c>
      <c r="F7162">
        <f>IF(COUNTIF($E$2:E7162, E7162) = 1, MAX($F$1:F7161) + 1, INDEX($F$1:F7161, MATCH(E7162, $E$1:E7161, 0)))</f>
        <v>3537</v>
      </c>
      <c r="G7162" t="s">
        <v>27</v>
      </c>
      <c r="H7162" t="s">
        <v>34</v>
      </c>
      <c r="I7162" t="s">
        <v>47</v>
      </c>
      <c r="J7162" t="s">
        <v>1790</v>
      </c>
      <c r="K7162" s="17">
        <v>21.56</v>
      </c>
      <c r="L7162" s="17">
        <v>7</v>
      </c>
      <c r="M7162" s="17">
        <v>6.9</v>
      </c>
      <c r="N7162" s="17" t="str">
        <f>IF(SalesData[[#This Row],[Profit]]&gt;0,"Profit","Loss")</f>
        <v>Profit</v>
      </c>
    </row>
    <row r="7163" spans="1:14" x14ac:dyDescent="0.25">
      <c r="A7163" s="1">
        <v>42823</v>
      </c>
      <c r="B7163" s="3">
        <f t="shared" si="333"/>
        <v>2017</v>
      </c>
      <c r="C7163" s="3">
        <f t="shared" si="334"/>
        <v>3</v>
      </c>
      <c r="D7163" t="s">
        <v>983</v>
      </c>
      <c r="E7163" t="str">
        <f t="shared" si="335"/>
        <v>Roger Demir20170329</v>
      </c>
      <c r="F7163">
        <f>IF(COUNTIF($E$2:E7163, E7163) = 1, MAX($F$1:F7162) + 1, INDEX($F$1:F7162, MATCH(E7163, $E$1:E7162, 0)))</f>
        <v>3538</v>
      </c>
      <c r="G7163" t="s">
        <v>129</v>
      </c>
      <c r="H7163" t="s">
        <v>11</v>
      </c>
      <c r="I7163" t="s">
        <v>18</v>
      </c>
      <c r="J7163" t="s">
        <v>464</v>
      </c>
      <c r="K7163" s="17">
        <v>81.400000000000006</v>
      </c>
      <c r="L7163" s="17">
        <v>5</v>
      </c>
      <c r="M7163" s="17">
        <v>21.16</v>
      </c>
      <c r="N7163" s="17" t="str">
        <f>IF(SalesData[[#This Row],[Profit]]&gt;0,"Profit","Loss")</f>
        <v>Profit</v>
      </c>
    </row>
    <row r="7164" spans="1:14" x14ac:dyDescent="0.25">
      <c r="A7164" s="1">
        <v>42824</v>
      </c>
      <c r="B7164" s="3">
        <f t="shared" si="333"/>
        <v>2017</v>
      </c>
      <c r="C7164" s="3">
        <f t="shared" si="334"/>
        <v>3</v>
      </c>
      <c r="D7164" t="s">
        <v>2665</v>
      </c>
      <c r="E7164" t="str">
        <f t="shared" si="335"/>
        <v>Tony Molinari20170330</v>
      </c>
      <c r="F7164">
        <f>IF(COUNTIF($E$2:E7164, E7164) = 1, MAX($F$1:F7163) + 1, INDEX($F$1:F7163, MATCH(E7164, $E$1:E7163, 0)))</f>
        <v>3539</v>
      </c>
      <c r="G7164" t="s">
        <v>840</v>
      </c>
      <c r="H7164" t="s">
        <v>11</v>
      </c>
      <c r="I7164" t="s">
        <v>63</v>
      </c>
      <c r="J7164" t="s">
        <v>2666</v>
      </c>
      <c r="K7164" s="17">
        <v>325.86</v>
      </c>
      <c r="L7164" s="17">
        <v>2</v>
      </c>
      <c r="M7164" s="17">
        <v>149.9</v>
      </c>
      <c r="N7164" s="17" t="str">
        <f>IF(SalesData[[#This Row],[Profit]]&gt;0,"Profit","Loss")</f>
        <v>Profit</v>
      </c>
    </row>
    <row r="7165" spans="1:14" x14ac:dyDescent="0.25">
      <c r="A7165" s="1">
        <v>42824</v>
      </c>
      <c r="B7165" s="3">
        <f t="shared" si="333"/>
        <v>2017</v>
      </c>
      <c r="C7165" s="3">
        <f t="shared" si="334"/>
        <v>3</v>
      </c>
      <c r="D7165" t="s">
        <v>2101</v>
      </c>
      <c r="E7165" t="str">
        <f t="shared" si="335"/>
        <v>Becky Pak20170330</v>
      </c>
      <c r="F7165">
        <f>IF(COUNTIF($E$2:E7165, E7165) = 1, MAX($F$1:F7164) + 1, INDEX($F$1:F7164, MATCH(E7165, $E$1:E7164, 0)))</f>
        <v>3540</v>
      </c>
      <c r="G7165" t="s">
        <v>23</v>
      </c>
      <c r="H7165" t="s">
        <v>11</v>
      </c>
      <c r="I7165" t="s">
        <v>20</v>
      </c>
      <c r="J7165" t="s">
        <v>575</v>
      </c>
      <c r="K7165" s="17">
        <v>5.72</v>
      </c>
      <c r="L7165" s="17">
        <v>5</v>
      </c>
      <c r="M7165" s="17">
        <v>-4.76</v>
      </c>
      <c r="N7165" s="17" t="str">
        <f>IF(SalesData[[#This Row],[Profit]]&gt;0,"Profit","Loss")</f>
        <v>Loss</v>
      </c>
    </row>
    <row r="7166" spans="1:14" x14ac:dyDescent="0.25">
      <c r="A7166" s="1">
        <v>42824</v>
      </c>
      <c r="B7166" s="3">
        <f t="shared" si="333"/>
        <v>2017</v>
      </c>
      <c r="C7166" s="3">
        <f t="shared" si="334"/>
        <v>3</v>
      </c>
      <c r="D7166" t="s">
        <v>32</v>
      </c>
      <c r="E7166" t="str">
        <f t="shared" si="335"/>
        <v>Maria Etezadi20170330</v>
      </c>
      <c r="F7166">
        <f>IF(COUNTIF($E$2:E7166, E7166) = 1, MAX($F$1:F7165) + 1, INDEX($F$1:F7165, MATCH(E7166, $E$1:E7165, 0)))</f>
        <v>3541</v>
      </c>
      <c r="G7166" t="s">
        <v>30</v>
      </c>
      <c r="H7166" t="s">
        <v>11</v>
      </c>
      <c r="I7166" t="s">
        <v>18</v>
      </c>
      <c r="J7166" t="s">
        <v>2332</v>
      </c>
      <c r="K7166" s="17">
        <v>59.76</v>
      </c>
      <c r="L7166" s="17">
        <v>1</v>
      </c>
      <c r="M7166" s="17">
        <v>16.73</v>
      </c>
      <c r="N7166" s="17" t="str">
        <f>IF(SalesData[[#This Row],[Profit]]&gt;0,"Profit","Loss")</f>
        <v>Profit</v>
      </c>
    </row>
    <row r="7167" spans="1:14" x14ac:dyDescent="0.25">
      <c r="A7167" s="1">
        <v>42824</v>
      </c>
      <c r="B7167" s="3">
        <f t="shared" si="333"/>
        <v>2017</v>
      </c>
      <c r="C7167" s="3">
        <f t="shared" si="334"/>
        <v>3</v>
      </c>
      <c r="D7167" t="s">
        <v>122</v>
      </c>
      <c r="E7167" t="str">
        <f t="shared" si="335"/>
        <v>Tom Boeckenhauer20170330</v>
      </c>
      <c r="F7167">
        <f>IF(COUNTIF($E$2:E7167, E7167) = 1, MAX($F$1:F7166) + 1, INDEX($F$1:F7166, MATCH(E7167, $E$1:E7166, 0)))</f>
        <v>3542</v>
      </c>
      <c r="G7167" t="s">
        <v>27</v>
      </c>
      <c r="H7167" t="s">
        <v>11</v>
      </c>
      <c r="I7167" t="s">
        <v>24</v>
      </c>
      <c r="J7167" t="s">
        <v>2233</v>
      </c>
      <c r="K7167" s="17">
        <v>6.08</v>
      </c>
      <c r="L7167" s="17">
        <v>2</v>
      </c>
      <c r="M7167" s="17">
        <v>2.0699999999999998</v>
      </c>
      <c r="N7167" s="17" t="str">
        <f>IF(SalesData[[#This Row],[Profit]]&gt;0,"Profit","Loss")</f>
        <v>Profit</v>
      </c>
    </row>
    <row r="7168" spans="1:14" x14ac:dyDescent="0.25">
      <c r="A7168" s="1">
        <v>42824</v>
      </c>
      <c r="B7168" s="3">
        <f t="shared" si="333"/>
        <v>2017</v>
      </c>
      <c r="C7168" s="3">
        <f t="shared" si="334"/>
        <v>3</v>
      </c>
      <c r="D7168" t="s">
        <v>122</v>
      </c>
      <c r="E7168" t="str">
        <f t="shared" si="335"/>
        <v>Tom Boeckenhauer20170330</v>
      </c>
      <c r="F7168">
        <f>IF(COUNTIF($E$2:E7168, E7168) = 1, MAX($F$1:F7167) + 1, INDEX($F$1:F7167, MATCH(E7168, $E$1:E7167, 0)))</f>
        <v>3542</v>
      </c>
      <c r="G7168" t="s">
        <v>27</v>
      </c>
      <c r="H7168" t="s">
        <v>39</v>
      </c>
      <c r="I7168" t="s">
        <v>40</v>
      </c>
      <c r="J7168" t="s">
        <v>2597</v>
      </c>
      <c r="K7168" s="17">
        <v>164.79</v>
      </c>
      <c r="L7168" s="17">
        <v>1</v>
      </c>
      <c r="M7168" s="17">
        <v>18.54</v>
      </c>
      <c r="N7168" s="17" t="str">
        <f>IF(SalesData[[#This Row],[Profit]]&gt;0,"Profit","Loss")</f>
        <v>Profit</v>
      </c>
    </row>
    <row r="7169" spans="1:14" x14ac:dyDescent="0.25">
      <c r="A7169" s="1">
        <v>42824</v>
      </c>
      <c r="B7169" s="3">
        <f t="shared" si="333"/>
        <v>2017</v>
      </c>
      <c r="C7169" s="3">
        <f t="shared" si="334"/>
        <v>3</v>
      </c>
      <c r="D7169" t="s">
        <v>1633</v>
      </c>
      <c r="E7169" t="str">
        <f t="shared" si="335"/>
        <v>Alan Barnes20170330</v>
      </c>
      <c r="F7169">
        <f>IF(COUNTIF($E$2:E7169, E7169) = 1, MAX($F$1:F7168) + 1, INDEX($F$1:F7168, MATCH(E7169, $E$1:E7168, 0)))</f>
        <v>3543</v>
      </c>
      <c r="G7169" t="s">
        <v>27</v>
      </c>
      <c r="H7169" t="s">
        <v>34</v>
      </c>
      <c r="I7169" t="s">
        <v>47</v>
      </c>
      <c r="J7169" t="s">
        <v>2015</v>
      </c>
      <c r="K7169" s="17">
        <v>94.2</v>
      </c>
      <c r="L7169" s="17">
        <v>5</v>
      </c>
      <c r="M7169" s="17">
        <v>39.56</v>
      </c>
      <c r="N7169" s="17" t="str">
        <f>IF(SalesData[[#This Row],[Profit]]&gt;0,"Profit","Loss")</f>
        <v>Profit</v>
      </c>
    </row>
    <row r="7170" spans="1:14" x14ac:dyDescent="0.25">
      <c r="A7170" s="1">
        <v>42825</v>
      </c>
      <c r="B7170" s="3">
        <f t="shared" ref="B7170:B7233" si="336">YEAR(A7170)</f>
        <v>2017</v>
      </c>
      <c r="C7170" s="3">
        <f t="shared" ref="C7170:C7233" si="337">MONTH(A7170)</f>
        <v>3</v>
      </c>
      <c r="D7170" t="s">
        <v>589</v>
      </c>
      <c r="E7170" t="str">
        <f t="shared" ref="E7170:E7233" si="338">D7170 &amp; TEXT(A7170, "yyyymmdd")</f>
        <v>David Smith20170331</v>
      </c>
      <c r="F7170">
        <f>IF(COUNTIF($E$2:E7170, E7170) = 1, MAX($F$1:F7169) + 1, INDEX($F$1:F7169, MATCH(E7170, $E$1:E7169, 0)))</f>
        <v>3544</v>
      </c>
      <c r="G7170" t="s">
        <v>10</v>
      </c>
      <c r="H7170" t="s">
        <v>34</v>
      </c>
      <c r="I7170" t="s">
        <v>74</v>
      </c>
      <c r="J7170" t="s">
        <v>2149</v>
      </c>
      <c r="K7170" s="17">
        <v>205.33</v>
      </c>
      <c r="L7170" s="17">
        <v>2</v>
      </c>
      <c r="M7170" s="17">
        <v>-36.24</v>
      </c>
      <c r="N7170" s="17" t="str">
        <f>IF(SalesData[[#This Row],[Profit]]&gt;0,"Profit","Loss")</f>
        <v>Loss</v>
      </c>
    </row>
    <row r="7171" spans="1:14" x14ac:dyDescent="0.25">
      <c r="A7171" s="1">
        <v>42825</v>
      </c>
      <c r="B7171" s="3">
        <f t="shared" si="336"/>
        <v>2017</v>
      </c>
      <c r="C7171" s="3">
        <f t="shared" si="337"/>
        <v>3</v>
      </c>
      <c r="D7171" t="s">
        <v>1986</v>
      </c>
      <c r="E7171" t="str">
        <f t="shared" si="338"/>
        <v>Chad McGuire20170331</v>
      </c>
      <c r="F7171">
        <f>IF(COUNTIF($E$2:E7171, E7171) = 1, MAX($F$1:F7170) + 1, INDEX($F$1:F7170, MATCH(E7171, $E$1:E7170, 0)))</f>
        <v>3545</v>
      </c>
      <c r="G7171" t="s">
        <v>149</v>
      </c>
      <c r="H7171" t="s">
        <v>34</v>
      </c>
      <c r="I7171" t="s">
        <v>47</v>
      </c>
      <c r="J7171" t="s">
        <v>1020</v>
      </c>
      <c r="K7171" s="17">
        <v>29.78</v>
      </c>
      <c r="L7171" s="17">
        <v>2</v>
      </c>
      <c r="M7171" s="17">
        <v>8.0399999999999991</v>
      </c>
      <c r="N7171" s="17" t="str">
        <f>IF(SalesData[[#This Row],[Profit]]&gt;0,"Profit","Loss")</f>
        <v>Profit</v>
      </c>
    </row>
    <row r="7172" spans="1:14" x14ac:dyDescent="0.25">
      <c r="A7172" s="1">
        <v>42825</v>
      </c>
      <c r="B7172" s="3">
        <f t="shared" si="336"/>
        <v>2017</v>
      </c>
      <c r="C7172" s="3">
        <f t="shared" si="337"/>
        <v>3</v>
      </c>
      <c r="D7172" t="s">
        <v>1986</v>
      </c>
      <c r="E7172" t="str">
        <f t="shared" si="338"/>
        <v>Chad McGuire20170331</v>
      </c>
      <c r="F7172">
        <f>IF(COUNTIF($E$2:E7172, E7172) = 1, MAX($F$1:F7171) + 1, INDEX($F$1:F7171, MATCH(E7172, $E$1:E7171, 0)))</f>
        <v>3545</v>
      </c>
      <c r="G7172" t="s">
        <v>149</v>
      </c>
      <c r="H7172" t="s">
        <v>39</v>
      </c>
      <c r="I7172" t="s">
        <v>40</v>
      </c>
      <c r="J7172" t="s">
        <v>1266</v>
      </c>
      <c r="K7172" s="17">
        <v>677.58</v>
      </c>
      <c r="L7172" s="17">
        <v>3</v>
      </c>
      <c r="M7172" s="17">
        <v>176.17</v>
      </c>
      <c r="N7172" s="17" t="str">
        <f>IF(SalesData[[#This Row],[Profit]]&gt;0,"Profit","Loss")</f>
        <v>Profit</v>
      </c>
    </row>
    <row r="7173" spans="1:14" x14ac:dyDescent="0.25">
      <c r="A7173" s="1">
        <v>42825</v>
      </c>
      <c r="B7173" s="3">
        <f t="shared" si="336"/>
        <v>2017</v>
      </c>
      <c r="C7173" s="3">
        <f t="shared" si="337"/>
        <v>3</v>
      </c>
      <c r="D7173" t="s">
        <v>1986</v>
      </c>
      <c r="E7173" t="str">
        <f t="shared" si="338"/>
        <v>Chad McGuire20170331</v>
      </c>
      <c r="F7173">
        <f>IF(COUNTIF($E$2:E7173, E7173) = 1, MAX($F$1:F7172) + 1, INDEX($F$1:F7172, MATCH(E7173, $E$1:E7172, 0)))</f>
        <v>3545</v>
      </c>
      <c r="G7173" t="s">
        <v>149</v>
      </c>
      <c r="H7173" t="s">
        <v>11</v>
      </c>
      <c r="I7173" t="s">
        <v>12</v>
      </c>
      <c r="J7173" t="s">
        <v>2583</v>
      </c>
      <c r="K7173" s="17">
        <v>75.040000000000006</v>
      </c>
      <c r="L7173" s="17">
        <v>8</v>
      </c>
      <c r="M7173" s="17">
        <v>36.020000000000003</v>
      </c>
      <c r="N7173" s="17" t="str">
        <f>IF(SalesData[[#This Row],[Profit]]&gt;0,"Profit","Loss")</f>
        <v>Profit</v>
      </c>
    </row>
    <row r="7174" spans="1:14" x14ac:dyDescent="0.25">
      <c r="A7174" s="1">
        <v>42825</v>
      </c>
      <c r="B7174" s="3">
        <f t="shared" si="336"/>
        <v>2017</v>
      </c>
      <c r="C7174" s="3">
        <f t="shared" si="337"/>
        <v>3</v>
      </c>
      <c r="D7174" t="s">
        <v>1426</v>
      </c>
      <c r="E7174" t="str">
        <f t="shared" si="338"/>
        <v>Denny Ordway20170331</v>
      </c>
      <c r="F7174">
        <f>IF(COUNTIF($E$2:E7174, E7174) = 1, MAX($F$1:F7173) + 1, INDEX($F$1:F7173, MATCH(E7174, $E$1:E7173, 0)))</f>
        <v>3546</v>
      </c>
      <c r="G7174" t="s">
        <v>149</v>
      </c>
      <c r="H7174" t="s">
        <v>39</v>
      </c>
      <c r="I7174" t="s">
        <v>40</v>
      </c>
      <c r="J7174" t="s">
        <v>1305</v>
      </c>
      <c r="K7174" s="17">
        <v>84.95</v>
      </c>
      <c r="L7174" s="17">
        <v>5</v>
      </c>
      <c r="M7174" s="17">
        <v>22.09</v>
      </c>
      <c r="N7174" s="17" t="str">
        <f>IF(SalesData[[#This Row],[Profit]]&gt;0,"Profit","Loss")</f>
        <v>Profit</v>
      </c>
    </row>
    <row r="7175" spans="1:14" x14ac:dyDescent="0.25">
      <c r="A7175" s="1">
        <v>42825</v>
      </c>
      <c r="B7175" s="3">
        <f t="shared" si="336"/>
        <v>2017</v>
      </c>
      <c r="C7175" s="3">
        <f t="shared" si="337"/>
        <v>3</v>
      </c>
      <c r="D7175" t="s">
        <v>1507</v>
      </c>
      <c r="E7175" t="str">
        <f t="shared" si="338"/>
        <v>Daniel Byrd20170331</v>
      </c>
      <c r="F7175">
        <f>IF(COUNTIF($E$2:E7175, E7175) = 1, MAX($F$1:F7174) + 1, INDEX($F$1:F7174, MATCH(E7175, $E$1:E7174, 0)))</f>
        <v>3547</v>
      </c>
      <c r="G7175" t="s">
        <v>33</v>
      </c>
      <c r="H7175" t="s">
        <v>34</v>
      </c>
      <c r="I7175" t="s">
        <v>47</v>
      </c>
      <c r="J7175" t="s">
        <v>913</v>
      </c>
      <c r="K7175" s="17">
        <v>61</v>
      </c>
      <c r="L7175" s="17">
        <v>5</v>
      </c>
      <c r="M7175" s="17">
        <v>25.62</v>
      </c>
      <c r="N7175" s="17" t="str">
        <f>IF(SalesData[[#This Row],[Profit]]&gt;0,"Profit","Loss")</f>
        <v>Profit</v>
      </c>
    </row>
    <row r="7176" spans="1:14" x14ac:dyDescent="0.25">
      <c r="A7176" s="1">
        <v>42825</v>
      </c>
      <c r="B7176" s="3">
        <f t="shared" si="336"/>
        <v>2017</v>
      </c>
      <c r="C7176" s="3">
        <f t="shared" si="337"/>
        <v>3</v>
      </c>
      <c r="D7176" t="s">
        <v>1507</v>
      </c>
      <c r="E7176" t="str">
        <f t="shared" si="338"/>
        <v>Daniel Byrd20170331</v>
      </c>
      <c r="F7176">
        <f>IF(COUNTIF($E$2:E7176, E7176) = 1, MAX($F$1:F7175) + 1, INDEX($F$1:F7175, MATCH(E7176, $E$1:E7175, 0)))</f>
        <v>3547</v>
      </c>
      <c r="G7176" t="s">
        <v>33</v>
      </c>
      <c r="H7176" t="s">
        <v>39</v>
      </c>
      <c r="I7176" t="s">
        <v>40</v>
      </c>
      <c r="J7176" t="s">
        <v>1306</v>
      </c>
      <c r="K7176" s="17">
        <v>671.93</v>
      </c>
      <c r="L7176" s="17">
        <v>7</v>
      </c>
      <c r="M7176" s="17">
        <v>188.14</v>
      </c>
      <c r="N7176" s="17" t="str">
        <f>IF(SalesData[[#This Row],[Profit]]&gt;0,"Profit","Loss")</f>
        <v>Profit</v>
      </c>
    </row>
    <row r="7177" spans="1:14" x14ac:dyDescent="0.25">
      <c r="A7177" s="1">
        <v>42825</v>
      </c>
      <c r="B7177" s="3">
        <f t="shared" si="336"/>
        <v>2017</v>
      </c>
      <c r="C7177" s="3">
        <f t="shared" si="337"/>
        <v>3</v>
      </c>
      <c r="D7177" t="s">
        <v>2313</v>
      </c>
      <c r="E7177" t="str">
        <f t="shared" si="338"/>
        <v>Emily Grady20170331</v>
      </c>
      <c r="F7177">
        <f>IF(COUNTIF($E$2:E7177, E7177) = 1, MAX($F$1:F7176) + 1, INDEX($F$1:F7176, MATCH(E7177, $E$1:E7176, 0)))</f>
        <v>3548</v>
      </c>
      <c r="G7177" t="s">
        <v>15</v>
      </c>
      <c r="H7177" t="s">
        <v>11</v>
      </c>
      <c r="I7177" t="s">
        <v>20</v>
      </c>
      <c r="J7177" t="s">
        <v>1160</v>
      </c>
      <c r="K7177" s="17">
        <v>13.47</v>
      </c>
      <c r="L7177" s="17">
        <v>13</v>
      </c>
      <c r="M7177" s="17">
        <v>-22.9</v>
      </c>
      <c r="N7177" s="17" t="str">
        <f>IF(SalesData[[#This Row],[Profit]]&gt;0,"Profit","Loss")</f>
        <v>Loss</v>
      </c>
    </row>
    <row r="7178" spans="1:14" x14ac:dyDescent="0.25">
      <c r="A7178" s="1">
        <v>42825</v>
      </c>
      <c r="B7178" s="3">
        <f t="shared" si="336"/>
        <v>2017</v>
      </c>
      <c r="C7178" s="3">
        <f t="shared" si="337"/>
        <v>3</v>
      </c>
      <c r="D7178" t="s">
        <v>1466</v>
      </c>
      <c r="E7178" t="str">
        <f t="shared" si="338"/>
        <v>Jim Epp20170331</v>
      </c>
      <c r="F7178">
        <f>IF(COUNTIF($E$2:E7178, E7178) = 1, MAX($F$1:F7177) + 1, INDEX($F$1:F7177, MATCH(E7178, $E$1:E7177, 0)))</f>
        <v>3549</v>
      </c>
      <c r="G7178" t="s">
        <v>30</v>
      </c>
      <c r="H7178" t="s">
        <v>11</v>
      </c>
      <c r="I7178" t="s">
        <v>20</v>
      </c>
      <c r="J7178" t="s">
        <v>2399</v>
      </c>
      <c r="K7178" s="17">
        <v>34.54</v>
      </c>
      <c r="L7178" s="17">
        <v>1</v>
      </c>
      <c r="M7178" s="17">
        <v>17.27</v>
      </c>
      <c r="N7178" s="17" t="str">
        <f>IF(SalesData[[#This Row],[Profit]]&gt;0,"Profit","Loss")</f>
        <v>Profit</v>
      </c>
    </row>
    <row r="7179" spans="1:14" x14ac:dyDescent="0.25">
      <c r="A7179" s="1">
        <v>42825</v>
      </c>
      <c r="B7179" s="3">
        <f t="shared" si="336"/>
        <v>2017</v>
      </c>
      <c r="C7179" s="3">
        <f t="shared" si="337"/>
        <v>3</v>
      </c>
      <c r="D7179" t="s">
        <v>1466</v>
      </c>
      <c r="E7179" t="str">
        <f t="shared" si="338"/>
        <v>Jim Epp20170331</v>
      </c>
      <c r="F7179">
        <f>IF(COUNTIF($E$2:E7179, E7179) = 1, MAX($F$1:F7178) + 1, INDEX($F$1:F7178, MATCH(E7179, $E$1:E7178, 0)))</f>
        <v>3549</v>
      </c>
      <c r="G7179" t="s">
        <v>30</v>
      </c>
      <c r="H7179" t="s">
        <v>39</v>
      </c>
      <c r="I7179" t="s">
        <v>603</v>
      </c>
      <c r="J7179" t="s">
        <v>634</v>
      </c>
      <c r="K7179" s="17">
        <v>2999.95</v>
      </c>
      <c r="L7179" s="17">
        <v>5</v>
      </c>
      <c r="M7179" s="17">
        <v>1439.98</v>
      </c>
      <c r="N7179" s="17" t="str">
        <f>IF(SalesData[[#This Row],[Profit]]&gt;0,"Profit","Loss")</f>
        <v>Profit</v>
      </c>
    </row>
    <row r="7180" spans="1:14" x14ac:dyDescent="0.25">
      <c r="A7180" s="1">
        <v>42825</v>
      </c>
      <c r="B7180" s="3">
        <f t="shared" si="336"/>
        <v>2017</v>
      </c>
      <c r="C7180" s="3">
        <f t="shared" si="337"/>
        <v>3</v>
      </c>
      <c r="D7180" t="s">
        <v>1466</v>
      </c>
      <c r="E7180" t="str">
        <f t="shared" si="338"/>
        <v>Jim Epp20170331</v>
      </c>
      <c r="F7180">
        <f>IF(COUNTIF($E$2:E7180, E7180) = 1, MAX($F$1:F7179) + 1, INDEX($F$1:F7179, MATCH(E7180, $E$1:E7179, 0)))</f>
        <v>3549</v>
      </c>
      <c r="G7180" t="s">
        <v>30</v>
      </c>
      <c r="H7180" t="s">
        <v>11</v>
      </c>
      <c r="I7180" t="s">
        <v>20</v>
      </c>
      <c r="J7180" t="s">
        <v>1228</v>
      </c>
      <c r="K7180" s="17">
        <v>64.12</v>
      </c>
      <c r="L7180" s="17">
        <v>4</v>
      </c>
      <c r="M7180" s="17">
        <v>30.78</v>
      </c>
      <c r="N7180" s="17" t="str">
        <f>IF(SalesData[[#This Row],[Profit]]&gt;0,"Profit","Loss")</f>
        <v>Profit</v>
      </c>
    </row>
    <row r="7181" spans="1:14" x14ac:dyDescent="0.25">
      <c r="A7181" s="1">
        <v>42825</v>
      </c>
      <c r="B7181" s="3">
        <f t="shared" si="336"/>
        <v>2017</v>
      </c>
      <c r="C7181" s="3">
        <f t="shared" si="337"/>
        <v>3</v>
      </c>
      <c r="D7181" t="s">
        <v>475</v>
      </c>
      <c r="E7181" t="str">
        <f t="shared" si="338"/>
        <v>Scott Cohen20170331</v>
      </c>
      <c r="F7181">
        <f>IF(COUNTIF($E$2:E7181, E7181) = 1, MAX($F$1:F7180) + 1, INDEX($F$1:F7180, MATCH(E7181, $E$1:E7180, 0)))</f>
        <v>3550</v>
      </c>
      <c r="G7181" t="s">
        <v>10</v>
      </c>
      <c r="H7181" t="s">
        <v>11</v>
      </c>
      <c r="I7181" t="s">
        <v>92</v>
      </c>
      <c r="J7181" t="s">
        <v>2395</v>
      </c>
      <c r="K7181" s="17">
        <v>33.619999999999997</v>
      </c>
      <c r="L7181" s="17">
        <v>5</v>
      </c>
      <c r="M7181" s="17">
        <v>-90.77</v>
      </c>
      <c r="N7181" s="17" t="str">
        <f>IF(SalesData[[#This Row],[Profit]]&gt;0,"Profit","Loss")</f>
        <v>Loss</v>
      </c>
    </row>
    <row r="7182" spans="1:14" x14ac:dyDescent="0.25">
      <c r="A7182" s="1">
        <v>42825</v>
      </c>
      <c r="B7182" s="3">
        <f t="shared" si="336"/>
        <v>2017</v>
      </c>
      <c r="C7182" s="3">
        <f t="shared" si="337"/>
        <v>3</v>
      </c>
      <c r="D7182" t="s">
        <v>1343</v>
      </c>
      <c r="E7182" t="str">
        <f t="shared" si="338"/>
        <v>Henry Goldwyn20170331</v>
      </c>
      <c r="F7182">
        <f>IF(COUNTIF($E$2:E7182, E7182) = 1, MAX($F$1:F7181) + 1, INDEX($F$1:F7181, MATCH(E7182, $E$1:E7181, 0)))</f>
        <v>3551</v>
      </c>
      <c r="G7182" t="s">
        <v>27</v>
      </c>
      <c r="H7182" t="s">
        <v>11</v>
      </c>
      <c r="I7182" t="s">
        <v>200</v>
      </c>
      <c r="J7182" t="s">
        <v>2207</v>
      </c>
      <c r="K7182" s="17">
        <v>29.7</v>
      </c>
      <c r="L7182" s="17">
        <v>3</v>
      </c>
      <c r="M7182" s="17">
        <v>8.02</v>
      </c>
      <c r="N7182" s="17" t="str">
        <f>IF(SalesData[[#This Row],[Profit]]&gt;0,"Profit","Loss")</f>
        <v>Profit</v>
      </c>
    </row>
    <row r="7183" spans="1:14" x14ac:dyDescent="0.25">
      <c r="A7183" s="1">
        <v>42826</v>
      </c>
      <c r="B7183" s="3">
        <f t="shared" si="336"/>
        <v>2017</v>
      </c>
      <c r="C7183" s="3">
        <f t="shared" si="337"/>
        <v>4</v>
      </c>
      <c r="D7183" t="s">
        <v>1361</v>
      </c>
      <c r="E7183" t="str">
        <f t="shared" si="338"/>
        <v>Adam Shillingsburg20170401</v>
      </c>
      <c r="F7183">
        <f>IF(COUNTIF($E$2:E7183, E7183) = 1, MAX($F$1:F7182) + 1, INDEX($F$1:F7182, MATCH(E7183, $E$1:E7182, 0)))</f>
        <v>3552</v>
      </c>
      <c r="G7183" t="s">
        <v>186</v>
      </c>
      <c r="H7183" t="s">
        <v>11</v>
      </c>
      <c r="I7183" t="s">
        <v>18</v>
      </c>
      <c r="J7183" t="s">
        <v>2317</v>
      </c>
      <c r="K7183" s="17">
        <v>94.2</v>
      </c>
      <c r="L7183" s="17">
        <v>6</v>
      </c>
      <c r="M7183" s="17">
        <v>23.55</v>
      </c>
      <c r="N7183" s="17" t="str">
        <f>IF(SalesData[[#This Row],[Profit]]&gt;0,"Profit","Loss")</f>
        <v>Profit</v>
      </c>
    </row>
    <row r="7184" spans="1:14" x14ac:dyDescent="0.25">
      <c r="A7184" s="1">
        <v>42826</v>
      </c>
      <c r="B7184" s="3">
        <f t="shared" si="336"/>
        <v>2017</v>
      </c>
      <c r="C7184" s="3">
        <f t="shared" si="337"/>
        <v>4</v>
      </c>
      <c r="D7184" t="s">
        <v>1361</v>
      </c>
      <c r="E7184" t="str">
        <f t="shared" si="338"/>
        <v>Adam Shillingsburg20170401</v>
      </c>
      <c r="F7184">
        <f>IF(COUNTIF($E$2:E7184, E7184) = 1, MAX($F$1:F7183) + 1, INDEX($F$1:F7183, MATCH(E7184, $E$1:E7183, 0)))</f>
        <v>3552</v>
      </c>
      <c r="G7184" t="s">
        <v>186</v>
      </c>
      <c r="H7184" t="s">
        <v>11</v>
      </c>
      <c r="I7184" t="s">
        <v>63</v>
      </c>
      <c r="J7184" t="s">
        <v>64</v>
      </c>
      <c r="K7184" s="17">
        <v>28.4</v>
      </c>
      <c r="L7184" s="17">
        <v>5</v>
      </c>
      <c r="M7184" s="17">
        <v>13.35</v>
      </c>
      <c r="N7184" s="17" t="str">
        <f>IF(SalesData[[#This Row],[Profit]]&gt;0,"Profit","Loss")</f>
        <v>Profit</v>
      </c>
    </row>
    <row r="7185" spans="1:14" x14ac:dyDescent="0.25">
      <c r="A7185" s="1">
        <v>42826</v>
      </c>
      <c r="B7185" s="3">
        <f t="shared" si="336"/>
        <v>2017</v>
      </c>
      <c r="C7185" s="3">
        <f t="shared" si="337"/>
        <v>4</v>
      </c>
      <c r="D7185" t="s">
        <v>1258</v>
      </c>
      <c r="E7185" t="str">
        <f t="shared" si="338"/>
        <v>Maribeth Schnelling20170401</v>
      </c>
      <c r="F7185">
        <f>IF(COUNTIF($E$2:E7185, E7185) = 1, MAX($F$1:F7184) + 1, INDEX($F$1:F7184, MATCH(E7185, $E$1:E7184, 0)))</f>
        <v>3553</v>
      </c>
      <c r="G7185" t="s">
        <v>27</v>
      </c>
      <c r="H7185" t="s">
        <v>11</v>
      </c>
      <c r="I7185" t="s">
        <v>16</v>
      </c>
      <c r="J7185" t="s">
        <v>2575</v>
      </c>
      <c r="K7185" s="17">
        <v>5.78</v>
      </c>
      <c r="L7185" s="17">
        <v>2</v>
      </c>
      <c r="M7185" s="17">
        <v>2.72</v>
      </c>
      <c r="N7185" s="17" t="str">
        <f>IF(SalesData[[#This Row],[Profit]]&gt;0,"Profit","Loss")</f>
        <v>Profit</v>
      </c>
    </row>
    <row r="7186" spans="1:14" x14ac:dyDescent="0.25">
      <c r="A7186" s="1">
        <v>42826</v>
      </c>
      <c r="B7186" s="3">
        <f t="shared" si="336"/>
        <v>2017</v>
      </c>
      <c r="C7186" s="3">
        <f t="shared" si="337"/>
        <v>4</v>
      </c>
      <c r="D7186" t="s">
        <v>1258</v>
      </c>
      <c r="E7186" t="str">
        <f t="shared" si="338"/>
        <v>Maribeth Schnelling20170401</v>
      </c>
      <c r="F7186">
        <f>IF(COUNTIF($E$2:E7186, E7186) = 1, MAX($F$1:F7185) + 1, INDEX($F$1:F7185, MATCH(E7186, $E$1:E7185, 0)))</f>
        <v>3553</v>
      </c>
      <c r="G7186" t="s">
        <v>27</v>
      </c>
      <c r="H7186" t="s">
        <v>11</v>
      </c>
      <c r="I7186" t="s">
        <v>20</v>
      </c>
      <c r="J7186" t="s">
        <v>611</v>
      </c>
      <c r="K7186" s="17">
        <v>121.68</v>
      </c>
      <c r="L7186" s="17">
        <v>13</v>
      </c>
      <c r="M7186" s="17">
        <v>38.03</v>
      </c>
      <c r="N7186" s="17" t="str">
        <f>IF(SalesData[[#This Row],[Profit]]&gt;0,"Profit","Loss")</f>
        <v>Profit</v>
      </c>
    </row>
    <row r="7187" spans="1:14" x14ac:dyDescent="0.25">
      <c r="A7187" s="1">
        <v>42826</v>
      </c>
      <c r="B7187" s="3">
        <f t="shared" si="336"/>
        <v>2017</v>
      </c>
      <c r="C7187" s="3">
        <f t="shared" si="337"/>
        <v>4</v>
      </c>
      <c r="D7187" t="s">
        <v>1009</v>
      </c>
      <c r="E7187" t="str">
        <f t="shared" si="338"/>
        <v>Nick Crebassa20170401</v>
      </c>
      <c r="F7187">
        <f>IF(COUNTIF($E$2:E7187, E7187) = 1, MAX($F$1:F7186) + 1, INDEX($F$1:F7186, MATCH(E7187, $E$1:E7186, 0)))</f>
        <v>3554</v>
      </c>
      <c r="G7187" t="s">
        <v>27</v>
      </c>
      <c r="H7187" t="s">
        <v>34</v>
      </c>
      <c r="I7187" t="s">
        <v>74</v>
      </c>
      <c r="J7187" t="s">
        <v>2592</v>
      </c>
      <c r="K7187" s="17">
        <v>482.66</v>
      </c>
      <c r="L7187" s="17">
        <v>8</v>
      </c>
      <c r="M7187" s="17">
        <v>85.18</v>
      </c>
      <c r="N7187" s="17" t="str">
        <f>IF(SalesData[[#This Row],[Profit]]&gt;0,"Profit","Loss")</f>
        <v>Profit</v>
      </c>
    </row>
    <row r="7188" spans="1:14" x14ac:dyDescent="0.25">
      <c r="A7188" s="1">
        <v>42826</v>
      </c>
      <c r="B7188" s="3">
        <f t="shared" si="336"/>
        <v>2017</v>
      </c>
      <c r="C7188" s="3">
        <f t="shared" si="337"/>
        <v>4</v>
      </c>
      <c r="D7188" t="s">
        <v>1009</v>
      </c>
      <c r="E7188" t="str">
        <f t="shared" si="338"/>
        <v>Nick Crebassa20170401</v>
      </c>
      <c r="F7188">
        <f>IF(COUNTIF($E$2:E7188, E7188) = 1, MAX($F$1:F7187) + 1, INDEX($F$1:F7187, MATCH(E7188, $E$1:E7187, 0)))</f>
        <v>3554</v>
      </c>
      <c r="G7188" t="s">
        <v>27</v>
      </c>
      <c r="H7188" t="s">
        <v>39</v>
      </c>
      <c r="I7188" t="s">
        <v>302</v>
      </c>
      <c r="J7188" t="s">
        <v>2402</v>
      </c>
      <c r="K7188" s="17">
        <v>4799.9799999999996</v>
      </c>
      <c r="L7188" s="17">
        <v>2</v>
      </c>
      <c r="M7188" s="17">
        <v>360</v>
      </c>
      <c r="N7188" s="17" t="str">
        <f>IF(SalesData[[#This Row],[Profit]]&gt;0,"Profit","Loss")</f>
        <v>Profit</v>
      </c>
    </row>
    <row r="7189" spans="1:14" x14ac:dyDescent="0.25">
      <c r="A7189" s="1">
        <v>42826</v>
      </c>
      <c r="B7189" s="3">
        <f t="shared" si="336"/>
        <v>2017</v>
      </c>
      <c r="C7189" s="3">
        <f t="shared" si="337"/>
        <v>4</v>
      </c>
      <c r="D7189" t="s">
        <v>1301</v>
      </c>
      <c r="E7189" t="str">
        <f t="shared" si="338"/>
        <v>John Castell20170401</v>
      </c>
      <c r="F7189">
        <f>IF(COUNTIF($E$2:E7189, E7189) = 1, MAX($F$1:F7188) + 1, INDEX($F$1:F7188, MATCH(E7189, $E$1:E7188, 0)))</f>
        <v>3555</v>
      </c>
      <c r="G7189" t="s">
        <v>149</v>
      </c>
      <c r="H7189" t="s">
        <v>11</v>
      </c>
      <c r="I7189" t="s">
        <v>12</v>
      </c>
      <c r="J7189" t="s">
        <v>1914</v>
      </c>
      <c r="K7189" s="17">
        <v>42.93</v>
      </c>
      <c r="L7189" s="17">
        <v>9</v>
      </c>
      <c r="M7189" s="17">
        <v>19.32</v>
      </c>
      <c r="N7189" s="17" t="str">
        <f>IF(SalesData[[#This Row],[Profit]]&gt;0,"Profit","Loss")</f>
        <v>Profit</v>
      </c>
    </row>
    <row r="7190" spans="1:14" x14ac:dyDescent="0.25">
      <c r="A7190" s="1">
        <v>42826</v>
      </c>
      <c r="B7190" s="3">
        <f t="shared" si="336"/>
        <v>2017</v>
      </c>
      <c r="C7190" s="3">
        <f t="shared" si="337"/>
        <v>4</v>
      </c>
      <c r="D7190" t="s">
        <v>202</v>
      </c>
      <c r="E7190" t="str">
        <f t="shared" si="338"/>
        <v>Barry FranzÃ¶sisch20170401</v>
      </c>
      <c r="F7190">
        <f>IF(COUNTIF($E$2:E7190, E7190) = 1, MAX($F$1:F7189) + 1, INDEX($F$1:F7189, MATCH(E7190, $E$1:E7189, 0)))</f>
        <v>3556</v>
      </c>
      <c r="G7190" t="s">
        <v>123</v>
      </c>
      <c r="H7190" t="s">
        <v>39</v>
      </c>
      <c r="I7190" t="s">
        <v>40</v>
      </c>
      <c r="J7190" t="s">
        <v>1862</v>
      </c>
      <c r="K7190" s="17">
        <v>23.98</v>
      </c>
      <c r="L7190" s="17">
        <v>3</v>
      </c>
      <c r="M7190" s="17">
        <v>-5.69</v>
      </c>
      <c r="N7190" s="17" t="str">
        <f>IF(SalesData[[#This Row],[Profit]]&gt;0,"Profit","Loss")</f>
        <v>Loss</v>
      </c>
    </row>
    <row r="7191" spans="1:14" x14ac:dyDescent="0.25">
      <c r="A7191" s="1">
        <v>42826</v>
      </c>
      <c r="B7191" s="3">
        <f t="shared" si="336"/>
        <v>2017</v>
      </c>
      <c r="C7191" s="3">
        <f t="shared" si="337"/>
        <v>4</v>
      </c>
      <c r="D7191" t="s">
        <v>202</v>
      </c>
      <c r="E7191" t="str">
        <f t="shared" si="338"/>
        <v>Barry FranzÃ¶sisch20170401</v>
      </c>
      <c r="F7191">
        <f>IF(COUNTIF($E$2:E7191, E7191) = 1, MAX($F$1:F7190) + 1, INDEX($F$1:F7190, MATCH(E7191, $E$1:E7190, 0)))</f>
        <v>3556</v>
      </c>
      <c r="G7191" t="s">
        <v>123</v>
      </c>
      <c r="H7191" t="s">
        <v>11</v>
      </c>
      <c r="I7191" t="s">
        <v>16</v>
      </c>
      <c r="J7191" t="s">
        <v>1098</v>
      </c>
      <c r="K7191" s="17">
        <v>6.26</v>
      </c>
      <c r="L7191" s="17">
        <v>3</v>
      </c>
      <c r="M7191" s="17">
        <v>2.04</v>
      </c>
      <c r="N7191" s="17" t="str">
        <f>IF(SalesData[[#This Row],[Profit]]&gt;0,"Profit","Loss")</f>
        <v>Profit</v>
      </c>
    </row>
    <row r="7192" spans="1:14" x14ac:dyDescent="0.25">
      <c r="A7192" s="1">
        <v>42826</v>
      </c>
      <c r="B7192" s="3">
        <f t="shared" si="336"/>
        <v>2017</v>
      </c>
      <c r="C7192" s="3">
        <f t="shared" si="337"/>
        <v>4</v>
      </c>
      <c r="D7192" t="s">
        <v>202</v>
      </c>
      <c r="E7192" t="str">
        <f t="shared" si="338"/>
        <v>Barry FranzÃ¶sisch20170401</v>
      </c>
      <c r="F7192">
        <f>IF(COUNTIF($E$2:E7192, E7192) = 1, MAX($F$1:F7191) + 1, INDEX($F$1:F7191, MATCH(E7192, $E$1:E7191, 0)))</f>
        <v>3556</v>
      </c>
      <c r="G7192" t="s">
        <v>123</v>
      </c>
      <c r="H7192" t="s">
        <v>11</v>
      </c>
      <c r="I7192" t="s">
        <v>92</v>
      </c>
      <c r="J7192" t="s">
        <v>658</v>
      </c>
      <c r="K7192" s="17">
        <v>20.81</v>
      </c>
      <c r="L7192" s="17">
        <v>3</v>
      </c>
      <c r="M7192" s="17">
        <v>1.82</v>
      </c>
      <c r="N7192" s="17" t="str">
        <f>IF(SalesData[[#This Row],[Profit]]&gt;0,"Profit","Loss")</f>
        <v>Profit</v>
      </c>
    </row>
    <row r="7193" spans="1:14" x14ac:dyDescent="0.25">
      <c r="A7193" s="1">
        <v>42826</v>
      </c>
      <c r="B7193" s="3">
        <f t="shared" si="336"/>
        <v>2017</v>
      </c>
      <c r="C7193" s="3">
        <f t="shared" si="337"/>
        <v>4</v>
      </c>
      <c r="D7193" t="s">
        <v>202</v>
      </c>
      <c r="E7193" t="str">
        <f t="shared" si="338"/>
        <v>Barry FranzÃ¶sisch20170401</v>
      </c>
      <c r="F7193">
        <f>IF(COUNTIF($E$2:E7193, E7193) = 1, MAX($F$1:F7192) + 1, INDEX($F$1:F7192, MATCH(E7193, $E$1:E7192, 0)))</f>
        <v>3556</v>
      </c>
      <c r="G7193" t="s">
        <v>123</v>
      </c>
      <c r="H7193" t="s">
        <v>34</v>
      </c>
      <c r="I7193" t="s">
        <v>35</v>
      </c>
      <c r="J7193" t="s">
        <v>1480</v>
      </c>
      <c r="K7193" s="17">
        <v>218.35</v>
      </c>
      <c r="L7193" s="17">
        <v>3</v>
      </c>
      <c r="M7193" s="17">
        <v>-19.11</v>
      </c>
      <c r="N7193" s="17" t="str">
        <f>IF(SalesData[[#This Row],[Profit]]&gt;0,"Profit","Loss")</f>
        <v>Loss</v>
      </c>
    </row>
    <row r="7194" spans="1:14" x14ac:dyDescent="0.25">
      <c r="A7194" s="1">
        <v>42826</v>
      </c>
      <c r="B7194" s="3">
        <f t="shared" si="336"/>
        <v>2017</v>
      </c>
      <c r="C7194" s="3">
        <f t="shared" si="337"/>
        <v>4</v>
      </c>
      <c r="D7194" t="s">
        <v>583</v>
      </c>
      <c r="E7194" t="str">
        <f t="shared" si="338"/>
        <v>George Bell20170401</v>
      </c>
      <c r="F7194">
        <f>IF(COUNTIF($E$2:E7194, E7194) = 1, MAX($F$1:F7193) + 1, INDEX($F$1:F7193, MATCH(E7194, $E$1:E7193, 0)))</f>
        <v>3557</v>
      </c>
      <c r="G7194" t="s">
        <v>70</v>
      </c>
      <c r="H7194" t="s">
        <v>34</v>
      </c>
      <c r="I7194" t="s">
        <v>47</v>
      </c>
      <c r="J7194" t="s">
        <v>1276</v>
      </c>
      <c r="K7194" s="17">
        <v>127.95</v>
      </c>
      <c r="L7194" s="17">
        <v>3</v>
      </c>
      <c r="M7194" s="17">
        <v>21.75</v>
      </c>
      <c r="N7194" s="17" t="str">
        <f>IF(SalesData[[#This Row],[Profit]]&gt;0,"Profit","Loss")</f>
        <v>Profit</v>
      </c>
    </row>
    <row r="7195" spans="1:14" x14ac:dyDescent="0.25">
      <c r="A7195" s="1">
        <v>42827</v>
      </c>
      <c r="B7195" s="3">
        <f t="shared" si="336"/>
        <v>2017</v>
      </c>
      <c r="C7195" s="3">
        <f t="shared" si="337"/>
        <v>4</v>
      </c>
      <c r="D7195" t="s">
        <v>1623</v>
      </c>
      <c r="E7195" t="str">
        <f t="shared" si="338"/>
        <v>Jamie Frazer20170402</v>
      </c>
      <c r="F7195">
        <f>IF(COUNTIF($E$2:E7195, E7195) = 1, MAX($F$1:F7194) + 1, INDEX($F$1:F7194, MATCH(E7195, $E$1:E7194, 0)))</f>
        <v>3558</v>
      </c>
      <c r="G7195" t="s">
        <v>27</v>
      </c>
      <c r="H7195" t="s">
        <v>34</v>
      </c>
      <c r="I7195" t="s">
        <v>47</v>
      </c>
      <c r="J7195" t="s">
        <v>975</v>
      </c>
      <c r="K7195" s="17">
        <v>25.11</v>
      </c>
      <c r="L7195" s="17">
        <v>3</v>
      </c>
      <c r="M7195" s="17">
        <v>6.53</v>
      </c>
      <c r="N7195" s="17" t="str">
        <f>IF(SalesData[[#This Row],[Profit]]&gt;0,"Profit","Loss")</f>
        <v>Profit</v>
      </c>
    </row>
    <row r="7196" spans="1:14" x14ac:dyDescent="0.25">
      <c r="A7196" s="1">
        <v>42827</v>
      </c>
      <c r="B7196" s="3">
        <f t="shared" si="336"/>
        <v>2017</v>
      </c>
      <c r="C7196" s="3">
        <f t="shared" si="337"/>
        <v>4</v>
      </c>
      <c r="D7196" t="s">
        <v>1676</v>
      </c>
      <c r="E7196" t="str">
        <f t="shared" si="338"/>
        <v>Tony Chapman20170402</v>
      </c>
      <c r="F7196">
        <f>IF(COUNTIF($E$2:E7196, E7196) = 1, MAX($F$1:F7195) + 1, INDEX($F$1:F7195, MATCH(E7196, $E$1:E7195, 0)))</f>
        <v>3559</v>
      </c>
      <c r="G7196" t="s">
        <v>30</v>
      </c>
      <c r="H7196" t="s">
        <v>34</v>
      </c>
      <c r="I7196" t="s">
        <v>145</v>
      </c>
      <c r="J7196" t="s">
        <v>810</v>
      </c>
      <c r="K7196" s="17">
        <v>411.8</v>
      </c>
      <c r="L7196" s="17">
        <v>2</v>
      </c>
      <c r="M7196" s="17">
        <v>70.010000000000005</v>
      </c>
      <c r="N7196" s="17" t="str">
        <f>IF(SalesData[[#This Row],[Profit]]&gt;0,"Profit","Loss")</f>
        <v>Profit</v>
      </c>
    </row>
    <row r="7197" spans="1:14" x14ac:dyDescent="0.25">
      <c r="A7197" s="1">
        <v>42827</v>
      </c>
      <c r="B7197" s="3">
        <f t="shared" si="336"/>
        <v>2017</v>
      </c>
      <c r="C7197" s="3">
        <f t="shared" si="337"/>
        <v>4</v>
      </c>
      <c r="D7197" t="s">
        <v>1676</v>
      </c>
      <c r="E7197" t="str">
        <f t="shared" si="338"/>
        <v>Tony Chapman20170402</v>
      </c>
      <c r="F7197">
        <f>IF(COUNTIF($E$2:E7197, E7197) = 1, MAX($F$1:F7196) + 1, INDEX($F$1:F7196, MATCH(E7197, $E$1:E7196, 0)))</f>
        <v>3559</v>
      </c>
      <c r="G7197" t="s">
        <v>30</v>
      </c>
      <c r="H7197" t="s">
        <v>39</v>
      </c>
      <c r="I7197" t="s">
        <v>52</v>
      </c>
      <c r="J7197" t="s">
        <v>1559</v>
      </c>
      <c r="K7197" s="17">
        <v>360</v>
      </c>
      <c r="L7197" s="17">
        <v>4</v>
      </c>
      <c r="M7197" s="17">
        <v>129.6</v>
      </c>
      <c r="N7197" s="17" t="str">
        <f>IF(SalesData[[#This Row],[Profit]]&gt;0,"Profit","Loss")</f>
        <v>Profit</v>
      </c>
    </row>
    <row r="7198" spans="1:14" x14ac:dyDescent="0.25">
      <c r="A7198" s="1">
        <v>42827</v>
      </c>
      <c r="B7198" s="3">
        <f t="shared" si="336"/>
        <v>2017</v>
      </c>
      <c r="C7198" s="3">
        <f t="shared" si="337"/>
        <v>4</v>
      </c>
      <c r="D7198" t="s">
        <v>1699</v>
      </c>
      <c r="E7198" t="str">
        <f t="shared" si="338"/>
        <v>Alyssa Tate20170402</v>
      </c>
      <c r="F7198">
        <f>IF(COUNTIF($E$2:E7198, E7198) = 1, MAX($F$1:F7197) + 1, INDEX($F$1:F7197, MATCH(E7198, $E$1:E7197, 0)))</f>
        <v>3560</v>
      </c>
      <c r="G7198" t="s">
        <v>613</v>
      </c>
      <c r="H7198" t="s">
        <v>11</v>
      </c>
      <c r="I7198" t="s">
        <v>24</v>
      </c>
      <c r="J7198" t="s">
        <v>2642</v>
      </c>
      <c r="K7198" s="17">
        <v>11.12</v>
      </c>
      <c r="L7198" s="17">
        <v>4</v>
      </c>
      <c r="M7198" s="17">
        <v>2.89</v>
      </c>
      <c r="N7198" s="17" t="str">
        <f>IF(SalesData[[#This Row],[Profit]]&gt;0,"Profit","Loss")</f>
        <v>Profit</v>
      </c>
    </row>
    <row r="7199" spans="1:14" x14ac:dyDescent="0.25">
      <c r="A7199" s="1">
        <v>42827</v>
      </c>
      <c r="B7199" s="3">
        <f t="shared" si="336"/>
        <v>2017</v>
      </c>
      <c r="C7199" s="3">
        <f t="shared" si="337"/>
        <v>4</v>
      </c>
      <c r="D7199" t="s">
        <v>1885</v>
      </c>
      <c r="E7199" t="str">
        <f t="shared" si="338"/>
        <v>Amy Hunt20170402</v>
      </c>
      <c r="F7199">
        <f>IF(COUNTIF($E$2:E7199, E7199) = 1, MAX($F$1:F7198) + 1, INDEX($F$1:F7198, MATCH(E7199, $E$1:E7198, 0)))</f>
        <v>3561</v>
      </c>
      <c r="G7199" t="s">
        <v>488</v>
      </c>
      <c r="H7199" t="s">
        <v>11</v>
      </c>
      <c r="I7199" t="s">
        <v>16</v>
      </c>
      <c r="J7199" t="s">
        <v>1336</v>
      </c>
      <c r="K7199" s="17">
        <v>14.94</v>
      </c>
      <c r="L7199" s="17">
        <v>3</v>
      </c>
      <c r="M7199" s="17">
        <v>6.87</v>
      </c>
      <c r="N7199" s="17" t="str">
        <f>IF(SalesData[[#This Row],[Profit]]&gt;0,"Profit","Loss")</f>
        <v>Profit</v>
      </c>
    </row>
    <row r="7200" spans="1:14" x14ac:dyDescent="0.25">
      <c r="A7200" s="1">
        <v>42828</v>
      </c>
      <c r="B7200" s="3">
        <f t="shared" si="336"/>
        <v>2017</v>
      </c>
      <c r="C7200" s="3">
        <f t="shared" si="337"/>
        <v>4</v>
      </c>
      <c r="D7200" t="s">
        <v>596</v>
      </c>
      <c r="E7200" t="str">
        <f t="shared" si="338"/>
        <v>Katherine Hughes20170403</v>
      </c>
      <c r="F7200">
        <f>IF(COUNTIF($E$2:E7200, E7200) = 1, MAX($F$1:F7199) + 1, INDEX($F$1:F7199, MATCH(E7200, $E$1:E7199, 0)))</f>
        <v>3562</v>
      </c>
      <c r="G7200" t="s">
        <v>23</v>
      </c>
      <c r="H7200" t="s">
        <v>34</v>
      </c>
      <c r="I7200" t="s">
        <v>47</v>
      </c>
      <c r="J7200" t="s">
        <v>1015</v>
      </c>
      <c r="K7200" s="17">
        <v>25.47</v>
      </c>
      <c r="L7200" s="17">
        <v>4</v>
      </c>
      <c r="M7200" s="17">
        <v>7.64</v>
      </c>
      <c r="N7200" s="17" t="str">
        <f>IF(SalesData[[#This Row],[Profit]]&gt;0,"Profit","Loss")</f>
        <v>Profit</v>
      </c>
    </row>
    <row r="7201" spans="1:14" x14ac:dyDescent="0.25">
      <c r="A7201" s="1">
        <v>42828</v>
      </c>
      <c r="B7201" s="3">
        <f t="shared" si="336"/>
        <v>2017</v>
      </c>
      <c r="C7201" s="3">
        <f t="shared" si="337"/>
        <v>4</v>
      </c>
      <c r="D7201" t="s">
        <v>218</v>
      </c>
      <c r="E7201" t="str">
        <f t="shared" si="338"/>
        <v>Sue Ann Reed20170403</v>
      </c>
      <c r="F7201">
        <f>IF(COUNTIF($E$2:E7201, E7201) = 1, MAX($F$1:F7200) + 1, INDEX($F$1:F7200, MATCH(E7201, $E$1:E7200, 0)))</f>
        <v>3563</v>
      </c>
      <c r="G7201" t="s">
        <v>15</v>
      </c>
      <c r="H7201" t="s">
        <v>11</v>
      </c>
      <c r="I7201" t="s">
        <v>24</v>
      </c>
      <c r="J7201" t="s">
        <v>1252</v>
      </c>
      <c r="K7201" s="17">
        <v>7.06</v>
      </c>
      <c r="L7201" s="17">
        <v>3</v>
      </c>
      <c r="M7201" s="17">
        <v>2.21</v>
      </c>
      <c r="N7201" s="17" t="str">
        <f>IF(SalesData[[#This Row],[Profit]]&gt;0,"Profit","Loss")</f>
        <v>Profit</v>
      </c>
    </row>
    <row r="7202" spans="1:14" x14ac:dyDescent="0.25">
      <c r="A7202" s="1">
        <v>42829</v>
      </c>
      <c r="B7202" s="3">
        <f t="shared" si="336"/>
        <v>2017</v>
      </c>
      <c r="C7202" s="3">
        <f t="shared" si="337"/>
        <v>4</v>
      </c>
      <c r="D7202" t="s">
        <v>1528</v>
      </c>
      <c r="E7202" t="str">
        <f t="shared" si="338"/>
        <v>Anne McFarland20170404</v>
      </c>
      <c r="F7202">
        <f>IF(COUNTIF($E$2:E7202, E7202) = 1, MAX($F$1:F7201) + 1, INDEX($F$1:F7201, MATCH(E7202, $E$1:E7201, 0)))</f>
        <v>3564</v>
      </c>
      <c r="G7202" t="s">
        <v>15</v>
      </c>
      <c r="H7202" t="s">
        <v>39</v>
      </c>
      <c r="I7202" t="s">
        <v>40</v>
      </c>
      <c r="J7202" t="s">
        <v>2419</v>
      </c>
      <c r="K7202" s="17">
        <v>383.84</v>
      </c>
      <c r="L7202" s="17">
        <v>4</v>
      </c>
      <c r="M7202" s="17">
        <v>47.98</v>
      </c>
      <c r="N7202" s="17" t="str">
        <f>IF(SalesData[[#This Row],[Profit]]&gt;0,"Profit","Loss")</f>
        <v>Profit</v>
      </c>
    </row>
    <row r="7203" spans="1:14" x14ac:dyDescent="0.25">
      <c r="A7203" s="1">
        <v>42829</v>
      </c>
      <c r="B7203" s="3">
        <f t="shared" si="336"/>
        <v>2017</v>
      </c>
      <c r="C7203" s="3">
        <f t="shared" si="337"/>
        <v>4</v>
      </c>
      <c r="D7203" t="s">
        <v>928</v>
      </c>
      <c r="E7203" t="str">
        <f t="shared" si="338"/>
        <v>Darrin Sayre20170404</v>
      </c>
      <c r="F7203">
        <f>IF(COUNTIF($E$2:E7203, E7203) = 1, MAX($F$1:F7202) + 1, INDEX($F$1:F7202, MATCH(E7203, $E$1:E7202, 0)))</f>
        <v>3565</v>
      </c>
      <c r="G7203" t="s">
        <v>149</v>
      </c>
      <c r="H7203" t="s">
        <v>39</v>
      </c>
      <c r="I7203" t="s">
        <v>40</v>
      </c>
      <c r="J7203" t="s">
        <v>2664</v>
      </c>
      <c r="K7203" s="17">
        <v>41.22</v>
      </c>
      <c r="L7203" s="17">
        <v>1</v>
      </c>
      <c r="M7203" s="17">
        <v>11.13</v>
      </c>
      <c r="N7203" s="17" t="str">
        <f>IF(SalesData[[#This Row],[Profit]]&gt;0,"Profit","Loss")</f>
        <v>Profit</v>
      </c>
    </row>
    <row r="7204" spans="1:14" x14ac:dyDescent="0.25">
      <c r="A7204" s="1">
        <v>42829</v>
      </c>
      <c r="B7204" s="3">
        <f t="shared" si="336"/>
        <v>2017</v>
      </c>
      <c r="C7204" s="3">
        <f t="shared" si="337"/>
        <v>4</v>
      </c>
      <c r="D7204" t="s">
        <v>928</v>
      </c>
      <c r="E7204" t="str">
        <f t="shared" si="338"/>
        <v>Darrin Sayre20170404</v>
      </c>
      <c r="F7204">
        <f>IF(COUNTIF($E$2:E7204, E7204) = 1, MAX($F$1:F7203) + 1, INDEX($F$1:F7203, MATCH(E7204, $E$1:E7203, 0)))</f>
        <v>3565</v>
      </c>
      <c r="G7204" t="s">
        <v>149</v>
      </c>
      <c r="H7204" t="s">
        <v>11</v>
      </c>
      <c r="I7204" t="s">
        <v>200</v>
      </c>
      <c r="J7204" t="s">
        <v>1516</v>
      </c>
      <c r="K7204" s="17">
        <v>240.37</v>
      </c>
      <c r="L7204" s="17">
        <v>1</v>
      </c>
      <c r="M7204" s="17">
        <v>7.21</v>
      </c>
      <c r="N7204" s="17" t="str">
        <f>IF(SalesData[[#This Row],[Profit]]&gt;0,"Profit","Loss")</f>
        <v>Profit</v>
      </c>
    </row>
    <row r="7205" spans="1:14" x14ac:dyDescent="0.25">
      <c r="A7205" s="1">
        <v>42829</v>
      </c>
      <c r="B7205" s="3">
        <f t="shared" si="336"/>
        <v>2017</v>
      </c>
      <c r="C7205" s="3">
        <f t="shared" si="337"/>
        <v>4</v>
      </c>
      <c r="D7205" t="s">
        <v>928</v>
      </c>
      <c r="E7205" t="str">
        <f t="shared" si="338"/>
        <v>Darrin Sayre20170404</v>
      </c>
      <c r="F7205">
        <f>IF(COUNTIF($E$2:E7205, E7205) = 1, MAX($F$1:F7204) + 1, INDEX($F$1:F7204, MATCH(E7205, $E$1:E7204, 0)))</f>
        <v>3565</v>
      </c>
      <c r="G7205" t="s">
        <v>149</v>
      </c>
      <c r="H7205" t="s">
        <v>39</v>
      </c>
      <c r="I7205" t="s">
        <v>40</v>
      </c>
      <c r="J7205" t="s">
        <v>1895</v>
      </c>
      <c r="K7205" s="17">
        <v>119.02</v>
      </c>
      <c r="L7205" s="17">
        <v>2</v>
      </c>
      <c r="M7205" s="17">
        <v>33.33</v>
      </c>
      <c r="N7205" s="17" t="str">
        <f>IF(SalesData[[#This Row],[Profit]]&gt;0,"Profit","Loss")</f>
        <v>Profit</v>
      </c>
    </row>
    <row r="7206" spans="1:14" x14ac:dyDescent="0.25">
      <c r="A7206" s="1">
        <v>42829</v>
      </c>
      <c r="B7206" s="3">
        <f t="shared" si="336"/>
        <v>2017</v>
      </c>
      <c r="C7206" s="3">
        <f t="shared" si="337"/>
        <v>4</v>
      </c>
      <c r="D7206" t="s">
        <v>1811</v>
      </c>
      <c r="E7206" t="str">
        <f t="shared" si="338"/>
        <v>Penelope Sewall20170404</v>
      </c>
      <c r="F7206">
        <f>IF(COUNTIF($E$2:E7206, E7206) = 1, MAX($F$1:F7205) + 1, INDEX($F$1:F7205, MATCH(E7206, $E$1:E7205, 0)))</f>
        <v>3566</v>
      </c>
      <c r="G7206" t="s">
        <v>149</v>
      </c>
      <c r="H7206" t="s">
        <v>11</v>
      </c>
      <c r="I7206" t="s">
        <v>63</v>
      </c>
      <c r="J7206" t="s">
        <v>65</v>
      </c>
      <c r="K7206" s="17">
        <v>16.98</v>
      </c>
      <c r="L7206" s="17">
        <v>1</v>
      </c>
      <c r="M7206" s="17">
        <v>8.49</v>
      </c>
      <c r="N7206" s="17" t="str">
        <f>IF(SalesData[[#This Row],[Profit]]&gt;0,"Profit","Loss")</f>
        <v>Profit</v>
      </c>
    </row>
    <row r="7207" spans="1:14" x14ac:dyDescent="0.25">
      <c r="A7207" s="1">
        <v>42829</v>
      </c>
      <c r="B7207" s="3">
        <f t="shared" si="336"/>
        <v>2017</v>
      </c>
      <c r="C7207" s="3">
        <f t="shared" si="337"/>
        <v>4</v>
      </c>
      <c r="D7207" t="s">
        <v>1282</v>
      </c>
      <c r="E7207" t="str">
        <f t="shared" si="338"/>
        <v>Tom Ashbrook20170404</v>
      </c>
      <c r="F7207">
        <f>IF(COUNTIF($E$2:E7207, E7207) = 1, MAX($F$1:F7206) + 1, INDEX($F$1:F7206, MATCH(E7207, $E$1:E7206, 0)))</f>
        <v>3567</v>
      </c>
      <c r="G7207" t="s">
        <v>149</v>
      </c>
      <c r="H7207" t="s">
        <v>11</v>
      </c>
      <c r="I7207" t="s">
        <v>24</v>
      </c>
      <c r="J7207" t="s">
        <v>2390</v>
      </c>
      <c r="K7207" s="17">
        <v>7.04</v>
      </c>
      <c r="L7207" s="17">
        <v>4</v>
      </c>
      <c r="M7207" s="17">
        <v>2.04</v>
      </c>
      <c r="N7207" s="17" t="str">
        <f>IF(SalesData[[#This Row],[Profit]]&gt;0,"Profit","Loss")</f>
        <v>Profit</v>
      </c>
    </row>
    <row r="7208" spans="1:14" x14ac:dyDescent="0.25">
      <c r="A7208" s="1">
        <v>42831</v>
      </c>
      <c r="B7208" s="3">
        <f t="shared" si="336"/>
        <v>2017</v>
      </c>
      <c r="C7208" s="3">
        <f t="shared" si="337"/>
        <v>4</v>
      </c>
      <c r="D7208" t="s">
        <v>2580</v>
      </c>
      <c r="E7208" t="str">
        <f t="shared" si="338"/>
        <v>Max Ludwig20170406</v>
      </c>
      <c r="F7208">
        <f>IF(COUNTIF($E$2:E7208, E7208) = 1, MAX($F$1:F7207) + 1, INDEX($F$1:F7207, MATCH(E7208, $E$1:E7207, 0)))</f>
        <v>3568</v>
      </c>
      <c r="G7208" t="s">
        <v>395</v>
      </c>
      <c r="H7208" t="s">
        <v>11</v>
      </c>
      <c r="I7208" t="s">
        <v>12</v>
      </c>
      <c r="J7208" t="s">
        <v>625</v>
      </c>
      <c r="K7208" s="17">
        <v>106.32</v>
      </c>
      <c r="L7208" s="17">
        <v>3</v>
      </c>
      <c r="M7208" s="17">
        <v>49.97</v>
      </c>
      <c r="N7208" s="17" t="str">
        <f>IF(SalesData[[#This Row],[Profit]]&gt;0,"Profit","Loss")</f>
        <v>Profit</v>
      </c>
    </row>
    <row r="7209" spans="1:14" x14ac:dyDescent="0.25">
      <c r="A7209" s="1">
        <v>42831</v>
      </c>
      <c r="B7209" s="3">
        <f t="shared" si="336"/>
        <v>2017</v>
      </c>
      <c r="C7209" s="3">
        <f t="shared" si="337"/>
        <v>4</v>
      </c>
      <c r="D7209" t="s">
        <v>1111</v>
      </c>
      <c r="E7209" t="str">
        <f t="shared" si="338"/>
        <v>Charles Sheldon20170406</v>
      </c>
      <c r="F7209">
        <f>IF(COUNTIF($E$2:E7209, E7209) = 1, MAX($F$1:F7208) + 1, INDEX($F$1:F7208, MATCH(E7209, $E$1:E7208, 0)))</f>
        <v>3569</v>
      </c>
      <c r="G7209" t="s">
        <v>120</v>
      </c>
      <c r="H7209" t="s">
        <v>11</v>
      </c>
      <c r="I7209" t="s">
        <v>20</v>
      </c>
      <c r="J7209" t="s">
        <v>1668</v>
      </c>
      <c r="K7209" s="17">
        <v>8.1</v>
      </c>
      <c r="L7209" s="17">
        <v>5</v>
      </c>
      <c r="M7209" s="17">
        <v>-5.94</v>
      </c>
      <c r="N7209" s="17" t="str">
        <f>IF(SalesData[[#This Row],[Profit]]&gt;0,"Profit","Loss")</f>
        <v>Loss</v>
      </c>
    </row>
    <row r="7210" spans="1:14" x14ac:dyDescent="0.25">
      <c r="A7210" s="1">
        <v>42832</v>
      </c>
      <c r="B7210" s="3">
        <f t="shared" si="336"/>
        <v>2017</v>
      </c>
      <c r="C7210" s="3">
        <f t="shared" si="337"/>
        <v>4</v>
      </c>
      <c r="D7210" t="s">
        <v>1383</v>
      </c>
      <c r="E7210" t="str">
        <f t="shared" si="338"/>
        <v>Christopher Schild20170407</v>
      </c>
      <c r="F7210">
        <f>IF(COUNTIF($E$2:E7210, E7210) = 1, MAX($F$1:F7209) + 1, INDEX($F$1:F7209, MATCH(E7210, $E$1:E7209, 0)))</f>
        <v>3570</v>
      </c>
      <c r="G7210" t="s">
        <v>123</v>
      </c>
      <c r="H7210" t="s">
        <v>34</v>
      </c>
      <c r="I7210" t="s">
        <v>145</v>
      </c>
      <c r="J7210" t="s">
        <v>550</v>
      </c>
      <c r="K7210" s="17">
        <v>233.86</v>
      </c>
      <c r="L7210" s="17">
        <v>2</v>
      </c>
      <c r="M7210" s="17">
        <v>-102.05</v>
      </c>
      <c r="N7210" s="17" t="str">
        <f>IF(SalesData[[#This Row],[Profit]]&gt;0,"Profit","Loss")</f>
        <v>Loss</v>
      </c>
    </row>
    <row r="7211" spans="1:14" x14ac:dyDescent="0.25">
      <c r="A7211" s="1">
        <v>42832</v>
      </c>
      <c r="B7211" s="3">
        <f t="shared" si="336"/>
        <v>2017</v>
      </c>
      <c r="C7211" s="3">
        <f t="shared" si="337"/>
        <v>4</v>
      </c>
      <c r="D7211" t="s">
        <v>1383</v>
      </c>
      <c r="E7211" t="str">
        <f t="shared" si="338"/>
        <v>Christopher Schild20170407</v>
      </c>
      <c r="F7211">
        <f>IF(COUNTIF($E$2:E7211, E7211) = 1, MAX($F$1:F7210) + 1, INDEX($F$1:F7210, MATCH(E7211, $E$1:E7210, 0)))</f>
        <v>3570</v>
      </c>
      <c r="G7211" t="s">
        <v>123</v>
      </c>
      <c r="H7211" t="s">
        <v>34</v>
      </c>
      <c r="I7211" t="s">
        <v>145</v>
      </c>
      <c r="J7211" t="s">
        <v>320</v>
      </c>
      <c r="K7211" s="17">
        <v>620.61</v>
      </c>
      <c r="L7211" s="17">
        <v>3</v>
      </c>
      <c r="M7211" s="17">
        <v>-248.25</v>
      </c>
      <c r="N7211" s="17" t="str">
        <f>IF(SalesData[[#This Row],[Profit]]&gt;0,"Profit","Loss")</f>
        <v>Loss</v>
      </c>
    </row>
    <row r="7212" spans="1:14" x14ac:dyDescent="0.25">
      <c r="A7212" s="1">
        <v>42832</v>
      </c>
      <c r="B7212" s="3">
        <f t="shared" si="336"/>
        <v>2017</v>
      </c>
      <c r="C7212" s="3">
        <f t="shared" si="337"/>
        <v>4</v>
      </c>
      <c r="D7212" t="s">
        <v>1383</v>
      </c>
      <c r="E7212" t="str">
        <f t="shared" si="338"/>
        <v>Christopher Schild20170407</v>
      </c>
      <c r="F7212">
        <f>IF(COUNTIF($E$2:E7212, E7212) = 1, MAX($F$1:F7211) + 1, INDEX($F$1:F7211, MATCH(E7212, $E$1:E7211, 0)))</f>
        <v>3570</v>
      </c>
      <c r="G7212" t="s">
        <v>123</v>
      </c>
      <c r="H7212" t="s">
        <v>11</v>
      </c>
      <c r="I7212" t="s">
        <v>20</v>
      </c>
      <c r="J7212" t="s">
        <v>1030</v>
      </c>
      <c r="K7212" s="17">
        <v>5.33</v>
      </c>
      <c r="L7212" s="17">
        <v>2</v>
      </c>
      <c r="M7212" s="17">
        <v>-3.55</v>
      </c>
      <c r="N7212" s="17" t="str">
        <f>IF(SalesData[[#This Row],[Profit]]&gt;0,"Profit","Loss")</f>
        <v>Loss</v>
      </c>
    </row>
    <row r="7213" spans="1:14" x14ac:dyDescent="0.25">
      <c r="A7213" s="1">
        <v>42832</v>
      </c>
      <c r="B7213" s="3">
        <f t="shared" si="336"/>
        <v>2017</v>
      </c>
      <c r="C7213" s="3">
        <f t="shared" si="337"/>
        <v>4</v>
      </c>
      <c r="D7213" t="s">
        <v>1383</v>
      </c>
      <c r="E7213" t="str">
        <f t="shared" si="338"/>
        <v>Christopher Schild20170407</v>
      </c>
      <c r="F7213">
        <f>IF(COUNTIF($E$2:E7213, E7213) = 1, MAX($F$1:F7212) + 1, INDEX($F$1:F7212, MATCH(E7213, $E$1:E7212, 0)))</f>
        <v>3570</v>
      </c>
      <c r="G7213" t="s">
        <v>123</v>
      </c>
      <c r="H7213" t="s">
        <v>34</v>
      </c>
      <c r="I7213" t="s">
        <v>47</v>
      </c>
      <c r="J7213" t="s">
        <v>2366</v>
      </c>
      <c r="K7213" s="17">
        <v>258.07</v>
      </c>
      <c r="L7213" s="17">
        <v>3</v>
      </c>
      <c r="M7213" s="17">
        <v>0</v>
      </c>
      <c r="N7213" s="17" t="str">
        <f>IF(SalesData[[#This Row],[Profit]]&gt;0,"Profit","Loss")</f>
        <v>Loss</v>
      </c>
    </row>
    <row r="7214" spans="1:14" x14ac:dyDescent="0.25">
      <c r="A7214" s="1">
        <v>42832</v>
      </c>
      <c r="B7214" s="3">
        <f t="shared" si="336"/>
        <v>2017</v>
      </c>
      <c r="C7214" s="3">
        <f t="shared" si="337"/>
        <v>4</v>
      </c>
      <c r="D7214" t="s">
        <v>1383</v>
      </c>
      <c r="E7214" t="str">
        <f t="shared" si="338"/>
        <v>Christopher Schild20170407</v>
      </c>
      <c r="F7214">
        <f>IF(COUNTIF($E$2:E7214, E7214) = 1, MAX($F$1:F7213) + 1, INDEX($F$1:F7213, MATCH(E7214, $E$1:E7213, 0)))</f>
        <v>3570</v>
      </c>
      <c r="G7214" t="s">
        <v>123</v>
      </c>
      <c r="H7214" t="s">
        <v>39</v>
      </c>
      <c r="I7214" t="s">
        <v>52</v>
      </c>
      <c r="J7214" t="s">
        <v>1628</v>
      </c>
      <c r="K7214" s="17">
        <v>617.98</v>
      </c>
      <c r="L7214" s="17">
        <v>3</v>
      </c>
      <c r="M7214" s="17">
        <v>-7.72</v>
      </c>
      <c r="N7214" s="17" t="str">
        <f>IF(SalesData[[#This Row],[Profit]]&gt;0,"Profit","Loss")</f>
        <v>Loss</v>
      </c>
    </row>
    <row r="7215" spans="1:14" x14ac:dyDescent="0.25">
      <c r="A7215" s="1">
        <v>42832</v>
      </c>
      <c r="B7215" s="3">
        <f t="shared" si="336"/>
        <v>2017</v>
      </c>
      <c r="C7215" s="3">
        <f t="shared" si="337"/>
        <v>4</v>
      </c>
      <c r="D7215" t="s">
        <v>228</v>
      </c>
      <c r="E7215" t="str">
        <f t="shared" si="338"/>
        <v>Hallie Redmond20170407</v>
      </c>
      <c r="F7215">
        <f>IF(COUNTIF($E$2:E7215, E7215) = 1, MAX($F$1:F7214) + 1, INDEX($F$1:F7214, MATCH(E7215, $E$1:E7214, 0)))</f>
        <v>3571</v>
      </c>
      <c r="G7215" t="s">
        <v>123</v>
      </c>
      <c r="H7215" t="s">
        <v>11</v>
      </c>
      <c r="I7215" t="s">
        <v>24</v>
      </c>
      <c r="J7215" t="s">
        <v>1603</v>
      </c>
      <c r="K7215" s="17">
        <v>16.260000000000002</v>
      </c>
      <c r="L7215" s="17">
        <v>2</v>
      </c>
      <c r="M7215" s="17">
        <v>1.22</v>
      </c>
      <c r="N7215" s="17" t="str">
        <f>IF(SalesData[[#This Row],[Profit]]&gt;0,"Profit","Loss")</f>
        <v>Profit</v>
      </c>
    </row>
    <row r="7216" spans="1:14" x14ac:dyDescent="0.25">
      <c r="A7216" s="1">
        <v>42832</v>
      </c>
      <c r="B7216" s="3">
        <f t="shared" si="336"/>
        <v>2017</v>
      </c>
      <c r="C7216" s="3">
        <f t="shared" si="337"/>
        <v>4</v>
      </c>
      <c r="D7216" t="s">
        <v>228</v>
      </c>
      <c r="E7216" t="str">
        <f t="shared" si="338"/>
        <v>Hallie Redmond20170407</v>
      </c>
      <c r="F7216">
        <f>IF(COUNTIF($E$2:E7216, E7216) = 1, MAX($F$1:F7215) + 1, INDEX($F$1:F7215, MATCH(E7216, $E$1:E7215, 0)))</f>
        <v>3571</v>
      </c>
      <c r="G7216" t="s">
        <v>123</v>
      </c>
      <c r="H7216" t="s">
        <v>39</v>
      </c>
      <c r="I7216" t="s">
        <v>40</v>
      </c>
      <c r="J7216" t="s">
        <v>521</v>
      </c>
      <c r="K7216" s="17">
        <v>219.18</v>
      </c>
      <c r="L7216" s="17">
        <v>2</v>
      </c>
      <c r="M7216" s="17">
        <v>19.18</v>
      </c>
      <c r="N7216" s="17" t="str">
        <f>IF(SalesData[[#This Row],[Profit]]&gt;0,"Profit","Loss")</f>
        <v>Profit</v>
      </c>
    </row>
    <row r="7217" spans="1:14" x14ac:dyDescent="0.25">
      <c r="A7217" s="1">
        <v>42833</v>
      </c>
      <c r="B7217" s="3">
        <f t="shared" si="336"/>
        <v>2017</v>
      </c>
      <c r="C7217" s="3">
        <f t="shared" si="337"/>
        <v>4</v>
      </c>
      <c r="D7217" t="s">
        <v>1555</v>
      </c>
      <c r="E7217" t="str">
        <f t="shared" si="338"/>
        <v>Denise Monton20170408</v>
      </c>
      <c r="F7217">
        <f>IF(COUNTIF($E$2:E7217, E7217) = 1, MAX($F$1:F7216) + 1, INDEX($F$1:F7216, MATCH(E7217, $E$1:E7216, 0)))</f>
        <v>3572</v>
      </c>
      <c r="G7217" t="s">
        <v>30</v>
      </c>
      <c r="H7217" t="s">
        <v>34</v>
      </c>
      <c r="I7217" t="s">
        <v>47</v>
      </c>
      <c r="J7217" t="s">
        <v>1976</v>
      </c>
      <c r="K7217" s="17">
        <v>56.28</v>
      </c>
      <c r="L7217" s="17">
        <v>6</v>
      </c>
      <c r="M7217" s="17">
        <v>15.76</v>
      </c>
      <c r="N7217" s="17" t="str">
        <f>IF(SalesData[[#This Row],[Profit]]&gt;0,"Profit","Loss")</f>
        <v>Profit</v>
      </c>
    </row>
    <row r="7218" spans="1:14" x14ac:dyDescent="0.25">
      <c r="A7218" s="1">
        <v>42833</v>
      </c>
      <c r="B7218" s="3">
        <f t="shared" si="336"/>
        <v>2017</v>
      </c>
      <c r="C7218" s="3">
        <f t="shared" si="337"/>
        <v>4</v>
      </c>
      <c r="D7218" t="s">
        <v>1555</v>
      </c>
      <c r="E7218" t="str">
        <f t="shared" si="338"/>
        <v>Denise Monton20170408</v>
      </c>
      <c r="F7218">
        <f>IF(COUNTIF($E$2:E7218, E7218) = 1, MAX($F$1:F7217) + 1, INDEX($F$1:F7217, MATCH(E7218, $E$1:E7217, 0)))</f>
        <v>3572</v>
      </c>
      <c r="G7218" t="s">
        <v>30</v>
      </c>
      <c r="H7218" t="s">
        <v>11</v>
      </c>
      <c r="I7218" t="s">
        <v>20</v>
      </c>
      <c r="J7218" t="s">
        <v>1142</v>
      </c>
      <c r="K7218" s="17">
        <v>2690.97</v>
      </c>
      <c r="L7218" s="17">
        <v>3</v>
      </c>
      <c r="M7218" s="17">
        <v>1264.76</v>
      </c>
      <c r="N7218" s="17" t="str">
        <f>IF(SalesData[[#This Row],[Profit]]&gt;0,"Profit","Loss")</f>
        <v>Profit</v>
      </c>
    </row>
    <row r="7219" spans="1:14" x14ac:dyDescent="0.25">
      <c r="A7219" s="1">
        <v>42833</v>
      </c>
      <c r="B7219" s="3">
        <f t="shared" si="336"/>
        <v>2017</v>
      </c>
      <c r="C7219" s="3">
        <f t="shared" si="337"/>
        <v>4</v>
      </c>
      <c r="D7219" t="s">
        <v>1385</v>
      </c>
      <c r="E7219" t="str">
        <f t="shared" si="338"/>
        <v>Karen Ferguson20170408</v>
      </c>
      <c r="F7219">
        <f>IF(COUNTIF($E$2:E7219, E7219) = 1, MAX($F$1:F7218) + 1, INDEX($F$1:F7218, MATCH(E7219, $E$1:E7218, 0)))</f>
        <v>3573</v>
      </c>
      <c r="G7219" t="s">
        <v>177</v>
      </c>
      <c r="H7219" t="s">
        <v>11</v>
      </c>
      <c r="I7219" t="s">
        <v>18</v>
      </c>
      <c r="J7219" t="s">
        <v>2110</v>
      </c>
      <c r="K7219" s="17">
        <v>2591.56</v>
      </c>
      <c r="L7219" s="17">
        <v>4</v>
      </c>
      <c r="M7219" s="17">
        <v>621.97</v>
      </c>
      <c r="N7219" s="17" t="str">
        <f>IF(SalesData[[#This Row],[Profit]]&gt;0,"Profit","Loss")</f>
        <v>Profit</v>
      </c>
    </row>
    <row r="7220" spans="1:14" x14ac:dyDescent="0.25">
      <c r="A7220" s="1">
        <v>42833</v>
      </c>
      <c r="B7220" s="3">
        <f t="shared" si="336"/>
        <v>2017</v>
      </c>
      <c r="C7220" s="3">
        <f t="shared" si="337"/>
        <v>4</v>
      </c>
      <c r="D7220" t="s">
        <v>1385</v>
      </c>
      <c r="E7220" t="str">
        <f t="shared" si="338"/>
        <v>Karen Ferguson20170408</v>
      </c>
      <c r="F7220">
        <f>IF(COUNTIF($E$2:E7220, E7220) = 1, MAX($F$1:F7219) + 1, INDEX($F$1:F7219, MATCH(E7220, $E$1:E7219, 0)))</f>
        <v>3573</v>
      </c>
      <c r="G7220" t="s">
        <v>177</v>
      </c>
      <c r="H7220" t="s">
        <v>11</v>
      </c>
      <c r="I7220" t="s">
        <v>92</v>
      </c>
      <c r="J7220" t="s">
        <v>1250</v>
      </c>
      <c r="K7220" s="17">
        <v>41.95</v>
      </c>
      <c r="L7220" s="17">
        <v>5</v>
      </c>
      <c r="M7220" s="17">
        <v>10.49</v>
      </c>
      <c r="N7220" s="17" t="str">
        <f>IF(SalesData[[#This Row],[Profit]]&gt;0,"Profit","Loss")</f>
        <v>Profit</v>
      </c>
    </row>
    <row r="7221" spans="1:14" x14ac:dyDescent="0.25">
      <c r="A7221" s="1">
        <v>42833</v>
      </c>
      <c r="B7221" s="3">
        <f t="shared" si="336"/>
        <v>2017</v>
      </c>
      <c r="C7221" s="3">
        <f t="shared" si="337"/>
        <v>4</v>
      </c>
      <c r="D7221" t="s">
        <v>963</v>
      </c>
      <c r="E7221" t="str">
        <f t="shared" si="338"/>
        <v>Adrian Hane20170408</v>
      </c>
      <c r="F7221">
        <f>IF(COUNTIF($E$2:E7221, E7221) = 1, MAX($F$1:F7220) + 1, INDEX($F$1:F7220, MATCH(E7221, $E$1:E7220, 0)))</f>
        <v>3574</v>
      </c>
      <c r="G7221" t="s">
        <v>27</v>
      </c>
      <c r="H7221" t="s">
        <v>11</v>
      </c>
      <c r="I7221" t="s">
        <v>12</v>
      </c>
      <c r="J7221" t="s">
        <v>264</v>
      </c>
      <c r="K7221" s="17">
        <v>244.55</v>
      </c>
      <c r="L7221" s="17">
        <v>5</v>
      </c>
      <c r="M7221" s="17">
        <v>114.94</v>
      </c>
      <c r="N7221" s="17" t="str">
        <f>IF(SalesData[[#This Row],[Profit]]&gt;0,"Profit","Loss")</f>
        <v>Profit</v>
      </c>
    </row>
    <row r="7222" spans="1:14" x14ac:dyDescent="0.25">
      <c r="A7222" s="1">
        <v>42833</v>
      </c>
      <c r="B7222" s="3">
        <f t="shared" si="336"/>
        <v>2017</v>
      </c>
      <c r="C7222" s="3">
        <f t="shared" si="337"/>
        <v>4</v>
      </c>
      <c r="D7222" t="s">
        <v>963</v>
      </c>
      <c r="E7222" t="str">
        <f t="shared" si="338"/>
        <v>Adrian Hane20170408</v>
      </c>
      <c r="F7222">
        <f>IF(COUNTIF($E$2:E7222, E7222) = 1, MAX($F$1:F7221) + 1, INDEX($F$1:F7221, MATCH(E7222, $E$1:E7221, 0)))</f>
        <v>3574</v>
      </c>
      <c r="G7222" t="s">
        <v>27</v>
      </c>
      <c r="H7222" t="s">
        <v>11</v>
      </c>
      <c r="I7222" t="s">
        <v>12</v>
      </c>
      <c r="J7222" t="s">
        <v>1294</v>
      </c>
      <c r="K7222" s="17">
        <v>195.76</v>
      </c>
      <c r="L7222" s="17">
        <v>4</v>
      </c>
      <c r="M7222" s="17">
        <v>97.88</v>
      </c>
      <c r="N7222" s="17" t="str">
        <f>IF(SalesData[[#This Row],[Profit]]&gt;0,"Profit","Loss")</f>
        <v>Profit</v>
      </c>
    </row>
    <row r="7223" spans="1:14" x14ac:dyDescent="0.25">
      <c r="A7223" s="1">
        <v>42833</v>
      </c>
      <c r="B7223" s="3">
        <f t="shared" si="336"/>
        <v>2017</v>
      </c>
      <c r="C7223" s="3">
        <f t="shared" si="337"/>
        <v>4</v>
      </c>
      <c r="D7223" t="s">
        <v>241</v>
      </c>
      <c r="E7223" t="str">
        <f t="shared" si="338"/>
        <v>Nicole Hansen20170408</v>
      </c>
      <c r="F7223">
        <f>IF(COUNTIF($E$2:E7223, E7223) = 1, MAX($F$1:F7222) + 1, INDEX($F$1:F7222, MATCH(E7223, $E$1:E7222, 0)))</f>
        <v>3575</v>
      </c>
      <c r="G7223" t="s">
        <v>110</v>
      </c>
      <c r="H7223" t="s">
        <v>34</v>
      </c>
      <c r="I7223" t="s">
        <v>47</v>
      </c>
      <c r="J7223" t="s">
        <v>1220</v>
      </c>
      <c r="K7223" s="17">
        <v>273.95999999999998</v>
      </c>
      <c r="L7223" s="17">
        <v>2</v>
      </c>
      <c r="M7223" s="17">
        <v>71.23</v>
      </c>
      <c r="N7223" s="17" t="str">
        <f>IF(SalesData[[#This Row],[Profit]]&gt;0,"Profit","Loss")</f>
        <v>Profit</v>
      </c>
    </row>
    <row r="7224" spans="1:14" x14ac:dyDescent="0.25">
      <c r="A7224" s="1">
        <v>42833</v>
      </c>
      <c r="B7224" s="3">
        <f t="shared" si="336"/>
        <v>2017</v>
      </c>
      <c r="C7224" s="3">
        <f t="shared" si="337"/>
        <v>4</v>
      </c>
      <c r="D7224" t="s">
        <v>241</v>
      </c>
      <c r="E7224" t="str">
        <f t="shared" si="338"/>
        <v>Nicole Hansen20170408</v>
      </c>
      <c r="F7224">
        <f>IF(COUNTIF($E$2:E7224, E7224) = 1, MAX($F$1:F7223) + 1, INDEX($F$1:F7223, MATCH(E7224, $E$1:E7223, 0)))</f>
        <v>3575</v>
      </c>
      <c r="G7224" t="s">
        <v>110</v>
      </c>
      <c r="H7224" t="s">
        <v>34</v>
      </c>
      <c r="I7224" t="s">
        <v>47</v>
      </c>
      <c r="J7224" t="s">
        <v>1397</v>
      </c>
      <c r="K7224" s="17">
        <v>306.89999999999998</v>
      </c>
      <c r="L7224" s="17">
        <v>3</v>
      </c>
      <c r="M7224" s="17">
        <v>79.790000000000006</v>
      </c>
      <c r="N7224" s="17" t="str">
        <f>IF(SalesData[[#This Row],[Profit]]&gt;0,"Profit","Loss")</f>
        <v>Profit</v>
      </c>
    </row>
    <row r="7225" spans="1:14" x14ac:dyDescent="0.25">
      <c r="A7225" s="1">
        <v>42834</v>
      </c>
      <c r="B7225" s="3">
        <f t="shared" si="336"/>
        <v>2017</v>
      </c>
      <c r="C7225" s="3">
        <f t="shared" si="337"/>
        <v>4</v>
      </c>
      <c r="D7225" t="s">
        <v>2270</v>
      </c>
      <c r="E7225" t="str">
        <f t="shared" si="338"/>
        <v>Bryan Spruell20170409</v>
      </c>
      <c r="F7225">
        <f>IF(COUNTIF($E$2:E7225, E7225) = 1, MAX($F$1:F7224) + 1, INDEX($F$1:F7224, MATCH(E7225, $E$1:E7224, 0)))</f>
        <v>3576</v>
      </c>
      <c r="G7225" t="s">
        <v>149</v>
      </c>
      <c r="H7225" t="s">
        <v>11</v>
      </c>
      <c r="I7225" t="s">
        <v>16</v>
      </c>
      <c r="J7225" t="s">
        <v>2667</v>
      </c>
      <c r="K7225" s="17">
        <v>9.82</v>
      </c>
      <c r="L7225" s="17">
        <v>2</v>
      </c>
      <c r="M7225" s="17">
        <v>4.8099999999999996</v>
      </c>
      <c r="N7225" s="17" t="str">
        <f>IF(SalesData[[#This Row],[Profit]]&gt;0,"Profit","Loss")</f>
        <v>Profit</v>
      </c>
    </row>
    <row r="7226" spans="1:14" x14ac:dyDescent="0.25">
      <c r="A7226" s="1">
        <v>42834</v>
      </c>
      <c r="B7226" s="3">
        <f t="shared" si="336"/>
        <v>2017</v>
      </c>
      <c r="C7226" s="3">
        <f t="shared" si="337"/>
        <v>4</v>
      </c>
      <c r="D7226" t="s">
        <v>2270</v>
      </c>
      <c r="E7226" t="str">
        <f t="shared" si="338"/>
        <v>Bryan Spruell20170409</v>
      </c>
      <c r="F7226">
        <f>IF(COUNTIF($E$2:E7226, E7226) = 1, MAX($F$1:F7225) + 1, INDEX($F$1:F7225, MATCH(E7226, $E$1:E7225, 0)))</f>
        <v>3576</v>
      </c>
      <c r="G7226" t="s">
        <v>149</v>
      </c>
      <c r="H7226" t="s">
        <v>11</v>
      </c>
      <c r="I7226" t="s">
        <v>24</v>
      </c>
      <c r="J7226" t="s">
        <v>1117</v>
      </c>
      <c r="K7226" s="17">
        <v>35.97</v>
      </c>
      <c r="L7226" s="17">
        <v>3</v>
      </c>
      <c r="M7226" s="17">
        <v>9.7100000000000009</v>
      </c>
      <c r="N7226" s="17" t="str">
        <f>IF(SalesData[[#This Row],[Profit]]&gt;0,"Profit","Loss")</f>
        <v>Profit</v>
      </c>
    </row>
    <row r="7227" spans="1:14" x14ac:dyDescent="0.25">
      <c r="A7227" s="1">
        <v>42834</v>
      </c>
      <c r="B7227" s="3">
        <f t="shared" si="336"/>
        <v>2017</v>
      </c>
      <c r="C7227" s="3">
        <f t="shared" si="337"/>
        <v>4</v>
      </c>
      <c r="D7227" t="s">
        <v>2270</v>
      </c>
      <c r="E7227" t="str">
        <f t="shared" si="338"/>
        <v>Bryan Spruell20170409</v>
      </c>
      <c r="F7227">
        <f>IF(COUNTIF($E$2:E7227, E7227) = 1, MAX($F$1:F7226) + 1, INDEX($F$1:F7226, MATCH(E7227, $E$1:E7226, 0)))</f>
        <v>3576</v>
      </c>
      <c r="G7227" t="s">
        <v>149</v>
      </c>
      <c r="H7227" t="s">
        <v>11</v>
      </c>
      <c r="I7227" t="s">
        <v>12</v>
      </c>
      <c r="J7227" t="s">
        <v>2172</v>
      </c>
      <c r="K7227" s="17">
        <v>12.96</v>
      </c>
      <c r="L7227" s="17">
        <v>2</v>
      </c>
      <c r="M7227" s="17">
        <v>6.22</v>
      </c>
      <c r="N7227" s="17" t="str">
        <f>IF(SalesData[[#This Row],[Profit]]&gt;0,"Profit","Loss")</f>
        <v>Profit</v>
      </c>
    </row>
    <row r="7228" spans="1:14" x14ac:dyDescent="0.25">
      <c r="A7228" s="1">
        <v>42834</v>
      </c>
      <c r="B7228" s="3">
        <f t="shared" si="336"/>
        <v>2017</v>
      </c>
      <c r="C7228" s="3">
        <f t="shared" si="337"/>
        <v>4</v>
      </c>
      <c r="D7228" t="s">
        <v>2270</v>
      </c>
      <c r="E7228" t="str">
        <f t="shared" si="338"/>
        <v>Bryan Spruell20170409</v>
      </c>
      <c r="F7228">
        <f>IF(COUNTIF($E$2:E7228, E7228) = 1, MAX($F$1:F7227) + 1, INDEX($F$1:F7227, MATCH(E7228, $E$1:E7227, 0)))</f>
        <v>3576</v>
      </c>
      <c r="G7228" t="s">
        <v>149</v>
      </c>
      <c r="H7228" t="s">
        <v>11</v>
      </c>
      <c r="I7228" t="s">
        <v>12</v>
      </c>
      <c r="J7228" t="s">
        <v>2668</v>
      </c>
      <c r="K7228" s="17">
        <v>191.6</v>
      </c>
      <c r="L7228" s="17">
        <v>4</v>
      </c>
      <c r="M7228" s="17">
        <v>91.97</v>
      </c>
      <c r="N7228" s="17" t="str">
        <f>IF(SalesData[[#This Row],[Profit]]&gt;0,"Profit","Loss")</f>
        <v>Profit</v>
      </c>
    </row>
    <row r="7229" spans="1:14" x14ac:dyDescent="0.25">
      <c r="A7229" s="1">
        <v>42834</v>
      </c>
      <c r="B7229" s="3">
        <f t="shared" si="336"/>
        <v>2017</v>
      </c>
      <c r="C7229" s="3">
        <f t="shared" si="337"/>
        <v>4</v>
      </c>
      <c r="D7229" t="s">
        <v>2270</v>
      </c>
      <c r="E7229" t="str">
        <f t="shared" si="338"/>
        <v>Bryan Spruell20170409</v>
      </c>
      <c r="F7229">
        <f>IF(COUNTIF($E$2:E7229, E7229) = 1, MAX($F$1:F7228) + 1, INDEX($F$1:F7228, MATCH(E7229, $E$1:E7228, 0)))</f>
        <v>3576</v>
      </c>
      <c r="G7229" t="s">
        <v>149</v>
      </c>
      <c r="H7229" t="s">
        <v>11</v>
      </c>
      <c r="I7229" t="s">
        <v>16</v>
      </c>
      <c r="J7229" t="s">
        <v>584</v>
      </c>
      <c r="K7229" s="17">
        <v>8.64</v>
      </c>
      <c r="L7229" s="17">
        <v>3</v>
      </c>
      <c r="M7229" s="17">
        <v>4.2300000000000004</v>
      </c>
      <c r="N7229" s="17" t="str">
        <f>IF(SalesData[[#This Row],[Profit]]&gt;0,"Profit","Loss")</f>
        <v>Profit</v>
      </c>
    </row>
    <row r="7230" spans="1:14" x14ac:dyDescent="0.25">
      <c r="A7230" s="1">
        <v>42834</v>
      </c>
      <c r="B7230" s="3">
        <f t="shared" si="336"/>
        <v>2017</v>
      </c>
      <c r="C7230" s="3">
        <f t="shared" si="337"/>
        <v>4</v>
      </c>
      <c r="D7230" t="s">
        <v>2270</v>
      </c>
      <c r="E7230" t="str">
        <f t="shared" si="338"/>
        <v>Bryan Spruell20170409</v>
      </c>
      <c r="F7230">
        <f>IF(COUNTIF($E$2:E7230, E7230) = 1, MAX($F$1:F7229) + 1, INDEX($F$1:F7229, MATCH(E7230, $E$1:E7229, 0)))</f>
        <v>3576</v>
      </c>
      <c r="G7230" t="s">
        <v>149</v>
      </c>
      <c r="H7230" t="s">
        <v>11</v>
      </c>
      <c r="I7230" t="s">
        <v>18</v>
      </c>
      <c r="J7230" t="s">
        <v>860</v>
      </c>
      <c r="K7230" s="17">
        <v>501.81</v>
      </c>
      <c r="L7230" s="17">
        <v>3</v>
      </c>
      <c r="M7230" s="17">
        <v>0</v>
      </c>
      <c r="N7230" s="17" t="str">
        <f>IF(SalesData[[#This Row],[Profit]]&gt;0,"Profit","Loss")</f>
        <v>Loss</v>
      </c>
    </row>
    <row r="7231" spans="1:14" x14ac:dyDescent="0.25">
      <c r="A7231" s="1">
        <v>42834</v>
      </c>
      <c r="B7231" s="3">
        <f t="shared" si="336"/>
        <v>2017</v>
      </c>
      <c r="C7231" s="3">
        <f t="shared" si="337"/>
        <v>4</v>
      </c>
      <c r="D7231" t="s">
        <v>218</v>
      </c>
      <c r="E7231" t="str">
        <f t="shared" si="338"/>
        <v>Sue Ann Reed20170409</v>
      </c>
      <c r="F7231">
        <f>IF(COUNTIF($E$2:E7231, E7231) = 1, MAX($F$1:F7230) + 1, INDEX($F$1:F7230, MATCH(E7231, $E$1:E7230, 0)))</f>
        <v>3577</v>
      </c>
      <c r="G7231" t="s">
        <v>123</v>
      </c>
      <c r="H7231" t="s">
        <v>11</v>
      </c>
      <c r="I7231" t="s">
        <v>16</v>
      </c>
      <c r="J7231" t="s">
        <v>1407</v>
      </c>
      <c r="K7231" s="17">
        <v>15.12</v>
      </c>
      <c r="L7231" s="17">
        <v>3</v>
      </c>
      <c r="M7231" s="17">
        <v>4.91</v>
      </c>
      <c r="N7231" s="17" t="str">
        <f>IF(SalesData[[#This Row],[Profit]]&gt;0,"Profit","Loss")</f>
        <v>Profit</v>
      </c>
    </row>
    <row r="7232" spans="1:14" x14ac:dyDescent="0.25">
      <c r="A7232" s="1">
        <v>42834</v>
      </c>
      <c r="B7232" s="3">
        <f t="shared" si="336"/>
        <v>2017</v>
      </c>
      <c r="C7232" s="3">
        <f t="shared" si="337"/>
        <v>4</v>
      </c>
      <c r="D7232" t="s">
        <v>218</v>
      </c>
      <c r="E7232" t="str">
        <f t="shared" si="338"/>
        <v>Sue Ann Reed20170409</v>
      </c>
      <c r="F7232">
        <f>IF(COUNTIF($E$2:E7232, E7232) = 1, MAX($F$1:F7231) + 1, INDEX($F$1:F7231, MATCH(E7232, $E$1:E7231, 0)))</f>
        <v>3577</v>
      </c>
      <c r="G7232" t="s">
        <v>123</v>
      </c>
      <c r="H7232" t="s">
        <v>11</v>
      </c>
      <c r="I7232" t="s">
        <v>20</v>
      </c>
      <c r="J7232" t="s">
        <v>662</v>
      </c>
      <c r="K7232" s="17">
        <v>17.43</v>
      </c>
      <c r="L7232" s="17">
        <v>1</v>
      </c>
      <c r="M7232" s="17">
        <v>-13.36</v>
      </c>
      <c r="N7232" s="17" t="str">
        <f>IF(SalesData[[#This Row],[Profit]]&gt;0,"Profit","Loss")</f>
        <v>Loss</v>
      </c>
    </row>
    <row r="7233" spans="1:14" x14ac:dyDescent="0.25">
      <c r="A7233" s="1">
        <v>42834</v>
      </c>
      <c r="B7233" s="3">
        <f t="shared" si="336"/>
        <v>2017</v>
      </c>
      <c r="C7233" s="3">
        <f t="shared" si="337"/>
        <v>4</v>
      </c>
      <c r="D7233" t="s">
        <v>218</v>
      </c>
      <c r="E7233" t="str">
        <f t="shared" si="338"/>
        <v>Sue Ann Reed20170409</v>
      </c>
      <c r="F7233">
        <f>IF(COUNTIF($E$2:E7233, E7233) = 1, MAX($F$1:F7232) + 1, INDEX($F$1:F7232, MATCH(E7233, $E$1:E7232, 0)))</f>
        <v>3577</v>
      </c>
      <c r="G7233" t="s">
        <v>123</v>
      </c>
      <c r="H7233" t="s">
        <v>11</v>
      </c>
      <c r="I7233" t="s">
        <v>12</v>
      </c>
      <c r="J7233" t="s">
        <v>2243</v>
      </c>
      <c r="K7233" s="17">
        <v>251.64</v>
      </c>
      <c r="L7233" s="17">
        <v>3</v>
      </c>
      <c r="M7233" s="17">
        <v>88.07</v>
      </c>
      <c r="N7233" s="17" t="str">
        <f>IF(SalesData[[#This Row],[Profit]]&gt;0,"Profit","Loss")</f>
        <v>Profit</v>
      </c>
    </row>
    <row r="7234" spans="1:14" x14ac:dyDescent="0.25">
      <c r="A7234" s="1">
        <v>42834</v>
      </c>
      <c r="B7234" s="3">
        <f t="shared" ref="B7234:B7297" si="339">YEAR(A7234)</f>
        <v>2017</v>
      </c>
      <c r="C7234" s="3">
        <f t="shared" ref="C7234:C7297" si="340">MONTH(A7234)</f>
        <v>4</v>
      </c>
      <c r="D7234" t="s">
        <v>1012</v>
      </c>
      <c r="E7234" t="str">
        <f t="shared" ref="E7234:E7297" si="341">D7234 &amp; TEXT(A7234, "yyyymmdd")</f>
        <v>Ken Lonsdale20170409</v>
      </c>
      <c r="F7234">
        <f>IF(COUNTIF($E$2:E7234, E7234) = 1, MAX($F$1:F7233) + 1, INDEX($F$1:F7233, MATCH(E7234, $E$1:E7233, 0)))</f>
        <v>3578</v>
      </c>
      <c r="G7234" t="s">
        <v>110</v>
      </c>
      <c r="H7234" t="s">
        <v>11</v>
      </c>
      <c r="I7234" t="s">
        <v>20</v>
      </c>
      <c r="J7234" t="s">
        <v>888</v>
      </c>
      <c r="K7234" s="17">
        <v>478.24</v>
      </c>
      <c r="L7234" s="17">
        <v>8</v>
      </c>
      <c r="M7234" s="17">
        <v>219.99</v>
      </c>
      <c r="N7234" s="17" t="str">
        <f>IF(SalesData[[#This Row],[Profit]]&gt;0,"Profit","Loss")</f>
        <v>Profit</v>
      </c>
    </row>
    <row r="7235" spans="1:14" x14ac:dyDescent="0.25">
      <c r="A7235" s="1">
        <v>42834</v>
      </c>
      <c r="B7235" s="3">
        <f t="shared" si="339"/>
        <v>2017</v>
      </c>
      <c r="C7235" s="3">
        <f t="shared" si="340"/>
        <v>4</v>
      </c>
      <c r="D7235" t="s">
        <v>1519</v>
      </c>
      <c r="E7235" t="str">
        <f t="shared" si="341"/>
        <v>Noah Childs20170409</v>
      </c>
      <c r="F7235">
        <f>IF(COUNTIF($E$2:E7235, E7235) = 1, MAX($F$1:F7234) + 1, INDEX($F$1:F7234, MATCH(E7235, $E$1:E7234, 0)))</f>
        <v>3579</v>
      </c>
      <c r="G7235" t="s">
        <v>23</v>
      </c>
      <c r="H7235" t="s">
        <v>11</v>
      </c>
      <c r="I7235" t="s">
        <v>20</v>
      </c>
      <c r="J7235" t="s">
        <v>2155</v>
      </c>
      <c r="K7235" s="17">
        <v>37.9</v>
      </c>
      <c r="L7235" s="17">
        <v>4</v>
      </c>
      <c r="M7235" s="17">
        <v>-29.05</v>
      </c>
      <c r="N7235" s="17" t="str">
        <f>IF(SalesData[[#This Row],[Profit]]&gt;0,"Profit","Loss")</f>
        <v>Loss</v>
      </c>
    </row>
    <row r="7236" spans="1:14" x14ac:dyDescent="0.25">
      <c r="A7236" s="1">
        <v>42834</v>
      </c>
      <c r="B7236" s="3">
        <f t="shared" si="339"/>
        <v>2017</v>
      </c>
      <c r="C7236" s="3">
        <f t="shared" si="340"/>
        <v>4</v>
      </c>
      <c r="D7236" t="s">
        <v>1519</v>
      </c>
      <c r="E7236" t="str">
        <f t="shared" si="341"/>
        <v>Noah Childs20170409</v>
      </c>
      <c r="F7236">
        <f>IF(COUNTIF($E$2:E7236, E7236) = 1, MAX($F$1:F7235) + 1, INDEX($F$1:F7235, MATCH(E7236, $E$1:E7235, 0)))</f>
        <v>3579</v>
      </c>
      <c r="G7236" t="s">
        <v>23</v>
      </c>
      <c r="H7236" t="s">
        <v>11</v>
      </c>
      <c r="I7236" t="s">
        <v>12</v>
      </c>
      <c r="J7236" t="s">
        <v>1601</v>
      </c>
      <c r="K7236" s="17">
        <v>65.58</v>
      </c>
      <c r="L7236" s="17">
        <v>2</v>
      </c>
      <c r="M7236" s="17">
        <v>23.77</v>
      </c>
      <c r="N7236" s="17" t="str">
        <f>IF(SalesData[[#This Row],[Profit]]&gt;0,"Profit","Loss")</f>
        <v>Profit</v>
      </c>
    </row>
    <row r="7237" spans="1:14" x14ac:dyDescent="0.25">
      <c r="A7237" s="1">
        <v>42835</v>
      </c>
      <c r="B7237" s="3">
        <f t="shared" si="339"/>
        <v>2017</v>
      </c>
      <c r="C7237" s="3">
        <f t="shared" si="340"/>
        <v>4</v>
      </c>
      <c r="D7237" t="s">
        <v>2259</v>
      </c>
      <c r="E7237" t="str">
        <f t="shared" si="341"/>
        <v>Sanjit Jacobs20170410</v>
      </c>
      <c r="F7237">
        <f>IF(COUNTIF($E$2:E7237, E7237) = 1, MAX($F$1:F7236) + 1, INDEX($F$1:F7236, MATCH(E7237, $E$1:E7236, 0)))</f>
        <v>3580</v>
      </c>
      <c r="G7237" t="s">
        <v>177</v>
      </c>
      <c r="H7237" t="s">
        <v>11</v>
      </c>
      <c r="I7237" t="s">
        <v>12</v>
      </c>
      <c r="J7237" t="s">
        <v>985</v>
      </c>
      <c r="K7237" s="17">
        <v>7.61</v>
      </c>
      <c r="L7237" s="17">
        <v>1</v>
      </c>
      <c r="M7237" s="17">
        <v>3.58</v>
      </c>
      <c r="N7237" s="17" t="str">
        <f>IF(SalesData[[#This Row],[Profit]]&gt;0,"Profit","Loss")</f>
        <v>Profit</v>
      </c>
    </row>
    <row r="7238" spans="1:14" x14ac:dyDescent="0.25">
      <c r="A7238" s="1">
        <v>42835</v>
      </c>
      <c r="B7238" s="3">
        <f t="shared" si="339"/>
        <v>2017</v>
      </c>
      <c r="C7238" s="3">
        <f t="shared" si="340"/>
        <v>4</v>
      </c>
      <c r="D7238" t="s">
        <v>2259</v>
      </c>
      <c r="E7238" t="str">
        <f t="shared" si="341"/>
        <v>Sanjit Jacobs20170410</v>
      </c>
      <c r="F7238">
        <f>IF(COUNTIF($E$2:E7238, E7238) = 1, MAX($F$1:F7237) + 1, INDEX($F$1:F7237, MATCH(E7238, $E$1:E7237, 0)))</f>
        <v>3580</v>
      </c>
      <c r="G7238" t="s">
        <v>177</v>
      </c>
      <c r="H7238" t="s">
        <v>11</v>
      </c>
      <c r="I7238" t="s">
        <v>43</v>
      </c>
      <c r="J7238" t="s">
        <v>827</v>
      </c>
      <c r="K7238" s="17">
        <v>7.16</v>
      </c>
      <c r="L7238" s="17">
        <v>2</v>
      </c>
      <c r="M7238" s="17">
        <v>3.58</v>
      </c>
      <c r="N7238" s="17" t="str">
        <f>IF(SalesData[[#This Row],[Profit]]&gt;0,"Profit","Loss")</f>
        <v>Profit</v>
      </c>
    </row>
    <row r="7239" spans="1:14" x14ac:dyDescent="0.25">
      <c r="A7239" s="1">
        <v>42835</v>
      </c>
      <c r="B7239" s="3">
        <f t="shared" si="339"/>
        <v>2017</v>
      </c>
      <c r="C7239" s="3">
        <f t="shared" si="340"/>
        <v>4</v>
      </c>
      <c r="D7239" t="s">
        <v>1429</v>
      </c>
      <c r="E7239" t="str">
        <f t="shared" si="341"/>
        <v>Russell D'Ascenzo20170410</v>
      </c>
      <c r="F7239">
        <f>IF(COUNTIF($E$2:E7239, E7239) = 1, MAX($F$1:F7238) + 1, INDEX($F$1:F7238, MATCH(E7239, $E$1:E7238, 0)))</f>
        <v>3581</v>
      </c>
      <c r="G7239" t="s">
        <v>10</v>
      </c>
      <c r="H7239" t="s">
        <v>11</v>
      </c>
      <c r="I7239" t="s">
        <v>12</v>
      </c>
      <c r="J7239" t="s">
        <v>2086</v>
      </c>
      <c r="K7239" s="17">
        <v>10.37</v>
      </c>
      <c r="L7239" s="17">
        <v>2</v>
      </c>
      <c r="M7239" s="17">
        <v>3.63</v>
      </c>
      <c r="N7239" s="17" t="str">
        <f>IF(SalesData[[#This Row],[Profit]]&gt;0,"Profit","Loss")</f>
        <v>Profit</v>
      </c>
    </row>
    <row r="7240" spans="1:14" x14ac:dyDescent="0.25">
      <c r="A7240" s="1">
        <v>42835</v>
      </c>
      <c r="B7240" s="3">
        <f t="shared" si="339"/>
        <v>2017</v>
      </c>
      <c r="C7240" s="3">
        <f t="shared" si="340"/>
        <v>4</v>
      </c>
      <c r="D7240" t="s">
        <v>1429</v>
      </c>
      <c r="E7240" t="str">
        <f t="shared" si="341"/>
        <v>Russell D'Ascenzo20170410</v>
      </c>
      <c r="F7240">
        <f>IF(COUNTIF($E$2:E7240, E7240) = 1, MAX($F$1:F7239) + 1, INDEX($F$1:F7239, MATCH(E7240, $E$1:E7239, 0)))</f>
        <v>3581</v>
      </c>
      <c r="G7240" t="s">
        <v>10</v>
      </c>
      <c r="H7240" t="s">
        <v>39</v>
      </c>
      <c r="I7240" t="s">
        <v>52</v>
      </c>
      <c r="J7240" t="s">
        <v>2425</v>
      </c>
      <c r="K7240" s="17">
        <v>95.74</v>
      </c>
      <c r="L7240" s="17">
        <v>3</v>
      </c>
      <c r="M7240" s="17">
        <v>20.34</v>
      </c>
      <c r="N7240" s="17" t="str">
        <f>IF(SalesData[[#This Row],[Profit]]&gt;0,"Profit","Loss")</f>
        <v>Profit</v>
      </c>
    </row>
    <row r="7241" spans="1:14" x14ac:dyDescent="0.25">
      <c r="A7241" s="1">
        <v>42835</v>
      </c>
      <c r="B7241" s="3">
        <f t="shared" si="339"/>
        <v>2017</v>
      </c>
      <c r="C7241" s="3">
        <f t="shared" si="340"/>
        <v>4</v>
      </c>
      <c r="D7241" t="s">
        <v>2669</v>
      </c>
      <c r="E7241" t="str">
        <f t="shared" si="341"/>
        <v>Mitch Gastineau20170410</v>
      </c>
      <c r="F7241">
        <f>IF(COUNTIF($E$2:E7241, E7241) = 1, MAX($F$1:F7240) + 1, INDEX($F$1:F7240, MATCH(E7241, $E$1:E7240, 0)))</f>
        <v>3582</v>
      </c>
      <c r="G7241" t="s">
        <v>123</v>
      </c>
      <c r="H7241" t="s">
        <v>34</v>
      </c>
      <c r="I7241" t="s">
        <v>47</v>
      </c>
      <c r="J7241" t="s">
        <v>1790</v>
      </c>
      <c r="K7241" s="17">
        <v>12.32</v>
      </c>
      <c r="L7241" s="17">
        <v>5</v>
      </c>
      <c r="M7241" s="17">
        <v>1.85</v>
      </c>
      <c r="N7241" s="17" t="str">
        <f>IF(SalesData[[#This Row],[Profit]]&gt;0,"Profit","Loss")</f>
        <v>Profit</v>
      </c>
    </row>
    <row r="7242" spans="1:14" x14ac:dyDescent="0.25">
      <c r="A7242" s="1">
        <v>42835</v>
      </c>
      <c r="B7242" s="3">
        <f t="shared" si="339"/>
        <v>2017</v>
      </c>
      <c r="C7242" s="3">
        <f t="shared" si="340"/>
        <v>4</v>
      </c>
      <c r="D7242" t="s">
        <v>2669</v>
      </c>
      <c r="E7242" t="str">
        <f t="shared" si="341"/>
        <v>Mitch Gastineau20170410</v>
      </c>
      <c r="F7242">
        <f>IF(COUNTIF($E$2:E7242, E7242) = 1, MAX($F$1:F7241) + 1, INDEX($F$1:F7241, MATCH(E7242, $E$1:E7241, 0)))</f>
        <v>3582</v>
      </c>
      <c r="G7242" t="s">
        <v>123</v>
      </c>
      <c r="H7242" t="s">
        <v>11</v>
      </c>
      <c r="I7242" t="s">
        <v>20</v>
      </c>
      <c r="J7242" t="s">
        <v>1313</v>
      </c>
      <c r="K7242" s="17">
        <v>4.42</v>
      </c>
      <c r="L7242" s="17">
        <v>3</v>
      </c>
      <c r="M7242" s="17">
        <v>-3.09</v>
      </c>
      <c r="N7242" s="17" t="str">
        <f>IF(SalesData[[#This Row],[Profit]]&gt;0,"Profit","Loss")</f>
        <v>Loss</v>
      </c>
    </row>
    <row r="7243" spans="1:14" x14ac:dyDescent="0.25">
      <c r="A7243" s="1">
        <v>42835</v>
      </c>
      <c r="B7243" s="3">
        <f t="shared" si="339"/>
        <v>2017</v>
      </c>
      <c r="C7243" s="3">
        <f t="shared" si="340"/>
        <v>4</v>
      </c>
      <c r="D7243" t="s">
        <v>1663</v>
      </c>
      <c r="E7243" t="str">
        <f t="shared" si="341"/>
        <v>Dennis Bolton20170410</v>
      </c>
      <c r="F7243">
        <f>IF(COUNTIF($E$2:E7243, E7243) = 1, MAX($F$1:F7242) + 1, INDEX($F$1:F7242, MATCH(E7243, $E$1:E7242, 0)))</f>
        <v>3583</v>
      </c>
      <c r="G7243" t="s">
        <v>613</v>
      </c>
      <c r="H7243" t="s">
        <v>39</v>
      </c>
      <c r="I7243" t="s">
        <v>52</v>
      </c>
      <c r="J7243" t="s">
        <v>1078</v>
      </c>
      <c r="K7243" s="17">
        <v>99.99</v>
      </c>
      <c r="L7243" s="17">
        <v>1</v>
      </c>
      <c r="M7243" s="17">
        <v>42</v>
      </c>
      <c r="N7243" s="17" t="str">
        <f>IF(SalesData[[#This Row],[Profit]]&gt;0,"Profit","Loss")</f>
        <v>Profit</v>
      </c>
    </row>
    <row r="7244" spans="1:14" x14ac:dyDescent="0.25">
      <c r="A7244" s="1">
        <v>42835</v>
      </c>
      <c r="B7244" s="3">
        <f t="shared" si="339"/>
        <v>2017</v>
      </c>
      <c r="C7244" s="3">
        <f t="shared" si="340"/>
        <v>4</v>
      </c>
      <c r="D7244" t="s">
        <v>1663</v>
      </c>
      <c r="E7244" t="str">
        <f t="shared" si="341"/>
        <v>Dennis Bolton20170410</v>
      </c>
      <c r="F7244">
        <f>IF(COUNTIF($E$2:E7244, E7244) = 1, MAX($F$1:F7243) + 1, INDEX($F$1:F7243, MATCH(E7244, $E$1:E7243, 0)))</f>
        <v>3583</v>
      </c>
      <c r="G7244" t="s">
        <v>613</v>
      </c>
      <c r="H7244" t="s">
        <v>11</v>
      </c>
      <c r="I7244" t="s">
        <v>18</v>
      </c>
      <c r="J7244" t="s">
        <v>144</v>
      </c>
      <c r="K7244" s="17">
        <v>286.14999999999998</v>
      </c>
      <c r="L7244" s="17">
        <v>5</v>
      </c>
      <c r="M7244" s="17">
        <v>71.540000000000006</v>
      </c>
      <c r="N7244" s="17" t="str">
        <f>IF(SalesData[[#This Row],[Profit]]&gt;0,"Profit","Loss")</f>
        <v>Profit</v>
      </c>
    </row>
    <row r="7245" spans="1:14" x14ac:dyDescent="0.25">
      <c r="A7245" s="1">
        <v>42835</v>
      </c>
      <c r="B7245" s="3">
        <f t="shared" si="339"/>
        <v>2017</v>
      </c>
      <c r="C7245" s="3">
        <f t="shared" si="340"/>
        <v>4</v>
      </c>
      <c r="D7245" t="s">
        <v>675</v>
      </c>
      <c r="E7245" t="str">
        <f t="shared" si="341"/>
        <v>Bruce Stewart20170410</v>
      </c>
      <c r="F7245">
        <f>IF(COUNTIF($E$2:E7245, E7245) = 1, MAX($F$1:F7244) + 1, INDEX($F$1:F7244, MATCH(E7245, $E$1:E7244, 0)))</f>
        <v>3584</v>
      </c>
      <c r="G7245" t="s">
        <v>23</v>
      </c>
      <c r="H7245" t="s">
        <v>11</v>
      </c>
      <c r="I7245" t="s">
        <v>92</v>
      </c>
      <c r="J7245" t="s">
        <v>2289</v>
      </c>
      <c r="K7245" s="17">
        <v>195.1</v>
      </c>
      <c r="L7245" s="17">
        <v>4</v>
      </c>
      <c r="M7245" s="17">
        <v>21.95</v>
      </c>
      <c r="N7245" s="17" t="str">
        <f>IF(SalesData[[#This Row],[Profit]]&gt;0,"Profit","Loss")</f>
        <v>Profit</v>
      </c>
    </row>
    <row r="7246" spans="1:14" x14ac:dyDescent="0.25">
      <c r="A7246" s="1">
        <v>42835</v>
      </c>
      <c r="B7246" s="3">
        <f t="shared" si="339"/>
        <v>2017</v>
      </c>
      <c r="C7246" s="3">
        <f t="shared" si="340"/>
        <v>4</v>
      </c>
      <c r="D7246" t="s">
        <v>675</v>
      </c>
      <c r="E7246" t="str">
        <f t="shared" si="341"/>
        <v>Bruce Stewart20170410</v>
      </c>
      <c r="F7246">
        <f>IF(COUNTIF($E$2:E7246, E7246) = 1, MAX($F$1:F7245) + 1, INDEX($F$1:F7245, MATCH(E7246, $E$1:E7245, 0)))</f>
        <v>3584</v>
      </c>
      <c r="G7246" t="s">
        <v>23</v>
      </c>
      <c r="H7246" t="s">
        <v>34</v>
      </c>
      <c r="I7246" t="s">
        <v>47</v>
      </c>
      <c r="J7246" t="s">
        <v>1732</v>
      </c>
      <c r="K7246" s="17">
        <v>36.67</v>
      </c>
      <c r="L7246" s="17">
        <v>3</v>
      </c>
      <c r="M7246" s="17">
        <v>6.42</v>
      </c>
      <c r="N7246" s="17" t="str">
        <f>IF(SalesData[[#This Row],[Profit]]&gt;0,"Profit","Loss")</f>
        <v>Profit</v>
      </c>
    </row>
    <row r="7247" spans="1:14" x14ac:dyDescent="0.25">
      <c r="A7247" s="1">
        <v>42836</v>
      </c>
      <c r="B7247" s="3">
        <f t="shared" si="339"/>
        <v>2017</v>
      </c>
      <c r="C7247" s="3">
        <f t="shared" si="340"/>
        <v>4</v>
      </c>
      <c r="D7247" t="s">
        <v>1286</v>
      </c>
      <c r="E7247" t="str">
        <f t="shared" si="341"/>
        <v>Luke Weiss20170411</v>
      </c>
      <c r="F7247">
        <f>IF(COUNTIF($E$2:E7247, E7247) = 1, MAX($F$1:F7246) + 1, INDEX($F$1:F7246, MATCH(E7247, $E$1:E7246, 0)))</f>
        <v>3585</v>
      </c>
      <c r="G7247" t="s">
        <v>27</v>
      </c>
      <c r="H7247" t="s">
        <v>39</v>
      </c>
      <c r="I7247" t="s">
        <v>52</v>
      </c>
      <c r="J7247" t="s">
        <v>1086</v>
      </c>
      <c r="K7247" s="17">
        <v>199.95</v>
      </c>
      <c r="L7247" s="17">
        <v>5</v>
      </c>
      <c r="M7247" s="17">
        <v>21.99</v>
      </c>
      <c r="N7247" s="17" t="str">
        <f>IF(SalesData[[#This Row],[Profit]]&gt;0,"Profit","Loss")</f>
        <v>Profit</v>
      </c>
    </row>
    <row r="7248" spans="1:14" x14ac:dyDescent="0.25">
      <c r="A7248" s="1">
        <v>42836</v>
      </c>
      <c r="B7248" s="3">
        <f t="shared" si="339"/>
        <v>2017</v>
      </c>
      <c r="C7248" s="3">
        <f t="shared" si="340"/>
        <v>4</v>
      </c>
      <c r="D7248" t="s">
        <v>1286</v>
      </c>
      <c r="E7248" t="str">
        <f t="shared" si="341"/>
        <v>Luke Weiss20170411</v>
      </c>
      <c r="F7248">
        <f>IF(COUNTIF($E$2:E7248, E7248) = 1, MAX($F$1:F7247) + 1, INDEX($F$1:F7247, MATCH(E7248, $E$1:E7247, 0)))</f>
        <v>3585</v>
      </c>
      <c r="G7248" t="s">
        <v>27</v>
      </c>
      <c r="H7248" t="s">
        <v>11</v>
      </c>
      <c r="I7248" t="s">
        <v>24</v>
      </c>
      <c r="J7248" t="s">
        <v>2489</v>
      </c>
      <c r="K7248" s="17">
        <v>41.86</v>
      </c>
      <c r="L7248" s="17">
        <v>7</v>
      </c>
      <c r="M7248" s="17">
        <v>14.23</v>
      </c>
      <c r="N7248" s="17" t="str">
        <f>IF(SalesData[[#This Row],[Profit]]&gt;0,"Profit","Loss")</f>
        <v>Profit</v>
      </c>
    </row>
    <row r="7249" spans="1:14" x14ac:dyDescent="0.25">
      <c r="A7249" s="1">
        <v>42836</v>
      </c>
      <c r="B7249" s="3">
        <f t="shared" si="339"/>
        <v>2017</v>
      </c>
      <c r="C7249" s="3">
        <f t="shared" si="340"/>
        <v>4</v>
      </c>
      <c r="D7249" t="s">
        <v>343</v>
      </c>
      <c r="E7249" t="str">
        <f t="shared" si="341"/>
        <v>Sample Company A20170411</v>
      </c>
      <c r="F7249">
        <f>IF(COUNTIF($E$2:E7249, E7249) = 1, MAX($F$1:F7248) + 1, INDEX($F$1:F7248, MATCH(E7249, $E$1:E7248, 0)))</f>
        <v>3586</v>
      </c>
      <c r="G7249" t="s">
        <v>10</v>
      </c>
      <c r="H7249" t="s">
        <v>11</v>
      </c>
      <c r="I7249" t="s">
        <v>20</v>
      </c>
      <c r="J7249" t="s">
        <v>1462</v>
      </c>
      <c r="K7249" s="17">
        <v>11.36</v>
      </c>
      <c r="L7249" s="17">
        <v>3</v>
      </c>
      <c r="M7249" s="17">
        <v>-17.05</v>
      </c>
      <c r="N7249" s="17" t="str">
        <f>IF(SalesData[[#This Row],[Profit]]&gt;0,"Profit","Loss")</f>
        <v>Loss</v>
      </c>
    </row>
    <row r="7250" spans="1:14" x14ac:dyDescent="0.25">
      <c r="A7250" s="1">
        <v>42836</v>
      </c>
      <c r="B7250" s="3">
        <f t="shared" si="339"/>
        <v>2017</v>
      </c>
      <c r="C7250" s="3">
        <f t="shared" si="340"/>
        <v>4</v>
      </c>
      <c r="D7250" t="s">
        <v>965</v>
      </c>
      <c r="E7250" t="str">
        <f t="shared" si="341"/>
        <v>Jack Lebron20170411</v>
      </c>
      <c r="F7250">
        <f>IF(COUNTIF($E$2:E7250, E7250) = 1, MAX($F$1:F7249) + 1, INDEX($F$1:F7249, MATCH(E7250, $E$1:E7249, 0)))</f>
        <v>3587</v>
      </c>
      <c r="G7250" t="s">
        <v>78</v>
      </c>
      <c r="H7250" t="s">
        <v>11</v>
      </c>
      <c r="I7250" t="s">
        <v>18</v>
      </c>
      <c r="J7250" t="s">
        <v>2219</v>
      </c>
      <c r="K7250" s="17">
        <v>16.77</v>
      </c>
      <c r="L7250" s="17">
        <v>2</v>
      </c>
      <c r="M7250" s="17">
        <v>1.47</v>
      </c>
      <c r="N7250" s="17" t="str">
        <f>IF(SalesData[[#This Row],[Profit]]&gt;0,"Profit","Loss")</f>
        <v>Profit</v>
      </c>
    </row>
    <row r="7251" spans="1:14" x14ac:dyDescent="0.25">
      <c r="A7251" s="1">
        <v>42836</v>
      </c>
      <c r="B7251" s="3">
        <f t="shared" si="339"/>
        <v>2017</v>
      </c>
      <c r="C7251" s="3">
        <f t="shared" si="340"/>
        <v>4</v>
      </c>
      <c r="D7251" t="s">
        <v>965</v>
      </c>
      <c r="E7251" t="str">
        <f t="shared" si="341"/>
        <v>Jack Lebron20170411</v>
      </c>
      <c r="F7251">
        <f>IF(COUNTIF($E$2:E7251, E7251) = 1, MAX($F$1:F7250) + 1, INDEX($F$1:F7250, MATCH(E7251, $E$1:E7250, 0)))</f>
        <v>3587</v>
      </c>
      <c r="G7251" t="s">
        <v>78</v>
      </c>
      <c r="H7251" t="s">
        <v>39</v>
      </c>
      <c r="I7251" t="s">
        <v>52</v>
      </c>
      <c r="J7251" t="s">
        <v>477</v>
      </c>
      <c r="K7251" s="17">
        <v>27.12</v>
      </c>
      <c r="L7251" s="17">
        <v>2</v>
      </c>
      <c r="M7251" s="17">
        <v>-4.75</v>
      </c>
      <c r="N7251" s="17" t="str">
        <f>IF(SalesData[[#This Row],[Profit]]&gt;0,"Profit","Loss")</f>
        <v>Loss</v>
      </c>
    </row>
    <row r="7252" spans="1:14" x14ac:dyDescent="0.25">
      <c r="A7252" s="1">
        <v>42836</v>
      </c>
      <c r="B7252" s="3">
        <f t="shared" si="339"/>
        <v>2017</v>
      </c>
      <c r="C7252" s="3">
        <f t="shared" si="340"/>
        <v>4</v>
      </c>
      <c r="D7252" t="s">
        <v>2277</v>
      </c>
      <c r="E7252" t="str">
        <f t="shared" si="341"/>
        <v>Henry MacAllister20170411</v>
      </c>
      <c r="F7252">
        <f>IF(COUNTIF($E$2:E7252, E7252) = 1, MAX($F$1:F7251) + 1, INDEX($F$1:F7251, MATCH(E7252, $E$1:E7251, 0)))</f>
        <v>3588</v>
      </c>
      <c r="G7252" t="s">
        <v>245</v>
      </c>
      <c r="H7252" t="s">
        <v>11</v>
      </c>
      <c r="I7252" t="s">
        <v>24</v>
      </c>
      <c r="J7252" t="s">
        <v>2670</v>
      </c>
      <c r="K7252" s="17">
        <v>1.75</v>
      </c>
      <c r="L7252" s="17">
        <v>1</v>
      </c>
      <c r="M7252" s="17">
        <v>0.15</v>
      </c>
      <c r="N7252" s="17" t="str">
        <f>IF(SalesData[[#This Row],[Profit]]&gt;0,"Profit","Loss")</f>
        <v>Profit</v>
      </c>
    </row>
    <row r="7253" spans="1:14" x14ac:dyDescent="0.25">
      <c r="A7253" s="1">
        <v>42836</v>
      </c>
      <c r="B7253" s="3">
        <f t="shared" si="339"/>
        <v>2017</v>
      </c>
      <c r="C7253" s="3">
        <f t="shared" si="340"/>
        <v>4</v>
      </c>
      <c r="D7253" t="s">
        <v>2277</v>
      </c>
      <c r="E7253" t="str">
        <f t="shared" si="341"/>
        <v>Henry MacAllister20170411</v>
      </c>
      <c r="F7253">
        <f>IF(COUNTIF($E$2:E7253, E7253) = 1, MAX($F$1:F7252) + 1, INDEX($F$1:F7252, MATCH(E7253, $E$1:E7252, 0)))</f>
        <v>3588</v>
      </c>
      <c r="G7253" t="s">
        <v>245</v>
      </c>
      <c r="H7253" t="s">
        <v>11</v>
      </c>
      <c r="I7253" t="s">
        <v>24</v>
      </c>
      <c r="J7253" t="s">
        <v>460</v>
      </c>
      <c r="K7253" s="17">
        <v>20.99</v>
      </c>
      <c r="L7253" s="17">
        <v>8</v>
      </c>
      <c r="M7253" s="17">
        <v>2.36</v>
      </c>
      <c r="N7253" s="17" t="str">
        <f>IF(SalesData[[#This Row],[Profit]]&gt;0,"Profit","Loss")</f>
        <v>Profit</v>
      </c>
    </row>
    <row r="7254" spans="1:14" x14ac:dyDescent="0.25">
      <c r="A7254" s="1">
        <v>42837</v>
      </c>
      <c r="B7254" s="3">
        <f t="shared" si="339"/>
        <v>2017</v>
      </c>
      <c r="C7254" s="3">
        <f t="shared" si="340"/>
        <v>4</v>
      </c>
      <c r="D7254" t="s">
        <v>2094</v>
      </c>
      <c r="E7254" t="str">
        <f t="shared" si="341"/>
        <v>Bill Donatelli20170412</v>
      </c>
      <c r="F7254">
        <f>IF(COUNTIF($E$2:E7254, E7254) = 1, MAX($F$1:F7253) + 1, INDEX($F$1:F7253, MATCH(E7254, $E$1:E7253, 0)))</f>
        <v>3589</v>
      </c>
      <c r="G7254" t="s">
        <v>1529</v>
      </c>
      <c r="H7254" t="s">
        <v>11</v>
      </c>
      <c r="I7254" t="s">
        <v>20</v>
      </c>
      <c r="J7254" t="s">
        <v>118</v>
      </c>
      <c r="K7254" s="17">
        <v>29.7</v>
      </c>
      <c r="L7254" s="17">
        <v>5</v>
      </c>
      <c r="M7254" s="17">
        <v>13.37</v>
      </c>
      <c r="N7254" s="17" t="str">
        <f>IF(SalesData[[#This Row],[Profit]]&gt;0,"Profit","Loss")</f>
        <v>Profit</v>
      </c>
    </row>
    <row r="7255" spans="1:14" x14ac:dyDescent="0.25">
      <c r="A7255" s="1">
        <v>42837</v>
      </c>
      <c r="B7255" s="3">
        <f t="shared" si="339"/>
        <v>2017</v>
      </c>
      <c r="C7255" s="3">
        <f t="shared" si="340"/>
        <v>4</v>
      </c>
      <c r="D7255" t="s">
        <v>2094</v>
      </c>
      <c r="E7255" t="str">
        <f t="shared" si="341"/>
        <v>Bill Donatelli20170412</v>
      </c>
      <c r="F7255">
        <f>IF(COUNTIF($E$2:E7255, E7255) = 1, MAX($F$1:F7254) + 1, INDEX($F$1:F7254, MATCH(E7255, $E$1:E7254, 0)))</f>
        <v>3589</v>
      </c>
      <c r="G7255" t="s">
        <v>1529</v>
      </c>
      <c r="H7255" t="s">
        <v>11</v>
      </c>
      <c r="I7255" t="s">
        <v>12</v>
      </c>
      <c r="J7255" t="s">
        <v>747</v>
      </c>
      <c r="K7255" s="17">
        <v>39.96</v>
      </c>
      <c r="L7255" s="17">
        <v>4</v>
      </c>
      <c r="M7255" s="17">
        <v>17.98</v>
      </c>
      <c r="N7255" s="17" t="str">
        <f>IF(SalesData[[#This Row],[Profit]]&gt;0,"Profit","Loss")</f>
        <v>Profit</v>
      </c>
    </row>
    <row r="7256" spans="1:14" x14ac:dyDescent="0.25">
      <c r="A7256" s="1">
        <v>42838</v>
      </c>
      <c r="B7256" s="3">
        <f t="shared" si="339"/>
        <v>2017</v>
      </c>
      <c r="C7256" s="3">
        <f t="shared" si="340"/>
        <v>4</v>
      </c>
      <c r="D7256" t="s">
        <v>883</v>
      </c>
      <c r="E7256" t="str">
        <f t="shared" si="341"/>
        <v>Rob Williams20170413</v>
      </c>
      <c r="F7256">
        <f>IF(COUNTIF($E$2:E7256, E7256) = 1, MAX($F$1:F7255) + 1, INDEX($F$1:F7255, MATCH(E7256, $E$1:E7255, 0)))</f>
        <v>3590</v>
      </c>
      <c r="G7256" t="s">
        <v>164</v>
      </c>
      <c r="H7256" t="s">
        <v>11</v>
      </c>
      <c r="I7256" t="s">
        <v>12</v>
      </c>
      <c r="J7256" t="s">
        <v>1591</v>
      </c>
      <c r="K7256" s="17">
        <v>5.28</v>
      </c>
      <c r="L7256" s="17">
        <v>1</v>
      </c>
      <c r="M7256" s="17">
        <v>2.38</v>
      </c>
      <c r="N7256" s="17" t="str">
        <f>IF(SalesData[[#This Row],[Profit]]&gt;0,"Profit","Loss")</f>
        <v>Profit</v>
      </c>
    </row>
    <row r="7257" spans="1:14" x14ac:dyDescent="0.25">
      <c r="A7257" s="1">
        <v>42838</v>
      </c>
      <c r="B7257" s="3">
        <f t="shared" si="339"/>
        <v>2017</v>
      </c>
      <c r="C7257" s="3">
        <f t="shared" si="340"/>
        <v>4</v>
      </c>
      <c r="D7257" t="s">
        <v>883</v>
      </c>
      <c r="E7257" t="str">
        <f t="shared" si="341"/>
        <v>Rob Williams20170413</v>
      </c>
      <c r="F7257">
        <f>IF(COUNTIF($E$2:E7257, E7257) = 1, MAX($F$1:F7256) + 1, INDEX($F$1:F7256, MATCH(E7257, $E$1:E7256, 0)))</f>
        <v>3590</v>
      </c>
      <c r="G7257" t="s">
        <v>164</v>
      </c>
      <c r="H7257" t="s">
        <v>11</v>
      </c>
      <c r="I7257" t="s">
        <v>20</v>
      </c>
      <c r="J7257" t="s">
        <v>121</v>
      </c>
      <c r="K7257" s="17">
        <v>895.92</v>
      </c>
      <c r="L7257" s="17">
        <v>5</v>
      </c>
      <c r="M7257" s="17">
        <v>302.37</v>
      </c>
      <c r="N7257" s="17" t="str">
        <f>IF(SalesData[[#This Row],[Profit]]&gt;0,"Profit","Loss")</f>
        <v>Profit</v>
      </c>
    </row>
    <row r="7258" spans="1:14" x14ac:dyDescent="0.25">
      <c r="A7258" s="1">
        <v>42838</v>
      </c>
      <c r="B7258" s="3">
        <f t="shared" si="339"/>
        <v>2017</v>
      </c>
      <c r="C7258" s="3">
        <f t="shared" si="340"/>
        <v>4</v>
      </c>
      <c r="D7258" t="s">
        <v>1891</v>
      </c>
      <c r="E7258" t="str">
        <f t="shared" si="341"/>
        <v>Yana Sorensen20170413</v>
      </c>
      <c r="F7258">
        <f>IF(COUNTIF($E$2:E7258, E7258) = 1, MAX($F$1:F7257) + 1, INDEX($F$1:F7257, MATCH(E7258, $E$1:E7257, 0)))</f>
        <v>3591</v>
      </c>
      <c r="G7258" t="s">
        <v>27</v>
      </c>
      <c r="H7258" t="s">
        <v>34</v>
      </c>
      <c r="I7258" t="s">
        <v>35</v>
      </c>
      <c r="J7258" t="s">
        <v>1480</v>
      </c>
      <c r="K7258" s="17">
        <v>436.7</v>
      </c>
      <c r="L7258" s="17">
        <v>6</v>
      </c>
      <c r="M7258" s="17">
        <v>-38.21</v>
      </c>
      <c r="N7258" s="17" t="str">
        <f>IF(SalesData[[#This Row],[Profit]]&gt;0,"Profit","Loss")</f>
        <v>Loss</v>
      </c>
    </row>
    <row r="7259" spans="1:14" x14ac:dyDescent="0.25">
      <c r="A7259" s="1">
        <v>42838</v>
      </c>
      <c r="B7259" s="3">
        <f t="shared" si="339"/>
        <v>2017</v>
      </c>
      <c r="C7259" s="3">
        <f t="shared" si="340"/>
        <v>4</v>
      </c>
      <c r="D7259" t="s">
        <v>2205</v>
      </c>
      <c r="E7259" t="str">
        <f t="shared" si="341"/>
        <v>Dave Poirier20170413</v>
      </c>
      <c r="F7259">
        <f>IF(COUNTIF($E$2:E7259, E7259) = 1, MAX($F$1:F7258) + 1, INDEX($F$1:F7258, MATCH(E7259, $E$1:E7258, 0)))</f>
        <v>3592</v>
      </c>
      <c r="G7259" t="s">
        <v>23</v>
      </c>
      <c r="H7259" t="s">
        <v>11</v>
      </c>
      <c r="I7259" t="s">
        <v>43</v>
      </c>
      <c r="J7259" t="s">
        <v>2553</v>
      </c>
      <c r="K7259" s="17">
        <v>7.92</v>
      </c>
      <c r="L7259" s="17">
        <v>5</v>
      </c>
      <c r="M7259" s="17">
        <v>1.68</v>
      </c>
      <c r="N7259" s="17" t="str">
        <f>IF(SalesData[[#This Row],[Profit]]&gt;0,"Profit","Loss")</f>
        <v>Profit</v>
      </c>
    </row>
    <row r="7260" spans="1:14" x14ac:dyDescent="0.25">
      <c r="A7260" s="1">
        <v>42839</v>
      </c>
      <c r="B7260" s="3">
        <f t="shared" si="339"/>
        <v>2017</v>
      </c>
      <c r="C7260" s="3">
        <f t="shared" si="340"/>
        <v>4</v>
      </c>
      <c r="D7260" t="s">
        <v>1633</v>
      </c>
      <c r="E7260" t="str">
        <f t="shared" si="341"/>
        <v>Alan Barnes20170414</v>
      </c>
      <c r="F7260">
        <f>IF(COUNTIF($E$2:E7260, E7260) = 1, MAX($F$1:F7259) + 1, INDEX($F$1:F7259, MATCH(E7260, $E$1:E7259, 0)))</f>
        <v>3593</v>
      </c>
      <c r="G7260" t="s">
        <v>78</v>
      </c>
      <c r="H7260" t="s">
        <v>11</v>
      </c>
      <c r="I7260" t="s">
        <v>24</v>
      </c>
      <c r="J7260" t="s">
        <v>226</v>
      </c>
      <c r="K7260" s="17">
        <v>14.59</v>
      </c>
      <c r="L7260" s="17">
        <v>3</v>
      </c>
      <c r="M7260" s="17">
        <v>2.5499999999999998</v>
      </c>
      <c r="N7260" s="17" t="str">
        <f>IF(SalesData[[#This Row],[Profit]]&gt;0,"Profit","Loss")</f>
        <v>Profit</v>
      </c>
    </row>
    <row r="7261" spans="1:14" x14ac:dyDescent="0.25">
      <c r="A7261" s="1">
        <v>42839</v>
      </c>
      <c r="B7261" s="3">
        <f t="shared" si="339"/>
        <v>2017</v>
      </c>
      <c r="C7261" s="3">
        <f t="shared" si="340"/>
        <v>4</v>
      </c>
      <c r="D7261" t="s">
        <v>1633</v>
      </c>
      <c r="E7261" t="str">
        <f t="shared" si="341"/>
        <v>Alan Barnes20170414</v>
      </c>
      <c r="F7261">
        <f>IF(COUNTIF($E$2:E7261, E7261) = 1, MAX($F$1:F7260) + 1, INDEX($F$1:F7260, MATCH(E7261, $E$1:E7260, 0)))</f>
        <v>3593</v>
      </c>
      <c r="G7261" t="s">
        <v>78</v>
      </c>
      <c r="H7261" t="s">
        <v>11</v>
      </c>
      <c r="I7261" t="s">
        <v>24</v>
      </c>
      <c r="J7261" t="s">
        <v>2058</v>
      </c>
      <c r="K7261" s="17">
        <v>89.86</v>
      </c>
      <c r="L7261" s="17">
        <v>3</v>
      </c>
      <c r="M7261" s="17">
        <v>21.34</v>
      </c>
      <c r="N7261" s="17" t="str">
        <f>IF(SalesData[[#This Row],[Profit]]&gt;0,"Profit","Loss")</f>
        <v>Profit</v>
      </c>
    </row>
    <row r="7262" spans="1:14" x14ac:dyDescent="0.25">
      <c r="A7262" s="1">
        <v>42839</v>
      </c>
      <c r="B7262" s="3">
        <f t="shared" si="339"/>
        <v>2017</v>
      </c>
      <c r="C7262" s="3">
        <f t="shared" si="340"/>
        <v>4</v>
      </c>
      <c r="D7262" t="s">
        <v>1633</v>
      </c>
      <c r="E7262" t="str">
        <f t="shared" si="341"/>
        <v>Alan Barnes20170414</v>
      </c>
      <c r="F7262">
        <f>IF(COUNTIF($E$2:E7262, E7262) = 1, MAX($F$1:F7261) + 1, INDEX($F$1:F7261, MATCH(E7262, $E$1:E7261, 0)))</f>
        <v>3593</v>
      </c>
      <c r="G7262" t="s">
        <v>78</v>
      </c>
      <c r="H7262" t="s">
        <v>11</v>
      </c>
      <c r="I7262" t="s">
        <v>12</v>
      </c>
      <c r="J7262" t="s">
        <v>2295</v>
      </c>
      <c r="K7262" s="17">
        <v>13.87</v>
      </c>
      <c r="L7262" s="17">
        <v>3</v>
      </c>
      <c r="M7262" s="17">
        <v>5.03</v>
      </c>
      <c r="N7262" s="17" t="str">
        <f>IF(SalesData[[#This Row],[Profit]]&gt;0,"Profit","Loss")</f>
        <v>Profit</v>
      </c>
    </row>
    <row r="7263" spans="1:14" x14ac:dyDescent="0.25">
      <c r="A7263" s="1">
        <v>42839</v>
      </c>
      <c r="B7263" s="3">
        <f t="shared" si="339"/>
        <v>2017</v>
      </c>
      <c r="C7263" s="3">
        <f t="shared" si="340"/>
        <v>4</v>
      </c>
      <c r="D7263" t="s">
        <v>2501</v>
      </c>
      <c r="E7263" t="str">
        <f t="shared" si="341"/>
        <v>Craig Leslie20170414</v>
      </c>
      <c r="F7263">
        <f>IF(COUNTIF($E$2:E7263, E7263) = 1, MAX($F$1:F7262) + 1, INDEX($F$1:F7262, MATCH(E7263, $E$1:E7262, 0)))</f>
        <v>3594</v>
      </c>
      <c r="G7263" t="s">
        <v>186</v>
      </c>
      <c r="H7263" t="s">
        <v>11</v>
      </c>
      <c r="I7263" t="s">
        <v>20</v>
      </c>
      <c r="J7263" t="s">
        <v>1380</v>
      </c>
      <c r="K7263" s="17">
        <v>8.76</v>
      </c>
      <c r="L7263" s="17">
        <v>2</v>
      </c>
      <c r="M7263" s="17">
        <v>4.2</v>
      </c>
      <c r="N7263" s="17" t="str">
        <f>IF(SalesData[[#This Row],[Profit]]&gt;0,"Profit","Loss")</f>
        <v>Profit</v>
      </c>
    </row>
    <row r="7264" spans="1:14" x14ac:dyDescent="0.25">
      <c r="A7264" s="1">
        <v>42839</v>
      </c>
      <c r="B7264" s="3">
        <f t="shared" si="339"/>
        <v>2017</v>
      </c>
      <c r="C7264" s="3">
        <f t="shared" si="340"/>
        <v>4</v>
      </c>
      <c r="D7264" t="s">
        <v>1122</v>
      </c>
      <c r="E7264" t="str">
        <f t="shared" si="341"/>
        <v>Christine Sundaresam20170414</v>
      </c>
      <c r="F7264">
        <f>IF(COUNTIF($E$2:E7264, E7264) = 1, MAX($F$1:F7263) + 1, INDEX($F$1:F7263, MATCH(E7264, $E$1:E7263, 0)))</f>
        <v>3595</v>
      </c>
      <c r="G7264" t="s">
        <v>149</v>
      </c>
      <c r="H7264" t="s">
        <v>11</v>
      </c>
      <c r="I7264" t="s">
        <v>20</v>
      </c>
      <c r="J7264" t="s">
        <v>451</v>
      </c>
      <c r="K7264" s="17">
        <v>10.78</v>
      </c>
      <c r="L7264" s="17">
        <v>3</v>
      </c>
      <c r="M7264" s="17">
        <v>3.5</v>
      </c>
      <c r="N7264" s="17" t="str">
        <f>IF(SalesData[[#This Row],[Profit]]&gt;0,"Profit","Loss")</f>
        <v>Profit</v>
      </c>
    </row>
    <row r="7265" spans="1:14" x14ac:dyDescent="0.25">
      <c r="A7265" s="1">
        <v>42839</v>
      </c>
      <c r="B7265" s="3">
        <f t="shared" si="339"/>
        <v>2017</v>
      </c>
      <c r="C7265" s="3">
        <f t="shared" si="340"/>
        <v>4</v>
      </c>
      <c r="D7265" t="s">
        <v>1122</v>
      </c>
      <c r="E7265" t="str">
        <f t="shared" si="341"/>
        <v>Christine Sundaresam20170414</v>
      </c>
      <c r="F7265">
        <f>IF(COUNTIF($E$2:E7265, E7265) = 1, MAX($F$1:F7264) + 1, INDEX($F$1:F7264, MATCH(E7265, $E$1:E7264, 0)))</f>
        <v>3595</v>
      </c>
      <c r="G7265" t="s">
        <v>149</v>
      </c>
      <c r="H7265" t="s">
        <v>34</v>
      </c>
      <c r="I7265" t="s">
        <v>74</v>
      </c>
      <c r="J7265" t="s">
        <v>2494</v>
      </c>
      <c r="K7265" s="17">
        <v>242.35</v>
      </c>
      <c r="L7265" s="17">
        <v>3</v>
      </c>
      <c r="M7265" s="17">
        <v>9.09</v>
      </c>
      <c r="N7265" s="17" t="str">
        <f>IF(SalesData[[#This Row],[Profit]]&gt;0,"Profit","Loss")</f>
        <v>Profit</v>
      </c>
    </row>
    <row r="7266" spans="1:14" x14ac:dyDescent="0.25">
      <c r="A7266" s="1">
        <v>42839</v>
      </c>
      <c r="B7266" s="3">
        <f t="shared" si="339"/>
        <v>2017</v>
      </c>
      <c r="C7266" s="3">
        <f t="shared" si="340"/>
        <v>4</v>
      </c>
      <c r="D7266" t="s">
        <v>1163</v>
      </c>
      <c r="E7266" t="str">
        <f t="shared" si="341"/>
        <v>Dorothy Wardle20170414</v>
      </c>
      <c r="F7266">
        <f>IF(COUNTIF($E$2:E7266, E7266) = 1, MAX($F$1:F7265) + 1, INDEX($F$1:F7265, MATCH(E7266, $E$1:E7265, 0)))</f>
        <v>3596</v>
      </c>
      <c r="G7266" t="s">
        <v>245</v>
      </c>
      <c r="H7266" t="s">
        <v>34</v>
      </c>
      <c r="I7266" t="s">
        <v>74</v>
      </c>
      <c r="J7266" t="s">
        <v>82</v>
      </c>
      <c r="K7266" s="17">
        <v>198.27</v>
      </c>
      <c r="L7266" s="17">
        <v>8</v>
      </c>
      <c r="M7266" s="17">
        <v>-32.22</v>
      </c>
      <c r="N7266" s="17" t="str">
        <f>IF(SalesData[[#This Row],[Profit]]&gt;0,"Profit","Loss")</f>
        <v>Loss</v>
      </c>
    </row>
    <row r="7267" spans="1:14" x14ac:dyDescent="0.25">
      <c r="A7267" s="1">
        <v>42839</v>
      </c>
      <c r="B7267" s="3">
        <f t="shared" si="339"/>
        <v>2017</v>
      </c>
      <c r="C7267" s="3">
        <f t="shared" si="340"/>
        <v>4</v>
      </c>
      <c r="D7267" t="s">
        <v>992</v>
      </c>
      <c r="E7267" t="str">
        <f t="shared" si="341"/>
        <v>Harry Marie20170414</v>
      </c>
      <c r="F7267">
        <f>IF(COUNTIF($E$2:E7267, E7267) = 1, MAX($F$1:F7266) + 1, INDEX($F$1:F7266, MATCH(E7267, $E$1:E7266, 0)))</f>
        <v>3597</v>
      </c>
      <c r="G7267" t="s">
        <v>177</v>
      </c>
      <c r="H7267" t="s">
        <v>34</v>
      </c>
      <c r="I7267" t="s">
        <v>47</v>
      </c>
      <c r="J7267" t="s">
        <v>1020</v>
      </c>
      <c r="K7267" s="17">
        <v>74.45</v>
      </c>
      <c r="L7267" s="17">
        <v>5</v>
      </c>
      <c r="M7267" s="17">
        <v>20.100000000000001</v>
      </c>
      <c r="N7267" s="17" t="str">
        <f>IF(SalesData[[#This Row],[Profit]]&gt;0,"Profit","Loss")</f>
        <v>Profit</v>
      </c>
    </row>
    <row r="7268" spans="1:14" x14ac:dyDescent="0.25">
      <c r="A7268" s="1">
        <v>42840</v>
      </c>
      <c r="B7268" s="3">
        <f t="shared" si="339"/>
        <v>2017</v>
      </c>
      <c r="C7268" s="3">
        <f t="shared" si="340"/>
        <v>4</v>
      </c>
      <c r="D7268" t="s">
        <v>612</v>
      </c>
      <c r="E7268" t="str">
        <f t="shared" si="341"/>
        <v>Andrew Allen20170415</v>
      </c>
      <c r="F7268">
        <f>IF(COUNTIF($E$2:E7268, E7268) = 1, MAX($F$1:F7267) + 1, INDEX($F$1:F7267, MATCH(E7268, $E$1:E7267, 0)))</f>
        <v>3598</v>
      </c>
      <c r="G7268" t="s">
        <v>245</v>
      </c>
      <c r="H7268" t="s">
        <v>11</v>
      </c>
      <c r="I7268" t="s">
        <v>12</v>
      </c>
      <c r="J7268" t="s">
        <v>328</v>
      </c>
      <c r="K7268" s="17">
        <v>15.55</v>
      </c>
      <c r="L7268" s="17">
        <v>3</v>
      </c>
      <c r="M7268" s="17">
        <v>5.44</v>
      </c>
      <c r="N7268" s="17" t="str">
        <f>IF(SalesData[[#This Row],[Profit]]&gt;0,"Profit","Loss")</f>
        <v>Profit</v>
      </c>
    </row>
    <row r="7269" spans="1:14" x14ac:dyDescent="0.25">
      <c r="A7269" s="1">
        <v>42840</v>
      </c>
      <c r="B7269" s="3">
        <f t="shared" si="339"/>
        <v>2017</v>
      </c>
      <c r="C7269" s="3">
        <f t="shared" si="340"/>
        <v>4</v>
      </c>
      <c r="D7269" t="s">
        <v>1548</v>
      </c>
      <c r="E7269" t="str">
        <f t="shared" si="341"/>
        <v>Shahid Hopkins20170415</v>
      </c>
      <c r="F7269">
        <f>IF(COUNTIF($E$2:E7269, E7269) = 1, MAX($F$1:F7268) + 1, INDEX($F$1:F7268, MATCH(E7269, $E$1:E7268, 0)))</f>
        <v>3599</v>
      </c>
      <c r="G7269" t="s">
        <v>55</v>
      </c>
      <c r="H7269" t="s">
        <v>11</v>
      </c>
      <c r="I7269" t="s">
        <v>24</v>
      </c>
      <c r="J7269" t="s">
        <v>1144</v>
      </c>
      <c r="K7269" s="17">
        <v>4.8899999999999997</v>
      </c>
      <c r="L7269" s="17">
        <v>1</v>
      </c>
      <c r="M7269" s="17">
        <v>2</v>
      </c>
      <c r="N7269" s="17" t="str">
        <f>IF(SalesData[[#This Row],[Profit]]&gt;0,"Profit","Loss")</f>
        <v>Profit</v>
      </c>
    </row>
    <row r="7270" spans="1:14" x14ac:dyDescent="0.25">
      <c r="A7270" s="1">
        <v>42840</v>
      </c>
      <c r="B7270" s="3">
        <f t="shared" si="339"/>
        <v>2017</v>
      </c>
      <c r="C7270" s="3">
        <f t="shared" si="340"/>
        <v>4</v>
      </c>
      <c r="D7270" t="s">
        <v>1631</v>
      </c>
      <c r="E7270" t="str">
        <f t="shared" si="341"/>
        <v>Adam Hart20170415</v>
      </c>
      <c r="F7270">
        <f>IF(COUNTIF($E$2:E7270, E7270) = 1, MAX($F$1:F7269) + 1, INDEX($F$1:F7269, MATCH(E7270, $E$1:E7269, 0)))</f>
        <v>3600</v>
      </c>
      <c r="G7270" t="s">
        <v>126</v>
      </c>
      <c r="H7270" t="s">
        <v>34</v>
      </c>
      <c r="I7270" t="s">
        <v>47</v>
      </c>
      <c r="J7270" t="s">
        <v>2142</v>
      </c>
      <c r="K7270" s="17">
        <v>196.45</v>
      </c>
      <c r="L7270" s="17">
        <v>5</v>
      </c>
      <c r="M7270" s="17">
        <v>70.72</v>
      </c>
      <c r="N7270" s="17" t="str">
        <f>IF(SalesData[[#This Row],[Profit]]&gt;0,"Profit","Loss")</f>
        <v>Profit</v>
      </c>
    </row>
    <row r="7271" spans="1:14" x14ac:dyDescent="0.25">
      <c r="A7271" s="1">
        <v>42840</v>
      </c>
      <c r="B7271" s="3">
        <f t="shared" si="339"/>
        <v>2017</v>
      </c>
      <c r="C7271" s="3">
        <f t="shared" si="340"/>
        <v>4</v>
      </c>
      <c r="D7271" t="s">
        <v>873</v>
      </c>
      <c r="E7271" t="str">
        <f t="shared" si="341"/>
        <v>Noel Staavos20170415</v>
      </c>
      <c r="F7271">
        <f>IF(COUNTIF($E$2:E7271, E7271) = 1, MAX($F$1:F7270) + 1, INDEX($F$1:F7270, MATCH(E7271, $E$1:E7270, 0)))</f>
        <v>3601</v>
      </c>
      <c r="G7271" t="s">
        <v>27</v>
      </c>
      <c r="H7271" t="s">
        <v>11</v>
      </c>
      <c r="I7271" t="s">
        <v>12</v>
      </c>
      <c r="J7271" t="s">
        <v>1967</v>
      </c>
      <c r="K7271" s="17">
        <v>79.14</v>
      </c>
      <c r="L7271" s="17">
        <v>3</v>
      </c>
      <c r="M7271" s="17">
        <v>36.4</v>
      </c>
      <c r="N7271" s="17" t="str">
        <f>IF(SalesData[[#This Row],[Profit]]&gt;0,"Profit","Loss")</f>
        <v>Profit</v>
      </c>
    </row>
    <row r="7272" spans="1:14" x14ac:dyDescent="0.25">
      <c r="A7272" s="1">
        <v>42840</v>
      </c>
      <c r="B7272" s="3">
        <f t="shared" si="339"/>
        <v>2017</v>
      </c>
      <c r="C7272" s="3">
        <f t="shared" si="340"/>
        <v>4</v>
      </c>
      <c r="D7272" t="s">
        <v>131</v>
      </c>
      <c r="E7272" t="str">
        <f t="shared" si="341"/>
        <v>Shirley Daniels20170415</v>
      </c>
      <c r="F7272">
        <f>IF(COUNTIF($E$2:E7272, E7272) = 1, MAX($F$1:F7271) + 1, INDEX($F$1:F7271, MATCH(E7272, $E$1:E7271, 0)))</f>
        <v>3602</v>
      </c>
      <c r="G7272" t="s">
        <v>10</v>
      </c>
      <c r="H7272" t="s">
        <v>11</v>
      </c>
      <c r="I7272" t="s">
        <v>12</v>
      </c>
      <c r="J7272" t="s">
        <v>2373</v>
      </c>
      <c r="K7272" s="17">
        <v>20.74</v>
      </c>
      <c r="L7272" s="17">
        <v>4</v>
      </c>
      <c r="M7272" s="17">
        <v>7.26</v>
      </c>
      <c r="N7272" s="17" t="str">
        <f>IF(SalesData[[#This Row],[Profit]]&gt;0,"Profit","Loss")</f>
        <v>Profit</v>
      </c>
    </row>
    <row r="7273" spans="1:14" x14ac:dyDescent="0.25">
      <c r="A7273" s="1">
        <v>42840</v>
      </c>
      <c r="B7273" s="3">
        <f t="shared" si="339"/>
        <v>2017</v>
      </c>
      <c r="C7273" s="3">
        <f t="shared" si="340"/>
        <v>4</v>
      </c>
      <c r="D7273" t="s">
        <v>788</v>
      </c>
      <c r="E7273" t="str">
        <f t="shared" si="341"/>
        <v>Bart Pistole20170415</v>
      </c>
      <c r="F7273">
        <f>IF(COUNTIF($E$2:E7273, E7273) = 1, MAX($F$1:F7272) + 1, INDEX($F$1:F7272, MATCH(E7273, $E$1:E7272, 0)))</f>
        <v>3603</v>
      </c>
      <c r="G7273" t="s">
        <v>123</v>
      </c>
      <c r="H7273" t="s">
        <v>11</v>
      </c>
      <c r="I7273" t="s">
        <v>20</v>
      </c>
      <c r="J7273" t="s">
        <v>191</v>
      </c>
      <c r="K7273" s="17">
        <v>15.57</v>
      </c>
      <c r="L7273" s="17">
        <v>3</v>
      </c>
      <c r="M7273" s="17">
        <v>-11.94</v>
      </c>
      <c r="N7273" s="17" t="str">
        <f>IF(SalesData[[#This Row],[Profit]]&gt;0,"Profit","Loss")</f>
        <v>Loss</v>
      </c>
    </row>
    <row r="7274" spans="1:14" x14ac:dyDescent="0.25">
      <c r="A7274" s="1">
        <v>42841</v>
      </c>
      <c r="B7274" s="3">
        <f t="shared" si="339"/>
        <v>2017</v>
      </c>
      <c r="C7274" s="3">
        <f t="shared" si="340"/>
        <v>4</v>
      </c>
      <c r="D7274" t="s">
        <v>1541</v>
      </c>
      <c r="E7274" t="str">
        <f t="shared" si="341"/>
        <v>Paul Lucas20170416</v>
      </c>
      <c r="F7274">
        <f>IF(COUNTIF($E$2:E7274, E7274) = 1, MAX($F$1:F7273) + 1, INDEX($F$1:F7273, MATCH(E7274, $E$1:E7273, 0)))</f>
        <v>3604</v>
      </c>
      <c r="G7274" t="s">
        <v>15</v>
      </c>
      <c r="H7274" t="s">
        <v>11</v>
      </c>
      <c r="I7274" t="s">
        <v>24</v>
      </c>
      <c r="J7274" t="s">
        <v>1527</v>
      </c>
      <c r="K7274" s="17">
        <v>16.52</v>
      </c>
      <c r="L7274" s="17">
        <v>5</v>
      </c>
      <c r="M7274" s="17">
        <v>2.0699999999999998</v>
      </c>
      <c r="N7274" s="17" t="str">
        <f>IF(SalesData[[#This Row],[Profit]]&gt;0,"Profit","Loss")</f>
        <v>Profit</v>
      </c>
    </row>
    <row r="7275" spans="1:14" x14ac:dyDescent="0.25">
      <c r="A7275" s="1">
        <v>42841</v>
      </c>
      <c r="B7275" s="3">
        <f t="shared" si="339"/>
        <v>2017</v>
      </c>
      <c r="C7275" s="3">
        <f t="shared" si="340"/>
        <v>4</v>
      </c>
      <c r="D7275" t="s">
        <v>1610</v>
      </c>
      <c r="E7275" t="str">
        <f t="shared" si="341"/>
        <v>Roy FranzÃ¶sisch20170416</v>
      </c>
      <c r="F7275">
        <f>IF(COUNTIF($E$2:E7275, E7275) = 1, MAX($F$1:F7274) + 1, INDEX($F$1:F7274, MATCH(E7275, $E$1:E7274, 0)))</f>
        <v>3605</v>
      </c>
      <c r="G7275" t="s">
        <v>78</v>
      </c>
      <c r="H7275" t="s">
        <v>11</v>
      </c>
      <c r="I7275" t="s">
        <v>20</v>
      </c>
      <c r="J7275" t="s">
        <v>865</v>
      </c>
      <c r="K7275" s="17">
        <v>13.71</v>
      </c>
      <c r="L7275" s="17">
        <v>5</v>
      </c>
      <c r="M7275" s="17">
        <v>-10.050000000000001</v>
      </c>
      <c r="N7275" s="17" t="str">
        <f>IF(SalesData[[#This Row],[Profit]]&gt;0,"Profit","Loss")</f>
        <v>Loss</v>
      </c>
    </row>
    <row r="7276" spans="1:14" x14ac:dyDescent="0.25">
      <c r="A7276" s="1">
        <v>42841</v>
      </c>
      <c r="B7276" s="3">
        <f t="shared" si="339"/>
        <v>2017</v>
      </c>
      <c r="C7276" s="3">
        <f t="shared" si="340"/>
        <v>4</v>
      </c>
      <c r="D7276" t="s">
        <v>857</v>
      </c>
      <c r="E7276" t="str">
        <f t="shared" si="341"/>
        <v>Joel Eaton20170416</v>
      </c>
      <c r="F7276">
        <f>IF(COUNTIF($E$2:E7276, E7276) = 1, MAX($F$1:F7275) + 1, INDEX($F$1:F7275, MATCH(E7276, $E$1:E7275, 0)))</f>
        <v>3606</v>
      </c>
      <c r="G7276" t="s">
        <v>27</v>
      </c>
      <c r="H7276" t="s">
        <v>11</v>
      </c>
      <c r="I7276" t="s">
        <v>18</v>
      </c>
      <c r="J7276" t="s">
        <v>1017</v>
      </c>
      <c r="K7276" s="17">
        <v>205.92</v>
      </c>
      <c r="L7276" s="17">
        <v>4</v>
      </c>
      <c r="M7276" s="17">
        <v>2.06</v>
      </c>
      <c r="N7276" s="17" t="str">
        <f>IF(SalesData[[#This Row],[Profit]]&gt;0,"Profit","Loss")</f>
        <v>Profit</v>
      </c>
    </row>
    <row r="7277" spans="1:14" x14ac:dyDescent="0.25">
      <c r="A7277" s="1">
        <v>42841</v>
      </c>
      <c r="B7277" s="3">
        <f t="shared" si="339"/>
        <v>2017</v>
      </c>
      <c r="C7277" s="3">
        <f t="shared" si="340"/>
        <v>4</v>
      </c>
      <c r="D7277" t="s">
        <v>857</v>
      </c>
      <c r="E7277" t="str">
        <f t="shared" si="341"/>
        <v>Joel Eaton20170416</v>
      </c>
      <c r="F7277">
        <f>IF(COUNTIF($E$2:E7277, E7277) = 1, MAX($F$1:F7276) + 1, INDEX($F$1:F7276, MATCH(E7277, $E$1:E7276, 0)))</f>
        <v>3606</v>
      </c>
      <c r="G7277" t="s">
        <v>27</v>
      </c>
      <c r="H7277" t="s">
        <v>34</v>
      </c>
      <c r="I7277" t="s">
        <v>74</v>
      </c>
      <c r="J7277" t="s">
        <v>412</v>
      </c>
      <c r="K7277" s="17">
        <v>102.83</v>
      </c>
      <c r="L7277" s="17">
        <v>1</v>
      </c>
      <c r="M7277" s="17">
        <v>-6.05</v>
      </c>
      <c r="N7277" s="17" t="str">
        <f>IF(SalesData[[#This Row],[Profit]]&gt;0,"Profit","Loss")</f>
        <v>Loss</v>
      </c>
    </row>
    <row r="7278" spans="1:14" x14ac:dyDescent="0.25">
      <c r="A7278" s="1">
        <v>42841</v>
      </c>
      <c r="B7278" s="3">
        <f t="shared" si="339"/>
        <v>2017</v>
      </c>
      <c r="C7278" s="3">
        <f t="shared" si="340"/>
        <v>4</v>
      </c>
      <c r="D7278" t="s">
        <v>1946</v>
      </c>
      <c r="E7278" t="str">
        <f t="shared" si="341"/>
        <v>Edward Becker20170416</v>
      </c>
      <c r="F7278">
        <f>IF(COUNTIF($E$2:E7278, E7278) = 1, MAX($F$1:F7277) + 1, INDEX($F$1:F7277, MATCH(E7278, $E$1:E7277, 0)))</f>
        <v>3607</v>
      </c>
      <c r="G7278" t="s">
        <v>488</v>
      </c>
      <c r="H7278" t="s">
        <v>11</v>
      </c>
      <c r="I7278" t="s">
        <v>200</v>
      </c>
      <c r="J7278" t="s">
        <v>201</v>
      </c>
      <c r="K7278" s="17">
        <v>477.24</v>
      </c>
      <c r="L7278" s="17">
        <v>4</v>
      </c>
      <c r="M7278" s="17">
        <v>9.5399999999999991</v>
      </c>
      <c r="N7278" s="17" t="str">
        <f>IF(SalesData[[#This Row],[Profit]]&gt;0,"Profit","Loss")</f>
        <v>Profit</v>
      </c>
    </row>
    <row r="7279" spans="1:14" x14ac:dyDescent="0.25">
      <c r="A7279" s="1">
        <v>42841</v>
      </c>
      <c r="B7279" s="3">
        <f t="shared" si="339"/>
        <v>2017</v>
      </c>
      <c r="C7279" s="3">
        <f t="shared" si="340"/>
        <v>4</v>
      </c>
      <c r="D7279" t="s">
        <v>1946</v>
      </c>
      <c r="E7279" t="str">
        <f t="shared" si="341"/>
        <v>Edward Becker20170416</v>
      </c>
      <c r="F7279">
        <f>IF(COUNTIF($E$2:E7279, E7279) = 1, MAX($F$1:F7278) + 1, INDEX($F$1:F7278, MATCH(E7279, $E$1:E7278, 0)))</f>
        <v>3607</v>
      </c>
      <c r="G7279" t="s">
        <v>488</v>
      </c>
      <c r="H7279" t="s">
        <v>39</v>
      </c>
      <c r="I7279" t="s">
        <v>52</v>
      </c>
      <c r="J7279" t="s">
        <v>691</v>
      </c>
      <c r="K7279" s="17">
        <v>25.98</v>
      </c>
      <c r="L7279" s="17">
        <v>2</v>
      </c>
      <c r="M7279" s="17">
        <v>1.56</v>
      </c>
      <c r="N7279" s="17" t="str">
        <f>IF(SalesData[[#This Row],[Profit]]&gt;0,"Profit","Loss")</f>
        <v>Profit</v>
      </c>
    </row>
    <row r="7280" spans="1:14" x14ac:dyDescent="0.25">
      <c r="A7280" s="1">
        <v>42841</v>
      </c>
      <c r="B7280" s="3">
        <f t="shared" si="339"/>
        <v>2017</v>
      </c>
      <c r="C7280" s="3">
        <f t="shared" si="340"/>
        <v>4</v>
      </c>
      <c r="D7280" t="s">
        <v>69</v>
      </c>
      <c r="E7280" t="str">
        <f t="shared" si="341"/>
        <v>Natalie DeCherney20170416</v>
      </c>
      <c r="F7280">
        <f>IF(COUNTIF($E$2:E7280, E7280) = 1, MAX($F$1:F7279) + 1, INDEX($F$1:F7279, MATCH(E7280, $E$1:E7279, 0)))</f>
        <v>3608</v>
      </c>
      <c r="G7280" t="s">
        <v>10</v>
      </c>
      <c r="H7280" t="s">
        <v>11</v>
      </c>
      <c r="I7280" t="s">
        <v>20</v>
      </c>
      <c r="J7280" t="s">
        <v>1139</v>
      </c>
      <c r="K7280" s="17">
        <v>26.05</v>
      </c>
      <c r="L7280" s="17">
        <v>3</v>
      </c>
      <c r="M7280" s="17">
        <v>-44.28</v>
      </c>
      <c r="N7280" s="17" t="str">
        <f>IF(SalesData[[#This Row],[Profit]]&gt;0,"Profit","Loss")</f>
        <v>Loss</v>
      </c>
    </row>
    <row r="7281" spans="1:14" x14ac:dyDescent="0.25">
      <c r="A7281" s="1">
        <v>42841</v>
      </c>
      <c r="B7281" s="3">
        <f t="shared" si="339"/>
        <v>2017</v>
      </c>
      <c r="C7281" s="3">
        <f t="shared" si="340"/>
        <v>4</v>
      </c>
      <c r="D7281" t="s">
        <v>69</v>
      </c>
      <c r="E7281" t="str">
        <f t="shared" si="341"/>
        <v>Natalie DeCherney20170416</v>
      </c>
      <c r="F7281">
        <f>IF(COUNTIF($E$2:E7281, E7281) = 1, MAX($F$1:F7280) + 1, INDEX($F$1:F7280, MATCH(E7281, $E$1:E7280, 0)))</f>
        <v>3608</v>
      </c>
      <c r="G7281" t="s">
        <v>10</v>
      </c>
      <c r="H7281" t="s">
        <v>11</v>
      </c>
      <c r="I7281" t="s">
        <v>20</v>
      </c>
      <c r="J7281" t="s">
        <v>1649</v>
      </c>
      <c r="K7281" s="17">
        <v>2.9</v>
      </c>
      <c r="L7281" s="17">
        <v>1</v>
      </c>
      <c r="M7281" s="17">
        <v>-4.78</v>
      </c>
      <c r="N7281" s="17" t="str">
        <f>IF(SalesData[[#This Row],[Profit]]&gt;0,"Profit","Loss")</f>
        <v>Loss</v>
      </c>
    </row>
    <row r="7282" spans="1:14" x14ac:dyDescent="0.25">
      <c r="A7282" s="1">
        <v>42841</v>
      </c>
      <c r="B7282" s="3">
        <f t="shared" si="339"/>
        <v>2017</v>
      </c>
      <c r="C7282" s="3">
        <f t="shared" si="340"/>
        <v>4</v>
      </c>
      <c r="D7282" t="s">
        <v>69</v>
      </c>
      <c r="E7282" t="str">
        <f t="shared" si="341"/>
        <v>Natalie DeCherney20170416</v>
      </c>
      <c r="F7282">
        <f>IF(COUNTIF($E$2:E7282, E7282) = 1, MAX($F$1:F7281) + 1, INDEX($F$1:F7281, MATCH(E7282, $E$1:E7281, 0)))</f>
        <v>3608</v>
      </c>
      <c r="G7282" t="s">
        <v>10</v>
      </c>
      <c r="H7282" t="s">
        <v>11</v>
      </c>
      <c r="I7282" t="s">
        <v>18</v>
      </c>
      <c r="J7282" t="s">
        <v>356</v>
      </c>
      <c r="K7282" s="17">
        <v>32.54</v>
      </c>
      <c r="L7282" s="17">
        <v>2</v>
      </c>
      <c r="M7282" s="17">
        <v>-7.73</v>
      </c>
      <c r="N7282" s="17" t="str">
        <f>IF(SalesData[[#This Row],[Profit]]&gt;0,"Profit","Loss")</f>
        <v>Loss</v>
      </c>
    </row>
    <row r="7283" spans="1:14" x14ac:dyDescent="0.25">
      <c r="A7283" s="1">
        <v>42841</v>
      </c>
      <c r="B7283" s="3">
        <f t="shared" si="339"/>
        <v>2017</v>
      </c>
      <c r="C7283" s="3">
        <f t="shared" si="340"/>
        <v>4</v>
      </c>
      <c r="D7283" t="s">
        <v>1957</v>
      </c>
      <c r="E7283" t="str">
        <f t="shared" si="341"/>
        <v>Jesus Ocampo20170416</v>
      </c>
      <c r="F7283">
        <f>IF(COUNTIF($E$2:E7283, E7283) = 1, MAX($F$1:F7282) + 1, INDEX($F$1:F7282, MATCH(E7283, $E$1:E7282, 0)))</f>
        <v>3609</v>
      </c>
      <c r="G7283" t="s">
        <v>27</v>
      </c>
      <c r="H7283" t="s">
        <v>11</v>
      </c>
      <c r="I7283" t="s">
        <v>92</v>
      </c>
      <c r="J7283" t="s">
        <v>2652</v>
      </c>
      <c r="K7283" s="17">
        <v>40.74</v>
      </c>
      <c r="L7283" s="17">
        <v>3</v>
      </c>
      <c r="M7283" s="17">
        <v>12.22</v>
      </c>
      <c r="N7283" s="17" t="str">
        <f>IF(SalesData[[#This Row],[Profit]]&gt;0,"Profit","Loss")</f>
        <v>Profit</v>
      </c>
    </row>
    <row r="7284" spans="1:14" x14ac:dyDescent="0.25">
      <c r="A7284" s="1">
        <v>42842</v>
      </c>
      <c r="B7284" s="3">
        <f t="shared" si="339"/>
        <v>2017</v>
      </c>
      <c r="C7284" s="3">
        <f t="shared" si="340"/>
        <v>4</v>
      </c>
      <c r="D7284" t="s">
        <v>815</v>
      </c>
      <c r="E7284" t="str">
        <f t="shared" si="341"/>
        <v>Sharelle Roach20170417</v>
      </c>
      <c r="F7284">
        <f>IF(COUNTIF($E$2:E7284, E7284) = 1, MAX($F$1:F7283) + 1, INDEX($F$1:F7283, MATCH(E7284, $E$1:E7283, 0)))</f>
        <v>3610</v>
      </c>
      <c r="G7284" t="s">
        <v>278</v>
      </c>
      <c r="H7284" t="s">
        <v>11</v>
      </c>
      <c r="I7284" t="s">
        <v>20</v>
      </c>
      <c r="J7284" t="s">
        <v>310</v>
      </c>
      <c r="K7284" s="17">
        <v>12.03</v>
      </c>
      <c r="L7284" s="17">
        <v>5</v>
      </c>
      <c r="M7284" s="17">
        <v>-9.2200000000000006</v>
      </c>
      <c r="N7284" s="17" t="str">
        <f>IF(SalesData[[#This Row],[Profit]]&gt;0,"Profit","Loss")</f>
        <v>Loss</v>
      </c>
    </row>
    <row r="7285" spans="1:14" x14ac:dyDescent="0.25">
      <c r="A7285" s="1">
        <v>42842</v>
      </c>
      <c r="B7285" s="3">
        <f t="shared" si="339"/>
        <v>2017</v>
      </c>
      <c r="C7285" s="3">
        <f t="shared" si="340"/>
        <v>4</v>
      </c>
      <c r="D7285" t="s">
        <v>815</v>
      </c>
      <c r="E7285" t="str">
        <f t="shared" si="341"/>
        <v>Sharelle Roach20170417</v>
      </c>
      <c r="F7285">
        <f>IF(COUNTIF($E$2:E7285, E7285) = 1, MAX($F$1:F7284) + 1, INDEX($F$1:F7284, MATCH(E7285, $E$1:E7284, 0)))</f>
        <v>3610</v>
      </c>
      <c r="G7285" t="s">
        <v>278</v>
      </c>
      <c r="H7285" t="s">
        <v>39</v>
      </c>
      <c r="I7285" t="s">
        <v>302</v>
      </c>
      <c r="J7285" t="s">
        <v>1236</v>
      </c>
      <c r="K7285" s="17">
        <v>2549.9899999999998</v>
      </c>
      <c r="L7285" s="17">
        <v>5</v>
      </c>
      <c r="M7285" s="17">
        <v>-3399.98</v>
      </c>
      <c r="N7285" s="17" t="str">
        <f>IF(SalesData[[#This Row],[Profit]]&gt;0,"Profit","Loss")</f>
        <v>Loss</v>
      </c>
    </row>
    <row r="7286" spans="1:14" x14ac:dyDescent="0.25">
      <c r="A7286" s="1">
        <v>42842</v>
      </c>
      <c r="B7286" s="3">
        <f t="shared" si="339"/>
        <v>2017</v>
      </c>
      <c r="C7286" s="3">
        <f t="shared" si="340"/>
        <v>4</v>
      </c>
      <c r="D7286" t="s">
        <v>815</v>
      </c>
      <c r="E7286" t="str">
        <f t="shared" si="341"/>
        <v>Sharelle Roach20170417</v>
      </c>
      <c r="F7286">
        <f>IF(COUNTIF($E$2:E7286, E7286) = 1, MAX($F$1:F7285) + 1, INDEX($F$1:F7285, MATCH(E7286, $E$1:E7285, 0)))</f>
        <v>3610</v>
      </c>
      <c r="G7286" t="s">
        <v>278</v>
      </c>
      <c r="H7286" t="s">
        <v>11</v>
      </c>
      <c r="I7286" t="s">
        <v>20</v>
      </c>
      <c r="J7286" t="s">
        <v>311</v>
      </c>
      <c r="K7286" s="17">
        <v>21.59</v>
      </c>
      <c r="L7286" s="17">
        <v>2</v>
      </c>
      <c r="M7286" s="17">
        <v>-15.84</v>
      </c>
      <c r="N7286" s="17" t="str">
        <f>IF(SalesData[[#This Row],[Profit]]&gt;0,"Profit","Loss")</f>
        <v>Loss</v>
      </c>
    </row>
    <row r="7287" spans="1:14" x14ac:dyDescent="0.25">
      <c r="A7287" s="1">
        <v>42842</v>
      </c>
      <c r="B7287" s="3">
        <f t="shared" si="339"/>
        <v>2017</v>
      </c>
      <c r="C7287" s="3">
        <f t="shared" si="340"/>
        <v>4</v>
      </c>
      <c r="D7287" t="s">
        <v>815</v>
      </c>
      <c r="E7287" t="str">
        <f t="shared" si="341"/>
        <v>Sharelle Roach20170417</v>
      </c>
      <c r="F7287">
        <f>IF(COUNTIF($E$2:E7287, E7287) = 1, MAX($F$1:F7286) + 1, INDEX($F$1:F7286, MATCH(E7287, $E$1:E7286, 0)))</f>
        <v>3610</v>
      </c>
      <c r="G7287" t="s">
        <v>278</v>
      </c>
      <c r="H7287" t="s">
        <v>11</v>
      </c>
      <c r="I7287" t="s">
        <v>20</v>
      </c>
      <c r="J7287" t="s">
        <v>897</v>
      </c>
      <c r="K7287" s="17">
        <v>8.9600000000000009</v>
      </c>
      <c r="L7287" s="17">
        <v>6</v>
      </c>
      <c r="M7287" s="17">
        <v>-6.57</v>
      </c>
      <c r="N7287" s="17" t="str">
        <f>IF(SalesData[[#This Row],[Profit]]&gt;0,"Profit","Loss")</f>
        <v>Loss</v>
      </c>
    </row>
    <row r="7288" spans="1:14" x14ac:dyDescent="0.25">
      <c r="A7288" s="1">
        <v>42842</v>
      </c>
      <c r="B7288" s="3">
        <f t="shared" si="339"/>
        <v>2017</v>
      </c>
      <c r="C7288" s="3">
        <f t="shared" si="340"/>
        <v>4</v>
      </c>
      <c r="D7288" t="s">
        <v>815</v>
      </c>
      <c r="E7288" t="str">
        <f t="shared" si="341"/>
        <v>Sharelle Roach20170417</v>
      </c>
      <c r="F7288">
        <f>IF(COUNTIF($E$2:E7288, E7288) = 1, MAX($F$1:F7287) + 1, INDEX($F$1:F7287, MATCH(E7288, $E$1:E7287, 0)))</f>
        <v>3610</v>
      </c>
      <c r="G7288" t="s">
        <v>278</v>
      </c>
      <c r="H7288" t="s">
        <v>11</v>
      </c>
      <c r="I7288" t="s">
        <v>12</v>
      </c>
      <c r="J7288" t="s">
        <v>28</v>
      </c>
      <c r="K7288" s="17">
        <v>20.74</v>
      </c>
      <c r="L7288" s="17">
        <v>4</v>
      </c>
      <c r="M7288" s="17">
        <v>7.26</v>
      </c>
      <c r="N7288" s="17" t="str">
        <f>IF(SalesData[[#This Row],[Profit]]&gt;0,"Profit","Loss")</f>
        <v>Profit</v>
      </c>
    </row>
    <row r="7289" spans="1:14" x14ac:dyDescent="0.25">
      <c r="A7289" s="1">
        <v>42842</v>
      </c>
      <c r="B7289" s="3">
        <f t="shared" si="339"/>
        <v>2017</v>
      </c>
      <c r="C7289" s="3">
        <f t="shared" si="340"/>
        <v>4</v>
      </c>
      <c r="D7289" t="s">
        <v>376</v>
      </c>
      <c r="E7289" t="str">
        <f t="shared" si="341"/>
        <v>Bruce Geld20170417</v>
      </c>
      <c r="F7289">
        <f>IF(COUNTIF($E$2:E7289, E7289) = 1, MAX($F$1:F7288) + 1, INDEX($F$1:F7288, MATCH(E7289, $E$1:E7288, 0)))</f>
        <v>3611</v>
      </c>
      <c r="G7289" t="s">
        <v>23</v>
      </c>
      <c r="H7289" t="s">
        <v>34</v>
      </c>
      <c r="I7289" t="s">
        <v>47</v>
      </c>
      <c r="J7289" t="s">
        <v>1646</v>
      </c>
      <c r="K7289" s="17">
        <v>60.31</v>
      </c>
      <c r="L7289" s="17">
        <v>3</v>
      </c>
      <c r="M7289" s="17">
        <v>5.28</v>
      </c>
      <c r="N7289" s="17" t="str">
        <f>IF(SalesData[[#This Row],[Profit]]&gt;0,"Profit","Loss")</f>
        <v>Profit</v>
      </c>
    </row>
    <row r="7290" spans="1:14" x14ac:dyDescent="0.25">
      <c r="A7290" s="1">
        <v>42842</v>
      </c>
      <c r="B7290" s="3">
        <f t="shared" si="339"/>
        <v>2017</v>
      </c>
      <c r="C7290" s="3">
        <f t="shared" si="340"/>
        <v>4</v>
      </c>
      <c r="D7290" t="s">
        <v>820</v>
      </c>
      <c r="E7290" t="str">
        <f t="shared" si="341"/>
        <v>Pamela Stobb20170417</v>
      </c>
      <c r="F7290">
        <f>IF(COUNTIF($E$2:E7290, E7290) = 1, MAX($F$1:F7289) + 1, INDEX($F$1:F7289, MATCH(E7290, $E$1:E7289, 0)))</f>
        <v>3612</v>
      </c>
      <c r="G7290" t="s">
        <v>27</v>
      </c>
      <c r="H7290" t="s">
        <v>11</v>
      </c>
      <c r="I7290" t="s">
        <v>12</v>
      </c>
      <c r="J7290" t="s">
        <v>2583</v>
      </c>
      <c r="K7290" s="17">
        <v>28.14</v>
      </c>
      <c r="L7290" s="17">
        <v>3</v>
      </c>
      <c r="M7290" s="17">
        <v>13.51</v>
      </c>
      <c r="N7290" s="17" t="str">
        <f>IF(SalesData[[#This Row],[Profit]]&gt;0,"Profit","Loss")</f>
        <v>Profit</v>
      </c>
    </row>
    <row r="7291" spans="1:14" x14ac:dyDescent="0.25">
      <c r="A7291" s="1">
        <v>42842</v>
      </c>
      <c r="B7291" s="3">
        <f t="shared" si="339"/>
        <v>2017</v>
      </c>
      <c r="C7291" s="3">
        <f t="shared" si="340"/>
        <v>4</v>
      </c>
      <c r="D7291" t="s">
        <v>820</v>
      </c>
      <c r="E7291" t="str">
        <f t="shared" si="341"/>
        <v>Pamela Stobb20170417</v>
      </c>
      <c r="F7291">
        <f>IF(COUNTIF($E$2:E7291, E7291) = 1, MAX($F$1:F7290) + 1, INDEX($F$1:F7290, MATCH(E7291, $E$1:E7290, 0)))</f>
        <v>3612</v>
      </c>
      <c r="G7291" t="s">
        <v>27</v>
      </c>
      <c r="H7291" t="s">
        <v>11</v>
      </c>
      <c r="I7291" t="s">
        <v>16</v>
      </c>
      <c r="J7291" t="s">
        <v>2643</v>
      </c>
      <c r="K7291" s="17">
        <v>7.38</v>
      </c>
      <c r="L7291" s="17">
        <v>2</v>
      </c>
      <c r="M7291" s="17">
        <v>3.47</v>
      </c>
      <c r="N7291" s="17" t="str">
        <f>IF(SalesData[[#This Row],[Profit]]&gt;0,"Profit","Loss")</f>
        <v>Profit</v>
      </c>
    </row>
    <row r="7292" spans="1:14" x14ac:dyDescent="0.25">
      <c r="A7292" s="1">
        <v>42842</v>
      </c>
      <c r="B7292" s="3">
        <f t="shared" si="339"/>
        <v>2017</v>
      </c>
      <c r="C7292" s="3">
        <f t="shared" si="340"/>
        <v>4</v>
      </c>
      <c r="D7292" t="s">
        <v>820</v>
      </c>
      <c r="E7292" t="str">
        <f t="shared" si="341"/>
        <v>Pamela Stobb20170417</v>
      </c>
      <c r="F7292">
        <f>IF(COUNTIF($E$2:E7292, E7292) = 1, MAX($F$1:F7291) + 1, INDEX($F$1:F7291, MATCH(E7292, $E$1:E7291, 0)))</f>
        <v>3612</v>
      </c>
      <c r="G7292" t="s">
        <v>27</v>
      </c>
      <c r="H7292" t="s">
        <v>11</v>
      </c>
      <c r="I7292" t="s">
        <v>43</v>
      </c>
      <c r="J7292" t="s">
        <v>282</v>
      </c>
      <c r="K7292" s="17">
        <v>10.9</v>
      </c>
      <c r="L7292" s="17">
        <v>5</v>
      </c>
      <c r="M7292" s="17">
        <v>3.6</v>
      </c>
      <c r="N7292" s="17" t="str">
        <f>IF(SalesData[[#This Row],[Profit]]&gt;0,"Profit","Loss")</f>
        <v>Profit</v>
      </c>
    </row>
    <row r="7293" spans="1:14" x14ac:dyDescent="0.25">
      <c r="A7293" s="1">
        <v>42842</v>
      </c>
      <c r="B7293" s="3">
        <f t="shared" si="339"/>
        <v>2017</v>
      </c>
      <c r="C7293" s="3">
        <f t="shared" si="340"/>
        <v>4</v>
      </c>
      <c r="D7293" t="s">
        <v>820</v>
      </c>
      <c r="E7293" t="str">
        <f t="shared" si="341"/>
        <v>Pamela Stobb20170417</v>
      </c>
      <c r="F7293">
        <f>IF(COUNTIF($E$2:E7293, E7293) = 1, MAX($F$1:F7292) + 1, INDEX($F$1:F7292, MATCH(E7293, $E$1:E7292, 0)))</f>
        <v>3612</v>
      </c>
      <c r="G7293" t="s">
        <v>27</v>
      </c>
      <c r="H7293" t="s">
        <v>39</v>
      </c>
      <c r="I7293" t="s">
        <v>52</v>
      </c>
      <c r="J7293" t="s">
        <v>1240</v>
      </c>
      <c r="K7293" s="17">
        <v>274.89</v>
      </c>
      <c r="L7293" s="17">
        <v>11</v>
      </c>
      <c r="M7293" s="17">
        <v>46.73</v>
      </c>
      <c r="N7293" s="17" t="str">
        <f>IF(SalesData[[#This Row],[Profit]]&gt;0,"Profit","Loss")</f>
        <v>Profit</v>
      </c>
    </row>
    <row r="7294" spans="1:14" x14ac:dyDescent="0.25">
      <c r="A7294" s="1">
        <v>42842</v>
      </c>
      <c r="B7294" s="3">
        <f t="shared" si="339"/>
        <v>2017</v>
      </c>
      <c r="C7294" s="3">
        <f t="shared" si="340"/>
        <v>4</v>
      </c>
      <c r="D7294" t="s">
        <v>820</v>
      </c>
      <c r="E7294" t="str">
        <f t="shared" si="341"/>
        <v>Pamela Stobb20170417</v>
      </c>
      <c r="F7294">
        <f>IF(COUNTIF($E$2:E7294, E7294) = 1, MAX($F$1:F7293) + 1, INDEX($F$1:F7293, MATCH(E7294, $E$1:E7293, 0)))</f>
        <v>3612</v>
      </c>
      <c r="G7294" t="s">
        <v>27</v>
      </c>
      <c r="H7294" t="s">
        <v>11</v>
      </c>
      <c r="I7294" t="s">
        <v>16</v>
      </c>
      <c r="J7294" t="s">
        <v>2210</v>
      </c>
      <c r="K7294" s="17">
        <v>23.04</v>
      </c>
      <c r="L7294" s="17">
        <v>8</v>
      </c>
      <c r="M7294" s="17">
        <v>11.29</v>
      </c>
      <c r="N7294" s="17" t="str">
        <f>IF(SalesData[[#This Row],[Profit]]&gt;0,"Profit","Loss")</f>
        <v>Profit</v>
      </c>
    </row>
    <row r="7295" spans="1:14" x14ac:dyDescent="0.25">
      <c r="A7295" s="1">
        <v>42842</v>
      </c>
      <c r="B7295" s="3">
        <f t="shared" si="339"/>
        <v>2017</v>
      </c>
      <c r="C7295" s="3">
        <f t="shared" si="340"/>
        <v>4</v>
      </c>
      <c r="D7295" t="s">
        <v>820</v>
      </c>
      <c r="E7295" t="str">
        <f t="shared" si="341"/>
        <v>Pamela Stobb20170417</v>
      </c>
      <c r="F7295">
        <f>IF(COUNTIF($E$2:E7295, E7295) = 1, MAX($F$1:F7294) + 1, INDEX($F$1:F7294, MATCH(E7295, $E$1:E7294, 0)))</f>
        <v>3612</v>
      </c>
      <c r="G7295" t="s">
        <v>27</v>
      </c>
      <c r="H7295" t="s">
        <v>34</v>
      </c>
      <c r="I7295" t="s">
        <v>35</v>
      </c>
      <c r="J7295" t="s">
        <v>1480</v>
      </c>
      <c r="K7295" s="17">
        <v>218.35</v>
      </c>
      <c r="L7295" s="17">
        <v>3</v>
      </c>
      <c r="M7295" s="17">
        <v>-19.11</v>
      </c>
      <c r="N7295" s="17" t="str">
        <f>IF(SalesData[[#This Row],[Profit]]&gt;0,"Profit","Loss")</f>
        <v>Loss</v>
      </c>
    </row>
    <row r="7296" spans="1:14" x14ac:dyDescent="0.25">
      <c r="A7296" s="1">
        <v>42842</v>
      </c>
      <c r="B7296" s="3">
        <f t="shared" si="339"/>
        <v>2017</v>
      </c>
      <c r="C7296" s="3">
        <f t="shared" si="340"/>
        <v>4</v>
      </c>
      <c r="D7296" t="s">
        <v>2244</v>
      </c>
      <c r="E7296" t="str">
        <f t="shared" si="341"/>
        <v>Brendan Murry20170417</v>
      </c>
      <c r="F7296">
        <f>IF(COUNTIF($E$2:E7296, E7296) = 1, MAX($F$1:F7295) + 1, INDEX($F$1:F7295, MATCH(E7296, $E$1:E7295, 0)))</f>
        <v>3613</v>
      </c>
      <c r="G7296" t="s">
        <v>15</v>
      </c>
      <c r="H7296" t="s">
        <v>11</v>
      </c>
      <c r="I7296" t="s">
        <v>18</v>
      </c>
      <c r="J7296" t="s">
        <v>2344</v>
      </c>
      <c r="K7296" s="17">
        <v>195.14</v>
      </c>
      <c r="L7296" s="17">
        <v>4</v>
      </c>
      <c r="M7296" s="17">
        <v>-43.91</v>
      </c>
      <c r="N7296" s="17" t="str">
        <f>IF(SalesData[[#This Row],[Profit]]&gt;0,"Profit","Loss")</f>
        <v>Loss</v>
      </c>
    </row>
    <row r="7297" spans="1:14" x14ac:dyDescent="0.25">
      <c r="A7297" s="1">
        <v>42845</v>
      </c>
      <c r="B7297" s="3">
        <f t="shared" si="339"/>
        <v>2017</v>
      </c>
      <c r="C7297" s="3">
        <f t="shared" si="340"/>
        <v>4</v>
      </c>
      <c r="D7297" t="s">
        <v>2259</v>
      </c>
      <c r="E7297" t="str">
        <f t="shared" si="341"/>
        <v>Sanjit Jacobs20170420</v>
      </c>
      <c r="F7297">
        <f>IF(COUNTIF($E$2:E7297, E7297) = 1, MAX($F$1:F7296) + 1, INDEX($F$1:F7296, MATCH(E7297, $E$1:E7296, 0)))</f>
        <v>3614</v>
      </c>
      <c r="G7297" t="s">
        <v>15</v>
      </c>
      <c r="H7297" t="s">
        <v>34</v>
      </c>
      <c r="I7297" t="s">
        <v>47</v>
      </c>
      <c r="J7297" t="s">
        <v>344</v>
      </c>
      <c r="K7297" s="17">
        <v>44.4</v>
      </c>
      <c r="L7297" s="17">
        <v>2</v>
      </c>
      <c r="M7297" s="17">
        <v>-52.17</v>
      </c>
      <c r="N7297" s="17" t="str">
        <f>IF(SalesData[[#This Row],[Profit]]&gt;0,"Profit","Loss")</f>
        <v>Loss</v>
      </c>
    </row>
    <row r="7298" spans="1:14" x14ac:dyDescent="0.25">
      <c r="A7298" s="1">
        <v>42845</v>
      </c>
      <c r="B7298" s="3">
        <f t="shared" ref="B7298:B7361" si="342">YEAR(A7298)</f>
        <v>2017</v>
      </c>
      <c r="C7298" s="3">
        <f t="shared" ref="C7298:C7361" si="343">MONTH(A7298)</f>
        <v>4</v>
      </c>
      <c r="D7298" t="s">
        <v>2518</v>
      </c>
      <c r="E7298" t="str">
        <f t="shared" ref="E7298:E7361" si="344">D7298 &amp; TEXT(A7298, "yyyymmdd")</f>
        <v>Cynthia Voltz20170420</v>
      </c>
      <c r="F7298">
        <f>IF(COUNTIF($E$2:E7298, E7298) = 1, MAX($F$1:F7297) + 1, INDEX($F$1:F7297, MATCH(E7298, $E$1:E7297, 0)))</f>
        <v>3615</v>
      </c>
      <c r="G7298" t="s">
        <v>23</v>
      </c>
      <c r="H7298" t="s">
        <v>34</v>
      </c>
      <c r="I7298" t="s">
        <v>47</v>
      </c>
      <c r="J7298" t="s">
        <v>1362</v>
      </c>
      <c r="K7298" s="17">
        <v>51.97</v>
      </c>
      <c r="L7298" s="17">
        <v>2</v>
      </c>
      <c r="M7298" s="17">
        <v>10.39</v>
      </c>
      <c r="N7298" s="17" t="str">
        <f>IF(SalesData[[#This Row],[Profit]]&gt;0,"Profit","Loss")</f>
        <v>Profit</v>
      </c>
    </row>
    <row r="7299" spans="1:14" x14ac:dyDescent="0.25">
      <c r="A7299" s="1">
        <v>42845</v>
      </c>
      <c r="B7299" s="3">
        <f t="shared" si="342"/>
        <v>2017</v>
      </c>
      <c r="C7299" s="3">
        <f t="shared" si="343"/>
        <v>4</v>
      </c>
      <c r="D7299" t="s">
        <v>2518</v>
      </c>
      <c r="E7299" t="str">
        <f t="shared" si="344"/>
        <v>Cynthia Voltz20170420</v>
      </c>
      <c r="F7299">
        <f>IF(COUNTIF($E$2:E7299, E7299) = 1, MAX($F$1:F7298) + 1, INDEX($F$1:F7298, MATCH(E7299, $E$1:E7298, 0)))</f>
        <v>3615</v>
      </c>
      <c r="G7299" t="s">
        <v>23</v>
      </c>
      <c r="H7299" t="s">
        <v>11</v>
      </c>
      <c r="I7299" t="s">
        <v>18</v>
      </c>
      <c r="J7299" t="s">
        <v>1456</v>
      </c>
      <c r="K7299" s="17">
        <v>51.34</v>
      </c>
      <c r="L7299" s="17">
        <v>3</v>
      </c>
      <c r="M7299" s="17">
        <v>5.78</v>
      </c>
      <c r="N7299" s="17" t="str">
        <f>IF(SalesData[[#This Row],[Profit]]&gt;0,"Profit","Loss")</f>
        <v>Profit</v>
      </c>
    </row>
    <row r="7300" spans="1:14" x14ac:dyDescent="0.25">
      <c r="A7300" s="1">
        <v>42845</v>
      </c>
      <c r="B7300" s="3">
        <f t="shared" si="342"/>
        <v>2017</v>
      </c>
      <c r="C7300" s="3">
        <f t="shared" si="343"/>
        <v>4</v>
      </c>
      <c r="D7300" t="s">
        <v>2518</v>
      </c>
      <c r="E7300" t="str">
        <f t="shared" si="344"/>
        <v>Cynthia Voltz20170420</v>
      </c>
      <c r="F7300">
        <f>IF(COUNTIF($E$2:E7300, E7300) = 1, MAX($F$1:F7299) + 1, INDEX($F$1:F7299, MATCH(E7300, $E$1:E7299, 0)))</f>
        <v>3615</v>
      </c>
      <c r="G7300" t="s">
        <v>23</v>
      </c>
      <c r="H7300" t="s">
        <v>11</v>
      </c>
      <c r="I7300" t="s">
        <v>18</v>
      </c>
      <c r="J7300" t="s">
        <v>1958</v>
      </c>
      <c r="K7300" s="17">
        <v>332.7</v>
      </c>
      <c r="L7300" s="17">
        <v>1</v>
      </c>
      <c r="M7300" s="17">
        <v>33.270000000000003</v>
      </c>
      <c r="N7300" s="17" t="str">
        <f>IF(SalesData[[#This Row],[Profit]]&gt;0,"Profit","Loss")</f>
        <v>Profit</v>
      </c>
    </row>
    <row r="7301" spans="1:14" x14ac:dyDescent="0.25">
      <c r="A7301" s="1">
        <v>42845</v>
      </c>
      <c r="B7301" s="3">
        <f t="shared" si="342"/>
        <v>2017</v>
      </c>
      <c r="C7301" s="3">
        <f t="shared" si="343"/>
        <v>4</v>
      </c>
      <c r="D7301" t="s">
        <v>2518</v>
      </c>
      <c r="E7301" t="str">
        <f t="shared" si="344"/>
        <v>Cynthia Voltz20170420</v>
      </c>
      <c r="F7301">
        <f>IF(COUNTIF($E$2:E7301, E7301) = 1, MAX($F$1:F7300) + 1, INDEX($F$1:F7300, MATCH(E7301, $E$1:E7300, 0)))</f>
        <v>3615</v>
      </c>
      <c r="G7301" t="s">
        <v>23</v>
      </c>
      <c r="H7301" t="s">
        <v>34</v>
      </c>
      <c r="I7301" t="s">
        <v>47</v>
      </c>
      <c r="J7301" t="s">
        <v>1318</v>
      </c>
      <c r="K7301" s="17">
        <v>42.41</v>
      </c>
      <c r="L7301" s="17">
        <v>3</v>
      </c>
      <c r="M7301" s="17">
        <v>9.5399999999999991</v>
      </c>
      <c r="N7301" s="17" t="str">
        <f>IF(SalesData[[#This Row],[Profit]]&gt;0,"Profit","Loss")</f>
        <v>Profit</v>
      </c>
    </row>
    <row r="7302" spans="1:14" x14ac:dyDescent="0.25">
      <c r="A7302" s="1">
        <v>42845</v>
      </c>
      <c r="B7302" s="3">
        <f t="shared" si="342"/>
        <v>2017</v>
      </c>
      <c r="C7302" s="3">
        <f t="shared" si="343"/>
        <v>4</v>
      </c>
      <c r="D7302" t="s">
        <v>1916</v>
      </c>
      <c r="E7302" t="str">
        <f t="shared" si="344"/>
        <v>Sarah Jordon20170420</v>
      </c>
      <c r="F7302">
        <f>IF(COUNTIF($E$2:E7302, E7302) = 1, MAX($F$1:F7301) + 1, INDEX($F$1:F7301, MATCH(E7302, $E$1:E7301, 0)))</f>
        <v>3616</v>
      </c>
      <c r="G7302" t="s">
        <v>15</v>
      </c>
      <c r="H7302" t="s">
        <v>34</v>
      </c>
      <c r="I7302" t="s">
        <v>35</v>
      </c>
      <c r="J7302" t="s">
        <v>542</v>
      </c>
      <c r="K7302" s="17">
        <v>317.06</v>
      </c>
      <c r="L7302" s="17">
        <v>3</v>
      </c>
      <c r="M7302" s="17">
        <v>-18.12</v>
      </c>
      <c r="N7302" s="17" t="str">
        <f>IF(SalesData[[#This Row],[Profit]]&gt;0,"Profit","Loss")</f>
        <v>Loss</v>
      </c>
    </row>
    <row r="7303" spans="1:14" x14ac:dyDescent="0.25">
      <c r="A7303" s="1">
        <v>42845</v>
      </c>
      <c r="B7303" s="3">
        <f t="shared" si="342"/>
        <v>2017</v>
      </c>
      <c r="C7303" s="3">
        <f t="shared" si="343"/>
        <v>4</v>
      </c>
      <c r="D7303" t="s">
        <v>1916</v>
      </c>
      <c r="E7303" t="str">
        <f t="shared" si="344"/>
        <v>Sarah Jordon20170420</v>
      </c>
      <c r="F7303">
        <f>IF(COUNTIF($E$2:E7303, E7303) = 1, MAX($F$1:F7302) + 1, INDEX($F$1:F7302, MATCH(E7303, $E$1:E7302, 0)))</f>
        <v>3616</v>
      </c>
      <c r="G7303" t="s">
        <v>15</v>
      </c>
      <c r="H7303" t="s">
        <v>11</v>
      </c>
      <c r="I7303" t="s">
        <v>24</v>
      </c>
      <c r="J7303" t="s">
        <v>1530</v>
      </c>
      <c r="K7303" s="17">
        <v>15.76</v>
      </c>
      <c r="L7303" s="17">
        <v>2</v>
      </c>
      <c r="M7303" s="17">
        <v>3.55</v>
      </c>
      <c r="N7303" s="17" t="str">
        <f>IF(SalesData[[#This Row],[Profit]]&gt;0,"Profit","Loss")</f>
        <v>Profit</v>
      </c>
    </row>
    <row r="7304" spans="1:14" x14ac:dyDescent="0.25">
      <c r="A7304" s="1">
        <v>42845</v>
      </c>
      <c r="B7304" s="3">
        <f t="shared" si="342"/>
        <v>2017</v>
      </c>
      <c r="C7304" s="3">
        <f t="shared" si="343"/>
        <v>4</v>
      </c>
      <c r="D7304" t="s">
        <v>1916</v>
      </c>
      <c r="E7304" t="str">
        <f t="shared" si="344"/>
        <v>Sarah Jordon20170420</v>
      </c>
      <c r="F7304">
        <f>IF(COUNTIF($E$2:E7304, E7304) = 1, MAX($F$1:F7303) + 1, INDEX($F$1:F7303, MATCH(E7304, $E$1:E7303, 0)))</f>
        <v>3616</v>
      </c>
      <c r="G7304" t="s">
        <v>15</v>
      </c>
      <c r="H7304" t="s">
        <v>34</v>
      </c>
      <c r="I7304" t="s">
        <v>47</v>
      </c>
      <c r="J7304" t="s">
        <v>1188</v>
      </c>
      <c r="K7304" s="17">
        <v>14.56</v>
      </c>
      <c r="L7304" s="17">
        <v>5</v>
      </c>
      <c r="M7304" s="17">
        <v>-6.19</v>
      </c>
      <c r="N7304" s="17" t="str">
        <f>IF(SalesData[[#This Row],[Profit]]&gt;0,"Profit","Loss")</f>
        <v>Loss</v>
      </c>
    </row>
    <row r="7305" spans="1:14" x14ac:dyDescent="0.25">
      <c r="A7305" s="1">
        <v>42845</v>
      </c>
      <c r="B7305" s="3">
        <f t="shared" si="342"/>
        <v>2017</v>
      </c>
      <c r="C7305" s="3">
        <f t="shared" si="343"/>
        <v>4</v>
      </c>
      <c r="D7305" t="s">
        <v>394</v>
      </c>
      <c r="E7305" t="str">
        <f t="shared" si="344"/>
        <v>Christina VanderZanden20170420</v>
      </c>
      <c r="F7305">
        <f>IF(COUNTIF($E$2:E7305, E7305) = 1, MAX($F$1:F7304) + 1, INDEX($F$1:F7304, MATCH(E7305, $E$1:E7304, 0)))</f>
        <v>3617</v>
      </c>
      <c r="G7305" t="s">
        <v>110</v>
      </c>
      <c r="H7305" t="s">
        <v>11</v>
      </c>
      <c r="I7305" t="s">
        <v>20</v>
      </c>
      <c r="J7305" t="s">
        <v>1123</v>
      </c>
      <c r="K7305" s="17">
        <v>146.86000000000001</v>
      </c>
      <c r="L7305" s="17">
        <v>7</v>
      </c>
      <c r="M7305" s="17">
        <v>70.489999999999995</v>
      </c>
      <c r="N7305" s="17" t="str">
        <f>IF(SalesData[[#This Row],[Profit]]&gt;0,"Profit","Loss")</f>
        <v>Profit</v>
      </c>
    </row>
    <row r="7306" spans="1:14" x14ac:dyDescent="0.25">
      <c r="A7306" s="1">
        <v>42845</v>
      </c>
      <c r="B7306" s="3">
        <f t="shared" si="342"/>
        <v>2017</v>
      </c>
      <c r="C7306" s="3">
        <f t="shared" si="343"/>
        <v>4</v>
      </c>
      <c r="D7306" t="s">
        <v>394</v>
      </c>
      <c r="E7306" t="str">
        <f t="shared" si="344"/>
        <v>Christina VanderZanden20170420</v>
      </c>
      <c r="F7306">
        <f>IF(COUNTIF($E$2:E7306, E7306) = 1, MAX($F$1:F7305) + 1, INDEX($F$1:F7305, MATCH(E7306, $E$1:E7305, 0)))</f>
        <v>3617</v>
      </c>
      <c r="G7306" t="s">
        <v>110</v>
      </c>
      <c r="H7306" t="s">
        <v>11</v>
      </c>
      <c r="I7306" t="s">
        <v>20</v>
      </c>
      <c r="J7306" t="s">
        <v>1565</v>
      </c>
      <c r="K7306" s="17">
        <v>36.56</v>
      </c>
      <c r="L7306" s="17">
        <v>4</v>
      </c>
      <c r="M7306" s="17">
        <v>18.28</v>
      </c>
      <c r="N7306" s="17" t="str">
        <f>IF(SalesData[[#This Row],[Profit]]&gt;0,"Profit","Loss")</f>
        <v>Profit</v>
      </c>
    </row>
    <row r="7307" spans="1:14" x14ac:dyDescent="0.25">
      <c r="A7307" s="1">
        <v>42845</v>
      </c>
      <c r="B7307" s="3">
        <f t="shared" si="342"/>
        <v>2017</v>
      </c>
      <c r="C7307" s="3">
        <f t="shared" si="343"/>
        <v>4</v>
      </c>
      <c r="D7307" t="s">
        <v>2174</v>
      </c>
      <c r="E7307" t="str">
        <f t="shared" si="344"/>
        <v>Brad Eason20170420</v>
      </c>
      <c r="F7307">
        <f>IF(COUNTIF($E$2:E7307, E7307) = 1, MAX($F$1:F7306) + 1, INDEX($F$1:F7306, MATCH(E7307, $E$1:E7306, 0)))</f>
        <v>3618</v>
      </c>
      <c r="G7307" t="s">
        <v>78</v>
      </c>
      <c r="H7307" t="s">
        <v>11</v>
      </c>
      <c r="I7307" t="s">
        <v>18</v>
      </c>
      <c r="J7307" t="s">
        <v>73</v>
      </c>
      <c r="K7307" s="17">
        <v>848.54</v>
      </c>
      <c r="L7307" s="17">
        <v>4</v>
      </c>
      <c r="M7307" s="17">
        <v>-21.21</v>
      </c>
      <c r="N7307" s="17" t="str">
        <f>IF(SalesData[[#This Row],[Profit]]&gt;0,"Profit","Loss")</f>
        <v>Loss</v>
      </c>
    </row>
    <row r="7308" spans="1:14" x14ac:dyDescent="0.25">
      <c r="A7308" s="1">
        <v>42845</v>
      </c>
      <c r="B7308" s="3">
        <f t="shared" si="342"/>
        <v>2017</v>
      </c>
      <c r="C7308" s="3">
        <f t="shared" si="343"/>
        <v>4</v>
      </c>
      <c r="D7308" t="s">
        <v>2174</v>
      </c>
      <c r="E7308" t="str">
        <f t="shared" si="344"/>
        <v>Brad Eason20170420</v>
      </c>
      <c r="F7308">
        <f>IF(COUNTIF($E$2:E7308, E7308) = 1, MAX($F$1:F7307) + 1, INDEX($F$1:F7307, MATCH(E7308, $E$1:E7307, 0)))</f>
        <v>3618</v>
      </c>
      <c r="G7308" t="s">
        <v>78</v>
      </c>
      <c r="H7308" t="s">
        <v>11</v>
      </c>
      <c r="I7308" t="s">
        <v>20</v>
      </c>
      <c r="J7308" t="s">
        <v>886</v>
      </c>
      <c r="K7308" s="17">
        <v>8.6999999999999993</v>
      </c>
      <c r="L7308" s="17">
        <v>5</v>
      </c>
      <c r="M7308" s="17">
        <v>-6.38</v>
      </c>
      <c r="N7308" s="17" t="str">
        <f>IF(SalesData[[#This Row],[Profit]]&gt;0,"Profit","Loss")</f>
        <v>Loss</v>
      </c>
    </row>
    <row r="7309" spans="1:14" x14ac:dyDescent="0.25">
      <c r="A7309" s="1">
        <v>42845</v>
      </c>
      <c r="B7309" s="3">
        <f t="shared" si="342"/>
        <v>2017</v>
      </c>
      <c r="C7309" s="3">
        <f t="shared" si="343"/>
        <v>4</v>
      </c>
      <c r="D7309" t="s">
        <v>2174</v>
      </c>
      <c r="E7309" t="str">
        <f t="shared" si="344"/>
        <v>Brad Eason20170420</v>
      </c>
      <c r="F7309">
        <f>IF(COUNTIF($E$2:E7309, E7309) = 1, MAX($F$1:F7308) + 1, INDEX($F$1:F7308, MATCH(E7309, $E$1:E7308, 0)))</f>
        <v>3618</v>
      </c>
      <c r="G7309" t="s">
        <v>78</v>
      </c>
      <c r="H7309" t="s">
        <v>39</v>
      </c>
      <c r="I7309" t="s">
        <v>40</v>
      </c>
      <c r="J7309" t="s">
        <v>2427</v>
      </c>
      <c r="K7309" s="17">
        <v>122.38</v>
      </c>
      <c r="L7309" s="17">
        <v>3</v>
      </c>
      <c r="M7309" s="17">
        <v>-24.48</v>
      </c>
      <c r="N7309" s="17" t="str">
        <f>IF(SalesData[[#This Row],[Profit]]&gt;0,"Profit","Loss")</f>
        <v>Loss</v>
      </c>
    </row>
    <row r="7310" spans="1:14" x14ac:dyDescent="0.25">
      <c r="A7310" s="1">
        <v>42846</v>
      </c>
      <c r="B7310" s="3">
        <f t="shared" si="342"/>
        <v>2017</v>
      </c>
      <c r="C7310" s="3">
        <f t="shared" si="343"/>
        <v>4</v>
      </c>
      <c r="D7310" t="s">
        <v>1198</v>
      </c>
      <c r="E7310" t="str">
        <f t="shared" si="344"/>
        <v>Shirley Jackson20170421</v>
      </c>
      <c r="F7310">
        <f>IF(COUNTIF($E$2:E7310, E7310) = 1, MAX($F$1:F7309) + 1, INDEX($F$1:F7309, MATCH(E7310, $E$1:E7309, 0)))</f>
        <v>3619</v>
      </c>
      <c r="G7310" t="s">
        <v>10</v>
      </c>
      <c r="H7310" t="s">
        <v>11</v>
      </c>
      <c r="I7310" t="s">
        <v>92</v>
      </c>
      <c r="J7310" t="s">
        <v>2152</v>
      </c>
      <c r="K7310" s="17">
        <v>97.26</v>
      </c>
      <c r="L7310" s="17">
        <v>4</v>
      </c>
      <c r="M7310" s="17">
        <v>-243.16</v>
      </c>
      <c r="N7310" s="17" t="str">
        <f>IF(SalesData[[#This Row],[Profit]]&gt;0,"Profit","Loss")</f>
        <v>Loss</v>
      </c>
    </row>
    <row r="7311" spans="1:14" x14ac:dyDescent="0.25">
      <c r="A7311" s="1">
        <v>42846</v>
      </c>
      <c r="B7311" s="3">
        <f t="shared" si="342"/>
        <v>2017</v>
      </c>
      <c r="C7311" s="3">
        <f t="shared" si="343"/>
        <v>4</v>
      </c>
      <c r="D7311" t="s">
        <v>712</v>
      </c>
      <c r="E7311" t="str">
        <f t="shared" si="344"/>
        <v>Resi PÃ¶lking20170421</v>
      </c>
      <c r="F7311">
        <f>IF(COUNTIF($E$2:E7311, E7311) = 1, MAX($F$1:F7310) + 1, INDEX($F$1:F7310, MATCH(E7311, $E$1:E7310, 0)))</f>
        <v>3620</v>
      </c>
      <c r="G7311" t="s">
        <v>10</v>
      </c>
      <c r="H7311" t="s">
        <v>11</v>
      </c>
      <c r="I7311" t="s">
        <v>20</v>
      </c>
      <c r="J7311" t="s">
        <v>451</v>
      </c>
      <c r="K7311" s="17">
        <v>2.69</v>
      </c>
      <c r="L7311" s="17">
        <v>3</v>
      </c>
      <c r="M7311" s="17">
        <v>-4.71</v>
      </c>
      <c r="N7311" s="17" t="str">
        <f>IF(SalesData[[#This Row],[Profit]]&gt;0,"Profit","Loss")</f>
        <v>Loss</v>
      </c>
    </row>
    <row r="7312" spans="1:14" x14ac:dyDescent="0.25">
      <c r="A7312" s="1">
        <v>42846</v>
      </c>
      <c r="B7312" s="3">
        <f t="shared" si="342"/>
        <v>2017</v>
      </c>
      <c r="C7312" s="3">
        <f t="shared" si="343"/>
        <v>4</v>
      </c>
      <c r="D7312" t="s">
        <v>712</v>
      </c>
      <c r="E7312" t="str">
        <f t="shared" si="344"/>
        <v>Resi PÃ¶lking20170421</v>
      </c>
      <c r="F7312">
        <f>IF(COUNTIF($E$2:E7312, E7312) = 1, MAX($F$1:F7311) + 1, INDEX($F$1:F7311, MATCH(E7312, $E$1:E7311, 0)))</f>
        <v>3620</v>
      </c>
      <c r="G7312" t="s">
        <v>10</v>
      </c>
      <c r="H7312" t="s">
        <v>11</v>
      </c>
      <c r="I7312" t="s">
        <v>20</v>
      </c>
      <c r="J7312" t="s">
        <v>1686</v>
      </c>
      <c r="K7312" s="17">
        <v>2.93</v>
      </c>
      <c r="L7312" s="17">
        <v>3</v>
      </c>
      <c r="M7312" s="17">
        <v>-4.99</v>
      </c>
      <c r="N7312" s="17" t="str">
        <f>IF(SalesData[[#This Row],[Profit]]&gt;0,"Profit","Loss")</f>
        <v>Loss</v>
      </c>
    </row>
    <row r="7313" spans="1:14" x14ac:dyDescent="0.25">
      <c r="A7313" s="1">
        <v>42846</v>
      </c>
      <c r="B7313" s="3">
        <f t="shared" si="342"/>
        <v>2017</v>
      </c>
      <c r="C7313" s="3">
        <f t="shared" si="343"/>
        <v>4</v>
      </c>
      <c r="D7313" t="s">
        <v>2197</v>
      </c>
      <c r="E7313" t="str">
        <f t="shared" si="344"/>
        <v>Joni Wasserman20170421</v>
      </c>
      <c r="F7313">
        <f>IF(COUNTIF($E$2:E7313, E7313) = 1, MAX($F$1:F7312) + 1, INDEX($F$1:F7312, MATCH(E7313, $E$1:E7312, 0)))</f>
        <v>3621</v>
      </c>
      <c r="G7313" t="s">
        <v>164</v>
      </c>
      <c r="H7313" t="s">
        <v>39</v>
      </c>
      <c r="I7313" t="s">
        <v>52</v>
      </c>
      <c r="J7313" t="s">
        <v>2288</v>
      </c>
      <c r="K7313" s="17">
        <v>11.54</v>
      </c>
      <c r="L7313" s="17">
        <v>1</v>
      </c>
      <c r="M7313" s="17">
        <v>3.46</v>
      </c>
      <c r="N7313" s="17" t="str">
        <f>IF(SalesData[[#This Row],[Profit]]&gt;0,"Profit","Loss")</f>
        <v>Profit</v>
      </c>
    </row>
    <row r="7314" spans="1:14" x14ac:dyDescent="0.25">
      <c r="A7314" s="1">
        <v>42846</v>
      </c>
      <c r="B7314" s="3">
        <f t="shared" si="342"/>
        <v>2017</v>
      </c>
      <c r="C7314" s="3">
        <f t="shared" si="343"/>
        <v>4</v>
      </c>
      <c r="D7314" t="s">
        <v>2197</v>
      </c>
      <c r="E7314" t="str">
        <f t="shared" si="344"/>
        <v>Joni Wasserman20170421</v>
      </c>
      <c r="F7314">
        <f>IF(COUNTIF($E$2:E7314, E7314) = 1, MAX($F$1:F7313) + 1, INDEX($F$1:F7313, MATCH(E7314, $E$1:E7313, 0)))</f>
        <v>3621</v>
      </c>
      <c r="G7314" t="s">
        <v>164</v>
      </c>
      <c r="H7314" t="s">
        <v>34</v>
      </c>
      <c r="I7314" t="s">
        <v>47</v>
      </c>
      <c r="J7314" t="s">
        <v>1996</v>
      </c>
      <c r="K7314" s="17">
        <v>162.6</v>
      </c>
      <c r="L7314" s="17">
        <v>3</v>
      </c>
      <c r="M7314" s="17">
        <v>34.15</v>
      </c>
      <c r="N7314" s="17" t="str">
        <f>IF(SalesData[[#This Row],[Profit]]&gt;0,"Profit","Loss")</f>
        <v>Profit</v>
      </c>
    </row>
    <row r="7315" spans="1:14" x14ac:dyDescent="0.25">
      <c r="A7315" s="1">
        <v>42846</v>
      </c>
      <c r="B7315" s="3">
        <f t="shared" si="342"/>
        <v>2017</v>
      </c>
      <c r="C7315" s="3">
        <f t="shared" si="343"/>
        <v>4</v>
      </c>
      <c r="D7315" t="s">
        <v>2472</v>
      </c>
      <c r="E7315" t="str">
        <f t="shared" si="344"/>
        <v>Janet Martin20170421</v>
      </c>
      <c r="F7315">
        <f>IF(COUNTIF($E$2:E7315, E7315) = 1, MAX($F$1:F7314) + 1, INDEX($F$1:F7314, MATCH(E7315, $E$1:E7314, 0)))</f>
        <v>3622</v>
      </c>
      <c r="G7315" t="s">
        <v>531</v>
      </c>
      <c r="H7315" t="s">
        <v>34</v>
      </c>
      <c r="I7315" t="s">
        <v>35</v>
      </c>
      <c r="J7315" t="s">
        <v>1876</v>
      </c>
      <c r="K7315" s="17">
        <v>908.82</v>
      </c>
      <c r="L7315" s="17">
        <v>9</v>
      </c>
      <c r="M7315" s="17">
        <v>227.21</v>
      </c>
      <c r="N7315" s="17" t="str">
        <f>IF(SalesData[[#This Row],[Profit]]&gt;0,"Profit","Loss")</f>
        <v>Profit</v>
      </c>
    </row>
    <row r="7316" spans="1:14" x14ac:dyDescent="0.25">
      <c r="A7316" s="1">
        <v>42846</v>
      </c>
      <c r="B7316" s="3">
        <f t="shared" si="342"/>
        <v>2017</v>
      </c>
      <c r="C7316" s="3">
        <f t="shared" si="343"/>
        <v>4</v>
      </c>
      <c r="D7316" t="s">
        <v>1736</v>
      </c>
      <c r="E7316" t="str">
        <f t="shared" si="344"/>
        <v>Katherine Nockton20170421</v>
      </c>
      <c r="F7316">
        <f>IF(COUNTIF($E$2:E7316, E7316) = 1, MAX($F$1:F7315) + 1, INDEX($F$1:F7315, MATCH(E7316, $E$1:E7315, 0)))</f>
        <v>3623</v>
      </c>
      <c r="G7316" t="s">
        <v>10</v>
      </c>
      <c r="H7316" t="s">
        <v>39</v>
      </c>
      <c r="I7316" t="s">
        <v>52</v>
      </c>
      <c r="J7316" t="s">
        <v>2235</v>
      </c>
      <c r="K7316" s="17">
        <v>47.98</v>
      </c>
      <c r="L7316" s="17">
        <v>3</v>
      </c>
      <c r="M7316" s="17">
        <v>8.4</v>
      </c>
      <c r="N7316" s="17" t="str">
        <f>IF(SalesData[[#This Row],[Profit]]&gt;0,"Profit","Loss")</f>
        <v>Profit</v>
      </c>
    </row>
    <row r="7317" spans="1:14" x14ac:dyDescent="0.25">
      <c r="A7317" s="1">
        <v>42846</v>
      </c>
      <c r="B7317" s="3">
        <f t="shared" si="342"/>
        <v>2017</v>
      </c>
      <c r="C7317" s="3">
        <f t="shared" si="343"/>
        <v>4</v>
      </c>
      <c r="D7317" t="s">
        <v>1736</v>
      </c>
      <c r="E7317" t="str">
        <f t="shared" si="344"/>
        <v>Katherine Nockton20170421</v>
      </c>
      <c r="F7317">
        <f>IF(COUNTIF($E$2:E7317, E7317) = 1, MAX($F$1:F7316) + 1, INDEX($F$1:F7316, MATCH(E7317, $E$1:E7316, 0)))</f>
        <v>3623</v>
      </c>
      <c r="G7317" t="s">
        <v>10</v>
      </c>
      <c r="H7317" t="s">
        <v>11</v>
      </c>
      <c r="I7317" t="s">
        <v>12</v>
      </c>
      <c r="J7317" t="s">
        <v>2538</v>
      </c>
      <c r="K7317" s="17">
        <v>20.74</v>
      </c>
      <c r="L7317" s="17">
        <v>4</v>
      </c>
      <c r="M7317" s="17">
        <v>7.26</v>
      </c>
      <c r="N7317" s="17" t="str">
        <f>IF(SalesData[[#This Row],[Profit]]&gt;0,"Profit","Loss")</f>
        <v>Profit</v>
      </c>
    </row>
    <row r="7318" spans="1:14" x14ac:dyDescent="0.25">
      <c r="A7318" s="1">
        <v>42847</v>
      </c>
      <c r="B7318" s="3">
        <f t="shared" si="342"/>
        <v>2017</v>
      </c>
      <c r="C7318" s="3">
        <f t="shared" si="343"/>
        <v>4</v>
      </c>
      <c r="D7318" t="s">
        <v>363</v>
      </c>
      <c r="E7318" t="str">
        <f t="shared" si="344"/>
        <v>Gary McGarr20170422</v>
      </c>
      <c r="F7318">
        <f>IF(COUNTIF($E$2:E7318, E7318) = 1, MAX($F$1:F7317) + 1, INDEX($F$1:F7317, MATCH(E7318, $E$1:E7317, 0)))</f>
        <v>3624</v>
      </c>
      <c r="G7318" t="s">
        <v>27</v>
      </c>
      <c r="H7318" t="s">
        <v>34</v>
      </c>
      <c r="I7318" t="s">
        <v>47</v>
      </c>
      <c r="J7318" t="s">
        <v>2129</v>
      </c>
      <c r="K7318" s="17">
        <v>18.28</v>
      </c>
      <c r="L7318" s="17">
        <v>2</v>
      </c>
      <c r="M7318" s="17">
        <v>6.22</v>
      </c>
      <c r="N7318" s="17" t="str">
        <f>IF(SalesData[[#This Row],[Profit]]&gt;0,"Profit","Loss")</f>
        <v>Profit</v>
      </c>
    </row>
    <row r="7319" spans="1:14" x14ac:dyDescent="0.25">
      <c r="A7319" s="1">
        <v>42847</v>
      </c>
      <c r="B7319" s="3">
        <f t="shared" si="342"/>
        <v>2017</v>
      </c>
      <c r="C7319" s="3">
        <f t="shared" si="343"/>
        <v>4</v>
      </c>
      <c r="D7319" t="s">
        <v>2248</v>
      </c>
      <c r="E7319" t="str">
        <f t="shared" si="344"/>
        <v>Meg O'Connel20170422</v>
      </c>
      <c r="F7319">
        <f>IF(COUNTIF($E$2:E7319, E7319) = 1, MAX($F$1:F7318) + 1, INDEX($F$1:F7318, MATCH(E7319, $E$1:E7318, 0)))</f>
        <v>3625</v>
      </c>
      <c r="G7319" t="s">
        <v>23</v>
      </c>
      <c r="H7319" t="s">
        <v>34</v>
      </c>
      <c r="I7319" t="s">
        <v>47</v>
      </c>
      <c r="J7319" t="s">
        <v>2196</v>
      </c>
      <c r="K7319" s="17">
        <v>254.35</v>
      </c>
      <c r="L7319" s="17">
        <v>3</v>
      </c>
      <c r="M7319" s="17">
        <v>0</v>
      </c>
      <c r="N7319" s="17" t="str">
        <f>IF(SalesData[[#This Row],[Profit]]&gt;0,"Profit","Loss")</f>
        <v>Loss</v>
      </c>
    </row>
    <row r="7320" spans="1:14" x14ac:dyDescent="0.25">
      <c r="A7320" s="1">
        <v>42847</v>
      </c>
      <c r="B7320" s="3">
        <f t="shared" si="342"/>
        <v>2017</v>
      </c>
      <c r="C7320" s="3">
        <f t="shared" si="343"/>
        <v>4</v>
      </c>
      <c r="D7320" t="s">
        <v>2138</v>
      </c>
      <c r="E7320" t="str">
        <f t="shared" si="344"/>
        <v>Bruce Degenhardt20170422</v>
      </c>
      <c r="F7320">
        <f>IF(COUNTIF($E$2:E7320, E7320) = 1, MAX($F$1:F7319) + 1, INDEX($F$1:F7319, MATCH(E7320, $E$1:E7319, 0)))</f>
        <v>3626</v>
      </c>
      <c r="G7320" t="s">
        <v>30</v>
      </c>
      <c r="H7320" t="s">
        <v>11</v>
      </c>
      <c r="I7320" t="s">
        <v>18</v>
      </c>
      <c r="J7320" t="s">
        <v>1572</v>
      </c>
      <c r="K7320" s="17">
        <v>675.06</v>
      </c>
      <c r="L7320" s="17">
        <v>3</v>
      </c>
      <c r="M7320" s="17">
        <v>87.76</v>
      </c>
      <c r="N7320" s="17" t="str">
        <f>IF(SalesData[[#This Row],[Profit]]&gt;0,"Profit","Loss")</f>
        <v>Profit</v>
      </c>
    </row>
    <row r="7321" spans="1:14" x14ac:dyDescent="0.25">
      <c r="A7321" s="1">
        <v>42848</v>
      </c>
      <c r="B7321" s="3">
        <f t="shared" si="342"/>
        <v>2017</v>
      </c>
      <c r="C7321" s="3">
        <f t="shared" si="343"/>
        <v>4</v>
      </c>
      <c r="D7321" t="s">
        <v>2639</v>
      </c>
      <c r="E7321" t="str">
        <f t="shared" si="344"/>
        <v>Sally Knutson20170423</v>
      </c>
      <c r="F7321">
        <f>IF(COUNTIF($E$2:E7321, E7321) = 1, MAX($F$1:F7320) + 1, INDEX($F$1:F7320, MATCH(E7321, $E$1:E7320, 0)))</f>
        <v>3627</v>
      </c>
      <c r="G7321" t="s">
        <v>149</v>
      </c>
      <c r="H7321" t="s">
        <v>11</v>
      </c>
      <c r="I7321" t="s">
        <v>92</v>
      </c>
      <c r="J7321" t="s">
        <v>2289</v>
      </c>
      <c r="K7321" s="17">
        <v>121.94</v>
      </c>
      <c r="L7321" s="17">
        <v>2</v>
      </c>
      <c r="M7321" s="17">
        <v>35.36</v>
      </c>
      <c r="N7321" s="17" t="str">
        <f>IF(SalesData[[#This Row],[Profit]]&gt;0,"Profit","Loss")</f>
        <v>Profit</v>
      </c>
    </row>
    <row r="7322" spans="1:14" x14ac:dyDescent="0.25">
      <c r="A7322" s="1">
        <v>42848</v>
      </c>
      <c r="B7322" s="3">
        <f t="shared" si="342"/>
        <v>2017</v>
      </c>
      <c r="C7322" s="3">
        <f t="shared" si="343"/>
        <v>4</v>
      </c>
      <c r="D7322" t="s">
        <v>2639</v>
      </c>
      <c r="E7322" t="str">
        <f t="shared" si="344"/>
        <v>Sally Knutson20170423</v>
      </c>
      <c r="F7322">
        <f>IF(COUNTIF($E$2:E7322, E7322) = 1, MAX($F$1:F7321) + 1, INDEX($F$1:F7321, MATCH(E7322, $E$1:E7321, 0)))</f>
        <v>3627</v>
      </c>
      <c r="G7322" t="s">
        <v>149</v>
      </c>
      <c r="H7322" t="s">
        <v>11</v>
      </c>
      <c r="I7322" t="s">
        <v>200</v>
      </c>
      <c r="J7322" t="s">
        <v>2056</v>
      </c>
      <c r="K7322" s="17">
        <v>122.71</v>
      </c>
      <c r="L7322" s="17">
        <v>7</v>
      </c>
      <c r="M7322" s="17">
        <v>36.81</v>
      </c>
      <c r="N7322" s="17" t="str">
        <f>IF(SalesData[[#This Row],[Profit]]&gt;0,"Profit","Loss")</f>
        <v>Profit</v>
      </c>
    </row>
    <row r="7323" spans="1:14" x14ac:dyDescent="0.25">
      <c r="A7323" s="1">
        <v>42848</v>
      </c>
      <c r="B7323" s="3">
        <f t="shared" si="342"/>
        <v>2017</v>
      </c>
      <c r="C7323" s="3">
        <f t="shared" si="343"/>
        <v>4</v>
      </c>
      <c r="D7323" t="s">
        <v>1799</v>
      </c>
      <c r="E7323" t="str">
        <f t="shared" si="344"/>
        <v>Sean Christensen20170423</v>
      </c>
      <c r="F7323">
        <f>IF(COUNTIF($E$2:E7323, E7323) = 1, MAX($F$1:F7322) + 1, INDEX($F$1:F7322, MATCH(E7323, $E$1:E7322, 0)))</f>
        <v>3628</v>
      </c>
      <c r="G7323" t="s">
        <v>129</v>
      </c>
      <c r="H7323" t="s">
        <v>39</v>
      </c>
      <c r="I7323" t="s">
        <v>52</v>
      </c>
      <c r="J7323" t="s">
        <v>2034</v>
      </c>
      <c r="K7323" s="17">
        <v>155.34</v>
      </c>
      <c r="L7323" s="17">
        <v>6</v>
      </c>
      <c r="M7323" s="17">
        <v>55.92</v>
      </c>
      <c r="N7323" s="17" t="str">
        <f>IF(SalesData[[#This Row],[Profit]]&gt;0,"Profit","Loss")</f>
        <v>Profit</v>
      </c>
    </row>
    <row r="7324" spans="1:14" x14ac:dyDescent="0.25">
      <c r="A7324" s="1">
        <v>42848</v>
      </c>
      <c r="B7324" s="3">
        <f t="shared" si="342"/>
        <v>2017</v>
      </c>
      <c r="C7324" s="3">
        <f t="shared" si="343"/>
        <v>4</v>
      </c>
      <c r="D7324" t="s">
        <v>683</v>
      </c>
      <c r="E7324" t="str">
        <f t="shared" si="344"/>
        <v>Tamara Dahlen20170423</v>
      </c>
      <c r="F7324">
        <f>IF(COUNTIF($E$2:E7324, E7324) = 1, MAX($F$1:F7323) + 1, INDEX($F$1:F7323, MATCH(E7324, $E$1:E7323, 0)))</f>
        <v>3629</v>
      </c>
      <c r="G7324" t="s">
        <v>149</v>
      </c>
      <c r="H7324" t="s">
        <v>11</v>
      </c>
      <c r="I7324" t="s">
        <v>200</v>
      </c>
      <c r="J7324" t="s">
        <v>2215</v>
      </c>
      <c r="K7324" s="17">
        <v>54.9</v>
      </c>
      <c r="L7324" s="17">
        <v>5</v>
      </c>
      <c r="M7324" s="17">
        <v>15.37</v>
      </c>
      <c r="N7324" s="17" t="str">
        <f>IF(SalesData[[#This Row],[Profit]]&gt;0,"Profit","Loss")</f>
        <v>Profit</v>
      </c>
    </row>
    <row r="7325" spans="1:14" x14ac:dyDescent="0.25">
      <c r="A7325" s="1">
        <v>42848</v>
      </c>
      <c r="B7325" s="3">
        <f t="shared" si="342"/>
        <v>2017</v>
      </c>
      <c r="C7325" s="3">
        <f t="shared" si="343"/>
        <v>4</v>
      </c>
      <c r="D7325" t="s">
        <v>1521</v>
      </c>
      <c r="E7325" t="str">
        <f t="shared" si="344"/>
        <v>Greg Guthrie20170423</v>
      </c>
      <c r="F7325">
        <f>IF(COUNTIF($E$2:E7325, E7325) = 1, MAX($F$1:F7324) + 1, INDEX($F$1:F7324, MATCH(E7325, $E$1:E7324, 0)))</f>
        <v>3630</v>
      </c>
      <c r="G7325" t="s">
        <v>78</v>
      </c>
      <c r="H7325" t="s">
        <v>11</v>
      </c>
      <c r="I7325" t="s">
        <v>20</v>
      </c>
      <c r="J7325" t="s">
        <v>1970</v>
      </c>
      <c r="K7325" s="17">
        <v>11.76</v>
      </c>
      <c r="L7325" s="17">
        <v>5</v>
      </c>
      <c r="M7325" s="17">
        <v>-7.84</v>
      </c>
      <c r="N7325" s="17" t="str">
        <f>IF(SalesData[[#This Row],[Profit]]&gt;0,"Profit","Loss")</f>
        <v>Loss</v>
      </c>
    </row>
    <row r="7326" spans="1:14" x14ac:dyDescent="0.25">
      <c r="A7326" s="1">
        <v>42848</v>
      </c>
      <c r="B7326" s="3">
        <f t="shared" si="342"/>
        <v>2017</v>
      </c>
      <c r="C7326" s="3">
        <f t="shared" si="343"/>
        <v>4</v>
      </c>
      <c r="D7326" t="s">
        <v>1521</v>
      </c>
      <c r="E7326" t="str">
        <f t="shared" si="344"/>
        <v>Greg Guthrie20170423</v>
      </c>
      <c r="F7326">
        <f>IF(COUNTIF($E$2:E7326, E7326) = 1, MAX($F$1:F7325) + 1, INDEX($F$1:F7325, MATCH(E7326, $E$1:E7325, 0)))</f>
        <v>3630</v>
      </c>
      <c r="G7326" t="s">
        <v>78</v>
      </c>
      <c r="H7326" t="s">
        <v>11</v>
      </c>
      <c r="I7326" t="s">
        <v>12</v>
      </c>
      <c r="J7326" t="s">
        <v>127</v>
      </c>
      <c r="K7326" s="17">
        <v>5.34</v>
      </c>
      <c r="L7326" s="17">
        <v>1</v>
      </c>
      <c r="M7326" s="17">
        <v>1.87</v>
      </c>
      <c r="N7326" s="17" t="str">
        <f>IF(SalesData[[#This Row],[Profit]]&gt;0,"Profit","Loss")</f>
        <v>Profit</v>
      </c>
    </row>
    <row r="7327" spans="1:14" x14ac:dyDescent="0.25">
      <c r="A7327" s="1">
        <v>42848</v>
      </c>
      <c r="B7327" s="3">
        <f t="shared" si="342"/>
        <v>2017</v>
      </c>
      <c r="C7327" s="3">
        <f t="shared" si="343"/>
        <v>4</v>
      </c>
      <c r="D7327" t="s">
        <v>2294</v>
      </c>
      <c r="E7327" t="str">
        <f t="shared" si="344"/>
        <v>Jay Fein20170423</v>
      </c>
      <c r="F7327">
        <f>IF(COUNTIF($E$2:E7327, E7327) = 1, MAX($F$1:F7326) + 1, INDEX($F$1:F7326, MATCH(E7327, $E$1:E7326, 0)))</f>
        <v>3631</v>
      </c>
      <c r="G7327" t="s">
        <v>27</v>
      </c>
      <c r="H7327" t="s">
        <v>34</v>
      </c>
      <c r="I7327" t="s">
        <v>47</v>
      </c>
      <c r="J7327" t="s">
        <v>2049</v>
      </c>
      <c r="K7327" s="17">
        <v>66.36</v>
      </c>
      <c r="L7327" s="17">
        <v>7</v>
      </c>
      <c r="M7327" s="17">
        <v>26.54</v>
      </c>
      <c r="N7327" s="17" t="str">
        <f>IF(SalesData[[#This Row],[Profit]]&gt;0,"Profit","Loss")</f>
        <v>Profit</v>
      </c>
    </row>
    <row r="7328" spans="1:14" x14ac:dyDescent="0.25">
      <c r="A7328" s="1">
        <v>42848</v>
      </c>
      <c r="B7328" s="3">
        <f t="shared" si="342"/>
        <v>2017</v>
      </c>
      <c r="C7328" s="3">
        <f t="shared" si="343"/>
        <v>4</v>
      </c>
      <c r="D7328" t="s">
        <v>2294</v>
      </c>
      <c r="E7328" t="str">
        <f t="shared" si="344"/>
        <v>Jay Fein20170423</v>
      </c>
      <c r="F7328">
        <f>IF(COUNTIF($E$2:E7328, E7328) = 1, MAX($F$1:F7327) + 1, INDEX($F$1:F7327, MATCH(E7328, $E$1:E7327, 0)))</f>
        <v>3631</v>
      </c>
      <c r="G7328" t="s">
        <v>27</v>
      </c>
      <c r="H7328" t="s">
        <v>11</v>
      </c>
      <c r="I7328" t="s">
        <v>20</v>
      </c>
      <c r="J7328" t="s">
        <v>548</v>
      </c>
      <c r="K7328" s="17">
        <v>92.88</v>
      </c>
      <c r="L7328" s="17">
        <v>6</v>
      </c>
      <c r="M7328" s="17">
        <v>30.19</v>
      </c>
      <c r="N7328" s="17" t="str">
        <f>IF(SalesData[[#This Row],[Profit]]&gt;0,"Profit","Loss")</f>
        <v>Profit</v>
      </c>
    </row>
    <row r="7329" spans="1:14" x14ac:dyDescent="0.25">
      <c r="A7329" s="1">
        <v>42848</v>
      </c>
      <c r="B7329" s="3">
        <f t="shared" si="342"/>
        <v>2017</v>
      </c>
      <c r="C7329" s="3">
        <f t="shared" si="343"/>
        <v>4</v>
      </c>
      <c r="D7329" t="s">
        <v>2294</v>
      </c>
      <c r="E7329" t="str">
        <f t="shared" si="344"/>
        <v>Jay Fein20170423</v>
      </c>
      <c r="F7329">
        <f>IF(COUNTIF($E$2:E7329, E7329) = 1, MAX($F$1:F7328) + 1, INDEX($F$1:F7328, MATCH(E7329, $E$1:E7328, 0)))</f>
        <v>3631</v>
      </c>
      <c r="G7329" t="s">
        <v>27</v>
      </c>
      <c r="H7329" t="s">
        <v>34</v>
      </c>
      <c r="I7329" t="s">
        <v>47</v>
      </c>
      <c r="J7329" t="s">
        <v>2576</v>
      </c>
      <c r="K7329" s="17">
        <v>24.14</v>
      </c>
      <c r="L7329" s="17">
        <v>2</v>
      </c>
      <c r="M7329" s="17">
        <v>7.97</v>
      </c>
      <c r="N7329" s="17" t="str">
        <f>IF(SalesData[[#This Row],[Profit]]&gt;0,"Profit","Loss")</f>
        <v>Profit</v>
      </c>
    </row>
    <row r="7330" spans="1:14" x14ac:dyDescent="0.25">
      <c r="A7330" s="1">
        <v>42848</v>
      </c>
      <c r="B7330" s="3">
        <f t="shared" si="342"/>
        <v>2017</v>
      </c>
      <c r="C7330" s="3">
        <f t="shared" si="343"/>
        <v>4</v>
      </c>
      <c r="D7330" t="s">
        <v>2176</v>
      </c>
      <c r="E7330" t="str">
        <f t="shared" si="344"/>
        <v>Parhena Norris20170423</v>
      </c>
      <c r="F7330">
        <f>IF(COUNTIF($E$2:E7330, E7330) = 1, MAX($F$1:F7329) + 1, INDEX($F$1:F7329, MATCH(E7330, $E$1:E7329, 0)))</f>
        <v>3632</v>
      </c>
      <c r="G7330" t="s">
        <v>120</v>
      </c>
      <c r="H7330" t="s">
        <v>34</v>
      </c>
      <c r="I7330" t="s">
        <v>74</v>
      </c>
      <c r="J7330" t="s">
        <v>99</v>
      </c>
      <c r="K7330" s="17">
        <v>387.14</v>
      </c>
      <c r="L7330" s="17">
        <v>4</v>
      </c>
      <c r="M7330" s="17">
        <v>-14.52</v>
      </c>
      <c r="N7330" s="17" t="str">
        <f>IF(SalesData[[#This Row],[Profit]]&gt;0,"Profit","Loss")</f>
        <v>Loss</v>
      </c>
    </row>
    <row r="7331" spans="1:14" x14ac:dyDescent="0.25">
      <c r="A7331" s="1">
        <v>42848</v>
      </c>
      <c r="B7331" s="3">
        <f t="shared" si="342"/>
        <v>2017</v>
      </c>
      <c r="C7331" s="3">
        <f t="shared" si="343"/>
        <v>4</v>
      </c>
      <c r="D7331" t="s">
        <v>2176</v>
      </c>
      <c r="E7331" t="str">
        <f t="shared" si="344"/>
        <v>Parhena Norris20170423</v>
      </c>
      <c r="F7331">
        <f>IF(COUNTIF($E$2:E7331, E7331) = 1, MAX($F$1:F7330) + 1, INDEX($F$1:F7330, MATCH(E7331, $E$1:E7330, 0)))</f>
        <v>3632</v>
      </c>
      <c r="G7331" t="s">
        <v>120</v>
      </c>
      <c r="H7331" t="s">
        <v>39</v>
      </c>
      <c r="I7331" t="s">
        <v>52</v>
      </c>
      <c r="J7331" t="s">
        <v>1063</v>
      </c>
      <c r="K7331" s="17">
        <v>45.41</v>
      </c>
      <c r="L7331" s="17">
        <v>2</v>
      </c>
      <c r="M7331" s="17">
        <v>11.92</v>
      </c>
      <c r="N7331" s="17" t="str">
        <f>IF(SalesData[[#This Row],[Profit]]&gt;0,"Profit","Loss")</f>
        <v>Profit</v>
      </c>
    </row>
    <row r="7332" spans="1:14" x14ac:dyDescent="0.25">
      <c r="A7332" s="1">
        <v>42848</v>
      </c>
      <c r="B7332" s="3">
        <f t="shared" si="342"/>
        <v>2017</v>
      </c>
      <c r="C7332" s="3">
        <f t="shared" si="343"/>
        <v>4</v>
      </c>
      <c r="D7332" t="s">
        <v>2176</v>
      </c>
      <c r="E7332" t="str">
        <f t="shared" si="344"/>
        <v>Parhena Norris20170423</v>
      </c>
      <c r="F7332">
        <f>IF(COUNTIF($E$2:E7332, E7332) = 1, MAX($F$1:F7331) + 1, INDEX($F$1:F7331, MATCH(E7332, $E$1:E7331, 0)))</f>
        <v>3632</v>
      </c>
      <c r="G7332" t="s">
        <v>120</v>
      </c>
      <c r="H7332" t="s">
        <v>34</v>
      </c>
      <c r="I7332" t="s">
        <v>47</v>
      </c>
      <c r="J7332" t="s">
        <v>1506</v>
      </c>
      <c r="K7332" s="17">
        <v>77.95</v>
      </c>
      <c r="L7332" s="17">
        <v>3</v>
      </c>
      <c r="M7332" s="17">
        <v>-11.69</v>
      </c>
      <c r="N7332" s="17" t="str">
        <f>IF(SalesData[[#This Row],[Profit]]&gt;0,"Profit","Loss")</f>
        <v>Loss</v>
      </c>
    </row>
    <row r="7333" spans="1:14" x14ac:dyDescent="0.25">
      <c r="A7333" s="1">
        <v>42848</v>
      </c>
      <c r="B7333" s="3">
        <f t="shared" si="342"/>
        <v>2017</v>
      </c>
      <c r="C7333" s="3">
        <f t="shared" si="343"/>
        <v>4</v>
      </c>
      <c r="D7333" t="s">
        <v>2176</v>
      </c>
      <c r="E7333" t="str">
        <f t="shared" si="344"/>
        <v>Parhena Norris20170423</v>
      </c>
      <c r="F7333">
        <f>IF(COUNTIF($E$2:E7333, E7333) = 1, MAX($F$1:F7332) + 1, INDEX($F$1:F7332, MATCH(E7333, $E$1:E7332, 0)))</f>
        <v>3632</v>
      </c>
      <c r="G7333" t="s">
        <v>120</v>
      </c>
      <c r="H7333" t="s">
        <v>11</v>
      </c>
      <c r="I7333" t="s">
        <v>16</v>
      </c>
      <c r="J7333" t="s">
        <v>2509</v>
      </c>
      <c r="K7333" s="17">
        <v>3</v>
      </c>
      <c r="L7333" s="17">
        <v>1</v>
      </c>
      <c r="M7333" s="17">
        <v>1.05</v>
      </c>
      <c r="N7333" s="17" t="str">
        <f>IF(SalesData[[#This Row],[Profit]]&gt;0,"Profit","Loss")</f>
        <v>Profit</v>
      </c>
    </row>
    <row r="7334" spans="1:14" x14ac:dyDescent="0.25">
      <c r="A7334" s="1">
        <v>42848</v>
      </c>
      <c r="B7334" s="3">
        <f t="shared" si="342"/>
        <v>2017</v>
      </c>
      <c r="C7334" s="3">
        <f t="shared" si="343"/>
        <v>4</v>
      </c>
      <c r="D7334" t="s">
        <v>2284</v>
      </c>
      <c r="E7334" t="str">
        <f t="shared" si="344"/>
        <v>Sean O'Donnell20170423</v>
      </c>
      <c r="F7334">
        <f>IF(COUNTIF($E$2:E7334, E7334) = 1, MAX($F$1:F7333) + 1, INDEX($F$1:F7333, MATCH(E7334, $E$1:E7333, 0)))</f>
        <v>3633</v>
      </c>
      <c r="G7334" t="s">
        <v>278</v>
      </c>
      <c r="H7334" t="s">
        <v>11</v>
      </c>
      <c r="I7334" t="s">
        <v>63</v>
      </c>
      <c r="J7334" t="s">
        <v>64</v>
      </c>
      <c r="K7334" s="17">
        <v>18.690000000000001</v>
      </c>
      <c r="L7334" s="17">
        <v>2</v>
      </c>
      <c r="M7334" s="17">
        <v>7.01</v>
      </c>
      <c r="N7334" s="17" t="str">
        <f>IF(SalesData[[#This Row],[Profit]]&gt;0,"Profit","Loss")</f>
        <v>Profit</v>
      </c>
    </row>
    <row r="7335" spans="1:14" x14ac:dyDescent="0.25">
      <c r="A7335" s="1">
        <v>42848</v>
      </c>
      <c r="B7335" s="3">
        <f t="shared" si="342"/>
        <v>2017</v>
      </c>
      <c r="C7335" s="3">
        <f t="shared" si="343"/>
        <v>4</v>
      </c>
      <c r="D7335" t="s">
        <v>2284</v>
      </c>
      <c r="E7335" t="str">
        <f t="shared" si="344"/>
        <v>Sean O'Donnell20170423</v>
      </c>
      <c r="F7335">
        <f>IF(COUNTIF($E$2:E7335, E7335) = 1, MAX($F$1:F7334) + 1, INDEX($F$1:F7334, MATCH(E7335, $E$1:E7334, 0)))</f>
        <v>3633</v>
      </c>
      <c r="G7335" t="s">
        <v>278</v>
      </c>
      <c r="H7335" t="s">
        <v>34</v>
      </c>
      <c r="I7335" t="s">
        <v>47</v>
      </c>
      <c r="J7335" t="s">
        <v>2051</v>
      </c>
      <c r="K7335" s="17">
        <v>11.66</v>
      </c>
      <c r="L7335" s="17">
        <v>3</v>
      </c>
      <c r="M7335" s="17">
        <v>3.35</v>
      </c>
      <c r="N7335" s="17" t="str">
        <f>IF(SalesData[[#This Row],[Profit]]&gt;0,"Profit","Loss")</f>
        <v>Profit</v>
      </c>
    </row>
    <row r="7336" spans="1:14" x14ac:dyDescent="0.25">
      <c r="A7336" s="1">
        <v>42849</v>
      </c>
      <c r="B7336" s="3">
        <f t="shared" si="342"/>
        <v>2017</v>
      </c>
      <c r="C7336" s="3">
        <f t="shared" si="343"/>
        <v>4</v>
      </c>
      <c r="D7336" t="s">
        <v>389</v>
      </c>
      <c r="E7336" t="str">
        <f t="shared" si="344"/>
        <v>Damala Kotsonis20170424</v>
      </c>
      <c r="F7336">
        <f>IF(COUNTIF($E$2:E7336, E7336) = 1, MAX($F$1:F7335) + 1, INDEX($F$1:F7335, MATCH(E7336, $E$1:E7335, 0)))</f>
        <v>3634</v>
      </c>
      <c r="G7336" t="s">
        <v>23</v>
      </c>
      <c r="H7336" t="s">
        <v>11</v>
      </c>
      <c r="I7336" t="s">
        <v>92</v>
      </c>
      <c r="J7336" t="s">
        <v>1090</v>
      </c>
      <c r="K7336" s="17">
        <v>99.28</v>
      </c>
      <c r="L7336" s="17">
        <v>2</v>
      </c>
      <c r="M7336" s="17">
        <v>12.41</v>
      </c>
      <c r="N7336" s="17" t="str">
        <f>IF(SalesData[[#This Row],[Profit]]&gt;0,"Profit","Loss")</f>
        <v>Profit</v>
      </c>
    </row>
    <row r="7337" spans="1:14" x14ac:dyDescent="0.25">
      <c r="A7337" s="1">
        <v>42849</v>
      </c>
      <c r="B7337" s="3">
        <f t="shared" si="342"/>
        <v>2017</v>
      </c>
      <c r="C7337" s="3">
        <f t="shared" si="343"/>
        <v>4</v>
      </c>
      <c r="D7337" t="s">
        <v>389</v>
      </c>
      <c r="E7337" t="str">
        <f t="shared" si="344"/>
        <v>Damala Kotsonis20170424</v>
      </c>
      <c r="F7337">
        <f>IF(COUNTIF($E$2:E7337, E7337) = 1, MAX($F$1:F7336) + 1, INDEX($F$1:F7336, MATCH(E7337, $E$1:E7336, 0)))</f>
        <v>3634</v>
      </c>
      <c r="G7337" t="s">
        <v>23</v>
      </c>
      <c r="H7337" t="s">
        <v>11</v>
      </c>
      <c r="I7337" t="s">
        <v>20</v>
      </c>
      <c r="J7337" t="s">
        <v>2287</v>
      </c>
      <c r="K7337" s="17">
        <v>1.19</v>
      </c>
      <c r="L7337" s="17">
        <v>2</v>
      </c>
      <c r="M7337" s="17">
        <v>-0.99</v>
      </c>
      <c r="N7337" s="17" t="str">
        <f>IF(SalesData[[#This Row],[Profit]]&gt;0,"Profit","Loss")</f>
        <v>Loss</v>
      </c>
    </row>
    <row r="7338" spans="1:14" x14ac:dyDescent="0.25">
      <c r="A7338" s="1">
        <v>42849</v>
      </c>
      <c r="B7338" s="3">
        <f t="shared" si="342"/>
        <v>2017</v>
      </c>
      <c r="C7338" s="3">
        <f t="shared" si="343"/>
        <v>4</v>
      </c>
      <c r="D7338" t="s">
        <v>389</v>
      </c>
      <c r="E7338" t="str">
        <f t="shared" si="344"/>
        <v>Damala Kotsonis20170424</v>
      </c>
      <c r="F7338">
        <f>IF(COUNTIF($E$2:E7338, E7338) = 1, MAX($F$1:F7337) + 1, INDEX($F$1:F7337, MATCH(E7338, $E$1:E7337, 0)))</f>
        <v>3634</v>
      </c>
      <c r="G7338" t="s">
        <v>23</v>
      </c>
      <c r="H7338" t="s">
        <v>11</v>
      </c>
      <c r="I7338" t="s">
        <v>20</v>
      </c>
      <c r="J7338" t="s">
        <v>2487</v>
      </c>
      <c r="K7338" s="17">
        <v>7.52</v>
      </c>
      <c r="L7338" s="17">
        <v>2</v>
      </c>
      <c r="M7338" s="17">
        <v>-5.76</v>
      </c>
      <c r="N7338" s="17" t="str">
        <f>IF(SalesData[[#This Row],[Profit]]&gt;0,"Profit","Loss")</f>
        <v>Loss</v>
      </c>
    </row>
    <row r="7339" spans="1:14" x14ac:dyDescent="0.25">
      <c r="A7339" s="1">
        <v>42849</v>
      </c>
      <c r="B7339" s="3">
        <f t="shared" si="342"/>
        <v>2017</v>
      </c>
      <c r="C7339" s="3">
        <f t="shared" si="343"/>
        <v>4</v>
      </c>
      <c r="D7339" t="s">
        <v>319</v>
      </c>
      <c r="E7339" t="str">
        <f t="shared" si="344"/>
        <v>Christine Phan20170424</v>
      </c>
      <c r="F7339">
        <f>IF(COUNTIF($E$2:E7339, E7339) = 1, MAX($F$1:F7338) + 1, INDEX($F$1:F7338, MATCH(E7339, $E$1:E7338, 0)))</f>
        <v>3635</v>
      </c>
      <c r="G7339" t="s">
        <v>123</v>
      </c>
      <c r="H7339" t="s">
        <v>11</v>
      </c>
      <c r="I7339" t="s">
        <v>18</v>
      </c>
      <c r="J7339" t="s">
        <v>257</v>
      </c>
      <c r="K7339" s="17">
        <v>113.57</v>
      </c>
      <c r="L7339" s="17">
        <v>2</v>
      </c>
      <c r="M7339" s="17">
        <v>-21.29</v>
      </c>
      <c r="N7339" s="17" t="str">
        <f>IF(SalesData[[#This Row],[Profit]]&gt;0,"Profit","Loss")</f>
        <v>Loss</v>
      </c>
    </row>
    <row r="7340" spans="1:14" x14ac:dyDescent="0.25">
      <c r="A7340" s="1">
        <v>42849</v>
      </c>
      <c r="B7340" s="3">
        <f t="shared" si="342"/>
        <v>2017</v>
      </c>
      <c r="C7340" s="3">
        <f t="shared" si="343"/>
        <v>4</v>
      </c>
      <c r="D7340" t="s">
        <v>1863</v>
      </c>
      <c r="E7340" t="str">
        <f t="shared" si="344"/>
        <v>Michael Granlund20170424</v>
      </c>
      <c r="F7340">
        <f>IF(COUNTIF($E$2:E7340, E7340) = 1, MAX($F$1:F7339) + 1, INDEX($F$1:F7339, MATCH(E7340, $E$1:E7339, 0)))</f>
        <v>3636</v>
      </c>
      <c r="G7340" t="s">
        <v>27</v>
      </c>
      <c r="H7340" t="s">
        <v>11</v>
      </c>
      <c r="I7340" t="s">
        <v>43</v>
      </c>
      <c r="J7340" t="s">
        <v>1133</v>
      </c>
      <c r="K7340" s="17">
        <v>1.81</v>
      </c>
      <c r="L7340" s="17">
        <v>1</v>
      </c>
      <c r="M7340" s="17">
        <v>0.65</v>
      </c>
      <c r="N7340" s="17" t="str">
        <f>IF(SalesData[[#This Row],[Profit]]&gt;0,"Profit","Loss")</f>
        <v>Profit</v>
      </c>
    </row>
    <row r="7341" spans="1:14" x14ac:dyDescent="0.25">
      <c r="A7341" s="1">
        <v>42849</v>
      </c>
      <c r="B7341" s="3">
        <f t="shared" si="342"/>
        <v>2017</v>
      </c>
      <c r="C7341" s="3">
        <f t="shared" si="343"/>
        <v>4</v>
      </c>
      <c r="D7341" t="s">
        <v>2466</v>
      </c>
      <c r="E7341" t="str">
        <f t="shared" si="344"/>
        <v>Susan Vittorini20170424</v>
      </c>
      <c r="F7341">
        <f>IF(COUNTIF($E$2:E7341, E7341) = 1, MAX($F$1:F7340) + 1, INDEX($F$1:F7340, MATCH(E7341, $E$1:E7340, 0)))</f>
        <v>3637</v>
      </c>
      <c r="G7341" t="s">
        <v>95</v>
      </c>
      <c r="H7341" t="s">
        <v>39</v>
      </c>
      <c r="I7341" t="s">
        <v>40</v>
      </c>
      <c r="J7341" t="s">
        <v>87</v>
      </c>
      <c r="K7341" s="17">
        <v>552</v>
      </c>
      <c r="L7341" s="17">
        <v>10</v>
      </c>
      <c r="M7341" s="17">
        <v>34.5</v>
      </c>
      <c r="N7341" s="17" t="str">
        <f>IF(SalesData[[#This Row],[Profit]]&gt;0,"Profit","Loss")</f>
        <v>Profit</v>
      </c>
    </row>
    <row r="7342" spans="1:14" x14ac:dyDescent="0.25">
      <c r="A7342" s="1">
        <v>42849</v>
      </c>
      <c r="B7342" s="3">
        <f t="shared" si="342"/>
        <v>2017</v>
      </c>
      <c r="C7342" s="3">
        <f t="shared" si="343"/>
        <v>4</v>
      </c>
      <c r="D7342" t="s">
        <v>2042</v>
      </c>
      <c r="E7342" t="str">
        <f t="shared" si="344"/>
        <v>Linda Southworth20170424</v>
      </c>
      <c r="F7342">
        <f>IF(COUNTIF($E$2:E7342, E7342) = 1, MAX($F$1:F7341) + 1, INDEX($F$1:F7341, MATCH(E7342, $E$1:E7341, 0)))</f>
        <v>3638</v>
      </c>
      <c r="G7342" t="s">
        <v>1529</v>
      </c>
      <c r="H7342" t="s">
        <v>39</v>
      </c>
      <c r="I7342" t="s">
        <v>52</v>
      </c>
      <c r="J7342" t="s">
        <v>2464</v>
      </c>
      <c r="K7342" s="17">
        <v>69.98</v>
      </c>
      <c r="L7342" s="17">
        <v>2</v>
      </c>
      <c r="M7342" s="17">
        <v>4.9000000000000004</v>
      </c>
      <c r="N7342" s="17" t="str">
        <f>IF(SalesData[[#This Row],[Profit]]&gt;0,"Profit","Loss")</f>
        <v>Profit</v>
      </c>
    </row>
    <row r="7343" spans="1:14" x14ac:dyDescent="0.25">
      <c r="A7343" s="1">
        <v>42849</v>
      </c>
      <c r="B7343" s="3">
        <f t="shared" si="342"/>
        <v>2017</v>
      </c>
      <c r="C7343" s="3">
        <f t="shared" si="343"/>
        <v>4</v>
      </c>
      <c r="D7343" t="s">
        <v>2383</v>
      </c>
      <c r="E7343" t="str">
        <f t="shared" si="344"/>
        <v>Art Ferguson20170424</v>
      </c>
      <c r="F7343">
        <f>IF(COUNTIF($E$2:E7343, E7343) = 1, MAX($F$1:F7342) + 1, INDEX($F$1:F7342, MATCH(E7343, $E$1:E7342, 0)))</f>
        <v>3639</v>
      </c>
      <c r="G7343" t="s">
        <v>15</v>
      </c>
      <c r="H7343" t="s">
        <v>11</v>
      </c>
      <c r="I7343" t="s">
        <v>20</v>
      </c>
      <c r="J7343" t="s">
        <v>579</v>
      </c>
      <c r="K7343" s="17">
        <v>10.43</v>
      </c>
      <c r="L7343" s="17">
        <v>5</v>
      </c>
      <c r="M7343" s="17">
        <v>-18.25</v>
      </c>
      <c r="N7343" s="17" t="str">
        <f>IF(SalesData[[#This Row],[Profit]]&gt;0,"Profit","Loss")</f>
        <v>Loss</v>
      </c>
    </row>
    <row r="7344" spans="1:14" x14ac:dyDescent="0.25">
      <c r="A7344" s="1">
        <v>42849</v>
      </c>
      <c r="B7344" s="3">
        <f t="shared" si="342"/>
        <v>2017</v>
      </c>
      <c r="C7344" s="3">
        <f t="shared" si="343"/>
        <v>4</v>
      </c>
      <c r="D7344" t="s">
        <v>2383</v>
      </c>
      <c r="E7344" t="str">
        <f t="shared" si="344"/>
        <v>Art Ferguson20170424</v>
      </c>
      <c r="F7344">
        <f>IF(COUNTIF($E$2:E7344, E7344) = 1, MAX($F$1:F7343) + 1, INDEX($F$1:F7343, MATCH(E7344, $E$1:E7343, 0)))</f>
        <v>3639</v>
      </c>
      <c r="G7344" t="s">
        <v>15</v>
      </c>
      <c r="H7344" t="s">
        <v>11</v>
      </c>
      <c r="I7344" t="s">
        <v>18</v>
      </c>
      <c r="J7344" t="s">
        <v>838</v>
      </c>
      <c r="K7344" s="17">
        <v>72.78</v>
      </c>
      <c r="L7344" s="17">
        <v>1</v>
      </c>
      <c r="M7344" s="17">
        <v>-18.2</v>
      </c>
      <c r="N7344" s="17" t="str">
        <f>IF(SalesData[[#This Row],[Profit]]&gt;0,"Profit","Loss")</f>
        <v>Loss</v>
      </c>
    </row>
    <row r="7345" spans="1:14" x14ac:dyDescent="0.25">
      <c r="A7345" s="1">
        <v>42850</v>
      </c>
      <c r="B7345" s="3">
        <f t="shared" si="342"/>
        <v>2017</v>
      </c>
      <c r="C7345" s="3">
        <f t="shared" si="343"/>
        <v>4</v>
      </c>
      <c r="D7345" t="s">
        <v>22</v>
      </c>
      <c r="E7345" t="str">
        <f t="shared" si="344"/>
        <v>Mick Brown20170425</v>
      </c>
      <c r="F7345">
        <f>IF(COUNTIF($E$2:E7345, E7345) = 1, MAX($F$1:F7344) + 1, INDEX($F$1:F7344, MATCH(E7345, $E$1:E7344, 0)))</f>
        <v>3640</v>
      </c>
      <c r="G7345" t="s">
        <v>27</v>
      </c>
      <c r="H7345" t="s">
        <v>11</v>
      </c>
      <c r="I7345" t="s">
        <v>20</v>
      </c>
      <c r="J7345" t="s">
        <v>966</v>
      </c>
      <c r="K7345" s="17">
        <v>13.9</v>
      </c>
      <c r="L7345" s="17">
        <v>2</v>
      </c>
      <c r="M7345" s="17">
        <v>4.5199999999999996</v>
      </c>
      <c r="N7345" s="17" t="str">
        <f>IF(SalesData[[#This Row],[Profit]]&gt;0,"Profit","Loss")</f>
        <v>Profit</v>
      </c>
    </row>
    <row r="7346" spans="1:14" x14ac:dyDescent="0.25">
      <c r="A7346" s="1">
        <v>42850</v>
      </c>
      <c r="B7346" s="3">
        <f t="shared" si="342"/>
        <v>2017</v>
      </c>
      <c r="C7346" s="3">
        <f t="shared" si="343"/>
        <v>4</v>
      </c>
      <c r="D7346" t="s">
        <v>2176</v>
      </c>
      <c r="E7346" t="str">
        <f t="shared" si="344"/>
        <v>Parhena Norris20170425</v>
      </c>
      <c r="F7346">
        <f>IF(COUNTIF($E$2:E7346, E7346) = 1, MAX($F$1:F7345) + 1, INDEX($F$1:F7345, MATCH(E7346, $E$1:E7345, 0)))</f>
        <v>3641</v>
      </c>
      <c r="G7346" t="s">
        <v>120</v>
      </c>
      <c r="H7346" t="s">
        <v>11</v>
      </c>
      <c r="I7346" t="s">
        <v>24</v>
      </c>
      <c r="J7346" t="s">
        <v>51</v>
      </c>
      <c r="K7346" s="17">
        <v>42.05</v>
      </c>
      <c r="L7346" s="17">
        <v>9</v>
      </c>
      <c r="M7346" s="17">
        <v>5.26</v>
      </c>
      <c r="N7346" s="17" t="str">
        <f>IF(SalesData[[#This Row],[Profit]]&gt;0,"Profit","Loss")</f>
        <v>Profit</v>
      </c>
    </row>
    <row r="7347" spans="1:14" x14ac:dyDescent="0.25">
      <c r="A7347" s="1">
        <v>42850</v>
      </c>
      <c r="B7347" s="3">
        <f t="shared" si="342"/>
        <v>2017</v>
      </c>
      <c r="C7347" s="3">
        <f t="shared" si="343"/>
        <v>4</v>
      </c>
      <c r="D7347" t="s">
        <v>2176</v>
      </c>
      <c r="E7347" t="str">
        <f t="shared" si="344"/>
        <v>Parhena Norris20170425</v>
      </c>
      <c r="F7347">
        <f>IF(COUNTIF($E$2:E7347, E7347) = 1, MAX($F$1:F7346) + 1, INDEX($F$1:F7346, MATCH(E7347, $E$1:E7346, 0)))</f>
        <v>3641</v>
      </c>
      <c r="G7347" t="s">
        <v>120</v>
      </c>
      <c r="H7347" t="s">
        <v>11</v>
      </c>
      <c r="I7347" t="s">
        <v>24</v>
      </c>
      <c r="J7347" t="s">
        <v>2410</v>
      </c>
      <c r="K7347" s="17">
        <v>67.92</v>
      </c>
      <c r="L7347" s="17">
        <v>5</v>
      </c>
      <c r="M7347" s="17">
        <v>6.79</v>
      </c>
      <c r="N7347" s="17" t="str">
        <f>IF(SalesData[[#This Row],[Profit]]&gt;0,"Profit","Loss")</f>
        <v>Profit</v>
      </c>
    </row>
    <row r="7348" spans="1:14" x14ac:dyDescent="0.25">
      <c r="A7348" s="1">
        <v>42850</v>
      </c>
      <c r="B7348" s="3">
        <f t="shared" si="342"/>
        <v>2017</v>
      </c>
      <c r="C7348" s="3">
        <f t="shared" si="343"/>
        <v>4</v>
      </c>
      <c r="D7348" t="s">
        <v>1356</v>
      </c>
      <c r="E7348" t="str">
        <f t="shared" si="344"/>
        <v>Larry Hughes20170425</v>
      </c>
      <c r="F7348">
        <f>IF(COUNTIF($E$2:E7348, E7348) = 1, MAX($F$1:F7347) + 1, INDEX($F$1:F7347, MATCH(E7348, $E$1:E7347, 0)))</f>
        <v>3642</v>
      </c>
      <c r="G7348" t="s">
        <v>95</v>
      </c>
      <c r="H7348" t="s">
        <v>11</v>
      </c>
      <c r="I7348" t="s">
        <v>24</v>
      </c>
      <c r="J7348" t="s">
        <v>2642</v>
      </c>
      <c r="K7348" s="17">
        <v>8.9</v>
      </c>
      <c r="L7348" s="17">
        <v>4</v>
      </c>
      <c r="M7348" s="17">
        <v>0.67</v>
      </c>
      <c r="N7348" s="17" t="str">
        <f>IF(SalesData[[#This Row],[Profit]]&gt;0,"Profit","Loss")</f>
        <v>Profit</v>
      </c>
    </row>
    <row r="7349" spans="1:14" x14ac:dyDescent="0.25">
      <c r="A7349" s="1">
        <v>42850</v>
      </c>
      <c r="B7349" s="3">
        <f t="shared" si="342"/>
        <v>2017</v>
      </c>
      <c r="C7349" s="3">
        <f t="shared" si="343"/>
        <v>4</v>
      </c>
      <c r="D7349" t="s">
        <v>590</v>
      </c>
      <c r="E7349" t="str">
        <f t="shared" si="344"/>
        <v>Lauren Leatherbury20170425</v>
      </c>
      <c r="F7349">
        <f>IF(COUNTIF($E$2:E7349, E7349) = 1, MAX($F$1:F7348) + 1, INDEX($F$1:F7348, MATCH(E7349, $E$1:E7348, 0)))</f>
        <v>3643</v>
      </c>
      <c r="G7349" t="s">
        <v>27</v>
      </c>
      <c r="H7349" t="s">
        <v>11</v>
      </c>
      <c r="I7349" t="s">
        <v>12</v>
      </c>
      <c r="J7349" t="s">
        <v>2533</v>
      </c>
      <c r="K7349" s="17">
        <v>19.05</v>
      </c>
      <c r="L7349" s="17">
        <v>3</v>
      </c>
      <c r="M7349" s="17">
        <v>8.76</v>
      </c>
      <c r="N7349" s="17" t="str">
        <f>IF(SalesData[[#This Row],[Profit]]&gt;0,"Profit","Loss")</f>
        <v>Profit</v>
      </c>
    </row>
    <row r="7350" spans="1:14" x14ac:dyDescent="0.25">
      <c r="A7350" s="1">
        <v>42850</v>
      </c>
      <c r="B7350" s="3">
        <f t="shared" si="342"/>
        <v>2017</v>
      </c>
      <c r="C7350" s="3">
        <f t="shared" si="343"/>
        <v>4</v>
      </c>
      <c r="D7350" t="s">
        <v>590</v>
      </c>
      <c r="E7350" t="str">
        <f t="shared" si="344"/>
        <v>Lauren Leatherbury20170425</v>
      </c>
      <c r="F7350">
        <f>IF(COUNTIF($E$2:E7350, E7350) = 1, MAX($F$1:F7349) + 1, INDEX($F$1:F7349, MATCH(E7350, $E$1:E7349, 0)))</f>
        <v>3643</v>
      </c>
      <c r="G7350" t="s">
        <v>27</v>
      </c>
      <c r="H7350" t="s">
        <v>11</v>
      </c>
      <c r="I7350" t="s">
        <v>20</v>
      </c>
      <c r="J7350" t="s">
        <v>162</v>
      </c>
      <c r="K7350" s="17">
        <v>73.34</v>
      </c>
      <c r="L7350" s="17">
        <v>3</v>
      </c>
      <c r="M7350" s="17">
        <v>27.5</v>
      </c>
      <c r="N7350" s="17" t="str">
        <f>IF(SalesData[[#This Row],[Profit]]&gt;0,"Profit","Loss")</f>
        <v>Profit</v>
      </c>
    </row>
    <row r="7351" spans="1:14" x14ac:dyDescent="0.25">
      <c r="A7351" s="1">
        <v>42850</v>
      </c>
      <c r="B7351" s="3">
        <f t="shared" si="342"/>
        <v>2017</v>
      </c>
      <c r="C7351" s="3">
        <f t="shared" si="343"/>
        <v>4</v>
      </c>
      <c r="D7351" t="s">
        <v>128</v>
      </c>
      <c r="E7351" t="str">
        <f t="shared" si="344"/>
        <v>Speros Goranitis20170425</v>
      </c>
      <c r="F7351">
        <f>IF(COUNTIF($E$2:E7351, E7351) = 1, MAX($F$1:F7350) + 1, INDEX($F$1:F7350, MATCH(E7351, $E$1:E7350, 0)))</f>
        <v>3644</v>
      </c>
      <c r="G7351" t="s">
        <v>27</v>
      </c>
      <c r="H7351" t="s">
        <v>39</v>
      </c>
      <c r="I7351" t="s">
        <v>52</v>
      </c>
      <c r="J7351" t="s">
        <v>867</v>
      </c>
      <c r="K7351" s="17">
        <v>107.97</v>
      </c>
      <c r="L7351" s="17">
        <v>3</v>
      </c>
      <c r="M7351" s="17">
        <v>22.67</v>
      </c>
      <c r="N7351" s="17" t="str">
        <f>IF(SalesData[[#This Row],[Profit]]&gt;0,"Profit","Loss")</f>
        <v>Profit</v>
      </c>
    </row>
    <row r="7352" spans="1:14" x14ac:dyDescent="0.25">
      <c r="A7352" s="1">
        <v>42850</v>
      </c>
      <c r="B7352" s="3">
        <f t="shared" si="342"/>
        <v>2017</v>
      </c>
      <c r="C7352" s="3">
        <f t="shared" si="343"/>
        <v>4</v>
      </c>
      <c r="D7352" t="s">
        <v>1751</v>
      </c>
      <c r="E7352" t="str">
        <f t="shared" si="344"/>
        <v>Rob Lucas20170425</v>
      </c>
      <c r="F7352">
        <f>IF(COUNTIF($E$2:E7352, E7352) = 1, MAX($F$1:F7351) + 1, INDEX($F$1:F7351, MATCH(E7352, $E$1:E7351, 0)))</f>
        <v>3645</v>
      </c>
      <c r="G7352" t="s">
        <v>27</v>
      </c>
      <c r="H7352" t="s">
        <v>34</v>
      </c>
      <c r="I7352" t="s">
        <v>74</v>
      </c>
      <c r="J7352" t="s">
        <v>2161</v>
      </c>
      <c r="K7352" s="17">
        <v>344.98</v>
      </c>
      <c r="L7352" s="17">
        <v>7</v>
      </c>
      <c r="M7352" s="17">
        <v>28.41</v>
      </c>
      <c r="N7352" s="17" t="str">
        <f>IF(SalesData[[#This Row],[Profit]]&gt;0,"Profit","Loss")</f>
        <v>Profit</v>
      </c>
    </row>
    <row r="7353" spans="1:14" x14ac:dyDescent="0.25">
      <c r="A7353" s="1">
        <v>42851</v>
      </c>
      <c r="B7353" s="3">
        <f t="shared" si="342"/>
        <v>2017</v>
      </c>
      <c r="C7353" s="3">
        <f t="shared" si="343"/>
        <v>4</v>
      </c>
      <c r="D7353" t="s">
        <v>2573</v>
      </c>
      <c r="E7353" t="str">
        <f t="shared" si="344"/>
        <v>Larry Blacks20170426</v>
      </c>
      <c r="F7353">
        <f>IF(COUNTIF($E$2:E7353, E7353) = 1, MAX($F$1:F7352) + 1, INDEX($F$1:F7352, MATCH(E7353, $E$1:E7352, 0)))</f>
        <v>3646</v>
      </c>
      <c r="G7353" t="s">
        <v>10</v>
      </c>
      <c r="H7353" t="s">
        <v>34</v>
      </c>
      <c r="I7353" t="s">
        <v>47</v>
      </c>
      <c r="J7353" t="s">
        <v>60</v>
      </c>
      <c r="K7353" s="17">
        <v>1.99</v>
      </c>
      <c r="L7353" s="17">
        <v>1</v>
      </c>
      <c r="M7353" s="17">
        <v>-1.44</v>
      </c>
      <c r="N7353" s="17" t="str">
        <f>IF(SalesData[[#This Row],[Profit]]&gt;0,"Profit","Loss")</f>
        <v>Loss</v>
      </c>
    </row>
    <row r="7354" spans="1:14" x14ac:dyDescent="0.25">
      <c r="A7354" s="1">
        <v>42851</v>
      </c>
      <c r="B7354" s="3">
        <f t="shared" si="342"/>
        <v>2017</v>
      </c>
      <c r="C7354" s="3">
        <f t="shared" si="343"/>
        <v>4</v>
      </c>
      <c r="D7354" t="s">
        <v>2188</v>
      </c>
      <c r="E7354" t="str">
        <f t="shared" si="344"/>
        <v>Philisse Overcash20170426</v>
      </c>
      <c r="F7354">
        <f>IF(COUNTIF($E$2:E7354, E7354) = 1, MAX($F$1:F7353) + 1, INDEX($F$1:F7353, MATCH(E7354, $E$1:E7353, 0)))</f>
        <v>3647</v>
      </c>
      <c r="G7354" t="s">
        <v>164</v>
      </c>
      <c r="H7354" t="s">
        <v>11</v>
      </c>
      <c r="I7354" t="s">
        <v>12</v>
      </c>
      <c r="J7354" t="s">
        <v>2648</v>
      </c>
      <c r="K7354" s="17">
        <v>20.34</v>
      </c>
      <c r="L7354" s="17">
        <v>3</v>
      </c>
      <c r="M7354" s="17">
        <v>9.36</v>
      </c>
      <c r="N7354" s="17" t="str">
        <f>IF(SalesData[[#This Row],[Profit]]&gt;0,"Profit","Loss")</f>
        <v>Profit</v>
      </c>
    </row>
    <row r="7355" spans="1:14" x14ac:dyDescent="0.25">
      <c r="A7355" s="1">
        <v>42851</v>
      </c>
      <c r="B7355" s="3">
        <f t="shared" si="342"/>
        <v>2017</v>
      </c>
      <c r="C7355" s="3">
        <f t="shared" si="343"/>
        <v>4</v>
      </c>
      <c r="D7355" t="s">
        <v>2188</v>
      </c>
      <c r="E7355" t="str">
        <f t="shared" si="344"/>
        <v>Philisse Overcash20170426</v>
      </c>
      <c r="F7355">
        <f>IF(COUNTIF($E$2:E7355, E7355) = 1, MAX($F$1:F7354) + 1, INDEX($F$1:F7354, MATCH(E7355, $E$1:E7354, 0)))</f>
        <v>3647</v>
      </c>
      <c r="G7355" t="s">
        <v>164</v>
      </c>
      <c r="H7355" t="s">
        <v>11</v>
      </c>
      <c r="I7355" t="s">
        <v>16</v>
      </c>
      <c r="J7355" t="s">
        <v>2581</v>
      </c>
      <c r="K7355" s="17">
        <v>39.28</v>
      </c>
      <c r="L7355" s="17">
        <v>8</v>
      </c>
      <c r="M7355" s="17">
        <v>19.25</v>
      </c>
      <c r="N7355" s="17" t="str">
        <f>IF(SalesData[[#This Row],[Profit]]&gt;0,"Profit","Loss")</f>
        <v>Profit</v>
      </c>
    </row>
    <row r="7356" spans="1:14" x14ac:dyDescent="0.25">
      <c r="A7356" s="1">
        <v>42852</v>
      </c>
      <c r="B7356" s="3">
        <f t="shared" si="342"/>
        <v>2017</v>
      </c>
      <c r="C7356" s="3">
        <f t="shared" si="343"/>
        <v>4</v>
      </c>
      <c r="D7356" t="s">
        <v>2518</v>
      </c>
      <c r="E7356" t="str">
        <f t="shared" si="344"/>
        <v>Cynthia Voltz20170427</v>
      </c>
      <c r="F7356">
        <f>IF(COUNTIF($E$2:E7356, E7356) = 1, MAX($F$1:F7355) + 1, INDEX($F$1:F7355, MATCH(E7356, $E$1:E7355, 0)))</f>
        <v>3648</v>
      </c>
      <c r="G7356" t="s">
        <v>10</v>
      </c>
      <c r="H7356" t="s">
        <v>11</v>
      </c>
      <c r="I7356" t="s">
        <v>16</v>
      </c>
      <c r="J7356" t="s">
        <v>1709</v>
      </c>
      <c r="K7356" s="17">
        <v>33.119999999999997</v>
      </c>
      <c r="L7356" s="17">
        <v>4</v>
      </c>
      <c r="M7356" s="17">
        <v>11.59</v>
      </c>
      <c r="N7356" s="17" t="str">
        <f>IF(SalesData[[#This Row],[Profit]]&gt;0,"Profit","Loss")</f>
        <v>Profit</v>
      </c>
    </row>
    <row r="7357" spans="1:14" x14ac:dyDescent="0.25">
      <c r="A7357" s="1">
        <v>42852</v>
      </c>
      <c r="B7357" s="3">
        <f t="shared" si="342"/>
        <v>2017</v>
      </c>
      <c r="C7357" s="3">
        <f t="shared" si="343"/>
        <v>4</v>
      </c>
      <c r="D7357" t="s">
        <v>2518</v>
      </c>
      <c r="E7357" t="str">
        <f t="shared" si="344"/>
        <v>Cynthia Voltz20170427</v>
      </c>
      <c r="F7357">
        <f>IF(COUNTIF($E$2:E7357, E7357) = 1, MAX($F$1:F7356) + 1, INDEX($F$1:F7356, MATCH(E7357, $E$1:E7356, 0)))</f>
        <v>3648</v>
      </c>
      <c r="G7357" t="s">
        <v>10</v>
      </c>
      <c r="H7357" t="s">
        <v>34</v>
      </c>
      <c r="I7357" t="s">
        <v>74</v>
      </c>
      <c r="J7357" t="s">
        <v>2350</v>
      </c>
      <c r="K7357" s="17">
        <v>220.27</v>
      </c>
      <c r="L7357" s="17">
        <v>4</v>
      </c>
      <c r="M7357" s="17">
        <v>-42.11</v>
      </c>
      <c r="N7357" s="17" t="str">
        <f>IF(SalesData[[#This Row],[Profit]]&gt;0,"Profit","Loss")</f>
        <v>Loss</v>
      </c>
    </row>
    <row r="7358" spans="1:14" x14ac:dyDescent="0.25">
      <c r="A7358" s="1">
        <v>42852</v>
      </c>
      <c r="B7358" s="3">
        <f t="shared" si="342"/>
        <v>2017</v>
      </c>
      <c r="C7358" s="3">
        <f t="shared" si="343"/>
        <v>4</v>
      </c>
      <c r="D7358" t="s">
        <v>1152</v>
      </c>
      <c r="E7358" t="str">
        <f t="shared" si="344"/>
        <v>Arthur Prichep20170427</v>
      </c>
      <c r="F7358">
        <f>IF(COUNTIF($E$2:E7358, E7358) = 1, MAX($F$1:F7357) + 1, INDEX($F$1:F7357, MATCH(E7358, $E$1:E7357, 0)))</f>
        <v>3649</v>
      </c>
      <c r="G7358" t="s">
        <v>27</v>
      </c>
      <c r="H7358" t="s">
        <v>11</v>
      </c>
      <c r="I7358" t="s">
        <v>24</v>
      </c>
      <c r="J7358" t="s">
        <v>1852</v>
      </c>
      <c r="K7358" s="17">
        <v>123.92</v>
      </c>
      <c r="L7358" s="17">
        <v>4</v>
      </c>
      <c r="M7358" s="17">
        <v>33.46</v>
      </c>
      <c r="N7358" s="17" t="str">
        <f>IF(SalesData[[#This Row],[Profit]]&gt;0,"Profit","Loss")</f>
        <v>Profit</v>
      </c>
    </row>
    <row r="7359" spans="1:14" x14ac:dyDescent="0.25">
      <c r="A7359" s="1">
        <v>42852</v>
      </c>
      <c r="B7359" s="3">
        <f t="shared" si="342"/>
        <v>2017</v>
      </c>
      <c r="C7359" s="3">
        <f t="shared" si="343"/>
        <v>4</v>
      </c>
      <c r="D7359" t="s">
        <v>1152</v>
      </c>
      <c r="E7359" t="str">
        <f t="shared" si="344"/>
        <v>Arthur Prichep20170427</v>
      </c>
      <c r="F7359">
        <f>IF(COUNTIF($E$2:E7359, E7359) = 1, MAX($F$1:F7358) + 1, INDEX($F$1:F7358, MATCH(E7359, $E$1:E7358, 0)))</f>
        <v>3649</v>
      </c>
      <c r="G7359" t="s">
        <v>27</v>
      </c>
      <c r="H7359" t="s">
        <v>11</v>
      </c>
      <c r="I7359" t="s">
        <v>24</v>
      </c>
      <c r="J7359" t="s">
        <v>271</v>
      </c>
      <c r="K7359" s="17">
        <v>12.39</v>
      </c>
      <c r="L7359" s="17">
        <v>3</v>
      </c>
      <c r="M7359" s="17">
        <v>5.7</v>
      </c>
      <c r="N7359" s="17" t="str">
        <f>IF(SalesData[[#This Row],[Profit]]&gt;0,"Profit","Loss")</f>
        <v>Profit</v>
      </c>
    </row>
    <row r="7360" spans="1:14" x14ac:dyDescent="0.25">
      <c r="A7360" s="1">
        <v>42852</v>
      </c>
      <c r="B7360" s="3">
        <f t="shared" si="342"/>
        <v>2017</v>
      </c>
      <c r="C7360" s="3">
        <f t="shared" si="343"/>
        <v>4</v>
      </c>
      <c r="D7360" t="s">
        <v>1152</v>
      </c>
      <c r="E7360" t="str">
        <f t="shared" si="344"/>
        <v>Arthur Prichep20170427</v>
      </c>
      <c r="F7360">
        <f>IF(COUNTIF($E$2:E7360, E7360) = 1, MAX($F$1:F7359) + 1, INDEX($F$1:F7359, MATCH(E7360, $E$1:E7359, 0)))</f>
        <v>3649</v>
      </c>
      <c r="G7360" t="s">
        <v>27</v>
      </c>
      <c r="H7360" t="s">
        <v>11</v>
      </c>
      <c r="I7360" t="s">
        <v>24</v>
      </c>
      <c r="J7360" t="s">
        <v>484</v>
      </c>
      <c r="K7360" s="17">
        <v>47.3</v>
      </c>
      <c r="L7360" s="17">
        <v>2</v>
      </c>
      <c r="M7360" s="17">
        <v>12.3</v>
      </c>
      <c r="N7360" s="17" t="str">
        <f>IF(SalesData[[#This Row],[Profit]]&gt;0,"Profit","Loss")</f>
        <v>Profit</v>
      </c>
    </row>
    <row r="7361" spans="1:14" x14ac:dyDescent="0.25">
      <c r="A7361" s="1">
        <v>42852</v>
      </c>
      <c r="B7361" s="3">
        <f t="shared" si="342"/>
        <v>2017</v>
      </c>
      <c r="C7361" s="3">
        <f t="shared" si="343"/>
        <v>4</v>
      </c>
      <c r="D7361" t="s">
        <v>2277</v>
      </c>
      <c r="E7361" t="str">
        <f t="shared" si="344"/>
        <v>Henry MacAllister20170427</v>
      </c>
      <c r="F7361">
        <f>IF(COUNTIF($E$2:E7361, E7361) = 1, MAX($F$1:F7360) + 1, INDEX($F$1:F7360, MATCH(E7361, $E$1:E7360, 0)))</f>
        <v>3650</v>
      </c>
      <c r="G7361" t="s">
        <v>164</v>
      </c>
      <c r="H7361" t="s">
        <v>34</v>
      </c>
      <c r="I7361" t="s">
        <v>47</v>
      </c>
      <c r="J7361" t="s">
        <v>1586</v>
      </c>
      <c r="K7361" s="17">
        <v>139.58000000000001</v>
      </c>
      <c r="L7361" s="17">
        <v>7</v>
      </c>
      <c r="M7361" s="17">
        <v>39.08</v>
      </c>
      <c r="N7361" s="17" t="str">
        <f>IF(SalesData[[#This Row],[Profit]]&gt;0,"Profit","Loss")</f>
        <v>Profit</v>
      </c>
    </row>
    <row r="7362" spans="1:14" x14ac:dyDescent="0.25">
      <c r="A7362" s="1">
        <v>42853</v>
      </c>
      <c r="B7362" s="3">
        <f t="shared" ref="B7362:B7425" si="345">YEAR(A7362)</f>
        <v>2017</v>
      </c>
      <c r="C7362" s="3">
        <f t="shared" ref="C7362:C7425" si="346">MONTH(A7362)</f>
        <v>4</v>
      </c>
      <c r="D7362" t="s">
        <v>346</v>
      </c>
      <c r="E7362" t="str">
        <f t="shared" ref="E7362:E7425" si="347">D7362 &amp; TEXT(A7362, "yyyymmdd")</f>
        <v>Matt Connell20170428</v>
      </c>
      <c r="F7362">
        <f>IF(COUNTIF($E$2:E7362, E7362) = 1, MAX($F$1:F7361) + 1, INDEX($F$1:F7361, MATCH(E7362, $E$1:E7361, 0)))</f>
        <v>3651</v>
      </c>
      <c r="G7362" t="s">
        <v>23</v>
      </c>
      <c r="H7362" t="s">
        <v>11</v>
      </c>
      <c r="I7362" t="s">
        <v>18</v>
      </c>
      <c r="J7362" t="s">
        <v>2219</v>
      </c>
      <c r="K7362" s="17">
        <v>8.3800000000000008</v>
      </c>
      <c r="L7362" s="17">
        <v>1</v>
      </c>
      <c r="M7362" s="17">
        <v>0.73</v>
      </c>
      <c r="N7362" s="17" t="str">
        <f>IF(SalesData[[#This Row],[Profit]]&gt;0,"Profit","Loss")</f>
        <v>Profit</v>
      </c>
    </row>
    <row r="7363" spans="1:14" x14ac:dyDescent="0.25">
      <c r="A7363" s="1">
        <v>42853</v>
      </c>
      <c r="B7363" s="3">
        <f t="shared" si="345"/>
        <v>2017</v>
      </c>
      <c r="C7363" s="3">
        <f t="shared" si="346"/>
        <v>4</v>
      </c>
      <c r="D7363" t="s">
        <v>346</v>
      </c>
      <c r="E7363" t="str">
        <f t="shared" si="347"/>
        <v>Matt Connell20170428</v>
      </c>
      <c r="F7363">
        <f>IF(COUNTIF($E$2:E7363, E7363) = 1, MAX($F$1:F7362) + 1, INDEX($F$1:F7362, MATCH(E7363, $E$1:E7362, 0)))</f>
        <v>3651</v>
      </c>
      <c r="G7363" t="s">
        <v>23</v>
      </c>
      <c r="H7363" t="s">
        <v>11</v>
      </c>
      <c r="I7363" t="s">
        <v>24</v>
      </c>
      <c r="J7363" t="s">
        <v>845</v>
      </c>
      <c r="K7363" s="17">
        <v>6.85</v>
      </c>
      <c r="L7363" s="17">
        <v>2</v>
      </c>
      <c r="M7363" s="17">
        <v>0.77</v>
      </c>
      <c r="N7363" s="17" t="str">
        <f>IF(SalesData[[#This Row],[Profit]]&gt;0,"Profit","Loss")</f>
        <v>Profit</v>
      </c>
    </row>
    <row r="7364" spans="1:14" x14ac:dyDescent="0.25">
      <c r="A7364" s="1">
        <v>42853</v>
      </c>
      <c r="B7364" s="3">
        <f t="shared" si="345"/>
        <v>2017</v>
      </c>
      <c r="C7364" s="3">
        <f t="shared" si="346"/>
        <v>4</v>
      </c>
      <c r="D7364" t="s">
        <v>965</v>
      </c>
      <c r="E7364" t="str">
        <f t="shared" si="347"/>
        <v>Jack Lebron20170428</v>
      </c>
      <c r="F7364">
        <f>IF(COUNTIF($E$2:E7364, E7364) = 1, MAX($F$1:F7363) + 1, INDEX($F$1:F7363, MATCH(E7364, $E$1:E7363, 0)))</f>
        <v>3652</v>
      </c>
      <c r="G7364" t="s">
        <v>245</v>
      </c>
      <c r="H7364" t="s">
        <v>11</v>
      </c>
      <c r="I7364" t="s">
        <v>92</v>
      </c>
      <c r="J7364" t="s">
        <v>2644</v>
      </c>
      <c r="K7364" s="17">
        <v>28.08</v>
      </c>
      <c r="L7364" s="17">
        <v>3</v>
      </c>
      <c r="M7364" s="17">
        <v>5.27</v>
      </c>
      <c r="N7364" s="17" t="str">
        <f>IF(SalesData[[#This Row],[Profit]]&gt;0,"Profit","Loss")</f>
        <v>Profit</v>
      </c>
    </row>
    <row r="7365" spans="1:14" x14ac:dyDescent="0.25">
      <c r="A7365" s="1">
        <v>42853</v>
      </c>
      <c r="B7365" s="3">
        <f t="shared" si="345"/>
        <v>2017</v>
      </c>
      <c r="C7365" s="3">
        <f t="shared" si="346"/>
        <v>4</v>
      </c>
      <c r="D7365" t="s">
        <v>714</v>
      </c>
      <c r="E7365" t="str">
        <f t="shared" si="347"/>
        <v>Janet Lee20170428</v>
      </c>
      <c r="F7365">
        <f>IF(COUNTIF($E$2:E7365, E7365) = 1, MAX($F$1:F7364) + 1, INDEX($F$1:F7364, MATCH(E7365, $E$1:E7364, 0)))</f>
        <v>3653</v>
      </c>
      <c r="G7365" t="s">
        <v>123</v>
      </c>
      <c r="H7365" t="s">
        <v>39</v>
      </c>
      <c r="I7365" t="s">
        <v>40</v>
      </c>
      <c r="J7365" t="s">
        <v>2193</v>
      </c>
      <c r="K7365" s="17">
        <v>751.98</v>
      </c>
      <c r="L7365" s="17">
        <v>2</v>
      </c>
      <c r="M7365" s="17">
        <v>84.6</v>
      </c>
      <c r="N7365" s="17" t="str">
        <f>IF(SalesData[[#This Row],[Profit]]&gt;0,"Profit","Loss")</f>
        <v>Profit</v>
      </c>
    </row>
    <row r="7366" spans="1:14" x14ac:dyDescent="0.25">
      <c r="A7366" s="1">
        <v>42854</v>
      </c>
      <c r="B7366" s="3">
        <f t="shared" si="345"/>
        <v>2017</v>
      </c>
      <c r="C7366" s="3">
        <f t="shared" si="346"/>
        <v>4</v>
      </c>
      <c r="D7366" t="s">
        <v>285</v>
      </c>
      <c r="E7366" t="str">
        <f t="shared" si="347"/>
        <v>Filia McAdams20170429</v>
      </c>
      <c r="F7366">
        <f>IF(COUNTIF($E$2:E7366, E7366) = 1, MAX($F$1:F7365) + 1, INDEX($F$1:F7365, MATCH(E7366, $E$1:E7365, 0)))</f>
        <v>3654</v>
      </c>
      <c r="G7366" t="s">
        <v>78</v>
      </c>
      <c r="H7366" t="s">
        <v>34</v>
      </c>
      <c r="I7366" t="s">
        <v>145</v>
      </c>
      <c r="J7366" t="s">
        <v>1075</v>
      </c>
      <c r="K7366" s="17">
        <v>1048.3499999999999</v>
      </c>
      <c r="L7366" s="17">
        <v>5</v>
      </c>
      <c r="M7366" s="17">
        <v>-69.89</v>
      </c>
      <c r="N7366" s="17" t="str">
        <f>IF(SalesData[[#This Row],[Profit]]&gt;0,"Profit","Loss")</f>
        <v>Loss</v>
      </c>
    </row>
    <row r="7367" spans="1:14" x14ac:dyDescent="0.25">
      <c r="A7367" s="1">
        <v>42854</v>
      </c>
      <c r="B7367" s="3">
        <f t="shared" si="345"/>
        <v>2017</v>
      </c>
      <c r="C7367" s="3">
        <f t="shared" si="346"/>
        <v>4</v>
      </c>
      <c r="D7367" t="s">
        <v>277</v>
      </c>
      <c r="E7367" t="str">
        <f t="shared" si="347"/>
        <v>Kean Thornton20170429</v>
      </c>
      <c r="F7367">
        <f>IF(COUNTIF($E$2:E7367, E7367) = 1, MAX($F$1:F7366) + 1, INDEX($F$1:F7366, MATCH(E7367, $E$1:E7366, 0)))</f>
        <v>3655</v>
      </c>
      <c r="G7367" t="s">
        <v>177</v>
      </c>
      <c r="H7367" t="s">
        <v>11</v>
      </c>
      <c r="I7367" t="s">
        <v>16</v>
      </c>
      <c r="J7367" t="s">
        <v>2667</v>
      </c>
      <c r="K7367" s="17">
        <v>4.91</v>
      </c>
      <c r="L7367" s="17">
        <v>1</v>
      </c>
      <c r="M7367" s="17">
        <v>2.41</v>
      </c>
      <c r="N7367" s="17" t="str">
        <f>IF(SalesData[[#This Row],[Profit]]&gt;0,"Profit","Loss")</f>
        <v>Profit</v>
      </c>
    </row>
    <row r="7368" spans="1:14" x14ac:dyDescent="0.25">
      <c r="A7368" s="1">
        <v>42855</v>
      </c>
      <c r="B7368" s="3">
        <f t="shared" si="345"/>
        <v>2017</v>
      </c>
      <c r="C7368" s="3">
        <f t="shared" si="346"/>
        <v>4</v>
      </c>
      <c r="D7368" t="s">
        <v>2412</v>
      </c>
      <c r="E7368" t="str">
        <f t="shared" si="347"/>
        <v>Dionis Lloyd20170430</v>
      </c>
      <c r="F7368">
        <f>IF(COUNTIF($E$2:E7368, E7368) = 1, MAX($F$1:F7367) + 1, INDEX($F$1:F7367, MATCH(E7368, $E$1:E7367, 0)))</f>
        <v>3656</v>
      </c>
      <c r="G7368" t="s">
        <v>149</v>
      </c>
      <c r="H7368" t="s">
        <v>11</v>
      </c>
      <c r="I7368" t="s">
        <v>63</v>
      </c>
      <c r="J7368" t="s">
        <v>2415</v>
      </c>
      <c r="K7368" s="17">
        <v>62.96</v>
      </c>
      <c r="L7368" s="17">
        <v>4</v>
      </c>
      <c r="M7368" s="17">
        <v>28.33</v>
      </c>
      <c r="N7368" s="17" t="str">
        <f>IF(SalesData[[#This Row],[Profit]]&gt;0,"Profit","Loss")</f>
        <v>Profit</v>
      </c>
    </row>
    <row r="7369" spans="1:14" x14ac:dyDescent="0.25">
      <c r="A7369" s="1">
        <v>42855</v>
      </c>
      <c r="B7369" s="3">
        <f t="shared" si="345"/>
        <v>2017</v>
      </c>
      <c r="C7369" s="3">
        <f t="shared" si="346"/>
        <v>4</v>
      </c>
      <c r="D7369" t="s">
        <v>334</v>
      </c>
      <c r="E7369" t="str">
        <f t="shared" si="347"/>
        <v>Quincy Jones20170430</v>
      </c>
      <c r="F7369">
        <f>IF(COUNTIF($E$2:E7369, E7369) = 1, MAX($F$1:F7368) + 1, INDEX($F$1:F7368, MATCH(E7369, $E$1:E7368, 0)))</f>
        <v>3657</v>
      </c>
      <c r="G7369" t="s">
        <v>23</v>
      </c>
      <c r="H7369" t="s">
        <v>39</v>
      </c>
      <c r="I7369" t="s">
        <v>40</v>
      </c>
      <c r="J7369" t="s">
        <v>1266</v>
      </c>
      <c r="K7369" s="17">
        <v>677.58</v>
      </c>
      <c r="L7369" s="17">
        <v>5</v>
      </c>
      <c r="M7369" s="17">
        <v>-158.1</v>
      </c>
      <c r="N7369" s="17" t="str">
        <f>IF(SalesData[[#This Row],[Profit]]&gt;0,"Profit","Loss")</f>
        <v>Loss</v>
      </c>
    </row>
    <row r="7370" spans="1:14" x14ac:dyDescent="0.25">
      <c r="A7370" s="1">
        <v>42855</v>
      </c>
      <c r="B7370" s="3">
        <f t="shared" si="345"/>
        <v>2017</v>
      </c>
      <c r="C7370" s="3">
        <f t="shared" si="346"/>
        <v>4</v>
      </c>
      <c r="D7370" t="s">
        <v>334</v>
      </c>
      <c r="E7370" t="str">
        <f t="shared" si="347"/>
        <v>Quincy Jones20170430</v>
      </c>
      <c r="F7370">
        <f>IF(COUNTIF($E$2:E7370, E7370) = 1, MAX($F$1:F7369) + 1, INDEX($F$1:F7369, MATCH(E7370, $E$1:E7369, 0)))</f>
        <v>3657</v>
      </c>
      <c r="G7370" t="s">
        <v>23</v>
      </c>
      <c r="H7370" t="s">
        <v>11</v>
      </c>
      <c r="I7370" t="s">
        <v>20</v>
      </c>
      <c r="J7370" t="s">
        <v>1509</v>
      </c>
      <c r="K7370" s="17">
        <v>13.9</v>
      </c>
      <c r="L7370" s="17">
        <v>3</v>
      </c>
      <c r="M7370" s="17">
        <v>-9.26</v>
      </c>
      <c r="N7370" s="17" t="str">
        <f>IF(SalesData[[#This Row],[Profit]]&gt;0,"Profit","Loss")</f>
        <v>Loss</v>
      </c>
    </row>
    <row r="7371" spans="1:14" x14ac:dyDescent="0.25">
      <c r="A7371" s="1">
        <v>42855</v>
      </c>
      <c r="B7371" s="3">
        <f t="shared" si="345"/>
        <v>2017</v>
      </c>
      <c r="C7371" s="3">
        <f t="shared" si="346"/>
        <v>4</v>
      </c>
      <c r="D7371" t="s">
        <v>1044</v>
      </c>
      <c r="E7371" t="str">
        <f t="shared" si="347"/>
        <v>Ann Steele20170430</v>
      </c>
      <c r="F7371">
        <f>IF(COUNTIF($E$2:E7371, E7371) = 1, MAX($F$1:F7370) + 1, INDEX($F$1:F7370, MATCH(E7371, $E$1:E7370, 0)))</f>
        <v>3658</v>
      </c>
      <c r="G7371" t="s">
        <v>123</v>
      </c>
      <c r="H7371" t="s">
        <v>11</v>
      </c>
      <c r="I7371" t="s">
        <v>16</v>
      </c>
      <c r="J7371" t="s">
        <v>2210</v>
      </c>
      <c r="K7371" s="17">
        <v>4.6100000000000003</v>
      </c>
      <c r="L7371" s="17">
        <v>2</v>
      </c>
      <c r="M7371" s="17">
        <v>1.67</v>
      </c>
      <c r="N7371" s="17" t="str">
        <f>IF(SalesData[[#This Row],[Profit]]&gt;0,"Profit","Loss")</f>
        <v>Profit</v>
      </c>
    </row>
    <row r="7372" spans="1:14" x14ac:dyDescent="0.25">
      <c r="A7372" s="1">
        <v>42855</v>
      </c>
      <c r="B7372" s="3">
        <f t="shared" si="345"/>
        <v>2017</v>
      </c>
      <c r="C7372" s="3">
        <f t="shared" si="346"/>
        <v>4</v>
      </c>
      <c r="D7372" t="s">
        <v>1044</v>
      </c>
      <c r="E7372" t="str">
        <f t="shared" si="347"/>
        <v>Ann Steele20170430</v>
      </c>
      <c r="F7372">
        <f>IF(COUNTIF($E$2:E7372, E7372) = 1, MAX($F$1:F7371) + 1, INDEX($F$1:F7371, MATCH(E7372, $E$1:E7371, 0)))</f>
        <v>3658</v>
      </c>
      <c r="G7372" t="s">
        <v>123</v>
      </c>
      <c r="H7372" t="s">
        <v>11</v>
      </c>
      <c r="I7372" t="s">
        <v>24</v>
      </c>
      <c r="J7372" t="s">
        <v>207</v>
      </c>
      <c r="K7372" s="17">
        <v>15.53</v>
      </c>
      <c r="L7372" s="17">
        <v>3</v>
      </c>
      <c r="M7372" s="17">
        <v>4.8499999999999996</v>
      </c>
      <c r="N7372" s="17" t="str">
        <f>IF(SalesData[[#This Row],[Profit]]&gt;0,"Profit","Loss")</f>
        <v>Profit</v>
      </c>
    </row>
    <row r="7373" spans="1:14" x14ac:dyDescent="0.25">
      <c r="A7373" s="1">
        <v>42855</v>
      </c>
      <c r="B7373" s="3">
        <f t="shared" si="345"/>
        <v>2017</v>
      </c>
      <c r="C7373" s="3">
        <f t="shared" si="346"/>
        <v>4</v>
      </c>
      <c r="D7373" t="s">
        <v>1044</v>
      </c>
      <c r="E7373" t="str">
        <f t="shared" si="347"/>
        <v>Ann Steele20170430</v>
      </c>
      <c r="F7373">
        <f>IF(COUNTIF($E$2:E7373, E7373) = 1, MAX($F$1:F7372) + 1, INDEX($F$1:F7372, MATCH(E7373, $E$1:E7372, 0)))</f>
        <v>3658</v>
      </c>
      <c r="G7373" t="s">
        <v>123</v>
      </c>
      <c r="H7373" t="s">
        <v>11</v>
      </c>
      <c r="I7373" t="s">
        <v>16</v>
      </c>
      <c r="J7373" t="s">
        <v>1336</v>
      </c>
      <c r="K7373" s="17">
        <v>11.95</v>
      </c>
      <c r="L7373" s="17">
        <v>3</v>
      </c>
      <c r="M7373" s="17">
        <v>3.88</v>
      </c>
      <c r="N7373" s="17" t="str">
        <f>IF(SalesData[[#This Row],[Profit]]&gt;0,"Profit","Loss")</f>
        <v>Profit</v>
      </c>
    </row>
    <row r="7374" spans="1:14" x14ac:dyDescent="0.25">
      <c r="A7374" s="1">
        <v>42855</v>
      </c>
      <c r="B7374" s="3">
        <f t="shared" si="345"/>
        <v>2017</v>
      </c>
      <c r="C7374" s="3">
        <f t="shared" si="346"/>
        <v>4</v>
      </c>
      <c r="D7374" t="s">
        <v>1680</v>
      </c>
      <c r="E7374" t="str">
        <f t="shared" si="347"/>
        <v>Saphhira Shifley20170430</v>
      </c>
      <c r="F7374">
        <f>IF(COUNTIF($E$2:E7374, E7374) = 1, MAX($F$1:F7373) + 1, INDEX($F$1:F7373, MATCH(E7374, $E$1:E7373, 0)))</f>
        <v>3659</v>
      </c>
      <c r="G7374" t="s">
        <v>123</v>
      </c>
      <c r="H7374" t="s">
        <v>34</v>
      </c>
      <c r="I7374" t="s">
        <v>47</v>
      </c>
      <c r="J7374" t="s">
        <v>761</v>
      </c>
      <c r="K7374" s="17">
        <v>23.68</v>
      </c>
      <c r="L7374" s="17">
        <v>8</v>
      </c>
      <c r="M7374" s="17">
        <v>6.22</v>
      </c>
      <c r="N7374" s="17" t="str">
        <f>IF(SalesData[[#This Row],[Profit]]&gt;0,"Profit","Loss")</f>
        <v>Profit</v>
      </c>
    </row>
    <row r="7375" spans="1:14" x14ac:dyDescent="0.25">
      <c r="A7375" s="1">
        <v>42855</v>
      </c>
      <c r="B7375" s="3">
        <f t="shared" si="345"/>
        <v>2017</v>
      </c>
      <c r="C7375" s="3">
        <f t="shared" si="346"/>
        <v>4</v>
      </c>
      <c r="D7375" t="s">
        <v>1680</v>
      </c>
      <c r="E7375" t="str">
        <f t="shared" si="347"/>
        <v>Saphhira Shifley20170430</v>
      </c>
      <c r="F7375">
        <f>IF(COUNTIF($E$2:E7375, E7375) = 1, MAX($F$1:F7374) + 1, INDEX($F$1:F7374, MATCH(E7375, $E$1:E7374, 0)))</f>
        <v>3659</v>
      </c>
      <c r="G7375" t="s">
        <v>123</v>
      </c>
      <c r="H7375" t="s">
        <v>39</v>
      </c>
      <c r="I7375" t="s">
        <v>52</v>
      </c>
      <c r="J7375" t="s">
        <v>1520</v>
      </c>
      <c r="K7375" s="17">
        <v>2.38</v>
      </c>
      <c r="L7375" s="17">
        <v>3</v>
      </c>
      <c r="M7375" s="17">
        <v>0.74</v>
      </c>
      <c r="N7375" s="17" t="str">
        <f>IF(SalesData[[#This Row],[Profit]]&gt;0,"Profit","Loss")</f>
        <v>Profit</v>
      </c>
    </row>
    <row r="7376" spans="1:14" x14ac:dyDescent="0.25">
      <c r="A7376" s="1">
        <v>42855</v>
      </c>
      <c r="B7376" s="3">
        <f t="shared" si="345"/>
        <v>2017</v>
      </c>
      <c r="C7376" s="3">
        <f t="shared" si="346"/>
        <v>4</v>
      </c>
      <c r="D7376" t="s">
        <v>1487</v>
      </c>
      <c r="E7376" t="str">
        <f t="shared" si="347"/>
        <v>Jeremy Farry20170430</v>
      </c>
      <c r="F7376">
        <f>IF(COUNTIF($E$2:E7376, E7376) = 1, MAX($F$1:F7375) + 1, INDEX($F$1:F7375, MATCH(E7376, $E$1:E7375, 0)))</f>
        <v>3660</v>
      </c>
      <c r="G7376" t="s">
        <v>78</v>
      </c>
      <c r="H7376" t="s">
        <v>11</v>
      </c>
      <c r="I7376" t="s">
        <v>12</v>
      </c>
      <c r="J7376" t="s">
        <v>2108</v>
      </c>
      <c r="K7376" s="17">
        <v>10.37</v>
      </c>
      <c r="L7376" s="17">
        <v>2</v>
      </c>
      <c r="M7376" s="17">
        <v>3.63</v>
      </c>
      <c r="N7376" s="17" t="str">
        <f>IF(SalesData[[#This Row],[Profit]]&gt;0,"Profit","Loss")</f>
        <v>Profit</v>
      </c>
    </row>
    <row r="7377" spans="1:14" x14ac:dyDescent="0.25">
      <c r="A7377" s="1">
        <v>42855</v>
      </c>
      <c r="B7377" s="3">
        <f t="shared" si="345"/>
        <v>2017</v>
      </c>
      <c r="C7377" s="3">
        <f t="shared" si="346"/>
        <v>4</v>
      </c>
      <c r="D7377" t="s">
        <v>2230</v>
      </c>
      <c r="E7377" t="str">
        <f t="shared" si="347"/>
        <v>Neoma Murray20170430</v>
      </c>
      <c r="F7377">
        <f>IF(COUNTIF($E$2:E7377, E7377) = 1, MAX($F$1:F7376) + 1, INDEX($F$1:F7376, MATCH(E7377, $E$1:E7376, 0)))</f>
        <v>3661</v>
      </c>
      <c r="G7377" t="s">
        <v>613</v>
      </c>
      <c r="H7377" t="s">
        <v>11</v>
      </c>
      <c r="I7377" t="s">
        <v>16</v>
      </c>
      <c r="J7377" t="s">
        <v>2671</v>
      </c>
      <c r="K7377" s="17">
        <v>5.76</v>
      </c>
      <c r="L7377" s="17">
        <v>2</v>
      </c>
      <c r="M7377" s="17">
        <v>2.82</v>
      </c>
      <c r="N7377" s="17" t="str">
        <f>IF(SalesData[[#This Row],[Profit]]&gt;0,"Profit","Loss")</f>
        <v>Profit</v>
      </c>
    </row>
    <row r="7378" spans="1:14" x14ac:dyDescent="0.25">
      <c r="A7378" s="1">
        <v>42855</v>
      </c>
      <c r="B7378" s="3">
        <f t="shared" si="345"/>
        <v>2017</v>
      </c>
      <c r="C7378" s="3">
        <f t="shared" si="346"/>
        <v>4</v>
      </c>
      <c r="D7378" t="s">
        <v>1676</v>
      </c>
      <c r="E7378" t="str">
        <f t="shared" si="347"/>
        <v>Tony Chapman20170430</v>
      </c>
      <c r="F7378">
        <f>IF(COUNTIF($E$2:E7378, E7378) = 1, MAX($F$1:F7377) + 1, INDEX($F$1:F7377, MATCH(E7378, $E$1:E7377, 0)))</f>
        <v>3662</v>
      </c>
      <c r="G7378" t="s">
        <v>15</v>
      </c>
      <c r="H7378" t="s">
        <v>11</v>
      </c>
      <c r="I7378" t="s">
        <v>20</v>
      </c>
      <c r="J7378" t="s">
        <v>88</v>
      </c>
      <c r="K7378" s="17">
        <v>43.37</v>
      </c>
      <c r="L7378" s="17">
        <v>7</v>
      </c>
      <c r="M7378" s="17">
        <v>-69.400000000000006</v>
      </c>
      <c r="N7378" s="17" t="str">
        <f>IF(SalesData[[#This Row],[Profit]]&gt;0,"Profit","Loss")</f>
        <v>Loss</v>
      </c>
    </row>
    <row r="7379" spans="1:14" x14ac:dyDescent="0.25">
      <c r="A7379" s="1">
        <v>42855</v>
      </c>
      <c r="B7379" s="3">
        <f t="shared" si="345"/>
        <v>2017</v>
      </c>
      <c r="C7379" s="3">
        <f t="shared" si="346"/>
        <v>4</v>
      </c>
      <c r="D7379" t="s">
        <v>1665</v>
      </c>
      <c r="E7379" t="str">
        <f t="shared" si="347"/>
        <v>Alan Dominguez20170430</v>
      </c>
      <c r="F7379">
        <f>IF(COUNTIF($E$2:E7379, E7379) = 1, MAX($F$1:F7378) + 1, INDEX($F$1:F7378, MATCH(E7379, $E$1:E7378, 0)))</f>
        <v>3663</v>
      </c>
      <c r="G7379" t="s">
        <v>27</v>
      </c>
      <c r="H7379" t="s">
        <v>11</v>
      </c>
      <c r="I7379" t="s">
        <v>12</v>
      </c>
      <c r="J7379" t="s">
        <v>360</v>
      </c>
      <c r="K7379" s="17">
        <v>163.96</v>
      </c>
      <c r="L7379" s="17">
        <v>4</v>
      </c>
      <c r="M7379" s="17">
        <v>80.34</v>
      </c>
      <c r="N7379" s="17" t="str">
        <f>IF(SalesData[[#This Row],[Profit]]&gt;0,"Profit","Loss")</f>
        <v>Profit</v>
      </c>
    </row>
    <row r="7380" spans="1:14" x14ac:dyDescent="0.25">
      <c r="A7380" s="1">
        <v>42855</v>
      </c>
      <c r="B7380" s="3">
        <f t="shared" si="345"/>
        <v>2017</v>
      </c>
      <c r="C7380" s="3">
        <f t="shared" si="346"/>
        <v>4</v>
      </c>
      <c r="D7380" t="s">
        <v>1131</v>
      </c>
      <c r="E7380" t="str">
        <f t="shared" si="347"/>
        <v>Don Jones20170430</v>
      </c>
      <c r="F7380">
        <f>IF(COUNTIF($E$2:E7380, E7380) = 1, MAX($F$1:F7379) + 1, INDEX($F$1:F7379, MATCH(E7380, $E$1:E7379, 0)))</f>
        <v>3664</v>
      </c>
      <c r="G7380" t="s">
        <v>27</v>
      </c>
      <c r="H7380" t="s">
        <v>34</v>
      </c>
      <c r="I7380" t="s">
        <v>47</v>
      </c>
      <c r="J7380" t="s">
        <v>1311</v>
      </c>
      <c r="K7380" s="17">
        <v>64.959999999999994</v>
      </c>
      <c r="L7380" s="17">
        <v>2</v>
      </c>
      <c r="M7380" s="17">
        <v>21.44</v>
      </c>
      <c r="N7380" s="17" t="str">
        <f>IF(SalesData[[#This Row],[Profit]]&gt;0,"Profit","Loss")</f>
        <v>Profit</v>
      </c>
    </row>
    <row r="7381" spans="1:14" x14ac:dyDescent="0.25">
      <c r="A7381" s="1">
        <v>42855</v>
      </c>
      <c r="B7381" s="3">
        <f t="shared" si="345"/>
        <v>2017</v>
      </c>
      <c r="C7381" s="3">
        <f t="shared" si="346"/>
        <v>4</v>
      </c>
      <c r="D7381" t="s">
        <v>1131</v>
      </c>
      <c r="E7381" t="str">
        <f t="shared" si="347"/>
        <v>Don Jones20170430</v>
      </c>
      <c r="F7381">
        <f>IF(COUNTIF($E$2:E7381, E7381) = 1, MAX($F$1:F7380) + 1, INDEX($F$1:F7380, MATCH(E7381, $E$1:E7380, 0)))</f>
        <v>3664</v>
      </c>
      <c r="G7381" t="s">
        <v>27</v>
      </c>
      <c r="H7381" t="s">
        <v>11</v>
      </c>
      <c r="I7381" t="s">
        <v>63</v>
      </c>
      <c r="J7381" t="s">
        <v>1444</v>
      </c>
      <c r="K7381" s="17">
        <v>30.56</v>
      </c>
      <c r="L7381" s="17">
        <v>4</v>
      </c>
      <c r="M7381" s="17">
        <v>14.97</v>
      </c>
      <c r="N7381" s="17" t="str">
        <f>IF(SalesData[[#This Row],[Profit]]&gt;0,"Profit","Loss")</f>
        <v>Profit</v>
      </c>
    </row>
    <row r="7382" spans="1:14" x14ac:dyDescent="0.25">
      <c r="A7382" s="1">
        <v>42855</v>
      </c>
      <c r="B7382" s="3">
        <f t="shared" si="345"/>
        <v>2017</v>
      </c>
      <c r="C7382" s="3">
        <f t="shared" si="346"/>
        <v>4</v>
      </c>
      <c r="D7382" t="s">
        <v>1287</v>
      </c>
      <c r="E7382" t="str">
        <f t="shared" si="347"/>
        <v>Erin Ashbrook20170430</v>
      </c>
      <c r="F7382">
        <f>IF(COUNTIF($E$2:E7382, E7382) = 1, MAX($F$1:F7381) + 1, INDEX($F$1:F7381, MATCH(E7382, $E$1:E7381, 0)))</f>
        <v>3665</v>
      </c>
      <c r="G7382" t="s">
        <v>27</v>
      </c>
      <c r="H7382" t="s">
        <v>11</v>
      </c>
      <c r="I7382" t="s">
        <v>24</v>
      </c>
      <c r="J7382" t="s">
        <v>1144</v>
      </c>
      <c r="K7382" s="17">
        <v>9.7799999999999994</v>
      </c>
      <c r="L7382" s="17">
        <v>2</v>
      </c>
      <c r="M7382" s="17">
        <v>4.01</v>
      </c>
      <c r="N7382" s="17" t="str">
        <f>IF(SalesData[[#This Row],[Profit]]&gt;0,"Profit","Loss")</f>
        <v>Profit</v>
      </c>
    </row>
    <row r="7383" spans="1:14" x14ac:dyDescent="0.25">
      <c r="A7383" s="1">
        <v>42855</v>
      </c>
      <c r="B7383" s="3">
        <f t="shared" si="345"/>
        <v>2017</v>
      </c>
      <c r="C7383" s="3">
        <f t="shared" si="346"/>
        <v>4</v>
      </c>
      <c r="D7383" t="s">
        <v>1046</v>
      </c>
      <c r="E7383" t="str">
        <f t="shared" si="347"/>
        <v>Nick Zandusky20170430</v>
      </c>
      <c r="F7383">
        <f>IF(COUNTIF($E$2:E7383, E7383) = 1, MAX($F$1:F7382) + 1, INDEX($F$1:F7382, MATCH(E7383, $E$1:E7382, 0)))</f>
        <v>3666</v>
      </c>
      <c r="G7383" t="s">
        <v>27</v>
      </c>
      <c r="H7383" t="s">
        <v>11</v>
      </c>
      <c r="I7383" t="s">
        <v>20</v>
      </c>
      <c r="J7383" t="s">
        <v>425</v>
      </c>
      <c r="K7383" s="17">
        <v>23.24</v>
      </c>
      <c r="L7383" s="17">
        <v>5</v>
      </c>
      <c r="M7383" s="17">
        <v>7.55</v>
      </c>
      <c r="N7383" s="17" t="str">
        <f>IF(SalesData[[#This Row],[Profit]]&gt;0,"Profit","Loss")</f>
        <v>Profit</v>
      </c>
    </row>
    <row r="7384" spans="1:14" x14ac:dyDescent="0.25">
      <c r="A7384" s="1">
        <v>42855</v>
      </c>
      <c r="B7384" s="3">
        <f t="shared" si="345"/>
        <v>2017</v>
      </c>
      <c r="C7384" s="3">
        <f t="shared" si="346"/>
        <v>4</v>
      </c>
      <c r="D7384" t="s">
        <v>2585</v>
      </c>
      <c r="E7384" t="str">
        <f t="shared" si="347"/>
        <v>Mick Hernandez20170430</v>
      </c>
      <c r="F7384">
        <f>IF(COUNTIF($E$2:E7384, E7384) = 1, MAX($F$1:F7383) + 1, INDEX($F$1:F7383, MATCH(E7384, $E$1:E7383, 0)))</f>
        <v>3667</v>
      </c>
      <c r="G7384" t="s">
        <v>123</v>
      </c>
      <c r="H7384" t="s">
        <v>11</v>
      </c>
      <c r="I7384" t="s">
        <v>20</v>
      </c>
      <c r="J7384" t="s">
        <v>1257</v>
      </c>
      <c r="K7384" s="17">
        <v>4.84</v>
      </c>
      <c r="L7384" s="17">
        <v>3</v>
      </c>
      <c r="M7384" s="17">
        <v>-3.55</v>
      </c>
      <c r="N7384" s="17" t="str">
        <f>IF(SalesData[[#This Row],[Profit]]&gt;0,"Profit","Loss")</f>
        <v>Loss</v>
      </c>
    </row>
    <row r="7385" spans="1:14" x14ac:dyDescent="0.25">
      <c r="A7385" s="1">
        <v>42855</v>
      </c>
      <c r="B7385" s="3">
        <f t="shared" si="345"/>
        <v>2017</v>
      </c>
      <c r="C7385" s="3">
        <f t="shared" si="346"/>
        <v>4</v>
      </c>
      <c r="D7385" t="s">
        <v>2585</v>
      </c>
      <c r="E7385" t="str">
        <f t="shared" si="347"/>
        <v>Mick Hernandez20170430</v>
      </c>
      <c r="F7385">
        <f>IF(COUNTIF($E$2:E7385, E7385) = 1, MAX($F$1:F7384) + 1, INDEX($F$1:F7384, MATCH(E7385, $E$1:E7384, 0)))</f>
        <v>3667</v>
      </c>
      <c r="G7385" t="s">
        <v>123</v>
      </c>
      <c r="H7385" t="s">
        <v>34</v>
      </c>
      <c r="I7385" t="s">
        <v>47</v>
      </c>
      <c r="J7385" t="s">
        <v>479</v>
      </c>
      <c r="K7385" s="17">
        <v>220.7</v>
      </c>
      <c r="L7385" s="17">
        <v>6</v>
      </c>
      <c r="M7385" s="17">
        <v>-8.2799999999999994</v>
      </c>
      <c r="N7385" s="17" t="str">
        <f>IF(SalesData[[#This Row],[Profit]]&gt;0,"Profit","Loss")</f>
        <v>Loss</v>
      </c>
    </row>
    <row r="7386" spans="1:14" x14ac:dyDescent="0.25">
      <c r="A7386" s="1">
        <v>42856</v>
      </c>
      <c r="B7386" s="3">
        <f t="shared" si="345"/>
        <v>2017</v>
      </c>
      <c r="C7386" s="3">
        <f t="shared" si="346"/>
        <v>5</v>
      </c>
      <c r="D7386" t="s">
        <v>2259</v>
      </c>
      <c r="E7386" t="str">
        <f t="shared" si="347"/>
        <v>Sanjit Jacobs20170501</v>
      </c>
      <c r="F7386">
        <f>IF(COUNTIF($E$2:E7386, E7386) = 1, MAX($F$1:F7385) + 1, INDEX($F$1:F7385, MATCH(E7386, $E$1:E7385, 0)))</f>
        <v>3668</v>
      </c>
      <c r="G7386" t="s">
        <v>101</v>
      </c>
      <c r="H7386" t="s">
        <v>39</v>
      </c>
      <c r="I7386" t="s">
        <v>52</v>
      </c>
      <c r="J7386" t="s">
        <v>1441</v>
      </c>
      <c r="K7386" s="17">
        <v>48.9</v>
      </c>
      <c r="L7386" s="17">
        <v>5</v>
      </c>
      <c r="M7386" s="17">
        <v>18.09</v>
      </c>
      <c r="N7386" s="17" t="str">
        <f>IF(SalesData[[#This Row],[Profit]]&gt;0,"Profit","Loss")</f>
        <v>Profit</v>
      </c>
    </row>
    <row r="7387" spans="1:14" x14ac:dyDescent="0.25">
      <c r="A7387" s="1">
        <v>42856</v>
      </c>
      <c r="B7387" s="3">
        <f t="shared" si="345"/>
        <v>2017</v>
      </c>
      <c r="C7387" s="3">
        <f t="shared" si="346"/>
        <v>5</v>
      </c>
      <c r="D7387" t="s">
        <v>2455</v>
      </c>
      <c r="E7387" t="str">
        <f t="shared" si="347"/>
        <v>Caroline Jumper20170501</v>
      </c>
      <c r="F7387">
        <f>IF(COUNTIF($E$2:E7387, E7387) = 1, MAX($F$1:F7386) + 1, INDEX($F$1:F7386, MATCH(E7387, $E$1:E7386, 0)))</f>
        <v>3669</v>
      </c>
      <c r="G7387" t="s">
        <v>123</v>
      </c>
      <c r="H7387" t="s">
        <v>11</v>
      </c>
      <c r="I7387" t="s">
        <v>200</v>
      </c>
      <c r="J7387" t="s">
        <v>2602</v>
      </c>
      <c r="K7387" s="17">
        <v>3.33</v>
      </c>
      <c r="L7387" s="17">
        <v>2</v>
      </c>
      <c r="M7387" s="17">
        <v>0.42</v>
      </c>
      <c r="N7387" s="17" t="str">
        <f>IF(SalesData[[#This Row],[Profit]]&gt;0,"Profit","Loss")</f>
        <v>Profit</v>
      </c>
    </row>
    <row r="7388" spans="1:14" x14ac:dyDescent="0.25">
      <c r="A7388" s="1">
        <v>42856</v>
      </c>
      <c r="B7388" s="3">
        <f t="shared" si="345"/>
        <v>2017</v>
      </c>
      <c r="C7388" s="3">
        <f t="shared" si="346"/>
        <v>5</v>
      </c>
      <c r="D7388" t="s">
        <v>2455</v>
      </c>
      <c r="E7388" t="str">
        <f t="shared" si="347"/>
        <v>Caroline Jumper20170501</v>
      </c>
      <c r="F7388">
        <f>IF(COUNTIF($E$2:E7388, E7388) = 1, MAX($F$1:F7387) + 1, INDEX($F$1:F7387, MATCH(E7388, $E$1:E7387, 0)))</f>
        <v>3669</v>
      </c>
      <c r="G7388" t="s">
        <v>123</v>
      </c>
      <c r="H7388" t="s">
        <v>34</v>
      </c>
      <c r="I7388" t="s">
        <v>145</v>
      </c>
      <c r="J7388" t="s">
        <v>404</v>
      </c>
      <c r="K7388" s="17">
        <v>933.26</v>
      </c>
      <c r="L7388" s="17">
        <v>4</v>
      </c>
      <c r="M7388" s="17">
        <v>-458.15</v>
      </c>
      <c r="N7388" s="17" t="str">
        <f>IF(SalesData[[#This Row],[Profit]]&gt;0,"Profit","Loss")</f>
        <v>Loss</v>
      </c>
    </row>
    <row r="7389" spans="1:14" x14ac:dyDescent="0.25">
      <c r="A7389" s="1">
        <v>42856</v>
      </c>
      <c r="B7389" s="3">
        <f t="shared" si="345"/>
        <v>2017</v>
      </c>
      <c r="C7389" s="3">
        <f t="shared" si="346"/>
        <v>5</v>
      </c>
      <c r="D7389" t="s">
        <v>2455</v>
      </c>
      <c r="E7389" t="str">
        <f t="shared" si="347"/>
        <v>Caroline Jumper20170501</v>
      </c>
      <c r="F7389">
        <f>IF(COUNTIF($E$2:E7389, E7389) = 1, MAX($F$1:F7388) + 1, INDEX($F$1:F7388, MATCH(E7389, $E$1:E7388, 0)))</f>
        <v>3669</v>
      </c>
      <c r="G7389" t="s">
        <v>123</v>
      </c>
      <c r="H7389" t="s">
        <v>34</v>
      </c>
      <c r="I7389" t="s">
        <v>35</v>
      </c>
      <c r="J7389" t="s">
        <v>976</v>
      </c>
      <c r="K7389" s="17">
        <v>2803.92</v>
      </c>
      <c r="L7389" s="17">
        <v>5</v>
      </c>
      <c r="M7389" s="17">
        <v>0</v>
      </c>
      <c r="N7389" s="17" t="str">
        <f>IF(SalesData[[#This Row],[Profit]]&gt;0,"Profit","Loss")</f>
        <v>Loss</v>
      </c>
    </row>
    <row r="7390" spans="1:14" x14ac:dyDescent="0.25">
      <c r="A7390" s="1">
        <v>42856</v>
      </c>
      <c r="B7390" s="3">
        <f t="shared" si="345"/>
        <v>2017</v>
      </c>
      <c r="C7390" s="3">
        <f t="shared" si="346"/>
        <v>5</v>
      </c>
      <c r="D7390" t="s">
        <v>1005</v>
      </c>
      <c r="E7390" t="str">
        <f t="shared" si="347"/>
        <v>Arthur Gainer20170501</v>
      </c>
      <c r="F7390">
        <f>IF(COUNTIF($E$2:E7390, E7390) = 1, MAX($F$1:F7389) + 1, INDEX($F$1:F7389, MATCH(E7390, $E$1:E7389, 0)))</f>
        <v>3670</v>
      </c>
      <c r="G7390" t="s">
        <v>123</v>
      </c>
      <c r="H7390" t="s">
        <v>34</v>
      </c>
      <c r="I7390" t="s">
        <v>74</v>
      </c>
      <c r="J7390" t="s">
        <v>2484</v>
      </c>
      <c r="K7390" s="17">
        <v>314.35000000000002</v>
      </c>
      <c r="L7390" s="17">
        <v>3</v>
      </c>
      <c r="M7390" s="17">
        <v>-15.72</v>
      </c>
      <c r="N7390" s="17" t="str">
        <f>IF(SalesData[[#This Row],[Profit]]&gt;0,"Profit","Loss")</f>
        <v>Loss</v>
      </c>
    </row>
    <row r="7391" spans="1:14" x14ac:dyDescent="0.25">
      <c r="A7391" s="1">
        <v>42856</v>
      </c>
      <c r="B7391" s="3">
        <f t="shared" si="345"/>
        <v>2017</v>
      </c>
      <c r="C7391" s="3">
        <f t="shared" si="346"/>
        <v>5</v>
      </c>
      <c r="D7391" t="s">
        <v>1005</v>
      </c>
      <c r="E7391" t="str">
        <f t="shared" si="347"/>
        <v>Arthur Gainer20170501</v>
      </c>
      <c r="F7391">
        <f>IF(COUNTIF($E$2:E7391, E7391) = 1, MAX($F$1:F7390) + 1, INDEX($F$1:F7390, MATCH(E7391, $E$1:E7390, 0)))</f>
        <v>3670</v>
      </c>
      <c r="G7391" t="s">
        <v>123</v>
      </c>
      <c r="H7391" t="s">
        <v>11</v>
      </c>
      <c r="I7391" t="s">
        <v>16</v>
      </c>
      <c r="J7391" t="s">
        <v>359</v>
      </c>
      <c r="K7391" s="17">
        <v>4.6100000000000003</v>
      </c>
      <c r="L7391" s="17">
        <v>2</v>
      </c>
      <c r="M7391" s="17">
        <v>1.5</v>
      </c>
      <c r="N7391" s="17" t="str">
        <f>IF(SalesData[[#This Row],[Profit]]&gt;0,"Profit","Loss")</f>
        <v>Profit</v>
      </c>
    </row>
    <row r="7392" spans="1:14" x14ac:dyDescent="0.25">
      <c r="A7392" s="1">
        <v>42857</v>
      </c>
      <c r="B7392" s="3">
        <f t="shared" si="345"/>
        <v>2017</v>
      </c>
      <c r="C7392" s="3">
        <f t="shared" si="346"/>
        <v>5</v>
      </c>
      <c r="D7392" t="s">
        <v>1163</v>
      </c>
      <c r="E7392" t="str">
        <f t="shared" si="347"/>
        <v>Dorothy Wardle20170502</v>
      </c>
      <c r="F7392">
        <f>IF(COUNTIF($E$2:E7392, E7392) = 1, MAX($F$1:F7391) + 1, INDEX($F$1:F7391, MATCH(E7392, $E$1:E7391, 0)))</f>
        <v>3671</v>
      </c>
      <c r="G7392" t="s">
        <v>177</v>
      </c>
      <c r="H7392" t="s">
        <v>34</v>
      </c>
      <c r="I7392" t="s">
        <v>47</v>
      </c>
      <c r="J7392" t="s">
        <v>1775</v>
      </c>
      <c r="K7392" s="17">
        <v>129.93</v>
      </c>
      <c r="L7392" s="17">
        <v>3</v>
      </c>
      <c r="M7392" s="17">
        <v>12.99</v>
      </c>
      <c r="N7392" s="17" t="str">
        <f>IF(SalesData[[#This Row],[Profit]]&gt;0,"Profit","Loss")</f>
        <v>Profit</v>
      </c>
    </row>
    <row r="7393" spans="1:14" x14ac:dyDescent="0.25">
      <c r="A7393" s="1">
        <v>42857</v>
      </c>
      <c r="B7393" s="3">
        <f t="shared" si="345"/>
        <v>2017</v>
      </c>
      <c r="C7393" s="3">
        <f t="shared" si="346"/>
        <v>5</v>
      </c>
      <c r="D7393" t="s">
        <v>1741</v>
      </c>
      <c r="E7393" t="str">
        <f t="shared" si="347"/>
        <v>Elizabeth Moffitt20170502</v>
      </c>
      <c r="F7393">
        <f>IF(COUNTIF($E$2:E7393, E7393) = 1, MAX($F$1:F7392) + 1, INDEX($F$1:F7392, MATCH(E7393, $E$1:E7392, 0)))</f>
        <v>3672</v>
      </c>
      <c r="G7393" t="s">
        <v>27</v>
      </c>
      <c r="H7393" t="s">
        <v>39</v>
      </c>
      <c r="I7393" t="s">
        <v>52</v>
      </c>
      <c r="J7393" t="s">
        <v>2425</v>
      </c>
      <c r="K7393" s="17">
        <v>159.56</v>
      </c>
      <c r="L7393" s="17">
        <v>4</v>
      </c>
      <c r="M7393" s="17">
        <v>59.04</v>
      </c>
      <c r="N7393" s="17" t="str">
        <f>IF(SalesData[[#This Row],[Profit]]&gt;0,"Profit","Loss")</f>
        <v>Profit</v>
      </c>
    </row>
    <row r="7394" spans="1:14" x14ac:dyDescent="0.25">
      <c r="A7394" s="1">
        <v>42857</v>
      </c>
      <c r="B7394" s="3">
        <f t="shared" si="345"/>
        <v>2017</v>
      </c>
      <c r="C7394" s="3">
        <f t="shared" si="346"/>
        <v>5</v>
      </c>
      <c r="D7394" t="s">
        <v>424</v>
      </c>
      <c r="E7394" t="str">
        <f t="shared" si="347"/>
        <v>Dorothy Dickinson20170502</v>
      </c>
      <c r="F7394">
        <f>IF(COUNTIF($E$2:E7394, E7394) = 1, MAX($F$1:F7393) + 1, INDEX($F$1:F7393, MATCH(E7394, $E$1:E7393, 0)))</f>
        <v>3673</v>
      </c>
      <c r="G7394" t="s">
        <v>27</v>
      </c>
      <c r="H7394" t="s">
        <v>11</v>
      </c>
      <c r="I7394" t="s">
        <v>12</v>
      </c>
      <c r="J7394" t="s">
        <v>619</v>
      </c>
      <c r="K7394" s="17">
        <v>15.7</v>
      </c>
      <c r="L7394" s="17">
        <v>5</v>
      </c>
      <c r="M7394" s="17">
        <v>7.07</v>
      </c>
      <c r="N7394" s="17" t="str">
        <f>IF(SalesData[[#This Row],[Profit]]&gt;0,"Profit","Loss")</f>
        <v>Profit</v>
      </c>
    </row>
    <row r="7395" spans="1:14" x14ac:dyDescent="0.25">
      <c r="A7395" s="1">
        <v>42857</v>
      </c>
      <c r="B7395" s="3">
        <f t="shared" si="345"/>
        <v>2017</v>
      </c>
      <c r="C7395" s="3">
        <f t="shared" si="346"/>
        <v>5</v>
      </c>
      <c r="D7395" t="s">
        <v>424</v>
      </c>
      <c r="E7395" t="str">
        <f t="shared" si="347"/>
        <v>Dorothy Dickinson20170502</v>
      </c>
      <c r="F7395">
        <f>IF(COUNTIF($E$2:E7395, E7395) = 1, MAX($F$1:F7394) + 1, INDEX($F$1:F7394, MATCH(E7395, $E$1:E7394, 0)))</f>
        <v>3673</v>
      </c>
      <c r="G7395" t="s">
        <v>27</v>
      </c>
      <c r="H7395" t="s">
        <v>11</v>
      </c>
      <c r="I7395" t="s">
        <v>24</v>
      </c>
      <c r="J7395" t="s">
        <v>1351</v>
      </c>
      <c r="K7395" s="17">
        <v>59.52</v>
      </c>
      <c r="L7395" s="17">
        <v>3</v>
      </c>
      <c r="M7395" s="17">
        <v>15.48</v>
      </c>
      <c r="N7395" s="17" t="str">
        <f>IF(SalesData[[#This Row],[Profit]]&gt;0,"Profit","Loss")</f>
        <v>Profit</v>
      </c>
    </row>
    <row r="7396" spans="1:14" x14ac:dyDescent="0.25">
      <c r="A7396" s="1">
        <v>42857</v>
      </c>
      <c r="B7396" s="3">
        <f t="shared" si="345"/>
        <v>2017</v>
      </c>
      <c r="C7396" s="3">
        <f t="shared" si="346"/>
        <v>5</v>
      </c>
      <c r="D7396" t="s">
        <v>424</v>
      </c>
      <c r="E7396" t="str">
        <f t="shared" si="347"/>
        <v>Dorothy Dickinson20170502</v>
      </c>
      <c r="F7396">
        <f>IF(COUNTIF($E$2:E7396, E7396) = 1, MAX($F$1:F7395) + 1, INDEX($F$1:F7395, MATCH(E7396, $E$1:E7395, 0)))</f>
        <v>3673</v>
      </c>
      <c r="G7396" t="s">
        <v>27</v>
      </c>
      <c r="H7396" t="s">
        <v>11</v>
      </c>
      <c r="I7396" t="s">
        <v>12</v>
      </c>
      <c r="J7396" t="s">
        <v>2387</v>
      </c>
      <c r="K7396" s="17">
        <v>34.4</v>
      </c>
      <c r="L7396" s="17">
        <v>5</v>
      </c>
      <c r="M7396" s="17">
        <v>15.82</v>
      </c>
      <c r="N7396" s="17" t="str">
        <f>IF(SalesData[[#This Row],[Profit]]&gt;0,"Profit","Loss")</f>
        <v>Profit</v>
      </c>
    </row>
    <row r="7397" spans="1:14" x14ac:dyDescent="0.25">
      <c r="A7397" s="1">
        <v>42858</v>
      </c>
      <c r="B7397" s="3">
        <f t="shared" si="345"/>
        <v>2017</v>
      </c>
      <c r="C7397" s="3">
        <f t="shared" si="346"/>
        <v>5</v>
      </c>
      <c r="D7397" t="s">
        <v>1614</v>
      </c>
      <c r="E7397" t="str">
        <f t="shared" si="347"/>
        <v>Darren Budd20170503</v>
      </c>
      <c r="F7397">
        <f>IF(COUNTIF($E$2:E7397, E7397) = 1, MAX($F$1:F7396) + 1, INDEX($F$1:F7396, MATCH(E7397, $E$1:E7396, 0)))</f>
        <v>3674</v>
      </c>
      <c r="G7397" t="s">
        <v>27</v>
      </c>
      <c r="H7397" t="s">
        <v>11</v>
      </c>
      <c r="I7397" t="s">
        <v>18</v>
      </c>
      <c r="J7397" t="s">
        <v>1540</v>
      </c>
      <c r="K7397" s="17">
        <v>69.52</v>
      </c>
      <c r="L7397" s="17">
        <v>2</v>
      </c>
      <c r="M7397" s="17">
        <v>19.47</v>
      </c>
      <c r="N7397" s="17" t="str">
        <f>IF(SalesData[[#This Row],[Profit]]&gt;0,"Profit","Loss")</f>
        <v>Profit</v>
      </c>
    </row>
    <row r="7398" spans="1:14" x14ac:dyDescent="0.25">
      <c r="A7398" s="1">
        <v>42858</v>
      </c>
      <c r="B7398" s="3">
        <f t="shared" si="345"/>
        <v>2017</v>
      </c>
      <c r="C7398" s="3">
        <f t="shared" si="346"/>
        <v>5</v>
      </c>
      <c r="D7398" t="s">
        <v>1614</v>
      </c>
      <c r="E7398" t="str">
        <f t="shared" si="347"/>
        <v>Darren Budd20170503</v>
      </c>
      <c r="F7398">
        <f>IF(COUNTIF($E$2:E7398, E7398) = 1, MAX($F$1:F7397) + 1, INDEX($F$1:F7397, MATCH(E7398, $E$1:E7397, 0)))</f>
        <v>3674</v>
      </c>
      <c r="G7398" t="s">
        <v>27</v>
      </c>
      <c r="H7398" t="s">
        <v>11</v>
      </c>
      <c r="I7398" t="s">
        <v>18</v>
      </c>
      <c r="J7398" t="s">
        <v>68</v>
      </c>
      <c r="K7398" s="17">
        <v>763.44</v>
      </c>
      <c r="L7398" s="17">
        <v>8</v>
      </c>
      <c r="M7398" s="17">
        <v>45.81</v>
      </c>
      <c r="N7398" s="17" t="str">
        <f>IF(SalesData[[#This Row],[Profit]]&gt;0,"Profit","Loss")</f>
        <v>Profit</v>
      </c>
    </row>
    <row r="7399" spans="1:14" x14ac:dyDescent="0.25">
      <c r="A7399" s="1">
        <v>42858</v>
      </c>
      <c r="B7399" s="3">
        <f t="shared" si="345"/>
        <v>2017</v>
      </c>
      <c r="C7399" s="3">
        <f t="shared" si="346"/>
        <v>5</v>
      </c>
      <c r="D7399" t="s">
        <v>1801</v>
      </c>
      <c r="E7399" t="str">
        <f t="shared" si="347"/>
        <v>Mike Kennedy20170503</v>
      </c>
      <c r="F7399">
        <f>IF(COUNTIF($E$2:E7399, E7399) = 1, MAX($F$1:F7398) + 1, INDEX($F$1:F7398, MATCH(E7399, $E$1:E7398, 0)))</f>
        <v>3675</v>
      </c>
      <c r="G7399" t="s">
        <v>27</v>
      </c>
      <c r="H7399" t="s">
        <v>11</v>
      </c>
      <c r="I7399" t="s">
        <v>12</v>
      </c>
      <c r="J7399" t="s">
        <v>836</v>
      </c>
      <c r="K7399" s="17">
        <v>25.92</v>
      </c>
      <c r="L7399" s="17">
        <v>4</v>
      </c>
      <c r="M7399" s="17">
        <v>12.44</v>
      </c>
      <c r="N7399" s="17" t="str">
        <f>IF(SalesData[[#This Row],[Profit]]&gt;0,"Profit","Loss")</f>
        <v>Profit</v>
      </c>
    </row>
    <row r="7400" spans="1:14" x14ac:dyDescent="0.25">
      <c r="A7400" s="1">
        <v>42858</v>
      </c>
      <c r="B7400" s="3">
        <f t="shared" si="345"/>
        <v>2017</v>
      </c>
      <c r="C7400" s="3">
        <f t="shared" si="346"/>
        <v>5</v>
      </c>
      <c r="D7400" t="s">
        <v>1801</v>
      </c>
      <c r="E7400" t="str">
        <f t="shared" si="347"/>
        <v>Mike Kennedy20170503</v>
      </c>
      <c r="F7400">
        <f>IF(COUNTIF($E$2:E7400, E7400) = 1, MAX($F$1:F7399) + 1, INDEX($F$1:F7399, MATCH(E7400, $E$1:E7399, 0)))</f>
        <v>3675</v>
      </c>
      <c r="G7400" t="s">
        <v>27</v>
      </c>
      <c r="H7400" t="s">
        <v>11</v>
      </c>
      <c r="I7400" t="s">
        <v>24</v>
      </c>
      <c r="J7400" t="s">
        <v>620</v>
      </c>
      <c r="K7400" s="17">
        <v>22.96</v>
      </c>
      <c r="L7400" s="17">
        <v>7</v>
      </c>
      <c r="M7400" s="17">
        <v>6.66</v>
      </c>
      <c r="N7400" s="17" t="str">
        <f>IF(SalesData[[#This Row],[Profit]]&gt;0,"Profit","Loss")</f>
        <v>Profit</v>
      </c>
    </row>
    <row r="7401" spans="1:14" x14ac:dyDescent="0.25">
      <c r="A7401" s="1">
        <v>42858</v>
      </c>
      <c r="B7401" s="3">
        <f t="shared" si="345"/>
        <v>2017</v>
      </c>
      <c r="C7401" s="3">
        <f t="shared" si="346"/>
        <v>5</v>
      </c>
      <c r="D7401" t="s">
        <v>2423</v>
      </c>
      <c r="E7401" t="str">
        <f t="shared" si="347"/>
        <v>Bill Overfelt20170503</v>
      </c>
      <c r="F7401">
        <f>IF(COUNTIF($E$2:E7401, E7401) = 1, MAX($F$1:F7400) + 1, INDEX($F$1:F7400, MATCH(E7401, $E$1:E7400, 0)))</f>
        <v>3676</v>
      </c>
      <c r="G7401" t="s">
        <v>23</v>
      </c>
      <c r="H7401" t="s">
        <v>34</v>
      </c>
      <c r="I7401" t="s">
        <v>47</v>
      </c>
      <c r="J7401" t="s">
        <v>2662</v>
      </c>
      <c r="K7401" s="17">
        <v>32.450000000000003</v>
      </c>
      <c r="L7401" s="17">
        <v>2</v>
      </c>
      <c r="M7401" s="17">
        <v>7.3</v>
      </c>
      <c r="N7401" s="17" t="str">
        <f>IF(SalesData[[#This Row],[Profit]]&gt;0,"Profit","Loss")</f>
        <v>Profit</v>
      </c>
    </row>
    <row r="7402" spans="1:14" x14ac:dyDescent="0.25">
      <c r="A7402" s="1">
        <v>42858</v>
      </c>
      <c r="B7402" s="3">
        <f t="shared" si="345"/>
        <v>2017</v>
      </c>
      <c r="C7402" s="3">
        <f t="shared" si="346"/>
        <v>5</v>
      </c>
      <c r="D7402" t="s">
        <v>2423</v>
      </c>
      <c r="E7402" t="str">
        <f t="shared" si="347"/>
        <v>Bill Overfelt20170503</v>
      </c>
      <c r="F7402">
        <f>IF(COUNTIF($E$2:E7402, E7402) = 1, MAX($F$1:F7401) + 1, INDEX($F$1:F7401, MATCH(E7402, $E$1:E7401, 0)))</f>
        <v>3676</v>
      </c>
      <c r="G7402" t="s">
        <v>23</v>
      </c>
      <c r="H7402" t="s">
        <v>11</v>
      </c>
      <c r="I7402" t="s">
        <v>20</v>
      </c>
      <c r="J7402" t="s">
        <v>627</v>
      </c>
      <c r="K7402" s="17">
        <v>26.39</v>
      </c>
      <c r="L7402" s="17">
        <v>4</v>
      </c>
      <c r="M7402" s="17">
        <v>-17.59</v>
      </c>
      <c r="N7402" s="17" t="str">
        <f>IF(SalesData[[#This Row],[Profit]]&gt;0,"Profit","Loss")</f>
        <v>Loss</v>
      </c>
    </row>
    <row r="7403" spans="1:14" x14ac:dyDescent="0.25">
      <c r="A7403" s="1">
        <v>42858</v>
      </c>
      <c r="B7403" s="3">
        <f t="shared" si="345"/>
        <v>2017</v>
      </c>
      <c r="C7403" s="3">
        <f t="shared" si="346"/>
        <v>5</v>
      </c>
      <c r="D7403" t="s">
        <v>2423</v>
      </c>
      <c r="E7403" t="str">
        <f t="shared" si="347"/>
        <v>Bill Overfelt20170503</v>
      </c>
      <c r="F7403">
        <f>IF(COUNTIF($E$2:E7403, E7403) = 1, MAX($F$1:F7402) + 1, INDEX($F$1:F7402, MATCH(E7403, $E$1:E7402, 0)))</f>
        <v>3676</v>
      </c>
      <c r="G7403" t="s">
        <v>23</v>
      </c>
      <c r="H7403" t="s">
        <v>34</v>
      </c>
      <c r="I7403" t="s">
        <v>145</v>
      </c>
      <c r="J7403" t="s">
        <v>501</v>
      </c>
      <c r="K7403" s="17">
        <v>373.47</v>
      </c>
      <c r="L7403" s="17">
        <v>5</v>
      </c>
      <c r="M7403" s="17">
        <v>-112.04</v>
      </c>
      <c r="N7403" s="17" t="str">
        <f>IF(SalesData[[#This Row],[Profit]]&gt;0,"Profit","Loss")</f>
        <v>Loss</v>
      </c>
    </row>
    <row r="7404" spans="1:14" x14ac:dyDescent="0.25">
      <c r="A7404" s="1">
        <v>42858</v>
      </c>
      <c r="B7404" s="3">
        <f t="shared" si="345"/>
        <v>2017</v>
      </c>
      <c r="C7404" s="3">
        <f t="shared" si="346"/>
        <v>5</v>
      </c>
      <c r="D7404" t="s">
        <v>2423</v>
      </c>
      <c r="E7404" t="str">
        <f t="shared" si="347"/>
        <v>Bill Overfelt20170503</v>
      </c>
      <c r="F7404">
        <f>IF(COUNTIF($E$2:E7404, E7404) = 1, MAX($F$1:F7403) + 1, INDEX($F$1:F7403, MATCH(E7404, $E$1:E7403, 0)))</f>
        <v>3676</v>
      </c>
      <c r="G7404" t="s">
        <v>23</v>
      </c>
      <c r="H7404" t="s">
        <v>11</v>
      </c>
      <c r="I7404" t="s">
        <v>20</v>
      </c>
      <c r="J7404" t="s">
        <v>1174</v>
      </c>
      <c r="K7404" s="17">
        <v>64.2</v>
      </c>
      <c r="L7404" s="17">
        <v>5</v>
      </c>
      <c r="M7404" s="17">
        <v>-44.94</v>
      </c>
      <c r="N7404" s="17" t="str">
        <f>IF(SalesData[[#This Row],[Profit]]&gt;0,"Profit","Loss")</f>
        <v>Loss</v>
      </c>
    </row>
    <row r="7405" spans="1:14" x14ac:dyDescent="0.25">
      <c r="A7405" s="1">
        <v>42858</v>
      </c>
      <c r="B7405" s="3">
        <f t="shared" si="345"/>
        <v>2017</v>
      </c>
      <c r="C7405" s="3">
        <f t="shared" si="346"/>
        <v>5</v>
      </c>
      <c r="D7405" t="s">
        <v>2423</v>
      </c>
      <c r="E7405" t="str">
        <f t="shared" si="347"/>
        <v>Bill Overfelt20170503</v>
      </c>
      <c r="F7405">
        <f>IF(COUNTIF($E$2:E7405, E7405) = 1, MAX($F$1:F7404) + 1, INDEX($F$1:F7404, MATCH(E7405, $E$1:E7404, 0)))</f>
        <v>3676</v>
      </c>
      <c r="G7405" t="s">
        <v>23</v>
      </c>
      <c r="H7405" t="s">
        <v>11</v>
      </c>
      <c r="I7405" t="s">
        <v>43</v>
      </c>
      <c r="J7405" t="s">
        <v>1247</v>
      </c>
      <c r="K7405" s="17">
        <v>8</v>
      </c>
      <c r="L7405" s="17">
        <v>2</v>
      </c>
      <c r="M7405" s="17">
        <v>2.8</v>
      </c>
      <c r="N7405" s="17" t="str">
        <f>IF(SalesData[[#This Row],[Profit]]&gt;0,"Profit","Loss")</f>
        <v>Profit</v>
      </c>
    </row>
    <row r="7406" spans="1:14" x14ac:dyDescent="0.25">
      <c r="A7406" s="1">
        <v>42859</v>
      </c>
      <c r="B7406" s="3">
        <f t="shared" si="345"/>
        <v>2017</v>
      </c>
      <c r="C7406" s="3">
        <f t="shared" si="346"/>
        <v>5</v>
      </c>
      <c r="D7406" t="s">
        <v>2510</v>
      </c>
      <c r="E7406" t="str">
        <f t="shared" si="347"/>
        <v>Lindsay Williams20170504</v>
      </c>
      <c r="F7406">
        <f>IF(COUNTIF($E$2:E7406, E7406) = 1, MAX($F$1:F7405) + 1, INDEX($F$1:F7405, MATCH(E7406, $E$1:E7405, 0)))</f>
        <v>3677</v>
      </c>
      <c r="G7406" t="s">
        <v>27</v>
      </c>
      <c r="H7406" t="s">
        <v>39</v>
      </c>
      <c r="I7406" t="s">
        <v>40</v>
      </c>
      <c r="J7406" t="s">
        <v>707</v>
      </c>
      <c r="K7406" s="17">
        <v>183.96</v>
      </c>
      <c r="L7406" s="17">
        <v>5</v>
      </c>
      <c r="M7406" s="17">
        <v>20.7</v>
      </c>
      <c r="N7406" s="17" t="str">
        <f>IF(SalesData[[#This Row],[Profit]]&gt;0,"Profit","Loss")</f>
        <v>Profit</v>
      </c>
    </row>
    <row r="7407" spans="1:14" x14ac:dyDescent="0.25">
      <c r="A7407" s="1">
        <v>42859</v>
      </c>
      <c r="B7407" s="3">
        <f t="shared" si="345"/>
        <v>2017</v>
      </c>
      <c r="C7407" s="3">
        <f t="shared" si="346"/>
        <v>5</v>
      </c>
      <c r="D7407" t="s">
        <v>2510</v>
      </c>
      <c r="E7407" t="str">
        <f t="shared" si="347"/>
        <v>Lindsay Williams20170504</v>
      </c>
      <c r="F7407">
        <f>IF(COUNTIF($E$2:E7407, E7407) = 1, MAX($F$1:F7406) + 1, INDEX($F$1:F7406, MATCH(E7407, $E$1:E7406, 0)))</f>
        <v>3677</v>
      </c>
      <c r="G7407" t="s">
        <v>27</v>
      </c>
      <c r="H7407" t="s">
        <v>11</v>
      </c>
      <c r="I7407" t="s">
        <v>12</v>
      </c>
      <c r="J7407" t="s">
        <v>2076</v>
      </c>
      <c r="K7407" s="17">
        <v>17.61</v>
      </c>
      <c r="L7407" s="17">
        <v>3</v>
      </c>
      <c r="M7407" s="17">
        <v>8.4499999999999993</v>
      </c>
      <c r="N7407" s="17" t="str">
        <f>IF(SalesData[[#This Row],[Profit]]&gt;0,"Profit","Loss")</f>
        <v>Profit</v>
      </c>
    </row>
    <row r="7408" spans="1:14" x14ac:dyDescent="0.25">
      <c r="A7408" s="1">
        <v>42859</v>
      </c>
      <c r="B7408" s="3">
        <f t="shared" si="345"/>
        <v>2017</v>
      </c>
      <c r="C7408" s="3">
        <f t="shared" si="346"/>
        <v>5</v>
      </c>
      <c r="D7408" t="s">
        <v>2510</v>
      </c>
      <c r="E7408" t="str">
        <f t="shared" si="347"/>
        <v>Lindsay Williams20170504</v>
      </c>
      <c r="F7408">
        <f>IF(COUNTIF($E$2:E7408, E7408) = 1, MAX($F$1:F7407) + 1, INDEX($F$1:F7407, MATCH(E7408, $E$1:E7407, 0)))</f>
        <v>3677</v>
      </c>
      <c r="G7408" t="s">
        <v>27</v>
      </c>
      <c r="H7408" t="s">
        <v>34</v>
      </c>
      <c r="I7408" t="s">
        <v>145</v>
      </c>
      <c r="J7408" t="s">
        <v>320</v>
      </c>
      <c r="K7408" s="17">
        <v>300.89999999999998</v>
      </c>
      <c r="L7408" s="17">
        <v>1</v>
      </c>
      <c r="M7408" s="17">
        <v>11.28</v>
      </c>
      <c r="N7408" s="17" t="str">
        <f>IF(SalesData[[#This Row],[Profit]]&gt;0,"Profit","Loss")</f>
        <v>Profit</v>
      </c>
    </row>
    <row r="7409" spans="1:14" x14ac:dyDescent="0.25">
      <c r="A7409" s="1">
        <v>42859</v>
      </c>
      <c r="B7409" s="3">
        <f t="shared" si="345"/>
        <v>2017</v>
      </c>
      <c r="C7409" s="3">
        <f t="shared" si="346"/>
        <v>5</v>
      </c>
      <c r="D7409" t="s">
        <v>1801</v>
      </c>
      <c r="E7409" t="str">
        <f t="shared" si="347"/>
        <v>Mike Kennedy20170504</v>
      </c>
      <c r="F7409">
        <f>IF(COUNTIF($E$2:E7409, E7409) = 1, MAX($F$1:F7408) + 1, INDEX($F$1:F7408, MATCH(E7409, $E$1:E7408, 0)))</f>
        <v>3678</v>
      </c>
      <c r="G7409" t="s">
        <v>55</v>
      </c>
      <c r="H7409" t="s">
        <v>11</v>
      </c>
      <c r="I7409" t="s">
        <v>12</v>
      </c>
      <c r="J7409" t="s">
        <v>2334</v>
      </c>
      <c r="K7409" s="17">
        <v>9.11</v>
      </c>
      <c r="L7409" s="17">
        <v>1</v>
      </c>
      <c r="M7409" s="17">
        <v>4.0999999999999996</v>
      </c>
      <c r="N7409" s="17" t="str">
        <f>IF(SalesData[[#This Row],[Profit]]&gt;0,"Profit","Loss")</f>
        <v>Profit</v>
      </c>
    </row>
    <row r="7410" spans="1:14" x14ac:dyDescent="0.25">
      <c r="A7410" s="1">
        <v>42859</v>
      </c>
      <c r="B7410" s="3">
        <f t="shared" si="345"/>
        <v>2017</v>
      </c>
      <c r="C7410" s="3">
        <f t="shared" si="346"/>
        <v>5</v>
      </c>
      <c r="D7410" t="s">
        <v>1801</v>
      </c>
      <c r="E7410" t="str">
        <f t="shared" si="347"/>
        <v>Mike Kennedy20170504</v>
      </c>
      <c r="F7410">
        <f>IF(COUNTIF($E$2:E7410, E7410) = 1, MAX($F$1:F7409) + 1, INDEX($F$1:F7409, MATCH(E7410, $E$1:E7409, 0)))</f>
        <v>3678</v>
      </c>
      <c r="G7410" t="s">
        <v>55</v>
      </c>
      <c r="H7410" t="s">
        <v>11</v>
      </c>
      <c r="I7410" t="s">
        <v>18</v>
      </c>
      <c r="J7410" t="s">
        <v>974</v>
      </c>
      <c r="K7410" s="17">
        <v>571.44000000000005</v>
      </c>
      <c r="L7410" s="17">
        <v>4</v>
      </c>
      <c r="M7410" s="17">
        <v>165.72</v>
      </c>
      <c r="N7410" s="17" t="str">
        <f>IF(SalesData[[#This Row],[Profit]]&gt;0,"Profit","Loss")</f>
        <v>Profit</v>
      </c>
    </row>
    <row r="7411" spans="1:14" x14ac:dyDescent="0.25">
      <c r="A7411" s="1">
        <v>42859</v>
      </c>
      <c r="B7411" s="3">
        <f t="shared" si="345"/>
        <v>2017</v>
      </c>
      <c r="C7411" s="3">
        <f t="shared" si="346"/>
        <v>5</v>
      </c>
      <c r="D7411" t="s">
        <v>1801</v>
      </c>
      <c r="E7411" t="str">
        <f t="shared" si="347"/>
        <v>Mike Kennedy20170504</v>
      </c>
      <c r="F7411">
        <f>IF(COUNTIF($E$2:E7411, E7411) = 1, MAX($F$1:F7410) + 1, INDEX($F$1:F7410, MATCH(E7411, $E$1:E7410, 0)))</f>
        <v>3678</v>
      </c>
      <c r="G7411" t="s">
        <v>55</v>
      </c>
      <c r="H7411" t="s">
        <v>11</v>
      </c>
      <c r="I7411" t="s">
        <v>12</v>
      </c>
      <c r="J7411" t="s">
        <v>1170</v>
      </c>
      <c r="K7411" s="17">
        <v>32.4</v>
      </c>
      <c r="L7411" s="17">
        <v>5</v>
      </c>
      <c r="M7411" s="17">
        <v>15.55</v>
      </c>
      <c r="N7411" s="17" t="str">
        <f>IF(SalesData[[#This Row],[Profit]]&gt;0,"Profit","Loss")</f>
        <v>Profit</v>
      </c>
    </row>
    <row r="7412" spans="1:14" x14ac:dyDescent="0.25">
      <c r="A7412" s="1">
        <v>42859</v>
      </c>
      <c r="B7412" s="3">
        <f t="shared" si="345"/>
        <v>2017</v>
      </c>
      <c r="C7412" s="3">
        <f t="shared" si="346"/>
        <v>5</v>
      </c>
      <c r="D7412" t="s">
        <v>1801</v>
      </c>
      <c r="E7412" t="str">
        <f t="shared" si="347"/>
        <v>Mike Kennedy20170504</v>
      </c>
      <c r="F7412">
        <f>IF(COUNTIF($E$2:E7412, E7412) = 1, MAX($F$1:F7411) + 1, INDEX($F$1:F7411, MATCH(E7412, $E$1:E7411, 0)))</f>
        <v>3678</v>
      </c>
      <c r="G7412" t="s">
        <v>55</v>
      </c>
      <c r="H7412" t="s">
        <v>11</v>
      </c>
      <c r="I7412" t="s">
        <v>18</v>
      </c>
      <c r="J7412" t="s">
        <v>1956</v>
      </c>
      <c r="K7412" s="17">
        <v>16.91</v>
      </c>
      <c r="L7412" s="17">
        <v>1</v>
      </c>
      <c r="M7412" s="17">
        <v>4.57</v>
      </c>
      <c r="N7412" s="17" t="str">
        <f>IF(SalesData[[#This Row],[Profit]]&gt;0,"Profit","Loss")</f>
        <v>Profit</v>
      </c>
    </row>
    <row r="7413" spans="1:14" x14ac:dyDescent="0.25">
      <c r="A7413" s="1">
        <v>42859</v>
      </c>
      <c r="B7413" s="3">
        <f t="shared" si="345"/>
        <v>2017</v>
      </c>
      <c r="C7413" s="3">
        <f t="shared" si="346"/>
        <v>5</v>
      </c>
      <c r="D7413" t="s">
        <v>1548</v>
      </c>
      <c r="E7413" t="str">
        <f t="shared" si="347"/>
        <v>Shahid Hopkins20170504</v>
      </c>
      <c r="F7413">
        <f>IF(COUNTIF($E$2:E7413, E7413) = 1, MAX($F$1:F7412) + 1, INDEX($F$1:F7412, MATCH(E7413, $E$1:E7412, 0)))</f>
        <v>3679</v>
      </c>
      <c r="G7413" t="s">
        <v>78</v>
      </c>
      <c r="H7413" t="s">
        <v>11</v>
      </c>
      <c r="I7413" t="s">
        <v>20</v>
      </c>
      <c r="J7413" t="s">
        <v>800</v>
      </c>
      <c r="K7413" s="17">
        <v>2.31</v>
      </c>
      <c r="L7413" s="17">
        <v>1</v>
      </c>
      <c r="M7413" s="17">
        <v>-1.93</v>
      </c>
      <c r="N7413" s="17" t="str">
        <f>IF(SalesData[[#This Row],[Profit]]&gt;0,"Profit","Loss")</f>
        <v>Loss</v>
      </c>
    </row>
    <row r="7414" spans="1:14" x14ac:dyDescent="0.25">
      <c r="A7414" s="1">
        <v>42859</v>
      </c>
      <c r="B7414" s="3">
        <f t="shared" si="345"/>
        <v>2017</v>
      </c>
      <c r="C7414" s="3">
        <f t="shared" si="346"/>
        <v>5</v>
      </c>
      <c r="D7414" t="s">
        <v>578</v>
      </c>
      <c r="E7414" t="str">
        <f t="shared" si="347"/>
        <v>Muhammed Yedwab20170504</v>
      </c>
      <c r="F7414">
        <f>IF(COUNTIF($E$2:E7414, E7414) = 1, MAX($F$1:F7413) + 1, INDEX($F$1:F7413, MATCH(E7414, $E$1:E7413, 0)))</f>
        <v>3680</v>
      </c>
      <c r="G7414" t="s">
        <v>23</v>
      </c>
      <c r="H7414" t="s">
        <v>11</v>
      </c>
      <c r="I7414" t="s">
        <v>20</v>
      </c>
      <c r="J7414" t="s">
        <v>1918</v>
      </c>
      <c r="K7414" s="17">
        <v>2.2000000000000002</v>
      </c>
      <c r="L7414" s="17">
        <v>2</v>
      </c>
      <c r="M7414" s="17">
        <v>-1.54</v>
      </c>
      <c r="N7414" s="17" t="str">
        <f>IF(SalesData[[#This Row],[Profit]]&gt;0,"Profit","Loss")</f>
        <v>Loss</v>
      </c>
    </row>
    <row r="7415" spans="1:14" x14ac:dyDescent="0.25">
      <c r="A7415" s="1">
        <v>42859</v>
      </c>
      <c r="B7415" s="3">
        <f t="shared" si="345"/>
        <v>2017</v>
      </c>
      <c r="C7415" s="3">
        <f t="shared" si="346"/>
        <v>5</v>
      </c>
      <c r="D7415" t="s">
        <v>578</v>
      </c>
      <c r="E7415" t="str">
        <f t="shared" si="347"/>
        <v>Muhammed Yedwab20170504</v>
      </c>
      <c r="F7415">
        <f>IF(COUNTIF($E$2:E7415, E7415) = 1, MAX($F$1:F7414) + 1, INDEX($F$1:F7414, MATCH(E7415, $E$1:E7414, 0)))</f>
        <v>3680</v>
      </c>
      <c r="G7415" t="s">
        <v>23</v>
      </c>
      <c r="H7415" t="s">
        <v>11</v>
      </c>
      <c r="I7415" t="s">
        <v>20</v>
      </c>
      <c r="J7415" t="s">
        <v>969</v>
      </c>
      <c r="K7415" s="17">
        <v>9.4</v>
      </c>
      <c r="L7415" s="17">
        <v>3</v>
      </c>
      <c r="M7415" s="17">
        <v>-7.52</v>
      </c>
      <c r="N7415" s="17" t="str">
        <f>IF(SalesData[[#This Row],[Profit]]&gt;0,"Profit","Loss")</f>
        <v>Loss</v>
      </c>
    </row>
    <row r="7416" spans="1:14" x14ac:dyDescent="0.25">
      <c r="A7416" s="1">
        <v>42859</v>
      </c>
      <c r="B7416" s="3">
        <f t="shared" si="345"/>
        <v>2017</v>
      </c>
      <c r="C7416" s="3">
        <f t="shared" si="346"/>
        <v>5</v>
      </c>
      <c r="D7416" t="s">
        <v>1271</v>
      </c>
      <c r="E7416" t="str">
        <f t="shared" si="347"/>
        <v>Chris Cortes20170504</v>
      </c>
      <c r="F7416">
        <f>IF(COUNTIF($E$2:E7416, E7416) = 1, MAX($F$1:F7415) + 1, INDEX($F$1:F7415, MATCH(E7416, $E$1:E7415, 0)))</f>
        <v>3681</v>
      </c>
      <c r="G7416" t="s">
        <v>27</v>
      </c>
      <c r="H7416" t="s">
        <v>11</v>
      </c>
      <c r="I7416" t="s">
        <v>92</v>
      </c>
      <c r="J7416" t="s">
        <v>2152</v>
      </c>
      <c r="K7416" s="17">
        <v>243.16</v>
      </c>
      <c r="L7416" s="17">
        <v>2</v>
      </c>
      <c r="M7416" s="17">
        <v>72.95</v>
      </c>
      <c r="N7416" s="17" t="str">
        <f>IF(SalesData[[#This Row],[Profit]]&gt;0,"Profit","Loss")</f>
        <v>Profit</v>
      </c>
    </row>
    <row r="7417" spans="1:14" x14ac:dyDescent="0.25">
      <c r="A7417" s="1">
        <v>42860</v>
      </c>
      <c r="B7417" s="3">
        <f t="shared" si="345"/>
        <v>2017</v>
      </c>
      <c r="C7417" s="3">
        <f t="shared" si="346"/>
        <v>5</v>
      </c>
      <c r="D7417" t="s">
        <v>1693</v>
      </c>
      <c r="E7417" t="str">
        <f t="shared" si="347"/>
        <v>Darren Koutras20170505</v>
      </c>
      <c r="F7417">
        <f>IF(COUNTIF($E$2:E7417, E7417) = 1, MAX($F$1:F7416) + 1, INDEX($F$1:F7416, MATCH(E7417, $E$1:E7416, 0)))</f>
        <v>3682</v>
      </c>
      <c r="G7417" t="s">
        <v>27</v>
      </c>
      <c r="H7417" t="s">
        <v>11</v>
      </c>
      <c r="I7417" t="s">
        <v>63</v>
      </c>
      <c r="J7417" t="s">
        <v>1667</v>
      </c>
      <c r="K7417" s="17">
        <v>23.16</v>
      </c>
      <c r="L7417" s="17">
        <v>2</v>
      </c>
      <c r="M7417" s="17">
        <v>11.58</v>
      </c>
      <c r="N7417" s="17" t="str">
        <f>IF(SalesData[[#This Row],[Profit]]&gt;0,"Profit","Loss")</f>
        <v>Profit</v>
      </c>
    </row>
    <row r="7418" spans="1:14" x14ac:dyDescent="0.25">
      <c r="A7418" s="1">
        <v>42860</v>
      </c>
      <c r="B7418" s="3">
        <f t="shared" si="345"/>
        <v>2017</v>
      </c>
      <c r="C7418" s="3">
        <f t="shared" si="346"/>
        <v>5</v>
      </c>
      <c r="D7418" t="s">
        <v>1241</v>
      </c>
      <c r="E7418" t="str">
        <f t="shared" si="347"/>
        <v>Lisa Hazard20170505</v>
      </c>
      <c r="F7418">
        <f>IF(COUNTIF($E$2:E7418, E7418) = 1, MAX($F$1:F7417) + 1, INDEX($F$1:F7417, MATCH(E7418, $E$1:E7417, 0)))</f>
        <v>3683</v>
      </c>
      <c r="G7418" t="s">
        <v>278</v>
      </c>
      <c r="H7418" t="s">
        <v>11</v>
      </c>
      <c r="I7418" t="s">
        <v>63</v>
      </c>
      <c r="J7418" t="s">
        <v>1165</v>
      </c>
      <c r="K7418" s="17">
        <v>21.24</v>
      </c>
      <c r="L7418" s="17">
        <v>9</v>
      </c>
      <c r="M7418" s="17">
        <v>7.43</v>
      </c>
      <c r="N7418" s="17" t="str">
        <f>IF(SalesData[[#This Row],[Profit]]&gt;0,"Profit","Loss")</f>
        <v>Profit</v>
      </c>
    </row>
    <row r="7419" spans="1:14" x14ac:dyDescent="0.25">
      <c r="A7419" s="1">
        <v>42860</v>
      </c>
      <c r="B7419" s="3">
        <f t="shared" si="345"/>
        <v>2017</v>
      </c>
      <c r="C7419" s="3">
        <f t="shared" si="346"/>
        <v>5</v>
      </c>
      <c r="D7419" t="s">
        <v>1241</v>
      </c>
      <c r="E7419" t="str">
        <f t="shared" si="347"/>
        <v>Lisa Hazard20170505</v>
      </c>
      <c r="F7419">
        <f>IF(COUNTIF($E$2:E7419, E7419) = 1, MAX($F$1:F7418) + 1, INDEX($F$1:F7418, MATCH(E7419, $E$1:E7418, 0)))</f>
        <v>3683</v>
      </c>
      <c r="G7419" t="s">
        <v>278</v>
      </c>
      <c r="H7419" t="s">
        <v>11</v>
      </c>
      <c r="I7419" t="s">
        <v>20</v>
      </c>
      <c r="J7419" t="s">
        <v>1386</v>
      </c>
      <c r="K7419" s="17">
        <v>9.5500000000000007</v>
      </c>
      <c r="L7419" s="17">
        <v>8</v>
      </c>
      <c r="M7419" s="17">
        <v>-7.32</v>
      </c>
      <c r="N7419" s="17" t="str">
        <f>IF(SalesData[[#This Row],[Profit]]&gt;0,"Profit","Loss")</f>
        <v>Loss</v>
      </c>
    </row>
    <row r="7420" spans="1:14" x14ac:dyDescent="0.25">
      <c r="A7420" s="1">
        <v>42860</v>
      </c>
      <c r="B7420" s="3">
        <f t="shared" si="345"/>
        <v>2017</v>
      </c>
      <c r="C7420" s="3">
        <f t="shared" si="346"/>
        <v>5</v>
      </c>
      <c r="D7420" t="s">
        <v>1241</v>
      </c>
      <c r="E7420" t="str">
        <f t="shared" si="347"/>
        <v>Lisa Hazard20170505</v>
      </c>
      <c r="F7420">
        <f>IF(COUNTIF($E$2:E7420, E7420) = 1, MAX($F$1:F7419) + 1, INDEX($F$1:F7419, MATCH(E7420, $E$1:E7419, 0)))</f>
        <v>3683</v>
      </c>
      <c r="G7420" t="s">
        <v>278</v>
      </c>
      <c r="H7420" t="s">
        <v>34</v>
      </c>
      <c r="I7420" t="s">
        <v>74</v>
      </c>
      <c r="J7420" t="s">
        <v>644</v>
      </c>
      <c r="K7420" s="17">
        <v>89.99</v>
      </c>
      <c r="L7420" s="17">
        <v>3</v>
      </c>
      <c r="M7420" s="17">
        <v>-152.97999999999999</v>
      </c>
      <c r="N7420" s="17" t="str">
        <f>IF(SalesData[[#This Row],[Profit]]&gt;0,"Profit","Loss")</f>
        <v>Loss</v>
      </c>
    </row>
    <row r="7421" spans="1:14" x14ac:dyDescent="0.25">
      <c r="A7421" s="1">
        <v>42860</v>
      </c>
      <c r="B7421" s="3">
        <f t="shared" si="345"/>
        <v>2017</v>
      </c>
      <c r="C7421" s="3">
        <f t="shared" si="346"/>
        <v>5</v>
      </c>
      <c r="D7421" t="s">
        <v>1891</v>
      </c>
      <c r="E7421" t="str">
        <f t="shared" si="347"/>
        <v>Yana Sorensen20170505</v>
      </c>
      <c r="F7421">
        <f>IF(COUNTIF($E$2:E7421, E7421) = 1, MAX($F$1:F7420) + 1, INDEX($F$1:F7420, MATCH(E7421, $E$1:E7420, 0)))</f>
        <v>3684</v>
      </c>
      <c r="G7421" t="s">
        <v>30</v>
      </c>
      <c r="H7421" t="s">
        <v>11</v>
      </c>
      <c r="I7421" t="s">
        <v>20</v>
      </c>
      <c r="J7421" t="s">
        <v>1372</v>
      </c>
      <c r="K7421" s="17">
        <v>34.5</v>
      </c>
      <c r="L7421" s="17">
        <v>3</v>
      </c>
      <c r="M7421" s="17">
        <v>15.53</v>
      </c>
      <c r="N7421" s="17" t="str">
        <f>IF(SalesData[[#This Row],[Profit]]&gt;0,"Profit","Loss")</f>
        <v>Profit</v>
      </c>
    </row>
    <row r="7422" spans="1:14" x14ac:dyDescent="0.25">
      <c r="A7422" s="1">
        <v>42860</v>
      </c>
      <c r="B7422" s="3">
        <f t="shared" si="345"/>
        <v>2017</v>
      </c>
      <c r="C7422" s="3">
        <f t="shared" si="346"/>
        <v>5</v>
      </c>
      <c r="D7422" t="s">
        <v>587</v>
      </c>
      <c r="E7422" t="str">
        <f t="shared" si="347"/>
        <v>Arianne Irving20170505</v>
      </c>
      <c r="F7422">
        <f>IF(COUNTIF($E$2:E7422, E7422) = 1, MAX($F$1:F7421) + 1, INDEX($F$1:F7421, MATCH(E7422, $E$1:E7421, 0)))</f>
        <v>3685</v>
      </c>
      <c r="G7422" t="s">
        <v>149</v>
      </c>
      <c r="H7422" t="s">
        <v>11</v>
      </c>
      <c r="I7422" t="s">
        <v>12</v>
      </c>
      <c r="J7422" t="s">
        <v>79</v>
      </c>
      <c r="K7422" s="17">
        <v>6.68</v>
      </c>
      <c r="L7422" s="17">
        <v>1</v>
      </c>
      <c r="M7422" s="17">
        <v>3.21</v>
      </c>
      <c r="N7422" s="17" t="str">
        <f>IF(SalesData[[#This Row],[Profit]]&gt;0,"Profit","Loss")</f>
        <v>Profit</v>
      </c>
    </row>
    <row r="7423" spans="1:14" x14ac:dyDescent="0.25">
      <c r="A7423" s="1">
        <v>42861</v>
      </c>
      <c r="B7423" s="3">
        <f t="shared" si="345"/>
        <v>2017</v>
      </c>
      <c r="C7423" s="3">
        <f t="shared" si="346"/>
        <v>5</v>
      </c>
      <c r="D7423" t="s">
        <v>2580</v>
      </c>
      <c r="E7423" t="str">
        <f t="shared" si="347"/>
        <v>Max Ludwig20170506</v>
      </c>
      <c r="F7423">
        <f>IF(COUNTIF($E$2:E7423, E7423) = 1, MAX($F$1:F7422) + 1, INDEX($F$1:F7422, MATCH(E7423, $E$1:E7422, 0)))</f>
        <v>3686</v>
      </c>
      <c r="G7423" t="s">
        <v>15</v>
      </c>
      <c r="H7423" t="s">
        <v>11</v>
      </c>
      <c r="I7423" t="s">
        <v>24</v>
      </c>
      <c r="J7423" t="s">
        <v>581</v>
      </c>
      <c r="K7423" s="17">
        <v>6.41</v>
      </c>
      <c r="L7423" s="17">
        <v>3</v>
      </c>
      <c r="M7423" s="17">
        <v>0.64</v>
      </c>
      <c r="N7423" s="17" t="str">
        <f>IF(SalesData[[#This Row],[Profit]]&gt;0,"Profit","Loss")</f>
        <v>Profit</v>
      </c>
    </row>
    <row r="7424" spans="1:14" x14ac:dyDescent="0.25">
      <c r="A7424" s="1">
        <v>42861</v>
      </c>
      <c r="B7424" s="3">
        <f t="shared" si="345"/>
        <v>2017</v>
      </c>
      <c r="C7424" s="3">
        <f t="shared" si="346"/>
        <v>5</v>
      </c>
      <c r="D7424" t="s">
        <v>2580</v>
      </c>
      <c r="E7424" t="str">
        <f t="shared" si="347"/>
        <v>Max Ludwig20170506</v>
      </c>
      <c r="F7424">
        <f>IF(COUNTIF($E$2:E7424, E7424) = 1, MAX($F$1:F7423) + 1, INDEX($F$1:F7423, MATCH(E7424, $E$1:E7423, 0)))</f>
        <v>3686</v>
      </c>
      <c r="G7424" t="s">
        <v>15</v>
      </c>
      <c r="H7424" t="s">
        <v>39</v>
      </c>
      <c r="I7424" t="s">
        <v>52</v>
      </c>
      <c r="J7424" t="s">
        <v>474</v>
      </c>
      <c r="K7424" s="17">
        <v>408.74</v>
      </c>
      <c r="L7424" s="17">
        <v>7</v>
      </c>
      <c r="M7424" s="17">
        <v>76.64</v>
      </c>
      <c r="N7424" s="17" t="str">
        <f>IF(SalesData[[#This Row],[Profit]]&gt;0,"Profit","Loss")</f>
        <v>Profit</v>
      </c>
    </row>
    <row r="7425" spans="1:14" x14ac:dyDescent="0.25">
      <c r="A7425" s="1">
        <v>42861</v>
      </c>
      <c r="B7425" s="3">
        <f t="shared" si="345"/>
        <v>2017</v>
      </c>
      <c r="C7425" s="3">
        <f t="shared" si="346"/>
        <v>5</v>
      </c>
      <c r="D7425" t="s">
        <v>1471</v>
      </c>
      <c r="E7425" t="str">
        <f t="shared" si="347"/>
        <v>Toby Carlisle20170506</v>
      </c>
      <c r="F7425">
        <f>IF(COUNTIF($E$2:E7425, E7425) = 1, MAX($F$1:F7424) + 1, INDEX($F$1:F7424, MATCH(E7425, $E$1:E7424, 0)))</f>
        <v>3687</v>
      </c>
      <c r="G7425" t="s">
        <v>149</v>
      </c>
      <c r="H7425" t="s">
        <v>11</v>
      </c>
      <c r="I7425" t="s">
        <v>16</v>
      </c>
      <c r="J7425" t="s">
        <v>364</v>
      </c>
      <c r="K7425" s="17">
        <v>59.2</v>
      </c>
      <c r="L7425" s="17">
        <v>4</v>
      </c>
      <c r="M7425" s="17">
        <v>29.6</v>
      </c>
      <c r="N7425" s="17" t="str">
        <f>IF(SalesData[[#This Row],[Profit]]&gt;0,"Profit","Loss")</f>
        <v>Profit</v>
      </c>
    </row>
    <row r="7426" spans="1:14" x14ac:dyDescent="0.25">
      <c r="A7426" s="1">
        <v>42861</v>
      </c>
      <c r="B7426" s="3">
        <f t="shared" ref="B7426:B7489" si="348">YEAR(A7426)</f>
        <v>2017</v>
      </c>
      <c r="C7426" s="3">
        <f t="shared" ref="C7426:C7489" si="349">MONTH(A7426)</f>
        <v>5</v>
      </c>
      <c r="D7426" t="s">
        <v>1074</v>
      </c>
      <c r="E7426" t="str">
        <f t="shared" ref="E7426:E7489" si="350">D7426 &amp; TEXT(A7426, "yyyymmdd")</f>
        <v>Gary Zandusky20170506</v>
      </c>
      <c r="F7426">
        <f>IF(COUNTIF($E$2:E7426, E7426) = 1, MAX($F$1:F7425) + 1, INDEX($F$1:F7425, MATCH(E7426, $E$1:E7425, 0)))</f>
        <v>3688</v>
      </c>
      <c r="G7426" t="s">
        <v>55</v>
      </c>
      <c r="H7426" t="s">
        <v>11</v>
      </c>
      <c r="I7426" t="s">
        <v>24</v>
      </c>
      <c r="J7426" t="s">
        <v>147</v>
      </c>
      <c r="K7426" s="17">
        <v>54.66</v>
      </c>
      <c r="L7426" s="17">
        <v>6</v>
      </c>
      <c r="M7426" s="17">
        <v>18.04</v>
      </c>
      <c r="N7426" s="17" t="str">
        <f>IF(SalesData[[#This Row],[Profit]]&gt;0,"Profit","Loss")</f>
        <v>Profit</v>
      </c>
    </row>
    <row r="7427" spans="1:14" x14ac:dyDescent="0.25">
      <c r="A7427" s="1">
        <v>42861</v>
      </c>
      <c r="B7427" s="3">
        <f t="shared" si="348"/>
        <v>2017</v>
      </c>
      <c r="C7427" s="3">
        <f t="shared" si="349"/>
        <v>5</v>
      </c>
      <c r="D7427" t="s">
        <v>556</v>
      </c>
      <c r="E7427" t="str">
        <f t="shared" si="350"/>
        <v>Dorothy Badders20170506</v>
      </c>
      <c r="F7427">
        <f>IF(COUNTIF($E$2:E7427, E7427) = 1, MAX($F$1:F7426) + 1, INDEX($F$1:F7426, MATCH(E7427, $E$1:E7426, 0)))</f>
        <v>3689</v>
      </c>
      <c r="G7427" t="s">
        <v>10</v>
      </c>
      <c r="H7427" t="s">
        <v>11</v>
      </c>
      <c r="I7427" t="s">
        <v>20</v>
      </c>
      <c r="J7427" t="s">
        <v>166</v>
      </c>
      <c r="K7427" s="17">
        <v>11.06</v>
      </c>
      <c r="L7427" s="17">
        <v>10</v>
      </c>
      <c r="M7427" s="17">
        <v>-18.8</v>
      </c>
      <c r="N7427" s="17" t="str">
        <f>IF(SalesData[[#This Row],[Profit]]&gt;0,"Profit","Loss")</f>
        <v>Loss</v>
      </c>
    </row>
    <row r="7428" spans="1:14" x14ac:dyDescent="0.25">
      <c r="A7428" s="1">
        <v>42861</v>
      </c>
      <c r="B7428" s="3">
        <f t="shared" si="348"/>
        <v>2017</v>
      </c>
      <c r="C7428" s="3">
        <f t="shared" si="349"/>
        <v>5</v>
      </c>
      <c r="D7428" t="s">
        <v>556</v>
      </c>
      <c r="E7428" t="str">
        <f t="shared" si="350"/>
        <v>Dorothy Badders20170506</v>
      </c>
      <c r="F7428">
        <f>IF(COUNTIF($E$2:E7428, E7428) = 1, MAX($F$1:F7427) + 1, INDEX($F$1:F7427, MATCH(E7428, $E$1:E7427, 0)))</f>
        <v>3689</v>
      </c>
      <c r="G7428" t="s">
        <v>10</v>
      </c>
      <c r="H7428" t="s">
        <v>34</v>
      </c>
      <c r="I7428" t="s">
        <v>74</v>
      </c>
      <c r="J7428" t="s">
        <v>1581</v>
      </c>
      <c r="K7428" s="17">
        <v>623.46</v>
      </c>
      <c r="L7428" s="17">
        <v>7</v>
      </c>
      <c r="M7428" s="17">
        <v>-119.19</v>
      </c>
      <c r="N7428" s="17" t="str">
        <f>IF(SalesData[[#This Row],[Profit]]&gt;0,"Profit","Loss")</f>
        <v>Loss</v>
      </c>
    </row>
    <row r="7429" spans="1:14" x14ac:dyDescent="0.25">
      <c r="A7429" s="1">
        <v>42861</v>
      </c>
      <c r="B7429" s="3">
        <f t="shared" si="348"/>
        <v>2017</v>
      </c>
      <c r="C7429" s="3">
        <f t="shared" si="349"/>
        <v>5</v>
      </c>
      <c r="D7429" t="s">
        <v>556</v>
      </c>
      <c r="E7429" t="str">
        <f t="shared" si="350"/>
        <v>Dorothy Badders20170506</v>
      </c>
      <c r="F7429">
        <f>IF(COUNTIF($E$2:E7429, E7429) = 1, MAX($F$1:F7428) + 1, INDEX($F$1:F7428, MATCH(E7429, $E$1:E7428, 0)))</f>
        <v>3689</v>
      </c>
      <c r="G7429" t="s">
        <v>10</v>
      </c>
      <c r="H7429" t="s">
        <v>11</v>
      </c>
      <c r="I7429" t="s">
        <v>18</v>
      </c>
      <c r="J7429" t="s">
        <v>1440</v>
      </c>
      <c r="K7429" s="17">
        <v>772.68</v>
      </c>
      <c r="L7429" s="17">
        <v>5</v>
      </c>
      <c r="M7429" s="17">
        <v>-57.95</v>
      </c>
      <c r="N7429" s="17" t="str">
        <f>IF(SalesData[[#This Row],[Profit]]&gt;0,"Profit","Loss")</f>
        <v>Loss</v>
      </c>
    </row>
    <row r="7430" spans="1:14" x14ac:dyDescent="0.25">
      <c r="A7430" s="1">
        <v>42861</v>
      </c>
      <c r="B7430" s="3">
        <f t="shared" si="348"/>
        <v>2017</v>
      </c>
      <c r="C7430" s="3">
        <f t="shared" si="349"/>
        <v>5</v>
      </c>
      <c r="D7430" t="s">
        <v>22</v>
      </c>
      <c r="E7430" t="str">
        <f t="shared" si="350"/>
        <v>Mick Brown20170506</v>
      </c>
      <c r="F7430">
        <f>IF(COUNTIF($E$2:E7430, E7430) = 1, MAX($F$1:F7429) + 1, INDEX($F$1:F7429, MATCH(E7430, $E$1:E7429, 0)))</f>
        <v>3690</v>
      </c>
      <c r="G7430" t="s">
        <v>245</v>
      </c>
      <c r="H7430" t="s">
        <v>11</v>
      </c>
      <c r="I7430" t="s">
        <v>20</v>
      </c>
      <c r="J7430" t="s">
        <v>781</v>
      </c>
      <c r="K7430" s="17">
        <v>68.540000000000006</v>
      </c>
      <c r="L7430" s="17">
        <v>11</v>
      </c>
      <c r="M7430" s="17">
        <v>-52.55</v>
      </c>
      <c r="N7430" s="17" t="str">
        <f>IF(SalesData[[#This Row],[Profit]]&gt;0,"Profit","Loss")</f>
        <v>Loss</v>
      </c>
    </row>
    <row r="7431" spans="1:14" x14ac:dyDescent="0.25">
      <c r="A7431" s="1">
        <v>42861</v>
      </c>
      <c r="B7431" s="3">
        <f t="shared" si="348"/>
        <v>2017</v>
      </c>
      <c r="C7431" s="3">
        <f t="shared" si="349"/>
        <v>5</v>
      </c>
      <c r="D7431" t="s">
        <v>22</v>
      </c>
      <c r="E7431" t="str">
        <f t="shared" si="350"/>
        <v>Mick Brown20170506</v>
      </c>
      <c r="F7431">
        <f>IF(COUNTIF($E$2:E7431, E7431) = 1, MAX($F$1:F7430) + 1, INDEX($F$1:F7430, MATCH(E7431, $E$1:E7430, 0)))</f>
        <v>3690</v>
      </c>
      <c r="G7431" t="s">
        <v>245</v>
      </c>
      <c r="H7431" t="s">
        <v>39</v>
      </c>
      <c r="I7431" t="s">
        <v>40</v>
      </c>
      <c r="J7431" t="s">
        <v>41</v>
      </c>
      <c r="K7431" s="17">
        <v>627.16999999999996</v>
      </c>
      <c r="L7431" s="17">
        <v>4</v>
      </c>
      <c r="M7431" s="17">
        <v>70.56</v>
      </c>
      <c r="N7431" s="17" t="str">
        <f>IF(SalesData[[#This Row],[Profit]]&gt;0,"Profit","Loss")</f>
        <v>Profit</v>
      </c>
    </row>
    <row r="7432" spans="1:14" x14ac:dyDescent="0.25">
      <c r="A7432" s="1">
        <v>42861</v>
      </c>
      <c r="B7432" s="3">
        <f t="shared" si="348"/>
        <v>2017</v>
      </c>
      <c r="C7432" s="3">
        <f t="shared" si="349"/>
        <v>5</v>
      </c>
      <c r="D7432" t="s">
        <v>22</v>
      </c>
      <c r="E7432" t="str">
        <f t="shared" si="350"/>
        <v>Mick Brown20170506</v>
      </c>
      <c r="F7432">
        <f>IF(COUNTIF($E$2:E7432, E7432) = 1, MAX($F$1:F7431) + 1, INDEX($F$1:F7431, MATCH(E7432, $E$1:E7431, 0)))</f>
        <v>3690</v>
      </c>
      <c r="G7432" t="s">
        <v>245</v>
      </c>
      <c r="H7432" t="s">
        <v>11</v>
      </c>
      <c r="I7432" t="s">
        <v>16</v>
      </c>
      <c r="J7432" t="s">
        <v>1500</v>
      </c>
      <c r="K7432" s="17">
        <v>122.12</v>
      </c>
      <c r="L7432" s="17">
        <v>5</v>
      </c>
      <c r="M7432" s="17">
        <v>39.69</v>
      </c>
      <c r="N7432" s="17" t="str">
        <f>IF(SalesData[[#This Row],[Profit]]&gt;0,"Profit","Loss")</f>
        <v>Profit</v>
      </c>
    </row>
    <row r="7433" spans="1:14" x14ac:dyDescent="0.25">
      <c r="A7433" s="1">
        <v>42861</v>
      </c>
      <c r="B7433" s="3">
        <f t="shared" si="348"/>
        <v>2017</v>
      </c>
      <c r="C7433" s="3">
        <f t="shared" si="349"/>
        <v>5</v>
      </c>
      <c r="D7433" t="s">
        <v>1910</v>
      </c>
      <c r="E7433" t="str">
        <f t="shared" si="350"/>
        <v>Trudy Schmidt20170506</v>
      </c>
      <c r="F7433">
        <f>IF(COUNTIF($E$2:E7433, E7433) = 1, MAX($F$1:F7432) + 1, INDEX($F$1:F7432, MATCH(E7433, $E$1:E7432, 0)))</f>
        <v>3691</v>
      </c>
      <c r="G7433" t="s">
        <v>27</v>
      </c>
      <c r="H7433" t="s">
        <v>11</v>
      </c>
      <c r="I7433" t="s">
        <v>92</v>
      </c>
      <c r="J7433" t="s">
        <v>1062</v>
      </c>
      <c r="K7433" s="17">
        <v>152.94</v>
      </c>
      <c r="L7433" s="17">
        <v>3</v>
      </c>
      <c r="M7433" s="17">
        <v>41.29</v>
      </c>
      <c r="N7433" s="17" t="str">
        <f>IF(SalesData[[#This Row],[Profit]]&gt;0,"Profit","Loss")</f>
        <v>Profit</v>
      </c>
    </row>
    <row r="7434" spans="1:14" x14ac:dyDescent="0.25">
      <c r="A7434" s="1">
        <v>42861</v>
      </c>
      <c r="B7434" s="3">
        <f t="shared" si="348"/>
        <v>2017</v>
      </c>
      <c r="C7434" s="3">
        <f t="shared" si="349"/>
        <v>5</v>
      </c>
      <c r="D7434" t="s">
        <v>1413</v>
      </c>
      <c r="E7434" t="str">
        <f t="shared" si="350"/>
        <v>Doug Bickford20170506</v>
      </c>
      <c r="F7434">
        <f>IF(COUNTIF($E$2:E7434, E7434) = 1, MAX($F$1:F7433) + 1, INDEX($F$1:F7433, MATCH(E7434, $E$1:E7433, 0)))</f>
        <v>3692</v>
      </c>
      <c r="G7434" t="s">
        <v>95</v>
      </c>
      <c r="H7434" t="s">
        <v>11</v>
      </c>
      <c r="I7434" t="s">
        <v>12</v>
      </c>
      <c r="J7434" t="s">
        <v>1967</v>
      </c>
      <c r="K7434" s="17">
        <v>84.42</v>
      </c>
      <c r="L7434" s="17">
        <v>4</v>
      </c>
      <c r="M7434" s="17">
        <v>27.44</v>
      </c>
      <c r="N7434" s="17" t="str">
        <f>IF(SalesData[[#This Row],[Profit]]&gt;0,"Profit","Loss")</f>
        <v>Profit</v>
      </c>
    </row>
    <row r="7435" spans="1:14" x14ac:dyDescent="0.25">
      <c r="A7435" s="1">
        <v>42861</v>
      </c>
      <c r="B7435" s="3">
        <f t="shared" si="348"/>
        <v>2017</v>
      </c>
      <c r="C7435" s="3">
        <f t="shared" si="349"/>
        <v>5</v>
      </c>
      <c r="D7435" t="s">
        <v>1487</v>
      </c>
      <c r="E7435" t="str">
        <f t="shared" si="350"/>
        <v>Jeremy Farry20170506</v>
      </c>
      <c r="F7435">
        <f>IF(COUNTIF($E$2:E7435, E7435) = 1, MAX($F$1:F7434) + 1, INDEX($F$1:F7434, MATCH(E7435, $E$1:E7434, 0)))</f>
        <v>3693</v>
      </c>
      <c r="G7435" t="s">
        <v>15</v>
      </c>
      <c r="H7435" t="s">
        <v>39</v>
      </c>
      <c r="I7435" t="s">
        <v>52</v>
      </c>
      <c r="J7435" t="s">
        <v>2158</v>
      </c>
      <c r="K7435" s="17">
        <v>191.97</v>
      </c>
      <c r="L7435" s="17">
        <v>4</v>
      </c>
      <c r="M7435" s="17">
        <v>28.8</v>
      </c>
      <c r="N7435" s="17" t="str">
        <f>IF(SalesData[[#This Row],[Profit]]&gt;0,"Profit","Loss")</f>
        <v>Profit</v>
      </c>
    </row>
    <row r="7436" spans="1:14" x14ac:dyDescent="0.25">
      <c r="A7436" s="1">
        <v>42862</v>
      </c>
      <c r="B7436" s="3">
        <f t="shared" si="348"/>
        <v>2017</v>
      </c>
      <c r="C7436" s="3">
        <f t="shared" si="349"/>
        <v>5</v>
      </c>
      <c r="D7436" t="s">
        <v>1907</v>
      </c>
      <c r="E7436" t="str">
        <f t="shared" si="350"/>
        <v>Rick Wilson20170507</v>
      </c>
      <c r="F7436">
        <f>IF(COUNTIF($E$2:E7436, E7436) = 1, MAX($F$1:F7435) + 1, INDEX($F$1:F7435, MATCH(E7436, $E$1:E7435, 0)))</f>
        <v>3694</v>
      </c>
      <c r="G7436" t="s">
        <v>110</v>
      </c>
      <c r="H7436" t="s">
        <v>34</v>
      </c>
      <c r="I7436" t="s">
        <v>35</v>
      </c>
      <c r="J7436" t="s">
        <v>1982</v>
      </c>
      <c r="K7436" s="17">
        <v>1458.65</v>
      </c>
      <c r="L7436" s="17">
        <v>5</v>
      </c>
      <c r="M7436" s="17">
        <v>423.01</v>
      </c>
      <c r="N7436" s="17" t="str">
        <f>IF(SalesData[[#This Row],[Profit]]&gt;0,"Profit","Loss")</f>
        <v>Profit</v>
      </c>
    </row>
    <row r="7437" spans="1:14" x14ac:dyDescent="0.25">
      <c r="A7437" s="1">
        <v>42862</v>
      </c>
      <c r="B7437" s="3">
        <f t="shared" si="348"/>
        <v>2017</v>
      </c>
      <c r="C7437" s="3">
        <f t="shared" si="349"/>
        <v>5</v>
      </c>
      <c r="D7437" t="s">
        <v>1907</v>
      </c>
      <c r="E7437" t="str">
        <f t="shared" si="350"/>
        <v>Rick Wilson20170507</v>
      </c>
      <c r="F7437">
        <f>IF(COUNTIF($E$2:E7437, E7437) = 1, MAX($F$1:F7436) + 1, INDEX($F$1:F7436, MATCH(E7437, $E$1:E7436, 0)))</f>
        <v>3694</v>
      </c>
      <c r="G7437" t="s">
        <v>110</v>
      </c>
      <c r="H7437" t="s">
        <v>34</v>
      </c>
      <c r="I7437" t="s">
        <v>35</v>
      </c>
      <c r="J7437" t="s">
        <v>1634</v>
      </c>
      <c r="K7437" s="17">
        <v>26.64</v>
      </c>
      <c r="L7437" s="17">
        <v>1</v>
      </c>
      <c r="M7437" s="17">
        <v>7.46</v>
      </c>
      <c r="N7437" s="17" t="str">
        <f>IF(SalesData[[#This Row],[Profit]]&gt;0,"Profit","Loss")</f>
        <v>Profit</v>
      </c>
    </row>
    <row r="7438" spans="1:14" x14ac:dyDescent="0.25">
      <c r="A7438" s="1">
        <v>42862</v>
      </c>
      <c r="B7438" s="3">
        <f t="shared" si="348"/>
        <v>2017</v>
      </c>
      <c r="C7438" s="3">
        <f t="shared" si="349"/>
        <v>5</v>
      </c>
      <c r="D7438" t="s">
        <v>1907</v>
      </c>
      <c r="E7438" t="str">
        <f t="shared" si="350"/>
        <v>Rick Wilson20170507</v>
      </c>
      <c r="F7438">
        <f>IF(COUNTIF($E$2:E7438, E7438) = 1, MAX($F$1:F7437) + 1, INDEX($F$1:F7437, MATCH(E7438, $E$1:E7437, 0)))</f>
        <v>3694</v>
      </c>
      <c r="G7438" t="s">
        <v>110</v>
      </c>
      <c r="H7438" t="s">
        <v>34</v>
      </c>
      <c r="I7438" t="s">
        <v>35</v>
      </c>
      <c r="J7438" t="s">
        <v>1679</v>
      </c>
      <c r="K7438" s="17">
        <v>476.8</v>
      </c>
      <c r="L7438" s="17">
        <v>2</v>
      </c>
      <c r="M7438" s="17">
        <v>119.2</v>
      </c>
      <c r="N7438" s="17" t="str">
        <f>IF(SalesData[[#This Row],[Profit]]&gt;0,"Profit","Loss")</f>
        <v>Profit</v>
      </c>
    </row>
    <row r="7439" spans="1:14" x14ac:dyDescent="0.25">
      <c r="A7439" s="1">
        <v>42862</v>
      </c>
      <c r="B7439" s="3">
        <f t="shared" si="348"/>
        <v>2017</v>
      </c>
      <c r="C7439" s="3">
        <f t="shared" si="349"/>
        <v>5</v>
      </c>
      <c r="D7439" t="s">
        <v>1907</v>
      </c>
      <c r="E7439" t="str">
        <f t="shared" si="350"/>
        <v>Rick Wilson20170507</v>
      </c>
      <c r="F7439">
        <f>IF(COUNTIF($E$2:E7439, E7439) = 1, MAX($F$1:F7438) + 1, INDEX($F$1:F7438, MATCH(E7439, $E$1:E7438, 0)))</f>
        <v>3694</v>
      </c>
      <c r="G7439" t="s">
        <v>110</v>
      </c>
      <c r="H7439" t="s">
        <v>11</v>
      </c>
      <c r="I7439" t="s">
        <v>92</v>
      </c>
      <c r="J7439" t="s">
        <v>1820</v>
      </c>
      <c r="K7439" s="17">
        <v>87.44</v>
      </c>
      <c r="L7439" s="17">
        <v>2</v>
      </c>
      <c r="M7439" s="17">
        <v>18.46</v>
      </c>
      <c r="N7439" s="17" t="str">
        <f>IF(SalesData[[#This Row],[Profit]]&gt;0,"Profit","Loss")</f>
        <v>Profit</v>
      </c>
    </row>
    <row r="7440" spans="1:14" x14ac:dyDescent="0.25">
      <c r="A7440" s="1">
        <v>42862</v>
      </c>
      <c r="B7440" s="3">
        <f t="shared" si="348"/>
        <v>2017</v>
      </c>
      <c r="C7440" s="3">
        <f t="shared" si="349"/>
        <v>5</v>
      </c>
      <c r="D7440" t="s">
        <v>2253</v>
      </c>
      <c r="E7440" t="str">
        <f t="shared" si="350"/>
        <v>Adam Bellavance20170507</v>
      </c>
      <c r="F7440">
        <f>IF(COUNTIF($E$2:E7440, E7440) = 1, MAX($F$1:F7439) + 1, INDEX($F$1:F7439, MATCH(E7440, $E$1:E7439, 0)))</f>
        <v>3695</v>
      </c>
      <c r="G7440" t="s">
        <v>27</v>
      </c>
      <c r="H7440" t="s">
        <v>39</v>
      </c>
      <c r="I7440" t="s">
        <v>52</v>
      </c>
      <c r="J7440" t="s">
        <v>198</v>
      </c>
      <c r="K7440" s="17">
        <v>79.989999999999995</v>
      </c>
      <c r="L7440" s="17">
        <v>1</v>
      </c>
      <c r="M7440" s="17">
        <v>28.8</v>
      </c>
      <c r="N7440" s="17" t="str">
        <f>IF(SalesData[[#This Row],[Profit]]&gt;0,"Profit","Loss")</f>
        <v>Profit</v>
      </c>
    </row>
    <row r="7441" spans="1:14" x14ac:dyDescent="0.25">
      <c r="A7441" s="1">
        <v>42862</v>
      </c>
      <c r="B7441" s="3">
        <f t="shared" si="348"/>
        <v>2017</v>
      </c>
      <c r="C7441" s="3">
        <f t="shared" si="349"/>
        <v>5</v>
      </c>
      <c r="D7441" t="s">
        <v>791</v>
      </c>
      <c r="E7441" t="str">
        <f t="shared" si="350"/>
        <v>Carlos Soltero20170507</v>
      </c>
      <c r="F7441">
        <f>IF(COUNTIF($E$2:E7441, E7441) = 1, MAX($F$1:F7440) + 1, INDEX($F$1:F7440, MATCH(E7441, $E$1:E7440, 0)))</f>
        <v>3696</v>
      </c>
      <c r="G7441" t="s">
        <v>27</v>
      </c>
      <c r="H7441" t="s">
        <v>39</v>
      </c>
      <c r="I7441" t="s">
        <v>40</v>
      </c>
      <c r="J7441" t="s">
        <v>2563</v>
      </c>
      <c r="K7441" s="17">
        <v>419.94</v>
      </c>
      <c r="L7441" s="17">
        <v>7</v>
      </c>
      <c r="M7441" s="17">
        <v>52.49</v>
      </c>
      <c r="N7441" s="17" t="str">
        <f>IF(SalesData[[#This Row],[Profit]]&gt;0,"Profit","Loss")</f>
        <v>Profit</v>
      </c>
    </row>
    <row r="7442" spans="1:14" x14ac:dyDescent="0.25">
      <c r="A7442" s="1">
        <v>42863</v>
      </c>
      <c r="B7442" s="3">
        <f t="shared" si="348"/>
        <v>2017</v>
      </c>
      <c r="C7442" s="3">
        <f t="shared" si="349"/>
        <v>5</v>
      </c>
      <c r="D7442" t="s">
        <v>1571</v>
      </c>
      <c r="E7442" t="str">
        <f t="shared" si="350"/>
        <v>Maribeth Dona20170508</v>
      </c>
      <c r="F7442">
        <f>IF(COUNTIF($E$2:E7442, E7442) = 1, MAX($F$1:F7441) + 1, INDEX($F$1:F7441, MATCH(E7442, $E$1:E7441, 0)))</f>
        <v>3697</v>
      </c>
      <c r="G7442" t="s">
        <v>78</v>
      </c>
      <c r="H7442" t="s">
        <v>34</v>
      </c>
      <c r="I7442" t="s">
        <v>35</v>
      </c>
      <c r="J7442" t="s">
        <v>2068</v>
      </c>
      <c r="K7442" s="17">
        <v>47.99</v>
      </c>
      <c r="L7442" s="17">
        <v>2</v>
      </c>
      <c r="M7442" s="17">
        <v>-2.06</v>
      </c>
      <c r="N7442" s="17" t="str">
        <f>IF(SalesData[[#This Row],[Profit]]&gt;0,"Profit","Loss")</f>
        <v>Loss</v>
      </c>
    </row>
    <row r="7443" spans="1:14" x14ac:dyDescent="0.25">
      <c r="A7443" s="1">
        <v>42863</v>
      </c>
      <c r="B7443" s="3">
        <f t="shared" si="348"/>
        <v>2017</v>
      </c>
      <c r="C7443" s="3">
        <f t="shared" si="349"/>
        <v>5</v>
      </c>
      <c r="D7443" t="s">
        <v>1811</v>
      </c>
      <c r="E7443" t="str">
        <f t="shared" si="350"/>
        <v>Penelope Sewall20170508</v>
      </c>
      <c r="F7443">
        <f>IF(COUNTIF($E$2:E7443, E7443) = 1, MAX($F$1:F7442) + 1, INDEX($F$1:F7442, MATCH(E7443, $E$1:E7442, 0)))</f>
        <v>3698</v>
      </c>
      <c r="G7443" t="s">
        <v>27</v>
      </c>
      <c r="H7443" t="s">
        <v>39</v>
      </c>
      <c r="I7443" t="s">
        <v>603</v>
      </c>
      <c r="J7443" t="s">
        <v>916</v>
      </c>
      <c r="K7443" s="17">
        <v>3359.95</v>
      </c>
      <c r="L7443" s="17">
        <v>6</v>
      </c>
      <c r="M7443" s="17">
        <v>1049.99</v>
      </c>
      <c r="N7443" s="17" t="str">
        <f>IF(SalesData[[#This Row],[Profit]]&gt;0,"Profit","Loss")</f>
        <v>Profit</v>
      </c>
    </row>
    <row r="7444" spans="1:14" x14ac:dyDescent="0.25">
      <c r="A7444" s="1">
        <v>42863</v>
      </c>
      <c r="B7444" s="3">
        <f t="shared" si="348"/>
        <v>2017</v>
      </c>
      <c r="C7444" s="3">
        <f t="shared" si="349"/>
        <v>5</v>
      </c>
      <c r="D7444" t="s">
        <v>1131</v>
      </c>
      <c r="E7444" t="str">
        <f t="shared" si="350"/>
        <v>Don Jones20170508</v>
      </c>
      <c r="F7444">
        <f>IF(COUNTIF($E$2:E7444, E7444) = 1, MAX($F$1:F7443) + 1, INDEX($F$1:F7443, MATCH(E7444, $E$1:E7443, 0)))</f>
        <v>3699</v>
      </c>
      <c r="G7444" t="s">
        <v>23</v>
      </c>
      <c r="H7444" t="s">
        <v>34</v>
      </c>
      <c r="I7444" t="s">
        <v>35</v>
      </c>
      <c r="J7444" t="s">
        <v>2041</v>
      </c>
      <c r="K7444" s="17">
        <v>128.06</v>
      </c>
      <c r="L7444" s="17">
        <v>3</v>
      </c>
      <c r="M7444" s="17">
        <v>-23.78</v>
      </c>
      <c r="N7444" s="17" t="str">
        <f>IF(SalesData[[#This Row],[Profit]]&gt;0,"Profit","Loss")</f>
        <v>Loss</v>
      </c>
    </row>
    <row r="7445" spans="1:14" x14ac:dyDescent="0.25">
      <c r="A7445" s="1">
        <v>42863</v>
      </c>
      <c r="B7445" s="3">
        <f t="shared" si="348"/>
        <v>2017</v>
      </c>
      <c r="C7445" s="3">
        <f t="shared" si="349"/>
        <v>5</v>
      </c>
      <c r="D7445" t="s">
        <v>514</v>
      </c>
      <c r="E7445" t="str">
        <f t="shared" si="350"/>
        <v>Michelle Moray20170508</v>
      </c>
      <c r="F7445">
        <f>IF(COUNTIF($E$2:E7445, E7445) = 1, MAX($F$1:F7444) + 1, INDEX($F$1:F7444, MATCH(E7445, $E$1:E7444, 0)))</f>
        <v>3700</v>
      </c>
      <c r="G7445" t="s">
        <v>27</v>
      </c>
      <c r="H7445" t="s">
        <v>11</v>
      </c>
      <c r="I7445" t="s">
        <v>92</v>
      </c>
      <c r="J7445" t="s">
        <v>93</v>
      </c>
      <c r="K7445" s="17">
        <v>81.08</v>
      </c>
      <c r="L7445" s="17">
        <v>4</v>
      </c>
      <c r="M7445" s="17">
        <v>22.7</v>
      </c>
      <c r="N7445" s="17" t="str">
        <f>IF(SalesData[[#This Row],[Profit]]&gt;0,"Profit","Loss")</f>
        <v>Profit</v>
      </c>
    </row>
    <row r="7446" spans="1:14" x14ac:dyDescent="0.25">
      <c r="A7446" s="1">
        <v>42863</v>
      </c>
      <c r="B7446" s="3">
        <f t="shared" si="348"/>
        <v>2017</v>
      </c>
      <c r="C7446" s="3">
        <f t="shared" si="349"/>
        <v>5</v>
      </c>
      <c r="D7446" t="s">
        <v>922</v>
      </c>
      <c r="E7446" t="str">
        <f t="shared" si="350"/>
        <v>Ed Braxton20170508</v>
      </c>
      <c r="F7446">
        <f>IF(COUNTIF($E$2:E7446, E7446) = 1, MAX($F$1:F7445) + 1, INDEX($F$1:F7445, MATCH(E7446, $E$1:E7445, 0)))</f>
        <v>3701</v>
      </c>
      <c r="G7446" t="s">
        <v>10</v>
      </c>
      <c r="H7446" t="s">
        <v>11</v>
      </c>
      <c r="I7446" t="s">
        <v>12</v>
      </c>
      <c r="J7446" t="s">
        <v>1944</v>
      </c>
      <c r="K7446" s="17">
        <v>41.47</v>
      </c>
      <c r="L7446" s="17">
        <v>8</v>
      </c>
      <c r="M7446" s="17">
        <v>14.52</v>
      </c>
      <c r="N7446" s="17" t="str">
        <f>IF(SalesData[[#This Row],[Profit]]&gt;0,"Profit","Loss")</f>
        <v>Profit</v>
      </c>
    </row>
    <row r="7447" spans="1:14" x14ac:dyDescent="0.25">
      <c r="A7447" s="1">
        <v>42864</v>
      </c>
      <c r="B7447" s="3">
        <f t="shared" si="348"/>
        <v>2017</v>
      </c>
      <c r="C7447" s="3">
        <f t="shared" si="349"/>
        <v>5</v>
      </c>
      <c r="D7447" t="s">
        <v>346</v>
      </c>
      <c r="E7447" t="str">
        <f t="shared" si="350"/>
        <v>Matt Connell20170509</v>
      </c>
      <c r="F7447">
        <f>IF(COUNTIF($E$2:E7447, E7447) = 1, MAX($F$1:F7446) + 1, INDEX($F$1:F7446, MATCH(E7447, $E$1:E7446, 0)))</f>
        <v>3702</v>
      </c>
      <c r="G7447" t="s">
        <v>245</v>
      </c>
      <c r="H7447" t="s">
        <v>11</v>
      </c>
      <c r="I7447" t="s">
        <v>63</v>
      </c>
      <c r="J7447" t="s">
        <v>98</v>
      </c>
      <c r="K7447" s="17">
        <v>65.23</v>
      </c>
      <c r="L7447" s="17">
        <v>3</v>
      </c>
      <c r="M7447" s="17">
        <v>22.02</v>
      </c>
      <c r="N7447" s="17" t="str">
        <f>IF(SalesData[[#This Row],[Profit]]&gt;0,"Profit","Loss")</f>
        <v>Profit</v>
      </c>
    </row>
    <row r="7448" spans="1:14" x14ac:dyDescent="0.25">
      <c r="A7448" s="1">
        <v>42864</v>
      </c>
      <c r="B7448" s="3">
        <f t="shared" si="348"/>
        <v>2017</v>
      </c>
      <c r="C7448" s="3">
        <f t="shared" si="349"/>
        <v>5</v>
      </c>
      <c r="D7448" t="s">
        <v>346</v>
      </c>
      <c r="E7448" t="str">
        <f t="shared" si="350"/>
        <v>Matt Connell20170509</v>
      </c>
      <c r="F7448">
        <f>IF(COUNTIF($E$2:E7448, E7448) = 1, MAX($F$1:F7447) + 1, INDEX($F$1:F7447, MATCH(E7448, $E$1:E7447, 0)))</f>
        <v>3702</v>
      </c>
      <c r="G7448" t="s">
        <v>245</v>
      </c>
      <c r="H7448" t="s">
        <v>34</v>
      </c>
      <c r="I7448" t="s">
        <v>35</v>
      </c>
      <c r="J7448" t="s">
        <v>235</v>
      </c>
      <c r="K7448" s="17">
        <v>207</v>
      </c>
      <c r="L7448" s="17">
        <v>3</v>
      </c>
      <c r="M7448" s="17">
        <v>25.88</v>
      </c>
      <c r="N7448" s="17" t="str">
        <f>IF(SalesData[[#This Row],[Profit]]&gt;0,"Profit","Loss")</f>
        <v>Profit</v>
      </c>
    </row>
    <row r="7449" spans="1:14" x14ac:dyDescent="0.25">
      <c r="A7449" s="1">
        <v>42864</v>
      </c>
      <c r="B7449" s="3">
        <f t="shared" si="348"/>
        <v>2017</v>
      </c>
      <c r="C7449" s="3">
        <f t="shared" si="349"/>
        <v>5</v>
      </c>
      <c r="D7449" t="s">
        <v>562</v>
      </c>
      <c r="E7449" t="str">
        <f t="shared" si="350"/>
        <v>Laurel Beltran20170509</v>
      </c>
      <c r="F7449">
        <f>IF(COUNTIF($E$2:E7449, E7449) = 1, MAX($F$1:F7448) + 1, INDEX($F$1:F7448, MATCH(E7449, $E$1:E7448, 0)))</f>
        <v>3703</v>
      </c>
      <c r="G7449" t="s">
        <v>164</v>
      </c>
      <c r="H7449" t="s">
        <v>11</v>
      </c>
      <c r="I7449" t="s">
        <v>20</v>
      </c>
      <c r="J7449" t="s">
        <v>2022</v>
      </c>
      <c r="K7449" s="17">
        <v>147.91999999999999</v>
      </c>
      <c r="L7449" s="17">
        <v>5</v>
      </c>
      <c r="M7449" s="17">
        <v>46.23</v>
      </c>
      <c r="N7449" s="17" t="str">
        <f>IF(SalesData[[#This Row],[Profit]]&gt;0,"Profit","Loss")</f>
        <v>Profit</v>
      </c>
    </row>
    <row r="7450" spans="1:14" x14ac:dyDescent="0.25">
      <c r="A7450" s="1">
        <v>42864</v>
      </c>
      <c r="B7450" s="3">
        <f t="shared" si="348"/>
        <v>2017</v>
      </c>
      <c r="C7450" s="3">
        <f t="shared" si="349"/>
        <v>5</v>
      </c>
      <c r="D7450" t="s">
        <v>562</v>
      </c>
      <c r="E7450" t="str">
        <f t="shared" si="350"/>
        <v>Laurel Beltran20170509</v>
      </c>
      <c r="F7450">
        <f>IF(COUNTIF($E$2:E7450, E7450) = 1, MAX($F$1:F7449) + 1, INDEX($F$1:F7449, MATCH(E7450, $E$1:E7449, 0)))</f>
        <v>3703</v>
      </c>
      <c r="G7450" t="s">
        <v>164</v>
      </c>
      <c r="H7450" t="s">
        <v>11</v>
      </c>
      <c r="I7450" t="s">
        <v>18</v>
      </c>
      <c r="J7450" t="s">
        <v>2338</v>
      </c>
      <c r="K7450" s="17">
        <v>104.28</v>
      </c>
      <c r="L7450" s="17">
        <v>3</v>
      </c>
      <c r="M7450" s="17">
        <v>26.07</v>
      </c>
      <c r="N7450" s="17" t="str">
        <f>IF(SalesData[[#This Row],[Profit]]&gt;0,"Profit","Loss")</f>
        <v>Profit</v>
      </c>
    </row>
    <row r="7451" spans="1:14" x14ac:dyDescent="0.25">
      <c r="A7451" s="1">
        <v>42864</v>
      </c>
      <c r="B7451" s="3">
        <f t="shared" si="348"/>
        <v>2017</v>
      </c>
      <c r="C7451" s="3">
        <f t="shared" si="349"/>
        <v>5</v>
      </c>
      <c r="D7451" t="s">
        <v>562</v>
      </c>
      <c r="E7451" t="str">
        <f t="shared" si="350"/>
        <v>Laurel Beltran20170509</v>
      </c>
      <c r="F7451">
        <f>IF(COUNTIF($E$2:E7451, E7451) = 1, MAX($F$1:F7450) + 1, INDEX($F$1:F7450, MATCH(E7451, $E$1:E7450, 0)))</f>
        <v>3703</v>
      </c>
      <c r="G7451" t="s">
        <v>164</v>
      </c>
      <c r="H7451" t="s">
        <v>34</v>
      </c>
      <c r="I7451" t="s">
        <v>145</v>
      </c>
      <c r="J7451" t="s">
        <v>1226</v>
      </c>
      <c r="K7451" s="17">
        <v>286.85000000000002</v>
      </c>
      <c r="L7451" s="17">
        <v>1</v>
      </c>
      <c r="M7451" s="17">
        <v>63.11</v>
      </c>
      <c r="N7451" s="17" t="str">
        <f>IF(SalesData[[#This Row],[Profit]]&gt;0,"Profit","Loss")</f>
        <v>Profit</v>
      </c>
    </row>
    <row r="7452" spans="1:14" x14ac:dyDescent="0.25">
      <c r="A7452" s="1">
        <v>42864</v>
      </c>
      <c r="B7452" s="3">
        <f t="shared" si="348"/>
        <v>2017</v>
      </c>
      <c r="C7452" s="3">
        <f t="shared" si="349"/>
        <v>5</v>
      </c>
      <c r="D7452" t="s">
        <v>562</v>
      </c>
      <c r="E7452" t="str">
        <f t="shared" si="350"/>
        <v>Laurel Beltran20170509</v>
      </c>
      <c r="F7452">
        <f>IF(COUNTIF($E$2:E7452, E7452) = 1, MAX($F$1:F7451) + 1, INDEX($F$1:F7451, MATCH(E7452, $E$1:E7451, 0)))</f>
        <v>3703</v>
      </c>
      <c r="G7452" t="s">
        <v>164</v>
      </c>
      <c r="H7452" t="s">
        <v>11</v>
      </c>
      <c r="I7452" t="s">
        <v>18</v>
      </c>
      <c r="J7452" t="s">
        <v>435</v>
      </c>
      <c r="K7452" s="17">
        <v>66.959999999999994</v>
      </c>
      <c r="L7452" s="17">
        <v>4</v>
      </c>
      <c r="M7452" s="17">
        <v>2.68</v>
      </c>
      <c r="N7452" s="17" t="str">
        <f>IF(SalesData[[#This Row],[Profit]]&gt;0,"Profit","Loss")</f>
        <v>Profit</v>
      </c>
    </row>
    <row r="7453" spans="1:14" x14ac:dyDescent="0.25">
      <c r="A7453" s="1">
        <v>42864</v>
      </c>
      <c r="B7453" s="3">
        <f t="shared" si="348"/>
        <v>2017</v>
      </c>
      <c r="C7453" s="3">
        <f t="shared" si="349"/>
        <v>5</v>
      </c>
      <c r="D7453" t="s">
        <v>562</v>
      </c>
      <c r="E7453" t="str">
        <f t="shared" si="350"/>
        <v>Laurel Beltran20170509</v>
      </c>
      <c r="F7453">
        <f>IF(COUNTIF($E$2:E7453, E7453) = 1, MAX($F$1:F7452) + 1, INDEX($F$1:F7452, MATCH(E7453, $E$1:E7452, 0)))</f>
        <v>3703</v>
      </c>
      <c r="G7453" t="s">
        <v>164</v>
      </c>
      <c r="H7453" t="s">
        <v>39</v>
      </c>
      <c r="I7453" t="s">
        <v>52</v>
      </c>
      <c r="J7453" t="s">
        <v>486</v>
      </c>
      <c r="K7453" s="17">
        <v>199.98</v>
      </c>
      <c r="L7453" s="17">
        <v>2</v>
      </c>
      <c r="M7453" s="17">
        <v>87.99</v>
      </c>
      <c r="N7453" s="17" t="str">
        <f>IF(SalesData[[#This Row],[Profit]]&gt;0,"Profit","Loss")</f>
        <v>Profit</v>
      </c>
    </row>
    <row r="7454" spans="1:14" x14ac:dyDescent="0.25">
      <c r="A7454" s="1">
        <v>42866</v>
      </c>
      <c r="B7454" s="3">
        <f t="shared" si="348"/>
        <v>2017</v>
      </c>
      <c r="C7454" s="3">
        <f t="shared" si="349"/>
        <v>5</v>
      </c>
      <c r="D7454" t="s">
        <v>871</v>
      </c>
      <c r="E7454" t="str">
        <f t="shared" si="350"/>
        <v>Liz Pelletier20170511</v>
      </c>
      <c r="F7454">
        <f>IF(COUNTIF($E$2:E7454, E7454) = 1, MAX($F$1:F7453) + 1, INDEX($F$1:F7453, MATCH(E7454, $E$1:E7453, 0)))</f>
        <v>3704</v>
      </c>
      <c r="G7454" t="s">
        <v>164</v>
      </c>
      <c r="H7454" t="s">
        <v>11</v>
      </c>
      <c r="I7454" t="s">
        <v>12</v>
      </c>
      <c r="J7454" t="s">
        <v>2136</v>
      </c>
      <c r="K7454" s="17">
        <v>37.44</v>
      </c>
      <c r="L7454" s="17">
        <v>6</v>
      </c>
      <c r="M7454" s="17">
        <v>16.850000000000001</v>
      </c>
      <c r="N7454" s="17" t="str">
        <f>IF(SalesData[[#This Row],[Profit]]&gt;0,"Profit","Loss")</f>
        <v>Profit</v>
      </c>
    </row>
    <row r="7455" spans="1:14" x14ac:dyDescent="0.25">
      <c r="A7455" s="1">
        <v>42866</v>
      </c>
      <c r="B7455" s="3">
        <f t="shared" si="348"/>
        <v>2017</v>
      </c>
      <c r="C7455" s="3">
        <f t="shared" si="349"/>
        <v>5</v>
      </c>
      <c r="D7455" t="s">
        <v>871</v>
      </c>
      <c r="E7455" t="str">
        <f t="shared" si="350"/>
        <v>Liz Pelletier20170511</v>
      </c>
      <c r="F7455">
        <f>IF(COUNTIF($E$2:E7455, E7455) = 1, MAX($F$1:F7454) + 1, INDEX($F$1:F7454, MATCH(E7455, $E$1:E7454, 0)))</f>
        <v>3704</v>
      </c>
      <c r="G7455" t="s">
        <v>164</v>
      </c>
      <c r="H7455" t="s">
        <v>11</v>
      </c>
      <c r="I7455" t="s">
        <v>16</v>
      </c>
      <c r="J7455" t="s">
        <v>2181</v>
      </c>
      <c r="K7455" s="17">
        <v>37.590000000000003</v>
      </c>
      <c r="L7455" s="17">
        <v>3</v>
      </c>
      <c r="M7455" s="17">
        <v>17.670000000000002</v>
      </c>
      <c r="N7455" s="17" t="str">
        <f>IF(SalesData[[#This Row],[Profit]]&gt;0,"Profit","Loss")</f>
        <v>Profit</v>
      </c>
    </row>
    <row r="7456" spans="1:14" x14ac:dyDescent="0.25">
      <c r="A7456" s="1">
        <v>42866</v>
      </c>
      <c r="B7456" s="3">
        <f t="shared" si="348"/>
        <v>2017</v>
      </c>
      <c r="C7456" s="3">
        <f t="shared" si="349"/>
        <v>5</v>
      </c>
      <c r="D7456" t="s">
        <v>871</v>
      </c>
      <c r="E7456" t="str">
        <f t="shared" si="350"/>
        <v>Liz Pelletier20170511</v>
      </c>
      <c r="F7456">
        <f>IF(COUNTIF($E$2:E7456, E7456) = 1, MAX($F$1:F7455) + 1, INDEX($F$1:F7455, MATCH(E7456, $E$1:E7455, 0)))</f>
        <v>3704</v>
      </c>
      <c r="G7456" t="s">
        <v>164</v>
      </c>
      <c r="H7456" t="s">
        <v>11</v>
      </c>
      <c r="I7456" t="s">
        <v>20</v>
      </c>
      <c r="J7456" t="s">
        <v>1567</v>
      </c>
      <c r="K7456" s="17">
        <v>26.03</v>
      </c>
      <c r="L7456" s="17">
        <v>2</v>
      </c>
      <c r="M7456" s="17">
        <v>9.44</v>
      </c>
      <c r="N7456" s="17" t="str">
        <f>IF(SalesData[[#This Row],[Profit]]&gt;0,"Profit","Loss")</f>
        <v>Profit</v>
      </c>
    </row>
    <row r="7457" spans="1:14" x14ac:dyDescent="0.25">
      <c r="A7457" s="1">
        <v>42866</v>
      </c>
      <c r="B7457" s="3">
        <f t="shared" si="348"/>
        <v>2017</v>
      </c>
      <c r="C7457" s="3">
        <f t="shared" si="349"/>
        <v>5</v>
      </c>
      <c r="D7457" t="s">
        <v>1547</v>
      </c>
      <c r="E7457" t="str">
        <f t="shared" si="350"/>
        <v>Julie Kriz20170511</v>
      </c>
      <c r="F7457">
        <f>IF(COUNTIF($E$2:E7457, E7457) = 1, MAX($F$1:F7456) + 1, INDEX($F$1:F7456, MATCH(E7457, $E$1:E7456, 0)))</f>
        <v>3705</v>
      </c>
      <c r="G7457" t="s">
        <v>10</v>
      </c>
      <c r="H7457" t="s">
        <v>11</v>
      </c>
      <c r="I7457" t="s">
        <v>24</v>
      </c>
      <c r="J7457" t="s">
        <v>988</v>
      </c>
      <c r="K7457" s="17">
        <v>5.25</v>
      </c>
      <c r="L7457" s="17">
        <v>2</v>
      </c>
      <c r="M7457" s="17">
        <v>0.59</v>
      </c>
      <c r="N7457" s="17" t="str">
        <f>IF(SalesData[[#This Row],[Profit]]&gt;0,"Profit","Loss")</f>
        <v>Profit</v>
      </c>
    </row>
    <row r="7458" spans="1:14" x14ac:dyDescent="0.25">
      <c r="A7458" s="1">
        <v>42866</v>
      </c>
      <c r="B7458" s="3">
        <f t="shared" si="348"/>
        <v>2017</v>
      </c>
      <c r="C7458" s="3">
        <f t="shared" si="349"/>
        <v>5</v>
      </c>
      <c r="D7458" t="s">
        <v>1547</v>
      </c>
      <c r="E7458" t="str">
        <f t="shared" si="350"/>
        <v>Julie Kriz20170511</v>
      </c>
      <c r="F7458">
        <f>IF(COUNTIF($E$2:E7458, E7458) = 1, MAX($F$1:F7457) + 1, INDEX($F$1:F7457, MATCH(E7458, $E$1:E7457, 0)))</f>
        <v>3705</v>
      </c>
      <c r="G7458" t="s">
        <v>10</v>
      </c>
      <c r="H7458" t="s">
        <v>11</v>
      </c>
      <c r="I7458" t="s">
        <v>18</v>
      </c>
      <c r="J7458" t="s">
        <v>453</v>
      </c>
      <c r="K7458" s="17">
        <v>74.42</v>
      </c>
      <c r="L7458" s="17">
        <v>2</v>
      </c>
      <c r="M7458" s="17">
        <v>-14.88</v>
      </c>
      <c r="N7458" s="17" t="str">
        <f>IF(SalesData[[#This Row],[Profit]]&gt;0,"Profit","Loss")</f>
        <v>Loss</v>
      </c>
    </row>
    <row r="7459" spans="1:14" x14ac:dyDescent="0.25">
      <c r="A7459" s="1">
        <v>42866</v>
      </c>
      <c r="B7459" s="3">
        <f t="shared" si="348"/>
        <v>2017</v>
      </c>
      <c r="C7459" s="3">
        <f t="shared" si="349"/>
        <v>5</v>
      </c>
      <c r="D7459" t="s">
        <v>1547</v>
      </c>
      <c r="E7459" t="str">
        <f t="shared" si="350"/>
        <v>Julie Kriz20170511</v>
      </c>
      <c r="F7459">
        <f>IF(COUNTIF($E$2:E7459, E7459) = 1, MAX($F$1:F7458) + 1, INDEX($F$1:F7458, MATCH(E7459, $E$1:E7458, 0)))</f>
        <v>3705</v>
      </c>
      <c r="G7459" t="s">
        <v>10</v>
      </c>
      <c r="H7459" t="s">
        <v>11</v>
      </c>
      <c r="I7459" t="s">
        <v>12</v>
      </c>
      <c r="J7459" t="s">
        <v>1845</v>
      </c>
      <c r="K7459" s="17">
        <v>6.85</v>
      </c>
      <c r="L7459" s="17">
        <v>2</v>
      </c>
      <c r="M7459" s="17">
        <v>2.14</v>
      </c>
      <c r="N7459" s="17" t="str">
        <f>IF(SalesData[[#This Row],[Profit]]&gt;0,"Profit","Loss")</f>
        <v>Profit</v>
      </c>
    </row>
    <row r="7460" spans="1:14" x14ac:dyDescent="0.25">
      <c r="A7460" s="1">
        <v>42866</v>
      </c>
      <c r="B7460" s="3">
        <f t="shared" si="348"/>
        <v>2017</v>
      </c>
      <c r="C7460" s="3">
        <f t="shared" si="349"/>
        <v>5</v>
      </c>
      <c r="D7460" t="s">
        <v>1547</v>
      </c>
      <c r="E7460" t="str">
        <f t="shared" si="350"/>
        <v>Julie Kriz20170511</v>
      </c>
      <c r="F7460">
        <f>IF(COUNTIF($E$2:E7460, E7460) = 1, MAX($F$1:F7459) + 1, INDEX($F$1:F7459, MATCH(E7460, $E$1:E7459, 0)))</f>
        <v>3705</v>
      </c>
      <c r="G7460" t="s">
        <v>10</v>
      </c>
      <c r="H7460" t="s">
        <v>34</v>
      </c>
      <c r="I7460" t="s">
        <v>47</v>
      </c>
      <c r="J7460" t="s">
        <v>1213</v>
      </c>
      <c r="K7460" s="17">
        <v>8</v>
      </c>
      <c r="L7460" s="17">
        <v>1</v>
      </c>
      <c r="M7460" s="17">
        <v>-7</v>
      </c>
      <c r="N7460" s="17" t="str">
        <f>IF(SalesData[[#This Row],[Profit]]&gt;0,"Profit","Loss")</f>
        <v>Loss</v>
      </c>
    </row>
    <row r="7461" spans="1:14" x14ac:dyDescent="0.25">
      <c r="A7461" s="1">
        <v>42866</v>
      </c>
      <c r="B7461" s="3">
        <f t="shared" si="348"/>
        <v>2017</v>
      </c>
      <c r="C7461" s="3">
        <f t="shared" si="349"/>
        <v>5</v>
      </c>
      <c r="D7461" t="s">
        <v>1514</v>
      </c>
      <c r="E7461" t="str">
        <f t="shared" si="350"/>
        <v>Todd Sumrall20170511</v>
      </c>
      <c r="F7461">
        <f>IF(COUNTIF($E$2:E7461, E7461) = 1, MAX($F$1:F7460) + 1, INDEX($F$1:F7460, MATCH(E7461, $E$1:E7460, 0)))</f>
        <v>3706</v>
      </c>
      <c r="G7461" t="s">
        <v>95</v>
      </c>
      <c r="H7461" t="s">
        <v>34</v>
      </c>
      <c r="I7461" t="s">
        <v>74</v>
      </c>
      <c r="J7461" t="s">
        <v>644</v>
      </c>
      <c r="K7461" s="17">
        <v>209.98</v>
      </c>
      <c r="L7461" s="17">
        <v>7</v>
      </c>
      <c r="M7461" s="17">
        <v>-356.96</v>
      </c>
      <c r="N7461" s="17" t="str">
        <f>IF(SalesData[[#This Row],[Profit]]&gt;0,"Profit","Loss")</f>
        <v>Loss</v>
      </c>
    </row>
    <row r="7462" spans="1:14" x14ac:dyDescent="0.25">
      <c r="A7462" s="1">
        <v>42866</v>
      </c>
      <c r="B7462" s="3">
        <f t="shared" si="348"/>
        <v>2017</v>
      </c>
      <c r="C7462" s="3">
        <f t="shared" si="349"/>
        <v>5</v>
      </c>
      <c r="D7462" t="s">
        <v>1459</v>
      </c>
      <c r="E7462" t="str">
        <f t="shared" si="350"/>
        <v>Zuschuss Carroll20170511</v>
      </c>
      <c r="F7462">
        <f>IF(COUNTIF($E$2:E7462, E7462) = 1, MAX($F$1:F7461) + 1, INDEX($F$1:F7461, MATCH(E7462, $E$1:E7461, 0)))</f>
        <v>3707</v>
      </c>
      <c r="G7462" t="s">
        <v>149</v>
      </c>
      <c r="H7462" t="s">
        <v>11</v>
      </c>
      <c r="I7462" t="s">
        <v>24</v>
      </c>
      <c r="J7462" t="s">
        <v>116</v>
      </c>
      <c r="K7462" s="17">
        <v>43.92</v>
      </c>
      <c r="L7462" s="17">
        <v>3</v>
      </c>
      <c r="M7462" s="17">
        <v>12.74</v>
      </c>
      <c r="N7462" s="17" t="str">
        <f>IF(SalesData[[#This Row],[Profit]]&gt;0,"Profit","Loss")</f>
        <v>Profit</v>
      </c>
    </row>
    <row r="7463" spans="1:14" x14ac:dyDescent="0.25">
      <c r="A7463" s="1">
        <v>42867</v>
      </c>
      <c r="B7463" s="3">
        <f t="shared" si="348"/>
        <v>2017</v>
      </c>
      <c r="C7463" s="3">
        <f t="shared" si="349"/>
        <v>5</v>
      </c>
      <c r="D7463" t="s">
        <v>940</v>
      </c>
      <c r="E7463" t="str">
        <f t="shared" si="350"/>
        <v>Alyssa Crouse20170512</v>
      </c>
      <c r="F7463">
        <f>IF(COUNTIF($E$2:E7463, E7463) = 1, MAX($F$1:F7462) + 1, INDEX($F$1:F7462, MATCH(E7463, $E$1:E7462, 0)))</f>
        <v>3708</v>
      </c>
      <c r="G7463" t="s">
        <v>10</v>
      </c>
      <c r="H7463" t="s">
        <v>11</v>
      </c>
      <c r="I7463" t="s">
        <v>18</v>
      </c>
      <c r="J7463" t="s">
        <v>909</v>
      </c>
      <c r="K7463" s="17">
        <v>127.92</v>
      </c>
      <c r="L7463" s="17">
        <v>5</v>
      </c>
      <c r="M7463" s="17">
        <v>-15.99</v>
      </c>
      <c r="N7463" s="17" t="str">
        <f>IF(SalesData[[#This Row],[Profit]]&gt;0,"Profit","Loss")</f>
        <v>Loss</v>
      </c>
    </row>
    <row r="7464" spans="1:14" x14ac:dyDescent="0.25">
      <c r="A7464" s="1">
        <v>42867</v>
      </c>
      <c r="B7464" s="3">
        <f t="shared" si="348"/>
        <v>2017</v>
      </c>
      <c r="C7464" s="3">
        <f t="shared" si="349"/>
        <v>5</v>
      </c>
      <c r="D7464" t="s">
        <v>940</v>
      </c>
      <c r="E7464" t="str">
        <f t="shared" si="350"/>
        <v>Alyssa Crouse20170512</v>
      </c>
      <c r="F7464">
        <f>IF(COUNTIF($E$2:E7464, E7464) = 1, MAX($F$1:F7463) + 1, INDEX($F$1:F7463, MATCH(E7464, $E$1:E7463, 0)))</f>
        <v>3708</v>
      </c>
      <c r="G7464" t="s">
        <v>10</v>
      </c>
      <c r="H7464" t="s">
        <v>11</v>
      </c>
      <c r="I7464" t="s">
        <v>20</v>
      </c>
      <c r="J7464" t="s">
        <v>1174</v>
      </c>
      <c r="K7464" s="17">
        <v>34.24</v>
      </c>
      <c r="L7464" s="17">
        <v>4</v>
      </c>
      <c r="M7464" s="17">
        <v>-53.07</v>
      </c>
      <c r="N7464" s="17" t="str">
        <f>IF(SalesData[[#This Row],[Profit]]&gt;0,"Profit","Loss")</f>
        <v>Loss</v>
      </c>
    </row>
    <row r="7465" spans="1:14" x14ac:dyDescent="0.25">
      <c r="A7465" s="1">
        <v>42867</v>
      </c>
      <c r="B7465" s="3">
        <f t="shared" si="348"/>
        <v>2017</v>
      </c>
      <c r="C7465" s="3">
        <f t="shared" si="349"/>
        <v>5</v>
      </c>
      <c r="D7465" t="s">
        <v>280</v>
      </c>
      <c r="E7465" t="str">
        <f t="shared" si="350"/>
        <v>Chloris Kastensmidt20170512</v>
      </c>
      <c r="F7465">
        <f>IF(COUNTIF($E$2:E7465, E7465) = 1, MAX($F$1:F7464) + 1, INDEX($F$1:F7464, MATCH(E7465, $E$1:E7464, 0)))</f>
        <v>3709</v>
      </c>
      <c r="G7465" t="s">
        <v>434</v>
      </c>
      <c r="H7465" t="s">
        <v>11</v>
      </c>
      <c r="I7465" t="s">
        <v>12</v>
      </c>
      <c r="J7465" t="s">
        <v>97</v>
      </c>
      <c r="K7465" s="17">
        <v>87.6</v>
      </c>
      <c r="L7465" s="17">
        <v>5</v>
      </c>
      <c r="M7465" s="17">
        <v>42.05</v>
      </c>
      <c r="N7465" s="17" t="str">
        <f>IF(SalesData[[#This Row],[Profit]]&gt;0,"Profit","Loss")</f>
        <v>Profit</v>
      </c>
    </row>
    <row r="7466" spans="1:14" x14ac:dyDescent="0.25">
      <c r="A7466" s="1">
        <v>42867</v>
      </c>
      <c r="B7466" s="3">
        <f t="shared" si="348"/>
        <v>2017</v>
      </c>
      <c r="C7466" s="3">
        <f t="shared" si="349"/>
        <v>5</v>
      </c>
      <c r="D7466" t="s">
        <v>1369</v>
      </c>
      <c r="E7466" t="str">
        <f t="shared" si="350"/>
        <v>Julie Prescott20170512</v>
      </c>
      <c r="F7466">
        <f>IF(COUNTIF($E$2:E7466, E7466) = 1, MAX($F$1:F7465) + 1, INDEX($F$1:F7465, MATCH(E7466, $E$1:E7465, 0)))</f>
        <v>3710</v>
      </c>
      <c r="G7466" t="s">
        <v>78</v>
      </c>
      <c r="H7466" t="s">
        <v>11</v>
      </c>
      <c r="I7466" t="s">
        <v>24</v>
      </c>
      <c r="J7466" t="s">
        <v>577</v>
      </c>
      <c r="K7466" s="17">
        <v>10.27</v>
      </c>
      <c r="L7466" s="17">
        <v>3</v>
      </c>
      <c r="M7466" s="17">
        <v>1.1599999999999999</v>
      </c>
      <c r="N7466" s="17" t="str">
        <f>IF(SalesData[[#This Row],[Profit]]&gt;0,"Profit","Loss")</f>
        <v>Profit</v>
      </c>
    </row>
    <row r="7467" spans="1:14" x14ac:dyDescent="0.25">
      <c r="A7467" s="1">
        <v>42867</v>
      </c>
      <c r="B7467" s="3">
        <f t="shared" si="348"/>
        <v>2017</v>
      </c>
      <c r="C7467" s="3">
        <f t="shared" si="349"/>
        <v>5</v>
      </c>
      <c r="D7467" t="s">
        <v>1111</v>
      </c>
      <c r="E7467" t="str">
        <f t="shared" si="350"/>
        <v>Charles Sheldon20170512</v>
      </c>
      <c r="F7467">
        <f>IF(COUNTIF($E$2:E7467, E7467) = 1, MAX($F$1:F7466) + 1, INDEX($F$1:F7466, MATCH(E7467, $E$1:E7466, 0)))</f>
        <v>3711</v>
      </c>
      <c r="G7467" t="s">
        <v>27</v>
      </c>
      <c r="H7467" t="s">
        <v>11</v>
      </c>
      <c r="I7467" t="s">
        <v>200</v>
      </c>
      <c r="J7467" t="s">
        <v>201</v>
      </c>
      <c r="K7467" s="17">
        <v>238.62</v>
      </c>
      <c r="L7467" s="17">
        <v>2</v>
      </c>
      <c r="M7467" s="17">
        <v>4.7699999999999996</v>
      </c>
      <c r="N7467" s="17" t="str">
        <f>IF(SalesData[[#This Row],[Profit]]&gt;0,"Profit","Loss")</f>
        <v>Profit</v>
      </c>
    </row>
    <row r="7468" spans="1:14" x14ac:dyDescent="0.25">
      <c r="A7468" s="1">
        <v>42867</v>
      </c>
      <c r="B7468" s="3">
        <f t="shared" si="348"/>
        <v>2017</v>
      </c>
      <c r="C7468" s="3">
        <f t="shared" si="349"/>
        <v>5</v>
      </c>
      <c r="D7468" t="s">
        <v>1111</v>
      </c>
      <c r="E7468" t="str">
        <f t="shared" si="350"/>
        <v>Charles Sheldon20170512</v>
      </c>
      <c r="F7468">
        <f>IF(COUNTIF($E$2:E7468, E7468) = 1, MAX($F$1:F7467) + 1, INDEX($F$1:F7467, MATCH(E7468, $E$1:E7467, 0)))</f>
        <v>3711</v>
      </c>
      <c r="G7468" t="s">
        <v>27</v>
      </c>
      <c r="H7468" t="s">
        <v>11</v>
      </c>
      <c r="I7468" t="s">
        <v>92</v>
      </c>
      <c r="J7468" t="s">
        <v>1814</v>
      </c>
      <c r="K7468" s="17">
        <v>7.77</v>
      </c>
      <c r="L7468" s="17">
        <v>1</v>
      </c>
      <c r="M7468" s="17">
        <v>2.1</v>
      </c>
      <c r="N7468" s="17" t="str">
        <f>IF(SalesData[[#This Row],[Profit]]&gt;0,"Profit","Loss")</f>
        <v>Profit</v>
      </c>
    </row>
    <row r="7469" spans="1:14" x14ac:dyDescent="0.25">
      <c r="A7469" s="1">
        <v>42867</v>
      </c>
      <c r="B7469" s="3">
        <f t="shared" si="348"/>
        <v>2017</v>
      </c>
      <c r="C7469" s="3">
        <f t="shared" si="349"/>
        <v>5</v>
      </c>
      <c r="D7469" t="s">
        <v>1111</v>
      </c>
      <c r="E7469" t="str">
        <f t="shared" si="350"/>
        <v>Charles Sheldon20170512</v>
      </c>
      <c r="F7469">
        <f>IF(COUNTIF($E$2:E7469, E7469) = 1, MAX($F$1:F7468) + 1, INDEX($F$1:F7468, MATCH(E7469, $E$1:E7468, 0)))</f>
        <v>3711</v>
      </c>
      <c r="G7469" t="s">
        <v>27</v>
      </c>
      <c r="H7469" t="s">
        <v>34</v>
      </c>
      <c r="I7469" t="s">
        <v>145</v>
      </c>
      <c r="J7469" t="s">
        <v>818</v>
      </c>
      <c r="K7469" s="17">
        <v>285.48</v>
      </c>
      <c r="L7469" s="17">
        <v>5</v>
      </c>
      <c r="M7469" s="17">
        <v>-10.71</v>
      </c>
      <c r="N7469" s="17" t="str">
        <f>IF(SalesData[[#This Row],[Profit]]&gt;0,"Profit","Loss")</f>
        <v>Loss</v>
      </c>
    </row>
    <row r="7470" spans="1:14" x14ac:dyDescent="0.25">
      <c r="A7470" s="1">
        <v>42867</v>
      </c>
      <c r="B7470" s="3">
        <f t="shared" si="348"/>
        <v>2017</v>
      </c>
      <c r="C7470" s="3">
        <f t="shared" si="349"/>
        <v>5</v>
      </c>
      <c r="D7470" t="s">
        <v>1111</v>
      </c>
      <c r="E7470" t="str">
        <f t="shared" si="350"/>
        <v>Charles Sheldon20170512</v>
      </c>
      <c r="F7470">
        <f>IF(COUNTIF($E$2:E7470, E7470) = 1, MAX($F$1:F7469) + 1, INDEX($F$1:F7469, MATCH(E7470, $E$1:E7469, 0)))</f>
        <v>3711</v>
      </c>
      <c r="G7470" t="s">
        <v>27</v>
      </c>
      <c r="H7470" t="s">
        <v>11</v>
      </c>
      <c r="I7470" t="s">
        <v>20</v>
      </c>
      <c r="J7470" t="s">
        <v>2027</v>
      </c>
      <c r="K7470" s="17">
        <v>19.170000000000002</v>
      </c>
      <c r="L7470" s="17">
        <v>4</v>
      </c>
      <c r="M7470" s="17">
        <v>6.47</v>
      </c>
      <c r="N7470" s="17" t="str">
        <f>IF(SalesData[[#This Row],[Profit]]&gt;0,"Profit","Loss")</f>
        <v>Profit</v>
      </c>
    </row>
    <row r="7471" spans="1:14" x14ac:dyDescent="0.25">
      <c r="A7471" s="1">
        <v>42867</v>
      </c>
      <c r="B7471" s="3">
        <f t="shared" si="348"/>
        <v>2017</v>
      </c>
      <c r="C7471" s="3">
        <f t="shared" si="349"/>
        <v>5</v>
      </c>
      <c r="D7471" t="s">
        <v>2112</v>
      </c>
      <c r="E7471" t="str">
        <f t="shared" si="350"/>
        <v>Jonathan Howell20170512</v>
      </c>
      <c r="F7471">
        <f>IF(COUNTIF($E$2:E7471, E7471) = 1, MAX($F$1:F7470) + 1, INDEX($F$1:F7470, MATCH(E7471, $E$1:E7470, 0)))</f>
        <v>3712</v>
      </c>
      <c r="G7471" t="s">
        <v>78</v>
      </c>
      <c r="H7471" t="s">
        <v>11</v>
      </c>
      <c r="I7471" t="s">
        <v>16</v>
      </c>
      <c r="J7471" t="s">
        <v>348</v>
      </c>
      <c r="K7471" s="17">
        <v>5.9</v>
      </c>
      <c r="L7471" s="17">
        <v>2</v>
      </c>
      <c r="M7471" s="17">
        <v>1.99</v>
      </c>
      <c r="N7471" s="17" t="str">
        <f>IF(SalesData[[#This Row],[Profit]]&gt;0,"Profit","Loss")</f>
        <v>Profit</v>
      </c>
    </row>
    <row r="7472" spans="1:14" x14ac:dyDescent="0.25">
      <c r="A7472" s="1">
        <v>42867</v>
      </c>
      <c r="B7472" s="3">
        <f t="shared" si="348"/>
        <v>2017</v>
      </c>
      <c r="C7472" s="3">
        <f t="shared" si="349"/>
        <v>5</v>
      </c>
      <c r="D7472" t="s">
        <v>879</v>
      </c>
      <c r="E7472" t="str">
        <f t="shared" si="350"/>
        <v>Cynthia Arntzen20170512</v>
      </c>
      <c r="F7472">
        <f>IF(COUNTIF($E$2:E7472, E7472) = 1, MAX($F$1:F7471) + 1, INDEX($F$1:F7471, MATCH(E7472, $E$1:E7471, 0)))</f>
        <v>3713</v>
      </c>
      <c r="G7472" t="s">
        <v>177</v>
      </c>
      <c r="H7472" t="s">
        <v>34</v>
      </c>
      <c r="I7472" t="s">
        <v>47</v>
      </c>
      <c r="J7472" t="s">
        <v>1026</v>
      </c>
      <c r="K7472" s="17">
        <v>42.85</v>
      </c>
      <c r="L7472" s="17">
        <v>5</v>
      </c>
      <c r="M7472" s="17">
        <v>15.43</v>
      </c>
      <c r="N7472" s="17" t="str">
        <f>IF(SalesData[[#This Row],[Profit]]&gt;0,"Profit","Loss")</f>
        <v>Profit</v>
      </c>
    </row>
    <row r="7473" spans="1:14" x14ac:dyDescent="0.25">
      <c r="A7473" s="1">
        <v>42867</v>
      </c>
      <c r="B7473" s="3">
        <f t="shared" si="348"/>
        <v>2017</v>
      </c>
      <c r="C7473" s="3">
        <f t="shared" si="349"/>
        <v>5</v>
      </c>
      <c r="D7473" t="s">
        <v>879</v>
      </c>
      <c r="E7473" t="str">
        <f t="shared" si="350"/>
        <v>Cynthia Arntzen20170512</v>
      </c>
      <c r="F7473">
        <f>IF(COUNTIF($E$2:E7473, E7473) = 1, MAX($F$1:F7472) + 1, INDEX($F$1:F7472, MATCH(E7473, $E$1:E7472, 0)))</f>
        <v>3713</v>
      </c>
      <c r="G7473" t="s">
        <v>177</v>
      </c>
      <c r="H7473" t="s">
        <v>11</v>
      </c>
      <c r="I7473" t="s">
        <v>16</v>
      </c>
      <c r="J7473" t="s">
        <v>1430</v>
      </c>
      <c r="K7473" s="17">
        <v>6.16</v>
      </c>
      <c r="L7473" s="17">
        <v>2</v>
      </c>
      <c r="M7473" s="17">
        <v>2.96</v>
      </c>
      <c r="N7473" s="17" t="str">
        <f>IF(SalesData[[#This Row],[Profit]]&gt;0,"Profit","Loss")</f>
        <v>Profit</v>
      </c>
    </row>
    <row r="7474" spans="1:14" x14ac:dyDescent="0.25">
      <c r="A7474" s="1">
        <v>42867</v>
      </c>
      <c r="B7474" s="3">
        <f t="shared" si="348"/>
        <v>2017</v>
      </c>
      <c r="C7474" s="3">
        <f t="shared" si="349"/>
        <v>5</v>
      </c>
      <c r="D7474" t="s">
        <v>879</v>
      </c>
      <c r="E7474" t="str">
        <f t="shared" si="350"/>
        <v>Cynthia Arntzen20170512</v>
      </c>
      <c r="F7474">
        <f>IF(COUNTIF($E$2:E7474, E7474) = 1, MAX($F$1:F7473) + 1, INDEX($F$1:F7473, MATCH(E7474, $E$1:E7473, 0)))</f>
        <v>3713</v>
      </c>
      <c r="G7474" t="s">
        <v>177</v>
      </c>
      <c r="H7474" t="s">
        <v>11</v>
      </c>
      <c r="I7474" t="s">
        <v>200</v>
      </c>
      <c r="J7474" t="s">
        <v>1154</v>
      </c>
      <c r="K7474" s="17">
        <v>17</v>
      </c>
      <c r="L7474" s="17">
        <v>2</v>
      </c>
      <c r="M7474" s="17">
        <v>4.42</v>
      </c>
      <c r="N7474" s="17" t="str">
        <f>IF(SalesData[[#This Row],[Profit]]&gt;0,"Profit","Loss")</f>
        <v>Profit</v>
      </c>
    </row>
    <row r="7475" spans="1:14" x14ac:dyDescent="0.25">
      <c r="A7475" s="1">
        <v>42867</v>
      </c>
      <c r="B7475" s="3">
        <f t="shared" si="348"/>
        <v>2017</v>
      </c>
      <c r="C7475" s="3">
        <f t="shared" si="349"/>
        <v>5</v>
      </c>
      <c r="D7475" t="s">
        <v>879</v>
      </c>
      <c r="E7475" t="str">
        <f t="shared" si="350"/>
        <v>Cynthia Arntzen20170512</v>
      </c>
      <c r="F7475">
        <f>IF(COUNTIF($E$2:E7475, E7475) = 1, MAX($F$1:F7474) + 1, INDEX($F$1:F7474, MATCH(E7475, $E$1:E7474, 0)))</f>
        <v>3713</v>
      </c>
      <c r="G7475" t="s">
        <v>177</v>
      </c>
      <c r="H7475" t="s">
        <v>39</v>
      </c>
      <c r="I7475" t="s">
        <v>52</v>
      </c>
      <c r="J7475" t="s">
        <v>1390</v>
      </c>
      <c r="K7475" s="17">
        <v>87.4</v>
      </c>
      <c r="L7475" s="17">
        <v>5</v>
      </c>
      <c r="M7475" s="17">
        <v>34.96</v>
      </c>
      <c r="N7475" s="17" t="str">
        <f>IF(SalesData[[#This Row],[Profit]]&gt;0,"Profit","Loss")</f>
        <v>Profit</v>
      </c>
    </row>
    <row r="7476" spans="1:14" x14ac:dyDescent="0.25">
      <c r="A7476" s="1">
        <v>42868</v>
      </c>
      <c r="B7476" s="3">
        <f t="shared" si="348"/>
        <v>2017</v>
      </c>
      <c r="C7476" s="3">
        <f t="shared" si="349"/>
        <v>5</v>
      </c>
      <c r="D7476" t="s">
        <v>769</v>
      </c>
      <c r="E7476" t="str">
        <f t="shared" si="350"/>
        <v>Ross Baird20170513</v>
      </c>
      <c r="F7476">
        <f>IF(COUNTIF($E$2:E7476, E7476) = 1, MAX($F$1:F7475) + 1, INDEX($F$1:F7475, MATCH(E7476, $E$1:E7475, 0)))</f>
        <v>3714</v>
      </c>
      <c r="G7476" t="s">
        <v>27</v>
      </c>
      <c r="H7476" t="s">
        <v>11</v>
      </c>
      <c r="I7476" t="s">
        <v>16</v>
      </c>
      <c r="J7476" t="s">
        <v>1040</v>
      </c>
      <c r="K7476" s="17">
        <v>58.48</v>
      </c>
      <c r="L7476" s="17">
        <v>8</v>
      </c>
      <c r="M7476" s="17">
        <v>27.49</v>
      </c>
      <c r="N7476" s="17" t="str">
        <f>IF(SalesData[[#This Row],[Profit]]&gt;0,"Profit","Loss")</f>
        <v>Profit</v>
      </c>
    </row>
    <row r="7477" spans="1:14" x14ac:dyDescent="0.25">
      <c r="A7477" s="1">
        <v>42868</v>
      </c>
      <c r="B7477" s="3">
        <f t="shared" si="348"/>
        <v>2017</v>
      </c>
      <c r="C7477" s="3">
        <f t="shared" si="349"/>
        <v>5</v>
      </c>
      <c r="D7477" t="s">
        <v>923</v>
      </c>
      <c r="E7477" t="str">
        <f t="shared" si="350"/>
        <v>Brian Moss20170513</v>
      </c>
      <c r="F7477">
        <f>IF(COUNTIF($E$2:E7477, E7477) = 1, MAX($F$1:F7476) + 1, INDEX($F$1:F7476, MATCH(E7477, $E$1:E7476, 0)))</f>
        <v>3715</v>
      </c>
      <c r="G7477" t="s">
        <v>129</v>
      </c>
      <c r="H7477" t="s">
        <v>11</v>
      </c>
      <c r="I7477" t="s">
        <v>63</v>
      </c>
      <c r="J7477" t="s">
        <v>2038</v>
      </c>
      <c r="K7477" s="17">
        <v>180.96</v>
      </c>
      <c r="L7477" s="17">
        <v>2</v>
      </c>
      <c r="M7477" s="17">
        <v>81.430000000000007</v>
      </c>
      <c r="N7477" s="17" t="str">
        <f>IF(SalesData[[#This Row],[Profit]]&gt;0,"Profit","Loss")</f>
        <v>Profit</v>
      </c>
    </row>
    <row r="7478" spans="1:14" x14ac:dyDescent="0.25">
      <c r="A7478" s="1">
        <v>42868</v>
      </c>
      <c r="B7478" s="3">
        <f t="shared" si="348"/>
        <v>2017</v>
      </c>
      <c r="C7478" s="3">
        <f t="shared" si="349"/>
        <v>5</v>
      </c>
      <c r="D7478" t="s">
        <v>923</v>
      </c>
      <c r="E7478" t="str">
        <f t="shared" si="350"/>
        <v>Brian Moss20170513</v>
      </c>
      <c r="F7478">
        <f>IF(COUNTIF($E$2:E7478, E7478) = 1, MAX($F$1:F7477) + 1, INDEX($F$1:F7477, MATCH(E7478, $E$1:E7477, 0)))</f>
        <v>3715</v>
      </c>
      <c r="G7478" t="s">
        <v>129</v>
      </c>
      <c r="H7478" t="s">
        <v>11</v>
      </c>
      <c r="I7478" t="s">
        <v>20</v>
      </c>
      <c r="J7478" t="s">
        <v>37</v>
      </c>
      <c r="K7478" s="17">
        <v>914.97</v>
      </c>
      <c r="L7478" s="17">
        <v>3</v>
      </c>
      <c r="M7478" s="17">
        <v>411.74</v>
      </c>
      <c r="N7478" s="17" t="str">
        <f>IF(SalesData[[#This Row],[Profit]]&gt;0,"Profit","Loss")</f>
        <v>Profit</v>
      </c>
    </row>
    <row r="7479" spans="1:14" x14ac:dyDescent="0.25">
      <c r="A7479" s="1">
        <v>42868</v>
      </c>
      <c r="B7479" s="3">
        <f t="shared" si="348"/>
        <v>2017</v>
      </c>
      <c r="C7479" s="3">
        <f t="shared" si="349"/>
        <v>5</v>
      </c>
      <c r="D7479" t="s">
        <v>923</v>
      </c>
      <c r="E7479" t="str">
        <f t="shared" si="350"/>
        <v>Brian Moss20170513</v>
      </c>
      <c r="F7479">
        <f>IF(COUNTIF($E$2:E7479, E7479) = 1, MAX($F$1:F7478) + 1, INDEX($F$1:F7478, MATCH(E7479, $E$1:E7478, 0)))</f>
        <v>3715</v>
      </c>
      <c r="G7479" t="s">
        <v>129</v>
      </c>
      <c r="H7479" t="s">
        <v>39</v>
      </c>
      <c r="I7479" t="s">
        <v>40</v>
      </c>
      <c r="J7479" t="s">
        <v>2026</v>
      </c>
      <c r="K7479" s="17">
        <v>587.97</v>
      </c>
      <c r="L7479" s="17">
        <v>3</v>
      </c>
      <c r="M7479" s="17">
        <v>158.75</v>
      </c>
      <c r="N7479" s="17" t="str">
        <f>IF(SalesData[[#This Row],[Profit]]&gt;0,"Profit","Loss")</f>
        <v>Profit</v>
      </c>
    </row>
    <row r="7480" spans="1:14" x14ac:dyDescent="0.25">
      <c r="A7480" s="1">
        <v>42868</v>
      </c>
      <c r="B7480" s="3">
        <f t="shared" si="348"/>
        <v>2017</v>
      </c>
      <c r="C7480" s="3">
        <f t="shared" si="349"/>
        <v>5</v>
      </c>
      <c r="D7480" t="s">
        <v>923</v>
      </c>
      <c r="E7480" t="str">
        <f t="shared" si="350"/>
        <v>Brian Moss20170513</v>
      </c>
      <c r="F7480">
        <f>IF(COUNTIF($E$2:E7480, E7480) = 1, MAX($F$1:F7479) + 1, INDEX($F$1:F7479, MATCH(E7480, $E$1:E7479, 0)))</f>
        <v>3715</v>
      </c>
      <c r="G7480" t="s">
        <v>129</v>
      </c>
      <c r="H7480" t="s">
        <v>11</v>
      </c>
      <c r="I7480" t="s">
        <v>18</v>
      </c>
      <c r="J7480" t="s">
        <v>73</v>
      </c>
      <c r="K7480" s="17">
        <v>530.34</v>
      </c>
      <c r="L7480" s="17">
        <v>2</v>
      </c>
      <c r="M7480" s="17">
        <v>95.46</v>
      </c>
      <c r="N7480" s="17" t="str">
        <f>IF(SalesData[[#This Row],[Profit]]&gt;0,"Profit","Loss")</f>
        <v>Profit</v>
      </c>
    </row>
    <row r="7481" spans="1:14" x14ac:dyDescent="0.25">
      <c r="A7481" s="1">
        <v>42868</v>
      </c>
      <c r="B7481" s="3">
        <f t="shared" si="348"/>
        <v>2017</v>
      </c>
      <c r="C7481" s="3">
        <f t="shared" si="349"/>
        <v>5</v>
      </c>
      <c r="D7481" t="s">
        <v>923</v>
      </c>
      <c r="E7481" t="str">
        <f t="shared" si="350"/>
        <v>Brian Moss20170513</v>
      </c>
      <c r="F7481">
        <f>IF(COUNTIF($E$2:E7481, E7481) = 1, MAX($F$1:F7480) + 1, INDEX($F$1:F7480, MATCH(E7481, $E$1:E7480, 0)))</f>
        <v>3715</v>
      </c>
      <c r="G7481" t="s">
        <v>129</v>
      </c>
      <c r="H7481" t="s">
        <v>11</v>
      </c>
      <c r="I7481" t="s">
        <v>12</v>
      </c>
      <c r="J7481" t="s">
        <v>1678</v>
      </c>
      <c r="K7481" s="17">
        <v>14.94</v>
      </c>
      <c r="L7481" s="17">
        <v>3</v>
      </c>
      <c r="M7481" s="17">
        <v>7.32</v>
      </c>
      <c r="N7481" s="17" t="str">
        <f>IF(SalesData[[#This Row],[Profit]]&gt;0,"Profit","Loss")</f>
        <v>Profit</v>
      </c>
    </row>
    <row r="7482" spans="1:14" x14ac:dyDescent="0.25">
      <c r="A7482" s="1">
        <v>42868</v>
      </c>
      <c r="B7482" s="3">
        <f t="shared" si="348"/>
        <v>2017</v>
      </c>
      <c r="C7482" s="3">
        <f t="shared" si="349"/>
        <v>5</v>
      </c>
      <c r="D7482" t="s">
        <v>803</v>
      </c>
      <c r="E7482" t="str">
        <f t="shared" si="350"/>
        <v>Carl Weiss20170513</v>
      </c>
      <c r="F7482">
        <f>IF(COUNTIF($E$2:E7482, E7482) = 1, MAX($F$1:F7481) + 1, INDEX($F$1:F7481, MATCH(E7482, $E$1:E7481, 0)))</f>
        <v>3716</v>
      </c>
      <c r="G7482" t="s">
        <v>59</v>
      </c>
      <c r="H7482" t="s">
        <v>11</v>
      </c>
      <c r="I7482" t="s">
        <v>20</v>
      </c>
      <c r="J7482" t="s">
        <v>2075</v>
      </c>
      <c r="K7482" s="17">
        <v>299.52</v>
      </c>
      <c r="L7482" s="17">
        <v>9</v>
      </c>
      <c r="M7482" s="17">
        <v>149.76</v>
      </c>
      <c r="N7482" s="17" t="str">
        <f>IF(SalesData[[#This Row],[Profit]]&gt;0,"Profit","Loss")</f>
        <v>Profit</v>
      </c>
    </row>
    <row r="7483" spans="1:14" x14ac:dyDescent="0.25">
      <c r="A7483" s="1">
        <v>42868</v>
      </c>
      <c r="B7483" s="3">
        <f t="shared" si="348"/>
        <v>2017</v>
      </c>
      <c r="C7483" s="3">
        <f t="shared" si="349"/>
        <v>5</v>
      </c>
      <c r="D7483" t="s">
        <v>483</v>
      </c>
      <c r="E7483" t="str">
        <f t="shared" si="350"/>
        <v>Frank Hawley20170513</v>
      </c>
      <c r="F7483">
        <f>IF(COUNTIF($E$2:E7483, E7483) = 1, MAX($F$1:F7482) + 1, INDEX($F$1:F7482, MATCH(E7483, $E$1:E7482, 0)))</f>
        <v>3717</v>
      </c>
      <c r="G7483" t="s">
        <v>120</v>
      </c>
      <c r="H7483" t="s">
        <v>11</v>
      </c>
      <c r="I7483" t="s">
        <v>92</v>
      </c>
      <c r="J7483" t="s">
        <v>1349</v>
      </c>
      <c r="K7483" s="17">
        <v>20.77</v>
      </c>
      <c r="L7483" s="17">
        <v>2</v>
      </c>
      <c r="M7483" s="17">
        <v>2.34</v>
      </c>
      <c r="N7483" s="17" t="str">
        <f>IF(SalesData[[#This Row],[Profit]]&gt;0,"Profit","Loss")</f>
        <v>Profit</v>
      </c>
    </row>
    <row r="7484" spans="1:14" x14ac:dyDescent="0.25">
      <c r="A7484" s="1">
        <v>42868</v>
      </c>
      <c r="B7484" s="3">
        <f t="shared" si="348"/>
        <v>2017</v>
      </c>
      <c r="C7484" s="3">
        <f t="shared" si="349"/>
        <v>5</v>
      </c>
      <c r="D7484" t="s">
        <v>2585</v>
      </c>
      <c r="E7484" t="str">
        <f t="shared" si="350"/>
        <v>Mick Hernandez20170513</v>
      </c>
      <c r="F7484">
        <f>IF(COUNTIF($E$2:E7484, E7484) = 1, MAX($F$1:F7483) + 1, INDEX($F$1:F7483, MATCH(E7484, $E$1:E7483, 0)))</f>
        <v>3718</v>
      </c>
      <c r="G7484" t="s">
        <v>23</v>
      </c>
      <c r="H7484" t="s">
        <v>34</v>
      </c>
      <c r="I7484" t="s">
        <v>35</v>
      </c>
      <c r="J7484" t="s">
        <v>371</v>
      </c>
      <c r="K7484" s="17">
        <v>458.43</v>
      </c>
      <c r="L7484" s="17">
        <v>5</v>
      </c>
      <c r="M7484" s="17">
        <v>-124.43</v>
      </c>
      <c r="N7484" s="17" t="str">
        <f>IF(SalesData[[#This Row],[Profit]]&gt;0,"Profit","Loss")</f>
        <v>Loss</v>
      </c>
    </row>
    <row r="7485" spans="1:14" x14ac:dyDescent="0.25">
      <c r="A7485" s="1">
        <v>42869</v>
      </c>
      <c r="B7485" s="3">
        <f t="shared" si="348"/>
        <v>2017</v>
      </c>
      <c r="C7485" s="3">
        <f t="shared" si="349"/>
        <v>5</v>
      </c>
      <c r="D7485" t="s">
        <v>487</v>
      </c>
      <c r="E7485" t="str">
        <f t="shared" si="350"/>
        <v>Pauline Johnson20170514</v>
      </c>
      <c r="F7485">
        <f>IF(COUNTIF($E$2:E7485, E7485) = 1, MAX($F$1:F7484) + 1, INDEX($F$1:F7484, MATCH(E7485, $E$1:E7484, 0)))</f>
        <v>3719</v>
      </c>
      <c r="G7485" t="s">
        <v>27</v>
      </c>
      <c r="H7485" t="s">
        <v>34</v>
      </c>
      <c r="I7485" t="s">
        <v>47</v>
      </c>
      <c r="J7485" t="s">
        <v>2129</v>
      </c>
      <c r="K7485" s="17">
        <v>18.28</v>
      </c>
      <c r="L7485" s="17">
        <v>2</v>
      </c>
      <c r="M7485" s="17">
        <v>6.22</v>
      </c>
      <c r="N7485" s="17" t="str">
        <f>IF(SalesData[[#This Row],[Profit]]&gt;0,"Profit","Loss")</f>
        <v>Profit</v>
      </c>
    </row>
    <row r="7486" spans="1:14" x14ac:dyDescent="0.25">
      <c r="A7486" s="1">
        <v>42869</v>
      </c>
      <c r="B7486" s="3">
        <f t="shared" si="348"/>
        <v>2017</v>
      </c>
      <c r="C7486" s="3">
        <f t="shared" si="349"/>
        <v>5</v>
      </c>
      <c r="D7486" t="s">
        <v>487</v>
      </c>
      <c r="E7486" t="str">
        <f t="shared" si="350"/>
        <v>Pauline Johnson20170514</v>
      </c>
      <c r="F7486">
        <f>IF(COUNTIF($E$2:E7486, E7486) = 1, MAX($F$1:F7485) + 1, INDEX($F$1:F7485, MATCH(E7486, $E$1:E7485, 0)))</f>
        <v>3719</v>
      </c>
      <c r="G7486" t="s">
        <v>27</v>
      </c>
      <c r="H7486" t="s">
        <v>39</v>
      </c>
      <c r="I7486" t="s">
        <v>52</v>
      </c>
      <c r="J7486" t="s">
        <v>2125</v>
      </c>
      <c r="K7486" s="17">
        <v>1399.93</v>
      </c>
      <c r="L7486" s="17">
        <v>7</v>
      </c>
      <c r="M7486" s="17">
        <v>601.97</v>
      </c>
      <c r="N7486" s="17" t="str">
        <f>IF(SalesData[[#This Row],[Profit]]&gt;0,"Profit","Loss")</f>
        <v>Profit</v>
      </c>
    </row>
    <row r="7487" spans="1:14" x14ac:dyDescent="0.25">
      <c r="A7487" s="1">
        <v>42869</v>
      </c>
      <c r="B7487" s="3">
        <f t="shared" si="348"/>
        <v>2017</v>
      </c>
      <c r="C7487" s="3">
        <f t="shared" si="349"/>
        <v>5</v>
      </c>
      <c r="D7487" t="s">
        <v>254</v>
      </c>
      <c r="E7487" t="str">
        <f t="shared" si="350"/>
        <v>Eva Jacobs20170514</v>
      </c>
      <c r="F7487">
        <f>IF(COUNTIF($E$2:E7487, E7487) = 1, MAX($F$1:F7486) + 1, INDEX($F$1:F7486, MATCH(E7487, $E$1:E7486, 0)))</f>
        <v>3720</v>
      </c>
      <c r="G7487" t="s">
        <v>329</v>
      </c>
      <c r="H7487" t="s">
        <v>11</v>
      </c>
      <c r="I7487" t="s">
        <v>63</v>
      </c>
      <c r="J7487" t="s">
        <v>1674</v>
      </c>
      <c r="K7487" s="17">
        <v>48.69</v>
      </c>
      <c r="L7487" s="17">
        <v>9</v>
      </c>
      <c r="M7487" s="17">
        <v>23.86</v>
      </c>
      <c r="N7487" s="17" t="str">
        <f>IF(SalesData[[#This Row],[Profit]]&gt;0,"Profit","Loss")</f>
        <v>Profit</v>
      </c>
    </row>
    <row r="7488" spans="1:14" x14ac:dyDescent="0.25">
      <c r="A7488" s="1">
        <v>42869</v>
      </c>
      <c r="B7488" s="3">
        <f t="shared" si="348"/>
        <v>2017</v>
      </c>
      <c r="C7488" s="3">
        <f t="shared" si="349"/>
        <v>5</v>
      </c>
      <c r="D7488" t="s">
        <v>1885</v>
      </c>
      <c r="E7488" t="str">
        <f t="shared" si="350"/>
        <v>Amy Hunt20170514</v>
      </c>
      <c r="F7488">
        <f>IF(COUNTIF($E$2:E7488, E7488) = 1, MAX($F$1:F7487) + 1, INDEX($F$1:F7487, MATCH(E7488, $E$1:E7487, 0)))</f>
        <v>3721</v>
      </c>
      <c r="G7488" t="s">
        <v>149</v>
      </c>
      <c r="H7488" t="s">
        <v>39</v>
      </c>
      <c r="I7488" t="s">
        <v>40</v>
      </c>
      <c r="J7488" t="s">
        <v>1917</v>
      </c>
      <c r="K7488" s="17">
        <v>539.97</v>
      </c>
      <c r="L7488" s="17">
        <v>3</v>
      </c>
      <c r="M7488" s="17">
        <v>134.99</v>
      </c>
      <c r="N7488" s="17" t="str">
        <f>IF(SalesData[[#This Row],[Profit]]&gt;0,"Profit","Loss")</f>
        <v>Profit</v>
      </c>
    </row>
    <row r="7489" spans="1:14" x14ac:dyDescent="0.25">
      <c r="A7489" s="1">
        <v>42869</v>
      </c>
      <c r="B7489" s="3">
        <f t="shared" si="348"/>
        <v>2017</v>
      </c>
      <c r="C7489" s="3">
        <f t="shared" si="349"/>
        <v>5</v>
      </c>
      <c r="D7489" t="s">
        <v>1885</v>
      </c>
      <c r="E7489" t="str">
        <f t="shared" si="350"/>
        <v>Amy Hunt20170514</v>
      </c>
      <c r="F7489">
        <f>IF(COUNTIF($E$2:E7489, E7489) = 1, MAX($F$1:F7488) + 1, INDEX($F$1:F7488, MATCH(E7489, $E$1:E7488, 0)))</f>
        <v>3721</v>
      </c>
      <c r="G7489" t="s">
        <v>149</v>
      </c>
      <c r="H7489" t="s">
        <v>11</v>
      </c>
      <c r="I7489" t="s">
        <v>18</v>
      </c>
      <c r="J7489" t="s">
        <v>585</v>
      </c>
      <c r="K7489" s="17">
        <v>22.58</v>
      </c>
      <c r="L7489" s="17">
        <v>2</v>
      </c>
      <c r="M7489" s="17">
        <v>5.87</v>
      </c>
      <c r="N7489" s="17" t="str">
        <f>IF(SalesData[[#This Row],[Profit]]&gt;0,"Profit","Loss")</f>
        <v>Profit</v>
      </c>
    </row>
    <row r="7490" spans="1:14" x14ac:dyDescent="0.25">
      <c r="A7490" s="1">
        <v>42869</v>
      </c>
      <c r="B7490" s="3">
        <f t="shared" ref="B7490:B7553" si="351">YEAR(A7490)</f>
        <v>2017</v>
      </c>
      <c r="C7490" s="3">
        <f t="shared" ref="C7490:C7553" si="352">MONTH(A7490)</f>
        <v>5</v>
      </c>
      <c r="D7490" t="s">
        <v>452</v>
      </c>
      <c r="E7490" t="str">
        <f t="shared" ref="E7490:E7553" si="353">D7490 &amp; TEXT(A7490, "yyyymmdd")</f>
        <v>Ken Black20170514</v>
      </c>
      <c r="F7490">
        <f>IF(COUNTIF($E$2:E7490, E7490) = 1, MAX($F$1:F7489) + 1, INDEX($F$1:F7489, MATCH(E7490, $E$1:E7489, 0)))</f>
        <v>3722</v>
      </c>
      <c r="G7490" t="s">
        <v>164</v>
      </c>
      <c r="H7490" t="s">
        <v>11</v>
      </c>
      <c r="I7490" t="s">
        <v>12</v>
      </c>
      <c r="J7490" t="s">
        <v>1492</v>
      </c>
      <c r="K7490" s="17">
        <v>440.19</v>
      </c>
      <c r="L7490" s="17">
        <v>9</v>
      </c>
      <c r="M7490" s="17">
        <v>206.89</v>
      </c>
      <c r="N7490" s="17" t="str">
        <f>IF(SalesData[[#This Row],[Profit]]&gt;0,"Profit","Loss")</f>
        <v>Profit</v>
      </c>
    </row>
    <row r="7491" spans="1:14" x14ac:dyDescent="0.25">
      <c r="A7491" s="1">
        <v>42869</v>
      </c>
      <c r="B7491" s="3">
        <f t="shared" si="351"/>
        <v>2017</v>
      </c>
      <c r="C7491" s="3">
        <f t="shared" si="352"/>
        <v>5</v>
      </c>
      <c r="D7491" t="s">
        <v>452</v>
      </c>
      <c r="E7491" t="str">
        <f t="shared" si="353"/>
        <v>Ken Black20170514</v>
      </c>
      <c r="F7491">
        <f>IF(COUNTIF($E$2:E7491, E7491) = 1, MAX($F$1:F7490) + 1, INDEX($F$1:F7490, MATCH(E7491, $E$1:E7490, 0)))</f>
        <v>3722</v>
      </c>
      <c r="G7491" t="s">
        <v>164</v>
      </c>
      <c r="H7491" t="s">
        <v>11</v>
      </c>
      <c r="I7491" t="s">
        <v>200</v>
      </c>
      <c r="J7491" t="s">
        <v>472</v>
      </c>
      <c r="K7491" s="17">
        <v>64.400000000000006</v>
      </c>
      <c r="L7491" s="17">
        <v>5</v>
      </c>
      <c r="M7491" s="17">
        <v>1.93</v>
      </c>
      <c r="N7491" s="17" t="str">
        <f>IF(SalesData[[#This Row],[Profit]]&gt;0,"Profit","Loss")</f>
        <v>Profit</v>
      </c>
    </row>
    <row r="7492" spans="1:14" x14ac:dyDescent="0.25">
      <c r="A7492" s="1">
        <v>42869</v>
      </c>
      <c r="B7492" s="3">
        <f t="shared" si="351"/>
        <v>2017</v>
      </c>
      <c r="C7492" s="3">
        <f t="shared" si="352"/>
        <v>5</v>
      </c>
      <c r="D7492" t="s">
        <v>709</v>
      </c>
      <c r="E7492" t="str">
        <f t="shared" si="353"/>
        <v>Greg Tran20170514</v>
      </c>
      <c r="F7492">
        <f>IF(COUNTIF($E$2:E7492, E7492) = 1, MAX($F$1:F7491) + 1, INDEX($F$1:F7491, MATCH(E7492, $E$1:E7491, 0)))</f>
        <v>3723</v>
      </c>
      <c r="G7492" t="s">
        <v>10</v>
      </c>
      <c r="H7492" t="s">
        <v>34</v>
      </c>
      <c r="I7492" t="s">
        <v>35</v>
      </c>
      <c r="J7492" t="s">
        <v>726</v>
      </c>
      <c r="K7492" s="17">
        <v>899.43</v>
      </c>
      <c r="L7492" s="17">
        <v>5</v>
      </c>
      <c r="M7492" s="17">
        <v>-12.85</v>
      </c>
      <c r="N7492" s="17" t="str">
        <f>IF(SalesData[[#This Row],[Profit]]&gt;0,"Profit","Loss")</f>
        <v>Loss</v>
      </c>
    </row>
    <row r="7493" spans="1:14" x14ac:dyDescent="0.25">
      <c r="A7493" s="1">
        <v>42869</v>
      </c>
      <c r="B7493" s="3">
        <f t="shared" si="351"/>
        <v>2017</v>
      </c>
      <c r="C7493" s="3">
        <f t="shared" si="352"/>
        <v>5</v>
      </c>
      <c r="D7493" t="s">
        <v>709</v>
      </c>
      <c r="E7493" t="str">
        <f t="shared" si="353"/>
        <v>Greg Tran20170514</v>
      </c>
      <c r="F7493">
        <f>IF(COUNTIF($E$2:E7493, E7493) = 1, MAX($F$1:F7492) + 1, INDEX($F$1:F7492, MATCH(E7493, $E$1:E7492, 0)))</f>
        <v>3723</v>
      </c>
      <c r="G7493" t="s">
        <v>10</v>
      </c>
      <c r="H7493" t="s">
        <v>11</v>
      </c>
      <c r="I7493" t="s">
        <v>24</v>
      </c>
      <c r="J7493" t="s">
        <v>2189</v>
      </c>
      <c r="K7493" s="17">
        <v>46.2</v>
      </c>
      <c r="L7493" s="17">
        <v>5</v>
      </c>
      <c r="M7493" s="17">
        <v>5.78</v>
      </c>
      <c r="N7493" s="17" t="str">
        <f>IF(SalesData[[#This Row],[Profit]]&gt;0,"Profit","Loss")</f>
        <v>Profit</v>
      </c>
    </row>
    <row r="7494" spans="1:14" x14ac:dyDescent="0.25">
      <c r="A7494" s="1">
        <v>42869</v>
      </c>
      <c r="B7494" s="3">
        <f t="shared" si="351"/>
        <v>2017</v>
      </c>
      <c r="C7494" s="3">
        <f t="shared" si="352"/>
        <v>5</v>
      </c>
      <c r="D7494" t="s">
        <v>709</v>
      </c>
      <c r="E7494" t="str">
        <f t="shared" si="353"/>
        <v>Greg Tran20170514</v>
      </c>
      <c r="F7494">
        <f>IF(COUNTIF($E$2:E7494, E7494) = 1, MAX($F$1:F7493) + 1, INDEX($F$1:F7493, MATCH(E7494, $E$1:E7493, 0)))</f>
        <v>3723</v>
      </c>
      <c r="G7494" t="s">
        <v>10</v>
      </c>
      <c r="H7494" t="s">
        <v>11</v>
      </c>
      <c r="I7494" t="s">
        <v>12</v>
      </c>
      <c r="J7494" t="s">
        <v>2356</v>
      </c>
      <c r="K7494" s="17">
        <v>47.95</v>
      </c>
      <c r="L7494" s="17">
        <v>3</v>
      </c>
      <c r="M7494" s="17">
        <v>16.18</v>
      </c>
      <c r="N7494" s="17" t="str">
        <f>IF(SalesData[[#This Row],[Profit]]&gt;0,"Profit","Loss")</f>
        <v>Profit</v>
      </c>
    </row>
    <row r="7495" spans="1:14" x14ac:dyDescent="0.25">
      <c r="A7495" s="1">
        <v>42869</v>
      </c>
      <c r="B7495" s="3">
        <f t="shared" si="351"/>
        <v>2017</v>
      </c>
      <c r="C7495" s="3">
        <f t="shared" si="352"/>
        <v>5</v>
      </c>
      <c r="D7495" t="s">
        <v>709</v>
      </c>
      <c r="E7495" t="str">
        <f t="shared" si="353"/>
        <v>Greg Tran20170514</v>
      </c>
      <c r="F7495">
        <f>IF(COUNTIF($E$2:E7495, E7495) = 1, MAX($F$1:F7494) + 1, INDEX($F$1:F7494, MATCH(E7495, $E$1:E7494, 0)))</f>
        <v>3723</v>
      </c>
      <c r="G7495" t="s">
        <v>10</v>
      </c>
      <c r="H7495" t="s">
        <v>39</v>
      </c>
      <c r="I7495" t="s">
        <v>40</v>
      </c>
      <c r="J7495" t="s">
        <v>2603</v>
      </c>
      <c r="K7495" s="17">
        <v>7.99</v>
      </c>
      <c r="L7495" s="17">
        <v>1</v>
      </c>
      <c r="M7495" s="17">
        <v>0.7</v>
      </c>
      <c r="N7495" s="17" t="str">
        <f>IF(SalesData[[#This Row],[Profit]]&gt;0,"Profit","Loss")</f>
        <v>Profit</v>
      </c>
    </row>
    <row r="7496" spans="1:14" x14ac:dyDescent="0.25">
      <c r="A7496" s="1">
        <v>42869</v>
      </c>
      <c r="B7496" s="3">
        <f t="shared" si="351"/>
        <v>2017</v>
      </c>
      <c r="C7496" s="3">
        <f t="shared" si="352"/>
        <v>5</v>
      </c>
      <c r="D7496" t="s">
        <v>709</v>
      </c>
      <c r="E7496" t="str">
        <f t="shared" si="353"/>
        <v>Greg Tran20170514</v>
      </c>
      <c r="F7496">
        <f>IF(COUNTIF($E$2:E7496, E7496) = 1, MAX($F$1:F7495) + 1, INDEX($F$1:F7495, MATCH(E7496, $E$1:E7495, 0)))</f>
        <v>3723</v>
      </c>
      <c r="G7496" t="s">
        <v>10</v>
      </c>
      <c r="H7496" t="s">
        <v>11</v>
      </c>
      <c r="I7496" t="s">
        <v>12</v>
      </c>
      <c r="J7496" t="s">
        <v>2082</v>
      </c>
      <c r="K7496" s="17">
        <v>76.86</v>
      </c>
      <c r="L7496" s="17">
        <v>2</v>
      </c>
      <c r="M7496" s="17">
        <v>26.9</v>
      </c>
      <c r="N7496" s="17" t="str">
        <f>IF(SalesData[[#This Row],[Profit]]&gt;0,"Profit","Loss")</f>
        <v>Profit</v>
      </c>
    </row>
    <row r="7497" spans="1:14" x14ac:dyDescent="0.25">
      <c r="A7497" s="1">
        <v>42869</v>
      </c>
      <c r="B7497" s="3">
        <f t="shared" si="351"/>
        <v>2017</v>
      </c>
      <c r="C7497" s="3">
        <f t="shared" si="352"/>
        <v>5</v>
      </c>
      <c r="D7497" t="s">
        <v>54</v>
      </c>
      <c r="E7497" t="str">
        <f t="shared" si="353"/>
        <v>Anthony Jacobs20170514</v>
      </c>
      <c r="F7497">
        <f>IF(COUNTIF($E$2:E7497, E7497) = 1, MAX($F$1:F7496) + 1, INDEX($F$1:F7496, MATCH(E7497, $E$1:E7496, 0)))</f>
        <v>3724</v>
      </c>
      <c r="G7497" t="s">
        <v>531</v>
      </c>
      <c r="H7497" t="s">
        <v>11</v>
      </c>
      <c r="I7497" t="s">
        <v>24</v>
      </c>
      <c r="J7497" t="s">
        <v>844</v>
      </c>
      <c r="K7497" s="17">
        <v>3.76</v>
      </c>
      <c r="L7497" s="17">
        <v>2</v>
      </c>
      <c r="M7497" s="17">
        <v>1.0900000000000001</v>
      </c>
      <c r="N7497" s="17" t="str">
        <f>IF(SalesData[[#This Row],[Profit]]&gt;0,"Profit","Loss")</f>
        <v>Profit</v>
      </c>
    </row>
    <row r="7498" spans="1:14" x14ac:dyDescent="0.25">
      <c r="A7498" s="1">
        <v>42869</v>
      </c>
      <c r="B7498" s="3">
        <f t="shared" si="351"/>
        <v>2017</v>
      </c>
      <c r="C7498" s="3">
        <f t="shared" si="352"/>
        <v>5</v>
      </c>
      <c r="D7498" t="s">
        <v>54</v>
      </c>
      <c r="E7498" t="str">
        <f t="shared" si="353"/>
        <v>Anthony Jacobs20170514</v>
      </c>
      <c r="F7498">
        <f>IF(COUNTIF($E$2:E7498, E7498) = 1, MAX($F$1:F7497) + 1, INDEX($F$1:F7497, MATCH(E7498, $E$1:E7497, 0)))</f>
        <v>3724</v>
      </c>
      <c r="G7498" t="s">
        <v>531</v>
      </c>
      <c r="H7498" t="s">
        <v>11</v>
      </c>
      <c r="I7498" t="s">
        <v>24</v>
      </c>
      <c r="J7498" t="s">
        <v>1252</v>
      </c>
      <c r="K7498" s="17">
        <v>14.7</v>
      </c>
      <c r="L7498" s="17">
        <v>5</v>
      </c>
      <c r="M7498" s="17">
        <v>6.62</v>
      </c>
      <c r="N7498" s="17" t="str">
        <f>IF(SalesData[[#This Row],[Profit]]&gt;0,"Profit","Loss")</f>
        <v>Profit</v>
      </c>
    </row>
    <row r="7499" spans="1:14" x14ac:dyDescent="0.25">
      <c r="A7499" s="1">
        <v>42869</v>
      </c>
      <c r="B7499" s="3">
        <f t="shared" si="351"/>
        <v>2017</v>
      </c>
      <c r="C7499" s="3">
        <f t="shared" si="352"/>
        <v>5</v>
      </c>
      <c r="D7499" t="s">
        <v>54</v>
      </c>
      <c r="E7499" t="str">
        <f t="shared" si="353"/>
        <v>Anthony Jacobs20170514</v>
      </c>
      <c r="F7499">
        <f>IF(COUNTIF($E$2:E7499, E7499) = 1, MAX($F$1:F7498) + 1, INDEX($F$1:F7498, MATCH(E7499, $E$1:E7498, 0)))</f>
        <v>3724</v>
      </c>
      <c r="G7499" t="s">
        <v>531</v>
      </c>
      <c r="H7499" t="s">
        <v>11</v>
      </c>
      <c r="I7499" t="s">
        <v>24</v>
      </c>
      <c r="J7499" t="s">
        <v>384</v>
      </c>
      <c r="K7499" s="17">
        <v>37.200000000000003</v>
      </c>
      <c r="L7499" s="17">
        <v>5</v>
      </c>
      <c r="M7499" s="17">
        <v>9.3000000000000007</v>
      </c>
      <c r="N7499" s="17" t="str">
        <f>IF(SalesData[[#This Row],[Profit]]&gt;0,"Profit","Loss")</f>
        <v>Profit</v>
      </c>
    </row>
    <row r="7500" spans="1:14" x14ac:dyDescent="0.25">
      <c r="A7500" s="1">
        <v>42869</v>
      </c>
      <c r="B7500" s="3">
        <f t="shared" si="351"/>
        <v>2017</v>
      </c>
      <c r="C7500" s="3">
        <f t="shared" si="352"/>
        <v>5</v>
      </c>
      <c r="D7500" t="s">
        <v>54</v>
      </c>
      <c r="E7500" t="str">
        <f t="shared" si="353"/>
        <v>Anthony Jacobs20170514</v>
      </c>
      <c r="F7500">
        <f>IF(COUNTIF($E$2:E7500, E7500) = 1, MAX($F$1:F7499) + 1, INDEX($F$1:F7499, MATCH(E7500, $E$1:E7499, 0)))</f>
        <v>3724</v>
      </c>
      <c r="G7500" t="s">
        <v>531</v>
      </c>
      <c r="H7500" t="s">
        <v>39</v>
      </c>
      <c r="I7500" t="s">
        <v>52</v>
      </c>
      <c r="J7500" t="s">
        <v>1556</v>
      </c>
      <c r="K7500" s="17">
        <v>89.97</v>
      </c>
      <c r="L7500" s="17">
        <v>3</v>
      </c>
      <c r="M7500" s="17">
        <v>18.89</v>
      </c>
      <c r="N7500" s="17" t="str">
        <f>IF(SalesData[[#This Row],[Profit]]&gt;0,"Profit","Loss")</f>
        <v>Profit</v>
      </c>
    </row>
    <row r="7501" spans="1:14" x14ac:dyDescent="0.25">
      <c r="A7501" s="1">
        <v>42869</v>
      </c>
      <c r="B7501" s="3">
        <f t="shared" si="351"/>
        <v>2017</v>
      </c>
      <c r="C7501" s="3">
        <f t="shared" si="352"/>
        <v>5</v>
      </c>
      <c r="D7501" t="s">
        <v>54</v>
      </c>
      <c r="E7501" t="str">
        <f t="shared" si="353"/>
        <v>Anthony Jacobs20170514</v>
      </c>
      <c r="F7501">
        <f>IF(COUNTIF($E$2:E7501, E7501) = 1, MAX($F$1:F7500) + 1, INDEX($F$1:F7500, MATCH(E7501, $E$1:E7500, 0)))</f>
        <v>3724</v>
      </c>
      <c r="G7501" t="s">
        <v>531</v>
      </c>
      <c r="H7501" t="s">
        <v>34</v>
      </c>
      <c r="I7501" t="s">
        <v>35</v>
      </c>
      <c r="J7501" t="s">
        <v>1435</v>
      </c>
      <c r="K7501" s="17">
        <v>261.95999999999998</v>
      </c>
      <c r="L7501" s="17">
        <v>2</v>
      </c>
      <c r="M7501" s="17">
        <v>23.58</v>
      </c>
      <c r="N7501" s="17" t="str">
        <f>IF(SalesData[[#This Row],[Profit]]&gt;0,"Profit","Loss")</f>
        <v>Profit</v>
      </c>
    </row>
    <row r="7502" spans="1:14" x14ac:dyDescent="0.25">
      <c r="A7502" s="1">
        <v>42869</v>
      </c>
      <c r="B7502" s="3">
        <f t="shared" si="351"/>
        <v>2017</v>
      </c>
      <c r="C7502" s="3">
        <f t="shared" si="352"/>
        <v>5</v>
      </c>
      <c r="D7502" t="s">
        <v>54</v>
      </c>
      <c r="E7502" t="str">
        <f t="shared" si="353"/>
        <v>Anthony Jacobs20170514</v>
      </c>
      <c r="F7502">
        <f>IF(COUNTIF($E$2:E7502, E7502) = 1, MAX($F$1:F7501) + 1, INDEX($F$1:F7501, MATCH(E7502, $E$1:E7501, 0)))</f>
        <v>3724</v>
      </c>
      <c r="G7502" t="s">
        <v>531</v>
      </c>
      <c r="H7502" t="s">
        <v>11</v>
      </c>
      <c r="I7502" t="s">
        <v>16</v>
      </c>
      <c r="J7502" t="s">
        <v>364</v>
      </c>
      <c r="K7502" s="17">
        <v>74</v>
      </c>
      <c r="L7502" s="17">
        <v>5</v>
      </c>
      <c r="M7502" s="17">
        <v>37</v>
      </c>
      <c r="N7502" s="17" t="str">
        <f>IF(SalesData[[#This Row],[Profit]]&gt;0,"Profit","Loss")</f>
        <v>Profit</v>
      </c>
    </row>
    <row r="7503" spans="1:14" x14ac:dyDescent="0.25">
      <c r="A7503" s="1">
        <v>42869</v>
      </c>
      <c r="B7503" s="3">
        <f t="shared" si="351"/>
        <v>2017</v>
      </c>
      <c r="C7503" s="3">
        <f t="shared" si="352"/>
        <v>5</v>
      </c>
      <c r="D7503" t="s">
        <v>9</v>
      </c>
      <c r="E7503" t="str">
        <f t="shared" si="353"/>
        <v>Darren Powers20170514</v>
      </c>
      <c r="F7503">
        <f>IF(COUNTIF($E$2:E7503, E7503) = 1, MAX($F$1:F7502) + 1, INDEX($F$1:F7502, MATCH(E7503, $E$1:E7502, 0)))</f>
        <v>3725</v>
      </c>
      <c r="G7503" t="s">
        <v>78</v>
      </c>
      <c r="H7503" t="s">
        <v>11</v>
      </c>
      <c r="I7503" t="s">
        <v>20</v>
      </c>
      <c r="J7503" t="s">
        <v>300</v>
      </c>
      <c r="K7503" s="17">
        <v>58.17</v>
      </c>
      <c r="L7503" s="17">
        <v>5</v>
      </c>
      <c r="M7503" s="17">
        <v>-46.54</v>
      </c>
      <c r="N7503" s="17" t="str">
        <f>IF(SalesData[[#This Row],[Profit]]&gt;0,"Profit","Loss")</f>
        <v>Loss</v>
      </c>
    </row>
    <row r="7504" spans="1:14" x14ac:dyDescent="0.25">
      <c r="A7504" s="1">
        <v>42869</v>
      </c>
      <c r="B7504" s="3">
        <f t="shared" si="351"/>
        <v>2017</v>
      </c>
      <c r="C7504" s="3">
        <f t="shared" si="352"/>
        <v>5</v>
      </c>
      <c r="D7504" t="s">
        <v>9</v>
      </c>
      <c r="E7504" t="str">
        <f t="shared" si="353"/>
        <v>Darren Powers20170514</v>
      </c>
      <c r="F7504">
        <f>IF(COUNTIF($E$2:E7504, E7504) = 1, MAX($F$1:F7503) + 1, INDEX($F$1:F7503, MATCH(E7504, $E$1:E7503, 0)))</f>
        <v>3725</v>
      </c>
      <c r="G7504" t="s">
        <v>78</v>
      </c>
      <c r="H7504" t="s">
        <v>11</v>
      </c>
      <c r="I7504" t="s">
        <v>16</v>
      </c>
      <c r="J7504" t="s">
        <v>2506</v>
      </c>
      <c r="K7504" s="17">
        <v>5.04</v>
      </c>
      <c r="L7504" s="17">
        <v>2</v>
      </c>
      <c r="M7504" s="17">
        <v>1.76</v>
      </c>
      <c r="N7504" s="17" t="str">
        <f>IF(SalesData[[#This Row],[Profit]]&gt;0,"Profit","Loss")</f>
        <v>Profit</v>
      </c>
    </row>
    <row r="7505" spans="1:14" x14ac:dyDescent="0.25">
      <c r="A7505" s="1">
        <v>42869</v>
      </c>
      <c r="B7505" s="3">
        <f t="shared" si="351"/>
        <v>2017</v>
      </c>
      <c r="C7505" s="3">
        <f t="shared" si="352"/>
        <v>5</v>
      </c>
      <c r="D7505" t="s">
        <v>9</v>
      </c>
      <c r="E7505" t="str">
        <f t="shared" si="353"/>
        <v>Darren Powers20170514</v>
      </c>
      <c r="F7505">
        <f>IF(COUNTIF($E$2:E7505, E7505) = 1, MAX($F$1:F7504) + 1, INDEX($F$1:F7504, MATCH(E7505, $E$1:E7504, 0)))</f>
        <v>3725</v>
      </c>
      <c r="G7505" t="s">
        <v>78</v>
      </c>
      <c r="H7505" t="s">
        <v>11</v>
      </c>
      <c r="I7505" t="s">
        <v>12</v>
      </c>
      <c r="J7505" t="s">
        <v>2032</v>
      </c>
      <c r="K7505" s="17">
        <v>24.78</v>
      </c>
      <c r="L7505" s="17">
        <v>1</v>
      </c>
      <c r="M7505" s="17">
        <v>7.75</v>
      </c>
      <c r="N7505" s="17" t="str">
        <f>IF(SalesData[[#This Row],[Profit]]&gt;0,"Profit","Loss")</f>
        <v>Profit</v>
      </c>
    </row>
    <row r="7506" spans="1:14" x14ac:dyDescent="0.25">
      <c r="A7506" s="1">
        <v>42870</v>
      </c>
      <c r="B7506" s="3">
        <f t="shared" si="351"/>
        <v>2017</v>
      </c>
      <c r="C7506" s="3">
        <f t="shared" si="352"/>
        <v>5</v>
      </c>
      <c r="D7506" t="s">
        <v>1320</v>
      </c>
      <c r="E7506" t="str">
        <f t="shared" si="353"/>
        <v>Joseph Airdo20170515</v>
      </c>
      <c r="F7506">
        <f>IF(COUNTIF($E$2:E7506, E7506) = 1, MAX($F$1:F7505) + 1, INDEX($F$1:F7505, MATCH(E7506, $E$1:E7505, 0)))</f>
        <v>3726</v>
      </c>
      <c r="G7506" t="s">
        <v>95</v>
      </c>
      <c r="H7506" t="s">
        <v>39</v>
      </c>
      <c r="I7506" t="s">
        <v>40</v>
      </c>
      <c r="J7506" t="s">
        <v>901</v>
      </c>
      <c r="K7506" s="17">
        <v>29.59</v>
      </c>
      <c r="L7506" s="17">
        <v>1</v>
      </c>
      <c r="M7506" s="17">
        <v>2.59</v>
      </c>
      <c r="N7506" s="17" t="str">
        <f>IF(SalesData[[#This Row],[Profit]]&gt;0,"Profit","Loss")</f>
        <v>Profit</v>
      </c>
    </row>
    <row r="7507" spans="1:14" x14ac:dyDescent="0.25">
      <c r="A7507" s="1">
        <v>42870</v>
      </c>
      <c r="B7507" s="3">
        <f t="shared" si="351"/>
        <v>2017</v>
      </c>
      <c r="C7507" s="3">
        <f t="shared" si="352"/>
        <v>5</v>
      </c>
      <c r="D7507" t="s">
        <v>1320</v>
      </c>
      <c r="E7507" t="str">
        <f t="shared" si="353"/>
        <v>Joseph Airdo20170515</v>
      </c>
      <c r="F7507">
        <f>IF(COUNTIF($E$2:E7507, E7507) = 1, MAX($F$1:F7506) + 1, INDEX($F$1:F7506, MATCH(E7507, $E$1:E7506, 0)))</f>
        <v>3726</v>
      </c>
      <c r="G7507" t="s">
        <v>95</v>
      </c>
      <c r="H7507" t="s">
        <v>11</v>
      </c>
      <c r="I7507" t="s">
        <v>20</v>
      </c>
      <c r="J7507" t="s">
        <v>2468</v>
      </c>
      <c r="K7507" s="17">
        <v>4.75</v>
      </c>
      <c r="L7507" s="17">
        <v>2</v>
      </c>
      <c r="M7507" s="17">
        <v>-3.17</v>
      </c>
      <c r="N7507" s="17" t="str">
        <f>IF(SalesData[[#This Row],[Profit]]&gt;0,"Profit","Loss")</f>
        <v>Loss</v>
      </c>
    </row>
    <row r="7508" spans="1:14" x14ac:dyDescent="0.25">
      <c r="A7508" s="1">
        <v>42870</v>
      </c>
      <c r="B7508" s="3">
        <f t="shared" si="351"/>
        <v>2017</v>
      </c>
      <c r="C7508" s="3">
        <f t="shared" si="352"/>
        <v>5</v>
      </c>
      <c r="D7508" t="s">
        <v>1320</v>
      </c>
      <c r="E7508" t="str">
        <f t="shared" si="353"/>
        <v>Joseph Airdo20170515</v>
      </c>
      <c r="F7508">
        <f>IF(COUNTIF($E$2:E7508, E7508) = 1, MAX($F$1:F7507) + 1, INDEX($F$1:F7507, MATCH(E7508, $E$1:E7507, 0)))</f>
        <v>3726</v>
      </c>
      <c r="G7508" t="s">
        <v>95</v>
      </c>
      <c r="H7508" t="s">
        <v>11</v>
      </c>
      <c r="I7508" t="s">
        <v>12</v>
      </c>
      <c r="J7508" t="s">
        <v>2672</v>
      </c>
      <c r="K7508" s="17">
        <v>15.55</v>
      </c>
      <c r="L7508" s="17">
        <v>3</v>
      </c>
      <c r="M7508" s="17">
        <v>5.64</v>
      </c>
      <c r="N7508" s="17" t="str">
        <f>IF(SalesData[[#This Row],[Profit]]&gt;0,"Profit","Loss")</f>
        <v>Profit</v>
      </c>
    </row>
    <row r="7509" spans="1:14" x14ac:dyDescent="0.25">
      <c r="A7509" s="1">
        <v>42870</v>
      </c>
      <c r="B7509" s="3">
        <f t="shared" si="351"/>
        <v>2017</v>
      </c>
      <c r="C7509" s="3">
        <f t="shared" si="352"/>
        <v>5</v>
      </c>
      <c r="D7509" t="s">
        <v>295</v>
      </c>
      <c r="E7509" t="str">
        <f t="shared" si="353"/>
        <v>Jason Fortune-20170515</v>
      </c>
      <c r="F7509">
        <f>IF(COUNTIF($E$2:E7509, E7509) = 1, MAX($F$1:F7508) + 1, INDEX($F$1:F7508, MATCH(E7509, $E$1:E7508, 0)))</f>
        <v>3727</v>
      </c>
      <c r="G7509" t="s">
        <v>164</v>
      </c>
      <c r="H7509" t="s">
        <v>34</v>
      </c>
      <c r="I7509" t="s">
        <v>47</v>
      </c>
      <c r="J7509" t="s">
        <v>688</v>
      </c>
      <c r="K7509" s="17">
        <v>39.96</v>
      </c>
      <c r="L7509" s="17">
        <v>2</v>
      </c>
      <c r="M7509" s="17">
        <v>17.18</v>
      </c>
      <c r="N7509" s="17" t="str">
        <f>IF(SalesData[[#This Row],[Profit]]&gt;0,"Profit","Loss")</f>
        <v>Profit</v>
      </c>
    </row>
    <row r="7510" spans="1:14" x14ac:dyDescent="0.25">
      <c r="A7510" s="1">
        <v>42870</v>
      </c>
      <c r="B7510" s="3">
        <f t="shared" si="351"/>
        <v>2017</v>
      </c>
      <c r="C7510" s="3">
        <f t="shared" si="352"/>
        <v>5</v>
      </c>
      <c r="D7510" t="s">
        <v>295</v>
      </c>
      <c r="E7510" t="str">
        <f t="shared" si="353"/>
        <v>Jason Fortune-20170515</v>
      </c>
      <c r="F7510">
        <f>IF(COUNTIF($E$2:E7510, E7510) = 1, MAX($F$1:F7509) + 1, INDEX($F$1:F7509, MATCH(E7510, $E$1:E7509, 0)))</f>
        <v>3727</v>
      </c>
      <c r="G7510" t="s">
        <v>164</v>
      </c>
      <c r="H7510" t="s">
        <v>34</v>
      </c>
      <c r="I7510" t="s">
        <v>35</v>
      </c>
      <c r="J7510" t="s">
        <v>1634</v>
      </c>
      <c r="K7510" s="17">
        <v>42.62</v>
      </c>
      <c r="L7510" s="17">
        <v>2</v>
      </c>
      <c r="M7510" s="17">
        <v>4.26</v>
      </c>
      <c r="N7510" s="17" t="str">
        <f>IF(SalesData[[#This Row],[Profit]]&gt;0,"Profit","Loss")</f>
        <v>Profit</v>
      </c>
    </row>
    <row r="7511" spans="1:14" x14ac:dyDescent="0.25">
      <c r="A7511" s="1">
        <v>42870</v>
      </c>
      <c r="B7511" s="3">
        <f t="shared" si="351"/>
        <v>2017</v>
      </c>
      <c r="C7511" s="3">
        <f t="shared" si="352"/>
        <v>5</v>
      </c>
      <c r="D7511" t="s">
        <v>295</v>
      </c>
      <c r="E7511" t="str">
        <f t="shared" si="353"/>
        <v>Jason Fortune-20170515</v>
      </c>
      <c r="F7511">
        <f>IF(COUNTIF($E$2:E7511, E7511) = 1, MAX($F$1:F7510) + 1, INDEX($F$1:F7510, MATCH(E7511, $E$1:E7510, 0)))</f>
        <v>3727</v>
      </c>
      <c r="G7511" t="s">
        <v>164</v>
      </c>
      <c r="H7511" t="s">
        <v>34</v>
      </c>
      <c r="I7511" t="s">
        <v>35</v>
      </c>
      <c r="J7511" t="s">
        <v>1237</v>
      </c>
      <c r="K7511" s="17">
        <v>220.96</v>
      </c>
      <c r="L7511" s="17">
        <v>1</v>
      </c>
      <c r="M7511" s="17">
        <v>24.86</v>
      </c>
      <c r="N7511" s="17" t="str">
        <f>IF(SalesData[[#This Row],[Profit]]&gt;0,"Profit","Loss")</f>
        <v>Profit</v>
      </c>
    </row>
    <row r="7512" spans="1:14" x14ac:dyDescent="0.25">
      <c r="A7512" s="1">
        <v>42870</v>
      </c>
      <c r="B7512" s="3">
        <f t="shared" si="351"/>
        <v>2017</v>
      </c>
      <c r="C7512" s="3">
        <f t="shared" si="352"/>
        <v>5</v>
      </c>
      <c r="D7512" t="s">
        <v>1433</v>
      </c>
      <c r="E7512" t="str">
        <f t="shared" si="353"/>
        <v>Joy Daniels20170515</v>
      </c>
      <c r="F7512">
        <f>IF(COUNTIF($E$2:E7512, E7512) = 1, MAX($F$1:F7511) + 1, INDEX($F$1:F7511, MATCH(E7512, $E$1:E7511, 0)))</f>
        <v>3728</v>
      </c>
      <c r="G7512" t="s">
        <v>15</v>
      </c>
      <c r="H7512" t="s">
        <v>11</v>
      </c>
      <c r="I7512" t="s">
        <v>12</v>
      </c>
      <c r="J7512" t="s">
        <v>1984</v>
      </c>
      <c r="K7512" s="17">
        <v>56.7</v>
      </c>
      <c r="L7512" s="17">
        <v>2</v>
      </c>
      <c r="M7512" s="17">
        <v>19.14</v>
      </c>
      <c r="N7512" s="17" t="str">
        <f>IF(SalesData[[#This Row],[Profit]]&gt;0,"Profit","Loss")</f>
        <v>Profit</v>
      </c>
    </row>
    <row r="7513" spans="1:14" x14ac:dyDescent="0.25">
      <c r="A7513" s="1">
        <v>42870</v>
      </c>
      <c r="B7513" s="3">
        <f t="shared" si="351"/>
        <v>2017</v>
      </c>
      <c r="C7513" s="3">
        <f t="shared" si="352"/>
        <v>5</v>
      </c>
      <c r="D7513" t="s">
        <v>1433</v>
      </c>
      <c r="E7513" t="str">
        <f t="shared" si="353"/>
        <v>Joy Daniels20170515</v>
      </c>
      <c r="F7513">
        <f>IF(COUNTIF($E$2:E7513, E7513) = 1, MAX($F$1:F7512) + 1, INDEX($F$1:F7512, MATCH(E7513, $E$1:E7512, 0)))</f>
        <v>3728</v>
      </c>
      <c r="G7513" t="s">
        <v>15</v>
      </c>
      <c r="H7513" t="s">
        <v>39</v>
      </c>
      <c r="I7513" t="s">
        <v>40</v>
      </c>
      <c r="J7513" t="s">
        <v>1342</v>
      </c>
      <c r="K7513" s="17">
        <v>11.12</v>
      </c>
      <c r="L7513" s="17">
        <v>2</v>
      </c>
      <c r="M7513" s="17">
        <v>3.48</v>
      </c>
      <c r="N7513" s="17" t="str">
        <f>IF(SalesData[[#This Row],[Profit]]&gt;0,"Profit","Loss")</f>
        <v>Profit</v>
      </c>
    </row>
    <row r="7514" spans="1:14" x14ac:dyDescent="0.25">
      <c r="A7514" s="1">
        <v>42871</v>
      </c>
      <c r="B7514" s="3">
        <f t="shared" si="351"/>
        <v>2017</v>
      </c>
      <c r="C7514" s="3">
        <f t="shared" si="352"/>
        <v>5</v>
      </c>
      <c r="D7514" t="s">
        <v>1661</v>
      </c>
      <c r="E7514" t="str">
        <f t="shared" si="353"/>
        <v>John Murray20170516</v>
      </c>
      <c r="F7514">
        <f>IF(COUNTIF($E$2:E7514, E7514) = 1, MAX($F$1:F7513) + 1, INDEX($F$1:F7513, MATCH(E7514, $E$1:E7513, 0)))</f>
        <v>3729</v>
      </c>
      <c r="G7514" t="s">
        <v>78</v>
      </c>
      <c r="H7514" t="s">
        <v>11</v>
      </c>
      <c r="I7514" t="s">
        <v>18</v>
      </c>
      <c r="J7514" t="s">
        <v>557</v>
      </c>
      <c r="K7514" s="17">
        <v>221.02</v>
      </c>
      <c r="L7514" s="17">
        <v>2</v>
      </c>
      <c r="M7514" s="17">
        <v>-55.26</v>
      </c>
      <c r="N7514" s="17" t="str">
        <f>IF(SalesData[[#This Row],[Profit]]&gt;0,"Profit","Loss")</f>
        <v>Loss</v>
      </c>
    </row>
    <row r="7515" spans="1:14" x14ac:dyDescent="0.25">
      <c r="A7515" s="1">
        <v>42873</v>
      </c>
      <c r="B7515" s="3">
        <f t="shared" si="351"/>
        <v>2017</v>
      </c>
      <c r="C7515" s="3">
        <f t="shared" si="352"/>
        <v>5</v>
      </c>
      <c r="D7515" t="s">
        <v>796</v>
      </c>
      <c r="E7515" t="str">
        <f t="shared" si="353"/>
        <v>Brosina Hoffman20170518</v>
      </c>
      <c r="F7515">
        <f>IF(COUNTIF($E$2:E7515, E7515) = 1, MAX($F$1:F7514) + 1, INDEX($F$1:F7514, MATCH(E7515, $E$1:E7514, 0)))</f>
        <v>3730</v>
      </c>
      <c r="G7515" t="s">
        <v>23</v>
      </c>
      <c r="H7515" t="s">
        <v>39</v>
      </c>
      <c r="I7515" t="s">
        <v>52</v>
      </c>
      <c r="J7515" t="s">
        <v>1955</v>
      </c>
      <c r="K7515" s="17">
        <v>36.049999999999997</v>
      </c>
      <c r="L7515" s="17">
        <v>3</v>
      </c>
      <c r="M7515" s="17">
        <v>-0.9</v>
      </c>
      <c r="N7515" s="17" t="str">
        <f>IF(SalesData[[#This Row],[Profit]]&gt;0,"Profit","Loss")</f>
        <v>Loss</v>
      </c>
    </row>
    <row r="7516" spans="1:14" x14ac:dyDescent="0.25">
      <c r="A7516" s="1">
        <v>42873</v>
      </c>
      <c r="B7516" s="3">
        <f t="shared" si="351"/>
        <v>2017</v>
      </c>
      <c r="C7516" s="3">
        <f t="shared" si="352"/>
        <v>5</v>
      </c>
      <c r="D7516" t="s">
        <v>94</v>
      </c>
      <c r="E7516" t="str">
        <f t="shared" si="353"/>
        <v>Toby Swindell20170518</v>
      </c>
      <c r="F7516">
        <f>IF(COUNTIF($E$2:E7516, E7516) = 1, MAX($F$1:F7515) + 1, INDEX($F$1:F7515, MATCH(E7516, $E$1:E7515, 0)))</f>
        <v>3731</v>
      </c>
      <c r="G7516" t="s">
        <v>149</v>
      </c>
      <c r="H7516" t="s">
        <v>34</v>
      </c>
      <c r="I7516" t="s">
        <v>47</v>
      </c>
      <c r="J7516" t="s">
        <v>1188</v>
      </c>
      <c r="K7516" s="17">
        <v>14.56</v>
      </c>
      <c r="L7516" s="17">
        <v>2</v>
      </c>
      <c r="M7516" s="17">
        <v>6.26</v>
      </c>
      <c r="N7516" s="17" t="str">
        <f>IF(SalesData[[#This Row],[Profit]]&gt;0,"Profit","Loss")</f>
        <v>Profit</v>
      </c>
    </row>
    <row r="7517" spans="1:14" x14ac:dyDescent="0.25">
      <c r="A7517" s="1">
        <v>42873</v>
      </c>
      <c r="B7517" s="3">
        <f t="shared" si="351"/>
        <v>2017</v>
      </c>
      <c r="C7517" s="3">
        <f t="shared" si="352"/>
        <v>5</v>
      </c>
      <c r="D7517" t="s">
        <v>94</v>
      </c>
      <c r="E7517" t="str">
        <f t="shared" si="353"/>
        <v>Toby Swindell20170518</v>
      </c>
      <c r="F7517">
        <f>IF(COUNTIF($E$2:E7517, E7517) = 1, MAX($F$1:F7516) + 1, INDEX($F$1:F7516, MATCH(E7517, $E$1:E7516, 0)))</f>
        <v>3731</v>
      </c>
      <c r="G7517" t="s">
        <v>149</v>
      </c>
      <c r="H7517" t="s">
        <v>11</v>
      </c>
      <c r="I7517" t="s">
        <v>20</v>
      </c>
      <c r="J7517" t="s">
        <v>113</v>
      </c>
      <c r="K7517" s="17">
        <v>3.05</v>
      </c>
      <c r="L7517" s="17">
        <v>1</v>
      </c>
      <c r="M7517" s="17">
        <v>1.03</v>
      </c>
      <c r="N7517" s="17" t="str">
        <f>IF(SalesData[[#This Row],[Profit]]&gt;0,"Profit","Loss")</f>
        <v>Profit</v>
      </c>
    </row>
    <row r="7518" spans="1:14" x14ac:dyDescent="0.25">
      <c r="A7518" s="1">
        <v>42873</v>
      </c>
      <c r="B7518" s="3">
        <f t="shared" si="351"/>
        <v>2017</v>
      </c>
      <c r="C7518" s="3">
        <f t="shared" si="352"/>
        <v>5</v>
      </c>
      <c r="D7518" t="s">
        <v>410</v>
      </c>
      <c r="E7518" t="str">
        <f t="shared" si="353"/>
        <v>Susan Gilcrest20170518</v>
      </c>
      <c r="F7518">
        <f>IF(COUNTIF($E$2:E7518, E7518) = 1, MAX($F$1:F7517) + 1, INDEX($F$1:F7517, MATCH(E7518, $E$1:E7517, 0)))</f>
        <v>3732</v>
      </c>
      <c r="G7518" t="s">
        <v>10</v>
      </c>
      <c r="H7518" t="s">
        <v>11</v>
      </c>
      <c r="I7518" t="s">
        <v>20</v>
      </c>
      <c r="J7518" t="s">
        <v>1313</v>
      </c>
      <c r="K7518" s="17">
        <v>6.87</v>
      </c>
      <c r="L7518" s="17">
        <v>7</v>
      </c>
      <c r="M7518" s="17">
        <v>-10.65</v>
      </c>
      <c r="N7518" s="17" t="str">
        <f>IF(SalesData[[#This Row],[Profit]]&gt;0,"Profit","Loss")</f>
        <v>Loss</v>
      </c>
    </row>
    <row r="7519" spans="1:14" x14ac:dyDescent="0.25">
      <c r="A7519" s="1">
        <v>42873</v>
      </c>
      <c r="B7519" s="3">
        <f t="shared" si="351"/>
        <v>2017</v>
      </c>
      <c r="C7519" s="3">
        <f t="shared" si="352"/>
        <v>5</v>
      </c>
      <c r="D7519" t="s">
        <v>410</v>
      </c>
      <c r="E7519" t="str">
        <f t="shared" si="353"/>
        <v>Susan Gilcrest20170518</v>
      </c>
      <c r="F7519">
        <f>IF(COUNTIF($E$2:E7519, E7519) = 1, MAX($F$1:F7518) + 1, INDEX($F$1:F7518, MATCH(E7519, $E$1:E7518, 0)))</f>
        <v>3732</v>
      </c>
      <c r="G7519" t="s">
        <v>10</v>
      </c>
      <c r="H7519" t="s">
        <v>11</v>
      </c>
      <c r="I7519" t="s">
        <v>20</v>
      </c>
      <c r="J7519" t="s">
        <v>1523</v>
      </c>
      <c r="K7519" s="17">
        <v>2</v>
      </c>
      <c r="L7519" s="17">
        <v>1</v>
      </c>
      <c r="M7519" s="17">
        <v>-3.29</v>
      </c>
      <c r="N7519" s="17" t="str">
        <f>IF(SalesData[[#This Row],[Profit]]&gt;0,"Profit","Loss")</f>
        <v>Loss</v>
      </c>
    </row>
    <row r="7520" spans="1:14" x14ac:dyDescent="0.25">
      <c r="A7520" s="1">
        <v>42873</v>
      </c>
      <c r="B7520" s="3">
        <f t="shared" si="351"/>
        <v>2017</v>
      </c>
      <c r="C7520" s="3">
        <f t="shared" si="352"/>
        <v>5</v>
      </c>
      <c r="D7520" t="s">
        <v>410</v>
      </c>
      <c r="E7520" t="str">
        <f t="shared" si="353"/>
        <v>Susan Gilcrest20170518</v>
      </c>
      <c r="F7520">
        <f>IF(COUNTIF($E$2:E7520, E7520) = 1, MAX($F$1:F7519) + 1, INDEX($F$1:F7519, MATCH(E7520, $E$1:E7519, 0)))</f>
        <v>3732</v>
      </c>
      <c r="G7520" t="s">
        <v>10</v>
      </c>
      <c r="H7520" t="s">
        <v>11</v>
      </c>
      <c r="I7520" t="s">
        <v>18</v>
      </c>
      <c r="J7520" t="s">
        <v>2673</v>
      </c>
      <c r="K7520" s="17">
        <v>8.93</v>
      </c>
      <c r="L7520" s="17">
        <v>2</v>
      </c>
      <c r="M7520" s="17">
        <v>0.67</v>
      </c>
      <c r="N7520" s="17" t="str">
        <f>IF(SalesData[[#This Row],[Profit]]&gt;0,"Profit","Loss")</f>
        <v>Profit</v>
      </c>
    </row>
    <row r="7521" spans="1:14" x14ac:dyDescent="0.25">
      <c r="A7521" s="1">
        <v>42873</v>
      </c>
      <c r="B7521" s="3">
        <f t="shared" si="351"/>
        <v>2017</v>
      </c>
      <c r="C7521" s="3">
        <f t="shared" si="352"/>
        <v>5</v>
      </c>
      <c r="D7521" t="s">
        <v>2435</v>
      </c>
      <c r="E7521" t="str">
        <f t="shared" si="353"/>
        <v>Todd Boyes20170518</v>
      </c>
      <c r="F7521">
        <f>IF(COUNTIF($E$2:E7521, E7521) = 1, MAX($F$1:F7520) + 1, INDEX($F$1:F7520, MATCH(E7521, $E$1:E7520, 0)))</f>
        <v>3733</v>
      </c>
      <c r="G7521" t="s">
        <v>30</v>
      </c>
      <c r="H7521" t="s">
        <v>11</v>
      </c>
      <c r="I7521" t="s">
        <v>92</v>
      </c>
      <c r="J7521" t="s">
        <v>1387</v>
      </c>
      <c r="K7521" s="17">
        <v>17.239999999999998</v>
      </c>
      <c r="L7521" s="17">
        <v>2</v>
      </c>
      <c r="M7521" s="17">
        <v>4.4800000000000004</v>
      </c>
      <c r="N7521" s="17" t="str">
        <f>IF(SalesData[[#This Row],[Profit]]&gt;0,"Profit","Loss")</f>
        <v>Profit</v>
      </c>
    </row>
    <row r="7522" spans="1:14" x14ac:dyDescent="0.25">
      <c r="A7522" s="1">
        <v>42873</v>
      </c>
      <c r="B7522" s="3">
        <f t="shared" si="351"/>
        <v>2017</v>
      </c>
      <c r="C7522" s="3">
        <f t="shared" si="352"/>
        <v>5</v>
      </c>
      <c r="D7522" t="s">
        <v>2435</v>
      </c>
      <c r="E7522" t="str">
        <f t="shared" si="353"/>
        <v>Todd Boyes20170518</v>
      </c>
      <c r="F7522">
        <f>IF(COUNTIF($E$2:E7522, E7522) = 1, MAX($F$1:F7521) + 1, INDEX($F$1:F7521, MATCH(E7522, $E$1:E7521, 0)))</f>
        <v>3733</v>
      </c>
      <c r="G7522" t="s">
        <v>30</v>
      </c>
      <c r="H7522" t="s">
        <v>34</v>
      </c>
      <c r="I7522" t="s">
        <v>74</v>
      </c>
      <c r="J7522" t="s">
        <v>1654</v>
      </c>
      <c r="K7522" s="17">
        <v>302.94</v>
      </c>
      <c r="L7522" s="17">
        <v>3</v>
      </c>
      <c r="M7522" s="17">
        <v>75.739999999999995</v>
      </c>
      <c r="N7522" s="17" t="str">
        <f>IF(SalesData[[#This Row],[Profit]]&gt;0,"Profit","Loss")</f>
        <v>Profit</v>
      </c>
    </row>
    <row r="7523" spans="1:14" x14ac:dyDescent="0.25">
      <c r="A7523" s="1">
        <v>42873</v>
      </c>
      <c r="B7523" s="3">
        <f t="shared" si="351"/>
        <v>2017</v>
      </c>
      <c r="C7523" s="3">
        <f t="shared" si="352"/>
        <v>5</v>
      </c>
      <c r="D7523" t="s">
        <v>2435</v>
      </c>
      <c r="E7523" t="str">
        <f t="shared" si="353"/>
        <v>Todd Boyes20170518</v>
      </c>
      <c r="F7523">
        <f>IF(COUNTIF($E$2:E7523, E7523) = 1, MAX($F$1:F7522) + 1, INDEX($F$1:F7522, MATCH(E7523, $E$1:E7522, 0)))</f>
        <v>3733</v>
      </c>
      <c r="G7523" t="s">
        <v>30</v>
      </c>
      <c r="H7523" t="s">
        <v>39</v>
      </c>
      <c r="I7523" t="s">
        <v>40</v>
      </c>
      <c r="J7523" t="s">
        <v>1342</v>
      </c>
      <c r="K7523" s="17">
        <v>34.75</v>
      </c>
      <c r="L7523" s="17">
        <v>5</v>
      </c>
      <c r="M7523" s="17">
        <v>15.64</v>
      </c>
      <c r="N7523" s="17" t="str">
        <f>IF(SalesData[[#This Row],[Profit]]&gt;0,"Profit","Loss")</f>
        <v>Profit</v>
      </c>
    </row>
    <row r="7524" spans="1:14" x14ac:dyDescent="0.25">
      <c r="A7524" s="1">
        <v>42873</v>
      </c>
      <c r="B7524" s="3">
        <f t="shared" si="351"/>
        <v>2017</v>
      </c>
      <c r="C7524" s="3">
        <f t="shared" si="352"/>
        <v>5</v>
      </c>
      <c r="D7524" t="s">
        <v>2435</v>
      </c>
      <c r="E7524" t="str">
        <f t="shared" si="353"/>
        <v>Todd Boyes20170518</v>
      </c>
      <c r="F7524">
        <f>IF(COUNTIF($E$2:E7524, E7524) = 1, MAX($F$1:F7523) + 1, INDEX($F$1:F7523, MATCH(E7524, $E$1:E7523, 0)))</f>
        <v>3733</v>
      </c>
      <c r="G7524" t="s">
        <v>30</v>
      </c>
      <c r="H7524" t="s">
        <v>11</v>
      </c>
      <c r="I7524" t="s">
        <v>20</v>
      </c>
      <c r="J7524" t="s">
        <v>1770</v>
      </c>
      <c r="K7524" s="17">
        <v>113.94</v>
      </c>
      <c r="L7524" s="17">
        <v>6</v>
      </c>
      <c r="M7524" s="17">
        <v>54.69</v>
      </c>
      <c r="N7524" s="17" t="str">
        <f>IF(SalesData[[#This Row],[Profit]]&gt;0,"Profit","Loss")</f>
        <v>Profit</v>
      </c>
    </row>
    <row r="7525" spans="1:14" x14ac:dyDescent="0.25">
      <c r="A7525" s="1">
        <v>42873</v>
      </c>
      <c r="B7525" s="3">
        <f t="shared" si="351"/>
        <v>2017</v>
      </c>
      <c r="C7525" s="3">
        <f t="shared" si="352"/>
        <v>5</v>
      </c>
      <c r="D7525" t="s">
        <v>2435</v>
      </c>
      <c r="E7525" t="str">
        <f t="shared" si="353"/>
        <v>Todd Boyes20170518</v>
      </c>
      <c r="F7525">
        <f>IF(COUNTIF($E$2:E7525, E7525) = 1, MAX($F$1:F7524) + 1, INDEX($F$1:F7524, MATCH(E7525, $E$1:E7524, 0)))</f>
        <v>3733</v>
      </c>
      <c r="G7525" t="s">
        <v>30</v>
      </c>
      <c r="H7525" t="s">
        <v>39</v>
      </c>
      <c r="I7525" t="s">
        <v>40</v>
      </c>
      <c r="J7525" t="s">
        <v>2362</v>
      </c>
      <c r="K7525" s="17">
        <v>55.98</v>
      </c>
      <c r="L7525" s="17">
        <v>2</v>
      </c>
      <c r="M7525" s="17">
        <v>15.67</v>
      </c>
      <c r="N7525" s="17" t="str">
        <f>IF(SalesData[[#This Row],[Profit]]&gt;0,"Profit","Loss")</f>
        <v>Profit</v>
      </c>
    </row>
    <row r="7526" spans="1:14" x14ac:dyDescent="0.25">
      <c r="A7526" s="1">
        <v>42873</v>
      </c>
      <c r="B7526" s="3">
        <f t="shared" si="351"/>
        <v>2017</v>
      </c>
      <c r="C7526" s="3">
        <f t="shared" si="352"/>
        <v>5</v>
      </c>
      <c r="D7526" t="s">
        <v>1817</v>
      </c>
      <c r="E7526" t="str">
        <f t="shared" si="353"/>
        <v>Adrian Barton20170518</v>
      </c>
      <c r="F7526">
        <f>IF(COUNTIF($E$2:E7526, E7526) = 1, MAX($F$1:F7525) + 1, INDEX($F$1:F7525, MATCH(E7526, $E$1:E7525, 0)))</f>
        <v>3734</v>
      </c>
      <c r="G7526" t="s">
        <v>91</v>
      </c>
      <c r="H7526" t="s">
        <v>39</v>
      </c>
      <c r="I7526" t="s">
        <v>40</v>
      </c>
      <c r="J7526" t="s">
        <v>2312</v>
      </c>
      <c r="K7526" s="17">
        <v>344.7</v>
      </c>
      <c r="L7526" s="17">
        <v>2</v>
      </c>
      <c r="M7526" s="17">
        <v>38.78</v>
      </c>
      <c r="N7526" s="17" t="str">
        <f>IF(SalesData[[#This Row],[Profit]]&gt;0,"Profit","Loss")</f>
        <v>Profit</v>
      </c>
    </row>
    <row r="7527" spans="1:14" x14ac:dyDescent="0.25">
      <c r="A7527" s="1">
        <v>42873</v>
      </c>
      <c r="B7527" s="3">
        <f t="shared" si="351"/>
        <v>2017</v>
      </c>
      <c r="C7527" s="3">
        <f t="shared" si="352"/>
        <v>5</v>
      </c>
      <c r="D7527" t="s">
        <v>1181</v>
      </c>
      <c r="E7527" t="str">
        <f t="shared" si="353"/>
        <v>Paul Prost20170518</v>
      </c>
      <c r="F7527">
        <f>IF(COUNTIF($E$2:E7527, E7527) = 1, MAX($F$1:F7526) + 1, INDEX($F$1:F7526, MATCH(E7527, $E$1:E7526, 0)))</f>
        <v>3735</v>
      </c>
      <c r="G7527" t="s">
        <v>186</v>
      </c>
      <c r="H7527" t="s">
        <v>11</v>
      </c>
      <c r="I7527" t="s">
        <v>92</v>
      </c>
      <c r="J7527" t="s">
        <v>2560</v>
      </c>
      <c r="K7527" s="17">
        <v>706.86</v>
      </c>
      <c r="L7527" s="17">
        <v>7</v>
      </c>
      <c r="M7527" s="17">
        <v>197.92</v>
      </c>
      <c r="N7527" s="17" t="str">
        <f>IF(SalesData[[#This Row],[Profit]]&gt;0,"Profit","Loss")</f>
        <v>Profit</v>
      </c>
    </row>
    <row r="7528" spans="1:14" x14ac:dyDescent="0.25">
      <c r="A7528" s="1">
        <v>42873</v>
      </c>
      <c r="B7528" s="3">
        <f t="shared" si="351"/>
        <v>2017</v>
      </c>
      <c r="C7528" s="3">
        <f t="shared" si="352"/>
        <v>5</v>
      </c>
      <c r="D7528" t="s">
        <v>1181</v>
      </c>
      <c r="E7528" t="str">
        <f t="shared" si="353"/>
        <v>Paul Prost20170518</v>
      </c>
      <c r="F7528">
        <f>IF(COUNTIF($E$2:E7528, E7528) = 1, MAX($F$1:F7527) + 1, INDEX($F$1:F7527, MATCH(E7528, $E$1:E7527, 0)))</f>
        <v>3735</v>
      </c>
      <c r="G7528" t="s">
        <v>186</v>
      </c>
      <c r="H7528" t="s">
        <v>39</v>
      </c>
      <c r="I7528" t="s">
        <v>40</v>
      </c>
      <c r="J7528" t="s">
        <v>2275</v>
      </c>
      <c r="K7528" s="17">
        <v>114.95</v>
      </c>
      <c r="L7528" s="17">
        <v>5</v>
      </c>
      <c r="M7528" s="17">
        <v>2.2999999999999998</v>
      </c>
      <c r="N7528" s="17" t="str">
        <f>IF(SalesData[[#This Row],[Profit]]&gt;0,"Profit","Loss")</f>
        <v>Profit</v>
      </c>
    </row>
    <row r="7529" spans="1:14" x14ac:dyDescent="0.25">
      <c r="A7529" s="1">
        <v>42873</v>
      </c>
      <c r="B7529" s="3">
        <f t="shared" si="351"/>
        <v>2017</v>
      </c>
      <c r="C7529" s="3">
        <f t="shared" si="352"/>
        <v>5</v>
      </c>
      <c r="D7529" t="s">
        <v>1181</v>
      </c>
      <c r="E7529" t="str">
        <f t="shared" si="353"/>
        <v>Paul Prost20170518</v>
      </c>
      <c r="F7529">
        <f>IF(COUNTIF($E$2:E7529, E7529) = 1, MAX($F$1:F7528) + 1, INDEX($F$1:F7528, MATCH(E7529, $E$1:E7528, 0)))</f>
        <v>3735</v>
      </c>
      <c r="G7529" t="s">
        <v>186</v>
      </c>
      <c r="H7529" t="s">
        <v>11</v>
      </c>
      <c r="I7529" t="s">
        <v>20</v>
      </c>
      <c r="J7529" t="s">
        <v>1599</v>
      </c>
      <c r="K7529" s="17">
        <v>43.19</v>
      </c>
      <c r="L7529" s="17">
        <v>7</v>
      </c>
      <c r="M7529" s="17">
        <v>20.73</v>
      </c>
      <c r="N7529" s="17" t="str">
        <f>IF(SalesData[[#This Row],[Profit]]&gt;0,"Profit","Loss")</f>
        <v>Profit</v>
      </c>
    </row>
    <row r="7530" spans="1:14" x14ac:dyDescent="0.25">
      <c r="A7530" s="1">
        <v>42873</v>
      </c>
      <c r="B7530" s="3">
        <f t="shared" si="351"/>
        <v>2017</v>
      </c>
      <c r="C7530" s="3">
        <f t="shared" si="352"/>
        <v>5</v>
      </c>
      <c r="D7530" t="s">
        <v>2244</v>
      </c>
      <c r="E7530" t="str">
        <f t="shared" si="353"/>
        <v>Brendan Murry20170518</v>
      </c>
      <c r="F7530">
        <f>IF(COUNTIF($E$2:E7530, E7530) = 1, MAX($F$1:F7529) + 1, INDEX($F$1:F7529, MATCH(E7530, $E$1:E7529, 0)))</f>
        <v>3736</v>
      </c>
      <c r="G7530" t="s">
        <v>15</v>
      </c>
      <c r="H7530" t="s">
        <v>34</v>
      </c>
      <c r="I7530" t="s">
        <v>47</v>
      </c>
      <c r="J7530" t="s">
        <v>2015</v>
      </c>
      <c r="K7530" s="17">
        <v>22.61</v>
      </c>
      <c r="L7530" s="17">
        <v>3</v>
      </c>
      <c r="M7530" s="17">
        <v>-10.17</v>
      </c>
      <c r="N7530" s="17" t="str">
        <f>IF(SalesData[[#This Row],[Profit]]&gt;0,"Profit","Loss")</f>
        <v>Loss</v>
      </c>
    </row>
    <row r="7531" spans="1:14" x14ac:dyDescent="0.25">
      <c r="A7531" s="1">
        <v>42873</v>
      </c>
      <c r="B7531" s="3">
        <f t="shared" si="351"/>
        <v>2017</v>
      </c>
      <c r="C7531" s="3">
        <f t="shared" si="352"/>
        <v>5</v>
      </c>
      <c r="D7531" t="s">
        <v>2244</v>
      </c>
      <c r="E7531" t="str">
        <f t="shared" si="353"/>
        <v>Brendan Murry20170518</v>
      </c>
      <c r="F7531">
        <f>IF(COUNTIF($E$2:E7531, E7531) = 1, MAX($F$1:F7530) + 1, INDEX($F$1:F7530, MATCH(E7531, $E$1:E7530, 0)))</f>
        <v>3736</v>
      </c>
      <c r="G7531" t="s">
        <v>15</v>
      </c>
      <c r="H7531" t="s">
        <v>34</v>
      </c>
      <c r="I7531" t="s">
        <v>47</v>
      </c>
      <c r="J7531" t="s">
        <v>480</v>
      </c>
      <c r="K7531" s="17">
        <v>1.89</v>
      </c>
      <c r="L7531" s="17">
        <v>1</v>
      </c>
      <c r="M7531" s="17">
        <v>-0.99</v>
      </c>
      <c r="N7531" s="17" t="str">
        <f>IF(SalesData[[#This Row],[Profit]]&gt;0,"Profit","Loss")</f>
        <v>Loss</v>
      </c>
    </row>
    <row r="7532" spans="1:14" x14ac:dyDescent="0.25">
      <c r="A7532" s="1">
        <v>42874</v>
      </c>
      <c r="B7532" s="3">
        <f t="shared" si="351"/>
        <v>2017</v>
      </c>
      <c r="C7532" s="3">
        <f t="shared" si="352"/>
        <v>5</v>
      </c>
      <c r="D7532" t="s">
        <v>1196</v>
      </c>
      <c r="E7532" t="str">
        <f t="shared" si="353"/>
        <v>Annie Thurman20170519</v>
      </c>
      <c r="F7532">
        <f>IF(COUNTIF($E$2:E7532, E7532) = 1, MAX($F$1:F7531) + 1, INDEX($F$1:F7531, MATCH(E7532, $E$1:E7531, 0)))</f>
        <v>3737</v>
      </c>
      <c r="G7532" t="s">
        <v>164</v>
      </c>
      <c r="H7532" t="s">
        <v>11</v>
      </c>
      <c r="I7532" t="s">
        <v>92</v>
      </c>
      <c r="J7532" t="s">
        <v>1820</v>
      </c>
      <c r="K7532" s="17">
        <v>97.16</v>
      </c>
      <c r="L7532" s="17">
        <v>2</v>
      </c>
      <c r="M7532" s="17">
        <v>28.18</v>
      </c>
      <c r="N7532" s="17" t="str">
        <f>IF(SalesData[[#This Row],[Profit]]&gt;0,"Profit","Loss")</f>
        <v>Profit</v>
      </c>
    </row>
    <row r="7533" spans="1:14" x14ac:dyDescent="0.25">
      <c r="A7533" s="1">
        <v>42874</v>
      </c>
      <c r="B7533" s="3">
        <f t="shared" si="351"/>
        <v>2017</v>
      </c>
      <c r="C7533" s="3">
        <f t="shared" si="352"/>
        <v>5</v>
      </c>
      <c r="D7533" t="s">
        <v>490</v>
      </c>
      <c r="E7533" t="str">
        <f t="shared" si="353"/>
        <v>Roland Schwarz20170519</v>
      </c>
      <c r="F7533">
        <f>IF(COUNTIF($E$2:E7533, E7533) = 1, MAX($F$1:F7532) + 1, INDEX($F$1:F7532, MATCH(E7533, $E$1:E7532, 0)))</f>
        <v>3738</v>
      </c>
      <c r="G7533" t="s">
        <v>149</v>
      </c>
      <c r="H7533" t="s">
        <v>11</v>
      </c>
      <c r="I7533" t="s">
        <v>92</v>
      </c>
      <c r="J7533" t="s">
        <v>316</v>
      </c>
      <c r="K7533" s="17">
        <v>281.33999999999997</v>
      </c>
      <c r="L7533" s="17">
        <v>6</v>
      </c>
      <c r="M7533" s="17">
        <v>109.72</v>
      </c>
      <c r="N7533" s="17" t="str">
        <f>IF(SalesData[[#This Row],[Profit]]&gt;0,"Profit","Loss")</f>
        <v>Profit</v>
      </c>
    </row>
    <row r="7534" spans="1:14" x14ac:dyDescent="0.25">
      <c r="A7534" s="1">
        <v>42874</v>
      </c>
      <c r="B7534" s="3">
        <f t="shared" si="351"/>
        <v>2017</v>
      </c>
      <c r="C7534" s="3">
        <f t="shared" si="352"/>
        <v>5</v>
      </c>
      <c r="D7534" t="s">
        <v>490</v>
      </c>
      <c r="E7534" t="str">
        <f t="shared" si="353"/>
        <v>Roland Schwarz20170519</v>
      </c>
      <c r="F7534">
        <f>IF(COUNTIF($E$2:E7534, E7534) = 1, MAX($F$1:F7533) + 1, INDEX($F$1:F7533, MATCH(E7534, $E$1:E7533, 0)))</f>
        <v>3738</v>
      </c>
      <c r="G7534" t="s">
        <v>149</v>
      </c>
      <c r="H7534" t="s">
        <v>39</v>
      </c>
      <c r="I7534" t="s">
        <v>40</v>
      </c>
      <c r="J7534" t="s">
        <v>1347</v>
      </c>
      <c r="K7534" s="17">
        <v>307.98</v>
      </c>
      <c r="L7534" s="17">
        <v>2</v>
      </c>
      <c r="M7534" s="17">
        <v>89.31</v>
      </c>
      <c r="N7534" s="17" t="str">
        <f>IF(SalesData[[#This Row],[Profit]]&gt;0,"Profit","Loss")</f>
        <v>Profit</v>
      </c>
    </row>
    <row r="7535" spans="1:14" x14ac:dyDescent="0.25">
      <c r="A7535" s="1">
        <v>42874</v>
      </c>
      <c r="B7535" s="3">
        <f t="shared" si="351"/>
        <v>2017</v>
      </c>
      <c r="C7535" s="3">
        <f t="shared" si="352"/>
        <v>5</v>
      </c>
      <c r="D7535" t="s">
        <v>490</v>
      </c>
      <c r="E7535" t="str">
        <f t="shared" si="353"/>
        <v>Roland Schwarz20170519</v>
      </c>
      <c r="F7535">
        <f>IF(COUNTIF($E$2:E7535, E7535) = 1, MAX($F$1:F7534) + 1, INDEX($F$1:F7534, MATCH(E7535, $E$1:E7534, 0)))</f>
        <v>3738</v>
      </c>
      <c r="G7535" t="s">
        <v>149</v>
      </c>
      <c r="H7535" t="s">
        <v>39</v>
      </c>
      <c r="I7535" t="s">
        <v>52</v>
      </c>
      <c r="J7535" t="s">
        <v>731</v>
      </c>
      <c r="K7535" s="17">
        <v>299.97000000000003</v>
      </c>
      <c r="L7535" s="17">
        <v>3</v>
      </c>
      <c r="M7535" s="17">
        <v>113.99</v>
      </c>
      <c r="N7535" s="17" t="str">
        <f>IF(SalesData[[#This Row],[Profit]]&gt;0,"Profit","Loss")</f>
        <v>Profit</v>
      </c>
    </row>
    <row r="7536" spans="1:14" x14ac:dyDescent="0.25">
      <c r="A7536" s="1">
        <v>42874</v>
      </c>
      <c r="B7536" s="3">
        <f t="shared" si="351"/>
        <v>2017</v>
      </c>
      <c r="C7536" s="3">
        <f t="shared" si="352"/>
        <v>5</v>
      </c>
      <c r="D7536" t="s">
        <v>233</v>
      </c>
      <c r="E7536" t="str">
        <f t="shared" si="353"/>
        <v>Shahid Collister20170519</v>
      </c>
      <c r="F7536">
        <f>IF(COUNTIF($E$2:E7536, E7536) = 1, MAX($F$1:F7535) + 1, INDEX($F$1:F7535, MATCH(E7536, $E$1:E7535, 0)))</f>
        <v>3739</v>
      </c>
      <c r="G7536" t="s">
        <v>30</v>
      </c>
      <c r="H7536" t="s">
        <v>39</v>
      </c>
      <c r="I7536" t="s">
        <v>52</v>
      </c>
      <c r="J7536" t="s">
        <v>477</v>
      </c>
      <c r="K7536" s="17">
        <v>67.8</v>
      </c>
      <c r="L7536" s="17">
        <v>4</v>
      </c>
      <c r="M7536" s="17">
        <v>4.07</v>
      </c>
      <c r="N7536" s="17" t="str">
        <f>IF(SalesData[[#This Row],[Profit]]&gt;0,"Profit","Loss")</f>
        <v>Profit</v>
      </c>
    </row>
    <row r="7537" spans="1:14" x14ac:dyDescent="0.25">
      <c r="A7537" s="1">
        <v>42874</v>
      </c>
      <c r="B7537" s="3">
        <f t="shared" si="351"/>
        <v>2017</v>
      </c>
      <c r="C7537" s="3">
        <f t="shared" si="352"/>
        <v>5</v>
      </c>
      <c r="D7537" t="s">
        <v>233</v>
      </c>
      <c r="E7537" t="str">
        <f t="shared" si="353"/>
        <v>Shahid Collister20170519</v>
      </c>
      <c r="F7537">
        <f>IF(COUNTIF($E$2:E7537, E7537) = 1, MAX($F$1:F7536) + 1, INDEX($F$1:F7536, MATCH(E7537, $E$1:E7536, 0)))</f>
        <v>3739</v>
      </c>
      <c r="G7537" t="s">
        <v>30</v>
      </c>
      <c r="H7537" t="s">
        <v>39</v>
      </c>
      <c r="I7537" t="s">
        <v>40</v>
      </c>
      <c r="J7537" t="s">
        <v>2674</v>
      </c>
      <c r="K7537" s="17">
        <v>377.97</v>
      </c>
      <c r="L7537" s="17">
        <v>3</v>
      </c>
      <c r="M7537" s="17">
        <v>98.27</v>
      </c>
      <c r="N7537" s="17" t="str">
        <f>IF(SalesData[[#This Row],[Profit]]&gt;0,"Profit","Loss")</f>
        <v>Profit</v>
      </c>
    </row>
    <row r="7538" spans="1:14" x14ac:dyDescent="0.25">
      <c r="A7538" s="1">
        <v>42874</v>
      </c>
      <c r="B7538" s="3">
        <f t="shared" si="351"/>
        <v>2017</v>
      </c>
      <c r="C7538" s="3">
        <f t="shared" si="352"/>
        <v>5</v>
      </c>
      <c r="D7538" t="s">
        <v>233</v>
      </c>
      <c r="E7538" t="str">
        <f t="shared" si="353"/>
        <v>Shahid Collister20170519</v>
      </c>
      <c r="F7538">
        <f>IF(COUNTIF($E$2:E7538, E7538) = 1, MAX($F$1:F7537) + 1, INDEX($F$1:F7537, MATCH(E7538, $E$1:E7537, 0)))</f>
        <v>3739</v>
      </c>
      <c r="G7538" t="s">
        <v>30</v>
      </c>
      <c r="H7538" t="s">
        <v>34</v>
      </c>
      <c r="I7538" t="s">
        <v>74</v>
      </c>
      <c r="J7538" t="s">
        <v>1880</v>
      </c>
      <c r="K7538" s="17">
        <v>1628.82</v>
      </c>
      <c r="L7538" s="17">
        <v>9</v>
      </c>
      <c r="M7538" s="17">
        <v>374.63</v>
      </c>
      <c r="N7538" s="17" t="str">
        <f>IF(SalesData[[#This Row],[Profit]]&gt;0,"Profit","Loss")</f>
        <v>Profit</v>
      </c>
    </row>
    <row r="7539" spans="1:14" x14ac:dyDescent="0.25">
      <c r="A7539" s="1">
        <v>42874</v>
      </c>
      <c r="B7539" s="3">
        <f t="shared" si="351"/>
        <v>2017</v>
      </c>
      <c r="C7539" s="3">
        <f t="shared" si="352"/>
        <v>5</v>
      </c>
      <c r="D7539" t="s">
        <v>233</v>
      </c>
      <c r="E7539" t="str">
        <f t="shared" si="353"/>
        <v>Shahid Collister20170519</v>
      </c>
      <c r="F7539">
        <f>IF(COUNTIF($E$2:E7539, E7539) = 1, MAX($F$1:F7538) + 1, INDEX($F$1:F7538, MATCH(E7539, $E$1:E7538, 0)))</f>
        <v>3739</v>
      </c>
      <c r="G7539" t="s">
        <v>30</v>
      </c>
      <c r="H7539" t="s">
        <v>11</v>
      </c>
      <c r="I7539" t="s">
        <v>12</v>
      </c>
      <c r="J7539" t="s">
        <v>491</v>
      </c>
      <c r="K7539" s="17">
        <v>286.93</v>
      </c>
      <c r="L7539" s="17">
        <v>7</v>
      </c>
      <c r="M7539" s="17">
        <v>140.6</v>
      </c>
      <c r="N7539" s="17" t="str">
        <f>IF(SalesData[[#This Row],[Profit]]&gt;0,"Profit","Loss")</f>
        <v>Profit</v>
      </c>
    </row>
    <row r="7540" spans="1:14" x14ac:dyDescent="0.25">
      <c r="A7540" s="1">
        <v>42874</v>
      </c>
      <c r="B7540" s="3">
        <f t="shared" si="351"/>
        <v>2017</v>
      </c>
      <c r="C7540" s="3">
        <f t="shared" si="352"/>
        <v>5</v>
      </c>
      <c r="D7540" t="s">
        <v>917</v>
      </c>
      <c r="E7540" t="str">
        <f t="shared" si="353"/>
        <v>Becky Castell20170519</v>
      </c>
      <c r="F7540">
        <f>IF(COUNTIF($E$2:E7540, E7540) = 1, MAX($F$1:F7539) + 1, INDEX($F$1:F7539, MATCH(E7540, $E$1:E7539, 0)))</f>
        <v>3740</v>
      </c>
      <c r="G7540" t="s">
        <v>27</v>
      </c>
      <c r="H7540" t="s">
        <v>34</v>
      </c>
      <c r="I7540" t="s">
        <v>35</v>
      </c>
      <c r="J7540" t="s">
        <v>793</v>
      </c>
      <c r="K7540" s="17">
        <v>681.41</v>
      </c>
      <c r="L7540" s="17">
        <v>12</v>
      </c>
      <c r="M7540" s="17">
        <v>42.59</v>
      </c>
      <c r="N7540" s="17" t="str">
        <f>IF(SalesData[[#This Row],[Profit]]&gt;0,"Profit","Loss")</f>
        <v>Profit</v>
      </c>
    </row>
    <row r="7541" spans="1:14" x14ac:dyDescent="0.25">
      <c r="A7541" s="1">
        <v>42874</v>
      </c>
      <c r="B7541" s="3">
        <f t="shared" si="351"/>
        <v>2017</v>
      </c>
      <c r="C7541" s="3">
        <f t="shared" si="352"/>
        <v>5</v>
      </c>
      <c r="D7541" t="s">
        <v>917</v>
      </c>
      <c r="E7541" t="str">
        <f t="shared" si="353"/>
        <v>Becky Castell20170519</v>
      </c>
      <c r="F7541">
        <f>IF(COUNTIF($E$2:E7541, E7541) = 1, MAX($F$1:F7540) + 1, INDEX($F$1:F7540, MATCH(E7541, $E$1:E7540, 0)))</f>
        <v>3740</v>
      </c>
      <c r="G7541" t="s">
        <v>27</v>
      </c>
      <c r="H7541" t="s">
        <v>11</v>
      </c>
      <c r="I7541" t="s">
        <v>24</v>
      </c>
      <c r="J7541" t="s">
        <v>1624</v>
      </c>
      <c r="K7541" s="17">
        <v>3.52</v>
      </c>
      <c r="L7541" s="17">
        <v>2</v>
      </c>
      <c r="M7541" s="17">
        <v>1.02</v>
      </c>
      <c r="N7541" s="17" t="str">
        <f>IF(SalesData[[#This Row],[Profit]]&gt;0,"Profit","Loss")</f>
        <v>Profit</v>
      </c>
    </row>
    <row r="7542" spans="1:14" x14ac:dyDescent="0.25">
      <c r="A7542" s="1">
        <v>42874</v>
      </c>
      <c r="B7542" s="3">
        <f t="shared" si="351"/>
        <v>2017</v>
      </c>
      <c r="C7542" s="3">
        <f t="shared" si="352"/>
        <v>5</v>
      </c>
      <c r="D7542" t="s">
        <v>917</v>
      </c>
      <c r="E7542" t="str">
        <f t="shared" si="353"/>
        <v>Becky Castell20170519</v>
      </c>
      <c r="F7542">
        <f>IF(COUNTIF($E$2:E7542, E7542) = 1, MAX($F$1:F7541) + 1, INDEX($F$1:F7541, MATCH(E7542, $E$1:E7541, 0)))</f>
        <v>3740</v>
      </c>
      <c r="G7542" t="s">
        <v>27</v>
      </c>
      <c r="H7542" t="s">
        <v>11</v>
      </c>
      <c r="I7542" t="s">
        <v>24</v>
      </c>
      <c r="J7542" t="s">
        <v>527</v>
      </c>
      <c r="K7542" s="17">
        <v>5.58</v>
      </c>
      <c r="L7542" s="17">
        <v>1</v>
      </c>
      <c r="M7542" s="17">
        <v>1.4</v>
      </c>
      <c r="N7542" s="17" t="str">
        <f>IF(SalesData[[#This Row],[Profit]]&gt;0,"Profit","Loss")</f>
        <v>Profit</v>
      </c>
    </row>
    <row r="7543" spans="1:14" x14ac:dyDescent="0.25">
      <c r="A7543" s="1">
        <v>42874</v>
      </c>
      <c r="B7543" s="3">
        <f t="shared" si="351"/>
        <v>2017</v>
      </c>
      <c r="C7543" s="3">
        <f t="shared" si="352"/>
        <v>5</v>
      </c>
      <c r="D7543" t="s">
        <v>917</v>
      </c>
      <c r="E7543" t="str">
        <f t="shared" si="353"/>
        <v>Becky Castell20170519</v>
      </c>
      <c r="F7543">
        <f>IF(COUNTIF($E$2:E7543, E7543) = 1, MAX($F$1:F7542) + 1, INDEX($F$1:F7542, MATCH(E7543, $E$1:E7542, 0)))</f>
        <v>3740</v>
      </c>
      <c r="G7543" t="s">
        <v>27</v>
      </c>
      <c r="H7543" t="s">
        <v>39</v>
      </c>
      <c r="I7543" t="s">
        <v>52</v>
      </c>
      <c r="J7543" t="s">
        <v>652</v>
      </c>
      <c r="K7543" s="17">
        <v>36.32</v>
      </c>
      <c r="L7543" s="17">
        <v>1</v>
      </c>
      <c r="M7543" s="17">
        <v>10.9</v>
      </c>
      <c r="N7543" s="17" t="str">
        <f>IF(SalesData[[#This Row],[Profit]]&gt;0,"Profit","Loss")</f>
        <v>Profit</v>
      </c>
    </row>
    <row r="7544" spans="1:14" x14ac:dyDescent="0.25">
      <c r="A7544" s="1">
        <v>42874</v>
      </c>
      <c r="B7544" s="3">
        <f t="shared" si="351"/>
        <v>2017</v>
      </c>
      <c r="C7544" s="3">
        <f t="shared" si="352"/>
        <v>5</v>
      </c>
      <c r="D7544" t="s">
        <v>1301</v>
      </c>
      <c r="E7544" t="str">
        <f t="shared" si="353"/>
        <v>John Castell20170519</v>
      </c>
      <c r="F7544">
        <f>IF(COUNTIF($E$2:E7544, E7544) = 1, MAX($F$1:F7543) + 1, INDEX($F$1:F7543, MATCH(E7544, $E$1:E7543, 0)))</f>
        <v>3741</v>
      </c>
      <c r="G7544" t="s">
        <v>30</v>
      </c>
      <c r="H7544" t="s">
        <v>11</v>
      </c>
      <c r="I7544" t="s">
        <v>12</v>
      </c>
      <c r="J7544" t="s">
        <v>2167</v>
      </c>
      <c r="K7544" s="17">
        <v>195.64</v>
      </c>
      <c r="L7544" s="17">
        <v>4</v>
      </c>
      <c r="M7544" s="17">
        <v>91.95</v>
      </c>
      <c r="N7544" s="17" t="str">
        <f>IF(SalesData[[#This Row],[Profit]]&gt;0,"Profit","Loss")</f>
        <v>Profit</v>
      </c>
    </row>
    <row r="7545" spans="1:14" x14ac:dyDescent="0.25">
      <c r="A7545" s="1">
        <v>42874</v>
      </c>
      <c r="B7545" s="3">
        <f t="shared" si="351"/>
        <v>2017</v>
      </c>
      <c r="C7545" s="3">
        <f t="shared" si="352"/>
        <v>5</v>
      </c>
      <c r="D7545" t="s">
        <v>734</v>
      </c>
      <c r="E7545" t="str">
        <f t="shared" si="353"/>
        <v>Patrick Jones20170519</v>
      </c>
      <c r="F7545">
        <f>IF(COUNTIF($E$2:E7545, E7545) = 1, MAX($F$1:F7544) + 1, INDEX($F$1:F7544, MATCH(E7545, $E$1:E7544, 0)))</f>
        <v>3742</v>
      </c>
      <c r="G7545" t="s">
        <v>15</v>
      </c>
      <c r="H7545" t="s">
        <v>11</v>
      </c>
      <c r="I7545" t="s">
        <v>12</v>
      </c>
      <c r="J7545" t="s">
        <v>497</v>
      </c>
      <c r="K7545" s="17">
        <v>38.020000000000003</v>
      </c>
      <c r="L7545" s="17">
        <v>6</v>
      </c>
      <c r="M7545" s="17">
        <v>13.78</v>
      </c>
      <c r="N7545" s="17" t="str">
        <f>IF(SalesData[[#This Row],[Profit]]&gt;0,"Profit","Loss")</f>
        <v>Profit</v>
      </c>
    </row>
    <row r="7546" spans="1:14" x14ac:dyDescent="0.25">
      <c r="A7546" s="1">
        <v>42874</v>
      </c>
      <c r="B7546" s="3">
        <f t="shared" si="351"/>
        <v>2017</v>
      </c>
      <c r="C7546" s="3">
        <f t="shared" si="352"/>
        <v>5</v>
      </c>
      <c r="D7546" t="s">
        <v>295</v>
      </c>
      <c r="E7546" t="str">
        <f t="shared" si="353"/>
        <v>Jason Fortune-20170519</v>
      </c>
      <c r="F7546">
        <f>IF(COUNTIF($E$2:E7546, E7546) = 1, MAX($F$1:F7545) + 1, INDEX($F$1:F7545, MATCH(E7546, $E$1:E7545, 0)))</f>
        <v>3743</v>
      </c>
      <c r="G7546" t="s">
        <v>10</v>
      </c>
      <c r="H7546" t="s">
        <v>39</v>
      </c>
      <c r="I7546" t="s">
        <v>40</v>
      </c>
      <c r="J7546" t="s">
        <v>1743</v>
      </c>
      <c r="K7546" s="17">
        <v>95.99</v>
      </c>
      <c r="L7546" s="17">
        <v>1</v>
      </c>
      <c r="M7546" s="17">
        <v>9.6</v>
      </c>
      <c r="N7546" s="17" t="str">
        <f>IF(SalesData[[#This Row],[Profit]]&gt;0,"Profit","Loss")</f>
        <v>Profit</v>
      </c>
    </row>
    <row r="7547" spans="1:14" x14ac:dyDescent="0.25">
      <c r="A7547" s="1">
        <v>42874</v>
      </c>
      <c r="B7547" s="3">
        <f t="shared" si="351"/>
        <v>2017</v>
      </c>
      <c r="C7547" s="3">
        <f t="shared" si="352"/>
        <v>5</v>
      </c>
      <c r="D7547" t="s">
        <v>295</v>
      </c>
      <c r="E7547" t="str">
        <f t="shared" si="353"/>
        <v>Jason Fortune-20170519</v>
      </c>
      <c r="F7547">
        <f>IF(COUNTIF($E$2:E7547, E7547) = 1, MAX($F$1:F7546) + 1, INDEX($F$1:F7546, MATCH(E7547, $E$1:E7546, 0)))</f>
        <v>3743</v>
      </c>
      <c r="G7547" t="s">
        <v>10</v>
      </c>
      <c r="H7547" t="s">
        <v>11</v>
      </c>
      <c r="I7547" t="s">
        <v>16</v>
      </c>
      <c r="J7547" t="s">
        <v>2099</v>
      </c>
      <c r="K7547" s="17">
        <v>13.22</v>
      </c>
      <c r="L7547" s="17">
        <v>4</v>
      </c>
      <c r="M7547" s="17">
        <v>4.3</v>
      </c>
      <c r="N7547" s="17" t="str">
        <f>IF(SalesData[[#This Row],[Profit]]&gt;0,"Profit","Loss")</f>
        <v>Profit</v>
      </c>
    </row>
    <row r="7548" spans="1:14" x14ac:dyDescent="0.25">
      <c r="A7548" s="1">
        <v>42874</v>
      </c>
      <c r="B7548" s="3">
        <f t="shared" si="351"/>
        <v>2017</v>
      </c>
      <c r="C7548" s="3">
        <f t="shared" si="352"/>
        <v>5</v>
      </c>
      <c r="D7548" t="s">
        <v>1631</v>
      </c>
      <c r="E7548" t="str">
        <f t="shared" si="353"/>
        <v>Adam Hart20170519</v>
      </c>
      <c r="F7548">
        <f>IF(COUNTIF($E$2:E7548, E7548) = 1, MAX($F$1:F7547) + 1, INDEX($F$1:F7547, MATCH(E7548, $E$1:E7547, 0)))</f>
        <v>3744</v>
      </c>
      <c r="G7548" t="s">
        <v>120</v>
      </c>
      <c r="H7548" t="s">
        <v>34</v>
      </c>
      <c r="I7548" t="s">
        <v>35</v>
      </c>
      <c r="J7548" t="s">
        <v>371</v>
      </c>
      <c r="K7548" s="17">
        <v>314.35000000000002</v>
      </c>
      <c r="L7548" s="17">
        <v>3</v>
      </c>
      <c r="M7548" s="17">
        <v>-35.36</v>
      </c>
      <c r="N7548" s="17" t="str">
        <f>IF(SalesData[[#This Row],[Profit]]&gt;0,"Profit","Loss")</f>
        <v>Loss</v>
      </c>
    </row>
    <row r="7549" spans="1:14" x14ac:dyDescent="0.25">
      <c r="A7549" s="1">
        <v>42874</v>
      </c>
      <c r="B7549" s="3">
        <f t="shared" si="351"/>
        <v>2017</v>
      </c>
      <c r="C7549" s="3">
        <f t="shared" si="352"/>
        <v>5</v>
      </c>
      <c r="D7549" t="s">
        <v>1631</v>
      </c>
      <c r="E7549" t="str">
        <f t="shared" si="353"/>
        <v>Adam Hart20170519</v>
      </c>
      <c r="F7549">
        <f>IF(COUNTIF($E$2:E7549, E7549) = 1, MAX($F$1:F7548) + 1, INDEX($F$1:F7548, MATCH(E7549, $E$1:E7548, 0)))</f>
        <v>3744</v>
      </c>
      <c r="G7549" t="s">
        <v>120</v>
      </c>
      <c r="H7549" t="s">
        <v>11</v>
      </c>
      <c r="I7549" t="s">
        <v>12</v>
      </c>
      <c r="J7549" t="s">
        <v>679</v>
      </c>
      <c r="K7549" s="17">
        <v>27.89</v>
      </c>
      <c r="L7549" s="17">
        <v>7</v>
      </c>
      <c r="M7549" s="17">
        <v>10.11</v>
      </c>
      <c r="N7549" s="17" t="str">
        <f>IF(SalesData[[#This Row],[Profit]]&gt;0,"Profit","Loss")</f>
        <v>Profit</v>
      </c>
    </row>
    <row r="7550" spans="1:14" x14ac:dyDescent="0.25">
      <c r="A7550" s="1">
        <v>42874</v>
      </c>
      <c r="B7550" s="3">
        <f t="shared" si="351"/>
        <v>2017</v>
      </c>
      <c r="C7550" s="3">
        <f t="shared" si="352"/>
        <v>5</v>
      </c>
      <c r="D7550" t="s">
        <v>218</v>
      </c>
      <c r="E7550" t="str">
        <f t="shared" si="353"/>
        <v>Sue Ann Reed20170519</v>
      </c>
      <c r="F7550">
        <f>IF(COUNTIF($E$2:E7550, E7550) = 1, MAX($F$1:F7549) + 1, INDEX($F$1:F7549, MATCH(E7550, $E$1:E7549, 0)))</f>
        <v>3745</v>
      </c>
      <c r="G7550" t="s">
        <v>27</v>
      </c>
      <c r="H7550" t="s">
        <v>11</v>
      </c>
      <c r="I7550" t="s">
        <v>20</v>
      </c>
      <c r="J7550" t="s">
        <v>2075</v>
      </c>
      <c r="K7550" s="17">
        <v>133.12</v>
      </c>
      <c r="L7550" s="17">
        <v>5</v>
      </c>
      <c r="M7550" s="17">
        <v>49.92</v>
      </c>
      <c r="N7550" s="17" t="str">
        <f>IF(SalesData[[#This Row],[Profit]]&gt;0,"Profit","Loss")</f>
        <v>Profit</v>
      </c>
    </row>
    <row r="7551" spans="1:14" x14ac:dyDescent="0.25">
      <c r="A7551" s="1">
        <v>42874</v>
      </c>
      <c r="B7551" s="3">
        <f t="shared" si="351"/>
        <v>2017</v>
      </c>
      <c r="C7551" s="3">
        <f t="shared" si="352"/>
        <v>5</v>
      </c>
      <c r="D7551" t="s">
        <v>171</v>
      </c>
      <c r="E7551" t="str">
        <f t="shared" si="353"/>
        <v>Neil Ducich20170519</v>
      </c>
      <c r="F7551">
        <f>IF(COUNTIF($E$2:E7551, E7551) = 1, MAX($F$1:F7550) + 1, INDEX($F$1:F7550, MATCH(E7551, $E$1:E7550, 0)))</f>
        <v>3746</v>
      </c>
      <c r="G7551" t="s">
        <v>488</v>
      </c>
      <c r="H7551" t="s">
        <v>11</v>
      </c>
      <c r="I7551" t="s">
        <v>20</v>
      </c>
      <c r="J7551" t="s">
        <v>914</v>
      </c>
      <c r="K7551" s="17">
        <v>26.16</v>
      </c>
      <c r="L7551" s="17">
        <v>4</v>
      </c>
      <c r="M7551" s="17">
        <v>12.82</v>
      </c>
      <c r="N7551" s="17" t="str">
        <f>IF(SalesData[[#This Row],[Profit]]&gt;0,"Profit","Loss")</f>
        <v>Profit</v>
      </c>
    </row>
    <row r="7552" spans="1:14" x14ac:dyDescent="0.25">
      <c r="A7552" s="1">
        <v>42875</v>
      </c>
      <c r="B7552" s="3">
        <f t="shared" si="351"/>
        <v>2017</v>
      </c>
      <c r="C7552" s="3">
        <f t="shared" si="352"/>
        <v>5</v>
      </c>
      <c r="D7552" t="s">
        <v>417</v>
      </c>
      <c r="E7552" t="str">
        <f t="shared" si="353"/>
        <v>Nat Carroll20170520</v>
      </c>
      <c r="F7552">
        <f>IF(COUNTIF($E$2:E7552, E7552) = 1, MAX($F$1:F7551) + 1, INDEX($F$1:F7551, MATCH(E7552, $E$1:E7551, 0)))</f>
        <v>3747</v>
      </c>
      <c r="G7552" t="s">
        <v>2675</v>
      </c>
      <c r="H7552" t="s">
        <v>11</v>
      </c>
      <c r="I7552" t="s">
        <v>24</v>
      </c>
      <c r="J7552" t="s">
        <v>805</v>
      </c>
      <c r="K7552" s="17">
        <v>131.94</v>
      </c>
      <c r="L7552" s="17">
        <v>3</v>
      </c>
      <c r="M7552" s="17">
        <v>35.619999999999997</v>
      </c>
      <c r="N7552" s="17" t="str">
        <f>IF(SalesData[[#This Row],[Profit]]&gt;0,"Profit","Loss")</f>
        <v>Profit</v>
      </c>
    </row>
    <row r="7553" spans="1:14" x14ac:dyDescent="0.25">
      <c r="A7553" s="1">
        <v>42875</v>
      </c>
      <c r="B7553" s="3">
        <f t="shared" si="351"/>
        <v>2017</v>
      </c>
      <c r="C7553" s="3">
        <f t="shared" si="352"/>
        <v>5</v>
      </c>
      <c r="D7553" t="s">
        <v>417</v>
      </c>
      <c r="E7553" t="str">
        <f t="shared" si="353"/>
        <v>Nat Carroll20170520</v>
      </c>
      <c r="F7553">
        <f>IF(COUNTIF($E$2:E7553, E7553) = 1, MAX($F$1:F7552) + 1, INDEX($F$1:F7552, MATCH(E7553, $E$1:E7552, 0)))</f>
        <v>3747</v>
      </c>
      <c r="G7553" t="s">
        <v>2675</v>
      </c>
      <c r="H7553" t="s">
        <v>11</v>
      </c>
      <c r="I7553" t="s">
        <v>24</v>
      </c>
      <c r="J7553" t="s">
        <v>258</v>
      </c>
      <c r="K7553" s="17">
        <v>25.92</v>
      </c>
      <c r="L7553" s="17">
        <v>4</v>
      </c>
      <c r="M7553" s="17">
        <v>8.2899999999999991</v>
      </c>
      <c r="N7553" s="17" t="str">
        <f>IF(SalesData[[#This Row],[Profit]]&gt;0,"Profit","Loss")</f>
        <v>Profit</v>
      </c>
    </row>
    <row r="7554" spans="1:14" x14ac:dyDescent="0.25">
      <c r="A7554" s="1">
        <v>42875</v>
      </c>
      <c r="B7554" s="3">
        <f t="shared" ref="B7554:B7617" si="354">YEAR(A7554)</f>
        <v>2017</v>
      </c>
      <c r="C7554" s="3">
        <f t="shared" ref="C7554:C7617" si="355">MONTH(A7554)</f>
        <v>5</v>
      </c>
      <c r="D7554" t="s">
        <v>417</v>
      </c>
      <c r="E7554" t="str">
        <f t="shared" ref="E7554:E7617" si="356">D7554 &amp; TEXT(A7554, "yyyymmdd")</f>
        <v>Nat Carroll20170520</v>
      </c>
      <c r="F7554">
        <f>IF(COUNTIF($E$2:E7554, E7554) = 1, MAX($F$1:F7553) + 1, INDEX($F$1:F7553, MATCH(E7554, $E$1:E7553, 0)))</f>
        <v>3747</v>
      </c>
      <c r="G7554" t="s">
        <v>2675</v>
      </c>
      <c r="H7554" t="s">
        <v>11</v>
      </c>
      <c r="I7554" t="s">
        <v>18</v>
      </c>
      <c r="J7554" t="s">
        <v>1449</v>
      </c>
      <c r="K7554" s="17">
        <v>704.76</v>
      </c>
      <c r="L7554" s="17">
        <v>4</v>
      </c>
      <c r="M7554" s="17">
        <v>162.09</v>
      </c>
      <c r="N7554" s="17" t="str">
        <f>IF(SalesData[[#This Row],[Profit]]&gt;0,"Profit","Loss")</f>
        <v>Profit</v>
      </c>
    </row>
    <row r="7555" spans="1:14" x14ac:dyDescent="0.25">
      <c r="A7555" s="1">
        <v>42875</v>
      </c>
      <c r="B7555" s="3">
        <f t="shared" si="354"/>
        <v>2017</v>
      </c>
      <c r="C7555" s="3">
        <f t="shared" si="355"/>
        <v>5</v>
      </c>
      <c r="D7555" t="s">
        <v>417</v>
      </c>
      <c r="E7555" t="str">
        <f t="shared" si="356"/>
        <v>Nat Carroll20170520</v>
      </c>
      <c r="F7555">
        <f>IF(COUNTIF($E$2:E7555, E7555) = 1, MAX($F$1:F7554) + 1, INDEX($F$1:F7554, MATCH(E7555, $E$1:E7554, 0)))</f>
        <v>3747</v>
      </c>
      <c r="G7555" t="s">
        <v>2675</v>
      </c>
      <c r="H7555" t="s">
        <v>11</v>
      </c>
      <c r="I7555" t="s">
        <v>43</v>
      </c>
      <c r="J7555" t="s">
        <v>160</v>
      </c>
      <c r="K7555" s="17">
        <v>7.41</v>
      </c>
      <c r="L7555" s="17">
        <v>3</v>
      </c>
      <c r="M7555" s="17">
        <v>3.48</v>
      </c>
      <c r="N7555" s="17" t="str">
        <f>IF(SalesData[[#This Row],[Profit]]&gt;0,"Profit","Loss")</f>
        <v>Profit</v>
      </c>
    </row>
    <row r="7556" spans="1:14" x14ac:dyDescent="0.25">
      <c r="A7556" s="1">
        <v>42875</v>
      </c>
      <c r="B7556" s="3">
        <f t="shared" si="354"/>
        <v>2017</v>
      </c>
      <c r="C7556" s="3">
        <f t="shared" si="355"/>
        <v>5</v>
      </c>
      <c r="D7556" t="s">
        <v>417</v>
      </c>
      <c r="E7556" t="str">
        <f t="shared" si="356"/>
        <v>Nat Carroll20170520</v>
      </c>
      <c r="F7556">
        <f>IF(COUNTIF($E$2:E7556, E7556) = 1, MAX($F$1:F7555) + 1, INDEX($F$1:F7555, MATCH(E7556, $E$1:E7555, 0)))</f>
        <v>3747</v>
      </c>
      <c r="G7556" t="s">
        <v>2675</v>
      </c>
      <c r="H7556" t="s">
        <v>11</v>
      </c>
      <c r="I7556" t="s">
        <v>24</v>
      </c>
      <c r="J7556" t="s">
        <v>539</v>
      </c>
      <c r="K7556" s="17">
        <v>21.5</v>
      </c>
      <c r="L7556" s="17">
        <v>10</v>
      </c>
      <c r="M7556" s="17">
        <v>7.1</v>
      </c>
      <c r="N7556" s="17" t="str">
        <f>IF(SalesData[[#This Row],[Profit]]&gt;0,"Profit","Loss")</f>
        <v>Profit</v>
      </c>
    </row>
    <row r="7557" spans="1:14" x14ac:dyDescent="0.25">
      <c r="A7557" s="1">
        <v>42875</v>
      </c>
      <c r="B7557" s="3">
        <f t="shared" si="354"/>
        <v>2017</v>
      </c>
      <c r="C7557" s="3">
        <f t="shared" si="355"/>
        <v>5</v>
      </c>
      <c r="D7557" t="s">
        <v>2225</v>
      </c>
      <c r="E7557" t="str">
        <f t="shared" si="356"/>
        <v>Chuck Clark20170520</v>
      </c>
      <c r="F7557">
        <f>IF(COUNTIF($E$2:E7557, E7557) = 1, MAX($F$1:F7556) + 1, INDEX($F$1:F7556, MATCH(E7557, $E$1:E7556, 0)))</f>
        <v>3748</v>
      </c>
      <c r="G7557" t="s">
        <v>27</v>
      </c>
      <c r="H7557" t="s">
        <v>34</v>
      </c>
      <c r="I7557" t="s">
        <v>35</v>
      </c>
      <c r="J7557" t="s">
        <v>194</v>
      </c>
      <c r="K7557" s="17">
        <v>518.27</v>
      </c>
      <c r="L7557" s="17">
        <v>8</v>
      </c>
      <c r="M7557" s="17">
        <v>-97.18</v>
      </c>
      <c r="N7557" s="17" t="str">
        <f>IF(SalesData[[#This Row],[Profit]]&gt;0,"Profit","Loss")</f>
        <v>Loss</v>
      </c>
    </row>
    <row r="7558" spans="1:14" x14ac:dyDescent="0.25">
      <c r="A7558" s="1">
        <v>42875</v>
      </c>
      <c r="B7558" s="3">
        <f t="shared" si="354"/>
        <v>2017</v>
      </c>
      <c r="C7558" s="3">
        <f t="shared" si="355"/>
        <v>5</v>
      </c>
      <c r="D7558" t="s">
        <v>2225</v>
      </c>
      <c r="E7558" t="str">
        <f t="shared" si="356"/>
        <v>Chuck Clark20170520</v>
      </c>
      <c r="F7558">
        <f>IF(COUNTIF($E$2:E7558, E7558) = 1, MAX($F$1:F7557) + 1, INDEX($F$1:F7557, MATCH(E7558, $E$1:E7557, 0)))</f>
        <v>3748</v>
      </c>
      <c r="G7558" t="s">
        <v>27</v>
      </c>
      <c r="H7558" t="s">
        <v>34</v>
      </c>
      <c r="I7558" t="s">
        <v>47</v>
      </c>
      <c r="J7558" t="s">
        <v>563</v>
      </c>
      <c r="K7558" s="17">
        <v>6.98</v>
      </c>
      <c r="L7558" s="17">
        <v>1</v>
      </c>
      <c r="M7558" s="17">
        <v>3.35</v>
      </c>
      <c r="N7558" s="17" t="str">
        <f>IF(SalesData[[#This Row],[Profit]]&gt;0,"Profit","Loss")</f>
        <v>Profit</v>
      </c>
    </row>
    <row r="7559" spans="1:14" x14ac:dyDescent="0.25">
      <c r="A7559" s="1">
        <v>42875</v>
      </c>
      <c r="B7559" s="3">
        <f t="shared" si="354"/>
        <v>2017</v>
      </c>
      <c r="C7559" s="3">
        <f t="shared" si="355"/>
        <v>5</v>
      </c>
      <c r="D7559" t="s">
        <v>2225</v>
      </c>
      <c r="E7559" t="str">
        <f t="shared" si="356"/>
        <v>Chuck Clark20170520</v>
      </c>
      <c r="F7559">
        <f>IF(COUNTIF($E$2:E7559, E7559) = 1, MAX($F$1:F7558) + 1, INDEX($F$1:F7558, MATCH(E7559, $E$1:E7558, 0)))</f>
        <v>3748</v>
      </c>
      <c r="G7559" t="s">
        <v>27</v>
      </c>
      <c r="H7559" t="s">
        <v>39</v>
      </c>
      <c r="I7559" t="s">
        <v>302</v>
      </c>
      <c r="J7559" t="s">
        <v>2617</v>
      </c>
      <c r="K7559" s="17">
        <v>343.2</v>
      </c>
      <c r="L7559" s="17">
        <v>1</v>
      </c>
      <c r="M7559" s="17">
        <v>38.61</v>
      </c>
      <c r="N7559" s="17" t="str">
        <f>IF(SalesData[[#This Row],[Profit]]&gt;0,"Profit","Loss")</f>
        <v>Profit</v>
      </c>
    </row>
    <row r="7560" spans="1:14" x14ac:dyDescent="0.25">
      <c r="A7560" s="1">
        <v>42875</v>
      </c>
      <c r="B7560" s="3">
        <f t="shared" si="354"/>
        <v>2017</v>
      </c>
      <c r="C7560" s="3">
        <f t="shared" si="355"/>
        <v>5</v>
      </c>
      <c r="D7560" t="s">
        <v>1424</v>
      </c>
      <c r="E7560" t="str">
        <f t="shared" si="356"/>
        <v>Allen Rosenblatt20170520</v>
      </c>
      <c r="F7560">
        <f>IF(COUNTIF($E$2:E7560, E7560) = 1, MAX($F$1:F7559) + 1, INDEX($F$1:F7559, MATCH(E7560, $E$1:E7559, 0)))</f>
        <v>3749</v>
      </c>
      <c r="G7560" t="s">
        <v>110</v>
      </c>
      <c r="H7560" t="s">
        <v>11</v>
      </c>
      <c r="I7560" t="s">
        <v>20</v>
      </c>
      <c r="J7560" t="s">
        <v>1175</v>
      </c>
      <c r="K7560" s="17">
        <v>41.28</v>
      </c>
      <c r="L7560" s="17">
        <v>2</v>
      </c>
      <c r="M7560" s="17">
        <v>19.809999999999999</v>
      </c>
      <c r="N7560" s="17" t="str">
        <f>IF(SalesData[[#This Row],[Profit]]&gt;0,"Profit","Loss")</f>
        <v>Profit</v>
      </c>
    </row>
    <row r="7561" spans="1:14" x14ac:dyDescent="0.25">
      <c r="A7561" s="1">
        <v>42875</v>
      </c>
      <c r="B7561" s="3">
        <f t="shared" si="354"/>
        <v>2017</v>
      </c>
      <c r="C7561" s="3">
        <f t="shared" si="355"/>
        <v>5</v>
      </c>
      <c r="D7561" t="s">
        <v>794</v>
      </c>
      <c r="E7561" t="str">
        <f t="shared" si="356"/>
        <v>Rick Duston20170520</v>
      </c>
      <c r="F7561">
        <f>IF(COUNTIF($E$2:E7561, E7561) = 1, MAX($F$1:F7560) + 1, INDEX($F$1:F7560, MATCH(E7561, $E$1:E7560, 0)))</f>
        <v>3750</v>
      </c>
      <c r="G7561" t="s">
        <v>126</v>
      </c>
      <c r="H7561" t="s">
        <v>11</v>
      </c>
      <c r="I7561" t="s">
        <v>20</v>
      </c>
      <c r="J7561" t="s">
        <v>1280</v>
      </c>
      <c r="K7561" s="17">
        <v>8.2899999999999991</v>
      </c>
      <c r="L7561" s="17">
        <v>2</v>
      </c>
      <c r="M7561" s="17">
        <v>3</v>
      </c>
      <c r="N7561" s="17" t="str">
        <f>IF(SalesData[[#This Row],[Profit]]&gt;0,"Profit","Loss")</f>
        <v>Profit</v>
      </c>
    </row>
    <row r="7562" spans="1:14" x14ac:dyDescent="0.25">
      <c r="A7562" s="1">
        <v>42875</v>
      </c>
      <c r="B7562" s="3">
        <f t="shared" si="354"/>
        <v>2017</v>
      </c>
      <c r="C7562" s="3">
        <f t="shared" si="355"/>
        <v>5</v>
      </c>
      <c r="D7562" t="s">
        <v>794</v>
      </c>
      <c r="E7562" t="str">
        <f t="shared" si="356"/>
        <v>Rick Duston20170520</v>
      </c>
      <c r="F7562">
        <f>IF(COUNTIF($E$2:E7562, E7562) = 1, MAX($F$1:F7561) + 1, INDEX($F$1:F7561, MATCH(E7562, $E$1:E7561, 0)))</f>
        <v>3750</v>
      </c>
      <c r="G7562" t="s">
        <v>126</v>
      </c>
      <c r="H7562" t="s">
        <v>39</v>
      </c>
      <c r="I7562" t="s">
        <v>40</v>
      </c>
      <c r="J7562" t="s">
        <v>2171</v>
      </c>
      <c r="K7562" s="17">
        <v>1123.1300000000001</v>
      </c>
      <c r="L7562" s="17">
        <v>9</v>
      </c>
      <c r="M7562" s="17">
        <v>70.2</v>
      </c>
      <c r="N7562" s="17" t="str">
        <f>IF(SalesData[[#This Row],[Profit]]&gt;0,"Profit","Loss")</f>
        <v>Profit</v>
      </c>
    </row>
    <row r="7563" spans="1:14" x14ac:dyDescent="0.25">
      <c r="A7563" s="1">
        <v>42875</v>
      </c>
      <c r="B7563" s="3">
        <f t="shared" si="354"/>
        <v>2017</v>
      </c>
      <c r="C7563" s="3">
        <f t="shared" si="355"/>
        <v>5</v>
      </c>
      <c r="D7563" t="s">
        <v>794</v>
      </c>
      <c r="E7563" t="str">
        <f t="shared" si="356"/>
        <v>Rick Duston20170520</v>
      </c>
      <c r="F7563">
        <f>IF(COUNTIF($E$2:E7563, E7563) = 1, MAX($F$1:F7562) + 1, INDEX($F$1:F7562, MATCH(E7563, $E$1:E7562, 0)))</f>
        <v>3750</v>
      </c>
      <c r="G7563" t="s">
        <v>126</v>
      </c>
      <c r="H7563" t="s">
        <v>11</v>
      </c>
      <c r="I7563" t="s">
        <v>92</v>
      </c>
      <c r="J7563" t="s">
        <v>1349</v>
      </c>
      <c r="K7563" s="17">
        <v>64.900000000000006</v>
      </c>
      <c r="L7563" s="17">
        <v>5</v>
      </c>
      <c r="M7563" s="17">
        <v>18.82</v>
      </c>
      <c r="N7563" s="17" t="str">
        <f>IF(SalesData[[#This Row],[Profit]]&gt;0,"Profit","Loss")</f>
        <v>Profit</v>
      </c>
    </row>
    <row r="7564" spans="1:14" x14ac:dyDescent="0.25">
      <c r="A7564" s="1">
        <v>42876</v>
      </c>
      <c r="B7564" s="3">
        <f t="shared" si="354"/>
        <v>2017</v>
      </c>
      <c r="C7564" s="3">
        <f t="shared" si="355"/>
        <v>5</v>
      </c>
      <c r="D7564" t="s">
        <v>462</v>
      </c>
      <c r="E7564" t="str">
        <f t="shared" si="356"/>
        <v>John Grady20170521</v>
      </c>
      <c r="F7564">
        <f>IF(COUNTIF($E$2:E7564, E7564) = 1, MAX($F$1:F7563) + 1, INDEX($F$1:F7563, MATCH(E7564, $E$1:E7563, 0)))</f>
        <v>3751</v>
      </c>
      <c r="G7564" t="s">
        <v>149</v>
      </c>
      <c r="H7564" t="s">
        <v>34</v>
      </c>
      <c r="I7564" t="s">
        <v>47</v>
      </c>
      <c r="J7564" t="s">
        <v>842</v>
      </c>
      <c r="K7564" s="17">
        <v>520.04999999999995</v>
      </c>
      <c r="L7564" s="17">
        <v>5</v>
      </c>
      <c r="M7564" s="17">
        <v>72.81</v>
      </c>
      <c r="N7564" s="17" t="str">
        <f>IF(SalesData[[#This Row],[Profit]]&gt;0,"Profit","Loss")</f>
        <v>Profit</v>
      </c>
    </row>
    <row r="7565" spans="1:14" x14ac:dyDescent="0.25">
      <c r="A7565" s="1">
        <v>42876</v>
      </c>
      <c r="B7565" s="3">
        <f t="shared" si="354"/>
        <v>2017</v>
      </c>
      <c r="C7565" s="3">
        <f t="shared" si="355"/>
        <v>5</v>
      </c>
      <c r="D7565" t="s">
        <v>462</v>
      </c>
      <c r="E7565" t="str">
        <f t="shared" si="356"/>
        <v>John Grady20170521</v>
      </c>
      <c r="F7565">
        <f>IF(COUNTIF($E$2:E7565, E7565) = 1, MAX($F$1:F7564) + 1, INDEX($F$1:F7564, MATCH(E7565, $E$1:E7564, 0)))</f>
        <v>3751</v>
      </c>
      <c r="G7565" t="s">
        <v>149</v>
      </c>
      <c r="H7565" t="s">
        <v>11</v>
      </c>
      <c r="I7565" t="s">
        <v>24</v>
      </c>
      <c r="J7565" t="s">
        <v>2676</v>
      </c>
      <c r="K7565" s="17">
        <v>17.97</v>
      </c>
      <c r="L7565" s="17">
        <v>3</v>
      </c>
      <c r="M7565" s="17">
        <v>5.21</v>
      </c>
      <c r="N7565" s="17" t="str">
        <f>IF(SalesData[[#This Row],[Profit]]&gt;0,"Profit","Loss")</f>
        <v>Profit</v>
      </c>
    </row>
    <row r="7566" spans="1:14" x14ac:dyDescent="0.25">
      <c r="A7566" s="1">
        <v>42877</v>
      </c>
      <c r="B7566" s="3">
        <f t="shared" si="354"/>
        <v>2017</v>
      </c>
      <c r="C7566" s="3">
        <f t="shared" si="355"/>
        <v>5</v>
      </c>
      <c r="D7566" t="s">
        <v>732</v>
      </c>
      <c r="E7566" t="str">
        <f t="shared" si="356"/>
        <v>Laurel Elliston20170522</v>
      </c>
      <c r="F7566">
        <f>IF(COUNTIF($E$2:E7566, E7566) = 1, MAX($F$1:F7565) + 1, INDEX($F$1:F7565, MATCH(E7566, $E$1:E7565, 0)))</f>
        <v>3752</v>
      </c>
      <c r="G7566" t="s">
        <v>15</v>
      </c>
      <c r="H7566" t="s">
        <v>34</v>
      </c>
      <c r="I7566" t="s">
        <v>35</v>
      </c>
      <c r="J7566" t="s">
        <v>1805</v>
      </c>
      <c r="K7566" s="17">
        <v>181.99</v>
      </c>
      <c r="L7566" s="17">
        <v>2</v>
      </c>
      <c r="M7566" s="17">
        <v>-54.6</v>
      </c>
      <c r="N7566" s="17" t="str">
        <f>IF(SalesData[[#This Row],[Profit]]&gt;0,"Profit","Loss")</f>
        <v>Loss</v>
      </c>
    </row>
    <row r="7567" spans="1:14" x14ac:dyDescent="0.25">
      <c r="A7567" s="1">
        <v>42877</v>
      </c>
      <c r="B7567" s="3">
        <f t="shared" si="354"/>
        <v>2017</v>
      </c>
      <c r="C7567" s="3">
        <f t="shared" si="355"/>
        <v>5</v>
      </c>
      <c r="D7567" t="s">
        <v>732</v>
      </c>
      <c r="E7567" t="str">
        <f t="shared" si="356"/>
        <v>Laurel Elliston20170522</v>
      </c>
      <c r="F7567">
        <f>IF(COUNTIF($E$2:E7567, E7567) = 1, MAX($F$1:F7566) + 1, INDEX($F$1:F7566, MATCH(E7567, $E$1:E7566, 0)))</f>
        <v>3752</v>
      </c>
      <c r="G7567" t="s">
        <v>15</v>
      </c>
      <c r="H7567" t="s">
        <v>11</v>
      </c>
      <c r="I7567" t="s">
        <v>20</v>
      </c>
      <c r="J7567" t="s">
        <v>1386</v>
      </c>
      <c r="K7567" s="17">
        <v>1.59</v>
      </c>
      <c r="L7567" s="17">
        <v>2</v>
      </c>
      <c r="M7567" s="17">
        <v>-2.63</v>
      </c>
      <c r="N7567" s="17" t="str">
        <f>IF(SalesData[[#This Row],[Profit]]&gt;0,"Profit","Loss")</f>
        <v>Loss</v>
      </c>
    </row>
    <row r="7568" spans="1:14" x14ac:dyDescent="0.25">
      <c r="A7568" s="1">
        <v>42877</v>
      </c>
      <c r="B7568" s="3">
        <f t="shared" si="354"/>
        <v>2017</v>
      </c>
      <c r="C7568" s="3">
        <f t="shared" si="355"/>
        <v>5</v>
      </c>
      <c r="D7568" t="s">
        <v>732</v>
      </c>
      <c r="E7568" t="str">
        <f t="shared" si="356"/>
        <v>Laurel Elliston20170522</v>
      </c>
      <c r="F7568">
        <f>IF(COUNTIF($E$2:E7568, E7568) = 1, MAX($F$1:F7567) + 1, INDEX($F$1:F7567, MATCH(E7568, $E$1:E7567, 0)))</f>
        <v>3752</v>
      </c>
      <c r="G7568" t="s">
        <v>15</v>
      </c>
      <c r="H7568" t="s">
        <v>11</v>
      </c>
      <c r="I7568" t="s">
        <v>200</v>
      </c>
      <c r="J7568" t="s">
        <v>262</v>
      </c>
      <c r="K7568" s="17">
        <v>22.34</v>
      </c>
      <c r="L7568" s="17">
        <v>3</v>
      </c>
      <c r="M7568" s="17">
        <v>2.5099999999999998</v>
      </c>
      <c r="N7568" s="17" t="str">
        <f>IF(SalesData[[#This Row],[Profit]]&gt;0,"Profit","Loss")</f>
        <v>Profit</v>
      </c>
    </row>
    <row r="7569" spans="1:14" x14ac:dyDescent="0.25">
      <c r="A7569" s="1">
        <v>42877</v>
      </c>
      <c r="B7569" s="3">
        <f t="shared" si="354"/>
        <v>2017</v>
      </c>
      <c r="C7569" s="3">
        <f t="shared" si="355"/>
        <v>5</v>
      </c>
      <c r="D7569" t="s">
        <v>900</v>
      </c>
      <c r="E7569" t="str">
        <f t="shared" si="356"/>
        <v>Eric Hoffmann20170522</v>
      </c>
      <c r="F7569">
        <f>IF(COUNTIF($E$2:E7569, E7569) = 1, MAX($F$1:F7568) + 1, INDEX($F$1:F7568, MATCH(E7569, $E$1:E7568, 0)))</f>
        <v>3753</v>
      </c>
      <c r="G7569" t="s">
        <v>27</v>
      </c>
      <c r="H7569" t="s">
        <v>39</v>
      </c>
      <c r="I7569" t="s">
        <v>52</v>
      </c>
      <c r="J7569" t="s">
        <v>1441</v>
      </c>
      <c r="K7569" s="17">
        <v>68.459999999999994</v>
      </c>
      <c r="L7569" s="17">
        <v>7</v>
      </c>
      <c r="M7569" s="17">
        <v>25.33</v>
      </c>
      <c r="N7569" s="17" t="str">
        <f>IF(SalesData[[#This Row],[Profit]]&gt;0,"Profit","Loss")</f>
        <v>Profit</v>
      </c>
    </row>
    <row r="7570" spans="1:14" x14ac:dyDescent="0.25">
      <c r="A7570" s="1">
        <v>42877</v>
      </c>
      <c r="B7570" s="3">
        <f t="shared" si="354"/>
        <v>2017</v>
      </c>
      <c r="C7570" s="3">
        <f t="shared" si="355"/>
        <v>5</v>
      </c>
      <c r="D7570" t="s">
        <v>1751</v>
      </c>
      <c r="E7570" t="str">
        <f t="shared" si="356"/>
        <v>Rob Lucas20170522</v>
      </c>
      <c r="F7570">
        <f>IF(COUNTIF($E$2:E7570, E7570) = 1, MAX($F$1:F7569) + 1, INDEX($F$1:F7569, MATCH(E7570, $E$1:E7569, 0)))</f>
        <v>3754</v>
      </c>
      <c r="G7570" t="s">
        <v>27</v>
      </c>
      <c r="H7570" t="s">
        <v>11</v>
      </c>
      <c r="I7570" t="s">
        <v>24</v>
      </c>
      <c r="J7570" t="s">
        <v>1206</v>
      </c>
      <c r="K7570" s="17">
        <v>49.56</v>
      </c>
      <c r="L7570" s="17">
        <v>7</v>
      </c>
      <c r="M7570" s="17">
        <v>18.829999999999998</v>
      </c>
      <c r="N7570" s="17" t="str">
        <f>IF(SalesData[[#This Row],[Profit]]&gt;0,"Profit","Loss")</f>
        <v>Profit</v>
      </c>
    </row>
    <row r="7571" spans="1:14" x14ac:dyDescent="0.25">
      <c r="A7571" s="1">
        <v>42877</v>
      </c>
      <c r="B7571" s="3">
        <f t="shared" si="354"/>
        <v>2017</v>
      </c>
      <c r="C7571" s="3">
        <f t="shared" si="355"/>
        <v>5</v>
      </c>
      <c r="D7571" t="s">
        <v>230</v>
      </c>
      <c r="E7571" t="str">
        <f t="shared" si="356"/>
        <v>Vicky Freymann20170522</v>
      </c>
      <c r="F7571">
        <f>IF(COUNTIF($E$2:E7571, E7571) = 1, MAX($F$1:F7570) + 1, INDEX($F$1:F7570, MATCH(E7571, $E$1:E7570, 0)))</f>
        <v>3755</v>
      </c>
      <c r="G7571" t="s">
        <v>27</v>
      </c>
      <c r="H7571" t="s">
        <v>11</v>
      </c>
      <c r="I7571" t="s">
        <v>24</v>
      </c>
      <c r="J7571" t="s">
        <v>620</v>
      </c>
      <c r="K7571" s="17">
        <v>9.84</v>
      </c>
      <c r="L7571" s="17">
        <v>3</v>
      </c>
      <c r="M7571" s="17">
        <v>2.85</v>
      </c>
      <c r="N7571" s="17" t="str">
        <f>IF(SalesData[[#This Row],[Profit]]&gt;0,"Profit","Loss")</f>
        <v>Profit</v>
      </c>
    </row>
    <row r="7572" spans="1:14" x14ac:dyDescent="0.25">
      <c r="A7572" s="1">
        <v>42877</v>
      </c>
      <c r="B7572" s="3">
        <f t="shared" si="354"/>
        <v>2017</v>
      </c>
      <c r="C7572" s="3">
        <f t="shared" si="355"/>
        <v>5</v>
      </c>
      <c r="D7572" t="s">
        <v>230</v>
      </c>
      <c r="E7572" t="str">
        <f t="shared" si="356"/>
        <v>Vicky Freymann20170522</v>
      </c>
      <c r="F7572">
        <f>IF(COUNTIF($E$2:E7572, E7572) = 1, MAX($F$1:F7571) + 1, INDEX($F$1:F7571, MATCH(E7572, $E$1:E7571, 0)))</f>
        <v>3755</v>
      </c>
      <c r="G7572" t="s">
        <v>27</v>
      </c>
      <c r="H7572" t="s">
        <v>11</v>
      </c>
      <c r="I7572" t="s">
        <v>24</v>
      </c>
      <c r="J7572" t="s">
        <v>326</v>
      </c>
      <c r="K7572" s="17">
        <v>2.78</v>
      </c>
      <c r="L7572" s="17">
        <v>1</v>
      </c>
      <c r="M7572" s="17">
        <v>0.72</v>
      </c>
      <c r="N7572" s="17" t="str">
        <f>IF(SalesData[[#This Row],[Profit]]&gt;0,"Profit","Loss")</f>
        <v>Profit</v>
      </c>
    </row>
    <row r="7573" spans="1:14" x14ac:dyDescent="0.25">
      <c r="A7573" s="1">
        <v>42878</v>
      </c>
      <c r="B7573" s="3">
        <f t="shared" si="354"/>
        <v>2017</v>
      </c>
      <c r="C7573" s="3">
        <f t="shared" si="355"/>
        <v>5</v>
      </c>
      <c r="D7573" t="s">
        <v>46</v>
      </c>
      <c r="E7573" t="str">
        <f t="shared" si="356"/>
        <v>Vivek Sundaresam20170523</v>
      </c>
      <c r="F7573">
        <f>IF(COUNTIF($E$2:E7573, E7573) = 1, MAX($F$1:F7572) + 1, INDEX($F$1:F7572, MATCH(E7573, $E$1:E7572, 0)))</f>
        <v>3756</v>
      </c>
      <c r="G7573" t="s">
        <v>27</v>
      </c>
      <c r="H7573" t="s">
        <v>34</v>
      </c>
      <c r="I7573" t="s">
        <v>145</v>
      </c>
      <c r="J7573" t="s">
        <v>818</v>
      </c>
      <c r="K7573" s="17">
        <v>171.29</v>
      </c>
      <c r="L7573" s="17">
        <v>3</v>
      </c>
      <c r="M7573" s="17">
        <v>-6.42</v>
      </c>
      <c r="N7573" s="17" t="str">
        <f>IF(SalesData[[#This Row],[Profit]]&gt;0,"Profit","Loss")</f>
        <v>Loss</v>
      </c>
    </row>
    <row r="7574" spans="1:14" x14ac:dyDescent="0.25">
      <c r="A7574" s="1">
        <v>42878</v>
      </c>
      <c r="B7574" s="3">
        <f t="shared" si="354"/>
        <v>2017</v>
      </c>
      <c r="C7574" s="3">
        <f t="shared" si="355"/>
        <v>5</v>
      </c>
      <c r="D7574" t="s">
        <v>1012</v>
      </c>
      <c r="E7574" t="str">
        <f t="shared" si="356"/>
        <v>Ken Lonsdale20170523</v>
      </c>
      <c r="F7574">
        <f>IF(COUNTIF($E$2:E7574, E7574) = 1, MAX($F$1:F7573) + 1, INDEX($F$1:F7573, MATCH(E7574, $E$1:E7573, 0)))</f>
        <v>3757</v>
      </c>
      <c r="G7574" t="s">
        <v>10</v>
      </c>
      <c r="H7574" t="s">
        <v>11</v>
      </c>
      <c r="I7574" t="s">
        <v>43</v>
      </c>
      <c r="J7574" t="s">
        <v>614</v>
      </c>
      <c r="K7574" s="17">
        <v>1.82</v>
      </c>
      <c r="L7574" s="17">
        <v>2</v>
      </c>
      <c r="M7574" s="17">
        <v>0.62</v>
      </c>
      <c r="N7574" s="17" t="str">
        <f>IF(SalesData[[#This Row],[Profit]]&gt;0,"Profit","Loss")</f>
        <v>Profit</v>
      </c>
    </row>
    <row r="7575" spans="1:14" x14ac:dyDescent="0.25">
      <c r="A7575" s="1">
        <v>42878</v>
      </c>
      <c r="B7575" s="3">
        <f t="shared" si="354"/>
        <v>2017</v>
      </c>
      <c r="C7575" s="3">
        <f t="shared" si="355"/>
        <v>5</v>
      </c>
      <c r="D7575" t="s">
        <v>1012</v>
      </c>
      <c r="E7575" t="str">
        <f t="shared" si="356"/>
        <v>Ken Lonsdale20170523</v>
      </c>
      <c r="F7575">
        <f>IF(COUNTIF($E$2:E7575, E7575) = 1, MAX($F$1:F7574) + 1, INDEX($F$1:F7574, MATCH(E7575, $E$1:E7574, 0)))</f>
        <v>3757</v>
      </c>
      <c r="G7575" t="s">
        <v>10</v>
      </c>
      <c r="H7575" t="s">
        <v>11</v>
      </c>
      <c r="I7575" t="s">
        <v>92</v>
      </c>
      <c r="J7575" t="s">
        <v>1983</v>
      </c>
      <c r="K7575" s="17">
        <v>18.32</v>
      </c>
      <c r="L7575" s="17">
        <v>5</v>
      </c>
      <c r="M7575" s="17">
        <v>-46.72</v>
      </c>
      <c r="N7575" s="17" t="str">
        <f>IF(SalesData[[#This Row],[Profit]]&gt;0,"Profit","Loss")</f>
        <v>Loss</v>
      </c>
    </row>
    <row r="7576" spans="1:14" x14ac:dyDescent="0.25">
      <c r="A7576" s="1">
        <v>42878</v>
      </c>
      <c r="B7576" s="3">
        <f t="shared" si="354"/>
        <v>2017</v>
      </c>
      <c r="C7576" s="3">
        <f t="shared" si="355"/>
        <v>5</v>
      </c>
      <c r="D7576" t="s">
        <v>1012</v>
      </c>
      <c r="E7576" t="str">
        <f t="shared" si="356"/>
        <v>Ken Lonsdale20170523</v>
      </c>
      <c r="F7576">
        <f>IF(COUNTIF($E$2:E7576, E7576) = 1, MAX($F$1:F7575) + 1, INDEX($F$1:F7575, MATCH(E7576, $E$1:E7575, 0)))</f>
        <v>3757</v>
      </c>
      <c r="G7576" t="s">
        <v>10</v>
      </c>
      <c r="H7576" t="s">
        <v>11</v>
      </c>
      <c r="I7576" t="s">
        <v>18</v>
      </c>
      <c r="J7576" t="s">
        <v>356</v>
      </c>
      <c r="K7576" s="17">
        <v>48.82</v>
      </c>
      <c r="L7576" s="17">
        <v>3</v>
      </c>
      <c r="M7576" s="17">
        <v>-11.59</v>
      </c>
      <c r="N7576" s="17" t="str">
        <f>IF(SalesData[[#This Row],[Profit]]&gt;0,"Profit","Loss")</f>
        <v>Loss</v>
      </c>
    </row>
    <row r="7577" spans="1:14" x14ac:dyDescent="0.25">
      <c r="A7577" s="1">
        <v>42878</v>
      </c>
      <c r="B7577" s="3">
        <f t="shared" si="354"/>
        <v>2017</v>
      </c>
      <c r="C7577" s="3">
        <f t="shared" si="355"/>
        <v>5</v>
      </c>
      <c r="D7577" t="s">
        <v>1012</v>
      </c>
      <c r="E7577" t="str">
        <f t="shared" si="356"/>
        <v>Ken Lonsdale20170523</v>
      </c>
      <c r="F7577">
        <f>IF(COUNTIF($E$2:E7577, E7577) = 1, MAX($F$1:F7576) + 1, INDEX($F$1:F7576, MATCH(E7577, $E$1:E7576, 0)))</f>
        <v>3757</v>
      </c>
      <c r="G7577" t="s">
        <v>10</v>
      </c>
      <c r="H7577" t="s">
        <v>11</v>
      </c>
      <c r="I7577" t="s">
        <v>20</v>
      </c>
      <c r="J7577" t="s">
        <v>118</v>
      </c>
      <c r="K7577" s="17">
        <v>1.19</v>
      </c>
      <c r="L7577" s="17">
        <v>1</v>
      </c>
      <c r="M7577" s="17">
        <v>-1.96</v>
      </c>
      <c r="N7577" s="17" t="str">
        <f>IF(SalesData[[#This Row],[Profit]]&gt;0,"Profit","Loss")</f>
        <v>Loss</v>
      </c>
    </row>
    <row r="7578" spans="1:14" x14ac:dyDescent="0.25">
      <c r="A7578" s="1">
        <v>42880</v>
      </c>
      <c r="B7578" s="3">
        <f t="shared" si="354"/>
        <v>2017</v>
      </c>
      <c r="C7578" s="3">
        <f t="shared" si="355"/>
        <v>5</v>
      </c>
      <c r="D7578" t="s">
        <v>2585</v>
      </c>
      <c r="E7578" t="str">
        <f t="shared" si="356"/>
        <v>Mick Hernandez20170525</v>
      </c>
      <c r="F7578">
        <f>IF(COUNTIF($E$2:E7578, E7578) = 1, MAX($F$1:F7577) + 1, INDEX($F$1:F7577, MATCH(E7578, $E$1:E7577, 0)))</f>
        <v>3758</v>
      </c>
      <c r="G7578" t="s">
        <v>30</v>
      </c>
      <c r="H7578" t="s">
        <v>11</v>
      </c>
      <c r="I7578" t="s">
        <v>20</v>
      </c>
      <c r="J7578" t="s">
        <v>1825</v>
      </c>
      <c r="K7578" s="17">
        <v>29.84</v>
      </c>
      <c r="L7578" s="17">
        <v>2</v>
      </c>
      <c r="M7578" s="17">
        <v>13.43</v>
      </c>
      <c r="N7578" s="17" t="str">
        <f>IF(SalesData[[#This Row],[Profit]]&gt;0,"Profit","Loss")</f>
        <v>Profit</v>
      </c>
    </row>
    <row r="7579" spans="1:14" x14ac:dyDescent="0.25">
      <c r="A7579" s="1">
        <v>42880</v>
      </c>
      <c r="B7579" s="3">
        <f t="shared" si="354"/>
        <v>2017</v>
      </c>
      <c r="C7579" s="3">
        <f t="shared" si="355"/>
        <v>5</v>
      </c>
      <c r="D7579" t="s">
        <v>1077</v>
      </c>
      <c r="E7579" t="str">
        <f t="shared" si="356"/>
        <v>Trudy Brown20170525</v>
      </c>
      <c r="F7579">
        <f>IF(COUNTIF($E$2:E7579, E7579) = 1, MAX($F$1:F7578) + 1, INDEX($F$1:F7578, MATCH(E7579, $E$1:E7578, 0)))</f>
        <v>3759</v>
      </c>
      <c r="G7579" t="s">
        <v>149</v>
      </c>
      <c r="H7579" t="s">
        <v>11</v>
      </c>
      <c r="I7579" t="s">
        <v>20</v>
      </c>
      <c r="J7579" t="s">
        <v>666</v>
      </c>
      <c r="K7579" s="17">
        <v>663.92</v>
      </c>
      <c r="L7579" s="17">
        <v>5</v>
      </c>
      <c r="M7579" s="17">
        <v>207.48</v>
      </c>
      <c r="N7579" s="17" t="str">
        <f>IF(SalesData[[#This Row],[Profit]]&gt;0,"Profit","Loss")</f>
        <v>Profit</v>
      </c>
    </row>
    <row r="7580" spans="1:14" x14ac:dyDescent="0.25">
      <c r="A7580" s="1">
        <v>42880</v>
      </c>
      <c r="B7580" s="3">
        <f t="shared" si="354"/>
        <v>2017</v>
      </c>
      <c r="C7580" s="3">
        <f t="shared" si="355"/>
        <v>5</v>
      </c>
      <c r="D7580" t="s">
        <v>1077</v>
      </c>
      <c r="E7580" t="str">
        <f t="shared" si="356"/>
        <v>Trudy Brown20170525</v>
      </c>
      <c r="F7580">
        <f>IF(COUNTIF($E$2:E7580, E7580) = 1, MAX($F$1:F7579) + 1, INDEX($F$1:F7579, MATCH(E7580, $E$1:E7579, 0)))</f>
        <v>3759</v>
      </c>
      <c r="G7580" t="s">
        <v>149</v>
      </c>
      <c r="H7580" t="s">
        <v>39</v>
      </c>
      <c r="I7580" t="s">
        <v>52</v>
      </c>
      <c r="J7580" t="s">
        <v>1011</v>
      </c>
      <c r="K7580" s="17">
        <v>120</v>
      </c>
      <c r="L7580" s="17">
        <v>8</v>
      </c>
      <c r="M7580" s="17">
        <v>13.2</v>
      </c>
      <c r="N7580" s="17" t="str">
        <f>IF(SalesData[[#This Row],[Profit]]&gt;0,"Profit","Loss")</f>
        <v>Profit</v>
      </c>
    </row>
    <row r="7581" spans="1:14" x14ac:dyDescent="0.25">
      <c r="A7581" s="1">
        <v>42880</v>
      </c>
      <c r="B7581" s="3">
        <f t="shared" si="354"/>
        <v>2017</v>
      </c>
      <c r="C7581" s="3">
        <f t="shared" si="355"/>
        <v>5</v>
      </c>
      <c r="D7581" t="s">
        <v>1077</v>
      </c>
      <c r="E7581" t="str">
        <f t="shared" si="356"/>
        <v>Trudy Brown20170525</v>
      </c>
      <c r="F7581">
        <f>IF(COUNTIF($E$2:E7581, E7581) = 1, MAX($F$1:F7580) + 1, INDEX($F$1:F7580, MATCH(E7581, $E$1:E7580, 0)))</f>
        <v>3759</v>
      </c>
      <c r="G7581" t="s">
        <v>149</v>
      </c>
      <c r="H7581" t="s">
        <v>11</v>
      </c>
      <c r="I7581" t="s">
        <v>43</v>
      </c>
      <c r="J7581" t="s">
        <v>1233</v>
      </c>
      <c r="K7581" s="17">
        <v>3.29</v>
      </c>
      <c r="L7581" s="17">
        <v>1</v>
      </c>
      <c r="M7581" s="17">
        <v>1.48</v>
      </c>
      <c r="N7581" s="17" t="str">
        <f>IF(SalesData[[#This Row],[Profit]]&gt;0,"Profit","Loss")</f>
        <v>Profit</v>
      </c>
    </row>
    <row r="7582" spans="1:14" x14ac:dyDescent="0.25">
      <c r="A7582" s="1">
        <v>42880</v>
      </c>
      <c r="B7582" s="3">
        <f t="shared" si="354"/>
        <v>2017</v>
      </c>
      <c r="C7582" s="3">
        <f t="shared" si="355"/>
        <v>5</v>
      </c>
      <c r="D7582" t="s">
        <v>1077</v>
      </c>
      <c r="E7582" t="str">
        <f t="shared" si="356"/>
        <v>Trudy Brown20170525</v>
      </c>
      <c r="F7582">
        <f>IF(COUNTIF($E$2:E7582, E7582) = 1, MAX($F$1:F7581) + 1, INDEX($F$1:F7581, MATCH(E7582, $E$1:E7581, 0)))</f>
        <v>3759</v>
      </c>
      <c r="G7582" t="s">
        <v>149</v>
      </c>
      <c r="H7582" t="s">
        <v>34</v>
      </c>
      <c r="I7582" t="s">
        <v>47</v>
      </c>
      <c r="J7582" t="s">
        <v>2121</v>
      </c>
      <c r="K7582" s="17">
        <v>18.84</v>
      </c>
      <c r="L7582" s="17">
        <v>3</v>
      </c>
      <c r="M7582" s="17">
        <v>6.03</v>
      </c>
      <c r="N7582" s="17" t="str">
        <f>IF(SalesData[[#This Row],[Profit]]&gt;0,"Profit","Loss")</f>
        <v>Profit</v>
      </c>
    </row>
    <row r="7583" spans="1:14" x14ac:dyDescent="0.25">
      <c r="A7583" s="1">
        <v>42880</v>
      </c>
      <c r="B7583" s="3">
        <f t="shared" si="354"/>
        <v>2017</v>
      </c>
      <c r="C7583" s="3">
        <f t="shared" si="355"/>
        <v>5</v>
      </c>
      <c r="D7583" t="s">
        <v>1617</v>
      </c>
      <c r="E7583" t="str">
        <f t="shared" si="356"/>
        <v>Jeremy Lonsdale20170525</v>
      </c>
      <c r="F7583">
        <f>IF(COUNTIF($E$2:E7583, E7583) = 1, MAX($F$1:F7582) + 1, INDEX($F$1:F7582, MATCH(E7583, $E$1:E7582, 0)))</f>
        <v>3760</v>
      </c>
      <c r="G7583" t="s">
        <v>10</v>
      </c>
      <c r="H7583" t="s">
        <v>11</v>
      </c>
      <c r="I7583" t="s">
        <v>18</v>
      </c>
      <c r="J7583" t="s">
        <v>1973</v>
      </c>
      <c r="K7583" s="17">
        <v>50.14</v>
      </c>
      <c r="L7583" s="17">
        <v>3</v>
      </c>
      <c r="M7583" s="17">
        <v>-11.28</v>
      </c>
      <c r="N7583" s="17" t="str">
        <f>IF(SalesData[[#This Row],[Profit]]&gt;0,"Profit","Loss")</f>
        <v>Loss</v>
      </c>
    </row>
    <row r="7584" spans="1:14" x14ac:dyDescent="0.25">
      <c r="A7584" s="1">
        <v>42881</v>
      </c>
      <c r="B7584" s="3">
        <f t="shared" si="354"/>
        <v>2017</v>
      </c>
      <c r="C7584" s="3">
        <f t="shared" si="355"/>
        <v>5</v>
      </c>
      <c r="D7584" t="s">
        <v>1783</v>
      </c>
      <c r="E7584" t="str">
        <f t="shared" si="356"/>
        <v>Kimberly Carter20170526</v>
      </c>
      <c r="F7584">
        <f>IF(COUNTIF($E$2:E7584, E7584) = 1, MAX($F$1:F7583) + 1, INDEX($F$1:F7583, MATCH(E7584, $E$1:E7583, 0)))</f>
        <v>3761</v>
      </c>
      <c r="G7584" t="s">
        <v>33</v>
      </c>
      <c r="H7584" t="s">
        <v>11</v>
      </c>
      <c r="I7584" t="s">
        <v>92</v>
      </c>
      <c r="J7584" t="s">
        <v>2677</v>
      </c>
      <c r="K7584" s="17">
        <v>208.44</v>
      </c>
      <c r="L7584" s="17">
        <v>3</v>
      </c>
      <c r="M7584" s="17">
        <v>62.53</v>
      </c>
      <c r="N7584" s="17" t="str">
        <f>IF(SalesData[[#This Row],[Profit]]&gt;0,"Profit","Loss")</f>
        <v>Profit</v>
      </c>
    </row>
    <row r="7585" spans="1:14" x14ac:dyDescent="0.25">
      <c r="A7585" s="1">
        <v>42881</v>
      </c>
      <c r="B7585" s="3">
        <f t="shared" si="354"/>
        <v>2017</v>
      </c>
      <c r="C7585" s="3">
        <f t="shared" si="355"/>
        <v>5</v>
      </c>
      <c r="D7585" t="s">
        <v>1783</v>
      </c>
      <c r="E7585" t="str">
        <f t="shared" si="356"/>
        <v>Kimberly Carter20170526</v>
      </c>
      <c r="F7585">
        <f>IF(COUNTIF($E$2:E7585, E7585) = 1, MAX($F$1:F7584) + 1, INDEX($F$1:F7584, MATCH(E7585, $E$1:E7584, 0)))</f>
        <v>3761</v>
      </c>
      <c r="G7585" t="s">
        <v>33</v>
      </c>
      <c r="H7585" t="s">
        <v>11</v>
      </c>
      <c r="I7585" t="s">
        <v>200</v>
      </c>
      <c r="J7585" t="s">
        <v>472</v>
      </c>
      <c r="K7585" s="17">
        <v>25.76</v>
      </c>
      <c r="L7585" s="17">
        <v>2</v>
      </c>
      <c r="M7585" s="17">
        <v>0.77</v>
      </c>
      <c r="N7585" s="17" t="str">
        <f>IF(SalesData[[#This Row],[Profit]]&gt;0,"Profit","Loss")</f>
        <v>Profit</v>
      </c>
    </row>
    <row r="7586" spans="1:14" x14ac:dyDescent="0.25">
      <c r="A7586" s="1">
        <v>42881</v>
      </c>
      <c r="B7586" s="3">
        <f t="shared" si="354"/>
        <v>2017</v>
      </c>
      <c r="C7586" s="3">
        <f t="shared" si="355"/>
        <v>5</v>
      </c>
      <c r="D7586" t="s">
        <v>778</v>
      </c>
      <c r="E7586" t="str">
        <f t="shared" si="356"/>
        <v>Bryan Mills20170526</v>
      </c>
      <c r="F7586">
        <f>IF(COUNTIF($E$2:E7586, E7586) = 1, MAX($F$1:F7585) + 1, INDEX($F$1:F7585, MATCH(E7586, $E$1:E7585, 0)))</f>
        <v>3762</v>
      </c>
      <c r="G7586" t="s">
        <v>55</v>
      </c>
      <c r="H7586" t="s">
        <v>39</v>
      </c>
      <c r="I7586" t="s">
        <v>52</v>
      </c>
      <c r="J7586" t="s">
        <v>2288</v>
      </c>
      <c r="K7586" s="17">
        <v>23.08</v>
      </c>
      <c r="L7586" s="17">
        <v>2</v>
      </c>
      <c r="M7586" s="17">
        <v>6.92</v>
      </c>
      <c r="N7586" s="17" t="str">
        <f>IF(SalesData[[#This Row],[Profit]]&gt;0,"Profit","Loss")</f>
        <v>Profit</v>
      </c>
    </row>
    <row r="7587" spans="1:14" x14ac:dyDescent="0.25">
      <c r="A7587" s="1">
        <v>42881</v>
      </c>
      <c r="B7587" s="3">
        <f t="shared" si="354"/>
        <v>2017</v>
      </c>
      <c r="C7587" s="3">
        <f t="shared" si="355"/>
        <v>5</v>
      </c>
      <c r="D7587" t="s">
        <v>378</v>
      </c>
      <c r="E7587" t="str">
        <f t="shared" si="356"/>
        <v>Carlos Daly20170526</v>
      </c>
      <c r="F7587">
        <f>IF(COUNTIF($E$2:E7587, E7587) = 1, MAX($F$1:F7586) + 1, INDEX($F$1:F7586, MATCH(E7587, $E$1:E7586, 0)))</f>
        <v>3763</v>
      </c>
      <c r="G7587" t="s">
        <v>27</v>
      </c>
      <c r="H7587" t="s">
        <v>11</v>
      </c>
      <c r="I7587" t="s">
        <v>12</v>
      </c>
      <c r="J7587" t="s">
        <v>2386</v>
      </c>
      <c r="K7587" s="17">
        <v>12.96</v>
      </c>
      <c r="L7587" s="17">
        <v>2</v>
      </c>
      <c r="M7587" s="17">
        <v>6.22</v>
      </c>
      <c r="N7587" s="17" t="str">
        <f>IF(SalesData[[#This Row],[Profit]]&gt;0,"Profit","Loss")</f>
        <v>Profit</v>
      </c>
    </row>
    <row r="7588" spans="1:14" x14ac:dyDescent="0.25">
      <c r="A7588" s="1">
        <v>42882</v>
      </c>
      <c r="B7588" s="3">
        <f t="shared" si="354"/>
        <v>2017</v>
      </c>
      <c r="C7588" s="3">
        <f t="shared" si="355"/>
        <v>5</v>
      </c>
      <c r="D7588" t="s">
        <v>752</v>
      </c>
      <c r="E7588" t="str">
        <f t="shared" si="356"/>
        <v>Dianna Wilson20170527</v>
      </c>
      <c r="F7588">
        <f>IF(COUNTIF($E$2:E7588, E7588) = 1, MAX($F$1:F7587) + 1, INDEX($F$1:F7587, MATCH(E7588, $E$1:E7587, 0)))</f>
        <v>3764</v>
      </c>
      <c r="G7588" t="s">
        <v>33</v>
      </c>
      <c r="H7588" t="s">
        <v>11</v>
      </c>
      <c r="I7588" t="s">
        <v>20</v>
      </c>
      <c r="J7588" t="s">
        <v>1896</v>
      </c>
      <c r="K7588" s="17">
        <v>58.34</v>
      </c>
      <c r="L7588" s="17">
        <v>2</v>
      </c>
      <c r="M7588" s="17">
        <v>28</v>
      </c>
      <c r="N7588" s="17" t="str">
        <f>IF(SalesData[[#This Row],[Profit]]&gt;0,"Profit","Loss")</f>
        <v>Profit</v>
      </c>
    </row>
    <row r="7589" spans="1:14" x14ac:dyDescent="0.25">
      <c r="A7589" s="1">
        <v>42882</v>
      </c>
      <c r="B7589" s="3">
        <f t="shared" si="354"/>
        <v>2017</v>
      </c>
      <c r="C7589" s="3">
        <f t="shared" si="355"/>
        <v>5</v>
      </c>
      <c r="D7589" t="s">
        <v>752</v>
      </c>
      <c r="E7589" t="str">
        <f t="shared" si="356"/>
        <v>Dianna Wilson20170527</v>
      </c>
      <c r="F7589">
        <f>IF(COUNTIF($E$2:E7589, E7589) = 1, MAX($F$1:F7588) + 1, INDEX($F$1:F7588, MATCH(E7589, $E$1:E7588, 0)))</f>
        <v>3764</v>
      </c>
      <c r="G7589" t="s">
        <v>33</v>
      </c>
      <c r="H7589" t="s">
        <v>39</v>
      </c>
      <c r="I7589" t="s">
        <v>40</v>
      </c>
      <c r="J7589" t="s">
        <v>1917</v>
      </c>
      <c r="K7589" s="17">
        <v>539.97</v>
      </c>
      <c r="L7589" s="17">
        <v>3</v>
      </c>
      <c r="M7589" s="17">
        <v>134.99</v>
      </c>
      <c r="N7589" s="17" t="str">
        <f>IF(SalesData[[#This Row],[Profit]]&gt;0,"Profit","Loss")</f>
        <v>Profit</v>
      </c>
    </row>
    <row r="7590" spans="1:14" x14ac:dyDescent="0.25">
      <c r="A7590" s="1">
        <v>42882</v>
      </c>
      <c r="B7590" s="3">
        <f t="shared" si="354"/>
        <v>2017</v>
      </c>
      <c r="C7590" s="3">
        <f t="shared" si="355"/>
        <v>5</v>
      </c>
      <c r="D7590" t="s">
        <v>900</v>
      </c>
      <c r="E7590" t="str">
        <f t="shared" si="356"/>
        <v>Eric Hoffmann20170527</v>
      </c>
      <c r="F7590">
        <f>IF(COUNTIF($E$2:E7590, E7590) = 1, MAX($F$1:F7589) + 1, INDEX($F$1:F7589, MATCH(E7590, $E$1:E7589, 0)))</f>
        <v>3765</v>
      </c>
      <c r="G7590" t="s">
        <v>120</v>
      </c>
      <c r="H7590" t="s">
        <v>11</v>
      </c>
      <c r="I7590" t="s">
        <v>12</v>
      </c>
      <c r="J7590" t="s">
        <v>836</v>
      </c>
      <c r="K7590" s="17">
        <v>25.92</v>
      </c>
      <c r="L7590" s="17">
        <v>5</v>
      </c>
      <c r="M7590" s="17">
        <v>9.07</v>
      </c>
      <c r="N7590" s="17" t="str">
        <f>IF(SalesData[[#This Row],[Profit]]&gt;0,"Profit","Loss")</f>
        <v>Profit</v>
      </c>
    </row>
    <row r="7591" spans="1:14" x14ac:dyDescent="0.25">
      <c r="A7591" s="1">
        <v>42882</v>
      </c>
      <c r="B7591" s="3">
        <f t="shared" si="354"/>
        <v>2017</v>
      </c>
      <c r="C7591" s="3">
        <f t="shared" si="355"/>
        <v>5</v>
      </c>
      <c r="D7591" t="s">
        <v>468</v>
      </c>
      <c r="E7591" t="str">
        <f t="shared" si="356"/>
        <v>Roy Phan20170527</v>
      </c>
      <c r="F7591">
        <f>IF(COUNTIF($E$2:E7591, E7591) = 1, MAX($F$1:F7590) + 1, INDEX($F$1:F7590, MATCH(E7591, $E$1:E7590, 0)))</f>
        <v>3766</v>
      </c>
      <c r="G7591" t="s">
        <v>164</v>
      </c>
      <c r="H7591" t="s">
        <v>39</v>
      </c>
      <c r="I7591" t="s">
        <v>52</v>
      </c>
      <c r="J7591" t="s">
        <v>1068</v>
      </c>
      <c r="K7591" s="17">
        <v>98.16</v>
      </c>
      <c r="L7591" s="17">
        <v>6</v>
      </c>
      <c r="M7591" s="17">
        <v>9.82</v>
      </c>
      <c r="N7591" s="17" t="str">
        <f>IF(SalesData[[#This Row],[Profit]]&gt;0,"Profit","Loss")</f>
        <v>Profit</v>
      </c>
    </row>
    <row r="7592" spans="1:14" x14ac:dyDescent="0.25">
      <c r="A7592" s="1">
        <v>42882</v>
      </c>
      <c r="B7592" s="3">
        <f t="shared" si="354"/>
        <v>2017</v>
      </c>
      <c r="C7592" s="3">
        <f t="shared" si="355"/>
        <v>5</v>
      </c>
      <c r="D7592" t="s">
        <v>468</v>
      </c>
      <c r="E7592" t="str">
        <f t="shared" si="356"/>
        <v>Roy Phan20170527</v>
      </c>
      <c r="F7592">
        <f>IF(COUNTIF($E$2:E7592, E7592) = 1, MAX($F$1:F7591) + 1, INDEX($F$1:F7591, MATCH(E7592, $E$1:E7591, 0)))</f>
        <v>3766</v>
      </c>
      <c r="G7592" t="s">
        <v>164</v>
      </c>
      <c r="H7592" t="s">
        <v>11</v>
      </c>
      <c r="I7592" t="s">
        <v>24</v>
      </c>
      <c r="J7592" t="s">
        <v>207</v>
      </c>
      <c r="K7592" s="17">
        <v>31.44</v>
      </c>
      <c r="L7592" s="17">
        <v>3</v>
      </c>
      <c r="M7592" s="17">
        <v>7.86</v>
      </c>
      <c r="N7592" s="17" t="str">
        <f>IF(SalesData[[#This Row],[Profit]]&gt;0,"Profit","Loss")</f>
        <v>Profit</v>
      </c>
    </row>
    <row r="7593" spans="1:14" x14ac:dyDescent="0.25">
      <c r="A7593" s="1">
        <v>42882</v>
      </c>
      <c r="B7593" s="3">
        <f t="shared" si="354"/>
        <v>2017</v>
      </c>
      <c r="C7593" s="3">
        <f t="shared" si="355"/>
        <v>5</v>
      </c>
      <c r="D7593" t="s">
        <v>742</v>
      </c>
      <c r="E7593" t="str">
        <f t="shared" si="356"/>
        <v>James Galang20170527</v>
      </c>
      <c r="F7593">
        <f>IF(COUNTIF($E$2:E7593, E7593) = 1, MAX($F$1:F7592) + 1, INDEX($F$1:F7592, MATCH(E7593, $E$1:E7592, 0)))</f>
        <v>3767</v>
      </c>
      <c r="G7593" t="s">
        <v>510</v>
      </c>
      <c r="H7593" t="s">
        <v>34</v>
      </c>
      <c r="I7593" t="s">
        <v>47</v>
      </c>
      <c r="J7593" t="s">
        <v>2604</v>
      </c>
      <c r="K7593" s="17">
        <v>35</v>
      </c>
      <c r="L7593" s="17">
        <v>4</v>
      </c>
      <c r="M7593" s="17">
        <v>14.7</v>
      </c>
      <c r="N7593" s="17" t="str">
        <f>IF(SalesData[[#This Row],[Profit]]&gt;0,"Profit","Loss")</f>
        <v>Profit</v>
      </c>
    </row>
    <row r="7594" spans="1:14" x14ac:dyDescent="0.25">
      <c r="A7594" s="1">
        <v>42882</v>
      </c>
      <c r="B7594" s="3">
        <f t="shared" si="354"/>
        <v>2017</v>
      </c>
      <c r="C7594" s="3">
        <f t="shared" si="355"/>
        <v>5</v>
      </c>
      <c r="D7594" t="s">
        <v>742</v>
      </c>
      <c r="E7594" t="str">
        <f t="shared" si="356"/>
        <v>James Galang20170527</v>
      </c>
      <c r="F7594">
        <f>IF(COUNTIF($E$2:E7594, E7594) = 1, MAX($F$1:F7593) + 1, INDEX($F$1:F7593, MATCH(E7594, $E$1:E7593, 0)))</f>
        <v>3767</v>
      </c>
      <c r="G7594" t="s">
        <v>510</v>
      </c>
      <c r="H7594" t="s">
        <v>11</v>
      </c>
      <c r="I7594" t="s">
        <v>18</v>
      </c>
      <c r="J7594" t="s">
        <v>68</v>
      </c>
      <c r="K7594" s="17">
        <v>477.15</v>
      </c>
      <c r="L7594" s="17">
        <v>5</v>
      </c>
      <c r="M7594" s="17">
        <v>28.63</v>
      </c>
      <c r="N7594" s="17" t="str">
        <f>IF(SalesData[[#This Row],[Profit]]&gt;0,"Profit","Loss")</f>
        <v>Profit</v>
      </c>
    </row>
    <row r="7595" spans="1:14" x14ac:dyDescent="0.25">
      <c r="A7595" s="1">
        <v>42882</v>
      </c>
      <c r="B7595" s="3">
        <f t="shared" si="354"/>
        <v>2017</v>
      </c>
      <c r="C7595" s="3">
        <f t="shared" si="355"/>
        <v>5</v>
      </c>
      <c r="D7595" t="s">
        <v>742</v>
      </c>
      <c r="E7595" t="str">
        <f t="shared" si="356"/>
        <v>James Galang20170527</v>
      </c>
      <c r="F7595">
        <f>IF(COUNTIF($E$2:E7595, E7595) = 1, MAX($F$1:F7594) + 1, INDEX($F$1:F7594, MATCH(E7595, $E$1:E7594, 0)))</f>
        <v>3767</v>
      </c>
      <c r="G7595" t="s">
        <v>510</v>
      </c>
      <c r="H7595" t="s">
        <v>39</v>
      </c>
      <c r="I7595" t="s">
        <v>40</v>
      </c>
      <c r="J7595" t="s">
        <v>2674</v>
      </c>
      <c r="K7595" s="17">
        <v>302.38</v>
      </c>
      <c r="L7595" s="17">
        <v>3</v>
      </c>
      <c r="M7595" s="17">
        <v>22.68</v>
      </c>
      <c r="N7595" s="17" t="str">
        <f>IF(SalesData[[#This Row],[Profit]]&gt;0,"Profit","Loss")</f>
        <v>Profit</v>
      </c>
    </row>
    <row r="7596" spans="1:14" x14ac:dyDescent="0.25">
      <c r="A7596" s="1">
        <v>42882</v>
      </c>
      <c r="B7596" s="3">
        <f t="shared" si="354"/>
        <v>2017</v>
      </c>
      <c r="C7596" s="3">
        <f t="shared" si="355"/>
        <v>5</v>
      </c>
      <c r="D7596" t="s">
        <v>1339</v>
      </c>
      <c r="E7596" t="str">
        <f t="shared" si="356"/>
        <v>Duane Noonan20170527</v>
      </c>
      <c r="F7596">
        <f>IF(COUNTIF($E$2:E7596, E7596) = 1, MAX($F$1:F7595) + 1, INDEX($F$1:F7595, MATCH(E7596, $E$1:E7595, 0)))</f>
        <v>3768</v>
      </c>
      <c r="G7596" t="s">
        <v>840</v>
      </c>
      <c r="H7596" t="s">
        <v>34</v>
      </c>
      <c r="I7596" t="s">
        <v>47</v>
      </c>
      <c r="J7596" t="s">
        <v>2599</v>
      </c>
      <c r="K7596" s="17">
        <v>477.3</v>
      </c>
      <c r="L7596" s="17">
        <v>5</v>
      </c>
      <c r="M7596" s="17">
        <v>138.41999999999999</v>
      </c>
      <c r="N7596" s="17" t="str">
        <f>IF(SalesData[[#This Row],[Profit]]&gt;0,"Profit","Loss")</f>
        <v>Profit</v>
      </c>
    </row>
    <row r="7597" spans="1:14" x14ac:dyDescent="0.25">
      <c r="A7597" s="1">
        <v>42882</v>
      </c>
      <c r="B7597" s="3">
        <f t="shared" si="354"/>
        <v>2017</v>
      </c>
      <c r="C7597" s="3">
        <f t="shared" si="355"/>
        <v>5</v>
      </c>
      <c r="D7597" t="s">
        <v>1963</v>
      </c>
      <c r="E7597" t="str">
        <f t="shared" si="356"/>
        <v>Bart Watters20170527</v>
      </c>
      <c r="F7597">
        <f>IF(COUNTIF($E$2:E7597, E7597) = 1, MAX($F$1:F7596) + 1, INDEX($F$1:F7596, MATCH(E7597, $E$1:E7596, 0)))</f>
        <v>3769</v>
      </c>
      <c r="G7597" t="s">
        <v>245</v>
      </c>
      <c r="H7597" t="s">
        <v>39</v>
      </c>
      <c r="I7597" t="s">
        <v>52</v>
      </c>
      <c r="J7597" t="s">
        <v>2678</v>
      </c>
      <c r="K7597" s="17">
        <v>27.19</v>
      </c>
      <c r="L7597" s="17">
        <v>3</v>
      </c>
      <c r="M7597" s="17">
        <v>0.34</v>
      </c>
      <c r="N7597" s="17" t="str">
        <f>IF(SalesData[[#This Row],[Profit]]&gt;0,"Profit","Loss")</f>
        <v>Profit</v>
      </c>
    </row>
    <row r="7598" spans="1:14" x14ac:dyDescent="0.25">
      <c r="A7598" s="1">
        <v>42882</v>
      </c>
      <c r="B7598" s="3">
        <f t="shared" si="354"/>
        <v>2017</v>
      </c>
      <c r="C7598" s="3">
        <f t="shared" si="355"/>
        <v>5</v>
      </c>
      <c r="D7598" t="s">
        <v>1963</v>
      </c>
      <c r="E7598" t="str">
        <f t="shared" si="356"/>
        <v>Bart Watters20170527</v>
      </c>
      <c r="F7598">
        <f>IF(COUNTIF($E$2:E7598, E7598) = 1, MAX($F$1:F7597) + 1, INDEX($F$1:F7597, MATCH(E7598, $E$1:E7597, 0)))</f>
        <v>3769</v>
      </c>
      <c r="G7598" t="s">
        <v>245</v>
      </c>
      <c r="H7598" t="s">
        <v>11</v>
      </c>
      <c r="I7598" t="s">
        <v>20</v>
      </c>
      <c r="J7598" t="s">
        <v>467</v>
      </c>
      <c r="K7598" s="17">
        <v>12.06</v>
      </c>
      <c r="L7598" s="17">
        <v>5</v>
      </c>
      <c r="M7598" s="17">
        <v>-10.050000000000001</v>
      </c>
      <c r="N7598" s="17" t="str">
        <f>IF(SalesData[[#This Row],[Profit]]&gt;0,"Profit","Loss")</f>
        <v>Loss</v>
      </c>
    </row>
    <row r="7599" spans="1:14" x14ac:dyDescent="0.25">
      <c r="A7599" s="1">
        <v>42883</v>
      </c>
      <c r="B7599" s="3">
        <f t="shared" si="354"/>
        <v>2017</v>
      </c>
      <c r="C7599" s="3">
        <f t="shared" si="355"/>
        <v>5</v>
      </c>
      <c r="D7599" t="s">
        <v>373</v>
      </c>
      <c r="E7599" t="str">
        <f t="shared" si="356"/>
        <v>Patrick O'Donnell20170528</v>
      </c>
      <c r="F7599">
        <f>IF(COUNTIF($E$2:E7599, E7599) = 1, MAX($F$1:F7598) + 1, INDEX($F$1:F7598, MATCH(E7599, $E$1:E7598, 0)))</f>
        <v>3770</v>
      </c>
      <c r="G7599" t="s">
        <v>70</v>
      </c>
      <c r="H7599" t="s">
        <v>34</v>
      </c>
      <c r="I7599" t="s">
        <v>35</v>
      </c>
      <c r="J7599" t="s">
        <v>231</v>
      </c>
      <c r="K7599" s="17">
        <v>301.95999999999998</v>
      </c>
      <c r="L7599" s="17">
        <v>2</v>
      </c>
      <c r="M7599" s="17">
        <v>33.22</v>
      </c>
      <c r="N7599" s="17" t="str">
        <f>IF(SalesData[[#This Row],[Profit]]&gt;0,"Profit","Loss")</f>
        <v>Profit</v>
      </c>
    </row>
    <row r="7600" spans="1:14" x14ac:dyDescent="0.25">
      <c r="A7600" s="1">
        <v>42883</v>
      </c>
      <c r="B7600" s="3">
        <f t="shared" si="354"/>
        <v>2017</v>
      </c>
      <c r="C7600" s="3">
        <f t="shared" si="355"/>
        <v>5</v>
      </c>
      <c r="D7600" t="s">
        <v>2112</v>
      </c>
      <c r="E7600" t="str">
        <f t="shared" si="356"/>
        <v>Jonathan Howell20170528</v>
      </c>
      <c r="F7600">
        <f>IF(COUNTIF($E$2:E7600, E7600) = 1, MAX($F$1:F7599) + 1, INDEX($F$1:F7599, MATCH(E7600, $E$1:E7599, 0)))</f>
        <v>3771</v>
      </c>
      <c r="G7600" t="s">
        <v>10</v>
      </c>
      <c r="H7600" t="s">
        <v>39</v>
      </c>
      <c r="I7600" t="s">
        <v>40</v>
      </c>
      <c r="J7600" t="s">
        <v>1305</v>
      </c>
      <c r="K7600" s="17">
        <v>54.37</v>
      </c>
      <c r="L7600" s="17">
        <v>4</v>
      </c>
      <c r="M7600" s="17">
        <v>4.08</v>
      </c>
      <c r="N7600" s="17" t="str">
        <f>IF(SalesData[[#This Row],[Profit]]&gt;0,"Profit","Loss")</f>
        <v>Profit</v>
      </c>
    </row>
    <row r="7601" spans="1:14" x14ac:dyDescent="0.25">
      <c r="A7601" s="1">
        <v>42883</v>
      </c>
      <c r="B7601" s="3">
        <f t="shared" si="354"/>
        <v>2017</v>
      </c>
      <c r="C7601" s="3">
        <f t="shared" si="355"/>
        <v>5</v>
      </c>
      <c r="D7601" t="s">
        <v>1912</v>
      </c>
      <c r="E7601" t="str">
        <f t="shared" si="356"/>
        <v>Lori Olson20170528</v>
      </c>
      <c r="F7601">
        <f>IF(COUNTIF($E$2:E7601, E7601) = 1, MAX($F$1:F7600) + 1, INDEX($F$1:F7600, MATCH(E7601, $E$1:E7600, 0)))</f>
        <v>3772</v>
      </c>
      <c r="G7601" t="s">
        <v>685</v>
      </c>
      <c r="H7601" t="s">
        <v>34</v>
      </c>
      <c r="I7601" t="s">
        <v>47</v>
      </c>
      <c r="J7601" t="s">
        <v>2105</v>
      </c>
      <c r="K7601" s="17">
        <v>247.44</v>
      </c>
      <c r="L7601" s="17">
        <v>8</v>
      </c>
      <c r="M7601" s="17">
        <v>101.45</v>
      </c>
      <c r="N7601" s="17" t="str">
        <f>IF(SalesData[[#This Row],[Profit]]&gt;0,"Profit","Loss")</f>
        <v>Profit</v>
      </c>
    </row>
    <row r="7602" spans="1:14" x14ac:dyDescent="0.25">
      <c r="A7602" s="1">
        <v>42883</v>
      </c>
      <c r="B7602" s="3">
        <f t="shared" si="354"/>
        <v>2017</v>
      </c>
      <c r="C7602" s="3">
        <f t="shared" si="355"/>
        <v>5</v>
      </c>
      <c r="D7602" t="s">
        <v>1568</v>
      </c>
      <c r="E7602" t="str">
        <f t="shared" si="356"/>
        <v>Tiffany House20170528</v>
      </c>
      <c r="F7602">
        <f>IF(COUNTIF($E$2:E7602, E7602) = 1, MAX($F$1:F7601) + 1, INDEX($F$1:F7601, MATCH(E7602, $E$1:E7601, 0)))</f>
        <v>3773</v>
      </c>
      <c r="G7602" t="s">
        <v>15</v>
      </c>
      <c r="H7602" t="s">
        <v>34</v>
      </c>
      <c r="I7602" t="s">
        <v>35</v>
      </c>
      <c r="J7602" t="s">
        <v>2596</v>
      </c>
      <c r="K7602" s="17">
        <v>106.87</v>
      </c>
      <c r="L7602" s="17">
        <v>3</v>
      </c>
      <c r="M7602" s="17">
        <v>-29.01</v>
      </c>
      <c r="N7602" s="17" t="str">
        <f>IF(SalesData[[#This Row],[Profit]]&gt;0,"Profit","Loss")</f>
        <v>Loss</v>
      </c>
    </row>
    <row r="7603" spans="1:14" x14ac:dyDescent="0.25">
      <c r="A7603" s="1">
        <v>42883</v>
      </c>
      <c r="B7603" s="3">
        <f t="shared" si="354"/>
        <v>2017</v>
      </c>
      <c r="C7603" s="3">
        <f t="shared" si="355"/>
        <v>5</v>
      </c>
      <c r="D7603" t="s">
        <v>1568</v>
      </c>
      <c r="E7603" t="str">
        <f t="shared" si="356"/>
        <v>Tiffany House20170528</v>
      </c>
      <c r="F7603">
        <f>IF(COUNTIF($E$2:E7603, E7603) = 1, MAX($F$1:F7602) + 1, INDEX($F$1:F7602, MATCH(E7603, $E$1:E7602, 0)))</f>
        <v>3773</v>
      </c>
      <c r="G7603" t="s">
        <v>15</v>
      </c>
      <c r="H7603" t="s">
        <v>11</v>
      </c>
      <c r="I7603" t="s">
        <v>20</v>
      </c>
      <c r="J7603" t="s">
        <v>118</v>
      </c>
      <c r="K7603" s="17">
        <v>3.56</v>
      </c>
      <c r="L7603" s="17">
        <v>3</v>
      </c>
      <c r="M7603" s="17">
        <v>-6.24</v>
      </c>
      <c r="N7603" s="17" t="str">
        <f>IF(SalesData[[#This Row],[Profit]]&gt;0,"Profit","Loss")</f>
        <v>Loss</v>
      </c>
    </row>
    <row r="7604" spans="1:14" x14ac:dyDescent="0.25">
      <c r="A7604" s="1">
        <v>42883</v>
      </c>
      <c r="B7604" s="3">
        <f t="shared" si="354"/>
        <v>2017</v>
      </c>
      <c r="C7604" s="3">
        <f t="shared" si="355"/>
        <v>5</v>
      </c>
      <c r="D7604" t="s">
        <v>1618</v>
      </c>
      <c r="E7604" t="str">
        <f t="shared" si="356"/>
        <v>Candace McMahon20170528</v>
      </c>
      <c r="F7604">
        <f>IF(COUNTIF($E$2:E7604, E7604) = 1, MAX($F$1:F7603) + 1, INDEX($F$1:F7603, MATCH(E7604, $E$1:E7603, 0)))</f>
        <v>3774</v>
      </c>
      <c r="G7604" t="s">
        <v>95</v>
      </c>
      <c r="H7604" t="s">
        <v>39</v>
      </c>
      <c r="I7604" t="s">
        <v>40</v>
      </c>
      <c r="J7604" t="s">
        <v>1493</v>
      </c>
      <c r="K7604" s="17">
        <v>195.96</v>
      </c>
      <c r="L7604" s="17">
        <v>5</v>
      </c>
      <c r="M7604" s="17">
        <v>19.600000000000001</v>
      </c>
      <c r="N7604" s="17" t="str">
        <f>IF(SalesData[[#This Row],[Profit]]&gt;0,"Profit","Loss")</f>
        <v>Profit</v>
      </c>
    </row>
    <row r="7605" spans="1:14" x14ac:dyDescent="0.25">
      <c r="A7605" s="1">
        <v>42883</v>
      </c>
      <c r="B7605" s="3">
        <f t="shared" si="354"/>
        <v>2017</v>
      </c>
      <c r="C7605" s="3">
        <f t="shared" si="355"/>
        <v>5</v>
      </c>
      <c r="D7605" t="s">
        <v>1618</v>
      </c>
      <c r="E7605" t="str">
        <f t="shared" si="356"/>
        <v>Candace McMahon20170528</v>
      </c>
      <c r="F7605">
        <f>IF(COUNTIF($E$2:E7605, E7605) = 1, MAX($F$1:F7604) + 1, INDEX($F$1:F7604, MATCH(E7605, $E$1:E7604, 0)))</f>
        <v>3774</v>
      </c>
      <c r="G7605" t="s">
        <v>95</v>
      </c>
      <c r="H7605" t="s">
        <v>11</v>
      </c>
      <c r="I7605" t="s">
        <v>12</v>
      </c>
      <c r="J7605" t="s">
        <v>2538</v>
      </c>
      <c r="K7605" s="17">
        <v>15.55</v>
      </c>
      <c r="L7605" s="17">
        <v>3</v>
      </c>
      <c r="M7605" s="17">
        <v>5.44</v>
      </c>
      <c r="N7605" s="17" t="str">
        <f>IF(SalesData[[#This Row],[Profit]]&gt;0,"Profit","Loss")</f>
        <v>Profit</v>
      </c>
    </row>
    <row r="7606" spans="1:14" x14ac:dyDescent="0.25">
      <c r="A7606" s="1">
        <v>42883</v>
      </c>
      <c r="B7606" s="3">
        <f t="shared" si="354"/>
        <v>2017</v>
      </c>
      <c r="C7606" s="3">
        <f t="shared" si="355"/>
        <v>5</v>
      </c>
      <c r="D7606" t="s">
        <v>1618</v>
      </c>
      <c r="E7606" t="str">
        <f t="shared" si="356"/>
        <v>Candace McMahon20170528</v>
      </c>
      <c r="F7606">
        <f>IF(COUNTIF($E$2:E7606, E7606) = 1, MAX($F$1:F7605) + 1, INDEX($F$1:F7605, MATCH(E7606, $E$1:E7605, 0)))</f>
        <v>3774</v>
      </c>
      <c r="G7606" t="s">
        <v>95</v>
      </c>
      <c r="H7606" t="s">
        <v>39</v>
      </c>
      <c r="I7606" t="s">
        <v>52</v>
      </c>
      <c r="J7606" t="s">
        <v>1134</v>
      </c>
      <c r="K7606" s="17">
        <v>271.97000000000003</v>
      </c>
      <c r="L7606" s="17">
        <v>4</v>
      </c>
      <c r="M7606" s="17">
        <v>54.39</v>
      </c>
      <c r="N7606" s="17" t="str">
        <f>IF(SalesData[[#This Row],[Profit]]&gt;0,"Profit","Loss")</f>
        <v>Profit</v>
      </c>
    </row>
    <row r="7607" spans="1:14" x14ac:dyDescent="0.25">
      <c r="A7607" s="1">
        <v>42883</v>
      </c>
      <c r="B7607" s="3">
        <f t="shared" si="354"/>
        <v>2017</v>
      </c>
      <c r="C7607" s="3">
        <f t="shared" si="355"/>
        <v>5</v>
      </c>
      <c r="D7607" t="s">
        <v>1734</v>
      </c>
      <c r="E7607" t="str">
        <f t="shared" si="356"/>
        <v>Michael Dominguez20170528</v>
      </c>
      <c r="F7607">
        <f>IF(COUNTIF($E$2:E7607, E7607) = 1, MAX($F$1:F7606) + 1, INDEX($F$1:F7606, MATCH(E7607, $E$1:E7606, 0)))</f>
        <v>3775</v>
      </c>
      <c r="G7607" t="s">
        <v>531</v>
      </c>
      <c r="H7607" t="s">
        <v>34</v>
      </c>
      <c r="I7607" t="s">
        <v>47</v>
      </c>
      <c r="J7607" t="s">
        <v>365</v>
      </c>
      <c r="K7607" s="17">
        <v>27.46</v>
      </c>
      <c r="L7607" s="17">
        <v>2</v>
      </c>
      <c r="M7607" s="17">
        <v>9.89</v>
      </c>
      <c r="N7607" s="17" t="str">
        <f>IF(SalesData[[#This Row],[Profit]]&gt;0,"Profit","Loss")</f>
        <v>Profit</v>
      </c>
    </row>
    <row r="7608" spans="1:14" x14ac:dyDescent="0.25">
      <c r="A7608" s="1">
        <v>42883</v>
      </c>
      <c r="B7608" s="3">
        <f t="shared" si="354"/>
        <v>2017</v>
      </c>
      <c r="C7608" s="3">
        <f t="shared" si="355"/>
        <v>5</v>
      </c>
      <c r="D7608" t="s">
        <v>1734</v>
      </c>
      <c r="E7608" t="str">
        <f t="shared" si="356"/>
        <v>Michael Dominguez20170528</v>
      </c>
      <c r="F7608">
        <f>IF(COUNTIF($E$2:E7608, E7608) = 1, MAX($F$1:F7607) + 1, INDEX($F$1:F7607, MATCH(E7608, $E$1:E7607, 0)))</f>
        <v>3775</v>
      </c>
      <c r="G7608" t="s">
        <v>531</v>
      </c>
      <c r="H7608" t="s">
        <v>11</v>
      </c>
      <c r="I7608" t="s">
        <v>92</v>
      </c>
      <c r="J7608" t="s">
        <v>1278</v>
      </c>
      <c r="K7608" s="17">
        <v>125.13</v>
      </c>
      <c r="L7608" s="17">
        <v>3</v>
      </c>
      <c r="M7608" s="17">
        <v>36.29</v>
      </c>
      <c r="N7608" s="17" t="str">
        <f>IF(SalesData[[#This Row],[Profit]]&gt;0,"Profit","Loss")</f>
        <v>Profit</v>
      </c>
    </row>
    <row r="7609" spans="1:14" x14ac:dyDescent="0.25">
      <c r="A7609" s="1">
        <v>42883</v>
      </c>
      <c r="B7609" s="3">
        <f t="shared" si="354"/>
        <v>2017</v>
      </c>
      <c r="C7609" s="3">
        <f t="shared" si="355"/>
        <v>5</v>
      </c>
      <c r="D7609" t="s">
        <v>1438</v>
      </c>
      <c r="E7609" t="str">
        <f t="shared" si="356"/>
        <v>Alice McCarthy20170528</v>
      </c>
      <c r="F7609">
        <f>IF(COUNTIF($E$2:E7609, E7609) = 1, MAX($F$1:F7608) + 1, INDEX($F$1:F7608, MATCH(E7609, $E$1:E7608, 0)))</f>
        <v>3776</v>
      </c>
      <c r="G7609" t="s">
        <v>78</v>
      </c>
      <c r="H7609" t="s">
        <v>11</v>
      </c>
      <c r="I7609" t="s">
        <v>12</v>
      </c>
      <c r="J7609" t="s">
        <v>2240</v>
      </c>
      <c r="K7609" s="17">
        <v>13.87</v>
      </c>
      <c r="L7609" s="17">
        <v>3</v>
      </c>
      <c r="M7609" s="17">
        <v>5.03</v>
      </c>
      <c r="N7609" s="17" t="str">
        <f>IF(SalesData[[#This Row],[Profit]]&gt;0,"Profit","Loss")</f>
        <v>Profit</v>
      </c>
    </row>
    <row r="7610" spans="1:14" x14ac:dyDescent="0.25">
      <c r="A7610" s="1">
        <v>42883</v>
      </c>
      <c r="B7610" s="3">
        <f t="shared" si="354"/>
        <v>2017</v>
      </c>
      <c r="C7610" s="3">
        <f t="shared" si="355"/>
        <v>5</v>
      </c>
      <c r="D7610" t="s">
        <v>1438</v>
      </c>
      <c r="E7610" t="str">
        <f t="shared" si="356"/>
        <v>Alice McCarthy20170528</v>
      </c>
      <c r="F7610">
        <f>IF(COUNTIF($E$2:E7610, E7610) = 1, MAX($F$1:F7609) + 1, INDEX($F$1:F7609, MATCH(E7610, $E$1:E7609, 0)))</f>
        <v>3776</v>
      </c>
      <c r="G7610" t="s">
        <v>78</v>
      </c>
      <c r="H7610" t="s">
        <v>34</v>
      </c>
      <c r="I7610" t="s">
        <v>74</v>
      </c>
      <c r="J7610" t="s">
        <v>2161</v>
      </c>
      <c r="K7610" s="17">
        <v>115.96</v>
      </c>
      <c r="L7610" s="17">
        <v>4</v>
      </c>
      <c r="M7610" s="17">
        <v>-64.94</v>
      </c>
      <c r="N7610" s="17" t="str">
        <f>IF(SalesData[[#This Row],[Profit]]&gt;0,"Profit","Loss")</f>
        <v>Loss</v>
      </c>
    </row>
    <row r="7611" spans="1:14" x14ac:dyDescent="0.25">
      <c r="A7611" s="1">
        <v>42884</v>
      </c>
      <c r="B7611" s="3">
        <f t="shared" si="354"/>
        <v>2017</v>
      </c>
      <c r="C7611" s="3">
        <f t="shared" si="355"/>
        <v>5</v>
      </c>
      <c r="D7611" t="s">
        <v>1920</v>
      </c>
      <c r="E7611" t="str">
        <f t="shared" si="356"/>
        <v>Guy Thornton20170529</v>
      </c>
      <c r="F7611">
        <f>IF(COUNTIF($E$2:E7611, E7611) = 1, MAX($F$1:F7610) + 1, INDEX($F$1:F7610, MATCH(E7611, $E$1:E7610, 0)))</f>
        <v>3777</v>
      </c>
      <c r="G7611" t="s">
        <v>10</v>
      </c>
      <c r="H7611" t="s">
        <v>11</v>
      </c>
      <c r="I7611" t="s">
        <v>12</v>
      </c>
      <c r="J7611" t="s">
        <v>2394</v>
      </c>
      <c r="K7611" s="17">
        <v>25.92</v>
      </c>
      <c r="L7611" s="17">
        <v>5</v>
      </c>
      <c r="M7611" s="17">
        <v>9.4</v>
      </c>
      <c r="N7611" s="17" t="str">
        <f>IF(SalesData[[#This Row],[Profit]]&gt;0,"Profit","Loss")</f>
        <v>Profit</v>
      </c>
    </row>
    <row r="7612" spans="1:14" x14ac:dyDescent="0.25">
      <c r="A7612" s="1">
        <v>42884</v>
      </c>
      <c r="B7612" s="3">
        <f t="shared" si="354"/>
        <v>2017</v>
      </c>
      <c r="C7612" s="3">
        <f t="shared" si="355"/>
        <v>5</v>
      </c>
      <c r="D7612" t="s">
        <v>1920</v>
      </c>
      <c r="E7612" t="str">
        <f t="shared" si="356"/>
        <v>Guy Thornton20170529</v>
      </c>
      <c r="F7612">
        <f>IF(COUNTIF($E$2:E7612, E7612) = 1, MAX($F$1:F7611) + 1, INDEX($F$1:F7611, MATCH(E7612, $E$1:E7611, 0)))</f>
        <v>3777</v>
      </c>
      <c r="G7612" t="s">
        <v>10</v>
      </c>
      <c r="H7612" t="s">
        <v>11</v>
      </c>
      <c r="I7612" t="s">
        <v>18</v>
      </c>
      <c r="J7612" t="s">
        <v>1753</v>
      </c>
      <c r="K7612" s="17">
        <v>53.42</v>
      </c>
      <c r="L7612" s="17">
        <v>3</v>
      </c>
      <c r="M7612" s="17">
        <v>4.67</v>
      </c>
      <c r="N7612" s="17" t="str">
        <f>IF(SalesData[[#This Row],[Profit]]&gt;0,"Profit","Loss")</f>
        <v>Profit</v>
      </c>
    </row>
    <row r="7613" spans="1:14" x14ac:dyDescent="0.25">
      <c r="A7613" s="1">
        <v>42884</v>
      </c>
      <c r="B7613" s="3">
        <f t="shared" si="354"/>
        <v>2017</v>
      </c>
      <c r="C7613" s="3">
        <f t="shared" si="355"/>
        <v>5</v>
      </c>
      <c r="D7613" t="s">
        <v>2463</v>
      </c>
      <c r="E7613" t="str">
        <f t="shared" si="356"/>
        <v>Henia Zydlo20170529</v>
      </c>
      <c r="F7613">
        <f>IF(COUNTIF($E$2:E7613, E7613) = 1, MAX($F$1:F7612) + 1, INDEX($F$1:F7612, MATCH(E7613, $E$1:E7612, 0)))</f>
        <v>3778</v>
      </c>
      <c r="G7613" t="s">
        <v>10</v>
      </c>
      <c r="H7613" t="s">
        <v>34</v>
      </c>
      <c r="I7613" t="s">
        <v>47</v>
      </c>
      <c r="J7613" t="s">
        <v>2554</v>
      </c>
      <c r="K7613" s="17">
        <v>65.42</v>
      </c>
      <c r="L7613" s="17">
        <v>4</v>
      </c>
      <c r="M7613" s="17">
        <v>-52.34</v>
      </c>
      <c r="N7613" s="17" t="str">
        <f>IF(SalesData[[#This Row],[Profit]]&gt;0,"Profit","Loss")</f>
        <v>Loss</v>
      </c>
    </row>
    <row r="7614" spans="1:14" x14ac:dyDescent="0.25">
      <c r="A7614" s="1">
        <v>42884</v>
      </c>
      <c r="B7614" s="3">
        <f t="shared" si="354"/>
        <v>2017</v>
      </c>
      <c r="C7614" s="3">
        <f t="shared" si="355"/>
        <v>5</v>
      </c>
      <c r="D7614" t="s">
        <v>1957</v>
      </c>
      <c r="E7614" t="str">
        <f t="shared" si="356"/>
        <v>Jesus Ocampo20170529</v>
      </c>
      <c r="F7614">
        <f>IF(COUNTIF($E$2:E7614, E7614) = 1, MAX($F$1:F7613) + 1, INDEX($F$1:F7613, MATCH(E7614, $E$1:E7613, 0)))</f>
        <v>3779</v>
      </c>
      <c r="G7614" t="s">
        <v>996</v>
      </c>
      <c r="H7614" t="s">
        <v>11</v>
      </c>
      <c r="I7614" t="s">
        <v>43</v>
      </c>
      <c r="J7614" t="s">
        <v>234</v>
      </c>
      <c r="K7614" s="17">
        <v>23.55</v>
      </c>
      <c r="L7614" s="17">
        <v>5</v>
      </c>
      <c r="M7614" s="17">
        <v>1.18</v>
      </c>
      <c r="N7614" s="17" t="str">
        <f>IF(SalesData[[#This Row],[Profit]]&gt;0,"Profit","Loss")</f>
        <v>Profit</v>
      </c>
    </row>
    <row r="7615" spans="1:14" x14ac:dyDescent="0.25">
      <c r="A7615" s="1">
        <v>42884</v>
      </c>
      <c r="B7615" s="3">
        <f t="shared" si="354"/>
        <v>2017</v>
      </c>
      <c r="C7615" s="3">
        <f t="shared" si="355"/>
        <v>5</v>
      </c>
      <c r="D7615" t="s">
        <v>1616</v>
      </c>
      <c r="E7615" t="str">
        <f t="shared" si="356"/>
        <v>Maris LaWare20170529</v>
      </c>
      <c r="F7615">
        <f>IF(COUNTIF($E$2:E7615, E7615) = 1, MAX($F$1:F7614) + 1, INDEX($F$1:F7614, MATCH(E7615, $E$1:E7614, 0)))</f>
        <v>3780</v>
      </c>
      <c r="G7615" t="s">
        <v>129</v>
      </c>
      <c r="H7615" t="s">
        <v>11</v>
      </c>
      <c r="I7615" t="s">
        <v>20</v>
      </c>
      <c r="J7615" t="s">
        <v>1139</v>
      </c>
      <c r="K7615" s="17">
        <v>43.41</v>
      </c>
      <c r="L7615" s="17">
        <v>1</v>
      </c>
      <c r="M7615" s="17">
        <v>19.97</v>
      </c>
      <c r="N7615" s="17" t="str">
        <f>IF(SalesData[[#This Row],[Profit]]&gt;0,"Profit","Loss")</f>
        <v>Profit</v>
      </c>
    </row>
    <row r="7616" spans="1:14" x14ac:dyDescent="0.25">
      <c r="A7616" s="1">
        <v>42884</v>
      </c>
      <c r="B7616" s="3">
        <f t="shared" si="354"/>
        <v>2017</v>
      </c>
      <c r="C7616" s="3">
        <f t="shared" si="355"/>
        <v>5</v>
      </c>
      <c r="D7616" t="s">
        <v>1616</v>
      </c>
      <c r="E7616" t="str">
        <f t="shared" si="356"/>
        <v>Maris LaWare20170529</v>
      </c>
      <c r="F7616">
        <f>IF(COUNTIF($E$2:E7616, E7616) = 1, MAX($F$1:F7615) + 1, INDEX($F$1:F7615, MATCH(E7616, $E$1:E7615, 0)))</f>
        <v>3780</v>
      </c>
      <c r="G7616" t="s">
        <v>129</v>
      </c>
      <c r="H7616" t="s">
        <v>34</v>
      </c>
      <c r="I7616" t="s">
        <v>47</v>
      </c>
      <c r="J7616" t="s">
        <v>281</v>
      </c>
      <c r="K7616" s="17">
        <v>6.24</v>
      </c>
      <c r="L7616" s="17">
        <v>3</v>
      </c>
      <c r="M7616" s="17">
        <v>2.62</v>
      </c>
      <c r="N7616" s="17" t="str">
        <f>IF(SalesData[[#This Row],[Profit]]&gt;0,"Profit","Loss")</f>
        <v>Profit</v>
      </c>
    </row>
    <row r="7617" spans="1:14" x14ac:dyDescent="0.25">
      <c r="A7617" s="1">
        <v>42884</v>
      </c>
      <c r="B7617" s="3">
        <f t="shared" si="354"/>
        <v>2017</v>
      </c>
      <c r="C7617" s="3">
        <f t="shared" si="355"/>
        <v>5</v>
      </c>
      <c r="D7617" t="s">
        <v>1616</v>
      </c>
      <c r="E7617" t="str">
        <f t="shared" si="356"/>
        <v>Maris LaWare20170529</v>
      </c>
      <c r="F7617">
        <f>IF(COUNTIF($E$2:E7617, E7617) = 1, MAX($F$1:F7616) + 1, INDEX($F$1:F7616, MATCH(E7617, $E$1:E7616, 0)))</f>
        <v>3780</v>
      </c>
      <c r="G7617" t="s">
        <v>129</v>
      </c>
      <c r="H7617" t="s">
        <v>11</v>
      </c>
      <c r="I7617" t="s">
        <v>92</v>
      </c>
      <c r="J7617" t="s">
        <v>2606</v>
      </c>
      <c r="K7617" s="17">
        <v>465.16</v>
      </c>
      <c r="L7617" s="17">
        <v>2</v>
      </c>
      <c r="M7617" s="17">
        <v>120.94</v>
      </c>
      <c r="N7617" s="17" t="str">
        <f>IF(SalesData[[#This Row],[Profit]]&gt;0,"Profit","Loss")</f>
        <v>Profit</v>
      </c>
    </row>
    <row r="7618" spans="1:14" x14ac:dyDescent="0.25">
      <c r="A7618" s="1">
        <v>42884</v>
      </c>
      <c r="B7618" s="3">
        <f t="shared" ref="B7618:B7681" si="357">YEAR(A7618)</f>
        <v>2017</v>
      </c>
      <c r="C7618" s="3">
        <f t="shared" ref="C7618:C7681" si="358">MONTH(A7618)</f>
        <v>5</v>
      </c>
      <c r="D7618" t="s">
        <v>1616</v>
      </c>
      <c r="E7618" t="str">
        <f t="shared" ref="E7618:E7681" si="359">D7618 &amp; TEXT(A7618, "yyyymmdd")</f>
        <v>Maris LaWare20170529</v>
      </c>
      <c r="F7618">
        <f>IF(COUNTIF($E$2:E7618, E7618) = 1, MAX($F$1:F7617) + 1, INDEX($F$1:F7617, MATCH(E7618, $E$1:E7617, 0)))</f>
        <v>3780</v>
      </c>
      <c r="G7618" t="s">
        <v>129</v>
      </c>
      <c r="H7618" t="s">
        <v>11</v>
      </c>
      <c r="I7618" t="s">
        <v>12</v>
      </c>
      <c r="J7618" t="s">
        <v>754</v>
      </c>
      <c r="K7618" s="17">
        <v>7.98</v>
      </c>
      <c r="L7618" s="17">
        <v>1</v>
      </c>
      <c r="M7618" s="17">
        <v>3.99</v>
      </c>
      <c r="N7618" s="17" t="str">
        <f>IF(SalesData[[#This Row],[Profit]]&gt;0,"Profit","Loss")</f>
        <v>Profit</v>
      </c>
    </row>
    <row r="7619" spans="1:14" x14ac:dyDescent="0.25">
      <c r="A7619" s="1">
        <v>42885</v>
      </c>
      <c r="B7619" s="3">
        <f t="shared" si="357"/>
        <v>2017</v>
      </c>
      <c r="C7619" s="3">
        <f t="shared" si="358"/>
        <v>5</v>
      </c>
      <c r="D7619" t="s">
        <v>2138</v>
      </c>
      <c r="E7619" t="str">
        <f t="shared" si="359"/>
        <v>Bruce Degenhardt20170530</v>
      </c>
      <c r="F7619">
        <f>IF(COUNTIF($E$2:E7619, E7619) = 1, MAX($F$1:F7618) + 1, INDEX($F$1:F7618, MATCH(E7619, $E$1:E7618, 0)))</f>
        <v>3781</v>
      </c>
      <c r="G7619" t="s">
        <v>62</v>
      </c>
      <c r="H7619" t="s">
        <v>34</v>
      </c>
      <c r="I7619" t="s">
        <v>74</v>
      </c>
      <c r="J7619" t="s">
        <v>1717</v>
      </c>
      <c r="K7619" s="17">
        <v>241.96</v>
      </c>
      <c r="L7619" s="17">
        <v>2</v>
      </c>
      <c r="M7619" s="17">
        <v>33.869999999999997</v>
      </c>
      <c r="N7619" s="17" t="str">
        <f>IF(SalesData[[#This Row],[Profit]]&gt;0,"Profit","Loss")</f>
        <v>Profit</v>
      </c>
    </row>
    <row r="7620" spans="1:14" x14ac:dyDescent="0.25">
      <c r="A7620" s="1">
        <v>42885</v>
      </c>
      <c r="B7620" s="3">
        <f t="shared" si="357"/>
        <v>2017</v>
      </c>
      <c r="C7620" s="3">
        <f t="shared" si="358"/>
        <v>5</v>
      </c>
      <c r="D7620" t="s">
        <v>2138</v>
      </c>
      <c r="E7620" t="str">
        <f t="shared" si="359"/>
        <v>Bruce Degenhardt20170530</v>
      </c>
      <c r="F7620">
        <f>IF(COUNTIF($E$2:E7620, E7620) = 1, MAX($F$1:F7619) + 1, INDEX($F$1:F7619, MATCH(E7620, $E$1:E7619, 0)))</f>
        <v>3781</v>
      </c>
      <c r="G7620" t="s">
        <v>62</v>
      </c>
      <c r="H7620" t="s">
        <v>11</v>
      </c>
      <c r="I7620" t="s">
        <v>20</v>
      </c>
      <c r="J7620" t="s">
        <v>1792</v>
      </c>
      <c r="K7620" s="17">
        <v>3.89</v>
      </c>
      <c r="L7620" s="17">
        <v>1</v>
      </c>
      <c r="M7620" s="17">
        <v>1.87</v>
      </c>
      <c r="N7620" s="17" t="str">
        <f>IF(SalesData[[#This Row],[Profit]]&gt;0,"Profit","Loss")</f>
        <v>Profit</v>
      </c>
    </row>
    <row r="7621" spans="1:14" x14ac:dyDescent="0.25">
      <c r="A7621" s="1">
        <v>42885</v>
      </c>
      <c r="B7621" s="3">
        <f t="shared" si="357"/>
        <v>2017</v>
      </c>
      <c r="C7621" s="3">
        <f t="shared" si="358"/>
        <v>5</v>
      </c>
      <c r="D7621" t="s">
        <v>2138</v>
      </c>
      <c r="E7621" t="str">
        <f t="shared" si="359"/>
        <v>Bruce Degenhardt20170530</v>
      </c>
      <c r="F7621">
        <f>IF(COUNTIF($E$2:E7621, E7621) = 1, MAX($F$1:F7620) + 1, INDEX($F$1:F7620, MATCH(E7621, $E$1:E7620, 0)))</f>
        <v>3781</v>
      </c>
      <c r="G7621" t="s">
        <v>62</v>
      </c>
      <c r="H7621" t="s">
        <v>34</v>
      </c>
      <c r="I7621" t="s">
        <v>47</v>
      </c>
      <c r="J7621" t="s">
        <v>872</v>
      </c>
      <c r="K7621" s="17">
        <v>8.01</v>
      </c>
      <c r="L7621" s="17">
        <v>3</v>
      </c>
      <c r="M7621" s="17">
        <v>3.04</v>
      </c>
      <c r="N7621" s="17" t="str">
        <f>IF(SalesData[[#This Row],[Profit]]&gt;0,"Profit","Loss")</f>
        <v>Profit</v>
      </c>
    </row>
    <row r="7622" spans="1:14" x14ac:dyDescent="0.25">
      <c r="A7622" s="1">
        <v>42885</v>
      </c>
      <c r="B7622" s="3">
        <f t="shared" si="357"/>
        <v>2017</v>
      </c>
      <c r="C7622" s="3">
        <f t="shared" si="358"/>
        <v>5</v>
      </c>
      <c r="D7622" t="s">
        <v>1863</v>
      </c>
      <c r="E7622" t="str">
        <f t="shared" si="359"/>
        <v>Michael Granlund20170530</v>
      </c>
      <c r="F7622">
        <f>IF(COUNTIF($E$2:E7622, E7622) = 1, MAX($F$1:F7621) + 1, INDEX($F$1:F7621, MATCH(E7622, $E$1:E7621, 0)))</f>
        <v>3782</v>
      </c>
      <c r="G7622" t="s">
        <v>91</v>
      </c>
      <c r="H7622" t="s">
        <v>39</v>
      </c>
      <c r="I7622" t="s">
        <v>40</v>
      </c>
      <c r="J7622" t="s">
        <v>1940</v>
      </c>
      <c r="K7622" s="17">
        <v>156.79</v>
      </c>
      <c r="L7622" s="17">
        <v>1</v>
      </c>
      <c r="M7622" s="17">
        <v>17.64</v>
      </c>
      <c r="N7622" s="17" t="str">
        <f>IF(SalesData[[#This Row],[Profit]]&gt;0,"Profit","Loss")</f>
        <v>Profit</v>
      </c>
    </row>
    <row r="7623" spans="1:14" x14ac:dyDescent="0.25">
      <c r="A7623" s="1">
        <v>42885</v>
      </c>
      <c r="B7623" s="3">
        <f t="shared" si="357"/>
        <v>2017</v>
      </c>
      <c r="C7623" s="3">
        <f t="shared" si="358"/>
        <v>5</v>
      </c>
      <c r="D7623" t="s">
        <v>1863</v>
      </c>
      <c r="E7623" t="str">
        <f t="shared" si="359"/>
        <v>Michael Granlund20170530</v>
      </c>
      <c r="F7623">
        <f>IF(COUNTIF($E$2:E7623, E7623) = 1, MAX($F$1:F7622) + 1, INDEX($F$1:F7622, MATCH(E7623, $E$1:E7622, 0)))</f>
        <v>3782</v>
      </c>
      <c r="G7623" t="s">
        <v>91</v>
      </c>
      <c r="H7623" t="s">
        <v>39</v>
      </c>
      <c r="I7623" t="s">
        <v>52</v>
      </c>
      <c r="J7623" t="s">
        <v>388</v>
      </c>
      <c r="K7623" s="17">
        <v>35.36</v>
      </c>
      <c r="L7623" s="17">
        <v>2</v>
      </c>
      <c r="M7623" s="17">
        <v>-3.09</v>
      </c>
      <c r="N7623" s="17" t="str">
        <f>IF(SalesData[[#This Row],[Profit]]&gt;0,"Profit","Loss")</f>
        <v>Loss</v>
      </c>
    </row>
    <row r="7624" spans="1:14" x14ac:dyDescent="0.25">
      <c r="A7624" s="1">
        <v>42885</v>
      </c>
      <c r="B7624" s="3">
        <f t="shared" si="357"/>
        <v>2017</v>
      </c>
      <c r="C7624" s="3">
        <f t="shared" si="358"/>
        <v>5</v>
      </c>
      <c r="D7624" t="s">
        <v>1863</v>
      </c>
      <c r="E7624" t="str">
        <f t="shared" si="359"/>
        <v>Michael Granlund20170530</v>
      </c>
      <c r="F7624">
        <f>IF(COUNTIF($E$2:E7624, E7624) = 1, MAX($F$1:F7623) + 1, INDEX($F$1:F7623, MATCH(E7624, $E$1:E7623, 0)))</f>
        <v>3782</v>
      </c>
      <c r="G7624" t="s">
        <v>91</v>
      </c>
      <c r="H7624" t="s">
        <v>34</v>
      </c>
      <c r="I7624" t="s">
        <v>47</v>
      </c>
      <c r="J7624" t="s">
        <v>2223</v>
      </c>
      <c r="K7624" s="17">
        <v>13.59</v>
      </c>
      <c r="L7624" s="17">
        <v>1</v>
      </c>
      <c r="M7624" s="17">
        <v>-0.34</v>
      </c>
      <c r="N7624" s="17" t="str">
        <f>IF(SalesData[[#This Row],[Profit]]&gt;0,"Profit","Loss")</f>
        <v>Loss</v>
      </c>
    </row>
    <row r="7625" spans="1:14" x14ac:dyDescent="0.25">
      <c r="A7625" s="1">
        <v>42885</v>
      </c>
      <c r="B7625" s="3">
        <f t="shared" si="357"/>
        <v>2017</v>
      </c>
      <c r="C7625" s="3">
        <f t="shared" si="358"/>
        <v>5</v>
      </c>
      <c r="D7625" t="s">
        <v>1401</v>
      </c>
      <c r="E7625" t="str">
        <f t="shared" si="359"/>
        <v>Suzanne McNair20170530</v>
      </c>
      <c r="F7625">
        <f>IF(COUNTIF($E$2:E7625, E7625) = 1, MAX($F$1:F7624) + 1, INDEX($F$1:F7624, MATCH(E7625, $E$1:E7624, 0)))</f>
        <v>3783</v>
      </c>
      <c r="G7625" t="s">
        <v>27</v>
      </c>
      <c r="H7625" t="s">
        <v>11</v>
      </c>
      <c r="I7625" t="s">
        <v>12</v>
      </c>
      <c r="J7625" t="s">
        <v>2583</v>
      </c>
      <c r="K7625" s="17">
        <v>37.520000000000003</v>
      </c>
      <c r="L7625" s="17">
        <v>4</v>
      </c>
      <c r="M7625" s="17">
        <v>18.010000000000002</v>
      </c>
      <c r="N7625" s="17" t="str">
        <f>IF(SalesData[[#This Row],[Profit]]&gt;0,"Profit","Loss")</f>
        <v>Profit</v>
      </c>
    </row>
    <row r="7626" spans="1:14" x14ac:dyDescent="0.25">
      <c r="A7626" s="1">
        <v>42885</v>
      </c>
      <c r="B7626" s="3">
        <f t="shared" si="357"/>
        <v>2017</v>
      </c>
      <c r="C7626" s="3">
        <f t="shared" si="358"/>
        <v>5</v>
      </c>
      <c r="D7626" t="s">
        <v>277</v>
      </c>
      <c r="E7626" t="str">
        <f t="shared" si="359"/>
        <v>Kean Thornton20170530</v>
      </c>
      <c r="F7626">
        <f>IF(COUNTIF($E$2:E7626, E7626) = 1, MAX($F$1:F7625) + 1, INDEX($F$1:F7625, MATCH(E7626, $E$1:E7625, 0)))</f>
        <v>3784</v>
      </c>
      <c r="G7626" t="s">
        <v>10</v>
      </c>
      <c r="H7626" t="s">
        <v>34</v>
      </c>
      <c r="I7626" t="s">
        <v>74</v>
      </c>
      <c r="J7626" t="s">
        <v>1930</v>
      </c>
      <c r="K7626" s="17">
        <v>204.67</v>
      </c>
      <c r="L7626" s="17">
        <v>1</v>
      </c>
      <c r="M7626" s="17">
        <v>-6.02</v>
      </c>
      <c r="N7626" s="17" t="str">
        <f>IF(SalesData[[#This Row],[Profit]]&gt;0,"Profit","Loss")</f>
        <v>Loss</v>
      </c>
    </row>
    <row r="7627" spans="1:14" x14ac:dyDescent="0.25">
      <c r="A7627" s="1">
        <v>42885</v>
      </c>
      <c r="B7627" s="3">
        <f t="shared" si="357"/>
        <v>2017</v>
      </c>
      <c r="C7627" s="3">
        <f t="shared" si="358"/>
        <v>5</v>
      </c>
      <c r="D7627" t="s">
        <v>283</v>
      </c>
      <c r="E7627" t="str">
        <f t="shared" si="359"/>
        <v>Kelly Andreada20170530</v>
      </c>
      <c r="F7627">
        <f>IF(COUNTIF($E$2:E7627, E7627) = 1, MAX($F$1:F7626) + 1, INDEX($F$1:F7626, MATCH(E7627, $E$1:E7626, 0)))</f>
        <v>3785</v>
      </c>
      <c r="G7627" t="s">
        <v>27</v>
      </c>
      <c r="H7627" t="s">
        <v>11</v>
      </c>
      <c r="I7627" t="s">
        <v>24</v>
      </c>
      <c r="J7627" t="s">
        <v>885</v>
      </c>
      <c r="K7627" s="17">
        <v>35.1</v>
      </c>
      <c r="L7627" s="17">
        <v>6</v>
      </c>
      <c r="M7627" s="17">
        <v>10.18</v>
      </c>
      <c r="N7627" s="17" t="str">
        <f>IF(SalesData[[#This Row],[Profit]]&gt;0,"Profit","Loss")</f>
        <v>Profit</v>
      </c>
    </row>
    <row r="7628" spans="1:14" x14ac:dyDescent="0.25">
      <c r="A7628" s="1">
        <v>42887</v>
      </c>
      <c r="B7628" s="3">
        <f t="shared" si="357"/>
        <v>2017</v>
      </c>
      <c r="C7628" s="3">
        <f t="shared" si="358"/>
        <v>6</v>
      </c>
      <c r="D7628" t="s">
        <v>1035</v>
      </c>
      <c r="E7628" t="str">
        <f t="shared" si="359"/>
        <v>Barry Blumstein20170601</v>
      </c>
      <c r="F7628">
        <f>IF(COUNTIF($E$2:E7628, E7628) = 1, MAX($F$1:F7627) + 1, INDEX($F$1:F7627, MATCH(E7628, $E$1:E7627, 0)))</f>
        <v>3786</v>
      </c>
      <c r="G7628" t="s">
        <v>78</v>
      </c>
      <c r="H7628" t="s">
        <v>11</v>
      </c>
      <c r="I7628" t="s">
        <v>92</v>
      </c>
      <c r="J7628" t="s">
        <v>1975</v>
      </c>
      <c r="K7628" s="17">
        <v>17.48</v>
      </c>
      <c r="L7628" s="17">
        <v>5</v>
      </c>
      <c r="M7628" s="17">
        <v>1.31</v>
      </c>
      <c r="N7628" s="17" t="str">
        <f>IF(SalesData[[#This Row],[Profit]]&gt;0,"Profit","Loss")</f>
        <v>Profit</v>
      </c>
    </row>
    <row r="7629" spans="1:14" x14ac:dyDescent="0.25">
      <c r="A7629" s="1">
        <v>42887</v>
      </c>
      <c r="B7629" s="3">
        <f t="shared" si="357"/>
        <v>2017</v>
      </c>
      <c r="C7629" s="3">
        <f t="shared" si="358"/>
        <v>6</v>
      </c>
      <c r="D7629" t="s">
        <v>2209</v>
      </c>
      <c r="E7629" t="str">
        <f t="shared" si="359"/>
        <v>Fred Harton20170601</v>
      </c>
      <c r="F7629">
        <f>IF(COUNTIF($E$2:E7629, E7629) = 1, MAX($F$1:F7628) + 1, INDEX($F$1:F7628, MATCH(E7629, $E$1:E7628, 0)))</f>
        <v>3787</v>
      </c>
      <c r="G7629" t="s">
        <v>78</v>
      </c>
      <c r="H7629" t="s">
        <v>11</v>
      </c>
      <c r="I7629" t="s">
        <v>20</v>
      </c>
      <c r="J7629" t="s">
        <v>248</v>
      </c>
      <c r="K7629" s="17">
        <v>3.8</v>
      </c>
      <c r="L7629" s="17">
        <v>2</v>
      </c>
      <c r="M7629" s="17">
        <v>-2.66</v>
      </c>
      <c r="N7629" s="17" t="str">
        <f>IF(SalesData[[#This Row],[Profit]]&gt;0,"Profit","Loss")</f>
        <v>Loss</v>
      </c>
    </row>
    <row r="7630" spans="1:14" x14ac:dyDescent="0.25">
      <c r="A7630" s="1">
        <v>42887</v>
      </c>
      <c r="B7630" s="3">
        <f t="shared" si="357"/>
        <v>2017</v>
      </c>
      <c r="C7630" s="3">
        <f t="shared" si="358"/>
        <v>6</v>
      </c>
      <c r="D7630" t="s">
        <v>2209</v>
      </c>
      <c r="E7630" t="str">
        <f t="shared" si="359"/>
        <v>Fred Harton20170601</v>
      </c>
      <c r="F7630">
        <f>IF(COUNTIF($E$2:E7630, E7630) = 1, MAX($F$1:F7629) + 1, INDEX($F$1:F7629, MATCH(E7630, $E$1:E7629, 0)))</f>
        <v>3787</v>
      </c>
      <c r="G7630" t="s">
        <v>78</v>
      </c>
      <c r="H7630" t="s">
        <v>11</v>
      </c>
      <c r="I7630" t="s">
        <v>12</v>
      </c>
      <c r="J7630" t="s">
        <v>1315</v>
      </c>
      <c r="K7630" s="17">
        <v>27.74</v>
      </c>
      <c r="L7630" s="17">
        <v>6</v>
      </c>
      <c r="M7630" s="17">
        <v>10.06</v>
      </c>
      <c r="N7630" s="17" t="str">
        <f>IF(SalesData[[#This Row],[Profit]]&gt;0,"Profit","Loss")</f>
        <v>Profit</v>
      </c>
    </row>
    <row r="7631" spans="1:14" x14ac:dyDescent="0.25">
      <c r="A7631" s="1">
        <v>42887</v>
      </c>
      <c r="B7631" s="3">
        <f t="shared" si="357"/>
        <v>2017</v>
      </c>
      <c r="C7631" s="3">
        <f t="shared" si="358"/>
        <v>6</v>
      </c>
      <c r="D7631" t="s">
        <v>2209</v>
      </c>
      <c r="E7631" t="str">
        <f t="shared" si="359"/>
        <v>Fred Harton20170601</v>
      </c>
      <c r="F7631">
        <f>IF(COUNTIF($E$2:E7631, E7631) = 1, MAX($F$1:F7630) + 1, INDEX($F$1:F7630, MATCH(E7631, $E$1:E7630, 0)))</f>
        <v>3787</v>
      </c>
      <c r="G7631" t="s">
        <v>78</v>
      </c>
      <c r="H7631" t="s">
        <v>39</v>
      </c>
      <c r="I7631" t="s">
        <v>40</v>
      </c>
      <c r="J7631" t="s">
        <v>2300</v>
      </c>
      <c r="K7631" s="17">
        <v>158.38</v>
      </c>
      <c r="L7631" s="17">
        <v>4</v>
      </c>
      <c r="M7631" s="17">
        <v>-34.31</v>
      </c>
      <c r="N7631" s="17" t="str">
        <f>IF(SalesData[[#This Row],[Profit]]&gt;0,"Profit","Loss")</f>
        <v>Loss</v>
      </c>
    </row>
    <row r="7632" spans="1:14" x14ac:dyDescent="0.25">
      <c r="A7632" s="1">
        <v>42887</v>
      </c>
      <c r="B7632" s="3">
        <f t="shared" si="357"/>
        <v>2017</v>
      </c>
      <c r="C7632" s="3">
        <f t="shared" si="358"/>
        <v>6</v>
      </c>
      <c r="D7632" t="s">
        <v>2518</v>
      </c>
      <c r="E7632" t="str">
        <f t="shared" si="359"/>
        <v>Cynthia Voltz20170601</v>
      </c>
      <c r="F7632">
        <f>IF(COUNTIF($E$2:E7632, E7632) = 1, MAX($F$1:F7631) + 1, INDEX($F$1:F7631, MATCH(E7632, $E$1:E7631, 0)))</f>
        <v>3788</v>
      </c>
      <c r="G7632" t="s">
        <v>996</v>
      </c>
      <c r="H7632" t="s">
        <v>11</v>
      </c>
      <c r="I7632" t="s">
        <v>20</v>
      </c>
      <c r="J7632" t="s">
        <v>96</v>
      </c>
      <c r="K7632" s="17">
        <v>53.9</v>
      </c>
      <c r="L7632" s="17">
        <v>5</v>
      </c>
      <c r="M7632" s="17">
        <v>25.87</v>
      </c>
      <c r="N7632" s="17" t="str">
        <f>IF(SalesData[[#This Row],[Profit]]&gt;0,"Profit","Loss")</f>
        <v>Profit</v>
      </c>
    </row>
    <row r="7633" spans="1:14" x14ac:dyDescent="0.25">
      <c r="A7633" s="1">
        <v>42887</v>
      </c>
      <c r="B7633" s="3">
        <f t="shared" si="357"/>
        <v>2017</v>
      </c>
      <c r="C7633" s="3">
        <f t="shared" si="358"/>
        <v>6</v>
      </c>
      <c r="D7633" t="s">
        <v>717</v>
      </c>
      <c r="E7633" t="str">
        <f t="shared" si="359"/>
        <v>Barry Weirich20170601</v>
      </c>
      <c r="F7633">
        <f>IF(COUNTIF($E$2:E7633, E7633) = 1, MAX($F$1:F7632) + 1, INDEX($F$1:F7632, MATCH(E7633, $E$1:E7632, 0)))</f>
        <v>3789</v>
      </c>
      <c r="G7633" t="s">
        <v>23</v>
      </c>
      <c r="H7633" t="s">
        <v>11</v>
      </c>
      <c r="I7633" t="s">
        <v>18</v>
      </c>
      <c r="J7633" t="s">
        <v>2031</v>
      </c>
      <c r="K7633" s="17">
        <v>324.74</v>
      </c>
      <c r="L7633" s="17">
        <v>3</v>
      </c>
      <c r="M7633" s="17">
        <v>-77.13</v>
      </c>
      <c r="N7633" s="17" t="str">
        <f>IF(SalesData[[#This Row],[Profit]]&gt;0,"Profit","Loss")</f>
        <v>Loss</v>
      </c>
    </row>
    <row r="7634" spans="1:14" x14ac:dyDescent="0.25">
      <c r="A7634" s="1">
        <v>42887</v>
      </c>
      <c r="B7634" s="3">
        <f t="shared" si="357"/>
        <v>2017</v>
      </c>
      <c r="C7634" s="3">
        <f t="shared" si="358"/>
        <v>6</v>
      </c>
      <c r="D7634" t="s">
        <v>2271</v>
      </c>
      <c r="E7634" t="str">
        <f t="shared" si="359"/>
        <v>Helen Wasserman20170601</v>
      </c>
      <c r="F7634">
        <f>IF(COUNTIF($E$2:E7634, E7634) = 1, MAX($F$1:F7633) + 1, INDEX($F$1:F7633, MATCH(E7634, $E$1:E7633, 0)))</f>
        <v>3790</v>
      </c>
      <c r="G7634" t="s">
        <v>129</v>
      </c>
      <c r="H7634" t="s">
        <v>34</v>
      </c>
      <c r="I7634" t="s">
        <v>35</v>
      </c>
      <c r="J7634" t="s">
        <v>1731</v>
      </c>
      <c r="K7634" s="17">
        <v>1925.88</v>
      </c>
      <c r="L7634" s="17">
        <v>6</v>
      </c>
      <c r="M7634" s="17">
        <v>539.25</v>
      </c>
      <c r="N7634" s="17" t="str">
        <f>IF(SalesData[[#This Row],[Profit]]&gt;0,"Profit","Loss")</f>
        <v>Profit</v>
      </c>
    </row>
    <row r="7635" spans="1:14" x14ac:dyDescent="0.25">
      <c r="A7635" s="1">
        <v>42887</v>
      </c>
      <c r="B7635" s="3">
        <f t="shared" si="357"/>
        <v>2017</v>
      </c>
      <c r="C7635" s="3">
        <f t="shared" si="358"/>
        <v>6</v>
      </c>
      <c r="D7635" t="s">
        <v>2271</v>
      </c>
      <c r="E7635" t="str">
        <f t="shared" si="359"/>
        <v>Helen Wasserman20170601</v>
      </c>
      <c r="F7635">
        <f>IF(COUNTIF($E$2:E7635, E7635) = 1, MAX($F$1:F7634) + 1, INDEX($F$1:F7634, MATCH(E7635, $E$1:E7634, 0)))</f>
        <v>3790</v>
      </c>
      <c r="G7635" t="s">
        <v>129</v>
      </c>
      <c r="H7635" t="s">
        <v>11</v>
      </c>
      <c r="I7635" t="s">
        <v>92</v>
      </c>
      <c r="J7635" t="s">
        <v>755</v>
      </c>
      <c r="K7635" s="17">
        <v>2405.1999999999998</v>
      </c>
      <c r="L7635" s="17">
        <v>8</v>
      </c>
      <c r="M7635" s="17">
        <v>793.72</v>
      </c>
      <c r="N7635" s="17" t="str">
        <f>IF(SalesData[[#This Row],[Profit]]&gt;0,"Profit","Loss")</f>
        <v>Profit</v>
      </c>
    </row>
    <row r="7636" spans="1:14" x14ac:dyDescent="0.25">
      <c r="A7636" s="1">
        <v>42887</v>
      </c>
      <c r="B7636" s="3">
        <f t="shared" si="357"/>
        <v>2017</v>
      </c>
      <c r="C7636" s="3">
        <f t="shared" si="358"/>
        <v>6</v>
      </c>
      <c r="D7636" t="s">
        <v>2271</v>
      </c>
      <c r="E7636" t="str">
        <f t="shared" si="359"/>
        <v>Helen Wasserman20170601</v>
      </c>
      <c r="F7636">
        <f>IF(COUNTIF($E$2:E7636, E7636) = 1, MAX($F$1:F7635) + 1, INDEX($F$1:F7635, MATCH(E7636, $E$1:E7635, 0)))</f>
        <v>3790</v>
      </c>
      <c r="G7636" t="s">
        <v>129</v>
      </c>
      <c r="H7636" t="s">
        <v>39</v>
      </c>
      <c r="I7636" t="s">
        <v>52</v>
      </c>
      <c r="J7636" t="s">
        <v>1526</v>
      </c>
      <c r="K7636" s="17">
        <v>83.97</v>
      </c>
      <c r="L7636" s="17">
        <v>3</v>
      </c>
      <c r="M7636" s="17">
        <v>15.95</v>
      </c>
      <c r="N7636" s="17" t="str">
        <f>IF(SalesData[[#This Row],[Profit]]&gt;0,"Profit","Loss")</f>
        <v>Profit</v>
      </c>
    </row>
    <row r="7637" spans="1:14" x14ac:dyDescent="0.25">
      <c r="A7637" s="1">
        <v>42887</v>
      </c>
      <c r="B7637" s="3">
        <f t="shared" si="357"/>
        <v>2017</v>
      </c>
      <c r="C7637" s="3">
        <f t="shared" si="358"/>
        <v>6</v>
      </c>
      <c r="D7637" t="s">
        <v>2271</v>
      </c>
      <c r="E7637" t="str">
        <f t="shared" si="359"/>
        <v>Helen Wasserman20170601</v>
      </c>
      <c r="F7637">
        <f>IF(COUNTIF($E$2:E7637, E7637) = 1, MAX($F$1:F7636) + 1, INDEX($F$1:F7636, MATCH(E7637, $E$1:E7636, 0)))</f>
        <v>3790</v>
      </c>
      <c r="G7637" t="s">
        <v>129</v>
      </c>
      <c r="H7637" t="s">
        <v>39</v>
      </c>
      <c r="I7637" t="s">
        <v>52</v>
      </c>
      <c r="J7637" t="s">
        <v>2425</v>
      </c>
      <c r="K7637" s="17">
        <v>39.89</v>
      </c>
      <c r="L7637" s="17">
        <v>1</v>
      </c>
      <c r="M7637" s="17">
        <v>14.76</v>
      </c>
      <c r="N7637" s="17" t="str">
        <f>IF(SalesData[[#This Row],[Profit]]&gt;0,"Profit","Loss")</f>
        <v>Profit</v>
      </c>
    </row>
    <row r="7638" spans="1:14" x14ac:dyDescent="0.25">
      <c r="A7638" s="1">
        <v>42887</v>
      </c>
      <c r="B7638" s="3">
        <f t="shared" si="357"/>
        <v>2017</v>
      </c>
      <c r="C7638" s="3">
        <f t="shared" si="358"/>
        <v>6</v>
      </c>
      <c r="D7638" t="s">
        <v>2271</v>
      </c>
      <c r="E7638" t="str">
        <f t="shared" si="359"/>
        <v>Helen Wasserman20170601</v>
      </c>
      <c r="F7638">
        <f>IF(COUNTIF($E$2:E7638, E7638) = 1, MAX($F$1:F7637) + 1, INDEX($F$1:F7637, MATCH(E7638, $E$1:E7637, 0)))</f>
        <v>3790</v>
      </c>
      <c r="G7638" t="s">
        <v>129</v>
      </c>
      <c r="H7638" t="s">
        <v>11</v>
      </c>
      <c r="I7638" t="s">
        <v>20</v>
      </c>
      <c r="J7638" t="s">
        <v>1998</v>
      </c>
      <c r="K7638" s="17">
        <v>17.38</v>
      </c>
      <c r="L7638" s="17">
        <v>2</v>
      </c>
      <c r="M7638" s="17">
        <v>8.69</v>
      </c>
      <c r="N7638" s="17" t="str">
        <f>IF(SalesData[[#This Row],[Profit]]&gt;0,"Profit","Loss")</f>
        <v>Profit</v>
      </c>
    </row>
    <row r="7639" spans="1:14" x14ac:dyDescent="0.25">
      <c r="A7639" s="1">
        <v>42888</v>
      </c>
      <c r="B7639" s="3">
        <f t="shared" si="357"/>
        <v>2017</v>
      </c>
      <c r="C7639" s="3">
        <f t="shared" si="358"/>
        <v>6</v>
      </c>
      <c r="D7639" t="s">
        <v>1003</v>
      </c>
      <c r="E7639" t="str">
        <f t="shared" si="359"/>
        <v>Alejandro Ballentine20170602</v>
      </c>
      <c r="F7639">
        <f>IF(COUNTIF($E$2:E7639, E7639) = 1, MAX($F$1:F7638) + 1, INDEX($F$1:F7638, MATCH(E7639, $E$1:E7638, 0)))</f>
        <v>3791</v>
      </c>
      <c r="G7639" t="s">
        <v>78</v>
      </c>
      <c r="H7639" t="s">
        <v>39</v>
      </c>
      <c r="I7639" t="s">
        <v>40</v>
      </c>
      <c r="J7639" t="s">
        <v>1999</v>
      </c>
      <c r="K7639" s="17">
        <v>2.97</v>
      </c>
      <c r="L7639" s="17">
        <v>1</v>
      </c>
      <c r="M7639" s="17">
        <v>-0.64</v>
      </c>
      <c r="N7639" s="17" t="str">
        <f>IF(SalesData[[#This Row],[Profit]]&gt;0,"Profit","Loss")</f>
        <v>Loss</v>
      </c>
    </row>
    <row r="7640" spans="1:14" x14ac:dyDescent="0.25">
      <c r="A7640" s="1">
        <v>42888</v>
      </c>
      <c r="B7640" s="3">
        <f t="shared" si="357"/>
        <v>2017</v>
      </c>
      <c r="C7640" s="3">
        <f t="shared" si="358"/>
        <v>6</v>
      </c>
      <c r="D7640" t="s">
        <v>1003</v>
      </c>
      <c r="E7640" t="str">
        <f t="shared" si="359"/>
        <v>Alejandro Ballentine20170602</v>
      </c>
      <c r="F7640">
        <f>IF(COUNTIF($E$2:E7640, E7640) = 1, MAX($F$1:F7639) + 1, INDEX($F$1:F7639, MATCH(E7640, $E$1:E7639, 0)))</f>
        <v>3791</v>
      </c>
      <c r="G7640" t="s">
        <v>78</v>
      </c>
      <c r="H7640" t="s">
        <v>11</v>
      </c>
      <c r="I7640" t="s">
        <v>18</v>
      </c>
      <c r="J7640" t="s">
        <v>1847</v>
      </c>
      <c r="K7640" s="17">
        <v>27.44</v>
      </c>
      <c r="L7640" s="17">
        <v>2</v>
      </c>
      <c r="M7640" s="17">
        <v>2.4</v>
      </c>
      <c r="N7640" s="17" t="str">
        <f>IF(SalesData[[#This Row],[Profit]]&gt;0,"Profit","Loss")</f>
        <v>Profit</v>
      </c>
    </row>
    <row r="7641" spans="1:14" x14ac:dyDescent="0.25">
      <c r="A7641" s="1">
        <v>42888</v>
      </c>
      <c r="B7641" s="3">
        <f t="shared" si="357"/>
        <v>2017</v>
      </c>
      <c r="C7641" s="3">
        <f t="shared" si="358"/>
        <v>6</v>
      </c>
      <c r="D7641" t="s">
        <v>1426</v>
      </c>
      <c r="E7641" t="str">
        <f t="shared" si="359"/>
        <v>Denny Ordway20170602</v>
      </c>
      <c r="F7641">
        <f>IF(COUNTIF($E$2:E7641, E7641) = 1, MAX($F$1:F7640) + 1, INDEX($F$1:F7640, MATCH(E7641, $E$1:E7640, 0)))</f>
        <v>3792</v>
      </c>
      <c r="G7641" t="s">
        <v>95</v>
      </c>
      <c r="H7641" t="s">
        <v>11</v>
      </c>
      <c r="I7641" t="s">
        <v>12</v>
      </c>
      <c r="J7641" t="s">
        <v>1591</v>
      </c>
      <c r="K7641" s="17">
        <v>25.34</v>
      </c>
      <c r="L7641" s="17">
        <v>6</v>
      </c>
      <c r="M7641" s="17">
        <v>7.92</v>
      </c>
      <c r="N7641" s="17" t="str">
        <f>IF(SalesData[[#This Row],[Profit]]&gt;0,"Profit","Loss")</f>
        <v>Profit</v>
      </c>
    </row>
    <row r="7642" spans="1:14" x14ac:dyDescent="0.25">
      <c r="A7642" s="1">
        <v>42888</v>
      </c>
      <c r="B7642" s="3">
        <f t="shared" si="357"/>
        <v>2017</v>
      </c>
      <c r="C7642" s="3">
        <f t="shared" si="358"/>
        <v>6</v>
      </c>
      <c r="D7642" t="s">
        <v>1426</v>
      </c>
      <c r="E7642" t="str">
        <f t="shared" si="359"/>
        <v>Denny Ordway20170602</v>
      </c>
      <c r="F7642">
        <f>IF(COUNTIF($E$2:E7642, E7642) = 1, MAX($F$1:F7641) + 1, INDEX($F$1:F7641, MATCH(E7642, $E$1:E7641, 0)))</f>
        <v>3792</v>
      </c>
      <c r="G7642" t="s">
        <v>95</v>
      </c>
      <c r="H7642" t="s">
        <v>11</v>
      </c>
      <c r="I7642" t="s">
        <v>63</v>
      </c>
      <c r="J7642" t="s">
        <v>2521</v>
      </c>
      <c r="K7642" s="17">
        <v>43.92</v>
      </c>
      <c r="L7642" s="17">
        <v>5</v>
      </c>
      <c r="M7642" s="17">
        <v>15.92</v>
      </c>
      <c r="N7642" s="17" t="str">
        <f>IF(SalesData[[#This Row],[Profit]]&gt;0,"Profit","Loss")</f>
        <v>Profit</v>
      </c>
    </row>
    <row r="7643" spans="1:14" x14ac:dyDescent="0.25">
      <c r="A7643" s="1">
        <v>42888</v>
      </c>
      <c r="B7643" s="3">
        <f t="shared" si="357"/>
        <v>2017</v>
      </c>
      <c r="C7643" s="3">
        <f t="shared" si="358"/>
        <v>6</v>
      </c>
      <c r="D7643" t="s">
        <v>602</v>
      </c>
      <c r="E7643" t="str">
        <f t="shared" si="359"/>
        <v>Cari Schnelling20170602</v>
      </c>
      <c r="F7643">
        <f>IF(COUNTIF($E$2:E7643, E7643) = 1, MAX($F$1:F7642) + 1, INDEX($F$1:F7642, MATCH(E7643, $E$1:E7642, 0)))</f>
        <v>3793</v>
      </c>
      <c r="G7643" t="s">
        <v>245</v>
      </c>
      <c r="H7643" t="s">
        <v>11</v>
      </c>
      <c r="I7643" t="s">
        <v>12</v>
      </c>
      <c r="J7643" t="s">
        <v>497</v>
      </c>
      <c r="K7643" s="17">
        <v>25.34</v>
      </c>
      <c r="L7643" s="17">
        <v>4</v>
      </c>
      <c r="M7643" s="17">
        <v>9.19</v>
      </c>
      <c r="N7643" s="17" t="str">
        <f>IF(SalesData[[#This Row],[Profit]]&gt;0,"Profit","Loss")</f>
        <v>Profit</v>
      </c>
    </row>
    <row r="7644" spans="1:14" x14ac:dyDescent="0.25">
      <c r="A7644" s="1">
        <v>42888</v>
      </c>
      <c r="B7644" s="3">
        <f t="shared" si="357"/>
        <v>2017</v>
      </c>
      <c r="C7644" s="3">
        <f t="shared" si="358"/>
        <v>6</v>
      </c>
      <c r="D7644" t="s">
        <v>1994</v>
      </c>
      <c r="E7644" t="str">
        <f t="shared" si="359"/>
        <v>John Dryer20170602</v>
      </c>
      <c r="F7644">
        <f>IF(COUNTIF($E$2:E7644, E7644) = 1, MAX($F$1:F7643) + 1, INDEX($F$1:F7643, MATCH(E7644, $E$1:E7643, 0)))</f>
        <v>3794</v>
      </c>
      <c r="G7644" t="s">
        <v>10</v>
      </c>
      <c r="H7644" t="s">
        <v>11</v>
      </c>
      <c r="I7644" t="s">
        <v>12</v>
      </c>
      <c r="J7644" t="s">
        <v>1981</v>
      </c>
      <c r="K7644" s="17">
        <v>10.69</v>
      </c>
      <c r="L7644" s="17">
        <v>2</v>
      </c>
      <c r="M7644" s="17">
        <v>3.74</v>
      </c>
      <c r="N7644" s="17" t="str">
        <f>IF(SalesData[[#This Row],[Profit]]&gt;0,"Profit","Loss")</f>
        <v>Profit</v>
      </c>
    </row>
    <row r="7645" spans="1:14" x14ac:dyDescent="0.25">
      <c r="A7645" s="1">
        <v>42889</v>
      </c>
      <c r="B7645" s="3">
        <f t="shared" si="357"/>
        <v>2017</v>
      </c>
      <c r="C7645" s="3">
        <f t="shared" si="358"/>
        <v>6</v>
      </c>
      <c r="D7645" t="s">
        <v>813</v>
      </c>
      <c r="E7645" t="str">
        <f t="shared" si="359"/>
        <v>Heather Kirkland20170603</v>
      </c>
      <c r="F7645">
        <f>IF(COUNTIF($E$2:E7645, E7645) = 1, MAX($F$1:F7644) + 1, INDEX($F$1:F7644, MATCH(E7645, $E$1:E7644, 0)))</f>
        <v>3795</v>
      </c>
      <c r="G7645" t="s">
        <v>120</v>
      </c>
      <c r="H7645" t="s">
        <v>34</v>
      </c>
      <c r="I7645" t="s">
        <v>47</v>
      </c>
      <c r="J7645" t="s">
        <v>1694</v>
      </c>
      <c r="K7645" s="17">
        <v>35.17</v>
      </c>
      <c r="L7645" s="17">
        <v>7</v>
      </c>
      <c r="M7645" s="17">
        <v>9.67</v>
      </c>
      <c r="N7645" s="17" t="str">
        <f>IF(SalesData[[#This Row],[Profit]]&gt;0,"Profit","Loss")</f>
        <v>Profit</v>
      </c>
    </row>
    <row r="7646" spans="1:14" x14ac:dyDescent="0.25">
      <c r="A7646" s="1">
        <v>42889</v>
      </c>
      <c r="B7646" s="3">
        <f t="shared" si="357"/>
        <v>2017</v>
      </c>
      <c r="C7646" s="3">
        <f t="shared" si="358"/>
        <v>6</v>
      </c>
      <c r="D7646" t="s">
        <v>624</v>
      </c>
      <c r="E7646" t="str">
        <f t="shared" si="359"/>
        <v>Giulietta Dortch20170603</v>
      </c>
      <c r="F7646">
        <f>IF(COUNTIF($E$2:E7646, E7646) = 1, MAX($F$1:F7645) + 1, INDEX($F$1:F7645, MATCH(E7646, $E$1:E7645, 0)))</f>
        <v>3796</v>
      </c>
      <c r="G7646" t="s">
        <v>164</v>
      </c>
      <c r="H7646" t="s">
        <v>39</v>
      </c>
      <c r="I7646" t="s">
        <v>52</v>
      </c>
      <c r="J7646" t="s">
        <v>2285</v>
      </c>
      <c r="K7646" s="17">
        <v>1099.5</v>
      </c>
      <c r="L7646" s="17">
        <v>10</v>
      </c>
      <c r="M7646" s="17">
        <v>362.84</v>
      </c>
      <c r="N7646" s="17" t="str">
        <f>IF(SalesData[[#This Row],[Profit]]&gt;0,"Profit","Loss")</f>
        <v>Profit</v>
      </c>
    </row>
    <row r="7647" spans="1:14" x14ac:dyDescent="0.25">
      <c r="A7647" s="1">
        <v>42889</v>
      </c>
      <c r="B7647" s="3">
        <f t="shared" si="357"/>
        <v>2017</v>
      </c>
      <c r="C7647" s="3">
        <f t="shared" si="358"/>
        <v>6</v>
      </c>
      <c r="D7647" t="s">
        <v>1680</v>
      </c>
      <c r="E7647" t="str">
        <f t="shared" si="359"/>
        <v>Saphhira Shifley20170603</v>
      </c>
      <c r="F7647">
        <f>IF(COUNTIF($E$2:E7647, E7647) = 1, MAX($F$1:F7646) + 1, INDEX($F$1:F7646, MATCH(E7647, $E$1:E7646, 0)))</f>
        <v>3797</v>
      </c>
      <c r="G7647" t="s">
        <v>27</v>
      </c>
      <c r="H7647" t="s">
        <v>39</v>
      </c>
      <c r="I7647" t="s">
        <v>52</v>
      </c>
      <c r="J7647" t="s">
        <v>1422</v>
      </c>
      <c r="K7647" s="17">
        <v>44.75</v>
      </c>
      <c r="L7647" s="17">
        <v>5</v>
      </c>
      <c r="M7647" s="17">
        <v>8.5</v>
      </c>
      <c r="N7647" s="17" t="str">
        <f>IF(SalesData[[#This Row],[Profit]]&gt;0,"Profit","Loss")</f>
        <v>Profit</v>
      </c>
    </row>
    <row r="7648" spans="1:14" x14ac:dyDescent="0.25">
      <c r="A7648" s="1">
        <v>42889</v>
      </c>
      <c r="B7648" s="3">
        <f t="shared" si="357"/>
        <v>2017</v>
      </c>
      <c r="C7648" s="3">
        <f t="shared" si="358"/>
        <v>6</v>
      </c>
      <c r="D7648" t="s">
        <v>1680</v>
      </c>
      <c r="E7648" t="str">
        <f t="shared" si="359"/>
        <v>Saphhira Shifley20170603</v>
      </c>
      <c r="F7648">
        <f>IF(COUNTIF($E$2:E7648, E7648) = 1, MAX($F$1:F7647) + 1, INDEX($F$1:F7647, MATCH(E7648, $E$1:E7647, 0)))</f>
        <v>3797</v>
      </c>
      <c r="G7648" t="s">
        <v>27</v>
      </c>
      <c r="H7648" t="s">
        <v>11</v>
      </c>
      <c r="I7648" t="s">
        <v>12</v>
      </c>
      <c r="J7648" t="s">
        <v>442</v>
      </c>
      <c r="K7648" s="17">
        <v>11.96</v>
      </c>
      <c r="L7648" s="17">
        <v>2</v>
      </c>
      <c r="M7648" s="17">
        <v>5.38</v>
      </c>
      <c r="N7648" s="17" t="str">
        <f>IF(SalesData[[#This Row],[Profit]]&gt;0,"Profit","Loss")</f>
        <v>Profit</v>
      </c>
    </row>
    <row r="7649" spans="1:14" x14ac:dyDescent="0.25">
      <c r="A7649" s="1">
        <v>42889</v>
      </c>
      <c r="B7649" s="3">
        <f t="shared" si="357"/>
        <v>2017</v>
      </c>
      <c r="C7649" s="3">
        <f t="shared" si="358"/>
        <v>6</v>
      </c>
      <c r="D7649" t="s">
        <v>1680</v>
      </c>
      <c r="E7649" t="str">
        <f t="shared" si="359"/>
        <v>Saphhira Shifley20170603</v>
      </c>
      <c r="F7649">
        <f>IF(COUNTIF($E$2:E7649, E7649) = 1, MAX($F$1:F7648) + 1, INDEX($F$1:F7648, MATCH(E7649, $E$1:E7648, 0)))</f>
        <v>3797</v>
      </c>
      <c r="G7649" t="s">
        <v>27</v>
      </c>
      <c r="H7649" t="s">
        <v>11</v>
      </c>
      <c r="I7649" t="s">
        <v>20</v>
      </c>
      <c r="J7649" t="s">
        <v>1686</v>
      </c>
      <c r="K7649" s="17">
        <v>3.91</v>
      </c>
      <c r="L7649" s="17">
        <v>1</v>
      </c>
      <c r="M7649" s="17">
        <v>1.27</v>
      </c>
      <c r="N7649" s="17" t="str">
        <f>IF(SalesData[[#This Row],[Profit]]&gt;0,"Profit","Loss")</f>
        <v>Profit</v>
      </c>
    </row>
    <row r="7650" spans="1:14" x14ac:dyDescent="0.25">
      <c r="A7650" s="1">
        <v>42889</v>
      </c>
      <c r="B7650" s="3">
        <f t="shared" si="357"/>
        <v>2017</v>
      </c>
      <c r="C7650" s="3">
        <f t="shared" si="358"/>
        <v>6</v>
      </c>
      <c r="D7650" t="s">
        <v>789</v>
      </c>
      <c r="E7650" t="str">
        <f t="shared" si="359"/>
        <v>Nick Radford20170603</v>
      </c>
      <c r="F7650">
        <f>IF(COUNTIF($E$2:E7650, E7650) = 1, MAX($F$1:F7649) + 1, INDEX($F$1:F7649, MATCH(E7650, $E$1:E7649, 0)))</f>
        <v>3798</v>
      </c>
      <c r="G7650" t="s">
        <v>123</v>
      </c>
      <c r="H7650" t="s">
        <v>11</v>
      </c>
      <c r="I7650" t="s">
        <v>20</v>
      </c>
      <c r="J7650" t="s">
        <v>1197</v>
      </c>
      <c r="K7650" s="17">
        <v>4.55</v>
      </c>
      <c r="L7650" s="17">
        <v>3</v>
      </c>
      <c r="M7650" s="17">
        <v>-3.49</v>
      </c>
      <c r="N7650" s="17" t="str">
        <f>IF(SalesData[[#This Row],[Profit]]&gt;0,"Profit","Loss")</f>
        <v>Loss</v>
      </c>
    </row>
    <row r="7651" spans="1:14" x14ac:dyDescent="0.25">
      <c r="A7651" s="1">
        <v>42889</v>
      </c>
      <c r="B7651" s="3">
        <f t="shared" si="357"/>
        <v>2017</v>
      </c>
      <c r="C7651" s="3">
        <f t="shared" si="358"/>
        <v>6</v>
      </c>
      <c r="D7651" t="s">
        <v>789</v>
      </c>
      <c r="E7651" t="str">
        <f t="shared" si="359"/>
        <v>Nick Radford20170603</v>
      </c>
      <c r="F7651">
        <f>IF(COUNTIF($E$2:E7651, E7651) = 1, MAX($F$1:F7650) + 1, INDEX($F$1:F7650, MATCH(E7651, $E$1:E7650, 0)))</f>
        <v>3798</v>
      </c>
      <c r="G7651" t="s">
        <v>123</v>
      </c>
      <c r="H7651" t="s">
        <v>11</v>
      </c>
      <c r="I7651" t="s">
        <v>92</v>
      </c>
      <c r="J7651" t="s">
        <v>1050</v>
      </c>
      <c r="K7651" s="17">
        <v>5.2</v>
      </c>
      <c r="L7651" s="17">
        <v>2</v>
      </c>
      <c r="M7651" s="17">
        <v>0.59</v>
      </c>
      <c r="N7651" s="17" t="str">
        <f>IF(SalesData[[#This Row],[Profit]]&gt;0,"Profit","Loss")</f>
        <v>Profit</v>
      </c>
    </row>
    <row r="7652" spans="1:14" x14ac:dyDescent="0.25">
      <c r="A7652" s="1">
        <v>42889</v>
      </c>
      <c r="B7652" s="3">
        <f t="shared" si="357"/>
        <v>2017</v>
      </c>
      <c r="C7652" s="3">
        <f t="shared" si="358"/>
        <v>6</v>
      </c>
      <c r="D7652" t="s">
        <v>789</v>
      </c>
      <c r="E7652" t="str">
        <f t="shared" si="359"/>
        <v>Nick Radford20170603</v>
      </c>
      <c r="F7652">
        <f>IF(COUNTIF($E$2:E7652, E7652) = 1, MAX($F$1:F7651) + 1, INDEX($F$1:F7651, MATCH(E7652, $E$1:E7651, 0)))</f>
        <v>3798</v>
      </c>
      <c r="G7652" t="s">
        <v>123</v>
      </c>
      <c r="H7652" t="s">
        <v>39</v>
      </c>
      <c r="I7652" t="s">
        <v>52</v>
      </c>
      <c r="J7652" t="s">
        <v>1628</v>
      </c>
      <c r="K7652" s="17">
        <v>205.99</v>
      </c>
      <c r="L7652" s="17">
        <v>1</v>
      </c>
      <c r="M7652" s="17">
        <v>-2.57</v>
      </c>
      <c r="N7652" s="17" t="str">
        <f>IF(SalesData[[#This Row],[Profit]]&gt;0,"Profit","Loss")</f>
        <v>Loss</v>
      </c>
    </row>
    <row r="7653" spans="1:14" x14ac:dyDescent="0.25">
      <c r="A7653" s="1">
        <v>42889</v>
      </c>
      <c r="B7653" s="3">
        <f t="shared" si="357"/>
        <v>2017</v>
      </c>
      <c r="C7653" s="3">
        <f t="shared" si="358"/>
        <v>6</v>
      </c>
      <c r="D7653" t="s">
        <v>789</v>
      </c>
      <c r="E7653" t="str">
        <f t="shared" si="359"/>
        <v>Nick Radford20170603</v>
      </c>
      <c r="F7653">
        <f>IF(COUNTIF($E$2:E7653, E7653) = 1, MAX($F$1:F7652) + 1, INDEX($F$1:F7652, MATCH(E7653, $E$1:E7652, 0)))</f>
        <v>3798</v>
      </c>
      <c r="G7653" t="s">
        <v>123</v>
      </c>
      <c r="H7653" t="s">
        <v>11</v>
      </c>
      <c r="I7653" t="s">
        <v>12</v>
      </c>
      <c r="J7653" t="s">
        <v>2208</v>
      </c>
      <c r="K7653" s="17">
        <v>15.55</v>
      </c>
      <c r="L7653" s="17">
        <v>3</v>
      </c>
      <c r="M7653" s="17">
        <v>5.44</v>
      </c>
      <c r="N7653" s="17" t="str">
        <f>IF(SalesData[[#This Row],[Profit]]&gt;0,"Profit","Loss")</f>
        <v>Profit</v>
      </c>
    </row>
    <row r="7654" spans="1:14" x14ac:dyDescent="0.25">
      <c r="A7654" s="1">
        <v>42889</v>
      </c>
      <c r="B7654" s="3">
        <f t="shared" si="357"/>
        <v>2017</v>
      </c>
      <c r="C7654" s="3">
        <f t="shared" si="358"/>
        <v>6</v>
      </c>
      <c r="D7654" t="s">
        <v>789</v>
      </c>
      <c r="E7654" t="str">
        <f t="shared" si="359"/>
        <v>Nick Radford20170603</v>
      </c>
      <c r="F7654">
        <f>IF(COUNTIF($E$2:E7654, E7654) = 1, MAX($F$1:F7653) + 1, INDEX($F$1:F7653, MATCH(E7654, $E$1:E7653, 0)))</f>
        <v>3798</v>
      </c>
      <c r="G7654" t="s">
        <v>123</v>
      </c>
      <c r="H7654" t="s">
        <v>39</v>
      </c>
      <c r="I7654" t="s">
        <v>40</v>
      </c>
      <c r="J7654" t="s">
        <v>720</v>
      </c>
      <c r="K7654" s="17">
        <v>503.96</v>
      </c>
      <c r="L7654" s="17">
        <v>5</v>
      </c>
      <c r="M7654" s="17">
        <v>50.4</v>
      </c>
      <c r="N7654" s="17" t="str">
        <f>IF(SalesData[[#This Row],[Profit]]&gt;0,"Profit","Loss")</f>
        <v>Profit</v>
      </c>
    </row>
    <row r="7655" spans="1:14" x14ac:dyDescent="0.25">
      <c r="A7655" s="1">
        <v>42889</v>
      </c>
      <c r="B7655" s="3">
        <f t="shared" si="357"/>
        <v>2017</v>
      </c>
      <c r="C7655" s="3">
        <f t="shared" si="358"/>
        <v>6</v>
      </c>
      <c r="D7655" t="s">
        <v>789</v>
      </c>
      <c r="E7655" t="str">
        <f t="shared" si="359"/>
        <v>Nick Radford20170603</v>
      </c>
      <c r="F7655">
        <f>IF(COUNTIF($E$2:E7655, E7655) = 1, MAX($F$1:F7654) + 1, INDEX($F$1:F7654, MATCH(E7655, $E$1:E7654, 0)))</f>
        <v>3798</v>
      </c>
      <c r="G7655" t="s">
        <v>123</v>
      </c>
      <c r="H7655" t="s">
        <v>11</v>
      </c>
      <c r="I7655" t="s">
        <v>92</v>
      </c>
      <c r="J7655" t="s">
        <v>1975</v>
      </c>
      <c r="K7655" s="17">
        <v>24.47</v>
      </c>
      <c r="L7655" s="17">
        <v>7</v>
      </c>
      <c r="M7655" s="17">
        <v>1.84</v>
      </c>
      <c r="N7655" s="17" t="str">
        <f>IF(SalesData[[#This Row],[Profit]]&gt;0,"Profit","Loss")</f>
        <v>Profit</v>
      </c>
    </row>
    <row r="7656" spans="1:14" x14ac:dyDescent="0.25">
      <c r="A7656" s="1">
        <v>42889</v>
      </c>
      <c r="B7656" s="3">
        <f t="shared" si="357"/>
        <v>2017</v>
      </c>
      <c r="C7656" s="3">
        <f t="shared" si="358"/>
        <v>6</v>
      </c>
      <c r="D7656" t="s">
        <v>789</v>
      </c>
      <c r="E7656" t="str">
        <f t="shared" si="359"/>
        <v>Nick Radford20170603</v>
      </c>
      <c r="F7656">
        <f>IF(COUNTIF($E$2:E7656, E7656) = 1, MAX($F$1:F7655) + 1, INDEX($F$1:F7655, MATCH(E7656, $E$1:E7655, 0)))</f>
        <v>3798</v>
      </c>
      <c r="G7656" t="s">
        <v>123</v>
      </c>
      <c r="H7656" t="s">
        <v>34</v>
      </c>
      <c r="I7656" t="s">
        <v>74</v>
      </c>
      <c r="J7656" t="s">
        <v>2149</v>
      </c>
      <c r="K7656" s="17">
        <v>241.57</v>
      </c>
      <c r="L7656" s="17">
        <v>2</v>
      </c>
      <c r="M7656" s="17">
        <v>0</v>
      </c>
      <c r="N7656" s="17" t="str">
        <f>IF(SalesData[[#This Row],[Profit]]&gt;0,"Profit","Loss")</f>
        <v>Loss</v>
      </c>
    </row>
    <row r="7657" spans="1:14" x14ac:dyDescent="0.25">
      <c r="A7657" s="1">
        <v>42889</v>
      </c>
      <c r="B7657" s="3">
        <f t="shared" si="357"/>
        <v>2017</v>
      </c>
      <c r="C7657" s="3">
        <f t="shared" si="358"/>
        <v>6</v>
      </c>
      <c r="D7657" t="s">
        <v>789</v>
      </c>
      <c r="E7657" t="str">
        <f t="shared" si="359"/>
        <v>Nick Radford20170603</v>
      </c>
      <c r="F7657">
        <f>IF(COUNTIF($E$2:E7657, E7657) = 1, MAX($F$1:F7656) + 1, INDEX($F$1:F7656, MATCH(E7657, $E$1:E7656, 0)))</f>
        <v>3798</v>
      </c>
      <c r="G7657" t="s">
        <v>123</v>
      </c>
      <c r="H7657" t="s">
        <v>39</v>
      </c>
      <c r="I7657" t="s">
        <v>52</v>
      </c>
      <c r="J7657" t="s">
        <v>1451</v>
      </c>
      <c r="K7657" s="17">
        <v>110.4</v>
      </c>
      <c r="L7657" s="17">
        <v>2</v>
      </c>
      <c r="M7657" s="17">
        <v>-4.1399999999999997</v>
      </c>
      <c r="N7657" s="17" t="str">
        <f>IF(SalesData[[#This Row],[Profit]]&gt;0,"Profit","Loss")</f>
        <v>Loss</v>
      </c>
    </row>
    <row r="7658" spans="1:14" x14ac:dyDescent="0.25">
      <c r="A7658" s="1">
        <v>42889</v>
      </c>
      <c r="B7658" s="3">
        <f t="shared" si="357"/>
        <v>2017</v>
      </c>
      <c r="C7658" s="3">
        <f t="shared" si="358"/>
        <v>6</v>
      </c>
      <c r="D7658" t="s">
        <v>1736</v>
      </c>
      <c r="E7658" t="str">
        <f t="shared" si="359"/>
        <v>Katherine Nockton20170603</v>
      </c>
      <c r="F7658">
        <f>IF(COUNTIF($E$2:E7658, E7658) = 1, MAX($F$1:F7657) + 1, INDEX($F$1:F7657, MATCH(E7658, $E$1:E7657, 0)))</f>
        <v>3799</v>
      </c>
      <c r="G7658" t="s">
        <v>149</v>
      </c>
      <c r="H7658" t="s">
        <v>34</v>
      </c>
      <c r="I7658" t="s">
        <v>145</v>
      </c>
      <c r="J7658" t="s">
        <v>1812</v>
      </c>
      <c r="K7658" s="17">
        <v>384.77</v>
      </c>
      <c r="L7658" s="17">
        <v>2</v>
      </c>
      <c r="M7658" s="17">
        <v>-115.43</v>
      </c>
      <c r="N7658" s="17" t="str">
        <f>IF(SalesData[[#This Row],[Profit]]&gt;0,"Profit","Loss")</f>
        <v>Loss</v>
      </c>
    </row>
    <row r="7659" spans="1:14" x14ac:dyDescent="0.25">
      <c r="A7659" s="1">
        <v>42889</v>
      </c>
      <c r="B7659" s="3">
        <f t="shared" si="357"/>
        <v>2017</v>
      </c>
      <c r="C7659" s="3">
        <f t="shared" si="358"/>
        <v>6</v>
      </c>
      <c r="D7659" t="s">
        <v>1736</v>
      </c>
      <c r="E7659" t="str">
        <f t="shared" si="359"/>
        <v>Katherine Nockton20170603</v>
      </c>
      <c r="F7659">
        <f>IF(COUNTIF($E$2:E7659, E7659) = 1, MAX($F$1:F7658) + 1, INDEX($F$1:F7658, MATCH(E7659, $E$1:E7658, 0)))</f>
        <v>3799</v>
      </c>
      <c r="G7659" t="s">
        <v>149</v>
      </c>
      <c r="H7659" t="s">
        <v>39</v>
      </c>
      <c r="I7659" t="s">
        <v>302</v>
      </c>
      <c r="J7659" t="s">
        <v>2679</v>
      </c>
      <c r="K7659" s="17">
        <v>78.66</v>
      </c>
      <c r="L7659" s="17">
        <v>6</v>
      </c>
      <c r="M7659" s="17">
        <v>36.18</v>
      </c>
      <c r="N7659" s="17" t="str">
        <f>IF(SalesData[[#This Row],[Profit]]&gt;0,"Profit","Loss")</f>
        <v>Profit</v>
      </c>
    </row>
    <row r="7660" spans="1:14" x14ac:dyDescent="0.25">
      <c r="A7660" s="1">
        <v>42889</v>
      </c>
      <c r="B7660" s="3">
        <f t="shared" si="357"/>
        <v>2017</v>
      </c>
      <c r="C7660" s="3">
        <f t="shared" si="358"/>
        <v>6</v>
      </c>
      <c r="D7660" t="s">
        <v>1736</v>
      </c>
      <c r="E7660" t="str">
        <f t="shared" si="359"/>
        <v>Katherine Nockton20170603</v>
      </c>
      <c r="F7660">
        <f>IF(COUNTIF($E$2:E7660, E7660) = 1, MAX($F$1:F7659) + 1, INDEX($F$1:F7659, MATCH(E7660, $E$1:E7659, 0)))</f>
        <v>3799</v>
      </c>
      <c r="G7660" t="s">
        <v>149</v>
      </c>
      <c r="H7660" t="s">
        <v>11</v>
      </c>
      <c r="I7660" t="s">
        <v>12</v>
      </c>
      <c r="J7660" t="s">
        <v>2116</v>
      </c>
      <c r="K7660" s="17">
        <v>45.36</v>
      </c>
      <c r="L7660" s="17">
        <v>4</v>
      </c>
      <c r="M7660" s="17">
        <v>22.23</v>
      </c>
      <c r="N7660" s="17" t="str">
        <f>IF(SalesData[[#This Row],[Profit]]&gt;0,"Profit","Loss")</f>
        <v>Profit</v>
      </c>
    </row>
    <row r="7661" spans="1:14" x14ac:dyDescent="0.25">
      <c r="A7661" s="1">
        <v>42889</v>
      </c>
      <c r="B7661" s="3">
        <f t="shared" si="357"/>
        <v>2017</v>
      </c>
      <c r="C7661" s="3">
        <f t="shared" si="358"/>
        <v>6</v>
      </c>
      <c r="D7661" t="s">
        <v>2248</v>
      </c>
      <c r="E7661" t="str">
        <f t="shared" si="359"/>
        <v>Meg O'Connel20170603</v>
      </c>
      <c r="F7661">
        <f>IF(COUNTIF($E$2:E7661, E7661) = 1, MAX($F$1:F7660) + 1, INDEX($F$1:F7660, MATCH(E7661, $E$1:E7660, 0)))</f>
        <v>3800</v>
      </c>
      <c r="G7661" t="s">
        <v>164</v>
      </c>
      <c r="H7661" t="s">
        <v>11</v>
      </c>
      <c r="I7661" t="s">
        <v>18</v>
      </c>
      <c r="J7661" t="s">
        <v>1316</v>
      </c>
      <c r="K7661" s="17">
        <v>136.26</v>
      </c>
      <c r="L7661" s="17">
        <v>9</v>
      </c>
      <c r="M7661" s="17">
        <v>5.45</v>
      </c>
      <c r="N7661" s="17" t="str">
        <f>IF(SalesData[[#This Row],[Profit]]&gt;0,"Profit","Loss")</f>
        <v>Profit</v>
      </c>
    </row>
    <row r="7662" spans="1:14" x14ac:dyDescent="0.25">
      <c r="A7662" s="1">
        <v>42890</v>
      </c>
      <c r="B7662" s="3">
        <f t="shared" si="357"/>
        <v>2017</v>
      </c>
      <c r="C7662" s="3">
        <f t="shared" si="358"/>
        <v>6</v>
      </c>
      <c r="D7662" t="s">
        <v>2510</v>
      </c>
      <c r="E7662" t="str">
        <f t="shared" si="359"/>
        <v>Lindsay Williams20170604</v>
      </c>
      <c r="F7662">
        <f>IF(COUNTIF($E$2:E7662, E7662) = 1, MAX($F$1:F7661) + 1, INDEX($F$1:F7661, MATCH(E7662, $E$1:E7661, 0)))</f>
        <v>3801</v>
      </c>
      <c r="G7662" t="s">
        <v>245</v>
      </c>
      <c r="H7662" t="s">
        <v>34</v>
      </c>
      <c r="I7662" t="s">
        <v>47</v>
      </c>
      <c r="J7662" t="s">
        <v>1213</v>
      </c>
      <c r="K7662" s="17">
        <v>31.98</v>
      </c>
      <c r="L7662" s="17">
        <v>2</v>
      </c>
      <c r="M7662" s="17">
        <v>2</v>
      </c>
      <c r="N7662" s="17" t="str">
        <f>IF(SalesData[[#This Row],[Profit]]&gt;0,"Profit","Loss")</f>
        <v>Profit</v>
      </c>
    </row>
    <row r="7663" spans="1:14" x14ac:dyDescent="0.25">
      <c r="A7663" s="1">
        <v>42890</v>
      </c>
      <c r="B7663" s="3">
        <f t="shared" si="357"/>
        <v>2017</v>
      </c>
      <c r="C7663" s="3">
        <f t="shared" si="358"/>
        <v>6</v>
      </c>
      <c r="D7663" t="s">
        <v>2510</v>
      </c>
      <c r="E7663" t="str">
        <f t="shared" si="359"/>
        <v>Lindsay Williams20170604</v>
      </c>
      <c r="F7663">
        <f>IF(COUNTIF($E$2:E7663, E7663) = 1, MAX($F$1:F7662) + 1, INDEX($F$1:F7662, MATCH(E7663, $E$1:E7662, 0)))</f>
        <v>3801</v>
      </c>
      <c r="G7663" t="s">
        <v>245</v>
      </c>
      <c r="H7663" t="s">
        <v>39</v>
      </c>
      <c r="I7663" t="s">
        <v>40</v>
      </c>
      <c r="J7663" t="s">
        <v>415</v>
      </c>
      <c r="K7663" s="17">
        <v>71.98</v>
      </c>
      <c r="L7663" s="17">
        <v>2</v>
      </c>
      <c r="M7663" s="17">
        <v>25.19</v>
      </c>
      <c r="N7663" s="17" t="str">
        <f>IF(SalesData[[#This Row],[Profit]]&gt;0,"Profit","Loss")</f>
        <v>Profit</v>
      </c>
    </row>
    <row r="7664" spans="1:14" x14ac:dyDescent="0.25">
      <c r="A7664" s="1">
        <v>42890</v>
      </c>
      <c r="B7664" s="3">
        <f t="shared" si="357"/>
        <v>2017</v>
      </c>
      <c r="C7664" s="3">
        <f t="shared" si="358"/>
        <v>6</v>
      </c>
      <c r="D7664" t="s">
        <v>907</v>
      </c>
      <c r="E7664" t="str">
        <f t="shared" si="359"/>
        <v>Dan Campbell20170604</v>
      </c>
      <c r="F7664">
        <f>IF(COUNTIF($E$2:E7664, E7664) = 1, MAX($F$1:F7663) + 1, INDEX($F$1:F7663, MATCH(E7664, $E$1:E7663, 0)))</f>
        <v>3802</v>
      </c>
      <c r="G7664" t="s">
        <v>488</v>
      </c>
      <c r="H7664" t="s">
        <v>11</v>
      </c>
      <c r="I7664" t="s">
        <v>12</v>
      </c>
      <c r="J7664" t="s">
        <v>2136</v>
      </c>
      <c r="K7664" s="17">
        <v>12.48</v>
      </c>
      <c r="L7664" s="17">
        <v>2</v>
      </c>
      <c r="M7664" s="17">
        <v>5.62</v>
      </c>
      <c r="N7664" s="17" t="str">
        <f>IF(SalesData[[#This Row],[Profit]]&gt;0,"Profit","Loss")</f>
        <v>Profit</v>
      </c>
    </row>
    <row r="7665" spans="1:14" x14ac:dyDescent="0.25">
      <c r="A7665" s="1">
        <v>42890</v>
      </c>
      <c r="B7665" s="3">
        <f t="shared" si="357"/>
        <v>2017</v>
      </c>
      <c r="C7665" s="3">
        <f t="shared" si="358"/>
        <v>6</v>
      </c>
      <c r="D7665" t="s">
        <v>630</v>
      </c>
      <c r="E7665" t="str">
        <f t="shared" si="359"/>
        <v>Carol Triggs20170604</v>
      </c>
      <c r="F7665">
        <f>IF(COUNTIF($E$2:E7665, E7665) = 1, MAX($F$1:F7664) + 1, INDEX($F$1:F7664, MATCH(E7665, $E$1:E7664, 0)))</f>
        <v>3803</v>
      </c>
      <c r="G7665" t="s">
        <v>315</v>
      </c>
      <c r="H7665" t="s">
        <v>11</v>
      </c>
      <c r="I7665" t="s">
        <v>24</v>
      </c>
      <c r="J7665" t="s">
        <v>2192</v>
      </c>
      <c r="K7665" s="17">
        <v>8.64</v>
      </c>
      <c r="L7665" s="17">
        <v>3</v>
      </c>
      <c r="M7665" s="17">
        <v>2.5099999999999998</v>
      </c>
      <c r="N7665" s="17" t="str">
        <f>IF(SalesData[[#This Row],[Profit]]&gt;0,"Profit","Loss")</f>
        <v>Profit</v>
      </c>
    </row>
    <row r="7666" spans="1:14" x14ac:dyDescent="0.25">
      <c r="A7666" s="1">
        <v>42890</v>
      </c>
      <c r="B7666" s="3">
        <f t="shared" si="357"/>
        <v>2017</v>
      </c>
      <c r="C7666" s="3">
        <f t="shared" si="358"/>
        <v>6</v>
      </c>
      <c r="D7666" t="s">
        <v>2661</v>
      </c>
      <c r="E7666" t="str">
        <f t="shared" si="359"/>
        <v>Michelle Lonsdale20170604</v>
      </c>
      <c r="F7666">
        <f>IF(COUNTIF($E$2:E7666, E7666) = 1, MAX($F$1:F7665) + 1, INDEX($F$1:F7665, MATCH(E7666, $E$1:E7665, 0)))</f>
        <v>3804</v>
      </c>
      <c r="G7666" t="s">
        <v>10</v>
      </c>
      <c r="H7666" t="s">
        <v>11</v>
      </c>
      <c r="I7666" t="s">
        <v>20</v>
      </c>
      <c r="J7666" t="s">
        <v>787</v>
      </c>
      <c r="K7666" s="17">
        <v>6.37</v>
      </c>
      <c r="L7666" s="17">
        <v>7</v>
      </c>
      <c r="M7666" s="17">
        <v>-9.56</v>
      </c>
      <c r="N7666" s="17" t="str">
        <f>IF(SalesData[[#This Row],[Profit]]&gt;0,"Profit","Loss")</f>
        <v>Loss</v>
      </c>
    </row>
    <row r="7667" spans="1:14" x14ac:dyDescent="0.25">
      <c r="A7667" s="1">
        <v>42890</v>
      </c>
      <c r="B7667" s="3">
        <f t="shared" si="357"/>
        <v>2017</v>
      </c>
      <c r="C7667" s="3">
        <f t="shared" si="358"/>
        <v>6</v>
      </c>
      <c r="D7667" t="s">
        <v>665</v>
      </c>
      <c r="E7667" t="str">
        <f t="shared" si="359"/>
        <v>Erica Hernandez20170604</v>
      </c>
      <c r="F7667">
        <f>IF(COUNTIF($E$2:E7667, E7667) = 1, MAX($F$1:F7666) + 1, INDEX($F$1:F7666, MATCH(E7667, $E$1:E7666, 0)))</f>
        <v>3805</v>
      </c>
      <c r="G7667" t="s">
        <v>101</v>
      </c>
      <c r="H7667" t="s">
        <v>11</v>
      </c>
      <c r="I7667" t="s">
        <v>20</v>
      </c>
      <c r="J7667" t="s">
        <v>1509</v>
      </c>
      <c r="K7667" s="17">
        <v>108.08</v>
      </c>
      <c r="L7667" s="17">
        <v>7</v>
      </c>
      <c r="M7667" s="17">
        <v>54.04</v>
      </c>
      <c r="N7667" s="17" t="str">
        <f>IF(SalesData[[#This Row],[Profit]]&gt;0,"Profit","Loss")</f>
        <v>Profit</v>
      </c>
    </row>
    <row r="7668" spans="1:14" x14ac:dyDescent="0.25">
      <c r="A7668" s="1">
        <v>42890</v>
      </c>
      <c r="B7668" s="3">
        <f t="shared" si="357"/>
        <v>2017</v>
      </c>
      <c r="C7668" s="3">
        <f t="shared" si="358"/>
        <v>6</v>
      </c>
      <c r="D7668" t="s">
        <v>665</v>
      </c>
      <c r="E7668" t="str">
        <f t="shared" si="359"/>
        <v>Erica Hernandez20170604</v>
      </c>
      <c r="F7668">
        <f>IF(COUNTIF($E$2:E7668, E7668) = 1, MAX($F$1:F7667) + 1, INDEX($F$1:F7667, MATCH(E7668, $E$1:E7667, 0)))</f>
        <v>3805</v>
      </c>
      <c r="G7668" t="s">
        <v>101</v>
      </c>
      <c r="H7668" t="s">
        <v>11</v>
      </c>
      <c r="I7668" t="s">
        <v>20</v>
      </c>
      <c r="J7668" t="s">
        <v>1176</v>
      </c>
      <c r="K7668" s="17">
        <v>9.5399999999999991</v>
      </c>
      <c r="L7668" s="17">
        <v>3</v>
      </c>
      <c r="M7668" s="17">
        <v>4.3899999999999997</v>
      </c>
      <c r="N7668" s="17" t="str">
        <f>IF(SalesData[[#This Row],[Profit]]&gt;0,"Profit","Loss")</f>
        <v>Profit</v>
      </c>
    </row>
    <row r="7669" spans="1:14" x14ac:dyDescent="0.25">
      <c r="A7669" s="1">
        <v>42890</v>
      </c>
      <c r="B7669" s="3">
        <f t="shared" si="357"/>
        <v>2017</v>
      </c>
      <c r="C7669" s="3">
        <f t="shared" si="358"/>
        <v>6</v>
      </c>
      <c r="D7669" t="s">
        <v>997</v>
      </c>
      <c r="E7669" t="str">
        <f t="shared" si="359"/>
        <v>Erin Mull20170604</v>
      </c>
      <c r="F7669">
        <f>IF(COUNTIF($E$2:E7669, E7669) = 1, MAX($F$1:F7668) + 1, INDEX($F$1:F7668, MATCH(E7669, $E$1:E7668, 0)))</f>
        <v>3806</v>
      </c>
      <c r="G7669" t="s">
        <v>10</v>
      </c>
      <c r="H7669" t="s">
        <v>34</v>
      </c>
      <c r="I7669" t="s">
        <v>47</v>
      </c>
      <c r="J7669" t="s">
        <v>1269</v>
      </c>
      <c r="K7669" s="17">
        <v>30.34</v>
      </c>
      <c r="L7669" s="17">
        <v>6</v>
      </c>
      <c r="M7669" s="17">
        <v>-17.440000000000001</v>
      </c>
      <c r="N7669" s="17" t="str">
        <f>IF(SalesData[[#This Row],[Profit]]&gt;0,"Profit","Loss")</f>
        <v>Loss</v>
      </c>
    </row>
    <row r="7670" spans="1:14" x14ac:dyDescent="0.25">
      <c r="A7670" s="1">
        <v>42891</v>
      </c>
      <c r="B7670" s="3">
        <f t="shared" si="357"/>
        <v>2017</v>
      </c>
      <c r="C7670" s="3">
        <f t="shared" si="358"/>
        <v>6</v>
      </c>
      <c r="D7670" t="s">
        <v>1817</v>
      </c>
      <c r="E7670" t="str">
        <f t="shared" si="359"/>
        <v>Adrian Barton20170605</v>
      </c>
      <c r="F7670">
        <f>IF(COUNTIF($E$2:E7670, E7670) = 1, MAX($F$1:F7669) + 1, INDEX($F$1:F7669, MATCH(E7670, $E$1:E7669, 0)))</f>
        <v>3807</v>
      </c>
      <c r="G7670" t="s">
        <v>10</v>
      </c>
      <c r="H7670" t="s">
        <v>39</v>
      </c>
      <c r="I7670" t="s">
        <v>40</v>
      </c>
      <c r="J7670" t="s">
        <v>1940</v>
      </c>
      <c r="K7670" s="17">
        <v>470.38</v>
      </c>
      <c r="L7670" s="17">
        <v>3</v>
      </c>
      <c r="M7670" s="17">
        <v>52.92</v>
      </c>
      <c r="N7670" s="17" t="str">
        <f>IF(SalesData[[#This Row],[Profit]]&gt;0,"Profit","Loss")</f>
        <v>Profit</v>
      </c>
    </row>
    <row r="7671" spans="1:14" x14ac:dyDescent="0.25">
      <c r="A7671" s="1">
        <v>42891</v>
      </c>
      <c r="B7671" s="3">
        <f t="shared" si="357"/>
        <v>2017</v>
      </c>
      <c r="C7671" s="3">
        <f t="shared" si="358"/>
        <v>6</v>
      </c>
      <c r="D7671" t="s">
        <v>873</v>
      </c>
      <c r="E7671" t="str">
        <f t="shared" si="359"/>
        <v>Noel Staavos20170605</v>
      </c>
      <c r="F7671">
        <f>IF(COUNTIF($E$2:E7671, E7671) = 1, MAX($F$1:F7670) + 1, INDEX($F$1:F7670, MATCH(E7671, $E$1:E7670, 0)))</f>
        <v>3808</v>
      </c>
      <c r="G7671" t="s">
        <v>123</v>
      </c>
      <c r="H7671" t="s">
        <v>11</v>
      </c>
      <c r="I7671" t="s">
        <v>12</v>
      </c>
      <c r="J7671" t="s">
        <v>2195</v>
      </c>
      <c r="K7671" s="17">
        <v>20.74</v>
      </c>
      <c r="L7671" s="17">
        <v>4</v>
      </c>
      <c r="M7671" s="17">
        <v>7.26</v>
      </c>
      <c r="N7671" s="17" t="str">
        <f>IF(SalesData[[#This Row],[Profit]]&gt;0,"Profit","Loss")</f>
        <v>Profit</v>
      </c>
    </row>
    <row r="7672" spans="1:14" x14ac:dyDescent="0.25">
      <c r="A7672" s="1">
        <v>42892</v>
      </c>
      <c r="B7672" s="3">
        <f t="shared" si="357"/>
        <v>2017</v>
      </c>
      <c r="C7672" s="3">
        <f t="shared" si="358"/>
        <v>6</v>
      </c>
      <c r="D7672" t="s">
        <v>925</v>
      </c>
      <c r="E7672" t="str">
        <f t="shared" si="359"/>
        <v>Gary Hansen20170606</v>
      </c>
      <c r="F7672">
        <f>IF(COUNTIF($E$2:E7672, E7672) = 1, MAX($F$1:F7671) + 1, INDEX($F$1:F7671, MATCH(E7672, $E$1:E7671, 0)))</f>
        <v>3809</v>
      </c>
      <c r="G7672" t="s">
        <v>27</v>
      </c>
      <c r="H7672" t="s">
        <v>34</v>
      </c>
      <c r="I7672" t="s">
        <v>47</v>
      </c>
      <c r="J7672" t="s">
        <v>2568</v>
      </c>
      <c r="K7672" s="17">
        <v>4.95</v>
      </c>
      <c r="L7672" s="17">
        <v>1</v>
      </c>
      <c r="M7672" s="17">
        <v>2.1800000000000002</v>
      </c>
      <c r="N7672" s="17" t="str">
        <f>IF(SalesData[[#This Row],[Profit]]&gt;0,"Profit","Loss")</f>
        <v>Profit</v>
      </c>
    </row>
    <row r="7673" spans="1:14" x14ac:dyDescent="0.25">
      <c r="A7673" s="1">
        <v>42892</v>
      </c>
      <c r="B7673" s="3">
        <f t="shared" si="357"/>
        <v>2017</v>
      </c>
      <c r="C7673" s="3">
        <f t="shared" si="358"/>
        <v>6</v>
      </c>
      <c r="D7673" t="s">
        <v>925</v>
      </c>
      <c r="E7673" t="str">
        <f t="shared" si="359"/>
        <v>Gary Hansen20170606</v>
      </c>
      <c r="F7673">
        <f>IF(COUNTIF($E$2:E7673, E7673) = 1, MAX($F$1:F7672) + 1, INDEX($F$1:F7672, MATCH(E7673, $E$1:E7672, 0)))</f>
        <v>3809</v>
      </c>
      <c r="G7673" t="s">
        <v>27</v>
      </c>
      <c r="H7673" t="s">
        <v>11</v>
      </c>
      <c r="I7673" t="s">
        <v>18</v>
      </c>
      <c r="J7673" t="s">
        <v>408</v>
      </c>
      <c r="K7673" s="17">
        <v>26.4</v>
      </c>
      <c r="L7673" s="17">
        <v>5</v>
      </c>
      <c r="M7673" s="17">
        <v>0</v>
      </c>
      <c r="N7673" s="17" t="str">
        <f>IF(SalesData[[#This Row],[Profit]]&gt;0,"Profit","Loss")</f>
        <v>Loss</v>
      </c>
    </row>
    <row r="7674" spans="1:14" x14ac:dyDescent="0.25">
      <c r="A7674" s="1">
        <v>42894</v>
      </c>
      <c r="B7674" s="3">
        <f t="shared" si="357"/>
        <v>2017</v>
      </c>
      <c r="C7674" s="3">
        <f t="shared" si="358"/>
        <v>6</v>
      </c>
      <c r="D7674" t="s">
        <v>407</v>
      </c>
      <c r="E7674" t="str">
        <f t="shared" si="359"/>
        <v>Dorris liebe20170608</v>
      </c>
      <c r="F7674">
        <f>IF(COUNTIF($E$2:E7674, E7674) = 1, MAX($F$1:F7673) + 1, INDEX($F$1:F7673, MATCH(E7674, $E$1:E7673, 0)))</f>
        <v>3810</v>
      </c>
      <c r="G7674" t="s">
        <v>10</v>
      </c>
      <c r="H7674" t="s">
        <v>11</v>
      </c>
      <c r="I7674" t="s">
        <v>92</v>
      </c>
      <c r="J7674" t="s">
        <v>2680</v>
      </c>
      <c r="K7674" s="17">
        <v>1.62</v>
      </c>
      <c r="L7674" s="17">
        <v>2</v>
      </c>
      <c r="M7674" s="17">
        <v>-4.47</v>
      </c>
      <c r="N7674" s="17" t="str">
        <f>IF(SalesData[[#This Row],[Profit]]&gt;0,"Profit","Loss")</f>
        <v>Loss</v>
      </c>
    </row>
    <row r="7675" spans="1:14" x14ac:dyDescent="0.25">
      <c r="A7675" s="1">
        <v>42894</v>
      </c>
      <c r="B7675" s="3">
        <f t="shared" si="357"/>
        <v>2017</v>
      </c>
      <c r="C7675" s="3">
        <f t="shared" si="358"/>
        <v>6</v>
      </c>
      <c r="D7675" t="s">
        <v>1568</v>
      </c>
      <c r="E7675" t="str">
        <f t="shared" si="359"/>
        <v>Tiffany House20170608</v>
      </c>
      <c r="F7675">
        <f>IF(COUNTIF($E$2:E7675, E7675) = 1, MAX($F$1:F7674) + 1, INDEX($F$1:F7674, MATCH(E7675, $E$1:E7674, 0)))</f>
        <v>3811</v>
      </c>
      <c r="G7675" t="s">
        <v>10</v>
      </c>
      <c r="H7675" t="s">
        <v>11</v>
      </c>
      <c r="I7675" t="s">
        <v>200</v>
      </c>
      <c r="J7675" t="s">
        <v>2207</v>
      </c>
      <c r="K7675" s="17">
        <v>23.76</v>
      </c>
      <c r="L7675" s="17">
        <v>3</v>
      </c>
      <c r="M7675" s="17">
        <v>2.08</v>
      </c>
      <c r="N7675" s="17" t="str">
        <f>IF(SalesData[[#This Row],[Profit]]&gt;0,"Profit","Loss")</f>
        <v>Profit</v>
      </c>
    </row>
    <row r="7676" spans="1:14" x14ac:dyDescent="0.25">
      <c r="A7676" s="1">
        <v>42894</v>
      </c>
      <c r="B7676" s="3">
        <f t="shared" si="357"/>
        <v>2017</v>
      </c>
      <c r="C7676" s="3">
        <f t="shared" si="358"/>
        <v>6</v>
      </c>
      <c r="D7676" t="s">
        <v>1568</v>
      </c>
      <c r="E7676" t="str">
        <f t="shared" si="359"/>
        <v>Tiffany House20170608</v>
      </c>
      <c r="F7676">
        <f>IF(COUNTIF($E$2:E7676, E7676) = 1, MAX($F$1:F7675) + 1, INDEX($F$1:F7675, MATCH(E7676, $E$1:E7675, 0)))</f>
        <v>3811</v>
      </c>
      <c r="G7676" t="s">
        <v>10</v>
      </c>
      <c r="H7676" t="s">
        <v>11</v>
      </c>
      <c r="I7676" t="s">
        <v>12</v>
      </c>
      <c r="J7676" t="s">
        <v>625</v>
      </c>
      <c r="K7676" s="17">
        <v>85.06</v>
      </c>
      <c r="L7676" s="17">
        <v>3</v>
      </c>
      <c r="M7676" s="17">
        <v>28.71</v>
      </c>
      <c r="N7676" s="17" t="str">
        <f>IF(SalesData[[#This Row],[Profit]]&gt;0,"Profit","Loss")</f>
        <v>Profit</v>
      </c>
    </row>
    <row r="7677" spans="1:14" x14ac:dyDescent="0.25">
      <c r="A7677" s="1">
        <v>42894</v>
      </c>
      <c r="B7677" s="3">
        <f t="shared" si="357"/>
        <v>2017</v>
      </c>
      <c r="C7677" s="3">
        <f t="shared" si="358"/>
        <v>6</v>
      </c>
      <c r="D7677" t="s">
        <v>1568</v>
      </c>
      <c r="E7677" t="str">
        <f t="shared" si="359"/>
        <v>Tiffany House20170608</v>
      </c>
      <c r="F7677">
        <f>IF(COUNTIF($E$2:E7677, E7677) = 1, MAX($F$1:F7676) + 1, INDEX($F$1:F7676, MATCH(E7677, $E$1:E7676, 0)))</f>
        <v>3811</v>
      </c>
      <c r="G7677" t="s">
        <v>10</v>
      </c>
      <c r="H7677" t="s">
        <v>39</v>
      </c>
      <c r="I7677" t="s">
        <v>40</v>
      </c>
      <c r="J7677" t="s">
        <v>2297</v>
      </c>
      <c r="K7677" s="17">
        <v>381.58</v>
      </c>
      <c r="L7677" s="17">
        <v>3</v>
      </c>
      <c r="M7677" s="17">
        <v>28.62</v>
      </c>
      <c r="N7677" s="17" t="str">
        <f>IF(SalesData[[#This Row],[Profit]]&gt;0,"Profit","Loss")</f>
        <v>Profit</v>
      </c>
    </row>
    <row r="7678" spans="1:14" x14ac:dyDescent="0.25">
      <c r="A7678" s="1">
        <v>42894</v>
      </c>
      <c r="B7678" s="3">
        <f t="shared" si="357"/>
        <v>2017</v>
      </c>
      <c r="C7678" s="3">
        <f t="shared" si="358"/>
        <v>6</v>
      </c>
      <c r="D7678" t="s">
        <v>1275</v>
      </c>
      <c r="E7678" t="str">
        <f t="shared" si="359"/>
        <v>Liz Willingham20170608</v>
      </c>
      <c r="F7678">
        <f>IF(COUNTIF($E$2:E7678, E7678) = 1, MAX($F$1:F7677) + 1, INDEX($F$1:F7677, MATCH(E7678, $E$1:E7677, 0)))</f>
        <v>3812</v>
      </c>
      <c r="G7678" t="s">
        <v>613</v>
      </c>
      <c r="H7678" t="s">
        <v>11</v>
      </c>
      <c r="I7678" t="s">
        <v>20</v>
      </c>
      <c r="J7678" t="s">
        <v>1280</v>
      </c>
      <c r="K7678" s="17">
        <v>10.36</v>
      </c>
      <c r="L7678" s="17">
        <v>2</v>
      </c>
      <c r="M7678" s="17">
        <v>5.08</v>
      </c>
      <c r="N7678" s="17" t="str">
        <f>IF(SalesData[[#This Row],[Profit]]&gt;0,"Profit","Loss")</f>
        <v>Profit</v>
      </c>
    </row>
    <row r="7679" spans="1:14" x14ac:dyDescent="0.25">
      <c r="A7679" s="1">
        <v>42894</v>
      </c>
      <c r="B7679" s="3">
        <f t="shared" si="357"/>
        <v>2017</v>
      </c>
      <c r="C7679" s="3">
        <f t="shared" si="358"/>
        <v>6</v>
      </c>
      <c r="D7679" t="s">
        <v>1113</v>
      </c>
      <c r="E7679" t="str">
        <f t="shared" si="359"/>
        <v>Ben Wallace20170608</v>
      </c>
      <c r="F7679">
        <f>IF(COUNTIF($E$2:E7679, E7679) = 1, MAX($F$1:F7678) + 1, INDEX($F$1:F7678, MATCH(E7679, $E$1:E7678, 0)))</f>
        <v>3813</v>
      </c>
      <c r="G7679" t="s">
        <v>15</v>
      </c>
      <c r="H7679" t="s">
        <v>11</v>
      </c>
      <c r="I7679" t="s">
        <v>20</v>
      </c>
      <c r="J7679" t="s">
        <v>330</v>
      </c>
      <c r="K7679" s="17">
        <v>12.18</v>
      </c>
      <c r="L7679" s="17">
        <v>4</v>
      </c>
      <c r="M7679" s="17">
        <v>-18.87</v>
      </c>
      <c r="N7679" s="17" t="str">
        <f>IF(SalesData[[#This Row],[Profit]]&gt;0,"Profit","Loss")</f>
        <v>Loss</v>
      </c>
    </row>
    <row r="7680" spans="1:14" x14ac:dyDescent="0.25">
      <c r="A7680" s="1">
        <v>42894</v>
      </c>
      <c r="B7680" s="3">
        <f t="shared" si="357"/>
        <v>2017</v>
      </c>
      <c r="C7680" s="3">
        <f t="shared" si="358"/>
        <v>6</v>
      </c>
      <c r="D7680" t="s">
        <v>1505</v>
      </c>
      <c r="E7680" t="str">
        <f t="shared" si="359"/>
        <v>Maureen Gastineau20170608</v>
      </c>
      <c r="F7680">
        <f>IF(COUNTIF($E$2:E7680, E7680) = 1, MAX($F$1:F7679) + 1, INDEX($F$1:F7679, MATCH(E7680, $E$1:E7679, 0)))</f>
        <v>3814</v>
      </c>
      <c r="G7680" t="s">
        <v>27</v>
      </c>
      <c r="H7680" t="s">
        <v>34</v>
      </c>
      <c r="I7680" t="s">
        <v>74</v>
      </c>
      <c r="J7680" t="s">
        <v>2247</v>
      </c>
      <c r="K7680" s="17">
        <v>1497.67</v>
      </c>
      <c r="L7680" s="17">
        <v>2</v>
      </c>
      <c r="M7680" s="17">
        <v>140.96</v>
      </c>
      <c r="N7680" s="17" t="str">
        <f>IF(SalesData[[#This Row],[Profit]]&gt;0,"Profit","Loss")</f>
        <v>Profit</v>
      </c>
    </row>
    <row r="7681" spans="1:14" x14ac:dyDescent="0.25">
      <c r="A7681" s="1">
        <v>42894</v>
      </c>
      <c r="B7681" s="3">
        <f t="shared" si="357"/>
        <v>2017</v>
      </c>
      <c r="C7681" s="3">
        <f t="shared" si="358"/>
        <v>6</v>
      </c>
      <c r="D7681" t="s">
        <v>1505</v>
      </c>
      <c r="E7681" t="str">
        <f t="shared" si="359"/>
        <v>Maureen Gastineau20170608</v>
      </c>
      <c r="F7681">
        <f>IF(COUNTIF($E$2:E7681, E7681) = 1, MAX($F$1:F7680) + 1, INDEX($F$1:F7680, MATCH(E7681, $E$1:E7680, 0)))</f>
        <v>3814</v>
      </c>
      <c r="G7681" t="s">
        <v>27</v>
      </c>
      <c r="H7681" t="s">
        <v>39</v>
      </c>
      <c r="I7681" t="s">
        <v>40</v>
      </c>
      <c r="J7681" t="s">
        <v>1755</v>
      </c>
      <c r="K7681" s="17">
        <v>17.52</v>
      </c>
      <c r="L7681" s="17">
        <v>2</v>
      </c>
      <c r="M7681" s="17">
        <v>-3.5</v>
      </c>
      <c r="N7681" s="17" t="str">
        <f>IF(SalesData[[#This Row],[Profit]]&gt;0,"Profit","Loss")</f>
        <v>Loss</v>
      </c>
    </row>
    <row r="7682" spans="1:14" x14ac:dyDescent="0.25">
      <c r="A7682" s="1">
        <v>42894</v>
      </c>
      <c r="B7682" s="3">
        <f t="shared" ref="B7682:B7745" si="360">YEAR(A7682)</f>
        <v>2017</v>
      </c>
      <c r="C7682" s="3">
        <f t="shared" ref="C7682:C7745" si="361">MONTH(A7682)</f>
        <v>6</v>
      </c>
      <c r="D7682" t="s">
        <v>809</v>
      </c>
      <c r="E7682" t="str">
        <f t="shared" ref="E7682:E7745" si="362">D7682 &amp; TEXT(A7682, "yyyymmdd")</f>
        <v>Frank Olsen20170608</v>
      </c>
      <c r="F7682">
        <f>IF(COUNTIF($E$2:E7682, E7682) = 1, MAX($F$1:F7681) + 1, INDEX($F$1:F7681, MATCH(E7682, $E$1:E7681, 0)))</f>
        <v>3815</v>
      </c>
      <c r="G7682" t="s">
        <v>95</v>
      </c>
      <c r="H7682" t="s">
        <v>39</v>
      </c>
      <c r="I7682" t="s">
        <v>52</v>
      </c>
      <c r="J7682" t="s">
        <v>1022</v>
      </c>
      <c r="K7682" s="17">
        <v>89.54</v>
      </c>
      <c r="L7682" s="17">
        <v>7</v>
      </c>
      <c r="M7682" s="17">
        <v>12.31</v>
      </c>
      <c r="N7682" s="17" t="str">
        <f>IF(SalesData[[#This Row],[Profit]]&gt;0,"Profit","Loss")</f>
        <v>Profit</v>
      </c>
    </row>
    <row r="7683" spans="1:14" x14ac:dyDescent="0.25">
      <c r="A7683" s="1">
        <v>42894</v>
      </c>
      <c r="B7683" s="3">
        <f t="shared" si="360"/>
        <v>2017</v>
      </c>
      <c r="C7683" s="3">
        <f t="shared" si="361"/>
        <v>6</v>
      </c>
      <c r="D7683" t="s">
        <v>809</v>
      </c>
      <c r="E7683" t="str">
        <f t="shared" si="362"/>
        <v>Frank Olsen20170608</v>
      </c>
      <c r="F7683">
        <f>IF(COUNTIF($E$2:E7683, E7683) = 1, MAX($F$1:F7682) + 1, INDEX($F$1:F7682, MATCH(E7683, $E$1:E7682, 0)))</f>
        <v>3815</v>
      </c>
      <c r="G7683" t="s">
        <v>95</v>
      </c>
      <c r="H7683" t="s">
        <v>11</v>
      </c>
      <c r="I7683" t="s">
        <v>18</v>
      </c>
      <c r="J7683" t="s">
        <v>1756</v>
      </c>
      <c r="K7683" s="17">
        <v>35.17</v>
      </c>
      <c r="L7683" s="17">
        <v>2</v>
      </c>
      <c r="M7683" s="17">
        <v>-8.35</v>
      </c>
      <c r="N7683" s="17" t="str">
        <f>IF(SalesData[[#This Row],[Profit]]&gt;0,"Profit","Loss")</f>
        <v>Loss</v>
      </c>
    </row>
    <row r="7684" spans="1:14" x14ac:dyDescent="0.25">
      <c r="A7684" s="1">
        <v>42894</v>
      </c>
      <c r="B7684" s="3">
        <f t="shared" si="360"/>
        <v>2017</v>
      </c>
      <c r="C7684" s="3">
        <f t="shared" si="361"/>
        <v>6</v>
      </c>
      <c r="D7684" t="s">
        <v>809</v>
      </c>
      <c r="E7684" t="str">
        <f t="shared" si="362"/>
        <v>Frank Olsen20170608</v>
      </c>
      <c r="F7684">
        <f>IF(COUNTIF($E$2:E7684, E7684) = 1, MAX($F$1:F7683) + 1, INDEX($F$1:F7683, MATCH(E7684, $E$1:E7683, 0)))</f>
        <v>3815</v>
      </c>
      <c r="G7684" t="s">
        <v>95</v>
      </c>
      <c r="H7684" t="s">
        <v>11</v>
      </c>
      <c r="I7684" t="s">
        <v>20</v>
      </c>
      <c r="J7684" t="s">
        <v>2269</v>
      </c>
      <c r="K7684" s="17">
        <v>72.59</v>
      </c>
      <c r="L7684" s="17">
        <v>2</v>
      </c>
      <c r="M7684" s="17">
        <v>-48.39</v>
      </c>
      <c r="N7684" s="17" t="str">
        <f>IF(SalesData[[#This Row],[Profit]]&gt;0,"Profit","Loss")</f>
        <v>Loss</v>
      </c>
    </row>
    <row r="7685" spans="1:14" x14ac:dyDescent="0.25">
      <c r="A7685" s="1">
        <v>42895</v>
      </c>
      <c r="B7685" s="3">
        <f t="shared" si="360"/>
        <v>2017</v>
      </c>
      <c r="C7685" s="3">
        <f t="shared" si="361"/>
        <v>6</v>
      </c>
      <c r="D7685" t="s">
        <v>2248</v>
      </c>
      <c r="E7685" t="str">
        <f t="shared" si="362"/>
        <v>Meg O'Connel20170609</v>
      </c>
      <c r="F7685">
        <f>IF(COUNTIF($E$2:E7685, E7685) = 1, MAX($F$1:F7684) + 1, INDEX($F$1:F7684, MATCH(E7685, $E$1:E7684, 0)))</f>
        <v>3816</v>
      </c>
      <c r="G7685" t="s">
        <v>15</v>
      </c>
      <c r="H7685" t="s">
        <v>34</v>
      </c>
      <c r="I7685" t="s">
        <v>47</v>
      </c>
      <c r="J7685" t="s">
        <v>1735</v>
      </c>
      <c r="K7685" s="17">
        <v>23.98</v>
      </c>
      <c r="L7685" s="17">
        <v>3</v>
      </c>
      <c r="M7685" s="17">
        <v>-14.39</v>
      </c>
      <c r="N7685" s="17" t="str">
        <f>IF(SalesData[[#This Row],[Profit]]&gt;0,"Profit","Loss")</f>
        <v>Loss</v>
      </c>
    </row>
    <row r="7686" spans="1:14" x14ac:dyDescent="0.25">
      <c r="A7686" s="1">
        <v>42895</v>
      </c>
      <c r="B7686" s="3">
        <f t="shared" si="360"/>
        <v>2017</v>
      </c>
      <c r="C7686" s="3">
        <f t="shared" si="361"/>
        <v>6</v>
      </c>
      <c r="D7686" t="s">
        <v>2248</v>
      </c>
      <c r="E7686" t="str">
        <f t="shared" si="362"/>
        <v>Meg O'Connel20170609</v>
      </c>
      <c r="F7686">
        <f>IF(COUNTIF($E$2:E7686, E7686) = 1, MAX($F$1:F7685) + 1, INDEX($F$1:F7685, MATCH(E7686, $E$1:E7685, 0)))</f>
        <v>3816</v>
      </c>
      <c r="G7686" t="s">
        <v>15</v>
      </c>
      <c r="H7686" t="s">
        <v>34</v>
      </c>
      <c r="I7686" t="s">
        <v>145</v>
      </c>
      <c r="J7686" t="s">
        <v>476</v>
      </c>
      <c r="K7686" s="17">
        <v>108.93</v>
      </c>
      <c r="L7686" s="17">
        <v>1</v>
      </c>
      <c r="M7686" s="17">
        <v>-71.89</v>
      </c>
      <c r="N7686" s="17" t="str">
        <f>IF(SalesData[[#This Row],[Profit]]&gt;0,"Profit","Loss")</f>
        <v>Loss</v>
      </c>
    </row>
    <row r="7687" spans="1:14" x14ac:dyDescent="0.25">
      <c r="A7687" s="1">
        <v>42895</v>
      </c>
      <c r="B7687" s="3">
        <f t="shared" si="360"/>
        <v>2017</v>
      </c>
      <c r="C7687" s="3">
        <f t="shared" si="361"/>
        <v>6</v>
      </c>
      <c r="D7687" t="s">
        <v>2248</v>
      </c>
      <c r="E7687" t="str">
        <f t="shared" si="362"/>
        <v>Meg O'Connel20170609</v>
      </c>
      <c r="F7687">
        <f>IF(COUNTIF($E$2:E7687, E7687) = 1, MAX($F$1:F7686) + 1, INDEX($F$1:F7686, MATCH(E7687, $E$1:E7686, 0)))</f>
        <v>3816</v>
      </c>
      <c r="G7687" t="s">
        <v>15</v>
      </c>
      <c r="H7687" t="s">
        <v>11</v>
      </c>
      <c r="I7687" t="s">
        <v>12</v>
      </c>
      <c r="J7687" t="s">
        <v>1924</v>
      </c>
      <c r="K7687" s="17">
        <v>36.35</v>
      </c>
      <c r="L7687" s="17">
        <v>8</v>
      </c>
      <c r="M7687" s="17">
        <v>11.36</v>
      </c>
      <c r="N7687" s="17" t="str">
        <f>IF(SalesData[[#This Row],[Profit]]&gt;0,"Profit","Loss")</f>
        <v>Profit</v>
      </c>
    </row>
    <row r="7688" spans="1:14" x14ac:dyDescent="0.25">
      <c r="A7688" s="1">
        <v>42895</v>
      </c>
      <c r="B7688" s="3">
        <f t="shared" si="360"/>
        <v>2017</v>
      </c>
      <c r="C7688" s="3">
        <f t="shared" si="361"/>
        <v>6</v>
      </c>
      <c r="D7688" t="s">
        <v>1519</v>
      </c>
      <c r="E7688" t="str">
        <f t="shared" si="362"/>
        <v>Noah Childs20170609</v>
      </c>
      <c r="F7688">
        <f>IF(COUNTIF($E$2:E7688, E7688) = 1, MAX($F$1:F7687) + 1, INDEX($F$1:F7687, MATCH(E7688, $E$1:E7687, 0)))</f>
        <v>3817</v>
      </c>
      <c r="G7688" t="s">
        <v>10</v>
      </c>
      <c r="H7688" t="s">
        <v>11</v>
      </c>
      <c r="I7688" t="s">
        <v>18</v>
      </c>
      <c r="J7688" t="s">
        <v>1757</v>
      </c>
      <c r="K7688" s="17">
        <v>720.76</v>
      </c>
      <c r="L7688" s="17">
        <v>5</v>
      </c>
      <c r="M7688" s="17">
        <v>54.06</v>
      </c>
      <c r="N7688" s="17" t="str">
        <f>IF(SalesData[[#This Row],[Profit]]&gt;0,"Profit","Loss")</f>
        <v>Profit</v>
      </c>
    </row>
    <row r="7689" spans="1:14" x14ac:dyDescent="0.25">
      <c r="A7689" s="1">
        <v>42895</v>
      </c>
      <c r="B7689" s="3">
        <f t="shared" si="360"/>
        <v>2017</v>
      </c>
      <c r="C7689" s="3">
        <f t="shared" si="361"/>
        <v>6</v>
      </c>
      <c r="D7689" t="s">
        <v>2065</v>
      </c>
      <c r="E7689" t="str">
        <f t="shared" si="362"/>
        <v>Anna Gayman20170609</v>
      </c>
      <c r="F7689">
        <f>IF(COUNTIF($E$2:E7689, E7689) = 1, MAX($F$1:F7688) + 1, INDEX($F$1:F7688, MATCH(E7689, $E$1:E7688, 0)))</f>
        <v>3818</v>
      </c>
      <c r="G7689" t="s">
        <v>55</v>
      </c>
      <c r="H7689" t="s">
        <v>11</v>
      </c>
      <c r="I7689" t="s">
        <v>12</v>
      </c>
      <c r="J7689" t="s">
        <v>625</v>
      </c>
      <c r="K7689" s="17">
        <v>49.12</v>
      </c>
      <c r="L7689" s="17">
        <v>4</v>
      </c>
      <c r="M7689" s="17">
        <v>23.09</v>
      </c>
      <c r="N7689" s="17" t="str">
        <f>IF(SalesData[[#This Row],[Profit]]&gt;0,"Profit","Loss")</f>
        <v>Profit</v>
      </c>
    </row>
    <row r="7690" spans="1:14" x14ac:dyDescent="0.25">
      <c r="A7690" s="1">
        <v>42896</v>
      </c>
      <c r="B7690" s="3">
        <f t="shared" si="360"/>
        <v>2017</v>
      </c>
      <c r="C7690" s="3">
        <f t="shared" si="361"/>
        <v>6</v>
      </c>
      <c r="D7690" t="s">
        <v>1375</v>
      </c>
      <c r="E7690" t="str">
        <f t="shared" si="362"/>
        <v>Michelle Tran20170610</v>
      </c>
      <c r="F7690">
        <f>IF(COUNTIF($E$2:E7690, E7690) = 1, MAX($F$1:F7689) + 1, INDEX($F$1:F7689, MATCH(E7690, $E$1:E7689, 0)))</f>
        <v>3819</v>
      </c>
      <c r="G7690" t="s">
        <v>27</v>
      </c>
      <c r="H7690" t="s">
        <v>11</v>
      </c>
      <c r="I7690" t="s">
        <v>16</v>
      </c>
      <c r="J7690" t="s">
        <v>1259</v>
      </c>
      <c r="K7690" s="17">
        <v>29.6</v>
      </c>
      <c r="L7690" s="17">
        <v>2</v>
      </c>
      <c r="M7690" s="17">
        <v>14.8</v>
      </c>
      <c r="N7690" s="17" t="str">
        <f>IF(SalesData[[#This Row],[Profit]]&gt;0,"Profit","Loss")</f>
        <v>Profit</v>
      </c>
    </row>
    <row r="7691" spans="1:14" x14ac:dyDescent="0.25">
      <c r="A7691" s="1">
        <v>42896</v>
      </c>
      <c r="B7691" s="3">
        <f t="shared" si="360"/>
        <v>2017</v>
      </c>
      <c r="C7691" s="3">
        <f t="shared" si="361"/>
        <v>6</v>
      </c>
      <c r="D7691" t="s">
        <v>1375</v>
      </c>
      <c r="E7691" t="str">
        <f t="shared" si="362"/>
        <v>Michelle Tran20170610</v>
      </c>
      <c r="F7691">
        <f>IF(COUNTIF($E$2:E7691, E7691) = 1, MAX($F$1:F7690) + 1, INDEX($F$1:F7690, MATCH(E7691, $E$1:E7690, 0)))</f>
        <v>3819</v>
      </c>
      <c r="G7691" t="s">
        <v>27</v>
      </c>
      <c r="H7691" t="s">
        <v>34</v>
      </c>
      <c r="I7691" t="s">
        <v>74</v>
      </c>
      <c r="J7691" t="s">
        <v>412</v>
      </c>
      <c r="K7691" s="17">
        <v>514.16999999999996</v>
      </c>
      <c r="L7691" s="17">
        <v>5</v>
      </c>
      <c r="M7691" s="17">
        <v>-30.25</v>
      </c>
      <c r="N7691" s="17" t="str">
        <f>IF(SalesData[[#This Row],[Profit]]&gt;0,"Profit","Loss")</f>
        <v>Loss</v>
      </c>
    </row>
    <row r="7692" spans="1:14" x14ac:dyDescent="0.25">
      <c r="A7692" s="1">
        <v>42896</v>
      </c>
      <c r="B7692" s="3">
        <f t="shared" si="360"/>
        <v>2017</v>
      </c>
      <c r="C7692" s="3">
        <f t="shared" si="361"/>
        <v>6</v>
      </c>
      <c r="D7692" t="s">
        <v>1375</v>
      </c>
      <c r="E7692" t="str">
        <f t="shared" si="362"/>
        <v>Michelle Tran20170610</v>
      </c>
      <c r="F7692">
        <f>IF(COUNTIF($E$2:E7692, E7692) = 1, MAX($F$1:F7691) + 1, INDEX($F$1:F7691, MATCH(E7692, $E$1:E7691, 0)))</f>
        <v>3819</v>
      </c>
      <c r="G7692" t="s">
        <v>27</v>
      </c>
      <c r="H7692" t="s">
        <v>39</v>
      </c>
      <c r="I7692" t="s">
        <v>40</v>
      </c>
      <c r="J7692" t="s">
        <v>2570</v>
      </c>
      <c r="K7692" s="17">
        <v>279.95999999999998</v>
      </c>
      <c r="L7692" s="17">
        <v>5</v>
      </c>
      <c r="M7692" s="17">
        <v>17.5</v>
      </c>
      <c r="N7692" s="17" t="str">
        <f>IF(SalesData[[#This Row],[Profit]]&gt;0,"Profit","Loss")</f>
        <v>Profit</v>
      </c>
    </row>
    <row r="7693" spans="1:14" x14ac:dyDescent="0.25">
      <c r="A7693" s="1">
        <v>42896</v>
      </c>
      <c r="B7693" s="3">
        <f t="shared" si="360"/>
        <v>2017</v>
      </c>
      <c r="C7693" s="3">
        <f t="shared" si="361"/>
        <v>6</v>
      </c>
      <c r="D7693" t="s">
        <v>1799</v>
      </c>
      <c r="E7693" t="str">
        <f t="shared" si="362"/>
        <v>Sean Christensen20170610</v>
      </c>
      <c r="F7693">
        <f>IF(COUNTIF($E$2:E7693, E7693) = 1, MAX($F$1:F7692) + 1, INDEX($F$1:F7692, MATCH(E7693, $E$1:E7692, 0)))</f>
        <v>3820</v>
      </c>
      <c r="G7693" t="s">
        <v>110</v>
      </c>
      <c r="H7693" t="s">
        <v>39</v>
      </c>
      <c r="I7693" t="s">
        <v>52</v>
      </c>
      <c r="J7693" t="s">
        <v>1615</v>
      </c>
      <c r="K7693" s="17">
        <v>132.52000000000001</v>
      </c>
      <c r="L7693" s="17">
        <v>4</v>
      </c>
      <c r="M7693" s="17">
        <v>54.33</v>
      </c>
      <c r="N7693" s="17" t="str">
        <f>IF(SalesData[[#This Row],[Profit]]&gt;0,"Profit","Loss")</f>
        <v>Profit</v>
      </c>
    </row>
    <row r="7694" spans="1:14" x14ac:dyDescent="0.25">
      <c r="A7694" s="1">
        <v>42896</v>
      </c>
      <c r="B7694" s="3">
        <f t="shared" si="360"/>
        <v>2017</v>
      </c>
      <c r="C7694" s="3">
        <f t="shared" si="361"/>
        <v>6</v>
      </c>
      <c r="D7694" t="s">
        <v>1113</v>
      </c>
      <c r="E7694" t="str">
        <f t="shared" si="362"/>
        <v>Ben Wallace20170610</v>
      </c>
      <c r="F7694">
        <f>IF(COUNTIF($E$2:E7694, E7694) = 1, MAX($F$1:F7693) + 1, INDEX($F$1:F7693, MATCH(E7694, $E$1:E7693, 0)))</f>
        <v>3821</v>
      </c>
      <c r="G7694" t="s">
        <v>27</v>
      </c>
      <c r="H7694" t="s">
        <v>11</v>
      </c>
      <c r="I7694" t="s">
        <v>24</v>
      </c>
      <c r="J7694" t="s">
        <v>103</v>
      </c>
      <c r="K7694" s="17">
        <v>16.399999999999999</v>
      </c>
      <c r="L7694" s="17">
        <v>5</v>
      </c>
      <c r="M7694" s="17">
        <v>4.76</v>
      </c>
      <c r="N7694" s="17" t="str">
        <f>IF(SalesData[[#This Row],[Profit]]&gt;0,"Profit","Loss")</f>
        <v>Profit</v>
      </c>
    </row>
    <row r="7695" spans="1:14" x14ac:dyDescent="0.25">
      <c r="A7695" s="1">
        <v>42896</v>
      </c>
      <c r="B7695" s="3">
        <f t="shared" si="360"/>
        <v>2017</v>
      </c>
      <c r="C7695" s="3">
        <f t="shared" si="361"/>
        <v>6</v>
      </c>
      <c r="D7695" t="s">
        <v>1016</v>
      </c>
      <c r="E7695" t="str">
        <f t="shared" si="362"/>
        <v>Carl Ludwig20170610</v>
      </c>
      <c r="F7695">
        <f>IF(COUNTIF($E$2:E7695, E7695) = 1, MAX($F$1:F7694) + 1, INDEX($F$1:F7694, MATCH(E7695, $E$1:E7694, 0)))</f>
        <v>3822</v>
      </c>
      <c r="G7695" t="s">
        <v>23</v>
      </c>
      <c r="H7695" t="s">
        <v>11</v>
      </c>
      <c r="I7695" t="s">
        <v>12</v>
      </c>
      <c r="J7695" t="s">
        <v>135</v>
      </c>
      <c r="K7695" s="17">
        <v>40.03</v>
      </c>
      <c r="L7695" s="17">
        <v>6</v>
      </c>
      <c r="M7695" s="17">
        <v>15.01</v>
      </c>
      <c r="N7695" s="17" t="str">
        <f>IF(SalesData[[#This Row],[Profit]]&gt;0,"Profit","Loss")</f>
        <v>Profit</v>
      </c>
    </row>
    <row r="7696" spans="1:14" x14ac:dyDescent="0.25">
      <c r="A7696" s="1">
        <v>42896</v>
      </c>
      <c r="B7696" s="3">
        <f t="shared" si="360"/>
        <v>2017</v>
      </c>
      <c r="C7696" s="3">
        <f t="shared" si="361"/>
        <v>6</v>
      </c>
      <c r="D7696" t="s">
        <v>171</v>
      </c>
      <c r="E7696" t="str">
        <f t="shared" si="362"/>
        <v>Neil Ducich20170610</v>
      </c>
      <c r="F7696">
        <f>IF(COUNTIF($E$2:E7696, E7696) = 1, MAX($F$1:F7695) + 1, INDEX($F$1:F7695, MATCH(E7696, $E$1:E7695, 0)))</f>
        <v>3823</v>
      </c>
      <c r="G7696" t="s">
        <v>123</v>
      </c>
      <c r="H7696" t="s">
        <v>11</v>
      </c>
      <c r="I7696" t="s">
        <v>18</v>
      </c>
      <c r="J7696" t="s">
        <v>1498</v>
      </c>
      <c r="K7696" s="17">
        <v>1347.52</v>
      </c>
      <c r="L7696" s="17">
        <v>8</v>
      </c>
      <c r="M7696" s="17">
        <v>84.22</v>
      </c>
      <c r="N7696" s="17" t="str">
        <f>IF(SalesData[[#This Row],[Profit]]&gt;0,"Profit","Loss")</f>
        <v>Profit</v>
      </c>
    </row>
    <row r="7697" spans="1:14" x14ac:dyDescent="0.25">
      <c r="A7697" s="1">
        <v>42896</v>
      </c>
      <c r="B7697" s="3">
        <f t="shared" si="360"/>
        <v>2017</v>
      </c>
      <c r="C7697" s="3">
        <f t="shared" si="361"/>
        <v>6</v>
      </c>
      <c r="D7697" t="s">
        <v>212</v>
      </c>
      <c r="E7697" t="str">
        <f t="shared" si="362"/>
        <v>Linda Cazamias20170610</v>
      </c>
      <c r="F7697">
        <f>IF(COUNTIF($E$2:E7697, E7697) = 1, MAX($F$1:F7696) + 1, INDEX($F$1:F7696, MATCH(E7697, $E$1:E7696, 0)))</f>
        <v>3824</v>
      </c>
      <c r="G7697" t="s">
        <v>149</v>
      </c>
      <c r="H7697" t="s">
        <v>11</v>
      </c>
      <c r="I7697" t="s">
        <v>24</v>
      </c>
      <c r="J7697" t="s">
        <v>541</v>
      </c>
      <c r="K7697" s="17">
        <v>8.4</v>
      </c>
      <c r="L7697" s="17">
        <v>5</v>
      </c>
      <c r="M7697" s="17">
        <v>4.2</v>
      </c>
      <c r="N7697" s="17" t="str">
        <f>IF(SalesData[[#This Row],[Profit]]&gt;0,"Profit","Loss")</f>
        <v>Profit</v>
      </c>
    </row>
    <row r="7698" spans="1:14" x14ac:dyDescent="0.25">
      <c r="A7698" s="1">
        <v>42896</v>
      </c>
      <c r="B7698" s="3">
        <f t="shared" si="360"/>
        <v>2017</v>
      </c>
      <c r="C7698" s="3">
        <f t="shared" si="361"/>
        <v>6</v>
      </c>
      <c r="D7698" t="s">
        <v>2094</v>
      </c>
      <c r="E7698" t="str">
        <f t="shared" si="362"/>
        <v>Bill Donatelli20170610</v>
      </c>
      <c r="F7698">
        <f>IF(COUNTIF($E$2:E7698, E7698) = 1, MAX($F$1:F7697) + 1, INDEX($F$1:F7697, MATCH(E7698, $E$1:E7697, 0)))</f>
        <v>3825</v>
      </c>
      <c r="G7698" t="s">
        <v>164</v>
      </c>
      <c r="H7698" t="s">
        <v>39</v>
      </c>
      <c r="I7698" t="s">
        <v>40</v>
      </c>
      <c r="J7698" t="s">
        <v>901</v>
      </c>
      <c r="K7698" s="17">
        <v>88.78</v>
      </c>
      <c r="L7698" s="17">
        <v>3</v>
      </c>
      <c r="M7698" s="17">
        <v>7.77</v>
      </c>
      <c r="N7698" s="17" t="str">
        <f>IF(SalesData[[#This Row],[Profit]]&gt;0,"Profit","Loss")</f>
        <v>Profit</v>
      </c>
    </row>
    <row r="7699" spans="1:14" x14ac:dyDescent="0.25">
      <c r="A7699" s="1">
        <v>42896</v>
      </c>
      <c r="B7699" s="3">
        <f t="shared" si="360"/>
        <v>2017</v>
      </c>
      <c r="C7699" s="3">
        <f t="shared" si="361"/>
        <v>6</v>
      </c>
      <c r="D7699" t="s">
        <v>2094</v>
      </c>
      <c r="E7699" t="str">
        <f t="shared" si="362"/>
        <v>Bill Donatelli20170610</v>
      </c>
      <c r="F7699">
        <f>IF(COUNTIF($E$2:E7699, E7699) = 1, MAX($F$1:F7698) + 1, INDEX($F$1:F7698, MATCH(E7699, $E$1:E7698, 0)))</f>
        <v>3825</v>
      </c>
      <c r="G7699" t="s">
        <v>164</v>
      </c>
      <c r="H7699" t="s">
        <v>11</v>
      </c>
      <c r="I7699" t="s">
        <v>16</v>
      </c>
      <c r="J7699" t="s">
        <v>1432</v>
      </c>
      <c r="K7699" s="17">
        <v>11.56</v>
      </c>
      <c r="L7699" s="17">
        <v>4</v>
      </c>
      <c r="M7699" s="17">
        <v>5.43</v>
      </c>
      <c r="N7699" s="17" t="str">
        <f>IF(SalesData[[#This Row],[Profit]]&gt;0,"Profit","Loss")</f>
        <v>Profit</v>
      </c>
    </row>
    <row r="7700" spans="1:14" x14ac:dyDescent="0.25">
      <c r="A7700" s="1">
        <v>42896</v>
      </c>
      <c r="B7700" s="3">
        <f t="shared" si="360"/>
        <v>2017</v>
      </c>
      <c r="C7700" s="3">
        <f t="shared" si="361"/>
        <v>6</v>
      </c>
      <c r="D7700" t="s">
        <v>2094</v>
      </c>
      <c r="E7700" t="str">
        <f t="shared" si="362"/>
        <v>Bill Donatelli20170610</v>
      </c>
      <c r="F7700">
        <f>IF(COUNTIF($E$2:E7700, E7700) = 1, MAX($F$1:F7699) + 1, INDEX($F$1:F7699, MATCH(E7700, $E$1:E7699, 0)))</f>
        <v>3825</v>
      </c>
      <c r="G7700" t="s">
        <v>164</v>
      </c>
      <c r="H7700" t="s">
        <v>11</v>
      </c>
      <c r="I7700" t="s">
        <v>18</v>
      </c>
      <c r="J7700" t="s">
        <v>1950</v>
      </c>
      <c r="K7700" s="17">
        <v>15.58</v>
      </c>
      <c r="L7700" s="17">
        <v>1</v>
      </c>
      <c r="M7700" s="17">
        <v>3.9</v>
      </c>
      <c r="N7700" s="17" t="str">
        <f>IF(SalesData[[#This Row],[Profit]]&gt;0,"Profit","Loss")</f>
        <v>Profit</v>
      </c>
    </row>
    <row r="7701" spans="1:14" x14ac:dyDescent="0.25">
      <c r="A7701" s="1">
        <v>42896</v>
      </c>
      <c r="B7701" s="3">
        <f t="shared" si="360"/>
        <v>2017</v>
      </c>
      <c r="C7701" s="3">
        <f t="shared" si="361"/>
        <v>6</v>
      </c>
      <c r="D7701" t="s">
        <v>1393</v>
      </c>
      <c r="E7701" t="str">
        <f t="shared" si="362"/>
        <v>George Zrebassa20170610</v>
      </c>
      <c r="F7701">
        <f>IF(COUNTIF($E$2:E7701, E7701) = 1, MAX($F$1:F7700) + 1, INDEX($F$1:F7700, MATCH(E7701, $E$1:E7700, 0)))</f>
        <v>3826</v>
      </c>
      <c r="G7701" t="s">
        <v>27</v>
      </c>
      <c r="H7701" t="s">
        <v>11</v>
      </c>
      <c r="I7701" t="s">
        <v>24</v>
      </c>
      <c r="J7701" t="s">
        <v>411</v>
      </c>
      <c r="K7701" s="17">
        <v>14.7</v>
      </c>
      <c r="L7701" s="17">
        <v>7</v>
      </c>
      <c r="M7701" s="17">
        <v>4.12</v>
      </c>
      <c r="N7701" s="17" t="str">
        <f>IF(SalesData[[#This Row],[Profit]]&gt;0,"Profit","Loss")</f>
        <v>Profit</v>
      </c>
    </row>
    <row r="7702" spans="1:14" x14ac:dyDescent="0.25">
      <c r="A7702" s="1">
        <v>42896</v>
      </c>
      <c r="B7702" s="3">
        <f t="shared" si="360"/>
        <v>2017</v>
      </c>
      <c r="C7702" s="3">
        <f t="shared" si="361"/>
        <v>6</v>
      </c>
      <c r="D7702" t="s">
        <v>119</v>
      </c>
      <c r="E7702" t="str">
        <f t="shared" si="362"/>
        <v>Muhammed MacIntyre20170610</v>
      </c>
      <c r="F7702">
        <f>IF(COUNTIF($E$2:E7702, E7702) = 1, MAX($F$1:F7701) + 1, INDEX($F$1:F7701, MATCH(E7702, $E$1:E7701, 0)))</f>
        <v>3827</v>
      </c>
      <c r="G7702" t="s">
        <v>149</v>
      </c>
      <c r="H7702" t="s">
        <v>11</v>
      </c>
      <c r="I7702" t="s">
        <v>43</v>
      </c>
      <c r="J7702" t="s">
        <v>234</v>
      </c>
      <c r="K7702" s="17">
        <v>14.13</v>
      </c>
      <c r="L7702" s="17">
        <v>3</v>
      </c>
      <c r="M7702" s="17">
        <v>0.71</v>
      </c>
      <c r="N7702" s="17" t="str">
        <f>IF(SalesData[[#This Row],[Profit]]&gt;0,"Profit","Loss")</f>
        <v>Profit</v>
      </c>
    </row>
    <row r="7703" spans="1:14" x14ac:dyDescent="0.25">
      <c r="A7703" s="1">
        <v>42897</v>
      </c>
      <c r="B7703" s="3">
        <f t="shared" si="360"/>
        <v>2017</v>
      </c>
      <c r="C7703" s="3">
        <f t="shared" si="361"/>
        <v>6</v>
      </c>
      <c r="D7703" t="s">
        <v>859</v>
      </c>
      <c r="E7703" t="str">
        <f t="shared" si="362"/>
        <v>Dianna Vittorini20170611</v>
      </c>
      <c r="F7703">
        <f>IF(COUNTIF($E$2:E7703, E7703) = 1, MAX($F$1:F7702) + 1, INDEX($F$1:F7702, MATCH(E7703, $E$1:E7702, 0)))</f>
        <v>3828</v>
      </c>
      <c r="G7703" t="s">
        <v>27</v>
      </c>
      <c r="H7703" t="s">
        <v>11</v>
      </c>
      <c r="I7703" t="s">
        <v>12</v>
      </c>
      <c r="J7703" t="s">
        <v>1989</v>
      </c>
      <c r="K7703" s="17">
        <v>122.97</v>
      </c>
      <c r="L7703" s="17">
        <v>3</v>
      </c>
      <c r="M7703" s="17">
        <v>60.26</v>
      </c>
      <c r="N7703" s="17" t="str">
        <f>IF(SalesData[[#This Row],[Profit]]&gt;0,"Profit","Loss")</f>
        <v>Profit</v>
      </c>
    </row>
    <row r="7704" spans="1:14" x14ac:dyDescent="0.25">
      <c r="A7704" s="1">
        <v>42897</v>
      </c>
      <c r="B7704" s="3">
        <f t="shared" si="360"/>
        <v>2017</v>
      </c>
      <c r="C7704" s="3">
        <f t="shared" si="361"/>
        <v>6</v>
      </c>
      <c r="D7704" t="s">
        <v>917</v>
      </c>
      <c r="E7704" t="str">
        <f t="shared" si="362"/>
        <v>Becky Castell20170611</v>
      </c>
      <c r="F7704">
        <f>IF(COUNTIF($E$2:E7704, E7704) = 1, MAX($F$1:F7703) + 1, INDEX($F$1:F7703, MATCH(E7704, $E$1:E7703, 0)))</f>
        <v>3829</v>
      </c>
      <c r="G7704" t="s">
        <v>95</v>
      </c>
      <c r="H7704" t="s">
        <v>34</v>
      </c>
      <c r="I7704" t="s">
        <v>35</v>
      </c>
      <c r="J7704" t="s">
        <v>594</v>
      </c>
      <c r="K7704" s="17">
        <v>280.79000000000002</v>
      </c>
      <c r="L7704" s="17">
        <v>1</v>
      </c>
      <c r="M7704" s="17">
        <v>35.1</v>
      </c>
      <c r="N7704" s="17" t="str">
        <f>IF(SalesData[[#This Row],[Profit]]&gt;0,"Profit","Loss")</f>
        <v>Profit</v>
      </c>
    </row>
    <row r="7705" spans="1:14" x14ac:dyDescent="0.25">
      <c r="A7705" s="1">
        <v>42897</v>
      </c>
      <c r="B7705" s="3">
        <f t="shared" si="360"/>
        <v>2017</v>
      </c>
      <c r="C7705" s="3">
        <f t="shared" si="361"/>
        <v>6</v>
      </c>
      <c r="D7705" t="s">
        <v>917</v>
      </c>
      <c r="E7705" t="str">
        <f t="shared" si="362"/>
        <v>Becky Castell20170611</v>
      </c>
      <c r="F7705">
        <f>IF(COUNTIF($E$2:E7705, E7705) = 1, MAX($F$1:F7704) + 1, INDEX($F$1:F7704, MATCH(E7705, $E$1:E7704, 0)))</f>
        <v>3829</v>
      </c>
      <c r="G7705" t="s">
        <v>95</v>
      </c>
      <c r="H7705" t="s">
        <v>11</v>
      </c>
      <c r="I7705" t="s">
        <v>18</v>
      </c>
      <c r="J7705" t="s">
        <v>1456</v>
      </c>
      <c r="K7705" s="17">
        <v>68.45</v>
      </c>
      <c r="L7705" s="17">
        <v>4</v>
      </c>
      <c r="M7705" s="17">
        <v>7.7</v>
      </c>
      <c r="N7705" s="17" t="str">
        <f>IF(SalesData[[#This Row],[Profit]]&gt;0,"Profit","Loss")</f>
        <v>Profit</v>
      </c>
    </row>
    <row r="7706" spans="1:14" x14ac:dyDescent="0.25">
      <c r="A7706" s="1">
        <v>42897</v>
      </c>
      <c r="B7706" s="3">
        <f t="shared" si="360"/>
        <v>2017</v>
      </c>
      <c r="C7706" s="3">
        <f t="shared" si="361"/>
        <v>6</v>
      </c>
      <c r="D7706" t="s">
        <v>917</v>
      </c>
      <c r="E7706" t="str">
        <f t="shared" si="362"/>
        <v>Becky Castell20170611</v>
      </c>
      <c r="F7706">
        <f>IF(COUNTIF($E$2:E7706, E7706) = 1, MAX($F$1:F7705) + 1, INDEX($F$1:F7705, MATCH(E7706, $E$1:E7705, 0)))</f>
        <v>3829</v>
      </c>
      <c r="G7706" t="s">
        <v>95</v>
      </c>
      <c r="H7706" t="s">
        <v>11</v>
      </c>
      <c r="I7706" t="s">
        <v>24</v>
      </c>
      <c r="J7706" t="s">
        <v>1358</v>
      </c>
      <c r="K7706" s="17">
        <v>88.04</v>
      </c>
      <c r="L7706" s="17">
        <v>5</v>
      </c>
      <c r="M7706" s="17">
        <v>6.6</v>
      </c>
      <c r="N7706" s="17" t="str">
        <f>IF(SalesData[[#This Row],[Profit]]&gt;0,"Profit","Loss")</f>
        <v>Profit</v>
      </c>
    </row>
    <row r="7707" spans="1:14" x14ac:dyDescent="0.25">
      <c r="A7707" s="1">
        <v>42897</v>
      </c>
      <c r="B7707" s="3">
        <f t="shared" si="360"/>
        <v>2017</v>
      </c>
      <c r="C7707" s="3">
        <f t="shared" si="361"/>
        <v>6</v>
      </c>
      <c r="D7707" t="s">
        <v>917</v>
      </c>
      <c r="E7707" t="str">
        <f t="shared" si="362"/>
        <v>Becky Castell20170611</v>
      </c>
      <c r="F7707">
        <f>IF(COUNTIF($E$2:E7707, E7707) = 1, MAX($F$1:F7706) + 1, INDEX($F$1:F7706, MATCH(E7707, $E$1:E7706, 0)))</f>
        <v>3829</v>
      </c>
      <c r="G7707" t="s">
        <v>95</v>
      </c>
      <c r="H7707" t="s">
        <v>11</v>
      </c>
      <c r="I7707" t="s">
        <v>24</v>
      </c>
      <c r="J7707" t="s">
        <v>449</v>
      </c>
      <c r="K7707" s="17">
        <v>15.87</v>
      </c>
      <c r="L7707" s="17">
        <v>1</v>
      </c>
      <c r="M7707" s="17">
        <v>1.98</v>
      </c>
      <c r="N7707" s="17" t="str">
        <f>IF(SalesData[[#This Row],[Profit]]&gt;0,"Profit","Loss")</f>
        <v>Profit</v>
      </c>
    </row>
    <row r="7708" spans="1:14" x14ac:dyDescent="0.25">
      <c r="A7708" s="1">
        <v>42897</v>
      </c>
      <c r="B7708" s="3">
        <f t="shared" si="360"/>
        <v>2017</v>
      </c>
      <c r="C7708" s="3">
        <f t="shared" si="361"/>
        <v>6</v>
      </c>
      <c r="D7708" t="s">
        <v>917</v>
      </c>
      <c r="E7708" t="str">
        <f t="shared" si="362"/>
        <v>Becky Castell20170611</v>
      </c>
      <c r="F7708">
        <f>IF(COUNTIF($E$2:E7708, E7708) = 1, MAX($F$1:F7707) + 1, INDEX($F$1:F7707, MATCH(E7708, $E$1:E7707, 0)))</f>
        <v>3829</v>
      </c>
      <c r="G7708" t="s">
        <v>95</v>
      </c>
      <c r="H7708" t="s">
        <v>11</v>
      </c>
      <c r="I7708" t="s">
        <v>18</v>
      </c>
      <c r="J7708" t="s">
        <v>729</v>
      </c>
      <c r="K7708" s="17">
        <v>215.59</v>
      </c>
      <c r="L7708" s="17">
        <v>3</v>
      </c>
      <c r="M7708" s="17">
        <v>-48.51</v>
      </c>
      <c r="N7708" s="17" t="str">
        <f>IF(SalesData[[#This Row],[Profit]]&gt;0,"Profit","Loss")</f>
        <v>Loss</v>
      </c>
    </row>
    <row r="7709" spans="1:14" x14ac:dyDescent="0.25">
      <c r="A7709" s="1">
        <v>42897</v>
      </c>
      <c r="B7709" s="3">
        <f t="shared" si="360"/>
        <v>2017</v>
      </c>
      <c r="C7709" s="3">
        <f t="shared" si="361"/>
        <v>6</v>
      </c>
      <c r="D7709" t="s">
        <v>239</v>
      </c>
      <c r="E7709" t="str">
        <f t="shared" si="362"/>
        <v>Kristina Nunn20170611</v>
      </c>
      <c r="F7709">
        <f>IF(COUNTIF($E$2:E7709, E7709) = 1, MAX($F$1:F7708) + 1, INDEX($F$1:F7708, MATCH(E7709, $E$1:E7708, 0)))</f>
        <v>3830</v>
      </c>
      <c r="G7709" t="s">
        <v>488</v>
      </c>
      <c r="H7709" t="s">
        <v>11</v>
      </c>
      <c r="I7709" t="s">
        <v>24</v>
      </c>
      <c r="J7709" t="s">
        <v>844</v>
      </c>
      <c r="K7709" s="17">
        <v>3.76</v>
      </c>
      <c r="L7709" s="17">
        <v>2</v>
      </c>
      <c r="M7709" s="17">
        <v>1.0900000000000001</v>
      </c>
      <c r="N7709" s="17" t="str">
        <f>IF(SalesData[[#This Row],[Profit]]&gt;0,"Profit","Loss")</f>
        <v>Profit</v>
      </c>
    </row>
    <row r="7710" spans="1:14" x14ac:dyDescent="0.25">
      <c r="A7710" s="1">
        <v>42897</v>
      </c>
      <c r="B7710" s="3">
        <f t="shared" si="360"/>
        <v>2017</v>
      </c>
      <c r="C7710" s="3">
        <f t="shared" si="361"/>
        <v>6</v>
      </c>
      <c r="D7710" t="s">
        <v>122</v>
      </c>
      <c r="E7710" t="str">
        <f t="shared" si="362"/>
        <v>Tom Boeckenhauer20170611</v>
      </c>
      <c r="F7710">
        <f>IF(COUNTIF($E$2:E7710, E7710) = 1, MAX($F$1:F7709) + 1, INDEX($F$1:F7709, MATCH(E7710, $E$1:E7709, 0)))</f>
        <v>3831</v>
      </c>
      <c r="G7710" t="s">
        <v>164</v>
      </c>
      <c r="H7710" t="s">
        <v>11</v>
      </c>
      <c r="I7710" t="s">
        <v>12</v>
      </c>
      <c r="J7710" t="s">
        <v>2477</v>
      </c>
      <c r="K7710" s="17">
        <v>37.94</v>
      </c>
      <c r="L7710" s="17">
        <v>2</v>
      </c>
      <c r="M7710" s="17">
        <v>18.21</v>
      </c>
      <c r="N7710" s="17" t="str">
        <f>IF(SalesData[[#This Row],[Profit]]&gt;0,"Profit","Loss")</f>
        <v>Profit</v>
      </c>
    </row>
    <row r="7711" spans="1:14" x14ac:dyDescent="0.25">
      <c r="A7711" s="1">
        <v>42897</v>
      </c>
      <c r="B7711" s="3">
        <f t="shared" si="360"/>
        <v>2017</v>
      </c>
      <c r="C7711" s="3">
        <f t="shared" si="361"/>
        <v>6</v>
      </c>
      <c r="D7711" t="s">
        <v>122</v>
      </c>
      <c r="E7711" t="str">
        <f t="shared" si="362"/>
        <v>Tom Boeckenhauer20170611</v>
      </c>
      <c r="F7711">
        <f>IF(COUNTIF($E$2:E7711, E7711) = 1, MAX($F$1:F7710) + 1, INDEX($F$1:F7710, MATCH(E7711, $E$1:E7710, 0)))</f>
        <v>3831</v>
      </c>
      <c r="G7711" t="s">
        <v>164</v>
      </c>
      <c r="H7711" t="s">
        <v>11</v>
      </c>
      <c r="I7711" t="s">
        <v>20</v>
      </c>
      <c r="J7711" t="s">
        <v>972</v>
      </c>
      <c r="K7711" s="17">
        <v>18.29</v>
      </c>
      <c r="L7711" s="17">
        <v>6</v>
      </c>
      <c r="M7711" s="17">
        <v>6.63</v>
      </c>
      <c r="N7711" s="17" t="str">
        <f>IF(SalesData[[#This Row],[Profit]]&gt;0,"Profit","Loss")</f>
        <v>Profit</v>
      </c>
    </row>
    <row r="7712" spans="1:14" x14ac:dyDescent="0.25">
      <c r="A7712" s="1">
        <v>42897</v>
      </c>
      <c r="B7712" s="3">
        <f t="shared" si="360"/>
        <v>2017</v>
      </c>
      <c r="C7712" s="3">
        <f t="shared" si="361"/>
        <v>6</v>
      </c>
      <c r="D7712" t="s">
        <v>122</v>
      </c>
      <c r="E7712" t="str">
        <f t="shared" si="362"/>
        <v>Tom Boeckenhauer20170611</v>
      </c>
      <c r="F7712">
        <f>IF(COUNTIF($E$2:E7712, E7712) = 1, MAX($F$1:F7711) + 1, INDEX($F$1:F7711, MATCH(E7712, $E$1:E7711, 0)))</f>
        <v>3831</v>
      </c>
      <c r="G7712" t="s">
        <v>164</v>
      </c>
      <c r="H7712" t="s">
        <v>39</v>
      </c>
      <c r="I7712" t="s">
        <v>302</v>
      </c>
      <c r="J7712" t="s">
        <v>2681</v>
      </c>
      <c r="K7712" s="17">
        <v>385.8</v>
      </c>
      <c r="L7712" s="17">
        <v>5</v>
      </c>
      <c r="M7712" s="17">
        <v>130.21</v>
      </c>
      <c r="N7712" s="17" t="str">
        <f>IF(SalesData[[#This Row],[Profit]]&gt;0,"Profit","Loss")</f>
        <v>Profit</v>
      </c>
    </row>
    <row r="7713" spans="1:14" x14ac:dyDescent="0.25">
      <c r="A7713" s="1">
        <v>42897</v>
      </c>
      <c r="B7713" s="3">
        <f t="shared" si="360"/>
        <v>2017</v>
      </c>
      <c r="C7713" s="3">
        <f t="shared" si="361"/>
        <v>6</v>
      </c>
      <c r="D7713" t="s">
        <v>122</v>
      </c>
      <c r="E7713" t="str">
        <f t="shared" si="362"/>
        <v>Tom Boeckenhauer20170611</v>
      </c>
      <c r="F7713">
        <f>IF(COUNTIF($E$2:E7713, E7713) = 1, MAX($F$1:F7712) + 1, INDEX($F$1:F7712, MATCH(E7713, $E$1:E7712, 0)))</f>
        <v>3831</v>
      </c>
      <c r="G7713" t="s">
        <v>164</v>
      </c>
      <c r="H7713" t="s">
        <v>11</v>
      </c>
      <c r="I7713" t="s">
        <v>18</v>
      </c>
      <c r="J7713" t="s">
        <v>1017</v>
      </c>
      <c r="K7713" s="17">
        <v>102.96</v>
      </c>
      <c r="L7713" s="17">
        <v>2</v>
      </c>
      <c r="M7713" s="17">
        <v>1.03</v>
      </c>
      <c r="N7713" s="17" t="str">
        <f>IF(SalesData[[#This Row],[Profit]]&gt;0,"Profit","Loss")</f>
        <v>Profit</v>
      </c>
    </row>
    <row r="7714" spans="1:14" x14ac:dyDescent="0.25">
      <c r="A7714" s="1">
        <v>42897</v>
      </c>
      <c r="B7714" s="3">
        <f t="shared" si="360"/>
        <v>2017</v>
      </c>
      <c r="C7714" s="3">
        <f t="shared" si="361"/>
        <v>6</v>
      </c>
      <c r="D7714" t="s">
        <v>122</v>
      </c>
      <c r="E7714" t="str">
        <f t="shared" si="362"/>
        <v>Tom Boeckenhauer20170611</v>
      </c>
      <c r="F7714">
        <f>IF(COUNTIF($E$2:E7714, E7714) = 1, MAX($F$1:F7713) + 1, INDEX($F$1:F7713, MATCH(E7714, $E$1:E7713, 0)))</f>
        <v>3831</v>
      </c>
      <c r="G7714" t="s">
        <v>164</v>
      </c>
      <c r="H7714" t="s">
        <v>34</v>
      </c>
      <c r="I7714" t="s">
        <v>74</v>
      </c>
      <c r="J7714" t="s">
        <v>2024</v>
      </c>
      <c r="K7714" s="17">
        <v>174.42</v>
      </c>
      <c r="L7714" s="17">
        <v>3</v>
      </c>
      <c r="M7714" s="17">
        <v>41.86</v>
      </c>
      <c r="N7714" s="17" t="str">
        <f>IF(SalesData[[#This Row],[Profit]]&gt;0,"Profit","Loss")</f>
        <v>Profit</v>
      </c>
    </row>
    <row r="7715" spans="1:14" x14ac:dyDescent="0.25">
      <c r="A7715" s="1">
        <v>42897</v>
      </c>
      <c r="B7715" s="3">
        <f t="shared" si="360"/>
        <v>2017</v>
      </c>
      <c r="C7715" s="3">
        <f t="shared" si="361"/>
        <v>6</v>
      </c>
      <c r="D7715" t="s">
        <v>1183</v>
      </c>
      <c r="E7715" t="str">
        <f t="shared" si="362"/>
        <v>Zuschuss Donatelli20170611</v>
      </c>
      <c r="F7715">
        <f>IF(COUNTIF($E$2:E7715, E7715) = 1, MAX($F$1:F7714) + 1, INDEX($F$1:F7714, MATCH(E7715, $E$1:E7714, 0)))</f>
        <v>3832</v>
      </c>
      <c r="G7715" t="s">
        <v>27</v>
      </c>
      <c r="H7715" t="s">
        <v>11</v>
      </c>
      <c r="I7715" t="s">
        <v>92</v>
      </c>
      <c r="J7715" t="s">
        <v>1274</v>
      </c>
      <c r="K7715" s="17">
        <v>61.44</v>
      </c>
      <c r="L7715" s="17">
        <v>3</v>
      </c>
      <c r="M7715" s="17">
        <v>16.59</v>
      </c>
      <c r="N7715" s="17" t="str">
        <f>IF(SalesData[[#This Row],[Profit]]&gt;0,"Profit","Loss")</f>
        <v>Profit</v>
      </c>
    </row>
    <row r="7716" spans="1:14" x14ac:dyDescent="0.25">
      <c r="A7716" s="1">
        <v>42897</v>
      </c>
      <c r="B7716" s="3">
        <f t="shared" si="360"/>
        <v>2017</v>
      </c>
      <c r="C7716" s="3">
        <f t="shared" si="361"/>
        <v>6</v>
      </c>
      <c r="D7716" t="s">
        <v>1459</v>
      </c>
      <c r="E7716" t="str">
        <f t="shared" si="362"/>
        <v>Zuschuss Carroll20170611</v>
      </c>
      <c r="F7716">
        <f>IF(COUNTIF($E$2:E7716, E7716) = 1, MAX($F$1:F7715) + 1, INDEX($F$1:F7715, MATCH(E7716, $E$1:E7715, 0)))</f>
        <v>3833</v>
      </c>
      <c r="G7716" t="s">
        <v>245</v>
      </c>
      <c r="H7716" t="s">
        <v>11</v>
      </c>
      <c r="I7716" t="s">
        <v>20</v>
      </c>
      <c r="J7716" t="s">
        <v>575</v>
      </c>
      <c r="K7716" s="17">
        <v>4.57</v>
      </c>
      <c r="L7716" s="17">
        <v>4</v>
      </c>
      <c r="M7716" s="17">
        <v>-3.81</v>
      </c>
      <c r="N7716" s="17" t="str">
        <f>IF(SalesData[[#This Row],[Profit]]&gt;0,"Profit","Loss")</f>
        <v>Loss</v>
      </c>
    </row>
    <row r="7717" spans="1:14" x14ac:dyDescent="0.25">
      <c r="A7717" s="1">
        <v>42898</v>
      </c>
      <c r="B7717" s="3">
        <f t="shared" si="360"/>
        <v>2017</v>
      </c>
      <c r="C7717" s="3">
        <f t="shared" si="361"/>
        <v>6</v>
      </c>
      <c r="D7717" t="s">
        <v>32</v>
      </c>
      <c r="E7717" t="str">
        <f t="shared" si="362"/>
        <v>Maria Etezadi20170612</v>
      </c>
      <c r="F7717">
        <f>IF(COUNTIF($E$2:E7717, E7717) = 1, MAX($F$1:F7716) + 1, INDEX($F$1:F7716, MATCH(E7717, $E$1:E7716, 0)))</f>
        <v>3834</v>
      </c>
      <c r="G7717" t="s">
        <v>30</v>
      </c>
      <c r="H7717" t="s">
        <v>11</v>
      </c>
      <c r="I7717" t="s">
        <v>20</v>
      </c>
      <c r="J7717" t="s">
        <v>701</v>
      </c>
      <c r="K7717" s="17">
        <v>91.2</v>
      </c>
      <c r="L7717" s="17">
        <v>3</v>
      </c>
      <c r="M7717" s="17">
        <v>41.95</v>
      </c>
      <c r="N7717" s="17" t="str">
        <f>IF(SalesData[[#This Row],[Profit]]&gt;0,"Profit","Loss")</f>
        <v>Profit</v>
      </c>
    </row>
    <row r="7718" spans="1:14" x14ac:dyDescent="0.25">
      <c r="A7718" s="1">
        <v>42898</v>
      </c>
      <c r="B7718" s="3">
        <f t="shared" si="360"/>
        <v>2017</v>
      </c>
      <c r="C7718" s="3">
        <f t="shared" si="361"/>
        <v>6</v>
      </c>
      <c r="D7718" t="s">
        <v>32</v>
      </c>
      <c r="E7718" t="str">
        <f t="shared" si="362"/>
        <v>Maria Etezadi20170612</v>
      </c>
      <c r="F7718">
        <f>IF(COUNTIF($E$2:E7718, E7718) = 1, MAX($F$1:F7717) + 1, INDEX($F$1:F7717, MATCH(E7718, $E$1:E7717, 0)))</f>
        <v>3834</v>
      </c>
      <c r="G7718" t="s">
        <v>30</v>
      </c>
      <c r="H7718" t="s">
        <v>34</v>
      </c>
      <c r="I7718" t="s">
        <v>145</v>
      </c>
      <c r="J7718" t="s">
        <v>2018</v>
      </c>
      <c r="K7718" s="17">
        <v>452.94</v>
      </c>
      <c r="L7718" s="17">
        <v>3</v>
      </c>
      <c r="M7718" s="17">
        <v>67.94</v>
      </c>
      <c r="N7718" s="17" t="str">
        <f>IF(SalesData[[#This Row],[Profit]]&gt;0,"Profit","Loss")</f>
        <v>Profit</v>
      </c>
    </row>
    <row r="7719" spans="1:14" x14ac:dyDescent="0.25">
      <c r="A7719" s="1">
        <v>42898</v>
      </c>
      <c r="B7719" s="3">
        <f t="shared" si="360"/>
        <v>2017</v>
      </c>
      <c r="C7719" s="3">
        <f t="shared" si="361"/>
        <v>6</v>
      </c>
      <c r="D7719" t="s">
        <v>784</v>
      </c>
      <c r="E7719" t="str">
        <f t="shared" si="362"/>
        <v>Sarah Bern20170612</v>
      </c>
      <c r="F7719">
        <f>IF(COUNTIF($E$2:E7719, E7719) = 1, MAX($F$1:F7718) + 1, INDEX($F$1:F7718, MATCH(E7719, $E$1:E7718, 0)))</f>
        <v>3835</v>
      </c>
      <c r="G7719" t="s">
        <v>149</v>
      </c>
      <c r="H7719" t="s">
        <v>11</v>
      </c>
      <c r="I7719" t="s">
        <v>12</v>
      </c>
      <c r="J7719" t="s">
        <v>2523</v>
      </c>
      <c r="K7719" s="17">
        <v>19.04</v>
      </c>
      <c r="L7719" s="17">
        <v>4</v>
      </c>
      <c r="M7719" s="17">
        <v>9.33</v>
      </c>
      <c r="N7719" s="17" t="str">
        <f>IF(SalesData[[#This Row],[Profit]]&gt;0,"Profit","Loss")</f>
        <v>Profit</v>
      </c>
    </row>
    <row r="7720" spans="1:14" x14ac:dyDescent="0.25">
      <c r="A7720" s="1">
        <v>42898</v>
      </c>
      <c r="B7720" s="3">
        <f t="shared" si="360"/>
        <v>2017</v>
      </c>
      <c r="C7720" s="3">
        <f t="shared" si="361"/>
        <v>6</v>
      </c>
      <c r="D7720" t="s">
        <v>784</v>
      </c>
      <c r="E7720" t="str">
        <f t="shared" si="362"/>
        <v>Sarah Bern20170612</v>
      </c>
      <c r="F7720">
        <f>IF(COUNTIF($E$2:E7720, E7720) = 1, MAX($F$1:F7719) + 1, INDEX($F$1:F7719, MATCH(E7720, $E$1:E7719, 0)))</f>
        <v>3835</v>
      </c>
      <c r="G7720" t="s">
        <v>149</v>
      </c>
      <c r="H7720" t="s">
        <v>11</v>
      </c>
      <c r="I7720" t="s">
        <v>20</v>
      </c>
      <c r="J7720" t="s">
        <v>705</v>
      </c>
      <c r="K7720" s="17">
        <v>13.13</v>
      </c>
      <c r="L7720" s="17">
        <v>3</v>
      </c>
      <c r="M7720" s="17">
        <v>4.2699999999999996</v>
      </c>
      <c r="N7720" s="17" t="str">
        <f>IF(SalesData[[#This Row],[Profit]]&gt;0,"Profit","Loss")</f>
        <v>Profit</v>
      </c>
    </row>
    <row r="7721" spans="1:14" x14ac:dyDescent="0.25">
      <c r="A7721" s="1">
        <v>42898</v>
      </c>
      <c r="B7721" s="3">
        <f t="shared" si="360"/>
        <v>2017</v>
      </c>
      <c r="C7721" s="3">
        <f t="shared" si="361"/>
        <v>6</v>
      </c>
      <c r="D7721" t="s">
        <v>784</v>
      </c>
      <c r="E7721" t="str">
        <f t="shared" si="362"/>
        <v>Sarah Bern20170612</v>
      </c>
      <c r="F7721">
        <f>IF(COUNTIF($E$2:E7721, E7721) = 1, MAX($F$1:F7720) + 1, INDEX($F$1:F7720, MATCH(E7721, $E$1:E7720, 0)))</f>
        <v>3835</v>
      </c>
      <c r="G7721" t="s">
        <v>149</v>
      </c>
      <c r="H7721" t="s">
        <v>11</v>
      </c>
      <c r="I7721" t="s">
        <v>24</v>
      </c>
      <c r="J7721" t="s">
        <v>1889</v>
      </c>
      <c r="K7721" s="17">
        <v>64.14</v>
      </c>
      <c r="L7721" s="17">
        <v>3</v>
      </c>
      <c r="M7721" s="17">
        <v>16.68</v>
      </c>
      <c r="N7721" s="17" t="str">
        <f>IF(SalesData[[#This Row],[Profit]]&gt;0,"Profit","Loss")</f>
        <v>Profit</v>
      </c>
    </row>
    <row r="7722" spans="1:14" x14ac:dyDescent="0.25">
      <c r="A7722" s="1">
        <v>42898</v>
      </c>
      <c r="B7722" s="3">
        <f t="shared" si="360"/>
        <v>2017</v>
      </c>
      <c r="C7722" s="3">
        <f t="shared" si="361"/>
        <v>6</v>
      </c>
      <c r="D7722" t="s">
        <v>784</v>
      </c>
      <c r="E7722" t="str">
        <f t="shared" si="362"/>
        <v>Sarah Bern20170612</v>
      </c>
      <c r="F7722">
        <f>IF(COUNTIF($E$2:E7722, E7722) = 1, MAX($F$1:F7721) + 1, INDEX($F$1:F7721, MATCH(E7722, $E$1:E7721, 0)))</f>
        <v>3835</v>
      </c>
      <c r="G7722" t="s">
        <v>149</v>
      </c>
      <c r="H7722" t="s">
        <v>34</v>
      </c>
      <c r="I7722" t="s">
        <v>35</v>
      </c>
      <c r="J7722" t="s">
        <v>1679</v>
      </c>
      <c r="K7722" s="17">
        <v>858.24</v>
      </c>
      <c r="L7722" s="17">
        <v>4</v>
      </c>
      <c r="M7722" s="17">
        <v>143.04</v>
      </c>
      <c r="N7722" s="17" t="str">
        <f>IF(SalesData[[#This Row],[Profit]]&gt;0,"Profit","Loss")</f>
        <v>Profit</v>
      </c>
    </row>
    <row r="7723" spans="1:14" x14ac:dyDescent="0.25">
      <c r="A7723" s="1">
        <v>42898</v>
      </c>
      <c r="B7723" s="3">
        <f t="shared" si="360"/>
        <v>2017</v>
      </c>
      <c r="C7723" s="3">
        <f t="shared" si="361"/>
        <v>6</v>
      </c>
      <c r="D7723" t="s">
        <v>567</v>
      </c>
      <c r="E7723" t="str">
        <f t="shared" si="362"/>
        <v>Lena Creighton20170612</v>
      </c>
      <c r="F7723">
        <f>IF(COUNTIF($E$2:E7723, E7723) = 1, MAX($F$1:F7722) + 1, INDEX($F$1:F7722, MATCH(E7723, $E$1:E7722, 0)))</f>
        <v>3836</v>
      </c>
      <c r="G7723" t="s">
        <v>123</v>
      </c>
      <c r="H7723" t="s">
        <v>34</v>
      </c>
      <c r="I7723" t="s">
        <v>47</v>
      </c>
      <c r="J7723" t="s">
        <v>1355</v>
      </c>
      <c r="K7723" s="17">
        <v>17.09</v>
      </c>
      <c r="L7723" s="17">
        <v>2</v>
      </c>
      <c r="M7723" s="17">
        <v>1.07</v>
      </c>
      <c r="N7723" s="17" t="str">
        <f>IF(SalesData[[#This Row],[Profit]]&gt;0,"Profit","Loss")</f>
        <v>Profit</v>
      </c>
    </row>
    <row r="7724" spans="1:14" x14ac:dyDescent="0.25">
      <c r="A7724" s="1">
        <v>42898</v>
      </c>
      <c r="B7724" s="3">
        <f t="shared" si="360"/>
        <v>2017</v>
      </c>
      <c r="C7724" s="3">
        <f t="shared" si="361"/>
        <v>6</v>
      </c>
      <c r="D7724" t="s">
        <v>1467</v>
      </c>
      <c r="E7724" t="str">
        <f t="shared" si="362"/>
        <v>Hunter Glantz20170612</v>
      </c>
      <c r="F7724">
        <f>IF(COUNTIF($E$2:E7724, E7724) = 1, MAX($F$1:F7723) + 1, INDEX($F$1:F7723, MATCH(E7724, $E$1:E7723, 0)))</f>
        <v>3837</v>
      </c>
      <c r="G7724" t="s">
        <v>78</v>
      </c>
      <c r="H7724" t="s">
        <v>39</v>
      </c>
      <c r="I7724" t="s">
        <v>52</v>
      </c>
      <c r="J7724" t="s">
        <v>1939</v>
      </c>
      <c r="K7724" s="17">
        <v>63.92</v>
      </c>
      <c r="L7724" s="17">
        <v>2</v>
      </c>
      <c r="M7724" s="17">
        <v>19.18</v>
      </c>
      <c r="N7724" s="17" t="str">
        <f>IF(SalesData[[#This Row],[Profit]]&gt;0,"Profit","Loss")</f>
        <v>Profit</v>
      </c>
    </row>
    <row r="7725" spans="1:14" x14ac:dyDescent="0.25">
      <c r="A7725" s="1">
        <v>42898</v>
      </c>
      <c r="B7725" s="3">
        <f t="shared" si="360"/>
        <v>2017</v>
      </c>
      <c r="C7725" s="3">
        <f t="shared" si="361"/>
        <v>6</v>
      </c>
      <c r="D7725" t="s">
        <v>1341</v>
      </c>
      <c r="E7725" t="str">
        <f t="shared" si="362"/>
        <v>Sarah Brown20170612</v>
      </c>
      <c r="F7725">
        <f>IF(COUNTIF($E$2:E7725, E7725) = 1, MAX($F$1:F7724) + 1, INDEX($F$1:F7724, MATCH(E7725, $E$1:E7724, 0)))</f>
        <v>3838</v>
      </c>
      <c r="G7725" t="s">
        <v>164</v>
      </c>
      <c r="H7725" t="s">
        <v>39</v>
      </c>
      <c r="I7725" t="s">
        <v>40</v>
      </c>
      <c r="J7725" t="s">
        <v>2290</v>
      </c>
      <c r="K7725" s="17">
        <v>71.98</v>
      </c>
      <c r="L7725" s="17">
        <v>3</v>
      </c>
      <c r="M7725" s="17">
        <v>9</v>
      </c>
      <c r="N7725" s="17" t="str">
        <f>IF(SalesData[[#This Row],[Profit]]&gt;0,"Profit","Loss")</f>
        <v>Profit</v>
      </c>
    </row>
    <row r="7726" spans="1:14" x14ac:dyDescent="0.25">
      <c r="A7726" s="1">
        <v>42898</v>
      </c>
      <c r="B7726" s="3">
        <f t="shared" si="360"/>
        <v>2017</v>
      </c>
      <c r="C7726" s="3">
        <f t="shared" si="361"/>
        <v>6</v>
      </c>
      <c r="D7726" t="s">
        <v>1341</v>
      </c>
      <c r="E7726" t="str">
        <f t="shared" si="362"/>
        <v>Sarah Brown20170612</v>
      </c>
      <c r="F7726">
        <f>IF(COUNTIF($E$2:E7726, E7726) = 1, MAX($F$1:F7725) + 1, INDEX($F$1:F7725, MATCH(E7726, $E$1:E7725, 0)))</f>
        <v>3838</v>
      </c>
      <c r="G7726" t="s">
        <v>164</v>
      </c>
      <c r="H7726" t="s">
        <v>11</v>
      </c>
      <c r="I7726" t="s">
        <v>12</v>
      </c>
      <c r="J7726" t="s">
        <v>1130</v>
      </c>
      <c r="K7726" s="17">
        <v>19.440000000000001</v>
      </c>
      <c r="L7726" s="17">
        <v>3</v>
      </c>
      <c r="M7726" s="17">
        <v>9.33</v>
      </c>
      <c r="N7726" s="17" t="str">
        <f>IF(SalesData[[#This Row],[Profit]]&gt;0,"Profit","Loss")</f>
        <v>Profit</v>
      </c>
    </row>
    <row r="7727" spans="1:14" x14ac:dyDescent="0.25">
      <c r="A7727" s="1">
        <v>42898</v>
      </c>
      <c r="B7727" s="3">
        <f t="shared" si="360"/>
        <v>2017</v>
      </c>
      <c r="C7727" s="3">
        <f t="shared" si="361"/>
        <v>6</v>
      </c>
      <c r="D7727" t="s">
        <v>1129</v>
      </c>
      <c r="E7727" t="str">
        <f t="shared" si="362"/>
        <v>Troy Staebel20170612</v>
      </c>
      <c r="F7727">
        <f>IF(COUNTIF($E$2:E7727, E7727) = 1, MAX($F$1:F7726) + 1, INDEX($F$1:F7726, MATCH(E7727, $E$1:E7726, 0)))</f>
        <v>3839</v>
      </c>
      <c r="G7727" t="s">
        <v>15</v>
      </c>
      <c r="H7727" t="s">
        <v>34</v>
      </c>
      <c r="I7727" t="s">
        <v>47</v>
      </c>
      <c r="J7727" t="s">
        <v>1532</v>
      </c>
      <c r="K7727" s="17">
        <v>8.86</v>
      </c>
      <c r="L7727" s="17">
        <v>3</v>
      </c>
      <c r="M7727" s="17">
        <v>-6.86</v>
      </c>
      <c r="N7727" s="17" t="str">
        <f>IF(SalesData[[#This Row],[Profit]]&gt;0,"Profit","Loss")</f>
        <v>Loss</v>
      </c>
    </row>
    <row r="7728" spans="1:14" x14ac:dyDescent="0.25">
      <c r="A7728" s="1">
        <v>42899</v>
      </c>
      <c r="B7728" s="3">
        <f t="shared" si="360"/>
        <v>2017</v>
      </c>
      <c r="C7728" s="3">
        <f t="shared" si="361"/>
        <v>6</v>
      </c>
      <c r="D7728" t="s">
        <v>131</v>
      </c>
      <c r="E7728" t="str">
        <f t="shared" si="362"/>
        <v>Shirley Daniels20170613</v>
      </c>
      <c r="F7728">
        <f>IF(COUNTIF($E$2:E7728, E7728) = 1, MAX($F$1:F7727) + 1, INDEX($F$1:F7727, MATCH(E7728, $E$1:E7727, 0)))</f>
        <v>3840</v>
      </c>
      <c r="G7728" t="s">
        <v>15</v>
      </c>
      <c r="H7728" t="s">
        <v>11</v>
      </c>
      <c r="I7728" t="s">
        <v>18</v>
      </c>
      <c r="J7728" t="s">
        <v>1017</v>
      </c>
      <c r="K7728" s="17">
        <v>164.74</v>
      </c>
      <c r="L7728" s="17">
        <v>4</v>
      </c>
      <c r="M7728" s="17">
        <v>-39.119999999999997</v>
      </c>
      <c r="N7728" s="17" t="str">
        <f>IF(SalesData[[#This Row],[Profit]]&gt;0,"Profit","Loss")</f>
        <v>Loss</v>
      </c>
    </row>
    <row r="7729" spans="1:14" x14ac:dyDescent="0.25">
      <c r="A7729" s="1">
        <v>42899</v>
      </c>
      <c r="B7729" s="3">
        <f t="shared" si="360"/>
        <v>2017</v>
      </c>
      <c r="C7729" s="3">
        <f t="shared" si="361"/>
        <v>6</v>
      </c>
      <c r="D7729" t="s">
        <v>131</v>
      </c>
      <c r="E7729" t="str">
        <f t="shared" si="362"/>
        <v>Shirley Daniels20170613</v>
      </c>
      <c r="F7729">
        <f>IF(COUNTIF($E$2:E7729, E7729) = 1, MAX($F$1:F7728) + 1, INDEX($F$1:F7728, MATCH(E7729, $E$1:E7728, 0)))</f>
        <v>3840</v>
      </c>
      <c r="G7729" t="s">
        <v>15</v>
      </c>
      <c r="H7729" t="s">
        <v>34</v>
      </c>
      <c r="I7729" t="s">
        <v>35</v>
      </c>
      <c r="J7729" t="s">
        <v>1256</v>
      </c>
      <c r="K7729" s="17">
        <v>470.3</v>
      </c>
      <c r="L7729" s="17">
        <v>7</v>
      </c>
      <c r="M7729" s="17">
        <v>-87.34</v>
      </c>
      <c r="N7729" s="17" t="str">
        <f>IF(SalesData[[#This Row],[Profit]]&gt;0,"Profit","Loss")</f>
        <v>Loss</v>
      </c>
    </row>
    <row r="7730" spans="1:14" x14ac:dyDescent="0.25">
      <c r="A7730" s="1">
        <v>42899</v>
      </c>
      <c r="B7730" s="3">
        <f t="shared" si="360"/>
        <v>2017</v>
      </c>
      <c r="C7730" s="3">
        <f t="shared" si="361"/>
        <v>6</v>
      </c>
      <c r="D7730" t="s">
        <v>131</v>
      </c>
      <c r="E7730" t="str">
        <f t="shared" si="362"/>
        <v>Shirley Daniels20170613</v>
      </c>
      <c r="F7730">
        <f>IF(COUNTIF($E$2:E7730, E7730) = 1, MAX($F$1:F7729) + 1, INDEX($F$1:F7729, MATCH(E7730, $E$1:E7729, 0)))</f>
        <v>3840</v>
      </c>
      <c r="G7730" t="s">
        <v>15</v>
      </c>
      <c r="H7730" t="s">
        <v>39</v>
      </c>
      <c r="I7730" t="s">
        <v>40</v>
      </c>
      <c r="J7730" t="s">
        <v>2290</v>
      </c>
      <c r="K7730" s="17">
        <v>47.98</v>
      </c>
      <c r="L7730" s="17">
        <v>2</v>
      </c>
      <c r="M7730" s="17">
        <v>6</v>
      </c>
      <c r="N7730" s="17" t="str">
        <f>IF(SalesData[[#This Row],[Profit]]&gt;0,"Profit","Loss")</f>
        <v>Profit</v>
      </c>
    </row>
    <row r="7731" spans="1:14" x14ac:dyDescent="0.25">
      <c r="A7731" s="1">
        <v>42899</v>
      </c>
      <c r="B7731" s="3">
        <f t="shared" si="360"/>
        <v>2017</v>
      </c>
      <c r="C7731" s="3">
        <f t="shared" si="361"/>
        <v>6</v>
      </c>
      <c r="D7731" t="s">
        <v>651</v>
      </c>
      <c r="E7731" t="str">
        <f t="shared" si="362"/>
        <v>Paul Gonzalez20170613</v>
      </c>
      <c r="F7731">
        <f>IF(COUNTIF($E$2:E7731, E7731) = 1, MAX($F$1:F7730) + 1, INDEX($F$1:F7730, MATCH(E7731, $E$1:E7730, 0)))</f>
        <v>3841</v>
      </c>
      <c r="G7731" t="s">
        <v>55</v>
      </c>
      <c r="H7731" t="s">
        <v>11</v>
      </c>
      <c r="I7731" t="s">
        <v>24</v>
      </c>
      <c r="J7731" t="s">
        <v>2682</v>
      </c>
      <c r="K7731" s="17">
        <v>181.86</v>
      </c>
      <c r="L7731" s="17">
        <v>7</v>
      </c>
      <c r="M7731" s="17">
        <v>50.92</v>
      </c>
      <c r="N7731" s="17" t="str">
        <f>IF(SalesData[[#This Row],[Profit]]&gt;0,"Profit","Loss")</f>
        <v>Profit</v>
      </c>
    </row>
    <row r="7732" spans="1:14" x14ac:dyDescent="0.25">
      <c r="A7732" s="1">
        <v>42899</v>
      </c>
      <c r="B7732" s="3">
        <f t="shared" si="360"/>
        <v>2017</v>
      </c>
      <c r="C7732" s="3">
        <f t="shared" si="361"/>
        <v>6</v>
      </c>
      <c r="D7732" t="s">
        <v>1826</v>
      </c>
      <c r="E7732" t="str">
        <f t="shared" si="362"/>
        <v>Tamara Willingham20170613</v>
      </c>
      <c r="F7732">
        <f>IF(COUNTIF($E$2:E7732, E7732) = 1, MAX($F$1:F7731) + 1, INDEX($F$1:F7731, MATCH(E7732, $E$1:E7731, 0)))</f>
        <v>3842</v>
      </c>
      <c r="G7732" t="s">
        <v>164</v>
      </c>
      <c r="H7732" t="s">
        <v>34</v>
      </c>
      <c r="I7732" t="s">
        <v>35</v>
      </c>
      <c r="J7732" t="s">
        <v>1480</v>
      </c>
      <c r="K7732" s="17">
        <v>291.14</v>
      </c>
      <c r="L7732" s="17">
        <v>4</v>
      </c>
      <c r="M7732" s="17">
        <v>-25.47</v>
      </c>
      <c r="N7732" s="17" t="str">
        <f>IF(SalesData[[#This Row],[Profit]]&gt;0,"Profit","Loss")</f>
        <v>Loss</v>
      </c>
    </row>
    <row r="7733" spans="1:14" x14ac:dyDescent="0.25">
      <c r="A7733" s="1">
        <v>42901</v>
      </c>
      <c r="B7733" s="3">
        <f t="shared" si="360"/>
        <v>2017</v>
      </c>
      <c r="C7733" s="3">
        <f t="shared" si="361"/>
        <v>6</v>
      </c>
      <c r="D7733" t="s">
        <v>2683</v>
      </c>
      <c r="E7733" t="str">
        <f t="shared" si="362"/>
        <v>Clay Cheatham20170615</v>
      </c>
      <c r="F7733">
        <f>IF(COUNTIF($E$2:E7733, E7733) = 1, MAX($F$1:F7732) + 1, INDEX($F$1:F7732, MATCH(E7733, $E$1:E7732, 0)))</f>
        <v>3843</v>
      </c>
      <c r="G7733" t="s">
        <v>27</v>
      </c>
      <c r="H7733" t="s">
        <v>39</v>
      </c>
      <c r="I7733" t="s">
        <v>40</v>
      </c>
      <c r="J7733" t="s">
        <v>2408</v>
      </c>
      <c r="K7733" s="17">
        <v>47.98</v>
      </c>
      <c r="L7733" s="17">
        <v>3</v>
      </c>
      <c r="M7733" s="17">
        <v>4.8</v>
      </c>
      <c r="N7733" s="17" t="str">
        <f>IF(SalesData[[#This Row],[Profit]]&gt;0,"Profit","Loss")</f>
        <v>Profit</v>
      </c>
    </row>
    <row r="7734" spans="1:14" x14ac:dyDescent="0.25">
      <c r="A7734" s="1">
        <v>42901</v>
      </c>
      <c r="B7734" s="3">
        <f t="shared" si="360"/>
        <v>2017</v>
      </c>
      <c r="C7734" s="3">
        <f t="shared" si="361"/>
        <v>6</v>
      </c>
      <c r="D7734" t="s">
        <v>683</v>
      </c>
      <c r="E7734" t="str">
        <f t="shared" si="362"/>
        <v>Tamara Dahlen20170615</v>
      </c>
      <c r="F7734">
        <f>IF(COUNTIF($E$2:E7734, E7734) = 1, MAX($F$1:F7733) + 1, INDEX($F$1:F7733, MATCH(E7734, $E$1:E7733, 0)))</f>
        <v>3844</v>
      </c>
      <c r="G7734" t="s">
        <v>15</v>
      </c>
      <c r="H7734" t="s">
        <v>11</v>
      </c>
      <c r="I7734" t="s">
        <v>24</v>
      </c>
      <c r="J7734" t="s">
        <v>1713</v>
      </c>
      <c r="K7734" s="17">
        <v>19.559999999999999</v>
      </c>
      <c r="L7734" s="17">
        <v>5</v>
      </c>
      <c r="M7734" s="17">
        <v>1.71</v>
      </c>
      <c r="N7734" s="17" t="str">
        <f>IF(SalesData[[#This Row],[Profit]]&gt;0,"Profit","Loss")</f>
        <v>Profit</v>
      </c>
    </row>
    <row r="7735" spans="1:14" x14ac:dyDescent="0.25">
      <c r="A7735" s="1">
        <v>42901</v>
      </c>
      <c r="B7735" s="3">
        <f t="shared" si="360"/>
        <v>2017</v>
      </c>
      <c r="C7735" s="3">
        <f t="shared" si="361"/>
        <v>6</v>
      </c>
      <c r="D7735" t="s">
        <v>2388</v>
      </c>
      <c r="E7735" t="str">
        <f t="shared" si="362"/>
        <v>Stuart Calhoun20170615</v>
      </c>
      <c r="F7735">
        <f>IF(COUNTIF($E$2:E7735, E7735) = 1, MAX($F$1:F7734) + 1, INDEX($F$1:F7734, MATCH(E7735, $E$1:E7734, 0)))</f>
        <v>3845</v>
      </c>
      <c r="G7735" t="s">
        <v>27</v>
      </c>
      <c r="H7735" t="s">
        <v>11</v>
      </c>
      <c r="I7735" t="s">
        <v>24</v>
      </c>
      <c r="J7735" t="s">
        <v>31</v>
      </c>
      <c r="K7735" s="17">
        <v>4.26</v>
      </c>
      <c r="L7735" s="17">
        <v>1</v>
      </c>
      <c r="M7735" s="17">
        <v>1.75</v>
      </c>
      <c r="N7735" s="17" t="str">
        <f>IF(SalesData[[#This Row],[Profit]]&gt;0,"Profit","Loss")</f>
        <v>Profit</v>
      </c>
    </row>
    <row r="7736" spans="1:14" x14ac:dyDescent="0.25">
      <c r="A7736" s="1">
        <v>42901</v>
      </c>
      <c r="B7736" s="3">
        <f t="shared" si="360"/>
        <v>2017</v>
      </c>
      <c r="C7736" s="3">
        <f t="shared" si="361"/>
        <v>6</v>
      </c>
      <c r="D7736" t="s">
        <v>724</v>
      </c>
      <c r="E7736" t="str">
        <f t="shared" si="362"/>
        <v>Dean percer20170615</v>
      </c>
      <c r="F7736">
        <f>IF(COUNTIF($E$2:E7736, E7736) = 1, MAX($F$1:F7735) + 1, INDEX($F$1:F7735, MATCH(E7736, $E$1:E7735, 0)))</f>
        <v>3846</v>
      </c>
      <c r="G7736" t="s">
        <v>315</v>
      </c>
      <c r="H7736" t="s">
        <v>11</v>
      </c>
      <c r="I7736" t="s">
        <v>16</v>
      </c>
      <c r="J7736" t="s">
        <v>409</v>
      </c>
      <c r="K7736" s="17">
        <v>44.4</v>
      </c>
      <c r="L7736" s="17">
        <v>3</v>
      </c>
      <c r="M7736" s="17">
        <v>22.2</v>
      </c>
      <c r="N7736" s="17" t="str">
        <f>IF(SalesData[[#This Row],[Profit]]&gt;0,"Profit","Loss")</f>
        <v>Profit</v>
      </c>
    </row>
    <row r="7737" spans="1:14" x14ac:dyDescent="0.25">
      <c r="A7737" s="1">
        <v>42901</v>
      </c>
      <c r="B7737" s="3">
        <f t="shared" si="360"/>
        <v>2017</v>
      </c>
      <c r="C7737" s="3">
        <f t="shared" si="361"/>
        <v>6</v>
      </c>
      <c r="D7737" t="s">
        <v>724</v>
      </c>
      <c r="E7737" t="str">
        <f t="shared" si="362"/>
        <v>Dean percer20170615</v>
      </c>
      <c r="F7737">
        <f>IF(COUNTIF($E$2:E7737, E7737) = 1, MAX($F$1:F7736) + 1, INDEX($F$1:F7736, MATCH(E7737, $E$1:E7736, 0)))</f>
        <v>3846</v>
      </c>
      <c r="G7737" t="s">
        <v>315</v>
      </c>
      <c r="H7737" t="s">
        <v>11</v>
      </c>
      <c r="I7737" t="s">
        <v>18</v>
      </c>
      <c r="J7737" t="s">
        <v>1956</v>
      </c>
      <c r="K7737" s="17">
        <v>84.55</v>
      </c>
      <c r="L7737" s="17">
        <v>5</v>
      </c>
      <c r="M7737" s="17">
        <v>22.83</v>
      </c>
      <c r="N7737" s="17" t="str">
        <f>IF(SalesData[[#This Row],[Profit]]&gt;0,"Profit","Loss")</f>
        <v>Profit</v>
      </c>
    </row>
    <row r="7738" spans="1:14" x14ac:dyDescent="0.25">
      <c r="A7738" s="1">
        <v>42901</v>
      </c>
      <c r="B7738" s="3">
        <f t="shared" si="360"/>
        <v>2017</v>
      </c>
      <c r="C7738" s="3">
        <f t="shared" si="361"/>
        <v>6</v>
      </c>
      <c r="D7738" t="s">
        <v>724</v>
      </c>
      <c r="E7738" t="str">
        <f t="shared" si="362"/>
        <v>Dean percer20170615</v>
      </c>
      <c r="F7738">
        <f>IF(COUNTIF($E$2:E7738, E7738) = 1, MAX($F$1:F7737) + 1, INDEX($F$1:F7737, MATCH(E7738, $E$1:E7737, 0)))</f>
        <v>3846</v>
      </c>
      <c r="G7738" t="s">
        <v>315</v>
      </c>
      <c r="H7738" t="s">
        <v>11</v>
      </c>
      <c r="I7738" t="s">
        <v>12</v>
      </c>
      <c r="J7738" t="s">
        <v>698</v>
      </c>
      <c r="K7738" s="17">
        <v>17.940000000000001</v>
      </c>
      <c r="L7738" s="17">
        <v>3</v>
      </c>
      <c r="M7738" s="17">
        <v>8.7899999999999991</v>
      </c>
      <c r="N7738" s="17" t="str">
        <f>IF(SalesData[[#This Row],[Profit]]&gt;0,"Profit","Loss")</f>
        <v>Profit</v>
      </c>
    </row>
    <row r="7739" spans="1:14" x14ac:dyDescent="0.25">
      <c r="A7739" s="1">
        <v>42901</v>
      </c>
      <c r="B7739" s="3">
        <f t="shared" si="360"/>
        <v>2017</v>
      </c>
      <c r="C7739" s="3">
        <f t="shared" si="361"/>
        <v>6</v>
      </c>
      <c r="D7739" t="s">
        <v>357</v>
      </c>
      <c r="E7739" t="str">
        <f t="shared" si="362"/>
        <v>Kristen Hastings20170615</v>
      </c>
      <c r="F7739">
        <f>IF(COUNTIF($E$2:E7739, E7739) = 1, MAX($F$1:F7738) + 1, INDEX($F$1:F7738, MATCH(E7739, $E$1:E7738, 0)))</f>
        <v>3847</v>
      </c>
      <c r="G7739" t="s">
        <v>27</v>
      </c>
      <c r="H7739" t="s">
        <v>39</v>
      </c>
      <c r="I7739" t="s">
        <v>40</v>
      </c>
      <c r="J7739" t="s">
        <v>1750</v>
      </c>
      <c r="K7739" s="17">
        <v>119.96</v>
      </c>
      <c r="L7739" s="17">
        <v>1</v>
      </c>
      <c r="M7739" s="17">
        <v>7.5</v>
      </c>
      <c r="N7739" s="17" t="str">
        <f>IF(SalesData[[#This Row],[Profit]]&gt;0,"Profit","Loss")</f>
        <v>Profit</v>
      </c>
    </row>
    <row r="7740" spans="1:14" x14ac:dyDescent="0.25">
      <c r="A7740" s="1">
        <v>42901</v>
      </c>
      <c r="B7740" s="3">
        <f t="shared" si="360"/>
        <v>2017</v>
      </c>
      <c r="C7740" s="3">
        <f t="shared" si="361"/>
        <v>6</v>
      </c>
      <c r="D7740" t="s">
        <v>355</v>
      </c>
      <c r="E7740" t="str">
        <f t="shared" si="362"/>
        <v>Thomas Seio20170615</v>
      </c>
      <c r="F7740">
        <f>IF(COUNTIF($E$2:E7740, E7740) = 1, MAX($F$1:F7739) + 1, INDEX($F$1:F7739, MATCH(E7740, $E$1:E7739, 0)))</f>
        <v>3848</v>
      </c>
      <c r="G7740" t="s">
        <v>120</v>
      </c>
      <c r="H7740" t="s">
        <v>39</v>
      </c>
      <c r="I7740" t="s">
        <v>40</v>
      </c>
      <c r="J7740" t="s">
        <v>1864</v>
      </c>
      <c r="K7740" s="17">
        <v>239.98</v>
      </c>
      <c r="L7740" s="17">
        <v>3</v>
      </c>
      <c r="M7740" s="17">
        <v>27</v>
      </c>
      <c r="N7740" s="17" t="str">
        <f>IF(SalesData[[#This Row],[Profit]]&gt;0,"Profit","Loss")</f>
        <v>Profit</v>
      </c>
    </row>
    <row r="7741" spans="1:14" x14ac:dyDescent="0.25">
      <c r="A7741" s="1">
        <v>42901</v>
      </c>
      <c r="B7741" s="3">
        <f t="shared" si="360"/>
        <v>2017</v>
      </c>
      <c r="C7741" s="3">
        <f t="shared" si="361"/>
        <v>6</v>
      </c>
      <c r="D7741" t="s">
        <v>355</v>
      </c>
      <c r="E7741" t="str">
        <f t="shared" si="362"/>
        <v>Thomas Seio20170615</v>
      </c>
      <c r="F7741">
        <f>IF(COUNTIF($E$2:E7741, E7741) = 1, MAX($F$1:F7740) + 1, INDEX($F$1:F7740, MATCH(E7741, $E$1:E7740, 0)))</f>
        <v>3848</v>
      </c>
      <c r="G7741" t="s">
        <v>120</v>
      </c>
      <c r="H7741" t="s">
        <v>34</v>
      </c>
      <c r="I7741" t="s">
        <v>47</v>
      </c>
      <c r="J7741" t="s">
        <v>1015</v>
      </c>
      <c r="K7741" s="17">
        <v>31.17</v>
      </c>
      <c r="L7741" s="17">
        <v>4</v>
      </c>
      <c r="M7741" s="17">
        <v>9.35</v>
      </c>
      <c r="N7741" s="17" t="str">
        <f>IF(SalesData[[#This Row],[Profit]]&gt;0,"Profit","Loss")</f>
        <v>Profit</v>
      </c>
    </row>
    <row r="7742" spans="1:14" x14ac:dyDescent="0.25">
      <c r="A7742" s="1">
        <v>42901</v>
      </c>
      <c r="B7742" s="3">
        <f t="shared" si="360"/>
        <v>2017</v>
      </c>
      <c r="C7742" s="3">
        <f t="shared" si="361"/>
        <v>6</v>
      </c>
      <c r="D7742" t="s">
        <v>355</v>
      </c>
      <c r="E7742" t="str">
        <f t="shared" si="362"/>
        <v>Thomas Seio20170615</v>
      </c>
      <c r="F7742">
        <f>IF(COUNTIF($E$2:E7742, E7742) = 1, MAX($F$1:F7741) + 1, INDEX($F$1:F7741, MATCH(E7742, $E$1:E7741, 0)))</f>
        <v>3848</v>
      </c>
      <c r="G7742" t="s">
        <v>120</v>
      </c>
      <c r="H7742" t="s">
        <v>34</v>
      </c>
      <c r="I7742" t="s">
        <v>145</v>
      </c>
      <c r="J7742" t="s">
        <v>968</v>
      </c>
      <c r="K7742" s="17">
        <v>120.96</v>
      </c>
      <c r="L7742" s="17">
        <v>2</v>
      </c>
      <c r="M7742" s="17">
        <v>-28.22</v>
      </c>
      <c r="N7742" s="17" t="str">
        <f>IF(SalesData[[#This Row],[Profit]]&gt;0,"Profit","Loss")</f>
        <v>Loss</v>
      </c>
    </row>
    <row r="7743" spans="1:14" x14ac:dyDescent="0.25">
      <c r="A7743" s="1">
        <v>42901</v>
      </c>
      <c r="B7743" s="3">
        <f t="shared" si="360"/>
        <v>2017</v>
      </c>
      <c r="C7743" s="3">
        <f t="shared" si="361"/>
        <v>6</v>
      </c>
      <c r="D7743" t="s">
        <v>355</v>
      </c>
      <c r="E7743" t="str">
        <f t="shared" si="362"/>
        <v>Thomas Seio20170615</v>
      </c>
      <c r="F7743">
        <f>IF(COUNTIF($E$2:E7743, E7743) = 1, MAX($F$1:F7742) + 1, INDEX($F$1:F7742, MATCH(E7743, $E$1:E7742, 0)))</f>
        <v>3848</v>
      </c>
      <c r="G7743" t="s">
        <v>120</v>
      </c>
      <c r="H7743" t="s">
        <v>39</v>
      </c>
      <c r="I7743" t="s">
        <v>40</v>
      </c>
      <c r="J7743" t="s">
        <v>1596</v>
      </c>
      <c r="K7743" s="17">
        <v>2239.94</v>
      </c>
      <c r="L7743" s="17">
        <v>8</v>
      </c>
      <c r="M7743" s="17">
        <v>223.99</v>
      </c>
      <c r="N7743" s="17" t="str">
        <f>IF(SalesData[[#This Row],[Profit]]&gt;0,"Profit","Loss")</f>
        <v>Profit</v>
      </c>
    </row>
    <row r="7744" spans="1:14" x14ac:dyDescent="0.25">
      <c r="A7744" s="1">
        <v>42901</v>
      </c>
      <c r="B7744" s="3">
        <f t="shared" si="360"/>
        <v>2017</v>
      </c>
      <c r="C7744" s="3">
        <f t="shared" si="361"/>
        <v>6</v>
      </c>
      <c r="D7744" t="s">
        <v>355</v>
      </c>
      <c r="E7744" t="str">
        <f t="shared" si="362"/>
        <v>Thomas Seio20170615</v>
      </c>
      <c r="F7744">
        <f>IF(COUNTIF($E$2:E7744, E7744) = 1, MAX($F$1:F7743) + 1, INDEX($F$1:F7743, MATCH(E7744, $E$1:E7743, 0)))</f>
        <v>3848</v>
      </c>
      <c r="G7744" t="s">
        <v>120</v>
      </c>
      <c r="H7744" t="s">
        <v>11</v>
      </c>
      <c r="I7744" t="s">
        <v>92</v>
      </c>
      <c r="J7744" t="s">
        <v>658</v>
      </c>
      <c r="K7744" s="17">
        <v>76.61</v>
      </c>
      <c r="L7744" s="17">
        <v>8</v>
      </c>
      <c r="M7744" s="17">
        <v>6.7</v>
      </c>
      <c r="N7744" s="17" t="str">
        <f>IF(SalesData[[#This Row],[Profit]]&gt;0,"Profit","Loss")</f>
        <v>Profit</v>
      </c>
    </row>
    <row r="7745" spans="1:14" x14ac:dyDescent="0.25">
      <c r="A7745" s="1">
        <v>42901</v>
      </c>
      <c r="B7745" s="3">
        <f t="shared" si="360"/>
        <v>2017</v>
      </c>
      <c r="C7745" s="3">
        <f t="shared" si="361"/>
        <v>6</v>
      </c>
      <c r="D7745" t="s">
        <v>355</v>
      </c>
      <c r="E7745" t="str">
        <f t="shared" si="362"/>
        <v>Thomas Seio20170615</v>
      </c>
      <c r="F7745">
        <f>IF(COUNTIF($E$2:E7745, E7745) = 1, MAX($F$1:F7744) + 1, INDEX($F$1:F7744, MATCH(E7745, $E$1:E7744, 0)))</f>
        <v>3848</v>
      </c>
      <c r="G7745" t="s">
        <v>120</v>
      </c>
      <c r="H7745" t="s">
        <v>11</v>
      </c>
      <c r="I7745" t="s">
        <v>18</v>
      </c>
      <c r="J7745" t="s">
        <v>308</v>
      </c>
      <c r="K7745" s="17">
        <v>142.78</v>
      </c>
      <c r="L7745" s="17">
        <v>1</v>
      </c>
      <c r="M7745" s="17">
        <v>17.850000000000001</v>
      </c>
      <c r="N7745" s="17" t="str">
        <f>IF(SalesData[[#This Row],[Profit]]&gt;0,"Profit","Loss")</f>
        <v>Profit</v>
      </c>
    </row>
    <row r="7746" spans="1:14" x14ac:dyDescent="0.25">
      <c r="A7746" s="1">
        <v>42901</v>
      </c>
      <c r="B7746" s="3">
        <f t="shared" ref="B7746:B7809" si="363">YEAR(A7746)</f>
        <v>2017</v>
      </c>
      <c r="C7746" s="3">
        <f t="shared" ref="C7746:C7809" si="364">MONTH(A7746)</f>
        <v>6</v>
      </c>
      <c r="D7746" t="s">
        <v>355</v>
      </c>
      <c r="E7746" t="str">
        <f t="shared" ref="E7746:E7809" si="365">D7746 &amp; TEXT(A7746, "yyyymmdd")</f>
        <v>Thomas Seio20170615</v>
      </c>
      <c r="F7746">
        <f>IF(COUNTIF($E$2:E7746, E7746) = 1, MAX($F$1:F7745) + 1, INDEX($F$1:F7745, MATCH(E7746, $E$1:E7745, 0)))</f>
        <v>3848</v>
      </c>
      <c r="G7746" t="s">
        <v>120</v>
      </c>
      <c r="H7746" t="s">
        <v>11</v>
      </c>
      <c r="I7746" t="s">
        <v>12</v>
      </c>
      <c r="J7746" t="s">
        <v>1124</v>
      </c>
      <c r="K7746" s="17">
        <v>91.36</v>
      </c>
      <c r="L7746" s="17">
        <v>5</v>
      </c>
      <c r="M7746" s="17">
        <v>29.69</v>
      </c>
      <c r="N7746" s="17" t="str">
        <f>IF(SalesData[[#This Row],[Profit]]&gt;0,"Profit","Loss")</f>
        <v>Profit</v>
      </c>
    </row>
    <row r="7747" spans="1:14" x14ac:dyDescent="0.25">
      <c r="A7747" s="1">
        <v>42901</v>
      </c>
      <c r="B7747" s="3">
        <f t="shared" si="363"/>
        <v>2017</v>
      </c>
      <c r="C7747" s="3">
        <f t="shared" si="364"/>
        <v>6</v>
      </c>
      <c r="D7747" t="s">
        <v>1173</v>
      </c>
      <c r="E7747" t="str">
        <f t="shared" si="365"/>
        <v>Joe Elijah20170615</v>
      </c>
      <c r="F7747">
        <f>IF(COUNTIF($E$2:E7747, E7747) = 1, MAX($F$1:F7746) + 1, INDEX($F$1:F7746, MATCH(E7747, $E$1:E7746, 0)))</f>
        <v>3849</v>
      </c>
      <c r="G7747" t="s">
        <v>245</v>
      </c>
      <c r="H7747" t="s">
        <v>34</v>
      </c>
      <c r="I7747" t="s">
        <v>35</v>
      </c>
      <c r="J7747" t="s">
        <v>1692</v>
      </c>
      <c r="K7747" s="17">
        <v>698.35</v>
      </c>
      <c r="L7747" s="17">
        <v>3</v>
      </c>
      <c r="M7747" s="17">
        <v>52.38</v>
      </c>
      <c r="N7747" s="17" t="str">
        <f>IF(SalesData[[#This Row],[Profit]]&gt;0,"Profit","Loss")</f>
        <v>Profit</v>
      </c>
    </row>
    <row r="7748" spans="1:14" x14ac:dyDescent="0.25">
      <c r="A7748" s="1">
        <v>42901</v>
      </c>
      <c r="B7748" s="3">
        <f t="shared" si="363"/>
        <v>2017</v>
      </c>
      <c r="C7748" s="3">
        <f t="shared" si="364"/>
        <v>6</v>
      </c>
      <c r="D7748" t="s">
        <v>1173</v>
      </c>
      <c r="E7748" t="str">
        <f t="shared" si="365"/>
        <v>Joe Elijah20170615</v>
      </c>
      <c r="F7748">
        <f>IF(COUNTIF($E$2:E7748, E7748) = 1, MAX($F$1:F7747) + 1, INDEX($F$1:F7747, MATCH(E7748, $E$1:E7747, 0)))</f>
        <v>3849</v>
      </c>
      <c r="G7748" t="s">
        <v>245</v>
      </c>
      <c r="H7748" t="s">
        <v>34</v>
      </c>
      <c r="I7748" t="s">
        <v>74</v>
      </c>
      <c r="J7748" t="s">
        <v>1094</v>
      </c>
      <c r="K7748" s="17">
        <v>77.73</v>
      </c>
      <c r="L7748" s="17">
        <v>2</v>
      </c>
      <c r="M7748" s="17">
        <v>-3.89</v>
      </c>
      <c r="N7748" s="17" t="str">
        <f>IF(SalesData[[#This Row],[Profit]]&gt;0,"Profit","Loss")</f>
        <v>Loss</v>
      </c>
    </row>
    <row r="7749" spans="1:14" x14ac:dyDescent="0.25">
      <c r="A7749" s="1">
        <v>42902</v>
      </c>
      <c r="B7749" s="3">
        <f t="shared" si="363"/>
        <v>2017</v>
      </c>
      <c r="C7749" s="3">
        <f t="shared" si="364"/>
        <v>6</v>
      </c>
      <c r="D7749" t="s">
        <v>1883</v>
      </c>
      <c r="E7749" t="str">
        <f t="shared" si="365"/>
        <v>Claudia Bergmann20170616</v>
      </c>
      <c r="F7749">
        <f>IF(COUNTIF($E$2:E7749, E7749) = 1, MAX($F$1:F7748) + 1, INDEX($F$1:F7748, MATCH(E7749, $E$1:E7748, 0)))</f>
        <v>3850</v>
      </c>
      <c r="G7749" t="s">
        <v>245</v>
      </c>
      <c r="H7749" t="s">
        <v>11</v>
      </c>
      <c r="I7749" t="s">
        <v>24</v>
      </c>
      <c r="J7749" t="s">
        <v>2204</v>
      </c>
      <c r="K7749" s="17">
        <v>14.02</v>
      </c>
      <c r="L7749" s="17">
        <v>3</v>
      </c>
      <c r="M7749" s="17">
        <v>4.7300000000000004</v>
      </c>
      <c r="N7749" s="17" t="str">
        <f>IF(SalesData[[#This Row],[Profit]]&gt;0,"Profit","Loss")</f>
        <v>Profit</v>
      </c>
    </row>
    <row r="7750" spans="1:14" x14ac:dyDescent="0.25">
      <c r="A7750" s="1">
        <v>42902</v>
      </c>
      <c r="B7750" s="3">
        <f t="shared" si="363"/>
        <v>2017</v>
      </c>
      <c r="C7750" s="3">
        <f t="shared" si="364"/>
        <v>6</v>
      </c>
      <c r="D7750" t="s">
        <v>857</v>
      </c>
      <c r="E7750" t="str">
        <f t="shared" si="365"/>
        <v>Joel Eaton20170616</v>
      </c>
      <c r="F7750">
        <f>IF(COUNTIF($E$2:E7750, E7750) = 1, MAX($F$1:F7749) + 1, INDEX($F$1:F7749, MATCH(E7750, $E$1:E7749, 0)))</f>
        <v>3851</v>
      </c>
      <c r="G7750" t="s">
        <v>33</v>
      </c>
      <c r="H7750" t="s">
        <v>34</v>
      </c>
      <c r="I7750" t="s">
        <v>35</v>
      </c>
      <c r="J7750" t="s">
        <v>1597</v>
      </c>
      <c r="K7750" s="17">
        <v>301.95999999999998</v>
      </c>
      <c r="L7750" s="17">
        <v>2</v>
      </c>
      <c r="M7750" s="17">
        <v>90.59</v>
      </c>
      <c r="N7750" s="17" t="str">
        <f>IF(SalesData[[#This Row],[Profit]]&gt;0,"Profit","Loss")</f>
        <v>Profit</v>
      </c>
    </row>
    <row r="7751" spans="1:14" x14ac:dyDescent="0.25">
      <c r="A7751" s="1">
        <v>42902</v>
      </c>
      <c r="B7751" s="3">
        <f t="shared" si="363"/>
        <v>2017</v>
      </c>
      <c r="C7751" s="3">
        <f t="shared" si="364"/>
        <v>6</v>
      </c>
      <c r="D7751" t="s">
        <v>857</v>
      </c>
      <c r="E7751" t="str">
        <f t="shared" si="365"/>
        <v>Joel Eaton20170616</v>
      </c>
      <c r="F7751">
        <f>IF(COUNTIF($E$2:E7751, E7751) = 1, MAX($F$1:F7750) + 1, INDEX($F$1:F7750, MATCH(E7751, $E$1:E7750, 0)))</f>
        <v>3851</v>
      </c>
      <c r="G7751" t="s">
        <v>33</v>
      </c>
      <c r="H7751" t="s">
        <v>11</v>
      </c>
      <c r="I7751" t="s">
        <v>92</v>
      </c>
      <c r="J7751" t="s">
        <v>2684</v>
      </c>
      <c r="K7751" s="17">
        <v>180.66</v>
      </c>
      <c r="L7751" s="17">
        <v>3</v>
      </c>
      <c r="M7751" s="17">
        <v>50.58</v>
      </c>
      <c r="N7751" s="17" t="str">
        <f>IF(SalesData[[#This Row],[Profit]]&gt;0,"Profit","Loss")</f>
        <v>Profit</v>
      </c>
    </row>
    <row r="7752" spans="1:14" x14ac:dyDescent="0.25">
      <c r="A7752" s="1">
        <v>42902</v>
      </c>
      <c r="B7752" s="3">
        <f t="shared" si="363"/>
        <v>2017</v>
      </c>
      <c r="C7752" s="3">
        <f t="shared" si="364"/>
        <v>6</v>
      </c>
      <c r="D7752" t="s">
        <v>857</v>
      </c>
      <c r="E7752" t="str">
        <f t="shared" si="365"/>
        <v>Joel Eaton20170616</v>
      </c>
      <c r="F7752">
        <f>IF(COUNTIF($E$2:E7752, E7752) = 1, MAX($F$1:F7751) + 1, INDEX($F$1:F7751, MATCH(E7752, $E$1:E7751, 0)))</f>
        <v>3851</v>
      </c>
      <c r="G7752" t="s">
        <v>33</v>
      </c>
      <c r="H7752" t="s">
        <v>39</v>
      </c>
      <c r="I7752" t="s">
        <v>40</v>
      </c>
      <c r="J7752" t="s">
        <v>520</v>
      </c>
      <c r="K7752" s="17">
        <v>191.98</v>
      </c>
      <c r="L7752" s="17">
        <v>2</v>
      </c>
      <c r="M7752" s="17">
        <v>51.83</v>
      </c>
      <c r="N7752" s="17" t="str">
        <f>IF(SalesData[[#This Row],[Profit]]&gt;0,"Profit","Loss")</f>
        <v>Profit</v>
      </c>
    </row>
    <row r="7753" spans="1:14" x14ac:dyDescent="0.25">
      <c r="A7753" s="1">
        <v>42902</v>
      </c>
      <c r="B7753" s="3">
        <f t="shared" si="363"/>
        <v>2017</v>
      </c>
      <c r="C7753" s="3">
        <f t="shared" si="364"/>
        <v>6</v>
      </c>
      <c r="D7753" t="s">
        <v>857</v>
      </c>
      <c r="E7753" t="str">
        <f t="shared" si="365"/>
        <v>Joel Eaton20170616</v>
      </c>
      <c r="F7753">
        <f>IF(COUNTIF($E$2:E7753, E7753) = 1, MAX($F$1:F7752) + 1, INDEX($F$1:F7752, MATCH(E7753, $E$1:E7752, 0)))</f>
        <v>3851</v>
      </c>
      <c r="G7753" t="s">
        <v>33</v>
      </c>
      <c r="H7753" t="s">
        <v>39</v>
      </c>
      <c r="I7753" t="s">
        <v>40</v>
      </c>
      <c r="J7753" t="s">
        <v>1808</v>
      </c>
      <c r="K7753" s="17">
        <v>65.989999999999995</v>
      </c>
      <c r="L7753" s="17">
        <v>1</v>
      </c>
      <c r="M7753" s="17">
        <v>17.16</v>
      </c>
      <c r="N7753" s="17" t="str">
        <f>IF(SalesData[[#This Row],[Profit]]&gt;0,"Profit","Loss")</f>
        <v>Profit</v>
      </c>
    </row>
    <row r="7754" spans="1:14" x14ac:dyDescent="0.25">
      <c r="A7754" s="1">
        <v>42902</v>
      </c>
      <c r="B7754" s="3">
        <f t="shared" si="363"/>
        <v>2017</v>
      </c>
      <c r="C7754" s="3">
        <f t="shared" si="364"/>
        <v>6</v>
      </c>
      <c r="D7754" t="s">
        <v>1129</v>
      </c>
      <c r="E7754" t="str">
        <f t="shared" si="365"/>
        <v>Troy Staebel20170616</v>
      </c>
      <c r="F7754">
        <f>IF(COUNTIF($E$2:E7754, E7754) = 1, MAX($F$1:F7753) + 1, INDEX($F$1:F7753, MATCH(E7754, $E$1:E7753, 0)))</f>
        <v>3852</v>
      </c>
      <c r="G7754" t="s">
        <v>27</v>
      </c>
      <c r="H7754" t="s">
        <v>34</v>
      </c>
      <c r="I7754" t="s">
        <v>35</v>
      </c>
      <c r="J7754" t="s">
        <v>660</v>
      </c>
      <c r="K7754" s="17">
        <v>1212.96</v>
      </c>
      <c r="L7754" s="17">
        <v>7</v>
      </c>
      <c r="M7754" s="17">
        <v>90.97</v>
      </c>
      <c r="N7754" s="17" t="str">
        <f>IF(SalesData[[#This Row],[Profit]]&gt;0,"Profit","Loss")</f>
        <v>Profit</v>
      </c>
    </row>
    <row r="7755" spans="1:14" x14ac:dyDescent="0.25">
      <c r="A7755" s="1">
        <v>42902</v>
      </c>
      <c r="B7755" s="3">
        <f t="shared" si="363"/>
        <v>2017</v>
      </c>
      <c r="C7755" s="3">
        <f t="shared" si="364"/>
        <v>6</v>
      </c>
      <c r="D7755" t="s">
        <v>1129</v>
      </c>
      <c r="E7755" t="str">
        <f t="shared" si="365"/>
        <v>Troy Staebel20170616</v>
      </c>
      <c r="F7755">
        <f>IF(COUNTIF($E$2:E7755, E7755) = 1, MAX($F$1:F7754) + 1, INDEX($F$1:F7754, MATCH(E7755, $E$1:E7754, 0)))</f>
        <v>3852</v>
      </c>
      <c r="G7755" t="s">
        <v>27</v>
      </c>
      <c r="H7755" t="s">
        <v>11</v>
      </c>
      <c r="I7755" t="s">
        <v>12</v>
      </c>
      <c r="J7755" t="s">
        <v>1608</v>
      </c>
      <c r="K7755" s="17">
        <v>18.54</v>
      </c>
      <c r="L7755" s="17">
        <v>2</v>
      </c>
      <c r="M7755" s="17">
        <v>8.7100000000000009</v>
      </c>
      <c r="N7755" s="17" t="str">
        <f>IF(SalesData[[#This Row],[Profit]]&gt;0,"Profit","Loss")</f>
        <v>Profit</v>
      </c>
    </row>
    <row r="7756" spans="1:14" x14ac:dyDescent="0.25">
      <c r="A7756" s="1">
        <v>42902</v>
      </c>
      <c r="B7756" s="3">
        <f t="shared" si="363"/>
        <v>2017</v>
      </c>
      <c r="C7756" s="3">
        <f t="shared" si="364"/>
        <v>6</v>
      </c>
      <c r="D7756" t="s">
        <v>1003</v>
      </c>
      <c r="E7756" t="str">
        <f t="shared" si="365"/>
        <v>Alejandro Ballentine20170616</v>
      </c>
      <c r="F7756">
        <f>IF(COUNTIF($E$2:E7756, E7756) = 1, MAX($F$1:F7755) + 1, INDEX($F$1:F7755, MATCH(E7756, $E$1:E7755, 0)))</f>
        <v>3853</v>
      </c>
      <c r="G7756" t="s">
        <v>399</v>
      </c>
      <c r="H7756" t="s">
        <v>11</v>
      </c>
      <c r="I7756" t="s">
        <v>200</v>
      </c>
      <c r="J7756" t="s">
        <v>1960</v>
      </c>
      <c r="K7756" s="17">
        <v>16.68</v>
      </c>
      <c r="L7756" s="17">
        <v>2</v>
      </c>
      <c r="M7756" s="17">
        <v>4.34</v>
      </c>
      <c r="N7756" s="17" t="str">
        <f>IF(SalesData[[#This Row],[Profit]]&gt;0,"Profit","Loss")</f>
        <v>Profit</v>
      </c>
    </row>
    <row r="7757" spans="1:14" x14ac:dyDescent="0.25">
      <c r="A7757" s="1">
        <v>42902</v>
      </c>
      <c r="B7757" s="3">
        <f t="shared" si="363"/>
        <v>2017</v>
      </c>
      <c r="C7757" s="3">
        <f t="shared" si="364"/>
        <v>6</v>
      </c>
      <c r="D7757" t="s">
        <v>1003</v>
      </c>
      <c r="E7757" t="str">
        <f t="shared" si="365"/>
        <v>Alejandro Ballentine20170616</v>
      </c>
      <c r="F7757">
        <f>IF(COUNTIF($E$2:E7757, E7757) = 1, MAX($F$1:F7756) + 1, INDEX($F$1:F7756, MATCH(E7757, $E$1:E7756, 0)))</f>
        <v>3853</v>
      </c>
      <c r="G7757" t="s">
        <v>399</v>
      </c>
      <c r="H7757" t="s">
        <v>11</v>
      </c>
      <c r="I7757" t="s">
        <v>12</v>
      </c>
      <c r="J7757" t="s">
        <v>2638</v>
      </c>
      <c r="K7757" s="17">
        <v>19.440000000000001</v>
      </c>
      <c r="L7757" s="17">
        <v>3</v>
      </c>
      <c r="M7757" s="17">
        <v>9.33</v>
      </c>
      <c r="N7757" s="17" t="str">
        <f>IF(SalesData[[#This Row],[Profit]]&gt;0,"Profit","Loss")</f>
        <v>Profit</v>
      </c>
    </row>
    <row r="7758" spans="1:14" x14ac:dyDescent="0.25">
      <c r="A7758" s="1">
        <v>42902</v>
      </c>
      <c r="B7758" s="3">
        <f t="shared" si="363"/>
        <v>2017</v>
      </c>
      <c r="C7758" s="3">
        <f t="shared" si="364"/>
        <v>6</v>
      </c>
      <c r="D7758" t="s">
        <v>1003</v>
      </c>
      <c r="E7758" t="str">
        <f t="shared" si="365"/>
        <v>Alejandro Ballentine20170616</v>
      </c>
      <c r="F7758">
        <f>IF(COUNTIF($E$2:E7758, E7758) = 1, MAX($F$1:F7757) + 1, INDEX($F$1:F7757, MATCH(E7758, $E$1:E7757, 0)))</f>
        <v>3853</v>
      </c>
      <c r="G7758" t="s">
        <v>399</v>
      </c>
      <c r="H7758" t="s">
        <v>11</v>
      </c>
      <c r="I7758" t="s">
        <v>12</v>
      </c>
      <c r="J7758" t="s">
        <v>1697</v>
      </c>
      <c r="K7758" s="17">
        <v>192.16</v>
      </c>
      <c r="L7758" s="17">
        <v>4</v>
      </c>
      <c r="M7758" s="17">
        <v>92.24</v>
      </c>
      <c r="N7758" s="17" t="str">
        <f>IF(SalesData[[#This Row],[Profit]]&gt;0,"Profit","Loss")</f>
        <v>Profit</v>
      </c>
    </row>
    <row r="7759" spans="1:14" x14ac:dyDescent="0.25">
      <c r="A7759" s="1">
        <v>42902</v>
      </c>
      <c r="B7759" s="3">
        <f t="shared" si="363"/>
        <v>2017</v>
      </c>
      <c r="C7759" s="3">
        <f t="shared" si="364"/>
        <v>6</v>
      </c>
      <c r="D7759" t="s">
        <v>1657</v>
      </c>
      <c r="E7759" t="str">
        <f t="shared" si="365"/>
        <v>Michael Kennedy20170616</v>
      </c>
      <c r="F7759">
        <f>IF(COUNTIF($E$2:E7759, E7759) = 1, MAX($F$1:F7758) + 1, INDEX($F$1:F7758, MATCH(E7759, $E$1:E7758, 0)))</f>
        <v>3854</v>
      </c>
      <c r="G7759" t="s">
        <v>15</v>
      </c>
      <c r="H7759" t="s">
        <v>11</v>
      </c>
      <c r="I7759" t="s">
        <v>20</v>
      </c>
      <c r="J7759" t="s">
        <v>834</v>
      </c>
      <c r="K7759" s="17">
        <v>5.94</v>
      </c>
      <c r="L7759" s="17">
        <v>7</v>
      </c>
      <c r="M7759" s="17">
        <v>-8.9</v>
      </c>
      <c r="N7759" s="17" t="str">
        <f>IF(SalesData[[#This Row],[Profit]]&gt;0,"Profit","Loss")</f>
        <v>Loss</v>
      </c>
    </row>
    <row r="7760" spans="1:14" x14ac:dyDescent="0.25">
      <c r="A7760" s="1">
        <v>42902</v>
      </c>
      <c r="B7760" s="3">
        <f t="shared" si="363"/>
        <v>2017</v>
      </c>
      <c r="C7760" s="3">
        <f t="shared" si="364"/>
        <v>6</v>
      </c>
      <c r="D7760" t="s">
        <v>1122</v>
      </c>
      <c r="E7760" t="str">
        <f t="shared" si="365"/>
        <v>Christine Sundaresam20170616</v>
      </c>
      <c r="F7760">
        <f>IF(COUNTIF($E$2:E7760, E7760) = 1, MAX($F$1:F7759) + 1, INDEX($F$1:F7759, MATCH(E7760, $E$1:E7759, 0)))</f>
        <v>3855</v>
      </c>
      <c r="G7760" t="s">
        <v>78</v>
      </c>
      <c r="H7760" t="s">
        <v>39</v>
      </c>
      <c r="I7760" t="s">
        <v>52</v>
      </c>
      <c r="J7760" t="s">
        <v>731</v>
      </c>
      <c r="K7760" s="17">
        <v>479.95</v>
      </c>
      <c r="L7760" s="17">
        <v>6</v>
      </c>
      <c r="M7760" s="17">
        <v>107.99</v>
      </c>
      <c r="N7760" s="17" t="str">
        <f>IF(SalesData[[#This Row],[Profit]]&gt;0,"Profit","Loss")</f>
        <v>Profit</v>
      </c>
    </row>
    <row r="7761" spans="1:14" x14ac:dyDescent="0.25">
      <c r="A7761" s="1">
        <v>42902</v>
      </c>
      <c r="B7761" s="3">
        <f t="shared" si="363"/>
        <v>2017</v>
      </c>
      <c r="C7761" s="3">
        <f t="shared" si="364"/>
        <v>6</v>
      </c>
      <c r="D7761" t="s">
        <v>1122</v>
      </c>
      <c r="E7761" t="str">
        <f t="shared" si="365"/>
        <v>Christine Sundaresam20170616</v>
      </c>
      <c r="F7761">
        <f>IF(COUNTIF($E$2:E7761, E7761) = 1, MAX($F$1:F7760) + 1, INDEX($F$1:F7760, MATCH(E7761, $E$1:E7760, 0)))</f>
        <v>3855</v>
      </c>
      <c r="G7761" t="s">
        <v>78</v>
      </c>
      <c r="H7761" t="s">
        <v>11</v>
      </c>
      <c r="I7761" t="s">
        <v>24</v>
      </c>
      <c r="J7761" t="s">
        <v>266</v>
      </c>
      <c r="K7761" s="17">
        <v>23.92</v>
      </c>
      <c r="L7761" s="17">
        <v>5</v>
      </c>
      <c r="M7761" s="17">
        <v>1.79</v>
      </c>
      <c r="N7761" s="17" t="str">
        <f>IF(SalesData[[#This Row],[Profit]]&gt;0,"Profit","Loss")</f>
        <v>Profit</v>
      </c>
    </row>
    <row r="7762" spans="1:14" x14ac:dyDescent="0.25">
      <c r="A7762" s="1">
        <v>42903</v>
      </c>
      <c r="B7762" s="3">
        <f t="shared" si="363"/>
        <v>2017</v>
      </c>
      <c r="C7762" s="3">
        <f t="shared" si="364"/>
        <v>6</v>
      </c>
      <c r="D7762" t="s">
        <v>1207</v>
      </c>
      <c r="E7762" t="str">
        <f t="shared" si="365"/>
        <v>Katherine Ducich20170617</v>
      </c>
      <c r="F7762">
        <f>IF(COUNTIF($E$2:E7762, E7762) = 1, MAX($F$1:F7761) + 1, INDEX($F$1:F7761, MATCH(E7762, $E$1:E7761, 0)))</f>
        <v>3856</v>
      </c>
      <c r="G7762" t="s">
        <v>27</v>
      </c>
      <c r="H7762" t="s">
        <v>11</v>
      </c>
      <c r="I7762" t="s">
        <v>20</v>
      </c>
      <c r="J7762" t="s">
        <v>1309</v>
      </c>
      <c r="K7762" s="17">
        <v>51.31</v>
      </c>
      <c r="L7762" s="17">
        <v>3</v>
      </c>
      <c r="M7762" s="17">
        <v>17.96</v>
      </c>
      <c r="N7762" s="17" t="str">
        <f>IF(SalesData[[#This Row],[Profit]]&gt;0,"Profit","Loss")</f>
        <v>Profit</v>
      </c>
    </row>
    <row r="7763" spans="1:14" x14ac:dyDescent="0.25">
      <c r="A7763" s="1">
        <v>42903</v>
      </c>
      <c r="B7763" s="3">
        <f t="shared" si="363"/>
        <v>2017</v>
      </c>
      <c r="C7763" s="3">
        <f t="shared" si="364"/>
        <v>6</v>
      </c>
      <c r="D7763" t="s">
        <v>1334</v>
      </c>
      <c r="E7763" t="str">
        <f t="shared" si="365"/>
        <v>Philip Fox20170617</v>
      </c>
      <c r="F7763">
        <f>IF(COUNTIF($E$2:E7763, E7763) = 1, MAX($F$1:F7762) + 1, INDEX($F$1:F7762, MATCH(E7763, $E$1:E7762, 0)))</f>
        <v>3857</v>
      </c>
      <c r="G7763" t="s">
        <v>164</v>
      </c>
      <c r="H7763" t="s">
        <v>34</v>
      </c>
      <c r="I7763" t="s">
        <v>47</v>
      </c>
      <c r="J7763" t="s">
        <v>2153</v>
      </c>
      <c r="K7763" s="17">
        <v>155.25</v>
      </c>
      <c r="L7763" s="17">
        <v>3</v>
      </c>
      <c r="M7763" s="17">
        <v>46.58</v>
      </c>
      <c r="N7763" s="17" t="str">
        <f>IF(SalesData[[#This Row],[Profit]]&gt;0,"Profit","Loss")</f>
        <v>Profit</v>
      </c>
    </row>
    <row r="7764" spans="1:14" x14ac:dyDescent="0.25">
      <c r="A7764" s="1">
        <v>42903</v>
      </c>
      <c r="B7764" s="3">
        <f t="shared" si="363"/>
        <v>2017</v>
      </c>
      <c r="C7764" s="3">
        <f t="shared" si="364"/>
        <v>6</v>
      </c>
      <c r="D7764" t="s">
        <v>1334</v>
      </c>
      <c r="E7764" t="str">
        <f t="shared" si="365"/>
        <v>Philip Fox20170617</v>
      </c>
      <c r="F7764">
        <f>IF(COUNTIF($E$2:E7764, E7764) = 1, MAX($F$1:F7763) + 1, INDEX($F$1:F7763, MATCH(E7764, $E$1:E7763, 0)))</f>
        <v>3857</v>
      </c>
      <c r="G7764" t="s">
        <v>164</v>
      </c>
      <c r="H7764" t="s">
        <v>11</v>
      </c>
      <c r="I7764" t="s">
        <v>18</v>
      </c>
      <c r="J7764" t="s">
        <v>1328</v>
      </c>
      <c r="K7764" s="17">
        <v>14.03</v>
      </c>
      <c r="L7764" s="17">
        <v>1</v>
      </c>
      <c r="M7764" s="17">
        <v>4.07</v>
      </c>
      <c r="N7764" s="17" t="str">
        <f>IF(SalesData[[#This Row],[Profit]]&gt;0,"Profit","Loss")</f>
        <v>Profit</v>
      </c>
    </row>
    <row r="7765" spans="1:14" x14ac:dyDescent="0.25">
      <c r="A7765" s="1">
        <v>42903</v>
      </c>
      <c r="B7765" s="3">
        <f t="shared" si="363"/>
        <v>2017</v>
      </c>
      <c r="C7765" s="3">
        <f t="shared" si="364"/>
        <v>6</v>
      </c>
      <c r="D7765" t="s">
        <v>1483</v>
      </c>
      <c r="E7765" t="str">
        <f t="shared" si="365"/>
        <v>Luke Schmidt20170617</v>
      </c>
      <c r="F7765">
        <f>IF(COUNTIF($E$2:E7765, E7765) = 1, MAX($F$1:F7764) + 1, INDEX($F$1:F7764, MATCH(E7765, $E$1:E7764, 0)))</f>
        <v>3858</v>
      </c>
      <c r="G7765" t="s">
        <v>15</v>
      </c>
      <c r="H7765" t="s">
        <v>11</v>
      </c>
      <c r="I7765" t="s">
        <v>12</v>
      </c>
      <c r="J7765" t="s">
        <v>2451</v>
      </c>
      <c r="K7765" s="17">
        <v>12.22</v>
      </c>
      <c r="L7765" s="17">
        <v>2</v>
      </c>
      <c r="M7765" s="17">
        <v>4.43</v>
      </c>
      <c r="N7765" s="17" t="str">
        <f>IF(SalesData[[#This Row],[Profit]]&gt;0,"Profit","Loss")</f>
        <v>Profit</v>
      </c>
    </row>
    <row r="7766" spans="1:14" x14ac:dyDescent="0.25">
      <c r="A7766" s="1">
        <v>42903</v>
      </c>
      <c r="B7766" s="3">
        <f t="shared" si="363"/>
        <v>2017</v>
      </c>
      <c r="C7766" s="3">
        <f t="shared" si="364"/>
        <v>6</v>
      </c>
      <c r="D7766" t="s">
        <v>1483</v>
      </c>
      <c r="E7766" t="str">
        <f t="shared" si="365"/>
        <v>Luke Schmidt20170617</v>
      </c>
      <c r="F7766">
        <f>IF(COUNTIF($E$2:E7766, E7766) = 1, MAX($F$1:F7765) + 1, INDEX($F$1:F7765, MATCH(E7766, $E$1:E7765, 0)))</f>
        <v>3858</v>
      </c>
      <c r="G7766" t="s">
        <v>15</v>
      </c>
      <c r="H7766" t="s">
        <v>11</v>
      </c>
      <c r="I7766" t="s">
        <v>20</v>
      </c>
      <c r="J7766" t="s">
        <v>899</v>
      </c>
      <c r="K7766" s="17">
        <v>2.2999999999999998</v>
      </c>
      <c r="L7766" s="17">
        <v>4</v>
      </c>
      <c r="M7766" s="17">
        <v>-3.57</v>
      </c>
      <c r="N7766" s="17" t="str">
        <f>IF(SalesData[[#This Row],[Profit]]&gt;0,"Profit","Loss")</f>
        <v>Loss</v>
      </c>
    </row>
    <row r="7767" spans="1:14" x14ac:dyDescent="0.25">
      <c r="A7767" s="1">
        <v>42903</v>
      </c>
      <c r="B7767" s="3">
        <f t="shared" si="363"/>
        <v>2017</v>
      </c>
      <c r="C7767" s="3">
        <f t="shared" si="364"/>
        <v>6</v>
      </c>
      <c r="D7767" t="s">
        <v>1483</v>
      </c>
      <c r="E7767" t="str">
        <f t="shared" si="365"/>
        <v>Luke Schmidt20170617</v>
      </c>
      <c r="F7767">
        <f>IF(COUNTIF($E$2:E7767, E7767) = 1, MAX($F$1:F7766) + 1, INDEX($F$1:F7766, MATCH(E7767, $E$1:E7766, 0)))</f>
        <v>3858</v>
      </c>
      <c r="G7767" t="s">
        <v>15</v>
      </c>
      <c r="H7767" t="s">
        <v>11</v>
      </c>
      <c r="I7767" t="s">
        <v>20</v>
      </c>
      <c r="J7767" t="s">
        <v>611</v>
      </c>
      <c r="K7767" s="17">
        <v>9.36</v>
      </c>
      <c r="L7767" s="17">
        <v>4</v>
      </c>
      <c r="M7767" s="17">
        <v>-16.38</v>
      </c>
      <c r="N7767" s="17" t="str">
        <f>IF(SalesData[[#This Row],[Profit]]&gt;0,"Profit","Loss")</f>
        <v>Loss</v>
      </c>
    </row>
    <row r="7768" spans="1:14" x14ac:dyDescent="0.25">
      <c r="A7768" s="1">
        <v>42903</v>
      </c>
      <c r="B7768" s="3">
        <f t="shared" si="363"/>
        <v>2017</v>
      </c>
      <c r="C7768" s="3">
        <f t="shared" si="364"/>
        <v>6</v>
      </c>
      <c r="D7768" t="s">
        <v>1193</v>
      </c>
      <c r="E7768" t="str">
        <f t="shared" si="365"/>
        <v>Ryan Akin20170617</v>
      </c>
      <c r="F7768">
        <f>IF(COUNTIF($E$2:E7768, E7768) = 1, MAX($F$1:F7767) + 1, INDEX($F$1:F7767, MATCH(E7768, $E$1:E7767, 0)))</f>
        <v>3859</v>
      </c>
      <c r="G7768" t="s">
        <v>278</v>
      </c>
      <c r="H7768" t="s">
        <v>11</v>
      </c>
      <c r="I7768" t="s">
        <v>18</v>
      </c>
      <c r="J7768" t="s">
        <v>2344</v>
      </c>
      <c r="K7768" s="17">
        <v>146.35</v>
      </c>
      <c r="L7768" s="17">
        <v>3</v>
      </c>
      <c r="M7768" s="17">
        <v>-32.93</v>
      </c>
      <c r="N7768" s="17" t="str">
        <f>IF(SalesData[[#This Row],[Profit]]&gt;0,"Profit","Loss")</f>
        <v>Loss</v>
      </c>
    </row>
    <row r="7769" spans="1:14" x14ac:dyDescent="0.25">
      <c r="A7769" s="1">
        <v>42903</v>
      </c>
      <c r="B7769" s="3">
        <f t="shared" si="363"/>
        <v>2017</v>
      </c>
      <c r="C7769" s="3">
        <f t="shared" si="364"/>
        <v>6</v>
      </c>
      <c r="D7769" t="s">
        <v>215</v>
      </c>
      <c r="E7769" t="str">
        <f t="shared" si="365"/>
        <v>Steven Roelle20170617</v>
      </c>
      <c r="F7769">
        <f>IF(COUNTIF($E$2:E7769, E7769) = 1, MAX($F$1:F7768) + 1, INDEX($F$1:F7768, MATCH(E7769, $E$1:E7768, 0)))</f>
        <v>3860</v>
      </c>
      <c r="G7769" t="s">
        <v>149</v>
      </c>
      <c r="H7769" t="s">
        <v>39</v>
      </c>
      <c r="I7769" t="s">
        <v>302</v>
      </c>
      <c r="J7769" t="s">
        <v>2685</v>
      </c>
      <c r="K7769" s="17">
        <v>3404.5</v>
      </c>
      <c r="L7769" s="17">
        <v>5</v>
      </c>
      <c r="M7769" s="17">
        <v>1668.21</v>
      </c>
      <c r="N7769" s="17" t="str">
        <f>IF(SalesData[[#This Row],[Profit]]&gt;0,"Profit","Loss")</f>
        <v>Profit</v>
      </c>
    </row>
    <row r="7770" spans="1:14" x14ac:dyDescent="0.25">
      <c r="A7770" s="1">
        <v>42903</v>
      </c>
      <c r="B7770" s="3">
        <f t="shared" si="363"/>
        <v>2017</v>
      </c>
      <c r="C7770" s="3">
        <f t="shared" si="364"/>
        <v>6</v>
      </c>
      <c r="D7770" t="s">
        <v>215</v>
      </c>
      <c r="E7770" t="str">
        <f t="shared" si="365"/>
        <v>Steven Roelle20170617</v>
      </c>
      <c r="F7770">
        <f>IF(COUNTIF($E$2:E7770, E7770) = 1, MAX($F$1:F7769) + 1, INDEX($F$1:F7769, MATCH(E7770, $E$1:E7769, 0)))</f>
        <v>3860</v>
      </c>
      <c r="G7770" t="s">
        <v>149</v>
      </c>
      <c r="H7770" t="s">
        <v>39</v>
      </c>
      <c r="I7770" t="s">
        <v>52</v>
      </c>
      <c r="J7770" t="s">
        <v>2686</v>
      </c>
      <c r="K7770" s="17">
        <v>101.34</v>
      </c>
      <c r="L7770" s="17">
        <v>3</v>
      </c>
      <c r="M7770" s="17">
        <v>8.11</v>
      </c>
      <c r="N7770" s="17" t="str">
        <f>IF(SalesData[[#This Row],[Profit]]&gt;0,"Profit","Loss")</f>
        <v>Profit</v>
      </c>
    </row>
    <row r="7771" spans="1:14" x14ac:dyDescent="0.25">
      <c r="A7771" s="1">
        <v>42904</v>
      </c>
      <c r="B7771" s="3">
        <f t="shared" si="363"/>
        <v>2017</v>
      </c>
      <c r="C7771" s="3">
        <f t="shared" si="364"/>
        <v>6</v>
      </c>
      <c r="D7771" t="s">
        <v>1831</v>
      </c>
      <c r="E7771" t="str">
        <f t="shared" si="365"/>
        <v>Craig Carreira20170618</v>
      </c>
      <c r="F7771">
        <f>IF(COUNTIF($E$2:E7771, E7771) = 1, MAX($F$1:F7770) + 1, INDEX($F$1:F7770, MATCH(E7771, $E$1:E7770, 0)))</f>
        <v>3861</v>
      </c>
      <c r="G7771" t="s">
        <v>27</v>
      </c>
      <c r="H7771" t="s">
        <v>34</v>
      </c>
      <c r="I7771" t="s">
        <v>74</v>
      </c>
      <c r="J7771" t="s">
        <v>1637</v>
      </c>
      <c r="K7771" s="17">
        <v>917.92</v>
      </c>
      <c r="L7771" s="17">
        <v>9</v>
      </c>
      <c r="M7771" s="17">
        <v>75.59</v>
      </c>
      <c r="N7771" s="17" t="str">
        <f>IF(SalesData[[#This Row],[Profit]]&gt;0,"Profit","Loss")</f>
        <v>Profit</v>
      </c>
    </row>
    <row r="7772" spans="1:14" x14ac:dyDescent="0.25">
      <c r="A7772" s="1">
        <v>42904</v>
      </c>
      <c r="B7772" s="3">
        <f t="shared" si="363"/>
        <v>2017</v>
      </c>
      <c r="C7772" s="3">
        <f t="shared" si="364"/>
        <v>6</v>
      </c>
      <c r="D7772" t="s">
        <v>1831</v>
      </c>
      <c r="E7772" t="str">
        <f t="shared" si="365"/>
        <v>Craig Carreira20170618</v>
      </c>
      <c r="F7772">
        <f>IF(COUNTIF($E$2:E7772, E7772) = 1, MAX($F$1:F7771) + 1, INDEX($F$1:F7771, MATCH(E7772, $E$1:E7771, 0)))</f>
        <v>3861</v>
      </c>
      <c r="G7772" t="s">
        <v>27</v>
      </c>
      <c r="H7772" t="s">
        <v>11</v>
      </c>
      <c r="I7772" t="s">
        <v>12</v>
      </c>
      <c r="J7772" t="s">
        <v>2394</v>
      </c>
      <c r="K7772" s="17">
        <v>38.880000000000003</v>
      </c>
      <c r="L7772" s="17">
        <v>6</v>
      </c>
      <c r="M7772" s="17">
        <v>19.05</v>
      </c>
      <c r="N7772" s="17" t="str">
        <f>IF(SalesData[[#This Row],[Profit]]&gt;0,"Profit","Loss")</f>
        <v>Profit</v>
      </c>
    </row>
    <row r="7773" spans="1:14" x14ac:dyDescent="0.25">
      <c r="A7773" s="1">
        <v>42904</v>
      </c>
      <c r="B7773" s="3">
        <f t="shared" si="363"/>
        <v>2017</v>
      </c>
      <c r="C7773" s="3">
        <f t="shared" si="364"/>
        <v>6</v>
      </c>
      <c r="D7773" t="s">
        <v>2083</v>
      </c>
      <c r="E7773" t="str">
        <f t="shared" si="365"/>
        <v>Neil Knudson20170618</v>
      </c>
      <c r="F7773">
        <f>IF(COUNTIF($E$2:E7773, E7773) = 1, MAX($F$1:F7772) + 1, INDEX($F$1:F7772, MATCH(E7773, $E$1:E7772, 0)))</f>
        <v>3862</v>
      </c>
      <c r="G7773" t="s">
        <v>10</v>
      </c>
      <c r="H7773" t="s">
        <v>11</v>
      </c>
      <c r="I7773" t="s">
        <v>12</v>
      </c>
      <c r="J7773" t="s">
        <v>1126</v>
      </c>
      <c r="K7773" s="17">
        <v>74.349999999999994</v>
      </c>
      <c r="L7773" s="17">
        <v>3</v>
      </c>
      <c r="M7773" s="17">
        <v>23.24</v>
      </c>
      <c r="N7773" s="17" t="str">
        <f>IF(SalesData[[#This Row],[Profit]]&gt;0,"Profit","Loss")</f>
        <v>Profit</v>
      </c>
    </row>
    <row r="7774" spans="1:14" x14ac:dyDescent="0.25">
      <c r="A7774" s="1">
        <v>42905</v>
      </c>
      <c r="B7774" s="3">
        <f t="shared" si="363"/>
        <v>2017</v>
      </c>
      <c r="C7774" s="3">
        <f t="shared" si="364"/>
        <v>6</v>
      </c>
      <c r="D7774" t="s">
        <v>1424</v>
      </c>
      <c r="E7774" t="str">
        <f t="shared" si="365"/>
        <v>Allen Rosenblatt20170619</v>
      </c>
      <c r="F7774">
        <f>IF(COUNTIF($E$2:E7774, E7774) = 1, MAX($F$1:F7773) + 1, INDEX($F$1:F7773, MATCH(E7774, $E$1:E7773, 0)))</f>
        <v>3863</v>
      </c>
      <c r="G7774" t="s">
        <v>149</v>
      </c>
      <c r="H7774" t="s">
        <v>11</v>
      </c>
      <c r="I7774" t="s">
        <v>12</v>
      </c>
      <c r="J7774" t="s">
        <v>2358</v>
      </c>
      <c r="K7774" s="17">
        <v>97.82</v>
      </c>
      <c r="L7774" s="17">
        <v>2</v>
      </c>
      <c r="M7774" s="17">
        <v>45.98</v>
      </c>
      <c r="N7774" s="17" t="str">
        <f>IF(SalesData[[#This Row],[Profit]]&gt;0,"Profit","Loss")</f>
        <v>Profit</v>
      </c>
    </row>
    <row r="7775" spans="1:14" x14ac:dyDescent="0.25">
      <c r="A7775" s="1">
        <v>42905</v>
      </c>
      <c r="B7775" s="3">
        <f t="shared" si="363"/>
        <v>2017</v>
      </c>
      <c r="C7775" s="3">
        <f t="shared" si="364"/>
        <v>6</v>
      </c>
      <c r="D7775" t="s">
        <v>1424</v>
      </c>
      <c r="E7775" t="str">
        <f t="shared" si="365"/>
        <v>Allen Rosenblatt20170619</v>
      </c>
      <c r="F7775">
        <f>IF(COUNTIF($E$2:E7775, E7775) = 1, MAX($F$1:F7774) + 1, INDEX($F$1:F7774, MATCH(E7775, $E$1:E7774, 0)))</f>
        <v>3863</v>
      </c>
      <c r="G7775" t="s">
        <v>149</v>
      </c>
      <c r="H7775" t="s">
        <v>39</v>
      </c>
      <c r="I7775" t="s">
        <v>52</v>
      </c>
      <c r="J7775" t="s">
        <v>1461</v>
      </c>
      <c r="K7775" s="17">
        <v>103.12</v>
      </c>
      <c r="L7775" s="17">
        <v>8</v>
      </c>
      <c r="M7775" s="17">
        <v>10.31</v>
      </c>
      <c r="N7775" s="17" t="str">
        <f>IF(SalesData[[#This Row],[Profit]]&gt;0,"Profit","Loss")</f>
        <v>Profit</v>
      </c>
    </row>
    <row r="7776" spans="1:14" x14ac:dyDescent="0.25">
      <c r="A7776" s="1">
        <v>42905</v>
      </c>
      <c r="B7776" s="3">
        <f t="shared" si="363"/>
        <v>2017</v>
      </c>
      <c r="C7776" s="3">
        <f t="shared" si="364"/>
        <v>6</v>
      </c>
      <c r="D7776" t="s">
        <v>809</v>
      </c>
      <c r="E7776" t="str">
        <f t="shared" si="365"/>
        <v>Frank Olsen20170619</v>
      </c>
      <c r="F7776">
        <f>IF(COUNTIF($E$2:E7776, E7776) = 1, MAX($F$1:F7775) + 1, INDEX($F$1:F7775, MATCH(E7776, $E$1:E7775, 0)))</f>
        <v>3864</v>
      </c>
      <c r="G7776" t="s">
        <v>10</v>
      </c>
      <c r="H7776" t="s">
        <v>11</v>
      </c>
      <c r="I7776" t="s">
        <v>200</v>
      </c>
      <c r="J7776" t="s">
        <v>2080</v>
      </c>
      <c r="K7776" s="17">
        <v>11.18</v>
      </c>
      <c r="L7776" s="17">
        <v>1</v>
      </c>
      <c r="M7776" s="17">
        <v>0.84</v>
      </c>
      <c r="N7776" s="17" t="str">
        <f>IF(SalesData[[#This Row],[Profit]]&gt;0,"Profit","Loss")</f>
        <v>Profit</v>
      </c>
    </row>
    <row r="7777" spans="1:14" x14ac:dyDescent="0.25">
      <c r="A7777" s="1">
        <v>42905</v>
      </c>
      <c r="B7777" s="3">
        <f t="shared" si="363"/>
        <v>2017</v>
      </c>
      <c r="C7777" s="3">
        <f t="shared" si="364"/>
        <v>6</v>
      </c>
      <c r="D7777" t="s">
        <v>809</v>
      </c>
      <c r="E7777" t="str">
        <f t="shared" si="365"/>
        <v>Frank Olsen20170619</v>
      </c>
      <c r="F7777">
        <f>IF(COUNTIF($E$2:E7777, E7777) = 1, MAX($F$1:F7776) + 1, INDEX($F$1:F7776, MATCH(E7777, $E$1:E7776, 0)))</f>
        <v>3864</v>
      </c>
      <c r="G7777" t="s">
        <v>10</v>
      </c>
      <c r="H7777" t="s">
        <v>11</v>
      </c>
      <c r="I7777" t="s">
        <v>18</v>
      </c>
      <c r="J7777" t="s">
        <v>1645</v>
      </c>
      <c r="K7777" s="17">
        <v>153.58000000000001</v>
      </c>
      <c r="L7777" s="17">
        <v>2</v>
      </c>
      <c r="M7777" s="17">
        <v>-32.64</v>
      </c>
      <c r="N7777" s="17" t="str">
        <f>IF(SalesData[[#This Row],[Profit]]&gt;0,"Profit","Loss")</f>
        <v>Loss</v>
      </c>
    </row>
    <row r="7778" spans="1:14" x14ac:dyDescent="0.25">
      <c r="A7778" s="1">
        <v>42905</v>
      </c>
      <c r="B7778" s="3">
        <f t="shared" si="363"/>
        <v>2017</v>
      </c>
      <c r="C7778" s="3">
        <f t="shared" si="364"/>
        <v>6</v>
      </c>
      <c r="D7778" t="s">
        <v>1459</v>
      </c>
      <c r="E7778" t="str">
        <f t="shared" si="365"/>
        <v>Zuschuss Carroll20170619</v>
      </c>
      <c r="F7778">
        <f>IF(COUNTIF($E$2:E7778, E7778) = 1, MAX($F$1:F7777) + 1, INDEX($F$1:F7777, MATCH(E7778, $E$1:E7777, 0)))</f>
        <v>3865</v>
      </c>
      <c r="G7778" t="s">
        <v>10</v>
      </c>
      <c r="H7778" t="s">
        <v>11</v>
      </c>
      <c r="I7778" t="s">
        <v>92</v>
      </c>
      <c r="J7778" t="s">
        <v>2367</v>
      </c>
      <c r="K7778" s="17">
        <v>2.2599999999999998</v>
      </c>
      <c r="L7778" s="17">
        <v>1</v>
      </c>
      <c r="M7778" s="17">
        <v>-5.21</v>
      </c>
      <c r="N7778" s="17" t="str">
        <f>IF(SalesData[[#This Row],[Profit]]&gt;0,"Profit","Loss")</f>
        <v>Loss</v>
      </c>
    </row>
    <row r="7779" spans="1:14" x14ac:dyDescent="0.25">
      <c r="A7779" s="1">
        <v>42905</v>
      </c>
      <c r="B7779" s="3">
        <f t="shared" si="363"/>
        <v>2017</v>
      </c>
      <c r="C7779" s="3">
        <f t="shared" si="364"/>
        <v>6</v>
      </c>
      <c r="D7779" t="s">
        <v>1459</v>
      </c>
      <c r="E7779" t="str">
        <f t="shared" si="365"/>
        <v>Zuschuss Carroll20170619</v>
      </c>
      <c r="F7779">
        <f>IF(COUNTIF($E$2:E7779, E7779) = 1, MAX($F$1:F7778) + 1, INDEX($F$1:F7778, MATCH(E7779, $E$1:E7778, 0)))</f>
        <v>3865</v>
      </c>
      <c r="G7779" t="s">
        <v>10</v>
      </c>
      <c r="H7779" t="s">
        <v>11</v>
      </c>
      <c r="I7779" t="s">
        <v>92</v>
      </c>
      <c r="J7779" t="s">
        <v>1928</v>
      </c>
      <c r="K7779" s="17">
        <v>0.44</v>
      </c>
      <c r="L7779" s="17">
        <v>1</v>
      </c>
      <c r="M7779" s="17">
        <v>-1.1100000000000001</v>
      </c>
      <c r="N7779" s="17" t="str">
        <f>IF(SalesData[[#This Row],[Profit]]&gt;0,"Profit","Loss")</f>
        <v>Loss</v>
      </c>
    </row>
    <row r="7780" spans="1:14" x14ac:dyDescent="0.25">
      <c r="A7780" s="1">
        <v>42905</v>
      </c>
      <c r="B7780" s="3">
        <f t="shared" si="363"/>
        <v>2017</v>
      </c>
      <c r="C7780" s="3">
        <f t="shared" si="364"/>
        <v>6</v>
      </c>
      <c r="D7780" t="s">
        <v>1459</v>
      </c>
      <c r="E7780" t="str">
        <f t="shared" si="365"/>
        <v>Zuschuss Carroll20170619</v>
      </c>
      <c r="F7780">
        <f>IF(COUNTIF($E$2:E7780, E7780) = 1, MAX($F$1:F7779) + 1, INDEX($F$1:F7779, MATCH(E7780, $E$1:E7779, 0)))</f>
        <v>3865</v>
      </c>
      <c r="G7780" t="s">
        <v>10</v>
      </c>
      <c r="H7780" t="s">
        <v>11</v>
      </c>
      <c r="I7780" t="s">
        <v>12</v>
      </c>
      <c r="J7780" t="s">
        <v>2613</v>
      </c>
      <c r="K7780" s="17">
        <v>146.18</v>
      </c>
      <c r="L7780" s="17">
        <v>8</v>
      </c>
      <c r="M7780" s="17">
        <v>47.51</v>
      </c>
      <c r="N7780" s="17" t="str">
        <f>IF(SalesData[[#This Row],[Profit]]&gt;0,"Profit","Loss")</f>
        <v>Profit</v>
      </c>
    </row>
    <row r="7781" spans="1:14" x14ac:dyDescent="0.25">
      <c r="A7781" s="1">
        <v>42905</v>
      </c>
      <c r="B7781" s="3">
        <f t="shared" si="363"/>
        <v>2017</v>
      </c>
      <c r="C7781" s="3">
        <f t="shared" si="364"/>
        <v>6</v>
      </c>
      <c r="D7781" t="s">
        <v>433</v>
      </c>
      <c r="E7781" t="str">
        <f t="shared" si="365"/>
        <v>Katharine Harms20170619</v>
      </c>
      <c r="F7781">
        <f>IF(COUNTIF($E$2:E7781, E7781) = 1, MAX($F$1:F7780) + 1, INDEX($F$1:F7780, MATCH(E7781, $E$1:E7780, 0)))</f>
        <v>3866</v>
      </c>
      <c r="G7781" t="s">
        <v>78</v>
      </c>
      <c r="H7781" t="s">
        <v>34</v>
      </c>
      <c r="I7781" t="s">
        <v>35</v>
      </c>
      <c r="J7781" t="s">
        <v>2182</v>
      </c>
      <c r="K7781" s="17">
        <v>760.12</v>
      </c>
      <c r="L7781" s="17">
        <v>6</v>
      </c>
      <c r="M7781" s="17">
        <v>-43.44</v>
      </c>
      <c r="N7781" s="17" t="str">
        <f>IF(SalesData[[#This Row],[Profit]]&gt;0,"Profit","Loss")</f>
        <v>Loss</v>
      </c>
    </row>
    <row r="7782" spans="1:14" x14ac:dyDescent="0.25">
      <c r="A7782" s="1">
        <v>42905</v>
      </c>
      <c r="B7782" s="3">
        <f t="shared" si="363"/>
        <v>2017</v>
      </c>
      <c r="C7782" s="3">
        <f t="shared" si="364"/>
        <v>6</v>
      </c>
      <c r="D7782" t="s">
        <v>433</v>
      </c>
      <c r="E7782" t="str">
        <f t="shared" si="365"/>
        <v>Katharine Harms20170619</v>
      </c>
      <c r="F7782">
        <f>IF(COUNTIF($E$2:E7782, E7782) = 1, MAX($F$1:F7781) + 1, INDEX($F$1:F7781, MATCH(E7782, $E$1:E7781, 0)))</f>
        <v>3866</v>
      </c>
      <c r="G7782" t="s">
        <v>78</v>
      </c>
      <c r="H7782" t="s">
        <v>34</v>
      </c>
      <c r="I7782" t="s">
        <v>47</v>
      </c>
      <c r="J7782" t="s">
        <v>2310</v>
      </c>
      <c r="K7782" s="17">
        <v>38.78</v>
      </c>
      <c r="L7782" s="17">
        <v>3</v>
      </c>
      <c r="M7782" s="17">
        <v>7.27</v>
      </c>
      <c r="N7782" s="17" t="str">
        <f>IF(SalesData[[#This Row],[Profit]]&gt;0,"Profit","Loss")</f>
        <v>Profit</v>
      </c>
    </row>
    <row r="7783" spans="1:14" x14ac:dyDescent="0.25">
      <c r="A7783" s="1">
        <v>42905</v>
      </c>
      <c r="B7783" s="3">
        <f t="shared" si="363"/>
        <v>2017</v>
      </c>
      <c r="C7783" s="3">
        <f t="shared" si="364"/>
        <v>6</v>
      </c>
      <c r="D7783" t="s">
        <v>433</v>
      </c>
      <c r="E7783" t="str">
        <f t="shared" si="365"/>
        <v>Katharine Harms20170619</v>
      </c>
      <c r="F7783">
        <f>IF(COUNTIF($E$2:E7783, E7783) = 1, MAX($F$1:F7782) + 1, INDEX($F$1:F7782, MATCH(E7783, $E$1:E7782, 0)))</f>
        <v>3866</v>
      </c>
      <c r="G7783" t="s">
        <v>78</v>
      </c>
      <c r="H7783" t="s">
        <v>39</v>
      </c>
      <c r="I7783" t="s">
        <v>52</v>
      </c>
      <c r="J7783" t="s">
        <v>1510</v>
      </c>
      <c r="K7783" s="17">
        <v>122.33</v>
      </c>
      <c r="L7783" s="17">
        <v>9</v>
      </c>
      <c r="M7783" s="17">
        <v>1.53</v>
      </c>
      <c r="N7783" s="17" t="str">
        <f>IF(SalesData[[#This Row],[Profit]]&gt;0,"Profit","Loss")</f>
        <v>Profit</v>
      </c>
    </row>
    <row r="7784" spans="1:14" x14ac:dyDescent="0.25">
      <c r="A7784" s="1">
        <v>42905</v>
      </c>
      <c r="B7784" s="3">
        <f t="shared" si="363"/>
        <v>2017</v>
      </c>
      <c r="C7784" s="3">
        <f t="shared" si="364"/>
        <v>6</v>
      </c>
      <c r="D7784" t="s">
        <v>167</v>
      </c>
      <c r="E7784" t="str">
        <f t="shared" si="365"/>
        <v>Deborah Brumfield20170619</v>
      </c>
      <c r="F7784">
        <f>IF(COUNTIF($E$2:E7784, E7784) = 1, MAX($F$1:F7783) + 1, INDEX($F$1:F7783, MATCH(E7784, $E$1:E7783, 0)))</f>
        <v>3867</v>
      </c>
      <c r="G7784" t="s">
        <v>10</v>
      </c>
      <c r="H7784" t="s">
        <v>11</v>
      </c>
      <c r="I7784" t="s">
        <v>20</v>
      </c>
      <c r="J7784" t="s">
        <v>2226</v>
      </c>
      <c r="K7784" s="17">
        <v>6.89</v>
      </c>
      <c r="L7784" s="17">
        <v>3</v>
      </c>
      <c r="M7784" s="17">
        <v>-11.02</v>
      </c>
      <c r="N7784" s="17" t="str">
        <f>IF(SalesData[[#This Row],[Profit]]&gt;0,"Profit","Loss")</f>
        <v>Loss</v>
      </c>
    </row>
    <row r="7785" spans="1:14" x14ac:dyDescent="0.25">
      <c r="A7785" s="1">
        <v>42905</v>
      </c>
      <c r="B7785" s="3">
        <f t="shared" si="363"/>
        <v>2017</v>
      </c>
      <c r="C7785" s="3">
        <f t="shared" si="364"/>
        <v>6</v>
      </c>
      <c r="D7785" t="s">
        <v>167</v>
      </c>
      <c r="E7785" t="str">
        <f t="shared" si="365"/>
        <v>Deborah Brumfield20170619</v>
      </c>
      <c r="F7785">
        <f>IF(COUNTIF($E$2:E7785, E7785) = 1, MAX($F$1:F7784) + 1, INDEX($F$1:F7784, MATCH(E7785, $E$1:E7784, 0)))</f>
        <v>3867</v>
      </c>
      <c r="G7785" t="s">
        <v>10</v>
      </c>
      <c r="H7785" t="s">
        <v>34</v>
      </c>
      <c r="I7785" t="s">
        <v>145</v>
      </c>
      <c r="J7785" t="s">
        <v>476</v>
      </c>
      <c r="K7785" s="17">
        <v>457.49</v>
      </c>
      <c r="L7785" s="17">
        <v>3</v>
      </c>
      <c r="M7785" s="17">
        <v>-84.96</v>
      </c>
      <c r="N7785" s="17" t="str">
        <f>IF(SalesData[[#This Row],[Profit]]&gt;0,"Profit","Loss")</f>
        <v>Loss</v>
      </c>
    </row>
    <row r="7786" spans="1:14" x14ac:dyDescent="0.25">
      <c r="A7786" s="1">
        <v>42905</v>
      </c>
      <c r="B7786" s="3">
        <f t="shared" si="363"/>
        <v>2017</v>
      </c>
      <c r="C7786" s="3">
        <f t="shared" si="364"/>
        <v>6</v>
      </c>
      <c r="D7786" t="s">
        <v>2548</v>
      </c>
      <c r="E7786" t="str">
        <f t="shared" si="365"/>
        <v>Jim Sink20170619</v>
      </c>
      <c r="F7786">
        <f>IF(COUNTIF($E$2:E7786, E7786) = 1, MAX($F$1:F7785) + 1, INDEX($F$1:F7785, MATCH(E7786, $E$1:E7785, 0)))</f>
        <v>3868</v>
      </c>
      <c r="G7786" t="s">
        <v>149</v>
      </c>
      <c r="H7786" t="s">
        <v>11</v>
      </c>
      <c r="I7786" t="s">
        <v>18</v>
      </c>
      <c r="J7786" t="s">
        <v>418</v>
      </c>
      <c r="K7786" s="17">
        <v>129.30000000000001</v>
      </c>
      <c r="L7786" s="17">
        <v>2</v>
      </c>
      <c r="M7786" s="17">
        <v>6.47</v>
      </c>
      <c r="N7786" s="17" t="str">
        <f>IF(SalesData[[#This Row],[Profit]]&gt;0,"Profit","Loss")</f>
        <v>Profit</v>
      </c>
    </row>
    <row r="7787" spans="1:14" x14ac:dyDescent="0.25">
      <c r="A7787" s="1">
        <v>42905</v>
      </c>
      <c r="B7787" s="3">
        <f t="shared" si="363"/>
        <v>2017</v>
      </c>
      <c r="C7787" s="3">
        <f t="shared" si="364"/>
        <v>6</v>
      </c>
      <c r="D7787" t="s">
        <v>2548</v>
      </c>
      <c r="E7787" t="str">
        <f t="shared" si="365"/>
        <v>Jim Sink20170619</v>
      </c>
      <c r="F7787">
        <f>IF(COUNTIF($E$2:E7787, E7787) = 1, MAX($F$1:F7786) + 1, INDEX($F$1:F7786, MATCH(E7787, $E$1:E7786, 0)))</f>
        <v>3868</v>
      </c>
      <c r="G7787" t="s">
        <v>149</v>
      </c>
      <c r="H7787" t="s">
        <v>11</v>
      </c>
      <c r="I7787" t="s">
        <v>20</v>
      </c>
      <c r="J7787" t="s">
        <v>189</v>
      </c>
      <c r="K7787" s="17">
        <v>11.57</v>
      </c>
      <c r="L7787" s="17">
        <v>3</v>
      </c>
      <c r="M7787" s="17">
        <v>3.76</v>
      </c>
      <c r="N7787" s="17" t="str">
        <f>IF(SalesData[[#This Row],[Profit]]&gt;0,"Profit","Loss")</f>
        <v>Profit</v>
      </c>
    </row>
    <row r="7788" spans="1:14" x14ac:dyDescent="0.25">
      <c r="A7788" s="1">
        <v>42905</v>
      </c>
      <c r="B7788" s="3">
        <f t="shared" si="363"/>
        <v>2017</v>
      </c>
      <c r="C7788" s="3">
        <f t="shared" si="364"/>
        <v>6</v>
      </c>
      <c r="D7788" t="s">
        <v>680</v>
      </c>
      <c r="E7788" t="str">
        <f t="shared" si="365"/>
        <v>George Ashbrook20170619</v>
      </c>
      <c r="F7788">
        <f>IF(COUNTIF($E$2:E7788, E7788) = 1, MAX($F$1:F7787) + 1, INDEX($F$1:F7787, MATCH(E7788, $E$1:E7787, 0)))</f>
        <v>3869</v>
      </c>
      <c r="G7788" t="s">
        <v>27</v>
      </c>
      <c r="H7788" t="s">
        <v>34</v>
      </c>
      <c r="I7788" t="s">
        <v>47</v>
      </c>
      <c r="J7788" t="s">
        <v>209</v>
      </c>
      <c r="K7788" s="17">
        <v>50.32</v>
      </c>
      <c r="L7788" s="17">
        <v>4</v>
      </c>
      <c r="M7788" s="17">
        <v>21.13</v>
      </c>
      <c r="N7788" s="17" t="str">
        <f>IF(SalesData[[#This Row],[Profit]]&gt;0,"Profit","Loss")</f>
        <v>Profit</v>
      </c>
    </row>
    <row r="7789" spans="1:14" x14ac:dyDescent="0.25">
      <c r="A7789" s="1">
        <v>42905</v>
      </c>
      <c r="B7789" s="3">
        <f t="shared" si="363"/>
        <v>2017</v>
      </c>
      <c r="C7789" s="3">
        <f t="shared" si="364"/>
        <v>6</v>
      </c>
      <c r="D7789" t="s">
        <v>680</v>
      </c>
      <c r="E7789" t="str">
        <f t="shared" si="365"/>
        <v>George Ashbrook20170619</v>
      </c>
      <c r="F7789">
        <f>IF(COUNTIF($E$2:E7789, E7789) = 1, MAX($F$1:F7788) + 1, INDEX($F$1:F7788, MATCH(E7789, $E$1:E7788, 0)))</f>
        <v>3869</v>
      </c>
      <c r="G7789" t="s">
        <v>27</v>
      </c>
      <c r="H7789" t="s">
        <v>11</v>
      </c>
      <c r="I7789" t="s">
        <v>12</v>
      </c>
      <c r="J7789" t="s">
        <v>2645</v>
      </c>
      <c r="K7789" s="17">
        <v>24.56</v>
      </c>
      <c r="L7789" s="17">
        <v>2</v>
      </c>
      <c r="M7789" s="17">
        <v>11.54</v>
      </c>
      <c r="N7789" s="17" t="str">
        <f>IF(SalesData[[#This Row],[Profit]]&gt;0,"Profit","Loss")</f>
        <v>Profit</v>
      </c>
    </row>
    <row r="7790" spans="1:14" x14ac:dyDescent="0.25">
      <c r="A7790" s="1">
        <v>42906</v>
      </c>
      <c r="B7790" s="3">
        <f t="shared" si="363"/>
        <v>2017</v>
      </c>
      <c r="C7790" s="3">
        <f t="shared" si="364"/>
        <v>6</v>
      </c>
      <c r="D7790" t="s">
        <v>1727</v>
      </c>
      <c r="E7790" t="str">
        <f t="shared" si="365"/>
        <v>Toby Ritter20170620</v>
      </c>
      <c r="F7790">
        <f>IF(COUNTIF($E$2:E7790, E7790) = 1, MAX($F$1:F7789) + 1, INDEX($F$1:F7789, MATCH(E7790, $E$1:E7789, 0)))</f>
        <v>3870</v>
      </c>
      <c r="G7790" t="s">
        <v>177</v>
      </c>
      <c r="H7790" t="s">
        <v>39</v>
      </c>
      <c r="I7790" t="s">
        <v>52</v>
      </c>
      <c r="J7790" t="s">
        <v>2002</v>
      </c>
      <c r="K7790" s="17">
        <v>239.97</v>
      </c>
      <c r="L7790" s="17">
        <v>3</v>
      </c>
      <c r="M7790" s="17">
        <v>71.989999999999995</v>
      </c>
      <c r="N7790" s="17" t="str">
        <f>IF(SalesData[[#This Row],[Profit]]&gt;0,"Profit","Loss")</f>
        <v>Profit</v>
      </c>
    </row>
    <row r="7791" spans="1:14" x14ac:dyDescent="0.25">
      <c r="A7791" s="1">
        <v>42906</v>
      </c>
      <c r="B7791" s="3">
        <f t="shared" si="363"/>
        <v>2017</v>
      </c>
      <c r="C7791" s="3">
        <f t="shared" si="364"/>
        <v>6</v>
      </c>
      <c r="D7791" t="s">
        <v>1727</v>
      </c>
      <c r="E7791" t="str">
        <f t="shared" si="365"/>
        <v>Toby Ritter20170620</v>
      </c>
      <c r="F7791">
        <f>IF(COUNTIF($E$2:E7791, E7791) = 1, MAX($F$1:F7790) + 1, INDEX($F$1:F7790, MATCH(E7791, $E$1:E7790, 0)))</f>
        <v>3870</v>
      </c>
      <c r="G7791" t="s">
        <v>177</v>
      </c>
      <c r="H7791" t="s">
        <v>11</v>
      </c>
      <c r="I7791" t="s">
        <v>16</v>
      </c>
      <c r="J7791" t="s">
        <v>17</v>
      </c>
      <c r="K7791" s="17">
        <v>9.82</v>
      </c>
      <c r="L7791" s="17">
        <v>2</v>
      </c>
      <c r="M7791" s="17">
        <v>4.8099999999999996</v>
      </c>
      <c r="N7791" s="17" t="str">
        <f>IF(SalesData[[#This Row],[Profit]]&gt;0,"Profit","Loss")</f>
        <v>Profit</v>
      </c>
    </row>
    <row r="7792" spans="1:14" x14ac:dyDescent="0.25">
      <c r="A7792" s="1">
        <v>42906</v>
      </c>
      <c r="B7792" s="3">
        <f t="shared" si="363"/>
        <v>2017</v>
      </c>
      <c r="C7792" s="3">
        <f t="shared" si="364"/>
        <v>6</v>
      </c>
      <c r="D7792" t="s">
        <v>1951</v>
      </c>
      <c r="E7792" t="str">
        <f t="shared" si="365"/>
        <v>Jeremy Ellison20170620</v>
      </c>
      <c r="F7792">
        <f>IF(COUNTIF($E$2:E7792, E7792) = 1, MAX($F$1:F7791) + 1, INDEX($F$1:F7791, MATCH(E7792, $E$1:E7791, 0)))</f>
        <v>3871</v>
      </c>
      <c r="G7792" t="s">
        <v>149</v>
      </c>
      <c r="H7792" t="s">
        <v>39</v>
      </c>
      <c r="I7792" t="s">
        <v>52</v>
      </c>
      <c r="J7792" t="s">
        <v>1921</v>
      </c>
      <c r="K7792" s="17">
        <v>149.94999999999999</v>
      </c>
      <c r="L7792" s="17">
        <v>5</v>
      </c>
      <c r="M7792" s="17">
        <v>15</v>
      </c>
      <c r="N7792" s="17" t="str">
        <f>IF(SalesData[[#This Row],[Profit]]&gt;0,"Profit","Loss")</f>
        <v>Profit</v>
      </c>
    </row>
    <row r="7793" spans="1:14" x14ac:dyDescent="0.25">
      <c r="A7793" s="1">
        <v>42906</v>
      </c>
      <c r="B7793" s="3">
        <f t="shared" si="363"/>
        <v>2017</v>
      </c>
      <c r="C7793" s="3">
        <f t="shared" si="364"/>
        <v>6</v>
      </c>
      <c r="D7793" t="s">
        <v>1951</v>
      </c>
      <c r="E7793" t="str">
        <f t="shared" si="365"/>
        <v>Jeremy Ellison20170620</v>
      </c>
      <c r="F7793">
        <f>IF(COUNTIF($E$2:E7793, E7793) = 1, MAX($F$1:F7792) + 1, INDEX($F$1:F7792, MATCH(E7793, $E$1:E7792, 0)))</f>
        <v>3871</v>
      </c>
      <c r="G7793" t="s">
        <v>149</v>
      </c>
      <c r="H7793" t="s">
        <v>11</v>
      </c>
      <c r="I7793" t="s">
        <v>20</v>
      </c>
      <c r="J7793" t="s">
        <v>952</v>
      </c>
      <c r="K7793" s="17">
        <v>51.31</v>
      </c>
      <c r="L7793" s="17">
        <v>3</v>
      </c>
      <c r="M7793" s="17">
        <v>18.600000000000001</v>
      </c>
      <c r="N7793" s="17" t="str">
        <f>IF(SalesData[[#This Row],[Profit]]&gt;0,"Profit","Loss")</f>
        <v>Profit</v>
      </c>
    </row>
    <row r="7794" spans="1:14" x14ac:dyDescent="0.25">
      <c r="A7794" s="1">
        <v>42906</v>
      </c>
      <c r="B7794" s="3">
        <f t="shared" si="363"/>
        <v>2017</v>
      </c>
      <c r="C7794" s="3">
        <f t="shared" si="364"/>
        <v>6</v>
      </c>
      <c r="D7794" t="s">
        <v>195</v>
      </c>
      <c r="E7794" t="str">
        <f t="shared" si="365"/>
        <v>Shui Tom20170620</v>
      </c>
      <c r="F7794">
        <f>IF(COUNTIF($E$2:E7794, E7794) = 1, MAX($F$1:F7793) + 1, INDEX($F$1:F7793, MATCH(E7794, $E$1:E7793, 0)))</f>
        <v>3872</v>
      </c>
      <c r="G7794" t="s">
        <v>78</v>
      </c>
      <c r="H7794" t="s">
        <v>11</v>
      </c>
      <c r="I7794" t="s">
        <v>12</v>
      </c>
      <c r="J7794" t="s">
        <v>1130</v>
      </c>
      <c r="K7794" s="17">
        <v>31.1</v>
      </c>
      <c r="L7794" s="17">
        <v>6</v>
      </c>
      <c r="M7794" s="17">
        <v>10.89</v>
      </c>
      <c r="N7794" s="17" t="str">
        <f>IF(SalesData[[#This Row],[Profit]]&gt;0,"Profit","Loss")</f>
        <v>Profit</v>
      </c>
    </row>
    <row r="7795" spans="1:14" x14ac:dyDescent="0.25">
      <c r="A7795" s="1">
        <v>42906</v>
      </c>
      <c r="B7795" s="3">
        <f t="shared" si="363"/>
        <v>2017</v>
      </c>
      <c r="C7795" s="3">
        <f t="shared" si="364"/>
        <v>6</v>
      </c>
      <c r="D7795" t="s">
        <v>195</v>
      </c>
      <c r="E7795" t="str">
        <f t="shared" si="365"/>
        <v>Shui Tom20170620</v>
      </c>
      <c r="F7795">
        <f>IF(COUNTIF($E$2:E7795, E7795) = 1, MAX($F$1:F7794) + 1, INDEX($F$1:F7794, MATCH(E7795, $E$1:E7794, 0)))</f>
        <v>3872</v>
      </c>
      <c r="G7795" t="s">
        <v>78</v>
      </c>
      <c r="H7795" t="s">
        <v>11</v>
      </c>
      <c r="I7795" t="s">
        <v>24</v>
      </c>
      <c r="J7795" t="s">
        <v>317</v>
      </c>
      <c r="K7795" s="17">
        <v>5.25</v>
      </c>
      <c r="L7795" s="17">
        <v>2</v>
      </c>
      <c r="M7795" s="17">
        <v>0.59</v>
      </c>
      <c r="N7795" s="17" t="str">
        <f>IF(SalesData[[#This Row],[Profit]]&gt;0,"Profit","Loss")</f>
        <v>Profit</v>
      </c>
    </row>
    <row r="7796" spans="1:14" x14ac:dyDescent="0.25">
      <c r="A7796" s="1">
        <v>42906</v>
      </c>
      <c r="B7796" s="3">
        <f t="shared" si="363"/>
        <v>2017</v>
      </c>
      <c r="C7796" s="3">
        <f t="shared" si="364"/>
        <v>6</v>
      </c>
      <c r="D7796" t="s">
        <v>487</v>
      </c>
      <c r="E7796" t="str">
        <f t="shared" si="365"/>
        <v>Pauline Johnson20170620</v>
      </c>
      <c r="F7796">
        <f>IF(COUNTIF($E$2:E7796, E7796) = 1, MAX($F$1:F7795) + 1, INDEX($F$1:F7795, MATCH(E7796, $E$1:E7795, 0)))</f>
        <v>3873</v>
      </c>
      <c r="G7796" t="s">
        <v>123</v>
      </c>
      <c r="H7796" t="s">
        <v>11</v>
      </c>
      <c r="I7796" t="s">
        <v>18</v>
      </c>
      <c r="J7796" t="s">
        <v>2673</v>
      </c>
      <c r="K7796" s="17">
        <v>4.46</v>
      </c>
      <c r="L7796" s="17">
        <v>1</v>
      </c>
      <c r="M7796" s="17">
        <v>0.33</v>
      </c>
      <c r="N7796" s="17" t="str">
        <f>IF(SalesData[[#This Row],[Profit]]&gt;0,"Profit","Loss")</f>
        <v>Profit</v>
      </c>
    </row>
    <row r="7797" spans="1:14" x14ac:dyDescent="0.25">
      <c r="A7797" s="1">
        <v>42906</v>
      </c>
      <c r="B7797" s="3">
        <f t="shared" si="363"/>
        <v>2017</v>
      </c>
      <c r="C7797" s="3">
        <f t="shared" si="364"/>
        <v>6</v>
      </c>
      <c r="D7797" t="s">
        <v>651</v>
      </c>
      <c r="E7797" t="str">
        <f t="shared" si="365"/>
        <v>Paul Gonzalez20170620</v>
      </c>
      <c r="F7797">
        <f>IF(COUNTIF($E$2:E7797, E7797) = 1, MAX($F$1:F7796) + 1, INDEX($F$1:F7796, MATCH(E7797, $E$1:E7796, 0)))</f>
        <v>3874</v>
      </c>
      <c r="G7797" t="s">
        <v>55</v>
      </c>
      <c r="H7797" t="s">
        <v>11</v>
      </c>
      <c r="I7797" t="s">
        <v>12</v>
      </c>
      <c r="J7797" t="s">
        <v>2538</v>
      </c>
      <c r="K7797" s="17">
        <v>32.4</v>
      </c>
      <c r="L7797" s="17">
        <v>5</v>
      </c>
      <c r="M7797" s="17">
        <v>15.55</v>
      </c>
      <c r="N7797" s="17" t="str">
        <f>IF(SalesData[[#This Row],[Profit]]&gt;0,"Profit","Loss")</f>
        <v>Profit</v>
      </c>
    </row>
    <row r="7798" spans="1:14" x14ac:dyDescent="0.25">
      <c r="A7798" s="1">
        <v>42906</v>
      </c>
      <c r="B7798" s="3">
        <f t="shared" si="363"/>
        <v>2017</v>
      </c>
      <c r="C7798" s="3">
        <f t="shared" si="364"/>
        <v>6</v>
      </c>
      <c r="D7798" t="s">
        <v>651</v>
      </c>
      <c r="E7798" t="str">
        <f t="shared" si="365"/>
        <v>Paul Gonzalez20170620</v>
      </c>
      <c r="F7798">
        <f>IF(COUNTIF($E$2:E7798, E7798) = 1, MAX($F$1:F7797) + 1, INDEX($F$1:F7797, MATCH(E7798, $E$1:E7797, 0)))</f>
        <v>3874</v>
      </c>
      <c r="G7798" t="s">
        <v>55</v>
      </c>
      <c r="H7798" t="s">
        <v>39</v>
      </c>
      <c r="I7798" t="s">
        <v>40</v>
      </c>
      <c r="J7798" t="s">
        <v>1114</v>
      </c>
      <c r="K7798" s="17">
        <v>503.96</v>
      </c>
      <c r="L7798" s="17">
        <v>4</v>
      </c>
      <c r="M7798" s="17">
        <v>125.99</v>
      </c>
      <c r="N7798" s="17" t="str">
        <f>IF(SalesData[[#This Row],[Profit]]&gt;0,"Profit","Loss")</f>
        <v>Profit</v>
      </c>
    </row>
    <row r="7799" spans="1:14" x14ac:dyDescent="0.25">
      <c r="A7799" s="1">
        <v>42907</v>
      </c>
      <c r="B7799" s="3">
        <f t="shared" si="363"/>
        <v>2017</v>
      </c>
      <c r="C7799" s="3">
        <f t="shared" si="364"/>
        <v>6</v>
      </c>
      <c r="D7799" t="s">
        <v>307</v>
      </c>
      <c r="E7799" t="str">
        <f t="shared" si="365"/>
        <v>Alan Shonely20170621</v>
      </c>
      <c r="F7799">
        <f>IF(COUNTIF($E$2:E7799, E7799) = 1, MAX($F$1:F7798) + 1, INDEX($F$1:F7798, MATCH(E7799, $E$1:E7798, 0)))</f>
        <v>3875</v>
      </c>
      <c r="G7799" t="s">
        <v>78</v>
      </c>
      <c r="H7799" t="s">
        <v>34</v>
      </c>
      <c r="I7799" t="s">
        <v>47</v>
      </c>
      <c r="J7799" t="s">
        <v>489</v>
      </c>
      <c r="K7799" s="17">
        <v>17.920000000000002</v>
      </c>
      <c r="L7799" s="17">
        <v>5</v>
      </c>
      <c r="M7799" s="17">
        <v>2.46</v>
      </c>
      <c r="N7799" s="17" t="str">
        <f>IF(SalesData[[#This Row],[Profit]]&gt;0,"Profit","Loss")</f>
        <v>Profit</v>
      </c>
    </row>
    <row r="7800" spans="1:14" x14ac:dyDescent="0.25">
      <c r="A7800" s="1">
        <v>42907</v>
      </c>
      <c r="B7800" s="3">
        <f t="shared" si="363"/>
        <v>2017</v>
      </c>
      <c r="C7800" s="3">
        <f t="shared" si="364"/>
        <v>6</v>
      </c>
      <c r="D7800" t="s">
        <v>307</v>
      </c>
      <c r="E7800" t="str">
        <f t="shared" si="365"/>
        <v>Alan Shonely20170621</v>
      </c>
      <c r="F7800">
        <f>IF(COUNTIF($E$2:E7800, E7800) = 1, MAX($F$1:F7799) + 1, INDEX($F$1:F7799, MATCH(E7800, $E$1:E7799, 0)))</f>
        <v>3875</v>
      </c>
      <c r="G7800" t="s">
        <v>78</v>
      </c>
      <c r="H7800" t="s">
        <v>11</v>
      </c>
      <c r="I7800" t="s">
        <v>20</v>
      </c>
      <c r="J7800" t="s">
        <v>2218</v>
      </c>
      <c r="K7800" s="17">
        <v>41.26</v>
      </c>
      <c r="L7800" s="17">
        <v>6</v>
      </c>
      <c r="M7800" s="17">
        <v>-34.380000000000003</v>
      </c>
      <c r="N7800" s="17" t="str">
        <f>IF(SalesData[[#This Row],[Profit]]&gt;0,"Profit","Loss")</f>
        <v>Loss</v>
      </c>
    </row>
    <row r="7801" spans="1:14" x14ac:dyDescent="0.25">
      <c r="A7801" s="1">
        <v>42907</v>
      </c>
      <c r="B7801" s="3">
        <f t="shared" si="363"/>
        <v>2017</v>
      </c>
      <c r="C7801" s="3">
        <f t="shared" si="364"/>
        <v>6</v>
      </c>
      <c r="D7801" t="s">
        <v>1494</v>
      </c>
      <c r="E7801" t="str">
        <f t="shared" si="365"/>
        <v>Eugene Hildebrand20170621</v>
      </c>
      <c r="F7801">
        <f>IF(COUNTIF($E$2:E7801, E7801) = 1, MAX($F$1:F7800) + 1, INDEX($F$1:F7800, MATCH(E7801, $E$1:E7800, 0)))</f>
        <v>3876</v>
      </c>
      <c r="G7801" t="s">
        <v>2687</v>
      </c>
      <c r="H7801" t="s">
        <v>11</v>
      </c>
      <c r="I7801" t="s">
        <v>20</v>
      </c>
      <c r="J7801" t="s">
        <v>469</v>
      </c>
      <c r="K7801" s="17">
        <v>82.4</v>
      </c>
      <c r="L7801" s="17">
        <v>5</v>
      </c>
      <c r="M7801" s="17">
        <v>40.380000000000003</v>
      </c>
      <c r="N7801" s="17" t="str">
        <f>IF(SalesData[[#This Row],[Profit]]&gt;0,"Profit","Loss")</f>
        <v>Profit</v>
      </c>
    </row>
    <row r="7802" spans="1:14" x14ac:dyDescent="0.25">
      <c r="A7802" s="1">
        <v>42907</v>
      </c>
      <c r="B7802" s="3">
        <f t="shared" si="363"/>
        <v>2017</v>
      </c>
      <c r="C7802" s="3">
        <f t="shared" si="364"/>
        <v>6</v>
      </c>
      <c r="D7802" t="s">
        <v>1494</v>
      </c>
      <c r="E7802" t="str">
        <f t="shared" si="365"/>
        <v>Eugene Hildebrand20170621</v>
      </c>
      <c r="F7802">
        <f>IF(COUNTIF($E$2:E7802, E7802) = 1, MAX($F$1:F7801) + 1, INDEX($F$1:F7801, MATCH(E7802, $E$1:E7801, 0)))</f>
        <v>3876</v>
      </c>
      <c r="G7802" t="s">
        <v>2687</v>
      </c>
      <c r="H7802" t="s">
        <v>11</v>
      </c>
      <c r="I7802" t="s">
        <v>20</v>
      </c>
      <c r="J7802" t="s">
        <v>436</v>
      </c>
      <c r="K7802" s="17">
        <v>6.24</v>
      </c>
      <c r="L7802" s="17">
        <v>2</v>
      </c>
      <c r="M7802" s="17">
        <v>3.06</v>
      </c>
      <c r="N7802" s="17" t="str">
        <f>IF(SalesData[[#This Row],[Profit]]&gt;0,"Profit","Loss")</f>
        <v>Profit</v>
      </c>
    </row>
    <row r="7803" spans="1:14" x14ac:dyDescent="0.25">
      <c r="A7803" s="1">
        <v>42907</v>
      </c>
      <c r="B7803" s="3">
        <f t="shared" si="363"/>
        <v>2017</v>
      </c>
      <c r="C7803" s="3">
        <f t="shared" si="364"/>
        <v>6</v>
      </c>
      <c r="D7803" t="s">
        <v>1494</v>
      </c>
      <c r="E7803" t="str">
        <f t="shared" si="365"/>
        <v>Eugene Hildebrand20170621</v>
      </c>
      <c r="F7803">
        <f>IF(COUNTIF($E$2:E7803, E7803) = 1, MAX($F$1:F7802) + 1, INDEX($F$1:F7802, MATCH(E7803, $E$1:E7802, 0)))</f>
        <v>3876</v>
      </c>
      <c r="G7803" t="s">
        <v>2687</v>
      </c>
      <c r="H7803" t="s">
        <v>11</v>
      </c>
      <c r="I7803" t="s">
        <v>12</v>
      </c>
      <c r="J7803" t="s">
        <v>2220</v>
      </c>
      <c r="K7803" s="17">
        <v>447.84</v>
      </c>
      <c r="L7803" s="17">
        <v>8</v>
      </c>
      <c r="M7803" s="17">
        <v>219.44</v>
      </c>
      <c r="N7803" s="17" t="str">
        <f>IF(SalesData[[#This Row],[Profit]]&gt;0,"Profit","Loss")</f>
        <v>Profit</v>
      </c>
    </row>
    <row r="7804" spans="1:14" x14ac:dyDescent="0.25">
      <c r="A7804" s="1">
        <v>42908</v>
      </c>
      <c r="B7804" s="3">
        <f t="shared" si="363"/>
        <v>2017</v>
      </c>
      <c r="C7804" s="3">
        <f t="shared" si="364"/>
        <v>6</v>
      </c>
      <c r="D7804" t="s">
        <v>907</v>
      </c>
      <c r="E7804" t="str">
        <f t="shared" si="365"/>
        <v>Dan Campbell20170622</v>
      </c>
      <c r="F7804">
        <f>IF(COUNTIF($E$2:E7804, E7804) = 1, MAX($F$1:F7803) + 1, INDEX($F$1:F7803, MATCH(E7804, $E$1:E7803, 0)))</f>
        <v>3877</v>
      </c>
      <c r="G7804" t="s">
        <v>123</v>
      </c>
      <c r="H7804" t="s">
        <v>11</v>
      </c>
      <c r="I7804" t="s">
        <v>63</v>
      </c>
      <c r="J7804" t="s">
        <v>1350</v>
      </c>
      <c r="K7804" s="17">
        <v>37.61</v>
      </c>
      <c r="L7804" s="17">
        <v>3</v>
      </c>
      <c r="M7804" s="17">
        <v>12.69</v>
      </c>
      <c r="N7804" s="17" t="str">
        <f>IF(SalesData[[#This Row],[Profit]]&gt;0,"Profit","Loss")</f>
        <v>Profit</v>
      </c>
    </row>
    <row r="7805" spans="1:14" x14ac:dyDescent="0.25">
      <c r="A7805" s="1">
        <v>42908</v>
      </c>
      <c r="B7805" s="3">
        <f t="shared" si="363"/>
        <v>2017</v>
      </c>
      <c r="C7805" s="3">
        <f t="shared" si="364"/>
        <v>6</v>
      </c>
      <c r="D7805" t="s">
        <v>1541</v>
      </c>
      <c r="E7805" t="str">
        <f t="shared" si="365"/>
        <v>Paul Lucas20170622</v>
      </c>
      <c r="F7805">
        <f>IF(COUNTIF($E$2:E7805, E7805) = 1, MAX($F$1:F7804) + 1, INDEX($F$1:F7804, MATCH(E7805, $E$1:E7804, 0)))</f>
        <v>3878</v>
      </c>
      <c r="G7805" t="s">
        <v>23</v>
      </c>
      <c r="H7805" t="s">
        <v>11</v>
      </c>
      <c r="I7805" t="s">
        <v>20</v>
      </c>
      <c r="J7805" t="s">
        <v>2226</v>
      </c>
      <c r="K7805" s="17">
        <v>10.33</v>
      </c>
      <c r="L7805" s="17">
        <v>3</v>
      </c>
      <c r="M7805" s="17">
        <v>-7.58</v>
      </c>
      <c r="N7805" s="17" t="str">
        <f>IF(SalesData[[#This Row],[Profit]]&gt;0,"Profit","Loss")</f>
        <v>Loss</v>
      </c>
    </row>
    <row r="7806" spans="1:14" x14ac:dyDescent="0.25">
      <c r="A7806" s="1">
        <v>42908</v>
      </c>
      <c r="B7806" s="3">
        <f t="shared" si="363"/>
        <v>2017</v>
      </c>
      <c r="C7806" s="3">
        <f t="shared" si="364"/>
        <v>6</v>
      </c>
      <c r="D7806" t="s">
        <v>1541</v>
      </c>
      <c r="E7806" t="str">
        <f t="shared" si="365"/>
        <v>Paul Lucas20170622</v>
      </c>
      <c r="F7806">
        <f>IF(COUNTIF($E$2:E7806, E7806) = 1, MAX($F$1:F7805) + 1, INDEX($F$1:F7805, MATCH(E7806, $E$1:E7805, 0)))</f>
        <v>3878</v>
      </c>
      <c r="G7806" t="s">
        <v>23</v>
      </c>
      <c r="H7806" t="s">
        <v>11</v>
      </c>
      <c r="I7806" t="s">
        <v>20</v>
      </c>
      <c r="J7806" t="s">
        <v>781</v>
      </c>
      <c r="K7806" s="17">
        <v>31.16</v>
      </c>
      <c r="L7806" s="17">
        <v>5</v>
      </c>
      <c r="M7806" s="17">
        <v>-23.89</v>
      </c>
      <c r="N7806" s="17" t="str">
        <f>IF(SalesData[[#This Row],[Profit]]&gt;0,"Profit","Loss")</f>
        <v>Loss</v>
      </c>
    </row>
    <row r="7807" spans="1:14" x14ac:dyDescent="0.25">
      <c r="A7807" s="1">
        <v>42908</v>
      </c>
      <c r="B7807" s="3">
        <f t="shared" si="363"/>
        <v>2017</v>
      </c>
      <c r="C7807" s="3">
        <f t="shared" si="364"/>
        <v>6</v>
      </c>
      <c r="D7807" t="s">
        <v>1541</v>
      </c>
      <c r="E7807" t="str">
        <f t="shared" si="365"/>
        <v>Paul Lucas20170622</v>
      </c>
      <c r="F7807">
        <f>IF(COUNTIF($E$2:E7807, E7807) = 1, MAX($F$1:F7806) + 1, INDEX($F$1:F7806, MATCH(E7807, $E$1:E7806, 0)))</f>
        <v>3878</v>
      </c>
      <c r="G7807" t="s">
        <v>23</v>
      </c>
      <c r="H7807" t="s">
        <v>11</v>
      </c>
      <c r="I7807" t="s">
        <v>18</v>
      </c>
      <c r="J7807" t="s">
        <v>2673</v>
      </c>
      <c r="K7807" s="17">
        <v>8.93</v>
      </c>
      <c r="L7807" s="17">
        <v>2</v>
      </c>
      <c r="M7807" s="17">
        <v>0.67</v>
      </c>
      <c r="N7807" s="17" t="str">
        <f>IF(SalesData[[#This Row],[Profit]]&gt;0,"Profit","Loss")</f>
        <v>Profit</v>
      </c>
    </row>
    <row r="7808" spans="1:14" x14ac:dyDescent="0.25">
      <c r="A7808" s="1">
        <v>42908</v>
      </c>
      <c r="B7808" s="3">
        <f t="shared" si="363"/>
        <v>2017</v>
      </c>
      <c r="C7808" s="3">
        <f t="shared" si="364"/>
        <v>6</v>
      </c>
      <c r="D7808" t="s">
        <v>1652</v>
      </c>
      <c r="E7808" t="str">
        <f t="shared" si="365"/>
        <v>Joe Kamberova20170622</v>
      </c>
      <c r="F7808">
        <f>IF(COUNTIF($E$2:E7808, E7808) = 1, MAX($F$1:F7807) + 1, INDEX($F$1:F7807, MATCH(E7808, $E$1:E7807, 0)))</f>
        <v>3879</v>
      </c>
      <c r="G7808" t="s">
        <v>15</v>
      </c>
      <c r="H7808" t="s">
        <v>11</v>
      </c>
      <c r="I7808" t="s">
        <v>20</v>
      </c>
      <c r="J7808" t="s">
        <v>1197</v>
      </c>
      <c r="K7808" s="17">
        <v>3.04</v>
      </c>
      <c r="L7808" s="17">
        <v>3</v>
      </c>
      <c r="M7808" s="17">
        <v>-5.01</v>
      </c>
      <c r="N7808" s="17" t="str">
        <f>IF(SalesData[[#This Row],[Profit]]&gt;0,"Profit","Loss")</f>
        <v>Loss</v>
      </c>
    </row>
    <row r="7809" spans="1:14" x14ac:dyDescent="0.25">
      <c r="A7809" s="1">
        <v>42908</v>
      </c>
      <c r="B7809" s="3">
        <f t="shared" si="363"/>
        <v>2017</v>
      </c>
      <c r="C7809" s="3">
        <f t="shared" si="364"/>
        <v>6</v>
      </c>
      <c r="D7809" t="s">
        <v>301</v>
      </c>
      <c r="E7809" t="str">
        <f t="shared" si="365"/>
        <v>Rick Bensley20170622</v>
      </c>
      <c r="F7809">
        <f>IF(COUNTIF($E$2:E7809, E7809) = 1, MAX($F$1:F7808) + 1, INDEX($F$1:F7808, MATCH(E7809, $E$1:E7808, 0)))</f>
        <v>3880</v>
      </c>
      <c r="G7809" t="s">
        <v>110</v>
      </c>
      <c r="H7809" t="s">
        <v>34</v>
      </c>
      <c r="I7809" t="s">
        <v>35</v>
      </c>
      <c r="J7809" t="s">
        <v>864</v>
      </c>
      <c r="K7809" s="17">
        <v>487.96</v>
      </c>
      <c r="L7809" s="17">
        <v>2</v>
      </c>
      <c r="M7809" s="17">
        <v>146.38999999999999</v>
      </c>
      <c r="N7809" s="17" t="str">
        <f>IF(SalesData[[#This Row],[Profit]]&gt;0,"Profit","Loss")</f>
        <v>Profit</v>
      </c>
    </row>
    <row r="7810" spans="1:14" x14ac:dyDescent="0.25">
      <c r="A7810" s="1">
        <v>42910</v>
      </c>
      <c r="B7810" s="3">
        <f t="shared" ref="B7810:B7873" si="366">YEAR(A7810)</f>
        <v>2017</v>
      </c>
      <c r="C7810" s="3">
        <f t="shared" ref="C7810:C7873" si="367">MONTH(A7810)</f>
        <v>6</v>
      </c>
      <c r="D7810" t="s">
        <v>1084</v>
      </c>
      <c r="E7810" t="str">
        <f t="shared" ref="E7810:E7873" si="368">D7810 &amp; TEXT(A7810, "yyyymmdd")</f>
        <v>Maria Bertelson20170624</v>
      </c>
      <c r="F7810">
        <f>IF(COUNTIF($E$2:E7810, E7810) = 1, MAX($F$1:F7809) + 1, INDEX($F$1:F7809, MATCH(E7810, $E$1:E7809, 0)))</f>
        <v>3881</v>
      </c>
      <c r="G7810" t="s">
        <v>78</v>
      </c>
      <c r="H7810" t="s">
        <v>11</v>
      </c>
      <c r="I7810" t="s">
        <v>12</v>
      </c>
      <c r="J7810" t="s">
        <v>2499</v>
      </c>
      <c r="K7810" s="17">
        <v>21.74</v>
      </c>
      <c r="L7810" s="17">
        <v>3</v>
      </c>
      <c r="M7810" s="17">
        <v>6.8</v>
      </c>
      <c r="N7810" s="17" t="str">
        <f>IF(SalesData[[#This Row],[Profit]]&gt;0,"Profit","Loss")</f>
        <v>Profit</v>
      </c>
    </row>
    <row r="7811" spans="1:14" x14ac:dyDescent="0.25">
      <c r="A7811" s="1">
        <v>42910</v>
      </c>
      <c r="B7811" s="3">
        <f t="shared" si="366"/>
        <v>2017</v>
      </c>
      <c r="C7811" s="3">
        <f t="shared" si="367"/>
        <v>6</v>
      </c>
      <c r="D7811" t="s">
        <v>2455</v>
      </c>
      <c r="E7811" t="str">
        <f t="shared" si="368"/>
        <v>Caroline Jumper20170624</v>
      </c>
      <c r="F7811">
        <f>IF(COUNTIF($E$2:E7811, E7811) = 1, MAX($F$1:F7810) + 1, INDEX($F$1:F7810, MATCH(E7811, $E$1:E7810, 0)))</f>
        <v>3882</v>
      </c>
      <c r="G7811" t="s">
        <v>27</v>
      </c>
      <c r="H7811" t="s">
        <v>11</v>
      </c>
      <c r="I7811" t="s">
        <v>24</v>
      </c>
      <c r="J7811" t="s">
        <v>1117</v>
      </c>
      <c r="K7811" s="17">
        <v>95.92</v>
      </c>
      <c r="L7811" s="17">
        <v>8</v>
      </c>
      <c r="M7811" s="17">
        <v>25.9</v>
      </c>
      <c r="N7811" s="17" t="str">
        <f>IF(SalesData[[#This Row],[Profit]]&gt;0,"Profit","Loss")</f>
        <v>Profit</v>
      </c>
    </row>
    <row r="7812" spans="1:14" x14ac:dyDescent="0.25">
      <c r="A7812" s="1">
        <v>42910</v>
      </c>
      <c r="B7812" s="3">
        <f t="shared" si="366"/>
        <v>2017</v>
      </c>
      <c r="C7812" s="3">
        <f t="shared" si="367"/>
        <v>6</v>
      </c>
      <c r="D7812" t="s">
        <v>241</v>
      </c>
      <c r="E7812" t="str">
        <f t="shared" si="368"/>
        <v>Nicole Hansen20170624</v>
      </c>
      <c r="F7812">
        <f>IF(COUNTIF($E$2:E7812, E7812) = 1, MAX($F$1:F7811) + 1, INDEX($F$1:F7811, MATCH(E7812, $E$1:E7811, 0)))</f>
        <v>3883</v>
      </c>
      <c r="G7812" t="s">
        <v>27</v>
      </c>
      <c r="H7812" t="s">
        <v>11</v>
      </c>
      <c r="I7812" t="s">
        <v>24</v>
      </c>
      <c r="J7812" t="s">
        <v>759</v>
      </c>
      <c r="K7812" s="17">
        <v>385.6</v>
      </c>
      <c r="L7812" s="17">
        <v>8</v>
      </c>
      <c r="M7812" s="17">
        <v>111.82</v>
      </c>
      <c r="N7812" s="17" t="str">
        <f>IF(SalesData[[#This Row],[Profit]]&gt;0,"Profit","Loss")</f>
        <v>Profit</v>
      </c>
    </row>
    <row r="7813" spans="1:14" x14ac:dyDescent="0.25">
      <c r="A7813" s="1">
        <v>42910</v>
      </c>
      <c r="B7813" s="3">
        <f t="shared" si="366"/>
        <v>2017</v>
      </c>
      <c r="C7813" s="3">
        <f t="shared" si="367"/>
        <v>6</v>
      </c>
      <c r="D7813" t="s">
        <v>241</v>
      </c>
      <c r="E7813" t="str">
        <f t="shared" si="368"/>
        <v>Nicole Hansen20170624</v>
      </c>
      <c r="F7813">
        <f>IF(COUNTIF($E$2:E7813, E7813) = 1, MAX($F$1:F7812) + 1, INDEX($F$1:F7812, MATCH(E7813, $E$1:E7812, 0)))</f>
        <v>3883</v>
      </c>
      <c r="G7813" t="s">
        <v>27</v>
      </c>
      <c r="H7813" t="s">
        <v>11</v>
      </c>
      <c r="I7813" t="s">
        <v>24</v>
      </c>
      <c r="J7813" t="s">
        <v>76</v>
      </c>
      <c r="K7813" s="17">
        <v>35.82</v>
      </c>
      <c r="L7813" s="17">
        <v>9</v>
      </c>
      <c r="M7813" s="17">
        <v>11.82</v>
      </c>
      <c r="N7813" s="17" t="str">
        <f>IF(SalesData[[#This Row],[Profit]]&gt;0,"Profit","Loss")</f>
        <v>Profit</v>
      </c>
    </row>
    <row r="7814" spans="1:14" x14ac:dyDescent="0.25">
      <c r="A7814" s="1">
        <v>42910</v>
      </c>
      <c r="B7814" s="3">
        <f t="shared" si="366"/>
        <v>2017</v>
      </c>
      <c r="C7814" s="3">
        <f t="shared" si="367"/>
        <v>6</v>
      </c>
      <c r="D7814" t="s">
        <v>680</v>
      </c>
      <c r="E7814" t="str">
        <f t="shared" si="368"/>
        <v>George Ashbrook20170624</v>
      </c>
      <c r="F7814">
        <f>IF(COUNTIF($E$2:E7814, E7814) = 1, MAX($F$1:F7813) + 1, INDEX($F$1:F7813, MATCH(E7814, $E$1:E7813, 0)))</f>
        <v>3884</v>
      </c>
      <c r="G7814" t="s">
        <v>149</v>
      </c>
      <c r="H7814" t="s">
        <v>34</v>
      </c>
      <c r="I7814" t="s">
        <v>47</v>
      </c>
      <c r="J7814" t="s">
        <v>2442</v>
      </c>
      <c r="K7814" s="17">
        <v>276.69</v>
      </c>
      <c r="L7814" s="17">
        <v>3</v>
      </c>
      <c r="M7814" s="17">
        <v>49.8</v>
      </c>
      <c r="N7814" s="17" t="str">
        <f>IF(SalesData[[#This Row],[Profit]]&gt;0,"Profit","Loss")</f>
        <v>Profit</v>
      </c>
    </row>
    <row r="7815" spans="1:14" x14ac:dyDescent="0.25">
      <c r="A7815" s="1">
        <v>42910</v>
      </c>
      <c r="B7815" s="3">
        <f t="shared" si="366"/>
        <v>2017</v>
      </c>
      <c r="C7815" s="3">
        <f t="shared" si="367"/>
        <v>6</v>
      </c>
      <c r="D7815" t="s">
        <v>680</v>
      </c>
      <c r="E7815" t="str">
        <f t="shared" si="368"/>
        <v>George Ashbrook20170624</v>
      </c>
      <c r="F7815">
        <f>IF(COUNTIF($E$2:E7815, E7815) = 1, MAX($F$1:F7814) + 1, INDEX($F$1:F7814, MATCH(E7815, $E$1:E7814, 0)))</f>
        <v>3884</v>
      </c>
      <c r="G7815" t="s">
        <v>149</v>
      </c>
      <c r="H7815" t="s">
        <v>34</v>
      </c>
      <c r="I7815" t="s">
        <v>35</v>
      </c>
      <c r="J7815" t="s">
        <v>1839</v>
      </c>
      <c r="K7815" s="17">
        <v>172.76</v>
      </c>
      <c r="L7815" s="17">
        <v>2</v>
      </c>
      <c r="M7815" s="17">
        <v>32.630000000000003</v>
      </c>
      <c r="N7815" s="17" t="str">
        <f>IF(SalesData[[#This Row],[Profit]]&gt;0,"Profit","Loss")</f>
        <v>Profit</v>
      </c>
    </row>
    <row r="7816" spans="1:14" x14ac:dyDescent="0.25">
      <c r="A7816" s="1">
        <v>42910</v>
      </c>
      <c r="B7816" s="3">
        <f t="shared" si="366"/>
        <v>2017</v>
      </c>
      <c r="C7816" s="3">
        <f t="shared" si="367"/>
        <v>6</v>
      </c>
      <c r="D7816" t="s">
        <v>1720</v>
      </c>
      <c r="E7816" t="str">
        <f t="shared" si="368"/>
        <v>Matthew Clasen20170624</v>
      </c>
      <c r="F7816">
        <f>IF(COUNTIF($E$2:E7816, E7816) = 1, MAX($F$1:F7815) + 1, INDEX($F$1:F7815, MATCH(E7816, $E$1:E7815, 0)))</f>
        <v>3885</v>
      </c>
      <c r="G7816" t="s">
        <v>15</v>
      </c>
      <c r="H7816" t="s">
        <v>11</v>
      </c>
      <c r="I7816" t="s">
        <v>20</v>
      </c>
      <c r="J7816" t="s">
        <v>37</v>
      </c>
      <c r="K7816" s="17">
        <v>182.99</v>
      </c>
      <c r="L7816" s="17">
        <v>3</v>
      </c>
      <c r="M7816" s="17">
        <v>-320.24</v>
      </c>
      <c r="N7816" s="17" t="str">
        <f>IF(SalesData[[#This Row],[Profit]]&gt;0,"Profit","Loss")</f>
        <v>Loss</v>
      </c>
    </row>
    <row r="7817" spans="1:14" x14ac:dyDescent="0.25">
      <c r="A7817" s="1">
        <v>42910</v>
      </c>
      <c r="B7817" s="3">
        <f t="shared" si="366"/>
        <v>2017</v>
      </c>
      <c r="C7817" s="3">
        <f t="shared" si="367"/>
        <v>6</v>
      </c>
      <c r="D7817" t="s">
        <v>1720</v>
      </c>
      <c r="E7817" t="str">
        <f t="shared" si="368"/>
        <v>Matthew Clasen20170624</v>
      </c>
      <c r="F7817">
        <f>IF(COUNTIF($E$2:E7817, E7817) = 1, MAX($F$1:F7816) + 1, INDEX($F$1:F7816, MATCH(E7817, $E$1:E7816, 0)))</f>
        <v>3885</v>
      </c>
      <c r="G7817" t="s">
        <v>15</v>
      </c>
      <c r="H7817" t="s">
        <v>11</v>
      </c>
      <c r="I7817" t="s">
        <v>12</v>
      </c>
      <c r="J7817" t="s">
        <v>242</v>
      </c>
      <c r="K7817" s="17">
        <v>10.27</v>
      </c>
      <c r="L7817" s="17">
        <v>3</v>
      </c>
      <c r="M7817" s="17">
        <v>3.21</v>
      </c>
      <c r="N7817" s="17" t="str">
        <f>IF(SalesData[[#This Row],[Profit]]&gt;0,"Profit","Loss")</f>
        <v>Profit</v>
      </c>
    </row>
    <row r="7818" spans="1:14" x14ac:dyDescent="0.25">
      <c r="A7818" s="1">
        <v>42910</v>
      </c>
      <c r="B7818" s="3">
        <f t="shared" si="366"/>
        <v>2017</v>
      </c>
      <c r="C7818" s="3">
        <f t="shared" si="367"/>
        <v>6</v>
      </c>
      <c r="D7818" t="s">
        <v>277</v>
      </c>
      <c r="E7818" t="str">
        <f t="shared" si="368"/>
        <v>Kean Thornton20170624</v>
      </c>
      <c r="F7818">
        <f>IF(COUNTIF($E$2:E7818, E7818) = 1, MAX($F$1:F7817) + 1, INDEX($F$1:F7817, MATCH(E7818, $E$1:E7817, 0)))</f>
        <v>3886</v>
      </c>
      <c r="G7818" t="s">
        <v>27</v>
      </c>
      <c r="H7818" t="s">
        <v>11</v>
      </c>
      <c r="I7818" t="s">
        <v>43</v>
      </c>
      <c r="J7818" t="s">
        <v>506</v>
      </c>
      <c r="K7818" s="17">
        <v>2.88</v>
      </c>
      <c r="L7818" s="17">
        <v>1</v>
      </c>
      <c r="M7818" s="17">
        <v>1.35</v>
      </c>
      <c r="N7818" s="17" t="str">
        <f>IF(SalesData[[#This Row],[Profit]]&gt;0,"Profit","Loss")</f>
        <v>Profit</v>
      </c>
    </row>
    <row r="7819" spans="1:14" x14ac:dyDescent="0.25">
      <c r="A7819" s="1">
        <v>42910</v>
      </c>
      <c r="B7819" s="3">
        <f t="shared" si="366"/>
        <v>2017</v>
      </c>
      <c r="C7819" s="3">
        <f t="shared" si="367"/>
        <v>6</v>
      </c>
      <c r="D7819" t="s">
        <v>822</v>
      </c>
      <c r="E7819" t="str">
        <f t="shared" si="368"/>
        <v>Sonia Cooley20170624</v>
      </c>
      <c r="F7819">
        <f>IF(COUNTIF($E$2:E7819, E7819) = 1, MAX($F$1:F7818) + 1, INDEX($F$1:F7818, MATCH(E7819, $E$1:E7818, 0)))</f>
        <v>3887</v>
      </c>
      <c r="G7819" t="s">
        <v>1529</v>
      </c>
      <c r="H7819" t="s">
        <v>11</v>
      </c>
      <c r="I7819" t="s">
        <v>20</v>
      </c>
      <c r="J7819" t="s">
        <v>368</v>
      </c>
      <c r="K7819" s="17">
        <v>102.93</v>
      </c>
      <c r="L7819" s="17">
        <v>3</v>
      </c>
      <c r="M7819" s="17">
        <v>48.38</v>
      </c>
      <c r="N7819" s="17" t="str">
        <f>IF(SalesData[[#This Row],[Profit]]&gt;0,"Profit","Loss")</f>
        <v>Profit</v>
      </c>
    </row>
    <row r="7820" spans="1:14" x14ac:dyDescent="0.25">
      <c r="A7820" s="1">
        <v>42911</v>
      </c>
      <c r="B7820" s="3">
        <f t="shared" si="366"/>
        <v>2017</v>
      </c>
      <c r="C7820" s="3">
        <f t="shared" si="367"/>
        <v>6</v>
      </c>
      <c r="D7820" t="s">
        <v>2580</v>
      </c>
      <c r="E7820" t="str">
        <f t="shared" si="368"/>
        <v>Max Ludwig20170625</v>
      </c>
      <c r="F7820">
        <f>IF(COUNTIF($E$2:E7820, E7820) = 1, MAX($F$1:F7819) + 1, INDEX($F$1:F7819, MATCH(E7820, $E$1:E7819, 0)))</f>
        <v>3888</v>
      </c>
      <c r="G7820" t="s">
        <v>91</v>
      </c>
      <c r="H7820" t="s">
        <v>11</v>
      </c>
      <c r="I7820" t="s">
        <v>16</v>
      </c>
      <c r="J7820" t="s">
        <v>1259</v>
      </c>
      <c r="K7820" s="17">
        <v>71.040000000000006</v>
      </c>
      <c r="L7820" s="17">
        <v>6</v>
      </c>
      <c r="M7820" s="17">
        <v>26.64</v>
      </c>
      <c r="N7820" s="17" t="str">
        <f>IF(SalesData[[#This Row],[Profit]]&gt;0,"Profit","Loss")</f>
        <v>Profit</v>
      </c>
    </row>
    <row r="7821" spans="1:14" x14ac:dyDescent="0.25">
      <c r="A7821" s="1">
        <v>42911</v>
      </c>
      <c r="B7821" s="3">
        <f t="shared" si="366"/>
        <v>2017</v>
      </c>
      <c r="C7821" s="3">
        <f t="shared" si="367"/>
        <v>6</v>
      </c>
      <c r="D7821" t="s">
        <v>2580</v>
      </c>
      <c r="E7821" t="str">
        <f t="shared" si="368"/>
        <v>Max Ludwig20170625</v>
      </c>
      <c r="F7821">
        <f>IF(COUNTIF($E$2:E7821, E7821) = 1, MAX($F$1:F7820) + 1, INDEX($F$1:F7820, MATCH(E7821, $E$1:E7820, 0)))</f>
        <v>3888</v>
      </c>
      <c r="G7821" t="s">
        <v>91</v>
      </c>
      <c r="H7821" t="s">
        <v>11</v>
      </c>
      <c r="I7821" t="s">
        <v>24</v>
      </c>
      <c r="J7821" t="s">
        <v>1844</v>
      </c>
      <c r="K7821" s="17">
        <v>5.34</v>
      </c>
      <c r="L7821" s="17">
        <v>2</v>
      </c>
      <c r="M7821" s="17">
        <v>0.73</v>
      </c>
      <c r="N7821" s="17" t="str">
        <f>IF(SalesData[[#This Row],[Profit]]&gt;0,"Profit","Loss")</f>
        <v>Profit</v>
      </c>
    </row>
    <row r="7822" spans="1:14" x14ac:dyDescent="0.25">
      <c r="A7822" s="1">
        <v>42911</v>
      </c>
      <c r="B7822" s="3">
        <f t="shared" si="366"/>
        <v>2017</v>
      </c>
      <c r="C7822" s="3">
        <f t="shared" si="367"/>
        <v>6</v>
      </c>
      <c r="D7822" t="s">
        <v>2580</v>
      </c>
      <c r="E7822" t="str">
        <f t="shared" si="368"/>
        <v>Max Ludwig20170625</v>
      </c>
      <c r="F7822">
        <f>IF(COUNTIF($E$2:E7822, E7822) = 1, MAX($F$1:F7821) + 1, INDEX($F$1:F7821, MATCH(E7822, $E$1:E7821, 0)))</f>
        <v>3888</v>
      </c>
      <c r="G7822" t="s">
        <v>91</v>
      </c>
      <c r="H7822" t="s">
        <v>11</v>
      </c>
      <c r="I7822" t="s">
        <v>43</v>
      </c>
      <c r="J7822" t="s">
        <v>234</v>
      </c>
      <c r="K7822" s="17">
        <v>11.3</v>
      </c>
      <c r="L7822" s="17">
        <v>3</v>
      </c>
      <c r="M7822" s="17">
        <v>-2.12</v>
      </c>
      <c r="N7822" s="17" t="str">
        <f>IF(SalesData[[#This Row],[Profit]]&gt;0,"Profit","Loss")</f>
        <v>Loss</v>
      </c>
    </row>
    <row r="7823" spans="1:14" x14ac:dyDescent="0.25">
      <c r="A7823" s="1">
        <v>42911</v>
      </c>
      <c r="B7823" s="3">
        <f t="shared" si="366"/>
        <v>2017</v>
      </c>
      <c r="C7823" s="3">
        <f t="shared" si="367"/>
        <v>6</v>
      </c>
      <c r="D7823" t="s">
        <v>1528</v>
      </c>
      <c r="E7823" t="str">
        <f t="shared" si="368"/>
        <v>Anne McFarland20170625</v>
      </c>
      <c r="F7823">
        <f>IF(COUNTIF($E$2:E7823, E7823) = 1, MAX($F$1:F7822) + 1, INDEX($F$1:F7822, MATCH(E7823, $E$1:E7822, 0)))</f>
        <v>3889</v>
      </c>
      <c r="G7823" t="s">
        <v>164</v>
      </c>
      <c r="H7823" t="s">
        <v>34</v>
      </c>
      <c r="I7823" t="s">
        <v>145</v>
      </c>
      <c r="J7823" t="s">
        <v>476</v>
      </c>
      <c r="K7823" s="17">
        <v>871.4</v>
      </c>
      <c r="L7823" s="17">
        <v>4</v>
      </c>
      <c r="M7823" s="17">
        <v>148.13999999999999</v>
      </c>
      <c r="N7823" s="17" t="str">
        <f>IF(SalesData[[#This Row],[Profit]]&gt;0,"Profit","Loss")</f>
        <v>Profit</v>
      </c>
    </row>
    <row r="7824" spans="1:14" x14ac:dyDescent="0.25">
      <c r="A7824" s="1">
        <v>42911</v>
      </c>
      <c r="B7824" s="3">
        <f t="shared" si="366"/>
        <v>2017</v>
      </c>
      <c r="C7824" s="3">
        <f t="shared" si="367"/>
        <v>6</v>
      </c>
      <c r="D7824" t="s">
        <v>2156</v>
      </c>
      <c r="E7824" t="str">
        <f t="shared" si="368"/>
        <v>Fred McMath20170625</v>
      </c>
      <c r="F7824">
        <f>IF(COUNTIF($E$2:E7824, E7824) = 1, MAX($F$1:F7823) + 1, INDEX($F$1:F7823, MATCH(E7824, $E$1:E7823, 0)))</f>
        <v>3890</v>
      </c>
      <c r="G7824" t="s">
        <v>15</v>
      </c>
      <c r="H7824" t="s">
        <v>39</v>
      </c>
      <c r="I7824" t="s">
        <v>40</v>
      </c>
      <c r="J7824" t="s">
        <v>745</v>
      </c>
      <c r="K7824" s="17">
        <v>148.47999999999999</v>
      </c>
      <c r="L7824" s="17">
        <v>2</v>
      </c>
      <c r="M7824" s="17">
        <v>16.7</v>
      </c>
      <c r="N7824" s="17" t="str">
        <f>IF(SalesData[[#This Row],[Profit]]&gt;0,"Profit","Loss")</f>
        <v>Profit</v>
      </c>
    </row>
    <row r="7825" spans="1:14" x14ac:dyDescent="0.25">
      <c r="A7825" s="1">
        <v>42911</v>
      </c>
      <c r="B7825" s="3">
        <f t="shared" si="366"/>
        <v>2017</v>
      </c>
      <c r="C7825" s="3">
        <f t="shared" si="367"/>
        <v>6</v>
      </c>
      <c r="D7825" t="s">
        <v>1341</v>
      </c>
      <c r="E7825" t="str">
        <f t="shared" si="368"/>
        <v>Sarah Brown20170625</v>
      </c>
      <c r="F7825">
        <f>IF(COUNTIF($E$2:E7825, E7825) = 1, MAX($F$1:F7824) + 1, INDEX($F$1:F7824, MATCH(E7825, $E$1:E7824, 0)))</f>
        <v>3891</v>
      </c>
      <c r="G7825" t="s">
        <v>149</v>
      </c>
      <c r="H7825" t="s">
        <v>34</v>
      </c>
      <c r="I7825" t="s">
        <v>74</v>
      </c>
      <c r="J7825" t="s">
        <v>1344</v>
      </c>
      <c r="K7825" s="17">
        <v>400.78</v>
      </c>
      <c r="L7825" s="17">
        <v>1</v>
      </c>
      <c r="M7825" s="17">
        <v>-5.01</v>
      </c>
      <c r="N7825" s="17" t="str">
        <f>IF(SalesData[[#This Row],[Profit]]&gt;0,"Profit","Loss")</f>
        <v>Loss</v>
      </c>
    </row>
    <row r="7826" spans="1:14" x14ac:dyDescent="0.25">
      <c r="A7826" s="1">
        <v>42912</v>
      </c>
      <c r="B7826" s="3">
        <f t="shared" si="366"/>
        <v>2017</v>
      </c>
      <c r="C7826" s="3">
        <f t="shared" si="367"/>
        <v>6</v>
      </c>
      <c r="D7826" t="s">
        <v>2037</v>
      </c>
      <c r="E7826" t="str">
        <f t="shared" si="368"/>
        <v>Olvera Toch20170626</v>
      </c>
      <c r="F7826">
        <f>IF(COUNTIF($E$2:E7826, E7826) = 1, MAX($F$1:F7825) + 1, INDEX($F$1:F7825, MATCH(E7826, $E$1:E7825, 0)))</f>
        <v>3892</v>
      </c>
      <c r="G7826" t="s">
        <v>27</v>
      </c>
      <c r="H7826" t="s">
        <v>11</v>
      </c>
      <c r="I7826" t="s">
        <v>18</v>
      </c>
      <c r="J7826" t="s">
        <v>251</v>
      </c>
      <c r="K7826" s="17">
        <v>83.76</v>
      </c>
      <c r="L7826" s="17">
        <v>12</v>
      </c>
      <c r="M7826" s="17">
        <v>1.68</v>
      </c>
      <c r="N7826" s="17" t="str">
        <f>IF(SalesData[[#This Row],[Profit]]&gt;0,"Profit","Loss")</f>
        <v>Profit</v>
      </c>
    </row>
    <row r="7827" spans="1:14" x14ac:dyDescent="0.25">
      <c r="A7827" s="1">
        <v>42912</v>
      </c>
      <c r="B7827" s="3">
        <f t="shared" si="366"/>
        <v>2017</v>
      </c>
      <c r="C7827" s="3">
        <f t="shared" si="367"/>
        <v>6</v>
      </c>
      <c r="D7827" t="s">
        <v>456</v>
      </c>
      <c r="E7827" t="str">
        <f t="shared" si="368"/>
        <v>Tracy Hopkins20170626</v>
      </c>
      <c r="F7827">
        <f>IF(COUNTIF($E$2:E7827, E7827) = 1, MAX($F$1:F7826) + 1, INDEX($F$1:F7826, MATCH(E7827, $E$1:E7826, 0)))</f>
        <v>3893</v>
      </c>
      <c r="G7827" t="s">
        <v>110</v>
      </c>
      <c r="H7827" t="s">
        <v>11</v>
      </c>
      <c r="I7827" t="s">
        <v>12</v>
      </c>
      <c r="J7827" t="s">
        <v>739</v>
      </c>
      <c r="K7827" s="17">
        <v>4.54</v>
      </c>
      <c r="L7827" s="17">
        <v>1</v>
      </c>
      <c r="M7827" s="17">
        <v>2.04</v>
      </c>
      <c r="N7827" s="17" t="str">
        <f>IF(SalesData[[#This Row],[Profit]]&gt;0,"Profit","Loss")</f>
        <v>Profit</v>
      </c>
    </row>
    <row r="7828" spans="1:14" x14ac:dyDescent="0.25">
      <c r="A7828" s="1">
        <v>42912</v>
      </c>
      <c r="B7828" s="3">
        <f t="shared" si="366"/>
        <v>2017</v>
      </c>
      <c r="C7828" s="3">
        <f t="shared" si="367"/>
        <v>6</v>
      </c>
      <c r="D7828" t="s">
        <v>456</v>
      </c>
      <c r="E7828" t="str">
        <f t="shared" si="368"/>
        <v>Tracy Hopkins20170626</v>
      </c>
      <c r="F7828">
        <f>IF(COUNTIF($E$2:E7828, E7828) = 1, MAX($F$1:F7827) + 1, INDEX($F$1:F7827, MATCH(E7828, $E$1:E7827, 0)))</f>
        <v>3893</v>
      </c>
      <c r="G7828" t="s">
        <v>110</v>
      </c>
      <c r="H7828" t="s">
        <v>11</v>
      </c>
      <c r="I7828" t="s">
        <v>24</v>
      </c>
      <c r="J7828" t="s">
        <v>949</v>
      </c>
      <c r="K7828" s="17">
        <v>15.92</v>
      </c>
      <c r="L7828" s="17">
        <v>4</v>
      </c>
      <c r="M7828" s="17">
        <v>5.41</v>
      </c>
      <c r="N7828" s="17" t="str">
        <f>IF(SalesData[[#This Row],[Profit]]&gt;0,"Profit","Loss")</f>
        <v>Profit</v>
      </c>
    </row>
    <row r="7829" spans="1:14" x14ac:dyDescent="0.25">
      <c r="A7829" s="1">
        <v>42912</v>
      </c>
      <c r="B7829" s="3">
        <f t="shared" si="366"/>
        <v>2017</v>
      </c>
      <c r="C7829" s="3">
        <f t="shared" si="367"/>
        <v>6</v>
      </c>
      <c r="D7829" t="s">
        <v>456</v>
      </c>
      <c r="E7829" t="str">
        <f t="shared" si="368"/>
        <v>Tracy Hopkins20170626</v>
      </c>
      <c r="F7829">
        <f>IF(COUNTIF($E$2:E7829, E7829) = 1, MAX($F$1:F7828) + 1, INDEX($F$1:F7828, MATCH(E7829, $E$1:E7828, 0)))</f>
        <v>3893</v>
      </c>
      <c r="G7829" t="s">
        <v>110</v>
      </c>
      <c r="H7829" t="s">
        <v>39</v>
      </c>
      <c r="I7829" t="s">
        <v>40</v>
      </c>
      <c r="J7829" t="s">
        <v>703</v>
      </c>
      <c r="K7829" s="17">
        <v>543.91999999999996</v>
      </c>
      <c r="L7829" s="17">
        <v>8</v>
      </c>
      <c r="M7829" s="17">
        <v>135.97999999999999</v>
      </c>
      <c r="N7829" s="17" t="str">
        <f>IF(SalesData[[#This Row],[Profit]]&gt;0,"Profit","Loss")</f>
        <v>Profit</v>
      </c>
    </row>
    <row r="7830" spans="1:14" x14ac:dyDescent="0.25">
      <c r="A7830" s="1">
        <v>42912</v>
      </c>
      <c r="B7830" s="3">
        <f t="shared" si="366"/>
        <v>2017</v>
      </c>
      <c r="C7830" s="3">
        <f t="shared" si="367"/>
        <v>6</v>
      </c>
      <c r="D7830" t="s">
        <v>2183</v>
      </c>
      <c r="E7830" t="str">
        <f t="shared" si="368"/>
        <v>Denny Blanton20170626</v>
      </c>
      <c r="F7830">
        <f>IF(COUNTIF($E$2:E7830, E7830) = 1, MAX($F$1:F7829) + 1, INDEX($F$1:F7829, MATCH(E7830, $E$1:E7829, 0)))</f>
        <v>3894</v>
      </c>
      <c r="G7830" t="s">
        <v>129</v>
      </c>
      <c r="H7830" t="s">
        <v>34</v>
      </c>
      <c r="I7830" t="s">
        <v>47</v>
      </c>
      <c r="J7830" t="s">
        <v>2140</v>
      </c>
      <c r="K7830" s="17">
        <v>526.45000000000005</v>
      </c>
      <c r="L7830" s="17">
        <v>5</v>
      </c>
      <c r="M7830" s="17">
        <v>31.59</v>
      </c>
      <c r="N7830" s="17" t="str">
        <f>IF(SalesData[[#This Row],[Profit]]&gt;0,"Profit","Loss")</f>
        <v>Profit</v>
      </c>
    </row>
    <row r="7831" spans="1:14" x14ac:dyDescent="0.25">
      <c r="A7831" s="1">
        <v>42912</v>
      </c>
      <c r="B7831" s="3">
        <f t="shared" si="366"/>
        <v>2017</v>
      </c>
      <c r="C7831" s="3">
        <f t="shared" si="367"/>
        <v>6</v>
      </c>
      <c r="D7831" t="s">
        <v>1211</v>
      </c>
      <c r="E7831" t="str">
        <f t="shared" si="368"/>
        <v>Nora Preis20170626</v>
      </c>
      <c r="F7831">
        <f>IF(COUNTIF($E$2:E7831, E7831) = 1, MAX($F$1:F7830) + 1, INDEX($F$1:F7830, MATCH(E7831, $E$1:E7830, 0)))</f>
        <v>3895</v>
      </c>
      <c r="G7831" t="s">
        <v>278</v>
      </c>
      <c r="H7831" t="s">
        <v>39</v>
      </c>
      <c r="I7831" t="s">
        <v>52</v>
      </c>
      <c r="J7831" t="s">
        <v>2158</v>
      </c>
      <c r="K7831" s="17">
        <v>431.93</v>
      </c>
      <c r="L7831" s="17">
        <v>9</v>
      </c>
      <c r="M7831" s="17">
        <v>64.790000000000006</v>
      </c>
      <c r="N7831" s="17" t="str">
        <f>IF(SalesData[[#This Row],[Profit]]&gt;0,"Profit","Loss")</f>
        <v>Profit</v>
      </c>
    </row>
    <row r="7832" spans="1:14" x14ac:dyDescent="0.25">
      <c r="A7832" s="1">
        <v>42912</v>
      </c>
      <c r="B7832" s="3">
        <f t="shared" si="366"/>
        <v>2017</v>
      </c>
      <c r="C7832" s="3">
        <f t="shared" si="367"/>
        <v>6</v>
      </c>
      <c r="D7832" t="s">
        <v>768</v>
      </c>
      <c r="E7832" t="str">
        <f t="shared" si="368"/>
        <v>Steven Cartwright20170626</v>
      </c>
      <c r="F7832">
        <f>IF(COUNTIF($E$2:E7832, E7832) = 1, MAX($F$1:F7831) + 1, INDEX($F$1:F7831, MATCH(E7832, $E$1:E7831, 0)))</f>
        <v>3896</v>
      </c>
      <c r="G7832" t="s">
        <v>149</v>
      </c>
      <c r="H7832" t="s">
        <v>39</v>
      </c>
      <c r="I7832" t="s">
        <v>40</v>
      </c>
      <c r="J7832" t="s">
        <v>767</v>
      </c>
      <c r="K7832" s="17">
        <v>239.97</v>
      </c>
      <c r="L7832" s="17">
        <v>3</v>
      </c>
      <c r="M7832" s="17">
        <v>67.19</v>
      </c>
      <c r="N7832" s="17" t="str">
        <f>IF(SalesData[[#This Row],[Profit]]&gt;0,"Profit","Loss")</f>
        <v>Profit</v>
      </c>
    </row>
    <row r="7833" spans="1:14" x14ac:dyDescent="0.25">
      <c r="A7833" s="1">
        <v>42912</v>
      </c>
      <c r="B7833" s="3">
        <f t="shared" si="366"/>
        <v>2017</v>
      </c>
      <c r="C7833" s="3">
        <f t="shared" si="367"/>
        <v>6</v>
      </c>
      <c r="D7833" t="s">
        <v>1271</v>
      </c>
      <c r="E7833" t="str">
        <f t="shared" si="368"/>
        <v>Chris Cortes20170626</v>
      </c>
      <c r="F7833">
        <f>IF(COUNTIF($E$2:E7833, E7833) = 1, MAX($F$1:F7832) + 1, INDEX($F$1:F7832, MATCH(E7833, $E$1:E7832, 0)))</f>
        <v>3897</v>
      </c>
      <c r="G7833" t="s">
        <v>23</v>
      </c>
      <c r="H7833" t="s">
        <v>39</v>
      </c>
      <c r="I7833" t="s">
        <v>40</v>
      </c>
      <c r="J7833" t="s">
        <v>1419</v>
      </c>
      <c r="K7833" s="17">
        <v>358.2</v>
      </c>
      <c r="L7833" s="17">
        <v>3</v>
      </c>
      <c r="M7833" s="17">
        <v>41.79</v>
      </c>
      <c r="N7833" s="17" t="str">
        <f>IF(SalesData[[#This Row],[Profit]]&gt;0,"Profit","Loss")</f>
        <v>Profit</v>
      </c>
    </row>
    <row r="7834" spans="1:14" x14ac:dyDescent="0.25">
      <c r="A7834" s="1">
        <v>42912</v>
      </c>
      <c r="B7834" s="3">
        <f t="shared" si="366"/>
        <v>2017</v>
      </c>
      <c r="C7834" s="3">
        <f t="shared" si="367"/>
        <v>6</v>
      </c>
      <c r="D7834" t="s">
        <v>1271</v>
      </c>
      <c r="E7834" t="str">
        <f t="shared" si="368"/>
        <v>Chris Cortes20170626</v>
      </c>
      <c r="F7834">
        <f>IF(COUNTIF($E$2:E7834, E7834) = 1, MAX($F$1:F7833) + 1, INDEX($F$1:F7833, MATCH(E7834, $E$1:E7833, 0)))</f>
        <v>3897</v>
      </c>
      <c r="G7834" t="s">
        <v>23</v>
      </c>
      <c r="H7834" t="s">
        <v>39</v>
      </c>
      <c r="I7834" t="s">
        <v>40</v>
      </c>
      <c r="J7834" t="s">
        <v>1537</v>
      </c>
      <c r="K7834" s="17">
        <v>545.91999999999996</v>
      </c>
      <c r="L7834" s="17">
        <v>14</v>
      </c>
      <c r="M7834" s="17">
        <v>72.790000000000006</v>
      </c>
      <c r="N7834" s="17" t="str">
        <f>IF(SalesData[[#This Row],[Profit]]&gt;0,"Profit","Loss")</f>
        <v>Profit</v>
      </c>
    </row>
    <row r="7835" spans="1:14" x14ac:dyDescent="0.25">
      <c r="A7835" s="1">
        <v>42912</v>
      </c>
      <c r="B7835" s="3">
        <f t="shared" si="366"/>
        <v>2017</v>
      </c>
      <c r="C7835" s="3">
        <f t="shared" si="367"/>
        <v>6</v>
      </c>
      <c r="D7835" t="s">
        <v>2265</v>
      </c>
      <c r="E7835" t="str">
        <f t="shared" si="368"/>
        <v>Dan Reichenbach20170626</v>
      </c>
      <c r="F7835">
        <f>IF(COUNTIF($E$2:E7835, E7835) = 1, MAX($F$1:F7834) + 1, INDEX($F$1:F7834, MATCH(E7835, $E$1:E7834, 0)))</f>
        <v>3898</v>
      </c>
      <c r="G7835" t="s">
        <v>123</v>
      </c>
      <c r="H7835" t="s">
        <v>11</v>
      </c>
      <c r="I7835" t="s">
        <v>16</v>
      </c>
      <c r="J7835" t="s">
        <v>1432</v>
      </c>
      <c r="K7835" s="17">
        <v>13.87</v>
      </c>
      <c r="L7835" s="17">
        <v>6</v>
      </c>
      <c r="M7835" s="17">
        <v>4.68</v>
      </c>
      <c r="N7835" s="17" t="str">
        <f>IF(SalesData[[#This Row],[Profit]]&gt;0,"Profit","Loss")</f>
        <v>Profit</v>
      </c>
    </row>
    <row r="7836" spans="1:14" x14ac:dyDescent="0.25">
      <c r="A7836" s="1">
        <v>42912</v>
      </c>
      <c r="B7836" s="3">
        <f t="shared" si="366"/>
        <v>2017</v>
      </c>
      <c r="C7836" s="3">
        <f t="shared" si="367"/>
        <v>6</v>
      </c>
      <c r="D7836" t="s">
        <v>2265</v>
      </c>
      <c r="E7836" t="str">
        <f t="shared" si="368"/>
        <v>Dan Reichenbach20170626</v>
      </c>
      <c r="F7836">
        <f>IF(COUNTIF($E$2:E7836, E7836) = 1, MAX($F$1:F7835) + 1, INDEX($F$1:F7835, MATCH(E7836, $E$1:E7835, 0)))</f>
        <v>3898</v>
      </c>
      <c r="G7836" t="s">
        <v>123</v>
      </c>
      <c r="H7836" t="s">
        <v>34</v>
      </c>
      <c r="I7836" t="s">
        <v>35</v>
      </c>
      <c r="J7836" t="s">
        <v>2266</v>
      </c>
      <c r="K7836" s="17">
        <v>273.55</v>
      </c>
      <c r="L7836" s="17">
        <v>3</v>
      </c>
      <c r="M7836" s="17">
        <v>-13.68</v>
      </c>
      <c r="N7836" s="17" t="str">
        <f>IF(SalesData[[#This Row],[Profit]]&gt;0,"Profit","Loss")</f>
        <v>Loss</v>
      </c>
    </row>
    <row r="7837" spans="1:14" x14ac:dyDescent="0.25">
      <c r="A7837" s="1">
        <v>42912</v>
      </c>
      <c r="B7837" s="3">
        <f t="shared" si="366"/>
        <v>2017</v>
      </c>
      <c r="C7837" s="3">
        <f t="shared" si="367"/>
        <v>6</v>
      </c>
      <c r="D7837" t="s">
        <v>1426</v>
      </c>
      <c r="E7837" t="str">
        <f t="shared" si="368"/>
        <v>Denny Ordway20170626</v>
      </c>
      <c r="F7837">
        <f>IF(COUNTIF($E$2:E7837, E7837) = 1, MAX($F$1:F7836) + 1, INDEX($F$1:F7836, MATCH(E7837, $E$1:E7836, 0)))</f>
        <v>3899</v>
      </c>
      <c r="G7837" t="s">
        <v>149</v>
      </c>
      <c r="H7837" t="s">
        <v>11</v>
      </c>
      <c r="I7837" t="s">
        <v>18</v>
      </c>
      <c r="J7837" t="s">
        <v>838</v>
      </c>
      <c r="K7837" s="17">
        <v>272.94</v>
      </c>
      <c r="L7837" s="17">
        <v>3</v>
      </c>
      <c r="M7837" s="17">
        <v>0</v>
      </c>
      <c r="N7837" s="17" t="str">
        <f>IF(SalesData[[#This Row],[Profit]]&gt;0,"Profit","Loss")</f>
        <v>Loss</v>
      </c>
    </row>
    <row r="7838" spans="1:14" x14ac:dyDescent="0.25">
      <c r="A7838" s="1">
        <v>42912</v>
      </c>
      <c r="B7838" s="3">
        <f t="shared" si="366"/>
        <v>2017</v>
      </c>
      <c r="C7838" s="3">
        <f t="shared" si="367"/>
        <v>6</v>
      </c>
      <c r="D7838" t="s">
        <v>475</v>
      </c>
      <c r="E7838" t="str">
        <f t="shared" si="368"/>
        <v>Scott Cohen20170626</v>
      </c>
      <c r="F7838">
        <f>IF(COUNTIF($E$2:E7838, E7838) = 1, MAX($F$1:F7837) + 1, INDEX($F$1:F7837, MATCH(E7838, $E$1:E7837, 0)))</f>
        <v>3900</v>
      </c>
      <c r="G7838" t="s">
        <v>149</v>
      </c>
      <c r="H7838" t="s">
        <v>11</v>
      </c>
      <c r="I7838" t="s">
        <v>20</v>
      </c>
      <c r="J7838" t="s">
        <v>697</v>
      </c>
      <c r="K7838" s="17">
        <v>102.37</v>
      </c>
      <c r="L7838" s="17">
        <v>2</v>
      </c>
      <c r="M7838" s="17">
        <v>37.11</v>
      </c>
      <c r="N7838" s="17" t="str">
        <f>IF(SalesData[[#This Row],[Profit]]&gt;0,"Profit","Loss")</f>
        <v>Profit</v>
      </c>
    </row>
    <row r="7839" spans="1:14" x14ac:dyDescent="0.25">
      <c r="A7839" s="1">
        <v>42912</v>
      </c>
      <c r="B7839" s="3">
        <f t="shared" si="366"/>
        <v>2017</v>
      </c>
      <c r="C7839" s="3">
        <f t="shared" si="367"/>
        <v>6</v>
      </c>
      <c r="D7839" t="s">
        <v>475</v>
      </c>
      <c r="E7839" t="str">
        <f t="shared" si="368"/>
        <v>Scott Cohen20170626</v>
      </c>
      <c r="F7839">
        <f>IF(COUNTIF($E$2:E7839, E7839) = 1, MAX($F$1:F7838) + 1, INDEX($F$1:F7838, MATCH(E7839, $E$1:E7838, 0)))</f>
        <v>3900</v>
      </c>
      <c r="G7839" t="s">
        <v>149</v>
      </c>
      <c r="H7839" t="s">
        <v>11</v>
      </c>
      <c r="I7839" t="s">
        <v>200</v>
      </c>
      <c r="J7839" t="s">
        <v>2593</v>
      </c>
      <c r="K7839" s="17">
        <v>28.4</v>
      </c>
      <c r="L7839" s="17">
        <v>5</v>
      </c>
      <c r="M7839" s="17">
        <v>8.24</v>
      </c>
      <c r="N7839" s="17" t="str">
        <f>IF(SalesData[[#This Row],[Profit]]&gt;0,"Profit","Loss")</f>
        <v>Profit</v>
      </c>
    </row>
    <row r="7840" spans="1:14" x14ac:dyDescent="0.25">
      <c r="A7840" s="1">
        <v>42912</v>
      </c>
      <c r="B7840" s="3">
        <f t="shared" si="366"/>
        <v>2017</v>
      </c>
      <c r="C7840" s="3">
        <f t="shared" si="367"/>
        <v>6</v>
      </c>
      <c r="D7840" t="s">
        <v>475</v>
      </c>
      <c r="E7840" t="str">
        <f t="shared" si="368"/>
        <v>Scott Cohen20170626</v>
      </c>
      <c r="F7840">
        <f>IF(COUNTIF($E$2:E7840, E7840) = 1, MAX($F$1:F7839) + 1, INDEX($F$1:F7839, MATCH(E7840, $E$1:E7839, 0)))</f>
        <v>3900</v>
      </c>
      <c r="G7840" t="s">
        <v>149</v>
      </c>
      <c r="H7840" t="s">
        <v>11</v>
      </c>
      <c r="I7840" t="s">
        <v>18</v>
      </c>
      <c r="J7840" t="s">
        <v>308</v>
      </c>
      <c r="K7840" s="17">
        <v>713.88</v>
      </c>
      <c r="L7840" s="17">
        <v>4</v>
      </c>
      <c r="M7840" s="17">
        <v>214.16</v>
      </c>
      <c r="N7840" s="17" t="str">
        <f>IF(SalesData[[#This Row],[Profit]]&gt;0,"Profit","Loss")</f>
        <v>Profit</v>
      </c>
    </row>
    <row r="7841" spans="1:14" x14ac:dyDescent="0.25">
      <c r="A7841" s="1">
        <v>42912</v>
      </c>
      <c r="B7841" s="3">
        <f t="shared" si="366"/>
        <v>2017</v>
      </c>
      <c r="C7841" s="3">
        <f t="shared" si="367"/>
        <v>6</v>
      </c>
      <c r="D7841" t="s">
        <v>475</v>
      </c>
      <c r="E7841" t="str">
        <f t="shared" si="368"/>
        <v>Scott Cohen20170626</v>
      </c>
      <c r="F7841">
        <f>IF(COUNTIF($E$2:E7841, E7841) = 1, MAX($F$1:F7840) + 1, INDEX($F$1:F7840, MATCH(E7841, $E$1:E7840, 0)))</f>
        <v>3900</v>
      </c>
      <c r="G7841" t="s">
        <v>149</v>
      </c>
      <c r="H7841" t="s">
        <v>11</v>
      </c>
      <c r="I7841" t="s">
        <v>12</v>
      </c>
      <c r="J7841" t="s">
        <v>1901</v>
      </c>
      <c r="K7841" s="17">
        <v>68.52</v>
      </c>
      <c r="L7841" s="17">
        <v>3</v>
      </c>
      <c r="M7841" s="17">
        <v>31.52</v>
      </c>
      <c r="N7841" s="17" t="str">
        <f>IF(SalesData[[#This Row],[Profit]]&gt;0,"Profit","Loss")</f>
        <v>Profit</v>
      </c>
    </row>
    <row r="7842" spans="1:14" x14ac:dyDescent="0.25">
      <c r="A7842" s="1">
        <v>42913</v>
      </c>
      <c r="B7842" s="3">
        <f t="shared" si="366"/>
        <v>2017</v>
      </c>
      <c r="C7842" s="3">
        <f t="shared" si="367"/>
        <v>6</v>
      </c>
      <c r="D7842" t="s">
        <v>1338</v>
      </c>
      <c r="E7842" t="str">
        <f t="shared" si="368"/>
        <v>Michelle Arnett20170627</v>
      </c>
      <c r="F7842">
        <f>IF(COUNTIF($E$2:E7842, E7842) = 1, MAX($F$1:F7841) + 1, INDEX($F$1:F7841, MATCH(E7842, $E$1:E7841, 0)))</f>
        <v>3901</v>
      </c>
      <c r="G7842" t="s">
        <v>149</v>
      </c>
      <c r="H7842" t="s">
        <v>34</v>
      </c>
      <c r="I7842" t="s">
        <v>35</v>
      </c>
      <c r="J7842" t="s">
        <v>793</v>
      </c>
      <c r="K7842" s="17">
        <v>191.65</v>
      </c>
      <c r="L7842" s="17">
        <v>3</v>
      </c>
      <c r="M7842" s="17">
        <v>31.94</v>
      </c>
      <c r="N7842" s="17" t="str">
        <f>IF(SalesData[[#This Row],[Profit]]&gt;0,"Profit","Loss")</f>
        <v>Profit</v>
      </c>
    </row>
    <row r="7843" spans="1:14" x14ac:dyDescent="0.25">
      <c r="A7843" s="1">
        <v>42913</v>
      </c>
      <c r="B7843" s="3">
        <f t="shared" si="366"/>
        <v>2017</v>
      </c>
      <c r="C7843" s="3">
        <f t="shared" si="367"/>
        <v>6</v>
      </c>
      <c r="D7843" t="s">
        <v>709</v>
      </c>
      <c r="E7843" t="str">
        <f t="shared" si="368"/>
        <v>Greg Tran20170627</v>
      </c>
      <c r="F7843">
        <f>IF(COUNTIF($E$2:E7843, E7843) = 1, MAX($F$1:F7842) + 1, INDEX($F$1:F7842, MATCH(E7843, $E$1:E7842, 0)))</f>
        <v>3902</v>
      </c>
      <c r="G7843" t="s">
        <v>996</v>
      </c>
      <c r="H7843" t="s">
        <v>11</v>
      </c>
      <c r="I7843" t="s">
        <v>12</v>
      </c>
      <c r="J7843" t="s">
        <v>1701</v>
      </c>
      <c r="K7843" s="17">
        <v>20.07</v>
      </c>
      <c r="L7843" s="17">
        <v>3</v>
      </c>
      <c r="M7843" s="17">
        <v>9.23</v>
      </c>
      <c r="N7843" s="17" t="str">
        <f>IF(SalesData[[#This Row],[Profit]]&gt;0,"Profit","Loss")</f>
        <v>Profit</v>
      </c>
    </row>
    <row r="7844" spans="1:14" x14ac:dyDescent="0.25">
      <c r="A7844" s="1">
        <v>42913</v>
      </c>
      <c r="B7844" s="3">
        <f t="shared" si="366"/>
        <v>2017</v>
      </c>
      <c r="C7844" s="3">
        <f t="shared" si="367"/>
        <v>6</v>
      </c>
      <c r="D7844" t="s">
        <v>671</v>
      </c>
      <c r="E7844" t="str">
        <f t="shared" si="368"/>
        <v>Pauline Webber20170627</v>
      </c>
      <c r="F7844">
        <f>IF(COUNTIF($E$2:E7844, E7844) = 1, MAX($F$1:F7843) + 1, INDEX($F$1:F7843, MATCH(E7844, $E$1:E7843, 0)))</f>
        <v>3903</v>
      </c>
      <c r="G7844" t="s">
        <v>164</v>
      </c>
      <c r="H7844" t="s">
        <v>11</v>
      </c>
      <c r="I7844" t="s">
        <v>12</v>
      </c>
      <c r="J7844" t="s">
        <v>1944</v>
      </c>
      <c r="K7844" s="17">
        <v>19.440000000000001</v>
      </c>
      <c r="L7844" s="17">
        <v>3</v>
      </c>
      <c r="M7844" s="17">
        <v>9.33</v>
      </c>
      <c r="N7844" s="17" t="str">
        <f>IF(SalesData[[#This Row],[Profit]]&gt;0,"Profit","Loss")</f>
        <v>Profit</v>
      </c>
    </row>
    <row r="7845" spans="1:14" x14ac:dyDescent="0.25">
      <c r="A7845" s="1">
        <v>42913</v>
      </c>
      <c r="B7845" s="3">
        <f t="shared" si="366"/>
        <v>2017</v>
      </c>
      <c r="C7845" s="3">
        <f t="shared" si="367"/>
        <v>6</v>
      </c>
      <c r="D7845" t="s">
        <v>671</v>
      </c>
      <c r="E7845" t="str">
        <f t="shared" si="368"/>
        <v>Pauline Webber20170627</v>
      </c>
      <c r="F7845">
        <f>IF(COUNTIF($E$2:E7845, E7845) = 1, MAX($F$1:F7844) + 1, INDEX($F$1:F7844, MATCH(E7845, $E$1:E7844, 0)))</f>
        <v>3903</v>
      </c>
      <c r="G7845" t="s">
        <v>164</v>
      </c>
      <c r="H7845" t="s">
        <v>34</v>
      </c>
      <c r="I7845" t="s">
        <v>47</v>
      </c>
      <c r="J7845" t="s">
        <v>2008</v>
      </c>
      <c r="K7845" s="17">
        <v>126.3</v>
      </c>
      <c r="L7845" s="17">
        <v>3</v>
      </c>
      <c r="M7845" s="17">
        <v>40.42</v>
      </c>
      <c r="N7845" s="17" t="str">
        <f>IF(SalesData[[#This Row],[Profit]]&gt;0,"Profit","Loss")</f>
        <v>Profit</v>
      </c>
    </row>
    <row r="7846" spans="1:14" x14ac:dyDescent="0.25">
      <c r="A7846" s="1">
        <v>42913</v>
      </c>
      <c r="B7846" s="3">
        <f t="shared" si="366"/>
        <v>2017</v>
      </c>
      <c r="C7846" s="3">
        <f t="shared" si="367"/>
        <v>6</v>
      </c>
      <c r="D7846" t="s">
        <v>671</v>
      </c>
      <c r="E7846" t="str">
        <f t="shared" si="368"/>
        <v>Pauline Webber20170627</v>
      </c>
      <c r="F7846">
        <f>IF(COUNTIF($E$2:E7846, E7846) = 1, MAX($F$1:F7845) + 1, INDEX($F$1:F7845, MATCH(E7846, $E$1:E7845, 0)))</f>
        <v>3903</v>
      </c>
      <c r="G7846" t="s">
        <v>164</v>
      </c>
      <c r="H7846" t="s">
        <v>39</v>
      </c>
      <c r="I7846" t="s">
        <v>52</v>
      </c>
      <c r="J7846" t="s">
        <v>1628</v>
      </c>
      <c r="K7846" s="17">
        <v>1287.45</v>
      </c>
      <c r="L7846" s="17">
        <v>5</v>
      </c>
      <c r="M7846" s="17">
        <v>244.62</v>
      </c>
      <c r="N7846" s="17" t="str">
        <f>IF(SalesData[[#This Row],[Profit]]&gt;0,"Profit","Loss")</f>
        <v>Profit</v>
      </c>
    </row>
    <row r="7847" spans="1:14" x14ac:dyDescent="0.25">
      <c r="A7847" s="1">
        <v>42915</v>
      </c>
      <c r="B7847" s="3">
        <f t="shared" si="366"/>
        <v>2017</v>
      </c>
      <c r="C7847" s="3">
        <f t="shared" si="367"/>
        <v>6</v>
      </c>
      <c r="D7847" t="s">
        <v>291</v>
      </c>
      <c r="E7847" t="str">
        <f t="shared" si="368"/>
        <v>Dean Katz20170629</v>
      </c>
      <c r="F7847">
        <f>IF(COUNTIF($E$2:E7847, E7847) = 1, MAX($F$1:F7846) + 1, INDEX($F$1:F7846, MATCH(E7847, $E$1:E7846, 0)))</f>
        <v>3904</v>
      </c>
      <c r="G7847" t="s">
        <v>27</v>
      </c>
      <c r="H7847" t="s">
        <v>11</v>
      </c>
      <c r="I7847" t="s">
        <v>18</v>
      </c>
      <c r="J7847" t="s">
        <v>2110</v>
      </c>
      <c r="K7847" s="17">
        <v>1295.78</v>
      </c>
      <c r="L7847" s="17">
        <v>2</v>
      </c>
      <c r="M7847" s="17">
        <v>310.99</v>
      </c>
      <c r="N7847" s="17" t="str">
        <f>IF(SalesData[[#This Row],[Profit]]&gt;0,"Profit","Loss")</f>
        <v>Profit</v>
      </c>
    </row>
    <row r="7848" spans="1:14" x14ac:dyDescent="0.25">
      <c r="A7848" s="1">
        <v>42915</v>
      </c>
      <c r="B7848" s="3">
        <f t="shared" si="366"/>
        <v>2017</v>
      </c>
      <c r="C7848" s="3">
        <f t="shared" si="367"/>
        <v>6</v>
      </c>
      <c r="D7848" t="s">
        <v>419</v>
      </c>
      <c r="E7848" t="str">
        <f t="shared" si="368"/>
        <v>Alex Avila20170629</v>
      </c>
      <c r="F7848">
        <f>IF(COUNTIF($E$2:E7848, E7848) = 1, MAX($F$1:F7847) + 1, INDEX($F$1:F7847, MATCH(E7848, $E$1:E7847, 0)))</f>
        <v>3905</v>
      </c>
      <c r="G7848" t="s">
        <v>315</v>
      </c>
      <c r="H7848" t="s">
        <v>11</v>
      </c>
      <c r="I7848" t="s">
        <v>92</v>
      </c>
      <c r="J7848" t="s">
        <v>2316</v>
      </c>
      <c r="K7848" s="17">
        <v>362.94</v>
      </c>
      <c r="L7848" s="17">
        <v>3</v>
      </c>
      <c r="M7848" s="17">
        <v>90.74</v>
      </c>
      <c r="N7848" s="17" t="str">
        <f>IF(SalesData[[#This Row],[Profit]]&gt;0,"Profit","Loss")</f>
        <v>Profit</v>
      </c>
    </row>
    <row r="7849" spans="1:14" x14ac:dyDescent="0.25">
      <c r="A7849" s="1">
        <v>42915</v>
      </c>
      <c r="B7849" s="3">
        <f t="shared" si="366"/>
        <v>2017</v>
      </c>
      <c r="C7849" s="3">
        <f t="shared" si="367"/>
        <v>6</v>
      </c>
      <c r="D7849" t="s">
        <v>419</v>
      </c>
      <c r="E7849" t="str">
        <f t="shared" si="368"/>
        <v>Alex Avila20170629</v>
      </c>
      <c r="F7849">
        <f>IF(COUNTIF($E$2:E7849, E7849) = 1, MAX($F$1:F7848) + 1, INDEX($F$1:F7848, MATCH(E7849, $E$1:E7848, 0)))</f>
        <v>3905</v>
      </c>
      <c r="G7849" t="s">
        <v>315</v>
      </c>
      <c r="H7849" t="s">
        <v>11</v>
      </c>
      <c r="I7849" t="s">
        <v>20</v>
      </c>
      <c r="J7849" t="s">
        <v>1370</v>
      </c>
      <c r="K7849" s="17">
        <v>11.54</v>
      </c>
      <c r="L7849" s="17">
        <v>2</v>
      </c>
      <c r="M7849" s="17">
        <v>5.77</v>
      </c>
      <c r="N7849" s="17" t="str">
        <f>IF(SalesData[[#This Row],[Profit]]&gt;0,"Profit","Loss")</f>
        <v>Profit</v>
      </c>
    </row>
    <row r="7850" spans="1:14" x14ac:dyDescent="0.25">
      <c r="A7850" s="1">
        <v>42915</v>
      </c>
      <c r="B7850" s="3">
        <f t="shared" si="366"/>
        <v>2017</v>
      </c>
      <c r="C7850" s="3">
        <f t="shared" si="367"/>
        <v>6</v>
      </c>
      <c r="D7850" t="s">
        <v>630</v>
      </c>
      <c r="E7850" t="str">
        <f t="shared" si="368"/>
        <v>Carol Triggs20170629</v>
      </c>
      <c r="F7850">
        <f>IF(COUNTIF($E$2:E7850, E7850) = 1, MAX($F$1:F7849) + 1, INDEX($F$1:F7849, MATCH(E7850, $E$1:E7849, 0)))</f>
        <v>3906</v>
      </c>
      <c r="G7850" t="s">
        <v>27</v>
      </c>
      <c r="H7850" t="s">
        <v>11</v>
      </c>
      <c r="I7850" t="s">
        <v>20</v>
      </c>
      <c r="J7850" t="s">
        <v>1139</v>
      </c>
      <c r="K7850" s="17">
        <v>312.55</v>
      </c>
      <c r="L7850" s="17">
        <v>9</v>
      </c>
      <c r="M7850" s="17">
        <v>101.58</v>
      </c>
      <c r="N7850" s="17" t="str">
        <f>IF(SalesData[[#This Row],[Profit]]&gt;0,"Profit","Loss")</f>
        <v>Profit</v>
      </c>
    </row>
    <row r="7851" spans="1:14" x14ac:dyDescent="0.25">
      <c r="A7851" s="1">
        <v>42915</v>
      </c>
      <c r="B7851" s="3">
        <f t="shared" si="366"/>
        <v>2017</v>
      </c>
      <c r="C7851" s="3">
        <f t="shared" si="367"/>
        <v>6</v>
      </c>
      <c r="D7851" t="s">
        <v>1446</v>
      </c>
      <c r="E7851" t="str">
        <f t="shared" si="368"/>
        <v>Fred Chung20170629</v>
      </c>
      <c r="F7851">
        <f>IF(COUNTIF($E$2:E7851, E7851) = 1, MAX($F$1:F7850) + 1, INDEX($F$1:F7850, MATCH(E7851, $E$1:E7850, 0)))</f>
        <v>3907</v>
      </c>
      <c r="G7851" t="s">
        <v>10</v>
      </c>
      <c r="H7851" t="s">
        <v>11</v>
      </c>
      <c r="I7851" t="s">
        <v>12</v>
      </c>
      <c r="J7851" t="s">
        <v>2384</v>
      </c>
      <c r="K7851" s="17">
        <v>5.18</v>
      </c>
      <c r="L7851" s="17">
        <v>1</v>
      </c>
      <c r="M7851" s="17">
        <v>1.81</v>
      </c>
      <c r="N7851" s="17" t="str">
        <f>IF(SalesData[[#This Row],[Profit]]&gt;0,"Profit","Loss")</f>
        <v>Profit</v>
      </c>
    </row>
    <row r="7852" spans="1:14" x14ac:dyDescent="0.25">
      <c r="A7852" s="1">
        <v>42915</v>
      </c>
      <c r="B7852" s="3">
        <f t="shared" si="366"/>
        <v>2017</v>
      </c>
      <c r="C7852" s="3">
        <f t="shared" si="367"/>
        <v>6</v>
      </c>
      <c r="D7852" t="s">
        <v>1563</v>
      </c>
      <c r="E7852" t="str">
        <f t="shared" si="368"/>
        <v>William Brown20170629</v>
      </c>
      <c r="F7852">
        <f>IF(COUNTIF($E$2:E7852, E7852) = 1, MAX($F$1:F7851) + 1, INDEX($F$1:F7851, MATCH(E7852, $E$1:E7851, 0)))</f>
        <v>3908</v>
      </c>
      <c r="G7852" t="s">
        <v>27</v>
      </c>
      <c r="H7852" t="s">
        <v>11</v>
      </c>
      <c r="I7852" t="s">
        <v>20</v>
      </c>
      <c r="J7852" t="s">
        <v>121</v>
      </c>
      <c r="K7852" s="17">
        <v>895.92</v>
      </c>
      <c r="L7852" s="17">
        <v>5</v>
      </c>
      <c r="M7852" s="17">
        <v>302.37</v>
      </c>
      <c r="N7852" s="17" t="str">
        <f>IF(SalesData[[#This Row],[Profit]]&gt;0,"Profit","Loss")</f>
        <v>Profit</v>
      </c>
    </row>
    <row r="7853" spans="1:14" x14ac:dyDescent="0.25">
      <c r="A7853" s="1">
        <v>42915</v>
      </c>
      <c r="B7853" s="3">
        <f t="shared" si="366"/>
        <v>2017</v>
      </c>
      <c r="C7853" s="3">
        <f t="shared" si="367"/>
        <v>6</v>
      </c>
      <c r="D7853" t="s">
        <v>1563</v>
      </c>
      <c r="E7853" t="str">
        <f t="shared" si="368"/>
        <v>William Brown20170629</v>
      </c>
      <c r="F7853">
        <f>IF(COUNTIF($E$2:E7853, E7853) = 1, MAX($F$1:F7852) + 1, INDEX($F$1:F7852, MATCH(E7853, $E$1:E7852, 0)))</f>
        <v>3908</v>
      </c>
      <c r="G7853" t="s">
        <v>27</v>
      </c>
      <c r="H7853" t="s">
        <v>11</v>
      </c>
      <c r="I7853" t="s">
        <v>18</v>
      </c>
      <c r="J7853" t="s">
        <v>1560</v>
      </c>
      <c r="K7853" s="17">
        <v>130.71</v>
      </c>
      <c r="L7853" s="17">
        <v>3</v>
      </c>
      <c r="M7853" s="17">
        <v>39.21</v>
      </c>
      <c r="N7853" s="17" t="str">
        <f>IF(SalesData[[#This Row],[Profit]]&gt;0,"Profit","Loss")</f>
        <v>Profit</v>
      </c>
    </row>
    <row r="7854" spans="1:14" x14ac:dyDescent="0.25">
      <c r="A7854" s="1">
        <v>42915</v>
      </c>
      <c r="B7854" s="3">
        <f t="shared" si="366"/>
        <v>2017</v>
      </c>
      <c r="C7854" s="3">
        <f t="shared" si="367"/>
        <v>6</v>
      </c>
      <c r="D7854" t="s">
        <v>1563</v>
      </c>
      <c r="E7854" t="str">
        <f t="shared" si="368"/>
        <v>William Brown20170629</v>
      </c>
      <c r="F7854">
        <f>IF(COUNTIF($E$2:E7854, E7854) = 1, MAX($F$1:F7853) + 1, INDEX($F$1:F7853, MATCH(E7854, $E$1:E7853, 0)))</f>
        <v>3908</v>
      </c>
      <c r="G7854" t="s">
        <v>27</v>
      </c>
      <c r="H7854" t="s">
        <v>11</v>
      </c>
      <c r="I7854" t="s">
        <v>24</v>
      </c>
      <c r="J7854" t="s">
        <v>2607</v>
      </c>
      <c r="K7854" s="17">
        <v>11.68</v>
      </c>
      <c r="L7854" s="17">
        <v>2</v>
      </c>
      <c r="M7854" s="17">
        <v>3.04</v>
      </c>
      <c r="N7854" s="17" t="str">
        <f>IF(SalesData[[#This Row],[Profit]]&gt;0,"Profit","Loss")</f>
        <v>Profit</v>
      </c>
    </row>
    <row r="7855" spans="1:14" x14ac:dyDescent="0.25">
      <c r="A7855" s="1">
        <v>42915</v>
      </c>
      <c r="B7855" s="3">
        <f t="shared" si="366"/>
        <v>2017</v>
      </c>
      <c r="C7855" s="3">
        <f t="shared" si="367"/>
        <v>6</v>
      </c>
      <c r="D7855" t="s">
        <v>1563</v>
      </c>
      <c r="E7855" t="str">
        <f t="shared" si="368"/>
        <v>William Brown20170629</v>
      </c>
      <c r="F7855">
        <f>IF(COUNTIF($E$2:E7855, E7855) = 1, MAX($F$1:F7854) + 1, INDEX($F$1:F7854, MATCH(E7855, $E$1:E7854, 0)))</f>
        <v>3908</v>
      </c>
      <c r="G7855" t="s">
        <v>27</v>
      </c>
      <c r="H7855" t="s">
        <v>39</v>
      </c>
      <c r="I7855" t="s">
        <v>52</v>
      </c>
      <c r="J7855" t="s">
        <v>213</v>
      </c>
      <c r="K7855" s="17">
        <v>62.31</v>
      </c>
      <c r="L7855" s="17">
        <v>3</v>
      </c>
      <c r="M7855" s="17">
        <v>22.43</v>
      </c>
      <c r="N7855" s="17" t="str">
        <f>IF(SalesData[[#This Row],[Profit]]&gt;0,"Profit","Loss")</f>
        <v>Profit</v>
      </c>
    </row>
    <row r="7856" spans="1:14" x14ac:dyDescent="0.25">
      <c r="A7856" s="1">
        <v>42915</v>
      </c>
      <c r="B7856" s="3">
        <f t="shared" si="366"/>
        <v>2017</v>
      </c>
      <c r="C7856" s="3">
        <f t="shared" si="367"/>
        <v>6</v>
      </c>
      <c r="D7856" t="s">
        <v>2265</v>
      </c>
      <c r="E7856" t="str">
        <f t="shared" si="368"/>
        <v>Dan Reichenbach20170629</v>
      </c>
      <c r="F7856">
        <f>IF(COUNTIF($E$2:E7856, E7856) = 1, MAX($F$1:F7855) + 1, INDEX($F$1:F7855, MATCH(E7856, $E$1:E7855, 0)))</f>
        <v>3909</v>
      </c>
      <c r="G7856" t="s">
        <v>613</v>
      </c>
      <c r="H7856" t="s">
        <v>34</v>
      </c>
      <c r="I7856" t="s">
        <v>74</v>
      </c>
      <c r="J7856" t="s">
        <v>1909</v>
      </c>
      <c r="K7856" s="17">
        <v>638.82000000000005</v>
      </c>
      <c r="L7856" s="17">
        <v>9</v>
      </c>
      <c r="M7856" s="17">
        <v>185.26</v>
      </c>
      <c r="N7856" s="17" t="str">
        <f>IF(SalesData[[#This Row],[Profit]]&gt;0,"Profit","Loss")</f>
        <v>Profit</v>
      </c>
    </row>
    <row r="7857" spans="1:14" x14ac:dyDescent="0.25">
      <c r="A7857" s="1">
        <v>42915</v>
      </c>
      <c r="B7857" s="3">
        <f t="shared" si="366"/>
        <v>2017</v>
      </c>
      <c r="C7857" s="3">
        <f t="shared" si="367"/>
        <v>6</v>
      </c>
      <c r="D7857" t="s">
        <v>2265</v>
      </c>
      <c r="E7857" t="str">
        <f t="shared" si="368"/>
        <v>Dan Reichenbach20170629</v>
      </c>
      <c r="F7857">
        <f>IF(COUNTIF($E$2:E7857, E7857) = 1, MAX($F$1:F7856) + 1, INDEX($F$1:F7856, MATCH(E7857, $E$1:E7856, 0)))</f>
        <v>3909</v>
      </c>
      <c r="G7857" t="s">
        <v>613</v>
      </c>
      <c r="H7857" t="s">
        <v>11</v>
      </c>
      <c r="I7857" t="s">
        <v>200</v>
      </c>
      <c r="J7857" t="s">
        <v>1053</v>
      </c>
      <c r="K7857" s="17">
        <v>30.69</v>
      </c>
      <c r="L7857" s="17">
        <v>3</v>
      </c>
      <c r="M7857" s="17">
        <v>7.98</v>
      </c>
      <c r="N7857" s="17" t="str">
        <f>IF(SalesData[[#This Row],[Profit]]&gt;0,"Profit","Loss")</f>
        <v>Profit</v>
      </c>
    </row>
    <row r="7858" spans="1:14" x14ac:dyDescent="0.25">
      <c r="A7858" s="1">
        <v>42915</v>
      </c>
      <c r="B7858" s="3">
        <f t="shared" si="366"/>
        <v>2017</v>
      </c>
      <c r="C7858" s="3">
        <f t="shared" si="367"/>
        <v>6</v>
      </c>
      <c r="D7858" t="s">
        <v>2265</v>
      </c>
      <c r="E7858" t="str">
        <f t="shared" si="368"/>
        <v>Dan Reichenbach20170629</v>
      </c>
      <c r="F7858">
        <f>IF(COUNTIF($E$2:E7858, E7858) = 1, MAX($F$1:F7857) + 1, INDEX($F$1:F7857, MATCH(E7858, $E$1:E7857, 0)))</f>
        <v>3909</v>
      </c>
      <c r="G7858" t="s">
        <v>613</v>
      </c>
      <c r="H7858" t="s">
        <v>34</v>
      </c>
      <c r="I7858" t="s">
        <v>47</v>
      </c>
      <c r="J7858" t="s">
        <v>2557</v>
      </c>
      <c r="K7858" s="17">
        <v>25.16</v>
      </c>
      <c r="L7858" s="17">
        <v>2</v>
      </c>
      <c r="M7858" s="17">
        <v>8.5500000000000007</v>
      </c>
      <c r="N7858" s="17" t="str">
        <f>IF(SalesData[[#This Row],[Profit]]&gt;0,"Profit","Loss")</f>
        <v>Profit</v>
      </c>
    </row>
    <row r="7859" spans="1:14" x14ac:dyDescent="0.25">
      <c r="A7859" s="1">
        <v>42915</v>
      </c>
      <c r="B7859" s="3">
        <f t="shared" si="366"/>
        <v>2017</v>
      </c>
      <c r="C7859" s="3">
        <f t="shared" si="367"/>
        <v>6</v>
      </c>
      <c r="D7859" t="s">
        <v>945</v>
      </c>
      <c r="E7859" t="str">
        <f t="shared" si="368"/>
        <v>Max Engle20170629</v>
      </c>
      <c r="F7859">
        <f>IF(COUNTIF($E$2:E7859, E7859) = 1, MAX($F$1:F7858) + 1, INDEX($F$1:F7858, MATCH(E7859, $E$1:E7858, 0)))</f>
        <v>3910</v>
      </c>
      <c r="G7859" t="s">
        <v>10</v>
      </c>
      <c r="H7859" t="s">
        <v>11</v>
      </c>
      <c r="I7859" t="s">
        <v>92</v>
      </c>
      <c r="J7859" t="s">
        <v>534</v>
      </c>
      <c r="K7859" s="17">
        <v>21.39</v>
      </c>
      <c r="L7859" s="17">
        <v>2</v>
      </c>
      <c r="M7859" s="17">
        <v>-54.55</v>
      </c>
      <c r="N7859" s="17" t="str">
        <f>IF(SalesData[[#This Row],[Profit]]&gt;0,"Profit","Loss")</f>
        <v>Loss</v>
      </c>
    </row>
    <row r="7860" spans="1:14" x14ac:dyDescent="0.25">
      <c r="A7860" s="1">
        <v>42915</v>
      </c>
      <c r="B7860" s="3">
        <f t="shared" si="366"/>
        <v>2017</v>
      </c>
      <c r="C7860" s="3">
        <f t="shared" si="367"/>
        <v>6</v>
      </c>
      <c r="D7860" t="s">
        <v>945</v>
      </c>
      <c r="E7860" t="str">
        <f t="shared" si="368"/>
        <v>Max Engle20170629</v>
      </c>
      <c r="F7860">
        <f>IF(COUNTIF($E$2:E7860, E7860) = 1, MAX($F$1:F7859) + 1, INDEX($F$1:F7859, MATCH(E7860, $E$1:E7859, 0)))</f>
        <v>3910</v>
      </c>
      <c r="G7860" t="s">
        <v>10</v>
      </c>
      <c r="H7860" t="s">
        <v>34</v>
      </c>
      <c r="I7860" t="s">
        <v>145</v>
      </c>
      <c r="J7860" t="s">
        <v>950</v>
      </c>
      <c r="K7860" s="17">
        <v>307.31</v>
      </c>
      <c r="L7860" s="17">
        <v>3</v>
      </c>
      <c r="M7860" s="17">
        <v>-39.51</v>
      </c>
      <c r="N7860" s="17" t="str">
        <f>IF(SalesData[[#This Row],[Profit]]&gt;0,"Profit","Loss")</f>
        <v>Loss</v>
      </c>
    </row>
    <row r="7861" spans="1:14" x14ac:dyDescent="0.25">
      <c r="A7861" s="1">
        <v>42915</v>
      </c>
      <c r="B7861" s="3">
        <f t="shared" si="366"/>
        <v>2017</v>
      </c>
      <c r="C7861" s="3">
        <f t="shared" si="367"/>
        <v>6</v>
      </c>
      <c r="D7861" t="s">
        <v>945</v>
      </c>
      <c r="E7861" t="str">
        <f t="shared" si="368"/>
        <v>Max Engle20170629</v>
      </c>
      <c r="F7861">
        <f>IF(COUNTIF($E$2:E7861, E7861) = 1, MAX($F$1:F7860) + 1, INDEX($F$1:F7860, MATCH(E7861, $E$1:E7860, 0)))</f>
        <v>3910</v>
      </c>
      <c r="G7861" t="s">
        <v>10</v>
      </c>
      <c r="H7861" t="s">
        <v>34</v>
      </c>
      <c r="I7861" t="s">
        <v>74</v>
      </c>
      <c r="J7861" t="s">
        <v>2198</v>
      </c>
      <c r="K7861" s="17">
        <v>410</v>
      </c>
      <c r="L7861" s="17">
        <v>3</v>
      </c>
      <c r="M7861" s="17">
        <v>-96.47</v>
      </c>
      <c r="N7861" s="17" t="str">
        <f>IF(SalesData[[#This Row],[Profit]]&gt;0,"Profit","Loss")</f>
        <v>Loss</v>
      </c>
    </row>
    <row r="7862" spans="1:14" x14ac:dyDescent="0.25">
      <c r="A7862" s="1">
        <v>42916</v>
      </c>
      <c r="B7862" s="3">
        <f t="shared" si="366"/>
        <v>2017</v>
      </c>
      <c r="C7862" s="3">
        <f t="shared" si="367"/>
        <v>6</v>
      </c>
      <c r="D7862" t="s">
        <v>2145</v>
      </c>
      <c r="E7862" t="str">
        <f t="shared" si="368"/>
        <v>Victor Preis20170630</v>
      </c>
      <c r="F7862">
        <f>IF(COUNTIF($E$2:E7862, E7862) = 1, MAX($F$1:F7861) + 1, INDEX($F$1:F7861, MATCH(E7862, $E$1:E7861, 0)))</f>
        <v>3911</v>
      </c>
      <c r="G7862" t="s">
        <v>126</v>
      </c>
      <c r="H7862" t="s">
        <v>11</v>
      </c>
      <c r="I7862" t="s">
        <v>20</v>
      </c>
      <c r="J7862" t="s">
        <v>2155</v>
      </c>
      <c r="K7862" s="17">
        <v>75.790000000000006</v>
      </c>
      <c r="L7862" s="17">
        <v>3</v>
      </c>
      <c r="M7862" s="17">
        <v>25.58</v>
      </c>
      <c r="N7862" s="17" t="str">
        <f>IF(SalesData[[#This Row],[Profit]]&gt;0,"Profit","Loss")</f>
        <v>Profit</v>
      </c>
    </row>
    <row r="7863" spans="1:14" x14ac:dyDescent="0.25">
      <c r="A7863" s="1">
        <v>42916</v>
      </c>
      <c r="B7863" s="3">
        <f t="shared" si="366"/>
        <v>2017</v>
      </c>
      <c r="C7863" s="3">
        <f t="shared" si="367"/>
        <v>6</v>
      </c>
      <c r="D7863" t="s">
        <v>1023</v>
      </c>
      <c r="E7863" t="str">
        <f t="shared" si="368"/>
        <v>Sheri Gordon20170630</v>
      </c>
      <c r="F7863">
        <f>IF(COUNTIF($E$2:E7863, E7863) = 1, MAX($F$1:F7862) + 1, INDEX($F$1:F7862, MATCH(E7863, $E$1:E7862, 0)))</f>
        <v>3912</v>
      </c>
      <c r="G7863" t="s">
        <v>149</v>
      </c>
      <c r="H7863" t="s">
        <v>34</v>
      </c>
      <c r="I7863" t="s">
        <v>145</v>
      </c>
      <c r="J7863" t="s">
        <v>1703</v>
      </c>
      <c r="K7863" s="17">
        <v>1044.6300000000001</v>
      </c>
      <c r="L7863" s="17">
        <v>5</v>
      </c>
      <c r="M7863" s="17">
        <v>-295.98</v>
      </c>
      <c r="N7863" s="17" t="str">
        <f>IF(SalesData[[#This Row],[Profit]]&gt;0,"Profit","Loss")</f>
        <v>Loss</v>
      </c>
    </row>
    <row r="7864" spans="1:14" x14ac:dyDescent="0.25">
      <c r="A7864" s="1">
        <v>42916</v>
      </c>
      <c r="B7864" s="3">
        <f t="shared" si="366"/>
        <v>2017</v>
      </c>
      <c r="C7864" s="3">
        <f t="shared" si="367"/>
        <v>6</v>
      </c>
      <c r="D7864" t="s">
        <v>1781</v>
      </c>
      <c r="E7864" t="str">
        <f t="shared" si="368"/>
        <v>Ralph Arnett20170630</v>
      </c>
      <c r="F7864">
        <f>IF(COUNTIF($E$2:E7864, E7864) = 1, MAX($F$1:F7863) + 1, INDEX($F$1:F7863, MATCH(E7864, $E$1:E7863, 0)))</f>
        <v>3913</v>
      </c>
      <c r="G7864" t="s">
        <v>149</v>
      </c>
      <c r="H7864" t="s">
        <v>11</v>
      </c>
      <c r="I7864" t="s">
        <v>18</v>
      </c>
      <c r="J7864" t="s">
        <v>2005</v>
      </c>
      <c r="K7864" s="17">
        <v>248.57</v>
      </c>
      <c r="L7864" s="17">
        <v>7</v>
      </c>
      <c r="M7864" s="17">
        <v>67.11</v>
      </c>
      <c r="N7864" s="17" t="str">
        <f>IF(SalesData[[#This Row],[Profit]]&gt;0,"Profit","Loss")</f>
        <v>Profit</v>
      </c>
    </row>
    <row r="7865" spans="1:14" x14ac:dyDescent="0.25">
      <c r="A7865" s="1">
        <v>42916</v>
      </c>
      <c r="B7865" s="3">
        <f t="shared" si="366"/>
        <v>2017</v>
      </c>
      <c r="C7865" s="3">
        <f t="shared" si="367"/>
        <v>6</v>
      </c>
      <c r="D7865" t="s">
        <v>1781</v>
      </c>
      <c r="E7865" t="str">
        <f t="shared" si="368"/>
        <v>Ralph Arnett20170630</v>
      </c>
      <c r="F7865">
        <f>IF(COUNTIF($E$2:E7865, E7865) = 1, MAX($F$1:F7864) + 1, INDEX($F$1:F7864, MATCH(E7865, $E$1:E7864, 0)))</f>
        <v>3913</v>
      </c>
      <c r="G7865" t="s">
        <v>149</v>
      </c>
      <c r="H7865" t="s">
        <v>34</v>
      </c>
      <c r="I7865" t="s">
        <v>47</v>
      </c>
      <c r="J7865" t="s">
        <v>1698</v>
      </c>
      <c r="K7865" s="17">
        <v>22.23</v>
      </c>
      <c r="L7865" s="17">
        <v>1</v>
      </c>
      <c r="M7865" s="17">
        <v>9.7799999999999994</v>
      </c>
      <c r="N7865" s="17" t="str">
        <f>IF(SalesData[[#This Row],[Profit]]&gt;0,"Profit","Loss")</f>
        <v>Profit</v>
      </c>
    </row>
    <row r="7866" spans="1:14" x14ac:dyDescent="0.25">
      <c r="A7866" s="1">
        <v>42916</v>
      </c>
      <c r="B7866" s="3">
        <f t="shared" si="366"/>
        <v>2017</v>
      </c>
      <c r="C7866" s="3">
        <f t="shared" si="367"/>
        <v>6</v>
      </c>
      <c r="D7866" t="s">
        <v>925</v>
      </c>
      <c r="E7866" t="str">
        <f t="shared" si="368"/>
        <v>Gary Hansen20170630</v>
      </c>
      <c r="F7866">
        <f>IF(COUNTIF($E$2:E7866, E7866) = 1, MAX($F$1:F7865) + 1, INDEX($F$1:F7865, MATCH(E7866, $E$1:E7865, 0)))</f>
        <v>3914</v>
      </c>
      <c r="G7866" t="s">
        <v>15</v>
      </c>
      <c r="H7866" t="s">
        <v>39</v>
      </c>
      <c r="I7866" t="s">
        <v>40</v>
      </c>
      <c r="J7866" t="s">
        <v>1695</v>
      </c>
      <c r="K7866" s="17">
        <v>1001.58</v>
      </c>
      <c r="L7866" s="17">
        <v>2</v>
      </c>
      <c r="M7866" s="17">
        <v>125.2</v>
      </c>
      <c r="N7866" s="17" t="str">
        <f>IF(SalesData[[#This Row],[Profit]]&gt;0,"Profit","Loss")</f>
        <v>Profit</v>
      </c>
    </row>
    <row r="7867" spans="1:14" x14ac:dyDescent="0.25">
      <c r="A7867" s="1">
        <v>42916</v>
      </c>
      <c r="B7867" s="3">
        <f t="shared" si="366"/>
        <v>2017</v>
      </c>
      <c r="C7867" s="3">
        <f t="shared" si="367"/>
        <v>6</v>
      </c>
      <c r="D7867" t="s">
        <v>925</v>
      </c>
      <c r="E7867" t="str">
        <f t="shared" si="368"/>
        <v>Gary Hansen20170630</v>
      </c>
      <c r="F7867">
        <f>IF(COUNTIF($E$2:E7867, E7867) = 1, MAX($F$1:F7866) + 1, INDEX($F$1:F7866, MATCH(E7867, $E$1:E7866, 0)))</f>
        <v>3914</v>
      </c>
      <c r="G7867" t="s">
        <v>15</v>
      </c>
      <c r="H7867" t="s">
        <v>34</v>
      </c>
      <c r="I7867" t="s">
        <v>35</v>
      </c>
      <c r="J7867" t="s">
        <v>1454</v>
      </c>
      <c r="K7867" s="17">
        <v>569.05999999999995</v>
      </c>
      <c r="L7867" s="17">
        <v>3</v>
      </c>
      <c r="M7867" s="17">
        <v>-178.85</v>
      </c>
      <c r="N7867" s="17" t="str">
        <f>IF(SalesData[[#This Row],[Profit]]&gt;0,"Profit","Loss")</f>
        <v>Loss</v>
      </c>
    </row>
    <row r="7868" spans="1:14" x14ac:dyDescent="0.25">
      <c r="A7868" s="1">
        <v>42916</v>
      </c>
      <c r="B7868" s="3">
        <f t="shared" si="366"/>
        <v>2017</v>
      </c>
      <c r="C7868" s="3">
        <f t="shared" si="367"/>
        <v>6</v>
      </c>
      <c r="D7868" t="s">
        <v>925</v>
      </c>
      <c r="E7868" t="str">
        <f t="shared" si="368"/>
        <v>Gary Hansen20170630</v>
      </c>
      <c r="F7868">
        <f>IF(COUNTIF($E$2:E7868, E7868) = 1, MAX($F$1:F7867) + 1, INDEX($F$1:F7867, MATCH(E7868, $E$1:E7867, 0)))</f>
        <v>3914</v>
      </c>
      <c r="G7868" t="s">
        <v>15</v>
      </c>
      <c r="H7868" t="s">
        <v>34</v>
      </c>
      <c r="I7868" t="s">
        <v>47</v>
      </c>
      <c r="J7868" t="s">
        <v>1905</v>
      </c>
      <c r="K7868" s="17">
        <v>14.22</v>
      </c>
      <c r="L7868" s="17">
        <v>2</v>
      </c>
      <c r="M7868" s="17">
        <v>-10.31</v>
      </c>
      <c r="N7868" s="17" t="str">
        <f>IF(SalesData[[#This Row],[Profit]]&gt;0,"Profit","Loss")</f>
        <v>Loss</v>
      </c>
    </row>
    <row r="7869" spans="1:14" x14ac:dyDescent="0.25">
      <c r="A7869" s="1">
        <v>42916</v>
      </c>
      <c r="B7869" s="3">
        <f t="shared" si="366"/>
        <v>2017</v>
      </c>
      <c r="C7869" s="3">
        <f t="shared" si="367"/>
        <v>6</v>
      </c>
      <c r="D7869" t="s">
        <v>2544</v>
      </c>
      <c r="E7869" t="str">
        <f t="shared" si="368"/>
        <v>Darrin Van Huff20170630</v>
      </c>
      <c r="F7869">
        <f>IF(COUNTIF($E$2:E7869, E7869) = 1, MAX($F$1:F7868) + 1, INDEX($F$1:F7868, MATCH(E7869, $E$1:E7868, 0)))</f>
        <v>3915</v>
      </c>
      <c r="G7869" t="s">
        <v>120</v>
      </c>
      <c r="H7869" t="s">
        <v>34</v>
      </c>
      <c r="I7869" t="s">
        <v>47</v>
      </c>
      <c r="J7869" t="s">
        <v>913</v>
      </c>
      <c r="K7869" s="17">
        <v>19.52</v>
      </c>
      <c r="L7869" s="17">
        <v>2</v>
      </c>
      <c r="M7869" s="17">
        <v>5.37</v>
      </c>
      <c r="N7869" s="17" t="str">
        <f>IF(SalesData[[#This Row],[Profit]]&gt;0,"Profit","Loss")</f>
        <v>Profit</v>
      </c>
    </row>
    <row r="7870" spans="1:14" x14ac:dyDescent="0.25">
      <c r="A7870" s="1">
        <v>42916</v>
      </c>
      <c r="B7870" s="3">
        <f t="shared" si="366"/>
        <v>2017</v>
      </c>
      <c r="C7870" s="3">
        <f t="shared" si="367"/>
        <v>6</v>
      </c>
      <c r="D7870" t="s">
        <v>1301</v>
      </c>
      <c r="E7870" t="str">
        <f t="shared" si="368"/>
        <v>John Castell20170630</v>
      </c>
      <c r="F7870">
        <f>IF(COUNTIF($E$2:E7870, E7870) = 1, MAX($F$1:F7869) + 1, INDEX($F$1:F7869, MATCH(E7870, $E$1:E7869, 0)))</f>
        <v>3916</v>
      </c>
      <c r="G7870" t="s">
        <v>27</v>
      </c>
      <c r="H7870" t="s">
        <v>34</v>
      </c>
      <c r="I7870" t="s">
        <v>74</v>
      </c>
      <c r="J7870" t="s">
        <v>155</v>
      </c>
      <c r="K7870" s="17">
        <v>436</v>
      </c>
      <c r="L7870" s="17">
        <v>3</v>
      </c>
      <c r="M7870" s="17">
        <v>5.13</v>
      </c>
      <c r="N7870" s="17" t="str">
        <f>IF(SalesData[[#This Row],[Profit]]&gt;0,"Profit","Loss")</f>
        <v>Profit</v>
      </c>
    </row>
    <row r="7871" spans="1:14" x14ac:dyDescent="0.25">
      <c r="A7871" s="1">
        <v>42916</v>
      </c>
      <c r="B7871" s="3">
        <f t="shared" si="366"/>
        <v>2017</v>
      </c>
      <c r="C7871" s="3">
        <f t="shared" si="367"/>
        <v>6</v>
      </c>
      <c r="D7871" t="s">
        <v>1371</v>
      </c>
      <c r="E7871" t="str">
        <f t="shared" si="368"/>
        <v>Thomas Thornton20170630</v>
      </c>
      <c r="F7871">
        <f>IF(COUNTIF($E$2:E7871, E7871) = 1, MAX($F$1:F7870) + 1, INDEX($F$1:F7870, MATCH(E7871, $E$1:E7870, 0)))</f>
        <v>3917</v>
      </c>
      <c r="G7871" t="s">
        <v>27</v>
      </c>
      <c r="H7871" t="s">
        <v>11</v>
      </c>
      <c r="I7871" t="s">
        <v>12</v>
      </c>
      <c r="J7871" t="s">
        <v>360</v>
      </c>
      <c r="K7871" s="17">
        <v>204.95</v>
      </c>
      <c r="L7871" s="17">
        <v>5</v>
      </c>
      <c r="M7871" s="17">
        <v>100.43</v>
      </c>
      <c r="N7871" s="17" t="str">
        <f>IF(SalesData[[#This Row],[Profit]]&gt;0,"Profit","Loss")</f>
        <v>Profit</v>
      </c>
    </row>
    <row r="7872" spans="1:14" x14ac:dyDescent="0.25">
      <c r="A7872" s="1">
        <v>42916</v>
      </c>
      <c r="B7872" s="3">
        <f t="shared" si="366"/>
        <v>2017</v>
      </c>
      <c r="C7872" s="3">
        <f t="shared" si="367"/>
        <v>6</v>
      </c>
      <c r="D7872" t="s">
        <v>171</v>
      </c>
      <c r="E7872" t="str">
        <f t="shared" si="368"/>
        <v>Neil Ducich20170630</v>
      </c>
      <c r="F7872">
        <f>IF(COUNTIF($E$2:E7872, E7872) = 1, MAX($F$1:F7871) + 1, INDEX($F$1:F7871, MATCH(E7872, $E$1:E7871, 0)))</f>
        <v>3918</v>
      </c>
      <c r="G7872" t="s">
        <v>149</v>
      </c>
      <c r="H7872" t="s">
        <v>11</v>
      </c>
      <c r="I7872" t="s">
        <v>18</v>
      </c>
      <c r="J7872" t="s">
        <v>1384</v>
      </c>
      <c r="K7872" s="17">
        <v>1085.42</v>
      </c>
      <c r="L7872" s="17">
        <v>7</v>
      </c>
      <c r="M7872" s="17">
        <v>282.20999999999998</v>
      </c>
      <c r="N7872" s="17" t="str">
        <f>IF(SalesData[[#This Row],[Profit]]&gt;0,"Profit","Loss")</f>
        <v>Profit</v>
      </c>
    </row>
    <row r="7873" spans="1:14" x14ac:dyDescent="0.25">
      <c r="A7873" s="1">
        <v>42917</v>
      </c>
      <c r="B7873" s="3">
        <f t="shared" si="366"/>
        <v>2017</v>
      </c>
      <c r="C7873" s="3">
        <f t="shared" si="367"/>
        <v>7</v>
      </c>
      <c r="D7873" t="s">
        <v>1385</v>
      </c>
      <c r="E7873" t="str">
        <f t="shared" si="368"/>
        <v>Karen Ferguson20170701</v>
      </c>
      <c r="F7873">
        <f>IF(COUNTIF($E$2:E7873, E7873) = 1, MAX($F$1:F7872) + 1, INDEX($F$1:F7872, MATCH(E7873, $E$1:E7872, 0)))</f>
        <v>3919</v>
      </c>
      <c r="G7873" t="s">
        <v>129</v>
      </c>
      <c r="H7873" t="s">
        <v>11</v>
      </c>
      <c r="I7873" t="s">
        <v>18</v>
      </c>
      <c r="J7873" t="s">
        <v>586</v>
      </c>
      <c r="K7873" s="17">
        <v>443.92</v>
      </c>
      <c r="L7873" s="17">
        <v>4</v>
      </c>
      <c r="M7873" s="17">
        <v>13.32</v>
      </c>
      <c r="N7873" s="17" t="str">
        <f>IF(SalesData[[#This Row],[Profit]]&gt;0,"Profit","Loss")</f>
        <v>Profit</v>
      </c>
    </row>
    <row r="7874" spans="1:14" x14ac:dyDescent="0.25">
      <c r="A7874" s="1">
        <v>42917</v>
      </c>
      <c r="B7874" s="3">
        <f t="shared" ref="B7874:B7937" si="369">YEAR(A7874)</f>
        <v>2017</v>
      </c>
      <c r="C7874" s="3">
        <f t="shared" ref="C7874:C7937" si="370">MONTH(A7874)</f>
        <v>7</v>
      </c>
      <c r="D7874" t="s">
        <v>1385</v>
      </c>
      <c r="E7874" t="str">
        <f t="shared" ref="E7874:E7937" si="371">D7874 &amp; TEXT(A7874, "yyyymmdd")</f>
        <v>Karen Ferguson20170701</v>
      </c>
      <c r="F7874">
        <f>IF(COUNTIF($E$2:E7874, E7874) = 1, MAX($F$1:F7873) + 1, INDEX($F$1:F7873, MATCH(E7874, $E$1:E7873, 0)))</f>
        <v>3919</v>
      </c>
      <c r="G7874" t="s">
        <v>129</v>
      </c>
      <c r="H7874" t="s">
        <v>11</v>
      </c>
      <c r="I7874" t="s">
        <v>20</v>
      </c>
      <c r="J7874" t="s">
        <v>528</v>
      </c>
      <c r="K7874" s="17">
        <v>169.99</v>
      </c>
      <c r="L7874" s="17">
        <v>1</v>
      </c>
      <c r="M7874" s="17">
        <v>78.2</v>
      </c>
      <c r="N7874" s="17" t="str">
        <f>IF(SalesData[[#This Row],[Profit]]&gt;0,"Profit","Loss")</f>
        <v>Profit</v>
      </c>
    </row>
    <row r="7875" spans="1:14" x14ac:dyDescent="0.25">
      <c r="A7875" s="1">
        <v>42917</v>
      </c>
      <c r="B7875" s="3">
        <f t="shared" si="369"/>
        <v>2017</v>
      </c>
      <c r="C7875" s="3">
        <f t="shared" si="370"/>
        <v>7</v>
      </c>
      <c r="D7875" t="s">
        <v>1385</v>
      </c>
      <c r="E7875" t="str">
        <f t="shared" si="371"/>
        <v>Karen Ferguson20170701</v>
      </c>
      <c r="F7875">
        <f>IF(COUNTIF($E$2:E7875, E7875) = 1, MAX($F$1:F7874) + 1, INDEX($F$1:F7874, MATCH(E7875, $E$1:E7874, 0)))</f>
        <v>3919</v>
      </c>
      <c r="G7875" t="s">
        <v>129</v>
      </c>
      <c r="H7875" t="s">
        <v>11</v>
      </c>
      <c r="I7875" t="s">
        <v>12</v>
      </c>
      <c r="J7875" t="s">
        <v>493</v>
      </c>
      <c r="K7875" s="17">
        <v>25.92</v>
      </c>
      <c r="L7875" s="17">
        <v>4</v>
      </c>
      <c r="M7875" s="17">
        <v>12.44</v>
      </c>
      <c r="N7875" s="17" t="str">
        <f>IF(SalesData[[#This Row],[Profit]]&gt;0,"Profit","Loss")</f>
        <v>Profit</v>
      </c>
    </row>
    <row r="7876" spans="1:14" x14ac:dyDescent="0.25">
      <c r="A7876" s="1">
        <v>42918</v>
      </c>
      <c r="B7876" s="3">
        <f t="shared" si="369"/>
        <v>2017</v>
      </c>
      <c r="C7876" s="3">
        <f t="shared" si="370"/>
        <v>7</v>
      </c>
      <c r="D7876" t="s">
        <v>963</v>
      </c>
      <c r="E7876" t="str">
        <f t="shared" si="371"/>
        <v>Adrian Hane20170702</v>
      </c>
      <c r="F7876">
        <f>IF(COUNTIF($E$2:E7876, E7876) = 1, MAX($F$1:F7875) + 1, INDEX($F$1:F7875, MATCH(E7876, $E$1:E7875, 0)))</f>
        <v>3920</v>
      </c>
      <c r="G7876" t="s">
        <v>10</v>
      </c>
      <c r="H7876" t="s">
        <v>11</v>
      </c>
      <c r="I7876" t="s">
        <v>12</v>
      </c>
      <c r="J7876" t="s">
        <v>1989</v>
      </c>
      <c r="K7876" s="17">
        <v>163.96</v>
      </c>
      <c r="L7876" s="17">
        <v>5</v>
      </c>
      <c r="M7876" s="17">
        <v>59.44</v>
      </c>
      <c r="N7876" s="17" t="str">
        <f>IF(SalesData[[#This Row],[Profit]]&gt;0,"Profit","Loss")</f>
        <v>Profit</v>
      </c>
    </row>
    <row r="7877" spans="1:14" x14ac:dyDescent="0.25">
      <c r="A7877" s="1">
        <v>42918</v>
      </c>
      <c r="B7877" s="3">
        <f t="shared" si="369"/>
        <v>2017</v>
      </c>
      <c r="C7877" s="3">
        <f t="shared" si="370"/>
        <v>7</v>
      </c>
      <c r="D7877" t="s">
        <v>963</v>
      </c>
      <c r="E7877" t="str">
        <f t="shared" si="371"/>
        <v>Adrian Hane20170702</v>
      </c>
      <c r="F7877">
        <f>IF(COUNTIF($E$2:E7877, E7877) = 1, MAX($F$1:F7876) + 1, INDEX($F$1:F7876, MATCH(E7877, $E$1:E7876, 0)))</f>
        <v>3920</v>
      </c>
      <c r="G7877" t="s">
        <v>10</v>
      </c>
      <c r="H7877" t="s">
        <v>11</v>
      </c>
      <c r="I7877" t="s">
        <v>20</v>
      </c>
      <c r="J7877" t="s">
        <v>914</v>
      </c>
      <c r="K7877" s="17">
        <v>5.23</v>
      </c>
      <c r="L7877" s="17">
        <v>4</v>
      </c>
      <c r="M7877" s="17">
        <v>-8.11</v>
      </c>
      <c r="N7877" s="17" t="str">
        <f>IF(SalesData[[#This Row],[Profit]]&gt;0,"Profit","Loss")</f>
        <v>Loss</v>
      </c>
    </row>
    <row r="7878" spans="1:14" x14ac:dyDescent="0.25">
      <c r="A7878" s="1">
        <v>42919</v>
      </c>
      <c r="B7878" s="3">
        <f t="shared" si="369"/>
        <v>2017</v>
      </c>
      <c r="C7878" s="3">
        <f t="shared" si="370"/>
        <v>7</v>
      </c>
      <c r="D7878" t="s">
        <v>2688</v>
      </c>
      <c r="E7878" t="str">
        <f t="shared" si="371"/>
        <v>Chuck Sachs20170703</v>
      </c>
      <c r="F7878">
        <f>IF(COUNTIF($E$2:E7878, E7878) = 1, MAX($F$1:F7877) + 1, INDEX($F$1:F7877, MATCH(E7878, $E$1:E7877, 0)))</f>
        <v>3921</v>
      </c>
      <c r="G7878" t="s">
        <v>30</v>
      </c>
      <c r="H7878" t="s">
        <v>34</v>
      </c>
      <c r="I7878" t="s">
        <v>47</v>
      </c>
      <c r="J7878" t="s">
        <v>1837</v>
      </c>
      <c r="K7878" s="17">
        <v>23.99</v>
      </c>
      <c r="L7878" s="17">
        <v>1</v>
      </c>
      <c r="M7878" s="17">
        <v>5.52</v>
      </c>
      <c r="N7878" s="17" t="str">
        <f>IF(SalesData[[#This Row],[Profit]]&gt;0,"Profit","Loss")</f>
        <v>Profit</v>
      </c>
    </row>
    <row r="7879" spans="1:14" x14ac:dyDescent="0.25">
      <c r="A7879" s="1">
        <v>42919</v>
      </c>
      <c r="B7879" s="3">
        <f t="shared" si="369"/>
        <v>2017</v>
      </c>
      <c r="C7879" s="3">
        <f t="shared" si="370"/>
        <v>7</v>
      </c>
      <c r="D7879" t="s">
        <v>2688</v>
      </c>
      <c r="E7879" t="str">
        <f t="shared" si="371"/>
        <v>Chuck Sachs20170703</v>
      </c>
      <c r="F7879">
        <f>IF(COUNTIF($E$2:E7879, E7879) = 1, MAX($F$1:F7878) + 1, INDEX($F$1:F7878, MATCH(E7879, $E$1:E7878, 0)))</f>
        <v>3921</v>
      </c>
      <c r="G7879" t="s">
        <v>30</v>
      </c>
      <c r="H7879" t="s">
        <v>39</v>
      </c>
      <c r="I7879" t="s">
        <v>40</v>
      </c>
      <c r="J7879" t="s">
        <v>520</v>
      </c>
      <c r="K7879" s="17">
        <v>287.97000000000003</v>
      </c>
      <c r="L7879" s="17">
        <v>3</v>
      </c>
      <c r="M7879" s="17">
        <v>77.75</v>
      </c>
      <c r="N7879" s="17" t="str">
        <f>IF(SalesData[[#This Row],[Profit]]&gt;0,"Profit","Loss")</f>
        <v>Profit</v>
      </c>
    </row>
    <row r="7880" spans="1:14" x14ac:dyDescent="0.25">
      <c r="A7880" s="1">
        <v>42919</v>
      </c>
      <c r="B7880" s="3">
        <f t="shared" si="369"/>
        <v>2017</v>
      </c>
      <c r="C7880" s="3">
        <f t="shared" si="370"/>
        <v>7</v>
      </c>
      <c r="D7880" t="s">
        <v>1891</v>
      </c>
      <c r="E7880" t="str">
        <f t="shared" si="371"/>
        <v>Yana Sorensen20170703</v>
      </c>
      <c r="F7880">
        <f>IF(COUNTIF($E$2:E7880, E7880) = 1, MAX($F$1:F7879) + 1, INDEX($F$1:F7879, MATCH(E7880, $E$1:E7879, 0)))</f>
        <v>3922</v>
      </c>
      <c r="G7880" t="s">
        <v>245</v>
      </c>
      <c r="H7880" t="s">
        <v>11</v>
      </c>
      <c r="I7880" t="s">
        <v>24</v>
      </c>
      <c r="J7880" t="s">
        <v>76</v>
      </c>
      <c r="K7880" s="17">
        <v>9.5500000000000007</v>
      </c>
      <c r="L7880" s="17">
        <v>3</v>
      </c>
      <c r="M7880" s="17">
        <v>1.55</v>
      </c>
      <c r="N7880" s="17" t="str">
        <f>IF(SalesData[[#This Row],[Profit]]&gt;0,"Profit","Loss")</f>
        <v>Profit</v>
      </c>
    </row>
    <row r="7881" spans="1:14" x14ac:dyDescent="0.25">
      <c r="A7881" s="1">
        <v>42919</v>
      </c>
      <c r="B7881" s="3">
        <f t="shared" si="369"/>
        <v>2017</v>
      </c>
      <c r="C7881" s="3">
        <f t="shared" si="370"/>
        <v>7</v>
      </c>
      <c r="D7881" t="s">
        <v>437</v>
      </c>
      <c r="E7881" t="str">
        <f t="shared" si="371"/>
        <v>Rob Dowd20170703</v>
      </c>
      <c r="F7881">
        <f>IF(COUNTIF($E$2:E7881, E7881) = 1, MAX($F$1:F7880) + 1, INDEX($F$1:F7880, MATCH(E7881, $E$1:E7880, 0)))</f>
        <v>3923</v>
      </c>
      <c r="G7881" t="s">
        <v>10</v>
      </c>
      <c r="H7881" t="s">
        <v>39</v>
      </c>
      <c r="I7881" t="s">
        <v>40</v>
      </c>
      <c r="J7881" t="s">
        <v>721</v>
      </c>
      <c r="K7881" s="17">
        <v>167.97</v>
      </c>
      <c r="L7881" s="17">
        <v>4</v>
      </c>
      <c r="M7881" s="17">
        <v>62.99</v>
      </c>
      <c r="N7881" s="17" t="str">
        <f>IF(SalesData[[#This Row],[Profit]]&gt;0,"Profit","Loss")</f>
        <v>Profit</v>
      </c>
    </row>
    <row r="7882" spans="1:14" x14ac:dyDescent="0.25">
      <c r="A7882" s="1">
        <v>42919</v>
      </c>
      <c r="B7882" s="3">
        <f t="shared" si="369"/>
        <v>2017</v>
      </c>
      <c r="C7882" s="3">
        <f t="shared" si="370"/>
        <v>7</v>
      </c>
      <c r="D7882" t="s">
        <v>483</v>
      </c>
      <c r="E7882" t="str">
        <f t="shared" si="371"/>
        <v>Frank Hawley20170703</v>
      </c>
      <c r="F7882">
        <f>IF(COUNTIF($E$2:E7882, E7882) = 1, MAX($F$1:F7881) + 1, INDEX($F$1:F7881, MATCH(E7882, $E$1:E7881, 0)))</f>
        <v>3924</v>
      </c>
      <c r="G7882" t="s">
        <v>10</v>
      </c>
      <c r="H7882" t="s">
        <v>11</v>
      </c>
      <c r="I7882" t="s">
        <v>12</v>
      </c>
      <c r="J7882" t="s">
        <v>264</v>
      </c>
      <c r="K7882" s="17">
        <v>273.89999999999998</v>
      </c>
      <c r="L7882" s="17">
        <v>7</v>
      </c>
      <c r="M7882" s="17">
        <v>92.44</v>
      </c>
      <c r="N7882" s="17" t="str">
        <f>IF(SalesData[[#This Row],[Profit]]&gt;0,"Profit","Loss")</f>
        <v>Profit</v>
      </c>
    </row>
    <row r="7883" spans="1:14" x14ac:dyDescent="0.25">
      <c r="A7883" s="1">
        <v>42919</v>
      </c>
      <c r="B7883" s="3">
        <f t="shared" si="369"/>
        <v>2017</v>
      </c>
      <c r="C7883" s="3">
        <f t="shared" si="370"/>
        <v>7</v>
      </c>
      <c r="D7883" t="s">
        <v>483</v>
      </c>
      <c r="E7883" t="str">
        <f t="shared" si="371"/>
        <v>Frank Hawley20170703</v>
      </c>
      <c r="F7883">
        <f>IF(COUNTIF($E$2:E7883, E7883) = 1, MAX($F$1:F7882) + 1, INDEX($F$1:F7882, MATCH(E7883, $E$1:E7882, 0)))</f>
        <v>3924</v>
      </c>
      <c r="G7883" t="s">
        <v>10</v>
      </c>
      <c r="H7883" t="s">
        <v>39</v>
      </c>
      <c r="I7883" t="s">
        <v>302</v>
      </c>
      <c r="J7883" t="s">
        <v>2689</v>
      </c>
      <c r="K7883" s="17">
        <v>597.13</v>
      </c>
      <c r="L7883" s="17">
        <v>3</v>
      </c>
      <c r="M7883" s="17">
        <v>49.76</v>
      </c>
      <c r="N7883" s="17" t="str">
        <f>IF(SalesData[[#This Row],[Profit]]&gt;0,"Profit","Loss")</f>
        <v>Profit</v>
      </c>
    </row>
    <row r="7884" spans="1:14" x14ac:dyDescent="0.25">
      <c r="A7884" s="1">
        <v>42919</v>
      </c>
      <c r="B7884" s="3">
        <f t="shared" si="369"/>
        <v>2017</v>
      </c>
      <c r="C7884" s="3">
        <f t="shared" si="370"/>
        <v>7</v>
      </c>
      <c r="D7884" t="s">
        <v>383</v>
      </c>
      <c r="E7884" t="str">
        <f t="shared" si="371"/>
        <v>Christina Anderson20170703</v>
      </c>
      <c r="F7884">
        <f>IF(COUNTIF($E$2:E7884, E7884) = 1, MAX($F$1:F7883) + 1, INDEX($F$1:F7883, MATCH(E7884, $E$1:E7883, 0)))</f>
        <v>3925</v>
      </c>
      <c r="G7884" t="s">
        <v>399</v>
      </c>
      <c r="H7884" t="s">
        <v>34</v>
      </c>
      <c r="I7884" t="s">
        <v>47</v>
      </c>
      <c r="J7884" t="s">
        <v>570</v>
      </c>
      <c r="K7884" s="17">
        <v>545.85</v>
      </c>
      <c r="L7884" s="17">
        <v>9</v>
      </c>
      <c r="M7884" s="17">
        <v>114.63</v>
      </c>
      <c r="N7884" s="17" t="str">
        <f>IF(SalesData[[#This Row],[Profit]]&gt;0,"Profit","Loss")</f>
        <v>Profit</v>
      </c>
    </row>
    <row r="7885" spans="1:14" x14ac:dyDescent="0.25">
      <c r="A7885" s="1">
        <v>42919</v>
      </c>
      <c r="B7885" s="3">
        <f t="shared" si="369"/>
        <v>2017</v>
      </c>
      <c r="C7885" s="3">
        <f t="shared" si="370"/>
        <v>7</v>
      </c>
      <c r="D7885" t="s">
        <v>1223</v>
      </c>
      <c r="E7885" t="str">
        <f t="shared" si="371"/>
        <v>Sam Zeldin20170703</v>
      </c>
      <c r="F7885">
        <f>IF(COUNTIF($E$2:E7885, E7885) = 1, MAX($F$1:F7884) + 1, INDEX($F$1:F7884, MATCH(E7885, $E$1:E7884, 0)))</f>
        <v>3926</v>
      </c>
      <c r="G7885" t="s">
        <v>78</v>
      </c>
      <c r="H7885" t="s">
        <v>11</v>
      </c>
      <c r="I7885" t="s">
        <v>12</v>
      </c>
      <c r="J7885" t="s">
        <v>13</v>
      </c>
      <c r="K7885" s="17">
        <v>32.9</v>
      </c>
      <c r="L7885" s="17">
        <v>4</v>
      </c>
      <c r="M7885" s="17">
        <v>11.1</v>
      </c>
      <c r="N7885" s="17" t="str">
        <f>IF(SalesData[[#This Row],[Profit]]&gt;0,"Profit","Loss")</f>
        <v>Profit</v>
      </c>
    </row>
    <row r="7886" spans="1:14" x14ac:dyDescent="0.25">
      <c r="A7886" s="1">
        <v>42919</v>
      </c>
      <c r="B7886" s="3">
        <f t="shared" si="369"/>
        <v>2017</v>
      </c>
      <c r="C7886" s="3">
        <f t="shared" si="370"/>
        <v>7</v>
      </c>
      <c r="D7886" t="s">
        <v>1223</v>
      </c>
      <c r="E7886" t="str">
        <f t="shared" si="371"/>
        <v>Sam Zeldin20170703</v>
      </c>
      <c r="F7886">
        <f>IF(COUNTIF($E$2:E7886, E7886) = 1, MAX($F$1:F7885) + 1, INDEX($F$1:F7885, MATCH(E7886, $E$1:E7885, 0)))</f>
        <v>3926</v>
      </c>
      <c r="G7886" t="s">
        <v>78</v>
      </c>
      <c r="H7886" t="s">
        <v>34</v>
      </c>
      <c r="I7886" t="s">
        <v>145</v>
      </c>
      <c r="J7886" t="s">
        <v>790</v>
      </c>
      <c r="K7886" s="17">
        <v>215.15</v>
      </c>
      <c r="L7886" s="17">
        <v>2</v>
      </c>
      <c r="M7886" s="17">
        <v>-103.99</v>
      </c>
      <c r="N7886" s="17" t="str">
        <f>IF(SalesData[[#This Row],[Profit]]&gt;0,"Profit","Loss")</f>
        <v>Loss</v>
      </c>
    </row>
    <row r="7887" spans="1:14" x14ac:dyDescent="0.25">
      <c r="A7887" s="1">
        <v>42919</v>
      </c>
      <c r="B7887" s="3">
        <f t="shared" si="369"/>
        <v>2017</v>
      </c>
      <c r="C7887" s="3">
        <f t="shared" si="370"/>
        <v>7</v>
      </c>
      <c r="D7887" t="s">
        <v>1223</v>
      </c>
      <c r="E7887" t="str">
        <f t="shared" si="371"/>
        <v>Sam Zeldin20170703</v>
      </c>
      <c r="F7887">
        <f>IF(COUNTIF($E$2:E7887, E7887) = 1, MAX($F$1:F7886) + 1, INDEX($F$1:F7886, MATCH(E7887, $E$1:E7886, 0)))</f>
        <v>3926</v>
      </c>
      <c r="G7887" t="s">
        <v>78</v>
      </c>
      <c r="H7887" t="s">
        <v>11</v>
      </c>
      <c r="I7887" t="s">
        <v>12</v>
      </c>
      <c r="J7887" t="s">
        <v>1353</v>
      </c>
      <c r="K7887" s="17">
        <v>30.96</v>
      </c>
      <c r="L7887" s="17">
        <v>6</v>
      </c>
      <c r="M7887" s="17">
        <v>11.22</v>
      </c>
      <c r="N7887" s="17" t="str">
        <f>IF(SalesData[[#This Row],[Profit]]&gt;0,"Profit","Loss")</f>
        <v>Profit</v>
      </c>
    </row>
    <row r="7888" spans="1:14" x14ac:dyDescent="0.25">
      <c r="A7888" s="1">
        <v>42919</v>
      </c>
      <c r="B7888" s="3">
        <f t="shared" si="369"/>
        <v>2017</v>
      </c>
      <c r="C7888" s="3">
        <f t="shared" si="370"/>
        <v>7</v>
      </c>
      <c r="D7888" t="s">
        <v>1332</v>
      </c>
      <c r="E7888" t="str">
        <f t="shared" si="371"/>
        <v>Jim Kriz20170703</v>
      </c>
      <c r="F7888">
        <f>IF(COUNTIF($E$2:E7888, E7888) = 1, MAX($F$1:F7887) + 1, INDEX($F$1:F7887, MATCH(E7888, $E$1:E7887, 0)))</f>
        <v>3927</v>
      </c>
      <c r="G7888" t="s">
        <v>164</v>
      </c>
      <c r="H7888" t="s">
        <v>39</v>
      </c>
      <c r="I7888" t="s">
        <v>52</v>
      </c>
      <c r="J7888" t="s">
        <v>84</v>
      </c>
      <c r="K7888" s="17">
        <v>59.98</v>
      </c>
      <c r="L7888" s="17">
        <v>2</v>
      </c>
      <c r="M7888" s="17">
        <v>26.39</v>
      </c>
      <c r="N7888" s="17" t="str">
        <f>IF(SalesData[[#This Row],[Profit]]&gt;0,"Profit","Loss")</f>
        <v>Profit</v>
      </c>
    </row>
    <row r="7889" spans="1:14" x14ac:dyDescent="0.25">
      <c r="A7889" s="1">
        <v>42919</v>
      </c>
      <c r="B7889" s="3">
        <f t="shared" si="369"/>
        <v>2017</v>
      </c>
      <c r="C7889" s="3">
        <f t="shared" si="370"/>
        <v>7</v>
      </c>
      <c r="D7889" t="s">
        <v>1332</v>
      </c>
      <c r="E7889" t="str">
        <f t="shared" si="371"/>
        <v>Jim Kriz20170703</v>
      </c>
      <c r="F7889">
        <f>IF(COUNTIF($E$2:E7889, E7889) = 1, MAX($F$1:F7888) + 1, INDEX($F$1:F7888, MATCH(E7889, $E$1:E7888, 0)))</f>
        <v>3927</v>
      </c>
      <c r="G7889" t="s">
        <v>164</v>
      </c>
      <c r="H7889" t="s">
        <v>39</v>
      </c>
      <c r="I7889" t="s">
        <v>302</v>
      </c>
      <c r="J7889" t="s">
        <v>2462</v>
      </c>
      <c r="K7889" s="17">
        <v>2395.1999999999998</v>
      </c>
      <c r="L7889" s="17">
        <v>6</v>
      </c>
      <c r="M7889" s="17">
        <v>209.58</v>
      </c>
      <c r="N7889" s="17" t="str">
        <f>IF(SalesData[[#This Row],[Profit]]&gt;0,"Profit","Loss")</f>
        <v>Profit</v>
      </c>
    </row>
    <row r="7890" spans="1:14" x14ac:dyDescent="0.25">
      <c r="A7890" s="1">
        <v>42919</v>
      </c>
      <c r="B7890" s="3">
        <f t="shared" si="369"/>
        <v>2017</v>
      </c>
      <c r="C7890" s="3">
        <f t="shared" si="370"/>
        <v>7</v>
      </c>
      <c r="D7890" t="s">
        <v>1332</v>
      </c>
      <c r="E7890" t="str">
        <f t="shared" si="371"/>
        <v>Jim Kriz20170703</v>
      </c>
      <c r="F7890">
        <f>IF(COUNTIF($E$2:E7890, E7890) = 1, MAX($F$1:F7889) + 1, INDEX($F$1:F7889, MATCH(E7890, $E$1:E7889, 0)))</f>
        <v>3927</v>
      </c>
      <c r="G7890" t="s">
        <v>164</v>
      </c>
      <c r="H7890" t="s">
        <v>39</v>
      </c>
      <c r="I7890" t="s">
        <v>52</v>
      </c>
      <c r="J7890" t="s">
        <v>1875</v>
      </c>
      <c r="K7890" s="17">
        <v>1687.8</v>
      </c>
      <c r="L7890" s="17">
        <v>4</v>
      </c>
      <c r="M7890" s="17">
        <v>742.63</v>
      </c>
      <c r="N7890" s="17" t="str">
        <f>IF(SalesData[[#This Row],[Profit]]&gt;0,"Profit","Loss")</f>
        <v>Profit</v>
      </c>
    </row>
    <row r="7891" spans="1:14" x14ac:dyDescent="0.25">
      <c r="A7891" s="1">
        <v>42919</v>
      </c>
      <c r="B7891" s="3">
        <f t="shared" si="369"/>
        <v>2017</v>
      </c>
      <c r="C7891" s="3">
        <f t="shared" si="370"/>
        <v>7</v>
      </c>
      <c r="D7891" t="s">
        <v>1332</v>
      </c>
      <c r="E7891" t="str">
        <f t="shared" si="371"/>
        <v>Jim Kriz20170703</v>
      </c>
      <c r="F7891">
        <f>IF(COUNTIF($E$2:E7891, E7891) = 1, MAX($F$1:F7890) + 1, INDEX($F$1:F7890, MATCH(E7891, $E$1:E7890, 0)))</f>
        <v>3927</v>
      </c>
      <c r="G7891" t="s">
        <v>164</v>
      </c>
      <c r="H7891" t="s">
        <v>39</v>
      </c>
      <c r="I7891" t="s">
        <v>40</v>
      </c>
      <c r="J7891" t="s">
        <v>529</v>
      </c>
      <c r="K7891" s="17">
        <v>7.99</v>
      </c>
      <c r="L7891" s="17">
        <v>1</v>
      </c>
      <c r="M7891" s="17">
        <v>2.7</v>
      </c>
      <c r="N7891" s="17" t="str">
        <f>IF(SalesData[[#This Row],[Profit]]&gt;0,"Profit","Loss")</f>
        <v>Profit</v>
      </c>
    </row>
    <row r="7892" spans="1:14" x14ac:dyDescent="0.25">
      <c r="A7892" s="1">
        <v>42919</v>
      </c>
      <c r="B7892" s="3">
        <f t="shared" si="369"/>
        <v>2017</v>
      </c>
      <c r="C7892" s="3">
        <f t="shared" si="370"/>
        <v>7</v>
      </c>
      <c r="D7892" t="s">
        <v>1177</v>
      </c>
      <c r="E7892" t="str">
        <f t="shared" si="371"/>
        <v>Frank Merwin20170703</v>
      </c>
      <c r="F7892">
        <f>IF(COUNTIF($E$2:E7892, E7892) = 1, MAX($F$1:F7891) + 1, INDEX($F$1:F7891, MATCH(E7892, $E$1:E7891, 0)))</f>
        <v>3928</v>
      </c>
      <c r="G7892" t="s">
        <v>434</v>
      </c>
      <c r="H7892" t="s">
        <v>39</v>
      </c>
      <c r="I7892" t="s">
        <v>52</v>
      </c>
      <c r="J7892" t="s">
        <v>2034</v>
      </c>
      <c r="K7892" s="17">
        <v>258.89999999999998</v>
      </c>
      <c r="L7892" s="17">
        <v>10</v>
      </c>
      <c r="M7892" s="17">
        <v>93.2</v>
      </c>
      <c r="N7892" s="17" t="str">
        <f>IF(SalesData[[#This Row],[Profit]]&gt;0,"Profit","Loss")</f>
        <v>Profit</v>
      </c>
    </row>
    <row r="7893" spans="1:14" x14ac:dyDescent="0.25">
      <c r="A7893" s="1">
        <v>42919</v>
      </c>
      <c r="B7893" s="3">
        <f t="shared" si="369"/>
        <v>2017</v>
      </c>
      <c r="C7893" s="3">
        <f t="shared" si="370"/>
        <v>7</v>
      </c>
      <c r="D7893" t="s">
        <v>1177</v>
      </c>
      <c r="E7893" t="str">
        <f t="shared" si="371"/>
        <v>Frank Merwin20170703</v>
      </c>
      <c r="F7893">
        <f>IF(COUNTIF($E$2:E7893, E7893) = 1, MAX($F$1:F7892) + 1, INDEX($F$1:F7892, MATCH(E7893, $E$1:E7892, 0)))</f>
        <v>3928</v>
      </c>
      <c r="G7893" t="s">
        <v>434</v>
      </c>
      <c r="H7893" t="s">
        <v>11</v>
      </c>
      <c r="I7893" t="s">
        <v>12</v>
      </c>
      <c r="J7893" t="s">
        <v>936</v>
      </c>
      <c r="K7893" s="17">
        <v>24.56</v>
      </c>
      <c r="L7893" s="17">
        <v>2</v>
      </c>
      <c r="M7893" s="17">
        <v>11.54</v>
      </c>
      <c r="N7893" s="17" t="str">
        <f>IF(SalesData[[#This Row],[Profit]]&gt;0,"Profit","Loss")</f>
        <v>Profit</v>
      </c>
    </row>
    <row r="7894" spans="1:14" x14ac:dyDescent="0.25">
      <c r="A7894" s="1">
        <v>42919</v>
      </c>
      <c r="B7894" s="3">
        <f t="shared" si="369"/>
        <v>2017</v>
      </c>
      <c r="C7894" s="3">
        <f t="shared" si="370"/>
        <v>7</v>
      </c>
      <c r="D7894" t="s">
        <v>1084</v>
      </c>
      <c r="E7894" t="str">
        <f t="shared" si="371"/>
        <v>Maria Bertelson20170703</v>
      </c>
      <c r="F7894">
        <f>IF(COUNTIF($E$2:E7894, E7894) = 1, MAX($F$1:F7893) + 1, INDEX($F$1:F7893, MATCH(E7894, $E$1:E7893, 0)))</f>
        <v>3929</v>
      </c>
      <c r="G7894" t="s">
        <v>27</v>
      </c>
      <c r="H7894" t="s">
        <v>34</v>
      </c>
      <c r="I7894" t="s">
        <v>47</v>
      </c>
      <c r="J7894" t="s">
        <v>1952</v>
      </c>
      <c r="K7894" s="17">
        <v>129.38999999999999</v>
      </c>
      <c r="L7894" s="17">
        <v>3</v>
      </c>
      <c r="M7894" s="17">
        <v>54.34</v>
      </c>
      <c r="N7894" s="17" t="str">
        <f>IF(SalesData[[#This Row],[Profit]]&gt;0,"Profit","Loss")</f>
        <v>Profit</v>
      </c>
    </row>
    <row r="7895" spans="1:14" x14ac:dyDescent="0.25">
      <c r="A7895" s="1">
        <v>42919</v>
      </c>
      <c r="B7895" s="3">
        <f t="shared" si="369"/>
        <v>2017</v>
      </c>
      <c r="C7895" s="3">
        <f t="shared" si="370"/>
        <v>7</v>
      </c>
      <c r="D7895" t="s">
        <v>437</v>
      </c>
      <c r="E7895" t="str">
        <f t="shared" si="371"/>
        <v>Rob Dowd20170703</v>
      </c>
      <c r="F7895">
        <f>IF(COUNTIF($E$2:E7895, E7895) = 1, MAX($F$1:F7894) + 1, INDEX($F$1:F7894, MATCH(E7895, $E$1:E7894, 0)))</f>
        <v>3923</v>
      </c>
      <c r="G7895" t="s">
        <v>27</v>
      </c>
      <c r="H7895" t="s">
        <v>11</v>
      </c>
      <c r="I7895" t="s">
        <v>18</v>
      </c>
      <c r="J7895" t="s">
        <v>1756</v>
      </c>
      <c r="K7895" s="17">
        <v>87.92</v>
      </c>
      <c r="L7895" s="17">
        <v>4</v>
      </c>
      <c r="M7895" s="17">
        <v>0.88</v>
      </c>
      <c r="N7895" s="17" t="str">
        <f>IF(SalesData[[#This Row],[Profit]]&gt;0,"Profit","Loss")</f>
        <v>Profit</v>
      </c>
    </row>
    <row r="7896" spans="1:14" x14ac:dyDescent="0.25">
      <c r="A7896" s="1">
        <v>42919</v>
      </c>
      <c r="B7896" s="3">
        <f t="shared" si="369"/>
        <v>2017</v>
      </c>
      <c r="C7896" s="3">
        <f t="shared" si="370"/>
        <v>7</v>
      </c>
      <c r="D7896" t="s">
        <v>1991</v>
      </c>
      <c r="E7896" t="str">
        <f t="shared" si="371"/>
        <v>Michael Oakman20170703</v>
      </c>
      <c r="F7896">
        <f>IF(COUNTIF($E$2:E7896, E7896) = 1, MAX($F$1:F7895) + 1, INDEX($F$1:F7895, MATCH(E7896, $E$1:E7895, 0)))</f>
        <v>3930</v>
      </c>
      <c r="G7896" t="s">
        <v>245</v>
      </c>
      <c r="H7896" t="s">
        <v>39</v>
      </c>
      <c r="I7896" t="s">
        <v>52</v>
      </c>
      <c r="J7896" t="s">
        <v>1011</v>
      </c>
      <c r="K7896" s="17">
        <v>24</v>
      </c>
      <c r="L7896" s="17">
        <v>2</v>
      </c>
      <c r="M7896" s="17">
        <v>-2.7</v>
      </c>
      <c r="N7896" s="17" t="str">
        <f>IF(SalesData[[#This Row],[Profit]]&gt;0,"Profit","Loss")</f>
        <v>Loss</v>
      </c>
    </row>
    <row r="7897" spans="1:14" x14ac:dyDescent="0.25">
      <c r="A7897" s="1">
        <v>42919</v>
      </c>
      <c r="B7897" s="3">
        <f t="shared" si="369"/>
        <v>2017</v>
      </c>
      <c r="C7897" s="3">
        <f t="shared" si="370"/>
        <v>7</v>
      </c>
      <c r="D7897" t="s">
        <v>1813</v>
      </c>
      <c r="E7897" t="str">
        <f t="shared" si="371"/>
        <v>Tony Sayre20170703</v>
      </c>
      <c r="F7897">
        <f>IF(COUNTIF($E$2:E7897, E7897) = 1, MAX($F$1:F7896) + 1, INDEX($F$1:F7896, MATCH(E7897, $E$1:E7896, 0)))</f>
        <v>3931</v>
      </c>
      <c r="G7897" t="s">
        <v>685</v>
      </c>
      <c r="H7897" t="s">
        <v>34</v>
      </c>
      <c r="I7897" t="s">
        <v>47</v>
      </c>
      <c r="J7897" t="s">
        <v>1397</v>
      </c>
      <c r="K7897" s="17">
        <v>102.3</v>
      </c>
      <c r="L7897" s="17">
        <v>1</v>
      </c>
      <c r="M7897" s="17">
        <v>26.6</v>
      </c>
      <c r="N7897" s="17" t="str">
        <f>IF(SalesData[[#This Row],[Profit]]&gt;0,"Profit","Loss")</f>
        <v>Profit</v>
      </c>
    </row>
    <row r="7898" spans="1:14" x14ac:dyDescent="0.25">
      <c r="A7898" s="1">
        <v>42921</v>
      </c>
      <c r="B7898" s="3">
        <f t="shared" si="369"/>
        <v>2017</v>
      </c>
      <c r="C7898" s="3">
        <f t="shared" si="370"/>
        <v>7</v>
      </c>
      <c r="D7898" t="s">
        <v>2042</v>
      </c>
      <c r="E7898" t="str">
        <f t="shared" si="371"/>
        <v>Linda Southworth20170705</v>
      </c>
      <c r="F7898">
        <f>IF(COUNTIF($E$2:E7898, E7898) = 1, MAX($F$1:F7897) + 1, INDEX($F$1:F7897, MATCH(E7898, $E$1:E7897, 0)))</f>
        <v>3932</v>
      </c>
      <c r="G7898" t="s">
        <v>10</v>
      </c>
      <c r="H7898" t="s">
        <v>34</v>
      </c>
      <c r="I7898" t="s">
        <v>47</v>
      </c>
      <c r="J7898" t="s">
        <v>2442</v>
      </c>
      <c r="K7898" s="17">
        <v>332.03</v>
      </c>
      <c r="L7898" s="17">
        <v>9</v>
      </c>
      <c r="M7898" s="17">
        <v>-348.63</v>
      </c>
      <c r="N7898" s="17" t="str">
        <f>IF(SalesData[[#This Row],[Profit]]&gt;0,"Profit","Loss")</f>
        <v>Loss</v>
      </c>
    </row>
    <row r="7899" spans="1:14" x14ac:dyDescent="0.25">
      <c r="A7899" s="1">
        <v>42921</v>
      </c>
      <c r="B7899" s="3">
        <f t="shared" si="369"/>
        <v>2017</v>
      </c>
      <c r="C7899" s="3">
        <f t="shared" si="370"/>
        <v>7</v>
      </c>
      <c r="D7899" t="s">
        <v>2042</v>
      </c>
      <c r="E7899" t="str">
        <f t="shared" si="371"/>
        <v>Linda Southworth20170705</v>
      </c>
      <c r="F7899">
        <f>IF(COUNTIF($E$2:E7899, E7899) = 1, MAX($F$1:F7898) + 1, INDEX($F$1:F7898, MATCH(E7899, $E$1:E7898, 0)))</f>
        <v>3932</v>
      </c>
      <c r="G7899" t="s">
        <v>10</v>
      </c>
      <c r="H7899" t="s">
        <v>11</v>
      </c>
      <c r="I7899" t="s">
        <v>20</v>
      </c>
      <c r="J7899" t="s">
        <v>248</v>
      </c>
      <c r="K7899" s="17">
        <v>11.39</v>
      </c>
      <c r="L7899" s="17">
        <v>9</v>
      </c>
      <c r="M7899" s="17">
        <v>-17.66</v>
      </c>
      <c r="N7899" s="17" t="str">
        <f>IF(SalesData[[#This Row],[Profit]]&gt;0,"Profit","Loss")</f>
        <v>Loss</v>
      </c>
    </row>
    <row r="7900" spans="1:14" x14ac:dyDescent="0.25">
      <c r="A7900" s="1">
        <v>42921</v>
      </c>
      <c r="B7900" s="3">
        <f t="shared" si="369"/>
        <v>2017</v>
      </c>
      <c r="C7900" s="3">
        <f t="shared" si="370"/>
        <v>7</v>
      </c>
      <c r="D7900" t="s">
        <v>2042</v>
      </c>
      <c r="E7900" t="str">
        <f t="shared" si="371"/>
        <v>Linda Southworth20170705</v>
      </c>
      <c r="F7900">
        <f>IF(COUNTIF($E$2:E7900, E7900) = 1, MAX($F$1:F7899) + 1, INDEX($F$1:F7899, MATCH(E7900, $E$1:E7899, 0)))</f>
        <v>3932</v>
      </c>
      <c r="G7900" t="s">
        <v>10</v>
      </c>
      <c r="H7900" t="s">
        <v>11</v>
      </c>
      <c r="I7900" t="s">
        <v>12</v>
      </c>
      <c r="J7900" t="s">
        <v>2547</v>
      </c>
      <c r="K7900" s="17">
        <v>15.55</v>
      </c>
      <c r="L7900" s="17">
        <v>3</v>
      </c>
      <c r="M7900" s="17">
        <v>5.64</v>
      </c>
      <c r="N7900" s="17" t="str">
        <f>IF(SalesData[[#This Row],[Profit]]&gt;0,"Profit","Loss")</f>
        <v>Profit</v>
      </c>
    </row>
    <row r="7901" spans="1:14" x14ac:dyDescent="0.25">
      <c r="A7901" s="1">
        <v>42921</v>
      </c>
      <c r="B7901" s="3">
        <f t="shared" si="369"/>
        <v>2017</v>
      </c>
      <c r="C7901" s="3">
        <f t="shared" si="370"/>
        <v>7</v>
      </c>
      <c r="D7901" t="s">
        <v>2042</v>
      </c>
      <c r="E7901" t="str">
        <f t="shared" si="371"/>
        <v>Linda Southworth20170705</v>
      </c>
      <c r="F7901">
        <f>IF(COUNTIF($E$2:E7901, E7901) = 1, MAX($F$1:F7900) + 1, INDEX($F$1:F7900, MATCH(E7901, $E$1:E7900, 0)))</f>
        <v>3932</v>
      </c>
      <c r="G7901" t="s">
        <v>10</v>
      </c>
      <c r="H7901" t="s">
        <v>11</v>
      </c>
      <c r="I7901" t="s">
        <v>12</v>
      </c>
      <c r="J7901" t="s">
        <v>327</v>
      </c>
      <c r="K7901" s="17">
        <v>31.1</v>
      </c>
      <c r="L7901" s="17">
        <v>6</v>
      </c>
      <c r="M7901" s="17">
        <v>11.28</v>
      </c>
      <c r="N7901" s="17" t="str">
        <f>IF(SalesData[[#This Row],[Profit]]&gt;0,"Profit","Loss")</f>
        <v>Profit</v>
      </c>
    </row>
    <row r="7902" spans="1:14" x14ac:dyDescent="0.25">
      <c r="A7902" s="1">
        <v>42921</v>
      </c>
      <c r="B7902" s="3">
        <f t="shared" si="369"/>
        <v>2017</v>
      </c>
      <c r="C7902" s="3">
        <f t="shared" si="370"/>
        <v>7</v>
      </c>
      <c r="D7902" t="s">
        <v>2042</v>
      </c>
      <c r="E7902" t="str">
        <f t="shared" si="371"/>
        <v>Linda Southworth20170705</v>
      </c>
      <c r="F7902">
        <f>IF(COUNTIF($E$2:E7902, E7902) = 1, MAX($F$1:F7901) + 1, INDEX($F$1:F7901, MATCH(E7902, $E$1:E7901, 0)))</f>
        <v>3932</v>
      </c>
      <c r="G7902" t="s">
        <v>10</v>
      </c>
      <c r="H7902" t="s">
        <v>11</v>
      </c>
      <c r="I7902" t="s">
        <v>20</v>
      </c>
      <c r="J7902" t="s">
        <v>2155</v>
      </c>
      <c r="K7902" s="17">
        <v>6.32</v>
      </c>
      <c r="L7902" s="17">
        <v>1</v>
      </c>
      <c r="M7902" s="17">
        <v>-10.42</v>
      </c>
      <c r="N7902" s="17" t="str">
        <f>IF(SalesData[[#This Row],[Profit]]&gt;0,"Profit","Loss")</f>
        <v>Loss</v>
      </c>
    </row>
    <row r="7903" spans="1:14" x14ac:dyDescent="0.25">
      <c r="A7903" s="1">
        <v>42921</v>
      </c>
      <c r="B7903" s="3">
        <f t="shared" si="369"/>
        <v>2017</v>
      </c>
      <c r="C7903" s="3">
        <f t="shared" si="370"/>
        <v>7</v>
      </c>
      <c r="D7903" t="s">
        <v>389</v>
      </c>
      <c r="E7903" t="str">
        <f t="shared" si="371"/>
        <v>Damala Kotsonis20170705</v>
      </c>
      <c r="F7903">
        <f>IF(COUNTIF($E$2:E7903, E7903) = 1, MAX($F$1:F7902) + 1, INDEX($F$1:F7902, MATCH(E7903, $E$1:E7902, 0)))</f>
        <v>3933</v>
      </c>
      <c r="G7903" t="s">
        <v>996</v>
      </c>
      <c r="H7903" t="s">
        <v>39</v>
      </c>
      <c r="I7903" t="s">
        <v>40</v>
      </c>
      <c r="J7903" t="s">
        <v>2408</v>
      </c>
      <c r="K7903" s="17">
        <v>79.959999999999994</v>
      </c>
      <c r="L7903" s="17">
        <v>4</v>
      </c>
      <c r="M7903" s="17">
        <v>22.39</v>
      </c>
      <c r="N7903" s="17" t="str">
        <f>IF(SalesData[[#This Row],[Profit]]&gt;0,"Profit","Loss")</f>
        <v>Profit</v>
      </c>
    </row>
    <row r="7904" spans="1:14" x14ac:dyDescent="0.25">
      <c r="A7904" s="1">
        <v>42922</v>
      </c>
      <c r="B7904" s="3">
        <f t="shared" si="369"/>
        <v>2017</v>
      </c>
      <c r="C7904" s="3">
        <f t="shared" si="370"/>
        <v>7</v>
      </c>
      <c r="D7904" t="s">
        <v>1495</v>
      </c>
      <c r="E7904" t="str">
        <f t="shared" si="371"/>
        <v>Fred Hopkins20170706</v>
      </c>
      <c r="F7904">
        <f>IF(COUNTIF($E$2:E7904, E7904) = 1, MAX($F$1:F7903) + 1, INDEX($F$1:F7903, MATCH(E7904, $E$1:E7903, 0)))</f>
        <v>3934</v>
      </c>
      <c r="G7904" t="s">
        <v>23</v>
      </c>
      <c r="H7904" t="s">
        <v>11</v>
      </c>
      <c r="I7904" t="s">
        <v>20</v>
      </c>
      <c r="J7904" t="s">
        <v>150</v>
      </c>
      <c r="K7904" s="17">
        <v>2.95</v>
      </c>
      <c r="L7904" s="17">
        <v>2</v>
      </c>
      <c r="M7904" s="17">
        <v>-2.2599999999999998</v>
      </c>
      <c r="N7904" s="17" t="str">
        <f>IF(SalesData[[#This Row],[Profit]]&gt;0,"Profit","Loss")</f>
        <v>Loss</v>
      </c>
    </row>
    <row r="7905" spans="1:14" x14ac:dyDescent="0.25">
      <c r="A7905" s="1">
        <v>42922</v>
      </c>
      <c r="B7905" s="3">
        <f t="shared" si="369"/>
        <v>2017</v>
      </c>
      <c r="C7905" s="3">
        <f t="shared" si="370"/>
        <v>7</v>
      </c>
      <c r="D7905" t="s">
        <v>1495</v>
      </c>
      <c r="E7905" t="str">
        <f t="shared" si="371"/>
        <v>Fred Hopkins20170706</v>
      </c>
      <c r="F7905">
        <f>IF(COUNTIF($E$2:E7905, E7905) = 1, MAX($F$1:F7904) + 1, INDEX($F$1:F7904, MATCH(E7905, $E$1:E7904, 0)))</f>
        <v>3934</v>
      </c>
      <c r="G7905" t="s">
        <v>23</v>
      </c>
      <c r="H7905" t="s">
        <v>11</v>
      </c>
      <c r="I7905" t="s">
        <v>12</v>
      </c>
      <c r="J7905" t="s">
        <v>1961</v>
      </c>
      <c r="K7905" s="17">
        <v>16.059999999999999</v>
      </c>
      <c r="L7905" s="17">
        <v>3</v>
      </c>
      <c r="M7905" s="17">
        <v>5.82</v>
      </c>
      <c r="N7905" s="17" t="str">
        <f>IF(SalesData[[#This Row],[Profit]]&gt;0,"Profit","Loss")</f>
        <v>Profit</v>
      </c>
    </row>
    <row r="7906" spans="1:14" x14ac:dyDescent="0.25">
      <c r="A7906" s="1">
        <v>42922</v>
      </c>
      <c r="B7906" s="3">
        <f t="shared" si="369"/>
        <v>2017</v>
      </c>
      <c r="C7906" s="3">
        <f t="shared" si="370"/>
        <v>7</v>
      </c>
      <c r="D7906" t="s">
        <v>1511</v>
      </c>
      <c r="E7906" t="str">
        <f t="shared" si="371"/>
        <v>Angele Hood20170706</v>
      </c>
      <c r="F7906">
        <f>IF(COUNTIF($E$2:E7906, E7906) = 1, MAX($F$1:F7905) + 1, INDEX($F$1:F7905, MATCH(E7906, $E$1:E7905, 0)))</f>
        <v>3935</v>
      </c>
      <c r="G7906" t="s">
        <v>123</v>
      </c>
      <c r="H7906" t="s">
        <v>34</v>
      </c>
      <c r="I7906" t="s">
        <v>35</v>
      </c>
      <c r="J7906" t="s">
        <v>918</v>
      </c>
      <c r="K7906" s="17">
        <v>239.24</v>
      </c>
      <c r="L7906" s="17">
        <v>1</v>
      </c>
      <c r="M7906" s="17">
        <v>23.92</v>
      </c>
      <c r="N7906" s="17" t="str">
        <f>IF(SalesData[[#This Row],[Profit]]&gt;0,"Profit","Loss")</f>
        <v>Profit</v>
      </c>
    </row>
    <row r="7907" spans="1:14" x14ac:dyDescent="0.25">
      <c r="A7907" s="1">
        <v>42922</v>
      </c>
      <c r="B7907" s="3">
        <f t="shared" si="369"/>
        <v>2017</v>
      </c>
      <c r="C7907" s="3">
        <f t="shared" si="370"/>
        <v>7</v>
      </c>
      <c r="D7907" t="s">
        <v>1546</v>
      </c>
      <c r="E7907" t="str">
        <f t="shared" si="371"/>
        <v>Patrick O'Brill20170706</v>
      </c>
      <c r="F7907">
        <f>IF(COUNTIF($E$2:E7907, E7907) = 1, MAX($F$1:F7906) + 1, INDEX($F$1:F7906, MATCH(E7907, $E$1:E7906, 0)))</f>
        <v>3936</v>
      </c>
      <c r="G7907" t="s">
        <v>27</v>
      </c>
      <c r="H7907" t="s">
        <v>34</v>
      </c>
      <c r="I7907" t="s">
        <v>35</v>
      </c>
      <c r="J7907" t="s">
        <v>2596</v>
      </c>
      <c r="K7907" s="17">
        <v>122.14</v>
      </c>
      <c r="L7907" s="17">
        <v>3</v>
      </c>
      <c r="M7907" s="17">
        <v>-13.74</v>
      </c>
      <c r="N7907" s="17" t="str">
        <f>IF(SalesData[[#This Row],[Profit]]&gt;0,"Profit","Loss")</f>
        <v>Loss</v>
      </c>
    </row>
    <row r="7908" spans="1:14" x14ac:dyDescent="0.25">
      <c r="A7908" s="1">
        <v>42923</v>
      </c>
      <c r="B7908" s="3">
        <f t="shared" si="369"/>
        <v>2017</v>
      </c>
      <c r="C7908" s="3">
        <f t="shared" si="370"/>
        <v>7</v>
      </c>
      <c r="D7908" t="s">
        <v>1122</v>
      </c>
      <c r="E7908" t="str">
        <f t="shared" si="371"/>
        <v>Christine Sundaresam20170707</v>
      </c>
      <c r="F7908">
        <f>IF(COUNTIF($E$2:E7908, E7908) = 1, MAX($F$1:F7907) + 1, INDEX($F$1:F7907, MATCH(E7908, $E$1:E7907, 0)))</f>
        <v>3937</v>
      </c>
      <c r="G7908" t="s">
        <v>149</v>
      </c>
      <c r="H7908" t="s">
        <v>11</v>
      </c>
      <c r="I7908" t="s">
        <v>20</v>
      </c>
      <c r="J7908" t="s">
        <v>1630</v>
      </c>
      <c r="K7908" s="17">
        <v>17.47</v>
      </c>
      <c r="L7908" s="17">
        <v>3</v>
      </c>
      <c r="M7908" s="17">
        <v>6.33</v>
      </c>
      <c r="N7908" s="17" t="str">
        <f>IF(SalesData[[#This Row],[Profit]]&gt;0,"Profit","Loss")</f>
        <v>Profit</v>
      </c>
    </row>
    <row r="7909" spans="1:14" x14ac:dyDescent="0.25">
      <c r="A7909" s="1">
        <v>42923</v>
      </c>
      <c r="B7909" s="3">
        <f t="shared" si="369"/>
        <v>2017</v>
      </c>
      <c r="C7909" s="3">
        <f t="shared" si="370"/>
        <v>7</v>
      </c>
      <c r="D7909" t="s">
        <v>2033</v>
      </c>
      <c r="E7909" t="str">
        <f t="shared" si="371"/>
        <v>Michael Paige20170707</v>
      </c>
      <c r="F7909">
        <f>IF(COUNTIF($E$2:E7909, E7909) = 1, MAX($F$1:F7908) + 1, INDEX($F$1:F7908, MATCH(E7909, $E$1:E7908, 0)))</f>
        <v>3938</v>
      </c>
      <c r="G7909" t="s">
        <v>1529</v>
      </c>
      <c r="H7909" t="s">
        <v>39</v>
      </c>
      <c r="I7909" t="s">
        <v>52</v>
      </c>
      <c r="J7909" t="s">
        <v>243</v>
      </c>
      <c r="K7909" s="17">
        <v>252</v>
      </c>
      <c r="L7909" s="17">
        <v>4</v>
      </c>
      <c r="M7909" s="17">
        <v>93.24</v>
      </c>
      <c r="N7909" s="17" t="str">
        <f>IF(SalesData[[#This Row],[Profit]]&gt;0,"Profit","Loss")</f>
        <v>Profit</v>
      </c>
    </row>
    <row r="7910" spans="1:14" x14ac:dyDescent="0.25">
      <c r="A7910" s="1">
        <v>42923</v>
      </c>
      <c r="B7910" s="3">
        <f t="shared" si="369"/>
        <v>2017</v>
      </c>
      <c r="C7910" s="3">
        <f t="shared" si="370"/>
        <v>7</v>
      </c>
      <c r="D7910" t="s">
        <v>1751</v>
      </c>
      <c r="E7910" t="str">
        <f t="shared" si="371"/>
        <v>Rob Lucas20170707</v>
      </c>
      <c r="F7910">
        <f>IF(COUNTIF($E$2:E7910, E7910) = 1, MAX($F$1:F7909) + 1, INDEX($F$1:F7909, MATCH(E7910, $E$1:E7909, 0)))</f>
        <v>3939</v>
      </c>
      <c r="G7910" t="s">
        <v>23</v>
      </c>
      <c r="H7910" t="s">
        <v>34</v>
      </c>
      <c r="I7910" t="s">
        <v>74</v>
      </c>
      <c r="J7910" t="s">
        <v>2024</v>
      </c>
      <c r="K7910" s="17">
        <v>87.21</v>
      </c>
      <c r="L7910" s="17">
        <v>3</v>
      </c>
      <c r="M7910" s="17">
        <v>-45.35</v>
      </c>
      <c r="N7910" s="17" t="str">
        <f>IF(SalesData[[#This Row],[Profit]]&gt;0,"Profit","Loss")</f>
        <v>Loss</v>
      </c>
    </row>
    <row r="7911" spans="1:14" x14ac:dyDescent="0.25">
      <c r="A7911" s="1">
        <v>42923</v>
      </c>
      <c r="B7911" s="3">
        <f t="shared" si="369"/>
        <v>2017</v>
      </c>
      <c r="C7911" s="3">
        <f t="shared" si="370"/>
        <v>7</v>
      </c>
      <c r="D7911" t="s">
        <v>1751</v>
      </c>
      <c r="E7911" t="str">
        <f t="shared" si="371"/>
        <v>Rob Lucas20170707</v>
      </c>
      <c r="F7911">
        <f>IF(COUNTIF($E$2:E7911, E7911) = 1, MAX($F$1:F7910) + 1, INDEX($F$1:F7910, MATCH(E7911, $E$1:E7910, 0)))</f>
        <v>3939</v>
      </c>
      <c r="G7911" t="s">
        <v>23</v>
      </c>
      <c r="H7911" t="s">
        <v>11</v>
      </c>
      <c r="I7911" t="s">
        <v>12</v>
      </c>
      <c r="J7911" t="s">
        <v>1203</v>
      </c>
      <c r="K7911" s="17">
        <v>15.55</v>
      </c>
      <c r="L7911" s="17">
        <v>3</v>
      </c>
      <c r="M7911" s="17">
        <v>5.44</v>
      </c>
      <c r="N7911" s="17" t="str">
        <f>IF(SalesData[[#This Row],[Profit]]&gt;0,"Profit","Loss")</f>
        <v>Profit</v>
      </c>
    </row>
    <row r="7912" spans="1:14" x14ac:dyDescent="0.25">
      <c r="A7912" s="1">
        <v>42923</v>
      </c>
      <c r="B7912" s="3">
        <f t="shared" si="369"/>
        <v>2017</v>
      </c>
      <c r="C7912" s="3">
        <f t="shared" si="370"/>
        <v>7</v>
      </c>
      <c r="D7912" t="s">
        <v>1751</v>
      </c>
      <c r="E7912" t="str">
        <f t="shared" si="371"/>
        <v>Rob Lucas20170707</v>
      </c>
      <c r="F7912">
        <f>IF(COUNTIF($E$2:E7912, E7912) = 1, MAX($F$1:F7911) + 1, INDEX($F$1:F7911, MATCH(E7912, $E$1:E7911, 0)))</f>
        <v>3939</v>
      </c>
      <c r="G7912" t="s">
        <v>23</v>
      </c>
      <c r="H7912" t="s">
        <v>39</v>
      </c>
      <c r="I7912" t="s">
        <v>40</v>
      </c>
      <c r="J7912" t="s">
        <v>1018</v>
      </c>
      <c r="K7912" s="17">
        <v>683.99</v>
      </c>
      <c r="L7912" s="17">
        <v>2</v>
      </c>
      <c r="M7912" s="17">
        <v>-114</v>
      </c>
      <c r="N7912" s="17" t="str">
        <f>IF(SalesData[[#This Row],[Profit]]&gt;0,"Profit","Loss")</f>
        <v>Loss</v>
      </c>
    </row>
    <row r="7913" spans="1:14" x14ac:dyDescent="0.25">
      <c r="A7913" s="1">
        <v>42923</v>
      </c>
      <c r="B7913" s="3">
        <f t="shared" si="369"/>
        <v>2017</v>
      </c>
      <c r="C7913" s="3">
        <f t="shared" si="370"/>
        <v>7</v>
      </c>
      <c r="D7913" t="s">
        <v>1751</v>
      </c>
      <c r="E7913" t="str">
        <f t="shared" si="371"/>
        <v>Rob Lucas20170707</v>
      </c>
      <c r="F7913">
        <f>IF(COUNTIF($E$2:E7913, E7913) = 1, MAX($F$1:F7912) + 1, INDEX($F$1:F7912, MATCH(E7913, $E$1:E7912, 0)))</f>
        <v>3939</v>
      </c>
      <c r="G7913" t="s">
        <v>23</v>
      </c>
      <c r="H7913" t="s">
        <v>11</v>
      </c>
      <c r="I7913" t="s">
        <v>18</v>
      </c>
      <c r="J7913" t="s">
        <v>2673</v>
      </c>
      <c r="K7913" s="17">
        <v>13.39</v>
      </c>
      <c r="L7913" s="17">
        <v>3</v>
      </c>
      <c r="M7913" s="17">
        <v>1</v>
      </c>
      <c r="N7913" s="17" t="str">
        <f>IF(SalesData[[#This Row],[Profit]]&gt;0,"Profit","Loss")</f>
        <v>Profit</v>
      </c>
    </row>
    <row r="7914" spans="1:14" x14ac:dyDescent="0.25">
      <c r="A7914" s="1">
        <v>42923</v>
      </c>
      <c r="B7914" s="3">
        <f t="shared" si="369"/>
        <v>2017</v>
      </c>
      <c r="C7914" s="3">
        <f t="shared" si="370"/>
        <v>7</v>
      </c>
      <c r="D7914" t="s">
        <v>1751</v>
      </c>
      <c r="E7914" t="str">
        <f t="shared" si="371"/>
        <v>Rob Lucas20170707</v>
      </c>
      <c r="F7914">
        <f>IF(COUNTIF($E$2:E7914, E7914) = 1, MAX($F$1:F7913) + 1, INDEX($F$1:F7913, MATCH(E7914, $E$1:E7913, 0)))</f>
        <v>3939</v>
      </c>
      <c r="G7914" t="s">
        <v>23</v>
      </c>
      <c r="H7914" t="s">
        <v>39</v>
      </c>
      <c r="I7914" t="s">
        <v>52</v>
      </c>
      <c r="J7914" t="s">
        <v>2330</v>
      </c>
      <c r="K7914" s="17">
        <v>16.78</v>
      </c>
      <c r="L7914" s="17">
        <v>3</v>
      </c>
      <c r="M7914" s="17">
        <v>4.82</v>
      </c>
      <c r="N7914" s="17" t="str">
        <f>IF(SalesData[[#This Row],[Profit]]&gt;0,"Profit","Loss")</f>
        <v>Profit</v>
      </c>
    </row>
    <row r="7915" spans="1:14" x14ac:dyDescent="0.25">
      <c r="A7915" s="1">
        <v>42923</v>
      </c>
      <c r="B7915" s="3">
        <f t="shared" si="369"/>
        <v>2017</v>
      </c>
      <c r="C7915" s="3">
        <f t="shared" si="370"/>
        <v>7</v>
      </c>
      <c r="D7915" t="s">
        <v>1751</v>
      </c>
      <c r="E7915" t="str">
        <f t="shared" si="371"/>
        <v>Rob Lucas20170707</v>
      </c>
      <c r="F7915">
        <f>IF(COUNTIF($E$2:E7915, E7915) = 1, MAX($F$1:F7914) + 1, INDEX($F$1:F7914, MATCH(E7915, $E$1:E7914, 0)))</f>
        <v>3939</v>
      </c>
      <c r="G7915" t="s">
        <v>23</v>
      </c>
      <c r="H7915" t="s">
        <v>39</v>
      </c>
      <c r="I7915" t="s">
        <v>52</v>
      </c>
      <c r="J7915" t="s">
        <v>1787</v>
      </c>
      <c r="K7915" s="17">
        <v>527.91999999999996</v>
      </c>
      <c r="L7915" s="17">
        <v>2</v>
      </c>
      <c r="M7915" s="17">
        <v>85.79</v>
      </c>
      <c r="N7915" s="17" t="str">
        <f>IF(SalesData[[#This Row],[Profit]]&gt;0,"Profit","Loss")</f>
        <v>Profit</v>
      </c>
    </row>
    <row r="7916" spans="1:14" x14ac:dyDescent="0.25">
      <c r="A7916" s="1">
        <v>42923</v>
      </c>
      <c r="B7916" s="3">
        <f t="shared" si="369"/>
        <v>2017</v>
      </c>
      <c r="C7916" s="3">
        <f t="shared" si="370"/>
        <v>7</v>
      </c>
      <c r="D7916" t="s">
        <v>1196</v>
      </c>
      <c r="E7916" t="str">
        <f t="shared" si="371"/>
        <v>Annie Thurman20170707</v>
      </c>
      <c r="F7916">
        <f>IF(COUNTIF($E$2:E7916, E7916) = 1, MAX($F$1:F7915) + 1, INDEX($F$1:F7915, MATCH(E7916, $E$1:E7915, 0)))</f>
        <v>3940</v>
      </c>
      <c r="G7916" t="s">
        <v>27</v>
      </c>
      <c r="H7916" t="s">
        <v>11</v>
      </c>
      <c r="I7916" t="s">
        <v>43</v>
      </c>
      <c r="J7916" t="s">
        <v>2307</v>
      </c>
      <c r="K7916" s="17">
        <v>5.94</v>
      </c>
      <c r="L7916" s="17">
        <v>3</v>
      </c>
      <c r="M7916" s="17">
        <v>0.12</v>
      </c>
      <c r="N7916" s="17" t="str">
        <f>IF(SalesData[[#This Row],[Profit]]&gt;0,"Profit","Loss")</f>
        <v>Profit</v>
      </c>
    </row>
    <row r="7917" spans="1:14" x14ac:dyDescent="0.25">
      <c r="A7917" s="1">
        <v>42924</v>
      </c>
      <c r="B7917" s="3">
        <f t="shared" si="369"/>
        <v>2017</v>
      </c>
      <c r="C7917" s="3">
        <f t="shared" si="370"/>
        <v>7</v>
      </c>
      <c r="D7917" t="s">
        <v>683</v>
      </c>
      <c r="E7917" t="str">
        <f t="shared" si="371"/>
        <v>Tamara Dahlen20170708</v>
      </c>
      <c r="F7917">
        <f>IF(COUNTIF($E$2:E7917, E7917) = 1, MAX($F$1:F7916) + 1, INDEX($F$1:F7916, MATCH(E7917, $E$1:E7916, 0)))</f>
        <v>3941</v>
      </c>
      <c r="G7917" t="s">
        <v>434</v>
      </c>
      <c r="H7917" t="s">
        <v>11</v>
      </c>
      <c r="I7917" t="s">
        <v>24</v>
      </c>
      <c r="J7917" t="s">
        <v>354</v>
      </c>
      <c r="K7917" s="17">
        <v>7.56</v>
      </c>
      <c r="L7917" s="17">
        <v>3</v>
      </c>
      <c r="M7917" s="17">
        <v>3.1</v>
      </c>
      <c r="N7917" s="17" t="str">
        <f>IF(SalesData[[#This Row],[Profit]]&gt;0,"Profit","Loss")</f>
        <v>Profit</v>
      </c>
    </row>
    <row r="7918" spans="1:14" x14ac:dyDescent="0.25">
      <c r="A7918" s="1">
        <v>42924</v>
      </c>
      <c r="B7918" s="3">
        <f t="shared" si="369"/>
        <v>2017</v>
      </c>
      <c r="C7918" s="3">
        <f t="shared" si="370"/>
        <v>7</v>
      </c>
      <c r="D7918" t="s">
        <v>683</v>
      </c>
      <c r="E7918" t="str">
        <f t="shared" si="371"/>
        <v>Tamara Dahlen20170708</v>
      </c>
      <c r="F7918">
        <f>IF(COUNTIF($E$2:E7918, E7918) = 1, MAX($F$1:F7917) + 1, INDEX($F$1:F7917, MATCH(E7918, $E$1:E7917, 0)))</f>
        <v>3941</v>
      </c>
      <c r="G7918" t="s">
        <v>434</v>
      </c>
      <c r="H7918" t="s">
        <v>11</v>
      </c>
      <c r="I7918" t="s">
        <v>12</v>
      </c>
      <c r="J7918" t="s">
        <v>625</v>
      </c>
      <c r="K7918" s="17">
        <v>24.56</v>
      </c>
      <c r="L7918" s="17">
        <v>2</v>
      </c>
      <c r="M7918" s="17">
        <v>11.54</v>
      </c>
      <c r="N7918" s="17" t="str">
        <f>IF(SalesData[[#This Row],[Profit]]&gt;0,"Profit","Loss")</f>
        <v>Profit</v>
      </c>
    </row>
    <row r="7919" spans="1:14" x14ac:dyDescent="0.25">
      <c r="A7919" s="1">
        <v>42924</v>
      </c>
      <c r="B7919" s="3">
        <f t="shared" si="369"/>
        <v>2017</v>
      </c>
      <c r="C7919" s="3">
        <f t="shared" si="370"/>
        <v>7</v>
      </c>
      <c r="D7919" t="s">
        <v>683</v>
      </c>
      <c r="E7919" t="str">
        <f t="shared" si="371"/>
        <v>Tamara Dahlen20170708</v>
      </c>
      <c r="F7919">
        <f>IF(COUNTIF($E$2:E7919, E7919) = 1, MAX($F$1:F7918) + 1, INDEX($F$1:F7918, MATCH(E7919, $E$1:E7918, 0)))</f>
        <v>3941</v>
      </c>
      <c r="G7919" t="s">
        <v>434</v>
      </c>
      <c r="H7919" t="s">
        <v>11</v>
      </c>
      <c r="I7919" t="s">
        <v>24</v>
      </c>
      <c r="J7919" t="s">
        <v>258</v>
      </c>
      <c r="K7919" s="17">
        <v>12.96</v>
      </c>
      <c r="L7919" s="17">
        <v>2</v>
      </c>
      <c r="M7919" s="17">
        <v>4.1500000000000004</v>
      </c>
      <c r="N7919" s="17" t="str">
        <f>IF(SalesData[[#This Row],[Profit]]&gt;0,"Profit","Loss")</f>
        <v>Profit</v>
      </c>
    </row>
    <row r="7920" spans="1:14" x14ac:dyDescent="0.25">
      <c r="A7920" s="1">
        <v>42924</v>
      </c>
      <c r="B7920" s="3">
        <f t="shared" si="369"/>
        <v>2017</v>
      </c>
      <c r="C7920" s="3">
        <f t="shared" si="370"/>
        <v>7</v>
      </c>
      <c r="D7920" t="s">
        <v>1223</v>
      </c>
      <c r="E7920" t="str">
        <f t="shared" si="371"/>
        <v>Sam Zeldin20170708</v>
      </c>
      <c r="F7920">
        <f>IF(COUNTIF($E$2:E7920, E7920) = 1, MAX($F$1:F7919) + 1, INDEX($F$1:F7919, MATCH(E7920, $E$1:E7919, 0)))</f>
        <v>3942</v>
      </c>
      <c r="G7920" t="s">
        <v>27</v>
      </c>
      <c r="H7920" t="s">
        <v>34</v>
      </c>
      <c r="I7920" t="s">
        <v>47</v>
      </c>
      <c r="J7920" t="s">
        <v>1391</v>
      </c>
      <c r="K7920" s="17">
        <v>145.9</v>
      </c>
      <c r="L7920" s="17">
        <v>5</v>
      </c>
      <c r="M7920" s="17">
        <v>62.74</v>
      </c>
      <c r="N7920" s="17" t="str">
        <f>IF(SalesData[[#This Row],[Profit]]&gt;0,"Profit","Loss")</f>
        <v>Profit</v>
      </c>
    </row>
    <row r="7921" spans="1:14" x14ac:dyDescent="0.25">
      <c r="A7921" s="1">
        <v>42924</v>
      </c>
      <c r="B7921" s="3">
        <f t="shared" si="369"/>
        <v>2017</v>
      </c>
      <c r="C7921" s="3">
        <f t="shared" si="370"/>
        <v>7</v>
      </c>
      <c r="D7921" t="s">
        <v>2690</v>
      </c>
      <c r="E7921" t="str">
        <f t="shared" si="371"/>
        <v>Jenna Caffey20170708</v>
      </c>
      <c r="F7921">
        <f>IF(COUNTIF($E$2:E7921, E7921) = 1, MAX($F$1:F7920) + 1, INDEX($F$1:F7920, MATCH(E7921, $E$1:E7920, 0)))</f>
        <v>3943</v>
      </c>
      <c r="G7921" t="s">
        <v>164</v>
      </c>
      <c r="H7921" t="s">
        <v>34</v>
      </c>
      <c r="I7921" t="s">
        <v>47</v>
      </c>
      <c r="J7921" t="s">
        <v>2036</v>
      </c>
      <c r="K7921" s="17">
        <v>198.46</v>
      </c>
      <c r="L7921" s="17">
        <v>2</v>
      </c>
      <c r="M7921" s="17">
        <v>99.23</v>
      </c>
      <c r="N7921" s="17" t="str">
        <f>IF(SalesData[[#This Row],[Profit]]&gt;0,"Profit","Loss")</f>
        <v>Profit</v>
      </c>
    </row>
    <row r="7922" spans="1:14" x14ac:dyDescent="0.25">
      <c r="A7922" s="1">
        <v>42924</v>
      </c>
      <c r="B7922" s="3">
        <f t="shared" si="369"/>
        <v>2017</v>
      </c>
      <c r="C7922" s="3">
        <f t="shared" si="370"/>
        <v>7</v>
      </c>
      <c r="D7922" t="s">
        <v>2690</v>
      </c>
      <c r="E7922" t="str">
        <f t="shared" si="371"/>
        <v>Jenna Caffey20170708</v>
      </c>
      <c r="F7922">
        <f>IF(COUNTIF($E$2:E7922, E7922) = 1, MAX($F$1:F7921) + 1, INDEX($F$1:F7921, MATCH(E7922, $E$1:E7921, 0)))</f>
        <v>3943</v>
      </c>
      <c r="G7922" t="s">
        <v>164</v>
      </c>
      <c r="H7922" t="s">
        <v>11</v>
      </c>
      <c r="I7922" t="s">
        <v>16</v>
      </c>
      <c r="J7922" t="s">
        <v>814</v>
      </c>
      <c r="K7922" s="17">
        <v>786.48</v>
      </c>
      <c r="L7922" s="17">
        <v>8</v>
      </c>
      <c r="M7922" s="17">
        <v>385.38</v>
      </c>
      <c r="N7922" s="17" t="str">
        <f>IF(SalesData[[#This Row],[Profit]]&gt;0,"Profit","Loss")</f>
        <v>Profit</v>
      </c>
    </row>
    <row r="7923" spans="1:14" x14ac:dyDescent="0.25">
      <c r="A7923" s="1">
        <v>42924</v>
      </c>
      <c r="B7923" s="3">
        <f t="shared" si="369"/>
        <v>2017</v>
      </c>
      <c r="C7923" s="3">
        <f t="shared" si="370"/>
        <v>7</v>
      </c>
      <c r="D7923" t="s">
        <v>2690</v>
      </c>
      <c r="E7923" t="str">
        <f t="shared" si="371"/>
        <v>Jenna Caffey20170708</v>
      </c>
      <c r="F7923">
        <f>IF(COUNTIF($E$2:E7923, E7923) = 1, MAX($F$1:F7922) + 1, INDEX($F$1:F7922, MATCH(E7923, $E$1:E7922, 0)))</f>
        <v>3943</v>
      </c>
      <c r="G7923" t="s">
        <v>164</v>
      </c>
      <c r="H7923" t="s">
        <v>11</v>
      </c>
      <c r="I7923" t="s">
        <v>20</v>
      </c>
      <c r="J7923" t="s">
        <v>1649</v>
      </c>
      <c r="K7923" s="17">
        <v>23.17</v>
      </c>
      <c r="L7923" s="17">
        <v>2</v>
      </c>
      <c r="M7923" s="17">
        <v>7.82</v>
      </c>
      <c r="N7923" s="17" t="str">
        <f>IF(SalesData[[#This Row],[Profit]]&gt;0,"Profit","Loss")</f>
        <v>Profit</v>
      </c>
    </row>
    <row r="7924" spans="1:14" x14ac:dyDescent="0.25">
      <c r="A7924" s="1">
        <v>42924</v>
      </c>
      <c r="B7924" s="3">
        <f t="shared" si="369"/>
        <v>2017</v>
      </c>
      <c r="C7924" s="3">
        <f t="shared" si="370"/>
        <v>7</v>
      </c>
      <c r="D7924" t="s">
        <v>2690</v>
      </c>
      <c r="E7924" t="str">
        <f t="shared" si="371"/>
        <v>Jenna Caffey20170708</v>
      </c>
      <c r="F7924">
        <f>IF(COUNTIF($E$2:E7924, E7924) = 1, MAX($F$1:F7923) + 1, INDEX($F$1:F7923, MATCH(E7924, $E$1:E7923, 0)))</f>
        <v>3943</v>
      </c>
      <c r="G7924" t="s">
        <v>164</v>
      </c>
      <c r="H7924" t="s">
        <v>39</v>
      </c>
      <c r="I7924" t="s">
        <v>52</v>
      </c>
      <c r="J7924" t="s">
        <v>2398</v>
      </c>
      <c r="K7924" s="17">
        <v>50</v>
      </c>
      <c r="L7924" s="17">
        <v>2</v>
      </c>
      <c r="M7924" s="17">
        <v>10.5</v>
      </c>
      <c r="N7924" s="17" t="str">
        <f>IF(SalesData[[#This Row],[Profit]]&gt;0,"Profit","Loss")</f>
        <v>Profit</v>
      </c>
    </row>
    <row r="7925" spans="1:14" x14ac:dyDescent="0.25">
      <c r="A7925" s="1">
        <v>42924</v>
      </c>
      <c r="B7925" s="3">
        <f t="shared" si="369"/>
        <v>2017</v>
      </c>
      <c r="C7925" s="3">
        <f t="shared" si="370"/>
        <v>7</v>
      </c>
      <c r="D7925" t="s">
        <v>1093</v>
      </c>
      <c r="E7925" t="str">
        <f t="shared" si="371"/>
        <v>Vivek Gonzalez20170708</v>
      </c>
      <c r="F7925">
        <f>IF(COUNTIF($E$2:E7925, E7925) = 1, MAX($F$1:F7924) + 1, INDEX($F$1:F7924, MATCH(E7925, $E$1:E7924, 0)))</f>
        <v>3944</v>
      </c>
      <c r="G7925" t="s">
        <v>27</v>
      </c>
      <c r="H7925" t="s">
        <v>11</v>
      </c>
      <c r="I7925" t="s">
        <v>16</v>
      </c>
      <c r="J7925" t="s">
        <v>1025</v>
      </c>
      <c r="K7925" s="17">
        <v>75.180000000000007</v>
      </c>
      <c r="L7925" s="17">
        <v>6</v>
      </c>
      <c r="M7925" s="17">
        <v>35.33</v>
      </c>
      <c r="N7925" s="17" t="str">
        <f>IF(SalesData[[#This Row],[Profit]]&gt;0,"Profit","Loss")</f>
        <v>Profit</v>
      </c>
    </row>
    <row r="7926" spans="1:14" x14ac:dyDescent="0.25">
      <c r="A7926" s="1">
        <v>42924</v>
      </c>
      <c r="B7926" s="3">
        <f t="shared" si="369"/>
        <v>2017</v>
      </c>
      <c r="C7926" s="3">
        <f t="shared" si="370"/>
        <v>7</v>
      </c>
      <c r="D7926" t="s">
        <v>230</v>
      </c>
      <c r="E7926" t="str">
        <f t="shared" si="371"/>
        <v>Vicky Freymann20170708</v>
      </c>
      <c r="F7926">
        <f>IF(COUNTIF($E$2:E7926, E7926) = 1, MAX($F$1:F7925) + 1, INDEX($F$1:F7925, MATCH(E7926, $E$1:E7925, 0)))</f>
        <v>3945</v>
      </c>
      <c r="G7926" t="s">
        <v>164</v>
      </c>
      <c r="H7926" t="s">
        <v>34</v>
      </c>
      <c r="I7926" t="s">
        <v>47</v>
      </c>
      <c r="J7926" t="s">
        <v>1543</v>
      </c>
      <c r="K7926" s="17">
        <v>15.84</v>
      </c>
      <c r="L7926" s="17">
        <v>3</v>
      </c>
      <c r="M7926" s="17">
        <v>4.91</v>
      </c>
      <c r="N7926" s="17" t="str">
        <f>IF(SalesData[[#This Row],[Profit]]&gt;0,"Profit","Loss")</f>
        <v>Profit</v>
      </c>
    </row>
    <row r="7927" spans="1:14" x14ac:dyDescent="0.25">
      <c r="A7927" s="1">
        <v>42924</v>
      </c>
      <c r="B7927" s="3">
        <f t="shared" si="369"/>
        <v>2017</v>
      </c>
      <c r="C7927" s="3">
        <f t="shared" si="370"/>
        <v>7</v>
      </c>
      <c r="D7927" t="s">
        <v>230</v>
      </c>
      <c r="E7927" t="str">
        <f t="shared" si="371"/>
        <v>Vicky Freymann20170708</v>
      </c>
      <c r="F7927">
        <f>IF(COUNTIF($E$2:E7927, E7927) = 1, MAX($F$1:F7926) + 1, INDEX($F$1:F7926, MATCH(E7927, $E$1:E7926, 0)))</f>
        <v>3945</v>
      </c>
      <c r="G7927" t="s">
        <v>164</v>
      </c>
      <c r="H7927" t="s">
        <v>11</v>
      </c>
      <c r="I7927" t="s">
        <v>20</v>
      </c>
      <c r="J7927" t="s">
        <v>311</v>
      </c>
      <c r="K7927" s="17">
        <v>86.38</v>
      </c>
      <c r="L7927" s="17">
        <v>3</v>
      </c>
      <c r="M7927" s="17">
        <v>30.23</v>
      </c>
      <c r="N7927" s="17" t="str">
        <f>IF(SalesData[[#This Row],[Profit]]&gt;0,"Profit","Loss")</f>
        <v>Profit</v>
      </c>
    </row>
    <row r="7928" spans="1:14" x14ac:dyDescent="0.25">
      <c r="A7928" s="1">
        <v>42924</v>
      </c>
      <c r="B7928" s="3">
        <f t="shared" si="369"/>
        <v>2017</v>
      </c>
      <c r="C7928" s="3">
        <f t="shared" si="370"/>
        <v>7</v>
      </c>
      <c r="D7928" t="s">
        <v>230</v>
      </c>
      <c r="E7928" t="str">
        <f t="shared" si="371"/>
        <v>Vicky Freymann20170708</v>
      </c>
      <c r="F7928">
        <f>IF(COUNTIF($E$2:E7928, E7928) = 1, MAX($F$1:F7927) + 1, INDEX($F$1:F7927, MATCH(E7928, $E$1:E7927, 0)))</f>
        <v>3945</v>
      </c>
      <c r="G7928" t="s">
        <v>164</v>
      </c>
      <c r="H7928" t="s">
        <v>11</v>
      </c>
      <c r="I7928" t="s">
        <v>24</v>
      </c>
      <c r="J7928" t="s">
        <v>226</v>
      </c>
      <c r="K7928" s="17">
        <v>18.239999999999998</v>
      </c>
      <c r="L7928" s="17">
        <v>3</v>
      </c>
      <c r="M7928" s="17">
        <v>6.2</v>
      </c>
      <c r="N7928" s="17" t="str">
        <f>IF(SalesData[[#This Row],[Profit]]&gt;0,"Profit","Loss")</f>
        <v>Profit</v>
      </c>
    </row>
    <row r="7929" spans="1:14" x14ac:dyDescent="0.25">
      <c r="A7929" s="1">
        <v>42924</v>
      </c>
      <c r="B7929" s="3">
        <f t="shared" si="369"/>
        <v>2017</v>
      </c>
      <c r="C7929" s="3">
        <f t="shared" si="370"/>
        <v>7</v>
      </c>
      <c r="D7929" t="s">
        <v>230</v>
      </c>
      <c r="E7929" t="str">
        <f t="shared" si="371"/>
        <v>Vicky Freymann20170708</v>
      </c>
      <c r="F7929">
        <f>IF(COUNTIF($E$2:E7929, E7929) = 1, MAX($F$1:F7928) + 1, INDEX($F$1:F7928, MATCH(E7929, $E$1:E7928, 0)))</f>
        <v>3945</v>
      </c>
      <c r="G7929" t="s">
        <v>164</v>
      </c>
      <c r="H7929" t="s">
        <v>11</v>
      </c>
      <c r="I7929" t="s">
        <v>24</v>
      </c>
      <c r="J7929" t="s">
        <v>459</v>
      </c>
      <c r="K7929" s="17">
        <v>13.12</v>
      </c>
      <c r="L7929" s="17">
        <v>4</v>
      </c>
      <c r="M7929" s="17">
        <v>4.33</v>
      </c>
      <c r="N7929" s="17" t="str">
        <f>IF(SalesData[[#This Row],[Profit]]&gt;0,"Profit","Loss")</f>
        <v>Profit</v>
      </c>
    </row>
    <row r="7930" spans="1:14" x14ac:dyDescent="0.25">
      <c r="A7930" s="1">
        <v>42924</v>
      </c>
      <c r="B7930" s="3">
        <f t="shared" si="369"/>
        <v>2017</v>
      </c>
      <c r="C7930" s="3">
        <f t="shared" si="370"/>
        <v>7</v>
      </c>
      <c r="D7930" t="s">
        <v>2439</v>
      </c>
      <c r="E7930" t="str">
        <f t="shared" si="371"/>
        <v>Harold Engle20170708</v>
      </c>
      <c r="F7930">
        <f>IF(COUNTIF($E$2:E7930, E7930) = 1, MAX($F$1:F7929) + 1, INDEX($F$1:F7929, MATCH(E7930, $E$1:E7929, 0)))</f>
        <v>3946</v>
      </c>
      <c r="G7930" t="s">
        <v>59</v>
      </c>
      <c r="H7930" t="s">
        <v>34</v>
      </c>
      <c r="I7930" t="s">
        <v>47</v>
      </c>
      <c r="J7930" t="s">
        <v>1936</v>
      </c>
      <c r="K7930" s="17">
        <v>83.92</v>
      </c>
      <c r="L7930" s="17">
        <v>4</v>
      </c>
      <c r="M7930" s="17">
        <v>5.87</v>
      </c>
      <c r="N7930" s="17" t="str">
        <f>IF(SalesData[[#This Row],[Profit]]&gt;0,"Profit","Loss")</f>
        <v>Profit</v>
      </c>
    </row>
    <row r="7931" spans="1:14" x14ac:dyDescent="0.25">
      <c r="A7931" s="1">
        <v>42924</v>
      </c>
      <c r="B7931" s="3">
        <f t="shared" si="369"/>
        <v>2017</v>
      </c>
      <c r="C7931" s="3">
        <f t="shared" si="370"/>
        <v>7</v>
      </c>
      <c r="D7931" t="s">
        <v>2439</v>
      </c>
      <c r="E7931" t="str">
        <f t="shared" si="371"/>
        <v>Harold Engle20170708</v>
      </c>
      <c r="F7931">
        <f>IF(COUNTIF($E$2:E7931, E7931) = 1, MAX($F$1:F7930) + 1, INDEX($F$1:F7930, MATCH(E7931, $E$1:E7930, 0)))</f>
        <v>3946</v>
      </c>
      <c r="G7931" t="s">
        <v>59</v>
      </c>
      <c r="H7931" t="s">
        <v>39</v>
      </c>
      <c r="I7931" t="s">
        <v>52</v>
      </c>
      <c r="J7931" t="s">
        <v>1063</v>
      </c>
      <c r="K7931" s="17">
        <v>141.9</v>
      </c>
      <c r="L7931" s="17">
        <v>5</v>
      </c>
      <c r="M7931" s="17">
        <v>58.18</v>
      </c>
      <c r="N7931" s="17" t="str">
        <f>IF(SalesData[[#This Row],[Profit]]&gt;0,"Profit","Loss")</f>
        <v>Profit</v>
      </c>
    </row>
    <row r="7932" spans="1:14" x14ac:dyDescent="0.25">
      <c r="A7932" s="1">
        <v>42924</v>
      </c>
      <c r="B7932" s="3">
        <f t="shared" si="369"/>
        <v>2017</v>
      </c>
      <c r="C7932" s="3">
        <f t="shared" si="370"/>
        <v>7</v>
      </c>
      <c r="D7932" t="s">
        <v>2439</v>
      </c>
      <c r="E7932" t="str">
        <f t="shared" si="371"/>
        <v>Harold Engle20170708</v>
      </c>
      <c r="F7932">
        <f>IF(COUNTIF($E$2:E7932, E7932) = 1, MAX($F$1:F7931) + 1, INDEX($F$1:F7931, MATCH(E7932, $E$1:E7931, 0)))</f>
        <v>3946</v>
      </c>
      <c r="G7932" t="s">
        <v>59</v>
      </c>
      <c r="H7932" t="s">
        <v>34</v>
      </c>
      <c r="I7932" t="s">
        <v>47</v>
      </c>
      <c r="J7932" t="s">
        <v>956</v>
      </c>
      <c r="K7932" s="17">
        <v>39.979999999999997</v>
      </c>
      <c r="L7932" s="17">
        <v>2</v>
      </c>
      <c r="M7932" s="17">
        <v>9.1999999999999993</v>
      </c>
      <c r="N7932" s="17" t="str">
        <f>IF(SalesData[[#This Row],[Profit]]&gt;0,"Profit","Loss")</f>
        <v>Profit</v>
      </c>
    </row>
    <row r="7933" spans="1:14" x14ac:dyDescent="0.25">
      <c r="A7933" s="1">
        <v>42924</v>
      </c>
      <c r="B7933" s="3">
        <f t="shared" si="369"/>
        <v>2017</v>
      </c>
      <c r="C7933" s="3">
        <f t="shared" si="370"/>
        <v>7</v>
      </c>
      <c r="D7933" t="s">
        <v>2439</v>
      </c>
      <c r="E7933" t="str">
        <f t="shared" si="371"/>
        <v>Harold Engle20170708</v>
      </c>
      <c r="F7933">
        <f>IF(COUNTIF($E$2:E7933, E7933) = 1, MAX($F$1:F7932) + 1, INDEX($F$1:F7932, MATCH(E7933, $E$1:E7932, 0)))</f>
        <v>3946</v>
      </c>
      <c r="G7933" t="s">
        <v>59</v>
      </c>
      <c r="H7933" t="s">
        <v>11</v>
      </c>
      <c r="I7933" t="s">
        <v>24</v>
      </c>
      <c r="J7933" t="s">
        <v>1527</v>
      </c>
      <c r="K7933" s="17">
        <v>28.91</v>
      </c>
      <c r="L7933" s="17">
        <v>7</v>
      </c>
      <c r="M7933" s="17">
        <v>8.67</v>
      </c>
      <c r="N7933" s="17" t="str">
        <f>IF(SalesData[[#This Row],[Profit]]&gt;0,"Profit","Loss")</f>
        <v>Profit</v>
      </c>
    </row>
    <row r="7934" spans="1:14" x14ac:dyDescent="0.25">
      <c r="A7934" s="1">
        <v>42924</v>
      </c>
      <c r="B7934" s="3">
        <f t="shared" si="369"/>
        <v>2017</v>
      </c>
      <c r="C7934" s="3">
        <f t="shared" si="370"/>
        <v>7</v>
      </c>
      <c r="D7934" t="s">
        <v>2439</v>
      </c>
      <c r="E7934" t="str">
        <f t="shared" si="371"/>
        <v>Harold Engle20170708</v>
      </c>
      <c r="F7934">
        <f>IF(COUNTIF($E$2:E7934, E7934) = 1, MAX($F$1:F7933) + 1, INDEX($F$1:F7933, MATCH(E7934, $E$1:E7933, 0)))</f>
        <v>3946</v>
      </c>
      <c r="G7934" t="s">
        <v>59</v>
      </c>
      <c r="H7934" t="s">
        <v>11</v>
      </c>
      <c r="I7934" t="s">
        <v>24</v>
      </c>
      <c r="J7934" t="s">
        <v>600</v>
      </c>
      <c r="K7934" s="17">
        <v>174.95</v>
      </c>
      <c r="L7934" s="17">
        <v>5</v>
      </c>
      <c r="M7934" s="17">
        <v>45.49</v>
      </c>
      <c r="N7934" s="17" t="str">
        <f>IF(SalesData[[#This Row],[Profit]]&gt;0,"Profit","Loss")</f>
        <v>Profit</v>
      </c>
    </row>
    <row r="7935" spans="1:14" x14ac:dyDescent="0.25">
      <c r="A7935" s="1">
        <v>42924</v>
      </c>
      <c r="B7935" s="3">
        <f t="shared" si="369"/>
        <v>2017</v>
      </c>
      <c r="C7935" s="3">
        <f t="shared" si="370"/>
        <v>7</v>
      </c>
      <c r="D7935" t="s">
        <v>1209</v>
      </c>
      <c r="E7935" t="str">
        <f t="shared" si="371"/>
        <v>Mathew Reese20170708</v>
      </c>
      <c r="F7935">
        <f>IF(COUNTIF($E$2:E7935, E7935) = 1, MAX($F$1:F7934) + 1, INDEX($F$1:F7934, MATCH(E7935, $E$1:E7934, 0)))</f>
        <v>3947</v>
      </c>
      <c r="G7935" t="s">
        <v>164</v>
      </c>
      <c r="H7935" t="s">
        <v>11</v>
      </c>
      <c r="I7935" t="s">
        <v>12</v>
      </c>
      <c r="J7935" t="s">
        <v>625</v>
      </c>
      <c r="K7935" s="17">
        <v>52.76</v>
      </c>
      <c r="L7935" s="17">
        <v>2</v>
      </c>
      <c r="M7935" s="17">
        <v>24.27</v>
      </c>
      <c r="N7935" s="17" t="str">
        <f>IF(SalesData[[#This Row],[Profit]]&gt;0,"Profit","Loss")</f>
        <v>Profit</v>
      </c>
    </row>
    <row r="7936" spans="1:14" x14ac:dyDescent="0.25">
      <c r="A7936" s="1">
        <v>42925</v>
      </c>
      <c r="B7936" s="3">
        <f t="shared" si="369"/>
        <v>2017</v>
      </c>
      <c r="C7936" s="3">
        <f t="shared" si="370"/>
        <v>7</v>
      </c>
      <c r="D7936" t="s">
        <v>683</v>
      </c>
      <c r="E7936" t="str">
        <f t="shared" si="371"/>
        <v>Tamara Dahlen20170709</v>
      </c>
      <c r="F7936">
        <f>IF(COUNTIF($E$2:E7936, E7936) = 1, MAX($F$1:F7935) + 1, INDEX($F$1:F7935, MATCH(E7936, $E$1:E7935, 0)))</f>
        <v>3948</v>
      </c>
      <c r="G7936" t="s">
        <v>91</v>
      </c>
      <c r="H7936" t="s">
        <v>11</v>
      </c>
      <c r="I7936" t="s">
        <v>20</v>
      </c>
      <c r="J7936" t="s">
        <v>205</v>
      </c>
      <c r="K7936" s="17">
        <v>1.08</v>
      </c>
      <c r="L7936" s="17">
        <v>2</v>
      </c>
      <c r="M7936" s="17">
        <v>-0.79</v>
      </c>
      <c r="N7936" s="17" t="str">
        <f>IF(SalesData[[#This Row],[Profit]]&gt;0,"Profit","Loss")</f>
        <v>Loss</v>
      </c>
    </row>
    <row r="7937" spans="1:14" x14ac:dyDescent="0.25">
      <c r="A7937" s="1">
        <v>42925</v>
      </c>
      <c r="B7937" s="3">
        <f t="shared" si="369"/>
        <v>2017</v>
      </c>
      <c r="C7937" s="3">
        <f t="shared" si="370"/>
        <v>7</v>
      </c>
      <c r="D7937" t="s">
        <v>873</v>
      </c>
      <c r="E7937" t="str">
        <f t="shared" si="371"/>
        <v>Noel Staavos20170709</v>
      </c>
      <c r="F7937">
        <f>IF(COUNTIF($E$2:E7937, E7937) = 1, MAX($F$1:F7936) + 1, INDEX($F$1:F7936, MATCH(E7937, $E$1:E7936, 0)))</f>
        <v>3949</v>
      </c>
      <c r="G7937" t="s">
        <v>15</v>
      </c>
      <c r="H7937" t="s">
        <v>11</v>
      </c>
      <c r="I7937" t="s">
        <v>24</v>
      </c>
      <c r="J7937" t="s">
        <v>2691</v>
      </c>
      <c r="K7937" s="17">
        <v>8.84</v>
      </c>
      <c r="L7937" s="17">
        <v>5</v>
      </c>
      <c r="M7937" s="17">
        <v>2.98</v>
      </c>
      <c r="N7937" s="17" t="str">
        <f>IF(SalesData[[#This Row],[Profit]]&gt;0,"Profit","Loss")</f>
        <v>Profit</v>
      </c>
    </row>
    <row r="7938" spans="1:14" x14ac:dyDescent="0.25">
      <c r="A7938" s="1">
        <v>42925</v>
      </c>
      <c r="B7938" s="3">
        <f t="shared" ref="B7938:B8001" si="372">YEAR(A7938)</f>
        <v>2017</v>
      </c>
      <c r="C7938" s="3">
        <f t="shared" ref="C7938:C8001" si="373">MONTH(A7938)</f>
        <v>7</v>
      </c>
      <c r="D7938" t="s">
        <v>873</v>
      </c>
      <c r="E7938" t="str">
        <f t="shared" ref="E7938:E8001" si="374">D7938 &amp; TEXT(A7938, "yyyymmdd")</f>
        <v>Noel Staavos20170709</v>
      </c>
      <c r="F7938">
        <f>IF(COUNTIF($E$2:E7938, E7938) = 1, MAX($F$1:F7937) + 1, INDEX($F$1:F7937, MATCH(E7938, $E$1:E7937, 0)))</f>
        <v>3949</v>
      </c>
      <c r="G7938" t="s">
        <v>15</v>
      </c>
      <c r="H7938" t="s">
        <v>11</v>
      </c>
      <c r="I7938" t="s">
        <v>92</v>
      </c>
      <c r="J7938" t="s">
        <v>2621</v>
      </c>
      <c r="K7938" s="17">
        <v>58.46</v>
      </c>
      <c r="L7938" s="17">
        <v>9</v>
      </c>
      <c r="M7938" s="17">
        <v>-146.16</v>
      </c>
      <c r="N7938" s="17" t="str">
        <f>IF(SalesData[[#This Row],[Profit]]&gt;0,"Profit","Loss")</f>
        <v>Loss</v>
      </c>
    </row>
    <row r="7939" spans="1:14" x14ac:dyDescent="0.25">
      <c r="A7939" s="1">
        <v>42925</v>
      </c>
      <c r="B7939" s="3">
        <f t="shared" si="372"/>
        <v>2017</v>
      </c>
      <c r="C7939" s="3">
        <f t="shared" si="373"/>
        <v>7</v>
      </c>
      <c r="D7939" t="s">
        <v>681</v>
      </c>
      <c r="E7939" t="str">
        <f t="shared" si="374"/>
        <v>John Huston20170709</v>
      </c>
      <c r="F7939">
        <f>IF(COUNTIF($E$2:E7939, E7939) = 1, MAX($F$1:F7938) + 1, INDEX($F$1:F7938, MATCH(E7939, $E$1:E7938, 0)))</f>
        <v>3950</v>
      </c>
      <c r="G7939" t="s">
        <v>15</v>
      </c>
      <c r="H7939" t="s">
        <v>11</v>
      </c>
      <c r="I7939" t="s">
        <v>18</v>
      </c>
      <c r="J7939" t="s">
        <v>144</v>
      </c>
      <c r="K7939" s="17">
        <v>228.92</v>
      </c>
      <c r="L7939" s="17">
        <v>5</v>
      </c>
      <c r="M7939" s="17">
        <v>14.31</v>
      </c>
      <c r="N7939" s="17" t="str">
        <f>IF(SalesData[[#This Row],[Profit]]&gt;0,"Profit","Loss")</f>
        <v>Profit</v>
      </c>
    </row>
    <row r="7940" spans="1:14" x14ac:dyDescent="0.25">
      <c r="A7940" s="1">
        <v>42925</v>
      </c>
      <c r="B7940" s="3">
        <f t="shared" si="372"/>
        <v>2017</v>
      </c>
      <c r="C7940" s="3">
        <f t="shared" si="373"/>
        <v>7</v>
      </c>
      <c r="D7940" t="s">
        <v>336</v>
      </c>
      <c r="E7940" t="str">
        <f t="shared" si="374"/>
        <v>Sean Miller20170709</v>
      </c>
      <c r="F7940">
        <f>IF(COUNTIF($E$2:E7940, E7940) = 1, MAX($F$1:F7939) + 1, INDEX($F$1:F7939, MATCH(E7940, $E$1:E7939, 0)))</f>
        <v>3951</v>
      </c>
      <c r="G7940" t="s">
        <v>129</v>
      </c>
      <c r="H7940" t="s">
        <v>34</v>
      </c>
      <c r="I7940" t="s">
        <v>47</v>
      </c>
      <c r="J7940" t="s">
        <v>2140</v>
      </c>
      <c r="K7940" s="17">
        <v>526.45000000000005</v>
      </c>
      <c r="L7940" s="17">
        <v>5</v>
      </c>
      <c r="M7940" s="17">
        <v>31.59</v>
      </c>
      <c r="N7940" s="17" t="str">
        <f>IF(SalesData[[#This Row],[Profit]]&gt;0,"Profit","Loss")</f>
        <v>Profit</v>
      </c>
    </row>
    <row r="7941" spans="1:14" x14ac:dyDescent="0.25">
      <c r="A7941" s="1">
        <v>42925</v>
      </c>
      <c r="B7941" s="3">
        <f t="shared" si="372"/>
        <v>2017</v>
      </c>
      <c r="C7941" s="3">
        <f t="shared" si="373"/>
        <v>7</v>
      </c>
      <c r="D7941" t="s">
        <v>1623</v>
      </c>
      <c r="E7941" t="str">
        <f t="shared" si="374"/>
        <v>Jamie Frazer20170709</v>
      </c>
      <c r="F7941">
        <f>IF(COUNTIF($E$2:E7941, E7941) = 1, MAX($F$1:F7940) + 1, INDEX($F$1:F7940, MATCH(E7941, $E$1:E7940, 0)))</f>
        <v>3952</v>
      </c>
      <c r="G7941" t="s">
        <v>613</v>
      </c>
      <c r="H7941" t="s">
        <v>11</v>
      </c>
      <c r="I7941" t="s">
        <v>12</v>
      </c>
      <c r="J7941" t="s">
        <v>2301</v>
      </c>
      <c r="K7941" s="17">
        <v>274.8</v>
      </c>
      <c r="L7941" s="17">
        <v>5</v>
      </c>
      <c r="M7941" s="17">
        <v>134.65</v>
      </c>
      <c r="N7941" s="17" t="str">
        <f>IF(SalesData[[#This Row],[Profit]]&gt;0,"Profit","Loss")</f>
        <v>Profit</v>
      </c>
    </row>
    <row r="7942" spans="1:14" x14ac:dyDescent="0.25">
      <c r="A7942" s="1">
        <v>42925</v>
      </c>
      <c r="B7942" s="3">
        <f t="shared" si="372"/>
        <v>2017</v>
      </c>
      <c r="C7942" s="3">
        <f t="shared" si="373"/>
        <v>7</v>
      </c>
      <c r="D7942" t="s">
        <v>1623</v>
      </c>
      <c r="E7942" t="str">
        <f t="shared" si="374"/>
        <v>Jamie Frazer20170709</v>
      </c>
      <c r="F7942">
        <f>IF(COUNTIF($E$2:E7942, E7942) = 1, MAX($F$1:F7941) + 1, INDEX($F$1:F7941, MATCH(E7942, $E$1:E7941, 0)))</f>
        <v>3952</v>
      </c>
      <c r="G7942" t="s">
        <v>613</v>
      </c>
      <c r="H7942" t="s">
        <v>11</v>
      </c>
      <c r="I7942" t="s">
        <v>18</v>
      </c>
      <c r="J7942" t="s">
        <v>1870</v>
      </c>
      <c r="K7942" s="17">
        <v>195.64</v>
      </c>
      <c r="L7942" s="17">
        <v>4</v>
      </c>
      <c r="M7942" s="17">
        <v>3.91</v>
      </c>
      <c r="N7942" s="17" t="str">
        <f>IF(SalesData[[#This Row],[Profit]]&gt;0,"Profit","Loss")</f>
        <v>Profit</v>
      </c>
    </row>
    <row r="7943" spans="1:14" x14ac:dyDescent="0.25">
      <c r="A7943" s="1">
        <v>42925</v>
      </c>
      <c r="B7943" s="3">
        <f t="shared" si="372"/>
        <v>2017</v>
      </c>
      <c r="C7943" s="3">
        <f t="shared" si="373"/>
        <v>7</v>
      </c>
      <c r="D7943" t="s">
        <v>1623</v>
      </c>
      <c r="E7943" t="str">
        <f t="shared" si="374"/>
        <v>Jamie Frazer20170709</v>
      </c>
      <c r="F7943">
        <f>IF(COUNTIF($E$2:E7943, E7943) = 1, MAX($F$1:F7942) + 1, INDEX($F$1:F7942, MATCH(E7943, $E$1:E7942, 0)))</f>
        <v>3952</v>
      </c>
      <c r="G7943" t="s">
        <v>613</v>
      </c>
      <c r="H7943" t="s">
        <v>39</v>
      </c>
      <c r="I7943" t="s">
        <v>40</v>
      </c>
      <c r="J7943" t="s">
        <v>1518</v>
      </c>
      <c r="K7943" s="17">
        <v>257.98</v>
      </c>
      <c r="L7943" s="17">
        <v>2</v>
      </c>
      <c r="M7943" s="17">
        <v>74.81</v>
      </c>
      <c r="N7943" s="17" t="str">
        <f>IF(SalesData[[#This Row],[Profit]]&gt;0,"Profit","Loss")</f>
        <v>Profit</v>
      </c>
    </row>
    <row r="7944" spans="1:14" x14ac:dyDescent="0.25">
      <c r="A7944" s="1">
        <v>42925</v>
      </c>
      <c r="B7944" s="3">
        <f t="shared" si="372"/>
        <v>2017</v>
      </c>
      <c r="C7944" s="3">
        <f t="shared" si="373"/>
        <v>7</v>
      </c>
      <c r="D7944" t="s">
        <v>1623</v>
      </c>
      <c r="E7944" t="str">
        <f t="shared" si="374"/>
        <v>Jamie Frazer20170709</v>
      </c>
      <c r="F7944">
        <f>IF(COUNTIF($E$2:E7944, E7944) = 1, MAX($F$1:F7943) + 1, INDEX($F$1:F7943, MATCH(E7944, $E$1:E7943, 0)))</f>
        <v>3952</v>
      </c>
      <c r="G7944" t="s">
        <v>613</v>
      </c>
      <c r="H7944" t="s">
        <v>11</v>
      </c>
      <c r="I7944" t="s">
        <v>24</v>
      </c>
      <c r="J7944" t="s">
        <v>526</v>
      </c>
      <c r="K7944" s="17">
        <v>119.04</v>
      </c>
      <c r="L7944" s="17">
        <v>6</v>
      </c>
      <c r="M7944" s="17">
        <v>48.81</v>
      </c>
      <c r="N7944" s="17" t="str">
        <f>IF(SalesData[[#This Row],[Profit]]&gt;0,"Profit","Loss")</f>
        <v>Profit</v>
      </c>
    </row>
    <row r="7945" spans="1:14" x14ac:dyDescent="0.25">
      <c r="A7945" s="1">
        <v>42926</v>
      </c>
      <c r="B7945" s="3">
        <f t="shared" si="372"/>
        <v>2017</v>
      </c>
      <c r="C7945" s="3">
        <f t="shared" si="373"/>
        <v>7</v>
      </c>
      <c r="D7945" t="s">
        <v>2101</v>
      </c>
      <c r="E7945" t="str">
        <f t="shared" si="374"/>
        <v>Becky Pak20170710</v>
      </c>
      <c r="F7945">
        <f>IF(COUNTIF($E$2:E7945, E7945) = 1, MAX($F$1:F7944) + 1, INDEX($F$1:F7944, MATCH(E7945, $E$1:E7944, 0)))</f>
        <v>3953</v>
      </c>
      <c r="G7945" t="s">
        <v>30</v>
      </c>
      <c r="H7945" t="s">
        <v>34</v>
      </c>
      <c r="I7945" t="s">
        <v>47</v>
      </c>
      <c r="J7945" t="s">
        <v>1168</v>
      </c>
      <c r="K7945" s="17">
        <v>18.84</v>
      </c>
      <c r="L7945" s="17">
        <v>3</v>
      </c>
      <c r="M7945" s="17">
        <v>7.91</v>
      </c>
      <c r="N7945" s="17" t="str">
        <f>IF(SalesData[[#This Row],[Profit]]&gt;0,"Profit","Loss")</f>
        <v>Profit</v>
      </c>
    </row>
    <row r="7946" spans="1:14" x14ac:dyDescent="0.25">
      <c r="A7946" s="1">
        <v>42926</v>
      </c>
      <c r="B7946" s="3">
        <f t="shared" si="372"/>
        <v>2017</v>
      </c>
      <c r="C7946" s="3">
        <f t="shared" si="373"/>
        <v>7</v>
      </c>
      <c r="D7946" t="s">
        <v>696</v>
      </c>
      <c r="E7946" t="str">
        <f t="shared" si="374"/>
        <v>Frank Gastineau20170710</v>
      </c>
      <c r="F7946">
        <f>IF(COUNTIF($E$2:E7946, E7946) = 1, MAX($F$1:F7945) + 1, INDEX($F$1:F7945, MATCH(E7946, $E$1:E7945, 0)))</f>
        <v>3954</v>
      </c>
      <c r="G7946" t="s">
        <v>15</v>
      </c>
      <c r="H7946" t="s">
        <v>11</v>
      </c>
      <c r="I7946" t="s">
        <v>18</v>
      </c>
      <c r="J7946" t="s">
        <v>1400</v>
      </c>
      <c r="K7946" s="17">
        <v>298.45999999999998</v>
      </c>
      <c r="L7946" s="17">
        <v>6</v>
      </c>
      <c r="M7946" s="17">
        <v>26.12</v>
      </c>
      <c r="N7946" s="17" t="str">
        <f>IF(SalesData[[#This Row],[Profit]]&gt;0,"Profit","Loss")</f>
        <v>Profit</v>
      </c>
    </row>
    <row r="7947" spans="1:14" x14ac:dyDescent="0.25">
      <c r="A7947" s="1">
        <v>42926</v>
      </c>
      <c r="B7947" s="3">
        <f t="shared" si="372"/>
        <v>2017</v>
      </c>
      <c r="C7947" s="3">
        <f t="shared" si="373"/>
        <v>7</v>
      </c>
      <c r="D7947" t="s">
        <v>369</v>
      </c>
      <c r="E7947" t="str">
        <f t="shared" si="374"/>
        <v>Beth Fritzler20170710</v>
      </c>
      <c r="F7947">
        <f>IF(COUNTIF($E$2:E7947, E7947) = 1, MAX($F$1:F7946) + 1, INDEX($F$1:F7946, MATCH(E7947, $E$1:E7946, 0)))</f>
        <v>3955</v>
      </c>
      <c r="G7947" t="s">
        <v>30</v>
      </c>
      <c r="H7947" t="s">
        <v>11</v>
      </c>
      <c r="I7947" t="s">
        <v>92</v>
      </c>
      <c r="J7947" t="s">
        <v>1838</v>
      </c>
      <c r="K7947" s="17">
        <v>41.91</v>
      </c>
      <c r="L7947" s="17">
        <v>3</v>
      </c>
      <c r="M7947" s="17">
        <v>10.9</v>
      </c>
      <c r="N7947" s="17" t="str">
        <f>IF(SalesData[[#This Row],[Profit]]&gt;0,"Profit","Loss")</f>
        <v>Profit</v>
      </c>
    </row>
    <row r="7948" spans="1:14" x14ac:dyDescent="0.25">
      <c r="A7948" s="1">
        <v>42927</v>
      </c>
      <c r="B7948" s="3">
        <f t="shared" si="372"/>
        <v>2017</v>
      </c>
      <c r="C7948" s="3">
        <f t="shared" si="373"/>
        <v>7</v>
      </c>
      <c r="D7948" t="s">
        <v>1736</v>
      </c>
      <c r="E7948" t="str">
        <f t="shared" si="374"/>
        <v>Katherine Nockton20170711</v>
      </c>
      <c r="F7948">
        <f>IF(COUNTIF($E$2:E7948, E7948) = 1, MAX($F$1:F7947) + 1, INDEX($F$1:F7947, MATCH(E7948, $E$1:E7947, 0)))</f>
        <v>3956</v>
      </c>
      <c r="G7948" t="s">
        <v>27</v>
      </c>
      <c r="H7948" t="s">
        <v>11</v>
      </c>
      <c r="I7948" t="s">
        <v>16</v>
      </c>
      <c r="J7948" t="s">
        <v>56</v>
      </c>
      <c r="K7948" s="17">
        <v>8.67</v>
      </c>
      <c r="L7948" s="17">
        <v>3</v>
      </c>
      <c r="M7948" s="17">
        <v>4.07</v>
      </c>
      <c r="N7948" s="17" t="str">
        <f>IF(SalesData[[#This Row],[Profit]]&gt;0,"Profit","Loss")</f>
        <v>Profit</v>
      </c>
    </row>
    <row r="7949" spans="1:14" x14ac:dyDescent="0.25">
      <c r="A7949" s="1">
        <v>42927</v>
      </c>
      <c r="B7949" s="3">
        <f t="shared" si="372"/>
        <v>2017</v>
      </c>
      <c r="C7949" s="3">
        <f t="shared" si="373"/>
        <v>7</v>
      </c>
      <c r="D7949" t="s">
        <v>1433</v>
      </c>
      <c r="E7949" t="str">
        <f t="shared" si="374"/>
        <v>Joy Daniels20170711</v>
      </c>
      <c r="F7949">
        <f>IF(COUNTIF($E$2:E7949, E7949) = 1, MAX($F$1:F7948) + 1, INDEX($F$1:F7948, MATCH(E7949, $E$1:E7948, 0)))</f>
        <v>3957</v>
      </c>
      <c r="G7949" t="s">
        <v>149</v>
      </c>
      <c r="H7949" t="s">
        <v>39</v>
      </c>
      <c r="I7949" t="s">
        <v>52</v>
      </c>
      <c r="J7949" t="s">
        <v>388</v>
      </c>
      <c r="K7949" s="17">
        <v>132.6</v>
      </c>
      <c r="L7949" s="17">
        <v>6</v>
      </c>
      <c r="M7949" s="17">
        <v>17.239999999999998</v>
      </c>
      <c r="N7949" s="17" t="str">
        <f>IF(SalesData[[#This Row],[Profit]]&gt;0,"Profit","Loss")</f>
        <v>Profit</v>
      </c>
    </row>
    <row r="7950" spans="1:14" x14ac:dyDescent="0.25">
      <c r="A7950" s="1">
        <v>42927</v>
      </c>
      <c r="B7950" s="3">
        <f t="shared" si="372"/>
        <v>2017</v>
      </c>
      <c r="C7950" s="3">
        <f t="shared" si="373"/>
        <v>7</v>
      </c>
      <c r="D7950" t="s">
        <v>848</v>
      </c>
      <c r="E7950" t="str">
        <f t="shared" si="374"/>
        <v>Natalie Webber20170711</v>
      </c>
      <c r="F7950">
        <f>IF(COUNTIF($E$2:E7950, E7950) = 1, MAX($F$1:F7949) + 1, INDEX($F$1:F7949, MATCH(E7950, $E$1:E7949, 0)))</f>
        <v>3958</v>
      </c>
      <c r="G7950" t="s">
        <v>395</v>
      </c>
      <c r="H7950" t="s">
        <v>11</v>
      </c>
      <c r="I7950" t="s">
        <v>24</v>
      </c>
      <c r="J7950" t="s">
        <v>207</v>
      </c>
      <c r="K7950" s="17">
        <v>30.32</v>
      </c>
      <c r="L7950" s="17">
        <v>4</v>
      </c>
      <c r="M7950" s="17">
        <v>11.82</v>
      </c>
      <c r="N7950" s="17" t="str">
        <f>IF(SalesData[[#This Row],[Profit]]&gt;0,"Profit","Loss")</f>
        <v>Profit</v>
      </c>
    </row>
    <row r="7951" spans="1:14" x14ac:dyDescent="0.25">
      <c r="A7951" s="1">
        <v>42927</v>
      </c>
      <c r="B7951" s="3">
        <f t="shared" si="372"/>
        <v>2017</v>
      </c>
      <c r="C7951" s="3">
        <f t="shared" si="373"/>
        <v>7</v>
      </c>
      <c r="D7951" t="s">
        <v>427</v>
      </c>
      <c r="E7951" t="str">
        <f t="shared" si="374"/>
        <v>Karen Bern20170711</v>
      </c>
      <c r="F7951">
        <f>IF(COUNTIF($E$2:E7951, E7951) = 1, MAX($F$1:F7950) + 1, INDEX($F$1:F7950, MATCH(E7951, $E$1:E7950, 0)))</f>
        <v>3959</v>
      </c>
      <c r="G7951" t="s">
        <v>27</v>
      </c>
      <c r="H7951" t="s">
        <v>39</v>
      </c>
      <c r="I7951" t="s">
        <v>52</v>
      </c>
      <c r="J7951" t="s">
        <v>1628</v>
      </c>
      <c r="K7951" s="17">
        <v>1287.45</v>
      </c>
      <c r="L7951" s="17">
        <v>5</v>
      </c>
      <c r="M7951" s="17">
        <v>244.62</v>
      </c>
      <c r="N7951" s="17" t="str">
        <f>IF(SalesData[[#This Row],[Profit]]&gt;0,"Profit","Loss")</f>
        <v>Profit</v>
      </c>
    </row>
    <row r="7952" spans="1:14" x14ac:dyDescent="0.25">
      <c r="A7952" s="1">
        <v>42927</v>
      </c>
      <c r="B7952" s="3">
        <f t="shared" si="372"/>
        <v>2017</v>
      </c>
      <c r="C7952" s="3">
        <f t="shared" si="373"/>
        <v>7</v>
      </c>
      <c r="D7952" t="s">
        <v>427</v>
      </c>
      <c r="E7952" t="str">
        <f t="shared" si="374"/>
        <v>Karen Bern20170711</v>
      </c>
      <c r="F7952">
        <f>IF(COUNTIF($E$2:E7952, E7952) = 1, MAX($F$1:F7951) + 1, INDEX($F$1:F7951, MATCH(E7952, $E$1:E7951, 0)))</f>
        <v>3959</v>
      </c>
      <c r="G7952" t="s">
        <v>27</v>
      </c>
      <c r="H7952" t="s">
        <v>11</v>
      </c>
      <c r="I7952" t="s">
        <v>92</v>
      </c>
      <c r="J7952" t="s">
        <v>2395</v>
      </c>
      <c r="K7952" s="17">
        <v>168.1</v>
      </c>
      <c r="L7952" s="17">
        <v>5</v>
      </c>
      <c r="M7952" s="17">
        <v>43.71</v>
      </c>
      <c r="N7952" s="17" t="str">
        <f>IF(SalesData[[#This Row],[Profit]]&gt;0,"Profit","Loss")</f>
        <v>Profit</v>
      </c>
    </row>
    <row r="7953" spans="1:14" x14ac:dyDescent="0.25">
      <c r="A7953" s="1">
        <v>42927</v>
      </c>
      <c r="B7953" s="3">
        <f t="shared" si="372"/>
        <v>2017</v>
      </c>
      <c r="C7953" s="3">
        <f t="shared" si="373"/>
        <v>7</v>
      </c>
      <c r="D7953" t="s">
        <v>1038</v>
      </c>
      <c r="E7953" t="str">
        <f t="shared" si="374"/>
        <v>Tom Stivers20170711</v>
      </c>
      <c r="F7953">
        <f>IF(COUNTIF($E$2:E7953, E7953) = 1, MAX($F$1:F7952) + 1, INDEX($F$1:F7952, MATCH(E7953, $E$1:E7952, 0)))</f>
        <v>3960</v>
      </c>
      <c r="G7953" t="s">
        <v>27</v>
      </c>
      <c r="H7953" t="s">
        <v>39</v>
      </c>
      <c r="I7953" t="s">
        <v>40</v>
      </c>
      <c r="J7953" t="s">
        <v>2467</v>
      </c>
      <c r="K7953" s="17">
        <v>71.95</v>
      </c>
      <c r="L7953" s="17">
        <v>6</v>
      </c>
      <c r="M7953" s="17">
        <v>5.4</v>
      </c>
      <c r="N7953" s="17" t="str">
        <f>IF(SalesData[[#This Row],[Profit]]&gt;0,"Profit","Loss")</f>
        <v>Profit</v>
      </c>
    </row>
    <row r="7954" spans="1:14" x14ac:dyDescent="0.25">
      <c r="A7954" s="1">
        <v>42927</v>
      </c>
      <c r="B7954" s="3">
        <f t="shared" si="372"/>
        <v>2017</v>
      </c>
      <c r="C7954" s="3">
        <f t="shared" si="373"/>
        <v>7</v>
      </c>
      <c r="D7954" t="s">
        <v>1038</v>
      </c>
      <c r="E7954" t="str">
        <f t="shared" si="374"/>
        <v>Tom Stivers20170711</v>
      </c>
      <c r="F7954">
        <f>IF(COUNTIF($E$2:E7954, E7954) = 1, MAX($F$1:F7953) + 1, INDEX($F$1:F7953, MATCH(E7954, $E$1:E7953, 0)))</f>
        <v>3960</v>
      </c>
      <c r="G7954" t="s">
        <v>27</v>
      </c>
      <c r="H7954" t="s">
        <v>11</v>
      </c>
      <c r="I7954" t="s">
        <v>20</v>
      </c>
      <c r="J7954" t="s">
        <v>49</v>
      </c>
      <c r="K7954" s="17">
        <v>29.8</v>
      </c>
      <c r="L7954" s="17">
        <v>5</v>
      </c>
      <c r="M7954" s="17">
        <v>9.31</v>
      </c>
      <c r="N7954" s="17" t="str">
        <f>IF(SalesData[[#This Row],[Profit]]&gt;0,"Profit","Loss")</f>
        <v>Profit</v>
      </c>
    </row>
    <row r="7955" spans="1:14" x14ac:dyDescent="0.25">
      <c r="A7955" s="1">
        <v>42928</v>
      </c>
      <c r="B7955" s="3">
        <f t="shared" si="372"/>
        <v>2017</v>
      </c>
      <c r="C7955" s="3">
        <f t="shared" si="373"/>
        <v>7</v>
      </c>
      <c r="D7955" t="s">
        <v>602</v>
      </c>
      <c r="E7955" t="str">
        <f t="shared" si="374"/>
        <v>Cari Schnelling20170712</v>
      </c>
      <c r="F7955">
        <f>IF(COUNTIF($E$2:E7955, E7955) = 1, MAX($F$1:F7954) + 1, INDEX($F$1:F7954, MATCH(E7955, $E$1:E7954, 0)))</f>
        <v>3961</v>
      </c>
      <c r="G7955" t="s">
        <v>78</v>
      </c>
      <c r="H7955" t="s">
        <v>11</v>
      </c>
      <c r="I7955" t="s">
        <v>12</v>
      </c>
      <c r="J7955" t="s">
        <v>1914</v>
      </c>
      <c r="K7955" s="17">
        <v>3.82</v>
      </c>
      <c r="L7955" s="17">
        <v>1</v>
      </c>
      <c r="M7955" s="17">
        <v>1.19</v>
      </c>
      <c r="N7955" s="17" t="str">
        <f>IF(SalesData[[#This Row],[Profit]]&gt;0,"Profit","Loss")</f>
        <v>Profit</v>
      </c>
    </row>
    <row r="7956" spans="1:14" x14ac:dyDescent="0.25">
      <c r="A7956" s="1">
        <v>42929</v>
      </c>
      <c r="B7956" s="3">
        <f t="shared" si="372"/>
        <v>2017</v>
      </c>
      <c r="C7956" s="3">
        <f t="shared" si="373"/>
        <v>7</v>
      </c>
      <c r="D7956" t="s">
        <v>935</v>
      </c>
      <c r="E7956" t="str">
        <f t="shared" si="374"/>
        <v>Mark Hamilton20170713</v>
      </c>
      <c r="F7956">
        <f>IF(COUNTIF($E$2:E7956, E7956) = 1, MAX($F$1:F7955) + 1, INDEX($F$1:F7955, MATCH(E7956, $E$1:E7955, 0)))</f>
        <v>3962</v>
      </c>
      <c r="G7956" t="s">
        <v>23</v>
      </c>
      <c r="H7956" t="s">
        <v>39</v>
      </c>
      <c r="I7956" t="s">
        <v>40</v>
      </c>
      <c r="J7956" t="s">
        <v>930</v>
      </c>
      <c r="K7956" s="17">
        <v>39.590000000000003</v>
      </c>
      <c r="L7956" s="17">
        <v>1</v>
      </c>
      <c r="M7956" s="17">
        <v>-7.26</v>
      </c>
      <c r="N7956" s="17" t="str">
        <f>IF(SalesData[[#This Row],[Profit]]&gt;0,"Profit","Loss")</f>
        <v>Loss</v>
      </c>
    </row>
    <row r="7957" spans="1:14" x14ac:dyDescent="0.25">
      <c r="A7957" s="1">
        <v>42929</v>
      </c>
      <c r="B7957" s="3">
        <f t="shared" si="372"/>
        <v>2017</v>
      </c>
      <c r="C7957" s="3">
        <f t="shared" si="373"/>
        <v>7</v>
      </c>
      <c r="D7957" t="s">
        <v>935</v>
      </c>
      <c r="E7957" t="str">
        <f t="shared" si="374"/>
        <v>Mark Hamilton20170713</v>
      </c>
      <c r="F7957">
        <f>IF(COUNTIF($E$2:E7957, E7957) = 1, MAX($F$1:F7956) + 1, INDEX($F$1:F7956, MATCH(E7957, $E$1:E7956, 0)))</f>
        <v>3962</v>
      </c>
      <c r="G7957" t="s">
        <v>23</v>
      </c>
      <c r="H7957" t="s">
        <v>34</v>
      </c>
      <c r="I7957" t="s">
        <v>47</v>
      </c>
      <c r="J7957" t="s">
        <v>1269</v>
      </c>
      <c r="K7957" s="17">
        <v>91.01</v>
      </c>
      <c r="L7957" s="17">
        <v>9</v>
      </c>
      <c r="M7957" s="17">
        <v>19.34</v>
      </c>
      <c r="N7957" s="17" t="str">
        <f>IF(SalesData[[#This Row],[Profit]]&gt;0,"Profit","Loss")</f>
        <v>Profit</v>
      </c>
    </row>
    <row r="7958" spans="1:14" x14ac:dyDescent="0.25">
      <c r="A7958" s="1">
        <v>42929</v>
      </c>
      <c r="B7958" s="3">
        <f t="shared" si="372"/>
        <v>2017</v>
      </c>
      <c r="C7958" s="3">
        <f t="shared" si="373"/>
        <v>7</v>
      </c>
      <c r="D7958" t="s">
        <v>1260</v>
      </c>
      <c r="E7958" t="str">
        <f t="shared" si="374"/>
        <v>Rick Reed20170713</v>
      </c>
      <c r="F7958">
        <f>IF(COUNTIF($E$2:E7958, E7958) = 1, MAX($F$1:F7957) + 1, INDEX($F$1:F7957, MATCH(E7958, $E$1:E7957, 0)))</f>
        <v>3963</v>
      </c>
      <c r="G7958" t="s">
        <v>1283</v>
      </c>
      <c r="H7958" t="s">
        <v>11</v>
      </c>
      <c r="I7958" t="s">
        <v>18</v>
      </c>
      <c r="J7958" t="s">
        <v>1757</v>
      </c>
      <c r="K7958" s="17">
        <v>360.38</v>
      </c>
      <c r="L7958" s="17">
        <v>2</v>
      </c>
      <c r="M7958" s="17">
        <v>93.7</v>
      </c>
      <c r="N7958" s="17" t="str">
        <f>IF(SalesData[[#This Row],[Profit]]&gt;0,"Profit","Loss")</f>
        <v>Profit</v>
      </c>
    </row>
    <row r="7959" spans="1:14" x14ac:dyDescent="0.25">
      <c r="A7959" s="1">
        <v>42929</v>
      </c>
      <c r="B7959" s="3">
        <f t="shared" si="372"/>
        <v>2017</v>
      </c>
      <c r="C7959" s="3">
        <f t="shared" si="373"/>
        <v>7</v>
      </c>
      <c r="D7959" t="s">
        <v>1260</v>
      </c>
      <c r="E7959" t="str">
        <f t="shared" si="374"/>
        <v>Rick Reed20170713</v>
      </c>
      <c r="F7959">
        <f>IF(COUNTIF($E$2:E7959, E7959) = 1, MAX($F$1:F7958) + 1, INDEX($F$1:F7958, MATCH(E7959, $E$1:E7958, 0)))</f>
        <v>3963</v>
      </c>
      <c r="G7959" t="s">
        <v>1283</v>
      </c>
      <c r="H7959" t="s">
        <v>11</v>
      </c>
      <c r="I7959" t="s">
        <v>12</v>
      </c>
      <c r="J7959" t="s">
        <v>2648</v>
      </c>
      <c r="K7959" s="17">
        <v>13.56</v>
      </c>
      <c r="L7959" s="17">
        <v>2</v>
      </c>
      <c r="M7959" s="17">
        <v>6.24</v>
      </c>
      <c r="N7959" s="17" t="str">
        <f>IF(SalesData[[#This Row],[Profit]]&gt;0,"Profit","Loss")</f>
        <v>Profit</v>
      </c>
    </row>
    <row r="7960" spans="1:14" x14ac:dyDescent="0.25">
      <c r="A7960" s="1">
        <v>42930</v>
      </c>
      <c r="B7960" s="3">
        <f t="shared" si="372"/>
        <v>2017</v>
      </c>
      <c r="C7960" s="3">
        <f t="shared" si="373"/>
        <v>7</v>
      </c>
      <c r="D7960" t="s">
        <v>1471</v>
      </c>
      <c r="E7960" t="str">
        <f t="shared" si="374"/>
        <v>Toby Carlisle20170714</v>
      </c>
      <c r="F7960">
        <f>IF(COUNTIF($E$2:E7960, E7960) = 1, MAX($F$1:F7959) + 1, INDEX($F$1:F7959, MATCH(E7960, $E$1:E7959, 0)))</f>
        <v>3964</v>
      </c>
      <c r="G7960" t="s">
        <v>27</v>
      </c>
      <c r="H7960" t="s">
        <v>11</v>
      </c>
      <c r="I7960" t="s">
        <v>20</v>
      </c>
      <c r="J7960" t="s">
        <v>1291</v>
      </c>
      <c r="K7960" s="17">
        <v>4.45</v>
      </c>
      <c r="L7960" s="17">
        <v>2</v>
      </c>
      <c r="M7960" s="17">
        <v>1.45</v>
      </c>
      <c r="N7960" s="17" t="str">
        <f>IF(SalesData[[#This Row],[Profit]]&gt;0,"Profit","Loss")</f>
        <v>Profit</v>
      </c>
    </row>
    <row r="7961" spans="1:14" x14ac:dyDescent="0.25">
      <c r="A7961" s="1">
        <v>42930</v>
      </c>
      <c r="B7961" s="3">
        <f t="shared" si="372"/>
        <v>2017</v>
      </c>
      <c r="C7961" s="3">
        <f t="shared" si="373"/>
        <v>7</v>
      </c>
      <c r="D7961" t="s">
        <v>1471</v>
      </c>
      <c r="E7961" t="str">
        <f t="shared" si="374"/>
        <v>Toby Carlisle20170714</v>
      </c>
      <c r="F7961">
        <f>IF(COUNTIF($E$2:E7961, E7961) = 1, MAX($F$1:F7960) + 1, INDEX($F$1:F7960, MATCH(E7961, $E$1:E7960, 0)))</f>
        <v>3964</v>
      </c>
      <c r="G7961" t="s">
        <v>27</v>
      </c>
      <c r="H7961" t="s">
        <v>34</v>
      </c>
      <c r="I7961" t="s">
        <v>47</v>
      </c>
      <c r="J7961" t="s">
        <v>2442</v>
      </c>
      <c r="K7961" s="17">
        <v>276.69</v>
      </c>
      <c r="L7961" s="17">
        <v>3</v>
      </c>
      <c r="M7961" s="17">
        <v>49.8</v>
      </c>
      <c r="N7961" s="17" t="str">
        <f>IF(SalesData[[#This Row],[Profit]]&gt;0,"Profit","Loss")</f>
        <v>Profit</v>
      </c>
    </row>
    <row r="7962" spans="1:14" x14ac:dyDescent="0.25">
      <c r="A7962" s="1">
        <v>42930</v>
      </c>
      <c r="B7962" s="3">
        <f t="shared" si="372"/>
        <v>2017</v>
      </c>
      <c r="C7962" s="3">
        <f t="shared" si="373"/>
        <v>7</v>
      </c>
      <c r="D7962" t="s">
        <v>1471</v>
      </c>
      <c r="E7962" t="str">
        <f t="shared" si="374"/>
        <v>Toby Carlisle20170714</v>
      </c>
      <c r="F7962">
        <f>IF(COUNTIF($E$2:E7962, E7962) = 1, MAX($F$1:F7961) + 1, INDEX($F$1:F7961, MATCH(E7962, $E$1:E7961, 0)))</f>
        <v>3964</v>
      </c>
      <c r="G7962" t="s">
        <v>27</v>
      </c>
      <c r="H7962" t="s">
        <v>11</v>
      </c>
      <c r="I7962" t="s">
        <v>43</v>
      </c>
      <c r="J7962" t="s">
        <v>1796</v>
      </c>
      <c r="K7962" s="17">
        <v>4.96</v>
      </c>
      <c r="L7962" s="17">
        <v>4</v>
      </c>
      <c r="M7962" s="17">
        <v>2.33</v>
      </c>
      <c r="N7962" s="17" t="str">
        <f>IF(SalesData[[#This Row],[Profit]]&gt;0,"Profit","Loss")</f>
        <v>Profit</v>
      </c>
    </row>
    <row r="7963" spans="1:14" x14ac:dyDescent="0.25">
      <c r="A7963" s="1">
        <v>42930</v>
      </c>
      <c r="B7963" s="3">
        <f t="shared" si="372"/>
        <v>2017</v>
      </c>
      <c r="C7963" s="3">
        <f t="shared" si="373"/>
        <v>7</v>
      </c>
      <c r="D7963" t="s">
        <v>1471</v>
      </c>
      <c r="E7963" t="str">
        <f t="shared" si="374"/>
        <v>Toby Carlisle20170714</v>
      </c>
      <c r="F7963">
        <f>IF(COUNTIF($E$2:E7963, E7963) = 1, MAX($F$1:F7962) + 1, INDEX($F$1:F7962, MATCH(E7963, $E$1:E7962, 0)))</f>
        <v>3964</v>
      </c>
      <c r="G7963" t="s">
        <v>27</v>
      </c>
      <c r="H7963" t="s">
        <v>11</v>
      </c>
      <c r="I7963" t="s">
        <v>24</v>
      </c>
      <c r="J7963" t="s">
        <v>1201</v>
      </c>
      <c r="K7963" s="17">
        <v>71.92</v>
      </c>
      <c r="L7963" s="17">
        <v>4</v>
      </c>
      <c r="M7963" s="17">
        <v>20.86</v>
      </c>
      <c r="N7963" s="17" t="str">
        <f>IF(SalesData[[#This Row],[Profit]]&gt;0,"Profit","Loss")</f>
        <v>Profit</v>
      </c>
    </row>
    <row r="7964" spans="1:14" x14ac:dyDescent="0.25">
      <c r="A7964" s="1">
        <v>42930</v>
      </c>
      <c r="B7964" s="3">
        <f t="shared" si="372"/>
        <v>2017</v>
      </c>
      <c r="C7964" s="3">
        <f t="shared" si="373"/>
        <v>7</v>
      </c>
      <c r="D7964" t="s">
        <v>1471</v>
      </c>
      <c r="E7964" t="str">
        <f t="shared" si="374"/>
        <v>Toby Carlisle20170714</v>
      </c>
      <c r="F7964">
        <f>IF(COUNTIF($E$2:E7964, E7964) = 1, MAX($F$1:F7963) + 1, INDEX($F$1:F7963, MATCH(E7964, $E$1:E7963, 0)))</f>
        <v>3964</v>
      </c>
      <c r="G7964" t="s">
        <v>27</v>
      </c>
      <c r="H7964" t="s">
        <v>34</v>
      </c>
      <c r="I7964" t="s">
        <v>47</v>
      </c>
      <c r="J7964" t="s">
        <v>1694</v>
      </c>
      <c r="K7964" s="17">
        <v>18.84</v>
      </c>
      <c r="L7964" s="17">
        <v>3</v>
      </c>
      <c r="M7964" s="17">
        <v>7.91</v>
      </c>
      <c r="N7964" s="17" t="str">
        <f>IF(SalesData[[#This Row],[Profit]]&gt;0,"Profit","Loss")</f>
        <v>Profit</v>
      </c>
    </row>
    <row r="7965" spans="1:14" x14ac:dyDescent="0.25">
      <c r="A7965" s="1">
        <v>42930</v>
      </c>
      <c r="B7965" s="3">
        <f t="shared" si="372"/>
        <v>2017</v>
      </c>
      <c r="C7965" s="3">
        <f t="shared" si="373"/>
        <v>7</v>
      </c>
      <c r="D7965" t="s">
        <v>1471</v>
      </c>
      <c r="E7965" t="str">
        <f t="shared" si="374"/>
        <v>Toby Carlisle20170714</v>
      </c>
      <c r="F7965">
        <f>IF(COUNTIF($E$2:E7965, E7965) = 1, MAX($F$1:F7964) + 1, INDEX($F$1:F7964, MATCH(E7965, $E$1:E7964, 0)))</f>
        <v>3964</v>
      </c>
      <c r="G7965" t="s">
        <v>27</v>
      </c>
      <c r="H7965" t="s">
        <v>39</v>
      </c>
      <c r="I7965" t="s">
        <v>52</v>
      </c>
      <c r="J7965" t="s">
        <v>2515</v>
      </c>
      <c r="K7965" s="17">
        <v>140.97</v>
      </c>
      <c r="L7965" s="17">
        <v>3</v>
      </c>
      <c r="M7965" s="17">
        <v>19.739999999999998</v>
      </c>
      <c r="N7965" s="17" t="str">
        <f>IF(SalesData[[#This Row],[Profit]]&gt;0,"Profit","Loss")</f>
        <v>Profit</v>
      </c>
    </row>
    <row r="7966" spans="1:14" x14ac:dyDescent="0.25">
      <c r="A7966" s="1">
        <v>42930</v>
      </c>
      <c r="B7966" s="3">
        <f t="shared" si="372"/>
        <v>2017</v>
      </c>
      <c r="C7966" s="3">
        <f t="shared" si="373"/>
        <v>7</v>
      </c>
      <c r="D7966" t="s">
        <v>1471</v>
      </c>
      <c r="E7966" t="str">
        <f t="shared" si="374"/>
        <v>Toby Carlisle20170714</v>
      </c>
      <c r="F7966">
        <f>IF(COUNTIF($E$2:E7966, E7966) = 1, MAX($F$1:F7965) + 1, INDEX($F$1:F7965, MATCH(E7966, $E$1:E7965, 0)))</f>
        <v>3964</v>
      </c>
      <c r="G7966" t="s">
        <v>27</v>
      </c>
      <c r="H7966" t="s">
        <v>39</v>
      </c>
      <c r="I7966" t="s">
        <v>40</v>
      </c>
      <c r="J7966" t="s">
        <v>41</v>
      </c>
      <c r="K7966" s="17">
        <v>470.38</v>
      </c>
      <c r="L7966" s="17">
        <v>3</v>
      </c>
      <c r="M7966" s="17">
        <v>52.92</v>
      </c>
      <c r="N7966" s="17" t="str">
        <f>IF(SalesData[[#This Row],[Profit]]&gt;0,"Profit","Loss")</f>
        <v>Profit</v>
      </c>
    </row>
    <row r="7967" spans="1:14" x14ac:dyDescent="0.25">
      <c r="A7967" s="1">
        <v>42930</v>
      </c>
      <c r="B7967" s="3">
        <f t="shared" si="372"/>
        <v>2017</v>
      </c>
      <c r="C7967" s="3">
        <f t="shared" si="373"/>
        <v>7</v>
      </c>
      <c r="D7967" t="s">
        <v>537</v>
      </c>
      <c r="E7967" t="str">
        <f t="shared" si="374"/>
        <v>John Lee20170714</v>
      </c>
      <c r="F7967">
        <f>IF(COUNTIF($E$2:E7967, E7967) = 1, MAX($F$1:F7966) + 1, INDEX($F$1:F7966, MATCH(E7967, $E$1:E7966, 0)))</f>
        <v>3965</v>
      </c>
      <c r="G7967" t="s">
        <v>78</v>
      </c>
      <c r="H7967" t="s">
        <v>11</v>
      </c>
      <c r="I7967" t="s">
        <v>12</v>
      </c>
      <c r="J7967" t="s">
        <v>2417</v>
      </c>
      <c r="K7967" s="17">
        <v>9.25</v>
      </c>
      <c r="L7967" s="17">
        <v>2</v>
      </c>
      <c r="M7967" s="17">
        <v>3.35</v>
      </c>
      <c r="N7967" s="17" t="str">
        <f>IF(SalesData[[#This Row],[Profit]]&gt;0,"Profit","Loss")</f>
        <v>Profit</v>
      </c>
    </row>
    <row r="7968" spans="1:14" x14ac:dyDescent="0.25">
      <c r="A7968" s="1">
        <v>42930</v>
      </c>
      <c r="B7968" s="3">
        <f t="shared" si="372"/>
        <v>2017</v>
      </c>
      <c r="C7968" s="3">
        <f t="shared" si="373"/>
        <v>7</v>
      </c>
      <c r="D7968" t="s">
        <v>537</v>
      </c>
      <c r="E7968" t="str">
        <f t="shared" si="374"/>
        <v>John Lee20170714</v>
      </c>
      <c r="F7968">
        <f>IF(COUNTIF($E$2:E7968, E7968) = 1, MAX($F$1:F7967) + 1, INDEX($F$1:F7967, MATCH(E7968, $E$1:E7967, 0)))</f>
        <v>3965</v>
      </c>
      <c r="G7968" t="s">
        <v>78</v>
      </c>
      <c r="H7968" t="s">
        <v>39</v>
      </c>
      <c r="I7968" t="s">
        <v>40</v>
      </c>
      <c r="J7968" t="s">
        <v>1596</v>
      </c>
      <c r="K7968" s="17">
        <v>1889.95</v>
      </c>
      <c r="L7968" s="17">
        <v>9</v>
      </c>
      <c r="M7968" s="17">
        <v>-377.99</v>
      </c>
      <c r="N7968" s="17" t="str">
        <f>IF(SalesData[[#This Row],[Profit]]&gt;0,"Profit","Loss")</f>
        <v>Loss</v>
      </c>
    </row>
    <row r="7969" spans="1:14" x14ac:dyDescent="0.25">
      <c r="A7969" s="1">
        <v>42930</v>
      </c>
      <c r="B7969" s="3">
        <f t="shared" si="372"/>
        <v>2017</v>
      </c>
      <c r="C7969" s="3">
        <f t="shared" si="373"/>
        <v>7</v>
      </c>
      <c r="D7969" t="s">
        <v>537</v>
      </c>
      <c r="E7969" t="str">
        <f t="shared" si="374"/>
        <v>John Lee20170714</v>
      </c>
      <c r="F7969">
        <f>IF(COUNTIF($E$2:E7969, E7969) = 1, MAX($F$1:F7968) + 1, INDEX($F$1:F7968, MATCH(E7969, $E$1:E7968, 0)))</f>
        <v>3965</v>
      </c>
      <c r="G7969" t="s">
        <v>78</v>
      </c>
      <c r="H7969" t="s">
        <v>11</v>
      </c>
      <c r="I7969" t="s">
        <v>18</v>
      </c>
      <c r="J7969" t="s">
        <v>463</v>
      </c>
      <c r="K7969" s="17">
        <v>62.04</v>
      </c>
      <c r="L7969" s="17">
        <v>5</v>
      </c>
      <c r="M7969" s="17">
        <v>4.6500000000000004</v>
      </c>
      <c r="N7969" s="17" t="str">
        <f>IF(SalesData[[#This Row],[Profit]]&gt;0,"Profit","Loss")</f>
        <v>Profit</v>
      </c>
    </row>
    <row r="7970" spans="1:14" x14ac:dyDescent="0.25">
      <c r="A7970" s="1">
        <v>42930</v>
      </c>
      <c r="B7970" s="3">
        <f t="shared" si="372"/>
        <v>2017</v>
      </c>
      <c r="C7970" s="3">
        <f t="shared" si="373"/>
        <v>7</v>
      </c>
      <c r="D7970" t="s">
        <v>537</v>
      </c>
      <c r="E7970" t="str">
        <f t="shared" si="374"/>
        <v>John Lee20170714</v>
      </c>
      <c r="F7970">
        <f>IF(COUNTIF($E$2:E7970, E7970) = 1, MAX($F$1:F7969) + 1, INDEX($F$1:F7969, MATCH(E7970, $E$1:E7969, 0)))</f>
        <v>3965</v>
      </c>
      <c r="G7970" t="s">
        <v>78</v>
      </c>
      <c r="H7970" t="s">
        <v>34</v>
      </c>
      <c r="I7970" t="s">
        <v>47</v>
      </c>
      <c r="J7970" t="s">
        <v>2036</v>
      </c>
      <c r="K7970" s="17">
        <v>396.92</v>
      </c>
      <c r="L7970" s="17">
        <v>5</v>
      </c>
      <c r="M7970" s="17">
        <v>148.85</v>
      </c>
      <c r="N7970" s="17" t="str">
        <f>IF(SalesData[[#This Row],[Profit]]&gt;0,"Profit","Loss")</f>
        <v>Profit</v>
      </c>
    </row>
    <row r="7971" spans="1:14" x14ac:dyDescent="0.25">
      <c r="A7971" s="1">
        <v>42930</v>
      </c>
      <c r="B7971" s="3">
        <f t="shared" si="372"/>
        <v>2017</v>
      </c>
      <c r="C7971" s="3">
        <f t="shared" si="373"/>
        <v>7</v>
      </c>
      <c r="D7971" t="s">
        <v>537</v>
      </c>
      <c r="E7971" t="str">
        <f t="shared" si="374"/>
        <v>John Lee20170714</v>
      </c>
      <c r="F7971">
        <f>IF(COUNTIF($E$2:E7971, E7971) = 1, MAX($F$1:F7970) + 1, INDEX($F$1:F7970, MATCH(E7971, $E$1:E7970, 0)))</f>
        <v>3965</v>
      </c>
      <c r="G7971" t="s">
        <v>78</v>
      </c>
      <c r="H7971" t="s">
        <v>11</v>
      </c>
      <c r="I7971" t="s">
        <v>18</v>
      </c>
      <c r="J7971" t="s">
        <v>725</v>
      </c>
      <c r="K7971" s="17">
        <v>239.46</v>
      </c>
      <c r="L7971" s="17">
        <v>7</v>
      </c>
      <c r="M7971" s="17">
        <v>17.96</v>
      </c>
      <c r="N7971" s="17" t="str">
        <f>IF(SalesData[[#This Row],[Profit]]&gt;0,"Profit","Loss")</f>
        <v>Profit</v>
      </c>
    </row>
    <row r="7972" spans="1:14" x14ac:dyDescent="0.25">
      <c r="A7972" s="1">
        <v>42930</v>
      </c>
      <c r="B7972" s="3">
        <f t="shared" si="372"/>
        <v>2017</v>
      </c>
      <c r="C7972" s="3">
        <f t="shared" si="373"/>
        <v>7</v>
      </c>
      <c r="D7972" t="s">
        <v>537</v>
      </c>
      <c r="E7972" t="str">
        <f t="shared" si="374"/>
        <v>John Lee20170714</v>
      </c>
      <c r="F7972">
        <f>IF(COUNTIF($E$2:E7972, E7972) = 1, MAX($F$1:F7971) + 1, INDEX($F$1:F7971, MATCH(E7972, $E$1:E7971, 0)))</f>
        <v>3965</v>
      </c>
      <c r="G7972" t="s">
        <v>78</v>
      </c>
      <c r="H7972" t="s">
        <v>11</v>
      </c>
      <c r="I7972" t="s">
        <v>24</v>
      </c>
      <c r="J7972" t="s">
        <v>459</v>
      </c>
      <c r="K7972" s="17">
        <v>13.12</v>
      </c>
      <c r="L7972" s="17">
        <v>5</v>
      </c>
      <c r="M7972" s="17">
        <v>2.13</v>
      </c>
      <c r="N7972" s="17" t="str">
        <f>IF(SalesData[[#This Row],[Profit]]&gt;0,"Profit","Loss")</f>
        <v>Profit</v>
      </c>
    </row>
    <row r="7973" spans="1:14" x14ac:dyDescent="0.25">
      <c r="A7973" s="1">
        <v>42931</v>
      </c>
      <c r="B7973" s="3">
        <f t="shared" si="372"/>
        <v>2017</v>
      </c>
      <c r="C7973" s="3">
        <f t="shared" si="373"/>
        <v>7</v>
      </c>
      <c r="D7973" t="s">
        <v>736</v>
      </c>
      <c r="E7973" t="str">
        <f t="shared" si="374"/>
        <v>Magdelene Morse20170715</v>
      </c>
      <c r="F7973">
        <f>IF(COUNTIF($E$2:E7973, E7973) = 1, MAX($F$1:F7972) + 1, INDEX($F$1:F7972, MATCH(E7973, $E$1:E7972, 0)))</f>
        <v>3966</v>
      </c>
      <c r="G7973" t="s">
        <v>59</v>
      </c>
      <c r="H7973" t="s">
        <v>11</v>
      </c>
      <c r="I7973" t="s">
        <v>20</v>
      </c>
      <c r="J7973" t="s">
        <v>21</v>
      </c>
      <c r="K7973" s="17">
        <v>26.55</v>
      </c>
      <c r="L7973" s="17">
        <v>3</v>
      </c>
      <c r="M7973" s="17">
        <v>13.01</v>
      </c>
      <c r="N7973" s="17" t="str">
        <f>IF(SalesData[[#This Row],[Profit]]&gt;0,"Profit","Loss")</f>
        <v>Profit</v>
      </c>
    </row>
    <row r="7974" spans="1:14" x14ac:dyDescent="0.25">
      <c r="A7974" s="1">
        <v>42931</v>
      </c>
      <c r="B7974" s="3">
        <f t="shared" si="372"/>
        <v>2017</v>
      </c>
      <c r="C7974" s="3">
        <f t="shared" si="373"/>
        <v>7</v>
      </c>
      <c r="D7974" t="s">
        <v>736</v>
      </c>
      <c r="E7974" t="str">
        <f t="shared" si="374"/>
        <v>Magdelene Morse20170715</v>
      </c>
      <c r="F7974">
        <f>IF(COUNTIF($E$2:E7974, E7974) = 1, MAX($F$1:F7973) + 1, INDEX($F$1:F7973, MATCH(E7974, $E$1:E7973, 0)))</f>
        <v>3966</v>
      </c>
      <c r="G7974" t="s">
        <v>59</v>
      </c>
      <c r="H7974" t="s">
        <v>34</v>
      </c>
      <c r="I7974" t="s">
        <v>145</v>
      </c>
      <c r="J7974" t="s">
        <v>1333</v>
      </c>
      <c r="K7974" s="17">
        <v>310.44</v>
      </c>
      <c r="L7974" s="17">
        <v>3</v>
      </c>
      <c r="M7974" s="17">
        <v>-48.78</v>
      </c>
      <c r="N7974" s="17" t="str">
        <f>IF(SalesData[[#This Row],[Profit]]&gt;0,"Profit","Loss")</f>
        <v>Loss</v>
      </c>
    </row>
    <row r="7975" spans="1:14" x14ac:dyDescent="0.25">
      <c r="A7975" s="1">
        <v>42931</v>
      </c>
      <c r="B7975" s="3">
        <f t="shared" si="372"/>
        <v>2017</v>
      </c>
      <c r="C7975" s="3">
        <f t="shared" si="373"/>
        <v>7</v>
      </c>
      <c r="D7975" t="s">
        <v>514</v>
      </c>
      <c r="E7975" t="str">
        <f t="shared" si="374"/>
        <v>Michelle Moray20170715</v>
      </c>
      <c r="F7975">
        <f>IF(COUNTIF($E$2:E7975, E7975) = 1, MAX($F$1:F7974) + 1, INDEX($F$1:F7974, MATCH(E7975, $E$1:E7974, 0)))</f>
        <v>3967</v>
      </c>
      <c r="G7975" t="s">
        <v>149</v>
      </c>
      <c r="H7975" t="s">
        <v>11</v>
      </c>
      <c r="I7975" t="s">
        <v>24</v>
      </c>
      <c r="J7975" t="s">
        <v>2360</v>
      </c>
      <c r="K7975" s="17">
        <v>6.56</v>
      </c>
      <c r="L7975" s="17">
        <v>2</v>
      </c>
      <c r="M7975" s="17">
        <v>1.9</v>
      </c>
      <c r="N7975" s="17" t="str">
        <f>IF(SalesData[[#This Row],[Profit]]&gt;0,"Profit","Loss")</f>
        <v>Profit</v>
      </c>
    </row>
    <row r="7976" spans="1:14" x14ac:dyDescent="0.25">
      <c r="A7976" s="1">
        <v>42931</v>
      </c>
      <c r="B7976" s="3">
        <f t="shared" si="372"/>
        <v>2017</v>
      </c>
      <c r="C7976" s="3">
        <f t="shared" si="373"/>
        <v>7</v>
      </c>
      <c r="D7976" t="s">
        <v>514</v>
      </c>
      <c r="E7976" t="str">
        <f t="shared" si="374"/>
        <v>Michelle Moray20170715</v>
      </c>
      <c r="F7976">
        <f>IF(COUNTIF($E$2:E7976, E7976) = 1, MAX($F$1:F7975) + 1, INDEX($F$1:F7975, MATCH(E7976, $E$1:E7975, 0)))</f>
        <v>3967</v>
      </c>
      <c r="G7976" t="s">
        <v>149</v>
      </c>
      <c r="H7976" t="s">
        <v>11</v>
      </c>
      <c r="I7976" t="s">
        <v>16</v>
      </c>
      <c r="J7976" t="s">
        <v>1740</v>
      </c>
      <c r="K7976" s="17">
        <v>7.83</v>
      </c>
      <c r="L7976" s="17">
        <v>3</v>
      </c>
      <c r="M7976" s="17">
        <v>3.6</v>
      </c>
      <c r="N7976" s="17" t="str">
        <f>IF(SalesData[[#This Row],[Profit]]&gt;0,"Profit","Loss")</f>
        <v>Profit</v>
      </c>
    </row>
    <row r="7977" spans="1:14" x14ac:dyDescent="0.25">
      <c r="A7977" s="1">
        <v>42931</v>
      </c>
      <c r="B7977" s="3">
        <f t="shared" si="372"/>
        <v>2017</v>
      </c>
      <c r="C7977" s="3">
        <f t="shared" si="373"/>
        <v>7</v>
      </c>
      <c r="D7977" t="s">
        <v>514</v>
      </c>
      <c r="E7977" t="str">
        <f t="shared" si="374"/>
        <v>Michelle Moray20170715</v>
      </c>
      <c r="F7977">
        <f>IF(COUNTIF($E$2:E7977, E7977) = 1, MAX($F$1:F7976) + 1, INDEX($F$1:F7976, MATCH(E7977, $E$1:E7976, 0)))</f>
        <v>3967</v>
      </c>
      <c r="G7977" t="s">
        <v>149</v>
      </c>
      <c r="H7977" t="s">
        <v>39</v>
      </c>
      <c r="I7977" t="s">
        <v>52</v>
      </c>
      <c r="J7977" t="s">
        <v>1836</v>
      </c>
      <c r="K7977" s="17">
        <v>41.9</v>
      </c>
      <c r="L7977" s="17">
        <v>2</v>
      </c>
      <c r="M7977" s="17">
        <v>8.8000000000000007</v>
      </c>
      <c r="N7977" s="17" t="str">
        <f>IF(SalesData[[#This Row],[Profit]]&gt;0,"Profit","Loss")</f>
        <v>Profit</v>
      </c>
    </row>
    <row r="7978" spans="1:14" x14ac:dyDescent="0.25">
      <c r="A7978" s="1">
        <v>42931</v>
      </c>
      <c r="B7978" s="3">
        <f t="shared" si="372"/>
        <v>2017</v>
      </c>
      <c r="C7978" s="3">
        <f t="shared" si="373"/>
        <v>7</v>
      </c>
      <c r="D7978" t="s">
        <v>514</v>
      </c>
      <c r="E7978" t="str">
        <f t="shared" si="374"/>
        <v>Michelle Moray20170715</v>
      </c>
      <c r="F7978">
        <f>IF(COUNTIF($E$2:E7978, E7978) = 1, MAX($F$1:F7977) + 1, INDEX($F$1:F7977, MATCH(E7978, $E$1:E7977, 0)))</f>
        <v>3967</v>
      </c>
      <c r="G7978" t="s">
        <v>149</v>
      </c>
      <c r="H7978" t="s">
        <v>34</v>
      </c>
      <c r="I7978" t="s">
        <v>35</v>
      </c>
      <c r="J7978" t="s">
        <v>1942</v>
      </c>
      <c r="K7978" s="17">
        <v>664.15</v>
      </c>
      <c r="L7978" s="17">
        <v>6</v>
      </c>
      <c r="M7978" s="17">
        <v>88.55</v>
      </c>
      <c r="N7978" s="17" t="str">
        <f>IF(SalesData[[#This Row],[Profit]]&gt;0,"Profit","Loss")</f>
        <v>Profit</v>
      </c>
    </row>
    <row r="7979" spans="1:14" x14ac:dyDescent="0.25">
      <c r="A7979" s="1">
        <v>42931</v>
      </c>
      <c r="B7979" s="3">
        <f t="shared" si="372"/>
        <v>2017</v>
      </c>
      <c r="C7979" s="3">
        <f t="shared" si="373"/>
        <v>7</v>
      </c>
      <c r="D7979" t="s">
        <v>514</v>
      </c>
      <c r="E7979" t="str">
        <f t="shared" si="374"/>
        <v>Michelle Moray20170715</v>
      </c>
      <c r="F7979">
        <f>IF(COUNTIF($E$2:E7979, E7979) = 1, MAX($F$1:F7978) + 1, INDEX($F$1:F7978, MATCH(E7979, $E$1:E7978, 0)))</f>
        <v>3967</v>
      </c>
      <c r="G7979" t="s">
        <v>149</v>
      </c>
      <c r="H7979" t="s">
        <v>11</v>
      </c>
      <c r="I7979" t="s">
        <v>12</v>
      </c>
      <c r="J7979" t="s">
        <v>1488</v>
      </c>
      <c r="K7979" s="17">
        <v>8.9600000000000009</v>
      </c>
      <c r="L7979" s="17">
        <v>2</v>
      </c>
      <c r="M7979" s="17">
        <v>4.3899999999999997</v>
      </c>
      <c r="N7979" s="17" t="str">
        <f>IF(SalesData[[#This Row],[Profit]]&gt;0,"Profit","Loss")</f>
        <v>Profit</v>
      </c>
    </row>
    <row r="7980" spans="1:14" x14ac:dyDescent="0.25">
      <c r="A7980" s="1">
        <v>42931</v>
      </c>
      <c r="B7980" s="3">
        <f t="shared" si="372"/>
        <v>2017</v>
      </c>
      <c r="C7980" s="3">
        <f t="shared" si="373"/>
        <v>7</v>
      </c>
      <c r="D7980" t="s">
        <v>1070</v>
      </c>
      <c r="E7980" t="str">
        <f t="shared" si="374"/>
        <v>Ricardo Sperren20170715</v>
      </c>
      <c r="F7980">
        <f>IF(COUNTIF($E$2:E7980, E7980) = 1, MAX($F$1:F7979) + 1, INDEX($F$1:F7979, MATCH(E7980, $E$1:E7979, 0)))</f>
        <v>3968</v>
      </c>
      <c r="G7980" t="s">
        <v>55</v>
      </c>
      <c r="H7980" t="s">
        <v>11</v>
      </c>
      <c r="I7980" t="s">
        <v>92</v>
      </c>
      <c r="J7980" t="s">
        <v>1382</v>
      </c>
      <c r="K7980" s="17">
        <v>179.94</v>
      </c>
      <c r="L7980" s="17">
        <v>3</v>
      </c>
      <c r="M7980" s="17">
        <v>50.38</v>
      </c>
      <c r="N7980" s="17" t="str">
        <f>IF(SalesData[[#This Row],[Profit]]&gt;0,"Profit","Loss")</f>
        <v>Profit</v>
      </c>
    </row>
    <row r="7981" spans="1:14" x14ac:dyDescent="0.25">
      <c r="A7981" s="1">
        <v>42931</v>
      </c>
      <c r="B7981" s="3">
        <f t="shared" si="372"/>
        <v>2017</v>
      </c>
      <c r="C7981" s="3">
        <f t="shared" si="373"/>
        <v>7</v>
      </c>
      <c r="D7981" t="s">
        <v>1070</v>
      </c>
      <c r="E7981" t="str">
        <f t="shared" si="374"/>
        <v>Ricardo Sperren20170715</v>
      </c>
      <c r="F7981">
        <f>IF(COUNTIF($E$2:E7981, E7981) = 1, MAX($F$1:F7980) + 1, INDEX($F$1:F7980, MATCH(E7981, $E$1:E7980, 0)))</f>
        <v>3968</v>
      </c>
      <c r="G7981" t="s">
        <v>55</v>
      </c>
      <c r="H7981" t="s">
        <v>34</v>
      </c>
      <c r="I7981" t="s">
        <v>145</v>
      </c>
      <c r="J7981" t="s">
        <v>942</v>
      </c>
      <c r="K7981" s="17">
        <v>872.94</v>
      </c>
      <c r="L7981" s="17">
        <v>3</v>
      </c>
      <c r="M7981" s="17">
        <v>157.13</v>
      </c>
      <c r="N7981" s="17" t="str">
        <f>IF(SalesData[[#This Row],[Profit]]&gt;0,"Profit","Loss")</f>
        <v>Profit</v>
      </c>
    </row>
    <row r="7982" spans="1:14" x14ac:dyDescent="0.25">
      <c r="A7982" s="1">
        <v>42931</v>
      </c>
      <c r="B7982" s="3">
        <f t="shared" si="372"/>
        <v>2017</v>
      </c>
      <c r="C7982" s="3">
        <f t="shared" si="373"/>
        <v>7</v>
      </c>
      <c r="D7982" t="s">
        <v>1070</v>
      </c>
      <c r="E7982" t="str">
        <f t="shared" si="374"/>
        <v>Ricardo Sperren20170715</v>
      </c>
      <c r="F7982">
        <f>IF(COUNTIF($E$2:E7982, E7982) = 1, MAX($F$1:F7981) + 1, INDEX($F$1:F7981, MATCH(E7982, $E$1:E7981, 0)))</f>
        <v>3968</v>
      </c>
      <c r="G7982" t="s">
        <v>55</v>
      </c>
      <c r="H7982" t="s">
        <v>11</v>
      </c>
      <c r="I7982" t="s">
        <v>12</v>
      </c>
      <c r="J7982" t="s">
        <v>708</v>
      </c>
      <c r="K7982" s="17">
        <v>12.96</v>
      </c>
      <c r="L7982" s="17">
        <v>2</v>
      </c>
      <c r="M7982" s="17">
        <v>6.22</v>
      </c>
      <c r="N7982" s="17" t="str">
        <f>IF(SalesData[[#This Row],[Profit]]&gt;0,"Profit","Loss")</f>
        <v>Profit</v>
      </c>
    </row>
    <row r="7983" spans="1:14" x14ac:dyDescent="0.25">
      <c r="A7983" s="1">
        <v>42932</v>
      </c>
      <c r="B7983" s="3">
        <f t="shared" si="372"/>
        <v>2017</v>
      </c>
      <c r="C7983" s="3">
        <f t="shared" si="373"/>
        <v>7</v>
      </c>
      <c r="D7983" t="s">
        <v>1273</v>
      </c>
      <c r="E7983" t="str">
        <f t="shared" si="374"/>
        <v>Sandra Flanagan20170716</v>
      </c>
      <c r="F7983">
        <f>IF(COUNTIF($E$2:E7983, E7983) = 1, MAX($F$1:F7982) + 1, INDEX($F$1:F7982, MATCH(E7983, $E$1:E7982, 0)))</f>
        <v>3969</v>
      </c>
      <c r="G7983" t="s">
        <v>23</v>
      </c>
      <c r="H7983" t="s">
        <v>34</v>
      </c>
      <c r="I7983" t="s">
        <v>35</v>
      </c>
      <c r="J7983" t="s">
        <v>1425</v>
      </c>
      <c r="K7983" s="17">
        <v>71.37</v>
      </c>
      <c r="L7983" s="17">
        <v>2</v>
      </c>
      <c r="M7983" s="17">
        <v>-1.02</v>
      </c>
      <c r="N7983" s="17" t="str">
        <f>IF(SalesData[[#This Row],[Profit]]&gt;0,"Profit","Loss")</f>
        <v>Loss</v>
      </c>
    </row>
    <row r="7984" spans="1:14" x14ac:dyDescent="0.25">
      <c r="A7984" s="1">
        <v>42932</v>
      </c>
      <c r="B7984" s="3">
        <f t="shared" si="372"/>
        <v>2017</v>
      </c>
      <c r="C7984" s="3">
        <f t="shared" si="373"/>
        <v>7</v>
      </c>
      <c r="D7984" t="s">
        <v>492</v>
      </c>
      <c r="E7984" t="str">
        <f t="shared" si="374"/>
        <v>Valerie Mitchum20170716</v>
      </c>
      <c r="F7984">
        <f>IF(COUNTIF($E$2:E7984, E7984) = 1, MAX($F$1:F7983) + 1, INDEX($F$1:F7983, MATCH(E7984, $E$1:E7983, 0)))</f>
        <v>3970</v>
      </c>
      <c r="G7984" t="s">
        <v>15</v>
      </c>
      <c r="H7984" t="s">
        <v>11</v>
      </c>
      <c r="I7984" t="s">
        <v>24</v>
      </c>
      <c r="J7984" t="s">
        <v>2351</v>
      </c>
      <c r="K7984" s="17">
        <v>2.91</v>
      </c>
      <c r="L7984" s="17">
        <v>2</v>
      </c>
      <c r="M7984" s="17">
        <v>0.91</v>
      </c>
      <c r="N7984" s="17" t="str">
        <f>IF(SalesData[[#This Row],[Profit]]&gt;0,"Profit","Loss")</f>
        <v>Profit</v>
      </c>
    </row>
    <row r="7985" spans="1:14" x14ac:dyDescent="0.25">
      <c r="A7985" s="1">
        <v>42932</v>
      </c>
      <c r="B7985" s="3">
        <f t="shared" si="372"/>
        <v>2017</v>
      </c>
      <c r="C7985" s="3">
        <f t="shared" si="373"/>
        <v>7</v>
      </c>
      <c r="D7985" t="s">
        <v>182</v>
      </c>
      <c r="E7985" t="str">
        <f t="shared" si="374"/>
        <v>Natalie Fritzler20170716</v>
      </c>
      <c r="F7985">
        <f>IF(COUNTIF($E$2:E7985, E7985) = 1, MAX($F$1:F7984) + 1, INDEX($F$1:F7984, MATCH(E7985, $E$1:E7984, 0)))</f>
        <v>3971</v>
      </c>
      <c r="G7985" t="s">
        <v>245</v>
      </c>
      <c r="H7985" t="s">
        <v>34</v>
      </c>
      <c r="I7985" t="s">
        <v>35</v>
      </c>
      <c r="J7985" t="s">
        <v>1876</v>
      </c>
      <c r="K7985" s="17">
        <v>242.35</v>
      </c>
      <c r="L7985" s="17">
        <v>3</v>
      </c>
      <c r="M7985" s="17">
        <v>15.15</v>
      </c>
      <c r="N7985" s="17" t="str">
        <f>IF(SalesData[[#This Row],[Profit]]&gt;0,"Profit","Loss")</f>
        <v>Profit</v>
      </c>
    </row>
    <row r="7986" spans="1:14" x14ac:dyDescent="0.25">
      <c r="A7986" s="1">
        <v>42933</v>
      </c>
      <c r="B7986" s="3">
        <f t="shared" si="372"/>
        <v>2017</v>
      </c>
      <c r="C7986" s="3">
        <f t="shared" si="373"/>
        <v>7</v>
      </c>
      <c r="D7986" t="s">
        <v>2126</v>
      </c>
      <c r="E7986" t="str">
        <f t="shared" si="374"/>
        <v>Shaun Weien20170717</v>
      </c>
      <c r="F7986">
        <f>IF(COUNTIF($E$2:E7986, E7986) = 1, MAX($F$1:F7985) + 1, INDEX($F$1:F7985, MATCH(E7986, $E$1:E7985, 0)))</f>
        <v>3972</v>
      </c>
      <c r="G7986" t="s">
        <v>123</v>
      </c>
      <c r="H7986" t="s">
        <v>34</v>
      </c>
      <c r="I7986" t="s">
        <v>47</v>
      </c>
      <c r="J7986" t="s">
        <v>2480</v>
      </c>
      <c r="K7986" s="17">
        <v>7.9</v>
      </c>
      <c r="L7986" s="17">
        <v>2</v>
      </c>
      <c r="M7986" s="17">
        <v>2.17</v>
      </c>
      <c r="N7986" s="17" t="str">
        <f>IF(SalesData[[#This Row],[Profit]]&gt;0,"Profit","Loss")</f>
        <v>Profit</v>
      </c>
    </row>
    <row r="7987" spans="1:14" x14ac:dyDescent="0.25">
      <c r="A7987" s="1">
        <v>42933</v>
      </c>
      <c r="B7987" s="3">
        <f t="shared" si="372"/>
        <v>2017</v>
      </c>
      <c r="C7987" s="3">
        <f t="shared" si="373"/>
        <v>7</v>
      </c>
      <c r="D7987" t="s">
        <v>2432</v>
      </c>
      <c r="E7987" t="str">
        <f t="shared" si="374"/>
        <v>Bill Eplett20170717</v>
      </c>
      <c r="F7987">
        <f>IF(COUNTIF($E$2:E7987, E7987) = 1, MAX($F$1:F7986) + 1, INDEX($F$1:F7986, MATCH(E7987, $E$1:E7986, 0)))</f>
        <v>3973</v>
      </c>
      <c r="G7987" t="s">
        <v>149</v>
      </c>
      <c r="H7987" t="s">
        <v>39</v>
      </c>
      <c r="I7987" t="s">
        <v>40</v>
      </c>
      <c r="J7987" t="s">
        <v>2628</v>
      </c>
      <c r="K7987" s="17">
        <v>269.98</v>
      </c>
      <c r="L7987" s="17">
        <v>2</v>
      </c>
      <c r="M7987" s="17">
        <v>67.5</v>
      </c>
      <c r="N7987" s="17" t="str">
        <f>IF(SalesData[[#This Row],[Profit]]&gt;0,"Profit","Loss")</f>
        <v>Profit</v>
      </c>
    </row>
    <row r="7988" spans="1:14" x14ac:dyDescent="0.25">
      <c r="A7988" s="1">
        <v>42933</v>
      </c>
      <c r="B7988" s="3">
        <f t="shared" si="372"/>
        <v>2017</v>
      </c>
      <c r="C7988" s="3">
        <f t="shared" si="373"/>
        <v>7</v>
      </c>
      <c r="D7988" t="s">
        <v>2432</v>
      </c>
      <c r="E7988" t="str">
        <f t="shared" si="374"/>
        <v>Bill Eplett20170717</v>
      </c>
      <c r="F7988">
        <f>IF(COUNTIF($E$2:E7988, E7988) = 1, MAX($F$1:F7987) + 1, INDEX($F$1:F7987, MATCH(E7988, $E$1:E7987, 0)))</f>
        <v>3973</v>
      </c>
      <c r="G7988" t="s">
        <v>149</v>
      </c>
      <c r="H7988" t="s">
        <v>11</v>
      </c>
      <c r="I7988" t="s">
        <v>12</v>
      </c>
      <c r="J7988" t="s">
        <v>647</v>
      </c>
      <c r="K7988" s="17">
        <v>99.9</v>
      </c>
      <c r="L7988" s="17">
        <v>5</v>
      </c>
      <c r="M7988" s="17">
        <v>47.95</v>
      </c>
      <c r="N7988" s="17" t="str">
        <f>IF(SalesData[[#This Row],[Profit]]&gt;0,"Profit","Loss")</f>
        <v>Profit</v>
      </c>
    </row>
    <row r="7989" spans="1:14" x14ac:dyDescent="0.25">
      <c r="A7989" s="1">
        <v>42933</v>
      </c>
      <c r="B7989" s="3">
        <f t="shared" si="372"/>
        <v>2017</v>
      </c>
      <c r="C7989" s="3">
        <f t="shared" si="373"/>
        <v>7</v>
      </c>
      <c r="D7989" t="s">
        <v>2432</v>
      </c>
      <c r="E7989" t="str">
        <f t="shared" si="374"/>
        <v>Bill Eplett20170717</v>
      </c>
      <c r="F7989">
        <f>IF(COUNTIF($E$2:E7989, E7989) = 1, MAX($F$1:F7988) + 1, INDEX($F$1:F7988, MATCH(E7989, $E$1:E7988, 0)))</f>
        <v>3973</v>
      </c>
      <c r="G7989" t="s">
        <v>149</v>
      </c>
      <c r="H7989" t="s">
        <v>34</v>
      </c>
      <c r="I7989" t="s">
        <v>47</v>
      </c>
      <c r="J7989" t="s">
        <v>2513</v>
      </c>
      <c r="K7989" s="17">
        <v>39.08</v>
      </c>
      <c r="L7989" s="17">
        <v>4</v>
      </c>
      <c r="M7989" s="17">
        <v>14.46</v>
      </c>
      <c r="N7989" s="17" t="str">
        <f>IF(SalesData[[#This Row],[Profit]]&gt;0,"Profit","Loss")</f>
        <v>Profit</v>
      </c>
    </row>
    <row r="7990" spans="1:14" x14ac:dyDescent="0.25">
      <c r="A7990" s="1">
        <v>42933</v>
      </c>
      <c r="B7990" s="3">
        <f t="shared" si="372"/>
        <v>2017</v>
      </c>
      <c r="C7990" s="3">
        <f t="shared" si="373"/>
        <v>7</v>
      </c>
      <c r="D7990" t="s">
        <v>1003</v>
      </c>
      <c r="E7990" t="str">
        <f t="shared" si="374"/>
        <v>Alejandro Ballentine20170717</v>
      </c>
      <c r="F7990">
        <f>IF(COUNTIF($E$2:E7990, E7990) = 1, MAX($F$1:F7989) + 1, INDEX($F$1:F7989, MATCH(E7990, $E$1:E7989, 0)))</f>
        <v>3974</v>
      </c>
      <c r="G7990" t="s">
        <v>27</v>
      </c>
      <c r="H7990" t="s">
        <v>39</v>
      </c>
      <c r="I7990" t="s">
        <v>603</v>
      </c>
      <c r="J7990" t="s">
        <v>604</v>
      </c>
      <c r="K7990" s="17">
        <v>479.98</v>
      </c>
      <c r="L7990" s="17">
        <v>2</v>
      </c>
      <c r="M7990" s="17">
        <v>90</v>
      </c>
      <c r="N7990" s="17" t="str">
        <f>IF(SalesData[[#This Row],[Profit]]&gt;0,"Profit","Loss")</f>
        <v>Profit</v>
      </c>
    </row>
    <row r="7991" spans="1:14" x14ac:dyDescent="0.25">
      <c r="A7991" s="1">
        <v>42933</v>
      </c>
      <c r="B7991" s="3">
        <f t="shared" si="372"/>
        <v>2017</v>
      </c>
      <c r="C7991" s="3">
        <f t="shared" si="373"/>
        <v>7</v>
      </c>
      <c r="D7991" t="s">
        <v>669</v>
      </c>
      <c r="E7991" t="str">
        <f t="shared" si="374"/>
        <v>Anthony Johnson20170717</v>
      </c>
      <c r="F7991">
        <f>IF(COUNTIF($E$2:E7991, E7991) = 1, MAX($F$1:F7990) + 1, INDEX($F$1:F7990, MATCH(E7991, $E$1:E7990, 0)))</f>
        <v>3975</v>
      </c>
      <c r="G7991" t="s">
        <v>27</v>
      </c>
      <c r="H7991" t="s">
        <v>11</v>
      </c>
      <c r="I7991" t="s">
        <v>12</v>
      </c>
      <c r="J7991" t="s">
        <v>1619</v>
      </c>
      <c r="K7991" s="17">
        <v>32.4</v>
      </c>
      <c r="L7991" s="17">
        <v>5</v>
      </c>
      <c r="M7991" s="17">
        <v>15.55</v>
      </c>
      <c r="N7991" s="17" t="str">
        <f>IF(SalesData[[#This Row],[Profit]]&gt;0,"Profit","Loss")</f>
        <v>Profit</v>
      </c>
    </row>
    <row r="7992" spans="1:14" x14ac:dyDescent="0.25">
      <c r="A7992" s="1">
        <v>42933</v>
      </c>
      <c r="B7992" s="3">
        <f t="shared" si="372"/>
        <v>2017</v>
      </c>
      <c r="C7992" s="3">
        <f t="shared" si="373"/>
        <v>7</v>
      </c>
      <c r="D7992" t="s">
        <v>669</v>
      </c>
      <c r="E7992" t="str">
        <f t="shared" si="374"/>
        <v>Anthony Johnson20170717</v>
      </c>
      <c r="F7992">
        <f>IF(COUNTIF($E$2:E7992, E7992) = 1, MAX($F$1:F7991) + 1, INDEX($F$1:F7991, MATCH(E7992, $E$1:E7991, 0)))</f>
        <v>3975</v>
      </c>
      <c r="G7992" t="s">
        <v>27</v>
      </c>
      <c r="H7992" t="s">
        <v>11</v>
      </c>
      <c r="I7992" t="s">
        <v>63</v>
      </c>
      <c r="J7992" t="s">
        <v>1667</v>
      </c>
      <c r="K7992" s="17">
        <v>57.9</v>
      </c>
      <c r="L7992" s="17">
        <v>5</v>
      </c>
      <c r="M7992" s="17">
        <v>28.95</v>
      </c>
      <c r="N7992" s="17" t="str">
        <f>IF(SalesData[[#This Row],[Profit]]&gt;0,"Profit","Loss")</f>
        <v>Profit</v>
      </c>
    </row>
    <row r="7993" spans="1:14" x14ac:dyDescent="0.25">
      <c r="A7993" s="1">
        <v>42933</v>
      </c>
      <c r="B7993" s="3">
        <f t="shared" si="372"/>
        <v>2017</v>
      </c>
      <c r="C7993" s="3">
        <f t="shared" si="373"/>
        <v>7</v>
      </c>
      <c r="D7993" t="s">
        <v>669</v>
      </c>
      <c r="E7993" t="str">
        <f t="shared" si="374"/>
        <v>Anthony Johnson20170717</v>
      </c>
      <c r="F7993">
        <f>IF(COUNTIF($E$2:E7993, E7993) = 1, MAX($F$1:F7992) + 1, INDEX($F$1:F7992, MATCH(E7993, $E$1:E7992, 0)))</f>
        <v>3975</v>
      </c>
      <c r="G7993" t="s">
        <v>27</v>
      </c>
      <c r="H7993" t="s">
        <v>11</v>
      </c>
      <c r="I7993" t="s">
        <v>18</v>
      </c>
      <c r="J7993" t="s">
        <v>408</v>
      </c>
      <c r="K7993" s="17">
        <v>10.56</v>
      </c>
      <c r="L7993" s="17">
        <v>2</v>
      </c>
      <c r="M7993" s="17">
        <v>0</v>
      </c>
      <c r="N7993" s="17" t="str">
        <f>IF(SalesData[[#This Row],[Profit]]&gt;0,"Profit","Loss")</f>
        <v>Loss</v>
      </c>
    </row>
    <row r="7994" spans="1:14" x14ac:dyDescent="0.25">
      <c r="A7994" s="1">
        <v>42933</v>
      </c>
      <c r="B7994" s="3">
        <f t="shared" si="372"/>
        <v>2017</v>
      </c>
      <c r="C7994" s="3">
        <f t="shared" si="373"/>
        <v>7</v>
      </c>
      <c r="D7994" t="s">
        <v>669</v>
      </c>
      <c r="E7994" t="str">
        <f t="shared" si="374"/>
        <v>Anthony Johnson20170717</v>
      </c>
      <c r="F7994">
        <f>IF(COUNTIF($E$2:E7994, E7994) = 1, MAX($F$1:F7993) + 1, INDEX($F$1:F7993, MATCH(E7994, $E$1:E7993, 0)))</f>
        <v>3975</v>
      </c>
      <c r="G7994" t="s">
        <v>27</v>
      </c>
      <c r="H7994" t="s">
        <v>34</v>
      </c>
      <c r="I7994" t="s">
        <v>74</v>
      </c>
      <c r="J7994" t="s">
        <v>1872</v>
      </c>
      <c r="K7994" s="17">
        <v>1194.17</v>
      </c>
      <c r="L7994" s="17">
        <v>5</v>
      </c>
      <c r="M7994" s="17">
        <v>210.74</v>
      </c>
      <c r="N7994" s="17" t="str">
        <f>IF(SalesData[[#This Row],[Profit]]&gt;0,"Profit","Loss")</f>
        <v>Profit</v>
      </c>
    </row>
    <row r="7995" spans="1:14" x14ac:dyDescent="0.25">
      <c r="A7995" s="1">
        <v>42934</v>
      </c>
      <c r="B7995" s="3">
        <f t="shared" si="372"/>
        <v>2017</v>
      </c>
      <c r="C7995" s="3">
        <f t="shared" si="373"/>
        <v>7</v>
      </c>
      <c r="D7995" t="s">
        <v>1616</v>
      </c>
      <c r="E7995" t="str">
        <f t="shared" si="374"/>
        <v>Maris LaWare20170718</v>
      </c>
      <c r="F7995">
        <f>IF(COUNTIF($E$2:E7995, E7995) = 1, MAX($F$1:F7994) + 1, INDEX($F$1:F7994, MATCH(E7995, $E$1:E7994, 0)))</f>
        <v>3976</v>
      </c>
      <c r="G7995" t="s">
        <v>95</v>
      </c>
      <c r="H7995" t="s">
        <v>34</v>
      </c>
      <c r="I7995" t="s">
        <v>145</v>
      </c>
      <c r="J7995" t="s">
        <v>1812</v>
      </c>
      <c r="K7995" s="17">
        <v>801.6</v>
      </c>
      <c r="L7995" s="17">
        <v>5</v>
      </c>
      <c r="M7995" s="17">
        <v>-448.9</v>
      </c>
      <c r="N7995" s="17" t="str">
        <f>IF(SalesData[[#This Row],[Profit]]&gt;0,"Profit","Loss")</f>
        <v>Loss</v>
      </c>
    </row>
    <row r="7996" spans="1:14" x14ac:dyDescent="0.25">
      <c r="A7996" s="1">
        <v>42934</v>
      </c>
      <c r="B7996" s="3">
        <f t="shared" si="372"/>
        <v>2017</v>
      </c>
      <c r="C7996" s="3">
        <f t="shared" si="373"/>
        <v>7</v>
      </c>
      <c r="D7996" t="s">
        <v>1616</v>
      </c>
      <c r="E7996" t="str">
        <f t="shared" si="374"/>
        <v>Maris LaWare20170718</v>
      </c>
      <c r="F7996">
        <f>IF(COUNTIF($E$2:E7996, E7996) = 1, MAX($F$1:F7995) + 1, INDEX($F$1:F7995, MATCH(E7996, $E$1:E7995, 0)))</f>
        <v>3976</v>
      </c>
      <c r="G7996" t="s">
        <v>95</v>
      </c>
      <c r="H7996" t="s">
        <v>34</v>
      </c>
      <c r="I7996" t="s">
        <v>35</v>
      </c>
      <c r="J7996" t="s">
        <v>1876</v>
      </c>
      <c r="K7996" s="17">
        <v>161.57</v>
      </c>
      <c r="L7996" s="17">
        <v>2</v>
      </c>
      <c r="M7996" s="17">
        <v>10.1</v>
      </c>
      <c r="N7996" s="17" t="str">
        <f>IF(SalesData[[#This Row],[Profit]]&gt;0,"Profit","Loss")</f>
        <v>Profit</v>
      </c>
    </row>
    <row r="7997" spans="1:14" x14ac:dyDescent="0.25">
      <c r="A7997" s="1">
        <v>42934</v>
      </c>
      <c r="B7997" s="3">
        <f t="shared" si="372"/>
        <v>2017</v>
      </c>
      <c r="C7997" s="3">
        <f t="shared" si="373"/>
        <v>7</v>
      </c>
      <c r="D7997" t="s">
        <v>1616</v>
      </c>
      <c r="E7997" t="str">
        <f t="shared" si="374"/>
        <v>Maris LaWare20170718</v>
      </c>
      <c r="F7997">
        <f>IF(COUNTIF($E$2:E7997, E7997) = 1, MAX($F$1:F7996) + 1, INDEX($F$1:F7996, MATCH(E7997, $E$1:E7996, 0)))</f>
        <v>3976</v>
      </c>
      <c r="G7997" t="s">
        <v>95</v>
      </c>
      <c r="H7997" t="s">
        <v>11</v>
      </c>
      <c r="I7997" t="s">
        <v>12</v>
      </c>
      <c r="J7997" t="s">
        <v>1141</v>
      </c>
      <c r="K7997" s="17">
        <v>16.100000000000001</v>
      </c>
      <c r="L7997" s="17">
        <v>2</v>
      </c>
      <c r="M7997" s="17">
        <v>5.23</v>
      </c>
      <c r="N7997" s="17" t="str">
        <f>IF(SalesData[[#This Row],[Profit]]&gt;0,"Profit","Loss")</f>
        <v>Profit</v>
      </c>
    </row>
    <row r="7998" spans="1:14" x14ac:dyDescent="0.25">
      <c r="A7998" s="1">
        <v>42934</v>
      </c>
      <c r="B7998" s="3">
        <f t="shared" si="372"/>
        <v>2017</v>
      </c>
      <c r="C7998" s="3">
        <f t="shared" si="373"/>
        <v>7</v>
      </c>
      <c r="D7998" t="s">
        <v>1616</v>
      </c>
      <c r="E7998" t="str">
        <f t="shared" si="374"/>
        <v>Maris LaWare20170718</v>
      </c>
      <c r="F7998">
        <f>IF(COUNTIF($E$2:E7998, E7998) = 1, MAX($F$1:F7997) + 1, INDEX($F$1:F7997, MATCH(E7998, $E$1:E7997, 0)))</f>
        <v>3976</v>
      </c>
      <c r="G7998" t="s">
        <v>95</v>
      </c>
      <c r="H7998" t="s">
        <v>11</v>
      </c>
      <c r="I7998" t="s">
        <v>20</v>
      </c>
      <c r="J7998" t="s">
        <v>1700</v>
      </c>
      <c r="K7998" s="17">
        <v>7.66</v>
      </c>
      <c r="L7998" s="17">
        <v>4</v>
      </c>
      <c r="M7998" s="17">
        <v>-6.12</v>
      </c>
      <c r="N7998" s="17" t="str">
        <f>IF(SalesData[[#This Row],[Profit]]&gt;0,"Profit","Loss")</f>
        <v>Loss</v>
      </c>
    </row>
    <row r="7999" spans="1:14" x14ac:dyDescent="0.25">
      <c r="A7999" s="1">
        <v>42934</v>
      </c>
      <c r="B7999" s="3">
        <f t="shared" si="372"/>
        <v>2017</v>
      </c>
      <c r="C7999" s="3">
        <f t="shared" si="373"/>
        <v>7</v>
      </c>
      <c r="D7999" t="s">
        <v>1616</v>
      </c>
      <c r="E7999" t="str">
        <f t="shared" si="374"/>
        <v>Maris LaWare20170718</v>
      </c>
      <c r="F7999">
        <f>IF(COUNTIF($E$2:E7999, E7999) = 1, MAX($F$1:F7998) + 1, INDEX($F$1:F7998, MATCH(E7999, $E$1:E7998, 0)))</f>
        <v>3976</v>
      </c>
      <c r="G7999" t="s">
        <v>95</v>
      </c>
      <c r="H7999" t="s">
        <v>34</v>
      </c>
      <c r="I7999" t="s">
        <v>35</v>
      </c>
      <c r="J7999" t="s">
        <v>1805</v>
      </c>
      <c r="K7999" s="17">
        <v>311.98</v>
      </c>
      <c r="L7999" s="17">
        <v>3</v>
      </c>
      <c r="M7999" s="17">
        <v>-42.9</v>
      </c>
      <c r="N7999" s="17" t="str">
        <f>IF(SalesData[[#This Row],[Profit]]&gt;0,"Profit","Loss")</f>
        <v>Loss</v>
      </c>
    </row>
    <row r="8000" spans="1:14" x14ac:dyDescent="0.25">
      <c r="A8000" s="1">
        <v>42934</v>
      </c>
      <c r="B8000" s="3">
        <f t="shared" si="372"/>
        <v>2017</v>
      </c>
      <c r="C8000" s="3">
        <f t="shared" si="373"/>
        <v>7</v>
      </c>
      <c r="D8000" t="s">
        <v>58</v>
      </c>
      <c r="E8000" t="str">
        <f t="shared" si="374"/>
        <v>Seth Vernon20170718</v>
      </c>
      <c r="F8000">
        <f>IF(COUNTIF($E$2:E8000, E8000) = 1, MAX($F$1:F7999) + 1, INDEX($F$1:F7999, MATCH(E8000, $E$1:E7999, 0)))</f>
        <v>3977</v>
      </c>
      <c r="G8000" t="s">
        <v>23</v>
      </c>
      <c r="H8000" t="s">
        <v>39</v>
      </c>
      <c r="I8000" t="s">
        <v>603</v>
      </c>
      <c r="J8000" t="s">
        <v>2010</v>
      </c>
      <c r="K8000" s="17">
        <v>599.97</v>
      </c>
      <c r="L8000" s="17">
        <v>5</v>
      </c>
      <c r="M8000" s="17">
        <v>70</v>
      </c>
      <c r="N8000" s="17" t="str">
        <f>IF(SalesData[[#This Row],[Profit]]&gt;0,"Profit","Loss")</f>
        <v>Profit</v>
      </c>
    </row>
    <row r="8001" spans="1:14" x14ac:dyDescent="0.25">
      <c r="A8001" s="1">
        <v>42934</v>
      </c>
      <c r="B8001" s="3">
        <f t="shared" si="372"/>
        <v>2017</v>
      </c>
      <c r="C8001" s="3">
        <f t="shared" si="373"/>
        <v>7</v>
      </c>
      <c r="D8001" t="s">
        <v>58</v>
      </c>
      <c r="E8001" t="str">
        <f t="shared" si="374"/>
        <v>Seth Vernon20170718</v>
      </c>
      <c r="F8001">
        <f>IF(COUNTIF($E$2:E8001, E8001) = 1, MAX($F$1:F8000) + 1, INDEX($F$1:F8000, MATCH(E8001, $E$1:E8000, 0)))</f>
        <v>3977</v>
      </c>
      <c r="G8001" t="s">
        <v>23</v>
      </c>
      <c r="H8001" t="s">
        <v>34</v>
      </c>
      <c r="I8001" t="s">
        <v>35</v>
      </c>
      <c r="J8001" t="s">
        <v>793</v>
      </c>
      <c r="K8001" s="17">
        <v>198.74</v>
      </c>
      <c r="L8001" s="17">
        <v>4</v>
      </c>
      <c r="M8001" s="17">
        <v>-14.2</v>
      </c>
      <c r="N8001" s="17" t="str">
        <f>IF(SalesData[[#This Row],[Profit]]&gt;0,"Profit","Loss")</f>
        <v>Loss</v>
      </c>
    </row>
    <row r="8002" spans="1:14" x14ac:dyDescent="0.25">
      <c r="A8002" s="1">
        <v>42934</v>
      </c>
      <c r="B8002" s="3">
        <f t="shared" ref="B8002:B8065" si="375">YEAR(A8002)</f>
        <v>2017</v>
      </c>
      <c r="C8002" s="3">
        <f t="shared" ref="C8002:C8065" si="376">MONTH(A8002)</f>
        <v>7</v>
      </c>
      <c r="D8002" t="s">
        <v>58</v>
      </c>
      <c r="E8002" t="str">
        <f t="shared" ref="E8002:E8065" si="377">D8002 &amp; TEXT(A8002, "yyyymmdd")</f>
        <v>Seth Vernon20170718</v>
      </c>
      <c r="F8002">
        <f>IF(COUNTIF($E$2:E8002, E8002) = 1, MAX($F$1:F8001) + 1, INDEX($F$1:F8001, MATCH(E8002, $E$1:E8001, 0)))</f>
        <v>3977</v>
      </c>
      <c r="G8002" t="s">
        <v>23</v>
      </c>
      <c r="H8002" t="s">
        <v>11</v>
      </c>
      <c r="I8002" t="s">
        <v>200</v>
      </c>
      <c r="J8002" t="s">
        <v>1137</v>
      </c>
      <c r="K8002" s="17">
        <v>9.18</v>
      </c>
      <c r="L8002" s="17">
        <v>2</v>
      </c>
      <c r="M8002" s="17">
        <v>1.1499999999999999</v>
      </c>
      <c r="N8002" s="17" t="str">
        <f>IF(SalesData[[#This Row],[Profit]]&gt;0,"Profit","Loss")</f>
        <v>Profit</v>
      </c>
    </row>
    <row r="8003" spans="1:14" x14ac:dyDescent="0.25">
      <c r="A8003" s="1">
        <v>42936</v>
      </c>
      <c r="B8003" s="3">
        <f t="shared" si="375"/>
        <v>2017</v>
      </c>
      <c r="C8003" s="3">
        <f t="shared" si="376"/>
        <v>7</v>
      </c>
      <c r="D8003" t="s">
        <v>791</v>
      </c>
      <c r="E8003" t="str">
        <f t="shared" si="377"/>
        <v>Carlos Soltero20170720</v>
      </c>
      <c r="F8003">
        <f>IF(COUNTIF($E$2:E8003, E8003) = 1, MAX($F$1:F8002) + 1, INDEX($F$1:F8002, MATCH(E8003, $E$1:E8002, 0)))</f>
        <v>3978</v>
      </c>
      <c r="G8003" t="s">
        <v>15</v>
      </c>
      <c r="H8003" t="s">
        <v>11</v>
      </c>
      <c r="I8003" t="s">
        <v>18</v>
      </c>
      <c r="J8003" t="s">
        <v>1560</v>
      </c>
      <c r="K8003" s="17">
        <v>69.709999999999994</v>
      </c>
      <c r="L8003" s="17">
        <v>2</v>
      </c>
      <c r="M8003" s="17">
        <v>8.7100000000000009</v>
      </c>
      <c r="N8003" s="17" t="str">
        <f>IF(SalesData[[#This Row],[Profit]]&gt;0,"Profit","Loss")</f>
        <v>Profit</v>
      </c>
    </row>
    <row r="8004" spans="1:14" x14ac:dyDescent="0.25">
      <c r="A8004" s="1">
        <v>42936</v>
      </c>
      <c r="B8004" s="3">
        <f t="shared" si="375"/>
        <v>2017</v>
      </c>
      <c r="C8004" s="3">
        <f t="shared" si="376"/>
        <v>7</v>
      </c>
      <c r="D8004" t="s">
        <v>791</v>
      </c>
      <c r="E8004" t="str">
        <f t="shared" si="377"/>
        <v>Carlos Soltero20170720</v>
      </c>
      <c r="F8004">
        <f>IF(COUNTIF($E$2:E8004, E8004) = 1, MAX($F$1:F8003) + 1, INDEX($F$1:F8003, MATCH(E8004, $E$1:E8003, 0)))</f>
        <v>3978</v>
      </c>
      <c r="G8004" t="s">
        <v>15</v>
      </c>
      <c r="H8004" t="s">
        <v>34</v>
      </c>
      <c r="I8004" t="s">
        <v>47</v>
      </c>
      <c r="J8004" t="s">
        <v>773</v>
      </c>
      <c r="K8004" s="17">
        <v>8.7899999999999991</v>
      </c>
      <c r="L8004" s="17">
        <v>1</v>
      </c>
      <c r="M8004" s="17">
        <v>-5.71</v>
      </c>
      <c r="N8004" s="17" t="str">
        <f>IF(SalesData[[#This Row],[Profit]]&gt;0,"Profit","Loss")</f>
        <v>Loss</v>
      </c>
    </row>
    <row r="8005" spans="1:14" x14ac:dyDescent="0.25">
      <c r="A8005" s="1">
        <v>42936</v>
      </c>
      <c r="B8005" s="3">
        <f t="shared" si="375"/>
        <v>2017</v>
      </c>
      <c r="C8005" s="3">
        <f t="shared" si="376"/>
        <v>7</v>
      </c>
      <c r="D8005" t="s">
        <v>1741</v>
      </c>
      <c r="E8005" t="str">
        <f t="shared" si="377"/>
        <v>Elizabeth Moffitt20170720</v>
      </c>
      <c r="F8005">
        <f>IF(COUNTIF($E$2:E8005, E8005) = 1, MAX($F$1:F8004) + 1, INDEX($F$1:F8004, MATCH(E8005, $E$1:E8004, 0)))</f>
        <v>3979</v>
      </c>
      <c r="G8005" t="s">
        <v>140</v>
      </c>
      <c r="H8005" t="s">
        <v>11</v>
      </c>
      <c r="I8005" t="s">
        <v>16</v>
      </c>
      <c r="J8005" t="s">
        <v>2030</v>
      </c>
      <c r="K8005" s="17">
        <v>14.62</v>
      </c>
      <c r="L8005" s="17">
        <v>2</v>
      </c>
      <c r="M8005" s="17">
        <v>6.87</v>
      </c>
      <c r="N8005" s="17" t="str">
        <f>IF(SalesData[[#This Row],[Profit]]&gt;0,"Profit","Loss")</f>
        <v>Profit</v>
      </c>
    </row>
    <row r="8006" spans="1:14" x14ac:dyDescent="0.25">
      <c r="A8006" s="1">
        <v>42936</v>
      </c>
      <c r="B8006" s="3">
        <f t="shared" si="375"/>
        <v>2017</v>
      </c>
      <c r="C8006" s="3">
        <f t="shared" si="376"/>
        <v>7</v>
      </c>
      <c r="D8006" t="s">
        <v>1741</v>
      </c>
      <c r="E8006" t="str">
        <f t="shared" si="377"/>
        <v>Elizabeth Moffitt20170720</v>
      </c>
      <c r="F8006">
        <f>IF(COUNTIF($E$2:E8006, E8006) = 1, MAX($F$1:F8005) + 1, INDEX($F$1:F8005, MATCH(E8006, $E$1:E8005, 0)))</f>
        <v>3979</v>
      </c>
      <c r="G8006" t="s">
        <v>140</v>
      </c>
      <c r="H8006" t="s">
        <v>11</v>
      </c>
      <c r="I8006" t="s">
        <v>92</v>
      </c>
      <c r="J8006" t="s">
        <v>711</v>
      </c>
      <c r="K8006" s="17">
        <v>416.32</v>
      </c>
      <c r="L8006" s="17">
        <v>2</v>
      </c>
      <c r="M8006" s="17">
        <v>112.41</v>
      </c>
      <c r="N8006" s="17" t="str">
        <f>IF(SalesData[[#This Row],[Profit]]&gt;0,"Profit","Loss")</f>
        <v>Profit</v>
      </c>
    </row>
    <row r="8007" spans="1:14" x14ac:dyDescent="0.25">
      <c r="A8007" s="1">
        <v>42936</v>
      </c>
      <c r="B8007" s="3">
        <f t="shared" si="375"/>
        <v>2017</v>
      </c>
      <c r="C8007" s="3">
        <f t="shared" si="376"/>
        <v>7</v>
      </c>
      <c r="D8007" t="s">
        <v>1741</v>
      </c>
      <c r="E8007" t="str">
        <f t="shared" si="377"/>
        <v>Elizabeth Moffitt20170720</v>
      </c>
      <c r="F8007">
        <f>IF(COUNTIF($E$2:E8007, E8007) = 1, MAX($F$1:F8006) + 1, INDEX($F$1:F8006, MATCH(E8007, $E$1:E8006, 0)))</f>
        <v>3979</v>
      </c>
      <c r="G8007" t="s">
        <v>140</v>
      </c>
      <c r="H8007" t="s">
        <v>11</v>
      </c>
      <c r="I8007" t="s">
        <v>20</v>
      </c>
      <c r="J8007" t="s">
        <v>2292</v>
      </c>
      <c r="K8007" s="17">
        <v>43</v>
      </c>
      <c r="L8007" s="17">
        <v>5</v>
      </c>
      <c r="M8007" s="17">
        <v>20.21</v>
      </c>
      <c r="N8007" s="17" t="str">
        <f>IF(SalesData[[#This Row],[Profit]]&gt;0,"Profit","Loss")</f>
        <v>Profit</v>
      </c>
    </row>
    <row r="8008" spans="1:14" x14ac:dyDescent="0.25">
      <c r="A8008" s="1">
        <v>42936</v>
      </c>
      <c r="B8008" s="3">
        <f t="shared" si="375"/>
        <v>2017</v>
      </c>
      <c r="C8008" s="3">
        <f t="shared" si="376"/>
        <v>7</v>
      </c>
      <c r="D8008" t="s">
        <v>1741</v>
      </c>
      <c r="E8008" t="str">
        <f t="shared" si="377"/>
        <v>Elizabeth Moffitt20170720</v>
      </c>
      <c r="F8008">
        <f>IF(COUNTIF($E$2:E8008, E8008) = 1, MAX($F$1:F8007) + 1, INDEX($F$1:F8007, MATCH(E8008, $E$1:E8007, 0)))</f>
        <v>3979</v>
      </c>
      <c r="G8008" t="s">
        <v>140</v>
      </c>
      <c r="H8008" t="s">
        <v>34</v>
      </c>
      <c r="I8008" t="s">
        <v>35</v>
      </c>
      <c r="J8008" t="s">
        <v>1128</v>
      </c>
      <c r="K8008" s="17">
        <v>182.94</v>
      </c>
      <c r="L8008" s="17">
        <v>3</v>
      </c>
      <c r="M8008" s="17">
        <v>27.44</v>
      </c>
      <c r="N8008" s="17" t="str">
        <f>IF(SalesData[[#This Row],[Profit]]&gt;0,"Profit","Loss")</f>
        <v>Profit</v>
      </c>
    </row>
    <row r="8009" spans="1:14" x14ac:dyDescent="0.25">
      <c r="A8009" s="1">
        <v>42936</v>
      </c>
      <c r="B8009" s="3">
        <f t="shared" si="375"/>
        <v>2017</v>
      </c>
      <c r="C8009" s="3">
        <f t="shared" si="376"/>
        <v>7</v>
      </c>
      <c r="D8009" t="s">
        <v>1741</v>
      </c>
      <c r="E8009" t="str">
        <f t="shared" si="377"/>
        <v>Elizabeth Moffitt20170720</v>
      </c>
      <c r="F8009">
        <f>IF(COUNTIF($E$2:E8009, E8009) = 1, MAX($F$1:F8008) + 1, INDEX($F$1:F8008, MATCH(E8009, $E$1:E8008, 0)))</f>
        <v>3979</v>
      </c>
      <c r="G8009" t="s">
        <v>140</v>
      </c>
      <c r="H8009" t="s">
        <v>11</v>
      </c>
      <c r="I8009" t="s">
        <v>20</v>
      </c>
      <c r="J8009" t="s">
        <v>1998</v>
      </c>
      <c r="K8009" s="17">
        <v>60.83</v>
      </c>
      <c r="L8009" s="17">
        <v>7</v>
      </c>
      <c r="M8009" s="17">
        <v>30.42</v>
      </c>
      <c r="N8009" s="17" t="str">
        <f>IF(SalesData[[#This Row],[Profit]]&gt;0,"Profit","Loss")</f>
        <v>Profit</v>
      </c>
    </row>
    <row r="8010" spans="1:14" x14ac:dyDescent="0.25">
      <c r="A8010" s="1">
        <v>42936</v>
      </c>
      <c r="B8010" s="3">
        <f t="shared" si="375"/>
        <v>2017</v>
      </c>
      <c r="C8010" s="3">
        <f t="shared" si="376"/>
        <v>7</v>
      </c>
      <c r="D8010" t="s">
        <v>1741</v>
      </c>
      <c r="E8010" t="str">
        <f t="shared" si="377"/>
        <v>Elizabeth Moffitt20170720</v>
      </c>
      <c r="F8010">
        <f>IF(COUNTIF($E$2:E8010, E8010) = 1, MAX($F$1:F8009) + 1, INDEX($F$1:F8009, MATCH(E8010, $E$1:E8009, 0)))</f>
        <v>3979</v>
      </c>
      <c r="G8010" t="s">
        <v>140</v>
      </c>
      <c r="H8010" t="s">
        <v>39</v>
      </c>
      <c r="I8010" t="s">
        <v>52</v>
      </c>
      <c r="J8010" t="s">
        <v>2081</v>
      </c>
      <c r="K8010" s="17">
        <v>389.97</v>
      </c>
      <c r="L8010" s="17">
        <v>3</v>
      </c>
      <c r="M8010" s="17">
        <v>132.59</v>
      </c>
      <c r="N8010" s="17" t="str">
        <f>IF(SalesData[[#This Row],[Profit]]&gt;0,"Profit","Loss")</f>
        <v>Profit</v>
      </c>
    </row>
    <row r="8011" spans="1:14" x14ac:dyDescent="0.25">
      <c r="A8011" s="1">
        <v>42936</v>
      </c>
      <c r="B8011" s="3">
        <f t="shared" si="375"/>
        <v>2017</v>
      </c>
      <c r="C8011" s="3">
        <f t="shared" si="376"/>
        <v>7</v>
      </c>
      <c r="D8011" t="s">
        <v>1401</v>
      </c>
      <c r="E8011" t="str">
        <f t="shared" si="377"/>
        <v>Suzanne McNair20170720</v>
      </c>
      <c r="F8011">
        <f>IF(COUNTIF($E$2:E8011, E8011) = 1, MAX($F$1:F8010) + 1, INDEX($F$1:F8010, MATCH(E8011, $E$1:E8010, 0)))</f>
        <v>3980</v>
      </c>
      <c r="G8011" t="s">
        <v>315</v>
      </c>
      <c r="H8011" t="s">
        <v>11</v>
      </c>
      <c r="I8011" t="s">
        <v>20</v>
      </c>
      <c r="J8011" t="s">
        <v>1103</v>
      </c>
      <c r="K8011" s="17">
        <v>735.98</v>
      </c>
      <c r="L8011" s="17">
        <v>2</v>
      </c>
      <c r="M8011" s="17">
        <v>331.19</v>
      </c>
      <c r="N8011" s="17" t="str">
        <f>IF(SalesData[[#This Row],[Profit]]&gt;0,"Profit","Loss")</f>
        <v>Profit</v>
      </c>
    </row>
    <row r="8012" spans="1:14" x14ac:dyDescent="0.25">
      <c r="A8012" s="1">
        <v>42936</v>
      </c>
      <c r="B8012" s="3">
        <f t="shared" si="375"/>
        <v>2017</v>
      </c>
      <c r="C8012" s="3">
        <f t="shared" si="376"/>
        <v>7</v>
      </c>
      <c r="D8012" t="s">
        <v>891</v>
      </c>
      <c r="E8012" t="str">
        <f t="shared" si="377"/>
        <v>Anthony Rawles20170720</v>
      </c>
      <c r="F8012">
        <f>IF(COUNTIF($E$2:E8012, E8012) = 1, MAX($F$1:F8011) + 1, INDEX($F$1:F8011, MATCH(E8012, $E$1:E8011, 0)))</f>
        <v>3981</v>
      </c>
      <c r="G8012" t="s">
        <v>149</v>
      </c>
      <c r="H8012" t="s">
        <v>11</v>
      </c>
      <c r="I8012" t="s">
        <v>12</v>
      </c>
      <c r="J8012" t="s">
        <v>1981</v>
      </c>
      <c r="K8012" s="17">
        <v>13.36</v>
      </c>
      <c r="L8012" s="17">
        <v>2</v>
      </c>
      <c r="M8012" s="17">
        <v>6.41</v>
      </c>
      <c r="N8012" s="17" t="str">
        <f>IF(SalesData[[#This Row],[Profit]]&gt;0,"Profit","Loss")</f>
        <v>Profit</v>
      </c>
    </row>
    <row r="8013" spans="1:14" x14ac:dyDescent="0.25">
      <c r="A8013" s="1">
        <v>42936</v>
      </c>
      <c r="B8013" s="3">
        <f t="shared" si="375"/>
        <v>2017</v>
      </c>
      <c r="C8013" s="3">
        <f t="shared" si="376"/>
        <v>7</v>
      </c>
      <c r="D8013" t="s">
        <v>891</v>
      </c>
      <c r="E8013" t="str">
        <f t="shared" si="377"/>
        <v>Anthony Rawles20170720</v>
      </c>
      <c r="F8013">
        <f>IF(COUNTIF($E$2:E8013, E8013) = 1, MAX($F$1:F8012) + 1, INDEX($F$1:F8012, MATCH(E8013, $E$1:E8012, 0)))</f>
        <v>3981</v>
      </c>
      <c r="G8013" t="s">
        <v>149</v>
      </c>
      <c r="H8013" t="s">
        <v>34</v>
      </c>
      <c r="I8013" t="s">
        <v>35</v>
      </c>
      <c r="J8013" t="s">
        <v>273</v>
      </c>
      <c r="K8013" s="17">
        <v>163.76</v>
      </c>
      <c r="L8013" s="17">
        <v>2</v>
      </c>
      <c r="M8013" s="17">
        <v>25.47</v>
      </c>
      <c r="N8013" s="17" t="str">
        <f>IF(SalesData[[#This Row],[Profit]]&gt;0,"Profit","Loss")</f>
        <v>Profit</v>
      </c>
    </row>
    <row r="8014" spans="1:14" x14ac:dyDescent="0.25">
      <c r="A8014" s="1">
        <v>42936</v>
      </c>
      <c r="B8014" s="3">
        <f t="shared" si="375"/>
        <v>2017</v>
      </c>
      <c r="C8014" s="3">
        <f t="shared" si="376"/>
        <v>7</v>
      </c>
      <c r="D8014" t="s">
        <v>891</v>
      </c>
      <c r="E8014" t="str">
        <f t="shared" si="377"/>
        <v>Anthony Rawles20170720</v>
      </c>
      <c r="F8014">
        <f>IF(COUNTIF($E$2:E8014, E8014) = 1, MAX($F$1:F8013) + 1, INDEX($F$1:F8013, MATCH(E8014, $E$1:E8013, 0)))</f>
        <v>3981</v>
      </c>
      <c r="G8014" t="s">
        <v>149</v>
      </c>
      <c r="H8014" t="s">
        <v>34</v>
      </c>
      <c r="I8014" t="s">
        <v>47</v>
      </c>
      <c r="J8014" t="s">
        <v>479</v>
      </c>
      <c r="K8014" s="17">
        <v>183.92</v>
      </c>
      <c r="L8014" s="17">
        <v>4</v>
      </c>
      <c r="M8014" s="17">
        <v>31.27</v>
      </c>
      <c r="N8014" s="17" t="str">
        <f>IF(SalesData[[#This Row],[Profit]]&gt;0,"Profit","Loss")</f>
        <v>Profit</v>
      </c>
    </row>
    <row r="8015" spans="1:14" x14ac:dyDescent="0.25">
      <c r="A8015" s="1">
        <v>42937</v>
      </c>
      <c r="B8015" s="3">
        <f t="shared" si="375"/>
        <v>2017</v>
      </c>
      <c r="C8015" s="3">
        <f t="shared" si="376"/>
        <v>7</v>
      </c>
      <c r="D8015" t="s">
        <v>1826</v>
      </c>
      <c r="E8015" t="str">
        <f t="shared" si="377"/>
        <v>Tamara Willingham20170721</v>
      </c>
      <c r="F8015">
        <f>IF(COUNTIF($E$2:E8015, E8015) = 1, MAX($F$1:F8014) + 1, INDEX($F$1:F8014, MATCH(E8015, $E$1:E8014, 0)))</f>
        <v>3982</v>
      </c>
      <c r="G8015" t="s">
        <v>177</v>
      </c>
      <c r="H8015" t="s">
        <v>11</v>
      </c>
      <c r="I8015" t="s">
        <v>12</v>
      </c>
      <c r="J8015" t="s">
        <v>1159</v>
      </c>
      <c r="K8015" s="17">
        <v>6.48</v>
      </c>
      <c r="L8015" s="17">
        <v>1</v>
      </c>
      <c r="M8015" s="17">
        <v>3.18</v>
      </c>
      <c r="N8015" s="17" t="str">
        <f>IF(SalesData[[#This Row],[Profit]]&gt;0,"Profit","Loss")</f>
        <v>Profit</v>
      </c>
    </row>
    <row r="8016" spans="1:14" x14ac:dyDescent="0.25">
      <c r="A8016" s="1">
        <v>42937</v>
      </c>
      <c r="B8016" s="3">
        <f t="shared" si="375"/>
        <v>2017</v>
      </c>
      <c r="C8016" s="3">
        <f t="shared" si="376"/>
        <v>7</v>
      </c>
      <c r="D8016" t="s">
        <v>1828</v>
      </c>
      <c r="E8016" t="str">
        <f t="shared" si="377"/>
        <v>Sarah Foster20170721</v>
      </c>
      <c r="F8016">
        <f>IF(COUNTIF($E$2:E8016, E8016) = 1, MAX($F$1:F8015) + 1, INDEX($F$1:F8015, MATCH(E8016, $E$1:E8015, 0)))</f>
        <v>3983</v>
      </c>
      <c r="G8016" t="s">
        <v>296</v>
      </c>
      <c r="H8016" t="s">
        <v>39</v>
      </c>
      <c r="I8016" t="s">
        <v>40</v>
      </c>
      <c r="J8016" t="s">
        <v>2603</v>
      </c>
      <c r="K8016" s="17">
        <v>71.930000000000007</v>
      </c>
      <c r="L8016" s="17">
        <v>9</v>
      </c>
      <c r="M8016" s="17">
        <v>6.29</v>
      </c>
      <c r="N8016" s="17" t="str">
        <f>IF(SalesData[[#This Row],[Profit]]&gt;0,"Profit","Loss")</f>
        <v>Profit</v>
      </c>
    </row>
    <row r="8017" spans="1:14" x14ac:dyDescent="0.25">
      <c r="A8017" s="1">
        <v>42937</v>
      </c>
      <c r="B8017" s="3">
        <f t="shared" si="375"/>
        <v>2017</v>
      </c>
      <c r="C8017" s="3">
        <f t="shared" si="376"/>
        <v>7</v>
      </c>
      <c r="D8017" t="s">
        <v>1828</v>
      </c>
      <c r="E8017" t="str">
        <f t="shared" si="377"/>
        <v>Sarah Foster20170721</v>
      </c>
      <c r="F8017">
        <f>IF(COUNTIF($E$2:E8017, E8017) = 1, MAX($F$1:F8016) + 1, INDEX($F$1:F8016, MATCH(E8017, $E$1:E8016, 0)))</f>
        <v>3983</v>
      </c>
      <c r="G8017" t="s">
        <v>296</v>
      </c>
      <c r="H8017" t="s">
        <v>11</v>
      </c>
      <c r="I8017" t="s">
        <v>24</v>
      </c>
      <c r="J8017" t="s">
        <v>279</v>
      </c>
      <c r="K8017" s="17">
        <v>25.99</v>
      </c>
      <c r="L8017" s="17">
        <v>1</v>
      </c>
      <c r="M8017" s="17">
        <v>7.54</v>
      </c>
      <c r="N8017" s="17" t="str">
        <f>IF(SalesData[[#This Row],[Profit]]&gt;0,"Profit","Loss")</f>
        <v>Profit</v>
      </c>
    </row>
    <row r="8018" spans="1:14" x14ac:dyDescent="0.25">
      <c r="A8018" s="1">
        <v>42937</v>
      </c>
      <c r="B8018" s="3">
        <f t="shared" si="375"/>
        <v>2017</v>
      </c>
      <c r="C8018" s="3">
        <f t="shared" si="376"/>
        <v>7</v>
      </c>
      <c r="D8018" t="s">
        <v>2482</v>
      </c>
      <c r="E8018" t="str">
        <f t="shared" si="377"/>
        <v>Sean Wendt20170721</v>
      </c>
      <c r="F8018">
        <f>IF(COUNTIF($E$2:E8018, E8018) = 1, MAX($F$1:F8017) + 1, INDEX($F$1:F8017, MATCH(E8018, $E$1:E8017, 0)))</f>
        <v>3984</v>
      </c>
      <c r="G8018" t="s">
        <v>78</v>
      </c>
      <c r="H8018" t="s">
        <v>11</v>
      </c>
      <c r="I8018" t="s">
        <v>20</v>
      </c>
      <c r="J8018" t="s">
        <v>911</v>
      </c>
      <c r="K8018" s="17">
        <v>33.93</v>
      </c>
      <c r="L8018" s="17">
        <v>3</v>
      </c>
      <c r="M8018" s="17">
        <v>-22.62</v>
      </c>
      <c r="N8018" s="17" t="str">
        <f>IF(SalesData[[#This Row],[Profit]]&gt;0,"Profit","Loss")</f>
        <v>Loss</v>
      </c>
    </row>
    <row r="8019" spans="1:14" x14ac:dyDescent="0.25">
      <c r="A8019" s="1">
        <v>42937</v>
      </c>
      <c r="B8019" s="3">
        <f t="shared" si="375"/>
        <v>2017</v>
      </c>
      <c r="C8019" s="3">
        <f t="shared" si="376"/>
        <v>7</v>
      </c>
      <c r="D8019" t="s">
        <v>2482</v>
      </c>
      <c r="E8019" t="str">
        <f t="shared" si="377"/>
        <v>Sean Wendt20170721</v>
      </c>
      <c r="F8019">
        <f>IF(COUNTIF($E$2:E8019, E8019) = 1, MAX($F$1:F8018) + 1, INDEX($F$1:F8018, MATCH(E8019, $E$1:E8018, 0)))</f>
        <v>3984</v>
      </c>
      <c r="G8019" t="s">
        <v>78</v>
      </c>
      <c r="H8019" t="s">
        <v>11</v>
      </c>
      <c r="I8019" t="s">
        <v>18</v>
      </c>
      <c r="J8019" t="s">
        <v>2608</v>
      </c>
      <c r="K8019" s="17">
        <v>222.32</v>
      </c>
      <c r="L8019" s="17">
        <v>7</v>
      </c>
      <c r="M8019" s="17">
        <v>25.01</v>
      </c>
      <c r="N8019" s="17" t="str">
        <f>IF(SalesData[[#This Row],[Profit]]&gt;0,"Profit","Loss")</f>
        <v>Profit</v>
      </c>
    </row>
    <row r="8020" spans="1:14" x14ac:dyDescent="0.25">
      <c r="A8020" s="1">
        <v>42937</v>
      </c>
      <c r="B8020" s="3">
        <f t="shared" si="375"/>
        <v>2017</v>
      </c>
      <c r="C8020" s="3">
        <f t="shared" si="376"/>
        <v>7</v>
      </c>
      <c r="D8020" t="s">
        <v>2482</v>
      </c>
      <c r="E8020" t="str">
        <f t="shared" si="377"/>
        <v>Sean Wendt20170721</v>
      </c>
      <c r="F8020">
        <f>IF(COUNTIF($E$2:E8020, E8020) = 1, MAX($F$1:F8019) + 1, INDEX($F$1:F8019, MATCH(E8020, $E$1:E8019, 0)))</f>
        <v>3984</v>
      </c>
      <c r="G8020" t="s">
        <v>78</v>
      </c>
      <c r="H8020" t="s">
        <v>39</v>
      </c>
      <c r="I8020" t="s">
        <v>40</v>
      </c>
      <c r="J8020" t="s">
        <v>2106</v>
      </c>
      <c r="K8020" s="17">
        <v>210.56</v>
      </c>
      <c r="L8020" s="17">
        <v>6</v>
      </c>
      <c r="M8020" s="17">
        <v>-52.64</v>
      </c>
      <c r="N8020" s="17" t="str">
        <f>IF(SalesData[[#This Row],[Profit]]&gt;0,"Profit","Loss")</f>
        <v>Loss</v>
      </c>
    </row>
    <row r="8021" spans="1:14" x14ac:dyDescent="0.25">
      <c r="A8021" s="1">
        <v>42937</v>
      </c>
      <c r="B8021" s="3">
        <f t="shared" si="375"/>
        <v>2017</v>
      </c>
      <c r="C8021" s="3">
        <f t="shared" si="376"/>
        <v>7</v>
      </c>
      <c r="D8021" t="s">
        <v>1528</v>
      </c>
      <c r="E8021" t="str">
        <f t="shared" si="377"/>
        <v>Anne McFarland20170721</v>
      </c>
      <c r="F8021">
        <f>IF(COUNTIF($E$2:E8021, E8021) = 1, MAX($F$1:F8020) + 1, INDEX($F$1:F8020, MATCH(E8021, $E$1:E8020, 0)))</f>
        <v>3985</v>
      </c>
      <c r="G8021" t="s">
        <v>55</v>
      </c>
      <c r="H8021" t="s">
        <v>11</v>
      </c>
      <c r="I8021" t="s">
        <v>24</v>
      </c>
      <c r="J8021" t="s">
        <v>2453</v>
      </c>
      <c r="K8021" s="17">
        <v>101.94</v>
      </c>
      <c r="L8021" s="17">
        <v>6</v>
      </c>
      <c r="M8021" s="17">
        <v>29.56</v>
      </c>
      <c r="N8021" s="17" t="str">
        <f>IF(SalesData[[#This Row],[Profit]]&gt;0,"Profit","Loss")</f>
        <v>Profit</v>
      </c>
    </row>
    <row r="8022" spans="1:14" x14ac:dyDescent="0.25">
      <c r="A8022" s="1">
        <v>42937</v>
      </c>
      <c r="B8022" s="3">
        <f t="shared" si="375"/>
        <v>2017</v>
      </c>
      <c r="C8022" s="3">
        <f t="shared" si="376"/>
        <v>7</v>
      </c>
      <c r="D8022" t="s">
        <v>1528</v>
      </c>
      <c r="E8022" t="str">
        <f t="shared" si="377"/>
        <v>Anne McFarland20170721</v>
      </c>
      <c r="F8022">
        <f>IF(COUNTIF($E$2:E8022, E8022) = 1, MAX($F$1:F8021) + 1, INDEX($F$1:F8021, MATCH(E8022, $E$1:E8021, 0)))</f>
        <v>3985</v>
      </c>
      <c r="G8022" t="s">
        <v>55</v>
      </c>
      <c r="H8022" t="s">
        <v>39</v>
      </c>
      <c r="I8022" t="s">
        <v>40</v>
      </c>
      <c r="J8022" t="s">
        <v>703</v>
      </c>
      <c r="K8022" s="17">
        <v>271.95999999999998</v>
      </c>
      <c r="L8022" s="17">
        <v>4</v>
      </c>
      <c r="M8022" s="17">
        <v>67.989999999999995</v>
      </c>
      <c r="N8022" s="17" t="str">
        <f>IF(SalesData[[#This Row],[Profit]]&gt;0,"Profit","Loss")</f>
        <v>Profit</v>
      </c>
    </row>
    <row r="8023" spans="1:14" x14ac:dyDescent="0.25">
      <c r="A8023" s="1">
        <v>42937</v>
      </c>
      <c r="B8023" s="3">
        <f t="shared" si="375"/>
        <v>2017</v>
      </c>
      <c r="C8023" s="3">
        <f t="shared" si="376"/>
        <v>7</v>
      </c>
      <c r="D8023" t="s">
        <v>1528</v>
      </c>
      <c r="E8023" t="str">
        <f t="shared" si="377"/>
        <v>Anne McFarland20170721</v>
      </c>
      <c r="F8023">
        <f>IF(COUNTIF($E$2:E8023, E8023) = 1, MAX($F$1:F8022) + 1, INDEX($F$1:F8022, MATCH(E8023, $E$1:E8022, 0)))</f>
        <v>3985</v>
      </c>
      <c r="G8023" t="s">
        <v>55</v>
      </c>
      <c r="H8023" t="s">
        <v>34</v>
      </c>
      <c r="I8023" t="s">
        <v>47</v>
      </c>
      <c r="J8023" t="s">
        <v>1155</v>
      </c>
      <c r="K8023" s="17">
        <v>8.8000000000000007</v>
      </c>
      <c r="L8023" s="17">
        <v>5</v>
      </c>
      <c r="M8023" s="17">
        <v>3.87</v>
      </c>
      <c r="N8023" s="17" t="str">
        <f>IF(SalesData[[#This Row],[Profit]]&gt;0,"Profit","Loss")</f>
        <v>Profit</v>
      </c>
    </row>
    <row r="8024" spans="1:14" x14ac:dyDescent="0.25">
      <c r="A8024" s="1">
        <v>42937</v>
      </c>
      <c r="B8024" s="3">
        <f t="shared" si="375"/>
        <v>2017</v>
      </c>
      <c r="C8024" s="3">
        <f t="shared" si="376"/>
        <v>7</v>
      </c>
      <c r="D8024" t="s">
        <v>1528</v>
      </c>
      <c r="E8024" t="str">
        <f t="shared" si="377"/>
        <v>Anne McFarland20170721</v>
      </c>
      <c r="F8024">
        <f>IF(COUNTIF($E$2:E8024, E8024) = 1, MAX($F$1:F8023) + 1, INDEX($F$1:F8023, MATCH(E8024, $E$1:E8023, 0)))</f>
        <v>3985</v>
      </c>
      <c r="G8024" t="s">
        <v>55</v>
      </c>
      <c r="H8024" t="s">
        <v>11</v>
      </c>
      <c r="I8024" t="s">
        <v>24</v>
      </c>
      <c r="J8024" t="s">
        <v>317</v>
      </c>
      <c r="K8024" s="17">
        <v>19.68</v>
      </c>
      <c r="L8024" s="17">
        <v>6</v>
      </c>
      <c r="M8024" s="17">
        <v>5.71</v>
      </c>
      <c r="N8024" s="17" t="str">
        <f>IF(SalesData[[#This Row],[Profit]]&gt;0,"Profit","Loss")</f>
        <v>Profit</v>
      </c>
    </row>
    <row r="8025" spans="1:14" x14ac:dyDescent="0.25">
      <c r="A8025" s="1">
        <v>42937</v>
      </c>
      <c r="B8025" s="3">
        <f t="shared" si="375"/>
        <v>2017</v>
      </c>
      <c r="C8025" s="3">
        <f t="shared" si="376"/>
        <v>7</v>
      </c>
      <c r="D8025" t="s">
        <v>1528</v>
      </c>
      <c r="E8025" t="str">
        <f t="shared" si="377"/>
        <v>Anne McFarland20170721</v>
      </c>
      <c r="F8025">
        <f>IF(COUNTIF($E$2:E8025, E8025) = 1, MAX($F$1:F8024) + 1, INDEX($F$1:F8024, MATCH(E8025, $E$1:E8024, 0)))</f>
        <v>3985</v>
      </c>
      <c r="G8025" t="s">
        <v>55</v>
      </c>
      <c r="H8025" t="s">
        <v>34</v>
      </c>
      <c r="I8025" t="s">
        <v>74</v>
      </c>
      <c r="J8025" t="s">
        <v>2494</v>
      </c>
      <c r="K8025" s="17">
        <v>302.94</v>
      </c>
      <c r="L8025" s="17">
        <v>3</v>
      </c>
      <c r="M8025" s="17">
        <v>69.680000000000007</v>
      </c>
      <c r="N8025" s="17" t="str">
        <f>IF(SalesData[[#This Row],[Profit]]&gt;0,"Profit","Loss")</f>
        <v>Profit</v>
      </c>
    </row>
    <row r="8026" spans="1:14" x14ac:dyDescent="0.25">
      <c r="A8026" s="1">
        <v>42937</v>
      </c>
      <c r="B8026" s="3">
        <f t="shared" si="375"/>
        <v>2017</v>
      </c>
      <c r="C8026" s="3">
        <f t="shared" si="376"/>
        <v>7</v>
      </c>
      <c r="D8026" t="s">
        <v>1528</v>
      </c>
      <c r="E8026" t="str">
        <f t="shared" si="377"/>
        <v>Anne McFarland20170721</v>
      </c>
      <c r="F8026">
        <f>IF(COUNTIF($E$2:E8026, E8026) = 1, MAX($F$1:F8025) + 1, INDEX($F$1:F8025, MATCH(E8026, $E$1:E8025, 0)))</f>
        <v>3985</v>
      </c>
      <c r="G8026" t="s">
        <v>55</v>
      </c>
      <c r="H8026" t="s">
        <v>11</v>
      </c>
      <c r="I8026" t="s">
        <v>20</v>
      </c>
      <c r="J8026" t="s">
        <v>897</v>
      </c>
      <c r="K8026" s="17">
        <v>14.94</v>
      </c>
      <c r="L8026" s="17">
        <v>3</v>
      </c>
      <c r="M8026" s="17">
        <v>7.17</v>
      </c>
      <c r="N8026" s="17" t="str">
        <f>IF(SalesData[[#This Row],[Profit]]&gt;0,"Profit","Loss")</f>
        <v>Profit</v>
      </c>
    </row>
    <row r="8027" spans="1:14" x14ac:dyDescent="0.25">
      <c r="A8027" s="1">
        <v>42937</v>
      </c>
      <c r="B8027" s="3">
        <f t="shared" si="375"/>
        <v>2017</v>
      </c>
      <c r="C8027" s="3">
        <f t="shared" si="376"/>
        <v>7</v>
      </c>
      <c r="D8027" t="s">
        <v>1528</v>
      </c>
      <c r="E8027" t="str">
        <f t="shared" si="377"/>
        <v>Anne McFarland20170721</v>
      </c>
      <c r="F8027">
        <f>IF(COUNTIF($E$2:E8027, E8027) = 1, MAX($F$1:F8026) + 1, INDEX($F$1:F8026, MATCH(E8027, $E$1:E8026, 0)))</f>
        <v>3985</v>
      </c>
      <c r="G8027" t="s">
        <v>55</v>
      </c>
      <c r="H8027" t="s">
        <v>11</v>
      </c>
      <c r="I8027" t="s">
        <v>200</v>
      </c>
      <c r="J8027" t="s">
        <v>2497</v>
      </c>
      <c r="K8027" s="17">
        <v>231.72</v>
      </c>
      <c r="L8027" s="17">
        <v>2</v>
      </c>
      <c r="M8027" s="17">
        <v>11.59</v>
      </c>
      <c r="N8027" s="17" t="str">
        <f>IF(SalesData[[#This Row],[Profit]]&gt;0,"Profit","Loss")</f>
        <v>Profit</v>
      </c>
    </row>
    <row r="8028" spans="1:14" x14ac:dyDescent="0.25">
      <c r="A8028" s="1">
        <v>42937</v>
      </c>
      <c r="B8028" s="3">
        <f t="shared" si="375"/>
        <v>2017</v>
      </c>
      <c r="C8028" s="3">
        <f t="shared" si="376"/>
        <v>7</v>
      </c>
      <c r="D8028" t="s">
        <v>2126</v>
      </c>
      <c r="E8028" t="str">
        <f t="shared" si="377"/>
        <v>Shaun Weien20170721</v>
      </c>
      <c r="F8028">
        <f>IF(COUNTIF($E$2:E8028, E8028) = 1, MAX($F$1:F8027) + 1, INDEX($F$1:F8027, MATCH(E8028, $E$1:E8027, 0)))</f>
        <v>3986</v>
      </c>
      <c r="G8028" t="s">
        <v>27</v>
      </c>
      <c r="H8028" t="s">
        <v>11</v>
      </c>
      <c r="I8028" t="s">
        <v>12</v>
      </c>
      <c r="J8028" t="s">
        <v>2692</v>
      </c>
      <c r="K8028" s="17">
        <v>16.34</v>
      </c>
      <c r="L8028" s="17">
        <v>2</v>
      </c>
      <c r="M8028" s="17">
        <v>7.68</v>
      </c>
      <c r="N8028" s="17" t="str">
        <f>IF(SalesData[[#This Row],[Profit]]&gt;0,"Profit","Loss")</f>
        <v>Profit</v>
      </c>
    </row>
    <row r="8029" spans="1:14" x14ac:dyDescent="0.25">
      <c r="A8029" s="1">
        <v>42937</v>
      </c>
      <c r="B8029" s="3">
        <f t="shared" si="375"/>
        <v>2017</v>
      </c>
      <c r="C8029" s="3">
        <f t="shared" si="376"/>
        <v>7</v>
      </c>
      <c r="D8029" t="s">
        <v>2126</v>
      </c>
      <c r="E8029" t="str">
        <f t="shared" si="377"/>
        <v>Shaun Weien20170721</v>
      </c>
      <c r="F8029">
        <f>IF(COUNTIF($E$2:E8029, E8029) = 1, MAX($F$1:F8028) + 1, INDEX($F$1:F8028, MATCH(E8029, $E$1:E8028, 0)))</f>
        <v>3986</v>
      </c>
      <c r="G8029" t="s">
        <v>27</v>
      </c>
      <c r="H8029" t="s">
        <v>34</v>
      </c>
      <c r="I8029" t="s">
        <v>35</v>
      </c>
      <c r="J8029" t="s">
        <v>723</v>
      </c>
      <c r="K8029" s="17">
        <v>225.3</v>
      </c>
      <c r="L8029" s="17">
        <v>2</v>
      </c>
      <c r="M8029" s="17">
        <v>22.53</v>
      </c>
      <c r="N8029" s="17" t="str">
        <f>IF(SalesData[[#This Row],[Profit]]&gt;0,"Profit","Loss")</f>
        <v>Profit</v>
      </c>
    </row>
    <row r="8030" spans="1:14" x14ac:dyDescent="0.25">
      <c r="A8030" s="1">
        <v>42937</v>
      </c>
      <c r="B8030" s="3">
        <f t="shared" si="375"/>
        <v>2017</v>
      </c>
      <c r="C8030" s="3">
        <f t="shared" si="376"/>
        <v>7</v>
      </c>
      <c r="D8030" t="s">
        <v>2126</v>
      </c>
      <c r="E8030" t="str">
        <f t="shared" si="377"/>
        <v>Shaun Weien20170721</v>
      </c>
      <c r="F8030">
        <f>IF(COUNTIF($E$2:E8030, E8030) = 1, MAX($F$1:F8029) + 1, INDEX($F$1:F8029, MATCH(E8030, $E$1:E8029, 0)))</f>
        <v>3986</v>
      </c>
      <c r="G8030" t="s">
        <v>27</v>
      </c>
      <c r="H8030" t="s">
        <v>11</v>
      </c>
      <c r="I8030" t="s">
        <v>20</v>
      </c>
      <c r="J8030" t="s">
        <v>1029</v>
      </c>
      <c r="K8030" s="17">
        <v>50.35</v>
      </c>
      <c r="L8030" s="17">
        <v>3</v>
      </c>
      <c r="M8030" s="17">
        <v>17.62</v>
      </c>
      <c r="N8030" s="17" t="str">
        <f>IF(SalesData[[#This Row],[Profit]]&gt;0,"Profit","Loss")</f>
        <v>Profit</v>
      </c>
    </row>
    <row r="8031" spans="1:14" x14ac:dyDescent="0.25">
      <c r="A8031" s="1">
        <v>42937</v>
      </c>
      <c r="B8031" s="3">
        <f t="shared" si="375"/>
        <v>2017</v>
      </c>
      <c r="C8031" s="3">
        <f t="shared" si="376"/>
        <v>7</v>
      </c>
      <c r="D8031" t="s">
        <v>602</v>
      </c>
      <c r="E8031" t="str">
        <f t="shared" si="377"/>
        <v>Cari Schnelling20170721</v>
      </c>
      <c r="F8031">
        <f>IF(COUNTIF($E$2:E8031, E8031) = 1, MAX($F$1:F8030) + 1, INDEX($F$1:F8030, MATCH(E8031, $E$1:E8030, 0)))</f>
        <v>3987</v>
      </c>
      <c r="G8031" t="s">
        <v>149</v>
      </c>
      <c r="H8031" t="s">
        <v>11</v>
      </c>
      <c r="I8031" t="s">
        <v>92</v>
      </c>
      <c r="J8031" t="s">
        <v>1975</v>
      </c>
      <c r="K8031" s="17">
        <v>17.48</v>
      </c>
      <c r="L8031" s="17">
        <v>4</v>
      </c>
      <c r="M8031" s="17">
        <v>4.54</v>
      </c>
      <c r="N8031" s="17" t="str">
        <f>IF(SalesData[[#This Row],[Profit]]&gt;0,"Profit","Loss")</f>
        <v>Profit</v>
      </c>
    </row>
    <row r="8032" spans="1:14" x14ac:dyDescent="0.25">
      <c r="A8032" s="1">
        <v>42937</v>
      </c>
      <c r="B8032" s="3">
        <f t="shared" si="375"/>
        <v>2017</v>
      </c>
      <c r="C8032" s="3">
        <f t="shared" si="376"/>
        <v>7</v>
      </c>
      <c r="D8032" t="s">
        <v>891</v>
      </c>
      <c r="E8032" t="str">
        <f t="shared" si="377"/>
        <v>Anthony Rawles20170721</v>
      </c>
      <c r="F8032">
        <f>IF(COUNTIF($E$2:E8032, E8032) = 1, MAX($F$1:F8031) + 1, INDEX($F$1:F8031, MATCH(E8032, $E$1:E8031, 0)))</f>
        <v>3988</v>
      </c>
      <c r="G8032" t="s">
        <v>27</v>
      </c>
      <c r="H8032" t="s">
        <v>11</v>
      </c>
      <c r="I8032" t="s">
        <v>24</v>
      </c>
      <c r="J8032" t="s">
        <v>841</v>
      </c>
      <c r="K8032" s="17">
        <v>3.52</v>
      </c>
      <c r="L8032" s="17">
        <v>2</v>
      </c>
      <c r="M8032" s="17">
        <v>1.69</v>
      </c>
      <c r="N8032" s="17" t="str">
        <f>IF(SalesData[[#This Row],[Profit]]&gt;0,"Profit","Loss")</f>
        <v>Profit</v>
      </c>
    </row>
    <row r="8033" spans="1:14" x14ac:dyDescent="0.25">
      <c r="A8033" s="1">
        <v>42937</v>
      </c>
      <c r="B8033" s="3">
        <f t="shared" si="375"/>
        <v>2017</v>
      </c>
      <c r="C8033" s="3">
        <f t="shared" si="376"/>
        <v>7</v>
      </c>
      <c r="D8033" t="s">
        <v>891</v>
      </c>
      <c r="E8033" t="str">
        <f t="shared" si="377"/>
        <v>Anthony Rawles20170721</v>
      </c>
      <c r="F8033">
        <f>IF(COUNTIF($E$2:E8033, E8033) = 1, MAX($F$1:F8032) + 1, INDEX($F$1:F8032, MATCH(E8033, $E$1:E8032, 0)))</f>
        <v>3988</v>
      </c>
      <c r="G8033" t="s">
        <v>27</v>
      </c>
      <c r="H8033" t="s">
        <v>39</v>
      </c>
      <c r="I8033" t="s">
        <v>40</v>
      </c>
      <c r="J8033" t="s">
        <v>1266</v>
      </c>
      <c r="K8033" s="17">
        <v>1626.19</v>
      </c>
      <c r="L8033" s="17">
        <v>9</v>
      </c>
      <c r="M8033" s="17">
        <v>121.96</v>
      </c>
      <c r="N8033" s="17" t="str">
        <f>IF(SalesData[[#This Row],[Profit]]&gt;0,"Profit","Loss")</f>
        <v>Profit</v>
      </c>
    </row>
    <row r="8034" spans="1:14" x14ac:dyDescent="0.25">
      <c r="A8034" s="1">
        <v>42937</v>
      </c>
      <c r="B8034" s="3">
        <f t="shared" si="375"/>
        <v>2017</v>
      </c>
      <c r="C8034" s="3">
        <f t="shared" si="376"/>
        <v>7</v>
      </c>
      <c r="D8034" t="s">
        <v>1104</v>
      </c>
      <c r="E8034" t="str">
        <f t="shared" si="377"/>
        <v>Gene McClure20170721</v>
      </c>
      <c r="F8034">
        <f>IF(COUNTIF($E$2:E8034, E8034) = 1, MAX($F$1:F8033) + 1, INDEX($F$1:F8033, MATCH(E8034, $E$1:E8033, 0)))</f>
        <v>3989</v>
      </c>
      <c r="G8034" t="s">
        <v>10</v>
      </c>
      <c r="H8034" t="s">
        <v>34</v>
      </c>
      <c r="I8034" t="s">
        <v>145</v>
      </c>
      <c r="J8034" t="s">
        <v>1830</v>
      </c>
      <c r="K8034" s="17">
        <v>124.4</v>
      </c>
      <c r="L8034" s="17">
        <v>4</v>
      </c>
      <c r="M8034" s="17">
        <v>-21.33</v>
      </c>
      <c r="N8034" s="17" t="str">
        <f>IF(SalesData[[#This Row],[Profit]]&gt;0,"Profit","Loss")</f>
        <v>Loss</v>
      </c>
    </row>
    <row r="8035" spans="1:14" x14ac:dyDescent="0.25">
      <c r="A8035" s="1">
        <v>42937</v>
      </c>
      <c r="B8035" s="3">
        <f t="shared" si="375"/>
        <v>2017</v>
      </c>
      <c r="C8035" s="3">
        <f t="shared" si="376"/>
        <v>7</v>
      </c>
      <c r="D8035" t="s">
        <v>817</v>
      </c>
      <c r="E8035" t="str">
        <f t="shared" si="377"/>
        <v>Kelly Lampkin20170721</v>
      </c>
      <c r="F8035">
        <f>IF(COUNTIF($E$2:E8035, E8035) = 1, MAX($F$1:F8034) + 1, INDEX($F$1:F8034, MATCH(E8035, $E$1:E8034, 0)))</f>
        <v>3990</v>
      </c>
      <c r="G8035" t="s">
        <v>15</v>
      </c>
      <c r="H8035" t="s">
        <v>11</v>
      </c>
      <c r="I8035" t="s">
        <v>20</v>
      </c>
      <c r="J8035" t="s">
        <v>1302</v>
      </c>
      <c r="K8035" s="17">
        <v>2.86</v>
      </c>
      <c r="L8035" s="17">
        <v>4</v>
      </c>
      <c r="M8035" s="17">
        <v>-4.58</v>
      </c>
      <c r="N8035" s="17" t="str">
        <f>IF(SalesData[[#This Row],[Profit]]&gt;0,"Profit","Loss")</f>
        <v>Loss</v>
      </c>
    </row>
    <row r="8036" spans="1:14" x14ac:dyDescent="0.25">
      <c r="A8036" s="1">
        <v>42937</v>
      </c>
      <c r="B8036" s="3">
        <f t="shared" si="375"/>
        <v>2017</v>
      </c>
      <c r="C8036" s="3">
        <f t="shared" si="376"/>
        <v>7</v>
      </c>
      <c r="D8036" t="s">
        <v>817</v>
      </c>
      <c r="E8036" t="str">
        <f t="shared" si="377"/>
        <v>Kelly Lampkin20170721</v>
      </c>
      <c r="F8036">
        <f>IF(COUNTIF($E$2:E8036, E8036) = 1, MAX($F$1:F8035) + 1, INDEX($F$1:F8035, MATCH(E8036, $E$1:E8035, 0)))</f>
        <v>3990</v>
      </c>
      <c r="G8036" t="s">
        <v>15</v>
      </c>
      <c r="H8036" t="s">
        <v>11</v>
      </c>
      <c r="I8036" t="s">
        <v>20</v>
      </c>
      <c r="J8036" t="s">
        <v>269</v>
      </c>
      <c r="K8036" s="17">
        <v>94.19</v>
      </c>
      <c r="L8036" s="17">
        <v>7</v>
      </c>
      <c r="M8036" s="17">
        <v>-164.84</v>
      </c>
      <c r="N8036" s="17" t="str">
        <f>IF(SalesData[[#This Row],[Profit]]&gt;0,"Profit","Loss")</f>
        <v>Loss</v>
      </c>
    </row>
    <row r="8037" spans="1:14" x14ac:dyDescent="0.25">
      <c r="A8037" s="1">
        <v>42937</v>
      </c>
      <c r="B8037" s="3">
        <f t="shared" si="375"/>
        <v>2017</v>
      </c>
      <c r="C8037" s="3">
        <f t="shared" si="376"/>
        <v>7</v>
      </c>
      <c r="D8037" t="s">
        <v>1279</v>
      </c>
      <c r="E8037" t="str">
        <f t="shared" si="377"/>
        <v>Pete Takahito20170721</v>
      </c>
      <c r="F8037">
        <f>IF(COUNTIF($E$2:E8037, E8037) = 1, MAX($F$1:F8036) + 1, INDEX($F$1:F8036, MATCH(E8037, $E$1:E8036, 0)))</f>
        <v>3991</v>
      </c>
      <c r="G8037" t="s">
        <v>15</v>
      </c>
      <c r="H8037" t="s">
        <v>11</v>
      </c>
      <c r="I8037" t="s">
        <v>20</v>
      </c>
      <c r="J8037" t="s">
        <v>846</v>
      </c>
      <c r="K8037" s="17">
        <v>2.11</v>
      </c>
      <c r="L8037" s="17">
        <v>2</v>
      </c>
      <c r="M8037" s="17">
        <v>-3.38</v>
      </c>
      <c r="N8037" s="17" t="str">
        <f>IF(SalesData[[#This Row],[Profit]]&gt;0,"Profit","Loss")</f>
        <v>Loss</v>
      </c>
    </row>
    <row r="8038" spans="1:14" x14ac:dyDescent="0.25">
      <c r="A8038" s="1">
        <v>42938</v>
      </c>
      <c r="B8038" s="3">
        <f t="shared" si="375"/>
        <v>2017</v>
      </c>
      <c r="C8038" s="3">
        <f t="shared" si="376"/>
        <v>7</v>
      </c>
      <c r="D8038" t="s">
        <v>1495</v>
      </c>
      <c r="E8038" t="str">
        <f t="shared" si="377"/>
        <v>Fred Hopkins20170722</v>
      </c>
      <c r="F8038">
        <f>IF(COUNTIF($E$2:E8038, E8038) = 1, MAX($F$1:F8037) + 1, INDEX($F$1:F8037, MATCH(E8038, $E$1:E8037, 0)))</f>
        <v>3992</v>
      </c>
      <c r="G8038" t="s">
        <v>149</v>
      </c>
      <c r="H8038" t="s">
        <v>39</v>
      </c>
      <c r="I8038" t="s">
        <v>40</v>
      </c>
      <c r="J8038" t="s">
        <v>529</v>
      </c>
      <c r="K8038" s="17">
        <v>29.97</v>
      </c>
      <c r="L8038" s="17">
        <v>3</v>
      </c>
      <c r="M8038" s="17">
        <v>14.09</v>
      </c>
      <c r="N8038" s="17" t="str">
        <f>IF(SalesData[[#This Row],[Profit]]&gt;0,"Profit","Loss")</f>
        <v>Profit</v>
      </c>
    </row>
    <row r="8039" spans="1:14" x14ac:dyDescent="0.25">
      <c r="A8039" s="1">
        <v>42938</v>
      </c>
      <c r="B8039" s="3">
        <f t="shared" si="375"/>
        <v>2017</v>
      </c>
      <c r="C8039" s="3">
        <f t="shared" si="376"/>
        <v>7</v>
      </c>
      <c r="D8039" t="s">
        <v>161</v>
      </c>
      <c r="E8039" t="str">
        <f t="shared" si="377"/>
        <v>Eric Barreto20170722</v>
      </c>
      <c r="F8039">
        <f>IF(COUNTIF($E$2:E8039, E8039) = 1, MAX($F$1:F8038) + 1, INDEX($F$1:F8038, MATCH(E8039, $E$1:E8038, 0)))</f>
        <v>3993</v>
      </c>
      <c r="G8039" t="s">
        <v>15</v>
      </c>
      <c r="H8039" t="s">
        <v>34</v>
      </c>
      <c r="I8039" t="s">
        <v>35</v>
      </c>
      <c r="J8039" t="s">
        <v>994</v>
      </c>
      <c r="K8039" s="17">
        <v>526.34</v>
      </c>
      <c r="L8039" s="17">
        <v>4</v>
      </c>
      <c r="M8039" s="17">
        <v>-75.19</v>
      </c>
      <c r="N8039" s="17" t="str">
        <f>IF(SalesData[[#This Row],[Profit]]&gt;0,"Profit","Loss")</f>
        <v>Loss</v>
      </c>
    </row>
    <row r="8040" spans="1:14" x14ac:dyDescent="0.25">
      <c r="A8040" s="1">
        <v>42939</v>
      </c>
      <c r="B8040" s="3">
        <f t="shared" si="375"/>
        <v>2017</v>
      </c>
      <c r="C8040" s="3">
        <f t="shared" si="376"/>
        <v>7</v>
      </c>
      <c r="D8040" t="s">
        <v>319</v>
      </c>
      <c r="E8040" t="str">
        <f t="shared" si="377"/>
        <v>Christine Phan20170723</v>
      </c>
      <c r="F8040">
        <f>IF(COUNTIF($E$2:E8040, E8040) = 1, MAX($F$1:F8039) + 1, INDEX($F$1:F8039, MATCH(E8040, $E$1:E8039, 0)))</f>
        <v>3994</v>
      </c>
      <c r="G8040" t="s">
        <v>149</v>
      </c>
      <c r="H8040" t="s">
        <v>11</v>
      </c>
      <c r="I8040" t="s">
        <v>20</v>
      </c>
      <c r="J8040" t="s">
        <v>705</v>
      </c>
      <c r="K8040" s="17">
        <v>13.13</v>
      </c>
      <c r="L8040" s="17">
        <v>3</v>
      </c>
      <c r="M8040" s="17">
        <v>4.2699999999999996</v>
      </c>
      <c r="N8040" s="17" t="str">
        <f>IF(SalesData[[#This Row],[Profit]]&gt;0,"Profit","Loss")</f>
        <v>Profit</v>
      </c>
    </row>
    <row r="8041" spans="1:14" x14ac:dyDescent="0.25">
      <c r="A8041" s="1">
        <v>42939</v>
      </c>
      <c r="B8041" s="3">
        <f t="shared" si="375"/>
        <v>2017</v>
      </c>
      <c r="C8041" s="3">
        <f t="shared" si="376"/>
        <v>7</v>
      </c>
      <c r="D8041" t="s">
        <v>1138</v>
      </c>
      <c r="E8041" t="str">
        <f t="shared" si="377"/>
        <v>Lena Hernandez20170723</v>
      </c>
      <c r="F8041">
        <f>IF(COUNTIF($E$2:E8041, E8041) = 1, MAX($F$1:F8040) + 1, INDEX($F$1:F8040, MATCH(E8041, $E$1:E8040, 0)))</f>
        <v>3995</v>
      </c>
      <c r="G8041" t="s">
        <v>129</v>
      </c>
      <c r="H8041" t="s">
        <v>11</v>
      </c>
      <c r="I8041" t="s">
        <v>24</v>
      </c>
      <c r="J8041" t="s">
        <v>2204</v>
      </c>
      <c r="K8041" s="17">
        <v>11.68</v>
      </c>
      <c r="L8041" s="17">
        <v>2</v>
      </c>
      <c r="M8041" s="17">
        <v>5.49</v>
      </c>
      <c r="N8041" s="17" t="str">
        <f>IF(SalesData[[#This Row],[Profit]]&gt;0,"Profit","Loss")</f>
        <v>Profit</v>
      </c>
    </row>
    <row r="8042" spans="1:14" x14ac:dyDescent="0.25">
      <c r="A8042" s="1">
        <v>42939</v>
      </c>
      <c r="B8042" s="3">
        <f t="shared" si="375"/>
        <v>2017</v>
      </c>
      <c r="C8042" s="3">
        <f t="shared" si="376"/>
        <v>7</v>
      </c>
      <c r="D8042" t="s">
        <v>1138</v>
      </c>
      <c r="E8042" t="str">
        <f t="shared" si="377"/>
        <v>Lena Hernandez20170723</v>
      </c>
      <c r="F8042">
        <f>IF(COUNTIF($E$2:E8042, E8042) = 1, MAX($F$1:F8041) + 1, INDEX($F$1:F8041, MATCH(E8042, $E$1:E8041, 0)))</f>
        <v>3995</v>
      </c>
      <c r="G8042" t="s">
        <v>129</v>
      </c>
      <c r="H8042" t="s">
        <v>39</v>
      </c>
      <c r="I8042" t="s">
        <v>52</v>
      </c>
      <c r="J8042" t="s">
        <v>1725</v>
      </c>
      <c r="K8042" s="17">
        <v>159.75</v>
      </c>
      <c r="L8042" s="17">
        <v>5</v>
      </c>
      <c r="M8042" s="17">
        <v>11.18</v>
      </c>
      <c r="N8042" s="17" t="str">
        <f>IF(SalesData[[#This Row],[Profit]]&gt;0,"Profit","Loss")</f>
        <v>Profit</v>
      </c>
    </row>
    <row r="8043" spans="1:14" x14ac:dyDescent="0.25">
      <c r="A8043" s="1">
        <v>42939</v>
      </c>
      <c r="B8043" s="3">
        <f t="shared" si="375"/>
        <v>2017</v>
      </c>
      <c r="C8043" s="3">
        <f t="shared" si="376"/>
        <v>7</v>
      </c>
      <c r="D8043" t="s">
        <v>1230</v>
      </c>
      <c r="E8043" t="str">
        <f t="shared" si="377"/>
        <v>Lisa Ryan20170723</v>
      </c>
      <c r="F8043">
        <f>IF(COUNTIF($E$2:E8043, E8043) = 1, MAX($F$1:F8042) + 1, INDEX($F$1:F8042, MATCH(E8043, $E$1:E8042, 0)))</f>
        <v>3996</v>
      </c>
      <c r="G8043" t="s">
        <v>149</v>
      </c>
      <c r="H8043" t="s">
        <v>11</v>
      </c>
      <c r="I8043" t="s">
        <v>16</v>
      </c>
      <c r="J8043" t="s">
        <v>1709</v>
      </c>
      <c r="K8043" s="17">
        <v>41.4</v>
      </c>
      <c r="L8043" s="17">
        <v>4</v>
      </c>
      <c r="M8043" s="17">
        <v>19.87</v>
      </c>
      <c r="N8043" s="17" t="str">
        <f>IF(SalesData[[#This Row],[Profit]]&gt;0,"Profit","Loss")</f>
        <v>Profit</v>
      </c>
    </row>
    <row r="8044" spans="1:14" x14ac:dyDescent="0.25">
      <c r="A8044" s="1">
        <v>42939</v>
      </c>
      <c r="B8044" s="3">
        <f t="shared" si="375"/>
        <v>2017</v>
      </c>
      <c r="C8044" s="3">
        <f t="shared" si="376"/>
        <v>7</v>
      </c>
      <c r="D8044" t="s">
        <v>180</v>
      </c>
      <c r="E8044" t="str">
        <f t="shared" si="377"/>
        <v>Nathan Mautz20170723</v>
      </c>
      <c r="F8044">
        <f>IF(COUNTIF($E$2:E8044, E8044) = 1, MAX($F$1:F8043) + 1, INDEX($F$1:F8043, MATCH(E8044, $E$1:E8043, 0)))</f>
        <v>3997</v>
      </c>
      <c r="G8044" t="s">
        <v>149</v>
      </c>
      <c r="H8044" t="s">
        <v>11</v>
      </c>
      <c r="I8044" t="s">
        <v>20</v>
      </c>
      <c r="J8044" t="s">
        <v>2200</v>
      </c>
      <c r="K8044" s="17">
        <v>13.92</v>
      </c>
      <c r="L8044" s="17">
        <v>3</v>
      </c>
      <c r="M8044" s="17">
        <v>4.3499999999999996</v>
      </c>
      <c r="N8044" s="17" t="str">
        <f>IF(SalesData[[#This Row],[Profit]]&gt;0,"Profit","Loss")</f>
        <v>Profit</v>
      </c>
    </row>
    <row r="8045" spans="1:14" x14ac:dyDescent="0.25">
      <c r="A8045" s="1">
        <v>42939</v>
      </c>
      <c r="B8045" s="3">
        <f t="shared" si="375"/>
        <v>2017</v>
      </c>
      <c r="C8045" s="3">
        <f t="shared" si="376"/>
        <v>7</v>
      </c>
      <c r="D8045" t="s">
        <v>2298</v>
      </c>
      <c r="E8045" t="str">
        <f t="shared" si="377"/>
        <v>Maribeth Yedwab20170723</v>
      </c>
      <c r="F8045">
        <f>IF(COUNTIF($E$2:E8045, E8045) = 1, MAX($F$1:F8044) + 1, INDEX($F$1:F8044, MATCH(E8045, $E$1:E8044, 0)))</f>
        <v>3998</v>
      </c>
      <c r="G8045" t="s">
        <v>15</v>
      </c>
      <c r="H8045" t="s">
        <v>11</v>
      </c>
      <c r="I8045" t="s">
        <v>12</v>
      </c>
      <c r="J8045" t="s">
        <v>335</v>
      </c>
      <c r="K8045" s="17">
        <v>63.31</v>
      </c>
      <c r="L8045" s="17">
        <v>3</v>
      </c>
      <c r="M8045" s="17">
        <v>20.58</v>
      </c>
      <c r="N8045" s="17" t="str">
        <f>IF(SalesData[[#This Row],[Profit]]&gt;0,"Profit","Loss")</f>
        <v>Profit</v>
      </c>
    </row>
    <row r="8046" spans="1:14" x14ac:dyDescent="0.25">
      <c r="A8046" s="1">
        <v>42939</v>
      </c>
      <c r="B8046" s="3">
        <f t="shared" si="375"/>
        <v>2017</v>
      </c>
      <c r="C8046" s="3">
        <f t="shared" si="376"/>
        <v>7</v>
      </c>
      <c r="D8046" t="s">
        <v>2188</v>
      </c>
      <c r="E8046" t="str">
        <f t="shared" si="377"/>
        <v>Philisse Overcash20170723</v>
      </c>
      <c r="F8046">
        <f>IF(COUNTIF($E$2:E8046, E8046) = 1, MAX($F$1:F8045) + 1, INDEX($F$1:F8045, MATCH(E8046, $E$1:E8045, 0)))</f>
        <v>3999</v>
      </c>
      <c r="G8046" t="s">
        <v>157</v>
      </c>
      <c r="H8046" t="s">
        <v>39</v>
      </c>
      <c r="I8046" t="s">
        <v>52</v>
      </c>
      <c r="J8046" t="s">
        <v>198</v>
      </c>
      <c r="K8046" s="17">
        <v>399.95</v>
      </c>
      <c r="L8046" s="17">
        <v>5</v>
      </c>
      <c r="M8046" s="17">
        <v>143.97999999999999</v>
      </c>
      <c r="N8046" s="17" t="str">
        <f>IF(SalesData[[#This Row],[Profit]]&gt;0,"Profit","Loss")</f>
        <v>Profit</v>
      </c>
    </row>
    <row r="8047" spans="1:14" x14ac:dyDescent="0.25">
      <c r="A8047" s="1">
        <v>42939</v>
      </c>
      <c r="B8047" s="3">
        <f t="shared" si="375"/>
        <v>2017</v>
      </c>
      <c r="C8047" s="3">
        <f t="shared" si="376"/>
        <v>7</v>
      </c>
      <c r="D8047" t="s">
        <v>1477</v>
      </c>
      <c r="E8047" t="str">
        <f t="shared" si="377"/>
        <v>Tracy Blumstein20170723</v>
      </c>
      <c r="F8047">
        <f>IF(COUNTIF($E$2:E8047, E8047) = 1, MAX($F$1:F8046) + 1, INDEX($F$1:F8046, MATCH(E8047, $E$1:E8046, 0)))</f>
        <v>4000</v>
      </c>
      <c r="G8047" t="s">
        <v>27</v>
      </c>
      <c r="H8047" t="s">
        <v>11</v>
      </c>
      <c r="I8047" t="s">
        <v>20</v>
      </c>
      <c r="J8047" t="s">
        <v>248</v>
      </c>
      <c r="K8047" s="17">
        <v>15.19</v>
      </c>
      <c r="L8047" s="17">
        <v>3</v>
      </c>
      <c r="M8047" s="17">
        <v>5.51</v>
      </c>
      <c r="N8047" s="17" t="str">
        <f>IF(SalesData[[#This Row],[Profit]]&gt;0,"Profit","Loss")</f>
        <v>Profit</v>
      </c>
    </row>
    <row r="8048" spans="1:14" x14ac:dyDescent="0.25">
      <c r="A8048" s="1">
        <v>42939</v>
      </c>
      <c r="B8048" s="3">
        <f t="shared" si="375"/>
        <v>2017</v>
      </c>
      <c r="C8048" s="3">
        <f t="shared" si="376"/>
        <v>7</v>
      </c>
      <c r="D8048" t="s">
        <v>1477</v>
      </c>
      <c r="E8048" t="str">
        <f t="shared" si="377"/>
        <v>Tracy Blumstein20170723</v>
      </c>
      <c r="F8048">
        <f>IF(COUNTIF($E$2:E8048, E8048) = 1, MAX($F$1:F8047) + 1, INDEX($F$1:F8047, MATCH(E8048, $E$1:E8047, 0)))</f>
        <v>4000</v>
      </c>
      <c r="G8048" t="s">
        <v>27</v>
      </c>
      <c r="H8048" t="s">
        <v>11</v>
      </c>
      <c r="I8048" t="s">
        <v>12</v>
      </c>
      <c r="J8048" t="s">
        <v>640</v>
      </c>
      <c r="K8048" s="17">
        <v>58.32</v>
      </c>
      <c r="L8048" s="17">
        <v>9</v>
      </c>
      <c r="M8048" s="17">
        <v>27.99</v>
      </c>
      <c r="N8048" s="17" t="str">
        <f>IF(SalesData[[#This Row],[Profit]]&gt;0,"Profit","Loss")</f>
        <v>Profit</v>
      </c>
    </row>
    <row r="8049" spans="1:14" x14ac:dyDescent="0.25">
      <c r="A8049" s="1">
        <v>42939</v>
      </c>
      <c r="B8049" s="3">
        <f t="shared" si="375"/>
        <v>2017</v>
      </c>
      <c r="C8049" s="3">
        <f t="shared" si="376"/>
        <v>7</v>
      </c>
      <c r="D8049" t="s">
        <v>325</v>
      </c>
      <c r="E8049" t="str">
        <f t="shared" si="377"/>
        <v>Annie Zypern20170723</v>
      </c>
      <c r="F8049">
        <f>IF(COUNTIF($E$2:E8049, E8049) = 1, MAX($F$1:F8048) + 1, INDEX($F$1:F8048, MATCH(E8049, $E$1:E8048, 0)))</f>
        <v>4001</v>
      </c>
      <c r="G8049" t="s">
        <v>15</v>
      </c>
      <c r="H8049" t="s">
        <v>11</v>
      </c>
      <c r="I8049" t="s">
        <v>24</v>
      </c>
      <c r="J8049" t="s">
        <v>1253</v>
      </c>
      <c r="K8049" s="17">
        <v>121.54</v>
      </c>
      <c r="L8049" s="17">
        <v>4</v>
      </c>
      <c r="M8049" s="17">
        <v>15.19</v>
      </c>
      <c r="N8049" s="17" t="str">
        <f>IF(SalesData[[#This Row],[Profit]]&gt;0,"Profit","Loss")</f>
        <v>Profit</v>
      </c>
    </row>
    <row r="8050" spans="1:14" x14ac:dyDescent="0.25">
      <c r="A8050" s="1">
        <v>42940</v>
      </c>
      <c r="B8050" s="3">
        <f t="shared" si="375"/>
        <v>2017</v>
      </c>
      <c r="C8050" s="3">
        <f t="shared" si="376"/>
        <v>7</v>
      </c>
      <c r="D8050" t="s">
        <v>1688</v>
      </c>
      <c r="E8050" t="str">
        <f t="shared" si="377"/>
        <v>Harold Ryan20170724</v>
      </c>
      <c r="F8050">
        <f>IF(COUNTIF($E$2:E8050, E8050) = 1, MAX($F$1:F8049) + 1, INDEX($F$1:F8049, MATCH(E8050, $E$1:E8049, 0)))</f>
        <v>4002</v>
      </c>
      <c r="G8050" t="s">
        <v>27</v>
      </c>
      <c r="H8050" t="s">
        <v>39</v>
      </c>
      <c r="I8050" t="s">
        <v>603</v>
      </c>
      <c r="J8050" t="s">
        <v>634</v>
      </c>
      <c r="K8050" s="17">
        <v>2399.96</v>
      </c>
      <c r="L8050" s="17">
        <v>5</v>
      </c>
      <c r="M8050" s="17">
        <v>839.99</v>
      </c>
      <c r="N8050" s="17" t="str">
        <f>IF(SalesData[[#This Row],[Profit]]&gt;0,"Profit","Loss")</f>
        <v>Profit</v>
      </c>
    </row>
    <row r="8051" spans="1:14" x14ac:dyDescent="0.25">
      <c r="A8051" s="1">
        <v>42941</v>
      </c>
      <c r="B8051" s="3">
        <f t="shared" si="375"/>
        <v>2017</v>
      </c>
      <c r="C8051" s="3">
        <f t="shared" si="376"/>
        <v>7</v>
      </c>
      <c r="D8051" t="s">
        <v>2474</v>
      </c>
      <c r="E8051" t="str">
        <f t="shared" si="377"/>
        <v>Raymond Buch20170725</v>
      </c>
      <c r="F8051">
        <f>IF(COUNTIF($E$2:E8051, E8051) = 1, MAX($F$1:F8050) + 1, INDEX($F$1:F8050, MATCH(E8051, $E$1:E8050, 0)))</f>
        <v>4003</v>
      </c>
      <c r="G8051" t="s">
        <v>140</v>
      </c>
      <c r="H8051" t="s">
        <v>11</v>
      </c>
      <c r="I8051" t="s">
        <v>16</v>
      </c>
      <c r="J8051" t="s">
        <v>2575</v>
      </c>
      <c r="K8051" s="17">
        <v>20.23</v>
      </c>
      <c r="L8051" s="17">
        <v>7</v>
      </c>
      <c r="M8051" s="17">
        <v>9.51</v>
      </c>
      <c r="N8051" s="17" t="str">
        <f>IF(SalesData[[#This Row],[Profit]]&gt;0,"Profit","Loss")</f>
        <v>Profit</v>
      </c>
    </row>
    <row r="8052" spans="1:14" x14ac:dyDescent="0.25">
      <c r="A8052" s="1">
        <v>42941</v>
      </c>
      <c r="B8052" s="3">
        <f t="shared" si="375"/>
        <v>2017</v>
      </c>
      <c r="C8052" s="3">
        <f t="shared" si="376"/>
        <v>7</v>
      </c>
      <c r="D8052" t="s">
        <v>424</v>
      </c>
      <c r="E8052" t="str">
        <f t="shared" si="377"/>
        <v>Dorothy Dickinson20170725</v>
      </c>
      <c r="F8052">
        <f>IF(COUNTIF($E$2:E8052, E8052) = 1, MAX($F$1:F8051) + 1, INDEX($F$1:F8051, MATCH(E8052, $E$1:E8051, 0)))</f>
        <v>4004</v>
      </c>
      <c r="G8052" t="s">
        <v>23</v>
      </c>
      <c r="H8052" t="s">
        <v>11</v>
      </c>
      <c r="I8052" t="s">
        <v>16</v>
      </c>
      <c r="J8052" t="s">
        <v>2099</v>
      </c>
      <c r="K8052" s="17">
        <v>3.3</v>
      </c>
      <c r="L8052" s="17">
        <v>1</v>
      </c>
      <c r="M8052" s="17">
        <v>1.07</v>
      </c>
      <c r="N8052" s="17" t="str">
        <f>IF(SalesData[[#This Row],[Profit]]&gt;0,"Profit","Loss")</f>
        <v>Profit</v>
      </c>
    </row>
    <row r="8053" spans="1:14" x14ac:dyDescent="0.25">
      <c r="A8053" s="1">
        <v>42941</v>
      </c>
      <c r="B8053" s="3">
        <f t="shared" si="375"/>
        <v>2017</v>
      </c>
      <c r="C8053" s="3">
        <f t="shared" si="376"/>
        <v>7</v>
      </c>
      <c r="D8053" t="s">
        <v>1301</v>
      </c>
      <c r="E8053" t="str">
        <f t="shared" si="377"/>
        <v>John Castell20170725</v>
      </c>
      <c r="F8053">
        <f>IF(COUNTIF($E$2:E8053, E8053) = 1, MAX($F$1:F8052) + 1, INDEX($F$1:F8052, MATCH(E8053, $E$1:E8052, 0)))</f>
        <v>4005</v>
      </c>
      <c r="G8053" t="s">
        <v>23</v>
      </c>
      <c r="H8053" t="s">
        <v>34</v>
      </c>
      <c r="I8053" t="s">
        <v>47</v>
      </c>
      <c r="J8053" t="s">
        <v>2121</v>
      </c>
      <c r="K8053" s="17">
        <v>20.100000000000001</v>
      </c>
      <c r="L8053" s="17">
        <v>4</v>
      </c>
      <c r="M8053" s="17">
        <v>3.01</v>
      </c>
      <c r="N8053" s="17" t="str">
        <f>IF(SalesData[[#This Row],[Profit]]&gt;0,"Profit","Loss")</f>
        <v>Profit</v>
      </c>
    </row>
    <row r="8054" spans="1:14" x14ac:dyDescent="0.25">
      <c r="A8054" s="1">
        <v>42941</v>
      </c>
      <c r="B8054" s="3">
        <f t="shared" si="375"/>
        <v>2017</v>
      </c>
      <c r="C8054" s="3">
        <f t="shared" si="376"/>
        <v>7</v>
      </c>
      <c r="D8054" t="s">
        <v>1301</v>
      </c>
      <c r="E8054" t="str">
        <f t="shared" si="377"/>
        <v>John Castell20170725</v>
      </c>
      <c r="F8054">
        <f>IF(COUNTIF($E$2:E8054, E8054) = 1, MAX($F$1:F8053) + 1, INDEX($F$1:F8053, MATCH(E8054, $E$1:E8053, 0)))</f>
        <v>4005</v>
      </c>
      <c r="G8054" t="s">
        <v>23</v>
      </c>
      <c r="H8054" t="s">
        <v>11</v>
      </c>
      <c r="I8054" t="s">
        <v>200</v>
      </c>
      <c r="J8054" t="s">
        <v>2274</v>
      </c>
      <c r="K8054" s="17">
        <v>37.75</v>
      </c>
      <c r="L8054" s="17">
        <v>3</v>
      </c>
      <c r="M8054" s="17">
        <v>4.25</v>
      </c>
      <c r="N8054" s="17" t="str">
        <f>IF(SalesData[[#This Row],[Profit]]&gt;0,"Profit","Loss")</f>
        <v>Profit</v>
      </c>
    </row>
    <row r="8055" spans="1:14" x14ac:dyDescent="0.25">
      <c r="A8055" s="1">
        <v>42941</v>
      </c>
      <c r="B8055" s="3">
        <f t="shared" si="375"/>
        <v>2017</v>
      </c>
      <c r="C8055" s="3">
        <f t="shared" si="376"/>
        <v>7</v>
      </c>
      <c r="D8055" t="s">
        <v>1301</v>
      </c>
      <c r="E8055" t="str">
        <f t="shared" si="377"/>
        <v>John Castell20170725</v>
      </c>
      <c r="F8055">
        <f>IF(COUNTIF($E$2:E8055, E8055) = 1, MAX($F$1:F8054) + 1, INDEX($F$1:F8054, MATCH(E8055, $E$1:E8054, 0)))</f>
        <v>4005</v>
      </c>
      <c r="G8055" t="s">
        <v>23</v>
      </c>
      <c r="H8055" t="s">
        <v>34</v>
      </c>
      <c r="I8055" t="s">
        <v>145</v>
      </c>
      <c r="J8055" t="s">
        <v>2543</v>
      </c>
      <c r="K8055" s="17">
        <v>138.59</v>
      </c>
      <c r="L8055" s="17">
        <v>1</v>
      </c>
      <c r="M8055" s="17">
        <v>-34.65</v>
      </c>
      <c r="N8055" s="17" t="str">
        <f>IF(SalesData[[#This Row],[Profit]]&gt;0,"Profit","Loss")</f>
        <v>Loss</v>
      </c>
    </row>
    <row r="8056" spans="1:14" x14ac:dyDescent="0.25">
      <c r="A8056" s="1">
        <v>42941</v>
      </c>
      <c r="B8056" s="3">
        <f t="shared" si="375"/>
        <v>2017</v>
      </c>
      <c r="C8056" s="3">
        <f t="shared" si="376"/>
        <v>7</v>
      </c>
      <c r="D8056" t="s">
        <v>1301</v>
      </c>
      <c r="E8056" t="str">
        <f t="shared" si="377"/>
        <v>John Castell20170725</v>
      </c>
      <c r="F8056">
        <f>IF(COUNTIF($E$2:E8056, E8056) = 1, MAX($F$1:F8055) + 1, INDEX($F$1:F8055, MATCH(E8056, $E$1:E8055, 0)))</f>
        <v>4005</v>
      </c>
      <c r="G8056" t="s">
        <v>23</v>
      </c>
      <c r="H8056" t="s">
        <v>11</v>
      </c>
      <c r="I8056" t="s">
        <v>18</v>
      </c>
      <c r="J8056" t="s">
        <v>2359</v>
      </c>
      <c r="K8056" s="17">
        <v>259.92</v>
      </c>
      <c r="L8056" s="17">
        <v>5</v>
      </c>
      <c r="M8056" s="17">
        <v>-25.99</v>
      </c>
      <c r="N8056" s="17" t="str">
        <f>IF(SalesData[[#This Row],[Profit]]&gt;0,"Profit","Loss")</f>
        <v>Loss</v>
      </c>
    </row>
    <row r="8057" spans="1:14" x14ac:dyDescent="0.25">
      <c r="A8057" s="1">
        <v>42941</v>
      </c>
      <c r="B8057" s="3">
        <f t="shared" si="375"/>
        <v>2017</v>
      </c>
      <c r="C8057" s="3">
        <f t="shared" si="376"/>
        <v>7</v>
      </c>
      <c r="D8057" t="s">
        <v>1301</v>
      </c>
      <c r="E8057" t="str">
        <f t="shared" si="377"/>
        <v>John Castell20170725</v>
      </c>
      <c r="F8057">
        <f>IF(COUNTIF($E$2:E8057, E8057) = 1, MAX($F$1:F8056) + 1, INDEX($F$1:F8056, MATCH(E8057, $E$1:E8056, 0)))</f>
        <v>4005</v>
      </c>
      <c r="G8057" t="s">
        <v>23</v>
      </c>
      <c r="H8057" t="s">
        <v>11</v>
      </c>
      <c r="I8057" t="s">
        <v>12</v>
      </c>
      <c r="J8057" t="s">
        <v>1203</v>
      </c>
      <c r="K8057" s="17">
        <v>20.74</v>
      </c>
      <c r="L8057" s="17">
        <v>4</v>
      </c>
      <c r="M8057" s="17">
        <v>7.26</v>
      </c>
      <c r="N8057" s="17" t="str">
        <f>IF(SalesData[[#This Row],[Profit]]&gt;0,"Profit","Loss")</f>
        <v>Profit</v>
      </c>
    </row>
    <row r="8058" spans="1:14" x14ac:dyDescent="0.25">
      <c r="A8058" s="1">
        <v>42941</v>
      </c>
      <c r="B8058" s="3">
        <f t="shared" si="375"/>
        <v>2017</v>
      </c>
      <c r="C8058" s="3">
        <f t="shared" si="376"/>
        <v>7</v>
      </c>
      <c r="D8058" t="s">
        <v>2406</v>
      </c>
      <c r="E8058" t="str">
        <f t="shared" si="377"/>
        <v>Evan Minnotte20170725</v>
      </c>
      <c r="F8058">
        <f>IF(COUNTIF($E$2:E8058, E8058) = 1, MAX($F$1:F8057) + 1, INDEX($F$1:F8057, MATCH(E8058, $E$1:E8057, 0)))</f>
        <v>4006</v>
      </c>
      <c r="G8058" t="s">
        <v>10</v>
      </c>
      <c r="H8058" t="s">
        <v>34</v>
      </c>
      <c r="I8058" t="s">
        <v>145</v>
      </c>
      <c r="J8058" t="s">
        <v>1002</v>
      </c>
      <c r="K8058" s="17">
        <v>298.12</v>
      </c>
      <c r="L8058" s="17">
        <v>6</v>
      </c>
      <c r="M8058" s="17">
        <v>-4.26</v>
      </c>
      <c r="N8058" s="17" t="str">
        <f>IF(SalesData[[#This Row],[Profit]]&gt;0,"Profit","Loss")</f>
        <v>Loss</v>
      </c>
    </row>
    <row r="8059" spans="1:14" x14ac:dyDescent="0.25">
      <c r="A8059" s="1">
        <v>42942</v>
      </c>
      <c r="B8059" s="3">
        <f t="shared" si="375"/>
        <v>2017</v>
      </c>
      <c r="C8059" s="3">
        <f t="shared" si="376"/>
        <v>7</v>
      </c>
      <c r="D8059" t="s">
        <v>1393</v>
      </c>
      <c r="E8059" t="str">
        <f t="shared" si="377"/>
        <v>George Zrebassa20170726</v>
      </c>
      <c r="F8059">
        <f>IF(COUNTIF($E$2:E8059, E8059) = 1, MAX($F$1:F8058) + 1, INDEX($F$1:F8058, MATCH(E8059, $E$1:E8058, 0)))</f>
        <v>4007</v>
      </c>
      <c r="G8059" t="s">
        <v>27</v>
      </c>
      <c r="H8059" t="s">
        <v>39</v>
      </c>
      <c r="I8059" t="s">
        <v>52</v>
      </c>
      <c r="J8059" t="s">
        <v>2102</v>
      </c>
      <c r="K8059" s="17">
        <v>1649.95</v>
      </c>
      <c r="L8059" s="17">
        <v>5</v>
      </c>
      <c r="M8059" s="17">
        <v>659.98</v>
      </c>
      <c r="N8059" s="17" t="str">
        <f>IF(SalesData[[#This Row],[Profit]]&gt;0,"Profit","Loss")</f>
        <v>Profit</v>
      </c>
    </row>
    <row r="8060" spans="1:14" x14ac:dyDescent="0.25">
      <c r="A8060" s="1">
        <v>42942</v>
      </c>
      <c r="B8060" s="3">
        <f t="shared" si="375"/>
        <v>2017</v>
      </c>
      <c r="C8060" s="3">
        <f t="shared" si="376"/>
        <v>7</v>
      </c>
      <c r="D8060" t="s">
        <v>1393</v>
      </c>
      <c r="E8060" t="str">
        <f t="shared" si="377"/>
        <v>George Zrebassa20170726</v>
      </c>
      <c r="F8060">
        <f>IF(COUNTIF($E$2:E8060, E8060) = 1, MAX($F$1:F8059) + 1, INDEX($F$1:F8059, MATCH(E8060, $E$1:E8059, 0)))</f>
        <v>4007</v>
      </c>
      <c r="G8060" t="s">
        <v>27</v>
      </c>
      <c r="H8060" t="s">
        <v>34</v>
      </c>
      <c r="I8060" t="s">
        <v>35</v>
      </c>
      <c r="J8060" t="s">
        <v>1597</v>
      </c>
      <c r="K8060" s="17">
        <v>362.35</v>
      </c>
      <c r="L8060" s="17">
        <v>3</v>
      </c>
      <c r="M8060" s="17">
        <v>45.29</v>
      </c>
      <c r="N8060" s="17" t="str">
        <f>IF(SalesData[[#This Row],[Profit]]&gt;0,"Profit","Loss")</f>
        <v>Profit</v>
      </c>
    </row>
    <row r="8061" spans="1:14" x14ac:dyDescent="0.25">
      <c r="A8061" s="1">
        <v>42943</v>
      </c>
      <c r="B8061" s="3">
        <f t="shared" si="375"/>
        <v>2017</v>
      </c>
      <c r="C8061" s="3">
        <f t="shared" si="376"/>
        <v>7</v>
      </c>
      <c r="D8061" t="s">
        <v>403</v>
      </c>
      <c r="E8061" t="str">
        <f t="shared" si="377"/>
        <v>Mike Gockenbach20170727</v>
      </c>
      <c r="F8061">
        <f>IF(COUNTIF($E$2:E8061, E8061) = 1, MAX($F$1:F8060) + 1, INDEX($F$1:F8060, MATCH(E8061, $E$1:E8060, 0)))</f>
        <v>4008</v>
      </c>
      <c r="G8061" t="s">
        <v>123</v>
      </c>
      <c r="H8061" t="s">
        <v>34</v>
      </c>
      <c r="I8061" t="s">
        <v>47</v>
      </c>
      <c r="J8061" t="s">
        <v>1085</v>
      </c>
      <c r="K8061" s="17">
        <v>91.03</v>
      </c>
      <c r="L8061" s="17">
        <v>3</v>
      </c>
      <c r="M8061" s="17">
        <v>-2.2799999999999998</v>
      </c>
      <c r="N8061" s="17" t="str">
        <f>IF(SalesData[[#This Row],[Profit]]&gt;0,"Profit","Loss")</f>
        <v>Loss</v>
      </c>
    </row>
    <row r="8062" spans="1:14" x14ac:dyDescent="0.25">
      <c r="A8062" s="1">
        <v>42943</v>
      </c>
      <c r="B8062" s="3">
        <f t="shared" si="375"/>
        <v>2017</v>
      </c>
      <c r="C8062" s="3">
        <f t="shared" si="376"/>
        <v>7</v>
      </c>
      <c r="D8062" t="s">
        <v>2665</v>
      </c>
      <c r="E8062" t="str">
        <f t="shared" si="377"/>
        <v>Tony Molinari20170727</v>
      </c>
      <c r="F8062">
        <f>IF(COUNTIF($E$2:E8062, E8062) = 1, MAX($F$1:F8061) + 1, INDEX($F$1:F8061, MATCH(E8062, $E$1:E8061, 0)))</f>
        <v>4009</v>
      </c>
      <c r="G8062" t="s">
        <v>149</v>
      </c>
      <c r="H8062" t="s">
        <v>34</v>
      </c>
      <c r="I8062" t="s">
        <v>47</v>
      </c>
      <c r="J8062" t="s">
        <v>1020</v>
      </c>
      <c r="K8062" s="17">
        <v>14.89</v>
      </c>
      <c r="L8062" s="17">
        <v>1</v>
      </c>
      <c r="M8062" s="17">
        <v>4.0199999999999996</v>
      </c>
      <c r="N8062" s="17" t="str">
        <f>IF(SalesData[[#This Row],[Profit]]&gt;0,"Profit","Loss")</f>
        <v>Profit</v>
      </c>
    </row>
    <row r="8063" spans="1:14" x14ac:dyDescent="0.25">
      <c r="A8063" s="1">
        <v>42943</v>
      </c>
      <c r="B8063" s="3">
        <f t="shared" si="375"/>
        <v>2017</v>
      </c>
      <c r="C8063" s="3">
        <f t="shared" si="376"/>
        <v>7</v>
      </c>
      <c r="D8063" t="s">
        <v>2665</v>
      </c>
      <c r="E8063" t="str">
        <f t="shared" si="377"/>
        <v>Tony Molinari20170727</v>
      </c>
      <c r="F8063">
        <f>IF(COUNTIF($E$2:E8063, E8063) = 1, MAX($F$1:F8062) + 1, INDEX($F$1:F8062, MATCH(E8063, $E$1:E8062, 0)))</f>
        <v>4009</v>
      </c>
      <c r="G8063" t="s">
        <v>149</v>
      </c>
      <c r="H8063" t="s">
        <v>39</v>
      </c>
      <c r="I8063" t="s">
        <v>40</v>
      </c>
      <c r="J8063" t="s">
        <v>703</v>
      </c>
      <c r="K8063" s="17">
        <v>543.91999999999996</v>
      </c>
      <c r="L8063" s="17">
        <v>8</v>
      </c>
      <c r="M8063" s="17">
        <v>135.97999999999999</v>
      </c>
      <c r="N8063" s="17" t="str">
        <f>IF(SalesData[[#This Row],[Profit]]&gt;0,"Profit","Loss")</f>
        <v>Profit</v>
      </c>
    </row>
    <row r="8064" spans="1:14" x14ac:dyDescent="0.25">
      <c r="A8064" s="1">
        <v>42943</v>
      </c>
      <c r="B8064" s="3">
        <f t="shared" si="375"/>
        <v>2017</v>
      </c>
      <c r="C8064" s="3">
        <f t="shared" si="376"/>
        <v>7</v>
      </c>
      <c r="D8064" t="s">
        <v>1221</v>
      </c>
      <c r="E8064" t="str">
        <f t="shared" si="377"/>
        <v>Dennis Kane20170727</v>
      </c>
      <c r="F8064">
        <f>IF(COUNTIF($E$2:E8064, E8064) = 1, MAX($F$1:F8063) + 1, INDEX($F$1:F8063, MATCH(E8064, $E$1:E8063, 0)))</f>
        <v>4010</v>
      </c>
      <c r="G8064" t="s">
        <v>164</v>
      </c>
      <c r="H8064" t="s">
        <v>34</v>
      </c>
      <c r="I8064" t="s">
        <v>47</v>
      </c>
      <c r="J8064" t="s">
        <v>1015</v>
      </c>
      <c r="K8064" s="17">
        <v>23.88</v>
      </c>
      <c r="L8064" s="17">
        <v>3</v>
      </c>
      <c r="M8064" s="17">
        <v>10.51</v>
      </c>
      <c r="N8064" s="17" t="str">
        <f>IF(SalesData[[#This Row],[Profit]]&gt;0,"Profit","Loss")</f>
        <v>Profit</v>
      </c>
    </row>
    <row r="8065" spans="1:14" x14ac:dyDescent="0.25">
      <c r="A8065" s="1">
        <v>42943</v>
      </c>
      <c r="B8065" s="3">
        <f t="shared" si="375"/>
        <v>2017</v>
      </c>
      <c r="C8065" s="3">
        <f t="shared" si="376"/>
        <v>7</v>
      </c>
      <c r="D8065" t="s">
        <v>1221</v>
      </c>
      <c r="E8065" t="str">
        <f t="shared" si="377"/>
        <v>Dennis Kane20170727</v>
      </c>
      <c r="F8065">
        <f>IF(COUNTIF($E$2:E8065, E8065) = 1, MAX($F$1:F8064) + 1, INDEX($F$1:F8064, MATCH(E8065, $E$1:E8064, 0)))</f>
        <v>4010</v>
      </c>
      <c r="G8065" t="s">
        <v>164</v>
      </c>
      <c r="H8065" t="s">
        <v>11</v>
      </c>
      <c r="I8065" t="s">
        <v>12</v>
      </c>
      <c r="J8065" t="s">
        <v>854</v>
      </c>
      <c r="K8065" s="17">
        <v>26.2</v>
      </c>
      <c r="L8065" s="17">
        <v>4</v>
      </c>
      <c r="M8065" s="17">
        <v>12.05</v>
      </c>
      <c r="N8065" s="17" t="str">
        <f>IF(SalesData[[#This Row],[Profit]]&gt;0,"Profit","Loss")</f>
        <v>Profit</v>
      </c>
    </row>
    <row r="8066" spans="1:14" x14ac:dyDescent="0.25">
      <c r="A8066" s="1">
        <v>42943</v>
      </c>
      <c r="B8066" s="3">
        <f t="shared" ref="B8066:B8129" si="378">YEAR(A8066)</f>
        <v>2017</v>
      </c>
      <c r="C8066" s="3">
        <f t="shared" ref="C8066:C8129" si="379">MONTH(A8066)</f>
        <v>7</v>
      </c>
      <c r="D8066" t="s">
        <v>1221</v>
      </c>
      <c r="E8066" t="str">
        <f t="shared" ref="E8066:E8129" si="380">D8066 &amp; TEXT(A8066, "yyyymmdd")</f>
        <v>Dennis Kane20170727</v>
      </c>
      <c r="F8066">
        <f>IF(COUNTIF($E$2:E8066, E8066) = 1, MAX($F$1:F8065) + 1, INDEX($F$1:F8065, MATCH(E8066, $E$1:E8065, 0)))</f>
        <v>4010</v>
      </c>
      <c r="G8066" t="s">
        <v>164</v>
      </c>
      <c r="H8066" t="s">
        <v>11</v>
      </c>
      <c r="I8066" t="s">
        <v>12</v>
      </c>
      <c r="J8066" t="s">
        <v>2195</v>
      </c>
      <c r="K8066" s="17">
        <v>12.96</v>
      </c>
      <c r="L8066" s="17">
        <v>2</v>
      </c>
      <c r="M8066" s="17">
        <v>6.22</v>
      </c>
      <c r="N8066" s="17" t="str">
        <f>IF(SalesData[[#This Row],[Profit]]&gt;0,"Profit","Loss")</f>
        <v>Profit</v>
      </c>
    </row>
    <row r="8067" spans="1:14" x14ac:dyDescent="0.25">
      <c r="A8067" s="1">
        <v>42943</v>
      </c>
      <c r="B8067" s="3">
        <f t="shared" si="378"/>
        <v>2017</v>
      </c>
      <c r="C8067" s="3">
        <f t="shared" si="379"/>
        <v>7</v>
      </c>
      <c r="D8067" t="s">
        <v>1221</v>
      </c>
      <c r="E8067" t="str">
        <f t="shared" si="380"/>
        <v>Dennis Kane20170727</v>
      </c>
      <c r="F8067">
        <f>IF(COUNTIF($E$2:E8067, E8067) = 1, MAX($F$1:F8066) + 1, INDEX($F$1:F8066, MATCH(E8067, $E$1:E8066, 0)))</f>
        <v>4010</v>
      </c>
      <c r="G8067" t="s">
        <v>164</v>
      </c>
      <c r="H8067" t="s">
        <v>39</v>
      </c>
      <c r="I8067" t="s">
        <v>52</v>
      </c>
      <c r="J8067" t="s">
        <v>2515</v>
      </c>
      <c r="K8067" s="17">
        <v>234.95</v>
      </c>
      <c r="L8067" s="17">
        <v>5</v>
      </c>
      <c r="M8067" s="17">
        <v>32.89</v>
      </c>
      <c r="N8067" s="17" t="str">
        <f>IF(SalesData[[#This Row],[Profit]]&gt;0,"Profit","Loss")</f>
        <v>Profit</v>
      </c>
    </row>
    <row r="8068" spans="1:14" x14ac:dyDescent="0.25">
      <c r="A8068" s="1">
        <v>42943</v>
      </c>
      <c r="B8068" s="3">
        <f t="shared" si="378"/>
        <v>2017</v>
      </c>
      <c r="C8068" s="3">
        <f t="shared" si="379"/>
        <v>7</v>
      </c>
      <c r="D8068" t="s">
        <v>2197</v>
      </c>
      <c r="E8068" t="str">
        <f t="shared" si="380"/>
        <v>Joni Wasserman20170727</v>
      </c>
      <c r="F8068">
        <f>IF(COUNTIF($E$2:E8068, E8068) = 1, MAX($F$1:F8067) + 1, INDEX($F$1:F8067, MATCH(E8068, $E$1:E8067, 0)))</f>
        <v>4011</v>
      </c>
      <c r="G8068" t="s">
        <v>245</v>
      </c>
      <c r="H8068" t="s">
        <v>34</v>
      </c>
      <c r="I8068" t="s">
        <v>35</v>
      </c>
      <c r="J8068" t="s">
        <v>187</v>
      </c>
      <c r="K8068" s="17">
        <v>194.85</v>
      </c>
      <c r="L8068" s="17">
        <v>4</v>
      </c>
      <c r="M8068" s="17">
        <v>12.18</v>
      </c>
      <c r="N8068" s="17" t="str">
        <f>IF(SalesData[[#This Row],[Profit]]&gt;0,"Profit","Loss")</f>
        <v>Profit</v>
      </c>
    </row>
    <row r="8069" spans="1:14" x14ac:dyDescent="0.25">
      <c r="A8069" s="1">
        <v>42944</v>
      </c>
      <c r="B8069" s="3">
        <f t="shared" si="378"/>
        <v>2017</v>
      </c>
      <c r="C8069" s="3">
        <f t="shared" si="379"/>
        <v>7</v>
      </c>
      <c r="D8069" t="s">
        <v>2380</v>
      </c>
      <c r="E8069" t="str">
        <f t="shared" si="380"/>
        <v>Matt Hagelstein20170728</v>
      </c>
      <c r="F8069">
        <f>IF(COUNTIF($E$2:E8069, E8069) = 1, MAX($F$1:F8068) + 1, INDEX($F$1:F8068, MATCH(E8069, $E$1:E8068, 0)))</f>
        <v>4012</v>
      </c>
      <c r="G8069" t="s">
        <v>27</v>
      </c>
      <c r="H8069" t="s">
        <v>11</v>
      </c>
      <c r="I8069" t="s">
        <v>20</v>
      </c>
      <c r="J8069" t="s">
        <v>436</v>
      </c>
      <c r="K8069" s="17">
        <v>9.98</v>
      </c>
      <c r="L8069" s="17">
        <v>4</v>
      </c>
      <c r="M8069" s="17">
        <v>3.62</v>
      </c>
      <c r="N8069" s="17" t="str">
        <f>IF(SalesData[[#This Row],[Profit]]&gt;0,"Profit","Loss")</f>
        <v>Profit</v>
      </c>
    </row>
    <row r="8070" spans="1:14" x14ac:dyDescent="0.25">
      <c r="A8070" s="1">
        <v>42944</v>
      </c>
      <c r="B8070" s="3">
        <f t="shared" si="378"/>
        <v>2017</v>
      </c>
      <c r="C8070" s="3">
        <f t="shared" si="379"/>
        <v>7</v>
      </c>
      <c r="D8070" t="s">
        <v>2380</v>
      </c>
      <c r="E8070" t="str">
        <f t="shared" si="380"/>
        <v>Matt Hagelstein20170728</v>
      </c>
      <c r="F8070">
        <f>IF(COUNTIF($E$2:E8070, E8070) = 1, MAX($F$1:F8069) + 1, INDEX($F$1:F8069, MATCH(E8070, $E$1:E8069, 0)))</f>
        <v>4012</v>
      </c>
      <c r="G8070" t="s">
        <v>27</v>
      </c>
      <c r="H8070" t="s">
        <v>11</v>
      </c>
      <c r="I8070" t="s">
        <v>18</v>
      </c>
      <c r="J8070" t="s">
        <v>2505</v>
      </c>
      <c r="K8070" s="17">
        <v>14.98</v>
      </c>
      <c r="L8070" s="17">
        <v>1</v>
      </c>
      <c r="M8070" s="17">
        <v>4.1900000000000004</v>
      </c>
      <c r="N8070" s="17" t="str">
        <f>IF(SalesData[[#This Row],[Profit]]&gt;0,"Profit","Loss")</f>
        <v>Profit</v>
      </c>
    </row>
    <row r="8071" spans="1:14" x14ac:dyDescent="0.25">
      <c r="A8071" s="1">
        <v>42944</v>
      </c>
      <c r="B8071" s="3">
        <f t="shared" si="378"/>
        <v>2017</v>
      </c>
      <c r="C8071" s="3">
        <f t="shared" si="379"/>
        <v>7</v>
      </c>
      <c r="D8071" t="s">
        <v>2380</v>
      </c>
      <c r="E8071" t="str">
        <f t="shared" si="380"/>
        <v>Matt Hagelstein20170728</v>
      </c>
      <c r="F8071">
        <f>IF(COUNTIF($E$2:E8071, E8071) = 1, MAX($F$1:F8070) + 1, INDEX($F$1:F8070, MATCH(E8071, $E$1:E8070, 0)))</f>
        <v>4012</v>
      </c>
      <c r="G8071" t="s">
        <v>27</v>
      </c>
      <c r="H8071" t="s">
        <v>39</v>
      </c>
      <c r="I8071" t="s">
        <v>40</v>
      </c>
      <c r="J8071" t="s">
        <v>648</v>
      </c>
      <c r="K8071" s="17">
        <v>1145.5999999999999</v>
      </c>
      <c r="L8071" s="17">
        <v>4</v>
      </c>
      <c r="M8071" s="17">
        <v>100.24</v>
      </c>
      <c r="N8071" s="17" t="str">
        <f>IF(SalesData[[#This Row],[Profit]]&gt;0,"Profit","Loss")</f>
        <v>Profit</v>
      </c>
    </row>
    <row r="8072" spans="1:14" x14ac:dyDescent="0.25">
      <c r="A8072" s="1">
        <v>42945</v>
      </c>
      <c r="B8072" s="3">
        <f t="shared" si="378"/>
        <v>2017</v>
      </c>
      <c r="C8072" s="3">
        <f t="shared" si="379"/>
        <v>7</v>
      </c>
      <c r="D8072" t="s">
        <v>2065</v>
      </c>
      <c r="E8072" t="str">
        <f t="shared" si="380"/>
        <v>Anna Gayman20170729</v>
      </c>
      <c r="F8072">
        <f>IF(COUNTIF($E$2:E8072, E8072) = 1, MAX($F$1:F8071) + 1, INDEX($F$1:F8071, MATCH(E8072, $E$1:E8071, 0)))</f>
        <v>4013</v>
      </c>
      <c r="G8072" t="s">
        <v>245</v>
      </c>
      <c r="H8072" t="s">
        <v>11</v>
      </c>
      <c r="I8072" t="s">
        <v>92</v>
      </c>
      <c r="J8072" t="s">
        <v>2273</v>
      </c>
      <c r="K8072" s="17">
        <v>34.85</v>
      </c>
      <c r="L8072" s="17">
        <v>2</v>
      </c>
      <c r="M8072" s="17">
        <v>6.53</v>
      </c>
      <c r="N8072" s="17" t="str">
        <f>IF(SalesData[[#This Row],[Profit]]&gt;0,"Profit","Loss")</f>
        <v>Profit</v>
      </c>
    </row>
    <row r="8073" spans="1:14" x14ac:dyDescent="0.25">
      <c r="A8073" s="1">
        <v>42945</v>
      </c>
      <c r="B8073" s="3">
        <f t="shared" si="378"/>
        <v>2017</v>
      </c>
      <c r="C8073" s="3">
        <f t="shared" si="379"/>
        <v>7</v>
      </c>
      <c r="D8073" t="s">
        <v>2065</v>
      </c>
      <c r="E8073" t="str">
        <f t="shared" si="380"/>
        <v>Anna Gayman20170729</v>
      </c>
      <c r="F8073">
        <f>IF(COUNTIF($E$2:E8073, E8073) = 1, MAX($F$1:F8072) + 1, INDEX($F$1:F8072, MATCH(E8073, $E$1:E8072, 0)))</f>
        <v>4013</v>
      </c>
      <c r="G8073" t="s">
        <v>245</v>
      </c>
      <c r="H8073" t="s">
        <v>39</v>
      </c>
      <c r="I8073" t="s">
        <v>40</v>
      </c>
      <c r="J8073" t="s">
        <v>2588</v>
      </c>
      <c r="K8073" s="17">
        <v>22</v>
      </c>
      <c r="L8073" s="17">
        <v>5</v>
      </c>
      <c r="M8073" s="17">
        <v>1.38</v>
      </c>
      <c r="N8073" s="17" t="str">
        <f>IF(SalesData[[#This Row],[Profit]]&gt;0,"Profit","Loss")</f>
        <v>Profit</v>
      </c>
    </row>
    <row r="8074" spans="1:14" x14ac:dyDescent="0.25">
      <c r="A8074" s="1">
        <v>42945</v>
      </c>
      <c r="B8074" s="3">
        <f t="shared" si="378"/>
        <v>2017</v>
      </c>
      <c r="C8074" s="3">
        <f t="shared" si="379"/>
        <v>7</v>
      </c>
      <c r="D8074" t="s">
        <v>2065</v>
      </c>
      <c r="E8074" t="str">
        <f t="shared" si="380"/>
        <v>Anna Gayman20170729</v>
      </c>
      <c r="F8074">
        <f>IF(COUNTIF($E$2:E8074, E8074) = 1, MAX($F$1:F8073) + 1, INDEX($F$1:F8073, MATCH(E8074, $E$1:E8073, 0)))</f>
        <v>4013</v>
      </c>
      <c r="G8074" t="s">
        <v>245</v>
      </c>
      <c r="H8074" t="s">
        <v>11</v>
      </c>
      <c r="I8074" t="s">
        <v>24</v>
      </c>
      <c r="J8074" t="s">
        <v>798</v>
      </c>
      <c r="K8074" s="17">
        <v>4.37</v>
      </c>
      <c r="L8074" s="17">
        <v>3</v>
      </c>
      <c r="M8074" s="17">
        <v>0.38</v>
      </c>
      <c r="N8074" s="17" t="str">
        <f>IF(SalesData[[#This Row],[Profit]]&gt;0,"Profit","Loss")</f>
        <v>Profit</v>
      </c>
    </row>
    <row r="8075" spans="1:14" x14ac:dyDescent="0.25">
      <c r="A8075" s="1">
        <v>42945</v>
      </c>
      <c r="B8075" s="3">
        <f t="shared" si="378"/>
        <v>2017</v>
      </c>
      <c r="C8075" s="3">
        <f t="shared" si="379"/>
        <v>7</v>
      </c>
      <c r="D8075" t="s">
        <v>237</v>
      </c>
      <c r="E8075" t="str">
        <f t="shared" si="380"/>
        <v>Giulietta Weimer20170729</v>
      </c>
      <c r="F8075">
        <f>IF(COUNTIF($E$2:E8075, E8075) = 1, MAX($F$1:F8074) + 1, INDEX($F$1:F8074, MATCH(E8075, $E$1:E8074, 0)))</f>
        <v>4014</v>
      </c>
      <c r="G8075" t="s">
        <v>164</v>
      </c>
      <c r="H8075" t="s">
        <v>39</v>
      </c>
      <c r="I8075" t="s">
        <v>52</v>
      </c>
      <c r="J8075" t="s">
        <v>2433</v>
      </c>
      <c r="K8075" s="17">
        <v>90.57</v>
      </c>
      <c r="L8075" s="17">
        <v>3</v>
      </c>
      <c r="M8075" s="17">
        <v>11.77</v>
      </c>
      <c r="N8075" s="17" t="str">
        <f>IF(SalesData[[#This Row],[Profit]]&gt;0,"Profit","Loss")</f>
        <v>Profit</v>
      </c>
    </row>
    <row r="8076" spans="1:14" x14ac:dyDescent="0.25">
      <c r="A8076" s="1">
        <v>42945</v>
      </c>
      <c r="B8076" s="3">
        <f t="shared" si="378"/>
        <v>2017</v>
      </c>
      <c r="C8076" s="3">
        <f t="shared" si="379"/>
        <v>7</v>
      </c>
      <c r="D8076" t="s">
        <v>593</v>
      </c>
      <c r="E8076" t="str">
        <f t="shared" si="380"/>
        <v>Laura Armstrong20170729</v>
      </c>
      <c r="F8076">
        <f>IF(COUNTIF($E$2:E8076, E8076) = 1, MAX($F$1:F8075) + 1, INDEX($F$1:F8075, MATCH(E8076, $E$1:E8075, 0)))</f>
        <v>4015</v>
      </c>
      <c r="G8076" t="s">
        <v>10</v>
      </c>
      <c r="H8076" t="s">
        <v>11</v>
      </c>
      <c r="I8076" t="s">
        <v>43</v>
      </c>
      <c r="J8076" t="s">
        <v>1784</v>
      </c>
      <c r="K8076" s="17">
        <v>2.9</v>
      </c>
      <c r="L8076" s="17">
        <v>2</v>
      </c>
      <c r="M8076" s="17">
        <v>0.47</v>
      </c>
      <c r="N8076" s="17" t="str">
        <f>IF(SalesData[[#This Row],[Profit]]&gt;0,"Profit","Loss")</f>
        <v>Profit</v>
      </c>
    </row>
    <row r="8077" spans="1:14" x14ac:dyDescent="0.25">
      <c r="A8077" s="1">
        <v>42945</v>
      </c>
      <c r="B8077" s="3">
        <f t="shared" si="378"/>
        <v>2017</v>
      </c>
      <c r="C8077" s="3">
        <f t="shared" si="379"/>
        <v>7</v>
      </c>
      <c r="D8077" t="s">
        <v>593</v>
      </c>
      <c r="E8077" t="str">
        <f t="shared" si="380"/>
        <v>Laura Armstrong20170729</v>
      </c>
      <c r="F8077">
        <f>IF(COUNTIF($E$2:E8077, E8077) = 1, MAX($F$1:F8076) + 1, INDEX($F$1:F8076, MATCH(E8077, $E$1:E8076, 0)))</f>
        <v>4015</v>
      </c>
      <c r="G8077" t="s">
        <v>10</v>
      </c>
      <c r="H8077" t="s">
        <v>39</v>
      </c>
      <c r="I8077" t="s">
        <v>40</v>
      </c>
      <c r="J8077" t="s">
        <v>2109</v>
      </c>
      <c r="K8077" s="17">
        <v>124.79</v>
      </c>
      <c r="L8077" s="17">
        <v>1</v>
      </c>
      <c r="M8077" s="17">
        <v>15.6</v>
      </c>
      <c r="N8077" s="17" t="str">
        <f>IF(SalesData[[#This Row],[Profit]]&gt;0,"Profit","Loss")</f>
        <v>Profit</v>
      </c>
    </row>
    <row r="8078" spans="1:14" x14ac:dyDescent="0.25">
      <c r="A8078" s="1">
        <v>42945</v>
      </c>
      <c r="B8078" s="3">
        <f t="shared" si="378"/>
        <v>2017</v>
      </c>
      <c r="C8078" s="3">
        <f t="shared" si="379"/>
        <v>7</v>
      </c>
      <c r="D8078" t="s">
        <v>363</v>
      </c>
      <c r="E8078" t="str">
        <f t="shared" si="380"/>
        <v>Gary McGarr20170729</v>
      </c>
      <c r="F8078">
        <f>IF(COUNTIF($E$2:E8078, E8078) = 1, MAX($F$1:F8077) + 1, INDEX($F$1:F8077, MATCH(E8078, $E$1:E8077, 0)))</f>
        <v>4016</v>
      </c>
      <c r="G8078" t="s">
        <v>149</v>
      </c>
      <c r="H8078" t="s">
        <v>11</v>
      </c>
      <c r="I8078" t="s">
        <v>24</v>
      </c>
      <c r="J8078" t="s">
        <v>779</v>
      </c>
      <c r="K8078" s="17">
        <v>60.12</v>
      </c>
      <c r="L8078" s="17">
        <v>9</v>
      </c>
      <c r="M8078" s="17">
        <v>22.24</v>
      </c>
      <c r="N8078" s="17" t="str">
        <f>IF(SalesData[[#This Row],[Profit]]&gt;0,"Profit","Loss")</f>
        <v>Profit</v>
      </c>
    </row>
    <row r="8079" spans="1:14" x14ac:dyDescent="0.25">
      <c r="A8079" s="1">
        <v>42945</v>
      </c>
      <c r="B8079" s="3">
        <f t="shared" si="378"/>
        <v>2017</v>
      </c>
      <c r="C8079" s="3">
        <f t="shared" si="379"/>
        <v>7</v>
      </c>
      <c r="D8079" t="s">
        <v>1076</v>
      </c>
      <c r="E8079" t="str">
        <f t="shared" si="380"/>
        <v>Roland Fjeld20170729</v>
      </c>
      <c r="F8079">
        <f>IF(COUNTIF($E$2:E8079, E8079) = 1, MAX($F$1:F8078) + 1, INDEX($F$1:F8078, MATCH(E8079, $E$1:E8078, 0)))</f>
        <v>4017</v>
      </c>
      <c r="G8079" t="s">
        <v>840</v>
      </c>
      <c r="H8079" t="s">
        <v>11</v>
      </c>
      <c r="I8079" t="s">
        <v>20</v>
      </c>
      <c r="J8079" t="s">
        <v>608</v>
      </c>
      <c r="K8079" s="17">
        <v>33.479999999999997</v>
      </c>
      <c r="L8079" s="17">
        <v>2</v>
      </c>
      <c r="M8079" s="17">
        <v>16.41</v>
      </c>
      <c r="N8079" s="17" t="str">
        <f>IF(SalesData[[#This Row],[Profit]]&gt;0,"Profit","Loss")</f>
        <v>Profit</v>
      </c>
    </row>
    <row r="8080" spans="1:14" x14ac:dyDescent="0.25">
      <c r="A8080" s="1">
        <v>42945</v>
      </c>
      <c r="B8080" s="3">
        <f t="shared" si="378"/>
        <v>2017</v>
      </c>
      <c r="C8080" s="3">
        <f t="shared" si="379"/>
        <v>7</v>
      </c>
      <c r="D8080" t="s">
        <v>1076</v>
      </c>
      <c r="E8080" t="str">
        <f t="shared" si="380"/>
        <v>Roland Fjeld20170729</v>
      </c>
      <c r="F8080">
        <f>IF(COUNTIF($E$2:E8080, E8080) = 1, MAX($F$1:F8079) + 1, INDEX($F$1:F8079, MATCH(E8080, $E$1:E8079, 0)))</f>
        <v>4017</v>
      </c>
      <c r="G8080" t="s">
        <v>840</v>
      </c>
      <c r="H8080" t="s">
        <v>39</v>
      </c>
      <c r="I8080" t="s">
        <v>40</v>
      </c>
      <c r="J8080" t="s">
        <v>1347</v>
      </c>
      <c r="K8080" s="17">
        <v>461.97</v>
      </c>
      <c r="L8080" s="17">
        <v>3</v>
      </c>
      <c r="M8080" s="17">
        <v>133.97</v>
      </c>
      <c r="N8080" s="17" t="str">
        <f>IF(SalesData[[#This Row],[Profit]]&gt;0,"Profit","Loss")</f>
        <v>Profit</v>
      </c>
    </row>
    <row r="8081" spans="1:14" x14ac:dyDescent="0.25">
      <c r="A8081" s="1">
        <v>42945</v>
      </c>
      <c r="B8081" s="3">
        <f t="shared" si="378"/>
        <v>2017</v>
      </c>
      <c r="C8081" s="3">
        <f t="shared" si="379"/>
        <v>7</v>
      </c>
      <c r="D8081" t="s">
        <v>1076</v>
      </c>
      <c r="E8081" t="str">
        <f t="shared" si="380"/>
        <v>Roland Fjeld20170729</v>
      </c>
      <c r="F8081">
        <f>IF(COUNTIF($E$2:E8081, E8081) = 1, MAX($F$1:F8080) + 1, INDEX($F$1:F8080, MATCH(E8081, $E$1:E8080, 0)))</f>
        <v>4017</v>
      </c>
      <c r="G8081" t="s">
        <v>840</v>
      </c>
      <c r="H8081" t="s">
        <v>11</v>
      </c>
      <c r="I8081" t="s">
        <v>92</v>
      </c>
      <c r="J8081" t="s">
        <v>114</v>
      </c>
      <c r="K8081" s="17">
        <v>137.62</v>
      </c>
      <c r="L8081" s="17">
        <v>2</v>
      </c>
      <c r="M8081" s="17">
        <v>60.55</v>
      </c>
      <c r="N8081" s="17" t="str">
        <f>IF(SalesData[[#This Row],[Profit]]&gt;0,"Profit","Loss")</f>
        <v>Profit</v>
      </c>
    </row>
    <row r="8082" spans="1:14" x14ac:dyDescent="0.25">
      <c r="A8082" s="1">
        <v>42945</v>
      </c>
      <c r="B8082" s="3">
        <f t="shared" si="378"/>
        <v>2017</v>
      </c>
      <c r="C8082" s="3">
        <f t="shared" si="379"/>
        <v>7</v>
      </c>
      <c r="D8082" t="s">
        <v>1076</v>
      </c>
      <c r="E8082" t="str">
        <f t="shared" si="380"/>
        <v>Roland Fjeld20170729</v>
      </c>
      <c r="F8082">
        <f>IF(COUNTIF($E$2:E8082, E8082) = 1, MAX($F$1:F8081) + 1, INDEX($F$1:F8081, MATCH(E8082, $E$1:E8081, 0)))</f>
        <v>4017</v>
      </c>
      <c r="G8082" t="s">
        <v>840</v>
      </c>
      <c r="H8082" t="s">
        <v>34</v>
      </c>
      <c r="I8082" t="s">
        <v>35</v>
      </c>
      <c r="J8082" t="s">
        <v>1484</v>
      </c>
      <c r="K8082" s="17">
        <v>302.67</v>
      </c>
      <c r="L8082" s="17">
        <v>3</v>
      </c>
      <c r="M8082" s="17">
        <v>72.64</v>
      </c>
      <c r="N8082" s="17" t="str">
        <f>IF(SalesData[[#This Row],[Profit]]&gt;0,"Profit","Loss")</f>
        <v>Profit</v>
      </c>
    </row>
    <row r="8083" spans="1:14" x14ac:dyDescent="0.25">
      <c r="A8083" s="1">
        <v>42945</v>
      </c>
      <c r="B8083" s="3">
        <f t="shared" si="378"/>
        <v>2017</v>
      </c>
      <c r="C8083" s="3">
        <f t="shared" si="379"/>
        <v>7</v>
      </c>
      <c r="D8083" t="s">
        <v>1093</v>
      </c>
      <c r="E8083" t="str">
        <f t="shared" si="380"/>
        <v>Vivek Gonzalez20170729</v>
      </c>
      <c r="F8083">
        <f>IF(COUNTIF($E$2:E8083, E8083) = 1, MAX($F$1:F8082) + 1, INDEX($F$1:F8082, MATCH(E8083, $E$1:E8082, 0)))</f>
        <v>4018</v>
      </c>
      <c r="G8083" t="s">
        <v>164</v>
      </c>
      <c r="H8083" t="s">
        <v>34</v>
      </c>
      <c r="I8083" t="s">
        <v>74</v>
      </c>
      <c r="J8083" t="s">
        <v>2161</v>
      </c>
      <c r="K8083" s="17">
        <v>115.96</v>
      </c>
      <c r="L8083" s="17">
        <v>2</v>
      </c>
      <c r="M8083" s="17">
        <v>25.51</v>
      </c>
      <c r="N8083" s="17" t="str">
        <f>IF(SalesData[[#This Row],[Profit]]&gt;0,"Profit","Loss")</f>
        <v>Profit</v>
      </c>
    </row>
    <row r="8084" spans="1:14" x14ac:dyDescent="0.25">
      <c r="A8084" s="1">
        <v>42946</v>
      </c>
      <c r="B8084" s="3">
        <f t="shared" si="378"/>
        <v>2017</v>
      </c>
      <c r="C8084" s="3">
        <f t="shared" si="379"/>
        <v>7</v>
      </c>
      <c r="D8084" t="s">
        <v>537</v>
      </c>
      <c r="E8084" t="str">
        <f t="shared" si="380"/>
        <v>John Lee20170730</v>
      </c>
      <c r="F8084">
        <f>IF(COUNTIF($E$2:E8084, E8084) = 1, MAX($F$1:F8083) + 1, INDEX($F$1:F8083, MATCH(E8084, $E$1:E8083, 0)))</f>
        <v>4019</v>
      </c>
      <c r="G8084" t="s">
        <v>27</v>
      </c>
      <c r="H8084" t="s">
        <v>11</v>
      </c>
      <c r="I8084" t="s">
        <v>18</v>
      </c>
      <c r="J8084" t="s">
        <v>374</v>
      </c>
      <c r="K8084" s="17">
        <v>330.4</v>
      </c>
      <c r="L8084" s="17">
        <v>2</v>
      </c>
      <c r="M8084" s="17">
        <v>85.9</v>
      </c>
      <c r="N8084" s="17" t="str">
        <f>IF(SalesData[[#This Row],[Profit]]&gt;0,"Profit","Loss")</f>
        <v>Profit</v>
      </c>
    </row>
    <row r="8085" spans="1:14" x14ac:dyDescent="0.25">
      <c r="A8085" s="1">
        <v>42946</v>
      </c>
      <c r="B8085" s="3">
        <f t="shared" si="378"/>
        <v>2017</v>
      </c>
      <c r="C8085" s="3">
        <f t="shared" si="379"/>
        <v>7</v>
      </c>
      <c r="D8085" t="s">
        <v>537</v>
      </c>
      <c r="E8085" t="str">
        <f t="shared" si="380"/>
        <v>John Lee20170730</v>
      </c>
      <c r="F8085">
        <f>IF(COUNTIF($E$2:E8085, E8085) = 1, MAX($F$1:F8084) + 1, INDEX($F$1:F8084, MATCH(E8085, $E$1:E8084, 0)))</f>
        <v>4019</v>
      </c>
      <c r="G8085" t="s">
        <v>27</v>
      </c>
      <c r="H8085" t="s">
        <v>11</v>
      </c>
      <c r="I8085" t="s">
        <v>16</v>
      </c>
      <c r="J8085" t="s">
        <v>172</v>
      </c>
      <c r="K8085" s="17">
        <v>26.25</v>
      </c>
      <c r="L8085" s="17">
        <v>7</v>
      </c>
      <c r="M8085" s="17">
        <v>12.6</v>
      </c>
      <c r="N8085" s="17" t="str">
        <f>IF(SalesData[[#This Row],[Profit]]&gt;0,"Profit","Loss")</f>
        <v>Profit</v>
      </c>
    </row>
    <row r="8086" spans="1:14" x14ac:dyDescent="0.25">
      <c r="A8086" s="1">
        <v>42946</v>
      </c>
      <c r="B8086" s="3">
        <f t="shared" si="378"/>
        <v>2017</v>
      </c>
      <c r="C8086" s="3">
        <f t="shared" si="379"/>
        <v>7</v>
      </c>
      <c r="D8086" t="s">
        <v>1676</v>
      </c>
      <c r="E8086" t="str">
        <f t="shared" si="380"/>
        <v>Tony Chapman20170730</v>
      </c>
      <c r="F8086">
        <f>IF(COUNTIF($E$2:E8086, E8086) = 1, MAX($F$1:F8085) + 1, INDEX($F$1:F8085, MATCH(E8086, $E$1:E8085, 0)))</f>
        <v>4020</v>
      </c>
      <c r="G8086" t="s">
        <v>78</v>
      </c>
      <c r="H8086" t="s">
        <v>11</v>
      </c>
      <c r="I8086" t="s">
        <v>20</v>
      </c>
      <c r="J8086" t="s">
        <v>697</v>
      </c>
      <c r="K8086" s="17">
        <v>76.78</v>
      </c>
      <c r="L8086" s="17">
        <v>4</v>
      </c>
      <c r="M8086" s="17">
        <v>-53.74</v>
      </c>
      <c r="N8086" s="17" t="str">
        <f>IF(SalesData[[#This Row],[Profit]]&gt;0,"Profit","Loss")</f>
        <v>Loss</v>
      </c>
    </row>
    <row r="8087" spans="1:14" x14ac:dyDescent="0.25">
      <c r="A8087" s="1">
        <v>42946</v>
      </c>
      <c r="B8087" s="3">
        <f t="shared" si="378"/>
        <v>2017</v>
      </c>
      <c r="C8087" s="3">
        <f t="shared" si="379"/>
        <v>7</v>
      </c>
      <c r="D8087" t="s">
        <v>2294</v>
      </c>
      <c r="E8087" t="str">
        <f t="shared" si="380"/>
        <v>Jay Fein20170730</v>
      </c>
      <c r="F8087">
        <f>IF(COUNTIF($E$2:E8087, E8087) = 1, MAX($F$1:F8086) + 1, INDEX($F$1:F8086, MATCH(E8087, $E$1:E8086, 0)))</f>
        <v>4021</v>
      </c>
      <c r="G8087" t="s">
        <v>531</v>
      </c>
      <c r="H8087" t="s">
        <v>39</v>
      </c>
      <c r="I8087" t="s">
        <v>40</v>
      </c>
      <c r="J8087" t="s">
        <v>1215</v>
      </c>
      <c r="K8087" s="17">
        <v>89.95</v>
      </c>
      <c r="L8087" s="17">
        <v>5</v>
      </c>
      <c r="M8087" s="17">
        <v>43.18</v>
      </c>
      <c r="N8087" s="17" t="str">
        <f>IF(SalesData[[#This Row],[Profit]]&gt;0,"Profit","Loss")</f>
        <v>Profit</v>
      </c>
    </row>
    <row r="8088" spans="1:14" x14ac:dyDescent="0.25">
      <c r="A8088" s="1">
        <v>42947</v>
      </c>
      <c r="B8088" s="3">
        <f t="shared" si="378"/>
        <v>2017</v>
      </c>
      <c r="C8088" s="3">
        <f t="shared" si="379"/>
        <v>7</v>
      </c>
      <c r="D8088" t="s">
        <v>1287</v>
      </c>
      <c r="E8088" t="str">
        <f t="shared" si="380"/>
        <v>Erin Ashbrook20170731</v>
      </c>
      <c r="F8088">
        <f>IF(COUNTIF($E$2:E8088, E8088) = 1, MAX($F$1:F8087) + 1, INDEX($F$1:F8087, MATCH(E8088, $E$1:E8087, 0)))</f>
        <v>4022</v>
      </c>
      <c r="G8088" t="s">
        <v>23</v>
      </c>
      <c r="H8088" t="s">
        <v>11</v>
      </c>
      <c r="I8088" t="s">
        <v>12</v>
      </c>
      <c r="J8088" t="s">
        <v>1901</v>
      </c>
      <c r="K8088" s="17">
        <v>54.82</v>
      </c>
      <c r="L8088" s="17">
        <v>3</v>
      </c>
      <c r="M8088" s="17">
        <v>17.82</v>
      </c>
      <c r="N8088" s="17" t="str">
        <f>IF(SalesData[[#This Row],[Profit]]&gt;0,"Profit","Loss")</f>
        <v>Profit</v>
      </c>
    </row>
    <row r="8089" spans="1:14" x14ac:dyDescent="0.25">
      <c r="A8089" s="1">
        <v>42947</v>
      </c>
      <c r="B8089" s="3">
        <f t="shared" si="378"/>
        <v>2017</v>
      </c>
      <c r="C8089" s="3">
        <f t="shared" si="379"/>
        <v>7</v>
      </c>
      <c r="D8089" t="s">
        <v>1494</v>
      </c>
      <c r="E8089" t="str">
        <f t="shared" si="380"/>
        <v>Eugene Hildebrand20170731</v>
      </c>
      <c r="F8089">
        <f>IF(COUNTIF($E$2:E8089, E8089) = 1, MAX($F$1:F8088) + 1, INDEX($F$1:F8088, MATCH(E8089, $E$1:E8088, 0)))</f>
        <v>4023</v>
      </c>
      <c r="G8089" t="s">
        <v>123</v>
      </c>
      <c r="H8089" t="s">
        <v>39</v>
      </c>
      <c r="I8089" t="s">
        <v>52</v>
      </c>
      <c r="J8089" t="s">
        <v>2034</v>
      </c>
      <c r="K8089" s="17">
        <v>41.42</v>
      </c>
      <c r="L8089" s="17">
        <v>2</v>
      </c>
      <c r="M8089" s="17">
        <v>8.2799999999999994</v>
      </c>
      <c r="N8089" s="17" t="str">
        <f>IF(SalesData[[#This Row],[Profit]]&gt;0,"Profit","Loss")</f>
        <v>Profit</v>
      </c>
    </row>
    <row r="8090" spans="1:14" x14ac:dyDescent="0.25">
      <c r="A8090" s="1">
        <v>42947</v>
      </c>
      <c r="B8090" s="3">
        <f t="shared" si="378"/>
        <v>2017</v>
      </c>
      <c r="C8090" s="3">
        <f t="shared" si="379"/>
        <v>7</v>
      </c>
      <c r="D8090" t="s">
        <v>2212</v>
      </c>
      <c r="E8090" t="str">
        <f t="shared" si="380"/>
        <v>Katrina Willman20170731</v>
      </c>
      <c r="F8090">
        <f>IF(COUNTIF($E$2:E8090, E8090) = 1, MAX($F$1:F8089) + 1, INDEX($F$1:F8089, MATCH(E8090, $E$1:E8089, 0)))</f>
        <v>4024</v>
      </c>
      <c r="G8090" t="s">
        <v>15</v>
      </c>
      <c r="H8090" t="s">
        <v>39</v>
      </c>
      <c r="I8090" t="s">
        <v>40</v>
      </c>
      <c r="J8090" t="s">
        <v>707</v>
      </c>
      <c r="K8090" s="17">
        <v>36.79</v>
      </c>
      <c r="L8090" s="17">
        <v>1</v>
      </c>
      <c r="M8090" s="17">
        <v>4.1399999999999997</v>
      </c>
      <c r="N8090" s="17" t="str">
        <f>IF(SalesData[[#This Row],[Profit]]&gt;0,"Profit","Loss")</f>
        <v>Profit</v>
      </c>
    </row>
    <row r="8091" spans="1:14" x14ac:dyDescent="0.25">
      <c r="A8091" s="1">
        <v>42947</v>
      </c>
      <c r="B8091" s="3">
        <f t="shared" si="378"/>
        <v>2017</v>
      </c>
      <c r="C8091" s="3">
        <f t="shared" si="379"/>
        <v>7</v>
      </c>
      <c r="D8091" t="s">
        <v>1800</v>
      </c>
      <c r="E8091" t="str">
        <f t="shared" si="380"/>
        <v>Erin Creighton20170731</v>
      </c>
      <c r="F8091">
        <f>IF(COUNTIF($E$2:E8091, E8091) = 1, MAX($F$1:F8090) + 1, INDEX($F$1:F8090, MATCH(E8091, $E$1:E8090, 0)))</f>
        <v>4025</v>
      </c>
      <c r="G8091" t="s">
        <v>27</v>
      </c>
      <c r="H8091" t="s">
        <v>11</v>
      </c>
      <c r="I8091" t="s">
        <v>18</v>
      </c>
      <c r="J8091" t="s">
        <v>623</v>
      </c>
      <c r="K8091" s="17">
        <v>56.56</v>
      </c>
      <c r="L8091" s="17">
        <v>2</v>
      </c>
      <c r="M8091" s="17">
        <v>15.27</v>
      </c>
      <c r="N8091" s="17" t="str">
        <f>IF(SalesData[[#This Row],[Profit]]&gt;0,"Profit","Loss")</f>
        <v>Profit</v>
      </c>
    </row>
    <row r="8092" spans="1:14" x14ac:dyDescent="0.25">
      <c r="A8092" s="1">
        <v>42947</v>
      </c>
      <c r="B8092" s="3">
        <f t="shared" si="378"/>
        <v>2017</v>
      </c>
      <c r="C8092" s="3">
        <f t="shared" si="379"/>
        <v>7</v>
      </c>
      <c r="D8092" t="s">
        <v>1800</v>
      </c>
      <c r="E8092" t="str">
        <f t="shared" si="380"/>
        <v>Erin Creighton20170731</v>
      </c>
      <c r="F8092">
        <f>IF(COUNTIF($E$2:E8092, E8092) = 1, MAX($F$1:F8091) + 1, INDEX($F$1:F8091, MATCH(E8092, $E$1:E8091, 0)))</f>
        <v>4025</v>
      </c>
      <c r="G8092" t="s">
        <v>27</v>
      </c>
      <c r="H8092" t="s">
        <v>34</v>
      </c>
      <c r="I8092" t="s">
        <v>47</v>
      </c>
      <c r="J8092" t="s">
        <v>1543</v>
      </c>
      <c r="K8092" s="17">
        <v>36.96</v>
      </c>
      <c r="L8092" s="17">
        <v>7</v>
      </c>
      <c r="M8092" s="17">
        <v>11.46</v>
      </c>
      <c r="N8092" s="17" t="str">
        <f>IF(SalesData[[#This Row],[Profit]]&gt;0,"Profit","Loss")</f>
        <v>Profit</v>
      </c>
    </row>
    <row r="8093" spans="1:14" x14ac:dyDescent="0.25">
      <c r="A8093" s="1">
        <v>42947</v>
      </c>
      <c r="B8093" s="3">
        <f t="shared" si="378"/>
        <v>2017</v>
      </c>
      <c r="C8093" s="3">
        <f t="shared" si="379"/>
        <v>7</v>
      </c>
      <c r="D8093" t="s">
        <v>1483</v>
      </c>
      <c r="E8093" t="str">
        <f t="shared" si="380"/>
        <v>Luke Schmidt20170731</v>
      </c>
      <c r="F8093">
        <f>IF(COUNTIF($E$2:E8093, E8093) = 1, MAX($F$1:F8092) + 1, INDEX($F$1:F8092, MATCH(E8093, $E$1:E8092, 0)))</f>
        <v>4026</v>
      </c>
      <c r="G8093" t="s">
        <v>157</v>
      </c>
      <c r="H8093" t="s">
        <v>11</v>
      </c>
      <c r="I8093" t="s">
        <v>20</v>
      </c>
      <c r="J8093" t="s">
        <v>1380</v>
      </c>
      <c r="K8093" s="17">
        <v>17.52</v>
      </c>
      <c r="L8093" s="17">
        <v>4</v>
      </c>
      <c r="M8093" s="17">
        <v>8.41</v>
      </c>
      <c r="N8093" s="17" t="str">
        <f>IF(SalesData[[#This Row],[Profit]]&gt;0,"Profit","Loss")</f>
        <v>Profit</v>
      </c>
    </row>
    <row r="8094" spans="1:14" x14ac:dyDescent="0.25">
      <c r="A8094" s="1">
        <v>42947</v>
      </c>
      <c r="B8094" s="3">
        <f t="shared" si="378"/>
        <v>2017</v>
      </c>
      <c r="C8094" s="3">
        <f t="shared" si="379"/>
        <v>7</v>
      </c>
      <c r="D8094" t="s">
        <v>1483</v>
      </c>
      <c r="E8094" t="str">
        <f t="shared" si="380"/>
        <v>Luke Schmidt20170731</v>
      </c>
      <c r="F8094">
        <f>IF(COUNTIF($E$2:E8094, E8094) = 1, MAX($F$1:F8093) + 1, INDEX($F$1:F8093, MATCH(E8094, $E$1:E8093, 0)))</f>
        <v>4026</v>
      </c>
      <c r="G8094" t="s">
        <v>157</v>
      </c>
      <c r="H8094" t="s">
        <v>11</v>
      </c>
      <c r="I8094" t="s">
        <v>92</v>
      </c>
      <c r="J8094" t="s">
        <v>2401</v>
      </c>
      <c r="K8094" s="17">
        <v>155.88</v>
      </c>
      <c r="L8094" s="17">
        <v>6</v>
      </c>
      <c r="M8094" s="17">
        <v>54.56</v>
      </c>
      <c r="N8094" s="17" t="str">
        <f>IF(SalesData[[#This Row],[Profit]]&gt;0,"Profit","Loss")</f>
        <v>Profit</v>
      </c>
    </row>
    <row r="8095" spans="1:14" x14ac:dyDescent="0.25">
      <c r="A8095" s="1">
        <v>42947</v>
      </c>
      <c r="B8095" s="3">
        <f t="shared" si="378"/>
        <v>2017</v>
      </c>
      <c r="C8095" s="3">
        <f t="shared" si="379"/>
        <v>7</v>
      </c>
      <c r="D8095" t="s">
        <v>646</v>
      </c>
      <c r="E8095" t="str">
        <f t="shared" si="380"/>
        <v>Greg Matthias20170731</v>
      </c>
      <c r="F8095">
        <f>IF(COUNTIF($E$2:E8095, E8095) = 1, MAX($F$1:F8094) + 1, INDEX($F$1:F8094, MATCH(E8095, $E$1:E8094, 0)))</f>
        <v>4027</v>
      </c>
      <c r="G8095" t="s">
        <v>23</v>
      </c>
      <c r="H8095" t="s">
        <v>39</v>
      </c>
      <c r="I8095" t="s">
        <v>40</v>
      </c>
      <c r="J8095" t="s">
        <v>1564</v>
      </c>
      <c r="K8095" s="17">
        <v>285.58</v>
      </c>
      <c r="L8095" s="17">
        <v>4</v>
      </c>
      <c r="M8095" s="17">
        <v>-57.12</v>
      </c>
      <c r="N8095" s="17" t="str">
        <f>IF(SalesData[[#This Row],[Profit]]&gt;0,"Profit","Loss")</f>
        <v>Loss</v>
      </c>
    </row>
    <row r="8096" spans="1:14" x14ac:dyDescent="0.25">
      <c r="A8096" s="1">
        <v>42947</v>
      </c>
      <c r="B8096" s="3">
        <f t="shared" si="378"/>
        <v>2017</v>
      </c>
      <c r="C8096" s="3">
        <f t="shared" si="379"/>
        <v>7</v>
      </c>
      <c r="D8096" t="s">
        <v>562</v>
      </c>
      <c r="E8096" t="str">
        <f t="shared" si="380"/>
        <v>Laurel Beltran20170731</v>
      </c>
      <c r="F8096">
        <f>IF(COUNTIF($E$2:E8096, E8096) = 1, MAX($F$1:F8095) + 1, INDEX($F$1:F8095, MATCH(E8096, $E$1:E8095, 0)))</f>
        <v>4028</v>
      </c>
      <c r="G8096" t="s">
        <v>59</v>
      </c>
      <c r="H8096" t="s">
        <v>11</v>
      </c>
      <c r="I8096" t="s">
        <v>12</v>
      </c>
      <c r="J8096" t="s">
        <v>2392</v>
      </c>
      <c r="K8096" s="17">
        <v>11.54</v>
      </c>
      <c r="L8096" s="17">
        <v>1</v>
      </c>
      <c r="M8096" s="17">
        <v>5.54</v>
      </c>
      <c r="N8096" s="17" t="str">
        <f>IF(SalesData[[#This Row],[Profit]]&gt;0,"Profit","Loss")</f>
        <v>Profit</v>
      </c>
    </row>
    <row r="8097" spans="1:14" x14ac:dyDescent="0.25">
      <c r="A8097" s="1">
        <v>42947</v>
      </c>
      <c r="B8097" s="3">
        <f t="shared" si="378"/>
        <v>2017</v>
      </c>
      <c r="C8097" s="3">
        <f t="shared" si="379"/>
        <v>7</v>
      </c>
      <c r="D8097" t="s">
        <v>562</v>
      </c>
      <c r="E8097" t="str">
        <f t="shared" si="380"/>
        <v>Laurel Beltran20170731</v>
      </c>
      <c r="F8097">
        <f>IF(COUNTIF($E$2:E8097, E8097) = 1, MAX($F$1:F8096) + 1, INDEX($F$1:F8096, MATCH(E8097, $E$1:E8096, 0)))</f>
        <v>4028</v>
      </c>
      <c r="G8097" t="s">
        <v>59</v>
      </c>
      <c r="H8097" t="s">
        <v>11</v>
      </c>
      <c r="I8097" t="s">
        <v>20</v>
      </c>
      <c r="J8097" t="s">
        <v>528</v>
      </c>
      <c r="K8097" s="17">
        <v>849.95</v>
      </c>
      <c r="L8097" s="17">
        <v>5</v>
      </c>
      <c r="M8097" s="17">
        <v>390.98</v>
      </c>
      <c r="N8097" s="17" t="str">
        <f>IF(SalesData[[#This Row],[Profit]]&gt;0,"Profit","Loss")</f>
        <v>Profit</v>
      </c>
    </row>
    <row r="8098" spans="1:14" x14ac:dyDescent="0.25">
      <c r="A8098" s="1">
        <v>42947</v>
      </c>
      <c r="B8098" s="3">
        <f t="shared" si="378"/>
        <v>2017</v>
      </c>
      <c r="C8098" s="3">
        <f t="shared" si="379"/>
        <v>7</v>
      </c>
      <c r="D8098" t="s">
        <v>562</v>
      </c>
      <c r="E8098" t="str">
        <f t="shared" si="380"/>
        <v>Laurel Beltran20170731</v>
      </c>
      <c r="F8098">
        <f>IF(COUNTIF($E$2:E8098, E8098) = 1, MAX($F$1:F8097) + 1, INDEX($F$1:F8097, MATCH(E8098, $E$1:E8097, 0)))</f>
        <v>4028</v>
      </c>
      <c r="G8098" t="s">
        <v>59</v>
      </c>
      <c r="H8098" t="s">
        <v>11</v>
      </c>
      <c r="I8098" t="s">
        <v>20</v>
      </c>
      <c r="J8098" t="s">
        <v>1918</v>
      </c>
      <c r="K8098" s="17">
        <v>11.01</v>
      </c>
      <c r="L8098" s="17">
        <v>3</v>
      </c>
      <c r="M8098" s="17">
        <v>5.39</v>
      </c>
      <c r="N8098" s="17" t="str">
        <f>IF(SalesData[[#This Row],[Profit]]&gt;0,"Profit","Loss")</f>
        <v>Profit</v>
      </c>
    </row>
    <row r="8099" spans="1:14" x14ac:dyDescent="0.25">
      <c r="A8099" s="1">
        <v>42948</v>
      </c>
      <c r="B8099" s="3">
        <f t="shared" si="378"/>
        <v>2017</v>
      </c>
      <c r="C8099" s="3">
        <f t="shared" si="379"/>
        <v>8</v>
      </c>
      <c r="D8099" t="s">
        <v>1196</v>
      </c>
      <c r="E8099" t="str">
        <f t="shared" si="380"/>
        <v>Annie Thurman20170801</v>
      </c>
      <c r="F8099">
        <f>IF(COUNTIF($E$2:E8099, E8099) = 1, MAX($F$1:F8098) + 1, INDEX($F$1:F8098, MATCH(E8099, $E$1:E8098, 0)))</f>
        <v>4029</v>
      </c>
      <c r="G8099" t="s">
        <v>15</v>
      </c>
      <c r="H8099" t="s">
        <v>39</v>
      </c>
      <c r="I8099" t="s">
        <v>40</v>
      </c>
      <c r="J8099" t="s">
        <v>1239</v>
      </c>
      <c r="K8099" s="17">
        <v>95.98</v>
      </c>
      <c r="L8099" s="17">
        <v>2</v>
      </c>
      <c r="M8099" s="17">
        <v>6</v>
      </c>
      <c r="N8099" s="17" t="str">
        <f>IF(SalesData[[#This Row],[Profit]]&gt;0,"Profit","Loss")</f>
        <v>Profit</v>
      </c>
    </row>
    <row r="8100" spans="1:14" x14ac:dyDescent="0.25">
      <c r="A8100" s="1">
        <v>42948</v>
      </c>
      <c r="B8100" s="3">
        <f t="shared" si="378"/>
        <v>2017</v>
      </c>
      <c r="C8100" s="3">
        <f t="shared" si="379"/>
        <v>8</v>
      </c>
      <c r="D8100" t="s">
        <v>1356</v>
      </c>
      <c r="E8100" t="str">
        <f t="shared" si="380"/>
        <v>Larry Hughes20170801</v>
      </c>
      <c r="F8100">
        <f>IF(COUNTIF($E$2:E8100, E8100) = 1, MAX($F$1:F8099) + 1, INDEX($F$1:F8099, MATCH(E8100, $E$1:E8099, 0)))</f>
        <v>4030</v>
      </c>
      <c r="G8100" t="s">
        <v>245</v>
      </c>
      <c r="H8100" t="s">
        <v>39</v>
      </c>
      <c r="I8100" t="s">
        <v>40</v>
      </c>
      <c r="J8100" t="s">
        <v>703</v>
      </c>
      <c r="K8100" s="17">
        <v>271.95999999999998</v>
      </c>
      <c r="L8100" s="17">
        <v>5</v>
      </c>
      <c r="M8100" s="17">
        <v>17</v>
      </c>
      <c r="N8100" s="17" t="str">
        <f>IF(SalesData[[#This Row],[Profit]]&gt;0,"Profit","Loss")</f>
        <v>Profit</v>
      </c>
    </row>
    <row r="8101" spans="1:14" x14ac:dyDescent="0.25">
      <c r="A8101" s="1">
        <v>42948</v>
      </c>
      <c r="B8101" s="3">
        <f t="shared" si="378"/>
        <v>2017</v>
      </c>
      <c r="C8101" s="3">
        <f t="shared" si="379"/>
        <v>8</v>
      </c>
      <c r="D8101" t="s">
        <v>1033</v>
      </c>
      <c r="E8101" t="str">
        <f t="shared" si="380"/>
        <v>Aaron Smayling20170801</v>
      </c>
      <c r="F8101">
        <f>IF(COUNTIF($E$2:E8101, E8101) = 1, MAX($F$1:F8100) + 1, INDEX($F$1:F8100, MATCH(E8101, $E$1:E8100, 0)))</f>
        <v>4031</v>
      </c>
      <c r="G8101" t="s">
        <v>10</v>
      </c>
      <c r="H8101" t="s">
        <v>39</v>
      </c>
      <c r="I8101" t="s">
        <v>302</v>
      </c>
      <c r="J8101" t="s">
        <v>1904</v>
      </c>
      <c r="K8101" s="17">
        <v>1439.98</v>
      </c>
      <c r="L8101" s="17">
        <v>3</v>
      </c>
      <c r="M8101" s="17">
        <v>-264</v>
      </c>
      <c r="N8101" s="17" t="str">
        <f>IF(SalesData[[#This Row],[Profit]]&gt;0,"Profit","Loss")</f>
        <v>Loss</v>
      </c>
    </row>
    <row r="8102" spans="1:14" x14ac:dyDescent="0.25">
      <c r="A8102" s="1">
        <v>42948</v>
      </c>
      <c r="B8102" s="3">
        <f t="shared" si="378"/>
        <v>2017</v>
      </c>
      <c r="C8102" s="3">
        <f t="shared" si="379"/>
        <v>8</v>
      </c>
      <c r="D8102" t="s">
        <v>1033</v>
      </c>
      <c r="E8102" t="str">
        <f t="shared" si="380"/>
        <v>Aaron Smayling20170801</v>
      </c>
      <c r="F8102">
        <f>IF(COUNTIF($E$2:E8102, E8102) = 1, MAX($F$1:F8101) + 1, INDEX($F$1:F8101, MATCH(E8102, $E$1:E8101, 0)))</f>
        <v>4031</v>
      </c>
      <c r="G8102" t="s">
        <v>10</v>
      </c>
      <c r="H8102" t="s">
        <v>11</v>
      </c>
      <c r="I8102" t="s">
        <v>12</v>
      </c>
      <c r="J8102" t="s">
        <v>2693</v>
      </c>
      <c r="K8102" s="17">
        <v>36.29</v>
      </c>
      <c r="L8102" s="17">
        <v>7</v>
      </c>
      <c r="M8102" s="17">
        <v>12.7</v>
      </c>
      <c r="N8102" s="17" t="str">
        <f>IF(SalesData[[#This Row],[Profit]]&gt;0,"Profit","Loss")</f>
        <v>Profit</v>
      </c>
    </row>
    <row r="8103" spans="1:14" x14ac:dyDescent="0.25">
      <c r="A8103" s="1">
        <v>42948</v>
      </c>
      <c r="B8103" s="3">
        <f t="shared" si="378"/>
        <v>2017</v>
      </c>
      <c r="C8103" s="3">
        <f t="shared" si="379"/>
        <v>8</v>
      </c>
      <c r="D8103" t="s">
        <v>813</v>
      </c>
      <c r="E8103" t="str">
        <f t="shared" si="380"/>
        <v>Heather Kirkland20170801</v>
      </c>
      <c r="F8103">
        <f>IF(COUNTIF($E$2:E8103, E8103) = 1, MAX($F$1:F8102) + 1, INDEX($F$1:F8102, MATCH(E8103, $E$1:E8102, 0)))</f>
        <v>4032</v>
      </c>
      <c r="G8103" t="s">
        <v>27</v>
      </c>
      <c r="H8103" t="s">
        <v>11</v>
      </c>
      <c r="I8103" t="s">
        <v>20</v>
      </c>
      <c r="J8103" t="s">
        <v>368</v>
      </c>
      <c r="K8103" s="17">
        <v>54.9</v>
      </c>
      <c r="L8103" s="17">
        <v>2</v>
      </c>
      <c r="M8103" s="17">
        <v>18.53</v>
      </c>
      <c r="N8103" s="17" t="str">
        <f>IF(SalesData[[#This Row],[Profit]]&gt;0,"Profit","Loss")</f>
        <v>Profit</v>
      </c>
    </row>
    <row r="8104" spans="1:14" x14ac:dyDescent="0.25">
      <c r="A8104" s="1">
        <v>42948</v>
      </c>
      <c r="B8104" s="3">
        <f t="shared" si="378"/>
        <v>2017</v>
      </c>
      <c r="C8104" s="3">
        <f t="shared" si="379"/>
        <v>8</v>
      </c>
      <c r="D8104" t="s">
        <v>2276</v>
      </c>
      <c r="E8104" t="str">
        <f t="shared" si="380"/>
        <v>Eric Murdock20170801</v>
      </c>
      <c r="F8104">
        <f>IF(COUNTIF($E$2:E8104, E8104) = 1, MAX($F$1:F8103) + 1, INDEX($F$1:F8103, MATCH(E8104, $E$1:E8103, 0)))</f>
        <v>4033</v>
      </c>
      <c r="G8104" t="s">
        <v>27</v>
      </c>
      <c r="H8104" t="s">
        <v>11</v>
      </c>
      <c r="I8104" t="s">
        <v>18</v>
      </c>
      <c r="J8104" t="s">
        <v>1400</v>
      </c>
      <c r="K8104" s="17">
        <v>186.54</v>
      </c>
      <c r="L8104" s="17">
        <v>3</v>
      </c>
      <c r="M8104" s="17">
        <v>50.37</v>
      </c>
      <c r="N8104" s="17" t="str">
        <f>IF(SalesData[[#This Row],[Profit]]&gt;0,"Profit","Loss")</f>
        <v>Profit</v>
      </c>
    </row>
    <row r="8105" spans="1:14" x14ac:dyDescent="0.25">
      <c r="A8105" s="1">
        <v>42950</v>
      </c>
      <c r="B8105" s="3">
        <f t="shared" si="378"/>
        <v>2017</v>
      </c>
      <c r="C8105" s="3">
        <f t="shared" si="379"/>
        <v>8</v>
      </c>
      <c r="D8105" t="s">
        <v>2254</v>
      </c>
      <c r="E8105" t="str">
        <f t="shared" si="380"/>
        <v>Charlotte Melton20170803</v>
      </c>
      <c r="F8105">
        <f>IF(COUNTIF($E$2:E8105, E8105) = 1, MAX($F$1:F8104) + 1, INDEX($F$1:F8104, MATCH(E8105, $E$1:E8104, 0)))</f>
        <v>4034</v>
      </c>
      <c r="G8105" t="s">
        <v>15</v>
      </c>
      <c r="H8105" t="s">
        <v>34</v>
      </c>
      <c r="I8105" t="s">
        <v>74</v>
      </c>
      <c r="J8105" t="s">
        <v>75</v>
      </c>
      <c r="K8105" s="17">
        <v>183.37</v>
      </c>
      <c r="L8105" s="17">
        <v>2</v>
      </c>
      <c r="M8105" s="17">
        <v>-36.67</v>
      </c>
      <c r="N8105" s="17" t="str">
        <f>IF(SalesData[[#This Row],[Profit]]&gt;0,"Profit","Loss")</f>
        <v>Loss</v>
      </c>
    </row>
    <row r="8106" spans="1:14" x14ac:dyDescent="0.25">
      <c r="A8106" s="1">
        <v>42950</v>
      </c>
      <c r="B8106" s="3">
        <f t="shared" si="378"/>
        <v>2017</v>
      </c>
      <c r="C8106" s="3">
        <f t="shared" si="379"/>
        <v>8</v>
      </c>
      <c r="D8106" t="s">
        <v>2138</v>
      </c>
      <c r="E8106" t="str">
        <f t="shared" si="380"/>
        <v>Bruce Degenhardt20170803</v>
      </c>
      <c r="F8106">
        <f>IF(COUNTIF($E$2:E8106, E8106) = 1, MAX($F$1:F8105) + 1, INDEX($F$1:F8105, MATCH(E8106, $E$1:E8105, 0)))</f>
        <v>4035</v>
      </c>
      <c r="G8106" t="s">
        <v>27</v>
      </c>
      <c r="H8106" t="s">
        <v>11</v>
      </c>
      <c r="I8106" t="s">
        <v>16</v>
      </c>
      <c r="J8106" t="s">
        <v>2476</v>
      </c>
      <c r="K8106" s="17">
        <v>51.75</v>
      </c>
      <c r="L8106" s="17">
        <v>5</v>
      </c>
      <c r="M8106" s="17">
        <v>24.84</v>
      </c>
      <c r="N8106" s="17" t="str">
        <f>IF(SalesData[[#This Row],[Profit]]&gt;0,"Profit","Loss")</f>
        <v>Profit</v>
      </c>
    </row>
    <row r="8107" spans="1:14" x14ac:dyDescent="0.25">
      <c r="A8107" s="1">
        <v>42950</v>
      </c>
      <c r="B8107" s="3">
        <f t="shared" si="378"/>
        <v>2017</v>
      </c>
      <c r="C8107" s="3">
        <f t="shared" si="379"/>
        <v>8</v>
      </c>
      <c r="D8107" t="s">
        <v>2138</v>
      </c>
      <c r="E8107" t="str">
        <f t="shared" si="380"/>
        <v>Bruce Degenhardt20170803</v>
      </c>
      <c r="F8107">
        <f>IF(COUNTIF($E$2:E8107, E8107) = 1, MAX($F$1:F8106) + 1, INDEX($F$1:F8106, MATCH(E8107, $E$1:E8106, 0)))</f>
        <v>4035</v>
      </c>
      <c r="G8107" t="s">
        <v>27</v>
      </c>
      <c r="H8107" t="s">
        <v>34</v>
      </c>
      <c r="I8107" t="s">
        <v>47</v>
      </c>
      <c r="J8107" t="s">
        <v>654</v>
      </c>
      <c r="K8107" s="17">
        <v>123.96</v>
      </c>
      <c r="L8107" s="17">
        <v>3</v>
      </c>
      <c r="M8107" s="17">
        <v>11.16</v>
      </c>
      <c r="N8107" s="17" t="str">
        <f>IF(SalesData[[#This Row],[Profit]]&gt;0,"Profit","Loss")</f>
        <v>Profit</v>
      </c>
    </row>
    <row r="8108" spans="1:14" x14ac:dyDescent="0.25">
      <c r="A8108" s="1">
        <v>42950</v>
      </c>
      <c r="B8108" s="3">
        <f t="shared" si="378"/>
        <v>2017</v>
      </c>
      <c r="C8108" s="3">
        <f t="shared" si="379"/>
        <v>8</v>
      </c>
      <c r="D8108" t="s">
        <v>680</v>
      </c>
      <c r="E8108" t="str">
        <f t="shared" si="380"/>
        <v>George Ashbrook20170803</v>
      </c>
      <c r="F8108">
        <f>IF(COUNTIF($E$2:E8108, E8108) = 1, MAX($F$1:F8107) + 1, INDEX($F$1:F8107, MATCH(E8108, $E$1:E8107, 0)))</f>
        <v>4036</v>
      </c>
      <c r="G8108" t="s">
        <v>27</v>
      </c>
      <c r="H8108" t="s">
        <v>11</v>
      </c>
      <c r="I8108" t="s">
        <v>18</v>
      </c>
      <c r="J8108" t="s">
        <v>115</v>
      </c>
      <c r="K8108" s="17">
        <v>99.87</v>
      </c>
      <c r="L8108" s="17">
        <v>3</v>
      </c>
      <c r="M8108" s="17">
        <v>23.97</v>
      </c>
      <c r="N8108" s="17" t="str">
        <f>IF(SalesData[[#This Row],[Profit]]&gt;0,"Profit","Loss")</f>
        <v>Profit</v>
      </c>
    </row>
    <row r="8109" spans="1:14" x14ac:dyDescent="0.25">
      <c r="A8109" s="1">
        <v>42950</v>
      </c>
      <c r="B8109" s="3">
        <f t="shared" si="378"/>
        <v>2017</v>
      </c>
      <c r="C8109" s="3">
        <f t="shared" si="379"/>
        <v>8</v>
      </c>
      <c r="D8109" t="s">
        <v>1817</v>
      </c>
      <c r="E8109" t="str">
        <f t="shared" si="380"/>
        <v>Adrian Barton20170803</v>
      </c>
      <c r="F8109">
        <f>IF(COUNTIF($E$2:E8109, E8109) = 1, MAX($F$1:F8108) + 1, INDEX($F$1:F8108, MATCH(E8109, $E$1:E8108, 0)))</f>
        <v>4037</v>
      </c>
      <c r="G8109" t="s">
        <v>15</v>
      </c>
      <c r="H8109" t="s">
        <v>39</v>
      </c>
      <c r="I8109" t="s">
        <v>52</v>
      </c>
      <c r="J8109" t="s">
        <v>2255</v>
      </c>
      <c r="K8109" s="17">
        <v>39.82</v>
      </c>
      <c r="L8109" s="17">
        <v>3</v>
      </c>
      <c r="M8109" s="17">
        <v>7.47</v>
      </c>
      <c r="N8109" s="17" t="str">
        <f>IF(SalesData[[#This Row],[Profit]]&gt;0,"Profit","Loss")</f>
        <v>Profit</v>
      </c>
    </row>
    <row r="8110" spans="1:14" x14ac:dyDescent="0.25">
      <c r="A8110" s="1">
        <v>42950</v>
      </c>
      <c r="B8110" s="3">
        <f t="shared" si="378"/>
        <v>2017</v>
      </c>
      <c r="C8110" s="3">
        <f t="shared" si="379"/>
        <v>8</v>
      </c>
      <c r="D8110" t="s">
        <v>2537</v>
      </c>
      <c r="E8110" t="str">
        <f t="shared" si="380"/>
        <v>Scot Coram20170803</v>
      </c>
      <c r="F8110">
        <f>IF(COUNTIF($E$2:E8110, E8110) = 1, MAX($F$1:F8109) + 1, INDEX($F$1:F8109, MATCH(E8110, $E$1:E8109, 0)))</f>
        <v>4038</v>
      </c>
      <c r="G8110" t="s">
        <v>164</v>
      </c>
      <c r="H8110" t="s">
        <v>11</v>
      </c>
      <c r="I8110" t="s">
        <v>18</v>
      </c>
      <c r="J8110" t="s">
        <v>1522</v>
      </c>
      <c r="K8110" s="17">
        <v>16.059999999999999</v>
      </c>
      <c r="L8110" s="17">
        <v>1</v>
      </c>
      <c r="M8110" s="17">
        <v>4.18</v>
      </c>
      <c r="N8110" s="17" t="str">
        <f>IF(SalesData[[#This Row],[Profit]]&gt;0,"Profit","Loss")</f>
        <v>Profit</v>
      </c>
    </row>
    <row r="8111" spans="1:14" x14ac:dyDescent="0.25">
      <c r="A8111" s="1">
        <v>42950</v>
      </c>
      <c r="B8111" s="3">
        <f t="shared" si="378"/>
        <v>2017</v>
      </c>
      <c r="C8111" s="3">
        <f t="shared" si="379"/>
        <v>8</v>
      </c>
      <c r="D8111" t="s">
        <v>2550</v>
      </c>
      <c r="E8111" t="str">
        <f t="shared" si="380"/>
        <v>Ted Butterfield20170803</v>
      </c>
      <c r="F8111">
        <f>IF(COUNTIF($E$2:E8111, E8111) = 1, MAX($F$1:F8110) + 1, INDEX($F$1:F8110, MATCH(E8111, $E$1:E8110, 0)))</f>
        <v>4039</v>
      </c>
      <c r="G8111" t="s">
        <v>78</v>
      </c>
      <c r="H8111" t="s">
        <v>11</v>
      </c>
      <c r="I8111" t="s">
        <v>16</v>
      </c>
      <c r="J8111" t="s">
        <v>377</v>
      </c>
      <c r="K8111" s="17">
        <v>16.52</v>
      </c>
      <c r="L8111" s="17">
        <v>5</v>
      </c>
      <c r="M8111" s="17">
        <v>5.37</v>
      </c>
      <c r="N8111" s="17" t="str">
        <f>IF(SalesData[[#This Row],[Profit]]&gt;0,"Profit","Loss")</f>
        <v>Profit</v>
      </c>
    </row>
    <row r="8112" spans="1:14" x14ac:dyDescent="0.25">
      <c r="A8112" s="1">
        <v>42951</v>
      </c>
      <c r="B8112" s="3">
        <f t="shared" si="378"/>
        <v>2017</v>
      </c>
      <c r="C8112" s="3">
        <f t="shared" si="379"/>
        <v>8</v>
      </c>
      <c r="D8112" t="s">
        <v>992</v>
      </c>
      <c r="E8112" t="str">
        <f t="shared" si="380"/>
        <v>Harry Marie20170804</v>
      </c>
      <c r="F8112">
        <f>IF(COUNTIF($E$2:E8112, E8112) = 1, MAX($F$1:F8111) + 1, INDEX($F$1:F8111, MATCH(E8112, $E$1:E8111, 0)))</f>
        <v>4040</v>
      </c>
      <c r="G8112" t="s">
        <v>278</v>
      </c>
      <c r="H8112" t="s">
        <v>11</v>
      </c>
      <c r="I8112" t="s">
        <v>12</v>
      </c>
      <c r="J8112" t="s">
        <v>1678</v>
      </c>
      <c r="K8112" s="17">
        <v>7.97</v>
      </c>
      <c r="L8112" s="17">
        <v>2</v>
      </c>
      <c r="M8112" s="17">
        <v>2.89</v>
      </c>
      <c r="N8112" s="17" t="str">
        <f>IF(SalesData[[#This Row],[Profit]]&gt;0,"Profit","Loss")</f>
        <v>Profit</v>
      </c>
    </row>
    <row r="8113" spans="1:14" x14ac:dyDescent="0.25">
      <c r="A8113" s="1">
        <v>42951</v>
      </c>
      <c r="B8113" s="3">
        <f t="shared" si="378"/>
        <v>2017</v>
      </c>
      <c r="C8113" s="3">
        <f t="shared" si="379"/>
        <v>8</v>
      </c>
      <c r="D8113" t="s">
        <v>992</v>
      </c>
      <c r="E8113" t="str">
        <f t="shared" si="380"/>
        <v>Harry Marie20170804</v>
      </c>
      <c r="F8113">
        <f>IF(COUNTIF($E$2:E8113, E8113) = 1, MAX($F$1:F8112) + 1, INDEX($F$1:F8112, MATCH(E8113, $E$1:E8112, 0)))</f>
        <v>4040</v>
      </c>
      <c r="G8113" t="s">
        <v>278</v>
      </c>
      <c r="H8113" t="s">
        <v>11</v>
      </c>
      <c r="I8113" t="s">
        <v>63</v>
      </c>
      <c r="J8113" t="s">
        <v>2521</v>
      </c>
      <c r="K8113" s="17">
        <v>8.7799999999999994</v>
      </c>
      <c r="L8113" s="17">
        <v>1</v>
      </c>
      <c r="M8113" s="17">
        <v>3.18</v>
      </c>
      <c r="N8113" s="17" t="str">
        <f>IF(SalesData[[#This Row],[Profit]]&gt;0,"Profit","Loss")</f>
        <v>Profit</v>
      </c>
    </row>
    <row r="8114" spans="1:14" x14ac:dyDescent="0.25">
      <c r="A8114" s="1">
        <v>42951</v>
      </c>
      <c r="B8114" s="3">
        <f t="shared" si="378"/>
        <v>2017</v>
      </c>
      <c r="C8114" s="3">
        <f t="shared" si="379"/>
        <v>8</v>
      </c>
      <c r="D8114" t="s">
        <v>992</v>
      </c>
      <c r="E8114" t="str">
        <f t="shared" si="380"/>
        <v>Harry Marie20170804</v>
      </c>
      <c r="F8114">
        <f>IF(COUNTIF($E$2:E8114, E8114) = 1, MAX($F$1:F8113) + 1, INDEX($F$1:F8113, MATCH(E8114, $E$1:E8113, 0)))</f>
        <v>4040</v>
      </c>
      <c r="G8114" t="s">
        <v>10</v>
      </c>
      <c r="H8114" t="s">
        <v>11</v>
      </c>
      <c r="I8114" t="s">
        <v>20</v>
      </c>
      <c r="J8114" t="s">
        <v>166</v>
      </c>
      <c r="K8114" s="17">
        <v>3.32</v>
      </c>
      <c r="L8114" s="17">
        <v>3</v>
      </c>
      <c r="M8114" s="17">
        <v>-5.64</v>
      </c>
      <c r="N8114" s="17" t="str">
        <f>IF(SalesData[[#This Row],[Profit]]&gt;0,"Profit","Loss")</f>
        <v>Loss</v>
      </c>
    </row>
    <row r="8115" spans="1:14" x14ac:dyDescent="0.25">
      <c r="A8115" s="1">
        <v>42952</v>
      </c>
      <c r="B8115" s="3">
        <f t="shared" si="378"/>
        <v>2017</v>
      </c>
      <c r="C8115" s="3">
        <f t="shared" si="379"/>
        <v>8</v>
      </c>
      <c r="D8115" t="s">
        <v>671</v>
      </c>
      <c r="E8115" t="str">
        <f t="shared" si="380"/>
        <v>Pauline Webber20170805</v>
      </c>
      <c r="F8115">
        <f>IF(COUNTIF($E$2:E8115, E8115) = 1, MAX($F$1:F8114) + 1, INDEX($F$1:F8114, MATCH(E8115, $E$1:E8114, 0)))</f>
        <v>4041</v>
      </c>
      <c r="G8115" t="s">
        <v>33</v>
      </c>
      <c r="H8115" t="s">
        <v>11</v>
      </c>
      <c r="I8115" t="s">
        <v>12</v>
      </c>
      <c r="J8115" t="s">
        <v>2387</v>
      </c>
      <c r="K8115" s="17">
        <v>13.76</v>
      </c>
      <c r="L8115" s="17">
        <v>2</v>
      </c>
      <c r="M8115" s="17">
        <v>6.33</v>
      </c>
      <c r="N8115" s="17" t="str">
        <f>IF(SalesData[[#This Row],[Profit]]&gt;0,"Profit","Loss")</f>
        <v>Profit</v>
      </c>
    </row>
    <row r="8116" spans="1:14" x14ac:dyDescent="0.25">
      <c r="A8116" s="1">
        <v>42952</v>
      </c>
      <c r="B8116" s="3">
        <f t="shared" si="378"/>
        <v>2017</v>
      </c>
      <c r="C8116" s="3">
        <f t="shared" si="379"/>
        <v>8</v>
      </c>
      <c r="D8116" t="s">
        <v>1046</v>
      </c>
      <c r="E8116" t="str">
        <f t="shared" si="380"/>
        <v>Nick Zandusky20170805</v>
      </c>
      <c r="F8116">
        <f>IF(COUNTIF($E$2:E8116, E8116) = 1, MAX($F$1:F8115) + 1, INDEX($F$1:F8115, MATCH(E8116, $E$1:E8115, 0)))</f>
        <v>4042</v>
      </c>
      <c r="G8116" t="s">
        <v>10</v>
      </c>
      <c r="H8116" t="s">
        <v>11</v>
      </c>
      <c r="I8116" t="s">
        <v>18</v>
      </c>
      <c r="J8116" t="s">
        <v>1965</v>
      </c>
      <c r="K8116" s="17">
        <v>151.06</v>
      </c>
      <c r="L8116" s="17">
        <v>9</v>
      </c>
      <c r="M8116" s="17">
        <v>7.55</v>
      </c>
      <c r="N8116" s="17" t="str">
        <f>IF(SalesData[[#This Row],[Profit]]&gt;0,"Profit","Loss")</f>
        <v>Profit</v>
      </c>
    </row>
    <row r="8117" spans="1:14" x14ac:dyDescent="0.25">
      <c r="A8117" s="1">
        <v>42952</v>
      </c>
      <c r="B8117" s="3">
        <f t="shared" si="378"/>
        <v>2017</v>
      </c>
      <c r="C8117" s="3">
        <f t="shared" si="379"/>
        <v>8</v>
      </c>
      <c r="D8117" t="s">
        <v>373</v>
      </c>
      <c r="E8117" t="str">
        <f t="shared" si="380"/>
        <v>Patrick O'Donnell20170805</v>
      </c>
      <c r="F8117">
        <f>IF(COUNTIF($E$2:E8117, E8117) = 1, MAX($F$1:F8116) + 1, INDEX($F$1:F8116, MATCH(E8117, $E$1:E8116, 0)))</f>
        <v>4043</v>
      </c>
      <c r="G8117" t="s">
        <v>129</v>
      </c>
      <c r="H8117" t="s">
        <v>11</v>
      </c>
      <c r="I8117" t="s">
        <v>20</v>
      </c>
      <c r="J8117" t="s">
        <v>1123</v>
      </c>
      <c r="K8117" s="17">
        <v>125.88</v>
      </c>
      <c r="L8117" s="17">
        <v>6</v>
      </c>
      <c r="M8117" s="17">
        <v>60.42</v>
      </c>
      <c r="N8117" s="17" t="str">
        <f>IF(SalesData[[#This Row],[Profit]]&gt;0,"Profit","Loss")</f>
        <v>Profit</v>
      </c>
    </row>
    <row r="8118" spans="1:14" x14ac:dyDescent="0.25">
      <c r="A8118" s="1">
        <v>42952</v>
      </c>
      <c r="B8118" s="3">
        <f t="shared" si="378"/>
        <v>2017</v>
      </c>
      <c r="C8118" s="3">
        <f t="shared" si="379"/>
        <v>8</v>
      </c>
      <c r="D8118" t="s">
        <v>373</v>
      </c>
      <c r="E8118" t="str">
        <f t="shared" si="380"/>
        <v>Patrick O'Donnell20170805</v>
      </c>
      <c r="F8118">
        <f>IF(COUNTIF($E$2:E8118, E8118) = 1, MAX($F$1:F8117) + 1, INDEX($F$1:F8117, MATCH(E8118, $E$1:E8117, 0)))</f>
        <v>4043</v>
      </c>
      <c r="G8118" t="s">
        <v>129</v>
      </c>
      <c r="H8118" t="s">
        <v>39</v>
      </c>
      <c r="I8118" t="s">
        <v>52</v>
      </c>
      <c r="J8118" t="s">
        <v>2425</v>
      </c>
      <c r="K8118" s="17">
        <v>79.78</v>
      </c>
      <c r="L8118" s="17">
        <v>2</v>
      </c>
      <c r="M8118" s="17">
        <v>29.52</v>
      </c>
      <c r="N8118" s="17" t="str">
        <f>IF(SalesData[[#This Row],[Profit]]&gt;0,"Profit","Loss")</f>
        <v>Profit</v>
      </c>
    </row>
    <row r="8119" spans="1:14" x14ac:dyDescent="0.25">
      <c r="A8119" s="1">
        <v>42952</v>
      </c>
      <c r="B8119" s="3">
        <f t="shared" si="378"/>
        <v>2017</v>
      </c>
      <c r="C8119" s="3">
        <f t="shared" si="379"/>
        <v>8</v>
      </c>
      <c r="D8119" t="s">
        <v>373</v>
      </c>
      <c r="E8119" t="str">
        <f t="shared" si="380"/>
        <v>Patrick O'Donnell20170805</v>
      </c>
      <c r="F8119">
        <f>IF(COUNTIF($E$2:E8119, E8119) = 1, MAX($F$1:F8118) + 1, INDEX($F$1:F8118, MATCH(E8119, $E$1:E8118, 0)))</f>
        <v>4043</v>
      </c>
      <c r="G8119" t="s">
        <v>129</v>
      </c>
      <c r="H8119" t="s">
        <v>11</v>
      </c>
      <c r="I8119" t="s">
        <v>16</v>
      </c>
      <c r="J8119" t="s">
        <v>1542</v>
      </c>
      <c r="K8119" s="17">
        <v>133.19999999999999</v>
      </c>
      <c r="L8119" s="17">
        <v>9</v>
      </c>
      <c r="M8119" s="17">
        <v>66.599999999999994</v>
      </c>
      <c r="N8119" s="17" t="str">
        <f>IF(SalesData[[#This Row],[Profit]]&gt;0,"Profit","Loss")</f>
        <v>Profit</v>
      </c>
    </row>
    <row r="8120" spans="1:14" x14ac:dyDescent="0.25">
      <c r="A8120" s="1">
        <v>42953</v>
      </c>
      <c r="B8120" s="3">
        <f t="shared" si="378"/>
        <v>2017</v>
      </c>
      <c r="C8120" s="3">
        <f t="shared" si="379"/>
        <v>8</v>
      </c>
      <c r="D8120" t="s">
        <v>58</v>
      </c>
      <c r="E8120" t="str">
        <f t="shared" si="380"/>
        <v>Seth Vernon20170806</v>
      </c>
      <c r="F8120">
        <f>IF(COUNTIF($E$2:E8120, E8120) = 1, MAX($F$1:F8119) + 1, INDEX($F$1:F8119, MATCH(E8120, $E$1:E8119, 0)))</f>
        <v>4044</v>
      </c>
      <c r="G8120" t="s">
        <v>62</v>
      </c>
      <c r="H8120" t="s">
        <v>34</v>
      </c>
      <c r="I8120" t="s">
        <v>74</v>
      </c>
      <c r="J8120" t="s">
        <v>1094</v>
      </c>
      <c r="K8120" s="17">
        <v>145.74</v>
      </c>
      <c r="L8120" s="17">
        <v>3</v>
      </c>
      <c r="M8120" s="17">
        <v>23.32</v>
      </c>
      <c r="N8120" s="17" t="str">
        <f>IF(SalesData[[#This Row],[Profit]]&gt;0,"Profit","Loss")</f>
        <v>Profit</v>
      </c>
    </row>
    <row r="8121" spans="1:14" x14ac:dyDescent="0.25">
      <c r="A8121" s="1">
        <v>42953</v>
      </c>
      <c r="B8121" s="3">
        <f t="shared" si="378"/>
        <v>2017</v>
      </c>
      <c r="C8121" s="3">
        <f t="shared" si="379"/>
        <v>8</v>
      </c>
      <c r="D8121" t="s">
        <v>58</v>
      </c>
      <c r="E8121" t="str">
        <f t="shared" si="380"/>
        <v>Seth Vernon20170806</v>
      </c>
      <c r="F8121">
        <f>IF(COUNTIF($E$2:E8121, E8121) = 1, MAX($F$1:F8120) + 1, INDEX($F$1:F8120, MATCH(E8121, $E$1:E8120, 0)))</f>
        <v>4044</v>
      </c>
      <c r="G8121" t="s">
        <v>62</v>
      </c>
      <c r="H8121" t="s">
        <v>34</v>
      </c>
      <c r="I8121" t="s">
        <v>47</v>
      </c>
      <c r="J8121" t="s">
        <v>1404</v>
      </c>
      <c r="K8121" s="17">
        <v>15.4</v>
      </c>
      <c r="L8121" s="17">
        <v>5</v>
      </c>
      <c r="M8121" s="17">
        <v>7.39</v>
      </c>
      <c r="N8121" s="17" t="str">
        <f>IF(SalesData[[#This Row],[Profit]]&gt;0,"Profit","Loss")</f>
        <v>Profit</v>
      </c>
    </row>
    <row r="8122" spans="1:14" x14ac:dyDescent="0.25">
      <c r="A8122" s="1">
        <v>42953</v>
      </c>
      <c r="B8122" s="3">
        <f t="shared" si="378"/>
        <v>2017</v>
      </c>
      <c r="C8122" s="3">
        <f t="shared" si="379"/>
        <v>8</v>
      </c>
      <c r="D8122" t="s">
        <v>2435</v>
      </c>
      <c r="E8122" t="str">
        <f t="shared" si="380"/>
        <v>Todd Boyes20170806</v>
      </c>
      <c r="F8122">
        <f>IF(COUNTIF($E$2:E8122, E8122) = 1, MAX($F$1:F8121) + 1, INDEX($F$1:F8121, MATCH(E8122, $E$1:E8121, 0)))</f>
        <v>4045</v>
      </c>
      <c r="G8122" t="s">
        <v>10</v>
      </c>
      <c r="H8122" t="s">
        <v>11</v>
      </c>
      <c r="I8122" t="s">
        <v>12</v>
      </c>
      <c r="J8122" t="s">
        <v>2595</v>
      </c>
      <c r="K8122" s="17">
        <v>115.3</v>
      </c>
      <c r="L8122" s="17">
        <v>3</v>
      </c>
      <c r="M8122" s="17">
        <v>40.35</v>
      </c>
      <c r="N8122" s="17" t="str">
        <f>IF(SalesData[[#This Row],[Profit]]&gt;0,"Profit","Loss")</f>
        <v>Profit</v>
      </c>
    </row>
    <row r="8123" spans="1:14" x14ac:dyDescent="0.25">
      <c r="A8123" s="1">
        <v>42953</v>
      </c>
      <c r="B8123" s="3">
        <f t="shared" si="378"/>
        <v>2017</v>
      </c>
      <c r="C8123" s="3">
        <f t="shared" si="379"/>
        <v>8</v>
      </c>
      <c r="D8123" t="s">
        <v>512</v>
      </c>
      <c r="E8123" t="str">
        <f t="shared" si="380"/>
        <v>Gary Mitchum20170806</v>
      </c>
      <c r="F8123">
        <f>IF(COUNTIF($E$2:E8123, E8123) = 1, MAX($F$1:F8122) + 1, INDEX($F$1:F8122, MATCH(E8123, $E$1:E8122, 0)))</f>
        <v>4046</v>
      </c>
      <c r="G8123" t="s">
        <v>685</v>
      </c>
      <c r="H8123" t="s">
        <v>39</v>
      </c>
      <c r="I8123" t="s">
        <v>40</v>
      </c>
      <c r="J8123" t="s">
        <v>2180</v>
      </c>
      <c r="K8123" s="17">
        <v>824.95</v>
      </c>
      <c r="L8123" s="17">
        <v>5</v>
      </c>
      <c r="M8123" s="17">
        <v>247.49</v>
      </c>
      <c r="N8123" s="17" t="str">
        <f>IF(SalesData[[#This Row],[Profit]]&gt;0,"Profit","Loss")</f>
        <v>Profit</v>
      </c>
    </row>
    <row r="8124" spans="1:14" x14ac:dyDescent="0.25">
      <c r="A8124" s="1">
        <v>42953</v>
      </c>
      <c r="B8124" s="3">
        <f t="shared" si="378"/>
        <v>2017</v>
      </c>
      <c r="C8124" s="3">
        <f t="shared" si="379"/>
        <v>8</v>
      </c>
      <c r="D8124" t="s">
        <v>512</v>
      </c>
      <c r="E8124" t="str">
        <f t="shared" si="380"/>
        <v>Gary Mitchum20170806</v>
      </c>
      <c r="F8124">
        <f>IF(COUNTIF($E$2:E8124, E8124) = 1, MAX($F$1:F8123) + 1, INDEX($F$1:F8123, MATCH(E8124, $E$1:E8123, 0)))</f>
        <v>4046</v>
      </c>
      <c r="G8124" t="s">
        <v>685</v>
      </c>
      <c r="H8124" t="s">
        <v>11</v>
      </c>
      <c r="I8124" t="s">
        <v>16</v>
      </c>
      <c r="J8124" t="s">
        <v>606</v>
      </c>
      <c r="K8124" s="17">
        <v>24.64</v>
      </c>
      <c r="L8124" s="17">
        <v>8</v>
      </c>
      <c r="M8124" s="17">
        <v>11.83</v>
      </c>
      <c r="N8124" s="17" t="str">
        <f>IF(SalesData[[#This Row],[Profit]]&gt;0,"Profit","Loss")</f>
        <v>Profit</v>
      </c>
    </row>
    <row r="8125" spans="1:14" x14ac:dyDescent="0.25">
      <c r="A8125" s="1">
        <v>42953</v>
      </c>
      <c r="B8125" s="3">
        <f t="shared" si="378"/>
        <v>2017</v>
      </c>
      <c r="C8125" s="3">
        <f t="shared" si="379"/>
        <v>8</v>
      </c>
      <c r="D8125" t="s">
        <v>512</v>
      </c>
      <c r="E8125" t="str">
        <f t="shared" si="380"/>
        <v>Gary Mitchum20170806</v>
      </c>
      <c r="F8125">
        <f>IF(COUNTIF($E$2:E8125, E8125) = 1, MAX($F$1:F8124) + 1, INDEX($F$1:F8124, MATCH(E8125, $E$1:E8124, 0)))</f>
        <v>4046</v>
      </c>
      <c r="G8125" t="s">
        <v>685</v>
      </c>
      <c r="H8125" t="s">
        <v>11</v>
      </c>
      <c r="I8125" t="s">
        <v>24</v>
      </c>
      <c r="J8125" t="s">
        <v>1253</v>
      </c>
      <c r="K8125" s="17">
        <v>227.88</v>
      </c>
      <c r="L8125" s="17">
        <v>6</v>
      </c>
      <c r="M8125" s="17">
        <v>68.36</v>
      </c>
      <c r="N8125" s="17" t="str">
        <f>IF(SalesData[[#This Row],[Profit]]&gt;0,"Profit","Loss")</f>
        <v>Profit</v>
      </c>
    </row>
    <row r="8126" spans="1:14" x14ac:dyDescent="0.25">
      <c r="A8126" s="1">
        <v>42953</v>
      </c>
      <c r="B8126" s="3">
        <f t="shared" si="378"/>
        <v>2017</v>
      </c>
      <c r="C8126" s="3">
        <f t="shared" si="379"/>
        <v>8</v>
      </c>
      <c r="D8126" t="s">
        <v>1548</v>
      </c>
      <c r="E8126" t="str">
        <f t="shared" si="380"/>
        <v>Shahid Hopkins20170806</v>
      </c>
      <c r="F8126">
        <f>IF(COUNTIF($E$2:E8126, E8126) = 1, MAX($F$1:F8125) + 1, INDEX($F$1:F8125, MATCH(E8126, $E$1:E8125, 0)))</f>
        <v>4047</v>
      </c>
      <c r="G8126" t="s">
        <v>149</v>
      </c>
      <c r="H8126" t="s">
        <v>11</v>
      </c>
      <c r="I8126" t="s">
        <v>200</v>
      </c>
      <c r="J8126" t="s">
        <v>2056</v>
      </c>
      <c r="K8126" s="17">
        <v>70.12</v>
      </c>
      <c r="L8126" s="17">
        <v>4</v>
      </c>
      <c r="M8126" s="17">
        <v>21.04</v>
      </c>
      <c r="N8126" s="17" t="str">
        <f>IF(SalesData[[#This Row],[Profit]]&gt;0,"Profit","Loss")</f>
        <v>Profit</v>
      </c>
    </row>
    <row r="8127" spans="1:14" x14ac:dyDescent="0.25">
      <c r="A8127" s="1">
        <v>42954</v>
      </c>
      <c r="B8127" s="3">
        <f t="shared" si="378"/>
        <v>2017</v>
      </c>
      <c r="C8127" s="3">
        <f t="shared" si="379"/>
        <v>8</v>
      </c>
      <c r="D8127" t="s">
        <v>2156</v>
      </c>
      <c r="E8127" t="str">
        <f t="shared" si="380"/>
        <v>Fred McMath20170807</v>
      </c>
      <c r="F8127">
        <f>IF(COUNTIF($E$2:E8127, E8127) = 1, MAX($F$1:F8126) + 1, INDEX($F$1:F8126, MATCH(E8127, $E$1:E8126, 0)))</f>
        <v>4048</v>
      </c>
      <c r="G8127" t="s">
        <v>245</v>
      </c>
      <c r="H8127" t="s">
        <v>39</v>
      </c>
      <c r="I8127" t="s">
        <v>52</v>
      </c>
      <c r="J8127" t="s">
        <v>1078</v>
      </c>
      <c r="K8127" s="17">
        <v>79.989999999999995</v>
      </c>
      <c r="L8127" s="17">
        <v>1</v>
      </c>
      <c r="M8127" s="17">
        <v>22</v>
      </c>
      <c r="N8127" s="17" t="str">
        <f>IF(SalesData[[#This Row],[Profit]]&gt;0,"Profit","Loss")</f>
        <v>Profit</v>
      </c>
    </row>
    <row r="8128" spans="1:14" x14ac:dyDescent="0.25">
      <c r="A8128" s="1">
        <v>42954</v>
      </c>
      <c r="B8128" s="3">
        <f t="shared" si="378"/>
        <v>2017</v>
      </c>
      <c r="C8128" s="3">
        <f t="shared" si="379"/>
        <v>8</v>
      </c>
      <c r="D8128" t="s">
        <v>2197</v>
      </c>
      <c r="E8128" t="str">
        <f t="shared" si="380"/>
        <v>Joni Wasserman20170807</v>
      </c>
      <c r="F8128">
        <f>IF(COUNTIF($E$2:E8128, E8128) = 1, MAX($F$1:F8127) + 1, INDEX($F$1:F8127, MATCH(E8128, $E$1:E8127, 0)))</f>
        <v>4049</v>
      </c>
      <c r="G8128" t="s">
        <v>149</v>
      </c>
      <c r="H8128" t="s">
        <v>11</v>
      </c>
      <c r="I8128" t="s">
        <v>24</v>
      </c>
      <c r="J8128" t="s">
        <v>2204</v>
      </c>
      <c r="K8128" s="17">
        <v>11.68</v>
      </c>
      <c r="L8128" s="17">
        <v>2</v>
      </c>
      <c r="M8128" s="17">
        <v>5.49</v>
      </c>
      <c r="N8128" s="17" t="str">
        <f>IF(SalesData[[#This Row],[Profit]]&gt;0,"Profit","Loss")</f>
        <v>Profit</v>
      </c>
    </row>
    <row r="8129" spans="1:14" x14ac:dyDescent="0.25">
      <c r="A8129" s="1">
        <v>42954</v>
      </c>
      <c r="B8129" s="3">
        <f t="shared" si="378"/>
        <v>2017</v>
      </c>
      <c r="C8129" s="3">
        <f t="shared" si="379"/>
        <v>8</v>
      </c>
      <c r="D8129" t="s">
        <v>2197</v>
      </c>
      <c r="E8129" t="str">
        <f t="shared" si="380"/>
        <v>Joni Wasserman20170807</v>
      </c>
      <c r="F8129">
        <f>IF(COUNTIF($E$2:E8129, E8129) = 1, MAX($F$1:F8128) + 1, INDEX($F$1:F8128, MATCH(E8129, $E$1:E8128, 0)))</f>
        <v>4049</v>
      </c>
      <c r="G8129" t="s">
        <v>149</v>
      </c>
      <c r="H8129" t="s">
        <v>11</v>
      </c>
      <c r="I8129" t="s">
        <v>24</v>
      </c>
      <c r="J8129" t="s">
        <v>207</v>
      </c>
      <c r="K8129" s="17">
        <v>104.8</v>
      </c>
      <c r="L8129" s="17">
        <v>10</v>
      </c>
      <c r="M8129" s="17">
        <v>26.2</v>
      </c>
      <c r="N8129" s="17" t="str">
        <f>IF(SalesData[[#This Row],[Profit]]&gt;0,"Profit","Loss")</f>
        <v>Profit</v>
      </c>
    </row>
    <row r="8130" spans="1:14" x14ac:dyDescent="0.25">
      <c r="A8130" s="1">
        <v>42954</v>
      </c>
      <c r="B8130" s="3">
        <f t="shared" ref="B8130:B8193" si="381">YEAR(A8130)</f>
        <v>2017</v>
      </c>
      <c r="C8130" s="3">
        <f t="shared" ref="C8130:C8193" si="382">MONTH(A8130)</f>
        <v>8</v>
      </c>
      <c r="D8130" t="s">
        <v>505</v>
      </c>
      <c r="E8130" t="str">
        <f t="shared" ref="E8130:E8193" si="383">D8130 &amp; TEXT(A8130, "yyyymmdd")</f>
        <v>Jay Kimmel20170807</v>
      </c>
      <c r="F8130">
        <f>IF(COUNTIF($E$2:E8130, E8130) = 1, MAX($F$1:F8129) + 1, INDEX($F$1:F8129, MATCH(E8130, $E$1:E8129, 0)))</f>
        <v>4050</v>
      </c>
      <c r="G8130" t="s">
        <v>27</v>
      </c>
      <c r="H8130" t="s">
        <v>39</v>
      </c>
      <c r="I8130" t="s">
        <v>40</v>
      </c>
      <c r="J8130" t="s">
        <v>943</v>
      </c>
      <c r="K8130" s="17">
        <v>159.96</v>
      </c>
      <c r="L8130" s="17">
        <v>5</v>
      </c>
      <c r="M8130" s="17">
        <v>18</v>
      </c>
      <c r="N8130" s="17" t="str">
        <f>IF(SalesData[[#This Row],[Profit]]&gt;0,"Profit","Loss")</f>
        <v>Profit</v>
      </c>
    </row>
    <row r="8131" spans="1:14" x14ac:dyDescent="0.25">
      <c r="A8131" s="1">
        <v>42954</v>
      </c>
      <c r="B8131" s="3">
        <f t="shared" si="381"/>
        <v>2017</v>
      </c>
      <c r="C8131" s="3">
        <f t="shared" si="382"/>
        <v>8</v>
      </c>
      <c r="D8131" t="s">
        <v>505</v>
      </c>
      <c r="E8131" t="str">
        <f t="shared" si="383"/>
        <v>Jay Kimmel20170807</v>
      </c>
      <c r="F8131">
        <f>IF(COUNTIF($E$2:E8131, E8131) = 1, MAX($F$1:F8130) + 1, INDEX($F$1:F8130, MATCH(E8131, $E$1:E8130, 0)))</f>
        <v>4050</v>
      </c>
      <c r="G8131" t="s">
        <v>27</v>
      </c>
      <c r="H8131" t="s">
        <v>11</v>
      </c>
      <c r="I8131" t="s">
        <v>20</v>
      </c>
      <c r="J8131" t="s">
        <v>2292</v>
      </c>
      <c r="K8131" s="17">
        <v>13.76</v>
      </c>
      <c r="L8131" s="17">
        <v>2</v>
      </c>
      <c r="M8131" s="17">
        <v>4.6399999999999997</v>
      </c>
      <c r="N8131" s="17" t="str">
        <f>IF(SalesData[[#This Row],[Profit]]&gt;0,"Profit","Loss")</f>
        <v>Profit</v>
      </c>
    </row>
    <row r="8132" spans="1:14" x14ac:dyDescent="0.25">
      <c r="A8132" s="1">
        <v>42954</v>
      </c>
      <c r="B8132" s="3">
        <f t="shared" si="381"/>
        <v>2017</v>
      </c>
      <c r="C8132" s="3">
        <f t="shared" si="382"/>
        <v>8</v>
      </c>
      <c r="D8132" t="s">
        <v>672</v>
      </c>
      <c r="E8132" t="str">
        <f t="shared" si="383"/>
        <v>Cindy Chapman20170807</v>
      </c>
      <c r="F8132">
        <f>IF(COUNTIF($E$2:E8132, E8132) = 1, MAX($F$1:F8131) + 1, INDEX($F$1:F8131, MATCH(E8132, $E$1:E8131, 0)))</f>
        <v>4051</v>
      </c>
      <c r="G8132" t="s">
        <v>315</v>
      </c>
      <c r="H8132" t="s">
        <v>39</v>
      </c>
      <c r="I8132" t="s">
        <v>52</v>
      </c>
      <c r="J8132" t="s">
        <v>1022</v>
      </c>
      <c r="K8132" s="17">
        <v>63.96</v>
      </c>
      <c r="L8132" s="17">
        <v>4</v>
      </c>
      <c r="M8132" s="17">
        <v>19.829999999999998</v>
      </c>
      <c r="N8132" s="17" t="str">
        <f>IF(SalesData[[#This Row],[Profit]]&gt;0,"Profit","Loss")</f>
        <v>Profit</v>
      </c>
    </row>
    <row r="8133" spans="1:14" x14ac:dyDescent="0.25">
      <c r="A8133" s="1">
        <v>42954</v>
      </c>
      <c r="B8133" s="3">
        <f t="shared" si="381"/>
        <v>2017</v>
      </c>
      <c r="C8133" s="3">
        <f t="shared" si="382"/>
        <v>8</v>
      </c>
      <c r="D8133" t="s">
        <v>1738</v>
      </c>
      <c r="E8133" t="str">
        <f t="shared" si="383"/>
        <v>Matt Collins20170807</v>
      </c>
      <c r="F8133">
        <f>IF(COUNTIF($E$2:E8133, E8133) = 1, MAX($F$1:F8132) + 1, INDEX($F$1:F8132, MATCH(E8133, $E$1:E8132, 0)))</f>
        <v>4052</v>
      </c>
      <c r="G8133" t="s">
        <v>27</v>
      </c>
      <c r="H8133" t="s">
        <v>11</v>
      </c>
      <c r="I8133" t="s">
        <v>12</v>
      </c>
      <c r="J8133" t="s">
        <v>264</v>
      </c>
      <c r="K8133" s="17">
        <v>244.55</v>
      </c>
      <c r="L8133" s="17">
        <v>5</v>
      </c>
      <c r="M8133" s="17">
        <v>114.94</v>
      </c>
      <c r="N8133" s="17" t="str">
        <f>IF(SalesData[[#This Row],[Profit]]&gt;0,"Profit","Loss")</f>
        <v>Profit</v>
      </c>
    </row>
    <row r="8134" spans="1:14" x14ac:dyDescent="0.25">
      <c r="A8134" s="1">
        <v>42954</v>
      </c>
      <c r="B8134" s="3">
        <f t="shared" si="381"/>
        <v>2017</v>
      </c>
      <c r="C8134" s="3">
        <f t="shared" si="382"/>
        <v>8</v>
      </c>
      <c r="D8134" t="s">
        <v>280</v>
      </c>
      <c r="E8134" t="str">
        <f t="shared" si="383"/>
        <v>Chloris Kastensmidt20170807</v>
      </c>
      <c r="F8134">
        <f>IF(COUNTIF($E$2:E8134, E8134) = 1, MAX($F$1:F8133) + 1, INDEX($F$1:F8133, MATCH(E8134, $E$1:E8133, 0)))</f>
        <v>4053</v>
      </c>
      <c r="G8134" t="s">
        <v>10</v>
      </c>
      <c r="H8134" t="s">
        <v>39</v>
      </c>
      <c r="I8134" t="s">
        <v>52</v>
      </c>
      <c r="J8134" t="s">
        <v>2309</v>
      </c>
      <c r="K8134" s="17">
        <v>119.45</v>
      </c>
      <c r="L8134" s="17">
        <v>3</v>
      </c>
      <c r="M8134" s="17">
        <v>-13.44</v>
      </c>
      <c r="N8134" s="17" t="str">
        <f>IF(SalesData[[#This Row],[Profit]]&gt;0,"Profit","Loss")</f>
        <v>Loss</v>
      </c>
    </row>
    <row r="8135" spans="1:14" x14ac:dyDescent="0.25">
      <c r="A8135" s="1">
        <v>42954</v>
      </c>
      <c r="B8135" s="3">
        <f t="shared" si="381"/>
        <v>2017</v>
      </c>
      <c r="C8135" s="3">
        <f t="shared" si="382"/>
        <v>8</v>
      </c>
      <c r="D8135" t="s">
        <v>280</v>
      </c>
      <c r="E8135" t="str">
        <f t="shared" si="383"/>
        <v>Chloris Kastensmidt20170807</v>
      </c>
      <c r="F8135">
        <f>IF(COUNTIF($E$2:E8135, E8135) = 1, MAX($F$1:F8134) + 1, INDEX($F$1:F8134, MATCH(E8135, $E$1:E8134, 0)))</f>
        <v>4053</v>
      </c>
      <c r="G8135" t="s">
        <v>10</v>
      </c>
      <c r="H8135" t="s">
        <v>11</v>
      </c>
      <c r="I8135" t="s">
        <v>18</v>
      </c>
      <c r="J8135" t="s">
        <v>1851</v>
      </c>
      <c r="K8135" s="17">
        <v>118.16</v>
      </c>
      <c r="L8135" s="17">
        <v>2</v>
      </c>
      <c r="M8135" s="17">
        <v>-25.11</v>
      </c>
      <c r="N8135" s="17" t="str">
        <f>IF(SalesData[[#This Row],[Profit]]&gt;0,"Profit","Loss")</f>
        <v>Loss</v>
      </c>
    </row>
    <row r="8136" spans="1:14" x14ac:dyDescent="0.25">
      <c r="A8136" s="1">
        <v>42954</v>
      </c>
      <c r="B8136" s="3">
        <f t="shared" si="381"/>
        <v>2017</v>
      </c>
      <c r="C8136" s="3">
        <f t="shared" si="382"/>
        <v>8</v>
      </c>
      <c r="D8136" t="s">
        <v>1617</v>
      </c>
      <c r="E8136" t="str">
        <f t="shared" si="383"/>
        <v>Jeremy Lonsdale20170807</v>
      </c>
      <c r="F8136">
        <f>IF(COUNTIF($E$2:E8136, E8136) = 1, MAX($F$1:F8135) + 1, INDEX($F$1:F8135, MATCH(E8136, $E$1:E8135, 0)))</f>
        <v>4054</v>
      </c>
      <c r="G8136" t="s">
        <v>27</v>
      </c>
      <c r="H8136" t="s">
        <v>39</v>
      </c>
      <c r="I8136" t="s">
        <v>40</v>
      </c>
      <c r="J8136" t="s">
        <v>313</v>
      </c>
      <c r="K8136" s="17">
        <v>707.88</v>
      </c>
      <c r="L8136" s="17">
        <v>3</v>
      </c>
      <c r="M8136" s="17">
        <v>44.24</v>
      </c>
      <c r="N8136" s="17" t="str">
        <f>IF(SalesData[[#This Row],[Profit]]&gt;0,"Profit","Loss")</f>
        <v>Profit</v>
      </c>
    </row>
    <row r="8137" spans="1:14" x14ac:dyDescent="0.25">
      <c r="A8137" s="1">
        <v>42954</v>
      </c>
      <c r="B8137" s="3">
        <f t="shared" si="381"/>
        <v>2017</v>
      </c>
      <c r="C8137" s="3">
        <f t="shared" si="382"/>
        <v>8</v>
      </c>
      <c r="D8137" t="s">
        <v>1617</v>
      </c>
      <c r="E8137" t="str">
        <f t="shared" si="383"/>
        <v>Jeremy Lonsdale20170807</v>
      </c>
      <c r="F8137">
        <f>IF(COUNTIF($E$2:E8137, E8137) = 1, MAX($F$1:F8136) + 1, INDEX($F$1:F8136, MATCH(E8137, $E$1:E8136, 0)))</f>
        <v>4054</v>
      </c>
      <c r="G8137" t="s">
        <v>27</v>
      </c>
      <c r="H8137" t="s">
        <v>11</v>
      </c>
      <c r="I8137" t="s">
        <v>20</v>
      </c>
      <c r="J8137" t="s">
        <v>897</v>
      </c>
      <c r="K8137" s="17">
        <v>11.95</v>
      </c>
      <c r="L8137" s="17">
        <v>3</v>
      </c>
      <c r="M8137" s="17">
        <v>4.18</v>
      </c>
      <c r="N8137" s="17" t="str">
        <f>IF(SalesData[[#This Row],[Profit]]&gt;0,"Profit","Loss")</f>
        <v>Profit</v>
      </c>
    </row>
    <row r="8138" spans="1:14" x14ac:dyDescent="0.25">
      <c r="A8138" s="1">
        <v>42954</v>
      </c>
      <c r="B8138" s="3">
        <f t="shared" si="381"/>
        <v>2017</v>
      </c>
      <c r="C8138" s="3">
        <f t="shared" si="382"/>
        <v>8</v>
      </c>
      <c r="D8138" t="s">
        <v>1617</v>
      </c>
      <c r="E8138" t="str">
        <f t="shared" si="383"/>
        <v>Jeremy Lonsdale20170807</v>
      </c>
      <c r="F8138">
        <f>IF(COUNTIF($E$2:E8138, E8138) = 1, MAX($F$1:F8137) + 1, INDEX($F$1:F8137, MATCH(E8138, $E$1:E8137, 0)))</f>
        <v>4054</v>
      </c>
      <c r="G8138" t="s">
        <v>27</v>
      </c>
      <c r="H8138" t="s">
        <v>11</v>
      </c>
      <c r="I8138" t="s">
        <v>20</v>
      </c>
      <c r="J8138" t="s">
        <v>2694</v>
      </c>
      <c r="K8138" s="17">
        <v>31.13</v>
      </c>
      <c r="L8138" s="17">
        <v>3</v>
      </c>
      <c r="M8138" s="17">
        <v>11.67</v>
      </c>
      <c r="N8138" s="17" t="str">
        <f>IF(SalesData[[#This Row],[Profit]]&gt;0,"Profit","Loss")</f>
        <v>Profit</v>
      </c>
    </row>
    <row r="8139" spans="1:14" x14ac:dyDescent="0.25">
      <c r="A8139" s="1">
        <v>42954</v>
      </c>
      <c r="B8139" s="3">
        <f t="shared" si="381"/>
        <v>2017</v>
      </c>
      <c r="C8139" s="3">
        <f t="shared" si="382"/>
        <v>8</v>
      </c>
      <c r="D8139" t="s">
        <v>1617</v>
      </c>
      <c r="E8139" t="str">
        <f t="shared" si="383"/>
        <v>Jeremy Lonsdale20170807</v>
      </c>
      <c r="F8139">
        <f>IF(COUNTIF($E$2:E8139, E8139) = 1, MAX($F$1:F8138) + 1, INDEX($F$1:F8138, MATCH(E8139, $E$1:E8138, 0)))</f>
        <v>4054</v>
      </c>
      <c r="G8139" t="s">
        <v>27</v>
      </c>
      <c r="H8139" t="s">
        <v>39</v>
      </c>
      <c r="I8139" t="s">
        <v>52</v>
      </c>
      <c r="J8139" t="s">
        <v>2579</v>
      </c>
      <c r="K8139" s="17">
        <v>55.76</v>
      </c>
      <c r="L8139" s="17">
        <v>4</v>
      </c>
      <c r="M8139" s="17">
        <v>7.81</v>
      </c>
      <c r="N8139" s="17" t="str">
        <f>IF(SalesData[[#This Row],[Profit]]&gt;0,"Profit","Loss")</f>
        <v>Profit</v>
      </c>
    </row>
    <row r="8140" spans="1:14" x14ac:dyDescent="0.25">
      <c r="A8140" s="1">
        <v>42954</v>
      </c>
      <c r="B8140" s="3">
        <f t="shared" si="381"/>
        <v>2017</v>
      </c>
      <c r="C8140" s="3">
        <f t="shared" si="382"/>
        <v>8</v>
      </c>
      <c r="D8140" t="s">
        <v>1617</v>
      </c>
      <c r="E8140" t="str">
        <f t="shared" si="383"/>
        <v>Jeremy Lonsdale20170807</v>
      </c>
      <c r="F8140">
        <f>IF(COUNTIF($E$2:E8140, E8140) = 1, MAX($F$1:F8139) + 1, INDEX($F$1:F8139, MATCH(E8140, $E$1:E8139, 0)))</f>
        <v>4054</v>
      </c>
      <c r="G8140" t="s">
        <v>27</v>
      </c>
      <c r="H8140" t="s">
        <v>11</v>
      </c>
      <c r="I8140" t="s">
        <v>12</v>
      </c>
      <c r="J8140" t="s">
        <v>936</v>
      </c>
      <c r="K8140" s="17">
        <v>24.56</v>
      </c>
      <c r="L8140" s="17">
        <v>2</v>
      </c>
      <c r="M8140" s="17">
        <v>11.54</v>
      </c>
      <c r="N8140" s="17" t="str">
        <f>IF(SalesData[[#This Row],[Profit]]&gt;0,"Profit","Loss")</f>
        <v>Profit</v>
      </c>
    </row>
    <row r="8141" spans="1:14" x14ac:dyDescent="0.25">
      <c r="A8141" s="1">
        <v>42954</v>
      </c>
      <c r="B8141" s="3">
        <f t="shared" si="381"/>
        <v>2017</v>
      </c>
      <c r="C8141" s="3">
        <f t="shared" si="382"/>
        <v>8</v>
      </c>
      <c r="D8141" t="s">
        <v>1617</v>
      </c>
      <c r="E8141" t="str">
        <f t="shared" si="383"/>
        <v>Jeremy Lonsdale20170807</v>
      </c>
      <c r="F8141">
        <f>IF(COUNTIF($E$2:E8141, E8141) = 1, MAX($F$1:F8140) + 1, INDEX($F$1:F8140, MATCH(E8141, $E$1:E8140, 0)))</f>
        <v>4054</v>
      </c>
      <c r="G8141" t="s">
        <v>27</v>
      </c>
      <c r="H8141" t="s">
        <v>34</v>
      </c>
      <c r="I8141" t="s">
        <v>47</v>
      </c>
      <c r="J8141" t="s">
        <v>2153</v>
      </c>
      <c r="K8141" s="17">
        <v>51.75</v>
      </c>
      <c r="L8141" s="17">
        <v>1</v>
      </c>
      <c r="M8141" s="17">
        <v>15.53</v>
      </c>
      <c r="N8141" s="17" t="str">
        <f>IF(SalesData[[#This Row],[Profit]]&gt;0,"Profit","Loss")</f>
        <v>Profit</v>
      </c>
    </row>
    <row r="8142" spans="1:14" x14ac:dyDescent="0.25">
      <c r="A8142" s="1">
        <v>42954</v>
      </c>
      <c r="B8142" s="3">
        <f t="shared" si="381"/>
        <v>2017</v>
      </c>
      <c r="C8142" s="3">
        <f t="shared" si="382"/>
        <v>8</v>
      </c>
      <c r="D8142" t="s">
        <v>1617</v>
      </c>
      <c r="E8142" t="str">
        <f t="shared" si="383"/>
        <v>Jeremy Lonsdale20170807</v>
      </c>
      <c r="F8142">
        <f>IF(COUNTIF($E$2:E8142, E8142) = 1, MAX($F$1:F8141) + 1, INDEX($F$1:F8141, MATCH(E8142, $E$1:E8141, 0)))</f>
        <v>4054</v>
      </c>
      <c r="G8142" t="s">
        <v>27</v>
      </c>
      <c r="H8142" t="s">
        <v>34</v>
      </c>
      <c r="I8142" t="s">
        <v>35</v>
      </c>
      <c r="J8142" t="s">
        <v>2695</v>
      </c>
      <c r="K8142" s="17">
        <v>207.18</v>
      </c>
      <c r="L8142" s="17">
        <v>1</v>
      </c>
      <c r="M8142" s="17">
        <v>25.9</v>
      </c>
      <c r="N8142" s="17" t="str">
        <f>IF(SalesData[[#This Row],[Profit]]&gt;0,"Profit","Loss")</f>
        <v>Profit</v>
      </c>
    </row>
    <row r="8143" spans="1:14" x14ac:dyDescent="0.25">
      <c r="A8143" s="1">
        <v>42954</v>
      </c>
      <c r="B8143" s="3">
        <f t="shared" si="381"/>
        <v>2017</v>
      </c>
      <c r="C8143" s="3">
        <f t="shared" si="382"/>
        <v>8</v>
      </c>
      <c r="D8143" t="s">
        <v>1617</v>
      </c>
      <c r="E8143" t="str">
        <f t="shared" si="383"/>
        <v>Jeremy Lonsdale20170807</v>
      </c>
      <c r="F8143">
        <f>IF(COUNTIF($E$2:E8143, E8143) = 1, MAX($F$1:F8142) + 1, INDEX($F$1:F8142, MATCH(E8143, $E$1:E8142, 0)))</f>
        <v>4054</v>
      </c>
      <c r="G8143" t="s">
        <v>27</v>
      </c>
      <c r="H8143" t="s">
        <v>11</v>
      </c>
      <c r="I8143" t="s">
        <v>92</v>
      </c>
      <c r="J8143" t="s">
        <v>253</v>
      </c>
      <c r="K8143" s="17">
        <v>1473.1</v>
      </c>
      <c r="L8143" s="17">
        <v>5</v>
      </c>
      <c r="M8143" s="17">
        <v>412.47</v>
      </c>
      <c r="N8143" s="17" t="str">
        <f>IF(SalesData[[#This Row],[Profit]]&gt;0,"Profit","Loss")</f>
        <v>Profit</v>
      </c>
    </row>
    <row r="8144" spans="1:14" x14ac:dyDescent="0.25">
      <c r="A8144" s="1">
        <v>42957</v>
      </c>
      <c r="B8144" s="3">
        <f t="shared" si="381"/>
        <v>2017</v>
      </c>
      <c r="C8144" s="3">
        <f t="shared" si="382"/>
        <v>8</v>
      </c>
      <c r="D8144" t="s">
        <v>1042</v>
      </c>
      <c r="E8144" t="str">
        <f t="shared" si="383"/>
        <v>Ivan Liston20170810</v>
      </c>
      <c r="F8144">
        <f>IF(COUNTIF($E$2:E8144, E8144) = 1, MAX($F$1:F8143) + 1, INDEX($F$1:F8143, MATCH(E8144, $E$1:E8143, 0)))</f>
        <v>4055</v>
      </c>
      <c r="G8144" t="s">
        <v>129</v>
      </c>
      <c r="H8144" t="s">
        <v>11</v>
      </c>
      <c r="I8144" t="s">
        <v>63</v>
      </c>
      <c r="J8144" t="s">
        <v>64</v>
      </c>
      <c r="K8144" s="17">
        <v>70.08</v>
      </c>
      <c r="L8144" s="17">
        <v>6</v>
      </c>
      <c r="M8144" s="17">
        <v>35.04</v>
      </c>
      <c r="N8144" s="17" t="str">
        <f>IF(SalesData[[#This Row],[Profit]]&gt;0,"Profit","Loss")</f>
        <v>Profit</v>
      </c>
    </row>
    <row r="8145" spans="1:14" x14ac:dyDescent="0.25">
      <c r="A8145" s="1">
        <v>42957</v>
      </c>
      <c r="B8145" s="3">
        <f t="shared" si="381"/>
        <v>2017</v>
      </c>
      <c r="C8145" s="3">
        <f t="shared" si="382"/>
        <v>8</v>
      </c>
      <c r="D8145" t="s">
        <v>1042</v>
      </c>
      <c r="E8145" t="str">
        <f t="shared" si="383"/>
        <v>Ivan Liston20170810</v>
      </c>
      <c r="F8145">
        <f>IF(COUNTIF($E$2:E8145, E8145) = 1, MAX($F$1:F8144) + 1, INDEX($F$1:F8144, MATCH(E8145, $E$1:E8144, 0)))</f>
        <v>4055</v>
      </c>
      <c r="G8145" t="s">
        <v>129</v>
      </c>
      <c r="H8145" t="s">
        <v>34</v>
      </c>
      <c r="I8145" t="s">
        <v>47</v>
      </c>
      <c r="J8145" t="s">
        <v>570</v>
      </c>
      <c r="K8145" s="17">
        <v>121.3</v>
      </c>
      <c r="L8145" s="17">
        <v>2</v>
      </c>
      <c r="M8145" s="17">
        <v>25.47</v>
      </c>
      <c r="N8145" s="17" t="str">
        <f>IF(SalesData[[#This Row],[Profit]]&gt;0,"Profit","Loss")</f>
        <v>Profit</v>
      </c>
    </row>
    <row r="8146" spans="1:14" x14ac:dyDescent="0.25">
      <c r="A8146" s="1">
        <v>42957</v>
      </c>
      <c r="B8146" s="3">
        <f t="shared" si="381"/>
        <v>2017</v>
      </c>
      <c r="C8146" s="3">
        <f t="shared" si="382"/>
        <v>8</v>
      </c>
      <c r="D8146" t="s">
        <v>1042</v>
      </c>
      <c r="E8146" t="str">
        <f t="shared" si="383"/>
        <v>Ivan Liston20170810</v>
      </c>
      <c r="F8146">
        <f>IF(COUNTIF($E$2:E8146, E8146) = 1, MAX($F$1:F8145) + 1, INDEX($F$1:F8145, MATCH(E8146, $E$1:E8145, 0)))</f>
        <v>4055</v>
      </c>
      <c r="G8146" t="s">
        <v>129</v>
      </c>
      <c r="H8146" t="s">
        <v>39</v>
      </c>
      <c r="I8146" t="s">
        <v>40</v>
      </c>
      <c r="J8146" t="s">
        <v>173</v>
      </c>
      <c r="K8146" s="17">
        <v>1454.49</v>
      </c>
      <c r="L8146" s="17">
        <v>9</v>
      </c>
      <c r="M8146" s="17">
        <v>378.17</v>
      </c>
      <c r="N8146" s="17" t="str">
        <f>IF(SalesData[[#This Row],[Profit]]&gt;0,"Profit","Loss")</f>
        <v>Profit</v>
      </c>
    </row>
    <row r="8147" spans="1:14" x14ac:dyDescent="0.25">
      <c r="A8147" s="1">
        <v>42957</v>
      </c>
      <c r="B8147" s="3">
        <f t="shared" si="381"/>
        <v>2017</v>
      </c>
      <c r="C8147" s="3">
        <f t="shared" si="382"/>
        <v>8</v>
      </c>
      <c r="D8147" t="s">
        <v>1797</v>
      </c>
      <c r="E8147" t="str">
        <f t="shared" si="383"/>
        <v>Steve Chapman20170810</v>
      </c>
      <c r="F8147">
        <f>IF(COUNTIF($E$2:E8147, E8147) = 1, MAX($F$1:F8146) + 1, INDEX($F$1:F8146, MATCH(E8147, $E$1:E8146, 0)))</f>
        <v>4056</v>
      </c>
      <c r="G8147" t="s">
        <v>129</v>
      </c>
      <c r="H8147" t="s">
        <v>11</v>
      </c>
      <c r="I8147" t="s">
        <v>12</v>
      </c>
      <c r="J8147" t="s">
        <v>1855</v>
      </c>
      <c r="K8147" s="17">
        <v>177.2</v>
      </c>
      <c r="L8147" s="17">
        <v>5</v>
      </c>
      <c r="M8147" s="17">
        <v>83.28</v>
      </c>
      <c r="N8147" s="17" t="str">
        <f>IF(SalesData[[#This Row],[Profit]]&gt;0,"Profit","Loss")</f>
        <v>Profit</v>
      </c>
    </row>
    <row r="8148" spans="1:14" x14ac:dyDescent="0.25">
      <c r="A8148" s="1">
        <v>42958</v>
      </c>
      <c r="B8148" s="3">
        <f t="shared" si="381"/>
        <v>2017</v>
      </c>
      <c r="C8148" s="3">
        <f t="shared" si="382"/>
        <v>8</v>
      </c>
      <c r="D8148" t="s">
        <v>1502</v>
      </c>
      <c r="E8148" t="str">
        <f t="shared" si="383"/>
        <v>Sylvia Foulston20170811</v>
      </c>
      <c r="F8148">
        <f>IF(COUNTIF($E$2:E8148, E8148) = 1, MAX($F$1:F8147) + 1, INDEX($F$1:F8147, MATCH(E8148, $E$1:E8147, 0)))</f>
        <v>4057</v>
      </c>
      <c r="G8148" t="s">
        <v>10</v>
      </c>
      <c r="H8148" t="s">
        <v>11</v>
      </c>
      <c r="I8148" t="s">
        <v>12</v>
      </c>
      <c r="J8148" t="s">
        <v>1608</v>
      </c>
      <c r="K8148" s="17">
        <v>29.66</v>
      </c>
      <c r="L8148" s="17">
        <v>4</v>
      </c>
      <c r="M8148" s="17">
        <v>10.01</v>
      </c>
      <c r="N8148" s="17" t="str">
        <f>IF(SalesData[[#This Row],[Profit]]&gt;0,"Profit","Loss")</f>
        <v>Profit</v>
      </c>
    </row>
    <row r="8149" spans="1:14" x14ac:dyDescent="0.25">
      <c r="A8149" s="1">
        <v>42958</v>
      </c>
      <c r="B8149" s="3">
        <f t="shared" si="381"/>
        <v>2017</v>
      </c>
      <c r="C8149" s="3">
        <f t="shared" si="382"/>
        <v>8</v>
      </c>
      <c r="D8149" t="s">
        <v>1502</v>
      </c>
      <c r="E8149" t="str">
        <f t="shared" si="383"/>
        <v>Sylvia Foulston20170811</v>
      </c>
      <c r="F8149">
        <f>IF(COUNTIF($E$2:E8149, E8149) = 1, MAX($F$1:F8148) + 1, INDEX($F$1:F8148, MATCH(E8149, $E$1:E8148, 0)))</f>
        <v>4057</v>
      </c>
      <c r="G8149" t="s">
        <v>10</v>
      </c>
      <c r="H8149" t="s">
        <v>11</v>
      </c>
      <c r="I8149" t="s">
        <v>24</v>
      </c>
      <c r="J8149" t="s">
        <v>890</v>
      </c>
      <c r="K8149" s="17">
        <v>9.18</v>
      </c>
      <c r="L8149" s="17">
        <v>7</v>
      </c>
      <c r="M8149" s="17">
        <v>2.87</v>
      </c>
      <c r="N8149" s="17" t="str">
        <f>IF(SalesData[[#This Row],[Profit]]&gt;0,"Profit","Loss")</f>
        <v>Profit</v>
      </c>
    </row>
    <row r="8150" spans="1:14" x14ac:dyDescent="0.25">
      <c r="A8150" s="1">
        <v>42958</v>
      </c>
      <c r="B8150" s="3">
        <f t="shared" si="381"/>
        <v>2017</v>
      </c>
      <c r="C8150" s="3">
        <f t="shared" si="382"/>
        <v>8</v>
      </c>
      <c r="D8150" t="s">
        <v>1502</v>
      </c>
      <c r="E8150" t="str">
        <f t="shared" si="383"/>
        <v>Sylvia Foulston20170811</v>
      </c>
      <c r="F8150">
        <f>IF(COUNTIF($E$2:E8150, E8150) = 1, MAX($F$1:F8149) + 1, INDEX($F$1:F8149, MATCH(E8150, $E$1:E8149, 0)))</f>
        <v>4057</v>
      </c>
      <c r="G8150" t="s">
        <v>10</v>
      </c>
      <c r="H8150" t="s">
        <v>39</v>
      </c>
      <c r="I8150" t="s">
        <v>40</v>
      </c>
      <c r="J8150" t="s">
        <v>520</v>
      </c>
      <c r="K8150" s="17">
        <v>153.58000000000001</v>
      </c>
      <c r="L8150" s="17">
        <v>2</v>
      </c>
      <c r="M8150" s="17">
        <v>13.44</v>
      </c>
      <c r="N8150" s="17" t="str">
        <f>IF(SalesData[[#This Row],[Profit]]&gt;0,"Profit","Loss")</f>
        <v>Profit</v>
      </c>
    </row>
    <row r="8151" spans="1:14" x14ac:dyDescent="0.25">
      <c r="A8151" s="1">
        <v>42958</v>
      </c>
      <c r="B8151" s="3">
        <f t="shared" si="381"/>
        <v>2017</v>
      </c>
      <c r="C8151" s="3">
        <f t="shared" si="382"/>
        <v>8</v>
      </c>
      <c r="D8151" t="s">
        <v>1502</v>
      </c>
      <c r="E8151" t="str">
        <f t="shared" si="383"/>
        <v>Sylvia Foulston20170811</v>
      </c>
      <c r="F8151">
        <f>IF(COUNTIF($E$2:E8151, E8151) = 1, MAX($F$1:F8150) + 1, INDEX($F$1:F8150, MATCH(E8151, $E$1:E8150, 0)))</f>
        <v>4057</v>
      </c>
      <c r="G8151" t="s">
        <v>10</v>
      </c>
      <c r="H8151" t="s">
        <v>11</v>
      </c>
      <c r="I8151" t="s">
        <v>20</v>
      </c>
      <c r="J8151" t="s">
        <v>467</v>
      </c>
      <c r="K8151" s="17">
        <v>12.86</v>
      </c>
      <c r="L8151" s="17">
        <v>8</v>
      </c>
      <c r="M8151" s="17">
        <v>-22.51</v>
      </c>
      <c r="N8151" s="17" t="str">
        <f>IF(SalesData[[#This Row],[Profit]]&gt;0,"Profit","Loss")</f>
        <v>Loss</v>
      </c>
    </row>
    <row r="8152" spans="1:14" x14ac:dyDescent="0.25">
      <c r="A8152" s="1">
        <v>42958</v>
      </c>
      <c r="B8152" s="3">
        <f t="shared" si="381"/>
        <v>2017</v>
      </c>
      <c r="C8152" s="3">
        <f t="shared" si="382"/>
        <v>8</v>
      </c>
      <c r="D8152" t="s">
        <v>398</v>
      </c>
      <c r="E8152" t="str">
        <f t="shared" si="383"/>
        <v>Daniel Raglin20170811</v>
      </c>
      <c r="F8152">
        <f>IF(COUNTIF($E$2:E8152, E8152) = 1, MAX($F$1:F8151) + 1, INDEX($F$1:F8151, MATCH(E8152, $E$1:E8151, 0)))</f>
        <v>4058</v>
      </c>
      <c r="G8152" t="s">
        <v>62</v>
      </c>
      <c r="H8152" t="s">
        <v>11</v>
      </c>
      <c r="I8152" t="s">
        <v>20</v>
      </c>
      <c r="J8152" t="s">
        <v>1139</v>
      </c>
      <c r="K8152" s="17">
        <v>477.51</v>
      </c>
      <c r="L8152" s="17">
        <v>11</v>
      </c>
      <c r="M8152" s="17">
        <v>219.65</v>
      </c>
      <c r="N8152" s="17" t="str">
        <f>IF(SalesData[[#This Row],[Profit]]&gt;0,"Profit","Loss")</f>
        <v>Profit</v>
      </c>
    </row>
    <row r="8153" spans="1:14" x14ac:dyDescent="0.25">
      <c r="A8153" s="1">
        <v>42958</v>
      </c>
      <c r="B8153" s="3">
        <f t="shared" si="381"/>
        <v>2017</v>
      </c>
      <c r="C8153" s="3">
        <f t="shared" si="382"/>
        <v>8</v>
      </c>
      <c r="D8153" t="s">
        <v>2259</v>
      </c>
      <c r="E8153" t="str">
        <f t="shared" si="383"/>
        <v>Sanjit Jacobs20170811</v>
      </c>
      <c r="F8153">
        <f>IF(COUNTIF($E$2:E8153, E8153) = 1, MAX($F$1:F8152) + 1, INDEX($F$1:F8152, MATCH(E8153, $E$1:E8152, 0)))</f>
        <v>4059</v>
      </c>
      <c r="G8153" t="s">
        <v>149</v>
      </c>
      <c r="H8153" t="s">
        <v>11</v>
      </c>
      <c r="I8153" t="s">
        <v>12</v>
      </c>
      <c r="J8153" t="s">
        <v>493</v>
      </c>
      <c r="K8153" s="17">
        <v>25.92</v>
      </c>
      <c r="L8153" s="17">
        <v>4</v>
      </c>
      <c r="M8153" s="17">
        <v>12.44</v>
      </c>
      <c r="N8153" s="17" t="str">
        <f>IF(SalesData[[#This Row],[Profit]]&gt;0,"Profit","Loss")</f>
        <v>Profit</v>
      </c>
    </row>
    <row r="8154" spans="1:14" x14ac:dyDescent="0.25">
      <c r="A8154" s="1">
        <v>42959</v>
      </c>
      <c r="B8154" s="3">
        <f t="shared" si="381"/>
        <v>2017</v>
      </c>
      <c r="C8154" s="3">
        <f t="shared" si="382"/>
        <v>8</v>
      </c>
      <c r="D8154" t="s">
        <v>1148</v>
      </c>
      <c r="E8154" t="str">
        <f t="shared" si="383"/>
        <v>Rick Hansen20170812</v>
      </c>
      <c r="F8154">
        <f>IF(COUNTIF($E$2:E8154, E8154) = 1, MAX($F$1:F8153) + 1, INDEX($F$1:F8153, MATCH(E8154, $E$1:E8153, 0)))</f>
        <v>4060</v>
      </c>
      <c r="G8154" t="s">
        <v>123</v>
      </c>
      <c r="H8154" t="s">
        <v>11</v>
      </c>
      <c r="I8154" t="s">
        <v>12</v>
      </c>
      <c r="J8154" t="s">
        <v>1219</v>
      </c>
      <c r="K8154" s="17">
        <v>20.74</v>
      </c>
      <c r="L8154" s="17">
        <v>4</v>
      </c>
      <c r="M8154" s="17">
        <v>7.26</v>
      </c>
      <c r="N8154" s="17" t="str">
        <f>IF(SalesData[[#This Row],[Profit]]&gt;0,"Profit","Loss")</f>
        <v>Profit</v>
      </c>
    </row>
    <row r="8155" spans="1:14" x14ac:dyDescent="0.25">
      <c r="A8155" s="1">
        <v>42959</v>
      </c>
      <c r="B8155" s="3">
        <f t="shared" si="381"/>
        <v>2017</v>
      </c>
      <c r="C8155" s="3">
        <f t="shared" si="382"/>
        <v>8</v>
      </c>
      <c r="D8155" t="s">
        <v>599</v>
      </c>
      <c r="E8155" t="str">
        <f t="shared" si="383"/>
        <v>Justin MacKendrick20170812</v>
      </c>
      <c r="F8155">
        <f>IF(COUNTIF($E$2:E8155, E8155) = 1, MAX($F$1:F8154) + 1, INDEX($F$1:F8154, MATCH(E8155, $E$1:E8154, 0)))</f>
        <v>4061</v>
      </c>
      <c r="G8155" t="s">
        <v>27</v>
      </c>
      <c r="H8155" t="s">
        <v>11</v>
      </c>
      <c r="I8155" t="s">
        <v>92</v>
      </c>
      <c r="J8155" t="s">
        <v>1835</v>
      </c>
      <c r="K8155" s="17">
        <v>542.94000000000005</v>
      </c>
      <c r="L8155" s="17">
        <v>3</v>
      </c>
      <c r="M8155" s="17">
        <v>152.02000000000001</v>
      </c>
      <c r="N8155" s="17" t="str">
        <f>IF(SalesData[[#This Row],[Profit]]&gt;0,"Profit","Loss")</f>
        <v>Profit</v>
      </c>
    </row>
    <row r="8156" spans="1:14" x14ac:dyDescent="0.25">
      <c r="A8156" s="1">
        <v>42959</v>
      </c>
      <c r="B8156" s="3">
        <f t="shared" si="381"/>
        <v>2017</v>
      </c>
      <c r="C8156" s="3">
        <f t="shared" si="382"/>
        <v>8</v>
      </c>
      <c r="D8156" t="s">
        <v>599</v>
      </c>
      <c r="E8156" t="str">
        <f t="shared" si="383"/>
        <v>Justin MacKendrick20170812</v>
      </c>
      <c r="F8156">
        <f>IF(COUNTIF($E$2:E8156, E8156) = 1, MAX($F$1:F8155) + 1, INDEX($F$1:F8155, MATCH(E8156, $E$1:E8155, 0)))</f>
        <v>4061</v>
      </c>
      <c r="G8156" t="s">
        <v>27</v>
      </c>
      <c r="H8156" t="s">
        <v>34</v>
      </c>
      <c r="I8156" t="s">
        <v>47</v>
      </c>
      <c r="J8156" t="s">
        <v>365</v>
      </c>
      <c r="K8156" s="17">
        <v>54.92</v>
      </c>
      <c r="L8156" s="17">
        <v>4</v>
      </c>
      <c r="M8156" s="17">
        <v>19.77</v>
      </c>
      <c r="N8156" s="17" t="str">
        <f>IF(SalesData[[#This Row],[Profit]]&gt;0,"Profit","Loss")</f>
        <v>Profit</v>
      </c>
    </row>
    <row r="8157" spans="1:14" x14ac:dyDescent="0.25">
      <c r="A8157" s="1">
        <v>42959</v>
      </c>
      <c r="B8157" s="3">
        <f t="shared" si="381"/>
        <v>2017</v>
      </c>
      <c r="C8157" s="3">
        <f t="shared" si="382"/>
        <v>8</v>
      </c>
      <c r="D8157" t="s">
        <v>2103</v>
      </c>
      <c r="E8157" t="str">
        <f t="shared" si="383"/>
        <v>Brenda Bowman20170812</v>
      </c>
      <c r="F8157">
        <f>IF(COUNTIF($E$2:E8157, E8157) = 1, MAX($F$1:F8156) + 1, INDEX($F$1:F8156, MATCH(E8157, $E$1:E8156, 0)))</f>
        <v>4062</v>
      </c>
      <c r="G8157" t="s">
        <v>531</v>
      </c>
      <c r="H8157" t="s">
        <v>11</v>
      </c>
      <c r="I8157" t="s">
        <v>24</v>
      </c>
      <c r="J8157" t="s">
        <v>51</v>
      </c>
      <c r="K8157" s="17">
        <v>17.52</v>
      </c>
      <c r="L8157" s="17">
        <v>3</v>
      </c>
      <c r="M8157" s="17">
        <v>5.26</v>
      </c>
      <c r="N8157" s="17" t="str">
        <f>IF(SalesData[[#This Row],[Profit]]&gt;0,"Profit","Loss")</f>
        <v>Profit</v>
      </c>
    </row>
    <row r="8158" spans="1:14" x14ac:dyDescent="0.25">
      <c r="A8158" s="1">
        <v>42959</v>
      </c>
      <c r="B8158" s="3">
        <f t="shared" si="381"/>
        <v>2017</v>
      </c>
      <c r="C8158" s="3">
        <f t="shared" si="382"/>
        <v>8</v>
      </c>
      <c r="D8158" t="s">
        <v>2103</v>
      </c>
      <c r="E8158" t="str">
        <f t="shared" si="383"/>
        <v>Brenda Bowman20170812</v>
      </c>
      <c r="F8158">
        <f>IF(COUNTIF($E$2:E8158, E8158) = 1, MAX($F$1:F8157) + 1, INDEX($F$1:F8157, MATCH(E8158, $E$1:E8157, 0)))</f>
        <v>4062</v>
      </c>
      <c r="G8158" t="s">
        <v>531</v>
      </c>
      <c r="H8158" t="s">
        <v>34</v>
      </c>
      <c r="I8158" t="s">
        <v>35</v>
      </c>
      <c r="J8158" t="s">
        <v>106</v>
      </c>
      <c r="K8158" s="17">
        <v>1779.9</v>
      </c>
      <c r="L8158" s="17">
        <v>5</v>
      </c>
      <c r="M8158" s="17">
        <v>373.78</v>
      </c>
      <c r="N8158" s="17" t="str">
        <f>IF(SalesData[[#This Row],[Profit]]&gt;0,"Profit","Loss")</f>
        <v>Profit</v>
      </c>
    </row>
    <row r="8159" spans="1:14" x14ac:dyDescent="0.25">
      <c r="A8159" s="1">
        <v>42959</v>
      </c>
      <c r="B8159" s="3">
        <f t="shared" si="381"/>
        <v>2017</v>
      </c>
      <c r="C8159" s="3">
        <f t="shared" si="382"/>
        <v>8</v>
      </c>
      <c r="D8159" t="s">
        <v>2103</v>
      </c>
      <c r="E8159" t="str">
        <f t="shared" si="383"/>
        <v>Brenda Bowman20170812</v>
      </c>
      <c r="F8159">
        <f>IF(COUNTIF($E$2:E8159, E8159) = 1, MAX($F$1:F8158) + 1, INDEX($F$1:F8158, MATCH(E8159, $E$1:E8158, 0)))</f>
        <v>4062</v>
      </c>
      <c r="G8159" t="s">
        <v>531</v>
      </c>
      <c r="H8159" t="s">
        <v>11</v>
      </c>
      <c r="I8159" t="s">
        <v>24</v>
      </c>
      <c r="J8159" t="s">
        <v>805</v>
      </c>
      <c r="K8159" s="17">
        <v>219.9</v>
      </c>
      <c r="L8159" s="17">
        <v>5</v>
      </c>
      <c r="M8159" s="17">
        <v>59.37</v>
      </c>
      <c r="N8159" s="17" t="str">
        <f>IF(SalesData[[#This Row],[Profit]]&gt;0,"Profit","Loss")</f>
        <v>Profit</v>
      </c>
    </row>
    <row r="8160" spans="1:14" x14ac:dyDescent="0.25">
      <c r="A8160" s="1">
        <v>42959</v>
      </c>
      <c r="B8160" s="3">
        <f t="shared" si="381"/>
        <v>2017</v>
      </c>
      <c r="C8160" s="3">
        <f t="shared" si="382"/>
        <v>8</v>
      </c>
      <c r="D8160" t="s">
        <v>1941</v>
      </c>
      <c r="E8160" t="str">
        <f t="shared" si="383"/>
        <v>Dana Kaydos20170812</v>
      </c>
      <c r="F8160">
        <f>IF(COUNTIF($E$2:E8160, E8160) = 1, MAX($F$1:F8159) + 1, INDEX($F$1:F8159, MATCH(E8160, $E$1:E8159, 0)))</f>
        <v>4063</v>
      </c>
      <c r="G8160" t="s">
        <v>164</v>
      </c>
      <c r="H8160" t="s">
        <v>39</v>
      </c>
      <c r="I8160" t="s">
        <v>603</v>
      </c>
      <c r="J8160" t="s">
        <v>2239</v>
      </c>
      <c r="K8160" s="17">
        <v>299.99</v>
      </c>
      <c r="L8160" s="17">
        <v>1</v>
      </c>
      <c r="M8160" s="17">
        <v>90</v>
      </c>
      <c r="N8160" s="17" t="str">
        <f>IF(SalesData[[#This Row],[Profit]]&gt;0,"Profit","Loss")</f>
        <v>Profit</v>
      </c>
    </row>
    <row r="8161" spans="1:14" x14ac:dyDescent="0.25">
      <c r="A8161" s="1">
        <v>42959</v>
      </c>
      <c r="B8161" s="3">
        <f t="shared" si="381"/>
        <v>2017</v>
      </c>
      <c r="C8161" s="3">
        <f t="shared" si="382"/>
        <v>8</v>
      </c>
      <c r="D8161" t="s">
        <v>1941</v>
      </c>
      <c r="E8161" t="str">
        <f t="shared" si="383"/>
        <v>Dana Kaydos20170812</v>
      </c>
      <c r="F8161">
        <f>IF(COUNTIF($E$2:E8161, E8161) = 1, MAX($F$1:F8160) + 1, INDEX($F$1:F8160, MATCH(E8161, $E$1:E8160, 0)))</f>
        <v>4063</v>
      </c>
      <c r="G8161" t="s">
        <v>164</v>
      </c>
      <c r="H8161" t="s">
        <v>11</v>
      </c>
      <c r="I8161" t="s">
        <v>12</v>
      </c>
      <c r="J8161" t="s">
        <v>2082</v>
      </c>
      <c r="K8161" s="17">
        <v>192.16</v>
      </c>
      <c r="L8161" s="17">
        <v>4</v>
      </c>
      <c r="M8161" s="17">
        <v>92.24</v>
      </c>
      <c r="N8161" s="17" t="str">
        <f>IF(SalesData[[#This Row],[Profit]]&gt;0,"Profit","Loss")</f>
        <v>Profit</v>
      </c>
    </row>
    <row r="8162" spans="1:14" x14ac:dyDescent="0.25">
      <c r="A8162" s="1">
        <v>42959</v>
      </c>
      <c r="B8162" s="3">
        <f t="shared" si="381"/>
        <v>2017</v>
      </c>
      <c r="C8162" s="3">
        <f t="shared" si="382"/>
        <v>8</v>
      </c>
      <c r="D8162" t="s">
        <v>1941</v>
      </c>
      <c r="E8162" t="str">
        <f t="shared" si="383"/>
        <v>Dana Kaydos20170812</v>
      </c>
      <c r="F8162">
        <f>IF(COUNTIF($E$2:E8162, E8162) = 1, MAX($F$1:F8161) + 1, INDEX($F$1:F8161, MATCH(E8162, $E$1:E8161, 0)))</f>
        <v>4063</v>
      </c>
      <c r="G8162" t="s">
        <v>164</v>
      </c>
      <c r="H8162" t="s">
        <v>39</v>
      </c>
      <c r="I8162" t="s">
        <v>40</v>
      </c>
      <c r="J8162" t="s">
        <v>751</v>
      </c>
      <c r="K8162" s="17">
        <v>242.62</v>
      </c>
      <c r="L8162" s="17">
        <v>8</v>
      </c>
      <c r="M8162" s="17">
        <v>27.3</v>
      </c>
      <c r="N8162" s="17" t="str">
        <f>IF(SalesData[[#This Row],[Profit]]&gt;0,"Profit","Loss")</f>
        <v>Profit</v>
      </c>
    </row>
    <row r="8163" spans="1:14" x14ac:dyDescent="0.25">
      <c r="A8163" s="1">
        <v>42959</v>
      </c>
      <c r="B8163" s="3">
        <f t="shared" si="381"/>
        <v>2017</v>
      </c>
      <c r="C8163" s="3">
        <f t="shared" si="382"/>
        <v>8</v>
      </c>
      <c r="D8163" t="s">
        <v>1941</v>
      </c>
      <c r="E8163" t="str">
        <f t="shared" si="383"/>
        <v>Dana Kaydos20170812</v>
      </c>
      <c r="F8163">
        <f>IF(COUNTIF($E$2:E8163, E8163) = 1, MAX($F$1:F8162) + 1, INDEX($F$1:F8162, MATCH(E8163, $E$1:E8162, 0)))</f>
        <v>4063</v>
      </c>
      <c r="G8163" t="s">
        <v>164</v>
      </c>
      <c r="H8163" t="s">
        <v>11</v>
      </c>
      <c r="I8163" t="s">
        <v>18</v>
      </c>
      <c r="J8163" t="s">
        <v>1950</v>
      </c>
      <c r="K8163" s="17">
        <v>46.74</v>
      </c>
      <c r="L8163" s="17">
        <v>3</v>
      </c>
      <c r="M8163" s="17">
        <v>11.69</v>
      </c>
      <c r="N8163" s="17" t="str">
        <f>IF(SalesData[[#This Row],[Profit]]&gt;0,"Profit","Loss")</f>
        <v>Profit</v>
      </c>
    </row>
    <row r="8164" spans="1:14" x14ac:dyDescent="0.25">
      <c r="A8164" s="1">
        <v>42959</v>
      </c>
      <c r="B8164" s="3">
        <f t="shared" si="381"/>
        <v>2017</v>
      </c>
      <c r="C8164" s="3">
        <f t="shared" si="382"/>
        <v>8</v>
      </c>
      <c r="D8164" t="s">
        <v>1941</v>
      </c>
      <c r="E8164" t="str">
        <f t="shared" si="383"/>
        <v>Dana Kaydos20170812</v>
      </c>
      <c r="F8164">
        <f>IF(COUNTIF($E$2:E8164, E8164) = 1, MAX($F$1:F8163) + 1, INDEX($F$1:F8163, MATCH(E8164, $E$1:E8163, 0)))</f>
        <v>4063</v>
      </c>
      <c r="G8164" t="s">
        <v>164</v>
      </c>
      <c r="H8164" t="s">
        <v>39</v>
      </c>
      <c r="I8164" t="s">
        <v>52</v>
      </c>
      <c r="J8164" t="s">
        <v>2363</v>
      </c>
      <c r="K8164" s="17">
        <v>174.95</v>
      </c>
      <c r="L8164" s="17">
        <v>5</v>
      </c>
      <c r="M8164" s="17">
        <v>12.25</v>
      </c>
      <c r="N8164" s="17" t="str">
        <f>IF(SalesData[[#This Row],[Profit]]&gt;0,"Profit","Loss")</f>
        <v>Profit</v>
      </c>
    </row>
    <row r="8165" spans="1:14" x14ac:dyDescent="0.25">
      <c r="A8165" s="1">
        <v>42959</v>
      </c>
      <c r="B8165" s="3">
        <f t="shared" si="381"/>
        <v>2017</v>
      </c>
      <c r="C8165" s="3">
        <f t="shared" si="382"/>
        <v>8</v>
      </c>
      <c r="D8165" t="s">
        <v>1941</v>
      </c>
      <c r="E8165" t="str">
        <f t="shared" si="383"/>
        <v>Dana Kaydos20170812</v>
      </c>
      <c r="F8165">
        <f>IF(COUNTIF($E$2:E8165, E8165) = 1, MAX($F$1:F8164) + 1, INDEX($F$1:F8164, MATCH(E8165, $E$1:E8164, 0)))</f>
        <v>4063</v>
      </c>
      <c r="G8165" t="s">
        <v>164</v>
      </c>
      <c r="H8165" t="s">
        <v>11</v>
      </c>
      <c r="I8165" t="s">
        <v>20</v>
      </c>
      <c r="J8165" t="s">
        <v>1232</v>
      </c>
      <c r="K8165" s="17">
        <v>100.7</v>
      </c>
      <c r="L8165" s="17">
        <v>6</v>
      </c>
      <c r="M8165" s="17">
        <v>37.76</v>
      </c>
      <c r="N8165" s="17" t="str">
        <f>IF(SalesData[[#This Row],[Profit]]&gt;0,"Profit","Loss")</f>
        <v>Profit</v>
      </c>
    </row>
    <row r="8166" spans="1:14" x14ac:dyDescent="0.25">
      <c r="A8166" s="1">
        <v>42960</v>
      </c>
      <c r="B8166" s="3">
        <f t="shared" si="381"/>
        <v>2017</v>
      </c>
      <c r="C8166" s="3">
        <f t="shared" si="382"/>
        <v>8</v>
      </c>
      <c r="D8166" t="s">
        <v>505</v>
      </c>
      <c r="E8166" t="str">
        <f t="shared" si="383"/>
        <v>Jay Kimmel20170813</v>
      </c>
      <c r="F8166">
        <f>IF(COUNTIF($E$2:E8166, E8166) = 1, MAX($F$1:F8165) + 1, INDEX($F$1:F8165, MATCH(E8166, $E$1:E8165, 0)))</f>
        <v>4064</v>
      </c>
      <c r="G8166" t="s">
        <v>27</v>
      </c>
      <c r="H8166" t="s">
        <v>11</v>
      </c>
      <c r="I8166" t="s">
        <v>18</v>
      </c>
      <c r="J8166" t="s">
        <v>2219</v>
      </c>
      <c r="K8166" s="17">
        <v>31.44</v>
      </c>
      <c r="L8166" s="17">
        <v>3</v>
      </c>
      <c r="M8166" s="17">
        <v>8.49</v>
      </c>
      <c r="N8166" s="17" t="str">
        <f>IF(SalesData[[#This Row],[Profit]]&gt;0,"Profit","Loss")</f>
        <v>Profit</v>
      </c>
    </row>
    <row r="8167" spans="1:14" x14ac:dyDescent="0.25">
      <c r="A8167" s="1">
        <v>42960</v>
      </c>
      <c r="B8167" s="3">
        <f t="shared" si="381"/>
        <v>2017</v>
      </c>
      <c r="C8167" s="3">
        <f t="shared" si="382"/>
        <v>8</v>
      </c>
      <c r="D8167" t="s">
        <v>505</v>
      </c>
      <c r="E8167" t="str">
        <f t="shared" si="383"/>
        <v>Jay Kimmel20170813</v>
      </c>
      <c r="F8167">
        <f>IF(COUNTIF($E$2:E8167, E8167) = 1, MAX($F$1:F8166) + 1, INDEX($F$1:F8166, MATCH(E8167, $E$1:E8166, 0)))</f>
        <v>4064</v>
      </c>
      <c r="G8167" t="s">
        <v>27</v>
      </c>
      <c r="H8167" t="s">
        <v>11</v>
      </c>
      <c r="I8167" t="s">
        <v>92</v>
      </c>
      <c r="J8167" t="s">
        <v>658</v>
      </c>
      <c r="K8167" s="17">
        <v>83.79</v>
      </c>
      <c r="L8167" s="17">
        <v>7</v>
      </c>
      <c r="M8167" s="17">
        <v>22.62</v>
      </c>
      <c r="N8167" s="17" t="str">
        <f>IF(SalesData[[#This Row],[Profit]]&gt;0,"Profit","Loss")</f>
        <v>Profit</v>
      </c>
    </row>
    <row r="8168" spans="1:14" x14ac:dyDescent="0.25">
      <c r="A8168" s="1">
        <v>42960</v>
      </c>
      <c r="B8168" s="3">
        <f t="shared" si="381"/>
        <v>2017</v>
      </c>
      <c r="C8168" s="3">
        <f t="shared" si="382"/>
        <v>8</v>
      </c>
      <c r="D8168" t="s">
        <v>505</v>
      </c>
      <c r="E8168" t="str">
        <f t="shared" si="383"/>
        <v>Jay Kimmel20170813</v>
      </c>
      <c r="F8168">
        <f>IF(COUNTIF($E$2:E8168, E8168) = 1, MAX($F$1:F8167) + 1, INDEX($F$1:F8167, MATCH(E8168, $E$1:E8167, 0)))</f>
        <v>4064</v>
      </c>
      <c r="G8168" t="s">
        <v>27</v>
      </c>
      <c r="H8168" t="s">
        <v>11</v>
      </c>
      <c r="I8168" t="s">
        <v>24</v>
      </c>
      <c r="J8168" t="s">
        <v>260</v>
      </c>
      <c r="K8168" s="17">
        <v>59.52</v>
      </c>
      <c r="L8168" s="17">
        <v>3</v>
      </c>
      <c r="M8168" s="17">
        <v>15.48</v>
      </c>
      <c r="N8168" s="17" t="str">
        <f>IF(SalesData[[#This Row],[Profit]]&gt;0,"Profit","Loss")</f>
        <v>Profit</v>
      </c>
    </row>
    <row r="8169" spans="1:14" x14ac:dyDescent="0.25">
      <c r="A8169" s="1">
        <v>42960</v>
      </c>
      <c r="B8169" s="3">
        <f t="shared" si="381"/>
        <v>2017</v>
      </c>
      <c r="C8169" s="3">
        <f t="shared" si="382"/>
        <v>8</v>
      </c>
      <c r="D8169" t="s">
        <v>505</v>
      </c>
      <c r="E8169" t="str">
        <f t="shared" si="383"/>
        <v>Jay Kimmel20170813</v>
      </c>
      <c r="F8169">
        <f>IF(COUNTIF($E$2:E8169, E8169) = 1, MAX($F$1:F8168) + 1, INDEX($F$1:F8168, MATCH(E8169, $E$1:E8168, 0)))</f>
        <v>4064</v>
      </c>
      <c r="G8169" t="s">
        <v>27</v>
      </c>
      <c r="H8169" t="s">
        <v>11</v>
      </c>
      <c r="I8169" t="s">
        <v>200</v>
      </c>
      <c r="J8169" t="s">
        <v>807</v>
      </c>
      <c r="K8169" s="17">
        <v>31.92</v>
      </c>
      <c r="L8169" s="17">
        <v>4</v>
      </c>
      <c r="M8169" s="17">
        <v>9.26</v>
      </c>
      <c r="N8169" s="17" t="str">
        <f>IF(SalesData[[#This Row],[Profit]]&gt;0,"Profit","Loss")</f>
        <v>Profit</v>
      </c>
    </row>
    <row r="8170" spans="1:14" x14ac:dyDescent="0.25">
      <c r="A8170" s="1">
        <v>42960</v>
      </c>
      <c r="B8170" s="3">
        <f t="shared" si="381"/>
        <v>2017</v>
      </c>
      <c r="C8170" s="3">
        <f t="shared" si="382"/>
        <v>8</v>
      </c>
      <c r="D8170" t="s">
        <v>1394</v>
      </c>
      <c r="E8170" t="str">
        <f t="shared" si="383"/>
        <v>Keith Dawkins20170813</v>
      </c>
      <c r="F8170">
        <f>IF(COUNTIF($E$2:E8170, E8170) = 1, MAX($F$1:F8169) + 1, INDEX($F$1:F8169, MATCH(E8170, $E$1:E8169, 0)))</f>
        <v>4065</v>
      </c>
      <c r="G8170" t="s">
        <v>23</v>
      </c>
      <c r="H8170" t="s">
        <v>11</v>
      </c>
      <c r="I8170" t="s">
        <v>16</v>
      </c>
      <c r="J8170" t="s">
        <v>2030</v>
      </c>
      <c r="K8170" s="17">
        <v>17.54</v>
      </c>
      <c r="L8170" s="17">
        <v>3</v>
      </c>
      <c r="M8170" s="17">
        <v>5.92</v>
      </c>
      <c r="N8170" s="17" t="str">
        <f>IF(SalesData[[#This Row],[Profit]]&gt;0,"Profit","Loss")</f>
        <v>Profit</v>
      </c>
    </row>
    <row r="8171" spans="1:14" x14ac:dyDescent="0.25">
      <c r="A8171" s="1">
        <v>42960</v>
      </c>
      <c r="B8171" s="3">
        <f t="shared" si="381"/>
        <v>2017</v>
      </c>
      <c r="C8171" s="3">
        <f t="shared" si="382"/>
        <v>8</v>
      </c>
      <c r="D8171" t="s">
        <v>1657</v>
      </c>
      <c r="E8171" t="str">
        <f t="shared" si="383"/>
        <v>Michael Kennedy20170813</v>
      </c>
      <c r="F8171">
        <f>IF(COUNTIF($E$2:E8171, E8171) = 1, MAX($F$1:F8170) + 1, INDEX($F$1:F8170, MATCH(E8171, $E$1:E8170, 0)))</f>
        <v>4066</v>
      </c>
      <c r="G8171" t="s">
        <v>27</v>
      </c>
      <c r="H8171" t="s">
        <v>11</v>
      </c>
      <c r="I8171" t="s">
        <v>20</v>
      </c>
      <c r="J8171" t="s">
        <v>852</v>
      </c>
      <c r="K8171" s="17">
        <v>36.020000000000003</v>
      </c>
      <c r="L8171" s="17">
        <v>3</v>
      </c>
      <c r="M8171" s="17">
        <v>11.71</v>
      </c>
      <c r="N8171" s="17" t="str">
        <f>IF(SalesData[[#This Row],[Profit]]&gt;0,"Profit","Loss")</f>
        <v>Profit</v>
      </c>
    </row>
    <row r="8172" spans="1:14" x14ac:dyDescent="0.25">
      <c r="A8172" s="1">
        <v>42960</v>
      </c>
      <c r="B8172" s="3">
        <f t="shared" si="381"/>
        <v>2017</v>
      </c>
      <c r="C8172" s="3">
        <f t="shared" si="382"/>
        <v>8</v>
      </c>
      <c r="D8172" t="s">
        <v>907</v>
      </c>
      <c r="E8172" t="str">
        <f t="shared" si="383"/>
        <v>Dan Campbell20170813</v>
      </c>
      <c r="F8172">
        <f>IF(COUNTIF($E$2:E8172, E8172) = 1, MAX($F$1:F8171) + 1, INDEX($F$1:F8171, MATCH(E8172, $E$1:E8171, 0)))</f>
        <v>4067</v>
      </c>
      <c r="G8172" t="s">
        <v>120</v>
      </c>
      <c r="H8172" t="s">
        <v>11</v>
      </c>
      <c r="I8172" t="s">
        <v>92</v>
      </c>
      <c r="J8172" t="s">
        <v>1820</v>
      </c>
      <c r="K8172" s="17">
        <v>272.05</v>
      </c>
      <c r="L8172" s="17">
        <v>7</v>
      </c>
      <c r="M8172" s="17">
        <v>30.61</v>
      </c>
      <c r="N8172" s="17" t="str">
        <f>IF(SalesData[[#This Row],[Profit]]&gt;0,"Profit","Loss")</f>
        <v>Profit</v>
      </c>
    </row>
    <row r="8173" spans="1:14" x14ac:dyDescent="0.25">
      <c r="A8173" s="1">
        <v>42960</v>
      </c>
      <c r="B8173" s="3">
        <f t="shared" si="381"/>
        <v>2017</v>
      </c>
      <c r="C8173" s="3">
        <f t="shared" si="382"/>
        <v>8</v>
      </c>
      <c r="D8173" t="s">
        <v>907</v>
      </c>
      <c r="E8173" t="str">
        <f t="shared" si="383"/>
        <v>Dan Campbell20170813</v>
      </c>
      <c r="F8173">
        <f>IF(COUNTIF($E$2:E8173, E8173) = 1, MAX($F$1:F8172) + 1, INDEX($F$1:F8172, MATCH(E8173, $E$1:E8172, 0)))</f>
        <v>4067</v>
      </c>
      <c r="G8173" t="s">
        <v>120</v>
      </c>
      <c r="H8173" t="s">
        <v>11</v>
      </c>
      <c r="I8173" t="s">
        <v>20</v>
      </c>
      <c r="J8173" t="s">
        <v>1142</v>
      </c>
      <c r="K8173" s="17">
        <v>1614.58</v>
      </c>
      <c r="L8173" s="17">
        <v>6</v>
      </c>
      <c r="M8173" s="17">
        <v>-1237.8499999999999</v>
      </c>
      <c r="N8173" s="17" t="str">
        <f>IF(SalesData[[#This Row],[Profit]]&gt;0,"Profit","Loss")</f>
        <v>Loss</v>
      </c>
    </row>
    <row r="8174" spans="1:14" x14ac:dyDescent="0.25">
      <c r="A8174" s="1">
        <v>42960</v>
      </c>
      <c r="B8174" s="3">
        <f t="shared" si="381"/>
        <v>2017</v>
      </c>
      <c r="C8174" s="3">
        <f t="shared" si="382"/>
        <v>8</v>
      </c>
      <c r="D8174" t="s">
        <v>907</v>
      </c>
      <c r="E8174" t="str">
        <f t="shared" si="383"/>
        <v>Dan Campbell20170813</v>
      </c>
      <c r="F8174">
        <f>IF(COUNTIF($E$2:E8174, E8174) = 1, MAX($F$1:F8173) + 1, INDEX($F$1:F8173, MATCH(E8174, $E$1:E8173, 0)))</f>
        <v>4067</v>
      </c>
      <c r="G8174" t="s">
        <v>120</v>
      </c>
      <c r="H8174" t="s">
        <v>11</v>
      </c>
      <c r="I8174" t="s">
        <v>43</v>
      </c>
      <c r="J8174" t="s">
        <v>160</v>
      </c>
      <c r="K8174" s="17">
        <v>24.32</v>
      </c>
      <c r="L8174" s="17">
        <v>5</v>
      </c>
      <c r="M8174" s="17">
        <v>9.1199999999999992</v>
      </c>
      <c r="N8174" s="17" t="str">
        <f>IF(SalesData[[#This Row],[Profit]]&gt;0,"Profit","Loss")</f>
        <v>Profit</v>
      </c>
    </row>
    <row r="8175" spans="1:14" x14ac:dyDescent="0.25">
      <c r="A8175" s="1">
        <v>42960</v>
      </c>
      <c r="B8175" s="3">
        <f t="shared" si="381"/>
        <v>2017</v>
      </c>
      <c r="C8175" s="3">
        <f t="shared" si="382"/>
        <v>8</v>
      </c>
      <c r="D8175" t="s">
        <v>907</v>
      </c>
      <c r="E8175" t="str">
        <f t="shared" si="383"/>
        <v>Dan Campbell20170813</v>
      </c>
      <c r="F8175">
        <f>IF(COUNTIF($E$2:E8175, E8175) = 1, MAX($F$1:F8174) + 1, INDEX($F$1:F8174, MATCH(E8175, $E$1:E8174, 0)))</f>
        <v>4067</v>
      </c>
      <c r="G8175" t="s">
        <v>120</v>
      </c>
      <c r="H8175" t="s">
        <v>39</v>
      </c>
      <c r="I8175" t="s">
        <v>52</v>
      </c>
      <c r="J8175" t="s">
        <v>961</v>
      </c>
      <c r="K8175" s="17">
        <v>1.58</v>
      </c>
      <c r="L8175" s="17">
        <v>2</v>
      </c>
      <c r="M8175" s="17">
        <v>0.48</v>
      </c>
      <c r="N8175" s="17" t="str">
        <f>IF(SalesData[[#This Row],[Profit]]&gt;0,"Profit","Loss")</f>
        <v>Profit</v>
      </c>
    </row>
    <row r="8176" spans="1:14" x14ac:dyDescent="0.25">
      <c r="A8176" s="1">
        <v>42960</v>
      </c>
      <c r="B8176" s="3">
        <f t="shared" si="381"/>
        <v>2017</v>
      </c>
      <c r="C8176" s="3">
        <f t="shared" si="382"/>
        <v>8</v>
      </c>
      <c r="D8176" t="s">
        <v>907</v>
      </c>
      <c r="E8176" t="str">
        <f t="shared" si="383"/>
        <v>Dan Campbell20170813</v>
      </c>
      <c r="F8176">
        <f>IF(COUNTIF($E$2:E8176, E8176) = 1, MAX($F$1:F8175) + 1, INDEX($F$1:F8175, MATCH(E8176, $E$1:E8175, 0)))</f>
        <v>4067</v>
      </c>
      <c r="G8176" t="s">
        <v>120</v>
      </c>
      <c r="H8176" t="s">
        <v>34</v>
      </c>
      <c r="I8176" t="s">
        <v>47</v>
      </c>
      <c r="J8176" t="s">
        <v>1711</v>
      </c>
      <c r="K8176" s="17">
        <v>31.98</v>
      </c>
      <c r="L8176" s="17">
        <v>1</v>
      </c>
      <c r="M8176" s="17">
        <v>0</v>
      </c>
      <c r="N8176" s="17" t="str">
        <f>IF(SalesData[[#This Row],[Profit]]&gt;0,"Profit","Loss")</f>
        <v>Loss</v>
      </c>
    </row>
    <row r="8177" spans="1:14" x14ac:dyDescent="0.25">
      <c r="A8177" s="1">
        <v>42960</v>
      </c>
      <c r="B8177" s="3">
        <f t="shared" si="381"/>
        <v>2017</v>
      </c>
      <c r="C8177" s="3">
        <f t="shared" si="382"/>
        <v>8</v>
      </c>
      <c r="D8177" t="s">
        <v>907</v>
      </c>
      <c r="E8177" t="str">
        <f t="shared" si="383"/>
        <v>Dan Campbell20170813</v>
      </c>
      <c r="F8177">
        <f>IF(COUNTIF($E$2:E8177, E8177) = 1, MAX($F$1:F8176) + 1, INDEX($F$1:F8176, MATCH(E8177, $E$1:E8176, 0)))</f>
        <v>4067</v>
      </c>
      <c r="G8177" t="s">
        <v>120</v>
      </c>
      <c r="H8177" t="s">
        <v>11</v>
      </c>
      <c r="I8177" t="s">
        <v>63</v>
      </c>
      <c r="J8177" t="s">
        <v>1299</v>
      </c>
      <c r="K8177" s="17">
        <v>14.76</v>
      </c>
      <c r="L8177" s="17">
        <v>5</v>
      </c>
      <c r="M8177" s="17">
        <v>4.8</v>
      </c>
      <c r="N8177" s="17" t="str">
        <f>IF(SalesData[[#This Row],[Profit]]&gt;0,"Profit","Loss")</f>
        <v>Profit</v>
      </c>
    </row>
    <row r="8178" spans="1:14" x14ac:dyDescent="0.25">
      <c r="A8178" s="1">
        <v>42960</v>
      </c>
      <c r="B8178" s="3">
        <f t="shared" si="381"/>
        <v>2017</v>
      </c>
      <c r="C8178" s="3">
        <f t="shared" si="382"/>
        <v>8</v>
      </c>
      <c r="D8178" t="s">
        <v>907</v>
      </c>
      <c r="E8178" t="str">
        <f t="shared" si="383"/>
        <v>Dan Campbell20170813</v>
      </c>
      <c r="F8178">
        <f>IF(COUNTIF($E$2:E8178, E8178) = 1, MAX($F$1:F8177) + 1, INDEX($F$1:F8177, MATCH(E8178, $E$1:E8177, 0)))</f>
        <v>4067</v>
      </c>
      <c r="G8178" t="s">
        <v>120</v>
      </c>
      <c r="H8178" t="s">
        <v>34</v>
      </c>
      <c r="I8178" t="s">
        <v>35</v>
      </c>
      <c r="J8178" t="s">
        <v>2311</v>
      </c>
      <c r="K8178" s="17">
        <v>423.65</v>
      </c>
      <c r="L8178" s="17">
        <v>2</v>
      </c>
      <c r="M8178" s="17">
        <v>47.66</v>
      </c>
      <c r="N8178" s="17" t="str">
        <f>IF(SalesData[[#This Row],[Profit]]&gt;0,"Profit","Loss")</f>
        <v>Profit</v>
      </c>
    </row>
    <row r="8179" spans="1:14" x14ac:dyDescent="0.25">
      <c r="A8179" s="1">
        <v>42961</v>
      </c>
      <c r="B8179" s="3">
        <f t="shared" si="381"/>
        <v>2017</v>
      </c>
      <c r="C8179" s="3">
        <f t="shared" si="382"/>
        <v>8</v>
      </c>
      <c r="D8179" t="s">
        <v>1211</v>
      </c>
      <c r="E8179" t="str">
        <f t="shared" si="383"/>
        <v>Nora Preis20170814</v>
      </c>
      <c r="F8179">
        <f>IF(COUNTIF($E$2:E8179, E8179) = 1, MAX($F$1:F8178) + 1, INDEX($F$1:F8178, MATCH(E8179, $E$1:E8178, 0)))</f>
        <v>4068</v>
      </c>
      <c r="G8179" t="s">
        <v>27</v>
      </c>
      <c r="H8179" t="s">
        <v>11</v>
      </c>
      <c r="I8179" t="s">
        <v>16</v>
      </c>
      <c r="J8179" t="s">
        <v>584</v>
      </c>
      <c r="K8179" s="17">
        <v>5.76</v>
      </c>
      <c r="L8179" s="17">
        <v>2</v>
      </c>
      <c r="M8179" s="17">
        <v>2.82</v>
      </c>
      <c r="N8179" s="17" t="str">
        <f>IF(SalesData[[#This Row],[Profit]]&gt;0,"Profit","Loss")</f>
        <v>Profit</v>
      </c>
    </row>
    <row r="8180" spans="1:14" x14ac:dyDescent="0.25">
      <c r="A8180" s="1">
        <v>42961</v>
      </c>
      <c r="B8180" s="3">
        <f t="shared" si="381"/>
        <v>2017</v>
      </c>
      <c r="C8180" s="3">
        <f t="shared" si="382"/>
        <v>8</v>
      </c>
      <c r="D8180" t="s">
        <v>1211</v>
      </c>
      <c r="E8180" t="str">
        <f t="shared" si="383"/>
        <v>Nora Preis20170814</v>
      </c>
      <c r="F8180">
        <f>IF(COUNTIF($E$2:E8180, E8180) = 1, MAX($F$1:F8179) + 1, INDEX($F$1:F8179, MATCH(E8180, $E$1:E8179, 0)))</f>
        <v>4068</v>
      </c>
      <c r="G8180" t="s">
        <v>27</v>
      </c>
      <c r="H8180" t="s">
        <v>11</v>
      </c>
      <c r="I8180" t="s">
        <v>24</v>
      </c>
      <c r="J8180" t="s">
        <v>2642</v>
      </c>
      <c r="K8180" s="17">
        <v>16.68</v>
      </c>
      <c r="L8180" s="17">
        <v>6</v>
      </c>
      <c r="M8180" s="17">
        <v>4.34</v>
      </c>
      <c r="N8180" s="17" t="str">
        <f>IF(SalesData[[#This Row],[Profit]]&gt;0,"Profit","Loss")</f>
        <v>Profit</v>
      </c>
    </row>
    <row r="8181" spans="1:14" x14ac:dyDescent="0.25">
      <c r="A8181" s="1">
        <v>42961</v>
      </c>
      <c r="B8181" s="3">
        <f t="shared" si="381"/>
        <v>2017</v>
      </c>
      <c r="C8181" s="3">
        <f t="shared" si="382"/>
        <v>8</v>
      </c>
      <c r="D8181" t="s">
        <v>2472</v>
      </c>
      <c r="E8181" t="str">
        <f t="shared" si="383"/>
        <v>Janet Martin20170814</v>
      </c>
      <c r="F8181">
        <f>IF(COUNTIF($E$2:E8181, E8181) = 1, MAX($F$1:F8180) + 1, INDEX($F$1:F8180, MATCH(E8181, $E$1:E8180, 0)))</f>
        <v>4069</v>
      </c>
      <c r="G8181" t="s">
        <v>27</v>
      </c>
      <c r="H8181" t="s">
        <v>34</v>
      </c>
      <c r="I8181" t="s">
        <v>145</v>
      </c>
      <c r="J8181" t="s">
        <v>2066</v>
      </c>
      <c r="K8181" s="17">
        <v>418.3</v>
      </c>
      <c r="L8181" s="17">
        <v>3</v>
      </c>
      <c r="M8181" s="17">
        <v>5.23</v>
      </c>
      <c r="N8181" s="17" t="str">
        <f>IF(SalesData[[#This Row],[Profit]]&gt;0,"Profit","Loss")</f>
        <v>Profit</v>
      </c>
    </row>
    <row r="8182" spans="1:14" x14ac:dyDescent="0.25">
      <c r="A8182" s="1">
        <v>42962</v>
      </c>
      <c r="B8182" s="3">
        <f t="shared" si="381"/>
        <v>2017</v>
      </c>
      <c r="C8182" s="3">
        <f t="shared" si="382"/>
        <v>8</v>
      </c>
      <c r="D8182" t="s">
        <v>742</v>
      </c>
      <c r="E8182" t="str">
        <f t="shared" si="383"/>
        <v>James Galang20170815</v>
      </c>
      <c r="F8182">
        <f>IF(COUNTIF($E$2:E8182, E8182) = 1, MAX($F$1:F8181) + 1, INDEX($F$1:F8181, MATCH(E8182, $E$1:E8181, 0)))</f>
        <v>4070</v>
      </c>
      <c r="G8182" t="s">
        <v>177</v>
      </c>
      <c r="H8182" t="s">
        <v>11</v>
      </c>
      <c r="I8182" t="s">
        <v>92</v>
      </c>
      <c r="J8182" t="s">
        <v>286</v>
      </c>
      <c r="K8182" s="17">
        <v>97.84</v>
      </c>
      <c r="L8182" s="17">
        <v>2</v>
      </c>
      <c r="M8182" s="17">
        <v>25.44</v>
      </c>
      <c r="N8182" s="17" t="str">
        <f>IF(SalesData[[#This Row],[Profit]]&gt;0,"Profit","Loss")</f>
        <v>Profit</v>
      </c>
    </row>
    <row r="8183" spans="1:14" x14ac:dyDescent="0.25">
      <c r="A8183" s="1">
        <v>42962</v>
      </c>
      <c r="B8183" s="3">
        <f t="shared" si="381"/>
        <v>2017</v>
      </c>
      <c r="C8183" s="3">
        <f t="shared" si="382"/>
        <v>8</v>
      </c>
      <c r="D8183" t="s">
        <v>2412</v>
      </c>
      <c r="E8183" t="str">
        <f t="shared" si="383"/>
        <v>Dionis Lloyd20170815</v>
      </c>
      <c r="F8183">
        <f>IF(COUNTIF($E$2:E8183, E8183) = 1, MAX($F$1:F8182) + 1, INDEX($F$1:F8182, MATCH(E8183, $E$1:E8182, 0)))</f>
        <v>4071</v>
      </c>
      <c r="G8183" t="s">
        <v>23</v>
      </c>
      <c r="H8183" t="s">
        <v>11</v>
      </c>
      <c r="I8183" t="s">
        <v>18</v>
      </c>
      <c r="J8183" t="s">
        <v>1110</v>
      </c>
      <c r="K8183" s="17">
        <v>1801.63</v>
      </c>
      <c r="L8183" s="17">
        <v>6</v>
      </c>
      <c r="M8183" s="17">
        <v>-337.81</v>
      </c>
      <c r="N8183" s="17" t="str">
        <f>IF(SalesData[[#This Row],[Profit]]&gt;0,"Profit","Loss")</f>
        <v>Loss</v>
      </c>
    </row>
    <row r="8184" spans="1:14" x14ac:dyDescent="0.25">
      <c r="A8184" s="1">
        <v>42962</v>
      </c>
      <c r="B8184" s="3">
        <f t="shared" si="381"/>
        <v>2017</v>
      </c>
      <c r="C8184" s="3">
        <f t="shared" si="382"/>
        <v>8</v>
      </c>
      <c r="D8184" t="s">
        <v>2423</v>
      </c>
      <c r="E8184" t="str">
        <f t="shared" si="383"/>
        <v>Bill Overfelt20170815</v>
      </c>
      <c r="F8184">
        <f>IF(COUNTIF($E$2:E8184, E8184) = 1, MAX($F$1:F8183) + 1, INDEX($F$1:F8183, MATCH(E8184, $E$1:E8183, 0)))</f>
        <v>4072</v>
      </c>
      <c r="G8184" t="s">
        <v>315</v>
      </c>
      <c r="H8184" t="s">
        <v>11</v>
      </c>
      <c r="I8184" t="s">
        <v>16</v>
      </c>
      <c r="J8184" t="s">
        <v>250</v>
      </c>
      <c r="K8184" s="17">
        <v>50.4</v>
      </c>
      <c r="L8184" s="17">
        <v>8</v>
      </c>
      <c r="M8184" s="17">
        <v>23.18</v>
      </c>
      <c r="N8184" s="17" t="str">
        <f>IF(SalesData[[#This Row],[Profit]]&gt;0,"Profit","Loss")</f>
        <v>Profit</v>
      </c>
    </row>
    <row r="8185" spans="1:14" x14ac:dyDescent="0.25">
      <c r="A8185" s="1">
        <v>42963</v>
      </c>
      <c r="B8185" s="3">
        <f t="shared" si="381"/>
        <v>2017</v>
      </c>
      <c r="C8185" s="3">
        <f t="shared" si="382"/>
        <v>8</v>
      </c>
      <c r="D8185" t="s">
        <v>1916</v>
      </c>
      <c r="E8185" t="str">
        <f t="shared" si="383"/>
        <v>Sarah Jordon20170816</v>
      </c>
      <c r="F8185">
        <f>IF(COUNTIF($E$2:E8185, E8185) = 1, MAX($F$1:F8184) + 1, INDEX($F$1:F8184, MATCH(E8185, $E$1:E8184, 0)))</f>
        <v>4073</v>
      </c>
      <c r="G8185" t="s">
        <v>120</v>
      </c>
      <c r="H8185" t="s">
        <v>11</v>
      </c>
      <c r="I8185" t="s">
        <v>20</v>
      </c>
      <c r="J8185" t="s">
        <v>1825</v>
      </c>
      <c r="K8185" s="17">
        <v>13.43</v>
      </c>
      <c r="L8185" s="17">
        <v>3</v>
      </c>
      <c r="M8185" s="17">
        <v>-11.19</v>
      </c>
      <c r="N8185" s="17" t="str">
        <f>IF(SalesData[[#This Row],[Profit]]&gt;0,"Profit","Loss")</f>
        <v>Loss</v>
      </c>
    </row>
    <row r="8186" spans="1:14" x14ac:dyDescent="0.25">
      <c r="A8186" s="1">
        <v>42963</v>
      </c>
      <c r="B8186" s="3">
        <f t="shared" si="381"/>
        <v>2017</v>
      </c>
      <c r="C8186" s="3">
        <f t="shared" si="382"/>
        <v>8</v>
      </c>
      <c r="D8186" t="s">
        <v>1916</v>
      </c>
      <c r="E8186" t="str">
        <f t="shared" si="383"/>
        <v>Sarah Jordon20170816</v>
      </c>
      <c r="F8186">
        <f>IF(COUNTIF($E$2:E8186, E8186) = 1, MAX($F$1:F8185) + 1, INDEX($F$1:F8185, MATCH(E8186, $E$1:E8185, 0)))</f>
        <v>4073</v>
      </c>
      <c r="G8186" t="s">
        <v>120</v>
      </c>
      <c r="H8186" t="s">
        <v>11</v>
      </c>
      <c r="I8186" t="s">
        <v>18</v>
      </c>
      <c r="J8186" t="s">
        <v>1592</v>
      </c>
      <c r="K8186" s="17">
        <v>67.14</v>
      </c>
      <c r="L8186" s="17">
        <v>4</v>
      </c>
      <c r="M8186" s="17">
        <v>-0.84</v>
      </c>
      <c r="N8186" s="17" t="str">
        <f>IF(SalesData[[#This Row],[Profit]]&gt;0,"Profit","Loss")</f>
        <v>Loss</v>
      </c>
    </row>
    <row r="8187" spans="1:14" x14ac:dyDescent="0.25">
      <c r="A8187" s="1">
        <v>42964</v>
      </c>
      <c r="B8187" s="3">
        <f t="shared" si="381"/>
        <v>2017</v>
      </c>
      <c r="C8187" s="3">
        <f t="shared" si="382"/>
        <v>8</v>
      </c>
      <c r="D8187" t="s">
        <v>525</v>
      </c>
      <c r="E8187" t="str">
        <f t="shared" si="383"/>
        <v>Edward Hooks20170817</v>
      </c>
      <c r="F8187">
        <f>IF(COUNTIF($E$2:E8187, E8187) = 1, MAX($F$1:F8186) + 1, INDEX($F$1:F8186, MATCH(E8187, $E$1:E8186, 0)))</f>
        <v>4074</v>
      </c>
      <c r="G8187" t="s">
        <v>149</v>
      </c>
      <c r="H8187" t="s">
        <v>11</v>
      </c>
      <c r="I8187" t="s">
        <v>20</v>
      </c>
      <c r="J8187" t="s">
        <v>121</v>
      </c>
      <c r="K8187" s="17">
        <v>895.92</v>
      </c>
      <c r="L8187" s="17">
        <v>5</v>
      </c>
      <c r="M8187" s="17">
        <v>302.37</v>
      </c>
      <c r="N8187" s="17" t="str">
        <f>IF(SalesData[[#This Row],[Profit]]&gt;0,"Profit","Loss")</f>
        <v>Profit</v>
      </c>
    </row>
    <row r="8188" spans="1:14" x14ac:dyDescent="0.25">
      <c r="A8188" s="1">
        <v>42964</v>
      </c>
      <c r="B8188" s="3">
        <f t="shared" si="381"/>
        <v>2017</v>
      </c>
      <c r="C8188" s="3">
        <f t="shared" si="382"/>
        <v>8</v>
      </c>
      <c r="D8188" t="s">
        <v>525</v>
      </c>
      <c r="E8188" t="str">
        <f t="shared" si="383"/>
        <v>Edward Hooks20170817</v>
      </c>
      <c r="F8188">
        <f>IF(COUNTIF($E$2:E8188, E8188) = 1, MAX($F$1:F8187) + 1, INDEX($F$1:F8187, MATCH(E8188, $E$1:E8187, 0)))</f>
        <v>4074</v>
      </c>
      <c r="G8188" t="s">
        <v>149</v>
      </c>
      <c r="H8188" t="s">
        <v>34</v>
      </c>
      <c r="I8188" t="s">
        <v>35</v>
      </c>
      <c r="J8188" t="s">
        <v>726</v>
      </c>
      <c r="K8188" s="17">
        <v>462.56</v>
      </c>
      <c r="L8188" s="17">
        <v>2</v>
      </c>
      <c r="M8188" s="17">
        <v>97.65</v>
      </c>
      <c r="N8188" s="17" t="str">
        <f>IF(SalesData[[#This Row],[Profit]]&gt;0,"Profit","Loss")</f>
        <v>Profit</v>
      </c>
    </row>
    <row r="8189" spans="1:14" x14ac:dyDescent="0.25">
      <c r="A8189" s="1">
        <v>42964</v>
      </c>
      <c r="B8189" s="3">
        <f t="shared" si="381"/>
        <v>2017</v>
      </c>
      <c r="C8189" s="3">
        <f t="shared" si="382"/>
        <v>8</v>
      </c>
      <c r="D8189" t="s">
        <v>963</v>
      </c>
      <c r="E8189" t="str">
        <f t="shared" si="383"/>
        <v>Adrian Hane20170817</v>
      </c>
      <c r="F8189">
        <f>IF(COUNTIF($E$2:E8189, E8189) = 1, MAX($F$1:F8188) + 1, INDEX($F$1:F8188, MATCH(E8189, $E$1:E8188, 0)))</f>
        <v>4075</v>
      </c>
      <c r="G8189" t="s">
        <v>33</v>
      </c>
      <c r="H8189" t="s">
        <v>11</v>
      </c>
      <c r="I8189" t="s">
        <v>20</v>
      </c>
      <c r="J8189" t="s">
        <v>368</v>
      </c>
      <c r="K8189" s="17">
        <v>102.93</v>
      </c>
      <c r="L8189" s="17">
        <v>3</v>
      </c>
      <c r="M8189" s="17">
        <v>48.38</v>
      </c>
      <c r="N8189" s="17" t="str">
        <f>IF(SalesData[[#This Row],[Profit]]&gt;0,"Profit","Loss")</f>
        <v>Profit</v>
      </c>
    </row>
    <row r="8190" spans="1:14" x14ac:dyDescent="0.25">
      <c r="A8190" s="1">
        <v>42964</v>
      </c>
      <c r="B8190" s="3">
        <f t="shared" si="381"/>
        <v>2017</v>
      </c>
      <c r="C8190" s="3">
        <f t="shared" si="382"/>
        <v>8</v>
      </c>
      <c r="D8190" t="s">
        <v>963</v>
      </c>
      <c r="E8190" t="str">
        <f t="shared" si="383"/>
        <v>Adrian Hane20170817</v>
      </c>
      <c r="F8190">
        <f>IF(COUNTIF($E$2:E8190, E8190) = 1, MAX($F$1:F8189) + 1, INDEX($F$1:F8189, MATCH(E8190, $E$1:E8189, 0)))</f>
        <v>4075</v>
      </c>
      <c r="G8190" t="s">
        <v>33</v>
      </c>
      <c r="H8190" t="s">
        <v>39</v>
      </c>
      <c r="I8190" t="s">
        <v>52</v>
      </c>
      <c r="J8190" t="s">
        <v>1068</v>
      </c>
      <c r="K8190" s="17">
        <v>98.16</v>
      </c>
      <c r="L8190" s="17">
        <v>6</v>
      </c>
      <c r="M8190" s="17">
        <v>9.82</v>
      </c>
      <c r="N8190" s="17" t="str">
        <f>IF(SalesData[[#This Row],[Profit]]&gt;0,"Profit","Loss")</f>
        <v>Profit</v>
      </c>
    </row>
    <row r="8191" spans="1:14" x14ac:dyDescent="0.25">
      <c r="A8191" s="1">
        <v>42964</v>
      </c>
      <c r="B8191" s="3">
        <f t="shared" si="381"/>
        <v>2017</v>
      </c>
      <c r="C8191" s="3">
        <f t="shared" si="382"/>
        <v>8</v>
      </c>
      <c r="D8191" t="s">
        <v>1097</v>
      </c>
      <c r="E8191" t="str">
        <f t="shared" si="383"/>
        <v>Emily Ducich20170817</v>
      </c>
      <c r="F8191">
        <f>IF(COUNTIF($E$2:E8191, E8191) = 1, MAX($F$1:F8190) + 1, INDEX($F$1:F8190, MATCH(E8191, $E$1:E8190, 0)))</f>
        <v>4076</v>
      </c>
      <c r="G8191" t="s">
        <v>10</v>
      </c>
      <c r="H8191" t="s">
        <v>11</v>
      </c>
      <c r="I8191" t="s">
        <v>200</v>
      </c>
      <c r="J8191" t="s">
        <v>1119</v>
      </c>
      <c r="K8191" s="17">
        <v>5.55</v>
      </c>
      <c r="L8191" s="17">
        <v>2</v>
      </c>
      <c r="M8191" s="17">
        <v>-1.04</v>
      </c>
      <c r="N8191" s="17" t="str">
        <f>IF(SalesData[[#This Row],[Profit]]&gt;0,"Profit","Loss")</f>
        <v>Loss</v>
      </c>
    </row>
    <row r="8192" spans="1:14" x14ac:dyDescent="0.25">
      <c r="A8192" s="1">
        <v>42964</v>
      </c>
      <c r="B8192" s="3">
        <f t="shared" si="381"/>
        <v>2017</v>
      </c>
      <c r="C8192" s="3">
        <f t="shared" si="382"/>
        <v>8</v>
      </c>
      <c r="D8192" t="s">
        <v>1097</v>
      </c>
      <c r="E8192" t="str">
        <f t="shared" si="383"/>
        <v>Emily Ducich20170817</v>
      </c>
      <c r="F8192">
        <f>IF(COUNTIF($E$2:E8192, E8192) = 1, MAX($F$1:F8191) + 1, INDEX($F$1:F8191, MATCH(E8192, $E$1:E8191, 0)))</f>
        <v>4076</v>
      </c>
      <c r="G8192" t="s">
        <v>10</v>
      </c>
      <c r="H8192" t="s">
        <v>11</v>
      </c>
      <c r="I8192" t="s">
        <v>24</v>
      </c>
      <c r="J8192" t="s">
        <v>338</v>
      </c>
      <c r="K8192" s="17">
        <v>8.02</v>
      </c>
      <c r="L8192" s="17">
        <v>3</v>
      </c>
      <c r="M8192" s="17">
        <v>1</v>
      </c>
      <c r="N8192" s="17" t="str">
        <f>IF(SalesData[[#This Row],[Profit]]&gt;0,"Profit","Loss")</f>
        <v>Profit</v>
      </c>
    </row>
    <row r="8193" spans="1:14" x14ac:dyDescent="0.25">
      <c r="A8193" s="1">
        <v>42964</v>
      </c>
      <c r="B8193" s="3">
        <f t="shared" si="381"/>
        <v>2017</v>
      </c>
      <c r="C8193" s="3">
        <f t="shared" si="382"/>
        <v>8</v>
      </c>
      <c r="D8193" t="s">
        <v>1097</v>
      </c>
      <c r="E8193" t="str">
        <f t="shared" si="383"/>
        <v>Emily Ducich20170817</v>
      </c>
      <c r="F8193">
        <f>IF(COUNTIF($E$2:E8193, E8193) = 1, MAX($F$1:F8192) + 1, INDEX($F$1:F8192, MATCH(E8193, $E$1:E8192, 0)))</f>
        <v>4076</v>
      </c>
      <c r="G8193" t="s">
        <v>10</v>
      </c>
      <c r="H8193" t="s">
        <v>34</v>
      </c>
      <c r="I8193" t="s">
        <v>35</v>
      </c>
      <c r="J8193" t="s">
        <v>1634</v>
      </c>
      <c r="K8193" s="17">
        <v>74.59</v>
      </c>
      <c r="L8193" s="17">
        <v>4</v>
      </c>
      <c r="M8193" s="17">
        <v>-2.13</v>
      </c>
      <c r="N8193" s="17" t="str">
        <f>IF(SalesData[[#This Row],[Profit]]&gt;0,"Profit","Loss")</f>
        <v>Loss</v>
      </c>
    </row>
    <row r="8194" spans="1:14" x14ac:dyDescent="0.25">
      <c r="A8194" s="1">
        <v>42964</v>
      </c>
      <c r="B8194" s="3">
        <f t="shared" ref="B8194:B8257" si="384">YEAR(A8194)</f>
        <v>2017</v>
      </c>
      <c r="C8194" s="3">
        <f t="shared" ref="C8194:C8257" si="385">MONTH(A8194)</f>
        <v>8</v>
      </c>
      <c r="D8194" t="s">
        <v>1097</v>
      </c>
      <c r="E8194" t="str">
        <f t="shared" ref="E8194:E8257" si="386">D8194 &amp; TEXT(A8194, "yyyymmdd")</f>
        <v>Emily Ducich20170817</v>
      </c>
      <c r="F8194">
        <f>IF(COUNTIF($E$2:E8194, E8194) = 1, MAX($F$1:F8193) + 1, INDEX($F$1:F8193, MATCH(E8194, $E$1:E8193, 0)))</f>
        <v>4076</v>
      </c>
      <c r="G8194" t="s">
        <v>10</v>
      </c>
      <c r="H8194" t="s">
        <v>34</v>
      </c>
      <c r="I8194" t="s">
        <v>47</v>
      </c>
      <c r="J8194" t="s">
        <v>1936</v>
      </c>
      <c r="K8194" s="17">
        <v>16.78</v>
      </c>
      <c r="L8194" s="17">
        <v>2</v>
      </c>
      <c r="M8194" s="17">
        <v>-22.24</v>
      </c>
      <c r="N8194" s="17" t="str">
        <f>IF(SalesData[[#This Row],[Profit]]&gt;0,"Profit","Loss")</f>
        <v>Loss</v>
      </c>
    </row>
    <row r="8195" spans="1:14" x14ac:dyDescent="0.25">
      <c r="A8195" s="1">
        <v>42964</v>
      </c>
      <c r="B8195" s="3">
        <f t="shared" si="384"/>
        <v>2017</v>
      </c>
      <c r="C8195" s="3">
        <f t="shared" si="385"/>
        <v>8</v>
      </c>
      <c r="D8195" t="s">
        <v>1097</v>
      </c>
      <c r="E8195" t="str">
        <f t="shared" si="386"/>
        <v>Emily Ducich20170817</v>
      </c>
      <c r="F8195">
        <f>IF(COUNTIF($E$2:E8195, E8195) = 1, MAX($F$1:F8194) + 1, INDEX($F$1:F8194, MATCH(E8195, $E$1:E8194, 0)))</f>
        <v>4076</v>
      </c>
      <c r="G8195" t="s">
        <v>10</v>
      </c>
      <c r="H8195" t="s">
        <v>11</v>
      </c>
      <c r="I8195" t="s">
        <v>92</v>
      </c>
      <c r="J8195" t="s">
        <v>1820</v>
      </c>
      <c r="K8195" s="17">
        <v>38.86</v>
      </c>
      <c r="L8195" s="17">
        <v>4</v>
      </c>
      <c r="M8195" s="17">
        <v>-99.1</v>
      </c>
      <c r="N8195" s="17" t="str">
        <f>IF(SalesData[[#This Row],[Profit]]&gt;0,"Profit","Loss")</f>
        <v>Loss</v>
      </c>
    </row>
    <row r="8196" spans="1:14" x14ac:dyDescent="0.25">
      <c r="A8196" s="1">
        <v>42964</v>
      </c>
      <c r="B8196" s="3">
        <f t="shared" si="384"/>
        <v>2017</v>
      </c>
      <c r="C8196" s="3">
        <f t="shared" si="385"/>
        <v>8</v>
      </c>
      <c r="D8196" t="s">
        <v>2365</v>
      </c>
      <c r="E8196" t="str">
        <f t="shared" si="386"/>
        <v>Tom Prescott20170817</v>
      </c>
      <c r="F8196">
        <f>IF(COUNTIF($E$2:E8196, E8196) = 1, MAX($F$1:F8195) + 1, INDEX($F$1:F8195, MATCH(E8196, $E$1:E8195, 0)))</f>
        <v>4077</v>
      </c>
      <c r="G8196" t="s">
        <v>23</v>
      </c>
      <c r="H8196" t="s">
        <v>34</v>
      </c>
      <c r="I8196" t="s">
        <v>35</v>
      </c>
      <c r="J8196" t="s">
        <v>976</v>
      </c>
      <c r="K8196" s="17">
        <v>4416.17</v>
      </c>
      <c r="L8196" s="17">
        <v>9</v>
      </c>
      <c r="M8196" s="17">
        <v>-630.88</v>
      </c>
      <c r="N8196" s="17" t="str">
        <f>IF(SalesData[[#This Row],[Profit]]&gt;0,"Profit","Loss")</f>
        <v>Loss</v>
      </c>
    </row>
    <row r="8197" spans="1:14" x14ac:dyDescent="0.25">
      <c r="A8197" s="1">
        <v>42964</v>
      </c>
      <c r="B8197" s="3">
        <f t="shared" si="384"/>
        <v>2017</v>
      </c>
      <c r="C8197" s="3">
        <f t="shared" si="385"/>
        <v>8</v>
      </c>
      <c r="D8197" t="s">
        <v>1907</v>
      </c>
      <c r="E8197" t="str">
        <f t="shared" si="386"/>
        <v>Rick Wilson20170817</v>
      </c>
      <c r="F8197">
        <f>IF(COUNTIF($E$2:E8197, E8197) = 1, MAX($F$1:F8196) + 1, INDEX($F$1:F8196, MATCH(E8197, $E$1:E8196, 0)))</f>
        <v>4078</v>
      </c>
      <c r="G8197" t="s">
        <v>27</v>
      </c>
      <c r="H8197" t="s">
        <v>11</v>
      </c>
      <c r="I8197" t="s">
        <v>63</v>
      </c>
      <c r="J8197" t="s">
        <v>64</v>
      </c>
      <c r="K8197" s="17">
        <v>23.36</v>
      </c>
      <c r="L8197" s="17">
        <v>2</v>
      </c>
      <c r="M8197" s="17">
        <v>11.68</v>
      </c>
      <c r="N8197" s="17" t="str">
        <f>IF(SalesData[[#This Row],[Profit]]&gt;0,"Profit","Loss")</f>
        <v>Profit</v>
      </c>
    </row>
    <row r="8198" spans="1:14" x14ac:dyDescent="0.25">
      <c r="A8198" s="1">
        <v>42964</v>
      </c>
      <c r="B8198" s="3">
        <f t="shared" si="384"/>
        <v>2017</v>
      </c>
      <c r="C8198" s="3">
        <f t="shared" si="385"/>
        <v>8</v>
      </c>
      <c r="D8198" t="s">
        <v>1907</v>
      </c>
      <c r="E8198" t="str">
        <f t="shared" si="386"/>
        <v>Rick Wilson20170817</v>
      </c>
      <c r="F8198">
        <f>IF(COUNTIF($E$2:E8198, E8198) = 1, MAX($F$1:F8197) + 1, INDEX($F$1:F8197, MATCH(E8198, $E$1:E8197, 0)))</f>
        <v>4078</v>
      </c>
      <c r="G8198" t="s">
        <v>27</v>
      </c>
      <c r="H8198" t="s">
        <v>39</v>
      </c>
      <c r="I8198" t="s">
        <v>40</v>
      </c>
      <c r="J8198" t="s">
        <v>2290</v>
      </c>
      <c r="K8198" s="17">
        <v>71.98</v>
      </c>
      <c r="L8198" s="17">
        <v>3</v>
      </c>
      <c r="M8198" s="17">
        <v>9</v>
      </c>
      <c r="N8198" s="17" t="str">
        <f>IF(SalesData[[#This Row],[Profit]]&gt;0,"Profit","Loss")</f>
        <v>Profit</v>
      </c>
    </row>
    <row r="8199" spans="1:14" x14ac:dyDescent="0.25">
      <c r="A8199" s="1">
        <v>42964</v>
      </c>
      <c r="B8199" s="3">
        <f t="shared" si="384"/>
        <v>2017</v>
      </c>
      <c r="C8199" s="3">
        <f t="shared" si="385"/>
        <v>8</v>
      </c>
      <c r="D8199" t="s">
        <v>1907</v>
      </c>
      <c r="E8199" t="str">
        <f t="shared" si="386"/>
        <v>Rick Wilson20170817</v>
      </c>
      <c r="F8199">
        <f>IF(COUNTIF($E$2:E8199, E8199) = 1, MAX($F$1:F8198) + 1, INDEX($F$1:F8198, MATCH(E8199, $E$1:E8198, 0)))</f>
        <v>4078</v>
      </c>
      <c r="G8199" t="s">
        <v>27</v>
      </c>
      <c r="H8199" t="s">
        <v>11</v>
      </c>
      <c r="I8199" t="s">
        <v>12</v>
      </c>
      <c r="J8199" t="s">
        <v>2069</v>
      </c>
      <c r="K8199" s="17">
        <v>8.56</v>
      </c>
      <c r="L8199" s="17">
        <v>2</v>
      </c>
      <c r="M8199" s="17">
        <v>3.85</v>
      </c>
      <c r="N8199" s="17" t="str">
        <f>IF(SalesData[[#This Row],[Profit]]&gt;0,"Profit","Loss")</f>
        <v>Profit</v>
      </c>
    </row>
    <row r="8200" spans="1:14" x14ac:dyDescent="0.25">
      <c r="A8200" s="1">
        <v>42964</v>
      </c>
      <c r="B8200" s="3">
        <f t="shared" si="384"/>
        <v>2017</v>
      </c>
      <c r="C8200" s="3">
        <f t="shared" si="385"/>
        <v>8</v>
      </c>
      <c r="D8200" t="s">
        <v>1907</v>
      </c>
      <c r="E8200" t="str">
        <f t="shared" si="386"/>
        <v>Rick Wilson20170817</v>
      </c>
      <c r="F8200">
        <f>IF(COUNTIF($E$2:E8200, E8200) = 1, MAX($F$1:F8199) + 1, INDEX($F$1:F8199, MATCH(E8200, $E$1:E8199, 0)))</f>
        <v>4078</v>
      </c>
      <c r="G8200" t="s">
        <v>27</v>
      </c>
      <c r="H8200" t="s">
        <v>11</v>
      </c>
      <c r="I8200" t="s">
        <v>20</v>
      </c>
      <c r="J8200" t="s">
        <v>886</v>
      </c>
      <c r="K8200" s="17">
        <v>13.92</v>
      </c>
      <c r="L8200" s="17">
        <v>3</v>
      </c>
      <c r="M8200" s="17">
        <v>4.87</v>
      </c>
      <c r="N8200" s="17" t="str">
        <f>IF(SalesData[[#This Row],[Profit]]&gt;0,"Profit","Loss")</f>
        <v>Profit</v>
      </c>
    </row>
    <row r="8201" spans="1:14" x14ac:dyDescent="0.25">
      <c r="A8201" s="1">
        <v>42964</v>
      </c>
      <c r="B8201" s="3">
        <f t="shared" si="384"/>
        <v>2017</v>
      </c>
      <c r="C8201" s="3">
        <f t="shared" si="385"/>
        <v>8</v>
      </c>
      <c r="D8201" t="s">
        <v>1907</v>
      </c>
      <c r="E8201" t="str">
        <f t="shared" si="386"/>
        <v>Rick Wilson20170817</v>
      </c>
      <c r="F8201">
        <f>IF(COUNTIF($E$2:E8201, E8201) = 1, MAX($F$1:F8200) + 1, INDEX($F$1:F8200, MATCH(E8201, $E$1:E8200, 0)))</f>
        <v>4078</v>
      </c>
      <c r="G8201" t="s">
        <v>27</v>
      </c>
      <c r="H8201" t="s">
        <v>11</v>
      </c>
      <c r="I8201" t="s">
        <v>92</v>
      </c>
      <c r="J8201" t="s">
        <v>2552</v>
      </c>
      <c r="K8201" s="17">
        <v>2518.29</v>
      </c>
      <c r="L8201" s="17">
        <v>9</v>
      </c>
      <c r="M8201" s="17">
        <v>654.76</v>
      </c>
      <c r="N8201" s="17" t="str">
        <f>IF(SalesData[[#This Row],[Profit]]&gt;0,"Profit","Loss")</f>
        <v>Profit</v>
      </c>
    </row>
    <row r="8202" spans="1:14" x14ac:dyDescent="0.25">
      <c r="A8202" s="1">
        <v>42964</v>
      </c>
      <c r="B8202" s="3">
        <f t="shared" si="384"/>
        <v>2017</v>
      </c>
      <c r="C8202" s="3">
        <f t="shared" si="385"/>
        <v>8</v>
      </c>
      <c r="D8202" t="s">
        <v>1907</v>
      </c>
      <c r="E8202" t="str">
        <f t="shared" si="386"/>
        <v>Rick Wilson20170817</v>
      </c>
      <c r="F8202">
        <f>IF(COUNTIF($E$2:E8202, E8202) = 1, MAX($F$1:F8201) + 1, INDEX($F$1:F8201, MATCH(E8202, $E$1:E8201, 0)))</f>
        <v>4078</v>
      </c>
      <c r="G8202" t="s">
        <v>27</v>
      </c>
      <c r="H8202" t="s">
        <v>11</v>
      </c>
      <c r="I8202" t="s">
        <v>18</v>
      </c>
      <c r="J8202" t="s">
        <v>1757</v>
      </c>
      <c r="K8202" s="17">
        <v>540.57000000000005</v>
      </c>
      <c r="L8202" s="17">
        <v>3</v>
      </c>
      <c r="M8202" s="17">
        <v>140.55000000000001</v>
      </c>
      <c r="N8202" s="17" t="str">
        <f>IF(SalesData[[#This Row],[Profit]]&gt;0,"Profit","Loss")</f>
        <v>Profit</v>
      </c>
    </row>
    <row r="8203" spans="1:14" x14ac:dyDescent="0.25">
      <c r="A8203" s="1">
        <v>42964</v>
      </c>
      <c r="B8203" s="3">
        <f t="shared" si="384"/>
        <v>2017</v>
      </c>
      <c r="C8203" s="3">
        <f t="shared" si="385"/>
        <v>8</v>
      </c>
      <c r="D8203" t="s">
        <v>1907</v>
      </c>
      <c r="E8203" t="str">
        <f t="shared" si="386"/>
        <v>Rick Wilson20170817</v>
      </c>
      <c r="F8203">
        <f>IF(COUNTIF($E$2:E8203, E8203) = 1, MAX($F$1:F8202) + 1, INDEX($F$1:F8202, MATCH(E8203, $E$1:E8202, 0)))</f>
        <v>4078</v>
      </c>
      <c r="G8203" t="s">
        <v>27</v>
      </c>
      <c r="H8203" t="s">
        <v>11</v>
      </c>
      <c r="I8203" t="s">
        <v>20</v>
      </c>
      <c r="J8203" t="s">
        <v>168</v>
      </c>
      <c r="K8203" s="17">
        <v>221.06</v>
      </c>
      <c r="L8203" s="17">
        <v>8</v>
      </c>
      <c r="M8203" s="17">
        <v>77.37</v>
      </c>
      <c r="N8203" s="17" t="str">
        <f>IF(SalesData[[#This Row],[Profit]]&gt;0,"Profit","Loss")</f>
        <v>Profit</v>
      </c>
    </row>
    <row r="8204" spans="1:14" x14ac:dyDescent="0.25">
      <c r="A8204" s="1">
        <v>42965</v>
      </c>
      <c r="B8204" s="3">
        <f t="shared" si="384"/>
        <v>2017</v>
      </c>
      <c r="C8204" s="3">
        <f t="shared" si="385"/>
        <v>8</v>
      </c>
      <c r="D8204" t="s">
        <v>1696</v>
      </c>
      <c r="E8204" t="str">
        <f t="shared" si="386"/>
        <v>Nat Gilpin20170818</v>
      </c>
      <c r="F8204">
        <f>IF(COUNTIF($E$2:E8204, E8204) = 1, MAX($F$1:F8203) + 1, INDEX($F$1:F8203, MATCH(E8204, $E$1:E8203, 0)))</f>
        <v>4079</v>
      </c>
      <c r="G8204" t="s">
        <v>149</v>
      </c>
      <c r="H8204" t="s">
        <v>34</v>
      </c>
      <c r="I8204" t="s">
        <v>47</v>
      </c>
      <c r="J8204" t="s">
        <v>1739</v>
      </c>
      <c r="K8204" s="17">
        <v>40.479999999999997</v>
      </c>
      <c r="L8204" s="17">
        <v>2</v>
      </c>
      <c r="M8204" s="17">
        <v>15.79</v>
      </c>
      <c r="N8204" s="17" t="str">
        <f>IF(SalesData[[#This Row],[Profit]]&gt;0,"Profit","Loss")</f>
        <v>Profit</v>
      </c>
    </row>
    <row r="8205" spans="1:14" x14ac:dyDescent="0.25">
      <c r="A8205" s="1">
        <v>42965</v>
      </c>
      <c r="B8205" s="3">
        <f t="shared" si="384"/>
        <v>2017</v>
      </c>
      <c r="C8205" s="3">
        <f t="shared" si="385"/>
        <v>8</v>
      </c>
      <c r="D8205" t="s">
        <v>1696</v>
      </c>
      <c r="E8205" t="str">
        <f t="shared" si="386"/>
        <v>Nat Gilpin20170818</v>
      </c>
      <c r="F8205">
        <f>IF(COUNTIF($E$2:E8205, E8205) = 1, MAX($F$1:F8204) + 1, INDEX($F$1:F8204, MATCH(E8205, $E$1:E8204, 0)))</f>
        <v>4079</v>
      </c>
      <c r="G8205" t="s">
        <v>149</v>
      </c>
      <c r="H8205" t="s">
        <v>34</v>
      </c>
      <c r="I8205" t="s">
        <v>47</v>
      </c>
      <c r="J8205" t="s">
        <v>60</v>
      </c>
      <c r="K8205" s="17">
        <v>9.94</v>
      </c>
      <c r="L8205" s="17">
        <v>2</v>
      </c>
      <c r="M8205" s="17">
        <v>3.08</v>
      </c>
      <c r="N8205" s="17" t="str">
        <f>IF(SalesData[[#This Row],[Profit]]&gt;0,"Profit","Loss")</f>
        <v>Profit</v>
      </c>
    </row>
    <row r="8206" spans="1:14" x14ac:dyDescent="0.25">
      <c r="A8206" s="1">
        <v>42965</v>
      </c>
      <c r="B8206" s="3">
        <f t="shared" si="384"/>
        <v>2017</v>
      </c>
      <c r="C8206" s="3">
        <f t="shared" si="385"/>
        <v>8</v>
      </c>
      <c r="D8206" t="s">
        <v>1696</v>
      </c>
      <c r="E8206" t="str">
        <f t="shared" si="386"/>
        <v>Nat Gilpin20170818</v>
      </c>
      <c r="F8206">
        <f>IF(COUNTIF($E$2:E8206, E8206) = 1, MAX($F$1:F8205) + 1, INDEX($F$1:F8205, MATCH(E8206, $E$1:E8205, 0)))</f>
        <v>4079</v>
      </c>
      <c r="G8206" t="s">
        <v>149</v>
      </c>
      <c r="H8206" t="s">
        <v>11</v>
      </c>
      <c r="I8206" t="s">
        <v>20</v>
      </c>
      <c r="J8206" t="s">
        <v>1825</v>
      </c>
      <c r="K8206" s="17">
        <v>107.42</v>
      </c>
      <c r="L8206" s="17">
        <v>9</v>
      </c>
      <c r="M8206" s="17">
        <v>33.57</v>
      </c>
      <c r="N8206" s="17" t="str">
        <f>IF(SalesData[[#This Row],[Profit]]&gt;0,"Profit","Loss")</f>
        <v>Profit</v>
      </c>
    </row>
    <row r="8207" spans="1:14" x14ac:dyDescent="0.25">
      <c r="A8207" s="1">
        <v>42965</v>
      </c>
      <c r="B8207" s="3">
        <f t="shared" si="384"/>
        <v>2017</v>
      </c>
      <c r="C8207" s="3">
        <f t="shared" si="385"/>
        <v>8</v>
      </c>
      <c r="D8207" t="s">
        <v>1696</v>
      </c>
      <c r="E8207" t="str">
        <f t="shared" si="386"/>
        <v>Nat Gilpin20170818</v>
      </c>
      <c r="F8207">
        <f>IF(COUNTIF($E$2:E8207, E8207) = 1, MAX($F$1:F8206) + 1, INDEX($F$1:F8206, MATCH(E8207, $E$1:E8206, 0)))</f>
        <v>4079</v>
      </c>
      <c r="G8207" t="s">
        <v>149</v>
      </c>
      <c r="H8207" t="s">
        <v>39</v>
      </c>
      <c r="I8207" t="s">
        <v>40</v>
      </c>
      <c r="J8207" t="s">
        <v>751</v>
      </c>
      <c r="K8207" s="17">
        <v>37.909999999999997</v>
      </c>
      <c r="L8207" s="17">
        <v>1</v>
      </c>
      <c r="M8207" s="17">
        <v>10.99</v>
      </c>
      <c r="N8207" s="17" t="str">
        <f>IF(SalesData[[#This Row],[Profit]]&gt;0,"Profit","Loss")</f>
        <v>Profit</v>
      </c>
    </row>
    <row r="8208" spans="1:14" x14ac:dyDescent="0.25">
      <c r="A8208" s="1">
        <v>42965</v>
      </c>
      <c r="B8208" s="3">
        <f t="shared" si="384"/>
        <v>2017</v>
      </c>
      <c r="C8208" s="3">
        <f t="shared" si="385"/>
        <v>8</v>
      </c>
      <c r="D8208" t="s">
        <v>1696</v>
      </c>
      <c r="E8208" t="str">
        <f t="shared" si="386"/>
        <v>Nat Gilpin20170818</v>
      </c>
      <c r="F8208">
        <f>IF(COUNTIF($E$2:E8208, E8208) = 1, MAX($F$1:F8207) + 1, INDEX($F$1:F8207, MATCH(E8208, $E$1:E8207, 0)))</f>
        <v>4079</v>
      </c>
      <c r="G8208" t="s">
        <v>149</v>
      </c>
      <c r="H8208" t="s">
        <v>34</v>
      </c>
      <c r="I8208" t="s">
        <v>47</v>
      </c>
      <c r="J8208" t="s">
        <v>1406</v>
      </c>
      <c r="K8208" s="17">
        <v>88.02</v>
      </c>
      <c r="L8208" s="17">
        <v>3</v>
      </c>
      <c r="M8208" s="17">
        <v>27.29</v>
      </c>
      <c r="N8208" s="17" t="str">
        <f>IF(SalesData[[#This Row],[Profit]]&gt;0,"Profit","Loss")</f>
        <v>Profit</v>
      </c>
    </row>
    <row r="8209" spans="1:14" x14ac:dyDescent="0.25">
      <c r="A8209" s="1">
        <v>42965</v>
      </c>
      <c r="B8209" s="3">
        <f t="shared" si="384"/>
        <v>2017</v>
      </c>
      <c r="C8209" s="3">
        <f t="shared" si="385"/>
        <v>8</v>
      </c>
      <c r="D8209" t="s">
        <v>889</v>
      </c>
      <c r="E8209" t="str">
        <f t="shared" si="386"/>
        <v>Russell Applegate20170818</v>
      </c>
      <c r="F8209">
        <f>IF(COUNTIF($E$2:E8209, E8209) = 1, MAX($F$1:F8208) + 1, INDEX($F$1:F8208, MATCH(E8209, $E$1:E8208, 0)))</f>
        <v>4080</v>
      </c>
      <c r="G8209" t="s">
        <v>10</v>
      </c>
      <c r="H8209" t="s">
        <v>11</v>
      </c>
      <c r="I8209" t="s">
        <v>18</v>
      </c>
      <c r="J8209" t="s">
        <v>753</v>
      </c>
      <c r="K8209" s="17">
        <v>200.06</v>
      </c>
      <c r="L8209" s="17">
        <v>3</v>
      </c>
      <c r="M8209" s="17">
        <v>12.5</v>
      </c>
      <c r="N8209" s="17" t="str">
        <f>IF(SalesData[[#This Row],[Profit]]&gt;0,"Profit","Loss")</f>
        <v>Profit</v>
      </c>
    </row>
    <row r="8210" spans="1:14" x14ac:dyDescent="0.25">
      <c r="A8210" s="1">
        <v>42965</v>
      </c>
      <c r="B8210" s="3">
        <f t="shared" si="384"/>
        <v>2017</v>
      </c>
      <c r="C8210" s="3">
        <f t="shared" si="385"/>
        <v>8</v>
      </c>
      <c r="D8210" t="s">
        <v>889</v>
      </c>
      <c r="E8210" t="str">
        <f t="shared" si="386"/>
        <v>Russell Applegate20170818</v>
      </c>
      <c r="F8210">
        <f>IF(COUNTIF($E$2:E8210, E8210) = 1, MAX($F$1:F8209) + 1, INDEX($F$1:F8209, MATCH(E8210, $E$1:E8209, 0)))</f>
        <v>4080</v>
      </c>
      <c r="G8210" t="s">
        <v>10</v>
      </c>
      <c r="H8210" t="s">
        <v>11</v>
      </c>
      <c r="I8210" t="s">
        <v>20</v>
      </c>
      <c r="J8210" t="s">
        <v>952</v>
      </c>
      <c r="K8210" s="17">
        <v>21.38</v>
      </c>
      <c r="L8210" s="17">
        <v>5</v>
      </c>
      <c r="M8210" s="17">
        <v>-33.14</v>
      </c>
      <c r="N8210" s="17" t="str">
        <f>IF(SalesData[[#This Row],[Profit]]&gt;0,"Profit","Loss")</f>
        <v>Loss</v>
      </c>
    </row>
    <row r="8211" spans="1:14" x14ac:dyDescent="0.25">
      <c r="A8211" s="1">
        <v>42965</v>
      </c>
      <c r="B8211" s="3">
        <f t="shared" si="384"/>
        <v>2017</v>
      </c>
      <c r="C8211" s="3">
        <f t="shared" si="385"/>
        <v>8</v>
      </c>
      <c r="D8211" t="s">
        <v>889</v>
      </c>
      <c r="E8211" t="str">
        <f t="shared" si="386"/>
        <v>Russell Applegate20170818</v>
      </c>
      <c r="F8211">
        <f>IF(COUNTIF($E$2:E8211, E8211) = 1, MAX($F$1:F8210) + 1, INDEX($F$1:F8210, MATCH(E8211, $E$1:E8210, 0)))</f>
        <v>4080</v>
      </c>
      <c r="G8211" t="s">
        <v>10</v>
      </c>
      <c r="H8211" t="s">
        <v>11</v>
      </c>
      <c r="I8211" t="s">
        <v>20</v>
      </c>
      <c r="J8211" t="s">
        <v>431</v>
      </c>
      <c r="K8211" s="17">
        <v>6.74</v>
      </c>
      <c r="L8211" s="17">
        <v>4</v>
      </c>
      <c r="M8211" s="17">
        <v>-11.46</v>
      </c>
      <c r="N8211" s="17" t="str">
        <f>IF(SalesData[[#This Row],[Profit]]&gt;0,"Profit","Loss")</f>
        <v>Loss</v>
      </c>
    </row>
    <row r="8212" spans="1:14" x14ac:dyDescent="0.25">
      <c r="A8212" s="1">
        <v>42965</v>
      </c>
      <c r="B8212" s="3">
        <f t="shared" si="384"/>
        <v>2017</v>
      </c>
      <c r="C8212" s="3">
        <f t="shared" si="385"/>
        <v>8</v>
      </c>
      <c r="D8212" t="s">
        <v>545</v>
      </c>
      <c r="E8212" t="str">
        <f t="shared" si="386"/>
        <v>Nicole Fjeld20170818</v>
      </c>
      <c r="F8212">
        <f>IF(COUNTIF($E$2:E8212, E8212) = 1, MAX($F$1:F8211) + 1, INDEX($F$1:F8211, MATCH(E8212, $E$1:E8211, 0)))</f>
        <v>4081</v>
      </c>
      <c r="G8212" t="s">
        <v>164</v>
      </c>
      <c r="H8212" t="s">
        <v>11</v>
      </c>
      <c r="I8212" t="s">
        <v>18</v>
      </c>
      <c r="J8212" t="s">
        <v>1410</v>
      </c>
      <c r="K8212" s="17">
        <v>323.10000000000002</v>
      </c>
      <c r="L8212" s="17">
        <v>2</v>
      </c>
      <c r="M8212" s="17">
        <v>61.39</v>
      </c>
      <c r="N8212" s="17" t="str">
        <f>IF(SalesData[[#This Row],[Profit]]&gt;0,"Profit","Loss")</f>
        <v>Profit</v>
      </c>
    </row>
    <row r="8213" spans="1:14" x14ac:dyDescent="0.25">
      <c r="A8213" s="1">
        <v>42965</v>
      </c>
      <c r="B8213" s="3">
        <f t="shared" si="384"/>
        <v>2017</v>
      </c>
      <c r="C8213" s="3">
        <f t="shared" si="385"/>
        <v>8</v>
      </c>
      <c r="D8213" t="s">
        <v>2271</v>
      </c>
      <c r="E8213" t="str">
        <f t="shared" si="386"/>
        <v>Helen Wasserman20170818</v>
      </c>
      <c r="F8213">
        <f>IF(COUNTIF($E$2:E8213, E8213) = 1, MAX($F$1:F8212) + 1, INDEX($F$1:F8212, MATCH(E8213, $E$1:E8212, 0)))</f>
        <v>4082</v>
      </c>
      <c r="G8213" t="s">
        <v>164</v>
      </c>
      <c r="H8213" t="s">
        <v>39</v>
      </c>
      <c r="I8213" t="s">
        <v>52</v>
      </c>
      <c r="J8213" t="s">
        <v>1875</v>
      </c>
      <c r="K8213" s="17">
        <v>843.9</v>
      </c>
      <c r="L8213" s="17">
        <v>2</v>
      </c>
      <c r="M8213" s="17">
        <v>371.32</v>
      </c>
      <c r="N8213" s="17" t="str">
        <f>IF(SalesData[[#This Row],[Profit]]&gt;0,"Profit","Loss")</f>
        <v>Profit</v>
      </c>
    </row>
    <row r="8214" spans="1:14" x14ac:dyDescent="0.25">
      <c r="A8214" s="1">
        <v>42965</v>
      </c>
      <c r="B8214" s="3">
        <f t="shared" si="384"/>
        <v>2017</v>
      </c>
      <c r="C8214" s="3">
        <f t="shared" si="385"/>
        <v>8</v>
      </c>
      <c r="D8214" t="s">
        <v>2271</v>
      </c>
      <c r="E8214" t="str">
        <f t="shared" si="386"/>
        <v>Helen Wasserman20170818</v>
      </c>
      <c r="F8214">
        <f>IF(COUNTIF($E$2:E8214, E8214) = 1, MAX($F$1:F8213) + 1, INDEX($F$1:F8213, MATCH(E8214, $E$1:E8213, 0)))</f>
        <v>4082</v>
      </c>
      <c r="G8214" t="s">
        <v>164</v>
      </c>
      <c r="H8214" t="s">
        <v>39</v>
      </c>
      <c r="I8214" t="s">
        <v>52</v>
      </c>
      <c r="J8214" t="s">
        <v>1980</v>
      </c>
      <c r="K8214" s="17">
        <v>1496.16</v>
      </c>
      <c r="L8214" s="17">
        <v>9</v>
      </c>
      <c r="M8214" s="17">
        <v>224.42</v>
      </c>
      <c r="N8214" s="17" t="str">
        <f>IF(SalesData[[#This Row],[Profit]]&gt;0,"Profit","Loss")</f>
        <v>Profit</v>
      </c>
    </row>
    <row r="8215" spans="1:14" x14ac:dyDescent="0.25">
      <c r="A8215" s="1">
        <v>42965</v>
      </c>
      <c r="B8215" s="3">
        <f t="shared" si="384"/>
        <v>2017</v>
      </c>
      <c r="C8215" s="3">
        <f t="shared" si="385"/>
        <v>8</v>
      </c>
      <c r="D8215" t="s">
        <v>1891</v>
      </c>
      <c r="E8215" t="str">
        <f t="shared" si="386"/>
        <v>Yana Sorensen20170818</v>
      </c>
      <c r="F8215">
        <f>IF(COUNTIF($E$2:E8215, E8215) = 1, MAX($F$1:F8214) + 1, INDEX($F$1:F8214, MATCH(E8215, $E$1:E8214, 0)))</f>
        <v>4083</v>
      </c>
      <c r="G8215" t="s">
        <v>164</v>
      </c>
      <c r="H8215" t="s">
        <v>11</v>
      </c>
      <c r="I8215" t="s">
        <v>20</v>
      </c>
      <c r="J8215" t="s">
        <v>693</v>
      </c>
      <c r="K8215" s="17">
        <v>2793.53</v>
      </c>
      <c r="L8215" s="17">
        <v>9</v>
      </c>
      <c r="M8215" s="17">
        <v>942.82</v>
      </c>
      <c r="N8215" s="17" t="str">
        <f>IF(SalesData[[#This Row],[Profit]]&gt;0,"Profit","Loss")</f>
        <v>Profit</v>
      </c>
    </row>
    <row r="8216" spans="1:14" x14ac:dyDescent="0.25">
      <c r="A8216" s="1">
        <v>42965</v>
      </c>
      <c r="B8216" s="3">
        <f t="shared" si="384"/>
        <v>2017</v>
      </c>
      <c r="C8216" s="3">
        <f t="shared" si="385"/>
        <v>8</v>
      </c>
      <c r="D8216" t="s">
        <v>1891</v>
      </c>
      <c r="E8216" t="str">
        <f t="shared" si="386"/>
        <v>Yana Sorensen20170818</v>
      </c>
      <c r="F8216">
        <f>IF(COUNTIF($E$2:E8216, E8216) = 1, MAX($F$1:F8215) + 1, INDEX($F$1:F8215, MATCH(E8216, $E$1:E8215, 0)))</f>
        <v>4083</v>
      </c>
      <c r="G8216" t="s">
        <v>164</v>
      </c>
      <c r="H8216" t="s">
        <v>11</v>
      </c>
      <c r="I8216" t="s">
        <v>18</v>
      </c>
      <c r="J8216" t="s">
        <v>974</v>
      </c>
      <c r="K8216" s="17">
        <v>1000.02</v>
      </c>
      <c r="L8216" s="17">
        <v>7</v>
      </c>
      <c r="M8216" s="17">
        <v>290.01</v>
      </c>
      <c r="N8216" s="17" t="str">
        <f>IF(SalesData[[#This Row],[Profit]]&gt;0,"Profit","Loss")</f>
        <v>Profit</v>
      </c>
    </row>
    <row r="8217" spans="1:14" x14ac:dyDescent="0.25">
      <c r="A8217" s="1">
        <v>42965</v>
      </c>
      <c r="B8217" s="3">
        <f t="shared" si="384"/>
        <v>2017</v>
      </c>
      <c r="C8217" s="3">
        <f t="shared" si="385"/>
        <v>8</v>
      </c>
      <c r="D8217" t="s">
        <v>1891</v>
      </c>
      <c r="E8217" t="str">
        <f t="shared" si="386"/>
        <v>Yana Sorensen20170818</v>
      </c>
      <c r="F8217">
        <f>IF(COUNTIF($E$2:E8217, E8217) = 1, MAX($F$1:F8216) + 1, INDEX($F$1:F8216, MATCH(E8217, $E$1:E8216, 0)))</f>
        <v>4083</v>
      </c>
      <c r="G8217" t="s">
        <v>164</v>
      </c>
      <c r="H8217" t="s">
        <v>34</v>
      </c>
      <c r="I8217" t="s">
        <v>47</v>
      </c>
      <c r="J8217" t="s">
        <v>773</v>
      </c>
      <c r="K8217" s="17">
        <v>65.94</v>
      </c>
      <c r="L8217" s="17">
        <v>3</v>
      </c>
      <c r="M8217" s="17">
        <v>22.42</v>
      </c>
      <c r="N8217" s="17" t="str">
        <f>IF(SalesData[[#This Row],[Profit]]&gt;0,"Profit","Loss")</f>
        <v>Profit</v>
      </c>
    </row>
    <row r="8218" spans="1:14" x14ac:dyDescent="0.25">
      <c r="A8218" s="1">
        <v>42965</v>
      </c>
      <c r="B8218" s="3">
        <f t="shared" si="384"/>
        <v>2017</v>
      </c>
      <c r="C8218" s="3">
        <f t="shared" si="385"/>
        <v>8</v>
      </c>
      <c r="D8218" t="s">
        <v>487</v>
      </c>
      <c r="E8218" t="str">
        <f t="shared" si="386"/>
        <v>Pauline Johnson20170818</v>
      </c>
      <c r="F8218">
        <f>IF(COUNTIF($E$2:E8218, E8218) = 1, MAX($F$1:F8217) + 1, INDEX($F$1:F8217, MATCH(E8218, $E$1:E8217, 0)))</f>
        <v>4084</v>
      </c>
      <c r="G8218" t="s">
        <v>78</v>
      </c>
      <c r="H8218" t="s">
        <v>11</v>
      </c>
      <c r="I8218" t="s">
        <v>24</v>
      </c>
      <c r="J8218" t="s">
        <v>1527</v>
      </c>
      <c r="K8218" s="17">
        <v>9.91</v>
      </c>
      <c r="L8218" s="17">
        <v>3</v>
      </c>
      <c r="M8218" s="17">
        <v>1.24</v>
      </c>
      <c r="N8218" s="17" t="str">
        <f>IF(SalesData[[#This Row],[Profit]]&gt;0,"Profit","Loss")</f>
        <v>Profit</v>
      </c>
    </row>
    <row r="8219" spans="1:14" x14ac:dyDescent="0.25">
      <c r="A8219" s="1">
        <v>42965</v>
      </c>
      <c r="B8219" s="3">
        <f t="shared" si="384"/>
        <v>2017</v>
      </c>
      <c r="C8219" s="3">
        <f t="shared" si="385"/>
        <v>8</v>
      </c>
      <c r="D8219" t="s">
        <v>280</v>
      </c>
      <c r="E8219" t="str">
        <f t="shared" si="386"/>
        <v>Chloris Kastensmidt20170818</v>
      </c>
      <c r="F8219">
        <f>IF(COUNTIF($E$2:E8219, E8219) = 1, MAX($F$1:F8218) + 1, INDEX($F$1:F8218, MATCH(E8219, $E$1:E8218, 0)))</f>
        <v>4085</v>
      </c>
      <c r="G8219" t="s">
        <v>78</v>
      </c>
      <c r="H8219" t="s">
        <v>11</v>
      </c>
      <c r="I8219" t="s">
        <v>20</v>
      </c>
      <c r="J8219" t="s">
        <v>511</v>
      </c>
      <c r="K8219" s="17">
        <v>10.78</v>
      </c>
      <c r="L8219" s="17">
        <v>3</v>
      </c>
      <c r="M8219" s="17">
        <v>-7.91</v>
      </c>
      <c r="N8219" s="17" t="str">
        <f>IF(SalesData[[#This Row],[Profit]]&gt;0,"Profit","Loss")</f>
        <v>Loss</v>
      </c>
    </row>
    <row r="8220" spans="1:14" x14ac:dyDescent="0.25">
      <c r="A8220" s="1">
        <v>42965</v>
      </c>
      <c r="B8220" s="3">
        <f t="shared" si="384"/>
        <v>2017</v>
      </c>
      <c r="C8220" s="3">
        <f t="shared" si="385"/>
        <v>8</v>
      </c>
      <c r="D8220" t="s">
        <v>2614</v>
      </c>
      <c r="E8220" t="str">
        <f t="shared" si="386"/>
        <v>Charles McCrossin20170818</v>
      </c>
      <c r="F8220">
        <f>IF(COUNTIF($E$2:E8220, E8220) = 1, MAX($F$1:F8219) + 1, INDEX($F$1:F8219, MATCH(E8220, $E$1:E8219, 0)))</f>
        <v>4086</v>
      </c>
      <c r="G8220" t="s">
        <v>434</v>
      </c>
      <c r="H8220" t="s">
        <v>39</v>
      </c>
      <c r="I8220" t="s">
        <v>52</v>
      </c>
      <c r="J8220" t="s">
        <v>1879</v>
      </c>
      <c r="K8220" s="17">
        <v>23.18</v>
      </c>
      <c r="L8220" s="17">
        <v>2</v>
      </c>
      <c r="M8220" s="17">
        <v>7.65</v>
      </c>
      <c r="N8220" s="17" t="str">
        <f>IF(SalesData[[#This Row],[Profit]]&gt;0,"Profit","Loss")</f>
        <v>Profit</v>
      </c>
    </row>
    <row r="8221" spans="1:14" x14ac:dyDescent="0.25">
      <c r="A8221" s="1">
        <v>42966</v>
      </c>
      <c r="B8221" s="3">
        <f t="shared" si="384"/>
        <v>2017</v>
      </c>
      <c r="C8221" s="3">
        <f t="shared" si="385"/>
        <v>8</v>
      </c>
      <c r="D8221" t="s">
        <v>1295</v>
      </c>
      <c r="E8221" t="str">
        <f t="shared" si="386"/>
        <v>Jennifer Braxton20170819</v>
      </c>
      <c r="F8221">
        <f>IF(COUNTIF($E$2:E8221, E8221) = 1, MAX($F$1:F8220) + 1, INDEX($F$1:F8220, MATCH(E8221, $E$1:E8220, 0)))</f>
        <v>4087</v>
      </c>
      <c r="G8221" t="s">
        <v>434</v>
      </c>
      <c r="H8221" t="s">
        <v>11</v>
      </c>
      <c r="I8221" t="s">
        <v>20</v>
      </c>
      <c r="J8221" t="s">
        <v>693</v>
      </c>
      <c r="K8221" s="17">
        <v>387.99</v>
      </c>
      <c r="L8221" s="17">
        <v>1</v>
      </c>
      <c r="M8221" s="17">
        <v>182.36</v>
      </c>
      <c r="N8221" s="17" t="str">
        <f>IF(SalesData[[#This Row],[Profit]]&gt;0,"Profit","Loss")</f>
        <v>Profit</v>
      </c>
    </row>
    <row r="8222" spans="1:14" x14ac:dyDescent="0.25">
      <c r="A8222" s="1">
        <v>42966</v>
      </c>
      <c r="B8222" s="3">
        <f t="shared" si="384"/>
        <v>2017</v>
      </c>
      <c r="C8222" s="3">
        <f t="shared" si="385"/>
        <v>8</v>
      </c>
      <c r="D8222" t="s">
        <v>822</v>
      </c>
      <c r="E8222" t="str">
        <f t="shared" si="386"/>
        <v>Sonia Cooley20170819</v>
      </c>
      <c r="F8222">
        <f>IF(COUNTIF($E$2:E8222, E8222) = 1, MAX($F$1:F8221) + 1, INDEX($F$1:F8221, MATCH(E8222, $E$1:E8221, 0)))</f>
        <v>4088</v>
      </c>
      <c r="G8222" t="s">
        <v>15</v>
      </c>
      <c r="H8222" t="s">
        <v>11</v>
      </c>
      <c r="I8222" t="s">
        <v>20</v>
      </c>
      <c r="J8222" t="s">
        <v>2329</v>
      </c>
      <c r="K8222" s="17">
        <v>2.2999999999999998</v>
      </c>
      <c r="L8222" s="17">
        <v>2</v>
      </c>
      <c r="M8222" s="17">
        <v>-3.9</v>
      </c>
      <c r="N8222" s="17" t="str">
        <f>IF(SalesData[[#This Row],[Profit]]&gt;0,"Profit","Loss")</f>
        <v>Loss</v>
      </c>
    </row>
    <row r="8223" spans="1:14" x14ac:dyDescent="0.25">
      <c r="A8223" s="1">
        <v>42966</v>
      </c>
      <c r="B8223" s="3">
        <f t="shared" si="384"/>
        <v>2017</v>
      </c>
      <c r="C8223" s="3">
        <f t="shared" si="385"/>
        <v>8</v>
      </c>
      <c r="D8223" t="s">
        <v>2323</v>
      </c>
      <c r="E8223" t="str">
        <f t="shared" si="386"/>
        <v>Doug O'Connell20170819</v>
      </c>
      <c r="F8223">
        <f>IF(COUNTIF($E$2:E8223, E8223) = 1, MAX($F$1:F8222) + 1, INDEX($F$1:F8222, MATCH(E8223, $E$1:E8222, 0)))</f>
        <v>4089</v>
      </c>
      <c r="G8223" t="s">
        <v>434</v>
      </c>
      <c r="H8223" t="s">
        <v>11</v>
      </c>
      <c r="I8223" t="s">
        <v>12</v>
      </c>
      <c r="J8223" t="s">
        <v>934</v>
      </c>
      <c r="K8223" s="17">
        <v>19.440000000000001</v>
      </c>
      <c r="L8223" s="17">
        <v>3</v>
      </c>
      <c r="M8223" s="17">
        <v>9.33</v>
      </c>
      <c r="N8223" s="17" t="str">
        <f>IF(SalesData[[#This Row],[Profit]]&gt;0,"Profit","Loss")</f>
        <v>Profit</v>
      </c>
    </row>
    <row r="8224" spans="1:14" x14ac:dyDescent="0.25">
      <c r="A8224" s="1">
        <v>42966</v>
      </c>
      <c r="B8224" s="3">
        <f t="shared" si="384"/>
        <v>2017</v>
      </c>
      <c r="C8224" s="3">
        <f t="shared" si="385"/>
        <v>8</v>
      </c>
      <c r="D8224" t="s">
        <v>1426</v>
      </c>
      <c r="E8224" t="str">
        <f t="shared" si="386"/>
        <v>Denny Ordway20170819</v>
      </c>
      <c r="F8224">
        <f>IF(COUNTIF($E$2:E8224, E8224) = 1, MAX($F$1:F8223) + 1, INDEX($F$1:F8223, MATCH(E8224, $E$1:E8223, 0)))</f>
        <v>4090</v>
      </c>
      <c r="G8224" t="s">
        <v>296</v>
      </c>
      <c r="H8224" t="s">
        <v>11</v>
      </c>
      <c r="I8224" t="s">
        <v>20</v>
      </c>
      <c r="J8224" t="s">
        <v>1174</v>
      </c>
      <c r="K8224" s="17">
        <v>102.72</v>
      </c>
      <c r="L8224" s="17">
        <v>3</v>
      </c>
      <c r="M8224" s="17">
        <v>37.24</v>
      </c>
      <c r="N8224" s="17" t="str">
        <f>IF(SalesData[[#This Row],[Profit]]&gt;0,"Profit","Loss")</f>
        <v>Profit</v>
      </c>
    </row>
    <row r="8225" spans="1:14" x14ac:dyDescent="0.25">
      <c r="A8225" s="1">
        <v>42967</v>
      </c>
      <c r="B8225" s="3">
        <f t="shared" si="384"/>
        <v>2017</v>
      </c>
      <c r="C8225" s="3">
        <f t="shared" si="385"/>
        <v>8</v>
      </c>
      <c r="D8225" t="s">
        <v>1104</v>
      </c>
      <c r="E8225" t="str">
        <f t="shared" si="386"/>
        <v>Gene McClure20170820</v>
      </c>
      <c r="F8225">
        <f>IF(COUNTIF($E$2:E8225, E8225) = 1, MAX($F$1:F8224) + 1, INDEX($F$1:F8224, MATCH(E8225, $E$1:E8224, 0)))</f>
        <v>4091</v>
      </c>
      <c r="G8225" t="s">
        <v>27</v>
      </c>
      <c r="H8225" t="s">
        <v>11</v>
      </c>
      <c r="I8225" t="s">
        <v>20</v>
      </c>
      <c r="J8225" t="s">
        <v>888</v>
      </c>
      <c r="K8225" s="17">
        <v>239.12</v>
      </c>
      <c r="L8225" s="17">
        <v>5</v>
      </c>
      <c r="M8225" s="17">
        <v>77.709999999999994</v>
      </c>
      <c r="N8225" s="17" t="str">
        <f>IF(SalesData[[#This Row],[Profit]]&gt;0,"Profit","Loss")</f>
        <v>Profit</v>
      </c>
    </row>
    <row r="8226" spans="1:14" x14ac:dyDescent="0.25">
      <c r="A8226" s="1">
        <v>42967</v>
      </c>
      <c r="B8226" s="3">
        <f t="shared" si="384"/>
        <v>2017</v>
      </c>
      <c r="C8226" s="3">
        <f t="shared" si="385"/>
        <v>8</v>
      </c>
      <c r="D8226" t="s">
        <v>2104</v>
      </c>
      <c r="E8226" t="str">
        <f t="shared" si="386"/>
        <v>Eleni McCrary20170820</v>
      </c>
      <c r="F8226">
        <f>IF(COUNTIF($E$2:E8226, E8226) = 1, MAX($F$1:F8225) + 1, INDEX($F$1:F8225, MATCH(E8226, $E$1:E8225, 0)))</f>
        <v>4092</v>
      </c>
      <c r="G8226" t="s">
        <v>434</v>
      </c>
      <c r="H8226" t="s">
        <v>11</v>
      </c>
      <c r="I8226" t="s">
        <v>18</v>
      </c>
      <c r="J8226" t="s">
        <v>2020</v>
      </c>
      <c r="K8226" s="17">
        <v>40.29</v>
      </c>
      <c r="L8226" s="17">
        <v>3</v>
      </c>
      <c r="M8226" s="17">
        <v>10.48</v>
      </c>
      <c r="N8226" s="17" t="str">
        <f>IF(SalesData[[#This Row],[Profit]]&gt;0,"Profit","Loss")</f>
        <v>Profit</v>
      </c>
    </row>
    <row r="8227" spans="1:14" x14ac:dyDescent="0.25">
      <c r="A8227" s="1">
        <v>42967</v>
      </c>
      <c r="B8227" s="3">
        <f t="shared" si="384"/>
        <v>2017</v>
      </c>
      <c r="C8227" s="3">
        <f t="shared" si="385"/>
        <v>8</v>
      </c>
      <c r="D8227" t="s">
        <v>1230</v>
      </c>
      <c r="E8227" t="str">
        <f t="shared" si="386"/>
        <v>Lisa Ryan20170820</v>
      </c>
      <c r="F8227">
        <f>IF(COUNTIF($E$2:E8227, E8227) = 1, MAX($F$1:F8226) + 1, INDEX($F$1:F8226, MATCH(E8227, $E$1:E8226, 0)))</f>
        <v>4093</v>
      </c>
      <c r="G8227" t="s">
        <v>27</v>
      </c>
      <c r="H8227" t="s">
        <v>11</v>
      </c>
      <c r="I8227" t="s">
        <v>200</v>
      </c>
      <c r="J8227" t="s">
        <v>1137</v>
      </c>
      <c r="K8227" s="17">
        <v>17.22</v>
      </c>
      <c r="L8227" s="17">
        <v>3</v>
      </c>
      <c r="M8227" s="17">
        <v>5.17</v>
      </c>
      <c r="N8227" s="17" t="str">
        <f>IF(SalesData[[#This Row],[Profit]]&gt;0,"Profit","Loss")</f>
        <v>Profit</v>
      </c>
    </row>
    <row r="8228" spans="1:14" x14ac:dyDescent="0.25">
      <c r="A8228" s="1">
        <v>42967</v>
      </c>
      <c r="B8228" s="3">
        <f t="shared" si="384"/>
        <v>2017</v>
      </c>
      <c r="C8228" s="3">
        <f t="shared" si="385"/>
        <v>8</v>
      </c>
      <c r="D8228" t="s">
        <v>1230</v>
      </c>
      <c r="E8228" t="str">
        <f t="shared" si="386"/>
        <v>Lisa Ryan20170820</v>
      </c>
      <c r="F8228">
        <f>IF(COUNTIF($E$2:E8228, E8228) = 1, MAX($F$1:F8227) + 1, INDEX($F$1:F8227, MATCH(E8228, $E$1:E8227, 0)))</f>
        <v>4093</v>
      </c>
      <c r="G8228" t="s">
        <v>27</v>
      </c>
      <c r="H8228" t="s">
        <v>11</v>
      </c>
      <c r="I8228" t="s">
        <v>18</v>
      </c>
      <c r="J8228" t="s">
        <v>1761</v>
      </c>
      <c r="K8228" s="17">
        <v>226.56</v>
      </c>
      <c r="L8228" s="17">
        <v>6</v>
      </c>
      <c r="M8228" s="17">
        <v>63.44</v>
      </c>
      <c r="N8228" s="17" t="str">
        <f>IF(SalesData[[#This Row],[Profit]]&gt;0,"Profit","Loss")</f>
        <v>Profit</v>
      </c>
    </row>
    <row r="8229" spans="1:14" x14ac:dyDescent="0.25">
      <c r="A8229" s="1">
        <v>42967</v>
      </c>
      <c r="B8229" s="3">
        <f t="shared" si="384"/>
        <v>2017</v>
      </c>
      <c r="C8229" s="3">
        <f t="shared" si="385"/>
        <v>8</v>
      </c>
      <c r="D8229" t="s">
        <v>1230</v>
      </c>
      <c r="E8229" t="str">
        <f t="shared" si="386"/>
        <v>Lisa Ryan20170820</v>
      </c>
      <c r="F8229">
        <f>IF(COUNTIF($E$2:E8229, E8229) = 1, MAX($F$1:F8228) + 1, INDEX($F$1:F8228, MATCH(E8229, $E$1:E8228, 0)))</f>
        <v>4093</v>
      </c>
      <c r="G8229" t="s">
        <v>27</v>
      </c>
      <c r="H8229" t="s">
        <v>39</v>
      </c>
      <c r="I8229" t="s">
        <v>40</v>
      </c>
      <c r="J8229" t="s">
        <v>704</v>
      </c>
      <c r="K8229" s="17">
        <v>107.88</v>
      </c>
      <c r="L8229" s="17">
        <v>3</v>
      </c>
      <c r="M8229" s="17">
        <v>10.79</v>
      </c>
      <c r="N8229" s="17" t="str">
        <f>IF(SalesData[[#This Row],[Profit]]&gt;0,"Profit","Loss")</f>
        <v>Profit</v>
      </c>
    </row>
    <row r="8230" spans="1:14" x14ac:dyDescent="0.25">
      <c r="A8230" s="1">
        <v>42967</v>
      </c>
      <c r="B8230" s="3">
        <f t="shared" si="384"/>
        <v>2017</v>
      </c>
      <c r="C8230" s="3">
        <f t="shared" si="385"/>
        <v>8</v>
      </c>
      <c r="D8230" t="s">
        <v>277</v>
      </c>
      <c r="E8230" t="str">
        <f t="shared" si="386"/>
        <v>Kean Thornton20170820</v>
      </c>
      <c r="F8230">
        <f>IF(COUNTIF($E$2:E8230, E8230) = 1, MAX($F$1:F8229) + 1, INDEX($F$1:F8229, MATCH(E8230, $E$1:E8229, 0)))</f>
        <v>4094</v>
      </c>
      <c r="G8230" t="s">
        <v>27</v>
      </c>
      <c r="H8230" t="s">
        <v>11</v>
      </c>
      <c r="I8230" t="s">
        <v>12</v>
      </c>
      <c r="J8230" t="s">
        <v>1130</v>
      </c>
      <c r="K8230" s="17">
        <v>25.92</v>
      </c>
      <c r="L8230" s="17">
        <v>4</v>
      </c>
      <c r="M8230" s="17">
        <v>12.44</v>
      </c>
      <c r="N8230" s="17" t="str">
        <f>IF(SalesData[[#This Row],[Profit]]&gt;0,"Profit","Loss")</f>
        <v>Profit</v>
      </c>
    </row>
    <row r="8231" spans="1:14" x14ac:dyDescent="0.25">
      <c r="A8231" s="1">
        <v>42967</v>
      </c>
      <c r="B8231" s="3">
        <f t="shared" si="384"/>
        <v>2017</v>
      </c>
      <c r="C8231" s="3">
        <f t="shared" si="385"/>
        <v>8</v>
      </c>
      <c r="D8231" t="s">
        <v>2385</v>
      </c>
      <c r="E8231" t="str">
        <f t="shared" si="386"/>
        <v>Tonja Turnell20170820</v>
      </c>
      <c r="F8231">
        <f>IF(COUNTIF($E$2:E8231, E8231) = 1, MAX($F$1:F8230) + 1, INDEX($F$1:F8230, MATCH(E8231, $E$1:E8230, 0)))</f>
        <v>4095</v>
      </c>
      <c r="G8231" t="s">
        <v>245</v>
      </c>
      <c r="H8231" t="s">
        <v>39</v>
      </c>
      <c r="I8231" t="s">
        <v>40</v>
      </c>
      <c r="J8231" t="s">
        <v>704</v>
      </c>
      <c r="K8231" s="17">
        <v>35.96</v>
      </c>
      <c r="L8231" s="17">
        <v>1</v>
      </c>
      <c r="M8231" s="17">
        <v>3.6</v>
      </c>
      <c r="N8231" s="17" t="str">
        <f>IF(SalesData[[#This Row],[Profit]]&gt;0,"Profit","Loss")</f>
        <v>Profit</v>
      </c>
    </row>
    <row r="8232" spans="1:14" x14ac:dyDescent="0.25">
      <c r="A8232" s="1">
        <v>42968</v>
      </c>
      <c r="B8232" s="3">
        <f t="shared" si="384"/>
        <v>2017</v>
      </c>
      <c r="C8232" s="3">
        <f t="shared" si="385"/>
        <v>8</v>
      </c>
      <c r="D8232" t="s">
        <v>182</v>
      </c>
      <c r="E8232" t="str">
        <f t="shared" si="386"/>
        <v>Natalie Fritzler20170821</v>
      </c>
      <c r="F8232">
        <f>IF(COUNTIF($E$2:E8232, E8232) = 1, MAX($F$1:F8231) + 1, INDEX($F$1:F8231, MATCH(E8232, $E$1:E8231, 0)))</f>
        <v>4096</v>
      </c>
      <c r="G8232" t="s">
        <v>329</v>
      </c>
      <c r="H8232" t="s">
        <v>34</v>
      </c>
      <c r="I8232" t="s">
        <v>35</v>
      </c>
      <c r="J8232" t="s">
        <v>660</v>
      </c>
      <c r="K8232" s="17">
        <v>866.4</v>
      </c>
      <c r="L8232" s="17">
        <v>4</v>
      </c>
      <c r="M8232" s="17">
        <v>225.26</v>
      </c>
      <c r="N8232" s="17" t="str">
        <f>IF(SalesData[[#This Row],[Profit]]&gt;0,"Profit","Loss")</f>
        <v>Profit</v>
      </c>
    </row>
    <row r="8233" spans="1:14" x14ac:dyDescent="0.25">
      <c r="A8233" s="1">
        <v>42968</v>
      </c>
      <c r="B8233" s="3">
        <f t="shared" si="384"/>
        <v>2017</v>
      </c>
      <c r="C8233" s="3">
        <f t="shared" si="385"/>
        <v>8</v>
      </c>
      <c r="D8233" t="s">
        <v>709</v>
      </c>
      <c r="E8233" t="str">
        <f t="shared" si="386"/>
        <v>Greg Tran20170821</v>
      </c>
      <c r="F8233">
        <f>IF(COUNTIF($E$2:E8233, E8233) = 1, MAX($F$1:F8232) + 1, INDEX($F$1:F8232, MATCH(E8233, $E$1:E8232, 0)))</f>
        <v>4097</v>
      </c>
      <c r="G8233" t="s">
        <v>315</v>
      </c>
      <c r="H8233" t="s">
        <v>11</v>
      </c>
      <c r="I8233" t="s">
        <v>43</v>
      </c>
      <c r="J8233" t="s">
        <v>1247</v>
      </c>
      <c r="K8233" s="17">
        <v>35</v>
      </c>
      <c r="L8233" s="17">
        <v>7</v>
      </c>
      <c r="M8233" s="17">
        <v>16.8</v>
      </c>
      <c r="N8233" s="17" t="str">
        <f>IF(SalesData[[#This Row],[Profit]]&gt;0,"Profit","Loss")</f>
        <v>Profit</v>
      </c>
    </row>
    <row r="8234" spans="1:14" x14ac:dyDescent="0.25">
      <c r="A8234" s="1">
        <v>42968</v>
      </c>
      <c r="B8234" s="3">
        <f t="shared" si="384"/>
        <v>2017</v>
      </c>
      <c r="C8234" s="3">
        <f t="shared" si="385"/>
        <v>8</v>
      </c>
      <c r="D8234" t="s">
        <v>709</v>
      </c>
      <c r="E8234" t="str">
        <f t="shared" si="386"/>
        <v>Greg Tran20170821</v>
      </c>
      <c r="F8234">
        <f>IF(COUNTIF($E$2:E8234, E8234) = 1, MAX($F$1:F8233) + 1, INDEX($F$1:F8233, MATCH(E8234, $E$1:E8233, 0)))</f>
        <v>4097</v>
      </c>
      <c r="G8234" t="s">
        <v>315</v>
      </c>
      <c r="H8234" t="s">
        <v>11</v>
      </c>
      <c r="I8234" t="s">
        <v>200</v>
      </c>
      <c r="J8234" t="s">
        <v>262</v>
      </c>
      <c r="K8234" s="17">
        <v>37.24</v>
      </c>
      <c r="L8234" s="17">
        <v>4</v>
      </c>
      <c r="M8234" s="17">
        <v>10.8</v>
      </c>
      <c r="N8234" s="17" t="str">
        <f>IF(SalesData[[#This Row],[Profit]]&gt;0,"Profit","Loss")</f>
        <v>Profit</v>
      </c>
    </row>
    <row r="8235" spans="1:14" x14ac:dyDescent="0.25">
      <c r="A8235" s="1">
        <v>42968</v>
      </c>
      <c r="B8235" s="3">
        <f t="shared" si="384"/>
        <v>2017</v>
      </c>
      <c r="C8235" s="3">
        <f t="shared" si="385"/>
        <v>8</v>
      </c>
      <c r="D8235" t="s">
        <v>709</v>
      </c>
      <c r="E8235" t="str">
        <f t="shared" si="386"/>
        <v>Greg Tran20170821</v>
      </c>
      <c r="F8235">
        <f>IF(COUNTIF($E$2:E8235, E8235) = 1, MAX($F$1:F8234) + 1, INDEX($F$1:F8234, MATCH(E8235, $E$1:E8234, 0)))</f>
        <v>4097</v>
      </c>
      <c r="G8235" t="s">
        <v>315</v>
      </c>
      <c r="H8235" t="s">
        <v>11</v>
      </c>
      <c r="I8235" t="s">
        <v>63</v>
      </c>
      <c r="J8235" t="s">
        <v>770</v>
      </c>
      <c r="K8235" s="17">
        <v>15.28</v>
      </c>
      <c r="L8235" s="17">
        <v>2</v>
      </c>
      <c r="M8235" s="17">
        <v>7.49</v>
      </c>
      <c r="N8235" s="17" t="str">
        <f>IF(SalesData[[#This Row],[Profit]]&gt;0,"Profit","Loss")</f>
        <v>Profit</v>
      </c>
    </row>
    <row r="8236" spans="1:14" x14ac:dyDescent="0.25">
      <c r="A8236" s="1">
        <v>42968</v>
      </c>
      <c r="B8236" s="3">
        <f t="shared" si="384"/>
        <v>2017</v>
      </c>
      <c r="C8236" s="3">
        <f t="shared" si="385"/>
        <v>8</v>
      </c>
      <c r="D8236" t="s">
        <v>1212</v>
      </c>
      <c r="E8236" t="str">
        <f t="shared" si="386"/>
        <v>Patrick Ryan20170821</v>
      </c>
      <c r="F8236">
        <f>IF(COUNTIF($E$2:E8236, E8236) = 1, MAX($F$1:F8235) + 1, INDEX($F$1:F8235, MATCH(E8236, $E$1:E8235, 0)))</f>
        <v>4098</v>
      </c>
      <c r="G8236" t="s">
        <v>27</v>
      </c>
      <c r="H8236" t="s">
        <v>11</v>
      </c>
      <c r="I8236" t="s">
        <v>24</v>
      </c>
      <c r="J8236" t="s">
        <v>2201</v>
      </c>
      <c r="K8236" s="17">
        <v>17.12</v>
      </c>
      <c r="L8236" s="17">
        <v>4</v>
      </c>
      <c r="M8236" s="17">
        <v>4.96</v>
      </c>
      <c r="N8236" s="17" t="str">
        <f>IF(SalesData[[#This Row],[Profit]]&gt;0,"Profit","Loss")</f>
        <v>Profit</v>
      </c>
    </row>
    <row r="8237" spans="1:14" x14ac:dyDescent="0.25">
      <c r="A8237" s="1">
        <v>42968</v>
      </c>
      <c r="B8237" s="3">
        <f t="shared" si="384"/>
        <v>2017</v>
      </c>
      <c r="C8237" s="3">
        <f t="shared" si="385"/>
        <v>8</v>
      </c>
      <c r="D8237" t="s">
        <v>1212</v>
      </c>
      <c r="E8237" t="str">
        <f t="shared" si="386"/>
        <v>Patrick Ryan20170821</v>
      </c>
      <c r="F8237">
        <f>IF(COUNTIF($E$2:E8237, E8237) = 1, MAX($F$1:F8236) + 1, INDEX($F$1:F8236, MATCH(E8237, $E$1:E8236, 0)))</f>
        <v>4098</v>
      </c>
      <c r="G8237" t="s">
        <v>27</v>
      </c>
      <c r="H8237" t="s">
        <v>39</v>
      </c>
      <c r="I8237" t="s">
        <v>40</v>
      </c>
      <c r="J8237" t="s">
        <v>347</v>
      </c>
      <c r="K8237" s="17">
        <v>431.97</v>
      </c>
      <c r="L8237" s="17">
        <v>4</v>
      </c>
      <c r="M8237" s="17">
        <v>37.799999999999997</v>
      </c>
      <c r="N8237" s="17" t="str">
        <f>IF(SalesData[[#This Row],[Profit]]&gt;0,"Profit","Loss")</f>
        <v>Profit</v>
      </c>
    </row>
    <row r="8238" spans="1:14" x14ac:dyDescent="0.25">
      <c r="A8238" s="1">
        <v>42968</v>
      </c>
      <c r="B8238" s="3">
        <f t="shared" si="384"/>
        <v>2017</v>
      </c>
      <c r="C8238" s="3">
        <f t="shared" si="385"/>
        <v>8</v>
      </c>
      <c r="D8238" t="s">
        <v>1212</v>
      </c>
      <c r="E8238" t="str">
        <f t="shared" si="386"/>
        <v>Patrick Ryan20170821</v>
      </c>
      <c r="F8238">
        <f>IF(COUNTIF($E$2:E8238, E8238) = 1, MAX($F$1:F8237) + 1, INDEX($F$1:F8237, MATCH(E8238, $E$1:E8237, 0)))</f>
        <v>4098</v>
      </c>
      <c r="G8238" t="s">
        <v>27</v>
      </c>
      <c r="H8238" t="s">
        <v>34</v>
      </c>
      <c r="I8238" t="s">
        <v>47</v>
      </c>
      <c r="J8238" t="s">
        <v>1506</v>
      </c>
      <c r="K8238" s="17">
        <v>129.91999999999999</v>
      </c>
      <c r="L8238" s="17">
        <v>4</v>
      </c>
      <c r="M8238" s="17">
        <v>10.39</v>
      </c>
      <c r="N8238" s="17" t="str">
        <f>IF(SalesData[[#This Row],[Profit]]&gt;0,"Profit","Loss")</f>
        <v>Profit</v>
      </c>
    </row>
    <row r="8239" spans="1:14" x14ac:dyDescent="0.25">
      <c r="A8239" s="1">
        <v>42968</v>
      </c>
      <c r="B8239" s="3">
        <f t="shared" si="384"/>
        <v>2017</v>
      </c>
      <c r="C8239" s="3">
        <f t="shared" si="385"/>
        <v>8</v>
      </c>
      <c r="D8239" t="s">
        <v>1212</v>
      </c>
      <c r="E8239" t="str">
        <f t="shared" si="386"/>
        <v>Patrick Ryan20170821</v>
      </c>
      <c r="F8239">
        <f>IF(COUNTIF($E$2:E8239, E8239) = 1, MAX($F$1:F8238) + 1, INDEX($F$1:F8238, MATCH(E8239, $E$1:E8238, 0)))</f>
        <v>4098</v>
      </c>
      <c r="G8239" t="s">
        <v>27</v>
      </c>
      <c r="H8239" t="s">
        <v>34</v>
      </c>
      <c r="I8239" t="s">
        <v>145</v>
      </c>
      <c r="J8239" t="s">
        <v>741</v>
      </c>
      <c r="K8239" s="17">
        <v>568.73</v>
      </c>
      <c r="L8239" s="17">
        <v>3</v>
      </c>
      <c r="M8239" s="17">
        <v>28.44</v>
      </c>
      <c r="N8239" s="17" t="str">
        <f>IF(SalesData[[#This Row],[Profit]]&gt;0,"Profit","Loss")</f>
        <v>Profit</v>
      </c>
    </row>
    <row r="8240" spans="1:14" x14ac:dyDescent="0.25">
      <c r="A8240" s="1">
        <v>42968</v>
      </c>
      <c r="B8240" s="3">
        <f t="shared" si="384"/>
        <v>2017</v>
      </c>
      <c r="C8240" s="3">
        <f t="shared" si="385"/>
        <v>8</v>
      </c>
      <c r="D8240" t="s">
        <v>1212</v>
      </c>
      <c r="E8240" t="str">
        <f t="shared" si="386"/>
        <v>Patrick Ryan20170821</v>
      </c>
      <c r="F8240">
        <f>IF(COUNTIF($E$2:E8240, E8240) = 1, MAX($F$1:F8239) + 1, INDEX($F$1:F8239, MATCH(E8240, $E$1:E8239, 0)))</f>
        <v>4098</v>
      </c>
      <c r="G8240" t="s">
        <v>27</v>
      </c>
      <c r="H8240" t="s">
        <v>11</v>
      </c>
      <c r="I8240" t="s">
        <v>20</v>
      </c>
      <c r="J8240" t="s">
        <v>1567</v>
      </c>
      <c r="K8240" s="17">
        <v>117.14</v>
      </c>
      <c r="L8240" s="17">
        <v>9</v>
      </c>
      <c r="M8240" s="17">
        <v>42.46</v>
      </c>
      <c r="N8240" s="17" t="str">
        <f>IF(SalesData[[#This Row],[Profit]]&gt;0,"Profit","Loss")</f>
        <v>Profit</v>
      </c>
    </row>
    <row r="8241" spans="1:14" x14ac:dyDescent="0.25">
      <c r="A8241" s="1">
        <v>42968</v>
      </c>
      <c r="B8241" s="3">
        <f t="shared" si="384"/>
        <v>2017</v>
      </c>
      <c r="C8241" s="3">
        <f t="shared" si="385"/>
        <v>8</v>
      </c>
      <c r="D8241" t="s">
        <v>1212</v>
      </c>
      <c r="E8241" t="str">
        <f t="shared" si="386"/>
        <v>Patrick Ryan20170821</v>
      </c>
      <c r="F8241">
        <f>IF(COUNTIF($E$2:E8241, E8241) = 1, MAX($F$1:F8240) + 1, INDEX($F$1:F8240, MATCH(E8241, $E$1:E8240, 0)))</f>
        <v>4098</v>
      </c>
      <c r="G8241" t="s">
        <v>27</v>
      </c>
      <c r="H8241" t="s">
        <v>11</v>
      </c>
      <c r="I8241" t="s">
        <v>92</v>
      </c>
      <c r="J8241" t="s">
        <v>2354</v>
      </c>
      <c r="K8241" s="17">
        <v>203.52</v>
      </c>
      <c r="L8241" s="17">
        <v>3</v>
      </c>
      <c r="M8241" s="17">
        <v>54.95</v>
      </c>
      <c r="N8241" s="17" t="str">
        <f>IF(SalesData[[#This Row],[Profit]]&gt;0,"Profit","Loss")</f>
        <v>Profit</v>
      </c>
    </row>
    <row r="8242" spans="1:14" x14ac:dyDescent="0.25">
      <c r="A8242" s="1">
        <v>42968</v>
      </c>
      <c r="B8242" s="3">
        <f t="shared" si="384"/>
        <v>2017</v>
      </c>
      <c r="C8242" s="3">
        <f t="shared" si="385"/>
        <v>8</v>
      </c>
      <c r="D8242" t="s">
        <v>1212</v>
      </c>
      <c r="E8242" t="str">
        <f t="shared" si="386"/>
        <v>Patrick Ryan20170821</v>
      </c>
      <c r="F8242">
        <f>IF(COUNTIF($E$2:E8242, E8242) = 1, MAX($F$1:F8241) + 1, INDEX($F$1:F8241, MATCH(E8242, $E$1:E8241, 0)))</f>
        <v>4098</v>
      </c>
      <c r="G8242" t="s">
        <v>27</v>
      </c>
      <c r="H8242" t="s">
        <v>11</v>
      </c>
      <c r="I8242" t="s">
        <v>16</v>
      </c>
      <c r="J8242" t="s">
        <v>1709</v>
      </c>
      <c r="K8242" s="17">
        <v>51.75</v>
      </c>
      <c r="L8242" s="17">
        <v>5</v>
      </c>
      <c r="M8242" s="17">
        <v>24.84</v>
      </c>
      <c r="N8242" s="17" t="str">
        <f>IF(SalesData[[#This Row],[Profit]]&gt;0,"Profit","Loss")</f>
        <v>Profit</v>
      </c>
    </row>
    <row r="8243" spans="1:14" x14ac:dyDescent="0.25">
      <c r="A8243" s="1">
        <v>42968</v>
      </c>
      <c r="B8243" s="3">
        <f t="shared" si="384"/>
        <v>2017</v>
      </c>
      <c r="C8243" s="3">
        <f t="shared" si="385"/>
        <v>8</v>
      </c>
      <c r="D8243" t="s">
        <v>456</v>
      </c>
      <c r="E8243" t="str">
        <f t="shared" si="386"/>
        <v>Tracy Hopkins20170821</v>
      </c>
      <c r="F8243">
        <f>IF(COUNTIF($E$2:E8243, E8243) = 1, MAX($F$1:F8242) + 1, INDEX($F$1:F8242, MATCH(E8243, $E$1:E8242, 0)))</f>
        <v>4099</v>
      </c>
      <c r="G8243" t="s">
        <v>531</v>
      </c>
      <c r="H8243" t="s">
        <v>11</v>
      </c>
      <c r="I8243" t="s">
        <v>12</v>
      </c>
      <c r="J8243" t="s">
        <v>1664</v>
      </c>
      <c r="K8243" s="17">
        <v>277.39999999999998</v>
      </c>
      <c r="L8243" s="17">
        <v>5</v>
      </c>
      <c r="M8243" s="17">
        <v>133.15</v>
      </c>
      <c r="N8243" s="17" t="str">
        <f>IF(SalesData[[#This Row],[Profit]]&gt;0,"Profit","Loss")</f>
        <v>Profit</v>
      </c>
    </row>
    <row r="8244" spans="1:14" x14ac:dyDescent="0.25">
      <c r="A8244" s="1">
        <v>42968</v>
      </c>
      <c r="B8244" s="3">
        <f t="shared" si="384"/>
        <v>2017</v>
      </c>
      <c r="C8244" s="3">
        <f t="shared" si="385"/>
        <v>8</v>
      </c>
      <c r="D8244" t="s">
        <v>456</v>
      </c>
      <c r="E8244" t="str">
        <f t="shared" si="386"/>
        <v>Tracy Hopkins20170821</v>
      </c>
      <c r="F8244">
        <f>IF(COUNTIF($E$2:E8244, E8244) = 1, MAX($F$1:F8243) + 1, INDEX($F$1:F8243, MATCH(E8244, $E$1:E8243, 0)))</f>
        <v>4099</v>
      </c>
      <c r="G8244" t="s">
        <v>531</v>
      </c>
      <c r="H8244" t="s">
        <v>34</v>
      </c>
      <c r="I8244" t="s">
        <v>47</v>
      </c>
      <c r="J8244" t="s">
        <v>2557</v>
      </c>
      <c r="K8244" s="17">
        <v>25.16</v>
      </c>
      <c r="L8244" s="17">
        <v>2</v>
      </c>
      <c r="M8244" s="17">
        <v>8.5500000000000007</v>
      </c>
      <c r="N8244" s="17" t="str">
        <f>IF(SalesData[[#This Row],[Profit]]&gt;0,"Profit","Loss")</f>
        <v>Profit</v>
      </c>
    </row>
    <row r="8245" spans="1:14" x14ac:dyDescent="0.25">
      <c r="A8245" s="1">
        <v>42968</v>
      </c>
      <c r="B8245" s="3">
        <f t="shared" si="384"/>
        <v>2017</v>
      </c>
      <c r="C8245" s="3">
        <f t="shared" si="385"/>
        <v>8</v>
      </c>
      <c r="D8245" t="s">
        <v>456</v>
      </c>
      <c r="E8245" t="str">
        <f t="shared" si="386"/>
        <v>Tracy Hopkins20170821</v>
      </c>
      <c r="F8245">
        <f>IF(COUNTIF($E$2:E8245, E8245) = 1, MAX($F$1:F8244) + 1, INDEX($F$1:F8244, MATCH(E8245, $E$1:E8244, 0)))</f>
        <v>4099</v>
      </c>
      <c r="G8245" t="s">
        <v>531</v>
      </c>
      <c r="H8245" t="s">
        <v>34</v>
      </c>
      <c r="I8245" t="s">
        <v>47</v>
      </c>
      <c r="J8245" t="s">
        <v>2647</v>
      </c>
      <c r="K8245" s="17">
        <v>91.92</v>
      </c>
      <c r="L8245" s="17">
        <v>4</v>
      </c>
      <c r="M8245" s="17">
        <v>31.25</v>
      </c>
      <c r="N8245" s="17" t="str">
        <f>IF(SalesData[[#This Row],[Profit]]&gt;0,"Profit","Loss")</f>
        <v>Profit</v>
      </c>
    </row>
    <row r="8246" spans="1:14" x14ac:dyDescent="0.25">
      <c r="A8246" s="1">
        <v>42968</v>
      </c>
      <c r="B8246" s="3">
        <f t="shared" si="384"/>
        <v>2017</v>
      </c>
      <c r="C8246" s="3">
        <f t="shared" si="385"/>
        <v>8</v>
      </c>
      <c r="D8246" t="s">
        <v>2412</v>
      </c>
      <c r="E8246" t="str">
        <f t="shared" si="386"/>
        <v>Dionis Lloyd20170821</v>
      </c>
      <c r="F8246">
        <f>IF(COUNTIF($E$2:E8246, E8246) = 1, MAX($F$1:F8245) + 1, INDEX($F$1:F8245, MATCH(E8246, $E$1:E8245, 0)))</f>
        <v>4100</v>
      </c>
      <c r="G8246" t="s">
        <v>95</v>
      </c>
      <c r="H8246" t="s">
        <v>11</v>
      </c>
      <c r="I8246" t="s">
        <v>12</v>
      </c>
      <c r="J8246" t="s">
        <v>882</v>
      </c>
      <c r="K8246" s="17">
        <v>83.88</v>
      </c>
      <c r="L8246" s="17">
        <v>1</v>
      </c>
      <c r="M8246" s="17">
        <v>29.36</v>
      </c>
      <c r="N8246" s="17" t="str">
        <f>IF(SalesData[[#This Row],[Profit]]&gt;0,"Profit","Loss")</f>
        <v>Profit</v>
      </c>
    </row>
    <row r="8247" spans="1:14" x14ac:dyDescent="0.25">
      <c r="A8247" s="1">
        <v>42968</v>
      </c>
      <c r="B8247" s="3">
        <f t="shared" si="384"/>
        <v>2017</v>
      </c>
      <c r="C8247" s="3">
        <f t="shared" si="385"/>
        <v>8</v>
      </c>
      <c r="D8247" t="s">
        <v>1618</v>
      </c>
      <c r="E8247" t="str">
        <f t="shared" si="386"/>
        <v>Candace McMahon20170821</v>
      </c>
      <c r="F8247">
        <f>IF(COUNTIF($E$2:E8247, E8247) = 1, MAX($F$1:F8246) + 1, INDEX($F$1:F8246, MATCH(E8247, $E$1:E8246, 0)))</f>
        <v>4101</v>
      </c>
      <c r="G8247" t="s">
        <v>164</v>
      </c>
      <c r="H8247" t="s">
        <v>34</v>
      </c>
      <c r="I8247" t="s">
        <v>35</v>
      </c>
      <c r="J8247" t="s">
        <v>862</v>
      </c>
      <c r="K8247" s="17">
        <v>388.7</v>
      </c>
      <c r="L8247" s="17">
        <v>6</v>
      </c>
      <c r="M8247" s="17">
        <v>38.869999999999997</v>
      </c>
      <c r="N8247" s="17" t="str">
        <f>IF(SalesData[[#This Row],[Profit]]&gt;0,"Profit","Loss")</f>
        <v>Profit</v>
      </c>
    </row>
    <row r="8248" spans="1:14" x14ac:dyDescent="0.25">
      <c r="A8248" s="1">
        <v>42968</v>
      </c>
      <c r="B8248" s="3">
        <f t="shared" si="384"/>
        <v>2017</v>
      </c>
      <c r="C8248" s="3">
        <f t="shared" si="385"/>
        <v>8</v>
      </c>
      <c r="D8248" t="s">
        <v>1618</v>
      </c>
      <c r="E8248" t="str">
        <f t="shared" si="386"/>
        <v>Candace McMahon20170821</v>
      </c>
      <c r="F8248">
        <f>IF(COUNTIF($E$2:E8248, E8248) = 1, MAX($F$1:F8247) + 1, INDEX($F$1:F8247, MATCH(E8248, $E$1:E8247, 0)))</f>
        <v>4101</v>
      </c>
      <c r="G8248" t="s">
        <v>164</v>
      </c>
      <c r="H8248" t="s">
        <v>11</v>
      </c>
      <c r="I8248" t="s">
        <v>18</v>
      </c>
      <c r="J8248" t="s">
        <v>68</v>
      </c>
      <c r="K8248" s="17">
        <v>572.58000000000004</v>
      </c>
      <c r="L8248" s="17">
        <v>6</v>
      </c>
      <c r="M8248" s="17">
        <v>34.35</v>
      </c>
      <c r="N8248" s="17" t="str">
        <f>IF(SalesData[[#This Row],[Profit]]&gt;0,"Profit","Loss")</f>
        <v>Profit</v>
      </c>
    </row>
    <row r="8249" spans="1:14" x14ac:dyDescent="0.25">
      <c r="A8249" s="1">
        <v>42968</v>
      </c>
      <c r="B8249" s="3">
        <f t="shared" si="384"/>
        <v>2017</v>
      </c>
      <c r="C8249" s="3">
        <f t="shared" si="385"/>
        <v>8</v>
      </c>
      <c r="D8249" t="s">
        <v>1618</v>
      </c>
      <c r="E8249" t="str">
        <f t="shared" si="386"/>
        <v>Candace McMahon20170821</v>
      </c>
      <c r="F8249">
        <f>IF(COUNTIF($E$2:E8249, E8249) = 1, MAX($F$1:F8248) + 1, INDEX($F$1:F8248, MATCH(E8249, $E$1:E8248, 0)))</f>
        <v>4101</v>
      </c>
      <c r="G8249" t="s">
        <v>164</v>
      </c>
      <c r="H8249" t="s">
        <v>39</v>
      </c>
      <c r="I8249" t="s">
        <v>52</v>
      </c>
      <c r="J8249" t="s">
        <v>2255</v>
      </c>
      <c r="K8249" s="17">
        <v>33.18</v>
      </c>
      <c r="L8249" s="17">
        <v>2</v>
      </c>
      <c r="M8249" s="17">
        <v>11.61</v>
      </c>
      <c r="N8249" s="17" t="str">
        <f>IF(SalesData[[#This Row],[Profit]]&gt;0,"Profit","Loss")</f>
        <v>Profit</v>
      </c>
    </row>
    <row r="8250" spans="1:14" x14ac:dyDescent="0.25">
      <c r="A8250" s="1">
        <v>42968</v>
      </c>
      <c r="B8250" s="3">
        <f t="shared" si="384"/>
        <v>2017</v>
      </c>
      <c r="C8250" s="3">
        <f t="shared" si="385"/>
        <v>8</v>
      </c>
      <c r="D8250" t="s">
        <v>1593</v>
      </c>
      <c r="E8250" t="str">
        <f t="shared" si="386"/>
        <v>Pete Kriz20170821</v>
      </c>
      <c r="F8250">
        <f>IF(COUNTIF($E$2:E8250, E8250) = 1, MAX($F$1:F8249) + 1, INDEX($F$1:F8249, MATCH(E8250, $E$1:E8249, 0)))</f>
        <v>4102</v>
      </c>
      <c r="G8250" t="s">
        <v>149</v>
      </c>
      <c r="H8250" t="s">
        <v>11</v>
      </c>
      <c r="I8250" t="s">
        <v>20</v>
      </c>
      <c r="J8250" t="s">
        <v>80</v>
      </c>
      <c r="K8250" s="17">
        <v>32.090000000000003</v>
      </c>
      <c r="L8250" s="17">
        <v>7</v>
      </c>
      <c r="M8250" s="17">
        <v>11.23</v>
      </c>
      <c r="N8250" s="17" t="str">
        <f>IF(SalesData[[#This Row],[Profit]]&gt;0,"Profit","Loss")</f>
        <v>Profit</v>
      </c>
    </row>
    <row r="8251" spans="1:14" x14ac:dyDescent="0.25">
      <c r="A8251" s="1">
        <v>42968</v>
      </c>
      <c r="B8251" s="3">
        <f t="shared" si="384"/>
        <v>2017</v>
      </c>
      <c r="C8251" s="3">
        <f t="shared" si="385"/>
        <v>8</v>
      </c>
      <c r="D8251" t="s">
        <v>1593</v>
      </c>
      <c r="E8251" t="str">
        <f t="shared" si="386"/>
        <v>Pete Kriz20170821</v>
      </c>
      <c r="F8251">
        <f>IF(COUNTIF($E$2:E8251, E8251) = 1, MAX($F$1:F8250) + 1, INDEX($F$1:F8250, MATCH(E8251, $E$1:E8250, 0)))</f>
        <v>4102</v>
      </c>
      <c r="G8251" t="s">
        <v>149</v>
      </c>
      <c r="H8251" t="s">
        <v>11</v>
      </c>
      <c r="I8251" t="s">
        <v>20</v>
      </c>
      <c r="J8251" t="s">
        <v>1142</v>
      </c>
      <c r="K8251" s="17">
        <v>4305.55</v>
      </c>
      <c r="L8251" s="17">
        <v>6</v>
      </c>
      <c r="M8251" s="17">
        <v>1453.12</v>
      </c>
      <c r="N8251" s="17" t="str">
        <f>IF(SalesData[[#This Row],[Profit]]&gt;0,"Profit","Loss")</f>
        <v>Profit</v>
      </c>
    </row>
    <row r="8252" spans="1:14" x14ac:dyDescent="0.25">
      <c r="A8252" s="1">
        <v>42968</v>
      </c>
      <c r="B8252" s="3">
        <f t="shared" si="384"/>
        <v>2017</v>
      </c>
      <c r="C8252" s="3">
        <f t="shared" si="385"/>
        <v>8</v>
      </c>
      <c r="D8252" t="s">
        <v>2624</v>
      </c>
      <c r="E8252" t="str">
        <f t="shared" si="386"/>
        <v>Sung Chung20170821</v>
      </c>
      <c r="F8252">
        <f>IF(COUNTIF($E$2:E8252, E8252) = 1, MAX($F$1:F8251) + 1, INDEX($F$1:F8251, MATCH(E8252, $E$1:E8251, 0)))</f>
        <v>4103</v>
      </c>
      <c r="G8252" t="s">
        <v>278</v>
      </c>
      <c r="H8252" t="s">
        <v>11</v>
      </c>
      <c r="I8252" t="s">
        <v>18</v>
      </c>
      <c r="J8252" t="s">
        <v>1689</v>
      </c>
      <c r="K8252" s="17">
        <v>237.1</v>
      </c>
      <c r="L8252" s="17">
        <v>3</v>
      </c>
      <c r="M8252" s="17">
        <v>20.75</v>
      </c>
      <c r="N8252" s="17" t="str">
        <f>IF(SalesData[[#This Row],[Profit]]&gt;0,"Profit","Loss")</f>
        <v>Profit</v>
      </c>
    </row>
    <row r="8253" spans="1:14" x14ac:dyDescent="0.25">
      <c r="A8253" s="1">
        <v>42968</v>
      </c>
      <c r="B8253" s="3">
        <f t="shared" si="384"/>
        <v>2017</v>
      </c>
      <c r="C8253" s="3">
        <f t="shared" si="385"/>
        <v>8</v>
      </c>
      <c r="D8253" t="s">
        <v>2624</v>
      </c>
      <c r="E8253" t="str">
        <f t="shared" si="386"/>
        <v>Sung Chung20170821</v>
      </c>
      <c r="F8253">
        <f>IF(COUNTIF($E$2:E8253, E8253) = 1, MAX($F$1:F8252) + 1, INDEX($F$1:F8252, MATCH(E8253, $E$1:E8252, 0)))</f>
        <v>4103</v>
      </c>
      <c r="G8253" t="s">
        <v>278</v>
      </c>
      <c r="H8253" t="s">
        <v>34</v>
      </c>
      <c r="I8253" t="s">
        <v>47</v>
      </c>
      <c r="J8253" t="s">
        <v>2000</v>
      </c>
      <c r="K8253" s="17">
        <v>22.75</v>
      </c>
      <c r="L8253" s="17">
        <v>3</v>
      </c>
      <c r="M8253" s="17">
        <v>7.11</v>
      </c>
      <c r="N8253" s="17" t="str">
        <f>IF(SalesData[[#This Row],[Profit]]&gt;0,"Profit","Loss")</f>
        <v>Profit</v>
      </c>
    </row>
    <row r="8254" spans="1:14" x14ac:dyDescent="0.25">
      <c r="A8254" s="1">
        <v>42968</v>
      </c>
      <c r="B8254" s="3">
        <f t="shared" si="384"/>
        <v>2017</v>
      </c>
      <c r="C8254" s="3">
        <f t="shared" si="385"/>
        <v>8</v>
      </c>
      <c r="D8254" t="s">
        <v>2624</v>
      </c>
      <c r="E8254" t="str">
        <f t="shared" si="386"/>
        <v>Sung Chung20170821</v>
      </c>
      <c r="F8254">
        <f>IF(COUNTIF($E$2:E8254, E8254) = 1, MAX($F$1:F8253) + 1, INDEX($F$1:F8253, MATCH(E8254, $E$1:E8253, 0)))</f>
        <v>4103</v>
      </c>
      <c r="G8254" t="s">
        <v>278</v>
      </c>
      <c r="H8254" t="s">
        <v>11</v>
      </c>
      <c r="I8254" t="s">
        <v>12</v>
      </c>
      <c r="J8254" t="s">
        <v>1978</v>
      </c>
      <c r="K8254" s="17">
        <v>6.67</v>
      </c>
      <c r="L8254" s="17">
        <v>1</v>
      </c>
      <c r="M8254" s="17">
        <v>2.09</v>
      </c>
      <c r="N8254" s="17" t="str">
        <f>IF(SalesData[[#This Row],[Profit]]&gt;0,"Profit","Loss")</f>
        <v>Profit</v>
      </c>
    </row>
    <row r="8255" spans="1:14" x14ac:dyDescent="0.25">
      <c r="A8255" s="1">
        <v>42969</v>
      </c>
      <c r="B8255" s="3">
        <f t="shared" si="384"/>
        <v>2017</v>
      </c>
      <c r="C8255" s="3">
        <f t="shared" si="385"/>
        <v>8</v>
      </c>
      <c r="D8255" t="s">
        <v>2665</v>
      </c>
      <c r="E8255" t="str">
        <f t="shared" si="386"/>
        <v>Tony Molinari20170822</v>
      </c>
      <c r="F8255">
        <f>IF(COUNTIF($E$2:E8255, E8255) = 1, MAX($F$1:F8254) + 1, INDEX($F$1:F8254, MATCH(E8255, $E$1:E8254, 0)))</f>
        <v>4104</v>
      </c>
      <c r="G8255" t="s">
        <v>27</v>
      </c>
      <c r="H8255" t="s">
        <v>34</v>
      </c>
      <c r="I8255" t="s">
        <v>145</v>
      </c>
      <c r="J8255" t="s">
        <v>1553</v>
      </c>
      <c r="K8255" s="17">
        <v>210.01</v>
      </c>
      <c r="L8255" s="17">
        <v>1</v>
      </c>
      <c r="M8255" s="17">
        <v>2.63</v>
      </c>
      <c r="N8255" s="17" t="str">
        <f>IF(SalesData[[#This Row],[Profit]]&gt;0,"Profit","Loss")</f>
        <v>Profit</v>
      </c>
    </row>
    <row r="8256" spans="1:14" x14ac:dyDescent="0.25">
      <c r="A8256" s="1">
        <v>42969</v>
      </c>
      <c r="B8256" s="3">
        <f t="shared" si="384"/>
        <v>2017</v>
      </c>
      <c r="C8256" s="3">
        <f t="shared" si="385"/>
        <v>8</v>
      </c>
      <c r="D8256" t="s">
        <v>724</v>
      </c>
      <c r="E8256" t="str">
        <f t="shared" si="386"/>
        <v>Dean percer20170822</v>
      </c>
      <c r="F8256">
        <f>IF(COUNTIF($E$2:E8256, E8256) = 1, MAX($F$1:F8255) + 1, INDEX($F$1:F8255, MATCH(E8256, $E$1:E8255, 0)))</f>
        <v>4105</v>
      </c>
      <c r="G8256" t="s">
        <v>23</v>
      </c>
      <c r="H8256" t="s">
        <v>34</v>
      </c>
      <c r="I8256" t="s">
        <v>145</v>
      </c>
      <c r="J8256" t="s">
        <v>1613</v>
      </c>
      <c r="K8256" s="17">
        <v>314.52999999999997</v>
      </c>
      <c r="L8256" s="17">
        <v>2</v>
      </c>
      <c r="M8256" s="17">
        <v>-83.88</v>
      </c>
      <c r="N8256" s="17" t="str">
        <f>IF(SalesData[[#This Row],[Profit]]&gt;0,"Profit","Loss")</f>
        <v>Loss</v>
      </c>
    </row>
    <row r="8257" spans="1:14" x14ac:dyDescent="0.25">
      <c r="A8257" s="1">
        <v>42970</v>
      </c>
      <c r="B8257" s="3">
        <f t="shared" si="384"/>
        <v>2017</v>
      </c>
      <c r="C8257" s="3">
        <f t="shared" si="385"/>
        <v>8</v>
      </c>
      <c r="D8257" t="s">
        <v>1546</v>
      </c>
      <c r="E8257" t="str">
        <f t="shared" si="386"/>
        <v>Patrick O'Brill20170823</v>
      </c>
      <c r="F8257">
        <f>IF(COUNTIF($E$2:E8257, E8257) = 1, MAX($F$1:F8256) + 1, INDEX($F$1:F8256, MATCH(E8257, $E$1:E8256, 0)))</f>
        <v>4106</v>
      </c>
      <c r="G8257" t="s">
        <v>123</v>
      </c>
      <c r="H8257" t="s">
        <v>39</v>
      </c>
      <c r="I8257" t="s">
        <v>40</v>
      </c>
      <c r="J8257" t="s">
        <v>588</v>
      </c>
      <c r="K8257" s="17">
        <v>4367.8999999999996</v>
      </c>
      <c r="L8257" s="17">
        <v>13</v>
      </c>
      <c r="M8257" s="17">
        <v>327.58999999999997</v>
      </c>
      <c r="N8257" s="17" t="str">
        <f>IF(SalesData[[#This Row],[Profit]]&gt;0,"Profit","Loss")</f>
        <v>Profit</v>
      </c>
    </row>
    <row r="8258" spans="1:14" x14ac:dyDescent="0.25">
      <c r="A8258" s="1">
        <v>42970</v>
      </c>
      <c r="B8258" s="3">
        <f t="shared" ref="B8258:B8321" si="387">YEAR(A8258)</f>
        <v>2017</v>
      </c>
      <c r="C8258" s="3">
        <f t="shared" ref="C8258:C8321" si="388">MONTH(A8258)</f>
        <v>8</v>
      </c>
      <c r="D8258" t="s">
        <v>1546</v>
      </c>
      <c r="E8258" t="str">
        <f t="shared" ref="E8258:E8321" si="389">D8258 &amp; TEXT(A8258, "yyyymmdd")</f>
        <v>Patrick O'Brill20170823</v>
      </c>
      <c r="F8258">
        <f>IF(COUNTIF($E$2:E8258, E8258) = 1, MAX($F$1:F8257) + 1, INDEX($F$1:F8257, MATCH(E8258, $E$1:E8257, 0)))</f>
        <v>4106</v>
      </c>
      <c r="G8258" t="s">
        <v>123</v>
      </c>
      <c r="H8258" t="s">
        <v>11</v>
      </c>
      <c r="I8258" t="s">
        <v>12</v>
      </c>
      <c r="J8258" t="s">
        <v>2546</v>
      </c>
      <c r="K8258" s="17">
        <v>49.57</v>
      </c>
      <c r="L8258" s="17">
        <v>2</v>
      </c>
      <c r="M8258" s="17">
        <v>15.49</v>
      </c>
      <c r="N8258" s="17" t="str">
        <f>IF(SalesData[[#This Row],[Profit]]&gt;0,"Profit","Loss")</f>
        <v>Profit</v>
      </c>
    </row>
    <row r="8259" spans="1:14" x14ac:dyDescent="0.25">
      <c r="A8259" s="1">
        <v>42970</v>
      </c>
      <c r="B8259" s="3">
        <f t="shared" si="387"/>
        <v>2017</v>
      </c>
      <c r="C8259" s="3">
        <f t="shared" si="388"/>
        <v>8</v>
      </c>
      <c r="D8259" t="s">
        <v>1546</v>
      </c>
      <c r="E8259" t="str">
        <f t="shared" si="389"/>
        <v>Patrick O'Brill20170823</v>
      </c>
      <c r="F8259">
        <f>IF(COUNTIF($E$2:E8259, E8259) = 1, MAX($F$1:F8258) + 1, INDEX($F$1:F8258, MATCH(E8259, $E$1:E8258, 0)))</f>
        <v>4106</v>
      </c>
      <c r="G8259" t="s">
        <v>123</v>
      </c>
      <c r="H8259" t="s">
        <v>11</v>
      </c>
      <c r="I8259" t="s">
        <v>92</v>
      </c>
      <c r="J8259" t="s">
        <v>2395</v>
      </c>
      <c r="K8259" s="17">
        <v>161.38</v>
      </c>
      <c r="L8259" s="17">
        <v>6</v>
      </c>
      <c r="M8259" s="17">
        <v>12.1</v>
      </c>
      <c r="N8259" s="17" t="str">
        <f>IF(SalesData[[#This Row],[Profit]]&gt;0,"Profit","Loss")</f>
        <v>Profit</v>
      </c>
    </row>
    <row r="8260" spans="1:14" x14ac:dyDescent="0.25">
      <c r="A8260" s="1">
        <v>42970</v>
      </c>
      <c r="B8260" s="3">
        <f t="shared" si="387"/>
        <v>2017</v>
      </c>
      <c r="C8260" s="3">
        <f t="shared" si="388"/>
        <v>8</v>
      </c>
      <c r="D8260" t="s">
        <v>1546</v>
      </c>
      <c r="E8260" t="str">
        <f t="shared" si="389"/>
        <v>Patrick O'Brill20170823</v>
      </c>
      <c r="F8260">
        <f>IF(COUNTIF($E$2:E8260, E8260) = 1, MAX($F$1:F8259) + 1, INDEX($F$1:F8259, MATCH(E8260, $E$1:E8259, 0)))</f>
        <v>4106</v>
      </c>
      <c r="G8260" t="s">
        <v>123</v>
      </c>
      <c r="H8260" t="s">
        <v>34</v>
      </c>
      <c r="I8260" t="s">
        <v>47</v>
      </c>
      <c r="J8260" t="s">
        <v>616</v>
      </c>
      <c r="K8260" s="17">
        <v>2.78</v>
      </c>
      <c r="L8260" s="17">
        <v>2</v>
      </c>
      <c r="M8260" s="17">
        <v>0.42</v>
      </c>
      <c r="N8260" s="17" t="str">
        <f>IF(SalesData[[#This Row],[Profit]]&gt;0,"Profit","Loss")</f>
        <v>Profit</v>
      </c>
    </row>
    <row r="8261" spans="1:14" x14ac:dyDescent="0.25">
      <c r="A8261" s="1">
        <v>42970</v>
      </c>
      <c r="B8261" s="3">
        <f t="shared" si="387"/>
        <v>2017</v>
      </c>
      <c r="C8261" s="3">
        <f t="shared" si="388"/>
        <v>8</v>
      </c>
      <c r="D8261" t="s">
        <v>1546</v>
      </c>
      <c r="E8261" t="str">
        <f t="shared" si="389"/>
        <v>Patrick O'Brill20170823</v>
      </c>
      <c r="F8261">
        <f>IF(COUNTIF($E$2:E8261, E8261) = 1, MAX($F$1:F8260) + 1, INDEX($F$1:F8260, MATCH(E8261, $E$1:E8260, 0)))</f>
        <v>4106</v>
      </c>
      <c r="G8261" t="s">
        <v>123</v>
      </c>
      <c r="H8261" t="s">
        <v>11</v>
      </c>
      <c r="I8261" t="s">
        <v>12</v>
      </c>
      <c r="J8261" t="s">
        <v>1552</v>
      </c>
      <c r="K8261" s="17">
        <v>8.7200000000000006</v>
      </c>
      <c r="L8261" s="17">
        <v>5</v>
      </c>
      <c r="M8261" s="17">
        <v>2.94</v>
      </c>
      <c r="N8261" s="17" t="str">
        <f>IF(SalesData[[#This Row],[Profit]]&gt;0,"Profit","Loss")</f>
        <v>Profit</v>
      </c>
    </row>
    <row r="8262" spans="1:14" x14ac:dyDescent="0.25">
      <c r="A8262" s="1">
        <v>42971</v>
      </c>
      <c r="B8262" s="3">
        <f t="shared" si="387"/>
        <v>2017</v>
      </c>
      <c r="C8262" s="3">
        <f t="shared" si="388"/>
        <v>8</v>
      </c>
      <c r="D8262" t="s">
        <v>1935</v>
      </c>
      <c r="E8262" t="str">
        <f t="shared" si="389"/>
        <v>Alan Haines20170824</v>
      </c>
      <c r="F8262">
        <f>IF(COUNTIF($E$2:E8262, E8262) = 1, MAX($F$1:F8261) + 1, INDEX($F$1:F8261, MATCH(E8262, $E$1:E8261, 0)))</f>
        <v>4107</v>
      </c>
      <c r="G8262" t="s">
        <v>149</v>
      </c>
      <c r="H8262" t="s">
        <v>11</v>
      </c>
      <c r="I8262" t="s">
        <v>20</v>
      </c>
      <c r="J8262" t="s">
        <v>800</v>
      </c>
      <c r="K8262" s="17">
        <v>24.67</v>
      </c>
      <c r="L8262" s="17">
        <v>4</v>
      </c>
      <c r="M8262" s="17">
        <v>7.71</v>
      </c>
      <c r="N8262" s="17" t="str">
        <f>IF(SalesData[[#This Row],[Profit]]&gt;0,"Profit","Loss")</f>
        <v>Profit</v>
      </c>
    </row>
    <row r="8263" spans="1:14" x14ac:dyDescent="0.25">
      <c r="A8263" s="1">
        <v>42971</v>
      </c>
      <c r="B8263" s="3">
        <f t="shared" si="387"/>
        <v>2017</v>
      </c>
      <c r="C8263" s="3">
        <f t="shared" si="388"/>
        <v>8</v>
      </c>
      <c r="D8263" t="s">
        <v>1935</v>
      </c>
      <c r="E8263" t="str">
        <f t="shared" si="389"/>
        <v>Alan Haines20170824</v>
      </c>
      <c r="F8263">
        <f>IF(COUNTIF($E$2:E8263, E8263) = 1, MAX($F$1:F8262) + 1, INDEX($F$1:F8262, MATCH(E8263, $E$1:E8262, 0)))</f>
        <v>4107</v>
      </c>
      <c r="G8263" t="s">
        <v>149</v>
      </c>
      <c r="H8263" t="s">
        <v>11</v>
      </c>
      <c r="I8263" t="s">
        <v>20</v>
      </c>
      <c r="J8263" t="s">
        <v>1120</v>
      </c>
      <c r="K8263" s="17">
        <v>3.74</v>
      </c>
      <c r="L8263" s="17">
        <v>1</v>
      </c>
      <c r="M8263" s="17">
        <v>1.31</v>
      </c>
      <c r="N8263" s="17" t="str">
        <f>IF(SalesData[[#This Row],[Profit]]&gt;0,"Profit","Loss")</f>
        <v>Profit</v>
      </c>
    </row>
    <row r="8264" spans="1:14" x14ac:dyDescent="0.25">
      <c r="A8264" s="1">
        <v>42971</v>
      </c>
      <c r="B8264" s="3">
        <f t="shared" si="387"/>
        <v>2017</v>
      </c>
      <c r="C8264" s="3">
        <f t="shared" si="388"/>
        <v>8</v>
      </c>
      <c r="D8264" t="s">
        <v>1303</v>
      </c>
      <c r="E8264" t="str">
        <f t="shared" si="389"/>
        <v>Darrin Martin20170824</v>
      </c>
      <c r="F8264">
        <f>IF(COUNTIF($E$2:E8264, E8264) = 1, MAX($F$1:F8263) + 1, INDEX($F$1:F8263, MATCH(E8264, $E$1:E8263, 0)))</f>
        <v>4108</v>
      </c>
      <c r="G8264" t="s">
        <v>78</v>
      </c>
      <c r="H8264" t="s">
        <v>11</v>
      </c>
      <c r="I8264" t="s">
        <v>92</v>
      </c>
      <c r="J8264" t="s">
        <v>2560</v>
      </c>
      <c r="K8264" s="17">
        <v>646.27</v>
      </c>
      <c r="L8264" s="17">
        <v>8</v>
      </c>
      <c r="M8264" s="17">
        <v>64.63</v>
      </c>
      <c r="N8264" s="17" t="str">
        <f>IF(SalesData[[#This Row],[Profit]]&gt;0,"Profit","Loss")</f>
        <v>Profit</v>
      </c>
    </row>
    <row r="8265" spans="1:14" x14ac:dyDescent="0.25">
      <c r="A8265" s="1">
        <v>42971</v>
      </c>
      <c r="B8265" s="3">
        <f t="shared" si="387"/>
        <v>2017</v>
      </c>
      <c r="C8265" s="3">
        <f t="shared" si="388"/>
        <v>8</v>
      </c>
      <c r="D8265" t="s">
        <v>1303</v>
      </c>
      <c r="E8265" t="str">
        <f t="shared" si="389"/>
        <v>Darrin Martin20170824</v>
      </c>
      <c r="F8265">
        <f>IF(COUNTIF($E$2:E8265, E8265) = 1, MAX($F$1:F8264) + 1, INDEX($F$1:F8264, MATCH(E8265, $E$1:E8264, 0)))</f>
        <v>4108</v>
      </c>
      <c r="G8265" t="s">
        <v>78</v>
      </c>
      <c r="H8265" t="s">
        <v>11</v>
      </c>
      <c r="I8265" t="s">
        <v>12</v>
      </c>
      <c r="J8265" t="s">
        <v>327</v>
      </c>
      <c r="K8265" s="17">
        <v>10.37</v>
      </c>
      <c r="L8265" s="17">
        <v>2</v>
      </c>
      <c r="M8265" s="17">
        <v>3.76</v>
      </c>
      <c r="N8265" s="17" t="str">
        <f>IF(SalesData[[#This Row],[Profit]]&gt;0,"Profit","Loss")</f>
        <v>Profit</v>
      </c>
    </row>
    <row r="8266" spans="1:14" x14ac:dyDescent="0.25">
      <c r="A8266" s="1">
        <v>42972</v>
      </c>
      <c r="B8266" s="3">
        <f t="shared" si="387"/>
        <v>2017</v>
      </c>
      <c r="C8266" s="3">
        <f t="shared" si="388"/>
        <v>8</v>
      </c>
      <c r="D8266" t="s">
        <v>185</v>
      </c>
      <c r="E8266" t="str">
        <f t="shared" si="389"/>
        <v>Guy Armstrong20170825</v>
      </c>
      <c r="F8266">
        <f>IF(COUNTIF($E$2:E8266, E8266) = 1, MAX($F$1:F8265) + 1, INDEX($F$1:F8265, MATCH(E8266, $E$1:E8265, 0)))</f>
        <v>4109</v>
      </c>
      <c r="G8266" t="s">
        <v>245</v>
      </c>
      <c r="H8266" t="s">
        <v>11</v>
      </c>
      <c r="I8266" t="s">
        <v>12</v>
      </c>
      <c r="J8266" t="s">
        <v>2333</v>
      </c>
      <c r="K8266" s="17">
        <v>192.16</v>
      </c>
      <c r="L8266" s="17">
        <v>5</v>
      </c>
      <c r="M8266" s="17">
        <v>67.260000000000005</v>
      </c>
      <c r="N8266" s="17" t="str">
        <f>IF(SalesData[[#This Row],[Profit]]&gt;0,"Profit","Loss")</f>
        <v>Profit</v>
      </c>
    </row>
    <row r="8267" spans="1:14" x14ac:dyDescent="0.25">
      <c r="A8267" s="1">
        <v>42972</v>
      </c>
      <c r="B8267" s="3">
        <f t="shared" si="387"/>
        <v>2017</v>
      </c>
      <c r="C8267" s="3">
        <f t="shared" si="388"/>
        <v>8</v>
      </c>
      <c r="D8267" t="s">
        <v>2447</v>
      </c>
      <c r="E8267" t="str">
        <f t="shared" si="389"/>
        <v>Don Weiss20170825</v>
      </c>
      <c r="F8267">
        <f>IF(COUNTIF($E$2:E8267, E8267) = 1, MAX($F$1:F8266) + 1, INDEX($F$1:F8266, MATCH(E8267, $E$1:E8266, 0)))</f>
        <v>4110</v>
      </c>
      <c r="G8267" t="s">
        <v>120</v>
      </c>
      <c r="H8267" t="s">
        <v>11</v>
      </c>
      <c r="I8267" t="s">
        <v>24</v>
      </c>
      <c r="J8267" t="s">
        <v>226</v>
      </c>
      <c r="K8267" s="17">
        <v>9.73</v>
      </c>
      <c r="L8267" s="17">
        <v>2</v>
      </c>
      <c r="M8267" s="17">
        <v>1.7</v>
      </c>
      <c r="N8267" s="17" t="str">
        <f>IF(SalesData[[#This Row],[Profit]]&gt;0,"Profit","Loss")</f>
        <v>Profit</v>
      </c>
    </row>
    <row r="8268" spans="1:14" x14ac:dyDescent="0.25">
      <c r="A8268" s="1">
        <v>42972</v>
      </c>
      <c r="B8268" s="3">
        <f t="shared" si="387"/>
        <v>2017</v>
      </c>
      <c r="C8268" s="3">
        <f t="shared" si="388"/>
        <v>8</v>
      </c>
      <c r="D8268" t="s">
        <v>2447</v>
      </c>
      <c r="E8268" t="str">
        <f t="shared" si="389"/>
        <v>Don Weiss20170825</v>
      </c>
      <c r="F8268">
        <f>IF(COUNTIF($E$2:E8268, E8268) = 1, MAX($F$1:F8267) + 1, INDEX($F$1:F8267, MATCH(E8268, $E$1:E8267, 0)))</f>
        <v>4110</v>
      </c>
      <c r="G8268" t="s">
        <v>120</v>
      </c>
      <c r="H8268" t="s">
        <v>11</v>
      </c>
      <c r="I8268" t="s">
        <v>12</v>
      </c>
      <c r="J8268" t="s">
        <v>1590</v>
      </c>
      <c r="K8268" s="17">
        <v>3.42</v>
      </c>
      <c r="L8268" s="17">
        <v>1</v>
      </c>
      <c r="M8268" s="17">
        <v>1.07</v>
      </c>
      <c r="N8268" s="17" t="str">
        <f>IF(SalesData[[#This Row],[Profit]]&gt;0,"Profit","Loss")</f>
        <v>Profit</v>
      </c>
    </row>
    <row r="8269" spans="1:14" x14ac:dyDescent="0.25">
      <c r="A8269" s="1">
        <v>42972</v>
      </c>
      <c r="B8269" s="3">
        <f t="shared" si="387"/>
        <v>2017</v>
      </c>
      <c r="C8269" s="3">
        <f t="shared" si="388"/>
        <v>8</v>
      </c>
      <c r="D8269" t="s">
        <v>1173</v>
      </c>
      <c r="E8269" t="str">
        <f t="shared" si="389"/>
        <v>Joe Elijah20170825</v>
      </c>
      <c r="F8269">
        <f>IF(COUNTIF($E$2:E8269, E8269) = 1, MAX($F$1:F8268) + 1, INDEX($F$1:F8268, MATCH(E8269, $E$1:E8268, 0)))</f>
        <v>4111</v>
      </c>
      <c r="G8269" t="s">
        <v>78</v>
      </c>
      <c r="H8269" t="s">
        <v>11</v>
      </c>
      <c r="I8269" t="s">
        <v>18</v>
      </c>
      <c r="J8269" t="s">
        <v>1522</v>
      </c>
      <c r="K8269" s="17">
        <v>25.7</v>
      </c>
      <c r="L8269" s="17">
        <v>2</v>
      </c>
      <c r="M8269" s="17">
        <v>1.93</v>
      </c>
      <c r="N8269" s="17" t="str">
        <f>IF(SalesData[[#This Row],[Profit]]&gt;0,"Profit","Loss")</f>
        <v>Profit</v>
      </c>
    </row>
    <row r="8270" spans="1:14" x14ac:dyDescent="0.25">
      <c r="A8270" s="1">
        <v>42972</v>
      </c>
      <c r="B8270" s="3">
        <f t="shared" si="387"/>
        <v>2017</v>
      </c>
      <c r="C8270" s="3">
        <f t="shared" si="388"/>
        <v>8</v>
      </c>
      <c r="D8270" t="s">
        <v>58</v>
      </c>
      <c r="E8270" t="str">
        <f t="shared" si="389"/>
        <v>Seth Vernon20170825</v>
      </c>
      <c r="F8270">
        <f>IF(COUNTIF($E$2:E8270, E8270) = 1, MAX($F$1:F8269) + 1, INDEX($F$1:F8269, MATCH(E8270, $E$1:E8269, 0)))</f>
        <v>4112</v>
      </c>
      <c r="G8270" t="s">
        <v>23</v>
      </c>
      <c r="H8270" t="s">
        <v>34</v>
      </c>
      <c r="I8270" t="s">
        <v>74</v>
      </c>
      <c r="J8270" t="s">
        <v>2484</v>
      </c>
      <c r="K8270" s="17">
        <v>130.97999999999999</v>
      </c>
      <c r="L8270" s="17">
        <v>2</v>
      </c>
      <c r="M8270" s="17">
        <v>-89.07</v>
      </c>
      <c r="N8270" s="17" t="str">
        <f>IF(SalesData[[#This Row],[Profit]]&gt;0,"Profit","Loss")</f>
        <v>Loss</v>
      </c>
    </row>
    <row r="8271" spans="1:14" x14ac:dyDescent="0.25">
      <c r="A8271" s="1">
        <v>42973</v>
      </c>
      <c r="B8271" s="3">
        <f t="shared" si="387"/>
        <v>2017</v>
      </c>
      <c r="C8271" s="3">
        <f t="shared" si="388"/>
        <v>8</v>
      </c>
      <c r="D8271" t="s">
        <v>1672</v>
      </c>
      <c r="E8271" t="str">
        <f t="shared" si="389"/>
        <v>Steve Carroll20170826</v>
      </c>
      <c r="F8271">
        <f>IF(COUNTIF($E$2:E8271, E8271) = 1, MAX($F$1:F8270) + 1, INDEX($F$1:F8270, MATCH(E8271, $E$1:E8270, 0)))</f>
        <v>4113</v>
      </c>
      <c r="G8271" t="s">
        <v>30</v>
      </c>
      <c r="H8271" t="s">
        <v>39</v>
      </c>
      <c r="I8271" t="s">
        <v>52</v>
      </c>
      <c r="J8271" t="s">
        <v>867</v>
      </c>
      <c r="K8271" s="17">
        <v>71.98</v>
      </c>
      <c r="L8271" s="17">
        <v>2</v>
      </c>
      <c r="M8271" s="17">
        <v>15.12</v>
      </c>
      <c r="N8271" s="17" t="str">
        <f>IF(SalesData[[#This Row],[Profit]]&gt;0,"Profit","Loss")</f>
        <v>Profit</v>
      </c>
    </row>
    <row r="8272" spans="1:14" x14ac:dyDescent="0.25">
      <c r="A8272" s="1">
        <v>42973</v>
      </c>
      <c r="B8272" s="3">
        <f t="shared" si="387"/>
        <v>2017</v>
      </c>
      <c r="C8272" s="3">
        <f t="shared" si="388"/>
        <v>8</v>
      </c>
      <c r="D8272" t="s">
        <v>9</v>
      </c>
      <c r="E8272" t="str">
        <f t="shared" si="389"/>
        <v>Darren Powers20170826</v>
      </c>
      <c r="F8272">
        <f>IF(COUNTIF($E$2:E8272, E8272) = 1, MAX($F$1:F8271) + 1, INDEX($F$1:F8271, MATCH(E8272, $E$1:E8271, 0)))</f>
        <v>4114</v>
      </c>
      <c r="G8272" t="s">
        <v>15</v>
      </c>
      <c r="H8272" t="s">
        <v>34</v>
      </c>
      <c r="I8272" t="s">
        <v>47</v>
      </c>
      <c r="J8272" t="s">
        <v>1311</v>
      </c>
      <c r="K8272" s="17">
        <v>64.959999999999994</v>
      </c>
      <c r="L8272" s="17">
        <v>5</v>
      </c>
      <c r="M8272" s="17">
        <v>-43.85</v>
      </c>
      <c r="N8272" s="17" t="str">
        <f>IF(SalesData[[#This Row],[Profit]]&gt;0,"Profit","Loss")</f>
        <v>Loss</v>
      </c>
    </row>
    <row r="8273" spans="1:14" x14ac:dyDescent="0.25">
      <c r="A8273" s="1">
        <v>42973</v>
      </c>
      <c r="B8273" s="3">
        <f t="shared" si="387"/>
        <v>2017</v>
      </c>
      <c r="C8273" s="3">
        <f t="shared" si="388"/>
        <v>8</v>
      </c>
      <c r="D8273" t="s">
        <v>2013</v>
      </c>
      <c r="E8273" t="str">
        <f t="shared" si="389"/>
        <v>Heather Jas20170826</v>
      </c>
      <c r="F8273">
        <f>IF(COUNTIF($E$2:E8273, E8273) = 1, MAX($F$1:F8272) + 1, INDEX($F$1:F8272, MATCH(E8273, $E$1:E8272, 0)))</f>
        <v>4115</v>
      </c>
      <c r="G8273" t="s">
        <v>110</v>
      </c>
      <c r="H8273" t="s">
        <v>11</v>
      </c>
      <c r="I8273" t="s">
        <v>18</v>
      </c>
      <c r="J8273" t="s">
        <v>2020</v>
      </c>
      <c r="K8273" s="17">
        <v>53.72</v>
      </c>
      <c r="L8273" s="17">
        <v>4</v>
      </c>
      <c r="M8273" s="17">
        <v>13.97</v>
      </c>
      <c r="N8273" s="17" t="str">
        <f>IF(SalesData[[#This Row],[Profit]]&gt;0,"Profit","Loss")</f>
        <v>Profit</v>
      </c>
    </row>
    <row r="8274" spans="1:14" x14ac:dyDescent="0.25">
      <c r="A8274" s="1">
        <v>42974</v>
      </c>
      <c r="B8274" s="3">
        <f t="shared" si="387"/>
        <v>2017</v>
      </c>
      <c r="C8274" s="3">
        <f t="shared" si="388"/>
        <v>8</v>
      </c>
      <c r="D8274" t="s">
        <v>1424</v>
      </c>
      <c r="E8274" t="str">
        <f t="shared" si="389"/>
        <v>Allen Rosenblatt20170827</v>
      </c>
      <c r="F8274">
        <f>IF(COUNTIF($E$2:E8274, E8274) = 1, MAX($F$1:F8273) + 1, INDEX($F$1:F8273, MATCH(E8274, $E$1:E8273, 0)))</f>
        <v>4116</v>
      </c>
      <c r="G8274" t="s">
        <v>434</v>
      </c>
      <c r="H8274" t="s">
        <v>34</v>
      </c>
      <c r="I8274" t="s">
        <v>145</v>
      </c>
      <c r="J8274" t="s">
        <v>2452</v>
      </c>
      <c r="K8274" s="17">
        <v>1488.42</v>
      </c>
      <c r="L8274" s="17">
        <v>7</v>
      </c>
      <c r="M8274" s="17">
        <v>-297.68</v>
      </c>
      <c r="N8274" s="17" t="str">
        <f>IF(SalesData[[#This Row],[Profit]]&gt;0,"Profit","Loss")</f>
        <v>Loss</v>
      </c>
    </row>
    <row r="8275" spans="1:14" x14ac:dyDescent="0.25">
      <c r="A8275" s="1">
        <v>42974</v>
      </c>
      <c r="B8275" s="3">
        <f t="shared" si="387"/>
        <v>2017</v>
      </c>
      <c r="C8275" s="3">
        <f t="shared" si="388"/>
        <v>8</v>
      </c>
      <c r="D8275" t="s">
        <v>1209</v>
      </c>
      <c r="E8275" t="str">
        <f t="shared" si="389"/>
        <v>Mathew Reese20170827</v>
      </c>
      <c r="F8275">
        <f>IF(COUNTIF($E$2:E8275, E8275) = 1, MAX($F$1:F8274) + 1, INDEX($F$1:F8274, MATCH(E8275, $E$1:E8274, 0)))</f>
        <v>4117</v>
      </c>
      <c r="G8275" t="s">
        <v>149</v>
      </c>
      <c r="H8275" t="s">
        <v>11</v>
      </c>
      <c r="I8275" t="s">
        <v>18</v>
      </c>
      <c r="J8275" t="s">
        <v>1453</v>
      </c>
      <c r="K8275" s="17">
        <v>63.84</v>
      </c>
      <c r="L8275" s="17">
        <v>8</v>
      </c>
      <c r="M8275" s="17">
        <v>16.600000000000001</v>
      </c>
      <c r="N8275" s="17" t="str">
        <f>IF(SalesData[[#This Row],[Profit]]&gt;0,"Profit","Loss")</f>
        <v>Profit</v>
      </c>
    </row>
    <row r="8276" spans="1:14" x14ac:dyDescent="0.25">
      <c r="A8276" s="1">
        <v>42974</v>
      </c>
      <c r="B8276" s="3">
        <f t="shared" si="387"/>
        <v>2017</v>
      </c>
      <c r="C8276" s="3">
        <f t="shared" si="388"/>
        <v>8</v>
      </c>
      <c r="D8276" t="s">
        <v>1209</v>
      </c>
      <c r="E8276" t="str">
        <f t="shared" si="389"/>
        <v>Mathew Reese20170827</v>
      </c>
      <c r="F8276">
        <f>IF(COUNTIF($E$2:E8276, E8276) = 1, MAX($F$1:F8275) + 1, INDEX($F$1:F8275, MATCH(E8276, $E$1:E8275, 0)))</f>
        <v>4117</v>
      </c>
      <c r="G8276" t="s">
        <v>149</v>
      </c>
      <c r="H8276" t="s">
        <v>39</v>
      </c>
      <c r="I8276" t="s">
        <v>40</v>
      </c>
      <c r="J8276" t="s">
        <v>1187</v>
      </c>
      <c r="K8276" s="17">
        <v>347.97</v>
      </c>
      <c r="L8276" s="17">
        <v>3</v>
      </c>
      <c r="M8276" s="17">
        <v>100.91</v>
      </c>
      <c r="N8276" s="17" t="str">
        <f>IF(SalesData[[#This Row],[Profit]]&gt;0,"Profit","Loss")</f>
        <v>Profit</v>
      </c>
    </row>
    <row r="8277" spans="1:14" x14ac:dyDescent="0.25">
      <c r="A8277" s="1">
        <v>42974</v>
      </c>
      <c r="B8277" s="3">
        <f t="shared" si="387"/>
        <v>2017</v>
      </c>
      <c r="C8277" s="3">
        <f t="shared" si="388"/>
        <v>8</v>
      </c>
      <c r="D8277" t="s">
        <v>1209</v>
      </c>
      <c r="E8277" t="str">
        <f t="shared" si="389"/>
        <v>Mathew Reese20170827</v>
      </c>
      <c r="F8277">
        <f>IF(COUNTIF($E$2:E8277, E8277) = 1, MAX($F$1:F8276) + 1, INDEX($F$1:F8276, MATCH(E8277, $E$1:E8276, 0)))</f>
        <v>4117</v>
      </c>
      <c r="G8277" t="s">
        <v>149</v>
      </c>
      <c r="H8277" t="s">
        <v>11</v>
      </c>
      <c r="I8277" t="s">
        <v>20</v>
      </c>
      <c r="J8277" t="s">
        <v>800</v>
      </c>
      <c r="K8277" s="17">
        <v>37.01</v>
      </c>
      <c r="L8277" s="17">
        <v>6</v>
      </c>
      <c r="M8277" s="17">
        <v>11.57</v>
      </c>
      <c r="N8277" s="17" t="str">
        <f>IF(SalesData[[#This Row],[Profit]]&gt;0,"Profit","Loss")</f>
        <v>Profit</v>
      </c>
    </row>
    <row r="8278" spans="1:14" x14ac:dyDescent="0.25">
      <c r="A8278" s="1">
        <v>42974</v>
      </c>
      <c r="B8278" s="3">
        <f t="shared" si="387"/>
        <v>2017</v>
      </c>
      <c r="C8278" s="3">
        <f t="shared" si="388"/>
        <v>8</v>
      </c>
      <c r="D8278" t="s">
        <v>509</v>
      </c>
      <c r="E8278" t="str">
        <f t="shared" si="389"/>
        <v>Sanjit Engle20170827</v>
      </c>
      <c r="F8278">
        <f>IF(COUNTIF($E$2:E8278, E8278) = 1, MAX($F$1:F8277) + 1, INDEX($F$1:F8277, MATCH(E8278, $E$1:E8277, 0)))</f>
        <v>4118</v>
      </c>
      <c r="G8278" t="s">
        <v>10</v>
      </c>
      <c r="H8278" t="s">
        <v>11</v>
      </c>
      <c r="I8278" t="s">
        <v>24</v>
      </c>
      <c r="J8278" t="s">
        <v>384</v>
      </c>
      <c r="K8278" s="17">
        <v>5.95</v>
      </c>
      <c r="L8278" s="17">
        <v>1</v>
      </c>
      <c r="M8278" s="17">
        <v>0.37</v>
      </c>
      <c r="N8278" s="17" t="str">
        <f>IF(SalesData[[#This Row],[Profit]]&gt;0,"Profit","Loss")</f>
        <v>Profit</v>
      </c>
    </row>
    <row r="8279" spans="1:14" x14ac:dyDescent="0.25">
      <c r="A8279" s="1">
        <v>42974</v>
      </c>
      <c r="B8279" s="3">
        <f t="shared" si="387"/>
        <v>2017</v>
      </c>
      <c r="C8279" s="3">
        <f t="shared" si="388"/>
        <v>8</v>
      </c>
      <c r="D8279" t="s">
        <v>1249</v>
      </c>
      <c r="E8279" t="str">
        <f t="shared" si="389"/>
        <v>Stefania Perrino20170827</v>
      </c>
      <c r="F8279">
        <f>IF(COUNTIF($E$2:E8279, E8279) = 1, MAX($F$1:F8278) + 1, INDEX($F$1:F8278, MATCH(E8279, $E$1:E8278, 0)))</f>
        <v>4119</v>
      </c>
      <c r="G8279" t="s">
        <v>123</v>
      </c>
      <c r="H8279" t="s">
        <v>11</v>
      </c>
      <c r="I8279" t="s">
        <v>63</v>
      </c>
      <c r="J8279" t="s">
        <v>1427</v>
      </c>
      <c r="K8279" s="17">
        <v>2.9</v>
      </c>
      <c r="L8279" s="17">
        <v>1</v>
      </c>
      <c r="M8279" s="17">
        <v>0.98</v>
      </c>
      <c r="N8279" s="17" t="str">
        <f>IF(SalesData[[#This Row],[Profit]]&gt;0,"Profit","Loss")</f>
        <v>Profit</v>
      </c>
    </row>
    <row r="8280" spans="1:14" x14ac:dyDescent="0.25">
      <c r="A8280" s="1">
        <v>42974</v>
      </c>
      <c r="B8280" s="3">
        <f t="shared" si="387"/>
        <v>2017</v>
      </c>
      <c r="C8280" s="3">
        <f t="shared" si="388"/>
        <v>8</v>
      </c>
      <c r="D8280" t="s">
        <v>2265</v>
      </c>
      <c r="E8280" t="str">
        <f t="shared" si="389"/>
        <v>Dan Reichenbach20170827</v>
      </c>
      <c r="F8280">
        <f>IF(COUNTIF($E$2:E8280, E8280) = 1, MAX($F$1:F8279) + 1, INDEX($F$1:F8279, MATCH(E8280, $E$1:E8279, 0)))</f>
        <v>4120</v>
      </c>
      <c r="G8280" t="s">
        <v>27</v>
      </c>
      <c r="H8280" t="s">
        <v>34</v>
      </c>
      <c r="I8280" t="s">
        <v>47</v>
      </c>
      <c r="J8280" t="s">
        <v>2036</v>
      </c>
      <c r="K8280" s="17">
        <v>198.46</v>
      </c>
      <c r="L8280" s="17">
        <v>2</v>
      </c>
      <c r="M8280" s="17">
        <v>99.23</v>
      </c>
      <c r="N8280" s="17" t="str">
        <f>IF(SalesData[[#This Row],[Profit]]&gt;0,"Profit","Loss")</f>
        <v>Profit</v>
      </c>
    </row>
    <row r="8281" spans="1:14" x14ac:dyDescent="0.25">
      <c r="A8281" s="1">
        <v>42974</v>
      </c>
      <c r="B8281" s="3">
        <f t="shared" si="387"/>
        <v>2017</v>
      </c>
      <c r="C8281" s="3">
        <f t="shared" si="388"/>
        <v>8</v>
      </c>
      <c r="D8281" t="s">
        <v>2265</v>
      </c>
      <c r="E8281" t="str">
        <f t="shared" si="389"/>
        <v>Dan Reichenbach20170827</v>
      </c>
      <c r="F8281">
        <f>IF(COUNTIF($E$2:E8281, E8281) = 1, MAX($F$1:F8280) + 1, INDEX($F$1:F8280, MATCH(E8281, $E$1:E8280, 0)))</f>
        <v>4120</v>
      </c>
      <c r="G8281" t="s">
        <v>27</v>
      </c>
      <c r="H8281" t="s">
        <v>11</v>
      </c>
      <c r="I8281" t="s">
        <v>92</v>
      </c>
      <c r="J8281" t="s">
        <v>1640</v>
      </c>
      <c r="K8281" s="17">
        <v>321.92</v>
      </c>
      <c r="L8281" s="17">
        <v>4</v>
      </c>
      <c r="M8281" s="17">
        <v>96.58</v>
      </c>
      <c r="N8281" s="17" t="str">
        <f>IF(SalesData[[#This Row],[Profit]]&gt;0,"Profit","Loss")</f>
        <v>Profit</v>
      </c>
    </row>
    <row r="8282" spans="1:14" x14ac:dyDescent="0.25">
      <c r="A8282" s="1">
        <v>42974</v>
      </c>
      <c r="B8282" s="3">
        <f t="shared" si="387"/>
        <v>2017</v>
      </c>
      <c r="C8282" s="3">
        <f t="shared" si="388"/>
        <v>8</v>
      </c>
      <c r="D8282" t="s">
        <v>2265</v>
      </c>
      <c r="E8282" t="str">
        <f t="shared" si="389"/>
        <v>Dan Reichenbach20170827</v>
      </c>
      <c r="F8282">
        <f>IF(COUNTIF($E$2:E8282, E8282) = 1, MAX($F$1:F8281) + 1, INDEX($F$1:F8281, MATCH(E8282, $E$1:E8281, 0)))</f>
        <v>4120</v>
      </c>
      <c r="G8282" t="s">
        <v>27</v>
      </c>
      <c r="H8282" t="s">
        <v>39</v>
      </c>
      <c r="I8282" t="s">
        <v>603</v>
      </c>
      <c r="J8282" t="s">
        <v>1089</v>
      </c>
      <c r="K8282" s="17">
        <v>879.98</v>
      </c>
      <c r="L8282" s="17">
        <v>2</v>
      </c>
      <c r="M8282" s="17">
        <v>329.99</v>
      </c>
      <c r="N8282" s="17" t="str">
        <f>IF(SalesData[[#This Row],[Profit]]&gt;0,"Profit","Loss")</f>
        <v>Profit</v>
      </c>
    </row>
    <row r="8283" spans="1:14" x14ac:dyDescent="0.25">
      <c r="A8283" s="1">
        <v>42974</v>
      </c>
      <c r="B8283" s="3">
        <f t="shared" si="387"/>
        <v>2017</v>
      </c>
      <c r="C8283" s="3">
        <f t="shared" si="388"/>
        <v>8</v>
      </c>
      <c r="D8283" t="s">
        <v>2265</v>
      </c>
      <c r="E8283" t="str">
        <f t="shared" si="389"/>
        <v>Dan Reichenbach20170827</v>
      </c>
      <c r="F8283">
        <f>IF(COUNTIF($E$2:E8283, E8283) = 1, MAX($F$1:F8282) + 1, INDEX($F$1:F8282, MATCH(E8283, $E$1:E8282, 0)))</f>
        <v>4120</v>
      </c>
      <c r="G8283" t="s">
        <v>27</v>
      </c>
      <c r="H8283" t="s">
        <v>11</v>
      </c>
      <c r="I8283" t="s">
        <v>200</v>
      </c>
      <c r="J8283" t="s">
        <v>2593</v>
      </c>
      <c r="K8283" s="17">
        <v>28.4</v>
      </c>
      <c r="L8283" s="17">
        <v>5</v>
      </c>
      <c r="M8283" s="17">
        <v>8.24</v>
      </c>
      <c r="N8283" s="17" t="str">
        <f>IF(SalesData[[#This Row],[Profit]]&gt;0,"Profit","Loss")</f>
        <v>Profit</v>
      </c>
    </row>
    <row r="8284" spans="1:14" x14ac:dyDescent="0.25">
      <c r="A8284" s="1">
        <v>42974</v>
      </c>
      <c r="B8284" s="3">
        <f t="shared" si="387"/>
        <v>2017</v>
      </c>
      <c r="C8284" s="3">
        <f t="shared" si="388"/>
        <v>8</v>
      </c>
      <c r="D8284" t="s">
        <v>2265</v>
      </c>
      <c r="E8284" t="str">
        <f t="shared" si="389"/>
        <v>Dan Reichenbach20170827</v>
      </c>
      <c r="F8284">
        <f>IF(COUNTIF($E$2:E8284, E8284) = 1, MAX($F$1:F8283) + 1, INDEX($F$1:F8283, MATCH(E8284, $E$1:E8283, 0)))</f>
        <v>4120</v>
      </c>
      <c r="G8284" t="s">
        <v>27</v>
      </c>
      <c r="H8284" t="s">
        <v>34</v>
      </c>
      <c r="I8284" t="s">
        <v>35</v>
      </c>
      <c r="J8284" t="s">
        <v>574</v>
      </c>
      <c r="K8284" s="17">
        <v>230.28</v>
      </c>
      <c r="L8284" s="17">
        <v>3</v>
      </c>
      <c r="M8284" s="17">
        <v>23.03</v>
      </c>
      <c r="N8284" s="17" t="str">
        <f>IF(SalesData[[#This Row],[Profit]]&gt;0,"Profit","Loss")</f>
        <v>Profit</v>
      </c>
    </row>
    <row r="8285" spans="1:14" x14ac:dyDescent="0.25">
      <c r="A8285" s="1">
        <v>42974</v>
      </c>
      <c r="B8285" s="3">
        <f t="shared" si="387"/>
        <v>2017</v>
      </c>
      <c r="C8285" s="3">
        <f t="shared" si="388"/>
        <v>8</v>
      </c>
      <c r="D8285" t="s">
        <v>2265</v>
      </c>
      <c r="E8285" t="str">
        <f t="shared" si="389"/>
        <v>Dan Reichenbach20170827</v>
      </c>
      <c r="F8285">
        <f>IF(COUNTIF($E$2:E8285, E8285) = 1, MAX($F$1:F8284) + 1, INDEX($F$1:F8284, MATCH(E8285, $E$1:E8284, 0)))</f>
        <v>4120</v>
      </c>
      <c r="G8285" t="s">
        <v>27</v>
      </c>
      <c r="H8285" t="s">
        <v>11</v>
      </c>
      <c r="I8285" t="s">
        <v>12</v>
      </c>
      <c r="J8285" t="s">
        <v>1054</v>
      </c>
      <c r="K8285" s="17">
        <v>116.28</v>
      </c>
      <c r="L8285" s="17">
        <v>3</v>
      </c>
      <c r="M8285" s="17">
        <v>56.98</v>
      </c>
      <c r="N8285" s="17" t="str">
        <f>IF(SalesData[[#This Row],[Profit]]&gt;0,"Profit","Loss")</f>
        <v>Profit</v>
      </c>
    </row>
    <row r="8286" spans="1:14" x14ac:dyDescent="0.25">
      <c r="A8286" s="1">
        <v>42974</v>
      </c>
      <c r="B8286" s="3">
        <f t="shared" si="387"/>
        <v>2017</v>
      </c>
      <c r="C8286" s="3">
        <f t="shared" si="388"/>
        <v>8</v>
      </c>
      <c r="D8286" t="s">
        <v>2265</v>
      </c>
      <c r="E8286" t="str">
        <f t="shared" si="389"/>
        <v>Dan Reichenbach20170827</v>
      </c>
      <c r="F8286">
        <f>IF(COUNTIF($E$2:E8286, E8286) = 1, MAX($F$1:F8285) + 1, INDEX($F$1:F8285, MATCH(E8286, $E$1:E8285, 0)))</f>
        <v>4120</v>
      </c>
      <c r="G8286" t="s">
        <v>27</v>
      </c>
      <c r="H8286" t="s">
        <v>11</v>
      </c>
      <c r="I8286" t="s">
        <v>20</v>
      </c>
      <c r="J8286" t="s">
        <v>1777</v>
      </c>
      <c r="K8286" s="17">
        <v>841.57</v>
      </c>
      <c r="L8286" s="17">
        <v>2</v>
      </c>
      <c r="M8286" s="17">
        <v>294.55</v>
      </c>
      <c r="N8286" s="17" t="str">
        <f>IF(SalesData[[#This Row],[Profit]]&gt;0,"Profit","Loss")</f>
        <v>Profit</v>
      </c>
    </row>
    <row r="8287" spans="1:14" x14ac:dyDescent="0.25">
      <c r="A8287" s="1">
        <v>42974</v>
      </c>
      <c r="B8287" s="3">
        <f t="shared" si="387"/>
        <v>2017</v>
      </c>
      <c r="C8287" s="3">
        <f t="shared" si="388"/>
        <v>8</v>
      </c>
      <c r="D8287" t="s">
        <v>2265</v>
      </c>
      <c r="E8287" t="str">
        <f t="shared" si="389"/>
        <v>Dan Reichenbach20170827</v>
      </c>
      <c r="F8287">
        <f>IF(COUNTIF($E$2:E8287, E8287) = 1, MAX($F$1:F8286) + 1, INDEX($F$1:F8286, MATCH(E8287, $E$1:E8286, 0)))</f>
        <v>4120</v>
      </c>
      <c r="G8287" t="s">
        <v>27</v>
      </c>
      <c r="H8287" t="s">
        <v>11</v>
      </c>
      <c r="I8287" t="s">
        <v>18</v>
      </c>
      <c r="J8287" t="s">
        <v>257</v>
      </c>
      <c r="K8287" s="17">
        <v>354.9</v>
      </c>
      <c r="L8287" s="17">
        <v>5</v>
      </c>
      <c r="M8287" s="17">
        <v>17.75</v>
      </c>
      <c r="N8287" s="17" t="str">
        <f>IF(SalesData[[#This Row],[Profit]]&gt;0,"Profit","Loss")</f>
        <v>Profit</v>
      </c>
    </row>
    <row r="8288" spans="1:14" x14ac:dyDescent="0.25">
      <c r="A8288" s="1">
        <v>42974</v>
      </c>
      <c r="B8288" s="3">
        <f t="shared" si="387"/>
        <v>2017</v>
      </c>
      <c r="C8288" s="3">
        <f t="shared" si="388"/>
        <v>8</v>
      </c>
      <c r="D8288" t="s">
        <v>1941</v>
      </c>
      <c r="E8288" t="str">
        <f t="shared" si="389"/>
        <v>Dana Kaydos20170827</v>
      </c>
      <c r="F8288">
        <f>IF(COUNTIF($E$2:E8288, E8288) = 1, MAX($F$1:F8287) + 1, INDEX($F$1:F8287, MATCH(E8288, $E$1:E8287, 0)))</f>
        <v>4121</v>
      </c>
      <c r="G8288" t="s">
        <v>120</v>
      </c>
      <c r="H8288" t="s">
        <v>11</v>
      </c>
      <c r="I8288" t="s">
        <v>12</v>
      </c>
      <c r="J8288" t="s">
        <v>1365</v>
      </c>
      <c r="K8288" s="17">
        <v>5.18</v>
      </c>
      <c r="L8288" s="17">
        <v>1</v>
      </c>
      <c r="M8288" s="17">
        <v>1.81</v>
      </c>
      <c r="N8288" s="17" t="str">
        <f>IF(SalesData[[#This Row],[Profit]]&gt;0,"Profit","Loss")</f>
        <v>Profit</v>
      </c>
    </row>
    <row r="8289" spans="1:14" x14ac:dyDescent="0.25">
      <c r="A8289" s="1">
        <v>42974</v>
      </c>
      <c r="B8289" s="3">
        <f t="shared" si="387"/>
        <v>2017</v>
      </c>
      <c r="C8289" s="3">
        <f t="shared" si="388"/>
        <v>8</v>
      </c>
      <c r="D8289" t="s">
        <v>195</v>
      </c>
      <c r="E8289" t="str">
        <f t="shared" si="389"/>
        <v>Shui Tom20170827</v>
      </c>
      <c r="F8289">
        <f>IF(COUNTIF($E$2:E8289, E8289) = 1, MAX($F$1:F8288) + 1, INDEX($F$1:F8288, MATCH(E8289, $E$1:E8288, 0)))</f>
        <v>4122</v>
      </c>
      <c r="G8289" t="s">
        <v>123</v>
      </c>
      <c r="H8289" t="s">
        <v>11</v>
      </c>
      <c r="I8289" t="s">
        <v>92</v>
      </c>
      <c r="J8289" t="s">
        <v>1923</v>
      </c>
      <c r="K8289" s="17">
        <v>14.34</v>
      </c>
      <c r="L8289" s="17">
        <v>4</v>
      </c>
      <c r="M8289" s="17">
        <v>0.9</v>
      </c>
      <c r="N8289" s="17" t="str">
        <f>IF(SalesData[[#This Row],[Profit]]&gt;0,"Profit","Loss")</f>
        <v>Profit</v>
      </c>
    </row>
    <row r="8290" spans="1:14" x14ac:dyDescent="0.25">
      <c r="A8290" s="1">
        <v>42974</v>
      </c>
      <c r="B8290" s="3">
        <f t="shared" si="387"/>
        <v>2017</v>
      </c>
      <c r="C8290" s="3">
        <f t="shared" si="388"/>
        <v>8</v>
      </c>
      <c r="D8290" t="s">
        <v>1974</v>
      </c>
      <c r="E8290" t="str">
        <f t="shared" si="389"/>
        <v>Ben Peterman20170827</v>
      </c>
      <c r="F8290">
        <f>IF(COUNTIF($E$2:E8290, E8290) = 1, MAX($F$1:F8289) + 1, INDEX($F$1:F8289, MATCH(E8290, $E$1:E8289, 0)))</f>
        <v>4123</v>
      </c>
      <c r="G8290" t="s">
        <v>23</v>
      </c>
      <c r="H8290" t="s">
        <v>11</v>
      </c>
      <c r="I8290" t="s">
        <v>12</v>
      </c>
      <c r="J8290" t="s">
        <v>1857</v>
      </c>
      <c r="K8290" s="17">
        <v>12.67</v>
      </c>
      <c r="L8290" s="17">
        <v>3</v>
      </c>
      <c r="M8290" s="17">
        <v>3.96</v>
      </c>
      <c r="N8290" s="17" t="str">
        <f>IF(SalesData[[#This Row],[Profit]]&gt;0,"Profit","Loss")</f>
        <v>Profit</v>
      </c>
    </row>
    <row r="8291" spans="1:14" x14ac:dyDescent="0.25">
      <c r="A8291" s="1">
        <v>42974</v>
      </c>
      <c r="B8291" s="3">
        <f t="shared" si="387"/>
        <v>2017</v>
      </c>
      <c r="C8291" s="3">
        <f t="shared" si="388"/>
        <v>8</v>
      </c>
      <c r="D8291" t="s">
        <v>1974</v>
      </c>
      <c r="E8291" t="str">
        <f t="shared" si="389"/>
        <v>Ben Peterman20170827</v>
      </c>
      <c r="F8291">
        <f>IF(COUNTIF($E$2:E8291, E8291) = 1, MAX($F$1:F8290) + 1, INDEX($F$1:F8290, MATCH(E8291, $E$1:E8290, 0)))</f>
        <v>4123</v>
      </c>
      <c r="G8291" t="s">
        <v>23</v>
      </c>
      <c r="H8291" t="s">
        <v>39</v>
      </c>
      <c r="I8291" t="s">
        <v>52</v>
      </c>
      <c r="J8291" t="s">
        <v>502</v>
      </c>
      <c r="K8291" s="17">
        <v>1119.8900000000001</v>
      </c>
      <c r="L8291" s="17">
        <v>14</v>
      </c>
      <c r="M8291" s="17">
        <v>209.98</v>
      </c>
      <c r="N8291" s="17" t="str">
        <f>IF(SalesData[[#This Row],[Profit]]&gt;0,"Profit","Loss")</f>
        <v>Profit</v>
      </c>
    </row>
    <row r="8292" spans="1:14" x14ac:dyDescent="0.25">
      <c r="A8292" s="1">
        <v>42974</v>
      </c>
      <c r="B8292" s="3">
        <f t="shared" si="387"/>
        <v>2017</v>
      </c>
      <c r="C8292" s="3">
        <f t="shared" si="388"/>
        <v>8</v>
      </c>
      <c r="D8292" t="s">
        <v>1828</v>
      </c>
      <c r="E8292" t="str">
        <f t="shared" si="389"/>
        <v>Sarah Foster20170827</v>
      </c>
      <c r="F8292">
        <f>IF(COUNTIF($E$2:E8292, E8292) = 1, MAX($F$1:F8291) + 1, INDEX($F$1:F8291, MATCH(E8292, $E$1:E8291, 0)))</f>
        <v>4124</v>
      </c>
      <c r="G8292" t="s">
        <v>95</v>
      </c>
      <c r="H8292" t="s">
        <v>34</v>
      </c>
      <c r="I8292" t="s">
        <v>47</v>
      </c>
      <c r="J8292" t="s">
        <v>2015</v>
      </c>
      <c r="K8292" s="17">
        <v>120.58</v>
      </c>
      <c r="L8292" s="17">
        <v>8</v>
      </c>
      <c r="M8292" s="17">
        <v>33.159999999999997</v>
      </c>
      <c r="N8292" s="17" t="str">
        <f>IF(SalesData[[#This Row],[Profit]]&gt;0,"Profit","Loss")</f>
        <v>Profit</v>
      </c>
    </row>
    <row r="8293" spans="1:14" x14ac:dyDescent="0.25">
      <c r="A8293" s="1">
        <v>42975</v>
      </c>
      <c r="B8293" s="3">
        <f t="shared" si="387"/>
        <v>2017</v>
      </c>
      <c r="C8293" s="3">
        <f t="shared" si="388"/>
        <v>8</v>
      </c>
      <c r="D8293" t="s">
        <v>239</v>
      </c>
      <c r="E8293" t="str">
        <f t="shared" si="389"/>
        <v>Kristina Nunn20170828</v>
      </c>
      <c r="F8293">
        <f>IF(COUNTIF($E$2:E8293, E8293) = 1, MAX($F$1:F8292) + 1, INDEX($F$1:F8292, MATCH(E8293, $E$1:E8292, 0)))</f>
        <v>4125</v>
      </c>
      <c r="G8293" t="s">
        <v>164</v>
      </c>
      <c r="H8293" t="s">
        <v>39</v>
      </c>
      <c r="I8293" t="s">
        <v>40</v>
      </c>
      <c r="J8293" t="s">
        <v>1893</v>
      </c>
      <c r="K8293" s="17">
        <v>35.17</v>
      </c>
      <c r="L8293" s="17">
        <v>4</v>
      </c>
      <c r="M8293" s="17">
        <v>11.43</v>
      </c>
      <c r="N8293" s="17" t="str">
        <f>IF(SalesData[[#This Row],[Profit]]&gt;0,"Profit","Loss")</f>
        <v>Profit</v>
      </c>
    </row>
    <row r="8294" spans="1:14" x14ac:dyDescent="0.25">
      <c r="A8294" s="1">
        <v>42975</v>
      </c>
      <c r="B8294" s="3">
        <f t="shared" si="387"/>
        <v>2017</v>
      </c>
      <c r="C8294" s="3">
        <f t="shared" si="388"/>
        <v>8</v>
      </c>
      <c r="D8294" t="s">
        <v>239</v>
      </c>
      <c r="E8294" t="str">
        <f t="shared" si="389"/>
        <v>Kristina Nunn20170828</v>
      </c>
      <c r="F8294">
        <f>IF(COUNTIF($E$2:E8294, E8294) = 1, MAX($F$1:F8293) + 1, INDEX($F$1:F8293, MATCH(E8294, $E$1:E8293, 0)))</f>
        <v>4125</v>
      </c>
      <c r="G8294" t="s">
        <v>164</v>
      </c>
      <c r="H8294" t="s">
        <v>34</v>
      </c>
      <c r="I8294" t="s">
        <v>145</v>
      </c>
      <c r="J8294" t="s">
        <v>1501</v>
      </c>
      <c r="K8294" s="17">
        <v>1137.75</v>
      </c>
      <c r="L8294" s="17">
        <v>5</v>
      </c>
      <c r="M8294" s="17">
        <v>250.31</v>
      </c>
      <c r="N8294" s="17" t="str">
        <f>IF(SalesData[[#This Row],[Profit]]&gt;0,"Profit","Loss")</f>
        <v>Profit</v>
      </c>
    </row>
    <row r="8295" spans="1:14" x14ac:dyDescent="0.25">
      <c r="A8295" s="1">
        <v>42975</v>
      </c>
      <c r="B8295" s="3">
        <f t="shared" si="387"/>
        <v>2017</v>
      </c>
      <c r="C8295" s="3">
        <f t="shared" si="388"/>
        <v>8</v>
      </c>
      <c r="D8295" t="s">
        <v>239</v>
      </c>
      <c r="E8295" t="str">
        <f t="shared" si="389"/>
        <v>Kristina Nunn20170828</v>
      </c>
      <c r="F8295">
        <f>IF(COUNTIF($E$2:E8295, E8295) = 1, MAX($F$1:F8294) + 1, INDEX($F$1:F8294, MATCH(E8295, $E$1:E8294, 0)))</f>
        <v>4125</v>
      </c>
      <c r="G8295" t="s">
        <v>164</v>
      </c>
      <c r="H8295" t="s">
        <v>11</v>
      </c>
      <c r="I8295" t="s">
        <v>20</v>
      </c>
      <c r="J8295" t="s">
        <v>765</v>
      </c>
      <c r="K8295" s="17">
        <v>99.68</v>
      </c>
      <c r="L8295" s="17">
        <v>5</v>
      </c>
      <c r="M8295" s="17">
        <v>32.4</v>
      </c>
      <c r="N8295" s="17" t="str">
        <f>IF(SalesData[[#This Row],[Profit]]&gt;0,"Profit","Loss")</f>
        <v>Profit</v>
      </c>
    </row>
    <row r="8296" spans="1:14" x14ac:dyDescent="0.25">
      <c r="A8296" s="1">
        <v>42975</v>
      </c>
      <c r="B8296" s="3">
        <f t="shared" si="387"/>
        <v>2017</v>
      </c>
      <c r="C8296" s="3">
        <f t="shared" si="388"/>
        <v>8</v>
      </c>
      <c r="D8296" t="s">
        <v>239</v>
      </c>
      <c r="E8296" t="str">
        <f t="shared" si="389"/>
        <v>Kristina Nunn20170828</v>
      </c>
      <c r="F8296">
        <f>IF(COUNTIF($E$2:E8296, E8296) = 1, MAX($F$1:F8295) + 1, INDEX($F$1:F8295, MATCH(E8296, $E$1:E8295, 0)))</f>
        <v>4125</v>
      </c>
      <c r="G8296" t="s">
        <v>164</v>
      </c>
      <c r="H8296" t="s">
        <v>11</v>
      </c>
      <c r="I8296" t="s">
        <v>24</v>
      </c>
      <c r="J8296" t="s">
        <v>1949</v>
      </c>
      <c r="K8296" s="17">
        <v>5.56</v>
      </c>
      <c r="L8296" s="17">
        <v>2</v>
      </c>
      <c r="M8296" s="17">
        <v>1.45</v>
      </c>
      <c r="N8296" s="17" t="str">
        <f>IF(SalesData[[#This Row],[Profit]]&gt;0,"Profit","Loss")</f>
        <v>Profit</v>
      </c>
    </row>
    <row r="8297" spans="1:14" x14ac:dyDescent="0.25">
      <c r="A8297" s="1">
        <v>42975</v>
      </c>
      <c r="B8297" s="3">
        <f t="shared" si="387"/>
        <v>2017</v>
      </c>
      <c r="C8297" s="3">
        <f t="shared" si="388"/>
        <v>8</v>
      </c>
      <c r="D8297" t="s">
        <v>1799</v>
      </c>
      <c r="E8297" t="str">
        <f t="shared" si="389"/>
        <v>Sean Christensen20170828</v>
      </c>
      <c r="F8297">
        <f>IF(COUNTIF($E$2:E8297, E8297) = 1, MAX($F$1:F8296) + 1, INDEX($F$1:F8296, MATCH(E8297, $E$1:E8296, 0)))</f>
        <v>4126</v>
      </c>
      <c r="G8297" t="s">
        <v>15</v>
      </c>
      <c r="H8297" t="s">
        <v>11</v>
      </c>
      <c r="I8297" t="s">
        <v>12</v>
      </c>
      <c r="J8297" t="s">
        <v>1591</v>
      </c>
      <c r="K8297" s="17">
        <v>25.34</v>
      </c>
      <c r="L8297" s="17">
        <v>6</v>
      </c>
      <c r="M8297" s="17">
        <v>7.92</v>
      </c>
      <c r="N8297" s="17" t="str">
        <f>IF(SalesData[[#This Row],[Profit]]&gt;0,"Profit","Loss")</f>
        <v>Profit</v>
      </c>
    </row>
    <row r="8298" spans="1:14" x14ac:dyDescent="0.25">
      <c r="A8298" s="1">
        <v>42975</v>
      </c>
      <c r="B8298" s="3">
        <f t="shared" si="387"/>
        <v>2017</v>
      </c>
      <c r="C8298" s="3">
        <f t="shared" si="388"/>
        <v>8</v>
      </c>
      <c r="D8298" t="s">
        <v>1799</v>
      </c>
      <c r="E8298" t="str">
        <f t="shared" si="389"/>
        <v>Sean Christensen20170828</v>
      </c>
      <c r="F8298">
        <f>IF(COUNTIF($E$2:E8298, E8298) = 1, MAX($F$1:F8297) + 1, INDEX($F$1:F8297, MATCH(E8298, $E$1:E8297, 0)))</f>
        <v>4126</v>
      </c>
      <c r="G8298" t="s">
        <v>15</v>
      </c>
      <c r="H8298" t="s">
        <v>11</v>
      </c>
      <c r="I8298" t="s">
        <v>12</v>
      </c>
      <c r="J8298" t="s">
        <v>2566</v>
      </c>
      <c r="K8298" s="17">
        <v>26.72</v>
      </c>
      <c r="L8298" s="17">
        <v>5</v>
      </c>
      <c r="M8298" s="17">
        <v>9.35</v>
      </c>
      <c r="N8298" s="17" t="str">
        <f>IF(SalesData[[#This Row],[Profit]]&gt;0,"Profit","Loss")</f>
        <v>Profit</v>
      </c>
    </row>
    <row r="8299" spans="1:14" x14ac:dyDescent="0.25">
      <c r="A8299" s="1">
        <v>42975</v>
      </c>
      <c r="B8299" s="3">
        <f t="shared" si="387"/>
        <v>2017</v>
      </c>
      <c r="C8299" s="3">
        <f t="shared" si="388"/>
        <v>8</v>
      </c>
      <c r="D8299" t="s">
        <v>1099</v>
      </c>
      <c r="E8299" t="str">
        <f t="shared" si="389"/>
        <v>Matthew Grinstein20170828</v>
      </c>
      <c r="F8299">
        <f>IF(COUNTIF($E$2:E8299, E8299) = 1, MAX($F$1:F8298) + 1, INDEX($F$1:F8298, MATCH(E8299, $E$1:E8298, 0)))</f>
        <v>4127</v>
      </c>
      <c r="G8299" t="s">
        <v>157</v>
      </c>
      <c r="H8299" t="s">
        <v>11</v>
      </c>
      <c r="I8299" t="s">
        <v>200</v>
      </c>
      <c r="J8299" t="s">
        <v>1578</v>
      </c>
      <c r="K8299" s="17">
        <v>21.81</v>
      </c>
      <c r="L8299" s="17">
        <v>3</v>
      </c>
      <c r="M8299" s="17">
        <v>5.89</v>
      </c>
      <c r="N8299" s="17" t="str">
        <f>IF(SalesData[[#This Row],[Profit]]&gt;0,"Profit","Loss")</f>
        <v>Profit</v>
      </c>
    </row>
    <row r="8300" spans="1:14" x14ac:dyDescent="0.25">
      <c r="A8300" s="1">
        <v>42975</v>
      </c>
      <c r="B8300" s="3">
        <f t="shared" si="387"/>
        <v>2017</v>
      </c>
      <c r="C8300" s="3">
        <f t="shared" si="388"/>
        <v>8</v>
      </c>
      <c r="D8300" t="s">
        <v>1099</v>
      </c>
      <c r="E8300" t="str">
        <f t="shared" si="389"/>
        <v>Matthew Grinstein20170828</v>
      </c>
      <c r="F8300">
        <f>IF(COUNTIF($E$2:E8300, E8300) = 1, MAX($F$1:F8299) + 1, INDEX($F$1:F8299, MATCH(E8300, $E$1:E8299, 0)))</f>
        <v>4127</v>
      </c>
      <c r="G8300" t="s">
        <v>157</v>
      </c>
      <c r="H8300" t="s">
        <v>11</v>
      </c>
      <c r="I8300" t="s">
        <v>92</v>
      </c>
      <c r="J8300" t="s">
        <v>1983</v>
      </c>
      <c r="K8300" s="17">
        <v>91.6</v>
      </c>
      <c r="L8300" s="17">
        <v>5</v>
      </c>
      <c r="M8300" s="17">
        <v>26.56</v>
      </c>
      <c r="N8300" s="17" t="str">
        <f>IF(SalesData[[#This Row],[Profit]]&gt;0,"Profit","Loss")</f>
        <v>Profit</v>
      </c>
    </row>
    <row r="8301" spans="1:14" x14ac:dyDescent="0.25">
      <c r="A8301" s="1">
        <v>42976</v>
      </c>
      <c r="B8301" s="3">
        <f t="shared" si="387"/>
        <v>2017</v>
      </c>
      <c r="C8301" s="3">
        <f t="shared" si="388"/>
        <v>8</v>
      </c>
      <c r="D8301" t="s">
        <v>1744</v>
      </c>
      <c r="E8301" t="str">
        <f t="shared" si="389"/>
        <v>Cathy Prescott20170829</v>
      </c>
      <c r="F8301">
        <f>IF(COUNTIF($E$2:E8301, E8301) = 1, MAX($F$1:F8300) + 1, INDEX($F$1:F8300, MATCH(E8301, $E$1:E8300, 0)))</f>
        <v>4128</v>
      </c>
      <c r="G8301" t="s">
        <v>15</v>
      </c>
      <c r="H8301" t="s">
        <v>11</v>
      </c>
      <c r="I8301" t="s">
        <v>16</v>
      </c>
      <c r="J8301" t="s">
        <v>364</v>
      </c>
      <c r="K8301" s="17">
        <v>47.36</v>
      </c>
      <c r="L8301" s="17">
        <v>4</v>
      </c>
      <c r="M8301" s="17">
        <v>17.760000000000002</v>
      </c>
      <c r="N8301" s="17" t="str">
        <f>IF(SalesData[[#This Row],[Profit]]&gt;0,"Profit","Loss")</f>
        <v>Profit</v>
      </c>
    </row>
    <row r="8302" spans="1:14" x14ac:dyDescent="0.25">
      <c r="A8302" s="1">
        <v>42976</v>
      </c>
      <c r="B8302" s="3">
        <f t="shared" si="387"/>
        <v>2017</v>
      </c>
      <c r="C8302" s="3">
        <f t="shared" si="388"/>
        <v>8</v>
      </c>
      <c r="D8302" t="s">
        <v>1744</v>
      </c>
      <c r="E8302" t="str">
        <f t="shared" si="389"/>
        <v>Cathy Prescott20170829</v>
      </c>
      <c r="F8302">
        <f>IF(COUNTIF($E$2:E8302, E8302) = 1, MAX($F$1:F8301) + 1, INDEX($F$1:F8301, MATCH(E8302, $E$1:E8301, 0)))</f>
        <v>4128</v>
      </c>
      <c r="G8302" t="s">
        <v>15</v>
      </c>
      <c r="H8302" t="s">
        <v>11</v>
      </c>
      <c r="I8302" t="s">
        <v>18</v>
      </c>
      <c r="J8302" t="s">
        <v>1847</v>
      </c>
      <c r="K8302" s="17">
        <v>27.44</v>
      </c>
      <c r="L8302" s="17">
        <v>2</v>
      </c>
      <c r="M8302" s="17">
        <v>2.4</v>
      </c>
      <c r="N8302" s="17" t="str">
        <f>IF(SalesData[[#This Row],[Profit]]&gt;0,"Profit","Loss")</f>
        <v>Profit</v>
      </c>
    </row>
    <row r="8303" spans="1:14" x14ac:dyDescent="0.25">
      <c r="A8303" s="1">
        <v>42976</v>
      </c>
      <c r="B8303" s="3">
        <f t="shared" si="387"/>
        <v>2017</v>
      </c>
      <c r="C8303" s="3">
        <f t="shared" si="388"/>
        <v>8</v>
      </c>
      <c r="D8303" t="s">
        <v>1744</v>
      </c>
      <c r="E8303" t="str">
        <f t="shared" si="389"/>
        <v>Cathy Prescott20170829</v>
      </c>
      <c r="F8303">
        <f>IF(COUNTIF($E$2:E8303, E8303) = 1, MAX($F$1:F8302) + 1, INDEX($F$1:F8302, MATCH(E8303, $E$1:E8302, 0)))</f>
        <v>4128</v>
      </c>
      <c r="G8303" t="s">
        <v>15</v>
      </c>
      <c r="H8303" t="s">
        <v>11</v>
      </c>
      <c r="I8303" t="s">
        <v>20</v>
      </c>
      <c r="J8303" t="s">
        <v>205</v>
      </c>
      <c r="K8303" s="17">
        <v>3.24</v>
      </c>
      <c r="L8303" s="17">
        <v>9</v>
      </c>
      <c r="M8303" s="17">
        <v>-5.18</v>
      </c>
      <c r="N8303" s="17" t="str">
        <f>IF(SalesData[[#This Row],[Profit]]&gt;0,"Profit","Loss")</f>
        <v>Loss</v>
      </c>
    </row>
    <row r="8304" spans="1:14" x14ac:dyDescent="0.25">
      <c r="A8304" s="1">
        <v>42976</v>
      </c>
      <c r="B8304" s="3">
        <f t="shared" si="387"/>
        <v>2017</v>
      </c>
      <c r="C8304" s="3">
        <f t="shared" si="388"/>
        <v>8</v>
      </c>
      <c r="D8304" t="s">
        <v>1734</v>
      </c>
      <c r="E8304" t="str">
        <f t="shared" si="389"/>
        <v>Michael Dominguez20170829</v>
      </c>
      <c r="F8304">
        <f>IF(COUNTIF($E$2:E8304, E8304) = 1, MAX($F$1:F8303) + 1, INDEX($F$1:F8303, MATCH(E8304, $E$1:E8303, 0)))</f>
        <v>4129</v>
      </c>
      <c r="G8304" t="s">
        <v>23</v>
      </c>
      <c r="H8304" t="s">
        <v>11</v>
      </c>
      <c r="I8304" t="s">
        <v>24</v>
      </c>
      <c r="J8304" t="s">
        <v>2256</v>
      </c>
      <c r="K8304" s="17">
        <v>9.41</v>
      </c>
      <c r="L8304" s="17">
        <v>7</v>
      </c>
      <c r="M8304" s="17">
        <v>0.71</v>
      </c>
      <c r="N8304" s="17" t="str">
        <f>IF(SalesData[[#This Row],[Profit]]&gt;0,"Profit","Loss")</f>
        <v>Profit</v>
      </c>
    </row>
    <row r="8305" spans="1:14" x14ac:dyDescent="0.25">
      <c r="A8305" s="1">
        <v>42976</v>
      </c>
      <c r="B8305" s="3">
        <f t="shared" si="387"/>
        <v>2017</v>
      </c>
      <c r="C8305" s="3">
        <f t="shared" si="388"/>
        <v>8</v>
      </c>
      <c r="D8305" t="s">
        <v>1907</v>
      </c>
      <c r="E8305" t="str">
        <f t="shared" si="389"/>
        <v>Rick Wilson20170829</v>
      </c>
      <c r="F8305">
        <f>IF(COUNTIF($E$2:E8305, E8305) = 1, MAX($F$1:F8304) + 1, INDEX($F$1:F8304, MATCH(E8305, $E$1:E8304, 0)))</f>
        <v>4130</v>
      </c>
      <c r="G8305" t="s">
        <v>27</v>
      </c>
      <c r="H8305" t="s">
        <v>34</v>
      </c>
      <c r="I8305" t="s">
        <v>47</v>
      </c>
      <c r="J8305" t="s">
        <v>2431</v>
      </c>
      <c r="K8305" s="17">
        <v>148.02000000000001</v>
      </c>
      <c r="L8305" s="17">
        <v>3</v>
      </c>
      <c r="M8305" s="17">
        <v>41.45</v>
      </c>
      <c r="N8305" s="17" t="str">
        <f>IF(SalesData[[#This Row],[Profit]]&gt;0,"Profit","Loss")</f>
        <v>Profit</v>
      </c>
    </row>
    <row r="8306" spans="1:14" x14ac:dyDescent="0.25">
      <c r="A8306" s="1">
        <v>42978</v>
      </c>
      <c r="B8306" s="3">
        <f t="shared" si="387"/>
        <v>2017</v>
      </c>
      <c r="C8306" s="3">
        <f t="shared" si="388"/>
        <v>8</v>
      </c>
      <c r="D8306" t="s">
        <v>1487</v>
      </c>
      <c r="E8306" t="str">
        <f t="shared" si="389"/>
        <v>Jeremy Farry20170831</v>
      </c>
      <c r="F8306">
        <f>IF(COUNTIF($E$2:E8306, E8306) = 1, MAX($F$1:F8305) + 1, INDEX($F$1:F8305, MATCH(E8306, $E$1:E8305, 0)))</f>
        <v>4131</v>
      </c>
      <c r="G8306" t="s">
        <v>95</v>
      </c>
      <c r="H8306" t="s">
        <v>11</v>
      </c>
      <c r="I8306" t="s">
        <v>18</v>
      </c>
      <c r="J8306" t="s">
        <v>2020</v>
      </c>
      <c r="K8306" s="17">
        <v>10.74</v>
      </c>
      <c r="L8306" s="17">
        <v>1</v>
      </c>
      <c r="M8306" s="17">
        <v>0.81</v>
      </c>
      <c r="N8306" s="17" t="str">
        <f>IF(SalesData[[#This Row],[Profit]]&gt;0,"Profit","Loss")</f>
        <v>Profit</v>
      </c>
    </row>
    <row r="8307" spans="1:14" x14ac:dyDescent="0.25">
      <c r="A8307" s="1">
        <v>42978</v>
      </c>
      <c r="B8307" s="3">
        <f t="shared" si="387"/>
        <v>2017</v>
      </c>
      <c r="C8307" s="3">
        <f t="shared" si="388"/>
        <v>8</v>
      </c>
      <c r="D8307" t="s">
        <v>1487</v>
      </c>
      <c r="E8307" t="str">
        <f t="shared" si="389"/>
        <v>Jeremy Farry20170831</v>
      </c>
      <c r="F8307">
        <f>IF(COUNTIF($E$2:E8307, E8307) = 1, MAX($F$1:F8306) + 1, INDEX($F$1:F8306, MATCH(E8307, $E$1:E8306, 0)))</f>
        <v>4131</v>
      </c>
      <c r="G8307" t="s">
        <v>95</v>
      </c>
      <c r="H8307" t="s">
        <v>11</v>
      </c>
      <c r="I8307" t="s">
        <v>43</v>
      </c>
      <c r="J8307" t="s">
        <v>1561</v>
      </c>
      <c r="K8307" s="17">
        <v>8.3800000000000008</v>
      </c>
      <c r="L8307" s="17">
        <v>3</v>
      </c>
      <c r="M8307" s="17">
        <v>2.72</v>
      </c>
      <c r="N8307" s="17" t="str">
        <f>IF(SalesData[[#This Row],[Profit]]&gt;0,"Profit","Loss")</f>
        <v>Profit</v>
      </c>
    </row>
    <row r="8308" spans="1:14" x14ac:dyDescent="0.25">
      <c r="A8308" s="1">
        <v>42978</v>
      </c>
      <c r="B8308" s="3">
        <f t="shared" si="387"/>
        <v>2017</v>
      </c>
      <c r="C8308" s="3">
        <f t="shared" si="388"/>
        <v>8</v>
      </c>
      <c r="D8308" t="s">
        <v>1751</v>
      </c>
      <c r="E8308" t="str">
        <f t="shared" si="389"/>
        <v>Rob Lucas20170831</v>
      </c>
      <c r="F8308">
        <f>IF(COUNTIF($E$2:E8308, E8308) = 1, MAX($F$1:F8307) + 1, INDEX($F$1:F8307, MATCH(E8308, $E$1:E8307, 0)))</f>
        <v>4132</v>
      </c>
      <c r="G8308" t="s">
        <v>245</v>
      </c>
      <c r="H8308" t="s">
        <v>11</v>
      </c>
      <c r="I8308" t="s">
        <v>12</v>
      </c>
      <c r="J8308" t="s">
        <v>491</v>
      </c>
      <c r="K8308" s="17">
        <v>229.54</v>
      </c>
      <c r="L8308" s="17">
        <v>7</v>
      </c>
      <c r="M8308" s="17">
        <v>83.21</v>
      </c>
      <c r="N8308" s="17" t="str">
        <f>IF(SalesData[[#This Row],[Profit]]&gt;0,"Profit","Loss")</f>
        <v>Profit</v>
      </c>
    </row>
    <row r="8309" spans="1:14" x14ac:dyDescent="0.25">
      <c r="A8309" s="1">
        <v>42978</v>
      </c>
      <c r="B8309" s="3">
        <f t="shared" si="387"/>
        <v>2017</v>
      </c>
      <c r="C8309" s="3">
        <f t="shared" si="388"/>
        <v>8</v>
      </c>
      <c r="D8309" t="s">
        <v>244</v>
      </c>
      <c r="E8309" t="str">
        <f t="shared" si="389"/>
        <v>Ashley Jarboe20170831</v>
      </c>
      <c r="F8309">
        <f>IF(COUNTIF($E$2:E8309, E8309) = 1, MAX($F$1:F8308) + 1, INDEX($F$1:F8308, MATCH(E8309, $E$1:E8308, 0)))</f>
        <v>4133</v>
      </c>
      <c r="G8309" t="s">
        <v>129</v>
      </c>
      <c r="H8309" t="s">
        <v>11</v>
      </c>
      <c r="I8309" t="s">
        <v>92</v>
      </c>
      <c r="J8309" t="s">
        <v>2067</v>
      </c>
      <c r="K8309" s="17">
        <v>638.73</v>
      </c>
      <c r="L8309" s="17">
        <v>9</v>
      </c>
      <c r="M8309" s="17">
        <v>166.07</v>
      </c>
      <c r="N8309" s="17" t="str">
        <f>IF(SalesData[[#This Row],[Profit]]&gt;0,"Profit","Loss")</f>
        <v>Profit</v>
      </c>
    </row>
    <row r="8310" spans="1:14" x14ac:dyDescent="0.25">
      <c r="A8310" s="1">
        <v>42978</v>
      </c>
      <c r="B8310" s="3">
        <f t="shared" si="387"/>
        <v>2017</v>
      </c>
      <c r="C8310" s="3">
        <f t="shared" si="388"/>
        <v>8</v>
      </c>
      <c r="D8310" t="s">
        <v>951</v>
      </c>
      <c r="E8310" t="str">
        <f t="shared" si="389"/>
        <v>Arthur Wiediger20170831</v>
      </c>
      <c r="F8310">
        <f>IF(COUNTIF($E$2:E8310, E8310) = 1, MAX($F$1:F8309) + 1, INDEX($F$1:F8309, MATCH(E8310, $E$1:E8309, 0)))</f>
        <v>4134</v>
      </c>
      <c r="G8310" t="s">
        <v>27</v>
      </c>
      <c r="H8310" t="s">
        <v>11</v>
      </c>
      <c r="I8310" t="s">
        <v>20</v>
      </c>
      <c r="J8310" t="s">
        <v>1291</v>
      </c>
      <c r="K8310" s="17">
        <v>6.67</v>
      </c>
      <c r="L8310" s="17">
        <v>3</v>
      </c>
      <c r="M8310" s="17">
        <v>2.17</v>
      </c>
      <c r="N8310" s="17" t="str">
        <f>IF(SalesData[[#This Row],[Profit]]&gt;0,"Profit","Loss")</f>
        <v>Profit</v>
      </c>
    </row>
    <row r="8311" spans="1:14" x14ac:dyDescent="0.25">
      <c r="A8311" s="1">
        <v>42978</v>
      </c>
      <c r="B8311" s="3">
        <f t="shared" si="387"/>
        <v>2017</v>
      </c>
      <c r="C8311" s="3">
        <f t="shared" si="388"/>
        <v>8</v>
      </c>
      <c r="D8311" t="s">
        <v>951</v>
      </c>
      <c r="E8311" t="str">
        <f t="shared" si="389"/>
        <v>Arthur Wiediger20170831</v>
      </c>
      <c r="F8311">
        <f>IF(COUNTIF($E$2:E8311, E8311) = 1, MAX($F$1:F8310) + 1, INDEX($F$1:F8310, MATCH(E8311, $E$1:E8310, 0)))</f>
        <v>4134</v>
      </c>
      <c r="G8311" t="s">
        <v>27</v>
      </c>
      <c r="H8311" t="s">
        <v>39</v>
      </c>
      <c r="I8311" t="s">
        <v>40</v>
      </c>
      <c r="J8311" t="s">
        <v>2312</v>
      </c>
      <c r="K8311" s="17">
        <v>689.41</v>
      </c>
      <c r="L8311" s="17">
        <v>4</v>
      </c>
      <c r="M8311" s="17">
        <v>77.56</v>
      </c>
      <c r="N8311" s="17" t="str">
        <f>IF(SalesData[[#This Row],[Profit]]&gt;0,"Profit","Loss")</f>
        <v>Profit</v>
      </c>
    </row>
    <row r="8312" spans="1:14" x14ac:dyDescent="0.25">
      <c r="A8312" s="1">
        <v>42978</v>
      </c>
      <c r="B8312" s="3">
        <f t="shared" si="387"/>
        <v>2017</v>
      </c>
      <c r="C8312" s="3">
        <f t="shared" si="388"/>
        <v>8</v>
      </c>
      <c r="D8312" t="s">
        <v>1574</v>
      </c>
      <c r="E8312" t="str">
        <f t="shared" si="389"/>
        <v>Barry Gonzalez20170831</v>
      </c>
      <c r="F8312">
        <f>IF(COUNTIF($E$2:E8312, E8312) = 1, MAX($F$1:F8311) + 1, INDEX($F$1:F8311, MATCH(E8312, $E$1:E8311, 0)))</f>
        <v>4135</v>
      </c>
      <c r="G8312" t="s">
        <v>62</v>
      </c>
      <c r="H8312" t="s">
        <v>39</v>
      </c>
      <c r="I8312" t="s">
        <v>52</v>
      </c>
      <c r="J8312" t="s">
        <v>1787</v>
      </c>
      <c r="K8312" s="17">
        <v>659.9</v>
      </c>
      <c r="L8312" s="17">
        <v>2</v>
      </c>
      <c r="M8312" s="17">
        <v>217.77</v>
      </c>
      <c r="N8312" s="17" t="str">
        <f>IF(SalesData[[#This Row],[Profit]]&gt;0,"Profit","Loss")</f>
        <v>Profit</v>
      </c>
    </row>
    <row r="8313" spans="1:14" x14ac:dyDescent="0.25">
      <c r="A8313" s="1">
        <v>42978</v>
      </c>
      <c r="B8313" s="3">
        <f t="shared" si="387"/>
        <v>2017</v>
      </c>
      <c r="C8313" s="3">
        <f t="shared" si="388"/>
        <v>8</v>
      </c>
      <c r="D8313" t="s">
        <v>1963</v>
      </c>
      <c r="E8313" t="str">
        <f t="shared" si="389"/>
        <v>Bart Watters20170831</v>
      </c>
      <c r="F8313">
        <f>IF(COUNTIF($E$2:E8313, E8313) = 1, MAX($F$1:F8312) + 1, INDEX($F$1:F8312, MATCH(E8313, $E$1:E8312, 0)))</f>
        <v>4136</v>
      </c>
      <c r="G8313" t="s">
        <v>164</v>
      </c>
      <c r="H8313" t="s">
        <v>34</v>
      </c>
      <c r="I8313" t="s">
        <v>35</v>
      </c>
      <c r="J8313" t="s">
        <v>106</v>
      </c>
      <c r="K8313" s="17">
        <v>569.57000000000005</v>
      </c>
      <c r="L8313" s="17">
        <v>2</v>
      </c>
      <c r="M8313" s="17">
        <v>7.12</v>
      </c>
      <c r="N8313" s="17" t="str">
        <f>IF(SalesData[[#This Row],[Profit]]&gt;0,"Profit","Loss")</f>
        <v>Profit</v>
      </c>
    </row>
    <row r="8314" spans="1:14" x14ac:dyDescent="0.25">
      <c r="A8314" s="1">
        <v>42978</v>
      </c>
      <c r="B8314" s="3">
        <f t="shared" si="387"/>
        <v>2017</v>
      </c>
      <c r="C8314" s="3">
        <f t="shared" si="388"/>
        <v>8</v>
      </c>
      <c r="D8314" t="s">
        <v>1963</v>
      </c>
      <c r="E8314" t="str">
        <f t="shared" si="389"/>
        <v>Bart Watters20170831</v>
      </c>
      <c r="F8314">
        <f>IF(COUNTIF($E$2:E8314, E8314) = 1, MAX($F$1:F8313) + 1, INDEX($F$1:F8313, MATCH(E8314, $E$1:E8313, 0)))</f>
        <v>4136</v>
      </c>
      <c r="G8314" t="s">
        <v>164</v>
      </c>
      <c r="H8314" t="s">
        <v>11</v>
      </c>
      <c r="I8314" t="s">
        <v>18</v>
      </c>
      <c r="J8314" t="s">
        <v>1456</v>
      </c>
      <c r="K8314" s="17">
        <v>149.72999999999999</v>
      </c>
      <c r="L8314" s="17">
        <v>7</v>
      </c>
      <c r="M8314" s="17">
        <v>43.42</v>
      </c>
      <c r="N8314" s="17" t="str">
        <f>IF(SalesData[[#This Row],[Profit]]&gt;0,"Profit","Loss")</f>
        <v>Profit</v>
      </c>
    </row>
    <row r="8315" spans="1:14" x14ac:dyDescent="0.25">
      <c r="A8315" s="1">
        <v>42978</v>
      </c>
      <c r="B8315" s="3">
        <f t="shared" si="387"/>
        <v>2017</v>
      </c>
      <c r="C8315" s="3">
        <f t="shared" si="388"/>
        <v>8</v>
      </c>
      <c r="D8315" t="s">
        <v>1863</v>
      </c>
      <c r="E8315" t="str">
        <f t="shared" si="389"/>
        <v>Michael Granlund20170831</v>
      </c>
      <c r="F8315">
        <f>IF(COUNTIF($E$2:E8315, E8315) = 1, MAX($F$1:F8314) + 1, INDEX($F$1:F8314, MATCH(E8315, $E$1:E8314, 0)))</f>
        <v>4137</v>
      </c>
      <c r="G8315" t="s">
        <v>91</v>
      </c>
      <c r="H8315" t="s">
        <v>11</v>
      </c>
      <c r="I8315" t="s">
        <v>200</v>
      </c>
      <c r="J8315" t="s">
        <v>870</v>
      </c>
      <c r="K8315" s="17">
        <v>6.21</v>
      </c>
      <c r="L8315" s="17">
        <v>2</v>
      </c>
      <c r="M8315" s="17">
        <v>0.7</v>
      </c>
      <c r="N8315" s="17" t="str">
        <f>IF(SalesData[[#This Row],[Profit]]&gt;0,"Profit","Loss")</f>
        <v>Profit</v>
      </c>
    </row>
    <row r="8316" spans="1:14" x14ac:dyDescent="0.25">
      <c r="A8316" s="1">
        <v>42978</v>
      </c>
      <c r="B8316" s="3">
        <f t="shared" si="387"/>
        <v>2017</v>
      </c>
      <c r="C8316" s="3">
        <f t="shared" si="388"/>
        <v>8</v>
      </c>
      <c r="D8316" t="s">
        <v>902</v>
      </c>
      <c r="E8316" t="str">
        <f t="shared" si="389"/>
        <v>Maxwell Schwartz20170831</v>
      </c>
      <c r="F8316">
        <f>IF(COUNTIF($E$2:E8316, E8316) = 1, MAX($F$1:F8315) + 1, INDEX($F$1:F8315, MATCH(E8316, $E$1:E8315, 0)))</f>
        <v>4138</v>
      </c>
      <c r="G8316" t="s">
        <v>27</v>
      </c>
      <c r="H8316" t="s">
        <v>11</v>
      </c>
      <c r="I8316" t="s">
        <v>18</v>
      </c>
      <c r="J8316" t="s">
        <v>418</v>
      </c>
      <c r="K8316" s="17">
        <v>193.95</v>
      </c>
      <c r="L8316" s="17">
        <v>3</v>
      </c>
      <c r="M8316" s="17">
        <v>9.6999999999999993</v>
      </c>
      <c r="N8316" s="17" t="str">
        <f>IF(SalesData[[#This Row],[Profit]]&gt;0,"Profit","Loss")</f>
        <v>Profit</v>
      </c>
    </row>
    <row r="8317" spans="1:14" x14ac:dyDescent="0.25">
      <c r="A8317" s="1">
        <v>42979</v>
      </c>
      <c r="B8317" s="3">
        <f t="shared" si="387"/>
        <v>2017</v>
      </c>
      <c r="C8317" s="3">
        <f t="shared" si="388"/>
        <v>9</v>
      </c>
      <c r="D8317" t="s">
        <v>314</v>
      </c>
      <c r="E8317" t="str">
        <f t="shared" si="389"/>
        <v>Bradley Nguyen20170901</v>
      </c>
      <c r="F8317">
        <f>IF(COUNTIF($E$2:E8317, E8317) = 1, MAX($F$1:F8316) + 1, INDEX($F$1:F8316, MATCH(E8317, $E$1:E8316, 0)))</f>
        <v>4139</v>
      </c>
      <c r="G8317" t="s">
        <v>149</v>
      </c>
      <c r="H8317" t="s">
        <v>34</v>
      </c>
      <c r="I8317" t="s">
        <v>47</v>
      </c>
      <c r="J8317" t="s">
        <v>2647</v>
      </c>
      <c r="K8317" s="17">
        <v>114.9</v>
      </c>
      <c r="L8317" s="17">
        <v>5</v>
      </c>
      <c r="M8317" s="17">
        <v>39.07</v>
      </c>
      <c r="N8317" s="17" t="str">
        <f>IF(SalesData[[#This Row],[Profit]]&gt;0,"Profit","Loss")</f>
        <v>Profit</v>
      </c>
    </row>
    <row r="8318" spans="1:14" x14ac:dyDescent="0.25">
      <c r="A8318" s="1">
        <v>42979</v>
      </c>
      <c r="B8318" s="3">
        <f t="shared" si="387"/>
        <v>2017</v>
      </c>
      <c r="C8318" s="3">
        <f t="shared" si="388"/>
        <v>9</v>
      </c>
      <c r="D8318" t="s">
        <v>1785</v>
      </c>
      <c r="E8318" t="str">
        <f t="shared" si="389"/>
        <v>Sung Shariari20170901</v>
      </c>
      <c r="F8318">
        <f>IF(COUNTIF($E$2:E8318, E8318) = 1, MAX($F$1:F8317) + 1, INDEX($F$1:F8317, MATCH(E8318, $E$1:E8317, 0)))</f>
        <v>4140</v>
      </c>
      <c r="G8318" t="s">
        <v>164</v>
      </c>
      <c r="H8318" t="s">
        <v>39</v>
      </c>
      <c r="I8318" t="s">
        <v>52</v>
      </c>
      <c r="J8318" t="s">
        <v>2235</v>
      </c>
      <c r="K8318" s="17">
        <v>19.989999999999998</v>
      </c>
      <c r="L8318" s="17">
        <v>1</v>
      </c>
      <c r="M8318" s="17">
        <v>6.8</v>
      </c>
      <c r="N8318" s="17" t="str">
        <f>IF(SalesData[[#This Row],[Profit]]&gt;0,"Profit","Loss")</f>
        <v>Profit</v>
      </c>
    </row>
    <row r="8319" spans="1:14" x14ac:dyDescent="0.25">
      <c r="A8319" s="1">
        <v>42979</v>
      </c>
      <c r="B8319" s="3">
        <f t="shared" si="387"/>
        <v>2017</v>
      </c>
      <c r="C8319" s="3">
        <f t="shared" si="388"/>
        <v>9</v>
      </c>
      <c r="D8319" t="s">
        <v>1785</v>
      </c>
      <c r="E8319" t="str">
        <f t="shared" si="389"/>
        <v>Sung Shariari20170901</v>
      </c>
      <c r="F8319">
        <f>IF(COUNTIF($E$2:E8319, E8319) = 1, MAX($F$1:F8318) + 1, INDEX($F$1:F8318, MATCH(E8319, $E$1:E8318, 0)))</f>
        <v>4140</v>
      </c>
      <c r="G8319" t="s">
        <v>164</v>
      </c>
      <c r="H8319" t="s">
        <v>11</v>
      </c>
      <c r="I8319" t="s">
        <v>20</v>
      </c>
      <c r="J8319" t="s">
        <v>80</v>
      </c>
      <c r="K8319" s="17">
        <v>22.92</v>
      </c>
      <c r="L8319" s="17">
        <v>5</v>
      </c>
      <c r="M8319" s="17">
        <v>8.02</v>
      </c>
      <c r="N8319" s="17" t="str">
        <f>IF(SalesData[[#This Row],[Profit]]&gt;0,"Profit","Loss")</f>
        <v>Profit</v>
      </c>
    </row>
    <row r="8320" spans="1:14" x14ac:dyDescent="0.25">
      <c r="A8320" s="1">
        <v>42979</v>
      </c>
      <c r="B8320" s="3">
        <f t="shared" si="387"/>
        <v>2017</v>
      </c>
      <c r="C8320" s="3">
        <f t="shared" si="388"/>
        <v>9</v>
      </c>
      <c r="D8320" t="s">
        <v>293</v>
      </c>
      <c r="E8320" t="str">
        <f t="shared" si="389"/>
        <v>Christine Kargatis20170901</v>
      </c>
      <c r="F8320">
        <f>IF(COUNTIF($E$2:E8320, E8320) = 1, MAX($F$1:F8319) + 1, INDEX($F$1:F8319, MATCH(E8320, $E$1:E8319, 0)))</f>
        <v>4141</v>
      </c>
      <c r="G8320" t="s">
        <v>164</v>
      </c>
      <c r="H8320" t="s">
        <v>11</v>
      </c>
      <c r="I8320" t="s">
        <v>24</v>
      </c>
      <c r="J8320" t="s">
        <v>207</v>
      </c>
      <c r="K8320" s="17">
        <v>7.58</v>
      </c>
      <c r="L8320" s="17">
        <v>1</v>
      </c>
      <c r="M8320" s="17">
        <v>2.96</v>
      </c>
      <c r="N8320" s="17" t="str">
        <f>IF(SalesData[[#This Row],[Profit]]&gt;0,"Profit","Loss")</f>
        <v>Profit</v>
      </c>
    </row>
    <row r="8321" spans="1:14" x14ac:dyDescent="0.25">
      <c r="A8321" s="1">
        <v>42979</v>
      </c>
      <c r="B8321" s="3">
        <f t="shared" si="387"/>
        <v>2017</v>
      </c>
      <c r="C8321" s="3">
        <f t="shared" si="388"/>
        <v>9</v>
      </c>
      <c r="D8321" t="s">
        <v>879</v>
      </c>
      <c r="E8321" t="str">
        <f t="shared" si="389"/>
        <v>Cynthia Arntzen20170901</v>
      </c>
      <c r="F8321">
        <f>IF(COUNTIF($E$2:E8321, E8321) = 1, MAX($F$1:F8320) + 1, INDEX($F$1:F8320, MATCH(E8321, $E$1:E8320, 0)))</f>
        <v>4142</v>
      </c>
      <c r="G8321" t="s">
        <v>110</v>
      </c>
      <c r="H8321" t="s">
        <v>34</v>
      </c>
      <c r="I8321" t="s">
        <v>35</v>
      </c>
      <c r="J8321" t="s">
        <v>1821</v>
      </c>
      <c r="K8321" s="17">
        <v>498.26</v>
      </c>
      <c r="L8321" s="17">
        <v>7</v>
      </c>
      <c r="M8321" s="17">
        <v>134.53</v>
      </c>
      <c r="N8321" s="17" t="str">
        <f>IF(SalesData[[#This Row],[Profit]]&gt;0,"Profit","Loss")</f>
        <v>Profit</v>
      </c>
    </row>
    <row r="8322" spans="1:14" x14ac:dyDescent="0.25">
      <c r="A8322" s="1">
        <v>42979</v>
      </c>
      <c r="B8322" s="3">
        <f t="shared" ref="B8322:B8385" si="390">YEAR(A8322)</f>
        <v>2017</v>
      </c>
      <c r="C8322" s="3">
        <f t="shared" ref="C8322:C8385" si="391">MONTH(A8322)</f>
        <v>9</v>
      </c>
      <c r="D8322" t="s">
        <v>1907</v>
      </c>
      <c r="E8322" t="str">
        <f t="shared" ref="E8322:E8385" si="392">D8322 &amp; TEXT(A8322, "yyyymmdd")</f>
        <v>Rick Wilson20170901</v>
      </c>
      <c r="F8322">
        <f>IF(COUNTIF($E$2:E8322, E8322) = 1, MAX($F$1:F8321) + 1, INDEX($F$1:F8321, MATCH(E8322, $E$1:E8321, 0)))</f>
        <v>4143</v>
      </c>
      <c r="G8322" t="s">
        <v>164</v>
      </c>
      <c r="H8322" t="s">
        <v>11</v>
      </c>
      <c r="I8322" t="s">
        <v>92</v>
      </c>
      <c r="J8322" t="s">
        <v>746</v>
      </c>
      <c r="K8322" s="17">
        <v>314.60000000000002</v>
      </c>
      <c r="L8322" s="17">
        <v>4</v>
      </c>
      <c r="M8322" s="17">
        <v>103.82</v>
      </c>
      <c r="N8322" s="17" t="str">
        <f>IF(SalesData[[#This Row],[Profit]]&gt;0,"Profit","Loss")</f>
        <v>Profit</v>
      </c>
    </row>
    <row r="8323" spans="1:14" x14ac:dyDescent="0.25">
      <c r="A8323" s="1">
        <v>42979</v>
      </c>
      <c r="B8323" s="3">
        <f t="shared" si="390"/>
        <v>2017</v>
      </c>
      <c r="C8323" s="3">
        <f t="shared" si="391"/>
        <v>9</v>
      </c>
      <c r="D8323" t="s">
        <v>1907</v>
      </c>
      <c r="E8323" t="str">
        <f t="shared" si="392"/>
        <v>Rick Wilson20170901</v>
      </c>
      <c r="F8323">
        <f>IF(COUNTIF($E$2:E8323, E8323) = 1, MAX($F$1:F8322) + 1, INDEX($F$1:F8322, MATCH(E8323, $E$1:E8322, 0)))</f>
        <v>4143</v>
      </c>
      <c r="G8323" t="s">
        <v>164</v>
      </c>
      <c r="H8323" t="s">
        <v>34</v>
      </c>
      <c r="I8323" t="s">
        <v>145</v>
      </c>
      <c r="J8323" t="s">
        <v>728</v>
      </c>
      <c r="K8323" s="17">
        <v>283.56</v>
      </c>
      <c r="L8323" s="17">
        <v>4</v>
      </c>
      <c r="M8323" s="17">
        <v>45.37</v>
      </c>
      <c r="N8323" s="17" t="str">
        <f>IF(SalesData[[#This Row],[Profit]]&gt;0,"Profit","Loss")</f>
        <v>Profit</v>
      </c>
    </row>
    <row r="8324" spans="1:14" x14ac:dyDescent="0.25">
      <c r="A8324" s="1">
        <v>42980</v>
      </c>
      <c r="B8324" s="3">
        <f t="shared" si="390"/>
        <v>2017</v>
      </c>
      <c r="C8324" s="3">
        <f t="shared" si="391"/>
        <v>9</v>
      </c>
      <c r="D8324" t="s">
        <v>407</v>
      </c>
      <c r="E8324" t="str">
        <f t="shared" si="392"/>
        <v>Dorris liebe20170902</v>
      </c>
      <c r="F8324">
        <f>IF(COUNTIF($E$2:E8324, E8324) = 1, MAX($F$1:F8323) + 1, INDEX($F$1:F8323, MATCH(E8324, $E$1:E8323, 0)))</f>
        <v>4144</v>
      </c>
      <c r="G8324" t="s">
        <v>78</v>
      </c>
      <c r="H8324" t="s">
        <v>34</v>
      </c>
      <c r="I8324" t="s">
        <v>47</v>
      </c>
      <c r="J8324" t="s">
        <v>1694</v>
      </c>
      <c r="K8324" s="17">
        <v>15.07</v>
      </c>
      <c r="L8324" s="17">
        <v>3</v>
      </c>
      <c r="M8324" s="17">
        <v>4.1399999999999997</v>
      </c>
      <c r="N8324" s="17" t="str">
        <f>IF(SalesData[[#This Row],[Profit]]&gt;0,"Profit","Loss")</f>
        <v>Profit</v>
      </c>
    </row>
    <row r="8325" spans="1:14" x14ac:dyDescent="0.25">
      <c r="A8325" s="1">
        <v>42980</v>
      </c>
      <c r="B8325" s="3">
        <f t="shared" si="390"/>
        <v>2017</v>
      </c>
      <c r="C8325" s="3">
        <f t="shared" si="391"/>
        <v>9</v>
      </c>
      <c r="D8325" t="s">
        <v>2432</v>
      </c>
      <c r="E8325" t="str">
        <f t="shared" si="392"/>
        <v>Bill Eplett20170902</v>
      </c>
      <c r="F8325">
        <f>IF(COUNTIF($E$2:E8325, E8325) = 1, MAX($F$1:F8324) + 1, INDEX($F$1:F8324, MATCH(E8325, $E$1:E8324, 0)))</f>
        <v>4145</v>
      </c>
      <c r="G8325" t="s">
        <v>110</v>
      </c>
      <c r="H8325" t="s">
        <v>39</v>
      </c>
      <c r="I8325" t="s">
        <v>40</v>
      </c>
      <c r="J8325" t="s">
        <v>2019</v>
      </c>
      <c r="K8325" s="17">
        <v>1199.8</v>
      </c>
      <c r="L8325" s="17">
        <v>4</v>
      </c>
      <c r="M8325" s="17">
        <v>323.95</v>
      </c>
      <c r="N8325" s="17" t="str">
        <f>IF(SalesData[[#This Row],[Profit]]&gt;0,"Profit","Loss")</f>
        <v>Profit</v>
      </c>
    </row>
    <row r="8326" spans="1:14" x14ac:dyDescent="0.25">
      <c r="A8326" s="1">
        <v>42980</v>
      </c>
      <c r="B8326" s="3">
        <f t="shared" si="390"/>
        <v>2017</v>
      </c>
      <c r="C8326" s="3">
        <f t="shared" si="391"/>
        <v>9</v>
      </c>
      <c r="D8326" t="s">
        <v>2432</v>
      </c>
      <c r="E8326" t="str">
        <f t="shared" si="392"/>
        <v>Bill Eplett20170902</v>
      </c>
      <c r="F8326">
        <f>IF(COUNTIF($E$2:E8326, E8326) = 1, MAX($F$1:F8325) + 1, INDEX($F$1:F8325, MATCH(E8326, $E$1:E8325, 0)))</f>
        <v>4145</v>
      </c>
      <c r="G8326" t="s">
        <v>110</v>
      </c>
      <c r="H8326" t="s">
        <v>39</v>
      </c>
      <c r="I8326" t="s">
        <v>52</v>
      </c>
      <c r="J8326" t="s">
        <v>2696</v>
      </c>
      <c r="K8326" s="17">
        <v>1928.78</v>
      </c>
      <c r="L8326" s="17">
        <v>7</v>
      </c>
      <c r="M8326" s="17">
        <v>829.38</v>
      </c>
      <c r="N8326" s="17" t="str">
        <f>IF(SalesData[[#This Row],[Profit]]&gt;0,"Profit","Loss")</f>
        <v>Profit</v>
      </c>
    </row>
    <row r="8327" spans="1:14" x14ac:dyDescent="0.25">
      <c r="A8327" s="1">
        <v>42980</v>
      </c>
      <c r="B8327" s="3">
        <f t="shared" si="390"/>
        <v>2017</v>
      </c>
      <c r="C8327" s="3">
        <f t="shared" si="391"/>
        <v>9</v>
      </c>
      <c r="D8327" t="s">
        <v>2432</v>
      </c>
      <c r="E8327" t="str">
        <f t="shared" si="392"/>
        <v>Bill Eplett20170902</v>
      </c>
      <c r="F8327">
        <f>IF(COUNTIF($E$2:E8327, E8327) = 1, MAX($F$1:F8326) + 1, INDEX($F$1:F8326, MATCH(E8327, $E$1:E8326, 0)))</f>
        <v>4145</v>
      </c>
      <c r="G8327" t="s">
        <v>110</v>
      </c>
      <c r="H8327" t="s">
        <v>11</v>
      </c>
      <c r="I8327" t="s">
        <v>18</v>
      </c>
      <c r="J8327" t="s">
        <v>1449</v>
      </c>
      <c r="K8327" s="17">
        <v>352.38</v>
      </c>
      <c r="L8327" s="17">
        <v>2</v>
      </c>
      <c r="M8327" s="17">
        <v>81.05</v>
      </c>
      <c r="N8327" s="17" t="str">
        <f>IF(SalesData[[#This Row],[Profit]]&gt;0,"Profit","Loss")</f>
        <v>Profit</v>
      </c>
    </row>
    <row r="8328" spans="1:14" x14ac:dyDescent="0.25">
      <c r="A8328" s="1">
        <v>42980</v>
      </c>
      <c r="B8328" s="3">
        <f t="shared" si="390"/>
        <v>2017</v>
      </c>
      <c r="C8328" s="3">
        <f t="shared" si="391"/>
        <v>9</v>
      </c>
      <c r="D8328" t="s">
        <v>2166</v>
      </c>
      <c r="E8328" t="str">
        <f t="shared" si="392"/>
        <v>Ralph Kennedy20170902</v>
      </c>
      <c r="F8328">
        <f>IF(COUNTIF($E$2:E8328, E8328) = 1, MAX($F$1:F8327) + 1, INDEX($F$1:F8327, MATCH(E8328, $E$1:E8327, 0)))</f>
        <v>4146</v>
      </c>
      <c r="G8328" t="s">
        <v>23</v>
      </c>
      <c r="H8328" t="s">
        <v>11</v>
      </c>
      <c r="I8328" t="s">
        <v>12</v>
      </c>
      <c r="J8328" t="s">
        <v>1531</v>
      </c>
      <c r="K8328" s="17">
        <v>12.19</v>
      </c>
      <c r="L8328" s="17">
        <v>3</v>
      </c>
      <c r="M8328" s="17">
        <v>4.1100000000000003</v>
      </c>
      <c r="N8328" s="17" t="str">
        <f>IF(SalesData[[#This Row],[Profit]]&gt;0,"Profit","Loss")</f>
        <v>Profit</v>
      </c>
    </row>
    <row r="8329" spans="1:14" x14ac:dyDescent="0.25">
      <c r="A8329" s="1">
        <v>42980</v>
      </c>
      <c r="B8329" s="3">
        <f t="shared" si="390"/>
        <v>2017</v>
      </c>
      <c r="C8329" s="3">
        <f t="shared" si="391"/>
        <v>9</v>
      </c>
      <c r="D8329" t="s">
        <v>2558</v>
      </c>
      <c r="E8329" t="str">
        <f t="shared" si="392"/>
        <v>Phillip Flathmann20170902</v>
      </c>
      <c r="F8329">
        <f>IF(COUNTIF($E$2:E8329, E8329) = 1, MAX($F$1:F8328) + 1, INDEX($F$1:F8328, MATCH(E8329, $E$1:E8328, 0)))</f>
        <v>4147</v>
      </c>
      <c r="G8329" t="s">
        <v>27</v>
      </c>
      <c r="H8329" t="s">
        <v>11</v>
      </c>
      <c r="I8329" t="s">
        <v>24</v>
      </c>
      <c r="J8329" t="s">
        <v>2670</v>
      </c>
      <c r="K8329" s="17">
        <v>6.57</v>
      </c>
      <c r="L8329" s="17">
        <v>3</v>
      </c>
      <c r="M8329" s="17">
        <v>1.77</v>
      </c>
      <c r="N8329" s="17" t="str">
        <f>IF(SalesData[[#This Row],[Profit]]&gt;0,"Profit","Loss")</f>
        <v>Profit</v>
      </c>
    </row>
    <row r="8330" spans="1:14" x14ac:dyDescent="0.25">
      <c r="A8330" s="1">
        <v>42980</v>
      </c>
      <c r="B8330" s="3">
        <f t="shared" si="390"/>
        <v>2017</v>
      </c>
      <c r="C8330" s="3">
        <f t="shared" si="391"/>
        <v>9</v>
      </c>
      <c r="D8330" t="s">
        <v>2246</v>
      </c>
      <c r="E8330" t="str">
        <f t="shared" si="392"/>
        <v>Ann Chong20170902</v>
      </c>
      <c r="F8330">
        <f>IF(COUNTIF($E$2:E8330, E8330) = 1, MAX($F$1:F8329) + 1, INDEX($F$1:F8329, MATCH(E8330, $E$1:E8329, 0)))</f>
        <v>4148</v>
      </c>
      <c r="G8330" t="s">
        <v>149</v>
      </c>
      <c r="H8330" t="s">
        <v>11</v>
      </c>
      <c r="I8330" t="s">
        <v>24</v>
      </c>
      <c r="J8330" t="s">
        <v>1006</v>
      </c>
      <c r="K8330" s="17">
        <v>23.1</v>
      </c>
      <c r="L8330" s="17">
        <v>2</v>
      </c>
      <c r="M8330" s="17">
        <v>6.47</v>
      </c>
      <c r="N8330" s="17" t="str">
        <f>IF(SalesData[[#This Row],[Profit]]&gt;0,"Profit","Loss")</f>
        <v>Profit</v>
      </c>
    </row>
    <row r="8331" spans="1:14" x14ac:dyDescent="0.25">
      <c r="A8331" s="1">
        <v>42980</v>
      </c>
      <c r="B8331" s="3">
        <f t="shared" si="390"/>
        <v>2017</v>
      </c>
      <c r="C8331" s="3">
        <f t="shared" si="391"/>
        <v>9</v>
      </c>
      <c r="D8331" t="s">
        <v>2246</v>
      </c>
      <c r="E8331" t="str">
        <f t="shared" si="392"/>
        <v>Ann Chong20170902</v>
      </c>
      <c r="F8331">
        <f>IF(COUNTIF($E$2:E8331, E8331) = 1, MAX($F$1:F8330) + 1, INDEX($F$1:F8330, MATCH(E8331, $E$1:E8330, 0)))</f>
        <v>4148</v>
      </c>
      <c r="G8331" t="s">
        <v>149</v>
      </c>
      <c r="H8331" t="s">
        <v>34</v>
      </c>
      <c r="I8331" t="s">
        <v>47</v>
      </c>
      <c r="J8331" t="s">
        <v>1450</v>
      </c>
      <c r="K8331" s="17">
        <v>11.54</v>
      </c>
      <c r="L8331" s="17">
        <v>2</v>
      </c>
      <c r="M8331" s="17">
        <v>3.46</v>
      </c>
      <c r="N8331" s="17" t="str">
        <f>IF(SalesData[[#This Row],[Profit]]&gt;0,"Profit","Loss")</f>
        <v>Profit</v>
      </c>
    </row>
    <row r="8332" spans="1:14" x14ac:dyDescent="0.25">
      <c r="A8332" s="1">
        <v>42980</v>
      </c>
      <c r="B8332" s="3">
        <f t="shared" si="390"/>
        <v>2017</v>
      </c>
      <c r="C8332" s="3">
        <f t="shared" si="391"/>
        <v>9</v>
      </c>
      <c r="D8332" t="s">
        <v>2246</v>
      </c>
      <c r="E8332" t="str">
        <f t="shared" si="392"/>
        <v>Ann Chong20170902</v>
      </c>
      <c r="F8332">
        <f>IF(COUNTIF($E$2:E8332, E8332) = 1, MAX($F$1:F8331) + 1, INDEX($F$1:F8331, MATCH(E8332, $E$1:E8331, 0)))</f>
        <v>4148</v>
      </c>
      <c r="G8332" t="s">
        <v>149</v>
      </c>
      <c r="H8332" t="s">
        <v>34</v>
      </c>
      <c r="I8332" t="s">
        <v>145</v>
      </c>
      <c r="J8332" t="s">
        <v>404</v>
      </c>
      <c r="K8332" s="17">
        <v>254.53</v>
      </c>
      <c r="L8332" s="17">
        <v>1</v>
      </c>
      <c r="M8332" s="17">
        <v>-93.33</v>
      </c>
      <c r="N8332" s="17" t="str">
        <f>IF(SalesData[[#This Row],[Profit]]&gt;0,"Profit","Loss")</f>
        <v>Loss</v>
      </c>
    </row>
    <row r="8333" spans="1:14" x14ac:dyDescent="0.25">
      <c r="A8333" s="1">
        <v>42980</v>
      </c>
      <c r="B8333" s="3">
        <f t="shared" si="390"/>
        <v>2017</v>
      </c>
      <c r="C8333" s="3">
        <f t="shared" si="391"/>
        <v>9</v>
      </c>
      <c r="D8333" t="s">
        <v>2246</v>
      </c>
      <c r="E8333" t="str">
        <f t="shared" si="392"/>
        <v>Ann Chong20170902</v>
      </c>
      <c r="F8333">
        <f>IF(COUNTIF($E$2:E8333, E8333) = 1, MAX($F$1:F8332) + 1, INDEX($F$1:F8332, MATCH(E8333, $E$1:E8332, 0)))</f>
        <v>4148</v>
      </c>
      <c r="G8333" t="s">
        <v>149</v>
      </c>
      <c r="H8333" t="s">
        <v>11</v>
      </c>
      <c r="I8333" t="s">
        <v>92</v>
      </c>
      <c r="J8333" t="s">
        <v>1349</v>
      </c>
      <c r="K8333" s="17">
        <v>12.98</v>
      </c>
      <c r="L8333" s="17">
        <v>1</v>
      </c>
      <c r="M8333" s="17">
        <v>3.76</v>
      </c>
      <c r="N8333" s="17" t="str">
        <f>IF(SalesData[[#This Row],[Profit]]&gt;0,"Profit","Loss")</f>
        <v>Profit</v>
      </c>
    </row>
    <row r="8334" spans="1:14" x14ac:dyDescent="0.25">
      <c r="A8334" s="1">
        <v>42980</v>
      </c>
      <c r="B8334" s="3">
        <f t="shared" si="390"/>
        <v>2017</v>
      </c>
      <c r="C8334" s="3">
        <f t="shared" si="391"/>
        <v>9</v>
      </c>
      <c r="D8334" t="s">
        <v>2246</v>
      </c>
      <c r="E8334" t="str">
        <f t="shared" si="392"/>
        <v>Ann Chong20170902</v>
      </c>
      <c r="F8334">
        <f>IF(COUNTIF($E$2:E8334, E8334) = 1, MAX($F$1:F8333) + 1, INDEX($F$1:F8333, MATCH(E8334, $E$1:E8333, 0)))</f>
        <v>4148</v>
      </c>
      <c r="G8334" t="s">
        <v>149</v>
      </c>
      <c r="H8334" t="s">
        <v>11</v>
      </c>
      <c r="I8334" t="s">
        <v>20</v>
      </c>
      <c r="J8334" t="s">
        <v>559</v>
      </c>
      <c r="K8334" s="17">
        <v>26.43</v>
      </c>
      <c r="L8334" s="17">
        <v>8</v>
      </c>
      <c r="M8334" s="17">
        <v>8.92</v>
      </c>
      <c r="N8334" s="17" t="str">
        <f>IF(SalesData[[#This Row],[Profit]]&gt;0,"Profit","Loss")</f>
        <v>Profit</v>
      </c>
    </row>
    <row r="8335" spans="1:14" x14ac:dyDescent="0.25">
      <c r="A8335" s="1">
        <v>42980</v>
      </c>
      <c r="B8335" s="3">
        <f t="shared" si="390"/>
        <v>2017</v>
      </c>
      <c r="C8335" s="3">
        <f t="shared" si="391"/>
        <v>9</v>
      </c>
      <c r="D8335" t="s">
        <v>2246</v>
      </c>
      <c r="E8335" t="str">
        <f t="shared" si="392"/>
        <v>Ann Chong20170902</v>
      </c>
      <c r="F8335">
        <f>IF(COUNTIF($E$2:E8335, E8335) = 1, MAX($F$1:F8334) + 1, INDEX($F$1:F8334, MATCH(E8335, $E$1:E8334, 0)))</f>
        <v>4148</v>
      </c>
      <c r="G8335" t="s">
        <v>149</v>
      </c>
      <c r="H8335" t="s">
        <v>39</v>
      </c>
      <c r="I8335" t="s">
        <v>40</v>
      </c>
      <c r="J8335" t="s">
        <v>930</v>
      </c>
      <c r="K8335" s="17">
        <v>197.97</v>
      </c>
      <c r="L8335" s="17">
        <v>3</v>
      </c>
      <c r="M8335" s="17">
        <v>57.41</v>
      </c>
      <c r="N8335" s="17" t="str">
        <f>IF(SalesData[[#This Row],[Profit]]&gt;0,"Profit","Loss")</f>
        <v>Profit</v>
      </c>
    </row>
    <row r="8336" spans="1:14" x14ac:dyDescent="0.25">
      <c r="A8336" s="1">
        <v>42980</v>
      </c>
      <c r="B8336" s="3">
        <f t="shared" si="390"/>
        <v>2017</v>
      </c>
      <c r="C8336" s="3">
        <f t="shared" si="391"/>
        <v>9</v>
      </c>
      <c r="D8336" t="s">
        <v>2246</v>
      </c>
      <c r="E8336" t="str">
        <f t="shared" si="392"/>
        <v>Ann Chong20170902</v>
      </c>
      <c r="F8336">
        <f>IF(COUNTIF($E$2:E8336, E8336) = 1, MAX($F$1:F8335) + 1, INDEX($F$1:F8335, MATCH(E8336, $E$1:E8335, 0)))</f>
        <v>4148</v>
      </c>
      <c r="G8336" t="s">
        <v>149</v>
      </c>
      <c r="H8336" t="s">
        <v>11</v>
      </c>
      <c r="I8336" t="s">
        <v>16</v>
      </c>
      <c r="J8336" t="s">
        <v>447</v>
      </c>
      <c r="K8336" s="17">
        <v>18.899999999999999</v>
      </c>
      <c r="L8336" s="17">
        <v>6</v>
      </c>
      <c r="M8336" s="17">
        <v>9.07</v>
      </c>
      <c r="N8336" s="17" t="str">
        <f>IF(SalesData[[#This Row],[Profit]]&gt;0,"Profit","Loss")</f>
        <v>Profit</v>
      </c>
    </row>
    <row r="8337" spans="1:14" x14ac:dyDescent="0.25">
      <c r="A8337" s="1">
        <v>42980</v>
      </c>
      <c r="B8337" s="3">
        <f t="shared" si="390"/>
        <v>2017</v>
      </c>
      <c r="C8337" s="3">
        <f t="shared" si="391"/>
        <v>9</v>
      </c>
      <c r="D8337" t="s">
        <v>2246</v>
      </c>
      <c r="E8337" t="str">
        <f t="shared" si="392"/>
        <v>Ann Chong20170902</v>
      </c>
      <c r="F8337">
        <f>IF(COUNTIF($E$2:E8337, E8337) = 1, MAX($F$1:F8336) + 1, INDEX($F$1:F8336, MATCH(E8337, $E$1:E8336, 0)))</f>
        <v>4148</v>
      </c>
      <c r="G8337" t="s">
        <v>149</v>
      </c>
      <c r="H8337" t="s">
        <v>34</v>
      </c>
      <c r="I8337" t="s">
        <v>35</v>
      </c>
      <c r="J8337" t="s">
        <v>294</v>
      </c>
      <c r="K8337" s="17">
        <v>1282.4100000000001</v>
      </c>
      <c r="L8337" s="17">
        <v>5</v>
      </c>
      <c r="M8337" s="17">
        <v>213.74</v>
      </c>
      <c r="N8337" s="17" t="str">
        <f>IF(SalesData[[#This Row],[Profit]]&gt;0,"Profit","Loss")</f>
        <v>Profit</v>
      </c>
    </row>
    <row r="8338" spans="1:14" x14ac:dyDescent="0.25">
      <c r="A8338" s="1">
        <v>42980</v>
      </c>
      <c r="B8338" s="3">
        <f t="shared" si="390"/>
        <v>2017</v>
      </c>
      <c r="C8338" s="3">
        <f t="shared" si="391"/>
        <v>9</v>
      </c>
      <c r="D8338" t="s">
        <v>2246</v>
      </c>
      <c r="E8338" t="str">
        <f t="shared" si="392"/>
        <v>Ann Chong20170902</v>
      </c>
      <c r="F8338">
        <f>IF(COUNTIF($E$2:E8338, E8338) = 1, MAX($F$1:F8337) + 1, INDEX($F$1:F8337, MATCH(E8338, $E$1:E8337, 0)))</f>
        <v>4148</v>
      </c>
      <c r="G8338" t="s">
        <v>149</v>
      </c>
      <c r="H8338" t="s">
        <v>11</v>
      </c>
      <c r="I8338" t="s">
        <v>24</v>
      </c>
      <c r="J8338" t="s">
        <v>890</v>
      </c>
      <c r="K8338" s="17">
        <v>4.92</v>
      </c>
      <c r="L8338" s="17">
        <v>3</v>
      </c>
      <c r="M8338" s="17">
        <v>2.21</v>
      </c>
      <c r="N8338" s="17" t="str">
        <f>IF(SalesData[[#This Row],[Profit]]&gt;0,"Profit","Loss")</f>
        <v>Profit</v>
      </c>
    </row>
    <row r="8339" spans="1:14" x14ac:dyDescent="0.25">
      <c r="A8339" s="1">
        <v>42980</v>
      </c>
      <c r="B8339" s="3">
        <f t="shared" si="390"/>
        <v>2017</v>
      </c>
      <c r="C8339" s="3">
        <f t="shared" si="391"/>
        <v>9</v>
      </c>
      <c r="D8339" t="s">
        <v>2246</v>
      </c>
      <c r="E8339" t="str">
        <f t="shared" si="392"/>
        <v>Ann Chong20170902</v>
      </c>
      <c r="F8339">
        <f>IF(COUNTIF($E$2:E8339, E8339) = 1, MAX($F$1:F8338) + 1, INDEX($F$1:F8338, MATCH(E8339, $E$1:E8338, 0)))</f>
        <v>4148</v>
      </c>
      <c r="G8339" t="s">
        <v>149</v>
      </c>
      <c r="H8339" t="s">
        <v>39</v>
      </c>
      <c r="I8339" t="s">
        <v>52</v>
      </c>
      <c r="J8339" t="s">
        <v>1032</v>
      </c>
      <c r="K8339" s="17">
        <v>238</v>
      </c>
      <c r="L8339" s="17">
        <v>2</v>
      </c>
      <c r="M8339" s="17">
        <v>38.08</v>
      </c>
      <c r="N8339" s="17" t="str">
        <f>IF(SalesData[[#This Row],[Profit]]&gt;0,"Profit","Loss")</f>
        <v>Profit</v>
      </c>
    </row>
    <row r="8340" spans="1:14" x14ac:dyDescent="0.25">
      <c r="A8340" s="1">
        <v>42980</v>
      </c>
      <c r="B8340" s="3">
        <f t="shared" si="390"/>
        <v>2017</v>
      </c>
      <c r="C8340" s="3">
        <f t="shared" si="391"/>
        <v>9</v>
      </c>
      <c r="D8340" t="s">
        <v>2246</v>
      </c>
      <c r="E8340" t="str">
        <f t="shared" si="392"/>
        <v>Ann Chong20170902</v>
      </c>
      <c r="F8340">
        <f>IF(COUNTIF($E$2:E8340, E8340) = 1, MAX($F$1:F8339) + 1, INDEX($F$1:F8339, MATCH(E8340, $E$1:E8339, 0)))</f>
        <v>4148</v>
      </c>
      <c r="G8340" t="s">
        <v>149</v>
      </c>
      <c r="H8340" t="s">
        <v>39</v>
      </c>
      <c r="I8340" t="s">
        <v>52</v>
      </c>
      <c r="J8340" t="s">
        <v>636</v>
      </c>
      <c r="K8340" s="17">
        <v>167.97</v>
      </c>
      <c r="L8340" s="17">
        <v>3</v>
      </c>
      <c r="M8340" s="17">
        <v>40.31</v>
      </c>
      <c r="N8340" s="17" t="str">
        <f>IF(SalesData[[#This Row],[Profit]]&gt;0,"Profit","Loss")</f>
        <v>Profit</v>
      </c>
    </row>
    <row r="8341" spans="1:14" x14ac:dyDescent="0.25">
      <c r="A8341" s="1">
        <v>42980</v>
      </c>
      <c r="B8341" s="3">
        <f t="shared" si="390"/>
        <v>2017</v>
      </c>
      <c r="C8341" s="3">
        <f t="shared" si="391"/>
        <v>9</v>
      </c>
      <c r="D8341" t="s">
        <v>2246</v>
      </c>
      <c r="E8341" t="str">
        <f t="shared" si="392"/>
        <v>Ann Chong20170902</v>
      </c>
      <c r="F8341">
        <f>IF(COUNTIF($E$2:E8341, E8341) = 1, MAX($F$1:F8340) + 1, INDEX($F$1:F8340, MATCH(E8341, $E$1:E8340, 0)))</f>
        <v>4148</v>
      </c>
      <c r="G8341" t="s">
        <v>149</v>
      </c>
      <c r="H8341" t="s">
        <v>11</v>
      </c>
      <c r="I8341" t="s">
        <v>12</v>
      </c>
      <c r="J8341" t="s">
        <v>2069</v>
      </c>
      <c r="K8341" s="17">
        <v>17.12</v>
      </c>
      <c r="L8341" s="17">
        <v>4</v>
      </c>
      <c r="M8341" s="17">
        <v>7.7</v>
      </c>
      <c r="N8341" s="17" t="str">
        <f>IF(SalesData[[#This Row],[Profit]]&gt;0,"Profit","Loss")</f>
        <v>Profit</v>
      </c>
    </row>
    <row r="8342" spans="1:14" x14ac:dyDescent="0.25">
      <c r="A8342" s="1">
        <v>42980</v>
      </c>
      <c r="B8342" s="3">
        <f t="shared" si="390"/>
        <v>2017</v>
      </c>
      <c r="C8342" s="3">
        <f t="shared" si="391"/>
        <v>9</v>
      </c>
      <c r="D8342" t="s">
        <v>2012</v>
      </c>
      <c r="E8342" t="str">
        <f t="shared" si="392"/>
        <v>Anthony Witt20170902</v>
      </c>
      <c r="F8342">
        <f>IF(COUNTIF($E$2:E8342, E8342) = 1, MAX($F$1:F8341) + 1, INDEX($F$1:F8341, MATCH(E8342, $E$1:E8341, 0)))</f>
        <v>4149</v>
      </c>
      <c r="G8342" t="s">
        <v>27</v>
      </c>
      <c r="H8342" t="s">
        <v>11</v>
      </c>
      <c r="I8342" t="s">
        <v>24</v>
      </c>
      <c r="J8342" t="s">
        <v>844</v>
      </c>
      <c r="K8342" s="17">
        <v>9.4</v>
      </c>
      <c r="L8342" s="17">
        <v>5</v>
      </c>
      <c r="M8342" s="17">
        <v>2.73</v>
      </c>
      <c r="N8342" s="17" t="str">
        <f>IF(SalesData[[#This Row],[Profit]]&gt;0,"Profit","Loss")</f>
        <v>Profit</v>
      </c>
    </row>
    <row r="8343" spans="1:14" x14ac:dyDescent="0.25">
      <c r="A8343" s="1">
        <v>42980</v>
      </c>
      <c r="B8343" s="3">
        <f t="shared" si="390"/>
        <v>2017</v>
      </c>
      <c r="C8343" s="3">
        <f t="shared" si="391"/>
        <v>9</v>
      </c>
      <c r="D8343" t="s">
        <v>2012</v>
      </c>
      <c r="E8343" t="str">
        <f t="shared" si="392"/>
        <v>Anthony Witt20170902</v>
      </c>
      <c r="F8343">
        <f>IF(COUNTIF($E$2:E8343, E8343) = 1, MAX($F$1:F8342) + 1, INDEX($F$1:F8342, MATCH(E8343, $E$1:E8342, 0)))</f>
        <v>4149</v>
      </c>
      <c r="G8343" t="s">
        <v>27</v>
      </c>
      <c r="H8343" t="s">
        <v>11</v>
      </c>
      <c r="I8343" t="s">
        <v>16</v>
      </c>
      <c r="J8343" t="s">
        <v>364</v>
      </c>
      <c r="K8343" s="17">
        <v>74</v>
      </c>
      <c r="L8343" s="17">
        <v>5</v>
      </c>
      <c r="M8343" s="17">
        <v>37</v>
      </c>
      <c r="N8343" s="17" t="str">
        <f>IF(SalesData[[#This Row],[Profit]]&gt;0,"Profit","Loss")</f>
        <v>Profit</v>
      </c>
    </row>
    <row r="8344" spans="1:14" x14ac:dyDescent="0.25">
      <c r="A8344" s="1">
        <v>42980</v>
      </c>
      <c r="B8344" s="3">
        <f t="shared" si="390"/>
        <v>2017</v>
      </c>
      <c r="C8344" s="3">
        <f t="shared" si="391"/>
        <v>9</v>
      </c>
      <c r="D8344" t="s">
        <v>2012</v>
      </c>
      <c r="E8344" t="str">
        <f t="shared" si="392"/>
        <v>Anthony Witt20170902</v>
      </c>
      <c r="F8344">
        <f>IF(COUNTIF($E$2:E8344, E8344) = 1, MAX($F$1:F8343) + 1, INDEX($F$1:F8343, MATCH(E8344, $E$1:E8343, 0)))</f>
        <v>4149</v>
      </c>
      <c r="G8344" t="s">
        <v>27</v>
      </c>
      <c r="H8344" t="s">
        <v>39</v>
      </c>
      <c r="I8344" t="s">
        <v>40</v>
      </c>
      <c r="J8344" t="s">
        <v>375</v>
      </c>
      <c r="K8344" s="17">
        <v>201.58</v>
      </c>
      <c r="L8344" s="17">
        <v>2</v>
      </c>
      <c r="M8344" s="17">
        <v>12.6</v>
      </c>
      <c r="N8344" s="17" t="str">
        <f>IF(SalesData[[#This Row],[Profit]]&gt;0,"Profit","Loss")</f>
        <v>Profit</v>
      </c>
    </row>
    <row r="8345" spans="1:14" x14ac:dyDescent="0.25">
      <c r="A8345" s="1">
        <v>42980</v>
      </c>
      <c r="B8345" s="3">
        <f t="shared" si="390"/>
        <v>2017</v>
      </c>
      <c r="C8345" s="3">
        <f t="shared" si="391"/>
        <v>9</v>
      </c>
      <c r="D8345" t="s">
        <v>2550</v>
      </c>
      <c r="E8345" t="str">
        <f t="shared" si="392"/>
        <v>Ted Butterfield20170902</v>
      </c>
      <c r="F8345">
        <f>IF(COUNTIF($E$2:E8345, E8345) = 1, MAX($F$1:F8344) + 1, INDEX($F$1:F8344, MATCH(E8345, $E$1:E8344, 0)))</f>
        <v>4150</v>
      </c>
      <c r="G8345" t="s">
        <v>613</v>
      </c>
      <c r="H8345" t="s">
        <v>11</v>
      </c>
      <c r="I8345" t="s">
        <v>18</v>
      </c>
      <c r="J8345" t="s">
        <v>349</v>
      </c>
      <c r="K8345" s="17">
        <v>10.9</v>
      </c>
      <c r="L8345" s="17">
        <v>1</v>
      </c>
      <c r="M8345" s="17">
        <v>2.83</v>
      </c>
      <c r="N8345" s="17" t="str">
        <f>IF(SalesData[[#This Row],[Profit]]&gt;0,"Profit","Loss")</f>
        <v>Profit</v>
      </c>
    </row>
    <row r="8346" spans="1:14" x14ac:dyDescent="0.25">
      <c r="A8346" s="1">
        <v>42980</v>
      </c>
      <c r="B8346" s="3">
        <f t="shared" si="390"/>
        <v>2017</v>
      </c>
      <c r="C8346" s="3">
        <f t="shared" si="391"/>
        <v>9</v>
      </c>
      <c r="D8346" t="s">
        <v>2550</v>
      </c>
      <c r="E8346" t="str">
        <f t="shared" si="392"/>
        <v>Ted Butterfield20170902</v>
      </c>
      <c r="F8346">
        <f>IF(COUNTIF($E$2:E8346, E8346) = 1, MAX($F$1:F8345) + 1, INDEX($F$1:F8345, MATCH(E8346, $E$1:E8345, 0)))</f>
        <v>4150</v>
      </c>
      <c r="G8346" t="s">
        <v>613</v>
      </c>
      <c r="H8346" t="s">
        <v>11</v>
      </c>
      <c r="I8346" t="s">
        <v>12</v>
      </c>
      <c r="J8346" t="s">
        <v>2202</v>
      </c>
      <c r="K8346" s="17">
        <v>79.92</v>
      </c>
      <c r="L8346" s="17">
        <v>4</v>
      </c>
      <c r="M8346" s="17">
        <v>37.56</v>
      </c>
      <c r="N8346" s="17" t="str">
        <f>IF(SalesData[[#This Row],[Profit]]&gt;0,"Profit","Loss")</f>
        <v>Profit</v>
      </c>
    </row>
    <row r="8347" spans="1:14" x14ac:dyDescent="0.25">
      <c r="A8347" s="1">
        <v>42980</v>
      </c>
      <c r="B8347" s="3">
        <f t="shared" si="390"/>
        <v>2017</v>
      </c>
      <c r="C8347" s="3">
        <f t="shared" si="391"/>
        <v>9</v>
      </c>
      <c r="D8347" t="s">
        <v>2550</v>
      </c>
      <c r="E8347" t="str">
        <f t="shared" si="392"/>
        <v>Ted Butterfield20170902</v>
      </c>
      <c r="F8347">
        <f>IF(COUNTIF($E$2:E8347, E8347) = 1, MAX($F$1:F8346) + 1, INDEX($F$1:F8346, MATCH(E8347, $E$1:E8346, 0)))</f>
        <v>4150</v>
      </c>
      <c r="G8347" t="s">
        <v>613</v>
      </c>
      <c r="H8347" t="s">
        <v>11</v>
      </c>
      <c r="I8347" t="s">
        <v>12</v>
      </c>
      <c r="J8347" t="s">
        <v>2211</v>
      </c>
      <c r="K8347" s="17">
        <v>146.82</v>
      </c>
      <c r="L8347" s="17">
        <v>3</v>
      </c>
      <c r="M8347" s="17">
        <v>73.41</v>
      </c>
      <c r="N8347" s="17" t="str">
        <f>IF(SalesData[[#This Row],[Profit]]&gt;0,"Profit","Loss")</f>
        <v>Profit</v>
      </c>
    </row>
    <row r="8348" spans="1:14" x14ac:dyDescent="0.25">
      <c r="A8348" s="1">
        <v>42980</v>
      </c>
      <c r="B8348" s="3">
        <f t="shared" si="390"/>
        <v>2017</v>
      </c>
      <c r="C8348" s="3">
        <f t="shared" si="391"/>
        <v>9</v>
      </c>
      <c r="D8348" t="s">
        <v>249</v>
      </c>
      <c r="E8348" t="str">
        <f t="shared" si="392"/>
        <v>Jill Stevenson20170902</v>
      </c>
      <c r="F8348">
        <f>IF(COUNTIF($E$2:E8348, E8348) = 1, MAX($F$1:F8347) + 1, INDEX($F$1:F8347, MATCH(E8348, $E$1:E8347, 0)))</f>
        <v>4151</v>
      </c>
      <c r="G8348" t="s">
        <v>15</v>
      </c>
      <c r="H8348" t="s">
        <v>11</v>
      </c>
      <c r="I8348" t="s">
        <v>43</v>
      </c>
      <c r="J8348" t="s">
        <v>1247</v>
      </c>
      <c r="K8348" s="17">
        <v>16</v>
      </c>
      <c r="L8348" s="17">
        <v>4</v>
      </c>
      <c r="M8348" s="17">
        <v>5.6</v>
      </c>
      <c r="N8348" s="17" t="str">
        <f>IF(SalesData[[#This Row],[Profit]]&gt;0,"Profit","Loss")</f>
        <v>Profit</v>
      </c>
    </row>
    <row r="8349" spans="1:14" x14ac:dyDescent="0.25">
      <c r="A8349" s="1">
        <v>42980</v>
      </c>
      <c r="B8349" s="3">
        <f t="shared" si="390"/>
        <v>2017</v>
      </c>
      <c r="C8349" s="3">
        <f t="shared" si="391"/>
        <v>9</v>
      </c>
      <c r="D8349" t="s">
        <v>249</v>
      </c>
      <c r="E8349" t="str">
        <f t="shared" si="392"/>
        <v>Jill Stevenson20170902</v>
      </c>
      <c r="F8349">
        <f>IF(COUNTIF($E$2:E8349, E8349) = 1, MAX($F$1:F8348) + 1, INDEX($F$1:F8348, MATCH(E8349, $E$1:E8348, 0)))</f>
        <v>4151</v>
      </c>
      <c r="G8349" t="s">
        <v>15</v>
      </c>
      <c r="H8349" t="s">
        <v>11</v>
      </c>
      <c r="I8349" t="s">
        <v>92</v>
      </c>
      <c r="J8349" t="s">
        <v>1838</v>
      </c>
      <c r="K8349" s="17">
        <v>5.59</v>
      </c>
      <c r="L8349" s="17">
        <v>2</v>
      </c>
      <c r="M8349" s="17">
        <v>-15.09</v>
      </c>
      <c r="N8349" s="17" t="str">
        <f>IF(SalesData[[#This Row],[Profit]]&gt;0,"Profit","Loss")</f>
        <v>Loss</v>
      </c>
    </row>
    <row r="8350" spans="1:14" x14ac:dyDescent="0.25">
      <c r="A8350" s="1">
        <v>42980</v>
      </c>
      <c r="B8350" s="3">
        <f t="shared" si="390"/>
        <v>2017</v>
      </c>
      <c r="C8350" s="3">
        <f t="shared" si="391"/>
        <v>9</v>
      </c>
      <c r="D8350" t="s">
        <v>249</v>
      </c>
      <c r="E8350" t="str">
        <f t="shared" si="392"/>
        <v>Jill Stevenson20170902</v>
      </c>
      <c r="F8350">
        <f>IF(COUNTIF($E$2:E8350, E8350) = 1, MAX($F$1:F8349) + 1, INDEX($F$1:F8349, MATCH(E8350, $E$1:E8349, 0)))</f>
        <v>4151</v>
      </c>
      <c r="G8350" t="s">
        <v>15</v>
      </c>
      <c r="H8350" t="s">
        <v>11</v>
      </c>
      <c r="I8350" t="s">
        <v>18</v>
      </c>
      <c r="J8350" t="s">
        <v>2231</v>
      </c>
      <c r="K8350" s="17">
        <v>235.92</v>
      </c>
      <c r="L8350" s="17">
        <v>5</v>
      </c>
      <c r="M8350" s="17">
        <v>-44.24</v>
      </c>
      <c r="N8350" s="17" t="str">
        <f>IF(SalesData[[#This Row],[Profit]]&gt;0,"Profit","Loss")</f>
        <v>Loss</v>
      </c>
    </row>
    <row r="8351" spans="1:14" x14ac:dyDescent="0.25">
      <c r="A8351" s="1">
        <v>42980</v>
      </c>
      <c r="B8351" s="3">
        <f t="shared" si="390"/>
        <v>2017</v>
      </c>
      <c r="C8351" s="3">
        <f t="shared" si="391"/>
        <v>9</v>
      </c>
      <c r="D8351" t="s">
        <v>831</v>
      </c>
      <c r="E8351" t="str">
        <f t="shared" si="392"/>
        <v>Mick Crebagga20170902</v>
      </c>
      <c r="F8351">
        <f>IF(COUNTIF($E$2:E8351, E8351) = 1, MAX($F$1:F8350) + 1, INDEX($F$1:F8350, MATCH(E8351, $E$1:E8350, 0)))</f>
        <v>4152</v>
      </c>
      <c r="G8351" t="s">
        <v>15</v>
      </c>
      <c r="H8351" t="s">
        <v>39</v>
      </c>
      <c r="I8351" t="s">
        <v>52</v>
      </c>
      <c r="J8351" t="s">
        <v>477</v>
      </c>
      <c r="K8351" s="17">
        <v>40.68</v>
      </c>
      <c r="L8351" s="17">
        <v>3</v>
      </c>
      <c r="M8351" s="17">
        <v>-7.12</v>
      </c>
      <c r="N8351" s="17" t="str">
        <f>IF(SalesData[[#This Row],[Profit]]&gt;0,"Profit","Loss")</f>
        <v>Loss</v>
      </c>
    </row>
    <row r="8352" spans="1:14" x14ac:dyDescent="0.25">
      <c r="A8352" s="1">
        <v>42980</v>
      </c>
      <c r="B8352" s="3">
        <f t="shared" si="390"/>
        <v>2017</v>
      </c>
      <c r="C8352" s="3">
        <f t="shared" si="391"/>
        <v>9</v>
      </c>
      <c r="D8352" t="s">
        <v>714</v>
      </c>
      <c r="E8352" t="str">
        <f t="shared" si="392"/>
        <v>Janet Lee20170902</v>
      </c>
      <c r="F8352">
        <f>IF(COUNTIF($E$2:E8352, E8352) = 1, MAX($F$1:F8351) + 1, INDEX($F$1:F8351, MATCH(E8352, $E$1:E8351, 0)))</f>
        <v>4153</v>
      </c>
      <c r="G8352" t="s">
        <v>27</v>
      </c>
      <c r="H8352" t="s">
        <v>11</v>
      </c>
      <c r="I8352" t="s">
        <v>20</v>
      </c>
      <c r="J8352" t="s">
        <v>1120</v>
      </c>
      <c r="K8352" s="17">
        <v>18.72</v>
      </c>
      <c r="L8352" s="17">
        <v>5</v>
      </c>
      <c r="M8352" s="17">
        <v>6.55</v>
      </c>
      <c r="N8352" s="17" t="str">
        <f>IF(SalesData[[#This Row],[Profit]]&gt;0,"Profit","Loss")</f>
        <v>Profit</v>
      </c>
    </row>
    <row r="8353" spans="1:14" x14ac:dyDescent="0.25">
      <c r="A8353" s="1">
        <v>42980</v>
      </c>
      <c r="B8353" s="3">
        <f t="shared" si="390"/>
        <v>2017</v>
      </c>
      <c r="C8353" s="3">
        <f t="shared" si="391"/>
        <v>9</v>
      </c>
      <c r="D8353" t="s">
        <v>714</v>
      </c>
      <c r="E8353" t="str">
        <f t="shared" si="392"/>
        <v>Janet Lee20170902</v>
      </c>
      <c r="F8353">
        <f>IF(COUNTIF($E$2:E8353, E8353) = 1, MAX($F$1:F8352) + 1, INDEX($F$1:F8352, MATCH(E8353, $E$1:E8352, 0)))</f>
        <v>4153</v>
      </c>
      <c r="G8353" t="s">
        <v>27</v>
      </c>
      <c r="H8353" t="s">
        <v>34</v>
      </c>
      <c r="I8353" t="s">
        <v>145</v>
      </c>
      <c r="J8353" t="s">
        <v>1333</v>
      </c>
      <c r="K8353" s="17">
        <v>236.53</v>
      </c>
      <c r="L8353" s="17">
        <v>2</v>
      </c>
      <c r="M8353" s="17">
        <v>-2.96</v>
      </c>
      <c r="N8353" s="17" t="str">
        <f>IF(SalesData[[#This Row],[Profit]]&gt;0,"Profit","Loss")</f>
        <v>Loss</v>
      </c>
    </row>
    <row r="8354" spans="1:14" x14ac:dyDescent="0.25">
      <c r="A8354" s="1">
        <v>42980</v>
      </c>
      <c r="B8354" s="3">
        <f t="shared" si="390"/>
        <v>2017</v>
      </c>
      <c r="C8354" s="3">
        <f t="shared" si="391"/>
        <v>9</v>
      </c>
      <c r="D8354" t="s">
        <v>2381</v>
      </c>
      <c r="E8354" t="str">
        <f t="shared" si="392"/>
        <v>Stephanie Ulpright20170902</v>
      </c>
      <c r="F8354">
        <f>IF(COUNTIF($E$2:E8354, E8354) = 1, MAX($F$1:F8353) + 1, INDEX($F$1:F8353, MATCH(E8354, $E$1:E8353, 0)))</f>
        <v>4154</v>
      </c>
      <c r="G8354" t="s">
        <v>164</v>
      </c>
      <c r="H8354" t="s">
        <v>34</v>
      </c>
      <c r="I8354" t="s">
        <v>35</v>
      </c>
      <c r="J8354" t="s">
        <v>2029</v>
      </c>
      <c r="K8354" s="17">
        <v>215.98</v>
      </c>
      <c r="L8354" s="17">
        <v>3</v>
      </c>
      <c r="M8354" s="17">
        <v>-2.7</v>
      </c>
      <c r="N8354" s="17" t="str">
        <f>IF(SalesData[[#This Row],[Profit]]&gt;0,"Profit","Loss")</f>
        <v>Loss</v>
      </c>
    </row>
    <row r="8355" spans="1:14" x14ac:dyDescent="0.25">
      <c r="A8355" s="1">
        <v>42980</v>
      </c>
      <c r="B8355" s="3">
        <f t="shared" si="390"/>
        <v>2017</v>
      </c>
      <c r="C8355" s="3">
        <f t="shared" si="391"/>
        <v>9</v>
      </c>
      <c r="D8355" t="s">
        <v>1723</v>
      </c>
      <c r="E8355" t="str">
        <f t="shared" si="392"/>
        <v>Alan Hwang20170902</v>
      </c>
      <c r="F8355">
        <f>IF(COUNTIF($E$2:E8355, E8355) = 1, MAX($F$1:F8354) + 1, INDEX($F$1:F8354, MATCH(E8355, $E$1:E8354, 0)))</f>
        <v>4155</v>
      </c>
      <c r="G8355" t="s">
        <v>33</v>
      </c>
      <c r="H8355" t="s">
        <v>11</v>
      </c>
      <c r="I8355" t="s">
        <v>20</v>
      </c>
      <c r="J8355" t="s">
        <v>1777</v>
      </c>
      <c r="K8355" s="17">
        <v>1577.94</v>
      </c>
      <c r="L8355" s="17">
        <v>3</v>
      </c>
      <c r="M8355" s="17">
        <v>757.41</v>
      </c>
      <c r="N8355" s="17" t="str">
        <f>IF(SalesData[[#This Row],[Profit]]&gt;0,"Profit","Loss")</f>
        <v>Profit</v>
      </c>
    </row>
    <row r="8356" spans="1:14" x14ac:dyDescent="0.25">
      <c r="A8356" s="1">
        <v>42980</v>
      </c>
      <c r="B8356" s="3">
        <f t="shared" si="390"/>
        <v>2017</v>
      </c>
      <c r="C8356" s="3">
        <f t="shared" si="391"/>
        <v>9</v>
      </c>
      <c r="D8356" t="s">
        <v>1286</v>
      </c>
      <c r="E8356" t="str">
        <f t="shared" si="392"/>
        <v>Luke Weiss20170902</v>
      </c>
      <c r="F8356">
        <f>IF(COUNTIF($E$2:E8356, E8356) = 1, MAX($F$1:F8355) + 1, INDEX($F$1:F8355, MATCH(E8356, $E$1:E8355, 0)))</f>
        <v>4156</v>
      </c>
      <c r="G8356" t="s">
        <v>278</v>
      </c>
      <c r="H8356" t="s">
        <v>11</v>
      </c>
      <c r="I8356" t="s">
        <v>16</v>
      </c>
      <c r="J8356" t="s">
        <v>1434</v>
      </c>
      <c r="K8356" s="17">
        <v>11.7</v>
      </c>
      <c r="L8356" s="17">
        <v>2</v>
      </c>
      <c r="M8356" s="17">
        <v>3.95</v>
      </c>
      <c r="N8356" s="17" t="str">
        <f>IF(SalesData[[#This Row],[Profit]]&gt;0,"Profit","Loss")</f>
        <v>Profit</v>
      </c>
    </row>
    <row r="8357" spans="1:14" x14ac:dyDescent="0.25">
      <c r="A8357" s="1">
        <v>42980</v>
      </c>
      <c r="B8357" s="3">
        <f t="shared" si="390"/>
        <v>2017</v>
      </c>
      <c r="C8357" s="3">
        <f t="shared" si="391"/>
        <v>9</v>
      </c>
      <c r="D8357" t="s">
        <v>576</v>
      </c>
      <c r="E8357" t="str">
        <f t="shared" si="392"/>
        <v>Marc Harrigan20170902</v>
      </c>
      <c r="F8357">
        <f>IF(COUNTIF($E$2:E8357, E8357) = 1, MAX($F$1:F8356) + 1, INDEX($F$1:F8356, MATCH(E8357, $E$1:E8356, 0)))</f>
        <v>4157</v>
      </c>
      <c r="G8357" t="s">
        <v>27</v>
      </c>
      <c r="H8357" t="s">
        <v>11</v>
      </c>
      <c r="I8357" t="s">
        <v>92</v>
      </c>
      <c r="J8357" t="s">
        <v>1387</v>
      </c>
      <c r="K8357" s="17">
        <v>43.1</v>
      </c>
      <c r="L8357" s="17">
        <v>5</v>
      </c>
      <c r="M8357" s="17">
        <v>11.21</v>
      </c>
      <c r="N8357" s="17" t="str">
        <f>IF(SalesData[[#This Row],[Profit]]&gt;0,"Profit","Loss")</f>
        <v>Profit</v>
      </c>
    </row>
    <row r="8358" spans="1:14" x14ac:dyDescent="0.25">
      <c r="A8358" s="1">
        <v>42980</v>
      </c>
      <c r="B8358" s="3">
        <f t="shared" si="390"/>
        <v>2017</v>
      </c>
      <c r="C8358" s="3">
        <f t="shared" si="391"/>
        <v>9</v>
      </c>
      <c r="D8358" t="s">
        <v>576</v>
      </c>
      <c r="E8358" t="str">
        <f t="shared" si="392"/>
        <v>Marc Harrigan20170902</v>
      </c>
      <c r="F8358">
        <f>IF(COUNTIF($E$2:E8358, E8358) = 1, MAX($F$1:F8357) + 1, INDEX($F$1:F8357, MATCH(E8358, $E$1:E8357, 0)))</f>
        <v>4157</v>
      </c>
      <c r="G8358" t="s">
        <v>27</v>
      </c>
      <c r="H8358" t="s">
        <v>34</v>
      </c>
      <c r="I8358" t="s">
        <v>47</v>
      </c>
      <c r="J8358" t="s">
        <v>1397</v>
      </c>
      <c r="K8358" s="17">
        <v>511.5</v>
      </c>
      <c r="L8358" s="17">
        <v>5</v>
      </c>
      <c r="M8358" s="17">
        <v>132.99</v>
      </c>
      <c r="N8358" s="17" t="str">
        <f>IF(SalesData[[#This Row],[Profit]]&gt;0,"Profit","Loss")</f>
        <v>Profit</v>
      </c>
    </row>
    <row r="8359" spans="1:14" x14ac:dyDescent="0.25">
      <c r="A8359" s="1">
        <v>42980</v>
      </c>
      <c r="B8359" s="3">
        <f t="shared" si="390"/>
        <v>2017</v>
      </c>
      <c r="C8359" s="3">
        <f t="shared" si="391"/>
        <v>9</v>
      </c>
      <c r="D8359" t="s">
        <v>576</v>
      </c>
      <c r="E8359" t="str">
        <f t="shared" si="392"/>
        <v>Marc Harrigan20170902</v>
      </c>
      <c r="F8359">
        <f>IF(COUNTIF($E$2:E8359, E8359) = 1, MAX($F$1:F8358) + 1, INDEX($F$1:F8358, MATCH(E8359, $E$1:E8358, 0)))</f>
        <v>4157</v>
      </c>
      <c r="G8359" t="s">
        <v>27</v>
      </c>
      <c r="H8359" t="s">
        <v>11</v>
      </c>
      <c r="I8359" t="s">
        <v>20</v>
      </c>
      <c r="J8359" t="s">
        <v>2022</v>
      </c>
      <c r="K8359" s="17">
        <v>147.91999999999999</v>
      </c>
      <c r="L8359" s="17">
        <v>5</v>
      </c>
      <c r="M8359" s="17">
        <v>46.23</v>
      </c>
      <c r="N8359" s="17" t="str">
        <f>IF(SalesData[[#This Row],[Profit]]&gt;0,"Profit","Loss")</f>
        <v>Profit</v>
      </c>
    </row>
    <row r="8360" spans="1:14" x14ac:dyDescent="0.25">
      <c r="A8360" s="1">
        <v>42981</v>
      </c>
      <c r="B8360" s="3">
        <f t="shared" si="390"/>
        <v>2017</v>
      </c>
      <c r="C8360" s="3">
        <f t="shared" si="391"/>
        <v>9</v>
      </c>
      <c r="D8360" t="s">
        <v>915</v>
      </c>
      <c r="E8360" t="str">
        <f t="shared" si="392"/>
        <v>Emily Phan20170903</v>
      </c>
      <c r="F8360">
        <f>IF(COUNTIF($E$2:E8360, E8360) = 1, MAX($F$1:F8359) + 1, INDEX($F$1:F8359, MATCH(E8360, $E$1:E8359, 0)))</f>
        <v>4158</v>
      </c>
      <c r="G8360" t="s">
        <v>15</v>
      </c>
      <c r="H8360" t="s">
        <v>11</v>
      </c>
      <c r="I8360" t="s">
        <v>20</v>
      </c>
      <c r="J8360" t="s">
        <v>1281</v>
      </c>
      <c r="K8360" s="17">
        <v>42.62</v>
      </c>
      <c r="L8360" s="17">
        <v>7</v>
      </c>
      <c r="M8360" s="17">
        <v>-68.19</v>
      </c>
      <c r="N8360" s="17" t="str">
        <f>IF(SalesData[[#This Row],[Profit]]&gt;0,"Profit","Loss")</f>
        <v>Loss</v>
      </c>
    </row>
    <row r="8361" spans="1:14" x14ac:dyDescent="0.25">
      <c r="A8361" s="1">
        <v>42981</v>
      </c>
      <c r="B8361" s="3">
        <f t="shared" si="390"/>
        <v>2017</v>
      </c>
      <c r="C8361" s="3">
        <f t="shared" si="391"/>
        <v>9</v>
      </c>
      <c r="D8361" t="s">
        <v>1152</v>
      </c>
      <c r="E8361" t="str">
        <f t="shared" si="392"/>
        <v>Arthur Prichep20170903</v>
      </c>
      <c r="F8361">
        <f>IF(COUNTIF($E$2:E8361, E8361) = 1, MAX($F$1:F8360) + 1, INDEX($F$1:F8360, MATCH(E8361, $E$1:E8360, 0)))</f>
        <v>4159</v>
      </c>
      <c r="G8361" t="s">
        <v>123</v>
      </c>
      <c r="H8361" t="s">
        <v>11</v>
      </c>
      <c r="I8361" t="s">
        <v>63</v>
      </c>
      <c r="J8361" t="s">
        <v>1444</v>
      </c>
      <c r="K8361" s="17">
        <v>24.45</v>
      </c>
      <c r="L8361" s="17">
        <v>4</v>
      </c>
      <c r="M8361" s="17">
        <v>8.86</v>
      </c>
      <c r="N8361" s="17" t="str">
        <f>IF(SalesData[[#This Row],[Profit]]&gt;0,"Profit","Loss")</f>
        <v>Profit</v>
      </c>
    </row>
    <row r="8362" spans="1:14" x14ac:dyDescent="0.25">
      <c r="A8362" s="1">
        <v>42981</v>
      </c>
      <c r="B8362" s="3">
        <f t="shared" si="390"/>
        <v>2017</v>
      </c>
      <c r="C8362" s="3">
        <f t="shared" si="391"/>
        <v>9</v>
      </c>
      <c r="D8362" t="s">
        <v>573</v>
      </c>
      <c r="E8362" t="str">
        <f t="shared" si="392"/>
        <v>Aleksandra Gannaway20170903</v>
      </c>
      <c r="F8362">
        <f>IF(COUNTIF($E$2:E8362, E8362) = 1, MAX($F$1:F8361) + 1, INDEX($F$1:F8361, MATCH(E8362, $E$1:E8361, 0)))</f>
        <v>4160</v>
      </c>
      <c r="G8362" t="s">
        <v>27</v>
      </c>
      <c r="H8362" t="s">
        <v>11</v>
      </c>
      <c r="I8362" t="s">
        <v>24</v>
      </c>
      <c r="J8362" t="s">
        <v>998</v>
      </c>
      <c r="K8362" s="17">
        <v>5.96</v>
      </c>
      <c r="L8362" s="17">
        <v>2</v>
      </c>
      <c r="M8362" s="17">
        <v>1.67</v>
      </c>
      <c r="N8362" s="17" t="str">
        <f>IF(SalesData[[#This Row],[Profit]]&gt;0,"Profit","Loss")</f>
        <v>Profit</v>
      </c>
    </row>
    <row r="8363" spans="1:14" x14ac:dyDescent="0.25">
      <c r="A8363" s="1">
        <v>42981</v>
      </c>
      <c r="B8363" s="3">
        <f t="shared" si="390"/>
        <v>2017</v>
      </c>
      <c r="C8363" s="3">
        <f t="shared" si="391"/>
        <v>9</v>
      </c>
      <c r="D8363" t="s">
        <v>343</v>
      </c>
      <c r="E8363" t="str">
        <f t="shared" si="392"/>
        <v>Sample Company A20170903</v>
      </c>
      <c r="F8363">
        <f>IF(COUNTIF($E$2:E8363, E8363) = 1, MAX($F$1:F8362) + 1, INDEX($F$1:F8362, MATCH(E8363, $E$1:E8362, 0)))</f>
        <v>4161</v>
      </c>
      <c r="G8363" t="s">
        <v>27</v>
      </c>
      <c r="H8363" t="s">
        <v>11</v>
      </c>
      <c r="I8363" t="s">
        <v>20</v>
      </c>
      <c r="J8363" t="s">
        <v>1175</v>
      </c>
      <c r="K8363" s="17">
        <v>82.56</v>
      </c>
      <c r="L8363" s="17">
        <v>5</v>
      </c>
      <c r="M8363" s="17">
        <v>28.9</v>
      </c>
      <c r="N8363" s="17" t="str">
        <f>IF(SalesData[[#This Row],[Profit]]&gt;0,"Profit","Loss")</f>
        <v>Profit</v>
      </c>
    </row>
    <row r="8364" spans="1:14" x14ac:dyDescent="0.25">
      <c r="A8364" s="1">
        <v>42981</v>
      </c>
      <c r="B8364" s="3">
        <f t="shared" si="390"/>
        <v>2017</v>
      </c>
      <c r="C8364" s="3">
        <f t="shared" si="391"/>
        <v>9</v>
      </c>
      <c r="D8364" t="s">
        <v>343</v>
      </c>
      <c r="E8364" t="str">
        <f t="shared" si="392"/>
        <v>Sample Company A20170903</v>
      </c>
      <c r="F8364">
        <f>IF(COUNTIF($E$2:E8364, E8364) = 1, MAX($F$1:F8363) + 1, INDEX($F$1:F8363, MATCH(E8364, $E$1:E8363, 0)))</f>
        <v>4161</v>
      </c>
      <c r="G8364" t="s">
        <v>27</v>
      </c>
      <c r="H8364" t="s">
        <v>39</v>
      </c>
      <c r="I8364" t="s">
        <v>52</v>
      </c>
      <c r="J8364" t="s">
        <v>544</v>
      </c>
      <c r="K8364" s="17">
        <v>284.97000000000003</v>
      </c>
      <c r="L8364" s="17">
        <v>3</v>
      </c>
      <c r="M8364" s="17">
        <v>85.49</v>
      </c>
      <c r="N8364" s="17" t="str">
        <f>IF(SalesData[[#This Row],[Profit]]&gt;0,"Profit","Loss")</f>
        <v>Profit</v>
      </c>
    </row>
    <row r="8365" spans="1:14" x14ac:dyDescent="0.25">
      <c r="A8365" s="1">
        <v>42981</v>
      </c>
      <c r="B8365" s="3">
        <f t="shared" si="390"/>
        <v>2017</v>
      </c>
      <c r="C8365" s="3">
        <f t="shared" si="391"/>
        <v>9</v>
      </c>
      <c r="D8365" t="s">
        <v>2347</v>
      </c>
      <c r="E8365" t="str">
        <f t="shared" si="392"/>
        <v>Katrina Bavinger20170903</v>
      </c>
      <c r="F8365">
        <f>IF(COUNTIF($E$2:E8365, E8365) = 1, MAX($F$1:F8364) + 1, INDEX($F$1:F8364, MATCH(E8365, $E$1:E8364, 0)))</f>
        <v>4162</v>
      </c>
      <c r="G8365" t="s">
        <v>149</v>
      </c>
      <c r="H8365" t="s">
        <v>11</v>
      </c>
      <c r="I8365" t="s">
        <v>12</v>
      </c>
      <c r="J8365" t="s">
        <v>979</v>
      </c>
      <c r="K8365" s="17">
        <v>419.4</v>
      </c>
      <c r="L8365" s="17">
        <v>4</v>
      </c>
      <c r="M8365" s="17">
        <v>201.31</v>
      </c>
      <c r="N8365" s="17" t="str">
        <f>IF(SalesData[[#This Row],[Profit]]&gt;0,"Profit","Loss")</f>
        <v>Profit</v>
      </c>
    </row>
    <row r="8366" spans="1:14" x14ac:dyDescent="0.25">
      <c r="A8366" s="1">
        <v>42981</v>
      </c>
      <c r="B8366" s="3">
        <f t="shared" si="390"/>
        <v>2017</v>
      </c>
      <c r="C8366" s="3">
        <f t="shared" si="391"/>
        <v>9</v>
      </c>
      <c r="D8366" t="s">
        <v>2347</v>
      </c>
      <c r="E8366" t="str">
        <f t="shared" si="392"/>
        <v>Katrina Bavinger20170903</v>
      </c>
      <c r="F8366">
        <f>IF(COUNTIF($E$2:E8366, E8366) = 1, MAX($F$1:F8365) + 1, INDEX($F$1:F8365, MATCH(E8366, $E$1:E8365, 0)))</f>
        <v>4162</v>
      </c>
      <c r="G8366" t="s">
        <v>149</v>
      </c>
      <c r="H8366" t="s">
        <v>34</v>
      </c>
      <c r="I8366" t="s">
        <v>35</v>
      </c>
      <c r="J8366" t="s">
        <v>1484</v>
      </c>
      <c r="K8366" s="17">
        <v>90.8</v>
      </c>
      <c r="L8366" s="17">
        <v>1</v>
      </c>
      <c r="M8366" s="17">
        <v>14.12</v>
      </c>
      <c r="N8366" s="17" t="str">
        <f>IF(SalesData[[#This Row],[Profit]]&gt;0,"Profit","Loss")</f>
        <v>Profit</v>
      </c>
    </row>
    <row r="8367" spans="1:14" x14ac:dyDescent="0.25">
      <c r="A8367" s="1">
        <v>42981</v>
      </c>
      <c r="B8367" s="3">
        <f t="shared" si="390"/>
        <v>2017</v>
      </c>
      <c r="C8367" s="3">
        <f t="shared" si="391"/>
        <v>9</v>
      </c>
      <c r="D8367" t="s">
        <v>2347</v>
      </c>
      <c r="E8367" t="str">
        <f t="shared" si="392"/>
        <v>Katrina Bavinger20170903</v>
      </c>
      <c r="F8367">
        <f>IF(COUNTIF($E$2:E8367, E8367) = 1, MAX($F$1:F8366) + 1, INDEX($F$1:F8366, MATCH(E8367, $E$1:E8366, 0)))</f>
        <v>4162</v>
      </c>
      <c r="G8367" t="s">
        <v>149</v>
      </c>
      <c r="H8367" t="s">
        <v>34</v>
      </c>
      <c r="I8367" t="s">
        <v>35</v>
      </c>
      <c r="J8367" t="s">
        <v>1819</v>
      </c>
      <c r="K8367" s="17">
        <v>181.76</v>
      </c>
      <c r="L8367" s="17">
        <v>2</v>
      </c>
      <c r="M8367" s="17">
        <v>-8.08</v>
      </c>
      <c r="N8367" s="17" t="str">
        <f>IF(SalesData[[#This Row],[Profit]]&gt;0,"Profit","Loss")</f>
        <v>Loss</v>
      </c>
    </row>
    <row r="8368" spans="1:14" x14ac:dyDescent="0.25">
      <c r="A8368" s="1">
        <v>42981</v>
      </c>
      <c r="B8368" s="3">
        <f t="shared" si="390"/>
        <v>2017</v>
      </c>
      <c r="C8368" s="3">
        <f t="shared" si="391"/>
        <v>9</v>
      </c>
      <c r="D8368" t="s">
        <v>2347</v>
      </c>
      <c r="E8368" t="str">
        <f t="shared" si="392"/>
        <v>Katrina Bavinger20170903</v>
      </c>
      <c r="F8368">
        <f>IF(COUNTIF($E$2:E8368, E8368) = 1, MAX($F$1:F8367) + 1, INDEX($F$1:F8367, MATCH(E8368, $E$1:E8367, 0)))</f>
        <v>4162</v>
      </c>
      <c r="G8368" t="s">
        <v>149</v>
      </c>
      <c r="H8368" t="s">
        <v>11</v>
      </c>
      <c r="I8368" t="s">
        <v>24</v>
      </c>
      <c r="J8368" t="s">
        <v>869</v>
      </c>
      <c r="K8368" s="17">
        <v>5.56</v>
      </c>
      <c r="L8368" s="17">
        <v>2</v>
      </c>
      <c r="M8368" s="17">
        <v>2.2200000000000002</v>
      </c>
      <c r="N8368" s="17" t="str">
        <f>IF(SalesData[[#This Row],[Profit]]&gt;0,"Profit","Loss")</f>
        <v>Profit</v>
      </c>
    </row>
    <row r="8369" spans="1:14" x14ac:dyDescent="0.25">
      <c r="A8369" s="1">
        <v>42981</v>
      </c>
      <c r="B8369" s="3">
        <f t="shared" si="390"/>
        <v>2017</v>
      </c>
      <c r="C8369" s="3">
        <f t="shared" si="391"/>
        <v>9</v>
      </c>
      <c r="D8369" t="s">
        <v>1652</v>
      </c>
      <c r="E8369" t="str">
        <f t="shared" si="392"/>
        <v>Joe Kamberova20170903</v>
      </c>
      <c r="F8369">
        <f>IF(COUNTIF($E$2:E8369, E8369) = 1, MAX($F$1:F8368) + 1, INDEX($F$1:F8368, MATCH(E8369, $E$1:E8368, 0)))</f>
        <v>4163</v>
      </c>
      <c r="G8369" t="s">
        <v>27</v>
      </c>
      <c r="H8369" t="s">
        <v>34</v>
      </c>
      <c r="I8369" t="s">
        <v>74</v>
      </c>
      <c r="J8369" t="s">
        <v>342</v>
      </c>
      <c r="K8369" s="17">
        <v>239.67</v>
      </c>
      <c r="L8369" s="17">
        <v>2</v>
      </c>
      <c r="M8369" s="17">
        <v>14.1</v>
      </c>
      <c r="N8369" s="17" t="str">
        <f>IF(SalesData[[#This Row],[Profit]]&gt;0,"Profit","Loss")</f>
        <v>Profit</v>
      </c>
    </row>
    <row r="8370" spans="1:14" x14ac:dyDescent="0.25">
      <c r="A8370" s="1">
        <v>42981</v>
      </c>
      <c r="B8370" s="3">
        <f t="shared" si="390"/>
        <v>2017</v>
      </c>
      <c r="C8370" s="3">
        <f t="shared" si="391"/>
        <v>9</v>
      </c>
      <c r="D8370" t="s">
        <v>1005</v>
      </c>
      <c r="E8370" t="str">
        <f t="shared" si="392"/>
        <v>Arthur Gainer20170903</v>
      </c>
      <c r="F8370">
        <f>IF(COUNTIF($E$2:E8370, E8370) = 1, MAX($F$1:F8369) + 1, INDEX($F$1:F8369, MATCH(E8370, $E$1:E8369, 0)))</f>
        <v>4164</v>
      </c>
      <c r="G8370" t="s">
        <v>10</v>
      </c>
      <c r="H8370" t="s">
        <v>34</v>
      </c>
      <c r="I8370" t="s">
        <v>47</v>
      </c>
      <c r="J8370" t="s">
        <v>1996</v>
      </c>
      <c r="K8370" s="17">
        <v>108.4</v>
      </c>
      <c r="L8370" s="17">
        <v>5</v>
      </c>
      <c r="M8370" s="17">
        <v>-105.69</v>
      </c>
      <c r="N8370" s="17" t="str">
        <f>IF(SalesData[[#This Row],[Profit]]&gt;0,"Profit","Loss")</f>
        <v>Loss</v>
      </c>
    </row>
    <row r="8371" spans="1:14" x14ac:dyDescent="0.25">
      <c r="A8371" s="1">
        <v>42981</v>
      </c>
      <c r="B8371" s="3">
        <f t="shared" si="390"/>
        <v>2017</v>
      </c>
      <c r="C8371" s="3">
        <f t="shared" si="391"/>
        <v>9</v>
      </c>
      <c r="D8371" t="s">
        <v>578</v>
      </c>
      <c r="E8371" t="str">
        <f t="shared" si="392"/>
        <v>Muhammed Yedwab20170903</v>
      </c>
      <c r="F8371">
        <f>IF(COUNTIF($E$2:E8371, E8371) = 1, MAX($F$1:F8370) + 1, INDEX($F$1:F8370, MATCH(E8371, $E$1:E8370, 0)))</f>
        <v>4165</v>
      </c>
      <c r="G8371" t="s">
        <v>15</v>
      </c>
      <c r="H8371" t="s">
        <v>11</v>
      </c>
      <c r="I8371" t="s">
        <v>12</v>
      </c>
      <c r="J8371" t="s">
        <v>2697</v>
      </c>
      <c r="K8371" s="17">
        <v>8.9</v>
      </c>
      <c r="L8371" s="17">
        <v>3</v>
      </c>
      <c r="M8371" s="17">
        <v>3.34</v>
      </c>
      <c r="N8371" s="17" t="str">
        <f>IF(SalesData[[#This Row],[Profit]]&gt;0,"Profit","Loss")</f>
        <v>Profit</v>
      </c>
    </row>
    <row r="8372" spans="1:14" x14ac:dyDescent="0.25">
      <c r="A8372" s="1">
        <v>42981</v>
      </c>
      <c r="B8372" s="3">
        <f t="shared" si="390"/>
        <v>2017</v>
      </c>
      <c r="C8372" s="3">
        <f t="shared" si="391"/>
        <v>9</v>
      </c>
      <c r="D8372" t="s">
        <v>578</v>
      </c>
      <c r="E8372" t="str">
        <f t="shared" si="392"/>
        <v>Muhammed Yedwab20170903</v>
      </c>
      <c r="F8372">
        <f>IF(COUNTIF($E$2:E8372, E8372) = 1, MAX($F$1:F8371) + 1, INDEX($F$1:F8371, MATCH(E8372, $E$1:E8371, 0)))</f>
        <v>4165</v>
      </c>
      <c r="G8372" t="s">
        <v>15</v>
      </c>
      <c r="H8372" t="s">
        <v>39</v>
      </c>
      <c r="I8372" t="s">
        <v>52</v>
      </c>
      <c r="J8372" t="s">
        <v>243</v>
      </c>
      <c r="K8372" s="17">
        <v>100.8</v>
      </c>
      <c r="L8372" s="17">
        <v>2</v>
      </c>
      <c r="M8372" s="17">
        <v>21.42</v>
      </c>
      <c r="N8372" s="17" t="str">
        <f>IF(SalesData[[#This Row],[Profit]]&gt;0,"Profit","Loss")</f>
        <v>Profit</v>
      </c>
    </row>
    <row r="8373" spans="1:14" x14ac:dyDescent="0.25">
      <c r="A8373" s="1">
        <v>42982</v>
      </c>
      <c r="B8373" s="3">
        <f t="shared" si="390"/>
        <v>2017</v>
      </c>
      <c r="C8373" s="3">
        <f t="shared" si="391"/>
        <v>9</v>
      </c>
      <c r="D8373" t="s">
        <v>1994</v>
      </c>
      <c r="E8373" t="str">
        <f t="shared" si="392"/>
        <v>John Dryer20170904</v>
      </c>
      <c r="F8373">
        <f>IF(COUNTIF($E$2:E8373, E8373) = 1, MAX($F$1:F8372) + 1, INDEX($F$1:F8372, MATCH(E8373, $E$1:E8372, 0)))</f>
        <v>4166</v>
      </c>
      <c r="G8373" t="s">
        <v>10</v>
      </c>
      <c r="H8373" t="s">
        <v>11</v>
      </c>
      <c r="I8373" t="s">
        <v>24</v>
      </c>
      <c r="J8373" t="s">
        <v>2351</v>
      </c>
      <c r="K8373" s="17">
        <v>10.19</v>
      </c>
      <c r="L8373" s="17">
        <v>7</v>
      </c>
      <c r="M8373" s="17">
        <v>3.19</v>
      </c>
      <c r="N8373" s="17" t="str">
        <f>IF(SalesData[[#This Row],[Profit]]&gt;0,"Profit","Loss")</f>
        <v>Profit</v>
      </c>
    </row>
    <row r="8374" spans="1:14" x14ac:dyDescent="0.25">
      <c r="A8374" s="1">
        <v>42982</v>
      </c>
      <c r="B8374" s="3">
        <f t="shared" si="390"/>
        <v>2017</v>
      </c>
      <c r="C8374" s="3">
        <f t="shared" si="391"/>
        <v>9</v>
      </c>
      <c r="D8374" t="s">
        <v>1994</v>
      </c>
      <c r="E8374" t="str">
        <f t="shared" si="392"/>
        <v>John Dryer20170904</v>
      </c>
      <c r="F8374">
        <f>IF(COUNTIF($E$2:E8374, E8374) = 1, MAX($F$1:F8373) + 1, INDEX($F$1:F8373, MATCH(E8374, $E$1:E8373, 0)))</f>
        <v>4166</v>
      </c>
      <c r="G8374" t="s">
        <v>10</v>
      </c>
      <c r="H8374" t="s">
        <v>11</v>
      </c>
      <c r="I8374" t="s">
        <v>18</v>
      </c>
      <c r="J8374" t="s">
        <v>1592</v>
      </c>
      <c r="K8374" s="17">
        <v>16.78</v>
      </c>
      <c r="L8374" s="17">
        <v>1</v>
      </c>
      <c r="M8374" s="17">
        <v>-0.21</v>
      </c>
      <c r="N8374" s="17" t="str">
        <f>IF(SalesData[[#This Row],[Profit]]&gt;0,"Profit","Loss")</f>
        <v>Loss</v>
      </c>
    </row>
    <row r="8375" spans="1:14" x14ac:dyDescent="0.25">
      <c r="A8375" s="1">
        <v>42982</v>
      </c>
      <c r="B8375" s="3">
        <f t="shared" si="390"/>
        <v>2017</v>
      </c>
      <c r="C8375" s="3">
        <f t="shared" si="391"/>
        <v>9</v>
      </c>
      <c r="D8375" t="s">
        <v>1994</v>
      </c>
      <c r="E8375" t="str">
        <f t="shared" si="392"/>
        <v>John Dryer20170904</v>
      </c>
      <c r="F8375">
        <f>IF(COUNTIF($E$2:E8375, E8375) = 1, MAX($F$1:F8374) + 1, INDEX($F$1:F8374, MATCH(E8375, $E$1:E8374, 0)))</f>
        <v>4166</v>
      </c>
      <c r="G8375" t="s">
        <v>10</v>
      </c>
      <c r="H8375" t="s">
        <v>11</v>
      </c>
      <c r="I8375" t="s">
        <v>24</v>
      </c>
      <c r="J8375" t="s">
        <v>2357</v>
      </c>
      <c r="K8375" s="17">
        <v>13.12</v>
      </c>
      <c r="L8375" s="17">
        <v>5</v>
      </c>
      <c r="M8375" s="17">
        <v>3.77</v>
      </c>
      <c r="N8375" s="17" t="str">
        <f>IF(SalesData[[#This Row],[Profit]]&gt;0,"Profit","Loss")</f>
        <v>Profit</v>
      </c>
    </row>
    <row r="8376" spans="1:14" x14ac:dyDescent="0.25">
      <c r="A8376" s="1">
        <v>42982</v>
      </c>
      <c r="B8376" s="3">
        <f t="shared" si="390"/>
        <v>2017</v>
      </c>
      <c r="C8376" s="3">
        <f t="shared" si="391"/>
        <v>9</v>
      </c>
      <c r="D8376" t="s">
        <v>259</v>
      </c>
      <c r="E8376" t="str">
        <f t="shared" si="392"/>
        <v>Aimee Bixby20170904</v>
      </c>
      <c r="F8376">
        <f>IF(COUNTIF($E$2:E8376, E8376) = 1, MAX($F$1:F8375) + 1, INDEX($F$1:F8375, MATCH(E8376, $E$1:E8375, 0)))</f>
        <v>4167</v>
      </c>
      <c r="G8376" t="s">
        <v>149</v>
      </c>
      <c r="H8376" t="s">
        <v>39</v>
      </c>
      <c r="I8376" t="s">
        <v>52</v>
      </c>
      <c r="J8376" t="s">
        <v>1969</v>
      </c>
      <c r="K8376" s="17">
        <v>91.96</v>
      </c>
      <c r="L8376" s="17">
        <v>4</v>
      </c>
      <c r="M8376" s="17">
        <v>39.54</v>
      </c>
      <c r="N8376" s="17" t="str">
        <f>IF(SalesData[[#This Row],[Profit]]&gt;0,"Profit","Loss")</f>
        <v>Profit</v>
      </c>
    </row>
    <row r="8377" spans="1:14" x14ac:dyDescent="0.25">
      <c r="A8377" s="1">
        <v>42982</v>
      </c>
      <c r="B8377" s="3">
        <f t="shared" si="390"/>
        <v>2017</v>
      </c>
      <c r="C8377" s="3">
        <f t="shared" si="391"/>
        <v>9</v>
      </c>
      <c r="D8377" t="s">
        <v>458</v>
      </c>
      <c r="E8377" t="str">
        <f t="shared" si="392"/>
        <v>Greg Maxwell20170904</v>
      </c>
      <c r="F8377">
        <f>IF(COUNTIF($E$2:E8377, E8377) = 1, MAX($F$1:F8376) + 1, INDEX($F$1:F8376, MATCH(E8377, $E$1:E8376, 0)))</f>
        <v>4168</v>
      </c>
      <c r="G8377" t="s">
        <v>27</v>
      </c>
      <c r="H8377" t="s">
        <v>34</v>
      </c>
      <c r="I8377" t="s">
        <v>145</v>
      </c>
      <c r="J8377" t="s">
        <v>402</v>
      </c>
      <c r="K8377" s="17">
        <v>1322.35</v>
      </c>
      <c r="L8377" s="17">
        <v>3</v>
      </c>
      <c r="M8377" s="17">
        <v>-99.18</v>
      </c>
      <c r="N8377" s="17" t="str">
        <f>IF(SalesData[[#This Row],[Profit]]&gt;0,"Profit","Loss")</f>
        <v>Loss</v>
      </c>
    </row>
    <row r="8378" spans="1:14" x14ac:dyDescent="0.25">
      <c r="A8378" s="1">
        <v>42982</v>
      </c>
      <c r="B8378" s="3">
        <f t="shared" si="390"/>
        <v>2017</v>
      </c>
      <c r="C8378" s="3">
        <f t="shared" si="391"/>
        <v>9</v>
      </c>
      <c r="D8378" t="s">
        <v>2347</v>
      </c>
      <c r="E8378" t="str">
        <f t="shared" si="392"/>
        <v>Katrina Bavinger20170904</v>
      </c>
      <c r="F8378">
        <f>IF(COUNTIF($E$2:E8378, E8378) = 1, MAX($F$1:F8377) + 1, INDEX($F$1:F8377, MATCH(E8378, $E$1:E8377, 0)))</f>
        <v>4169</v>
      </c>
      <c r="G8378" t="s">
        <v>27</v>
      </c>
      <c r="H8378" t="s">
        <v>11</v>
      </c>
      <c r="I8378" t="s">
        <v>12</v>
      </c>
      <c r="J8378" t="s">
        <v>219</v>
      </c>
      <c r="K8378" s="17">
        <v>12.96</v>
      </c>
      <c r="L8378" s="17">
        <v>2</v>
      </c>
      <c r="M8378" s="17">
        <v>6.22</v>
      </c>
      <c r="N8378" s="17" t="str">
        <f>IF(SalesData[[#This Row],[Profit]]&gt;0,"Profit","Loss")</f>
        <v>Profit</v>
      </c>
    </row>
    <row r="8379" spans="1:14" x14ac:dyDescent="0.25">
      <c r="A8379" s="1">
        <v>42982</v>
      </c>
      <c r="B8379" s="3">
        <f t="shared" si="390"/>
        <v>2017</v>
      </c>
      <c r="C8379" s="3">
        <f t="shared" si="391"/>
        <v>9</v>
      </c>
      <c r="D8379" t="s">
        <v>2347</v>
      </c>
      <c r="E8379" t="str">
        <f t="shared" si="392"/>
        <v>Katrina Bavinger20170904</v>
      </c>
      <c r="F8379">
        <f>IF(COUNTIF($E$2:E8379, E8379) = 1, MAX($F$1:F8378) + 1, INDEX($F$1:F8378, MATCH(E8379, $E$1:E8378, 0)))</f>
        <v>4169</v>
      </c>
      <c r="G8379" t="s">
        <v>27</v>
      </c>
      <c r="H8379" t="s">
        <v>39</v>
      </c>
      <c r="I8379" t="s">
        <v>40</v>
      </c>
      <c r="J8379" t="s">
        <v>1215</v>
      </c>
      <c r="K8379" s="17">
        <v>43.18</v>
      </c>
      <c r="L8379" s="17">
        <v>3</v>
      </c>
      <c r="M8379" s="17">
        <v>15.11</v>
      </c>
      <c r="N8379" s="17" t="str">
        <f>IF(SalesData[[#This Row],[Profit]]&gt;0,"Profit","Loss")</f>
        <v>Profit</v>
      </c>
    </row>
    <row r="8380" spans="1:14" x14ac:dyDescent="0.25">
      <c r="A8380" s="1">
        <v>42982</v>
      </c>
      <c r="B8380" s="3">
        <f t="shared" si="390"/>
        <v>2017</v>
      </c>
      <c r="C8380" s="3">
        <f t="shared" si="391"/>
        <v>9</v>
      </c>
      <c r="D8380" t="s">
        <v>2271</v>
      </c>
      <c r="E8380" t="str">
        <f t="shared" si="392"/>
        <v>Helen Wasserman20170904</v>
      </c>
      <c r="F8380">
        <f>IF(COUNTIF($E$2:E8380, E8380) = 1, MAX($F$1:F8379) + 1, INDEX($F$1:F8379, MATCH(E8380, $E$1:E8379, 0)))</f>
        <v>4170</v>
      </c>
      <c r="G8380" t="s">
        <v>15</v>
      </c>
      <c r="H8380" t="s">
        <v>34</v>
      </c>
      <c r="I8380" t="s">
        <v>74</v>
      </c>
      <c r="J8380" t="s">
        <v>2698</v>
      </c>
      <c r="K8380" s="17">
        <v>825.17</v>
      </c>
      <c r="L8380" s="17">
        <v>9</v>
      </c>
      <c r="M8380" s="17">
        <v>-117.88</v>
      </c>
      <c r="N8380" s="17" t="str">
        <f>IF(SalesData[[#This Row],[Profit]]&gt;0,"Profit","Loss")</f>
        <v>Loss</v>
      </c>
    </row>
    <row r="8381" spans="1:14" x14ac:dyDescent="0.25">
      <c r="A8381" s="1">
        <v>42982</v>
      </c>
      <c r="B8381" s="3">
        <f t="shared" si="390"/>
        <v>2017</v>
      </c>
      <c r="C8381" s="3">
        <f t="shared" si="391"/>
        <v>9</v>
      </c>
      <c r="D8381" t="s">
        <v>2271</v>
      </c>
      <c r="E8381" t="str">
        <f t="shared" si="392"/>
        <v>Helen Wasserman20170904</v>
      </c>
      <c r="F8381">
        <f>IF(COUNTIF($E$2:E8381, E8381) = 1, MAX($F$1:F8380) + 1, INDEX($F$1:F8380, MATCH(E8381, $E$1:E8380, 0)))</f>
        <v>4170</v>
      </c>
      <c r="G8381" t="s">
        <v>15</v>
      </c>
      <c r="H8381" t="s">
        <v>11</v>
      </c>
      <c r="I8381" t="s">
        <v>12</v>
      </c>
      <c r="J8381" t="s">
        <v>1887</v>
      </c>
      <c r="K8381" s="17">
        <v>17.760000000000002</v>
      </c>
      <c r="L8381" s="17">
        <v>3</v>
      </c>
      <c r="M8381" s="17">
        <v>5.55</v>
      </c>
      <c r="N8381" s="17" t="str">
        <f>IF(SalesData[[#This Row],[Profit]]&gt;0,"Profit","Loss")</f>
        <v>Profit</v>
      </c>
    </row>
    <row r="8382" spans="1:14" x14ac:dyDescent="0.25">
      <c r="A8382" s="1">
        <v>42982</v>
      </c>
      <c r="B8382" s="3">
        <f t="shared" si="390"/>
        <v>2017</v>
      </c>
      <c r="C8382" s="3">
        <f t="shared" si="391"/>
        <v>9</v>
      </c>
      <c r="D8382" t="s">
        <v>2271</v>
      </c>
      <c r="E8382" t="str">
        <f t="shared" si="392"/>
        <v>Helen Wasserman20170904</v>
      </c>
      <c r="F8382">
        <f>IF(COUNTIF($E$2:E8382, E8382) = 1, MAX($F$1:F8381) + 1, INDEX($F$1:F8381, MATCH(E8382, $E$1:E8381, 0)))</f>
        <v>4170</v>
      </c>
      <c r="G8382" t="s">
        <v>15</v>
      </c>
      <c r="H8382" t="s">
        <v>11</v>
      </c>
      <c r="I8382" t="s">
        <v>24</v>
      </c>
      <c r="J8382" t="s">
        <v>1915</v>
      </c>
      <c r="K8382" s="17">
        <v>6.91</v>
      </c>
      <c r="L8382" s="17">
        <v>3</v>
      </c>
      <c r="M8382" s="17">
        <v>0.86</v>
      </c>
      <c r="N8382" s="17" t="str">
        <f>IF(SalesData[[#This Row],[Profit]]&gt;0,"Profit","Loss")</f>
        <v>Profit</v>
      </c>
    </row>
    <row r="8383" spans="1:14" x14ac:dyDescent="0.25">
      <c r="A8383" s="1">
        <v>42982</v>
      </c>
      <c r="B8383" s="3">
        <f t="shared" si="390"/>
        <v>2017</v>
      </c>
      <c r="C8383" s="3">
        <f t="shared" si="391"/>
        <v>9</v>
      </c>
      <c r="D8383" t="s">
        <v>1571</v>
      </c>
      <c r="E8383" t="str">
        <f t="shared" si="392"/>
        <v>Maribeth Dona20170904</v>
      </c>
      <c r="F8383">
        <f>IF(COUNTIF($E$2:E8383, E8383) = 1, MAX($F$1:F8382) + 1, INDEX($F$1:F8382, MATCH(E8383, $E$1:E8382, 0)))</f>
        <v>4171</v>
      </c>
      <c r="G8383" t="s">
        <v>78</v>
      </c>
      <c r="H8383" t="s">
        <v>11</v>
      </c>
      <c r="I8383" t="s">
        <v>24</v>
      </c>
      <c r="J8383" t="s">
        <v>811</v>
      </c>
      <c r="K8383" s="17">
        <v>8.26</v>
      </c>
      <c r="L8383" s="17">
        <v>4</v>
      </c>
      <c r="M8383" s="17">
        <v>0.62</v>
      </c>
      <c r="N8383" s="17" t="str">
        <f>IF(SalesData[[#This Row],[Profit]]&gt;0,"Profit","Loss")</f>
        <v>Profit</v>
      </c>
    </row>
    <row r="8384" spans="1:14" x14ac:dyDescent="0.25">
      <c r="A8384" s="1">
        <v>42982</v>
      </c>
      <c r="B8384" s="3">
        <f t="shared" si="390"/>
        <v>2017</v>
      </c>
      <c r="C8384" s="3">
        <f t="shared" si="391"/>
        <v>9</v>
      </c>
      <c r="D8384" t="s">
        <v>1571</v>
      </c>
      <c r="E8384" t="str">
        <f t="shared" si="392"/>
        <v>Maribeth Dona20170904</v>
      </c>
      <c r="F8384">
        <f>IF(COUNTIF($E$2:E8384, E8384) = 1, MAX($F$1:F8383) + 1, INDEX($F$1:F8383, MATCH(E8384, $E$1:E8383, 0)))</f>
        <v>4171</v>
      </c>
      <c r="G8384" t="s">
        <v>78</v>
      </c>
      <c r="H8384" t="s">
        <v>11</v>
      </c>
      <c r="I8384" t="s">
        <v>20</v>
      </c>
      <c r="J8384" t="s">
        <v>1533</v>
      </c>
      <c r="K8384" s="17">
        <v>25.56</v>
      </c>
      <c r="L8384" s="17">
        <v>5</v>
      </c>
      <c r="M8384" s="17">
        <v>-20.45</v>
      </c>
      <c r="N8384" s="17" t="str">
        <f>IF(SalesData[[#This Row],[Profit]]&gt;0,"Profit","Loss")</f>
        <v>Loss</v>
      </c>
    </row>
    <row r="8385" spans="1:14" x14ac:dyDescent="0.25">
      <c r="A8385" s="1">
        <v>42982</v>
      </c>
      <c r="B8385" s="3">
        <f t="shared" si="390"/>
        <v>2017</v>
      </c>
      <c r="C8385" s="3">
        <f t="shared" si="391"/>
        <v>9</v>
      </c>
      <c r="D8385" t="s">
        <v>1571</v>
      </c>
      <c r="E8385" t="str">
        <f t="shared" si="392"/>
        <v>Maribeth Dona20170904</v>
      </c>
      <c r="F8385">
        <f>IF(COUNTIF($E$2:E8385, E8385) = 1, MAX($F$1:F8384) + 1, INDEX($F$1:F8384, MATCH(E8385, $E$1:E8384, 0)))</f>
        <v>4171</v>
      </c>
      <c r="G8385" t="s">
        <v>78</v>
      </c>
      <c r="H8385" t="s">
        <v>11</v>
      </c>
      <c r="I8385" t="s">
        <v>20</v>
      </c>
      <c r="J8385" t="s">
        <v>1630</v>
      </c>
      <c r="K8385" s="17">
        <v>4.37</v>
      </c>
      <c r="L8385" s="17">
        <v>2</v>
      </c>
      <c r="M8385" s="17">
        <v>-3.06</v>
      </c>
      <c r="N8385" s="17" t="str">
        <f>IF(SalesData[[#This Row],[Profit]]&gt;0,"Profit","Loss")</f>
        <v>Loss</v>
      </c>
    </row>
    <row r="8386" spans="1:14" x14ac:dyDescent="0.25">
      <c r="A8386" s="1">
        <v>42982</v>
      </c>
      <c r="B8386" s="3">
        <f t="shared" ref="B8386:B8449" si="393">YEAR(A8386)</f>
        <v>2017</v>
      </c>
      <c r="C8386" s="3">
        <f t="shared" ref="C8386:C8449" si="394">MONTH(A8386)</f>
        <v>9</v>
      </c>
      <c r="D8386" t="s">
        <v>1571</v>
      </c>
      <c r="E8386" t="str">
        <f t="shared" ref="E8386:E8449" si="395">D8386 &amp; TEXT(A8386, "yyyymmdd")</f>
        <v>Maribeth Dona20170904</v>
      </c>
      <c r="F8386">
        <f>IF(COUNTIF($E$2:E8386, E8386) = 1, MAX($F$1:F8385) + 1, INDEX($F$1:F8385, MATCH(E8386, $E$1:E8385, 0)))</f>
        <v>4171</v>
      </c>
      <c r="G8386" t="s">
        <v>78</v>
      </c>
      <c r="H8386" t="s">
        <v>11</v>
      </c>
      <c r="I8386" t="s">
        <v>12</v>
      </c>
      <c r="J8386" t="s">
        <v>2437</v>
      </c>
      <c r="K8386" s="17">
        <v>11.52</v>
      </c>
      <c r="L8386" s="17">
        <v>4</v>
      </c>
      <c r="M8386" s="17">
        <v>3.74</v>
      </c>
      <c r="N8386" s="17" t="str">
        <f>IF(SalesData[[#This Row],[Profit]]&gt;0,"Profit","Loss")</f>
        <v>Profit</v>
      </c>
    </row>
    <row r="8387" spans="1:14" x14ac:dyDescent="0.25">
      <c r="A8387" s="1">
        <v>42982</v>
      </c>
      <c r="B8387" s="3">
        <f t="shared" si="393"/>
        <v>2017</v>
      </c>
      <c r="C8387" s="3">
        <f t="shared" si="394"/>
        <v>9</v>
      </c>
      <c r="D8387" t="s">
        <v>1781</v>
      </c>
      <c r="E8387" t="str">
        <f t="shared" si="395"/>
        <v>Ralph Arnett20170904</v>
      </c>
      <c r="F8387">
        <f>IF(COUNTIF($E$2:E8387, E8387) = 1, MAX($F$1:F8386) + 1, INDEX($F$1:F8386, MATCH(E8387, $E$1:E8386, 0)))</f>
        <v>4172</v>
      </c>
      <c r="G8387" t="s">
        <v>27</v>
      </c>
      <c r="H8387" t="s">
        <v>11</v>
      </c>
      <c r="I8387" t="s">
        <v>20</v>
      </c>
      <c r="J8387" t="s">
        <v>37</v>
      </c>
      <c r="K8387" s="17">
        <v>487.98</v>
      </c>
      <c r="L8387" s="17">
        <v>2</v>
      </c>
      <c r="M8387" s="17">
        <v>152.5</v>
      </c>
      <c r="N8387" s="17" t="str">
        <f>IF(SalesData[[#This Row],[Profit]]&gt;0,"Profit","Loss")</f>
        <v>Profit</v>
      </c>
    </row>
    <row r="8388" spans="1:14" x14ac:dyDescent="0.25">
      <c r="A8388" s="1">
        <v>42982</v>
      </c>
      <c r="B8388" s="3">
        <f t="shared" si="393"/>
        <v>2017</v>
      </c>
      <c r="C8388" s="3">
        <f t="shared" si="394"/>
        <v>9</v>
      </c>
      <c r="D8388" t="s">
        <v>1781</v>
      </c>
      <c r="E8388" t="str">
        <f t="shared" si="395"/>
        <v>Ralph Arnett20170904</v>
      </c>
      <c r="F8388">
        <f>IF(COUNTIF($E$2:E8388, E8388) = 1, MAX($F$1:F8387) + 1, INDEX($F$1:F8387, MATCH(E8388, $E$1:E8387, 0)))</f>
        <v>4172</v>
      </c>
      <c r="G8388" t="s">
        <v>27</v>
      </c>
      <c r="H8388" t="s">
        <v>39</v>
      </c>
      <c r="I8388" t="s">
        <v>40</v>
      </c>
      <c r="J8388" t="s">
        <v>1342</v>
      </c>
      <c r="K8388" s="17">
        <v>5.56</v>
      </c>
      <c r="L8388" s="17">
        <v>1</v>
      </c>
      <c r="M8388" s="17">
        <v>1.74</v>
      </c>
      <c r="N8388" s="17" t="str">
        <f>IF(SalesData[[#This Row],[Profit]]&gt;0,"Profit","Loss")</f>
        <v>Profit</v>
      </c>
    </row>
    <row r="8389" spans="1:14" x14ac:dyDescent="0.25">
      <c r="A8389" s="1">
        <v>42982</v>
      </c>
      <c r="B8389" s="3">
        <f t="shared" si="393"/>
        <v>2017</v>
      </c>
      <c r="C8389" s="3">
        <f t="shared" si="394"/>
        <v>9</v>
      </c>
      <c r="D8389" t="s">
        <v>1781</v>
      </c>
      <c r="E8389" t="str">
        <f t="shared" si="395"/>
        <v>Ralph Arnett20170904</v>
      </c>
      <c r="F8389">
        <f>IF(COUNTIF($E$2:E8389, E8389) = 1, MAX($F$1:F8388) + 1, INDEX($F$1:F8388, MATCH(E8389, $E$1:E8388, 0)))</f>
        <v>4172</v>
      </c>
      <c r="G8389" t="s">
        <v>27</v>
      </c>
      <c r="H8389" t="s">
        <v>11</v>
      </c>
      <c r="I8389" t="s">
        <v>18</v>
      </c>
      <c r="J8389" t="s">
        <v>1560</v>
      </c>
      <c r="K8389" s="17">
        <v>217.85</v>
      </c>
      <c r="L8389" s="17">
        <v>5</v>
      </c>
      <c r="M8389" s="17">
        <v>65.36</v>
      </c>
      <c r="N8389" s="17" t="str">
        <f>IF(SalesData[[#This Row],[Profit]]&gt;0,"Profit","Loss")</f>
        <v>Profit</v>
      </c>
    </row>
    <row r="8390" spans="1:14" x14ac:dyDescent="0.25">
      <c r="A8390" s="1">
        <v>42982</v>
      </c>
      <c r="B8390" s="3">
        <f t="shared" si="393"/>
        <v>2017</v>
      </c>
      <c r="C8390" s="3">
        <f t="shared" si="394"/>
        <v>9</v>
      </c>
      <c r="D8390" t="s">
        <v>77</v>
      </c>
      <c r="E8390" t="str">
        <f t="shared" si="395"/>
        <v>Michael Moore20170904</v>
      </c>
      <c r="F8390">
        <f>IF(COUNTIF($E$2:E8390, E8390) = 1, MAX($F$1:F8389) + 1, INDEX($F$1:F8389, MATCH(E8390, $E$1:E8389, 0)))</f>
        <v>4173</v>
      </c>
      <c r="G8390" t="s">
        <v>23</v>
      </c>
      <c r="H8390" t="s">
        <v>39</v>
      </c>
      <c r="I8390" t="s">
        <v>52</v>
      </c>
      <c r="J8390" t="s">
        <v>1742</v>
      </c>
      <c r="K8390" s="17">
        <v>19.04</v>
      </c>
      <c r="L8390" s="17">
        <v>4</v>
      </c>
      <c r="M8390" s="17">
        <v>-1.43</v>
      </c>
      <c r="N8390" s="17" t="str">
        <f>IF(SalesData[[#This Row],[Profit]]&gt;0,"Profit","Loss")</f>
        <v>Loss</v>
      </c>
    </row>
    <row r="8391" spans="1:14" x14ac:dyDescent="0.25">
      <c r="A8391" s="1">
        <v>42982</v>
      </c>
      <c r="B8391" s="3">
        <f t="shared" si="393"/>
        <v>2017</v>
      </c>
      <c r="C8391" s="3">
        <f t="shared" si="394"/>
        <v>9</v>
      </c>
      <c r="D8391" t="s">
        <v>1568</v>
      </c>
      <c r="E8391" t="str">
        <f t="shared" si="395"/>
        <v>Tiffany House20170904</v>
      </c>
      <c r="F8391">
        <f>IF(COUNTIF($E$2:E8391, E8391) = 1, MAX($F$1:F8390) + 1, INDEX($F$1:F8390, MATCH(E8391, $E$1:E8390, 0)))</f>
        <v>4174</v>
      </c>
      <c r="G8391" t="s">
        <v>27</v>
      </c>
      <c r="H8391" t="s">
        <v>11</v>
      </c>
      <c r="I8391" t="s">
        <v>18</v>
      </c>
      <c r="J8391" t="s">
        <v>1810</v>
      </c>
      <c r="K8391" s="17">
        <v>54.32</v>
      </c>
      <c r="L8391" s="17">
        <v>4</v>
      </c>
      <c r="M8391" s="17">
        <v>0.54</v>
      </c>
      <c r="N8391" s="17" t="str">
        <f>IF(SalesData[[#This Row],[Profit]]&gt;0,"Profit","Loss")</f>
        <v>Profit</v>
      </c>
    </row>
    <row r="8392" spans="1:14" x14ac:dyDescent="0.25">
      <c r="A8392" s="1">
        <v>42982</v>
      </c>
      <c r="B8392" s="3">
        <f t="shared" si="393"/>
        <v>2017</v>
      </c>
      <c r="C8392" s="3">
        <f t="shared" si="394"/>
        <v>9</v>
      </c>
      <c r="D8392" t="s">
        <v>1593</v>
      </c>
      <c r="E8392" t="str">
        <f t="shared" si="395"/>
        <v>Pete Kriz20170904</v>
      </c>
      <c r="F8392">
        <f>IF(COUNTIF($E$2:E8392, E8392) = 1, MAX($F$1:F8391) + 1, INDEX($F$1:F8391, MATCH(E8392, $E$1:E8391, 0)))</f>
        <v>4175</v>
      </c>
      <c r="G8392" t="s">
        <v>27</v>
      </c>
      <c r="H8392" t="s">
        <v>11</v>
      </c>
      <c r="I8392" t="s">
        <v>20</v>
      </c>
      <c r="J8392" t="s">
        <v>1291</v>
      </c>
      <c r="K8392" s="17">
        <v>13.34</v>
      </c>
      <c r="L8392" s="17">
        <v>6</v>
      </c>
      <c r="M8392" s="17">
        <v>4.34</v>
      </c>
      <c r="N8392" s="17" t="str">
        <f>IF(SalesData[[#This Row],[Profit]]&gt;0,"Profit","Loss")</f>
        <v>Profit</v>
      </c>
    </row>
    <row r="8393" spans="1:14" x14ac:dyDescent="0.25">
      <c r="A8393" s="1">
        <v>42982</v>
      </c>
      <c r="B8393" s="3">
        <f t="shared" si="393"/>
        <v>2017</v>
      </c>
      <c r="C8393" s="3">
        <f t="shared" si="394"/>
        <v>9</v>
      </c>
      <c r="D8393" t="s">
        <v>1593</v>
      </c>
      <c r="E8393" t="str">
        <f t="shared" si="395"/>
        <v>Pete Kriz20170904</v>
      </c>
      <c r="F8393">
        <f>IF(COUNTIF($E$2:E8393, E8393) = 1, MAX($F$1:F8392) + 1, INDEX($F$1:F8392, MATCH(E8393, $E$1:E8392, 0)))</f>
        <v>4175</v>
      </c>
      <c r="G8393" t="s">
        <v>27</v>
      </c>
      <c r="H8393" t="s">
        <v>34</v>
      </c>
      <c r="I8393" t="s">
        <v>145</v>
      </c>
      <c r="J8393" t="s">
        <v>2543</v>
      </c>
      <c r="K8393" s="17">
        <v>1478.27</v>
      </c>
      <c r="L8393" s="17">
        <v>8</v>
      </c>
      <c r="M8393" s="17">
        <v>92.39</v>
      </c>
      <c r="N8393" s="17" t="str">
        <f>IF(SalesData[[#This Row],[Profit]]&gt;0,"Profit","Loss")</f>
        <v>Profit</v>
      </c>
    </row>
    <row r="8394" spans="1:14" x14ac:dyDescent="0.25">
      <c r="A8394" s="1">
        <v>42982</v>
      </c>
      <c r="B8394" s="3">
        <f t="shared" si="393"/>
        <v>2017</v>
      </c>
      <c r="C8394" s="3">
        <f t="shared" si="394"/>
        <v>9</v>
      </c>
      <c r="D8394" t="s">
        <v>372</v>
      </c>
      <c r="E8394" t="str">
        <f t="shared" si="395"/>
        <v>Vivian Mathis20170904</v>
      </c>
      <c r="F8394">
        <f>IF(COUNTIF($E$2:E8394, E8394) = 1, MAX($F$1:F8393) + 1, INDEX($F$1:F8393, MATCH(E8394, $E$1:E8393, 0)))</f>
        <v>4176</v>
      </c>
      <c r="G8394" t="s">
        <v>685</v>
      </c>
      <c r="H8394" t="s">
        <v>11</v>
      </c>
      <c r="I8394" t="s">
        <v>43</v>
      </c>
      <c r="J8394" t="s">
        <v>160</v>
      </c>
      <c r="K8394" s="17">
        <v>14.82</v>
      </c>
      <c r="L8394" s="17">
        <v>6</v>
      </c>
      <c r="M8394" s="17">
        <v>6.97</v>
      </c>
      <c r="N8394" s="17" t="str">
        <f>IF(SalesData[[#This Row],[Profit]]&gt;0,"Profit","Loss")</f>
        <v>Profit</v>
      </c>
    </row>
    <row r="8395" spans="1:14" x14ac:dyDescent="0.25">
      <c r="A8395" s="1">
        <v>42982</v>
      </c>
      <c r="B8395" s="3">
        <f t="shared" si="393"/>
        <v>2017</v>
      </c>
      <c r="C8395" s="3">
        <f t="shared" si="394"/>
        <v>9</v>
      </c>
      <c r="D8395" t="s">
        <v>254</v>
      </c>
      <c r="E8395" t="str">
        <f t="shared" si="395"/>
        <v>Eva Jacobs20170904</v>
      </c>
      <c r="F8395">
        <f>IF(COUNTIF($E$2:E8395, E8395) = 1, MAX($F$1:F8394) + 1, INDEX($F$1:F8394, MATCH(E8395, $E$1:E8394, 0)))</f>
        <v>4177</v>
      </c>
      <c r="G8395" t="s">
        <v>27</v>
      </c>
      <c r="H8395" t="s">
        <v>11</v>
      </c>
      <c r="I8395" t="s">
        <v>18</v>
      </c>
      <c r="J8395" t="s">
        <v>1498</v>
      </c>
      <c r="K8395" s="17">
        <v>421.1</v>
      </c>
      <c r="L8395" s="17">
        <v>2</v>
      </c>
      <c r="M8395" s="17">
        <v>105.28</v>
      </c>
      <c r="N8395" s="17" t="str">
        <f>IF(SalesData[[#This Row],[Profit]]&gt;0,"Profit","Loss")</f>
        <v>Profit</v>
      </c>
    </row>
    <row r="8396" spans="1:14" x14ac:dyDescent="0.25">
      <c r="A8396" s="1">
        <v>42982</v>
      </c>
      <c r="B8396" s="3">
        <f t="shared" si="393"/>
        <v>2017</v>
      </c>
      <c r="C8396" s="3">
        <f t="shared" si="394"/>
        <v>9</v>
      </c>
      <c r="D8396" t="s">
        <v>2323</v>
      </c>
      <c r="E8396" t="str">
        <f t="shared" si="395"/>
        <v>Doug O'Connell20170904</v>
      </c>
      <c r="F8396">
        <f>IF(COUNTIF($E$2:E8396, E8396) = 1, MAX($F$1:F8395) + 1, INDEX($F$1:F8395, MATCH(E8396, $E$1:E8395, 0)))</f>
        <v>4178</v>
      </c>
      <c r="G8396" t="s">
        <v>123</v>
      </c>
      <c r="H8396" t="s">
        <v>34</v>
      </c>
      <c r="I8396" t="s">
        <v>35</v>
      </c>
      <c r="J8396" t="s">
        <v>1066</v>
      </c>
      <c r="K8396" s="17">
        <v>97.18</v>
      </c>
      <c r="L8396" s="17">
        <v>2</v>
      </c>
      <c r="M8396" s="17">
        <v>6.07</v>
      </c>
      <c r="N8396" s="17" t="str">
        <f>IF(SalesData[[#This Row],[Profit]]&gt;0,"Profit","Loss")</f>
        <v>Profit</v>
      </c>
    </row>
    <row r="8397" spans="1:14" x14ac:dyDescent="0.25">
      <c r="A8397" s="1">
        <v>42982</v>
      </c>
      <c r="B8397" s="3">
        <f t="shared" si="393"/>
        <v>2017</v>
      </c>
      <c r="C8397" s="3">
        <f t="shared" si="394"/>
        <v>9</v>
      </c>
      <c r="D8397" t="s">
        <v>2323</v>
      </c>
      <c r="E8397" t="str">
        <f t="shared" si="395"/>
        <v>Doug O'Connell20170904</v>
      </c>
      <c r="F8397">
        <f>IF(COUNTIF($E$2:E8397, E8397) = 1, MAX($F$1:F8396) + 1, INDEX($F$1:F8396, MATCH(E8397, $E$1:E8396, 0)))</f>
        <v>4178</v>
      </c>
      <c r="G8397" t="s">
        <v>123</v>
      </c>
      <c r="H8397" t="s">
        <v>11</v>
      </c>
      <c r="I8397" t="s">
        <v>12</v>
      </c>
      <c r="J8397" t="s">
        <v>524</v>
      </c>
      <c r="K8397" s="17">
        <v>10.37</v>
      </c>
      <c r="L8397" s="17">
        <v>2</v>
      </c>
      <c r="M8397" s="17">
        <v>3.63</v>
      </c>
      <c r="N8397" s="17" t="str">
        <f>IF(SalesData[[#This Row],[Profit]]&gt;0,"Profit","Loss")</f>
        <v>Profit</v>
      </c>
    </row>
    <row r="8398" spans="1:14" x14ac:dyDescent="0.25">
      <c r="A8398" s="1">
        <v>42982</v>
      </c>
      <c r="B8398" s="3">
        <f t="shared" si="393"/>
        <v>2017</v>
      </c>
      <c r="C8398" s="3">
        <f t="shared" si="394"/>
        <v>9</v>
      </c>
      <c r="D8398" t="s">
        <v>1547</v>
      </c>
      <c r="E8398" t="str">
        <f t="shared" si="395"/>
        <v>Julie Kriz20170904</v>
      </c>
      <c r="F8398">
        <f>IF(COUNTIF($E$2:E8398, E8398) = 1, MAX($F$1:F8397) + 1, INDEX($F$1:F8397, MATCH(E8398, $E$1:E8397, 0)))</f>
        <v>4179</v>
      </c>
      <c r="G8398" t="s">
        <v>10</v>
      </c>
      <c r="H8398" t="s">
        <v>11</v>
      </c>
      <c r="I8398" t="s">
        <v>24</v>
      </c>
      <c r="J8398" t="s">
        <v>1253</v>
      </c>
      <c r="K8398" s="17">
        <v>30.38</v>
      </c>
      <c r="L8398" s="17">
        <v>1</v>
      </c>
      <c r="M8398" s="17">
        <v>3.8</v>
      </c>
      <c r="N8398" s="17" t="str">
        <f>IF(SalesData[[#This Row],[Profit]]&gt;0,"Profit","Loss")</f>
        <v>Profit</v>
      </c>
    </row>
    <row r="8399" spans="1:14" x14ac:dyDescent="0.25">
      <c r="A8399" s="1">
        <v>42982</v>
      </c>
      <c r="B8399" s="3">
        <f t="shared" si="393"/>
        <v>2017</v>
      </c>
      <c r="C8399" s="3">
        <f t="shared" si="394"/>
        <v>9</v>
      </c>
      <c r="D8399" t="s">
        <v>2518</v>
      </c>
      <c r="E8399" t="str">
        <f t="shared" si="395"/>
        <v>Cynthia Voltz20170904</v>
      </c>
      <c r="F8399">
        <f>IF(COUNTIF($E$2:E8399, E8399) = 1, MAX($F$1:F8398) + 1, INDEX($F$1:F8398, MATCH(E8399, $E$1:E8398, 0)))</f>
        <v>4180</v>
      </c>
      <c r="G8399" t="s">
        <v>27</v>
      </c>
      <c r="H8399" t="s">
        <v>11</v>
      </c>
      <c r="I8399" t="s">
        <v>20</v>
      </c>
      <c r="J8399" t="s">
        <v>1650</v>
      </c>
      <c r="K8399" s="17">
        <v>11.81</v>
      </c>
      <c r="L8399" s="17">
        <v>3</v>
      </c>
      <c r="M8399" s="17">
        <v>4.13</v>
      </c>
      <c r="N8399" s="17" t="str">
        <f>IF(SalesData[[#This Row],[Profit]]&gt;0,"Profit","Loss")</f>
        <v>Profit</v>
      </c>
    </row>
    <row r="8400" spans="1:14" x14ac:dyDescent="0.25">
      <c r="A8400" s="1">
        <v>42982</v>
      </c>
      <c r="B8400" s="3">
        <f t="shared" si="393"/>
        <v>2017</v>
      </c>
      <c r="C8400" s="3">
        <f t="shared" si="394"/>
        <v>9</v>
      </c>
      <c r="D8400" t="s">
        <v>1033</v>
      </c>
      <c r="E8400" t="str">
        <f t="shared" si="395"/>
        <v>Aaron Smayling20170904</v>
      </c>
      <c r="F8400">
        <f>IF(COUNTIF($E$2:E8400, E8400) = 1, MAX($F$1:F8399) + 1, INDEX($F$1:F8399, MATCH(E8400, $E$1:E8399, 0)))</f>
        <v>4181</v>
      </c>
      <c r="G8400" t="s">
        <v>91</v>
      </c>
      <c r="H8400" t="s">
        <v>11</v>
      </c>
      <c r="I8400" t="s">
        <v>20</v>
      </c>
      <c r="J8400" t="s">
        <v>847</v>
      </c>
      <c r="K8400" s="17">
        <v>88.07</v>
      </c>
      <c r="L8400" s="17">
        <v>7</v>
      </c>
      <c r="M8400" s="17">
        <v>-58.72</v>
      </c>
      <c r="N8400" s="17" t="str">
        <f>IF(SalesData[[#This Row],[Profit]]&gt;0,"Profit","Loss")</f>
        <v>Loss</v>
      </c>
    </row>
    <row r="8401" spans="1:14" x14ac:dyDescent="0.25">
      <c r="A8401" s="1">
        <v>42983</v>
      </c>
      <c r="B8401" s="3">
        <f t="shared" si="393"/>
        <v>2017</v>
      </c>
      <c r="C8401" s="3">
        <f t="shared" si="394"/>
        <v>9</v>
      </c>
      <c r="D8401" t="s">
        <v>1383</v>
      </c>
      <c r="E8401" t="str">
        <f t="shared" si="395"/>
        <v>Christopher Schild20170905</v>
      </c>
      <c r="F8401">
        <f>IF(COUNTIF($E$2:E8401, E8401) = 1, MAX($F$1:F8400) + 1, INDEX($F$1:F8400, MATCH(E8401, $E$1:E8400, 0)))</f>
        <v>4182</v>
      </c>
      <c r="G8401" t="s">
        <v>164</v>
      </c>
      <c r="H8401" t="s">
        <v>11</v>
      </c>
      <c r="I8401" t="s">
        <v>24</v>
      </c>
      <c r="J8401" t="s">
        <v>326</v>
      </c>
      <c r="K8401" s="17">
        <v>2.78</v>
      </c>
      <c r="L8401" s="17">
        <v>1</v>
      </c>
      <c r="M8401" s="17">
        <v>0.72</v>
      </c>
      <c r="N8401" s="17" t="str">
        <f>IF(SalesData[[#This Row],[Profit]]&gt;0,"Profit","Loss")</f>
        <v>Profit</v>
      </c>
    </row>
    <row r="8402" spans="1:14" x14ac:dyDescent="0.25">
      <c r="A8402" s="1">
        <v>42983</v>
      </c>
      <c r="B8402" s="3">
        <f t="shared" si="393"/>
        <v>2017</v>
      </c>
      <c r="C8402" s="3">
        <f t="shared" si="394"/>
        <v>9</v>
      </c>
      <c r="D8402" t="s">
        <v>220</v>
      </c>
      <c r="E8402" t="str">
        <f t="shared" si="395"/>
        <v>Michael Grace20170905</v>
      </c>
      <c r="F8402">
        <f>IF(COUNTIF($E$2:E8402, E8402) = 1, MAX($F$1:F8401) + 1, INDEX($F$1:F8401, MATCH(E8402, $E$1:E8401, 0)))</f>
        <v>4183</v>
      </c>
      <c r="G8402" t="s">
        <v>123</v>
      </c>
      <c r="H8402" t="s">
        <v>11</v>
      </c>
      <c r="I8402" t="s">
        <v>18</v>
      </c>
      <c r="J8402" t="s">
        <v>908</v>
      </c>
      <c r="K8402" s="17">
        <v>147.18</v>
      </c>
      <c r="L8402" s="17">
        <v>2</v>
      </c>
      <c r="M8402" s="17">
        <v>-29.44</v>
      </c>
      <c r="N8402" s="17" t="str">
        <f>IF(SalesData[[#This Row],[Profit]]&gt;0,"Profit","Loss")</f>
        <v>Loss</v>
      </c>
    </row>
    <row r="8403" spans="1:14" x14ac:dyDescent="0.25">
      <c r="A8403" s="1">
        <v>42983</v>
      </c>
      <c r="B8403" s="3">
        <f t="shared" si="393"/>
        <v>2017</v>
      </c>
      <c r="C8403" s="3">
        <f t="shared" si="394"/>
        <v>9</v>
      </c>
      <c r="D8403" t="s">
        <v>2540</v>
      </c>
      <c r="E8403" t="str">
        <f t="shared" si="395"/>
        <v>Liz Preis20170905</v>
      </c>
      <c r="F8403">
        <f>IF(COUNTIF($E$2:E8403, E8403) = 1, MAX($F$1:F8402) + 1, INDEX($F$1:F8402, MATCH(E8403, $E$1:E8402, 0)))</f>
        <v>4184</v>
      </c>
      <c r="G8403" t="s">
        <v>120</v>
      </c>
      <c r="H8403" t="s">
        <v>39</v>
      </c>
      <c r="I8403" t="s">
        <v>52</v>
      </c>
      <c r="J8403" t="s">
        <v>1526</v>
      </c>
      <c r="K8403" s="17">
        <v>89.57</v>
      </c>
      <c r="L8403" s="17">
        <v>4</v>
      </c>
      <c r="M8403" s="17">
        <v>-1.1200000000000001</v>
      </c>
      <c r="N8403" s="17" t="str">
        <f>IF(SalesData[[#This Row],[Profit]]&gt;0,"Profit","Loss")</f>
        <v>Loss</v>
      </c>
    </row>
    <row r="8404" spans="1:14" x14ac:dyDescent="0.25">
      <c r="A8404" s="1">
        <v>42983</v>
      </c>
      <c r="B8404" s="3">
        <f t="shared" si="393"/>
        <v>2017</v>
      </c>
      <c r="C8404" s="3">
        <f t="shared" si="394"/>
        <v>9</v>
      </c>
      <c r="D8404" t="s">
        <v>2540</v>
      </c>
      <c r="E8404" t="str">
        <f t="shared" si="395"/>
        <v>Liz Preis20170905</v>
      </c>
      <c r="F8404">
        <f>IF(COUNTIF($E$2:E8404, E8404) = 1, MAX($F$1:F8403) + 1, INDEX($F$1:F8403, MATCH(E8404, $E$1:E8403, 0)))</f>
        <v>4184</v>
      </c>
      <c r="G8404" t="s">
        <v>120</v>
      </c>
      <c r="H8404" t="s">
        <v>11</v>
      </c>
      <c r="I8404" t="s">
        <v>24</v>
      </c>
      <c r="J8404" t="s">
        <v>629</v>
      </c>
      <c r="K8404" s="17">
        <v>71.959999999999994</v>
      </c>
      <c r="L8404" s="17">
        <v>5</v>
      </c>
      <c r="M8404" s="17">
        <v>7.2</v>
      </c>
      <c r="N8404" s="17" t="str">
        <f>IF(SalesData[[#This Row],[Profit]]&gt;0,"Profit","Loss")</f>
        <v>Profit</v>
      </c>
    </row>
    <row r="8405" spans="1:14" x14ac:dyDescent="0.25">
      <c r="A8405" s="1">
        <v>42983</v>
      </c>
      <c r="B8405" s="3">
        <f t="shared" si="393"/>
        <v>2017</v>
      </c>
      <c r="C8405" s="3">
        <f t="shared" si="394"/>
        <v>9</v>
      </c>
      <c r="D8405" t="s">
        <v>2540</v>
      </c>
      <c r="E8405" t="str">
        <f t="shared" si="395"/>
        <v>Liz Preis20170905</v>
      </c>
      <c r="F8405">
        <f>IF(COUNTIF($E$2:E8405, E8405) = 1, MAX($F$1:F8404) + 1, INDEX($F$1:F8404, MATCH(E8405, $E$1:E8404, 0)))</f>
        <v>4184</v>
      </c>
      <c r="G8405" t="s">
        <v>120</v>
      </c>
      <c r="H8405" t="s">
        <v>11</v>
      </c>
      <c r="I8405" t="s">
        <v>12</v>
      </c>
      <c r="J8405" t="s">
        <v>219</v>
      </c>
      <c r="K8405" s="17">
        <v>15.55</v>
      </c>
      <c r="L8405" s="17">
        <v>3</v>
      </c>
      <c r="M8405" s="17">
        <v>5.44</v>
      </c>
      <c r="N8405" s="17" t="str">
        <f>IF(SalesData[[#This Row],[Profit]]&gt;0,"Profit","Loss")</f>
        <v>Profit</v>
      </c>
    </row>
    <row r="8406" spans="1:14" x14ac:dyDescent="0.25">
      <c r="A8406" s="1">
        <v>42985</v>
      </c>
      <c r="B8406" s="3">
        <f t="shared" si="393"/>
        <v>2017</v>
      </c>
      <c r="C8406" s="3">
        <f t="shared" si="394"/>
        <v>9</v>
      </c>
      <c r="D8406" t="s">
        <v>148</v>
      </c>
      <c r="E8406" t="str">
        <f t="shared" si="395"/>
        <v>Jasper Cacioppo20170907</v>
      </c>
      <c r="F8406">
        <f>IF(COUNTIF($E$2:E8406, E8406) = 1, MAX($F$1:F8405) + 1, INDEX($F$1:F8405, MATCH(E8406, $E$1:E8405, 0)))</f>
        <v>4185</v>
      </c>
      <c r="G8406" t="s">
        <v>27</v>
      </c>
      <c r="H8406" t="s">
        <v>34</v>
      </c>
      <c r="I8406" t="s">
        <v>47</v>
      </c>
      <c r="J8406" t="s">
        <v>1512</v>
      </c>
      <c r="K8406" s="17">
        <v>47.94</v>
      </c>
      <c r="L8406" s="17">
        <v>3</v>
      </c>
      <c r="M8406" s="17">
        <v>2.4</v>
      </c>
      <c r="N8406" s="17" t="str">
        <f>IF(SalesData[[#This Row],[Profit]]&gt;0,"Profit","Loss")</f>
        <v>Profit</v>
      </c>
    </row>
    <row r="8407" spans="1:14" x14ac:dyDescent="0.25">
      <c r="A8407" s="1">
        <v>42985</v>
      </c>
      <c r="B8407" s="3">
        <f t="shared" si="393"/>
        <v>2017</v>
      </c>
      <c r="C8407" s="3">
        <f t="shared" si="394"/>
        <v>9</v>
      </c>
      <c r="D8407" t="s">
        <v>465</v>
      </c>
      <c r="E8407" t="str">
        <f t="shared" si="395"/>
        <v>Ruben Dartt20170907</v>
      </c>
      <c r="F8407">
        <f>IF(COUNTIF($E$2:E8407, E8407) = 1, MAX($F$1:F8406) + 1, INDEX($F$1:F8406, MATCH(E8407, $E$1:E8406, 0)))</f>
        <v>4186</v>
      </c>
      <c r="G8407" t="s">
        <v>91</v>
      </c>
      <c r="H8407" t="s">
        <v>11</v>
      </c>
      <c r="I8407" t="s">
        <v>18</v>
      </c>
      <c r="J8407" t="s">
        <v>2317</v>
      </c>
      <c r="K8407" s="17">
        <v>37.68</v>
      </c>
      <c r="L8407" s="17">
        <v>3</v>
      </c>
      <c r="M8407" s="17">
        <v>2.36</v>
      </c>
      <c r="N8407" s="17" t="str">
        <f>IF(SalesData[[#This Row],[Profit]]&gt;0,"Profit","Loss")</f>
        <v>Profit</v>
      </c>
    </row>
    <row r="8408" spans="1:14" x14ac:dyDescent="0.25">
      <c r="A8408" s="1">
        <v>42985</v>
      </c>
      <c r="B8408" s="3">
        <f t="shared" si="393"/>
        <v>2017</v>
      </c>
      <c r="C8408" s="3">
        <f t="shared" si="394"/>
        <v>9</v>
      </c>
      <c r="D8408" t="s">
        <v>465</v>
      </c>
      <c r="E8408" t="str">
        <f t="shared" si="395"/>
        <v>Ruben Dartt20170907</v>
      </c>
      <c r="F8408">
        <f>IF(COUNTIF($E$2:E8408, E8408) = 1, MAX($F$1:F8407) + 1, INDEX($F$1:F8407, MATCH(E8408, $E$1:E8407, 0)))</f>
        <v>4186</v>
      </c>
      <c r="G8408" t="s">
        <v>91</v>
      </c>
      <c r="H8408" t="s">
        <v>39</v>
      </c>
      <c r="I8408" t="s">
        <v>52</v>
      </c>
      <c r="J8408" t="s">
        <v>454</v>
      </c>
      <c r="K8408" s="17">
        <v>279.94</v>
      </c>
      <c r="L8408" s="17">
        <v>7</v>
      </c>
      <c r="M8408" s="17">
        <v>80.48</v>
      </c>
      <c r="N8408" s="17" t="str">
        <f>IF(SalesData[[#This Row],[Profit]]&gt;0,"Profit","Loss")</f>
        <v>Profit</v>
      </c>
    </row>
    <row r="8409" spans="1:14" x14ac:dyDescent="0.25">
      <c r="A8409" s="1">
        <v>42985</v>
      </c>
      <c r="B8409" s="3">
        <f t="shared" si="393"/>
        <v>2017</v>
      </c>
      <c r="C8409" s="3">
        <f t="shared" si="394"/>
        <v>9</v>
      </c>
      <c r="D8409" t="s">
        <v>1249</v>
      </c>
      <c r="E8409" t="str">
        <f t="shared" si="395"/>
        <v>Stefania Perrino20170907</v>
      </c>
      <c r="F8409">
        <f>IF(COUNTIF($E$2:E8409, E8409) = 1, MAX($F$1:F8408) + 1, INDEX($F$1:F8408, MATCH(E8409, $E$1:E8408, 0)))</f>
        <v>4187</v>
      </c>
      <c r="G8409" t="s">
        <v>149</v>
      </c>
      <c r="H8409" t="s">
        <v>11</v>
      </c>
      <c r="I8409" t="s">
        <v>18</v>
      </c>
      <c r="J8409" t="s">
        <v>2332</v>
      </c>
      <c r="K8409" s="17">
        <v>478.08</v>
      </c>
      <c r="L8409" s="17">
        <v>8</v>
      </c>
      <c r="M8409" s="17">
        <v>133.86000000000001</v>
      </c>
      <c r="N8409" s="17" t="str">
        <f>IF(SalesData[[#This Row],[Profit]]&gt;0,"Profit","Loss")</f>
        <v>Profit</v>
      </c>
    </row>
    <row r="8410" spans="1:14" x14ac:dyDescent="0.25">
      <c r="A8410" s="1">
        <v>42985</v>
      </c>
      <c r="B8410" s="3">
        <f t="shared" si="393"/>
        <v>2017</v>
      </c>
      <c r="C8410" s="3">
        <f t="shared" si="394"/>
        <v>9</v>
      </c>
      <c r="D8410" t="s">
        <v>545</v>
      </c>
      <c r="E8410" t="str">
        <f t="shared" si="395"/>
        <v>Nicole Fjeld20170907</v>
      </c>
      <c r="F8410">
        <f>IF(COUNTIF($E$2:E8410, E8410) = 1, MAX($F$1:F8409) + 1, INDEX($F$1:F8409, MATCH(E8410, $E$1:E8409, 0)))</f>
        <v>4188</v>
      </c>
      <c r="G8410" t="s">
        <v>15</v>
      </c>
      <c r="H8410" t="s">
        <v>11</v>
      </c>
      <c r="I8410" t="s">
        <v>12</v>
      </c>
      <c r="J8410" t="s">
        <v>625</v>
      </c>
      <c r="K8410" s="17">
        <v>73.010000000000005</v>
      </c>
      <c r="L8410" s="17">
        <v>9</v>
      </c>
      <c r="M8410" s="17">
        <v>26.47</v>
      </c>
      <c r="N8410" s="17" t="str">
        <f>IF(SalesData[[#This Row],[Profit]]&gt;0,"Profit","Loss")</f>
        <v>Profit</v>
      </c>
    </row>
    <row r="8411" spans="1:14" x14ac:dyDescent="0.25">
      <c r="A8411" s="1">
        <v>42985</v>
      </c>
      <c r="B8411" s="3">
        <f t="shared" si="393"/>
        <v>2017</v>
      </c>
      <c r="C8411" s="3">
        <f t="shared" si="394"/>
        <v>9</v>
      </c>
      <c r="D8411" t="s">
        <v>2011</v>
      </c>
      <c r="E8411" t="str">
        <f t="shared" si="395"/>
        <v>Robert Dilbeck20170907</v>
      </c>
      <c r="F8411">
        <f>IF(COUNTIF($E$2:E8411, E8411) = 1, MAX($F$1:F8410) + 1, INDEX($F$1:F8410, MATCH(E8411, $E$1:E8410, 0)))</f>
        <v>4189</v>
      </c>
      <c r="G8411" t="s">
        <v>186</v>
      </c>
      <c r="H8411" t="s">
        <v>11</v>
      </c>
      <c r="I8411" t="s">
        <v>20</v>
      </c>
      <c r="J8411" t="s">
        <v>1777</v>
      </c>
      <c r="K8411" s="17">
        <v>1577.94</v>
      </c>
      <c r="L8411" s="17">
        <v>3</v>
      </c>
      <c r="M8411" s="17">
        <v>757.41</v>
      </c>
      <c r="N8411" s="17" t="str">
        <f>IF(SalesData[[#This Row],[Profit]]&gt;0,"Profit","Loss")</f>
        <v>Profit</v>
      </c>
    </row>
    <row r="8412" spans="1:14" x14ac:dyDescent="0.25">
      <c r="A8412" s="1">
        <v>42985</v>
      </c>
      <c r="B8412" s="3">
        <f t="shared" si="393"/>
        <v>2017</v>
      </c>
      <c r="C8412" s="3">
        <f t="shared" si="394"/>
        <v>9</v>
      </c>
      <c r="D8412" t="s">
        <v>724</v>
      </c>
      <c r="E8412" t="str">
        <f t="shared" si="395"/>
        <v>Dean percer20170907</v>
      </c>
      <c r="F8412">
        <f>IF(COUNTIF($E$2:E8412, E8412) = 1, MAX($F$1:F8411) + 1, INDEX($F$1:F8411, MATCH(E8412, $E$1:E8411, 0)))</f>
        <v>4190</v>
      </c>
      <c r="G8412" t="s">
        <v>95</v>
      </c>
      <c r="H8412" t="s">
        <v>11</v>
      </c>
      <c r="I8412" t="s">
        <v>20</v>
      </c>
      <c r="J8412" t="s">
        <v>184</v>
      </c>
      <c r="K8412" s="17">
        <v>7.86</v>
      </c>
      <c r="L8412" s="17">
        <v>3</v>
      </c>
      <c r="M8412" s="17">
        <v>-6.02</v>
      </c>
      <c r="N8412" s="17" t="str">
        <f>IF(SalesData[[#This Row],[Profit]]&gt;0,"Profit","Loss")</f>
        <v>Loss</v>
      </c>
    </row>
    <row r="8413" spans="1:14" x14ac:dyDescent="0.25">
      <c r="A8413" s="1">
        <v>42985</v>
      </c>
      <c r="B8413" s="3">
        <f t="shared" si="393"/>
        <v>2017</v>
      </c>
      <c r="C8413" s="3">
        <f t="shared" si="394"/>
        <v>9</v>
      </c>
      <c r="D8413" t="s">
        <v>352</v>
      </c>
      <c r="E8413" t="str">
        <f t="shared" si="395"/>
        <v>Cassandra Brandow20170907</v>
      </c>
      <c r="F8413">
        <f>IF(COUNTIF($E$2:E8413, E8413) = 1, MAX($F$1:F8412) + 1, INDEX($F$1:F8412, MATCH(E8413, $E$1:E8412, 0)))</f>
        <v>4191</v>
      </c>
      <c r="G8413" t="s">
        <v>23</v>
      </c>
      <c r="H8413" t="s">
        <v>11</v>
      </c>
      <c r="I8413" t="s">
        <v>16</v>
      </c>
      <c r="J8413" t="s">
        <v>1434</v>
      </c>
      <c r="K8413" s="17">
        <v>29.24</v>
      </c>
      <c r="L8413" s="17">
        <v>5</v>
      </c>
      <c r="M8413" s="17">
        <v>9.8699999999999992</v>
      </c>
      <c r="N8413" s="17" t="str">
        <f>IF(SalesData[[#This Row],[Profit]]&gt;0,"Profit","Loss")</f>
        <v>Profit</v>
      </c>
    </row>
    <row r="8414" spans="1:14" x14ac:dyDescent="0.25">
      <c r="A8414" s="1">
        <v>42985</v>
      </c>
      <c r="B8414" s="3">
        <f t="shared" si="393"/>
        <v>2017</v>
      </c>
      <c r="C8414" s="3">
        <f t="shared" si="394"/>
        <v>9</v>
      </c>
      <c r="D8414" t="s">
        <v>352</v>
      </c>
      <c r="E8414" t="str">
        <f t="shared" si="395"/>
        <v>Cassandra Brandow20170907</v>
      </c>
      <c r="F8414">
        <f>IF(COUNTIF($E$2:E8414, E8414) = 1, MAX($F$1:F8413) + 1, INDEX($F$1:F8413, MATCH(E8414, $E$1:E8413, 0)))</f>
        <v>4191</v>
      </c>
      <c r="G8414" t="s">
        <v>23</v>
      </c>
      <c r="H8414" t="s">
        <v>11</v>
      </c>
      <c r="I8414" t="s">
        <v>12</v>
      </c>
      <c r="J8414" t="s">
        <v>134</v>
      </c>
      <c r="K8414" s="17">
        <v>15.55</v>
      </c>
      <c r="L8414" s="17">
        <v>3</v>
      </c>
      <c r="M8414" s="17">
        <v>5.44</v>
      </c>
      <c r="N8414" s="17" t="str">
        <f>IF(SalesData[[#This Row],[Profit]]&gt;0,"Profit","Loss")</f>
        <v>Profit</v>
      </c>
    </row>
    <row r="8415" spans="1:14" x14ac:dyDescent="0.25">
      <c r="A8415" s="1">
        <v>42985</v>
      </c>
      <c r="B8415" s="3">
        <f t="shared" si="393"/>
        <v>2017</v>
      </c>
      <c r="C8415" s="3">
        <f t="shared" si="394"/>
        <v>9</v>
      </c>
      <c r="D8415" t="s">
        <v>352</v>
      </c>
      <c r="E8415" t="str">
        <f t="shared" si="395"/>
        <v>Cassandra Brandow20170907</v>
      </c>
      <c r="F8415">
        <f>IF(COUNTIF($E$2:E8415, E8415) = 1, MAX($F$1:F8414) + 1, INDEX($F$1:F8414, MATCH(E8415, $E$1:E8414, 0)))</f>
        <v>4191</v>
      </c>
      <c r="G8415" t="s">
        <v>23</v>
      </c>
      <c r="H8415" t="s">
        <v>11</v>
      </c>
      <c r="I8415" t="s">
        <v>63</v>
      </c>
      <c r="J8415" t="s">
        <v>396</v>
      </c>
      <c r="K8415" s="17">
        <v>4.9000000000000004</v>
      </c>
      <c r="L8415" s="17">
        <v>3</v>
      </c>
      <c r="M8415" s="17">
        <v>1.65</v>
      </c>
      <c r="N8415" s="17" t="str">
        <f>IF(SalesData[[#This Row],[Profit]]&gt;0,"Profit","Loss")</f>
        <v>Profit</v>
      </c>
    </row>
    <row r="8416" spans="1:14" x14ac:dyDescent="0.25">
      <c r="A8416" s="1">
        <v>42985</v>
      </c>
      <c r="B8416" s="3">
        <f t="shared" si="393"/>
        <v>2017</v>
      </c>
      <c r="C8416" s="3">
        <f t="shared" si="394"/>
        <v>9</v>
      </c>
      <c r="D8416" t="s">
        <v>2065</v>
      </c>
      <c r="E8416" t="str">
        <f t="shared" si="395"/>
        <v>Anna Gayman20170907</v>
      </c>
      <c r="F8416">
        <f>IF(COUNTIF($E$2:E8416, E8416) = 1, MAX($F$1:F8415) + 1, INDEX($F$1:F8415, MATCH(E8416, $E$1:E8415, 0)))</f>
        <v>4192</v>
      </c>
      <c r="G8416" t="s">
        <v>157</v>
      </c>
      <c r="H8416" t="s">
        <v>39</v>
      </c>
      <c r="I8416" t="s">
        <v>52</v>
      </c>
      <c r="J8416" t="s">
        <v>1265</v>
      </c>
      <c r="K8416" s="17">
        <v>13.48</v>
      </c>
      <c r="L8416" s="17">
        <v>1</v>
      </c>
      <c r="M8416" s="17">
        <v>1.89</v>
      </c>
      <c r="N8416" s="17" t="str">
        <f>IF(SalesData[[#This Row],[Profit]]&gt;0,"Profit","Loss")</f>
        <v>Profit</v>
      </c>
    </row>
    <row r="8417" spans="1:14" x14ac:dyDescent="0.25">
      <c r="A8417" s="1">
        <v>42985</v>
      </c>
      <c r="B8417" s="3">
        <f t="shared" si="393"/>
        <v>2017</v>
      </c>
      <c r="C8417" s="3">
        <f t="shared" si="394"/>
        <v>9</v>
      </c>
      <c r="D8417" t="s">
        <v>599</v>
      </c>
      <c r="E8417" t="str">
        <f t="shared" si="395"/>
        <v>Justin MacKendrick20170907</v>
      </c>
      <c r="F8417">
        <f>IF(COUNTIF($E$2:E8417, E8417) = 1, MAX($F$1:F8416) + 1, INDEX($F$1:F8416, MATCH(E8417, $E$1:E8416, 0)))</f>
        <v>4193</v>
      </c>
      <c r="G8417" t="s">
        <v>296</v>
      </c>
      <c r="H8417" t="s">
        <v>34</v>
      </c>
      <c r="I8417" t="s">
        <v>47</v>
      </c>
      <c r="J8417" t="s">
        <v>209</v>
      </c>
      <c r="K8417" s="17">
        <v>25.16</v>
      </c>
      <c r="L8417" s="17">
        <v>2</v>
      </c>
      <c r="M8417" s="17">
        <v>10.57</v>
      </c>
      <c r="N8417" s="17" t="str">
        <f>IF(SalesData[[#This Row],[Profit]]&gt;0,"Profit","Loss")</f>
        <v>Profit</v>
      </c>
    </row>
    <row r="8418" spans="1:14" x14ac:dyDescent="0.25">
      <c r="A8418" s="1">
        <v>42985</v>
      </c>
      <c r="B8418" s="3">
        <f t="shared" si="393"/>
        <v>2017</v>
      </c>
      <c r="C8418" s="3">
        <f t="shared" si="394"/>
        <v>9</v>
      </c>
      <c r="D8418" t="s">
        <v>599</v>
      </c>
      <c r="E8418" t="str">
        <f t="shared" si="395"/>
        <v>Justin MacKendrick20170907</v>
      </c>
      <c r="F8418">
        <f>IF(COUNTIF($E$2:E8418, E8418) = 1, MAX($F$1:F8417) + 1, INDEX($F$1:F8417, MATCH(E8418, $E$1:E8417, 0)))</f>
        <v>4193</v>
      </c>
      <c r="G8418" t="s">
        <v>296</v>
      </c>
      <c r="H8418" t="s">
        <v>39</v>
      </c>
      <c r="I8418" t="s">
        <v>40</v>
      </c>
      <c r="J8418" t="s">
        <v>2369</v>
      </c>
      <c r="K8418" s="17">
        <v>126.56</v>
      </c>
      <c r="L8418" s="17">
        <v>4</v>
      </c>
      <c r="M8418" s="17">
        <v>47.46</v>
      </c>
      <c r="N8418" s="17" t="str">
        <f>IF(SalesData[[#This Row],[Profit]]&gt;0,"Profit","Loss")</f>
        <v>Profit</v>
      </c>
    </row>
    <row r="8419" spans="1:14" x14ac:dyDescent="0.25">
      <c r="A8419" s="1">
        <v>42985</v>
      </c>
      <c r="B8419" s="3">
        <f t="shared" si="393"/>
        <v>2017</v>
      </c>
      <c r="C8419" s="3">
        <f t="shared" si="394"/>
        <v>9</v>
      </c>
      <c r="D8419" t="s">
        <v>547</v>
      </c>
      <c r="E8419" t="str">
        <f t="shared" si="395"/>
        <v>Allen Goldenen20170907</v>
      </c>
      <c r="F8419">
        <f>IF(COUNTIF($E$2:E8419, E8419) = 1, MAX($F$1:F8418) + 1, INDEX($F$1:F8418, MATCH(E8419, $E$1:E8418, 0)))</f>
        <v>4194</v>
      </c>
      <c r="G8419" t="s">
        <v>27</v>
      </c>
      <c r="H8419" t="s">
        <v>34</v>
      </c>
      <c r="I8419" t="s">
        <v>47</v>
      </c>
      <c r="J8419" t="s">
        <v>2480</v>
      </c>
      <c r="K8419" s="17">
        <v>19.760000000000002</v>
      </c>
      <c r="L8419" s="17">
        <v>4</v>
      </c>
      <c r="M8419" s="17">
        <v>8.3000000000000007</v>
      </c>
      <c r="N8419" s="17" t="str">
        <f>IF(SalesData[[#This Row],[Profit]]&gt;0,"Profit","Loss")</f>
        <v>Profit</v>
      </c>
    </row>
    <row r="8420" spans="1:14" x14ac:dyDescent="0.25">
      <c r="A8420" s="1">
        <v>42985</v>
      </c>
      <c r="B8420" s="3">
        <f t="shared" si="393"/>
        <v>2017</v>
      </c>
      <c r="C8420" s="3">
        <f t="shared" si="394"/>
        <v>9</v>
      </c>
      <c r="D8420" t="s">
        <v>429</v>
      </c>
      <c r="E8420" t="str">
        <f t="shared" si="395"/>
        <v>Trudy Glocke20170907</v>
      </c>
      <c r="F8420">
        <f>IF(COUNTIF($E$2:E8420, E8420) = 1, MAX($F$1:F8419) + 1, INDEX($F$1:F8419, MATCH(E8420, $E$1:E8419, 0)))</f>
        <v>4195</v>
      </c>
      <c r="G8420" t="s">
        <v>186</v>
      </c>
      <c r="H8420" t="s">
        <v>39</v>
      </c>
      <c r="I8420" t="s">
        <v>52</v>
      </c>
      <c r="J8420" t="s">
        <v>1063</v>
      </c>
      <c r="K8420" s="17">
        <v>113.52</v>
      </c>
      <c r="L8420" s="17">
        <v>4</v>
      </c>
      <c r="M8420" s="17">
        <v>46.54</v>
      </c>
      <c r="N8420" s="17" t="str">
        <f>IF(SalesData[[#This Row],[Profit]]&gt;0,"Profit","Loss")</f>
        <v>Profit</v>
      </c>
    </row>
    <row r="8421" spans="1:14" x14ac:dyDescent="0.25">
      <c r="A8421" s="1">
        <v>42985</v>
      </c>
      <c r="B8421" s="3">
        <f t="shared" si="393"/>
        <v>2017</v>
      </c>
      <c r="C8421" s="3">
        <f t="shared" si="394"/>
        <v>9</v>
      </c>
      <c r="D8421" t="s">
        <v>429</v>
      </c>
      <c r="E8421" t="str">
        <f t="shared" si="395"/>
        <v>Trudy Glocke20170907</v>
      </c>
      <c r="F8421">
        <f>IF(COUNTIF($E$2:E8421, E8421) = 1, MAX($F$1:F8420) + 1, INDEX($F$1:F8420, MATCH(E8421, $E$1:E8420, 0)))</f>
        <v>4195</v>
      </c>
      <c r="G8421" t="s">
        <v>186</v>
      </c>
      <c r="H8421" t="s">
        <v>34</v>
      </c>
      <c r="I8421" t="s">
        <v>47</v>
      </c>
      <c r="J8421" t="s">
        <v>1037</v>
      </c>
      <c r="K8421" s="17">
        <v>135.30000000000001</v>
      </c>
      <c r="L8421" s="17">
        <v>5</v>
      </c>
      <c r="M8421" s="17">
        <v>37.880000000000003</v>
      </c>
      <c r="N8421" s="17" t="str">
        <f>IF(SalesData[[#This Row],[Profit]]&gt;0,"Profit","Loss")</f>
        <v>Profit</v>
      </c>
    </row>
    <row r="8422" spans="1:14" x14ac:dyDescent="0.25">
      <c r="A8422" s="1">
        <v>42985</v>
      </c>
      <c r="B8422" s="3">
        <f t="shared" si="393"/>
        <v>2017</v>
      </c>
      <c r="C8422" s="3">
        <f t="shared" si="394"/>
        <v>9</v>
      </c>
      <c r="D8422" t="s">
        <v>1320</v>
      </c>
      <c r="E8422" t="str">
        <f t="shared" si="395"/>
        <v>Joseph Airdo20170907</v>
      </c>
      <c r="F8422">
        <f>IF(COUNTIF($E$2:E8422, E8422) = 1, MAX($F$1:F8421) + 1, INDEX($F$1:F8421, MATCH(E8422, $E$1:E8421, 0)))</f>
        <v>4196</v>
      </c>
      <c r="G8422" t="s">
        <v>27</v>
      </c>
      <c r="H8422" t="s">
        <v>34</v>
      </c>
      <c r="I8422" t="s">
        <v>35</v>
      </c>
      <c r="J8422" t="s">
        <v>1819</v>
      </c>
      <c r="K8422" s="17">
        <v>161.57</v>
      </c>
      <c r="L8422" s="17">
        <v>2</v>
      </c>
      <c r="M8422" s="17">
        <v>-28.27</v>
      </c>
      <c r="N8422" s="17" t="str">
        <f>IF(SalesData[[#This Row],[Profit]]&gt;0,"Profit","Loss")</f>
        <v>Loss</v>
      </c>
    </row>
    <row r="8423" spans="1:14" x14ac:dyDescent="0.25">
      <c r="A8423" s="1">
        <v>42985</v>
      </c>
      <c r="B8423" s="3">
        <f t="shared" si="393"/>
        <v>2017</v>
      </c>
      <c r="C8423" s="3">
        <f t="shared" si="394"/>
        <v>9</v>
      </c>
      <c r="D8423" t="s">
        <v>1414</v>
      </c>
      <c r="E8423" t="str">
        <f t="shared" si="395"/>
        <v>Dario Medina20170907</v>
      </c>
      <c r="F8423">
        <f>IF(COUNTIF($E$2:E8423, E8423) = 1, MAX($F$1:F8422) + 1, INDEX($F$1:F8422, MATCH(E8423, $E$1:E8422, 0)))</f>
        <v>4197</v>
      </c>
      <c r="G8423" t="s">
        <v>120</v>
      </c>
      <c r="H8423" t="s">
        <v>11</v>
      </c>
      <c r="I8423" t="s">
        <v>92</v>
      </c>
      <c r="J8423" t="s">
        <v>1062</v>
      </c>
      <c r="K8423" s="17">
        <v>81.569999999999993</v>
      </c>
      <c r="L8423" s="17">
        <v>2</v>
      </c>
      <c r="M8423" s="17">
        <v>7.14</v>
      </c>
      <c r="N8423" s="17" t="str">
        <f>IF(SalesData[[#This Row],[Profit]]&gt;0,"Profit","Loss")</f>
        <v>Profit</v>
      </c>
    </row>
    <row r="8424" spans="1:14" x14ac:dyDescent="0.25">
      <c r="A8424" s="1">
        <v>42985</v>
      </c>
      <c r="B8424" s="3">
        <f t="shared" si="393"/>
        <v>2017</v>
      </c>
      <c r="C8424" s="3">
        <f t="shared" si="394"/>
        <v>9</v>
      </c>
      <c r="D8424" t="s">
        <v>2558</v>
      </c>
      <c r="E8424" t="str">
        <f t="shared" si="395"/>
        <v>Phillip Flathmann20170907</v>
      </c>
      <c r="F8424">
        <f>IF(COUNTIF($E$2:E8424, E8424) = 1, MAX($F$1:F8423) + 1, INDEX($F$1:F8423, MATCH(E8424, $E$1:E8423, 0)))</f>
        <v>4198</v>
      </c>
      <c r="G8424" t="s">
        <v>164</v>
      </c>
      <c r="H8424" t="s">
        <v>34</v>
      </c>
      <c r="I8424" t="s">
        <v>47</v>
      </c>
      <c r="J8424" t="s">
        <v>2448</v>
      </c>
      <c r="K8424" s="17">
        <v>80.959999999999994</v>
      </c>
      <c r="L8424" s="17">
        <v>4</v>
      </c>
      <c r="M8424" s="17">
        <v>34.81</v>
      </c>
      <c r="N8424" s="17" t="str">
        <f>IF(SalesData[[#This Row],[Profit]]&gt;0,"Profit","Loss")</f>
        <v>Profit</v>
      </c>
    </row>
    <row r="8425" spans="1:14" x14ac:dyDescent="0.25">
      <c r="A8425" s="1">
        <v>42985</v>
      </c>
      <c r="B8425" s="3">
        <f t="shared" si="393"/>
        <v>2017</v>
      </c>
      <c r="C8425" s="3">
        <f t="shared" si="394"/>
        <v>9</v>
      </c>
      <c r="D8425" t="s">
        <v>2558</v>
      </c>
      <c r="E8425" t="str">
        <f t="shared" si="395"/>
        <v>Phillip Flathmann20170907</v>
      </c>
      <c r="F8425">
        <f>IF(COUNTIF($E$2:E8425, E8425) = 1, MAX($F$1:F8424) + 1, INDEX($F$1:F8424, MATCH(E8425, $E$1:E8424, 0)))</f>
        <v>4198</v>
      </c>
      <c r="G8425" t="s">
        <v>164</v>
      </c>
      <c r="H8425" t="s">
        <v>39</v>
      </c>
      <c r="I8425" t="s">
        <v>40</v>
      </c>
      <c r="J8425" t="s">
        <v>802</v>
      </c>
      <c r="K8425" s="17">
        <v>455.71</v>
      </c>
      <c r="L8425" s="17">
        <v>2</v>
      </c>
      <c r="M8425" s="17">
        <v>34.18</v>
      </c>
      <c r="N8425" s="17" t="str">
        <f>IF(SalesData[[#This Row],[Profit]]&gt;0,"Profit","Loss")</f>
        <v>Profit</v>
      </c>
    </row>
    <row r="8426" spans="1:14" x14ac:dyDescent="0.25">
      <c r="A8426" s="1">
        <v>42985</v>
      </c>
      <c r="B8426" s="3">
        <f t="shared" si="393"/>
        <v>2017</v>
      </c>
      <c r="C8426" s="3">
        <f t="shared" si="394"/>
        <v>9</v>
      </c>
      <c r="D8426" t="s">
        <v>2558</v>
      </c>
      <c r="E8426" t="str">
        <f t="shared" si="395"/>
        <v>Phillip Flathmann20170907</v>
      </c>
      <c r="F8426">
        <f>IF(COUNTIF($E$2:E8426, E8426) = 1, MAX($F$1:F8425) + 1, INDEX($F$1:F8425, MATCH(E8426, $E$1:E8425, 0)))</f>
        <v>4198</v>
      </c>
      <c r="G8426" t="s">
        <v>164</v>
      </c>
      <c r="H8426" t="s">
        <v>11</v>
      </c>
      <c r="I8426" t="s">
        <v>24</v>
      </c>
      <c r="J8426" t="s">
        <v>2682</v>
      </c>
      <c r="K8426" s="17">
        <v>25.98</v>
      </c>
      <c r="L8426" s="17">
        <v>1</v>
      </c>
      <c r="M8426" s="17">
        <v>7.27</v>
      </c>
      <c r="N8426" s="17" t="str">
        <f>IF(SalesData[[#This Row],[Profit]]&gt;0,"Profit","Loss")</f>
        <v>Profit</v>
      </c>
    </row>
    <row r="8427" spans="1:14" x14ac:dyDescent="0.25">
      <c r="A8427" s="1">
        <v>42985</v>
      </c>
      <c r="B8427" s="3">
        <f t="shared" si="393"/>
        <v>2017</v>
      </c>
      <c r="C8427" s="3">
        <f t="shared" si="394"/>
        <v>9</v>
      </c>
      <c r="D8427" t="s">
        <v>554</v>
      </c>
      <c r="E8427" t="str">
        <f t="shared" si="395"/>
        <v>Allen Armold20170907</v>
      </c>
      <c r="F8427">
        <f>IF(COUNTIF($E$2:E8427, E8427) = 1, MAX($F$1:F8426) + 1, INDEX($F$1:F8426, MATCH(E8427, $E$1:E8426, 0)))</f>
        <v>4199</v>
      </c>
      <c r="G8427" t="s">
        <v>1529</v>
      </c>
      <c r="H8427" t="s">
        <v>11</v>
      </c>
      <c r="I8427" t="s">
        <v>12</v>
      </c>
      <c r="J8427" t="s">
        <v>1180</v>
      </c>
      <c r="K8427" s="17">
        <v>16.899999999999999</v>
      </c>
      <c r="L8427" s="17">
        <v>5</v>
      </c>
      <c r="M8427" s="17">
        <v>7.77</v>
      </c>
      <c r="N8427" s="17" t="str">
        <f>IF(SalesData[[#This Row],[Profit]]&gt;0,"Profit","Loss")</f>
        <v>Profit</v>
      </c>
    </row>
    <row r="8428" spans="1:14" x14ac:dyDescent="0.25">
      <c r="A8428" s="1">
        <v>42985</v>
      </c>
      <c r="B8428" s="3">
        <f t="shared" si="393"/>
        <v>2017</v>
      </c>
      <c r="C8428" s="3">
        <f t="shared" si="394"/>
        <v>9</v>
      </c>
      <c r="D8428" t="s">
        <v>554</v>
      </c>
      <c r="E8428" t="str">
        <f t="shared" si="395"/>
        <v>Allen Armold20170907</v>
      </c>
      <c r="F8428">
        <f>IF(COUNTIF($E$2:E8428, E8428) = 1, MAX($F$1:F8427) + 1, INDEX($F$1:F8427, MATCH(E8428, $E$1:E8427, 0)))</f>
        <v>4199</v>
      </c>
      <c r="G8428" t="s">
        <v>1529</v>
      </c>
      <c r="H8428" t="s">
        <v>11</v>
      </c>
      <c r="I8428" t="s">
        <v>12</v>
      </c>
      <c r="J8428" t="s">
        <v>2202</v>
      </c>
      <c r="K8428" s="17">
        <v>39.96</v>
      </c>
      <c r="L8428" s="17">
        <v>2</v>
      </c>
      <c r="M8428" s="17">
        <v>18.78</v>
      </c>
      <c r="N8428" s="17" t="str">
        <f>IF(SalesData[[#This Row],[Profit]]&gt;0,"Profit","Loss")</f>
        <v>Profit</v>
      </c>
    </row>
    <row r="8429" spans="1:14" x14ac:dyDescent="0.25">
      <c r="A8429" s="1">
        <v>42986</v>
      </c>
      <c r="B8429" s="3">
        <f t="shared" si="393"/>
        <v>2017</v>
      </c>
      <c r="C8429" s="3">
        <f t="shared" si="394"/>
        <v>9</v>
      </c>
      <c r="D8429" t="s">
        <v>514</v>
      </c>
      <c r="E8429" t="str">
        <f t="shared" si="395"/>
        <v>Michelle Moray20170908</v>
      </c>
      <c r="F8429">
        <f>IF(COUNTIF($E$2:E8429, E8429) = 1, MAX($F$1:F8428) + 1, INDEX($F$1:F8428, MATCH(E8429, $E$1:E8428, 0)))</f>
        <v>4200</v>
      </c>
      <c r="G8429" t="s">
        <v>15</v>
      </c>
      <c r="H8429" t="s">
        <v>34</v>
      </c>
      <c r="I8429" t="s">
        <v>145</v>
      </c>
      <c r="J8429" t="s">
        <v>1049</v>
      </c>
      <c r="K8429" s="17">
        <v>765.63</v>
      </c>
      <c r="L8429" s="17">
        <v>7</v>
      </c>
      <c r="M8429" s="17">
        <v>-566.55999999999995</v>
      </c>
      <c r="N8429" s="17" t="str">
        <f>IF(SalesData[[#This Row],[Profit]]&gt;0,"Profit","Loss")</f>
        <v>Loss</v>
      </c>
    </row>
    <row r="8430" spans="1:14" x14ac:dyDescent="0.25">
      <c r="A8430" s="1">
        <v>42986</v>
      </c>
      <c r="B8430" s="3">
        <f t="shared" si="393"/>
        <v>2017</v>
      </c>
      <c r="C8430" s="3">
        <f t="shared" si="394"/>
        <v>9</v>
      </c>
      <c r="D8430" t="s">
        <v>2017</v>
      </c>
      <c r="E8430" t="str">
        <f t="shared" si="395"/>
        <v>Eugene Barchas20170908</v>
      </c>
      <c r="F8430">
        <f>IF(COUNTIF($E$2:E8430, E8430) = 1, MAX($F$1:F8429) + 1, INDEX($F$1:F8429, MATCH(E8430, $E$1:E8429, 0)))</f>
        <v>4201</v>
      </c>
      <c r="G8430" t="s">
        <v>23</v>
      </c>
      <c r="H8430" t="s">
        <v>39</v>
      </c>
      <c r="I8430" t="s">
        <v>40</v>
      </c>
      <c r="J8430" t="s">
        <v>2312</v>
      </c>
      <c r="K8430" s="17">
        <v>258.52999999999997</v>
      </c>
      <c r="L8430" s="17">
        <v>2</v>
      </c>
      <c r="M8430" s="17">
        <v>-47.4</v>
      </c>
      <c r="N8430" s="17" t="str">
        <f>IF(SalesData[[#This Row],[Profit]]&gt;0,"Profit","Loss")</f>
        <v>Loss</v>
      </c>
    </row>
    <row r="8431" spans="1:14" x14ac:dyDescent="0.25">
      <c r="A8431" s="1">
        <v>42986</v>
      </c>
      <c r="B8431" s="3">
        <f t="shared" si="393"/>
        <v>2017</v>
      </c>
      <c r="C8431" s="3">
        <f t="shared" si="394"/>
        <v>9</v>
      </c>
      <c r="D8431" t="s">
        <v>556</v>
      </c>
      <c r="E8431" t="str">
        <f t="shared" si="395"/>
        <v>Dorothy Badders20170908</v>
      </c>
      <c r="F8431">
        <f>IF(COUNTIF($E$2:E8431, E8431) = 1, MAX($F$1:F8430) + 1, INDEX($F$1:F8430, MATCH(E8431, $E$1:E8430, 0)))</f>
        <v>4202</v>
      </c>
      <c r="G8431" t="s">
        <v>78</v>
      </c>
      <c r="H8431" t="s">
        <v>39</v>
      </c>
      <c r="I8431" t="s">
        <v>52</v>
      </c>
      <c r="J8431" t="s">
        <v>385</v>
      </c>
      <c r="K8431" s="17">
        <v>9.1</v>
      </c>
      <c r="L8431" s="17">
        <v>1</v>
      </c>
      <c r="M8431" s="17">
        <v>1.71</v>
      </c>
      <c r="N8431" s="17" t="str">
        <f>IF(SalesData[[#This Row],[Profit]]&gt;0,"Profit","Loss")</f>
        <v>Profit</v>
      </c>
    </row>
    <row r="8432" spans="1:14" x14ac:dyDescent="0.25">
      <c r="A8432" s="1">
        <v>42986</v>
      </c>
      <c r="B8432" s="3">
        <f t="shared" si="393"/>
        <v>2017</v>
      </c>
      <c r="C8432" s="3">
        <f t="shared" si="394"/>
        <v>9</v>
      </c>
      <c r="D8432" t="s">
        <v>490</v>
      </c>
      <c r="E8432" t="str">
        <f t="shared" si="395"/>
        <v>Roland Schwarz20170908</v>
      </c>
      <c r="F8432">
        <f>IF(COUNTIF($E$2:E8432, E8432) = 1, MAX($F$1:F8431) + 1, INDEX($F$1:F8431, MATCH(E8432, $E$1:E8431, 0)))</f>
        <v>4203</v>
      </c>
      <c r="G8432" t="s">
        <v>78</v>
      </c>
      <c r="H8432" t="s">
        <v>39</v>
      </c>
      <c r="I8432" t="s">
        <v>52</v>
      </c>
      <c r="J8432" t="s">
        <v>1573</v>
      </c>
      <c r="K8432" s="17">
        <v>116.83</v>
      </c>
      <c r="L8432" s="17">
        <v>4</v>
      </c>
      <c r="M8432" s="17">
        <v>33.590000000000003</v>
      </c>
      <c r="N8432" s="17" t="str">
        <f>IF(SalesData[[#This Row],[Profit]]&gt;0,"Profit","Loss")</f>
        <v>Profit</v>
      </c>
    </row>
    <row r="8433" spans="1:14" x14ac:dyDescent="0.25">
      <c r="A8433" s="1">
        <v>42986</v>
      </c>
      <c r="B8433" s="3">
        <f t="shared" si="393"/>
        <v>2017</v>
      </c>
      <c r="C8433" s="3">
        <f t="shared" si="394"/>
        <v>9</v>
      </c>
      <c r="D8433" t="s">
        <v>1868</v>
      </c>
      <c r="E8433" t="str">
        <f t="shared" si="395"/>
        <v>Alex Russell20170908</v>
      </c>
      <c r="F8433">
        <f>IF(COUNTIF($E$2:E8433, E8433) = 1, MAX($F$1:F8432) + 1, INDEX($F$1:F8432, MATCH(E8433, $E$1:E8432, 0)))</f>
        <v>4204</v>
      </c>
      <c r="G8433" t="s">
        <v>10</v>
      </c>
      <c r="H8433" t="s">
        <v>39</v>
      </c>
      <c r="I8433" t="s">
        <v>52</v>
      </c>
      <c r="J8433" t="s">
        <v>1985</v>
      </c>
      <c r="K8433" s="17">
        <v>85.2</v>
      </c>
      <c r="L8433" s="17">
        <v>6</v>
      </c>
      <c r="M8433" s="17">
        <v>20.239999999999998</v>
      </c>
      <c r="N8433" s="17" t="str">
        <f>IF(SalesData[[#This Row],[Profit]]&gt;0,"Profit","Loss")</f>
        <v>Profit</v>
      </c>
    </row>
    <row r="8434" spans="1:14" x14ac:dyDescent="0.25">
      <c r="A8434" s="1">
        <v>42986</v>
      </c>
      <c r="B8434" s="3">
        <f t="shared" si="393"/>
        <v>2017</v>
      </c>
      <c r="C8434" s="3">
        <f t="shared" si="394"/>
        <v>9</v>
      </c>
      <c r="D8434" t="s">
        <v>202</v>
      </c>
      <c r="E8434" t="str">
        <f t="shared" si="395"/>
        <v>Barry FranzÃ¶sisch20170908</v>
      </c>
      <c r="F8434">
        <f>IF(COUNTIF($E$2:E8434, E8434) = 1, MAX($F$1:F8433) + 1, INDEX($F$1:F8433, MATCH(E8434, $E$1:E8433, 0)))</f>
        <v>4205</v>
      </c>
      <c r="G8434" t="s">
        <v>10</v>
      </c>
      <c r="H8434" t="s">
        <v>11</v>
      </c>
      <c r="I8434" t="s">
        <v>20</v>
      </c>
      <c r="J8434" t="s">
        <v>1281</v>
      </c>
      <c r="K8434" s="17">
        <v>42.62</v>
      </c>
      <c r="L8434" s="17">
        <v>7</v>
      </c>
      <c r="M8434" s="17">
        <v>-68.19</v>
      </c>
      <c r="N8434" s="17" t="str">
        <f>IF(SalesData[[#This Row],[Profit]]&gt;0,"Profit","Loss")</f>
        <v>Loss</v>
      </c>
    </row>
    <row r="8435" spans="1:14" x14ac:dyDescent="0.25">
      <c r="A8435" s="1">
        <v>42986</v>
      </c>
      <c r="B8435" s="3">
        <f t="shared" si="393"/>
        <v>2017</v>
      </c>
      <c r="C8435" s="3">
        <f t="shared" si="394"/>
        <v>9</v>
      </c>
      <c r="D8435" t="s">
        <v>202</v>
      </c>
      <c r="E8435" t="str">
        <f t="shared" si="395"/>
        <v>Barry FranzÃ¶sisch20170908</v>
      </c>
      <c r="F8435">
        <f>IF(COUNTIF($E$2:E8435, E8435) = 1, MAX($F$1:F8434) + 1, INDEX($F$1:F8434, MATCH(E8435, $E$1:E8434, 0)))</f>
        <v>4205</v>
      </c>
      <c r="G8435" t="s">
        <v>10</v>
      </c>
      <c r="H8435" t="s">
        <v>39</v>
      </c>
      <c r="I8435" t="s">
        <v>603</v>
      </c>
      <c r="J8435" t="s">
        <v>2010</v>
      </c>
      <c r="K8435" s="17">
        <v>319.98</v>
      </c>
      <c r="L8435" s="17">
        <v>2</v>
      </c>
      <c r="M8435" s="17">
        <v>107.99</v>
      </c>
      <c r="N8435" s="17" t="str">
        <f>IF(SalesData[[#This Row],[Profit]]&gt;0,"Profit","Loss")</f>
        <v>Profit</v>
      </c>
    </row>
    <row r="8436" spans="1:14" x14ac:dyDescent="0.25">
      <c r="A8436" s="1">
        <v>42986</v>
      </c>
      <c r="B8436" s="3">
        <f t="shared" si="393"/>
        <v>2017</v>
      </c>
      <c r="C8436" s="3">
        <f t="shared" si="394"/>
        <v>9</v>
      </c>
      <c r="D8436" t="s">
        <v>202</v>
      </c>
      <c r="E8436" t="str">
        <f t="shared" si="395"/>
        <v>Barry FranzÃ¶sisch20170908</v>
      </c>
      <c r="F8436">
        <f>IF(COUNTIF($E$2:E8436, E8436) = 1, MAX($F$1:F8435) + 1, INDEX($F$1:F8435, MATCH(E8436, $E$1:E8435, 0)))</f>
        <v>4205</v>
      </c>
      <c r="G8436" t="s">
        <v>10</v>
      </c>
      <c r="H8436" t="s">
        <v>11</v>
      </c>
      <c r="I8436" t="s">
        <v>43</v>
      </c>
      <c r="J8436" t="s">
        <v>1109</v>
      </c>
      <c r="K8436" s="17">
        <v>45.92</v>
      </c>
      <c r="L8436" s="17">
        <v>5</v>
      </c>
      <c r="M8436" s="17">
        <v>15.5</v>
      </c>
      <c r="N8436" s="17" t="str">
        <f>IF(SalesData[[#This Row],[Profit]]&gt;0,"Profit","Loss")</f>
        <v>Profit</v>
      </c>
    </row>
    <row r="8437" spans="1:14" x14ac:dyDescent="0.25">
      <c r="A8437" s="1">
        <v>42986</v>
      </c>
      <c r="B8437" s="3">
        <f t="shared" si="393"/>
        <v>2017</v>
      </c>
      <c r="C8437" s="3">
        <f t="shared" si="394"/>
        <v>9</v>
      </c>
      <c r="D8437" t="s">
        <v>202</v>
      </c>
      <c r="E8437" t="str">
        <f t="shared" si="395"/>
        <v>Barry FranzÃ¶sisch20170908</v>
      </c>
      <c r="F8437">
        <f>IF(COUNTIF($E$2:E8437, E8437) = 1, MAX($F$1:F8436) + 1, INDEX($F$1:F8436, MATCH(E8437, $E$1:E8436, 0)))</f>
        <v>4205</v>
      </c>
      <c r="G8437" t="s">
        <v>10</v>
      </c>
      <c r="H8437" t="s">
        <v>34</v>
      </c>
      <c r="I8437" t="s">
        <v>47</v>
      </c>
      <c r="J8437" t="s">
        <v>86</v>
      </c>
      <c r="K8437" s="17">
        <v>21.18</v>
      </c>
      <c r="L8437" s="17">
        <v>2</v>
      </c>
      <c r="M8437" s="17">
        <v>-11.65</v>
      </c>
      <c r="N8437" s="17" t="str">
        <f>IF(SalesData[[#This Row],[Profit]]&gt;0,"Profit","Loss")</f>
        <v>Loss</v>
      </c>
    </row>
    <row r="8438" spans="1:14" x14ac:dyDescent="0.25">
      <c r="A8438" s="1">
        <v>42986</v>
      </c>
      <c r="B8438" s="3">
        <f t="shared" si="393"/>
        <v>2017</v>
      </c>
      <c r="C8438" s="3">
        <f t="shared" si="394"/>
        <v>9</v>
      </c>
      <c r="D8438" t="s">
        <v>202</v>
      </c>
      <c r="E8438" t="str">
        <f t="shared" si="395"/>
        <v>Barry FranzÃ¶sisch20170908</v>
      </c>
      <c r="F8438">
        <f>IF(COUNTIF($E$2:E8438, E8438) = 1, MAX($F$1:F8437) + 1, INDEX($F$1:F8437, MATCH(E8438, $E$1:E8437, 0)))</f>
        <v>4205</v>
      </c>
      <c r="G8438" t="s">
        <v>10</v>
      </c>
      <c r="H8438" t="s">
        <v>11</v>
      </c>
      <c r="I8438" t="s">
        <v>12</v>
      </c>
      <c r="J8438" t="s">
        <v>756</v>
      </c>
      <c r="K8438" s="17">
        <v>20.74</v>
      </c>
      <c r="L8438" s="17">
        <v>4</v>
      </c>
      <c r="M8438" s="17">
        <v>7.26</v>
      </c>
      <c r="N8438" s="17" t="str">
        <f>IF(SalesData[[#This Row],[Profit]]&gt;0,"Profit","Loss")</f>
        <v>Profit</v>
      </c>
    </row>
    <row r="8439" spans="1:14" x14ac:dyDescent="0.25">
      <c r="A8439" s="1">
        <v>42986</v>
      </c>
      <c r="B8439" s="3">
        <f t="shared" si="393"/>
        <v>2017</v>
      </c>
      <c r="C8439" s="3">
        <f t="shared" si="394"/>
        <v>9</v>
      </c>
      <c r="D8439" t="s">
        <v>202</v>
      </c>
      <c r="E8439" t="str">
        <f t="shared" si="395"/>
        <v>Barry FranzÃ¶sisch20170908</v>
      </c>
      <c r="F8439">
        <f>IF(COUNTIF($E$2:E8439, E8439) = 1, MAX($F$1:F8438) + 1, INDEX($F$1:F8438, MATCH(E8439, $E$1:E8438, 0)))</f>
        <v>4205</v>
      </c>
      <c r="G8439" t="s">
        <v>10</v>
      </c>
      <c r="H8439" t="s">
        <v>34</v>
      </c>
      <c r="I8439" t="s">
        <v>35</v>
      </c>
      <c r="J8439" t="s">
        <v>2041</v>
      </c>
      <c r="K8439" s="17">
        <v>213.43</v>
      </c>
      <c r="L8439" s="17">
        <v>5</v>
      </c>
      <c r="M8439" s="17">
        <v>-39.64</v>
      </c>
      <c r="N8439" s="17" t="str">
        <f>IF(SalesData[[#This Row],[Profit]]&gt;0,"Profit","Loss")</f>
        <v>Loss</v>
      </c>
    </row>
    <row r="8440" spans="1:14" x14ac:dyDescent="0.25">
      <c r="A8440" s="1">
        <v>42986</v>
      </c>
      <c r="B8440" s="3">
        <f t="shared" si="393"/>
        <v>2017</v>
      </c>
      <c r="C8440" s="3">
        <f t="shared" si="394"/>
        <v>9</v>
      </c>
      <c r="D8440" t="s">
        <v>2115</v>
      </c>
      <c r="E8440" t="str">
        <f t="shared" si="395"/>
        <v>Frank Carlisle20170908</v>
      </c>
      <c r="F8440">
        <f>IF(COUNTIF($E$2:E8440, E8440) = 1, MAX($F$1:F8439) + 1, INDEX($F$1:F8439, MATCH(E8440, $E$1:E8439, 0)))</f>
        <v>4206</v>
      </c>
      <c r="G8440" t="s">
        <v>123</v>
      </c>
      <c r="H8440" t="s">
        <v>11</v>
      </c>
      <c r="I8440" t="s">
        <v>18</v>
      </c>
      <c r="J8440" t="s">
        <v>1331</v>
      </c>
      <c r="K8440" s="17">
        <v>61.68</v>
      </c>
      <c r="L8440" s="17">
        <v>5</v>
      </c>
      <c r="M8440" s="17">
        <v>5.4</v>
      </c>
      <c r="N8440" s="17" t="str">
        <f>IF(SalesData[[#This Row],[Profit]]&gt;0,"Profit","Loss")</f>
        <v>Profit</v>
      </c>
    </row>
    <row r="8441" spans="1:14" x14ac:dyDescent="0.25">
      <c r="A8441" s="1">
        <v>42986</v>
      </c>
      <c r="B8441" s="3">
        <f t="shared" si="393"/>
        <v>2017</v>
      </c>
      <c r="C8441" s="3">
        <f t="shared" si="394"/>
        <v>9</v>
      </c>
      <c r="D8441" t="s">
        <v>2115</v>
      </c>
      <c r="E8441" t="str">
        <f t="shared" si="395"/>
        <v>Frank Carlisle20170908</v>
      </c>
      <c r="F8441">
        <f>IF(COUNTIF($E$2:E8441, E8441) = 1, MAX($F$1:F8440) + 1, INDEX($F$1:F8440, MATCH(E8441, $E$1:E8440, 0)))</f>
        <v>4206</v>
      </c>
      <c r="G8441" t="s">
        <v>123</v>
      </c>
      <c r="H8441" t="s">
        <v>39</v>
      </c>
      <c r="I8441" t="s">
        <v>40</v>
      </c>
      <c r="J8441" t="s">
        <v>1551</v>
      </c>
      <c r="K8441" s="17">
        <v>158.38</v>
      </c>
      <c r="L8441" s="17">
        <v>3</v>
      </c>
      <c r="M8441" s="17">
        <v>13.86</v>
      </c>
      <c r="N8441" s="17" t="str">
        <f>IF(SalesData[[#This Row],[Profit]]&gt;0,"Profit","Loss")</f>
        <v>Profit</v>
      </c>
    </row>
    <row r="8442" spans="1:14" x14ac:dyDescent="0.25">
      <c r="A8442" s="1">
        <v>42986</v>
      </c>
      <c r="B8442" s="3">
        <f t="shared" si="393"/>
        <v>2017</v>
      </c>
      <c r="C8442" s="3">
        <f t="shared" si="394"/>
        <v>9</v>
      </c>
      <c r="D8442" t="s">
        <v>2179</v>
      </c>
      <c r="E8442" t="str">
        <f t="shared" si="395"/>
        <v>Eudokia Martin20170908</v>
      </c>
      <c r="F8442">
        <f>IF(COUNTIF($E$2:E8442, E8442) = 1, MAX($F$1:F8441) + 1, INDEX($F$1:F8441, MATCH(E8442, $E$1:E8441, 0)))</f>
        <v>4207</v>
      </c>
      <c r="G8442" t="s">
        <v>149</v>
      </c>
      <c r="H8442" t="s">
        <v>11</v>
      </c>
      <c r="I8442" t="s">
        <v>18</v>
      </c>
      <c r="J8442" t="s">
        <v>464</v>
      </c>
      <c r="K8442" s="17">
        <v>65.12</v>
      </c>
      <c r="L8442" s="17">
        <v>4</v>
      </c>
      <c r="M8442" s="17">
        <v>16.93</v>
      </c>
      <c r="N8442" s="17" t="str">
        <f>IF(SalesData[[#This Row],[Profit]]&gt;0,"Profit","Loss")</f>
        <v>Profit</v>
      </c>
    </row>
    <row r="8443" spans="1:14" x14ac:dyDescent="0.25">
      <c r="A8443" s="1">
        <v>42987</v>
      </c>
      <c r="B8443" s="3">
        <f t="shared" si="393"/>
        <v>2017</v>
      </c>
      <c r="C8443" s="3">
        <f t="shared" si="394"/>
        <v>9</v>
      </c>
      <c r="D8443" t="s">
        <v>1249</v>
      </c>
      <c r="E8443" t="str">
        <f t="shared" si="395"/>
        <v>Stefania Perrino20170909</v>
      </c>
      <c r="F8443">
        <f>IF(COUNTIF($E$2:E8443, E8443) = 1, MAX($F$1:F8442) + 1, INDEX($F$1:F8442, MATCH(E8443, $E$1:E8442, 0)))</f>
        <v>4208</v>
      </c>
      <c r="G8443" t="s">
        <v>23</v>
      </c>
      <c r="H8443" t="s">
        <v>34</v>
      </c>
      <c r="I8443" t="s">
        <v>35</v>
      </c>
      <c r="J8443" t="s">
        <v>1819</v>
      </c>
      <c r="K8443" s="17">
        <v>141.37</v>
      </c>
      <c r="L8443" s="17">
        <v>2</v>
      </c>
      <c r="M8443" s="17">
        <v>-48.47</v>
      </c>
      <c r="N8443" s="17" t="str">
        <f>IF(SalesData[[#This Row],[Profit]]&gt;0,"Profit","Loss")</f>
        <v>Loss</v>
      </c>
    </row>
    <row r="8444" spans="1:14" x14ac:dyDescent="0.25">
      <c r="A8444" s="1">
        <v>42987</v>
      </c>
      <c r="B8444" s="3">
        <f t="shared" si="393"/>
        <v>2017</v>
      </c>
      <c r="C8444" s="3">
        <f t="shared" si="394"/>
        <v>9</v>
      </c>
      <c r="D8444" t="s">
        <v>1249</v>
      </c>
      <c r="E8444" t="str">
        <f t="shared" si="395"/>
        <v>Stefania Perrino20170909</v>
      </c>
      <c r="F8444">
        <f>IF(COUNTIF($E$2:E8444, E8444) = 1, MAX($F$1:F8443) + 1, INDEX($F$1:F8443, MATCH(E8444, $E$1:E8443, 0)))</f>
        <v>4208</v>
      </c>
      <c r="G8444" t="s">
        <v>23</v>
      </c>
      <c r="H8444" t="s">
        <v>11</v>
      </c>
      <c r="I8444" t="s">
        <v>20</v>
      </c>
      <c r="J8444" t="s">
        <v>1197</v>
      </c>
      <c r="K8444" s="17">
        <v>3.04</v>
      </c>
      <c r="L8444" s="17">
        <v>2</v>
      </c>
      <c r="M8444" s="17">
        <v>-2.33</v>
      </c>
      <c r="N8444" s="17" t="str">
        <f>IF(SalesData[[#This Row],[Profit]]&gt;0,"Profit","Loss")</f>
        <v>Loss</v>
      </c>
    </row>
    <row r="8445" spans="1:14" x14ac:dyDescent="0.25">
      <c r="A8445" s="1">
        <v>42987</v>
      </c>
      <c r="B8445" s="3">
        <f t="shared" si="393"/>
        <v>2017</v>
      </c>
      <c r="C8445" s="3">
        <f t="shared" si="394"/>
        <v>9</v>
      </c>
      <c r="D8445" t="s">
        <v>1249</v>
      </c>
      <c r="E8445" t="str">
        <f t="shared" si="395"/>
        <v>Stefania Perrino20170909</v>
      </c>
      <c r="F8445">
        <f>IF(COUNTIF($E$2:E8445, E8445) = 1, MAX($F$1:F8444) + 1, INDEX($F$1:F8444, MATCH(E8445, $E$1:E8444, 0)))</f>
        <v>4208</v>
      </c>
      <c r="G8445" t="s">
        <v>23</v>
      </c>
      <c r="H8445" t="s">
        <v>11</v>
      </c>
      <c r="I8445" t="s">
        <v>20</v>
      </c>
      <c r="J8445" t="s">
        <v>852</v>
      </c>
      <c r="K8445" s="17">
        <v>4.5</v>
      </c>
      <c r="L8445" s="17">
        <v>1</v>
      </c>
      <c r="M8445" s="17">
        <v>-3.6</v>
      </c>
      <c r="N8445" s="17" t="str">
        <f>IF(SalesData[[#This Row],[Profit]]&gt;0,"Profit","Loss")</f>
        <v>Loss</v>
      </c>
    </row>
    <row r="8446" spans="1:14" x14ac:dyDescent="0.25">
      <c r="A8446" s="1">
        <v>42987</v>
      </c>
      <c r="B8446" s="3">
        <f t="shared" si="393"/>
        <v>2017</v>
      </c>
      <c r="C8446" s="3">
        <f t="shared" si="394"/>
        <v>9</v>
      </c>
      <c r="D8446" t="s">
        <v>1249</v>
      </c>
      <c r="E8446" t="str">
        <f t="shared" si="395"/>
        <v>Stefania Perrino20170909</v>
      </c>
      <c r="F8446">
        <f>IF(COUNTIF($E$2:E8446, E8446) = 1, MAX($F$1:F8445) + 1, INDEX($F$1:F8445, MATCH(E8446, $E$1:E8445, 0)))</f>
        <v>4208</v>
      </c>
      <c r="G8446" t="s">
        <v>23</v>
      </c>
      <c r="H8446" t="s">
        <v>11</v>
      </c>
      <c r="I8446" t="s">
        <v>24</v>
      </c>
      <c r="J8446" t="s">
        <v>2204</v>
      </c>
      <c r="K8446" s="17">
        <v>4.67</v>
      </c>
      <c r="L8446" s="17">
        <v>1</v>
      </c>
      <c r="M8446" s="17">
        <v>1.58</v>
      </c>
      <c r="N8446" s="17" t="str">
        <f>IF(SalesData[[#This Row],[Profit]]&gt;0,"Profit","Loss")</f>
        <v>Profit</v>
      </c>
    </row>
    <row r="8447" spans="1:14" x14ac:dyDescent="0.25">
      <c r="A8447" s="1">
        <v>42987</v>
      </c>
      <c r="B8447" s="3">
        <f t="shared" si="393"/>
        <v>2017</v>
      </c>
      <c r="C8447" s="3">
        <f t="shared" si="394"/>
        <v>9</v>
      </c>
      <c r="D8447" t="s">
        <v>1249</v>
      </c>
      <c r="E8447" t="str">
        <f t="shared" si="395"/>
        <v>Stefania Perrino20170909</v>
      </c>
      <c r="F8447">
        <f>IF(COUNTIF($E$2:E8447, E8447) = 1, MAX($F$1:F8446) + 1, INDEX($F$1:F8446, MATCH(E8447, $E$1:E8446, 0)))</f>
        <v>4208</v>
      </c>
      <c r="G8447" t="s">
        <v>23</v>
      </c>
      <c r="H8447" t="s">
        <v>39</v>
      </c>
      <c r="I8447" t="s">
        <v>52</v>
      </c>
      <c r="J8447" t="s">
        <v>1939</v>
      </c>
      <c r="K8447" s="17">
        <v>95.88</v>
      </c>
      <c r="L8447" s="17">
        <v>3</v>
      </c>
      <c r="M8447" s="17">
        <v>28.76</v>
      </c>
      <c r="N8447" s="17" t="str">
        <f>IF(SalesData[[#This Row],[Profit]]&gt;0,"Profit","Loss")</f>
        <v>Profit</v>
      </c>
    </row>
    <row r="8448" spans="1:14" x14ac:dyDescent="0.25">
      <c r="A8448" s="1">
        <v>42987</v>
      </c>
      <c r="B8448" s="3">
        <f t="shared" si="393"/>
        <v>2017</v>
      </c>
      <c r="C8448" s="3">
        <f t="shared" si="394"/>
        <v>9</v>
      </c>
      <c r="D8448" t="s">
        <v>1249</v>
      </c>
      <c r="E8448" t="str">
        <f t="shared" si="395"/>
        <v>Stefania Perrino20170909</v>
      </c>
      <c r="F8448">
        <f>IF(COUNTIF($E$2:E8448, E8448) = 1, MAX($F$1:F8447) + 1, INDEX($F$1:F8447, MATCH(E8448, $E$1:E8447, 0)))</f>
        <v>4208</v>
      </c>
      <c r="G8448" t="s">
        <v>23</v>
      </c>
      <c r="H8448" t="s">
        <v>34</v>
      </c>
      <c r="I8448" t="s">
        <v>47</v>
      </c>
      <c r="J8448" t="s">
        <v>1587</v>
      </c>
      <c r="K8448" s="17">
        <v>17.02</v>
      </c>
      <c r="L8448" s="17">
        <v>2</v>
      </c>
      <c r="M8448" s="17">
        <v>1.7</v>
      </c>
      <c r="N8448" s="17" t="str">
        <f>IF(SalesData[[#This Row],[Profit]]&gt;0,"Profit","Loss")</f>
        <v>Profit</v>
      </c>
    </row>
    <row r="8449" spans="1:14" x14ac:dyDescent="0.25">
      <c r="A8449" s="1">
        <v>42987</v>
      </c>
      <c r="B8449" s="3">
        <f t="shared" si="393"/>
        <v>2017</v>
      </c>
      <c r="C8449" s="3">
        <f t="shared" si="394"/>
        <v>9</v>
      </c>
      <c r="D8449" t="s">
        <v>1249</v>
      </c>
      <c r="E8449" t="str">
        <f t="shared" si="395"/>
        <v>Stefania Perrino20170909</v>
      </c>
      <c r="F8449">
        <f>IF(COUNTIF($E$2:E8449, E8449) = 1, MAX($F$1:F8448) + 1, INDEX($F$1:F8448, MATCH(E8449, $E$1:E8448, 0)))</f>
        <v>4208</v>
      </c>
      <c r="G8449" t="s">
        <v>23</v>
      </c>
      <c r="H8449" t="s">
        <v>39</v>
      </c>
      <c r="I8449" t="s">
        <v>52</v>
      </c>
      <c r="J8449" t="s">
        <v>66</v>
      </c>
      <c r="K8449" s="17">
        <v>258.7</v>
      </c>
      <c r="L8449" s="17">
        <v>3</v>
      </c>
      <c r="M8449" s="17">
        <v>64.67</v>
      </c>
      <c r="N8449" s="17" t="str">
        <f>IF(SalesData[[#This Row],[Profit]]&gt;0,"Profit","Loss")</f>
        <v>Profit</v>
      </c>
    </row>
    <row r="8450" spans="1:14" x14ac:dyDescent="0.25">
      <c r="A8450" s="1">
        <v>42987</v>
      </c>
      <c r="B8450" s="3">
        <f t="shared" ref="B8450:B8513" si="396">YEAR(A8450)</f>
        <v>2017</v>
      </c>
      <c r="C8450" s="3">
        <f t="shared" ref="C8450:C8513" si="397">MONTH(A8450)</f>
        <v>9</v>
      </c>
      <c r="D8450" t="s">
        <v>1249</v>
      </c>
      <c r="E8450" t="str">
        <f t="shared" ref="E8450:E8513" si="398">D8450 &amp; TEXT(A8450, "yyyymmdd")</f>
        <v>Stefania Perrino20170909</v>
      </c>
      <c r="F8450">
        <f>IF(COUNTIF($E$2:E8450, E8450) = 1, MAX($F$1:F8449) + 1, INDEX($F$1:F8449, MATCH(E8450, $E$1:E8449, 0)))</f>
        <v>4208</v>
      </c>
      <c r="G8450" t="s">
        <v>23</v>
      </c>
      <c r="H8450" t="s">
        <v>39</v>
      </c>
      <c r="I8450" t="s">
        <v>40</v>
      </c>
      <c r="J8450" t="s">
        <v>2650</v>
      </c>
      <c r="K8450" s="17">
        <v>1931.96</v>
      </c>
      <c r="L8450" s="17">
        <v>7</v>
      </c>
      <c r="M8450" s="17">
        <v>-386.39</v>
      </c>
      <c r="N8450" s="17" t="str">
        <f>IF(SalesData[[#This Row],[Profit]]&gt;0,"Profit","Loss")</f>
        <v>Loss</v>
      </c>
    </row>
    <row r="8451" spans="1:14" x14ac:dyDescent="0.25">
      <c r="A8451" s="1">
        <v>42987</v>
      </c>
      <c r="B8451" s="3">
        <f t="shared" si="396"/>
        <v>2017</v>
      </c>
      <c r="C8451" s="3">
        <f t="shared" si="397"/>
        <v>9</v>
      </c>
      <c r="D8451" t="s">
        <v>637</v>
      </c>
      <c r="E8451" t="str">
        <f t="shared" si="398"/>
        <v>Sean Braxton20170909</v>
      </c>
      <c r="F8451">
        <f>IF(COUNTIF($E$2:E8451, E8451) = 1, MAX($F$1:F8450) + 1, INDEX($F$1:F8450, MATCH(E8451, $E$1:E8450, 0)))</f>
        <v>4209</v>
      </c>
      <c r="G8451" t="s">
        <v>70</v>
      </c>
      <c r="H8451" t="s">
        <v>11</v>
      </c>
      <c r="I8451" t="s">
        <v>18</v>
      </c>
      <c r="J8451" t="s">
        <v>729</v>
      </c>
      <c r="K8451" s="17">
        <v>628.80999999999995</v>
      </c>
      <c r="L8451" s="17">
        <v>7</v>
      </c>
      <c r="M8451" s="17">
        <v>12.58</v>
      </c>
      <c r="N8451" s="17" t="str">
        <f>IF(SalesData[[#This Row],[Profit]]&gt;0,"Profit","Loss")</f>
        <v>Profit</v>
      </c>
    </row>
    <row r="8452" spans="1:14" x14ac:dyDescent="0.25">
      <c r="A8452" s="1">
        <v>42987</v>
      </c>
      <c r="B8452" s="3">
        <f t="shared" si="396"/>
        <v>2017</v>
      </c>
      <c r="C8452" s="3">
        <f t="shared" si="397"/>
        <v>9</v>
      </c>
      <c r="D8452" t="s">
        <v>637</v>
      </c>
      <c r="E8452" t="str">
        <f t="shared" si="398"/>
        <v>Sean Braxton20170909</v>
      </c>
      <c r="F8452">
        <f>IF(COUNTIF($E$2:E8452, E8452) = 1, MAX($F$1:F8451) + 1, INDEX($F$1:F8451, MATCH(E8452, $E$1:E8451, 0)))</f>
        <v>4209</v>
      </c>
      <c r="G8452" t="s">
        <v>70</v>
      </c>
      <c r="H8452" t="s">
        <v>11</v>
      </c>
      <c r="I8452" t="s">
        <v>18</v>
      </c>
      <c r="J8452" t="s">
        <v>585</v>
      </c>
      <c r="K8452" s="17">
        <v>56.45</v>
      </c>
      <c r="L8452" s="17">
        <v>5</v>
      </c>
      <c r="M8452" s="17">
        <v>14.68</v>
      </c>
      <c r="N8452" s="17" t="str">
        <f>IF(SalesData[[#This Row],[Profit]]&gt;0,"Profit","Loss")</f>
        <v>Profit</v>
      </c>
    </row>
    <row r="8453" spans="1:14" x14ac:dyDescent="0.25">
      <c r="A8453" s="1">
        <v>42987</v>
      </c>
      <c r="B8453" s="3">
        <f t="shared" si="396"/>
        <v>2017</v>
      </c>
      <c r="C8453" s="3">
        <f t="shared" si="397"/>
        <v>9</v>
      </c>
      <c r="D8453" t="s">
        <v>2284</v>
      </c>
      <c r="E8453" t="str">
        <f t="shared" si="398"/>
        <v>Sean O'Donnell20170909</v>
      </c>
      <c r="F8453">
        <f>IF(COUNTIF($E$2:E8453, E8453) = 1, MAX($F$1:F8452) + 1, INDEX($F$1:F8452, MATCH(E8453, $E$1:E8452, 0)))</f>
        <v>4210</v>
      </c>
      <c r="G8453" t="s">
        <v>120</v>
      </c>
      <c r="H8453" t="s">
        <v>11</v>
      </c>
      <c r="I8453" t="s">
        <v>200</v>
      </c>
      <c r="J8453" t="s">
        <v>807</v>
      </c>
      <c r="K8453" s="17">
        <v>8.83</v>
      </c>
      <c r="L8453" s="17">
        <v>3</v>
      </c>
      <c r="M8453" s="17">
        <v>-1.99</v>
      </c>
      <c r="N8453" s="17" t="str">
        <f>IF(SalesData[[#This Row],[Profit]]&gt;0,"Profit","Loss")</f>
        <v>Loss</v>
      </c>
    </row>
    <row r="8454" spans="1:14" x14ac:dyDescent="0.25">
      <c r="A8454" s="1">
        <v>42987</v>
      </c>
      <c r="B8454" s="3">
        <f t="shared" si="396"/>
        <v>2017</v>
      </c>
      <c r="C8454" s="3">
        <f t="shared" si="397"/>
        <v>9</v>
      </c>
      <c r="D8454" t="s">
        <v>2284</v>
      </c>
      <c r="E8454" t="str">
        <f t="shared" si="398"/>
        <v>Sean O'Donnell20170909</v>
      </c>
      <c r="F8454">
        <f>IF(COUNTIF($E$2:E8454, E8454) = 1, MAX($F$1:F8453) + 1, INDEX($F$1:F8453, MATCH(E8454, $E$1:E8453, 0)))</f>
        <v>4210</v>
      </c>
      <c r="G8454" t="s">
        <v>120</v>
      </c>
      <c r="H8454" t="s">
        <v>11</v>
      </c>
      <c r="I8454" t="s">
        <v>12</v>
      </c>
      <c r="J8454" t="s">
        <v>1664</v>
      </c>
      <c r="K8454" s="17">
        <v>177.54</v>
      </c>
      <c r="L8454" s="17">
        <v>4</v>
      </c>
      <c r="M8454" s="17">
        <v>62.14</v>
      </c>
      <c r="N8454" s="17" t="str">
        <f>IF(SalesData[[#This Row],[Profit]]&gt;0,"Profit","Loss")</f>
        <v>Profit</v>
      </c>
    </row>
    <row r="8455" spans="1:14" x14ac:dyDescent="0.25">
      <c r="A8455" s="1">
        <v>42987</v>
      </c>
      <c r="B8455" s="3">
        <f t="shared" si="396"/>
        <v>2017</v>
      </c>
      <c r="C8455" s="3">
        <f t="shared" si="397"/>
        <v>9</v>
      </c>
      <c r="D8455" t="s">
        <v>2284</v>
      </c>
      <c r="E8455" t="str">
        <f t="shared" si="398"/>
        <v>Sean O'Donnell20170909</v>
      </c>
      <c r="F8455">
        <f>IF(COUNTIF($E$2:E8455, E8455) = 1, MAX($F$1:F8454) + 1, INDEX($F$1:F8454, MATCH(E8455, $E$1:E8454, 0)))</f>
        <v>4210</v>
      </c>
      <c r="G8455" t="s">
        <v>120</v>
      </c>
      <c r="H8455" t="s">
        <v>11</v>
      </c>
      <c r="I8455" t="s">
        <v>18</v>
      </c>
      <c r="J8455" t="s">
        <v>1410</v>
      </c>
      <c r="K8455" s="17">
        <v>258.48</v>
      </c>
      <c r="L8455" s="17">
        <v>2</v>
      </c>
      <c r="M8455" s="17">
        <v>-3.23</v>
      </c>
      <c r="N8455" s="17" t="str">
        <f>IF(SalesData[[#This Row],[Profit]]&gt;0,"Profit","Loss")</f>
        <v>Loss</v>
      </c>
    </row>
    <row r="8456" spans="1:14" x14ac:dyDescent="0.25">
      <c r="A8456" s="1">
        <v>42987</v>
      </c>
      <c r="B8456" s="3">
        <f t="shared" si="396"/>
        <v>2017</v>
      </c>
      <c r="C8456" s="3">
        <f t="shared" si="397"/>
        <v>9</v>
      </c>
      <c r="D8456" t="s">
        <v>2284</v>
      </c>
      <c r="E8456" t="str">
        <f t="shared" si="398"/>
        <v>Sean O'Donnell20170909</v>
      </c>
      <c r="F8456">
        <f>IF(COUNTIF($E$2:E8456, E8456) = 1, MAX($F$1:F8455) + 1, INDEX($F$1:F8455, MATCH(E8456, $E$1:E8455, 0)))</f>
        <v>4210</v>
      </c>
      <c r="G8456" t="s">
        <v>120</v>
      </c>
      <c r="H8456" t="s">
        <v>34</v>
      </c>
      <c r="I8456" t="s">
        <v>47</v>
      </c>
      <c r="J8456" t="s">
        <v>281</v>
      </c>
      <c r="K8456" s="17">
        <v>14.14</v>
      </c>
      <c r="L8456" s="17">
        <v>3</v>
      </c>
      <c r="M8456" s="17">
        <v>4.24</v>
      </c>
      <c r="N8456" s="17" t="str">
        <f>IF(SalesData[[#This Row],[Profit]]&gt;0,"Profit","Loss")</f>
        <v>Profit</v>
      </c>
    </row>
    <row r="8457" spans="1:14" x14ac:dyDescent="0.25">
      <c r="A8457" s="1">
        <v>42987</v>
      </c>
      <c r="B8457" s="3">
        <f t="shared" si="396"/>
        <v>2017</v>
      </c>
      <c r="C8457" s="3">
        <f t="shared" si="397"/>
        <v>9</v>
      </c>
      <c r="D8457" t="s">
        <v>2429</v>
      </c>
      <c r="E8457" t="str">
        <f t="shared" si="398"/>
        <v>Joy Bell-20170909</v>
      </c>
      <c r="F8457">
        <f>IF(COUNTIF($E$2:E8457, E8457) = 1, MAX($F$1:F8456) + 1, INDEX($F$1:F8456, MATCH(E8457, $E$1:E8456, 0)))</f>
        <v>4211</v>
      </c>
      <c r="G8457" t="s">
        <v>110</v>
      </c>
      <c r="H8457" t="s">
        <v>11</v>
      </c>
      <c r="I8457" t="s">
        <v>63</v>
      </c>
      <c r="J8457" t="s">
        <v>785</v>
      </c>
      <c r="K8457" s="17">
        <v>17.48</v>
      </c>
      <c r="L8457" s="17">
        <v>2</v>
      </c>
      <c r="M8457" s="17">
        <v>8.2200000000000006</v>
      </c>
      <c r="N8457" s="17" t="str">
        <f>IF(SalesData[[#This Row],[Profit]]&gt;0,"Profit","Loss")</f>
        <v>Profit</v>
      </c>
    </row>
    <row r="8458" spans="1:14" x14ac:dyDescent="0.25">
      <c r="A8458" s="1">
        <v>42987</v>
      </c>
      <c r="B8458" s="3">
        <f t="shared" si="396"/>
        <v>2017</v>
      </c>
      <c r="C8458" s="3">
        <f t="shared" si="397"/>
        <v>9</v>
      </c>
      <c r="D8458" t="s">
        <v>587</v>
      </c>
      <c r="E8458" t="str">
        <f t="shared" si="398"/>
        <v>Arianne Irving20170909</v>
      </c>
      <c r="F8458">
        <f>IF(COUNTIF($E$2:E8458, E8458) = 1, MAX($F$1:F8457) + 1, INDEX($F$1:F8457, MATCH(E8458, $E$1:E8457, 0)))</f>
        <v>4212</v>
      </c>
      <c r="G8458" t="s">
        <v>95</v>
      </c>
      <c r="H8458" t="s">
        <v>11</v>
      </c>
      <c r="I8458" t="s">
        <v>12</v>
      </c>
      <c r="J8458" t="s">
        <v>2663</v>
      </c>
      <c r="K8458" s="17">
        <v>6.37</v>
      </c>
      <c r="L8458" s="17">
        <v>2</v>
      </c>
      <c r="M8458" s="17">
        <v>2.39</v>
      </c>
      <c r="N8458" s="17" t="str">
        <f>IF(SalesData[[#This Row],[Profit]]&gt;0,"Profit","Loss")</f>
        <v>Profit</v>
      </c>
    </row>
    <row r="8459" spans="1:14" x14ac:dyDescent="0.25">
      <c r="A8459" s="1">
        <v>42987</v>
      </c>
      <c r="B8459" s="3">
        <f t="shared" si="396"/>
        <v>2017</v>
      </c>
      <c r="C8459" s="3">
        <f t="shared" si="397"/>
        <v>9</v>
      </c>
      <c r="D8459" t="s">
        <v>154</v>
      </c>
      <c r="E8459" t="str">
        <f t="shared" si="398"/>
        <v>Liz Carlisle20170909</v>
      </c>
      <c r="F8459">
        <f>IF(COUNTIF($E$2:E8459, E8459) = 1, MAX($F$1:F8458) + 1, INDEX($F$1:F8458, MATCH(E8459, $E$1:E8458, 0)))</f>
        <v>4213</v>
      </c>
      <c r="G8459" t="s">
        <v>27</v>
      </c>
      <c r="H8459" t="s">
        <v>11</v>
      </c>
      <c r="I8459" t="s">
        <v>24</v>
      </c>
      <c r="J8459" t="s">
        <v>317</v>
      </c>
      <c r="K8459" s="17">
        <v>6.56</v>
      </c>
      <c r="L8459" s="17">
        <v>2</v>
      </c>
      <c r="M8459" s="17">
        <v>1.9</v>
      </c>
      <c r="N8459" s="17" t="str">
        <f>IF(SalesData[[#This Row],[Profit]]&gt;0,"Profit","Loss")</f>
        <v>Profit</v>
      </c>
    </row>
    <row r="8460" spans="1:14" x14ac:dyDescent="0.25">
      <c r="A8460" s="1">
        <v>42987</v>
      </c>
      <c r="B8460" s="3">
        <f t="shared" si="396"/>
        <v>2017</v>
      </c>
      <c r="C8460" s="3">
        <f t="shared" si="397"/>
        <v>9</v>
      </c>
      <c r="D8460" t="s">
        <v>154</v>
      </c>
      <c r="E8460" t="str">
        <f t="shared" si="398"/>
        <v>Liz Carlisle20170909</v>
      </c>
      <c r="F8460">
        <f>IF(COUNTIF($E$2:E8460, E8460) = 1, MAX($F$1:F8459) + 1, INDEX($F$1:F8459, MATCH(E8460, $E$1:E8459, 0)))</f>
        <v>4213</v>
      </c>
      <c r="G8460" t="s">
        <v>27</v>
      </c>
      <c r="H8460" t="s">
        <v>34</v>
      </c>
      <c r="I8460" t="s">
        <v>35</v>
      </c>
      <c r="J8460" t="s">
        <v>1128</v>
      </c>
      <c r="K8460" s="17">
        <v>243.92</v>
      </c>
      <c r="L8460" s="17">
        <v>5</v>
      </c>
      <c r="M8460" s="17">
        <v>-15.25</v>
      </c>
      <c r="N8460" s="17" t="str">
        <f>IF(SalesData[[#This Row],[Profit]]&gt;0,"Profit","Loss")</f>
        <v>Loss</v>
      </c>
    </row>
    <row r="8461" spans="1:14" x14ac:dyDescent="0.25">
      <c r="A8461" s="1">
        <v>42987</v>
      </c>
      <c r="B8461" s="3">
        <f t="shared" si="396"/>
        <v>2017</v>
      </c>
      <c r="C8461" s="3">
        <f t="shared" si="397"/>
        <v>9</v>
      </c>
      <c r="D8461" t="s">
        <v>154</v>
      </c>
      <c r="E8461" t="str">
        <f t="shared" si="398"/>
        <v>Liz Carlisle20170909</v>
      </c>
      <c r="F8461">
        <f>IF(COUNTIF($E$2:E8461, E8461) = 1, MAX($F$1:F8460) + 1, INDEX($F$1:F8460, MATCH(E8461, $E$1:E8460, 0)))</f>
        <v>4213</v>
      </c>
      <c r="G8461" t="s">
        <v>27</v>
      </c>
      <c r="H8461" t="s">
        <v>11</v>
      </c>
      <c r="I8461" t="s">
        <v>12</v>
      </c>
      <c r="J8461" t="s">
        <v>1768</v>
      </c>
      <c r="K8461" s="17">
        <v>47.52</v>
      </c>
      <c r="L8461" s="17">
        <v>9</v>
      </c>
      <c r="M8461" s="17">
        <v>22.81</v>
      </c>
      <c r="N8461" s="17" t="str">
        <f>IF(SalesData[[#This Row],[Profit]]&gt;0,"Profit","Loss")</f>
        <v>Profit</v>
      </c>
    </row>
    <row r="8462" spans="1:14" x14ac:dyDescent="0.25">
      <c r="A8462" s="1">
        <v>42987</v>
      </c>
      <c r="B8462" s="3">
        <f t="shared" si="396"/>
        <v>2017</v>
      </c>
      <c r="C8462" s="3">
        <f t="shared" si="397"/>
        <v>9</v>
      </c>
      <c r="D8462" t="s">
        <v>1394</v>
      </c>
      <c r="E8462" t="str">
        <f t="shared" si="398"/>
        <v>Keith Dawkins20170909</v>
      </c>
      <c r="F8462">
        <f>IF(COUNTIF($E$2:E8462, E8462) = 1, MAX($F$1:F8461) + 1, INDEX($F$1:F8461, MATCH(E8462, $E$1:E8461, 0)))</f>
        <v>4214</v>
      </c>
      <c r="G8462" t="s">
        <v>27</v>
      </c>
      <c r="H8462" t="s">
        <v>11</v>
      </c>
      <c r="I8462" t="s">
        <v>18</v>
      </c>
      <c r="J8462" t="s">
        <v>115</v>
      </c>
      <c r="K8462" s="17">
        <v>99.87</v>
      </c>
      <c r="L8462" s="17">
        <v>3</v>
      </c>
      <c r="M8462" s="17">
        <v>23.97</v>
      </c>
      <c r="N8462" s="17" t="str">
        <f>IF(SalesData[[#This Row],[Profit]]&gt;0,"Profit","Loss")</f>
        <v>Profit</v>
      </c>
    </row>
    <row r="8463" spans="1:14" x14ac:dyDescent="0.25">
      <c r="A8463" s="1">
        <v>42987</v>
      </c>
      <c r="B8463" s="3">
        <f t="shared" si="396"/>
        <v>2017</v>
      </c>
      <c r="C8463" s="3">
        <f t="shared" si="397"/>
        <v>9</v>
      </c>
      <c r="D8463" t="s">
        <v>875</v>
      </c>
      <c r="E8463" t="str">
        <f t="shared" si="398"/>
        <v>Grace Kelly20170909</v>
      </c>
      <c r="F8463">
        <f>IF(COUNTIF($E$2:E8463, E8463) = 1, MAX($F$1:F8462) + 1, INDEX($F$1:F8462, MATCH(E8463, $E$1:E8462, 0)))</f>
        <v>4215</v>
      </c>
      <c r="G8463" t="s">
        <v>10</v>
      </c>
      <c r="H8463" t="s">
        <v>11</v>
      </c>
      <c r="I8463" t="s">
        <v>16</v>
      </c>
      <c r="J8463" t="s">
        <v>2216</v>
      </c>
      <c r="K8463" s="17">
        <v>9.86</v>
      </c>
      <c r="L8463" s="17">
        <v>4</v>
      </c>
      <c r="M8463" s="17">
        <v>3.45</v>
      </c>
      <c r="N8463" s="17" t="str">
        <f>IF(SalesData[[#This Row],[Profit]]&gt;0,"Profit","Loss")</f>
        <v>Profit</v>
      </c>
    </row>
    <row r="8464" spans="1:14" x14ac:dyDescent="0.25">
      <c r="A8464" s="1">
        <v>42987</v>
      </c>
      <c r="B8464" s="3">
        <f t="shared" si="396"/>
        <v>2017</v>
      </c>
      <c r="C8464" s="3">
        <f t="shared" si="397"/>
        <v>9</v>
      </c>
      <c r="D8464" t="s">
        <v>1263</v>
      </c>
      <c r="E8464" t="str">
        <f t="shared" si="398"/>
        <v>Logan Currie20170909</v>
      </c>
      <c r="F8464">
        <f>IF(COUNTIF($E$2:E8464, E8464) = 1, MAX($F$1:F8463) + 1, INDEX($F$1:F8463, MATCH(E8464, $E$1:E8463, 0)))</f>
        <v>4216</v>
      </c>
      <c r="G8464" t="s">
        <v>78</v>
      </c>
      <c r="H8464" t="s">
        <v>11</v>
      </c>
      <c r="I8464" t="s">
        <v>24</v>
      </c>
      <c r="J8464" t="s">
        <v>258</v>
      </c>
      <c r="K8464" s="17">
        <v>25.92</v>
      </c>
      <c r="L8464" s="17">
        <v>5</v>
      </c>
      <c r="M8464" s="17">
        <v>3.89</v>
      </c>
      <c r="N8464" s="17" t="str">
        <f>IF(SalesData[[#This Row],[Profit]]&gt;0,"Profit","Loss")</f>
        <v>Profit</v>
      </c>
    </row>
    <row r="8465" spans="1:14" x14ac:dyDescent="0.25">
      <c r="A8465" s="1">
        <v>42987</v>
      </c>
      <c r="B8465" s="3">
        <f t="shared" si="396"/>
        <v>2017</v>
      </c>
      <c r="C8465" s="3">
        <f t="shared" si="397"/>
        <v>9</v>
      </c>
      <c r="D8465" t="s">
        <v>1263</v>
      </c>
      <c r="E8465" t="str">
        <f t="shared" si="398"/>
        <v>Logan Currie20170909</v>
      </c>
      <c r="F8465">
        <f>IF(COUNTIF($E$2:E8465, E8465) = 1, MAX($F$1:F8464) + 1, INDEX($F$1:F8464, MATCH(E8465, $E$1:E8464, 0)))</f>
        <v>4216</v>
      </c>
      <c r="G8465" t="s">
        <v>78</v>
      </c>
      <c r="H8465" t="s">
        <v>34</v>
      </c>
      <c r="I8465" t="s">
        <v>47</v>
      </c>
      <c r="J8465" t="s">
        <v>654</v>
      </c>
      <c r="K8465" s="17">
        <v>66.11</v>
      </c>
      <c r="L8465" s="17">
        <v>2</v>
      </c>
      <c r="M8465" s="17">
        <v>-9.09</v>
      </c>
      <c r="N8465" s="17" t="str">
        <f>IF(SalesData[[#This Row],[Profit]]&gt;0,"Profit","Loss")</f>
        <v>Loss</v>
      </c>
    </row>
    <row r="8466" spans="1:14" x14ac:dyDescent="0.25">
      <c r="A8466" s="1">
        <v>42987</v>
      </c>
      <c r="B8466" s="3">
        <f t="shared" si="396"/>
        <v>2017</v>
      </c>
      <c r="C8466" s="3">
        <f t="shared" si="397"/>
        <v>9</v>
      </c>
      <c r="D8466" t="s">
        <v>346</v>
      </c>
      <c r="E8466" t="str">
        <f t="shared" si="398"/>
        <v>Matt Connell20170909</v>
      </c>
      <c r="F8466">
        <f>IF(COUNTIF($E$2:E8466, E8466) = 1, MAX($F$1:F8465) + 1, INDEX($F$1:F8465, MATCH(E8466, $E$1:E8465, 0)))</f>
        <v>4217</v>
      </c>
      <c r="G8466" t="s">
        <v>27</v>
      </c>
      <c r="H8466" t="s">
        <v>39</v>
      </c>
      <c r="I8466" t="s">
        <v>52</v>
      </c>
      <c r="J8466" t="s">
        <v>2656</v>
      </c>
      <c r="K8466" s="17">
        <v>159.96</v>
      </c>
      <c r="L8466" s="17">
        <v>4</v>
      </c>
      <c r="M8466" s="17">
        <v>51.19</v>
      </c>
      <c r="N8466" s="17" t="str">
        <f>IF(SalesData[[#This Row],[Profit]]&gt;0,"Profit","Loss")</f>
        <v>Profit</v>
      </c>
    </row>
    <row r="8467" spans="1:14" x14ac:dyDescent="0.25">
      <c r="A8467" s="1">
        <v>42987</v>
      </c>
      <c r="B8467" s="3">
        <f t="shared" si="396"/>
        <v>2017</v>
      </c>
      <c r="C8467" s="3">
        <f t="shared" si="397"/>
        <v>9</v>
      </c>
      <c r="D8467" t="s">
        <v>389</v>
      </c>
      <c r="E8467" t="str">
        <f t="shared" si="398"/>
        <v>Damala Kotsonis20170909</v>
      </c>
      <c r="F8467">
        <f>IF(COUNTIF($E$2:E8467, E8467) = 1, MAX($F$1:F8466) + 1, INDEX($F$1:F8466, MATCH(E8467, $E$1:E8466, 0)))</f>
        <v>4218</v>
      </c>
      <c r="G8467" t="s">
        <v>91</v>
      </c>
      <c r="H8467" t="s">
        <v>11</v>
      </c>
      <c r="I8467" t="s">
        <v>12</v>
      </c>
      <c r="J8467" t="s">
        <v>2394</v>
      </c>
      <c r="K8467" s="17">
        <v>31.1</v>
      </c>
      <c r="L8467" s="17">
        <v>6</v>
      </c>
      <c r="M8467" s="17">
        <v>11.28</v>
      </c>
      <c r="N8467" s="17" t="str">
        <f>IF(SalesData[[#This Row],[Profit]]&gt;0,"Profit","Loss")</f>
        <v>Profit</v>
      </c>
    </row>
    <row r="8468" spans="1:14" x14ac:dyDescent="0.25">
      <c r="A8468" s="1">
        <v>42987</v>
      </c>
      <c r="B8468" s="3">
        <f t="shared" si="396"/>
        <v>2017</v>
      </c>
      <c r="C8468" s="3">
        <f t="shared" si="397"/>
        <v>9</v>
      </c>
      <c r="D8468" t="s">
        <v>389</v>
      </c>
      <c r="E8468" t="str">
        <f t="shared" si="398"/>
        <v>Damala Kotsonis20170909</v>
      </c>
      <c r="F8468">
        <f>IF(COUNTIF($E$2:E8468, E8468) = 1, MAX($F$1:F8467) + 1, INDEX($F$1:F8467, MATCH(E8468, $E$1:E8467, 0)))</f>
        <v>4218</v>
      </c>
      <c r="G8468" t="s">
        <v>91</v>
      </c>
      <c r="H8468" t="s">
        <v>11</v>
      </c>
      <c r="I8468" t="s">
        <v>92</v>
      </c>
      <c r="J8468" t="s">
        <v>1838</v>
      </c>
      <c r="K8468" s="17">
        <v>11.18</v>
      </c>
      <c r="L8468" s="17">
        <v>1</v>
      </c>
      <c r="M8468" s="17">
        <v>0.84</v>
      </c>
      <c r="N8468" s="17" t="str">
        <f>IF(SalesData[[#This Row],[Profit]]&gt;0,"Profit","Loss")</f>
        <v>Profit</v>
      </c>
    </row>
    <row r="8469" spans="1:14" x14ac:dyDescent="0.25">
      <c r="A8469" s="1">
        <v>42987</v>
      </c>
      <c r="B8469" s="3">
        <f t="shared" si="396"/>
        <v>2017</v>
      </c>
      <c r="C8469" s="3">
        <f t="shared" si="397"/>
        <v>9</v>
      </c>
      <c r="D8469" t="s">
        <v>1433</v>
      </c>
      <c r="E8469" t="str">
        <f t="shared" si="398"/>
        <v>Joy Daniels20170909</v>
      </c>
      <c r="F8469">
        <f>IF(COUNTIF($E$2:E8469, E8469) = 1, MAX($F$1:F8468) + 1, INDEX($F$1:F8468, MATCH(E8469, $E$1:E8468, 0)))</f>
        <v>4219</v>
      </c>
      <c r="G8469" t="s">
        <v>78</v>
      </c>
      <c r="H8469" t="s">
        <v>11</v>
      </c>
      <c r="I8469" t="s">
        <v>16</v>
      </c>
      <c r="J8469" t="s">
        <v>348</v>
      </c>
      <c r="K8469" s="17">
        <v>17.71</v>
      </c>
      <c r="L8469" s="17">
        <v>6</v>
      </c>
      <c r="M8469" s="17">
        <v>5.98</v>
      </c>
      <c r="N8469" s="17" t="str">
        <f>IF(SalesData[[#This Row],[Profit]]&gt;0,"Profit","Loss")</f>
        <v>Profit</v>
      </c>
    </row>
    <row r="8470" spans="1:14" x14ac:dyDescent="0.25">
      <c r="A8470" s="1">
        <v>42987</v>
      </c>
      <c r="B8470" s="3">
        <f t="shared" si="396"/>
        <v>2017</v>
      </c>
      <c r="C8470" s="3">
        <f t="shared" si="397"/>
        <v>9</v>
      </c>
      <c r="D8470" t="s">
        <v>1433</v>
      </c>
      <c r="E8470" t="str">
        <f t="shared" si="398"/>
        <v>Joy Daniels20170909</v>
      </c>
      <c r="F8470">
        <f>IF(COUNTIF($E$2:E8470, E8470) = 1, MAX($F$1:F8469) + 1, INDEX($F$1:F8469, MATCH(E8470, $E$1:E8469, 0)))</f>
        <v>4219</v>
      </c>
      <c r="G8470" t="s">
        <v>78</v>
      </c>
      <c r="H8470" t="s">
        <v>11</v>
      </c>
      <c r="I8470" t="s">
        <v>20</v>
      </c>
      <c r="J8470" t="s">
        <v>1668</v>
      </c>
      <c r="K8470" s="17">
        <v>4.8600000000000003</v>
      </c>
      <c r="L8470" s="17">
        <v>3</v>
      </c>
      <c r="M8470" s="17">
        <v>-3.56</v>
      </c>
      <c r="N8470" s="17" t="str">
        <f>IF(SalesData[[#This Row],[Profit]]&gt;0,"Profit","Loss")</f>
        <v>Loss</v>
      </c>
    </row>
    <row r="8471" spans="1:14" x14ac:dyDescent="0.25">
      <c r="A8471" s="1">
        <v>42987</v>
      </c>
      <c r="B8471" s="3">
        <f t="shared" si="396"/>
        <v>2017</v>
      </c>
      <c r="C8471" s="3">
        <f t="shared" si="397"/>
        <v>9</v>
      </c>
      <c r="D8471" t="s">
        <v>1433</v>
      </c>
      <c r="E8471" t="str">
        <f t="shared" si="398"/>
        <v>Joy Daniels20170909</v>
      </c>
      <c r="F8471">
        <f>IF(COUNTIF($E$2:E8471, E8471) = 1, MAX($F$1:F8470) + 1, INDEX($F$1:F8470, MATCH(E8471, $E$1:E8470, 0)))</f>
        <v>4219</v>
      </c>
      <c r="G8471" t="s">
        <v>78</v>
      </c>
      <c r="H8471" t="s">
        <v>11</v>
      </c>
      <c r="I8471" t="s">
        <v>20</v>
      </c>
      <c r="J8471" t="s">
        <v>579</v>
      </c>
      <c r="K8471" s="17">
        <v>6.26</v>
      </c>
      <c r="L8471" s="17">
        <v>2</v>
      </c>
      <c r="M8471" s="17">
        <v>-5.22</v>
      </c>
      <c r="N8471" s="17" t="str">
        <f>IF(SalesData[[#This Row],[Profit]]&gt;0,"Profit","Loss")</f>
        <v>Loss</v>
      </c>
    </row>
    <row r="8472" spans="1:14" x14ac:dyDescent="0.25">
      <c r="A8472" s="1">
        <v>42988</v>
      </c>
      <c r="B8472" s="3">
        <f t="shared" si="396"/>
        <v>2017</v>
      </c>
      <c r="C8472" s="3">
        <f t="shared" si="397"/>
        <v>9</v>
      </c>
      <c r="D8472" t="s">
        <v>212</v>
      </c>
      <c r="E8472" t="str">
        <f t="shared" si="398"/>
        <v>Linda Cazamias20170910</v>
      </c>
      <c r="F8472">
        <f>IF(COUNTIF($E$2:E8472, E8472) = 1, MAX($F$1:F8471) + 1, INDEX($F$1:F8471, MATCH(E8472, $E$1:E8471, 0)))</f>
        <v>4220</v>
      </c>
      <c r="G8472" t="s">
        <v>15</v>
      </c>
      <c r="H8472" t="s">
        <v>39</v>
      </c>
      <c r="I8472" t="s">
        <v>40</v>
      </c>
      <c r="J8472" t="s">
        <v>863</v>
      </c>
      <c r="K8472" s="17">
        <v>147.16999999999999</v>
      </c>
      <c r="L8472" s="17">
        <v>4</v>
      </c>
      <c r="M8472" s="17">
        <v>16.559999999999999</v>
      </c>
      <c r="N8472" s="17" t="str">
        <f>IF(SalesData[[#This Row],[Profit]]&gt;0,"Profit","Loss")</f>
        <v>Profit</v>
      </c>
    </row>
    <row r="8473" spans="1:14" x14ac:dyDescent="0.25">
      <c r="A8473" s="1">
        <v>42988</v>
      </c>
      <c r="B8473" s="3">
        <f t="shared" si="396"/>
        <v>2017</v>
      </c>
      <c r="C8473" s="3">
        <f t="shared" si="397"/>
        <v>9</v>
      </c>
      <c r="D8473" t="s">
        <v>483</v>
      </c>
      <c r="E8473" t="str">
        <f t="shared" si="398"/>
        <v>Frank Hawley20170910</v>
      </c>
      <c r="F8473">
        <f>IF(COUNTIF($E$2:E8473, E8473) = 1, MAX($F$1:F8472) + 1, INDEX($F$1:F8472, MATCH(E8473, $E$1:E8472, 0)))</f>
        <v>4221</v>
      </c>
      <c r="G8473" t="s">
        <v>27</v>
      </c>
      <c r="H8473" t="s">
        <v>34</v>
      </c>
      <c r="I8473" t="s">
        <v>35</v>
      </c>
      <c r="J8473" t="s">
        <v>542</v>
      </c>
      <c r="K8473" s="17">
        <v>362.35</v>
      </c>
      <c r="L8473" s="17">
        <v>3</v>
      </c>
      <c r="M8473" s="17">
        <v>27.18</v>
      </c>
      <c r="N8473" s="17" t="str">
        <f>IF(SalesData[[#This Row],[Profit]]&gt;0,"Profit","Loss")</f>
        <v>Profit</v>
      </c>
    </row>
    <row r="8474" spans="1:14" x14ac:dyDescent="0.25">
      <c r="A8474" s="1">
        <v>42988</v>
      </c>
      <c r="B8474" s="3">
        <f t="shared" si="396"/>
        <v>2017</v>
      </c>
      <c r="C8474" s="3">
        <f t="shared" si="397"/>
        <v>9</v>
      </c>
      <c r="D8474" t="s">
        <v>483</v>
      </c>
      <c r="E8474" t="str">
        <f t="shared" si="398"/>
        <v>Frank Hawley20170910</v>
      </c>
      <c r="F8474">
        <f>IF(COUNTIF($E$2:E8474, E8474) = 1, MAX($F$1:F8473) + 1, INDEX($F$1:F8473, MATCH(E8474, $E$1:E8473, 0)))</f>
        <v>4221</v>
      </c>
      <c r="G8474" t="s">
        <v>27</v>
      </c>
      <c r="H8474" t="s">
        <v>11</v>
      </c>
      <c r="I8474" t="s">
        <v>20</v>
      </c>
      <c r="J8474" t="s">
        <v>451</v>
      </c>
      <c r="K8474" s="17">
        <v>7.18</v>
      </c>
      <c r="L8474" s="17">
        <v>2</v>
      </c>
      <c r="M8474" s="17">
        <v>2.25</v>
      </c>
      <c r="N8474" s="17" t="str">
        <f>IF(SalesData[[#This Row],[Profit]]&gt;0,"Profit","Loss")</f>
        <v>Profit</v>
      </c>
    </row>
    <row r="8475" spans="1:14" x14ac:dyDescent="0.25">
      <c r="A8475" s="1">
        <v>42988</v>
      </c>
      <c r="B8475" s="3">
        <f t="shared" si="396"/>
        <v>2017</v>
      </c>
      <c r="C8475" s="3">
        <f t="shared" si="397"/>
        <v>9</v>
      </c>
      <c r="D8475" t="s">
        <v>2534</v>
      </c>
      <c r="E8475" t="str">
        <f t="shared" si="398"/>
        <v>Robert Waldorf20170910</v>
      </c>
      <c r="F8475">
        <f>IF(COUNTIF($E$2:E8475, E8475) = 1, MAX($F$1:F8474) + 1, INDEX($F$1:F8474, MATCH(E8475, $E$1:E8474, 0)))</f>
        <v>4222</v>
      </c>
      <c r="G8475" t="s">
        <v>186</v>
      </c>
      <c r="H8475" t="s">
        <v>11</v>
      </c>
      <c r="I8475" t="s">
        <v>20</v>
      </c>
      <c r="J8475" t="s">
        <v>1668</v>
      </c>
      <c r="K8475" s="17">
        <v>16.2</v>
      </c>
      <c r="L8475" s="17">
        <v>3</v>
      </c>
      <c r="M8475" s="17">
        <v>7.78</v>
      </c>
      <c r="N8475" s="17" t="str">
        <f>IF(SalesData[[#This Row],[Profit]]&gt;0,"Profit","Loss")</f>
        <v>Profit</v>
      </c>
    </row>
    <row r="8476" spans="1:14" x14ac:dyDescent="0.25">
      <c r="A8476" s="1">
        <v>42988</v>
      </c>
      <c r="B8476" s="3">
        <f t="shared" si="396"/>
        <v>2017</v>
      </c>
      <c r="C8476" s="3">
        <f t="shared" si="397"/>
        <v>9</v>
      </c>
      <c r="D8476" t="s">
        <v>2534</v>
      </c>
      <c r="E8476" t="str">
        <f t="shared" si="398"/>
        <v>Robert Waldorf20170910</v>
      </c>
      <c r="F8476">
        <f>IF(COUNTIF($E$2:E8476, E8476) = 1, MAX($F$1:F8475) + 1, INDEX($F$1:F8475, MATCH(E8476, $E$1:E8475, 0)))</f>
        <v>4222</v>
      </c>
      <c r="G8476" t="s">
        <v>186</v>
      </c>
      <c r="H8476" t="s">
        <v>11</v>
      </c>
      <c r="I8476" t="s">
        <v>92</v>
      </c>
      <c r="J8476" t="s">
        <v>1244</v>
      </c>
      <c r="K8476" s="17">
        <v>33.99</v>
      </c>
      <c r="L8476" s="17">
        <v>3</v>
      </c>
      <c r="M8476" s="17">
        <v>14.62</v>
      </c>
      <c r="N8476" s="17" t="str">
        <f>IF(SalesData[[#This Row],[Profit]]&gt;0,"Profit","Loss")</f>
        <v>Profit</v>
      </c>
    </row>
    <row r="8477" spans="1:14" x14ac:dyDescent="0.25">
      <c r="A8477" s="1">
        <v>42988</v>
      </c>
      <c r="B8477" s="3">
        <f t="shared" si="396"/>
        <v>2017</v>
      </c>
      <c r="C8477" s="3">
        <f t="shared" si="397"/>
        <v>9</v>
      </c>
      <c r="D8477" t="s">
        <v>2534</v>
      </c>
      <c r="E8477" t="str">
        <f t="shared" si="398"/>
        <v>Robert Waldorf20170910</v>
      </c>
      <c r="F8477">
        <f>IF(COUNTIF($E$2:E8477, E8477) = 1, MAX($F$1:F8476) + 1, INDEX($F$1:F8476, MATCH(E8477, $E$1:E8476, 0)))</f>
        <v>4222</v>
      </c>
      <c r="G8477" t="s">
        <v>186</v>
      </c>
      <c r="H8477" t="s">
        <v>39</v>
      </c>
      <c r="I8477" t="s">
        <v>52</v>
      </c>
      <c r="J8477" t="s">
        <v>1428</v>
      </c>
      <c r="K8477" s="17">
        <v>296.85000000000002</v>
      </c>
      <c r="L8477" s="17">
        <v>5</v>
      </c>
      <c r="M8477" s="17">
        <v>53.43</v>
      </c>
      <c r="N8477" s="17" t="str">
        <f>IF(SalesData[[#This Row],[Profit]]&gt;0,"Profit","Loss")</f>
        <v>Profit</v>
      </c>
    </row>
    <row r="8478" spans="1:14" x14ac:dyDescent="0.25">
      <c r="A8478" s="1">
        <v>42988</v>
      </c>
      <c r="B8478" s="3">
        <f t="shared" si="396"/>
        <v>2017</v>
      </c>
      <c r="C8478" s="3">
        <f t="shared" si="397"/>
        <v>9</v>
      </c>
      <c r="D8478" t="s">
        <v>2534</v>
      </c>
      <c r="E8478" t="str">
        <f t="shared" si="398"/>
        <v>Robert Waldorf20170910</v>
      </c>
      <c r="F8478">
        <f>IF(COUNTIF($E$2:E8478, E8478) = 1, MAX($F$1:F8477) + 1, INDEX($F$1:F8477, MATCH(E8478, $E$1:E8477, 0)))</f>
        <v>4222</v>
      </c>
      <c r="G8478" t="s">
        <v>186</v>
      </c>
      <c r="H8478" t="s">
        <v>39</v>
      </c>
      <c r="I8478" t="s">
        <v>52</v>
      </c>
      <c r="J8478" t="s">
        <v>673</v>
      </c>
      <c r="K8478" s="17">
        <v>112.8</v>
      </c>
      <c r="L8478" s="17">
        <v>6</v>
      </c>
      <c r="M8478" s="17">
        <v>6.77</v>
      </c>
      <c r="N8478" s="17" t="str">
        <f>IF(SalesData[[#This Row],[Profit]]&gt;0,"Profit","Loss")</f>
        <v>Profit</v>
      </c>
    </row>
    <row r="8479" spans="1:14" x14ac:dyDescent="0.25">
      <c r="A8479" s="1">
        <v>42988</v>
      </c>
      <c r="B8479" s="3">
        <f t="shared" si="396"/>
        <v>2017</v>
      </c>
      <c r="C8479" s="3">
        <f t="shared" si="397"/>
        <v>9</v>
      </c>
      <c r="D8479" t="s">
        <v>2534</v>
      </c>
      <c r="E8479" t="str">
        <f t="shared" si="398"/>
        <v>Robert Waldorf20170910</v>
      </c>
      <c r="F8479">
        <f>IF(COUNTIF($E$2:E8479, E8479) = 1, MAX($F$1:F8478) + 1, INDEX($F$1:F8478, MATCH(E8479, $E$1:E8478, 0)))</f>
        <v>4222</v>
      </c>
      <c r="G8479" t="s">
        <v>186</v>
      </c>
      <c r="H8479" t="s">
        <v>11</v>
      </c>
      <c r="I8479" t="s">
        <v>20</v>
      </c>
      <c r="J8479" t="s">
        <v>937</v>
      </c>
      <c r="K8479" s="17">
        <v>13.71</v>
      </c>
      <c r="L8479" s="17">
        <v>3</v>
      </c>
      <c r="M8479" s="17">
        <v>6.58</v>
      </c>
      <c r="N8479" s="17" t="str">
        <f>IF(SalesData[[#This Row],[Profit]]&gt;0,"Profit","Loss")</f>
        <v>Profit</v>
      </c>
    </row>
    <row r="8480" spans="1:14" x14ac:dyDescent="0.25">
      <c r="A8480" s="1">
        <v>42988</v>
      </c>
      <c r="B8480" s="3">
        <f t="shared" si="396"/>
        <v>2017</v>
      </c>
      <c r="C8480" s="3">
        <f t="shared" si="397"/>
        <v>9</v>
      </c>
      <c r="D8480" t="s">
        <v>2534</v>
      </c>
      <c r="E8480" t="str">
        <f t="shared" si="398"/>
        <v>Robert Waldorf20170910</v>
      </c>
      <c r="F8480">
        <f>IF(COUNTIF($E$2:E8480, E8480) = 1, MAX($F$1:F8479) + 1, INDEX($F$1:F8479, MATCH(E8480, $E$1:E8479, 0)))</f>
        <v>4222</v>
      </c>
      <c r="G8480" t="s">
        <v>186</v>
      </c>
      <c r="H8480" t="s">
        <v>11</v>
      </c>
      <c r="I8480" t="s">
        <v>12</v>
      </c>
      <c r="J8480" t="s">
        <v>1710</v>
      </c>
      <c r="K8480" s="17">
        <v>24.9</v>
      </c>
      <c r="L8480" s="17">
        <v>5</v>
      </c>
      <c r="M8480" s="17">
        <v>11.7</v>
      </c>
      <c r="N8480" s="17" t="str">
        <f>IF(SalesData[[#This Row],[Profit]]&gt;0,"Profit","Loss")</f>
        <v>Profit</v>
      </c>
    </row>
    <row r="8481" spans="1:14" x14ac:dyDescent="0.25">
      <c r="A8481" s="1">
        <v>42988</v>
      </c>
      <c r="B8481" s="3">
        <f t="shared" si="396"/>
        <v>2017</v>
      </c>
      <c r="C8481" s="3">
        <f t="shared" si="397"/>
        <v>9</v>
      </c>
      <c r="D8481" t="s">
        <v>2534</v>
      </c>
      <c r="E8481" t="str">
        <f t="shared" si="398"/>
        <v>Robert Waldorf20170910</v>
      </c>
      <c r="F8481">
        <f>IF(COUNTIF($E$2:E8481, E8481) = 1, MAX($F$1:F8480) + 1, INDEX($F$1:F8480, MATCH(E8481, $E$1:E8480, 0)))</f>
        <v>4222</v>
      </c>
      <c r="G8481" t="s">
        <v>186</v>
      </c>
      <c r="H8481" t="s">
        <v>11</v>
      </c>
      <c r="I8481" t="s">
        <v>18</v>
      </c>
      <c r="J8481" t="s">
        <v>68</v>
      </c>
      <c r="K8481" s="17">
        <v>286.29000000000002</v>
      </c>
      <c r="L8481" s="17">
        <v>3</v>
      </c>
      <c r="M8481" s="17">
        <v>17.18</v>
      </c>
      <c r="N8481" s="17" t="str">
        <f>IF(SalesData[[#This Row],[Profit]]&gt;0,"Profit","Loss")</f>
        <v>Profit</v>
      </c>
    </row>
    <row r="8482" spans="1:14" x14ac:dyDescent="0.25">
      <c r="A8482" s="1">
        <v>42988</v>
      </c>
      <c r="B8482" s="3">
        <f t="shared" si="396"/>
        <v>2017</v>
      </c>
      <c r="C8482" s="3">
        <f t="shared" si="397"/>
        <v>9</v>
      </c>
      <c r="D8482" t="s">
        <v>2534</v>
      </c>
      <c r="E8482" t="str">
        <f t="shared" si="398"/>
        <v>Robert Waldorf20170910</v>
      </c>
      <c r="F8482">
        <f>IF(COUNTIF($E$2:E8482, E8482) = 1, MAX($F$1:F8481) + 1, INDEX($F$1:F8481, MATCH(E8482, $E$1:E8481, 0)))</f>
        <v>4222</v>
      </c>
      <c r="G8482" t="s">
        <v>186</v>
      </c>
      <c r="H8482" t="s">
        <v>11</v>
      </c>
      <c r="I8482" t="s">
        <v>92</v>
      </c>
      <c r="J8482" t="s">
        <v>1031</v>
      </c>
      <c r="K8482" s="17">
        <v>24.18</v>
      </c>
      <c r="L8482" s="17">
        <v>2</v>
      </c>
      <c r="M8482" s="17">
        <v>7.25</v>
      </c>
      <c r="N8482" s="17" t="str">
        <f>IF(SalesData[[#This Row],[Profit]]&gt;0,"Profit","Loss")</f>
        <v>Profit</v>
      </c>
    </row>
    <row r="8483" spans="1:14" x14ac:dyDescent="0.25">
      <c r="A8483" s="1">
        <v>42988</v>
      </c>
      <c r="B8483" s="3">
        <f t="shared" si="396"/>
        <v>2017</v>
      </c>
      <c r="C8483" s="3">
        <f t="shared" si="397"/>
        <v>9</v>
      </c>
      <c r="D8483" t="s">
        <v>2117</v>
      </c>
      <c r="E8483" t="str">
        <f t="shared" si="398"/>
        <v>Skye Norling20170910</v>
      </c>
      <c r="F8483">
        <f>IF(COUNTIF($E$2:E8483, E8483) = 1, MAX($F$1:F8482) + 1, INDEX($F$1:F8482, MATCH(E8483, $E$1:E8482, 0)))</f>
        <v>4223</v>
      </c>
      <c r="G8483" t="s">
        <v>15</v>
      </c>
      <c r="H8483" t="s">
        <v>11</v>
      </c>
      <c r="I8483" t="s">
        <v>20</v>
      </c>
      <c r="J8483" t="s">
        <v>1606</v>
      </c>
      <c r="K8483" s="17">
        <v>762.59</v>
      </c>
      <c r="L8483" s="17">
        <v>3</v>
      </c>
      <c r="M8483" s="17">
        <v>-1143.8900000000001</v>
      </c>
      <c r="N8483" s="17" t="str">
        <f>IF(SalesData[[#This Row],[Profit]]&gt;0,"Profit","Loss")</f>
        <v>Loss</v>
      </c>
    </row>
    <row r="8484" spans="1:14" x14ac:dyDescent="0.25">
      <c r="A8484" s="1">
        <v>42988</v>
      </c>
      <c r="B8484" s="3">
        <f t="shared" si="396"/>
        <v>2017</v>
      </c>
      <c r="C8484" s="3">
        <f t="shared" si="397"/>
        <v>9</v>
      </c>
      <c r="D8484" t="s">
        <v>1548</v>
      </c>
      <c r="E8484" t="str">
        <f t="shared" si="398"/>
        <v>Shahid Hopkins20170910</v>
      </c>
      <c r="F8484">
        <f>IF(COUNTIF($E$2:E8484, E8484) = 1, MAX($F$1:F8483) + 1, INDEX($F$1:F8483, MATCH(E8484, $E$1:E8483, 0)))</f>
        <v>4224</v>
      </c>
      <c r="G8484" t="s">
        <v>149</v>
      </c>
      <c r="H8484" t="s">
        <v>11</v>
      </c>
      <c r="I8484" t="s">
        <v>12</v>
      </c>
      <c r="J8484" t="s">
        <v>2583</v>
      </c>
      <c r="K8484" s="17">
        <v>18.760000000000002</v>
      </c>
      <c r="L8484" s="17">
        <v>2</v>
      </c>
      <c r="M8484" s="17">
        <v>9</v>
      </c>
      <c r="N8484" s="17" t="str">
        <f>IF(SalesData[[#This Row],[Profit]]&gt;0,"Profit","Loss")</f>
        <v>Profit</v>
      </c>
    </row>
    <row r="8485" spans="1:14" x14ac:dyDescent="0.25">
      <c r="A8485" s="1">
        <v>42988</v>
      </c>
      <c r="B8485" s="3">
        <f t="shared" si="396"/>
        <v>2017</v>
      </c>
      <c r="C8485" s="3">
        <f t="shared" si="397"/>
        <v>9</v>
      </c>
      <c r="D8485" t="s">
        <v>1868</v>
      </c>
      <c r="E8485" t="str">
        <f t="shared" si="398"/>
        <v>Alex Russell20170910</v>
      </c>
      <c r="F8485">
        <f>IF(COUNTIF($E$2:E8485, E8485) = 1, MAX($F$1:F8484) + 1, INDEX($F$1:F8484, MATCH(E8485, $E$1:E8484, 0)))</f>
        <v>4225</v>
      </c>
      <c r="G8485" t="s">
        <v>434</v>
      </c>
      <c r="H8485" t="s">
        <v>11</v>
      </c>
      <c r="I8485" t="s">
        <v>24</v>
      </c>
      <c r="J8485" t="s">
        <v>384</v>
      </c>
      <c r="K8485" s="17">
        <v>14.88</v>
      </c>
      <c r="L8485" s="17">
        <v>2</v>
      </c>
      <c r="M8485" s="17">
        <v>3.72</v>
      </c>
      <c r="N8485" s="17" t="str">
        <f>IF(SalesData[[#This Row],[Profit]]&gt;0,"Profit","Loss")</f>
        <v>Profit</v>
      </c>
    </row>
    <row r="8486" spans="1:14" x14ac:dyDescent="0.25">
      <c r="A8486" s="1">
        <v>42988</v>
      </c>
      <c r="B8486" s="3">
        <f t="shared" si="396"/>
        <v>2017</v>
      </c>
      <c r="C8486" s="3">
        <f t="shared" si="397"/>
        <v>9</v>
      </c>
      <c r="D8486" t="s">
        <v>1538</v>
      </c>
      <c r="E8486" t="str">
        <f t="shared" si="398"/>
        <v>Ken Heidel20170910</v>
      </c>
      <c r="F8486">
        <f>IF(COUNTIF($E$2:E8486, E8486) = 1, MAX($F$1:F8485) + 1, INDEX($F$1:F8485, MATCH(E8486, $E$1:E8485, 0)))</f>
        <v>4226</v>
      </c>
      <c r="G8486" t="s">
        <v>78</v>
      </c>
      <c r="H8486" t="s">
        <v>11</v>
      </c>
      <c r="I8486" t="s">
        <v>12</v>
      </c>
      <c r="J8486" t="s">
        <v>1855</v>
      </c>
      <c r="K8486" s="17">
        <v>85.06</v>
      </c>
      <c r="L8486" s="17">
        <v>3</v>
      </c>
      <c r="M8486" s="17">
        <v>28.71</v>
      </c>
      <c r="N8486" s="17" t="str">
        <f>IF(SalesData[[#This Row],[Profit]]&gt;0,"Profit","Loss")</f>
        <v>Profit</v>
      </c>
    </row>
    <row r="8487" spans="1:14" x14ac:dyDescent="0.25">
      <c r="A8487" s="1">
        <v>42988</v>
      </c>
      <c r="B8487" s="3">
        <f t="shared" si="396"/>
        <v>2017</v>
      </c>
      <c r="C8487" s="3">
        <f t="shared" si="397"/>
        <v>9</v>
      </c>
      <c r="D8487" t="s">
        <v>740</v>
      </c>
      <c r="E8487" t="str">
        <f t="shared" si="398"/>
        <v>Shahid Shariari20170910</v>
      </c>
      <c r="F8487">
        <f>IF(COUNTIF($E$2:E8487, E8487) = 1, MAX($F$1:F8486) + 1, INDEX($F$1:F8486, MATCH(E8487, $E$1:E8486, 0)))</f>
        <v>4227</v>
      </c>
      <c r="G8487" t="s">
        <v>30</v>
      </c>
      <c r="H8487" t="s">
        <v>11</v>
      </c>
      <c r="I8487" t="s">
        <v>20</v>
      </c>
      <c r="J8487" t="s">
        <v>561</v>
      </c>
      <c r="K8487" s="17">
        <v>2.78</v>
      </c>
      <c r="L8487" s="17">
        <v>1</v>
      </c>
      <c r="M8487" s="17">
        <v>1.36</v>
      </c>
      <c r="N8487" s="17" t="str">
        <f>IF(SalesData[[#This Row],[Profit]]&gt;0,"Profit","Loss")</f>
        <v>Profit</v>
      </c>
    </row>
    <row r="8488" spans="1:14" x14ac:dyDescent="0.25">
      <c r="A8488" s="1">
        <v>42988</v>
      </c>
      <c r="B8488" s="3">
        <f t="shared" si="396"/>
        <v>2017</v>
      </c>
      <c r="C8488" s="3">
        <f t="shared" si="397"/>
        <v>9</v>
      </c>
      <c r="D8488" t="s">
        <v>887</v>
      </c>
      <c r="E8488" t="str">
        <f t="shared" si="398"/>
        <v>Helen Abelman20170910</v>
      </c>
      <c r="F8488">
        <f>IF(COUNTIF($E$2:E8488, E8488) = 1, MAX($F$1:F8487) + 1, INDEX($F$1:F8487, MATCH(E8488, $E$1:E8487, 0)))</f>
        <v>4228</v>
      </c>
      <c r="G8488" t="s">
        <v>78</v>
      </c>
      <c r="H8488" t="s">
        <v>39</v>
      </c>
      <c r="I8488" t="s">
        <v>52</v>
      </c>
      <c r="J8488" t="s">
        <v>1911</v>
      </c>
      <c r="K8488" s="17">
        <v>37.06</v>
      </c>
      <c r="L8488" s="17">
        <v>4</v>
      </c>
      <c r="M8488" s="17">
        <v>8.8000000000000007</v>
      </c>
      <c r="N8488" s="17" t="str">
        <f>IF(SalesData[[#This Row],[Profit]]&gt;0,"Profit","Loss")</f>
        <v>Profit</v>
      </c>
    </row>
    <row r="8489" spans="1:14" x14ac:dyDescent="0.25">
      <c r="A8489" s="1">
        <v>42988</v>
      </c>
      <c r="B8489" s="3">
        <f t="shared" si="396"/>
        <v>2017</v>
      </c>
      <c r="C8489" s="3">
        <f t="shared" si="397"/>
        <v>9</v>
      </c>
      <c r="D8489" t="s">
        <v>887</v>
      </c>
      <c r="E8489" t="str">
        <f t="shared" si="398"/>
        <v>Helen Abelman20170910</v>
      </c>
      <c r="F8489">
        <f>IF(COUNTIF($E$2:E8489, E8489) = 1, MAX($F$1:F8488) + 1, INDEX($F$1:F8488, MATCH(E8489, $E$1:E8488, 0)))</f>
        <v>4228</v>
      </c>
      <c r="G8489" t="s">
        <v>78</v>
      </c>
      <c r="H8489" t="s">
        <v>39</v>
      </c>
      <c r="I8489" t="s">
        <v>40</v>
      </c>
      <c r="J8489" t="s">
        <v>2194</v>
      </c>
      <c r="K8489" s="17">
        <v>259.89999999999998</v>
      </c>
      <c r="L8489" s="17">
        <v>2</v>
      </c>
      <c r="M8489" s="17">
        <v>-56.31</v>
      </c>
      <c r="N8489" s="17" t="str">
        <f>IF(SalesData[[#This Row],[Profit]]&gt;0,"Profit","Loss")</f>
        <v>Loss</v>
      </c>
    </row>
    <row r="8490" spans="1:14" x14ac:dyDescent="0.25">
      <c r="A8490" s="1">
        <v>42989</v>
      </c>
      <c r="B8490" s="3">
        <f t="shared" si="396"/>
        <v>2017</v>
      </c>
      <c r="C8490" s="3">
        <f t="shared" si="397"/>
        <v>9</v>
      </c>
      <c r="D8490" t="s">
        <v>1164</v>
      </c>
      <c r="E8490" t="str">
        <f t="shared" si="398"/>
        <v>Ryan Crowe20170911</v>
      </c>
      <c r="F8490">
        <f>IF(COUNTIF($E$2:E8490, E8490) = 1, MAX($F$1:F8489) + 1, INDEX($F$1:F8489, MATCH(E8490, $E$1:E8489, 0)))</f>
        <v>4229</v>
      </c>
      <c r="G8490" t="s">
        <v>123</v>
      </c>
      <c r="H8490" t="s">
        <v>34</v>
      </c>
      <c r="I8490" t="s">
        <v>47</v>
      </c>
      <c r="J8490" t="s">
        <v>920</v>
      </c>
      <c r="K8490" s="17">
        <v>34.5</v>
      </c>
      <c r="L8490" s="17">
        <v>1</v>
      </c>
      <c r="M8490" s="17">
        <v>6.04</v>
      </c>
      <c r="N8490" s="17" t="str">
        <f>IF(SalesData[[#This Row],[Profit]]&gt;0,"Profit","Loss")</f>
        <v>Profit</v>
      </c>
    </row>
    <row r="8491" spans="1:14" x14ac:dyDescent="0.25">
      <c r="A8491" s="1">
        <v>42989</v>
      </c>
      <c r="B8491" s="3">
        <f t="shared" si="396"/>
        <v>2017</v>
      </c>
      <c r="C8491" s="3">
        <f t="shared" si="397"/>
        <v>9</v>
      </c>
      <c r="D8491" t="s">
        <v>1507</v>
      </c>
      <c r="E8491" t="str">
        <f t="shared" si="398"/>
        <v>Daniel Byrd20170911</v>
      </c>
      <c r="F8491">
        <f>IF(COUNTIF($E$2:E8491, E8491) = 1, MAX($F$1:F8490) + 1, INDEX($F$1:F8490, MATCH(E8491, $E$1:E8490, 0)))</f>
        <v>4230</v>
      </c>
      <c r="G8491" t="s">
        <v>30</v>
      </c>
      <c r="H8491" t="s">
        <v>11</v>
      </c>
      <c r="I8491" t="s">
        <v>12</v>
      </c>
      <c r="J8491" t="s">
        <v>2377</v>
      </c>
      <c r="K8491" s="17">
        <v>184.66</v>
      </c>
      <c r="L8491" s="17">
        <v>7</v>
      </c>
      <c r="M8491" s="17">
        <v>84.94</v>
      </c>
      <c r="N8491" s="17" t="str">
        <f>IF(SalesData[[#This Row],[Profit]]&gt;0,"Profit","Loss")</f>
        <v>Profit</v>
      </c>
    </row>
    <row r="8492" spans="1:14" x14ac:dyDescent="0.25">
      <c r="A8492" s="1">
        <v>42989</v>
      </c>
      <c r="B8492" s="3">
        <f t="shared" si="396"/>
        <v>2017</v>
      </c>
      <c r="C8492" s="3">
        <f t="shared" si="397"/>
        <v>9</v>
      </c>
      <c r="D8492" t="s">
        <v>1385</v>
      </c>
      <c r="E8492" t="str">
        <f t="shared" si="398"/>
        <v>Karen Ferguson20170911</v>
      </c>
      <c r="F8492">
        <f>IF(COUNTIF($E$2:E8492, E8492) = 1, MAX($F$1:F8491) + 1, INDEX($F$1:F8491, MATCH(E8492, $E$1:E8491, 0)))</f>
        <v>4231</v>
      </c>
      <c r="G8492" t="s">
        <v>27</v>
      </c>
      <c r="H8492" t="s">
        <v>11</v>
      </c>
      <c r="I8492" t="s">
        <v>12</v>
      </c>
      <c r="J8492" t="s">
        <v>2272</v>
      </c>
      <c r="K8492" s="17">
        <v>12.96</v>
      </c>
      <c r="L8492" s="17">
        <v>2</v>
      </c>
      <c r="M8492" s="17">
        <v>6.22</v>
      </c>
      <c r="N8492" s="17" t="str">
        <f>IF(SalesData[[#This Row],[Profit]]&gt;0,"Profit","Loss")</f>
        <v>Profit</v>
      </c>
    </row>
    <row r="8493" spans="1:14" x14ac:dyDescent="0.25">
      <c r="A8493" s="1">
        <v>42989</v>
      </c>
      <c r="B8493" s="3">
        <f t="shared" si="396"/>
        <v>2017</v>
      </c>
      <c r="C8493" s="3">
        <f t="shared" si="397"/>
        <v>9</v>
      </c>
      <c r="D8493" t="s">
        <v>1385</v>
      </c>
      <c r="E8493" t="str">
        <f t="shared" si="398"/>
        <v>Karen Ferguson20170911</v>
      </c>
      <c r="F8493">
        <f>IF(COUNTIF($E$2:E8493, E8493) = 1, MAX($F$1:F8492) + 1, INDEX($F$1:F8492, MATCH(E8493, $E$1:E8492, 0)))</f>
        <v>4231</v>
      </c>
      <c r="G8493" t="s">
        <v>27</v>
      </c>
      <c r="H8493" t="s">
        <v>11</v>
      </c>
      <c r="I8493" t="s">
        <v>63</v>
      </c>
      <c r="J8493" t="s">
        <v>2479</v>
      </c>
      <c r="K8493" s="17">
        <v>22.18</v>
      </c>
      <c r="L8493" s="17">
        <v>2</v>
      </c>
      <c r="M8493" s="17">
        <v>10.87</v>
      </c>
      <c r="N8493" s="17" t="str">
        <f>IF(SalesData[[#This Row],[Profit]]&gt;0,"Profit","Loss")</f>
        <v>Profit</v>
      </c>
    </row>
    <row r="8494" spans="1:14" x14ac:dyDescent="0.25">
      <c r="A8494" s="1">
        <v>42989</v>
      </c>
      <c r="B8494" s="3">
        <f t="shared" si="396"/>
        <v>2017</v>
      </c>
      <c r="C8494" s="3">
        <f t="shared" si="397"/>
        <v>9</v>
      </c>
      <c r="D8494" t="s">
        <v>1385</v>
      </c>
      <c r="E8494" t="str">
        <f t="shared" si="398"/>
        <v>Karen Ferguson20170911</v>
      </c>
      <c r="F8494">
        <f>IF(COUNTIF($E$2:E8494, E8494) = 1, MAX($F$1:F8493) + 1, INDEX($F$1:F8493, MATCH(E8494, $E$1:E8493, 0)))</f>
        <v>4231</v>
      </c>
      <c r="G8494" t="s">
        <v>27</v>
      </c>
      <c r="H8494" t="s">
        <v>34</v>
      </c>
      <c r="I8494" t="s">
        <v>35</v>
      </c>
      <c r="J8494" t="s">
        <v>650</v>
      </c>
      <c r="K8494" s="17">
        <v>2054.27</v>
      </c>
      <c r="L8494" s="17">
        <v>8</v>
      </c>
      <c r="M8494" s="17">
        <v>256.77999999999997</v>
      </c>
      <c r="N8494" s="17" t="str">
        <f>IF(SalesData[[#This Row],[Profit]]&gt;0,"Profit","Loss")</f>
        <v>Profit</v>
      </c>
    </row>
    <row r="8495" spans="1:14" x14ac:dyDescent="0.25">
      <c r="A8495" s="1">
        <v>42989</v>
      </c>
      <c r="B8495" s="3">
        <f t="shared" si="396"/>
        <v>2017</v>
      </c>
      <c r="C8495" s="3">
        <f t="shared" si="397"/>
        <v>9</v>
      </c>
      <c r="D8495" t="s">
        <v>1452</v>
      </c>
      <c r="E8495" t="str">
        <f t="shared" si="398"/>
        <v>Helen Andreada20170911</v>
      </c>
      <c r="F8495">
        <f>IF(COUNTIF($E$2:E8495, E8495) = 1, MAX($F$1:F8494) + 1, INDEX($F$1:F8494, MATCH(E8495, $E$1:E8494, 0)))</f>
        <v>4232</v>
      </c>
      <c r="G8495" t="s">
        <v>15</v>
      </c>
      <c r="H8495" t="s">
        <v>11</v>
      </c>
      <c r="I8495" t="s">
        <v>43</v>
      </c>
      <c r="J8495" t="s">
        <v>1233</v>
      </c>
      <c r="K8495" s="17">
        <v>10.53</v>
      </c>
      <c r="L8495" s="17">
        <v>4</v>
      </c>
      <c r="M8495" s="17">
        <v>3.29</v>
      </c>
      <c r="N8495" s="17" t="str">
        <f>IF(SalesData[[#This Row],[Profit]]&gt;0,"Profit","Loss")</f>
        <v>Profit</v>
      </c>
    </row>
    <row r="8496" spans="1:14" x14ac:dyDescent="0.25">
      <c r="A8496" s="1">
        <v>42989</v>
      </c>
      <c r="B8496" s="3">
        <f t="shared" si="396"/>
        <v>2017</v>
      </c>
      <c r="C8496" s="3">
        <f t="shared" si="397"/>
        <v>9</v>
      </c>
      <c r="D8496" t="s">
        <v>1452</v>
      </c>
      <c r="E8496" t="str">
        <f t="shared" si="398"/>
        <v>Helen Andreada20170911</v>
      </c>
      <c r="F8496">
        <f>IF(COUNTIF($E$2:E8496, E8496) = 1, MAX($F$1:F8495) + 1, INDEX($F$1:F8495, MATCH(E8496, $E$1:E8495, 0)))</f>
        <v>4232</v>
      </c>
      <c r="G8496" t="s">
        <v>15</v>
      </c>
      <c r="H8496" t="s">
        <v>11</v>
      </c>
      <c r="I8496" t="s">
        <v>12</v>
      </c>
      <c r="J8496" t="s">
        <v>1845</v>
      </c>
      <c r="K8496" s="17">
        <v>20.54</v>
      </c>
      <c r="L8496" s="17">
        <v>6</v>
      </c>
      <c r="M8496" s="17">
        <v>6.42</v>
      </c>
      <c r="N8496" s="17" t="str">
        <f>IF(SalesData[[#This Row],[Profit]]&gt;0,"Profit","Loss")</f>
        <v>Profit</v>
      </c>
    </row>
    <row r="8497" spans="1:14" x14ac:dyDescent="0.25">
      <c r="A8497" s="1">
        <v>42989</v>
      </c>
      <c r="B8497" s="3">
        <f t="shared" si="396"/>
        <v>2017</v>
      </c>
      <c r="C8497" s="3">
        <f t="shared" si="397"/>
        <v>9</v>
      </c>
      <c r="D8497" t="s">
        <v>352</v>
      </c>
      <c r="E8497" t="str">
        <f t="shared" si="398"/>
        <v>Cassandra Brandow20170911</v>
      </c>
      <c r="F8497">
        <f>IF(COUNTIF($E$2:E8497, E8497) = 1, MAX($F$1:F8496) + 1, INDEX($F$1:F8496, MATCH(E8497, $E$1:E8496, 0)))</f>
        <v>4233</v>
      </c>
      <c r="G8497" t="s">
        <v>27</v>
      </c>
      <c r="H8497" t="s">
        <v>34</v>
      </c>
      <c r="I8497" t="s">
        <v>47</v>
      </c>
      <c r="J8497" t="s">
        <v>2594</v>
      </c>
      <c r="K8497" s="17">
        <v>32.36</v>
      </c>
      <c r="L8497" s="17">
        <v>4</v>
      </c>
      <c r="M8497" s="17">
        <v>11.65</v>
      </c>
      <c r="N8497" s="17" t="str">
        <f>IF(SalesData[[#This Row],[Profit]]&gt;0,"Profit","Loss")</f>
        <v>Profit</v>
      </c>
    </row>
    <row r="8498" spans="1:14" x14ac:dyDescent="0.25">
      <c r="A8498" s="1">
        <v>42989</v>
      </c>
      <c r="B8498" s="3">
        <f t="shared" si="396"/>
        <v>2017</v>
      </c>
      <c r="C8498" s="3">
        <f t="shared" si="397"/>
        <v>9</v>
      </c>
      <c r="D8498" t="s">
        <v>352</v>
      </c>
      <c r="E8498" t="str">
        <f t="shared" si="398"/>
        <v>Cassandra Brandow20170911</v>
      </c>
      <c r="F8498">
        <f>IF(COUNTIF($E$2:E8498, E8498) = 1, MAX($F$1:F8497) + 1, INDEX($F$1:F8497, MATCH(E8498, $E$1:E8497, 0)))</f>
        <v>4233</v>
      </c>
      <c r="G8498" t="s">
        <v>27</v>
      </c>
      <c r="H8498" t="s">
        <v>11</v>
      </c>
      <c r="I8498" t="s">
        <v>92</v>
      </c>
      <c r="J8498" t="s">
        <v>2007</v>
      </c>
      <c r="K8498" s="17">
        <v>406.6</v>
      </c>
      <c r="L8498" s="17">
        <v>5</v>
      </c>
      <c r="M8498" s="17">
        <v>113.85</v>
      </c>
      <c r="N8498" s="17" t="str">
        <f>IF(SalesData[[#This Row],[Profit]]&gt;0,"Profit","Loss")</f>
        <v>Profit</v>
      </c>
    </row>
    <row r="8499" spans="1:14" x14ac:dyDescent="0.25">
      <c r="A8499" s="1">
        <v>42989</v>
      </c>
      <c r="B8499" s="3">
        <f t="shared" si="396"/>
        <v>2017</v>
      </c>
      <c r="C8499" s="3">
        <f t="shared" si="397"/>
        <v>9</v>
      </c>
      <c r="D8499" t="s">
        <v>829</v>
      </c>
      <c r="E8499" t="str">
        <f t="shared" si="398"/>
        <v>Jennifer Ferguson20170911</v>
      </c>
      <c r="F8499">
        <f>IF(COUNTIF($E$2:E8499, E8499) = 1, MAX($F$1:F8498) + 1, INDEX($F$1:F8498, MATCH(E8499, $E$1:E8498, 0)))</f>
        <v>4234</v>
      </c>
      <c r="G8499" t="s">
        <v>164</v>
      </c>
      <c r="H8499" t="s">
        <v>34</v>
      </c>
      <c r="I8499" t="s">
        <v>35</v>
      </c>
      <c r="J8499" t="s">
        <v>2132</v>
      </c>
      <c r="K8499" s="17">
        <v>177.57</v>
      </c>
      <c r="L8499" s="17">
        <v>2</v>
      </c>
      <c r="M8499" s="17">
        <v>8.8800000000000008</v>
      </c>
      <c r="N8499" s="17" t="str">
        <f>IF(SalesData[[#This Row],[Profit]]&gt;0,"Profit","Loss")</f>
        <v>Profit</v>
      </c>
    </row>
    <row r="8500" spans="1:14" x14ac:dyDescent="0.25">
      <c r="A8500" s="1">
        <v>42989</v>
      </c>
      <c r="B8500" s="3">
        <f t="shared" si="396"/>
        <v>2017</v>
      </c>
      <c r="C8500" s="3">
        <f t="shared" si="397"/>
        <v>9</v>
      </c>
      <c r="D8500" t="s">
        <v>829</v>
      </c>
      <c r="E8500" t="str">
        <f t="shared" si="398"/>
        <v>Jennifer Ferguson20170911</v>
      </c>
      <c r="F8500">
        <f>IF(COUNTIF($E$2:E8500, E8500) = 1, MAX($F$1:F8499) + 1, INDEX($F$1:F8499, MATCH(E8500, $E$1:E8499, 0)))</f>
        <v>4234</v>
      </c>
      <c r="G8500" t="s">
        <v>164</v>
      </c>
      <c r="H8500" t="s">
        <v>11</v>
      </c>
      <c r="I8500" t="s">
        <v>12</v>
      </c>
      <c r="J8500" t="s">
        <v>28</v>
      </c>
      <c r="K8500" s="17">
        <v>19.440000000000001</v>
      </c>
      <c r="L8500" s="17">
        <v>3</v>
      </c>
      <c r="M8500" s="17">
        <v>9.33</v>
      </c>
      <c r="N8500" s="17" t="str">
        <f>IF(SalesData[[#This Row],[Profit]]&gt;0,"Profit","Loss")</f>
        <v>Profit</v>
      </c>
    </row>
    <row r="8501" spans="1:14" x14ac:dyDescent="0.25">
      <c r="A8501" s="1">
        <v>42989</v>
      </c>
      <c r="B8501" s="3">
        <f t="shared" si="396"/>
        <v>2017</v>
      </c>
      <c r="C8501" s="3">
        <f t="shared" si="397"/>
        <v>9</v>
      </c>
      <c r="D8501" t="s">
        <v>829</v>
      </c>
      <c r="E8501" t="str">
        <f t="shared" si="398"/>
        <v>Jennifer Ferguson20170911</v>
      </c>
      <c r="F8501">
        <f>IF(COUNTIF($E$2:E8501, E8501) = 1, MAX($F$1:F8500) + 1, INDEX($F$1:F8500, MATCH(E8501, $E$1:E8500, 0)))</f>
        <v>4234</v>
      </c>
      <c r="G8501" t="s">
        <v>164</v>
      </c>
      <c r="H8501" t="s">
        <v>11</v>
      </c>
      <c r="I8501" t="s">
        <v>12</v>
      </c>
      <c r="J8501" t="s">
        <v>2086</v>
      </c>
      <c r="K8501" s="17">
        <v>71.28</v>
      </c>
      <c r="L8501" s="17">
        <v>11</v>
      </c>
      <c r="M8501" s="17">
        <v>34.21</v>
      </c>
      <c r="N8501" s="17" t="str">
        <f>IF(SalesData[[#This Row],[Profit]]&gt;0,"Profit","Loss")</f>
        <v>Profit</v>
      </c>
    </row>
    <row r="8502" spans="1:14" x14ac:dyDescent="0.25">
      <c r="A8502" s="1">
        <v>42989</v>
      </c>
      <c r="B8502" s="3">
        <f t="shared" si="396"/>
        <v>2017</v>
      </c>
      <c r="C8502" s="3">
        <f t="shared" si="397"/>
        <v>9</v>
      </c>
      <c r="D8502" t="s">
        <v>829</v>
      </c>
      <c r="E8502" t="str">
        <f t="shared" si="398"/>
        <v>Jennifer Ferguson20170911</v>
      </c>
      <c r="F8502">
        <f>IF(COUNTIF($E$2:E8502, E8502) = 1, MAX($F$1:F8501) + 1, INDEX($F$1:F8501, MATCH(E8502, $E$1:E8501, 0)))</f>
        <v>4234</v>
      </c>
      <c r="G8502" t="s">
        <v>164</v>
      </c>
      <c r="H8502" t="s">
        <v>11</v>
      </c>
      <c r="I8502" t="s">
        <v>20</v>
      </c>
      <c r="J8502" t="s">
        <v>1103</v>
      </c>
      <c r="K8502" s="17">
        <v>1471.96</v>
      </c>
      <c r="L8502" s="17">
        <v>5</v>
      </c>
      <c r="M8502" s="17">
        <v>459.99</v>
      </c>
      <c r="N8502" s="17" t="str">
        <f>IF(SalesData[[#This Row],[Profit]]&gt;0,"Profit","Loss")</f>
        <v>Profit</v>
      </c>
    </row>
    <row r="8503" spans="1:14" x14ac:dyDescent="0.25">
      <c r="A8503" s="1">
        <v>42989</v>
      </c>
      <c r="B8503" s="3">
        <f t="shared" si="396"/>
        <v>2017</v>
      </c>
      <c r="C8503" s="3">
        <f t="shared" si="397"/>
        <v>9</v>
      </c>
      <c r="D8503" t="s">
        <v>829</v>
      </c>
      <c r="E8503" t="str">
        <f t="shared" si="398"/>
        <v>Jennifer Ferguson20170911</v>
      </c>
      <c r="F8503">
        <f>IF(COUNTIF($E$2:E8503, E8503) = 1, MAX($F$1:F8502) + 1, INDEX($F$1:F8502, MATCH(E8503, $E$1:E8502, 0)))</f>
        <v>4234</v>
      </c>
      <c r="G8503" t="s">
        <v>164</v>
      </c>
      <c r="H8503" t="s">
        <v>39</v>
      </c>
      <c r="I8503" t="s">
        <v>40</v>
      </c>
      <c r="J8503" t="s">
        <v>2699</v>
      </c>
      <c r="K8503" s="17">
        <v>79.959999999999994</v>
      </c>
      <c r="L8503" s="17">
        <v>5</v>
      </c>
      <c r="M8503" s="17">
        <v>-17.989999999999998</v>
      </c>
      <c r="N8503" s="17" t="str">
        <f>IF(SalesData[[#This Row],[Profit]]&gt;0,"Profit","Loss")</f>
        <v>Loss</v>
      </c>
    </row>
    <row r="8504" spans="1:14" x14ac:dyDescent="0.25">
      <c r="A8504" s="1">
        <v>42989</v>
      </c>
      <c r="B8504" s="3">
        <f t="shared" si="396"/>
        <v>2017</v>
      </c>
      <c r="C8504" s="3">
        <f t="shared" si="397"/>
        <v>9</v>
      </c>
      <c r="D8504" t="s">
        <v>672</v>
      </c>
      <c r="E8504" t="str">
        <f t="shared" si="398"/>
        <v>Cindy Chapman20170911</v>
      </c>
      <c r="F8504">
        <f>IF(COUNTIF($E$2:E8504, E8504) = 1, MAX($F$1:F8503) + 1, INDEX($F$1:F8503, MATCH(E8504, $E$1:E8503, 0)))</f>
        <v>4235</v>
      </c>
      <c r="G8504" t="s">
        <v>10</v>
      </c>
      <c r="H8504" t="s">
        <v>11</v>
      </c>
      <c r="I8504" t="s">
        <v>12</v>
      </c>
      <c r="J8504" t="s">
        <v>2070</v>
      </c>
      <c r="K8504" s="17">
        <v>10.27</v>
      </c>
      <c r="L8504" s="17">
        <v>3</v>
      </c>
      <c r="M8504" s="17">
        <v>3.21</v>
      </c>
      <c r="N8504" s="17" t="str">
        <f>IF(SalesData[[#This Row],[Profit]]&gt;0,"Profit","Loss")</f>
        <v>Profit</v>
      </c>
    </row>
    <row r="8505" spans="1:14" x14ac:dyDescent="0.25">
      <c r="A8505" s="1">
        <v>42989</v>
      </c>
      <c r="B8505" s="3">
        <f t="shared" si="396"/>
        <v>2017</v>
      </c>
      <c r="C8505" s="3">
        <f t="shared" si="397"/>
        <v>9</v>
      </c>
      <c r="D8505" t="s">
        <v>672</v>
      </c>
      <c r="E8505" t="str">
        <f t="shared" si="398"/>
        <v>Cindy Chapman20170911</v>
      </c>
      <c r="F8505">
        <f>IF(COUNTIF($E$2:E8505, E8505) = 1, MAX($F$1:F8504) + 1, INDEX($F$1:F8504, MATCH(E8505, $E$1:E8504, 0)))</f>
        <v>4235</v>
      </c>
      <c r="G8505" t="s">
        <v>10</v>
      </c>
      <c r="H8505" t="s">
        <v>34</v>
      </c>
      <c r="I8505" t="s">
        <v>145</v>
      </c>
      <c r="J8505" t="s">
        <v>950</v>
      </c>
      <c r="K8505" s="17">
        <v>512.19000000000005</v>
      </c>
      <c r="L8505" s="17">
        <v>5</v>
      </c>
      <c r="M8505" s="17">
        <v>-65.849999999999994</v>
      </c>
      <c r="N8505" s="17" t="str">
        <f>IF(SalesData[[#This Row],[Profit]]&gt;0,"Profit","Loss")</f>
        <v>Loss</v>
      </c>
    </row>
    <row r="8506" spans="1:14" x14ac:dyDescent="0.25">
      <c r="A8506" s="1">
        <v>42989</v>
      </c>
      <c r="B8506" s="3">
        <f t="shared" si="396"/>
        <v>2017</v>
      </c>
      <c r="C8506" s="3">
        <f t="shared" si="397"/>
        <v>9</v>
      </c>
      <c r="D8506" t="s">
        <v>672</v>
      </c>
      <c r="E8506" t="str">
        <f t="shared" si="398"/>
        <v>Cindy Chapman20170911</v>
      </c>
      <c r="F8506">
        <f>IF(COUNTIF($E$2:E8506, E8506) = 1, MAX($F$1:F8505) + 1, INDEX($F$1:F8505, MATCH(E8506, $E$1:E8505, 0)))</f>
        <v>4235</v>
      </c>
      <c r="G8506" t="s">
        <v>10</v>
      </c>
      <c r="H8506" t="s">
        <v>11</v>
      </c>
      <c r="I8506" t="s">
        <v>92</v>
      </c>
      <c r="J8506" t="s">
        <v>776</v>
      </c>
      <c r="K8506" s="17">
        <v>1.56</v>
      </c>
      <c r="L8506" s="17">
        <v>2</v>
      </c>
      <c r="M8506" s="17">
        <v>-4.2</v>
      </c>
      <c r="N8506" s="17" t="str">
        <f>IF(SalesData[[#This Row],[Profit]]&gt;0,"Profit","Loss")</f>
        <v>Loss</v>
      </c>
    </row>
    <row r="8507" spans="1:14" x14ac:dyDescent="0.25">
      <c r="A8507" s="1">
        <v>42989</v>
      </c>
      <c r="B8507" s="3">
        <f t="shared" si="396"/>
        <v>2017</v>
      </c>
      <c r="C8507" s="3">
        <f t="shared" si="397"/>
        <v>9</v>
      </c>
      <c r="D8507" t="s">
        <v>1538</v>
      </c>
      <c r="E8507" t="str">
        <f t="shared" si="398"/>
        <v>Ken Heidel20170911</v>
      </c>
      <c r="F8507">
        <f>IF(COUNTIF($E$2:E8507, E8507) = 1, MAX($F$1:F8506) + 1, INDEX($F$1:F8506, MATCH(E8507, $E$1:E8506, 0)))</f>
        <v>4236</v>
      </c>
      <c r="G8507" t="s">
        <v>27</v>
      </c>
      <c r="H8507" t="s">
        <v>39</v>
      </c>
      <c r="I8507" t="s">
        <v>40</v>
      </c>
      <c r="J8507" t="s">
        <v>2290</v>
      </c>
      <c r="K8507" s="17">
        <v>143.94999999999999</v>
      </c>
      <c r="L8507" s="17">
        <v>6</v>
      </c>
      <c r="M8507" s="17">
        <v>17.989999999999998</v>
      </c>
      <c r="N8507" s="17" t="str">
        <f>IF(SalesData[[#This Row],[Profit]]&gt;0,"Profit","Loss")</f>
        <v>Profit</v>
      </c>
    </row>
    <row r="8508" spans="1:14" x14ac:dyDescent="0.25">
      <c r="A8508" s="1">
        <v>42989</v>
      </c>
      <c r="B8508" s="3">
        <f t="shared" si="396"/>
        <v>2017</v>
      </c>
      <c r="C8508" s="3">
        <f t="shared" si="397"/>
        <v>9</v>
      </c>
      <c r="D8508" t="s">
        <v>1538</v>
      </c>
      <c r="E8508" t="str">
        <f t="shared" si="398"/>
        <v>Ken Heidel20170911</v>
      </c>
      <c r="F8508">
        <f>IF(COUNTIF($E$2:E8508, E8508) = 1, MAX($F$1:F8507) + 1, INDEX($F$1:F8507, MATCH(E8508, $E$1:E8507, 0)))</f>
        <v>4236</v>
      </c>
      <c r="G8508" t="s">
        <v>27</v>
      </c>
      <c r="H8508" t="s">
        <v>11</v>
      </c>
      <c r="I8508" t="s">
        <v>12</v>
      </c>
      <c r="J8508" t="s">
        <v>1622</v>
      </c>
      <c r="K8508" s="17">
        <v>19.440000000000001</v>
      </c>
      <c r="L8508" s="17">
        <v>3</v>
      </c>
      <c r="M8508" s="17">
        <v>9.33</v>
      </c>
      <c r="N8508" s="17" t="str">
        <f>IF(SalesData[[#This Row],[Profit]]&gt;0,"Profit","Loss")</f>
        <v>Profit</v>
      </c>
    </row>
    <row r="8509" spans="1:14" x14ac:dyDescent="0.25">
      <c r="A8509" s="1">
        <v>42989</v>
      </c>
      <c r="B8509" s="3">
        <f t="shared" si="396"/>
        <v>2017</v>
      </c>
      <c r="C8509" s="3">
        <f t="shared" si="397"/>
        <v>9</v>
      </c>
      <c r="D8509" t="s">
        <v>352</v>
      </c>
      <c r="E8509" t="str">
        <f t="shared" si="398"/>
        <v>Cassandra Brandow20170911</v>
      </c>
      <c r="F8509">
        <f>IF(COUNTIF($E$2:E8509, E8509) = 1, MAX($F$1:F8508) + 1, INDEX($F$1:F8508, MATCH(E8509, $E$1:E8508, 0)))</f>
        <v>4233</v>
      </c>
      <c r="G8509" t="s">
        <v>55</v>
      </c>
      <c r="H8509" t="s">
        <v>11</v>
      </c>
      <c r="I8509" t="s">
        <v>92</v>
      </c>
      <c r="J8509" t="s">
        <v>2652</v>
      </c>
      <c r="K8509" s="17">
        <v>67.900000000000006</v>
      </c>
      <c r="L8509" s="17">
        <v>5</v>
      </c>
      <c r="M8509" s="17">
        <v>20.37</v>
      </c>
      <c r="N8509" s="17" t="str">
        <f>IF(SalesData[[#This Row],[Profit]]&gt;0,"Profit","Loss")</f>
        <v>Profit</v>
      </c>
    </row>
    <row r="8510" spans="1:14" x14ac:dyDescent="0.25">
      <c r="A8510" s="1">
        <v>42989</v>
      </c>
      <c r="B8510" s="3">
        <f t="shared" si="396"/>
        <v>2017</v>
      </c>
      <c r="C8510" s="3">
        <f t="shared" si="397"/>
        <v>9</v>
      </c>
      <c r="D8510" t="s">
        <v>740</v>
      </c>
      <c r="E8510" t="str">
        <f t="shared" si="398"/>
        <v>Shahid Shariari20170911</v>
      </c>
      <c r="F8510">
        <f>IF(COUNTIF($E$2:E8510, E8510) = 1, MAX($F$1:F8509) + 1, INDEX($F$1:F8509, MATCH(E8510, $E$1:E8509, 0)))</f>
        <v>4237</v>
      </c>
      <c r="G8510" t="s">
        <v>33</v>
      </c>
      <c r="H8510" t="s">
        <v>11</v>
      </c>
      <c r="I8510" t="s">
        <v>92</v>
      </c>
      <c r="J8510" t="s">
        <v>286</v>
      </c>
      <c r="K8510" s="17">
        <v>195.68</v>
      </c>
      <c r="L8510" s="17">
        <v>4</v>
      </c>
      <c r="M8510" s="17">
        <v>50.88</v>
      </c>
      <c r="N8510" s="17" t="str">
        <f>IF(SalesData[[#This Row],[Profit]]&gt;0,"Profit","Loss")</f>
        <v>Profit</v>
      </c>
    </row>
    <row r="8511" spans="1:14" x14ac:dyDescent="0.25">
      <c r="A8511" s="1">
        <v>42989</v>
      </c>
      <c r="B8511" s="3">
        <f t="shared" si="396"/>
        <v>2017</v>
      </c>
      <c r="C8511" s="3">
        <f t="shared" si="397"/>
        <v>9</v>
      </c>
      <c r="D8511" t="s">
        <v>740</v>
      </c>
      <c r="E8511" t="str">
        <f t="shared" si="398"/>
        <v>Shahid Shariari20170911</v>
      </c>
      <c r="F8511">
        <f>IF(COUNTIF($E$2:E8511, E8511) = 1, MAX($F$1:F8510) + 1, INDEX($F$1:F8510, MATCH(E8511, $E$1:E8510, 0)))</f>
        <v>4237</v>
      </c>
      <c r="G8511" t="s">
        <v>33</v>
      </c>
      <c r="H8511" t="s">
        <v>11</v>
      </c>
      <c r="I8511" t="s">
        <v>43</v>
      </c>
      <c r="J8511" t="s">
        <v>1045</v>
      </c>
      <c r="K8511" s="17">
        <v>14.2</v>
      </c>
      <c r="L8511" s="17">
        <v>4</v>
      </c>
      <c r="M8511" s="17">
        <v>6.67</v>
      </c>
      <c r="N8511" s="17" t="str">
        <f>IF(SalesData[[#This Row],[Profit]]&gt;0,"Profit","Loss")</f>
        <v>Profit</v>
      </c>
    </row>
    <row r="8512" spans="1:14" x14ac:dyDescent="0.25">
      <c r="A8512" s="1">
        <v>42990</v>
      </c>
      <c r="B8512" s="3">
        <f t="shared" si="396"/>
        <v>2017</v>
      </c>
      <c r="C8512" s="3">
        <f t="shared" si="397"/>
        <v>9</v>
      </c>
      <c r="D8512" t="s">
        <v>1288</v>
      </c>
      <c r="E8512" t="str">
        <f t="shared" si="398"/>
        <v>Jessica Myrick20170912</v>
      </c>
      <c r="F8512">
        <f>IF(COUNTIF($E$2:E8512, E8512) = 1, MAX($F$1:F8511) + 1, INDEX($F$1:F8511, MATCH(E8512, $E$1:E8511, 0)))</f>
        <v>4238</v>
      </c>
      <c r="G8512" t="s">
        <v>27</v>
      </c>
      <c r="H8512" t="s">
        <v>34</v>
      </c>
      <c r="I8512" t="s">
        <v>47</v>
      </c>
      <c r="J8512" t="s">
        <v>1779</v>
      </c>
      <c r="K8512" s="17">
        <v>8.36</v>
      </c>
      <c r="L8512" s="17">
        <v>2</v>
      </c>
      <c r="M8512" s="17">
        <v>3.01</v>
      </c>
      <c r="N8512" s="17" t="str">
        <f>IF(SalesData[[#This Row],[Profit]]&gt;0,"Profit","Loss")</f>
        <v>Profit</v>
      </c>
    </row>
    <row r="8513" spans="1:14" x14ac:dyDescent="0.25">
      <c r="A8513" s="1">
        <v>42990</v>
      </c>
      <c r="B8513" s="3">
        <f t="shared" si="396"/>
        <v>2017</v>
      </c>
      <c r="C8513" s="3">
        <f t="shared" si="397"/>
        <v>9</v>
      </c>
      <c r="D8513" t="s">
        <v>1712</v>
      </c>
      <c r="E8513" t="str">
        <f t="shared" si="398"/>
        <v>Bart Folk20170912</v>
      </c>
      <c r="F8513">
        <f>IF(COUNTIF($E$2:E8513, E8513) = 1, MAX($F$1:F8512) + 1, INDEX($F$1:F8512, MATCH(E8513, $E$1:E8512, 0)))</f>
        <v>4239</v>
      </c>
      <c r="G8513" t="s">
        <v>531</v>
      </c>
      <c r="H8513" t="s">
        <v>11</v>
      </c>
      <c r="I8513" t="s">
        <v>12</v>
      </c>
      <c r="J8513" t="s">
        <v>754</v>
      </c>
      <c r="K8513" s="17">
        <v>39.9</v>
      </c>
      <c r="L8513" s="17">
        <v>5</v>
      </c>
      <c r="M8513" s="17">
        <v>19.95</v>
      </c>
      <c r="N8513" s="17" t="str">
        <f>IF(SalesData[[#This Row],[Profit]]&gt;0,"Profit","Loss")</f>
        <v>Profit</v>
      </c>
    </row>
    <row r="8514" spans="1:14" x14ac:dyDescent="0.25">
      <c r="A8514" s="1">
        <v>42990</v>
      </c>
      <c r="B8514" s="3">
        <f t="shared" ref="B8514:B8577" si="399">YEAR(A8514)</f>
        <v>2017</v>
      </c>
      <c r="C8514" s="3">
        <f t="shared" ref="C8514:C8577" si="400">MONTH(A8514)</f>
        <v>9</v>
      </c>
      <c r="D8514" t="s">
        <v>1712</v>
      </c>
      <c r="E8514" t="str">
        <f t="shared" ref="E8514:E8577" si="401">D8514 &amp; TEXT(A8514, "yyyymmdd")</f>
        <v>Bart Folk20170912</v>
      </c>
      <c r="F8514">
        <f>IF(COUNTIF($E$2:E8514, E8514) = 1, MAX($F$1:F8513) + 1, INDEX($F$1:F8513, MATCH(E8514, $E$1:E8513, 0)))</f>
        <v>4239</v>
      </c>
      <c r="G8514" t="s">
        <v>531</v>
      </c>
      <c r="H8514" t="s">
        <v>11</v>
      </c>
      <c r="I8514" t="s">
        <v>92</v>
      </c>
      <c r="J8514" t="s">
        <v>1349</v>
      </c>
      <c r="K8514" s="17">
        <v>90.86</v>
      </c>
      <c r="L8514" s="17">
        <v>7</v>
      </c>
      <c r="M8514" s="17">
        <v>26.35</v>
      </c>
      <c r="N8514" s="17" t="str">
        <f>IF(SalesData[[#This Row],[Profit]]&gt;0,"Profit","Loss")</f>
        <v>Profit</v>
      </c>
    </row>
    <row r="8515" spans="1:14" x14ac:dyDescent="0.25">
      <c r="A8515" s="1">
        <v>42990</v>
      </c>
      <c r="B8515" s="3">
        <f t="shared" si="399"/>
        <v>2017</v>
      </c>
      <c r="C8515" s="3">
        <f t="shared" si="400"/>
        <v>9</v>
      </c>
      <c r="D8515" t="s">
        <v>1712</v>
      </c>
      <c r="E8515" t="str">
        <f t="shared" si="401"/>
        <v>Bart Folk20170912</v>
      </c>
      <c r="F8515">
        <f>IF(COUNTIF($E$2:E8515, E8515) = 1, MAX($F$1:F8514) + 1, INDEX($F$1:F8514, MATCH(E8515, $E$1:E8514, 0)))</f>
        <v>4239</v>
      </c>
      <c r="G8515" t="s">
        <v>531</v>
      </c>
      <c r="H8515" t="s">
        <v>11</v>
      </c>
      <c r="I8515" t="s">
        <v>12</v>
      </c>
      <c r="J8515" t="s">
        <v>2477</v>
      </c>
      <c r="K8515" s="17">
        <v>94.85</v>
      </c>
      <c r="L8515" s="17">
        <v>5</v>
      </c>
      <c r="M8515" s="17">
        <v>45.53</v>
      </c>
      <c r="N8515" s="17" t="str">
        <f>IF(SalesData[[#This Row],[Profit]]&gt;0,"Profit","Loss")</f>
        <v>Profit</v>
      </c>
    </row>
    <row r="8516" spans="1:14" x14ac:dyDescent="0.25">
      <c r="A8516" s="1">
        <v>42990</v>
      </c>
      <c r="B8516" s="3">
        <f t="shared" si="399"/>
        <v>2017</v>
      </c>
      <c r="C8516" s="3">
        <f t="shared" si="400"/>
        <v>9</v>
      </c>
      <c r="D8516" t="s">
        <v>1131</v>
      </c>
      <c r="E8516" t="str">
        <f t="shared" si="401"/>
        <v>Don Jones20170912</v>
      </c>
      <c r="F8516">
        <f>IF(COUNTIF($E$2:E8516, E8516) = 1, MAX($F$1:F8515) + 1, INDEX($F$1:F8515, MATCH(E8516, $E$1:E8515, 0)))</f>
        <v>4240</v>
      </c>
      <c r="G8516" t="s">
        <v>1529</v>
      </c>
      <c r="H8516" t="s">
        <v>11</v>
      </c>
      <c r="I8516" t="s">
        <v>12</v>
      </c>
      <c r="J8516" t="s">
        <v>455</v>
      </c>
      <c r="K8516" s="17">
        <v>45.36</v>
      </c>
      <c r="L8516" s="17">
        <v>7</v>
      </c>
      <c r="M8516" s="17">
        <v>21.77</v>
      </c>
      <c r="N8516" s="17" t="str">
        <f>IF(SalesData[[#This Row],[Profit]]&gt;0,"Profit","Loss")</f>
        <v>Profit</v>
      </c>
    </row>
    <row r="8517" spans="1:14" x14ac:dyDescent="0.25">
      <c r="A8517" s="1">
        <v>42990</v>
      </c>
      <c r="B8517" s="3">
        <f t="shared" si="399"/>
        <v>2017</v>
      </c>
      <c r="C8517" s="3">
        <f t="shared" si="400"/>
        <v>9</v>
      </c>
      <c r="D8517" t="s">
        <v>1131</v>
      </c>
      <c r="E8517" t="str">
        <f t="shared" si="401"/>
        <v>Don Jones20170912</v>
      </c>
      <c r="F8517">
        <f>IF(COUNTIF($E$2:E8517, E8517) = 1, MAX($F$1:F8516) + 1, INDEX($F$1:F8516, MATCH(E8517, $E$1:E8516, 0)))</f>
        <v>4240</v>
      </c>
      <c r="G8517" t="s">
        <v>1529</v>
      </c>
      <c r="H8517" t="s">
        <v>11</v>
      </c>
      <c r="I8517" t="s">
        <v>20</v>
      </c>
      <c r="J8517" t="s">
        <v>1993</v>
      </c>
      <c r="K8517" s="17">
        <v>45.78</v>
      </c>
      <c r="L8517" s="17">
        <v>3</v>
      </c>
      <c r="M8517" s="17">
        <v>22.89</v>
      </c>
      <c r="N8517" s="17" t="str">
        <f>IF(SalesData[[#This Row],[Profit]]&gt;0,"Profit","Loss")</f>
        <v>Profit</v>
      </c>
    </row>
    <row r="8518" spans="1:14" x14ac:dyDescent="0.25">
      <c r="A8518" s="1">
        <v>42990</v>
      </c>
      <c r="B8518" s="3">
        <f t="shared" si="399"/>
        <v>2017</v>
      </c>
      <c r="C8518" s="3">
        <f t="shared" si="400"/>
        <v>9</v>
      </c>
      <c r="D8518" t="s">
        <v>1661</v>
      </c>
      <c r="E8518" t="str">
        <f t="shared" si="401"/>
        <v>John Murray20170912</v>
      </c>
      <c r="F8518">
        <f>IF(COUNTIF($E$2:E8518, E8518) = 1, MAX($F$1:F8517) + 1, INDEX($F$1:F8517, MATCH(E8518, $E$1:E8517, 0)))</f>
        <v>4241</v>
      </c>
      <c r="G8518" t="s">
        <v>27</v>
      </c>
      <c r="H8518" t="s">
        <v>11</v>
      </c>
      <c r="I8518" t="s">
        <v>12</v>
      </c>
      <c r="J8518" t="s">
        <v>457</v>
      </c>
      <c r="K8518" s="17">
        <v>166.44</v>
      </c>
      <c r="L8518" s="17">
        <v>3</v>
      </c>
      <c r="M8518" s="17">
        <v>79.89</v>
      </c>
      <c r="N8518" s="17" t="str">
        <f>IF(SalesData[[#This Row],[Profit]]&gt;0,"Profit","Loss")</f>
        <v>Profit</v>
      </c>
    </row>
    <row r="8519" spans="1:14" x14ac:dyDescent="0.25">
      <c r="A8519" s="1">
        <v>42991</v>
      </c>
      <c r="B8519" s="3">
        <f t="shared" si="399"/>
        <v>2017</v>
      </c>
      <c r="C8519" s="3">
        <f t="shared" si="400"/>
        <v>9</v>
      </c>
      <c r="D8519" t="s">
        <v>128</v>
      </c>
      <c r="E8519" t="str">
        <f t="shared" si="401"/>
        <v>Speros Goranitis20170913</v>
      </c>
      <c r="F8519">
        <f>IF(COUNTIF($E$2:E8519, E8519) = 1, MAX($F$1:F8518) + 1, INDEX($F$1:F8518, MATCH(E8519, $E$1:E8518, 0)))</f>
        <v>4242</v>
      </c>
      <c r="G8519" t="s">
        <v>245</v>
      </c>
      <c r="H8519" t="s">
        <v>11</v>
      </c>
      <c r="I8519" t="s">
        <v>24</v>
      </c>
      <c r="J8519" t="s">
        <v>949</v>
      </c>
      <c r="K8519" s="17">
        <v>15.92</v>
      </c>
      <c r="L8519" s="17">
        <v>5</v>
      </c>
      <c r="M8519" s="17">
        <v>2.79</v>
      </c>
      <c r="N8519" s="17" t="str">
        <f>IF(SalesData[[#This Row],[Profit]]&gt;0,"Profit","Loss")</f>
        <v>Profit</v>
      </c>
    </row>
    <row r="8520" spans="1:14" x14ac:dyDescent="0.25">
      <c r="A8520" s="1">
        <v>42992</v>
      </c>
      <c r="B8520" s="3">
        <f t="shared" si="399"/>
        <v>2017</v>
      </c>
      <c r="C8520" s="3">
        <f t="shared" si="400"/>
        <v>9</v>
      </c>
      <c r="D8520" t="s">
        <v>1477</v>
      </c>
      <c r="E8520" t="str">
        <f t="shared" si="401"/>
        <v>Tracy Blumstein20170914</v>
      </c>
      <c r="F8520">
        <f>IF(COUNTIF($E$2:E8520, E8520) = 1, MAX($F$1:F8519) + 1, INDEX($F$1:F8519, MATCH(E8520, $E$1:E8519, 0)))</f>
        <v>4243</v>
      </c>
      <c r="G8520" t="s">
        <v>110</v>
      </c>
      <c r="H8520" t="s">
        <v>11</v>
      </c>
      <c r="I8520" t="s">
        <v>12</v>
      </c>
      <c r="J8520" t="s">
        <v>2533</v>
      </c>
      <c r="K8520" s="17">
        <v>19.05</v>
      </c>
      <c r="L8520" s="17">
        <v>3</v>
      </c>
      <c r="M8520" s="17">
        <v>8.76</v>
      </c>
      <c r="N8520" s="17" t="str">
        <f>IF(SalesData[[#This Row],[Profit]]&gt;0,"Profit","Loss")</f>
        <v>Profit</v>
      </c>
    </row>
    <row r="8521" spans="1:14" x14ac:dyDescent="0.25">
      <c r="A8521" s="1">
        <v>42992</v>
      </c>
      <c r="B8521" s="3">
        <f t="shared" si="399"/>
        <v>2017</v>
      </c>
      <c r="C8521" s="3">
        <f t="shared" si="400"/>
        <v>9</v>
      </c>
      <c r="D8521" t="s">
        <v>760</v>
      </c>
      <c r="E8521" t="str">
        <f t="shared" si="401"/>
        <v>Liz Thompson20170914</v>
      </c>
      <c r="F8521">
        <f>IF(COUNTIF($E$2:E8521, E8521) = 1, MAX($F$1:F8520) + 1, INDEX($F$1:F8520, MATCH(E8521, $E$1:E8520, 0)))</f>
        <v>4244</v>
      </c>
      <c r="G8521" t="s">
        <v>177</v>
      </c>
      <c r="H8521" t="s">
        <v>11</v>
      </c>
      <c r="I8521" t="s">
        <v>24</v>
      </c>
      <c r="J8521" t="s">
        <v>484</v>
      </c>
      <c r="K8521" s="17">
        <v>70.95</v>
      </c>
      <c r="L8521" s="17">
        <v>3</v>
      </c>
      <c r="M8521" s="17">
        <v>18.45</v>
      </c>
      <c r="N8521" s="17" t="str">
        <f>IF(SalesData[[#This Row],[Profit]]&gt;0,"Profit","Loss")</f>
        <v>Profit</v>
      </c>
    </row>
    <row r="8522" spans="1:14" x14ac:dyDescent="0.25">
      <c r="A8522" s="1">
        <v>42992</v>
      </c>
      <c r="B8522" s="3">
        <f t="shared" si="399"/>
        <v>2017</v>
      </c>
      <c r="C8522" s="3">
        <f t="shared" si="400"/>
        <v>9</v>
      </c>
      <c r="D8522" t="s">
        <v>2429</v>
      </c>
      <c r="E8522" t="str">
        <f t="shared" si="401"/>
        <v>Joy Bell-20170914</v>
      </c>
      <c r="F8522">
        <f>IF(COUNTIF($E$2:E8522, E8522) = 1, MAX($F$1:F8521) + 1, INDEX($F$1:F8521, MATCH(E8522, $E$1:E8521, 0)))</f>
        <v>4245</v>
      </c>
      <c r="G8522" t="s">
        <v>27</v>
      </c>
      <c r="H8522" t="s">
        <v>11</v>
      </c>
      <c r="I8522" t="s">
        <v>16</v>
      </c>
      <c r="J8522" t="s">
        <v>1407</v>
      </c>
      <c r="K8522" s="17">
        <v>56.7</v>
      </c>
      <c r="L8522" s="17">
        <v>9</v>
      </c>
      <c r="M8522" s="17">
        <v>26.08</v>
      </c>
      <c r="N8522" s="17" t="str">
        <f>IF(SalesData[[#This Row],[Profit]]&gt;0,"Profit","Loss")</f>
        <v>Profit</v>
      </c>
    </row>
    <row r="8523" spans="1:14" x14ac:dyDescent="0.25">
      <c r="A8523" s="1">
        <v>42992</v>
      </c>
      <c r="B8523" s="3">
        <f t="shared" si="399"/>
        <v>2017</v>
      </c>
      <c r="C8523" s="3">
        <f t="shared" si="400"/>
        <v>9</v>
      </c>
      <c r="D8523" t="s">
        <v>820</v>
      </c>
      <c r="E8523" t="str">
        <f t="shared" si="401"/>
        <v>Pamela Stobb20170914</v>
      </c>
      <c r="F8523">
        <f>IF(COUNTIF($E$2:E8523, E8523) = 1, MAX($F$1:F8522) + 1, INDEX($F$1:F8522, MATCH(E8523, $E$1:E8522, 0)))</f>
        <v>4246</v>
      </c>
      <c r="G8523" t="s">
        <v>23</v>
      </c>
      <c r="H8523" t="s">
        <v>11</v>
      </c>
      <c r="I8523" t="s">
        <v>20</v>
      </c>
      <c r="J8523" t="s">
        <v>1367</v>
      </c>
      <c r="K8523" s="17">
        <v>3.88</v>
      </c>
      <c r="L8523" s="17">
        <v>2</v>
      </c>
      <c r="M8523" s="17">
        <v>-2.59</v>
      </c>
      <c r="N8523" s="17" t="str">
        <f>IF(SalesData[[#This Row],[Profit]]&gt;0,"Profit","Loss")</f>
        <v>Loss</v>
      </c>
    </row>
    <row r="8524" spans="1:14" x14ac:dyDescent="0.25">
      <c r="A8524" s="1">
        <v>42992</v>
      </c>
      <c r="B8524" s="3">
        <f t="shared" si="399"/>
        <v>2017</v>
      </c>
      <c r="C8524" s="3">
        <f t="shared" si="400"/>
        <v>9</v>
      </c>
      <c r="D8524" t="s">
        <v>820</v>
      </c>
      <c r="E8524" t="str">
        <f t="shared" si="401"/>
        <v>Pamela Stobb20170914</v>
      </c>
      <c r="F8524">
        <f>IF(COUNTIF($E$2:E8524, E8524) = 1, MAX($F$1:F8523) + 1, INDEX($F$1:F8523, MATCH(E8524, $E$1:E8523, 0)))</f>
        <v>4246</v>
      </c>
      <c r="G8524" t="s">
        <v>23</v>
      </c>
      <c r="H8524" t="s">
        <v>39</v>
      </c>
      <c r="I8524" t="s">
        <v>302</v>
      </c>
      <c r="J8524" t="s">
        <v>2352</v>
      </c>
      <c r="K8524" s="17">
        <v>12.59</v>
      </c>
      <c r="L8524" s="17">
        <v>1</v>
      </c>
      <c r="M8524" s="17">
        <v>-18.04</v>
      </c>
      <c r="N8524" s="17" t="str">
        <f>IF(SalesData[[#This Row],[Profit]]&gt;0,"Profit","Loss")</f>
        <v>Loss</v>
      </c>
    </row>
    <row r="8525" spans="1:14" x14ac:dyDescent="0.25">
      <c r="A8525" s="1">
        <v>42992</v>
      </c>
      <c r="B8525" s="3">
        <f t="shared" si="399"/>
        <v>2017</v>
      </c>
      <c r="C8525" s="3">
        <f t="shared" si="400"/>
        <v>9</v>
      </c>
      <c r="D8525" t="s">
        <v>820</v>
      </c>
      <c r="E8525" t="str">
        <f t="shared" si="401"/>
        <v>Pamela Stobb20170914</v>
      </c>
      <c r="F8525">
        <f>IF(COUNTIF($E$2:E8525, E8525) = 1, MAX($F$1:F8524) + 1, INDEX($F$1:F8524, MATCH(E8525, $E$1:E8524, 0)))</f>
        <v>4246</v>
      </c>
      <c r="G8525" t="s">
        <v>23</v>
      </c>
      <c r="H8525" t="s">
        <v>34</v>
      </c>
      <c r="I8525" t="s">
        <v>35</v>
      </c>
      <c r="J8525" t="s">
        <v>964</v>
      </c>
      <c r="K8525" s="17">
        <v>113.37</v>
      </c>
      <c r="L8525" s="17">
        <v>2</v>
      </c>
      <c r="M8525" s="17">
        <v>-29.15</v>
      </c>
      <c r="N8525" s="17" t="str">
        <f>IF(SalesData[[#This Row],[Profit]]&gt;0,"Profit","Loss")</f>
        <v>Loss</v>
      </c>
    </row>
    <row r="8526" spans="1:14" x14ac:dyDescent="0.25">
      <c r="A8526" s="1">
        <v>42992</v>
      </c>
      <c r="B8526" s="3">
        <f t="shared" si="399"/>
        <v>2017</v>
      </c>
      <c r="C8526" s="3">
        <f t="shared" si="400"/>
        <v>9</v>
      </c>
      <c r="D8526" t="s">
        <v>820</v>
      </c>
      <c r="E8526" t="str">
        <f t="shared" si="401"/>
        <v>Pamela Stobb20170914</v>
      </c>
      <c r="F8526">
        <f>IF(COUNTIF($E$2:E8526, E8526) = 1, MAX($F$1:F8525) + 1, INDEX($F$1:F8525, MATCH(E8526, $E$1:E8525, 0)))</f>
        <v>4246</v>
      </c>
      <c r="G8526" t="s">
        <v>23</v>
      </c>
      <c r="H8526" t="s">
        <v>11</v>
      </c>
      <c r="I8526" t="s">
        <v>20</v>
      </c>
      <c r="J8526" t="s">
        <v>1993</v>
      </c>
      <c r="K8526" s="17">
        <v>18.309999999999999</v>
      </c>
      <c r="L8526" s="17">
        <v>4</v>
      </c>
      <c r="M8526" s="17">
        <v>-12.21</v>
      </c>
      <c r="N8526" s="17" t="str">
        <f>IF(SalesData[[#This Row],[Profit]]&gt;0,"Profit","Loss")</f>
        <v>Loss</v>
      </c>
    </row>
    <row r="8527" spans="1:14" x14ac:dyDescent="0.25">
      <c r="A8527" s="1">
        <v>42992</v>
      </c>
      <c r="B8527" s="3">
        <f t="shared" si="399"/>
        <v>2017</v>
      </c>
      <c r="C8527" s="3">
        <f t="shared" si="400"/>
        <v>9</v>
      </c>
      <c r="D8527" t="s">
        <v>820</v>
      </c>
      <c r="E8527" t="str">
        <f t="shared" si="401"/>
        <v>Pamela Stobb20170914</v>
      </c>
      <c r="F8527">
        <f>IF(COUNTIF($E$2:E8527, E8527) = 1, MAX($F$1:F8526) + 1, INDEX($F$1:F8526, MATCH(E8527, $E$1:E8526, 0)))</f>
        <v>4246</v>
      </c>
      <c r="G8527" t="s">
        <v>23</v>
      </c>
      <c r="H8527" t="s">
        <v>34</v>
      </c>
      <c r="I8527" t="s">
        <v>47</v>
      </c>
      <c r="J8527" t="s">
        <v>956</v>
      </c>
      <c r="K8527" s="17">
        <v>127.94</v>
      </c>
      <c r="L8527" s="17">
        <v>8</v>
      </c>
      <c r="M8527" s="17">
        <v>4.8</v>
      </c>
      <c r="N8527" s="17" t="str">
        <f>IF(SalesData[[#This Row],[Profit]]&gt;0,"Profit","Loss")</f>
        <v>Profit</v>
      </c>
    </row>
    <row r="8528" spans="1:14" x14ac:dyDescent="0.25">
      <c r="A8528" s="1">
        <v>42992</v>
      </c>
      <c r="B8528" s="3">
        <f t="shared" si="399"/>
        <v>2017</v>
      </c>
      <c r="C8528" s="3">
        <f t="shared" si="400"/>
        <v>9</v>
      </c>
      <c r="D8528" t="s">
        <v>820</v>
      </c>
      <c r="E8528" t="str">
        <f t="shared" si="401"/>
        <v>Pamela Stobb20170914</v>
      </c>
      <c r="F8528">
        <f>IF(COUNTIF($E$2:E8528, E8528) = 1, MAX($F$1:F8527) + 1, INDEX($F$1:F8527, MATCH(E8528, $E$1:E8527, 0)))</f>
        <v>4246</v>
      </c>
      <c r="G8528" t="s">
        <v>23</v>
      </c>
      <c r="H8528" t="s">
        <v>39</v>
      </c>
      <c r="I8528" t="s">
        <v>302</v>
      </c>
      <c r="J8528" t="s">
        <v>2375</v>
      </c>
      <c r="K8528" s="17">
        <v>241.17</v>
      </c>
      <c r="L8528" s="17">
        <v>2</v>
      </c>
      <c r="M8528" s="17">
        <v>-168.82</v>
      </c>
      <c r="N8528" s="17" t="str">
        <f>IF(SalesData[[#This Row],[Profit]]&gt;0,"Profit","Loss")</f>
        <v>Loss</v>
      </c>
    </row>
    <row r="8529" spans="1:14" x14ac:dyDescent="0.25">
      <c r="A8529" s="1">
        <v>42992</v>
      </c>
      <c r="B8529" s="3">
        <f t="shared" si="399"/>
        <v>2017</v>
      </c>
      <c r="C8529" s="3">
        <f t="shared" si="400"/>
        <v>9</v>
      </c>
      <c r="D8529" t="s">
        <v>556</v>
      </c>
      <c r="E8529" t="str">
        <f t="shared" si="401"/>
        <v>Dorothy Badders20170914</v>
      </c>
      <c r="F8529">
        <f>IF(COUNTIF($E$2:E8529, E8529) = 1, MAX($F$1:F8528) + 1, INDEX($F$1:F8528, MATCH(E8529, $E$1:E8528, 0)))</f>
        <v>4247</v>
      </c>
      <c r="G8529" t="s">
        <v>245</v>
      </c>
      <c r="H8529" t="s">
        <v>11</v>
      </c>
      <c r="I8529" t="s">
        <v>92</v>
      </c>
      <c r="J8529" t="s">
        <v>253</v>
      </c>
      <c r="K8529" s="17">
        <v>942.78</v>
      </c>
      <c r="L8529" s="17">
        <v>4</v>
      </c>
      <c r="M8529" s="17">
        <v>94.28</v>
      </c>
      <c r="N8529" s="17" t="str">
        <f>IF(SalesData[[#This Row],[Profit]]&gt;0,"Profit","Loss")</f>
        <v>Profit</v>
      </c>
    </row>
    <row r="8530" spans="1:14" x14ac:dyDescent="0.25">
      <c r="A8530" s="1">
        <v>42992</v>
      </c>
      <c r="B8530" s="3">
        <f t="shared" si="399"/>
        <v>2017</v>
      </c>
      <c r="C8530" s="3">
        <f t="shared" si="400"/>
        <v>9</v>
      </c>
      <c r="D8530" t="s">
        <v>556</v>
      </c>
      <c r="E8530" t="str">
        <f t="shared" si="401"/>
        <v>Dorothy Badders20170914</v>
      </c>
      <c r="F8530">
        <f>IF(COUNTIF($E$2:E8530, E8530) = 1, MAX($F$1:F8529) + 1, INDEX($F$1:F8529, MATCH(E8530, $E$1:E8529, 0)))</f>
        <v>4247</v>
      </c>
      <c r="G8530" t="s">
        <v>245</v>
      </c>
      <c r="H8530" t="s">
        <v>11</v>
      </c>
      <c r="I8530" t="s">
        <v>12</v>
      </c>
      <c r="J8530" t="s">
        <v>1158</v>
      </c>
      <c r="K8530" s="17">
        <v>74.349999999999994</v>
      </c>
      <c r="L8530" s="17">
        <v>3</v>
      </c>
      <c r="M8530" s="17">
        <v>23.24</v>
      </c>
      <c r="N8530" s="17" t="str">
        <f>IF(SalesData[[#This Row],[Profit]]&gt;0,"Profit","Loss")</f>
        <v>Profit</v>
      </c>
    </row>
    <row r="8531" spans="1:14" x14ac:dyDescent="0.25">
      <c r="A8531" s="1">
        <v>42992</v>
      </c>
      <c r="B8531" s="3">
        <f t="shared" si="399"/>
        <v>2017</v>
      </c>
      <c r="C8531" s="3">
        <f t="shared" si="400"/>
        <v>9</v>
      </c>
      <c r="D8531" t="s">
        <v>2206</v>
      </c>
      <c r="E8531" t="str">
        <f t="shared" si="401"/>
        <v>Roger Barcio20170914</v>
      </c>
      <c r="F8531">
        <f>IF(COUNTIF($E$2:E8531, E8531) = 1, MAX($F$1:F8530) + 1, INDEX($F$1:F8530, MATCH(E8531, $E$1:E8530, 0)))</f>
        <v>4248</v>
      </c>
      <c r="G8531" t="s">
        <v>149</v>
      </c>
      <c r="H8531" t="s">
        <v>39</v>
      </c>
      <c r="I8531" t="s">
        <v>40</v>
      </c>
      <c r="J8531" t="s">
        <v>898</v>
      </c>
      <c r="K8531" s="17">
        <v>1079.8499999999999</v>
      </c>
      <c r="L8531" s="17">
        <v>3</v>
      </c>
      <c r="M8531" s="17">
        <v>323.95999999999998</v>
      </c>
      <c r="N8531" s="17" t="str">
        <f>IF(SalesData[[#This Row],[Profit]]&gt;0,"Profit","Loss")</f>
        <v>Profit</v>
      </c>
    </row>
    <row r="8532" spans="1:14" x14ac:dyDescent="0.25">
      <c r="A8532" s="1">
        <v>42992</v>
      </c>
      <c r="B8532" s="3">
        <f t="shared" si="399"/>
        <v>2017</v>
      </c>
      <c r="C8532" s="3">
        <f t="shared" si="400"/>
        <v>9</v>
      </c>
      <c r="D8532" t="s">
        <v>2206</v>
      </c>
      <c r="E8532" t="str">
        <f t="shared" si="401"/>
        <v>Roger Barcio20170914</v>
      </c>
      <c r="F8532">
        <f>IF(COUNTIF($E$2:E8532, E8532) = 1, MAX($F$1:F8531) + 1, INDEX($F$1:F8531, MATCH(E8532, $E$1:E8531, 0)))</f>
        <v>4248</v>
      </c>
      <c r="G8532" t="s">
        <v>149</v>
      </c>
      <c r="H8532" t="s">
        <v>11</v>
      </c>
      <c r="I8532" t="s">
        <v>18</v>
      </c>
      <c r="J8532" t="s">
        <v>257</v>
      </c>
      <c r="K8532" s="17">
        <v>70.98</v>
      </c>
      <c r="L8532" s="17">
        <v>1</v>
      </c>
      <c r="M8532" s="17">
        <v>3.55</v>
      </c>
      <c r="N8532" s="17" t="str">
        <f>IF(SalesData[[#This Row],[Profit]]&gt;0,"Profit","Loss")</f>
        <v>Profit</v>
      </c>
    </row>
    <row r="8533" spans="1:14" x14ac:dyDescent="0.25">
      <c r="A8533" s="1">
        <v>42992</v>
      </c>
      <c r="B8533" s="3">
        <f t="shared" si="399"/>
        <v>2017</v>
      </c>
      <c r="C8533" s="3">
        <f t="shared" si="400"/>
        <v>9</v>
      </c>
      <c r="D8533" t="s">
        <v>2206</v>
      </c>
      <c r="E8533" t="str">
        <f t="shared" si="401"/>
        <v>Roger Barcio20170914</v>
      </c>
      <c r="F8533">
        <f>IF(COUNTIF($E$2:E8533, E8533) = 1, MAX($F$1:F8532) + 1, INDEX($F$1:F8532, MATCH(E8533, $E$1:E8532, 0)))</f>
        <v>4248</v>
      </c>
      <c r="G8533" t="s">
        <v>149</v>
      </c>
      <c r="H8533" t="s">
        <v>11</v>
      </c>
      <c r="I8533" t="s">
        <v>24</v>
      </c>
      <c r="J8533" t="s">
        <v>2676</v>
      </c>
      <c r="K8533" s="17">
        <v>29.95</v>
      </c>
      <c r="L8533" s="17">
        <v>5</v>
      </c>
      <c r="M8533" s="17">
        <v>8.69</v>
      </c>
      <c r="N8533" s="17" t="str">
        <f>IF(SalesData[[#This Row],[Profit]]&gt;0,"Profit","Loss")</f>
        <v>Profit</v>
      </c>
    </row>
    <row r="8534" spans="1:14" x14ac:dyDescent="0.25">
      <c r="A8534" s="1">
        <v>42992</v>
      </c>
      <c r="B8534" s="3">
        <f t="shared" si="399"/>
        <v>2017</v>
      </c>
      <c r="C8534" s="3">
        <f t="shared" si="400"/>
        <v>9</v>
      </c>
      <c r="D8534" t="s">
        <v>2206</v>
      </c>
      <c r="E8534" t="str">
        <f t="shared" si="401"/>
        <v>Roger Barcio20170914</v>
      </c>
      <c r="F8534">
        <f>IF(COUNTIF($E$2:E8534, E8534) = 1, MAX($F$1:F8533) + 1, INDEX($F$1:F8533, MATCH(E8534, $E$1:E8533, 0)))</f>
        <v>4248</v>
      </c>
      <c r="G8534" t="s">
        <v>149</v>
      </c>
      <c r="H8534" t="s">
        <v>34</v>
      </c>
      <c r="I8534" t="s">
        <v>35</v>
      </c>
      <c r="J8534" t="s">
        <v>1435</v>
      </c>
      <c r="K8534" s="17">
        <v>589.41</v>
      </c>
      <c r="L8534" s="17">
        <v>5</v>
      </c>
      <c r="M8534" s="17">
        <v>-6.55</v>
      </c>
      <c r="N8534" s="17" t="str">
        <f>IF(SalesData[[#This Row],[Profit]]&gt;0,"Profit","Loss")</f>
        <v>Loss</v>
      </c>
    </row>
    <row r="8535" spans="1:14" x14ac:dyDescent="0.25">
      <c r="A8535" s="1">
        <v>42992</v>
      </c>
      <c r="B8535" s="3">
        <f t="shared" si="399"/>
        <v>2017</v>
      </c>
      <c r="C8535" s="3">
        <f t="shared" si="400"/>
        <v>9</v>
      </c>
      <c r="D8535" t="s">
        <v>2463</v>
      </c>
      <c r="E8535" t="str">
        <f t="shared" si="401"/>
        <v>Henia Zydlo20170914</v>
      </c>
      <c r="F8535">
        <f>IF(COUNTIF($E$2:E8535, E8535) = 1, MAX($F$1:F8534) + 1, INDEX($F$1:F8534, MATCH(E8535, $E$1:E8534, 0)))</f>
        <v>4249</v>
      </c>
      <c r="G8535" t="s">
        <v>149</v>
      </c>
      <c r="H8535" t="s">
        <v>11</v>
      </c>
      <c r="I8535" t="s">
        <v>12</v>
      </c>
      <c r="J8535" t="s">
        <v>2660</v>
      </c>
      <c r="K8535" s="17">
        <v>8.56</v>
      </c>
      <c r="L8535" s="17">
        <v>2</v>
      </c>
      <c r="M8535" s="17">
        <v>3.85</v>
      </c>
      <c r="N8535" s="17" t="str">
        <f>IF(SalesData[[#This Row],[Profit]]&gt;0,"Profit","Loss")</f>
        <v>Profit</v>
      </c>
    </row>
    <row r="8536" spans="1:14" x14ac:dyDescent="0.25">
      <c r="A8536" s="1">
        <v>42992</v>
      </c>
      <c r="B8536" s="3">
        <f t="shared" si="399"/>
        <v>2017</v>
      </c>
      <c r="C8536" s="3">
        <f t="shared" si="400"/>
        <v>9</v>
      </c>
      <c r="D8536" t="s">
        <v>2463</v>
      </c>
      <c r="E8536" t="str">
        <f t="shared" si="401"/>
        <v>Henia Zydlo20170914</v>
      </c>
      <c r="F8536">
        <f>IF(COUNTIF($E$2:E8536, E8536) = 1, MAX($F$1:F8535) + 1, INDEX($F$1:F8535, MATCH(E8536, $E$1:E8535, 0)))</f>
        <v>4249</v>
      </c>
      <c r="G8536" t="s">
        <v>149</v>
      </c>
      <c r="H8536" t="s">
        <v>11</v>
      </c>
      <c r="I8536" t="s">
        <v>12</v>
      </c>
      <c r="J8536" t="s">
        <v>1767</v>
      </c>
      <c r="K8536" s="17">
        <v>11.56</v>
      </c>
      <c r="L8536" s="17">
        <v>2</v>
      </c>
      <c r="M8536" s="17">
        <v>5.66</v>
      </c>
      <c r="N8536" s="17" t="str">
        <f>IF(SalesData[[#This Row],[Profit]]&gt;0,"Profit","Loss")</f>
        <v>Profit</v>
      </c>
    </row>
    <row r="8537" spans="1:14" x14ac:dyDescent="0.25">
      <c r="A8537" s="1">
        <v>42992</v>
      </c>
      <c r="B8537" s="3">
        <f t="shared" si="399"/>
        <v>2017</v>
      </c>
      <c r="C8537" s="3">
        <f t="shared" si="400"/>
        <v>9</v>
      </c>
      <c r="D8537" t="s">
        <v>1776</v>
      </c>
      <c r="E8537" t="str">
        <f t="shared" si="401"/>
        <v>Craig Yedwab20170914</v>
      </c>
      <c r="F8537">
        <f>IF(COUNTIF($E$2:E8537, E8537) = 1, MAX($F$1:F8536) + 1, INDEX($F$1:F8536, MATCH(E8537, $E$1:E8536, 0)))</f>
        <v>4250</v>
      </c>
      <c r="G8537" t="s">
        <v>78</v>
      </c>
      <c r="H8537" t="s">
        <v>39</v>
      </c>
      <c r="I8537" t="s">
        <v>52</v>
      </c>
      <c r="J8537" t="s">
        <v>261</v>
      </c>
      <c r="K8537" s="17">
        <v>895.94</v>
      </c>
      <c r="L8537" s="17">
        <v>7</v>
      </c>
      <c r="M8537" s="17">
        <v>190.39</v>
      </c>
      <c r="N8537" s="17" t="str">
        <f>IF(SalesData[[#This Row],[Profit]]&gt;0,"Profit","Loss")</f>
        <v>Profit</v>
      </c>
    </row>
    <row r="8538" spans="1:14" x14ac:dyDescent="0.25">
      <c r="A8538" s="1">
        <v>42993</v>
      </c>
      <c r="B8538" s="3">
        <f t="shared" si="399"/>
        <v>2017</v>
      </c>
      <c r="C8538" s="3">
        <f t="shared" si="400"/>
        <v>9</v>
      </c>
      <c r="D8538" t="s">
        <v>2103</v>
      </c>
      <c r="E8538" t="str">
        <f t="shared" si="401"/>
        <v>Brenda Bowman20170915</v>
      </c>
      <c r="F8538">
        <f>IF(COUNTIF($E$2:E8538, E8538) = 1, MAX($F$1:F8537) + 1, INDEX($F$1:F8537, MATCH(E8538, $E$1:E8537, 0)))</f>
        <v>4251</v>
      </c>
      <c r="G8538" t="s">
        <v>10</v>
      </c>
      <c r="H8538" t="s">
        <v>11</v>
      </c>
      <c r="I8538" t="s">
        <v>12</v>
      </c>
      <c r="J8538" t="s">
        <v>981</v>
      </c>
      <c r="K8538" s="17">
        <v>31.87</v>
      </c>
      <c r="L8538" s="17">
        <v>8</v>
      </c>
      <c r="M8538" s="17">
        <v>11.55</v>
      </c>
      <c r="N8538" s="17" t="str">
        <f>IF(SalesData[[#This Row],[Profit]]&gt;0,"Profit","Loss")</f>
        <v>Profit</v>
      </c>
    </row>
    <row r="8539" spans="1:14" x14ac:dyDescent="0.25">
      <c r="A8539" s="1">
        <v>42993</v>
      </c>
      <c r="B8539" s="3">
        <f t="shared" si="399"/>
        <v>2017</v>
      </c>
      <c r="C8539" s="3">
        <f t="shared" si="400"/>
        <v>9</v>
      </c>
      <c r="D8539" t="s">
        <v>2248</v>
      </c>
      <c r="E8539" t="str">
        <f t="shared" si="401"/>
        <v>Meg O'Connel20170915</v>
      </c>
      <c r="F8539">
        <f>IF(COUNTIF($E$2:E8539, E8539) = 1, MAX($F$1:F8538) + 1, INDEX($F$1:F8538, MATCH(E8539, $E$1:E8538, 0)))</f>
        <v>4252</v>
      </c>
      <c r="G8539" t="s">
        <v>149</v>
      </c>
      <c r="H8539" t="s">
        <v>34</v>
      </c>
      <c r="I8539" t="s">
        <v>47</v>
      </c>
      <c r="J8539" t="s">
        <v>214</v>
      </c>
      <c r="K8539" s="17">
        <v>35.56</v>
      </c>
      <c r="L8539" s="17">
        <v>7</v>
      </c>
      <c r="M8539" s="17">
        <v>12.09</v>
      </c>
      <c r="N8539" s="17" t="str">
        <f>IF(SalesData[[#This Row],[Profit]]&gt;0,"Profit","Loss")</f>
        <v>Profit</v>
      </c>
    </row>
    <row r="8540" spans="1:14" x14ac:dyDescent="0.25">
      <c r="A8540" s="1">
        <v>42993</v>
      </c>
      <c r="B8540" s="3">
        <f t="shared" si="399"/>
        <v>2017</v>
      </c>
      <c r="C8540" s="3">
        <f t="shared" si="400"/>
        <v>9</v>
      </c>
      <c r="D8540" t="s">
        <v>227</v>
      </c>
      <c r="E8540" t="str">
        <f t="shared" si="401"/>
        <v>Dave Brooks20170915</v>
      </c>
      <c r="F8540">
        <f>IF(COUNTIF($E$2:E8540, E8540) = 1, MAX($F$1:F8539) + 1, INDEX($F$1:F8539, MATCH(E8540, $E$1:E8539, 0)))</f>
        <v>4253</v>
      </c>
      <c r="G8540" t="s">
        <v>15</v>
      </c>
      <c r="H8540" t="s">
        <v>39</v>
      </c>
      <c r="I8540" t="s">
        <v>40</v>
      </c>
      <c r="J8540" t="s">
        <v>2628</v>
      </c>
      <c r="K8540" s="17">
        <v>323.98</v>
      </c>
      <c r="L8540" s="17">
        <v>3</v>
      </c>
      <c r="M8540" s="17">
        <v>20.25</v>
      </c>
      <c r="N8540" s="17" t="str">
        <f>IF(SalesData[[#This Row],[Profit]]&gt;0,"Profit","Loss")</f>
        <v>Profit</v>
      </c>
    </row>
    <row r="8541" spans="1:14" x14ac:dyDescent="0.25">
      <c r="A8541" s="1">
        <v>42993</v>
      </c>
      <c r="B8541" s="3">
        <f t="shared" si="399"/>
        <v>2017</v>
      </c>
      <c r="C8541" s="3">
        <f t="shared" si="400"/>
        <v>9</v>
      </c>
      <c r="D8541" t="s">
        <v>1016</v>
      </c>
      <c r="E8541" t="str">
        <f t="shared" si="401"/>
        <v>Carl Ludwig20170915</v>
      </c>
      <c r="F8541">
        <f>IF(COUNTIF($E$2:E8541, E8541) = 1, MAX($F$1:F8540) + 1, INDEX($F$1:F8540, MATCH(E8541, $E$1:E8540, 0)))</f>
        <v>4254</v>
      </c>
      <c r="G8541" t="s">
        <v>434</v>
      </c>
      <c r="H8541" t="s">
        <v>39</v>
      </c>
      <c r="I8541" t="s">
        <v>40</v>
      </c>
      <c r="J8541" t="s">
        <v>943</v>
      </c>
      <c r="K8541" s="17">
        <v>39.99</v>
      </c>
      <c r="L8541" s="17">
        <v>1</v>
      </c>
      <c r="M8541" s="17">
        <v>11.6</v>
      </c>
      <c r="N8541" s="17" t="str">
        <f>IF(SalesData[[#This Row],[Profit]]&gt;0,"Profit","Loss")</f>
        <v>Profit</v>
      </c>
    </row>
    <row r="8542" spans="1:14" x14ac:dyDescent="0.25">
      <c r="A8542" s="1">
        <v>42993</v>
      </c>
      <c r="B8542" s="3">
        <f t="shared" si="399"/>
        <v>2017</v>
      </c>
      <c r="C8542" s="3">
        <f t="shared" si="400"/>
        <v>9</v>
      </c>
      <c r="D8542" t="s">
        <v>1016</v>
      </c>
      <c r="E8542" t="str">
        <f t="shared" si="401"/>
        <v>Carl Ludwig20170915</v>
      </c>
      <c r="F8542">
        <f>IF(COUNTIF($E$2:E8542, E8542) = 1, MAX($F$1:F8541) + 1, INDEX($F$1:F8541, MATCH(E8542, $E$1:E8541, 0)))</f>
        <v>4254</v>
      </c>
      <c r="G8542" t="s">
        <v>434</v>
      </c>
      <c r="H8542" t="s">
        <v>11</v>
      </c>
      <c r="I8542" t="s">
        <v>24</v>
      </c>
      <c r="J8542" t="s">
        <v>25</v>
      </c>
      <c r="K8542" s="17">
        <v>16.28</v>
      </c>
      <c r="L8542" s="17">
        <v>2</v>
      </c>
      <c r="M8542" s="17">
        <v>6.51</v>
      </c>
      <c r="N8542" s="17" t="str">
        <f>IF(SalesData[[#This Row],[Profit]]&gt;0,"Profit","Loss")</f>
        <v>Profit</v>
      </c>
    </row>
    <row r="8543" spans="1:14" x14ac:dyDescent="0.25">
      <c r="A8543" s="1">
        <v>42993</v>
      </c>
      <c r="B8543" s="3">
        <f t="shared" si="399"/>
        <v>2017</v>
      </c>
      <c r="C8543" s="3">
        <f t="shared" si="400"/>
        <v>9</v>
      </c>
      <c r="D8543" t="s">
        <v>1016</v>
      </c>
      <c r="E8543" t="str">
        <f t="shared" si="401"/>
        <v>Carl Ludwig20170915</v>
      </c>
      <c r="F8543">
        <f>IF(COUNTIF($E$2:E8543, E8543) = 1, MAX($F$1:F8542) + 1, INDEX($F$1:F8542, MATCH(E8543, $E$1:E8542, 0)))</f>
        <v>4254</v>
      </c>
      <c r="G8543" t="s">
        <v>434</v>
      </c>
      <c r="H8543" t="s">
        <v>34</v>
      </c>
      <c r="I8543" t="s">
        <v>74</v>
      </c>
      <c r="J8543" t="s">
        <v>1604</v>
      </c>
      <c r="K8543" s="17">
        <v>782.94</v>
      </c>
      <c r="L8543" s="17">
        <v>3</v>
      </c>
      <c r="M8543" s="17">
        <v>203.56</v>
      </c>
      <c r="N8543" s="17" t="str">
        <f>IF(SalesData[[#This Row],[Profit]]&gt;0,"Profit","Loss")</f>
        <v>Profit</v>
      </c>
    </row>
    <row r="8544" spans="1:14" x14ac:dyDescent="0.25">
      <c r="A8544" s="1">
        <v>42993</v>
      </c>
      <c r="B8544" s="3">
        <f t="shared" si="399"/>
        <v>2017</v>
      </c>
      <c r="C8544" s="3">
        <f t="shared" si="400"/>
        <v>9</v>
      </c>
      <c r="D8544" t="s">
        <v>1016</v>
      </c>
      <c r="E8544" t="str">
        <f t="shared" si="401"/>
        <v>Carl Ludwig20170915</v>
      </c>
      <c r="F8544">
        <f>IF(COUNTIF($E$2:E8544, E8544) = 1, MAX($F$1:F8543) + 1, INDEX($F$1:F8543, MATCH(E8544, $E$1:E8543, 0)))</f>
        <v>4254</v>
      </c>
      <c r="G8544" t="s">
        <v>434</v>
      </c>
      <c r="H8544" t="s">
        <v>11</v>
      </c>
      <c r="I8544" t="s">
        <v>20</v>
      </c>
      <c r="J8544" t="s">
        <v>763</v>
      </c>
      <c r="K8544" s="17">
        <v>242.48</v>
      </c>
      <c r="L8544" s="17">
        <v>7</v>
      </c>
      <c r="M8544" s="17">
        <v>116.39</v>
      </c>
      <c r="N8544" s="17" t="str">
        <f>IF(SalesData[[#This Row],[Profit]]&gt;0,"Profit","Loss")</f>
        <v>Profit</v>
      </c>
    </row>
    <row r="8545" spans="1:14" x14ac:dyDescent="0.25">
      <c r="A8545" s="1">
        <v>42993</v>
      </c>
      <c r="B8545" s="3">
        <f t="shared" si="399"/>
        <v>2017</v>
      </c>
      <c r="C8545" s="3">
        <f t="shared" si="400"/>
        <v>9</v>
      </c>
      <c r="D8545" t="s">
        <v>1335</v>
      </c>
      <c r="E8545" t="str">
        <f t="shared" si="401"/>
        <v>Erica Smith20170915</v>
      </c>
      <c r="F8545">
        <f>IF(COUNTIF($E$2:E8545, E8545) = 1, MAX($F$1:F8544) + 1, INDEX($F$1:F8544, MATCH(E8545, $E$1:E8544, 0)))</f>
        <v>4255</v>
      </c>
      <c r="G8545" t="s">
        <v>27</v>
      </c>
      <c r="H8545" t="s">
        <v>11</v>
      </c>
      <c r="I8545" t="s">
        <v>20</v>
      </c>
      <c r="J8545" t="s">
        <v>420</v>
      </c>
      <c r="K8545" s="17">
        <v>2357.4899999999998</v>
      </c>
      <c r="L8545" s="17">
        <v>7</v>
      </c>
      <c r="M8545" s="17">
        <v>884.06</v>
      </c>
      <c r="N8545" s="17" t="str">
        <f>IF(SalesData[[#This Row],[Profit]]&gt;0,"Profit","Loss")</f>
        <v>Profit</v>
      </c>
    </row>
    <row r="8546" spans="1:14" x14ac:dyDescent="0.25">
      <c r="A8546" s="1">
        <v>42993</v>
      </c>
      <c r="B8546" s="3">
        <f t="shared" si="399"/>
        <v>2017</v>
      </c>
      <c r="C8546" s="3">
        <f t="shared" si="400"/>
        <v>9</v>
      </c>
      <c r="D8546" t="s">
        <v>1335</v>
      </c>
      <c r="E8546" t="str">
        <f t="shared" si="401"/>
        <v>Erica Smith20170915</v>
      </c>
      <c r="F8546">
        <f>IF(COUNTIF($E$2:E8546, E8546) = 1, MAX($F$1:F8545) + 1, INDEX($F$1:F8545, MATCH(E8546, $E$1:E8545, 0)))</f>
        <v>4255</v>
      </c>
      <c r="G8546" t="s">
        <v>27</v>
      </c>
      <c r="H8546" t="s">
        <v>39</v>
      </c>
      <c r="I8546" t="s">
        <v>40</v>
      </c>
      <c r="J8546" t="s">
        <v>2300</v>
      </c>
      <c r="K8546" s="17">
        <v>369.54</v>
      </c>
      <c r="L8546" s="17">
        <v>7</v>
      </c>
      <c r="M8546" s="17">
        <v>32.340000000000003</v>
      </c>
      <c r="N8546" s="17" t="str">
        <f>IF(SalesData[[#This Row],[Profit]]&gt;0,"Profit","Loss")</f>
        <v>Profit</v>
      </c>
    </row>
    <row r="8547" spans="1:14" x14ac:dyDescent="0.25">
      <c r="A8547" s="1">
        <v>42993</v>
      </c>
      <c r="B8547" s="3">
        <f t="shared" si="399"/>
        <v>2017</v>
      </c>
      <c r="C8547" s="3">
        <f t="shared" si="400"/>
        <v>9</v>
      </c>
      <c r="D8547" t="s">
        <v>1335</v>
      </c>
      <c r="E8547" t="str">
        <f t="shared" si="401"/>
        <v>Erica Smith20170915</v>
      </c>
      <c r="F8547">
        <f>IF(COUNTIF($E$2:E8547, E8547) = 1, MAX($F$1:F8546) + 1, INDEX($F$1:F8546, MATCH(E8547, $E$1:E8546, 0)))</f>
        <v>4255</v>
      </c>
      <c r="G8547" t="s">
        <v>27</v>
      </c>
      <c r="H8547" t="s">
        <v>34</v>
      </c>
      <c r="I8547" t="s">
        <v>35</v>
      </c>
      <c r="J8547" t="s">
        <v>699</v>
      </c>
      <c r="K8547" s="17">
        <v>184.75</v>
      </c>
      <c r="L8547" s="17">
        <v>3</v>
      </c>
      <c r="M8547" s="17">
        <v>-20.78</v>
      </c>
      <c r="N8547" s="17" t="str">
        <f>IF(SalesData[[#This Row],[Profit]]&gt;0,"Profit","Loss")</f>
        <v>Loss</v>
      </c>
    </row>
    <row r="8548" spans="1:14" x14ac:dyDescent="0.25">
      <c r="A8548" s="1">
        <v>42993</v>
      </c>
      <c r="B8548" s="3">
        <f t="shared" si="399"/>
        <v>2017</v>
      </c>
      <c r="C8548" s="3">
        <f t="shared" si="400"/>
        <v>9</v>
      </c>
      <c r="D8548" t="s">
        <v>1633</v>
      </c>
      <c r="E8548" t="str">
        <f t="shared" si="401"/>
        <v>Alan Barnes20170915</v>
      </c>
      <c r="F8548">
        <f>IF(COUNTIF($E$2:E8548, E8548) = 1, MAX($F$1:F8547) + 1, INDEX($F$1:F8547, MATCH(E8548, $E$1:E8547, 0)))</f>
        <v>4256</v>
      </c>
      <c r="G8548" t="s">
        <v>120</v>
      </c>
      <c r="H8548" t="s">
        <v>11</v>
      </c>
      <c r="I8548" t="s">
        <v>12</v>
      </c>
      <c r="J8548" t="s">
        <v>1601</v>
      </c>
      <c r="K8548" s="17">
        <v>163.96</v>
      </c>
      <c r="L8548" s="17">
        <v>5</v>
      </c>
      <c r="M8548" s="17">
        <v>59.44</v>
      </c>
      <c r="N8548" s="17" t="str">
        <f>IF(SalesData[[#This Row],[Profit]]&gt;0,"Profit","Loss")</f>
        <v>Profit</v>
      </c>
    </row>
    <row r="8549" spans="1:14" x14ac:dyDescent="0.25">
      <c r="A8549" s="1">
        <v>42993</v>
      </c>
      <c r="B8549" s="3">
        <f t="shared" si="399"/>
        <v>2017</v>
      </c>
      <c r="C8549" s="3">
        <f t="shared" si="400"/>
        <v>9</v>
      </c>
      <c r="D8549" t="s">
        <v>794</v>
      </c>
      <c r="E8549" t="str">
        <f t="shared" si="401"/>
        <v>Rick Duston20170915</v>
      </c>
      <c r="F8549">
        <f>IF(COUNTIF($E$2:E8549, E8549) = 1, MAX($F$1:F8548) + 1, INDEX($F$1:F8548, MATCH(E8549, $E$1:E8548, 0)))</f>
        <v>4257</v>
      </c>
      <c r="G8549" t="s">
        <v>27</v>
      </c>
      <c r="H8549" t="s">
        <v>34</v>
      </c>
      <c r="I8549" t="s">
        <v>35</v>
      </c>
      <c r="J8549" t="s">
        <v>1379</v>
      </c>
      <c r="K8549" s="17">
        <v>218.35</v>
      </c>
      <c r="L8549" s="17">
        <v>3</v>
      </c>
      <c r="M8549" s="17">
        <v>0</v>
      </c>
      <c r="N8549" s="17" t="str">
        <f>IF(SalesData[[#This Row],[Profit]]&gt;0,"Profit","Loss")</f>
        <v>Loss</v>
      </c>
    </row>
    <row r="8550" spans="1:14" x14ac:dyDescent="0.25">
      <c r="A8550" s="1">
        <v>42993</v>
      </c>
      <c r="B8550" s="3">
        <f t="shared" si="399"/>
        <v>2017</v>
      </c>
      <c r="C8550" s="3">
        <f t="shared" si="400"/>
        <v>9</v>
      </c>
      <c r="D8550" t="s">
        <v>794</v>
      </c>
      <c r="E8550" t="str">
        <f t="shared" si="401"/>
        <v>Rick Duston20170915</v>
      </c>
      <c r="F8550">
        <f>IF(COUNTIF($E$2:E8550, E8550) = 1, MAX($F$1:F8549) + 1, INDEX($F$1:F8549, MATCH(E8550, $E$1:E8549, 0)))</f>
        <v>4257</v>
      </c>
      <c r="G8550" t="s">
        <v>27</v>
      </c>
      <c r="H8550" t="s">
        <v>34</v>
      </c>
      <c r="I8550" t="s">
        <v>47</v>
      </c>
      <c r="J8550" t="s">
        <v>2196</v>
      </c>
      <c r="K8550" s="17">
        <v>529.9</v>
      </c>
      <c r="L8550" s="17">
        <v>5</v>
      </c>
      <c r="M8550" s="17">
        <v>105.98</v>
      </c>
      <c r="N8550" s="17" t="str">
        <f>IF(SalesData[[#This Row],[Profit]]&gt;0,"Profit","Loss")</f>
        <v>Profit</v>
      </c>
    </row>
    <row r="8551" spans="1:14" x14ac:dyDescent="0.25">
      <c r="A8551" s="1">
        <v>42993</v>
      </c>
      <c r="B8551" s="3">
        <f t="shared" si="399"/>
        <v>2017</v>
      </c>
      <c r="C8551" s="3">
        <f t="shared" si="400"/>
        <v>9</v>
      </c>
      <c r="D8551" t="s">
        <v>794</v>
      </c>
      <c r="E8551" t="str">
        <f t="shared" si="401"/>
        <v>Rick Duston20170915</v>
      </c>
      <c r="F8551">
        <f>IF(COUNTIF($E$2:E8551, E8551) = 1, MAX($F$1:F8550) + 1, INDEX($F$1:F8550, MATCH(E8551, $E$1:E8550, 0)))</f>
        <v>4257</v>
      </c>
      <c r="G8551" t="s">
        <v>27</v>
      </c>
      <c r="H8551" t="s">
        <v>11</v>
      </c>
      <c r="I8551" t="s">
        <v>24</v>
      </c>
      <c r="J8551" t="s">
        <v>406</v>
      </c>
      <c r="K8551" s="17">
        <v>99.3</v>
      </c>
      <c r="L8551" s="17">
        <v>10</v>
      </c>
      <c r="M8551" s="17">
        <v>41.71</v>
      </c>
      <c r="N8551" s="17" t="str">
        <f>IF(SalesData[[#This Row],[Profit]]&gt;0,"Profit","Loss")</f>
        <v>Profit</v>
      </c>
    </row>
    <row r="8552" spans="1:14" x14ac:dyDescent="0.25">
      <c r="A8552" s="1">
        <v>42993</v>
      </c>
      <c r="B8552" s="3">
        <f t="shared" si="399"/>
        <v>2017</v>
      </c>
      <c r="C8552" s="3">
        <f t="shared" si="400"/>
        <v>9</v>
      </c>
      <c r="D8552" t="s">
        <v>794</v>
      </c>
      <c r="E8552" t="str">
        <f t="shared" si="401"/>
        <v>Rick Duston20170915</v>
      </c>
      <c r="F8552">
        <f>IF(COUNTIF($E$2:E8552, E8552) = 1, MAX($F$1:F8551) + 1, INDEX($F$1:F8551, MATCH(E8552, $E$1:E8551, 0)))</f>
        <v>4257</v>
      </c>
      <c r="G8552" t="s">
        <v>27</v>
      </c>
      <c r="H8552" t="s">
        <v>11</v>
      </c>
      <c r="I8552" t="s">
        <v>92</v>
      </c>
      <c r="J8552" t="s">
        <v>1888</v>
      </c>
      <c r="K8552" s="17">
        <v>108.96</v>
      </c>
      <c r="L8552" s="17">
        <v>2</v>
      </c>
      <c r="M8552" s="17">
        <v>30.51</v>
      </c>
      <c r="N8552" s="17" t="str">
        <f>IF(SalesData[[#This Row],[Profit]]&gt;0,"Profit","Loss")</f>
        <v>Profit</v>
      </c>
    </row>
    <row r="8553" spans="1:14" x14ac:dyDescent="0.25">
      <c r="A8553" s="1">
        <v>42993</v>
      </c>
      <c r="B8553" s="3">
        <f t="shared" si="399"/>
        <v>2017</v>
      </c>
      <c r="C8553" s="3">
        <f t="shared" si="400"/>
        <v>9</v>
      </c>
      <c r="D8553" t="s">
        <v>794</v>
      </c>
      <c r="E8553" t="str">
        <f t="shared" si="401"/>
        <v>Rick Duston20170915</v>
      </c>
      <c r="F8553">
        <f>IF(COUNTIF($E$2:E8553, E8553) = 1, MAX($F$1:F8552) + 1, INDEX($F$1:F8552, MATCH(E8553, $E$1:E8552, 0)))</f>
        <v>4257</v>
      </c>
      <c r="G8553" t="s">
        <v>27</v>
      </c>
      <c r="H8553" t="s">
        <v>11</v>
      </c>
      <c r="I8553" t="s">
        <v>20</v>
      </c>
      <c r="J8553" t="s">
        <v>893</v>
      </c>
      <c r="K8553" s="17">
        <v>2.69</v>
      </c>
      <c r="L8553" s="17">
        <v>1</v>
      </c>
      <c r="M8553" s="17">
        <v>0.84</v>
      </c>
      <c r="N8553" s="17" t="str">
        <f>IF(SalesData[[#This Row],[Profit]]&gt;0,"Profit","Loss")</f>
        <v>Profit</v>
      </c>
    </row>
    <row r="8554" spans="1:14" x14ac:dyDescent="0.25">
      <c r="A8554" s="1">
        <v>42993</v>
      </c>
      <c r="B8554" s="3">
        <f t="shared" si="399"/>
        <v>2017</v>
      </c>
      <c r="C8554" s="3">
        <f t="shared" si="400"/>
        <v>9</v>
      </c>
      <c r="D8554" t="s">
        <v>2700</v>
      </c>
      <c r="E8554" t="str">
        <f t="shared" si="401"/>
        <v>Theresa Coyne20170915</v>
      </c>
      <c r="F8554">
        <f>IF(COUNTIF($E$2:E8554, E8554) = 1, MAX($F$1:F8553) + 1, INDEX($F$1:F8553, MATCH(E8554, $E$1:E8553, 0)))</f>
        <v>4258</v>
      </c>
      <c r="G8554" t="s">
        <v>177</v>
      </c>
      <c r="H8554" t="s">
        <v>34</v>
      </c>
      <c r="I8554" t="s">
        <v>47</v>
      </c>
      <c r="J8554" t="s">
        <v>2049</v>
      </c>
      <c r="K8554" s="17">
        <v>47.4</v>
      </c>
      <c r="L8554" s="17">
        <v>5</v>
      </c>
      <c r="M8554" s="17">
        <v>18.96</v>
      </c>
      <c r="N8554" s="17" t="str">
        <f>IF(SalesData[[#This Row],[Profit]]&gt;0,"Profit","Loss")</f>
        <v>Profit</v>
      </c>
    </row>
    <row r="8555" spans="1:14" x14ac:dyDescent="0.25">
      <c r="A8555" s="1">
        <v>42993</v>
      </c>
      <c r="B8555" s="3">
        <f t="shared" si="399"/>
        <v>2017</v>
      </c>
      <c r="C8555" s="3">
        <f t="shared" si="400"/>
        <v>9</v>
      </c>
      <c r="D8555" t="s">
        <v>2700</v>
      </c>
      <c r="E8555" t="str">
        <f t="shared" si="401"/>
        <v>Theresa Coyne20170915</v>
      </c>
      <c r="F8555">
        <f>IF(COUNTIF($E$2:E8555, E8555) = 1, MAX($F$1:F8554) + 1, INDEX($F$1:F8554, MATCH(E8555, $E$1:E8554, 0)))</f>
        <v>4258</v>
      </c>
      <c r="G8555" t="s">
        <v>177</v>
      </c>
      <c r="H8555" t="s">
        <v>34</v>
      </c>
      <c r="I8555" t="s">
        <v>35</v>
      </c>
      <c r="J8555" t="s">
        <v>2612</v>
      </c>
      <c r="K8555" s="17">
        <v>512.96</v>
      </c>
      <c r="L8555" s="17">
        <v>4</v>
      </c>
      <c r="M8555" s="17">
        <v>143.63</v>
      </c>
      <c r="N8555" s="17" t="str">
        <f>IF(SalesData[[#This Row],[Profit]]&gt;0,"Profit","Loss")</f>
        <v>Profit</v>
      </c>
    </row>
    <row r="8556" spans="1:14" x14ac:dyDescent="0.25">
      <c r="A8556" s="1">
        <v>42993</v>
      </c>
      <c r="B8556" s="3">
        <f t="shared" si="399"/>
        <v>2017</v>
      </c>
      <c r="C8556" s="3">
        <f t="shared" si="400"/>
        <v>9</v>
      </c>
      <c r="D8556" t="s">
        <v>2700</v>
      </c>
      <c r="E8556" t="str">
        <f t="shared" si="401"/>
        <v>Theresa Coyne20170915</v>
      </c>
      <c r="F8556">
        <f>IF(COUNTIF($E$2:E8556, E8556) = 1, MAX($F$1:F8555) + 1, INDEX($F$1:F8555, MATCH(E8556, $E$1:E8555, 0)))</f>
        <v>4258</v>
      </c>
      <c r="G8556" t="s">
        <v>177</v>
      </c>
      <c r="H8556" t="s">
        <v>39</v>
      </c>
      <c r="I8556" t="s">
        <v>40</v>
      </c>
      <c r="J8556" t="s">
        <v>876</v>
      </c>
      <c r="K8556" s="17">
        <v>395.94</v>
      </c>
      <c r="L8556" s="17">
        <v>6</v>
      </c>
      <c r="M8556" s="17">
        <v>102.94</v>
      </c>
      <c r="N8556" s="17" t="str">
        <f>IF(SalesData[[#This Row],[Profit]]&gt;0,"Profit","Loss")</f>
        <v>Profit</v>
      </c>
    </row>
    <row r="8557" spans="1:14" x14ac:dyDescent="0.25">
      <c r="A8557" s="1">
        <v>42993</v>
      </c>
      <c r="B8557" s="3">
        <f t="shared" si="399"/>
        <v>2017</v>
      </c>
      <c r="C8557" s="3">
        <f t="shared" si="400"/>
        <v>9</v>
      </c>
      <c r="D8557" t="s">
        <v>2700</v>
      </c>
      <c r="E8557" t="str">
        <f t="shared" si="401"/>
        <v>Theresa Coyne20170915</v>
      </c>
      <c r="F8557">
        <f>IF(COUNTIF($E$2:E8557, E8557) = 1, MAX($F$1:F8556) + 1, INDEX($F$1:F8556, MATCH(E8557, $E$1:E8556, 0)))</f>
        <v>4258</v>
      </c>
      <c r="G8557" t="s">
        <v>177</v>
      </c>
      <c r="H8557" t="s">
        <v>11</v>
      </c>
      <c r="I8557" t="s">
        <v>18</v>
      </c>
      <c r="J8557" t="s">
        <v>272</v>
      </c>
      <c r="K8557" s="17">
        <v>81.96</v>
      </c>
      <c r="L8557" s="17">
        <v>2</v>
      </c>
      <c r="M8557" s="17">
        <v>0</v>
      </c>
      <c r="N8557" s="17" t="str">
        <f>IF(SalesData[[#This Row],[Profit]]&gt;0,"Profit","Loss")</f>
        <v>Loss</v>
      </c>
    </row>
    <row r="8558" spans="1:14" x14ac:dyDescent="0.25">
      <c r="A8558" s="1">
        <v>42993</v>
      </c>
      <c r="B8558" s="3">
        <f t="shared" si="399"/>
        <v>2017</v>
      </c>
      <c r="C8558" s="3">
        <f t="shared" si="400"/>
        <v>9</v>
      </c>
      <c r="D8558" t="s">
        <v>978</v>
      </c>
      <c r="E8558" t="str">
        <f t="shared" si="401"/>
        <v>Charles Crestani20170915</v>
      </c>
      <c r="F8558">
        <f>IF(COUNTIF($E$2:E8558, E8558) = 1, MAX($F$1:F8557) + 1, INDEX($F$1:F8557, MATCH(E8558, $E$1:E8557, 0)))</f>
        <v>4259</v>
      </c>
      <c r="G8558" t="s">
        <v>10</v>
      </c>
      <c r="H8558" t="s">
        <v>11</v>
      </c>
      <c r="I8558" t="s">
        <v>24</v>
      </c>
      <c r="J8558" t="s">
        <v>526</v>
      </c>
      <c r="K8558" s="17">
        <v>31.74</v>
      </c>
      <c r="L8558" s="17">
        <v>2</v>
      </c>
      <c r="M8558" s="17">
        <v>8.33</v>
      </c>
      <c r="N8558" s="17" t="str">
        <f>IF(SalesData[[#This Row],[Profit]]&gt;0,"Profit","Loss")</f>
        <v>Profit</v>
      </c>
    </row>
    <row r="8559" spans="1:14" x14ac:dyDescent="0.25">
      <c r="A8559" s="1">
        <v>42993</v>
      </c>
      <c r="B8559" s="3">
        <f t="shared" si="399"/>
        <v>2017</v>
      </c>
      <c r="C8559" s="3">
        <f t="shared" si="400"/>
        <v>9</v>
      </c>
      <c r="D8559" t="s">
        <v>1104</v>
      </c>
      <c r="E8559" t="str">
        <f t="shared" si="401"/>
        <v>Gene McClure20170915</v>
      </c>
      <c r="F8559">
        <f>IF(COUNTIF($E$2:E8559, E8559) = 1, MAX($F$1:F8558) + 1, INDEX($F$1:F8558, MATCH(E8559, $E$1:E8558, 0)))</f>
        <v>4260</v>
      </c>
      <c r="G8559" t="s">
        <v>164</v>
      </c>
      <c r="H8559" t="s">
        <v>11</v>
      </c>
      <c r="I8559" t="s">
        <v>24</v>
      </c>
      <c r="J8559" t="s">
        <v>1235</v>
      </c>
      <c r="K8559" s="17">
        <v>12.42</v>
      </c>
      <c r="L8559" s="17">
        <v>3</v>
      </c>
      <c r="M8559" s="17">
        <v>5.22</v>
      </c>
      <c r="N8559" s="17" t="str">
        <f>IF(SalesData[[#This Row],[Profit]]&gt;0,"Profit","Loss")</f>
        <v>Profit</v>
      </c>
    </row>
    <row r="8560" spans="1:14" x14ac:dyDescent="0.25">
      <c r="A8560" s="1">
        <v>42993</v>
      </c>
      <c r="B8560" s="3">
        <f t="shared" si="399"/>
        <v>2017</v>
      </c>
      <c r="C8560" s="3">
        <f t="shared" si="400"/>
        <v>9</v>
      </c>
      <c r="D8560" t="s">
        <v>724</v>
      </c>
      <c r="E8560" t="str">
        <f t="shared" si="401"/>
        <v>Dean percer20170915</v>
      </c>
      <c r="F8560">
        <f>IF(COUNTIF($E$2:E8560, E8560) = 1, MAX($F$1:F8559) + 1, INDEX($F$1:F8559, MATCH(E8560, $E$1:E8559, 0)))</f>
        <v>4261</v>
      </c>
      <c r="G8560" t="s">
        <v>613</v>
      </c>
      <c r="H8560" t="s">
        <v>11</v>
      </c>
      <c r="I8560" t="s">
        <v>18</v>
      </c>
      <c r="J8560" t="s">
        <v>1317</v>
      </c>
      <c r="K8560" s="17">
        <v>38.619999999999997</v>
      </c>
      <c r="L8560" s="17">
        <v>2</v>
      </c>
      <c r="M8560" s="17">
        <v>10.81</v>
      </c>
      <c r="N8560" s="17" t="str">
        <f>IF(SalesData[[#This Row],[Profit]]&gt;0,"Profit","Loss")</f>
        <v>Profit</v>
      </c>
    </row>
    <row r="8561" spans="1:14" x14ac:dyDescent="0.25">
      <c r="A8561" s="1">
        <v>42993</v>
      </c>
      <c r="B8561" s="3">
        <f t="shared" si="399"/>
        <v>2017</v>
      </c>
      <c r="C8561" s="3">
        <f t="shared" si="400"/>
        <v>9</v>
      </c>
      <c r="D8561" t="s">
        <v>724</v>
      </c>
      <c r="E8561" t="str">
        <f t="shared" si="401"/>
        <v>Dean percer20170915</v>
      </c>
      <c r="F8561">
        <f>IF(COUNTIF($E$2:E8561, E8561) = 1, MAX($F$1:F8560) + 1, INDEX($F$1:F8560, MATCH(E8561, $E$1:E8560, 0)))</f>
        <v>4261</v>
      </c>
      <c r="G8561" t="s">
        <v>613</v>
      </c>
      <c r="H8561" t="s">
        <v>39</v>
      </c>
      <c r="I8561" t="s">
        <v>52</v>
      </c>
      <c r="J8561" t="s">
        <v>2337</v>
      </c>
      <c r="K8561" s="17">
        <v>59.98</v>
      </c>
      <c r="L8561" s="17">
        <v>2</v>
      </c>
      <c r="M8561" s="17">
        <v>10.8</v>
      </c>
      <c r="N8561" s="17" t="str">
        <f>IF(SalesData[[#This Row],[Profit]]&gt;0,"Profit","Loss")</f>
        <v>Profit</v>
      </c>
    </row>
    <row r="8562" spans="1:14" x14ac:dyDescent="0.25">
      <c r="A8562" s="1">
        <v>42993</v>
      </c>
      <c r="B8562" s="3">
        <f t="shared" si="399"/>
        <v>2017</v>
      </c>
      <c r="C8562" s="3">
        <f t="shared" si="400"/>
        <v>9</v>
      </c>
      <c r="D8562" t="s">
        <v>2323</v>
      </c>
      <c r="E8562" t="str">
        <f t="shared" si="401"/>
        <v>Doug O'Connell20170915</v>
      </c>
      <c r="F8562">
        <f>IF(COUNTIF($E$2:E8562, E8562) = 1, MAX($F$1:F8561) + 1, INDEX($F$1:F8561, MATCH(E8562, $E$1:E8561, 0)))</f>
        <v>4262</v>
      </c>
      <c r="G8562" t="s">
        <v>296</v>
      </c>
      <c r="H8562" t="s">
        <v>11</v>
      </c>
      <c r="I8562" t="s">
        <v>20</v>
      </c>
      <c r="J8562" t="s">
        <v>485</v>
      </c>
      <c r="K8562" s="17">
        <v>295.06</v>
      </c>
      <c r="L8562" s="17">
        <v>9</v>
      </c>
      <c r="M8562" s="17">
        <v>106.96</v>
      </c>
      <c r="N8562" s="17" t="str">
        <f>IF(SalesData[[#This Row],[Profit]]&gt;0,"Profit","Loss")</f>
        <v>Profit</v>
      </c>
    </row>
    <row r="8563" spans="1:14" x14ac:dyDescent="0.25">
      <c r="A8563" s="1">
        <v>42993</v>
      </c>
      <c r="B8563" s="3">
        <f t="shared" si="399"/>
        <v>2017</v>
      </c>
      <c r="C8563" s="3">
        <f t="shared" si="400"/>
        <v>9</v>
      </c>
      <c r="D8563" t="s">
        <v>1383</v>
      </c>
      <c r="E8563" t="str">
        <f t="shared" si="401"/>
        <v>Christopher Schild20170915</v>
      </c>
      <c r="F8563">
        <f>IF(COUNTIF($E$2:E8563, E8563) = 1, MAX($F$1:F8562) + 1, INDEX($F$1:F8562, MATCH(E8563, $E$1:E8562, 0)))</f>
        <v>4263</v>
      </c>
      <c r="G8563" t="s">
        <v>27</v>
      </c>
      <c r="H8563" t="s">
        <v>34</v>
      </c>
      <c r="I8563" t="s">
        <v>145</v>
      </c>
      <c r="J8563" t="s">
        <v>320</v>
      </c>
      <c r="K8563" s="17">
        <v>300.89999999999998</v>
      </c>
      <c r="L8563" s="17">
        <v>1</v>
      </c>
      <c r="M8563" s="17">
        <v>11.28</v>
      </c>
      <c r="N8563" s="17" t="str">
        <f>IF(SalesData[[#This Row],[Profit]]&gt;0,"Profit","Loss")</f>
        <v>Profit</v>
      </c>
    </row>
    <row r="8564" spans="1:14" x14ac:dyDescent="0.25">
      <c r="A8564" s="1">
        <v>42994</v>
      </c>
      <c r="B8564" s="3">
        <f t="shared" si="399"/>
        <v>2017</v>
      </c>
      <c r="C8564" s="3">
        <f t="shared" si="400"/>
        <v>9</v>
      </c>
      <c r="D8564" t="s">
        <v>1035</v>
      </c>
      <c r="E8564" t="str">
        <f t="shared" si="401"/>
        <v>Barry Blumstein20170916</v>
      </c>
      <c r="F8564">
        <f>IF(COUNTIF($E$2:E8564, E8564) = 1, MAX($F$1:F8563) + 1, INDEX($F$1:F8563, MATCH(E8564, $E$1:E8563, 0)))</f>
        <v>4264</v>
      </c>
      <c r="G8564" t="s">
        <v>27</v>
      </c>
      <c r="H8564" t="s">
        <v>11</v>
      </c>
      <c r="I8564" t="s">
        <v>12</v>
      </c>
      <c r="J8564" t="s">
        <v>1987</v>
      </c>
      <c r="K8564" s="17">
        <v>8.82</v>
      </c>
      <c r="L8564" s="17">
        <v>2</v>
      </c>
      <c r="M8564" s="17">
        <v>4.0599999999999996</v>
      </c>
      <c r="N8564" s="17" t="str">
        <f>IF(SalesData[[#This Row],[Profit]]&gt;0,"Profit","Loss")</f>
        <v>Profit</v>
      </c>
    </row>
    <row r="8565" spans="1:14" x14ac:dyDescent="0.25">
      <c r="A8565" s="1">
        <v>42994</v>
      </c>
      <c r="B8565" s="3">
        <f t="shared" si="399"/>
        <v>2017</v>
      </c>
      <c r="C8565" s="3">
        <f t="shared" si="400"/>
        <v>9</v>
      </c>
      <c r="D8565" t="s">
        <v>1035</v>
      </c>
      <c r="E8565" t="str">
        <f t="shared" si="401"/>
        <v>Barry Blumstein20170916</v>
      </c>
      <c r="F8565">
        <f>IF(COUNTIF($E$2:E8565, E8565) = 1, MAX($F$1:F8564) + 1, INDEX($F$1:F8564, MATCH(E8565, $E$1:E8564, 0)))</f>
        <v>4264</v>
      </c>
      <c r="G8565" t="s">
        <v>27</v>
      </c>
      <c r="H8565" t="s">
        <v>11</v>
      </c>
      <c r="I8565" t="s">
        <v>24</v>
      </c>
      <c r="J8565" t="s">
        <v>266</v>
      </c>
      <c r="K8565" s="17">
        <v>5.98</v>
      </c>
      <c r="L8565" s="17">
        <v>1</v>
      </c>
      <c r="M8565" s="17">
        <v>1.55</v>
      </c>
      <c r="N8565" s="17" t="str">
        <f>IF(SalesData[[#This Row],[Profit]]&gt;0,"Profit","Loss")</f>
        <v>Profit</v>
      </c>
    </row>
    <row r="8566" spans="1:14" x14ac:dyDescent="0.25">
      <c r="A8566" s="1">
        <v>42994</v>
      </c>
      <c r="B8566" s="3">
        <f t="shared" si="399"/>
        <v>2017</v>
      </c>
      <c r="C8566" s="3">
        <f t="shared" si="400"/>
        <v>9</v>
      </c>
      <c r="D8566" t="s">
        <v>2294</v>
      </c>
      <c r="E8566" t="str">
        <f t="shared" si="401"/>
        <v>Jay Fein20170916</v>
      </c>
      <c r="F8566">
        <f>IF(COUNTIF($E$2:E8566, E8566) = 1, MAX($F$1:F8565) + 1, INDEX($F$1:F8565, MATCH(E8566, $E$1:E8565, 0)))</f>
        <v>4265</v>
      </c>
      <c r="G8566" t="s">
        <v>10</v>
      </c>
      <c r="H8566" t="s">
        <v>11</v>
      </c>
      <c r="I8566" t="s">
        <v>63</v>
      </c>
      <c r="J8566" t="s">
        <v>2521</v>
      </c>
      <c r="K8566" s="17">
        <v>17.57</v>
      </c>
      <c r="L8566" s="17">
        <v>2</v>
      </c>
      <c r="M8566" s="17">
        <v>6.37</v>
      </c>
      <c r="N8566" s="17" t="str">
        <f>IF(SalesData[[#This Row],[Profit]]&gt;0,"Profit","Loss")</f>
        <v>Profit</v>
      </c>
    </row>
    <row r="8567" spans="1:14" x14ac:dyDescent="0.25">
      <c r="A8567" s="1">
        <v>42994</v>
      </c>
      <c r="B8567" s="3">
        <f t="shared" si="399"/>
        <v>2017</v>
      </c>
      <c r="C8567" s="3">
        <f t="shared" si="400"/>
        <v>9</v>
      </c>
      <c r="D8567" t="s">
        <v>2294</v>
      </c>
      <c r="E8567" t="str">
        <f t="shared" si="401"/>
        <v>Jay Fein20170916</v>
      </c>
      <c r="F8567">
        <f>IF(COUNTIF($E$2:E8567, E8567) = 1, MAX($F$1:F8566) + 1, INDEX($F$1:F8566, MATCH(E8567, $E$1:E8566, 0)))</f>
        <v>4265</v>
      </c>
      <c r="G8567" t="s">
        <v>10</v>
      </c>
      <c r="H8567" t="s">
        <v>39</v>
      </c>
      <c r="I8567" t="s">
        <v>40</v>
      </c>
      <c r="J8567" t="s">
        <v>1708</v>
      </c>
      <c r="K8567" s="17">
        <v>55.99</v>
      </c>
      <c r="L8567" s="17">
        <v>1</v>
      </c>
      <c r="M8567" s="17">
        <v>5.6</v>
      </c>
      <c r="N8567" s="17" t="str">
        <f>IF(SalesData[[#This Row],[Profit]]&gt;0,"Profit","Loss")</f>
        <v>Profit</v>
      </c>
    </row>
    <row r="8568" spans="1:14" x14ac:dyDescent="0.25">
      <c r="A8568" s="1">
        <v>42994</v>
      </c>
      <c r="B8568" s="3">
        <f t="shared" si="399"/>
        <v>2017</v>
      </c>
      <c r="C8568" s="3">
        <f t="shared" si="400"/>
        <v>9</v>
      </c>
      <c r="D8568" t="s">
        <v>2253</v>
      </c>
      <c r="E8568" t="str">
        <f t="shared" si="401"/>
        <v>Adam Bellavance20170916</v>
      </c>
      <c r="F8568">
        <f>IF(COUNTIF($E$2:E8568, E8568) = 1, MAX($F$1:F8567) + 1, INDEX($F$1:F8567, MATCH(E8568, $E$1:E8567, 0)))</f>
        <v>4266</v>
      </c>
      <c r="G8568" t="s">
        <v>23</v>
      </c>
      <c r="H8568" t="s">
        <v>11</v>
      </c>
      <c r="I8568" t="s">
        <v>12</v>
      </c>
      <c r="J8568" t="s">
        <v>2122</v>
      </c>
      <c r="K8568" s="17">
        <v>20.74</v>
      </c>
      <c r="L8568" s="17">
        <v>4</v>
      </c>
      <c r="M8568" s="17">
        <v>7.26</v>
      </c>
      <c r="N8568" s="17" t="str">
        <f>IF(SalesData[[#This Row],[Profit]]&gt;0,"Profit","Loss")</f>
        <v>Profit</v>
      </c>
    </row>
    <row r="8569" spans="1:14" x14ac:dyDescent="0.25">
      <c r="A8569" s="1">
        <v>42994</v>
      </c>
      <c r="B8569" s="3">
        <f t="shared" si="399"/>
        <v>2017</v>
      </c>
      <c r="C8569" s="3">
        <f t="shared" si="400"/>
        <v>9</v>
      </c>
      <c r="D8569" t="s">
        <v>1361</v>
      </c>
      <c r="E8569" t="str">
        <f t="shared" si="401"/>
        <v>Adam Shillingsburg20170916</v>
      </c>
      <c r="F8569">
        <f>IF(COUNTIF($E$2:E8569, E8569) = 1, MAX($F$1:F8568) + 1, INDEX($F$1:F8568, MATCH(E8569, $E$1:E8568, 0)))</f>
        <v>4267</v>
      </c>
      <c r="G8569" t="s">
        <v>23</v>
      </c>
      <c r="H8569" t="s">
        <v>39</v>
      </c>
      <c r="I8569" t="s">
        <v>52</v>
      </c>
      <c r="J8569" t="s">
        <v>1314</v>
      </c>
      <c r="K8569" s="17">
        <v>71.98</v>
      </c>
      <c r="L8569" s="17">
        <v>3</v>
      </c>
      <c r="M8569" s="17">
        <v>19.79</v>
      </c>
      <c r="N8569" s="17" t="str">
        <f>IF(SalesData[[#This Row],[Profit]]&gt;0,"Profit","Loss")</f>
        <v>Profit</v>
      </c>
    </row>
    <row r="8570" spans="1:14" x14ac:dyDescent="0.25">
      <c r="A8570" s="1">
        <v>42994</v>
      </c>
      <c r="B8570" s="3">
        <f t="shared" si="399"/>
        <v>2017</v>
      </c>
      <c r="C8570" s="3">
        <f t="shared" si="400"/>
        <v>9</v>
      </c>
      <c r="D8570" t="s">
        <v>1361</v>
      </c>
      <c r="E8570" t="str">
        <f t="shared" si="401"/>
        <v>Adam Shillingsburg20170916</v>
      </c>
      <c r="F8570">
        <f>IF(COUNTIF($E$2:E8570, E8570) = 1, MAX($F$1:F8569) + 1, INDEX($F$1:F8569, MATCH(E8570, $E$1:E8569, 0)))</f>
        <v>4267</v>
      </c>
      <c r="G8570" t="s">
        <v>23</v>
      </c>
      <c r="H8570" t="s">
        <v>34</v>
      </c>
      <c r="I8570" t="s">
        <v>47</v>
      </c>
      <c r="J8570" t="s">
        <v>1976</v>
      </c>
      <c r="K8570" s="17">
        <v>22.51</v>
      </c>
      <c r="L8570" s="17">
        <v>3</v>
      </c>
      <c r="M8570" s="17">
        <v>2.25</v>
      </c>
      <c r="N8570" s="17" t="str">
        <f>IF(SalesData[[#This Row],[Profit]]&gt;0,"Profit","Loss")</f>
        <v>Profit</v>
      </c>
    </row>
    <row r="8571" spans="1:14" x14ac:dyDescent="0.25">
      <c r="A8571" s="1">
        <v>42994</v>
      </c>
      <c r="B8571" s="3">
        <f t="shared" si="399"/>
        <v>2017</v>
      </c>
      <c r="C8571" s="3">
        <f t="shared" si="400"/>
        <v>9</v>
      </c>
      <c r="D8571" t="s">
        <v>1361</v>
      </c>
      <c r="E8571" t="str">
        <f t="shared" si="401"/>
        <v>Adam Shillingsburg20170916</v>
      </c>
      <c r="F8571">
        <f>IF(COUNTIF($E$2:E8571, E8571) = 1, MAX($F$1:F8570) + 1, INDEX($F$1:F8570, MATCH(E8571, $E$1:E8570, 0)))</f>
        <v>4267</v>
      </c>
      <c r="G8571" t="s">
        <v>23</v>
      </c>
      <c r="H8571" t="s">
        <v>11</v>
      </c>
      <c r="I8571" t="s">
        <v>20</v>
      </c>
      <c r="J8571" t="s">
        <v>2329</v>
      </c>
      <c r="K8571" s="17">
        <v>3.44</v>
      </c>
      <c r="L8571" s="17">
        <v>2</v>
      </c>
      <c r="M8571" s="17">
        <v>-2.76</v>
      </c>
      <c r="N8571" s="17" t="str">
        <f>IF(SalesData[[#This Row],[Profit]]&gt;0,"Profit","Loss")</f>
        <v>Loss</v>
      </c>
    </row>
    <row r="8572" spans="1:14" x14ac:dyDescent="0.25">
      <c r="A8572" s="1">
        <v>42994</v>
      </c>
      <c r="B8572" s="3">
        <f t="shared" si="399"/>
        <v>2017</v>
      </c>
      <c r="C8572" s="3">
        <f t="shared" si="400"/>
        <v>9</v>
      </c>
      <c r="D8572" t="s">
        <v>1361</v>
      </c>
      <c r="E8572" t="str">
        <f t="shared" si="401"/>
        <v>Adam Shillingsburg20170916</v>
      </c>
      <c r="F8572">
        <f>IF(COUNTIF($E$2:E8572, E8572) = 1, MAX($F$1:F8571) + 1, INDEX($F$1:F8571, MATCH(E8572, $E$1:E8571, 0)))</f>
        <v>4267</v>
      </c>
      <c r="G8572" t="s">
        <v>23</v>
      </c>
      <c r="H8572" t="s">
        <v>11</v>
      </c>
      <c r="I8572" t="s">
        <v>20</v>
      </c>
      <c r="J8572" t="s">
        <v>1142</v>
      </c>
      <c r="K8572" s="17">
        <v>538.19000000000005</v>
      </c>
      <c r="L8572" s="17">
        <v>2</v>
      </c>
      <c r="M8572" s="17">
        <v>-412.62</v>
      </c>
      <c r="N8572" s="17" t="str">
        <f>IF(SalesData[[#This Row],[Profit]]&gt;0,"Profit","Loss")</f>
        <v>Loss</v>
      </c>
    </row>
    <row r="8573" spans="1:14" x14ac:dyDescent="0.25">
      <c r="A8573" s="1">
        <v>42994</v>
      </c>
      <c r="B8573" s="3">
        <f t="shared" si="399"/>
        <v>2017</v>
      </c>
      <c r="C8573" s="3">
        <f t="shared" si="400"/>
        <v>9</v>
      </c>
      <c r="D8573" t="s">
        <v>1361</v>
      </c>
      <c r="E8573" t="str">
        <f t="shared" si="401"/>
        <v>Adam Shillingsburg20170916</v>
      </c>
      <c r="F8573">
        <f>IF(COUNTIF($E$2:E8573, E8573) = 1, MAX($F$1:F8572) + 1, INDEX($F$1:F8572, MATCH(E8573, $E$1:E8572, 0)))</f>
        <v>4267</v>
      </c>
      <c r="G8573" t="s">
        <v>23</v>
      </c>
      <c r="H8573" t="s">
        <v>39</v>
      </c>
      <c r="I8573" t="s">
        <v>52</v>
      </c>
      <c r="J8573" t="s">
        <v>84</v>
      </c>
      <c r="K8573" s="17">
        <v>47.98</v>
      </c>
      <c r="L8573" s="17">
        <v>2</v>
      </c>
      <c r="M8573" s="17">
        <v>14.4</v>
      </c>
      <c r="N8573" s="17" t="str">
        <f>IF(SalesData[[#This Row],[Profit]]&gt;0,"Profit","Loss")</f>
        <v>Profit</v>
      </c>
    </row>
    <row r="8574" spans="1:14" x14ac:dyDescent="0.25">
      <c r="A8574" s="1">
        <v>42994</v>
      </c>
      <c r="B8574" s="3">
        <f t="shared" si="399"/>
        <v>2017</v>
      </c>
      <c r="C8574" s="3">
        <f t="shared" si="400"/>
        <v>9</v>
      </c>
      <c r="D8574" t="s">
        <v>702</v>
      </c>
      <c r="E8574" t="str">
        <f t="shared" si="401"/>
        <v>Evan Henry20170916</v>
      </c>
      <c r="F8574">
        <f>IF(COUNTIF($E$2:E8574, E8574) = 1, MAX($F$1:F8573) + 1, INDEX($F$1:F8573, MATCH(E8574, $E$1:E8573, 0)))</f>
        <v>4268</v>
      </c>
      <c r="G8574" t="s">
        <v>23</v>
      </c>
      <c r="H8574" t="s">
        <v>11</v>
      </c>
      <c r="I8574" t="s">
        <v>12</v>
      </c>
      <c r="J8574" t="s">
        <v>1845</v>
      </c>
      <c r="K8574" s="17">
        <v>20.54</v>
      </c>
      <c r="L8574" s="17">
        <v>6</v>
      </c>
      <c r="M8574" s="17">
        <v>6.42</v>
      </c>
      <c r="N8574" s="17" t="str">
        <f>IF(SalesData[[#This Row],[Profit]]&gt;0,"Profit","Loss")</f>
        <v>Profit</v>
      </c>
    </row>
    <row r="8575" spans="1:14" x14ac:dyDescent="0.25">
      <c r="A8575" s="1">
        <v>42994</v>
      </c>
      <c r="B8575" s="3">
        <f t="shared" si="399"/>
        <v>2017</v>
      </c>
      <c r="C8575" s="3">
        <f t="shared" si="400"/>
        <v>9</v>
      </c>
      <c r="D8575" t="s">
        <v>1776</v>
      </c>
      <c r="E8575" t="str">
        <f t="shared" si="401"/>
        <v>Craig Yedwab20170916</v>
      </c>
      <c r="F8575">
        <f>IF(COUNTIF($E$2:E8575, E8575) = 1, MAX($F$1:F8574) + 1, INDEX($F$1:F8574, MATCH(E8575, $E$1:E8574, 0)))</f>
        <v>4269</v>
      </c>
      <c r="G8575" t="s">
        <v>27</v>
      </c>
      <c r="H8575" t="s">
        <v>11</v>
      </c>
      <c r="I8575" t="s">
        <v>43</v>
      </c>
      <c r="J8575" t="s">
        <v>1036</v>
      </c>
      <c r="K8575" s="17">
        <v>17.899999999999999</v>
      </c>
      <c r="L8575" s="17">
        <v>5</v>
      </c>
      <c r="M8575" s="17">
        <v>8.77</v>
      </c>
      <c r="N8575" s="17" t="str">
        <f>IF(SalesData[[#This Row],[Profit]]&gt;0,"Profit","Loss")</f>
        <v>Profit</v>
      </c>
    </row>
    <row r="8576" spans="1:14" x14ac:dyDescent="0.25">
      <c r="A8576" s="1">
        <v>42994</v>
      </c>
      <c r="B8576" s="3">
        <f t="shared" si="399"/>
        <v>2017</v>
      </c>
      <c r="C8576" s="3">
        <f t="shared" si="400"/>
        <v>9</v>
      </c>
      <c r="D8576" t="s">
        <v>2501</v>
      </c>
      <c r="E8576" t="str">
        <f t="shared" si="401"/>
        <v>Craig Leslie20170916</v>
      </c>
      <c r="F8576">
        <f>IF(COUNTIF($E$2:E8576, E8576) = 1, MAX($F$1:F8575) + 1, INDEX($F$1:F8575, MATCH(E8576, $E$1:E8575, 0)))</f>
        <v>4270</v>
      </c>
      <c r="G8576" t="s">
        <v>33</v>
      </c>
      <c r="H8576" t="s">
        <v>39</v>
      </c>
      <c r="I8576" t="s">
        <v>52</v>
      </c>
      <c r="J8576" t="s">
        <v>2229</v>
      </c>
      <c r="K8576" s="17">
        <v>18</v>
      </c>
      <c r="L8576" s="17">
        <v>1</v>
      </c>
      <c r="M8576" s="17">
        <v>3.24</v>
      </c>
      <c r="N8576" s="17" t="str">
        <f>IF(SalesData[[#This Row],[Profit]]&gt;0,"Profit","Loss")</f>
        <v>Profit</v>
      </c>
    </row>
    <row r="8577" spans="1:14" x14ac:dyDescent="0.25">
      <c r="A8577" s="1">
        <v>42995</v>
      </c>
      <c r="B8577" s="3">
        <f t="shared" si="399"/>
        <v>2017</v>
      </c>
      <c r="C8577" s="3">
        <f t="shared" si="400"/>
        <v>9</v>
      </c>
      <c r="D8577" t="s">
        <v>2365</v>
      </c>
      <c r="E8577" t="str">
        <f t="shared" si="401"/>
        <v>Tom Prescott20170917</v>
      </c>
      <c r="F8577">
        <f>IF(COUNTIF($E$2:E8577, E8577) = 1, MAX($F$1:F8576) + 1, INDEX($F$1:F8576, MATCH(E8577, $E$1:E8576, 0)))</f>
        <v>4271</v>
      </c>
      <c r="G8577" t="s">
        <v>164</v>
      </c>
      <c r="H8577" t="s">
        <v>11</v>
      </c>
      <c r="I8577" t="s">
        <v>12</v>
      </c>
      <c r="J8577" t="s">
        <v>2701</v>
      </c>
      <c r="K8577" s="17">
        <v>12.96</v>
      </c>
      <c r="L8577" s="17">
        <v>2</v>
      </c>
      <c r="M8577" s="17">
        <v>6.35</v>
      </c>
      <c r="N8577" s="17" t="str">
        <f>IF(SalesData[[#This Row],[Profit]]&gt;0,"Profit","Loss")</f>
        <v>Profit</v>
      </c>
    </row>
    <row r="8578" spans="1:14" x14ac:dyDescent="0.25">
      <c r="A8578" s="1">
        <v>42995</v>
      </c>
      <c r="B8578" s="3">
        <f t="shared" ref="B8578:B8641" si="402">YEAR(A8578)</f>
        <v>2017</v>
      </c>
      <c r="C8578" s="3">
        <f t="shared" ref="C8578:C8641" si="403">MONTH(A8578)</f>
        <v>9</v>
      </c>
      <c r="D8578" t="s">
        <v>2248</v>
      </c>
      <c r="E8578" t="str">
        <f t="shared" ref="E8578:E8641" si="404">D8578 &amp; TEXT(A8578, "yyyymmdd")</f>
        <v>Meg O'Connel20170917</v>
      </c>
      <c r="F8578">
        <f>IF(COUNTIF($E$2:E8578, E8578) = 1, MAX($F$1:F8577) + 1, INDEX($F$1:F8577, MATCH(E8578, $E$1:E8577, 0)))</f>
        <v>4272</v>
      </c>
      <c r="G8578" t="s">
        <v>30</v>
      </c>
      <c r="H8578" t="s">
        <v>34</v>
      </c>
      <c r="I8578" t="s">
        <v>35</v>
      </c>
      <c r="J8578" t="s">
        <v>2182</v>
      </c>
      <c r="K8578" s="17">
        <v>723.92</v>
      </c>
      <c r="L8578" s="17">
        <v>4</v>
      </c>
      <c r="M8578" s="17">
        <v>188.22</v>
      </c>
      <c r="N8578" s="17" t="str">
        <f>IF(SalesData[[#This Row],[Profit]]&gt;0,"Profit","Loss")</f>
        <v>Profit</v>
      </c>
    </row>
    <row r="8579" spans="1:14" x14ac:dyDescent="0.25">
      <c r="A8579" s="1">
        <v>42995</v>
      </c>
      <c r="B8579" s="3">
        <f t="shared" si="402"/>
        <v>2017</v>
      </c>
      <c r="C8579" s="3">
        <f t="shared" si="403"/>
        <v>9</v>
      </c>
      <c r="D8579" t="s">
        <v>2248</v>
      </c>
      <c r="E8579" t="str">
        <f t="shared" si="404"/>
        <v>Meg O'Connel20170917</v>
      </c>
      <c r="F8579">
        <f>IF(COUNTIF($E$2:E8579, E8579) = 1, MAX($F$1:F8578) + 1, INDEX($F$1:F8578, MATCH(E8579, $E$1:E8578, 0)))</f>
        <v>4272</v>
      </c>
      <c r="G8579" t="s">
        <v>30</v>
      </c>
      <c r="H8579" t="s">
        <v>11</v>
      </c>
      <c r="I8579" t="s">
        <v>12</v>
      </c>
      <c r="J8579" t="s">
        <v>625</v>
      </c>
      <c r="K8579" s="17">
        <v>106.32</v>
      </c>
      <c r="L8579" s="17">
        <v>3</v>
      </c>
      <c r="M8579" s="17">
        <v>49.97</v>
      </c>
      <c r="N8579" s="17" t="str">
        <f>IF(SalesData[[#This Row],[Profit]]&gt;0,"Profit","Loss")</f>
        <v>Profit</v>
      </c>
    </row>
    <row r="8580" spans="1:14" x14ac:dyDescent="0.25">
      <c r="A8580" s="1">
        <v>42995</v>
      </c>
      <c r="B8580" s="3">
        <f t="shared" si="402"/>
        <v>2017</v>
      </c>
      <c r="C8580" s="3">
        <f t="shared" si="403"/>
        <v>9</v>
      </c>
      <c r="D8580" t="s">
        <v>1478</v>
      </c>
      <c r="E8580" t="str">
        <f t="shared" si="404"/>
        <v>Alan Schoenberger20170917</v>
      </c>
      <c r="F8580">
        <f>IF(COUNTIF($E$2:E8580, E8580) = 1, MAX($F$1:F8579) + 1, INDEX($F$1:F8579, MATCH(E8580, $E$1:E8579, 0)))</f>
        <v>4273</v>
      </c>
      <c r="G8580" t="s">
        <v>296</v>
      </c>
      <c r="H8580" t="s">
        <v>11</v>
      </c>
      <c r="I8580" t="s">
        <v>20</v>
      </c>
      <c r="J8580" t="s">
        <v>451</v>
      </c>
      <c r="K8580" s="17">
        <v>10.78</v>
      </c>
      <c r="L8580" s="17">
        <v>3</v>
      </c>
      <c r="M8580" s="17">
        <v>3.5</v>
      </c>
      <c r="N8580" s="17" t="str">
        <f>IF(SalesData[[#This Row],[Profit]]&gt;0,"Profit","Loss")</f>
        <v>Profit</v>
      </c>
    </row>
    <row r="8581" spans="1:14" x14ac:dyDescent="0.25">
      <c r="A8581" s="1">
        <v>42995</v>
      </c>
      <c r="B8581" s="3">
        <f t="shared" si="402"/>
        <v>2017</v>
      </c>
      <c r="C8581" s="3">
        <f t="shared" si="403"/>
        <v>9</v>
      </c>
      <c r="D8581" t="s">
        <v>1478</v>
      </c>
      <c r="E8581" t="str">
        <f t="shared" si="404"/>
        <v>Alan Schoenberger20170917</v>
      </c>
      <c r="F8581">
        <f>IF(COUNTIF($E$2:E8581, E8581) = 1, MAX($F$1:F8580) + 1, INDEX($F$1:F8580, MATCH(E8581, $E$1:E8580, 0)))</f>
        <v>4273</v>
      </c>
      <c r="G8581" t="s">
        <v>296</v>
      </c>
      <c r="H8581" t="s">
        <v>11</v>
      </c>
      <c r="I8581" t="s">
        <v>20</v>
      </c>
      <c r="J8581" t="s">
        <v>1313</v>
      </c>
      <c r="K8581" s="17">
        <v>11.78</v>
      </c>
      <c r="L8581" s="17">
        <v>3</v>
      </c>
      <c r="M8581" s="17">
        <v>4.2699999999999996</v>
      </c>
      <c r="N8581" s="17" t="str">
        <f>IF(SalesData[[#This Row],[Profit]]&gt;0,"Profit","Loss")</f>
        <v>Profit</v>
      </c>
    </row>
    <row r="8582" spans="1:14" x14ac:dyDescent="0.25">
      <c r="A8582" s="1">
        <v>42995</v>
      </c>
      <c r="B8582" s="3">
        <f t="shared" si="402"/>
        <v>2017</v>
      </c>
      <c r="C8582" s="3">
        <f t="shared" si="403"/>
        <v>9</v>
      </c>
      <c r="D8582" t="s">
        <v>1478</v>
      </c>
      <c r="E8582" t="str">
        <f t="shared" si="404"/>
        <v>Alan Schoenberger20170917</v>
      </c>
      <c r="F8582">
        <f>IF(COUNTIF($E$2:E8582, E8582) = 1, MAX($F$1:F8581) + 1, INDEX($F$1:F8581, MATCH(E8582, $E$1:E8581, 0)))</f>
        <v>4273</v>
      </c>
      <c r="G8582" t="s">
        <v>296</v>
      </c>
      <c r="H8582" t="s">
        <v>11</v>
      </c>
      <c r="I8582" t="s">
        <v>12</v>
      </c>
      <c r="J8582" t="s">
        <v>1759</v>
      </c>
      <c r="K8582" s="17">
        <v>164.88</v>
      </c>
      <c r="L8582" s="17">
        <v>3</v>
      </c>
      <c r="M8582" s="17">
        <v>80.790000000000006</v>
      </c>
      <c r="N8582" s="17" t="str">
        <f>IF(SalesData[[#This Row],[Profit]]&gt;0,"Profit","Loss")</f>
        <v>Profit</v>
      </c>
    </row>
    <row r="8583" spans="1:14" x14ac:dyDescent="0.25">
      <c r="A8583" s="1">
        <v>42995</v>
      </c>
      <c r="B8583" s="3">
        <f t="shared" si="402"/>
        <v>2017</v>
      </c>
      <c r="C8583" s="3">
        <f t="shared" si="403"/>
        <v>9</v>
      </c>
      <c r="D8583" t="s">
        <v>1478</v>
      </c>
      <c r="E8583" t="str">
        <f t="shared" si="404"/>
        <v>Alan Schoenberger20170917</v>
      </c>
      <c r="F8583">
        <f>IF(COUNTIF($E$2:E8583, E8583) = 1, MAX($F$1:F8582) + 1, INDEX($F$1:F8582, MATCH(E8583, $E$1:E8582, 0)))</f>
        <v>4273</v>
      </c>
      <c r="G8583" t="s">
        <v>296</v>
      </c>
      <c r="H8583" t="s">
        <v>34</v>
      </c>
      <c r="I8583" t="s">
        <v>74</v>
      </c>
      <c r="J8583" t="s">
        <v>2702</v>
      </c>
      <c r="K8583" s="17">
        <v>1292.94</v>
      </c>
      <c r="L8583" s="17">
        <v>3</v>
      </c>
      <c r="M8583" s="17">
        <v>77.58</v>
      </c>
      <c r="N8583" s="17" t="str">
        <f>IF(SalesData[[#This Row],[Profit]]&gt;0,"Profit","Loss")</f>
        <v>Profit</v>
      </c>
    </row>
    <row r="8584" spans="1:14" x14ac:dyDescent="0.25">
      <c r="A8584" s="1">
        <v>42995</v>
      </c>
      <c r="B8584" s="3">
        <f t="shared" si="402"/>
        <v>2017</v>
      </c>
      <c r="C8584" s="3">
        <f t="shared" si="403"/>
        <v>9</v>
      </c>
      <c r="D8584" t="s">
        <v>1478</v>
      </c>
      <c r="E8584" t="str">
        <f t="shared" si="404"/>
        <v>Alan Schoenberger20170917</v>
      </c>
      <c r="F8584">
        <f>IF(COUNTIF($E$2:E8584, E8584) = 1, MAX($F$1:F8583) + 1, INDEX($F$1:F8583, MATCH(E8584, $E$1:E8583, 0)))</f>
        <v>4273</v>
      </c>
      <c r="G8584" t="s">
        <v>296</v>
      </c>
      <c r="H8584" t="s">
        <v>11</v>
      </c>
      <c r="I8584" t="s">
        <v>20</v>
      </c>
      <c r="J8584" t="s">
        <v>744</v>
      </c>
      <c r="K8584" s="17">
        <v>25.58</v>
      </c>
      <c r="L8584" s="17">
        <v>2</v>
      </c>
      <c r="M8584" s="17">
        <v>8.9499999999999993</v>
      </c>
      <c r="N8584" s="17" t="str">
        <f>IF(SalesData[[#This Row],[Profit]]&gt;0,"Profit","Loss")</f>
        <v>Profit</v>
      </c>
    </row>
    <row r="8585" spans="1:14" x14ac:dyDescent="0.25">
      <c r="A8585" s="1">
        <v>42995</v>
      </c>
      <c r="B8585" s="3">
        <f t="shared" si="402"/>
        <v>2017</v>
      </c>
      <c r="C8585" s="3">
        <f t="shared" si="403"/>
        <v>9</v>
      </c>
      <c r="D8585" t="s">
        <v>1478</v>
      </c>
      <c r="E8585" t="str">
        <f t="shared" si="404"/>
        <v>Alan Schoenberger20170917</v>
      </c>
      <c r="F8585">
        <f>IF(COUNTIF($E$2:E8585, E8585) = 1, MAX($F$1:F8584) + 1, INDEX($F$1:F8584, MATCH(E8585, $E$1:E8584, 0)))</f>
        <v>4273</v>
      </c>
      <c r="G8585" t="s">
        <v>296</v>
      </c>
      <c r="H8585" t="s">
        <v>11</v>
      </c>
      <c r="I8585" t="s">
        <v>18</v>
      </c>
      <c r="J8585" t="s">
        <v>2368</v>
      </c>
      <c r="K8585" s="17">
        <v>261.74</v>
      </c>
      <c r="L8585" s="17">
        <v>2</v>
      </c>
      <c r="M8585" s="17">
        <v>65.44</v>
      </c>
      <c r="N8585" s="17" t="str">
        <f>IF(SalesData[[#This Row],[Profit]]&gt;0,"Profit","Loss")</f>
        <v>Profit</v>
      </c>
    </row>
    <row r="8586" spans="1:14" x14ac:dyDescent="0.25">
      <c r="A8586" s="1">
        <v>42995</v>
      </c>
      <c r="B8586" s="3">
        <f t="shared" si="402"/>
        <v>2017</v>
      </c>
      <c r="C8586" s="3">
        <f t="shared" si="403"/>
        <v>9</v>
      </c>
      <c r="D8586" t="s">
        <v>1478</v>
      </c>
      <c r="E8586" t="str">
        <f t="shared" si="404"/>
        <v>Alan Schoenberger20170917</v>
      </c>
      <c r="F8586">
        <f>IF(COUNTIF($E$2:E8586, E8586) = 1, MAX($F$1:F8585) + 1, INDEX($F$1:F8585, MATCH(E8586, $E$1:E8585, 0)))</f>
        <v>4273</v>
      </c>
      <c r="G8586" t="s">
        <v>296</v>
      </c>
      <c r="H8586" t="s">
        <v>11</v>
      </c>
      <c r="I8586" t="s">
        <v>16</v>
      </c>
      <c r="J8586" t="s">
        <v>932</v>
      </c>
      <c r="K8586" s="17">
        <v>14.4</v>
      </c>
      <c r="L8586" s="17">
        <v>5</v>
      </c>
      <c r="M8586" s="17">
        <v>7.06</v>
      </c>
      <c r="N8586" s="17" t="str">
        <f>IF(SalesData[[#This Row],[Profit]]&gt;0,"Profit","Loss")</f>
        <v>Profit</v>
      </c>
    </row>
    <row r="8587" spans="1:14" x14ac:dyDescent="0.25">
      <c r="A8587" s="1">
        <v>42995</v>
      </c>
      <c r="B8587" s="3">
        <f t="shared" si="402"/>
        <v>2017</v>
      </c>
      <c r="C8587" s="3">
        <f t="shared" si="403"/>
        <v>9</v>
      </c>
      <c r="D8587" t="s">
        <v>2259</v>
      </c>
      <c r="E8587" t="str">
        <f t="shared" si="404"/>
        <v>Sanjit Jacobs20170917</v>
      </c>
      <c r="F8587">
        <f>IF(COUNTIF($E$2:E8587, E8587) = 1, MAX($F$1:F8586) + 1, INDEX($F$1:F8586, MATCH(E8587, $E$1:E8586, 0)))</f>
        <v>4274</v>
      </c>
      <c r="G8587" t="s">
        <v>10</v>
      </c>
      <c r="H8587" t="s">
        <v>11</v>
      </c>
      <c r="I8587" t="s">
        <v>24</v>
      </c>
      <c r="J8587" t="s">
        <v>271</v>
      </c>
      <c r="K8587" s="17">
        <v>9.91</v>
      </c>
      <c r="L8587" s="17">
        <v>3</v>
      </c>
      <c r="M8587" s="17">
        <v>3.22</v>
      </c>
      <c r="N8587" s="17" t="str">
        <f>IF(SalesData[[#This Row],[Profit]]&gt;0,"Profit","Loss")</f>
        <v>Profit</v>
      </c>
    </row>
    <row r="8588" spans="1:14" x14ac:dyDescent="0.25">
      <c r="A8588" s="1">
        <v>42995</v>
      </c>
      <c r="B8588" s="3">
        <f t="shared" si="402"/>
        <v>2017</v>
      </c>
      <c r="C8588" s="3">
        <f t="shared" si="403"/>
        <v>9</v>
      </c>
      <c r="D8588" t="s">
        <v>2259</v>
      </c>
      <c r="E8588" t="str">
        <f t="shared" si="404"/>
        <v>Sanjit Jacobs20170917</v>
      </c>
      <c r="F8588">
        <f>IF(COUNTIF($E$2:E8588, E8588) = 1, MAX($F$1:F8587) + 1, INDEX($F$1:F8587, MATCH(E8588, $E$1:E8587, 0)))</f>
        <v>4274</v>
      </c>
      <c r="G8588" t="s">
        <v>10</v>
      </c>
      <c r="H8588" t="s">
        <v>34</v>
      </c>
      <c r="I8588" t="s">
        <v>35</v>
      </c>
      <c r="J8588" t="s">
        <v>1480</v>
      </c>
      <c r="K8588" s="17">
        <v>318.43</v>
      </c>
      <c r="L8588" s="17">
        <v>5</v>
      </c>
      <c r="M8588" s="17">
        <v>-77.33</v>
      </c>
      <c r="N8588" s="17" t="str">
        <f>IF(SalesData[[#This Row],[Profit]]&gt;0,"Profit","Loss")</f>
        <v>Loss</v>
      </c>
    </row>
    <row r="8589" spans="1:14" x14ac:dyDescent="0.25">
      <c r="A8589" s="1">
        <v>42995</v>
      </c>
      <c r="B8589" s="3">
        <f t="shared" si="402"/>
        <v>2017</v>
      </c>
      <c r="C8589" s="3">
        <f t="shared" si="403"/>
        <v>9</v>
      </c>
      <c r="D8589" t="s">
        <v>2259</v>
      </c>
      <c r="E8589" t="str">
        <f t="shared" si="404"/>
        <v>Sanjit Jacobs20170917</v>
      </c>
      <c r="F8589">
        <f>IF(COUNTIF($E$2:E8589, E8589) = 1, MAX($F$1:F8588) + 1, INDEX($F$1:F8588, MATCH(E8589, $E$1:E8588, 0)))</f>
        <v>4274</v>
      </c>
      <c r="G8589" t="s">
        <v>10</v>
      </c>
      <c r="H8589" t="s">
        <v>11</v>
      </c>
      <c r="I8589" t="s">
        <v>20</v>
      </c>
      <c r="J8589" t="s">
        <v>2200</v>
      </c>
      <c r="K8589" s="17">
        <v>5.8</v>
      </c>
      <c r="L8589" s="17">
        <v>5</v>
      </c>
      <c r="M8589" s="17">
        <v>-10.15</v>
      </c>
      <c r="N8589" s="17" t="str">
        <f>IF(SalesData[[#This Row],[Profit]]&gt;0,"Profit","Loss")</f>
        <v>Loss</v>
      </c>
    </row>
    <row r="8590" spans="1:14" x14ac:dyDescent="0.25">
      <c r="A8590" s="1">
        <v>42995</v>
      </c>
      <c r="B8590" s="3">
        <f t="shared" si="402"/>
        <v>2017</v>
      </c>
      <c r="C8590" s="3">
        <f t="shared" si="403"/>
        <v>9</v>
      </c>
      <c r="D8590" t="s">
        <v>2259</v>
      </c>
      <c r="E8590" t="str">
        <f t="shared" si="404"/>
        <v>Sanjit Jacobs20170917</v>
      </c>
      <c r="F8590">
        <f>IF(COUNTIF($E$2:E8590, E8590) = 1, MAX($F$1:F8589) + 1, INDEX($F$1:F8589, MATCH(E8590, $E$1:E8589, 0)))</f>
        <v>4274</v>
      </c>
      <c r="G8590" t="s">
        <v>10</v>
      </c>
      <c r="H8590" t="s">
        <v>39</v>
      </c>
      <c r="I8590" t="s">
        <v>40</v>
      </c>
      <c r="J8590" t="s">
        <v>313</v>
      </c>
      <c r="K8590" s="17">
        <v>1415.76</v>
      </c>
      <c r="L8590" s="17">
        <v>6</v>
      </c>
      <c r="M8590" s="17">
        <v>88.49</v>
      </c>
      <c r="N8590" s="17" t="str">
        <f>IF(SalesData[[#This Row],[Profit]]&gt;0,"Profit","Loss")</f>
        <v>Profit</v>
      </c>
    </row>
    <row r="8591" spans="1:14" x14ac:dyDescent="0.25">
      <c r="A8591" s="1">
        <v>42995</v>
      </c>
      <c r="B8591" s="3">
        <f t="shared" si="402"/>
        <v>2017</v>
      </c>
      <c r="C8591" s="3">
        <f t="shared" si="403"/>
        <v>9</v>
      </c>
      <c r="D8591" t="s">
        <v>1074</v>
      </c>
      <c r="E8591" t="str">
        <f t="shared" si="404"/>
        <v>Gary Zandusky20170917</v>
      </c>
      <c r="F8591">
        <f>IF(COUNTIF($E$2:E8591, E8591) = 1, MAX($F$1:F8590) + 1, INDEX($F$1:F8590, MATCH(E8591, $E$1:E8590, 0)))</f>
        <v>4275</v>
      </c>
      <c r="G8591" t="s">
        <v>177</v>
      </c>
      <c r="H8591" t="s">
        <v>39</v>
      </c>
      <c r="I8591" t="s">
        <v>302</v>
      </c>
      <c r="J8591" t="s">
        <v>2703</v>
      </c>
      <c r="K8591" s="17">
        <v>480</v>
      </c>
      <c r="L8591" s="17">
        <v>4</v>
      </c>
      <c r="M8591" s="17">
        <v>225.6</v>
      </c>
      <c r="N8591" s="17" t="str">
        <f>IF(SalesData[[#This Row],[Profit]]&gt;0,"Profit","Loss")</f>
        <v>Profit</v>
      </c>
    </row>
    <row r="8592" spans="1:14" x14ac:dyDescent="0.25">
      <c r="A8592" s="1">
        <v>42995</v>
      </c>
      <c r="B8592" s="3">
        <f t="shared" si="402"/>
        <v>2017</v>
      </c>
      <c r="C8592" s="3">
        <f t="shared" si="403"/>
        <v>9</v>
      </c>
      <c r="D8592" t="s">
        <v>1074</v>
      </c>
      <c r="E8592" t="str">
        <f t="shared" si="404"/>
        <v>Gary Zandusky20170917</v>
      </c>
      <c r="F8592">
        <f>IF(COUNTIF($E$2:E8592, E8592) = 1, MAX($F$1:F8591) + 1, INDEX($F$1:F8591, MATCH(E8592, $E$1:E8591, 0)))</f>
        <v>4275</v>
      </c>
      <c r="G8592" t="s">
        <v>177</v>
      </c>
      <c r="H8592" t="s">
        <v>11</v>
      </c>
      <c r="I8592" t="s">
        <v>18</v>
      </c>
      <c r="J8592" t="s">
        <v>1472</v>
      </c>
      <c r="K8592" s="17">
        <v>34.049999999999997</v>
      </c>
      <c r="L8592" s="17">
        <v>3</v>
      </c>
      <c r="M8592" s="17">
        <v>9.5299999999999994</v>
      </c>
      <c r="N8592" s="17" t="str">
        <f>IF(SalesData[[#This Row],[Profit]]&gt;0,"Profit","Loss")</f>
        <v>Profit</v>
      </c>
    </row>
    <row r="8593" spans="1:14" x14ac:dyDescent="0.25">
      <c r="A8593" s="1">
        <v>42995</v>
      </c>
      <c r="B8593" s="3">
        <f t="shared" si="402"/>
        <v>2017</v>
      </c>
      <c r="C8593" s="3">
        <f t="shared" si="403"/>
        <v>9</v>
      </c>
      <c r="D8593" t="s">
        <v>233</v>
      </c>
      <c r="E8593" t="str">
        <f t="shared" si="404"/>
        <v>Shahid Collister20170917</v>
      </c>
      <c r="F8593">
        <f>IF(COUNTIF($E$2:E8593, E8593) = 1, MAX($F$1:F8592) + 1, INDEX($F$1:F8592, MATCH(E8593, $E$1:E8592, 0)))</f>
        <v>4276</v>
      </c>
      <c r="G8593" t="s">
        <v>510</v>
      </c>
      <c r="H8593" t="s">
        <v>39</v>
      </c>
      <c r="I8593" t="s">
        <v>52</v>
      </c>
      <c r="J8593" t="s">
        <v>1314</v>
      </c>
      <c r="K8593" s="17">
        <v>89.97</v>
      </c>
      <c r="L8593" s="17">
        <v>3</v>
      </c>
      <c r="M8593" s="17">
        <v>37.79</v>
      </c>
      <c r="N8593" s="17" t="str">
        <f>IF(SalesData[[#This Row],[Profit]]&gt;0,"Profit","Loss")</f>
        <v>Profit</v>
      </c>
    </row>
    <row r="8594" spans="1:14" x14ac:dyDescent="0.25">
      <c r="A8594" s="1">
        <v>42996</v>
      </c>
      <c r="B8594" s="3">
        <f t="shared" si="402"/>
        <v>2017</v>
      </c>
      <c r="C8594" s="3">
        <f t="shared" si="403"/>
        <v>9</v>
      </c>
      <c r="D8594" t="s">
        <v>1771</v>
      </c>
      <c r="E8594" t="str">
        <f t="shared" si="404"/>
        <v>Sally Hughsby20170918</v>
      </c>
      <c r="F8594">
        <f>IF(COUNTIF($E$2:E8594, E8594) = 1, MAX($F$1:F8593) + 1, INDEX($F$1:F8593, MATCH(E8594, $E$1:E8593, 0)))</f>
        <v>4277</v>
      </c>
      <c r="G8594" t="s">
        <v>27</v>
      </c>
      <c r="H8594" t="s">
        <v>11</v>
      </c>
      <c r="I8594" t="s">
        <v>24</v>
      </c>
      <c r="J8594" t="s">
        <v>1569</v>
      </c>
      <c r="K8594" s="17">
        <v>8.82</v>
      </c>
      <c r="L8594" s="17">
        <v>3</v>
      </c>
      <c r="M8594" s="17">
        <v>2.38</v>
      </c>
      <c r="N8594" s="17" t="str">
        <f>IF(SalesData[[#This Row],[Profit]]&gt;0,"Profit","Loss")</f>
        <v>Profit</v>
      </c>
    </row>
    <row r="8595" spans="1:14" x14ac:dyDescent="0.25">
      <c r="A8595" s="1">
        <v>42996</v>
      </c>
      <c r="B8595" s="3">
        <f t="shared" si="402"/>
        <v>2017</v>
      </c>
      <c r="C8595" s="3">
        <f t="shared" si="403"/>
        <v>9</v>
      </c>
      <c r="D8595" t="s">
        <v>1771</v>
      </c>
      <c r="E8595" t="str">
        <f t="shared" si="404"/>
        <v>Sally Hughsby20170918</v>
      </c>
      <c r="F8595">
        <f>IF(COUNTIF($E$2:E8595, E8595) = 1, MAX($F$1:F8594) + 1, INDEX($F$1:F8594, MATCH(E8595, $E$1:E8594, 0)))</f>
        <v>4277</v>
      </c>
      <c r="G8595" t="s">
        <v>27</v>
      </c>
      <c r="H8595" t="s">
        <v>11</v>
      </c>
      <c r="I8595" t="s">
        <v>63</v>
      </c>
      <c r="J8595" t="s">
        <v>1427</v>
      </c>
      <c r="K8595" s="17">
        <v>10.86</v>
      </c>
      <c r="L8595" s="17">
        <v>3</v>
      </c>
      <c r="M8595" s="17">
        <v>5.0999999999999996</v>
      </c>
      <c r="N8595" s="17" t="str">
        <f>IF(SalesData[[#This Row],[Profit]]&gt;0,"Profit","Loss")</f>
        <v>Profit</v>
      </c>
    </row>
    <row r="8596" spans="1:14" x14ac:dyDescent="0.25">
      <c r="A8596" s="1">
        <v>42996</v>
      </c>
      <c r="B8596" s="3">
        <f t="shared" si="402"/>
        <v>2017</v>
      </c>
      <c r="C8596" s="3">
        <f t="shared" si="403"/>
        <v>9</v>
      </c>
      <c r="D8596" t="s">
        <v>1771</v>
      </c>
      <c r="E8596" t="str">
        <f t="shared" si="404"/>
        <v>Sally Hughsby20170918</v>
      </c>
      <c r="F8596">
        <f>IF(COUNTIF($E$2:E8596, E8596) = 1, MAX($F$1:F8595) + 1, INDEX($F$1:F8595, MATCH(E8596, $E$1:E8595, 0)))</f>
        <v>4277</v>
      </c>
      <c r="G8596" t="s">
        <v>27</v>
      </c>
      <c r="H8596" t="s">
        <v>11</v>
      </c>
      <c r="I8596" t="s">
        <v>12</v>
      </c>
      <c r="J8596" t="s">
        <v>2490</v>
      </c>
      <c r="K8596" s="17">
        <v>143.69999999999999</v>
      </c>
      <c r="L8596" s="17">
        <v>3</v>
      </c>
      <c r="M8596" s="17">
        <v>68.98</v>
      </c>
      <c r="N8596" s="17" t="str">
        <f>IF(SalesData[[#This Row],[Profit]]&gt;0,"Profit","Loss")</f>
        <v>Profit</v>
      </c>
    </row>
    <row r="8597" spans="1:14" x14ac:dyDescent="0.25">
      <c r="A8597" s="1">
        <v>42996</v>
      </c>
      <c r="B8597" s="3">
        <f t="shared" si="402"/>
        <v>2017</v>
      </c>
      <c r="C8597" s="3">
        <f t="shared" si="403"/>
        <v>9</v>
      </c>
      <c r="D8597" t="s">
        <v>202</v>
      </c>
      <c r="E8597" t="str">
        <f t="shared" si="404"/>
        <v>Barry FranzÃ¶sisch20170918</v>
      </c>
      <c r="F8597">
        <f>IF(COUNTIF($E$2:E8597, E8597) = 1, MAX($F$1:F8596) + 1, INDEX($F$1:F8596, MATCH(E8597, $E$1:E8596, 0)))</f>
        <v>4278</v>
      </c>
      <c r="G8597" t="s">
        <v>157</v>
      </c>
      <c r="H8597" t="s">
        <v>11</v>
      </c>
      <c r="I8597" t="s">
        <v>12</v>
      </c>
      <c r="J8597" t="s">
        <v>1924</v>
      </c>
      <c r="K8597" s="17">
        <v>22.72</v>
      </c>
      <c r="L8597" s="17">
        <v>4</v>
      </c>
      <c r="M8597" s="17">
        <v>10.220000000000001</v>
      </c>
      <c r="N8597" s="17" t="str">
        <f>IF(SalesData[[#This Row],[Profit]]&gt;0,"Profit","Loss")</f>
        <v>Profit</v>
      </c>
    </row>
    <row r="8598" spans="1:14" x14ac:dyDescent="0.25">
      <c r="A8598" s="1">
        <v>42996</v>
      </c>
      <c r="B8598" s="3">
        <f t="shared" si="402"/>
        <v>2017</v>
      </c>
      <c r="C8598" s="3">
        <f t="shared" si="403"/>
        <v>9</v>
      </c>
      <c r="D8598" t="s">
        <v>907</v>
      </c>
      <c r="E8598" t="str">
        <f t="shared" si="404"/>
        <v>Dan Campbell20170918</v>
      </c>
      <c r="F8598">
        <f>IF(COUNTIF($E$2:E8598, E8598) = 1, MAX($F$1:F8597) + 1, INDEX($F$1:F8597, MATCH(E8598, $E$1:E8597, 0)))</f>
        <v>4279</v>
      </c>
      <c r="G8598" t="s">
        <v>10</v>
      </c>
      <c r="H8598" t="s">
        <v>11</v>
      </c>
      <c r="I8598" t="s">
        <v>24</v>
      </c>
      <c r="J8598" t="s">
        <v>527</v>
      </c>
      <c r="K8598" s="17">
        <v>8.93</v>
      </c>
      <c r="L8598" s="17">
        <v>2</v>
      </c>
      <c r="M8598" s="17">
        <v>0.56000000000000005</v>
      </c>
      <c r="N8598" s="17" t="str">
        <f>IF(SalesData[[#This Row],[Profit]]&gt;0,"Profit","Loss")</f>
        <v>Profit</v>
      </c>
    </row>
    <row r="8599" spans="1:14" x14ac:dyDescent="0.25">
      <c r="A8599" s="1">
        <v>42996</v>
      </c>
      <c r="B8599" s="3">
        <f t="shared" si="402"/>
        <v>2017</v>
      </c>
      <c r="C8599" s="3">
        <f t="shared" si="403"/>
        <v>9</v>
      </c>
      <c r="D8599" t="s">
        <v>907</v>
      </c>
      <c r="E8599" t="str">
        <f t="shared" si="404"/>
        <v>Dan Campbell20170918</v>
      </c>
      <c r="F8599">
        <f>IF(COUNTIF($E$2:E8599, E8599) = 1, MAX($F$1:F8598) + 1, INDEX($F$1:F8598, MATCH(E8599, $E$1:E8598, 0)))</f>
        <v>4279</v>
      </c>
      <c r="G8599" t="s">
        <v>10</v>
      </c>
      <c r="H8599" t="s">
        <v>11</v>
      </c>
      <c r="I8599" t="s">
        <v>18</v>
      </c>
      <c r="J8599" t="s">
        <v>2598</v>
      </c>
      <c r="K8599" s="17">
        <v>47.58</v>
      </c>
      <c r="L8599" s="17">
        <v>2</v>
      </c>
      <c r="M8599" s="17">
        <v>-2.97</v>
      </c>
      <c r="N8599" s="17" t="str">
        <f>IF(SalesData[[#This Row],[Profit]]&gt;0,"Profit","Loss")</f>
        <v>Loss</v>
      </c>
    </row>
    <row r="8600" spans="1:14" x14ac:dyDescent="0.25">
      <c r="A8600" s="1">
        <v>42996</v>
      </c>
      <c r="B8600" s="3">
        <f t="shared" si="402"/>
        <v>2017</v>
      </c>
      <c r="C8600" s="3">
        <f t="shared" si="403"/>
        <v>9</v>
      </c>
      <c r="D8600" t="s">
        <v>119</v>
      </c>
      <c r="E8600" t="str">
        <f t="shared" si="404"/>
        <v>Muhammed MacIntyre20170918</v>
      </c>
      <c r="F8600">
        <f>IF(COUNTIF($E$2:E8600, E8600) = 1, MAX($F$1:F8599) + 1, INDEX($F$1:F8599, MATCH(E8600, $E$1:E8599, 0)))</f>
        <v>4280</v>
      </c>
      <c r="G8600" t="s">
        <v>149</v>
      </c>
      <c r="H8600" t="s">
        <v>11</v>
      </c>
      <c r="I8600" t="s">
        <v>12</v>
      </c>
      <c r="J8600" t="s">
        <v>1130</v>
      </c>
      <c r="K8600" s="17">
        <v>19.440000000000001</v>
      </c>
      <c r="L8600" s="17">
        <v>3</v>
      </c>
      <c r="M8600" s="17">
        <v>9.33</v>
      </c>
      <c r="N8600" s="17" t="str">
        <f>IF(SalesData[[#This Row],[Profit]]&gt;0,"Profit","Loss")</f>
        <v>Profit</v>
      </c>
    </row>
    <row r="8601" spans="1:14" x14ac:dyDescent="0.25">
      <c r="A8601" s="1">
        <v>42996</v>
      </c>
      <c r="B8601" s="3">
        <f t="shared" si="402"/>
        <v>2017</v>
      </c>
      <c r="C8601" s="3">
        <f t="shared" si="403"/>
        <v>9</v>
      </c>
      <c r="D8601" t="s">
        <v>119</v>
      </c>
      <c r="E8601" t="str">
        <f t="shared" si="404"/>
        <v>Muhammed MacIntyre20170918</v>
      </c>
      <c r="F8601">
        <f>IF(COUNTIF($E$2:E8601, E8601) = 1, MAX($F$1:F8600) + 1, INDEX($F$1:F8600, MATCH(E8601, $E$1:E8600, 0)))</f>
        <v>4280</v>
      </c>
      <c r="G8601" t="s">
        <v>149</v>
      </c>
      <c r="H8601" t="s">
        <v>34</v>
      </c>
      <c r="I8601" t="s">
        <v>47</v>
      </c>
      <c r="J8601" t="s">
        <v>117</v>
      </c>
      <c r="K8601" s="17">
        <v>9.82</v>
      </c>
      <c r="L8601" s="17">
        <v>2</v>
      </c>
      <c r="M8601" s="17">
        <v>3.24</v>
      </c>
      <c r="N8601" s="17" t="str">
        <f>IF(SalesData[[#This Row],[Profit]]&gt;0,"Profit","Loss")</f>
        <v>Profit</v>
      </c>
    </row>
    <row r="8602" spans="1:14" x14ac:dyDescent="0.25">
      <c r="A8602" s="1">
        <v>42996</v>
      </c>
      <c r="B8602" s="3">
        <f t="shared" si="402"/>
        <v>2017</v>
      </c>
      <c r="C8602" s="3">
        <f t="shared" si="403"/>
        <v>9</v>
      </c>
      <c r="D8602" t="s">
        <v>217</v>
      </c>
      <c r="E8602" t="str">
        <f t="shared" si="404"/>
        <v>Tamara Manning20170918</v>
      </c>
      <c r="F8602">
        <f>IF(COUNTIF($E$2:E8602, E8602) = 1, MAX($F$1:F8601) + 1, INDEX($F$1:F8601, MATCH(E8602, $E$1:E8601, 0)))</f>
        <v>4281</v>
      </c>
      <c r="G8602" t="s">
        <v>996</v>
      </c>
      <c r="H8602" t="s">
        <v>11</v>
      </c>
      <c r="I8602" t="s">
        <v>12</v>
      </c>
      <c r="J8602" t="s">
        <v>754</v>
      </c>
      <c r="K8602" s="17">
        <v>15.96</v>
      </c>
      <c r="L8602" s="17">
        <v>2</v>
      </c>
      <c r="M8602" s="17">
        <v>7.98</v>
      </c>
      <c r="N8602" s="17" t="str">
        <f>IF(SalesData[[#This Row],[Profit]]&gt;0,"Profit","Loss")</f>
        <v>Profit</v>
      </c>
    </row>
    <row r="8603" spans="1:14" x14ac:dyDescent="0.25">
      <c r="A8603" s="1">
        <v>42996</v>
      </c>
      <c r="B8603" s="3">
        <f t="shared" si="402"/>
        <v>2017</v>
      </c>
      <c r="C8603" s="3">
        <f t="shared" si="403"/>
        <v>9</v>
      </c>
      <c r="D8603" t="s">
        <v>1813</v>
      </c>
      <c r="E8603" t="str">
        <f t="shared" si="404"/>
        <v>Tony Sayre20170918</v>
      </c>
      <c r="F8603">
        <f>IF(COUNTIF($E$2:E8603, E8603) = 1, MAX($F$1:F8602) + 1, INDEX($F$1:F8602, MATCH(E8603, $E$1:E8602, 0)))</f>
        <v>4282</v>
      </c>
      <c r="G8603" t="s">
        <v>399</v>
      </c>
      <c r="H8603" t="s">
        <v>11</v>
      </c>
      <c r="I8603" t="s">
        <v>20</v>
      </c>
      <c r="J8603" t="s">
        <v>205</v>
      </c>
      <c r="K8603" s="17">
        <v>10.08</v>
      </c>
      <c r="L8603" s="17">
        <v>7</v>
      </c>
      <c r="M8603" s="17">
        <v>3.53</v>
      </c>
      <c r="N8603" s="17" t="str">
        <f>IF(SalesData[[#This Row],[Profit]]&gt;0,"Profit","Loss")</f>
        <v>Profit</v>
      </c>
    </row>
    <row r="8604" spans="1:14" x14ac:dyDescent="0.25">
      <c r="A8604" s="1">
        <v>42996</v>
      </c>
      <c r="B8604" s="3">
        <f t="shared" si="402"/>
        <v>2017</v>
      </c>
      <c r="C8604" s="3">
        <f t="shared" si="403"/>
        <v>9</v>
      </c>
      <c r="D8604" t="s">
        <v>1813</v>
      </c>
      <c r="E8604" t="str">
        <f t="shared" si="404"/>
        <v>Tony Sayre20170918</v>
      </c>
      <c r="F8604">
        <f>IF(COUNTIF($E$2:E8604, E8604) = 1, MAX($F$1:F8603) + 1, INDEX($F$1:F8603, MATCH(E8604, $E$1:E8603, 0)))</f>
        <v>4282</v>
      </c>
      <c r="G8604" t="s">
        <v>399</v>
      </c>
      <c r="H8604" t="s">
        <v>39</v>
      </c>
      <c r="I8604" t="s">
        <v>52</v>
      </c>
      <c r="J8604" t="s">
        <v>2686</v>
      </c>
      <c r="K8604" s="17">
        <v>101.34</v>
      </c>
      <c r="L8604" s="17">
        <v>3</v>
      </c>
      <c r="M8604" s="17">
        <v>8.11</v>
      </c>
      <c r="N8604" s="17" t="str">
        <f>IF(SalesData[[#This Row],[Profit]]&gt;0,"Profit","Loss")</f>
        <v>Profit</v>
      </c>
    </row>
    <row r="8605" spans="1:14" x14ac:dyDescent="0.25">
      <c r="A8605" s="1">
        <v>42996</v>
      </c>
      <c r="B8605" s="3">
        <f t="shared" si="402"/>
        <v>2017</v>
      </c>
      <c r="C8605" s="3">
        <f t="shared" si="403"/>
        <v>9</v>
      </c>
      <c r="D8605" t="s">
        <v>1680</v>
      </c>
      <c r="E8605" t="str">
        <f t="shared" si="404"/>
        <v>Saphhira Shifley20170918</v>
      </c>
      <c r="F8605">
        <f>IF(COUNTIF($E$2:E8605, E8605) = 1, MAX($F$1:F8604) + 1, INDEX($F$1:F8604, MATCH(E8605, $E$1:E8604, 0)))</f>
        <v>4283</v>
      </c>
      <c r="G8605" t="s">
        <v>30</v>
      </c>
      <c r="H8605" t="s">
        <v>39</v>
      </c>
      <c r="I8605" t="s">
        <v>40</v>
      </c>
      <c r="J8605" t="s">
        <v>735</v>
      </c>
      <c r="K8605" s="17">
        <v>95.68</v>
      </c>
      <c r="L8605" s="17">
        <v>8</v>
      </c>
      <c r="M8605" s="17">
        <v>26.79</v>
      </c>
      <c r="N8605" s="17" t="str">
        <f>IF(SalesData[[#This Row],[Profit]]&gt;0,"Profit","Loss")</f>
        <v>Profit</v>
      </c>
    </row>
    <row r="8606" spans="1:14" x14ac:dyDescent="0.25">
      <c r="A8606" s="1">
        <v>42996</v>
      </c>
      <c r="B8606" s="3">
        <f t="shared" si="402"/>
        <v>2017</v>
      </c>
      <c r="C8606" s="3">
        <f t="shared" si="403"/>
        <v>9</v>
      </c>
      <c r="D8606" t="s">
        <v>1680</v>
      </c>
      <c r="E8606" t="str">
        <f t="shared" si="404"/>
        <v>Saphhira Shifley20170918</v>
      </c>
      <c r="F8606">
        <f>IF(COUNTIF($E$2:E8606, E8606) = 1, MAX($F$1:F8605) + 1, INDEX($F$1:F8605, MATCH(E8606, $E$1:E8605, 0)))</f>
        <v>4283</v>
      </c>
      <c r="G8606" t="s">
        <v>30</v>
      </c>
      <c r="H8606" t="s">
        <v>11</v>
      </c>
      <c r="I8606" t="s">
        <v>12</v>
      </c>
      <c r="J8606" t="s">
        <v>2704</v>
      </c>
      <c r="K8606" s="17">
        <v>50.96</v>
      </c>
      <c r="L8606" s="17">
        <v>7</v>
      </c>
      <c r="M8606" s="17">
        <v>24.46</v>
      </c>
      <c r="N8606" s="17" t="str">
        <f>IF(SalesData[[#This Row],[Profit]]&gt;0,"Profit","Loss")</f>
        <v>Profit</v>
      </c>
    </row>
    <row r="8607" spans="1:14" x14ac:dyDescent="0.25">
      <c r="A8607" s="1">
        <v>42996</v>
      </c>
      <c r="B8607" s="3">
        <f t="shared" si="402"/>
        <v>2017</v>
      </c>
      <c r="C8607" s="3">
        <f t="shared" si="403"/>
        <v>9</v>
      </c>
      <c r="D8607" t="s">
        <v>1680</v>
      </c>
      <c r="E8607" t="str">
        <f t="shared" si="404"/>
        <v>Saphhira Shifley20170918</v>
      </c>
      <c r="F8607">
        <f>IF(COUNTIF($E$2:E8607, E8607) = 1, MAX($F$1:F8606) + 1, INDEX($F$1:F8606, MATCH(E8607, $E$1:E8606, 0)))</f>
        <v>4283</v>
      </c>
      <c r="G8607" t="s">
        <v>30</v>
      </c>
      <c r="H8607" t="s">
        <v>11</v>
      </c>
      <c r="I8607" t="s">
        <v>24</v>
      </c>
      <c r="J8607" t="s">
        <v>1253</v>
      </c>
      <c r="K8607" s="17">
        <v>113.94</v>
      </c>
      <c r="L8607" s="17">
        <v>3</v>
      </c>
      <c r="M8607" s="17">
        <v>34.18</v>
      </c>
      <c r="N8607" s="17" t="str">
        <f>IF(SalesData[[#This Row],[Profit]]&gt;0,"Profit","Loss")</f>
        <v>Profit</v>
      </c>
    </row>
    <row r="8608" spans="1:14" x14ac:dyDescent="0.25">
      <c r="A8608" s="1">
        <v>42996</v>
      </c>
      <c r="B8608" s="3">
        <f t="shared" si="402"/>
        <v>2017</v>
      </c>
      <c r="C8608" s="3">
        <f t="shared" si="403"/>
        <v>9</v>
      </c>
      <c r="D8608" t="s">
        <v>1680</v>
      </c>
      <c r="E8608" t="str">
        <f t="shared" si="404"/>
        <v>Saphhira Shifley20170918</v>
      </c>
      <c r="F8608">
        <f>IF(COUNTIF($E$2:E8608, E8608) = 1, MAX($F$1:F8607) + 1, INDEX($F$1:F8607, MATCH(E8608, $E$1:E8607, 0)))</f>
        <v>4283</v>
      </c>
      <c r="G8608" t="s">
        <v>30</v>
      </c>
      <c r="H8608" t="s">
        <v>11</v>
      </c>
      <c r="I8608" t="s">
        <v>12</v>
      </c>
      <c r="J8608" t="s">
        <v>1944</v>
      </c>
      <c r="K8608" s="17">
        <v>25.92</v>
      </c>
      <c r="L8608" s="17">
        <v>4</v>
      </c>
      <c r="M8608" s="17">
        <v>12.44</v>
      </c>
      <c r="N8608" s="17" t="str">
        <f>IF(SalesData[[#This Row],[Profit]]&gt;0,"Profit","Loss")</f>
        <v>Profit</v>
      </c>
    </row>
    <row r="8609" spans="1:14" x14ac:dyDescent="0.25">
      <c r="A8609" s="1">
        <v>42996</v>
      </c>
      <c r="B8609" s="3">
        <f t="shared" si="402"/>
        <v>2017</v>
      </c>
      <c r="C8609" s="3">
        <f t="shared" si="403"/>
        <v>9</v>
      </c>
      <c r="D8609" t="s">
        <v>1680</v>
      </c>
      <c r="E8609" t="str">
        <f t="shared" si="404"/>
        <v>Saphhira Shifley20170918</v>
      </c>
      <c r="F8609">
        <f>IF(COUNTIF($E$2:E8609, E8609) = 1, MAX($F$1:F8608) + 1, INDEX($F$1:F8608, MATCH(E8609, $E$1:E8608, 0)))</f>
        <v>4283</v>
      </c>
      <c r="G8609" t="s">
        <v>30</v>
      </c>
      <c r="H8609" t="s">
        <v>34</v>
      </c>
      <c r="I8609" t="s">
        <v>47</v>
      </c>
      <c r="J8609" t="s">
        <v>2397</v>
      </c>
      <c r="K8609" s="17">
        <v>20.32</v>
      </c>
      <c r="L8609" s="17">
        <v>4</v>
      </c>
      <c r="M8609" s="17">
        <v>6.91</v>
      </c>
      <c r="N8609" s="17" t="str">
        <f>IF(SalesData[[#This Row],[Profit]]&gt;0,"Profit","Loss")</f>
        <v>Profit</v>
      </c>
    </row>
    <row r="8610" spans="1:14" x14ac:dyDescent="0.25">
      <c r="A8610" s="1">
        <v>42996</v>
      </c>
      <c r="B8610" s="3">
        <f t="shared" si="402"/>
        <v>2017</v>
      </c>
      <c r="C8610" s="3">
        <f t="shared" si="403"/>
        <v>9</v>
      </c>
      <c r="D8610" t="s">
        <v>1680</v>
      </c>
      <c r="E8610" t="str">
        <f t="shared" si="404"/>
        <v>Saphhira Shifley20170918</v>
      </c>
      <c r="F8610">
        <f>IF(COUNTIF($E$2:E8610, E8610) = 1, MAX($F$1:F8609) + 1, INDEX($F$1:F8609, MATCH(E8610, $E$1:E8609, 0)))</f>
        <v>4283</v>
      </c>
      <c r="G8610" t="s">
        <v>30</v>
      </c>
      <c r="H8610" t="s">
        <v>39</v>
      </c>
      <c r="I8610" t="s">
        <v>40</v>
      </c>
      <c r="J8610" t="s">
        <v>2597</v>
      </c>
      <c r="K8610" s="17">
        <v>411.98</v>
      </c>
      <c r="L8610" s="17">
        <v>2</v>
      </c>
      <c r="M8610" s="17">
        <v>119.47</v>
      </c>
      <c r="N8610" s="17" t="str">
        <f>IF(SalesData[[#This Row],[Profit]]&gt;0,"Profit","Loss")</f>
        <v>Profit</v>
      </c>
    </row>
    <row r="8611" spans="1:14" x14ac:dyDescent="0.25">
      <c r="A8611" s="1">
        <v>42996</v>
      </c>
      <c r="B8611" s="3">
        <f t="shared" si="402"/>
        <v>2017</v>
      </c>
      <c r="C8611" s="3">
        <f t="shared" si="403"/>
        <v>9</v>
      </c>
      <c r="D8611" t="s">
        <v>1680</v>
      </c>
      <c r="E8611" t="str">
        <f t="shared" si="404"/>
        <v>Saphhira Shifley20170918</v>
      </c>
      <c r="F8611">
        <f>IF(COUNTIF($E$2:E8611, E8611) = 1, MAX($F$1:F8610) + 1, INDEX($F$1:F8610, MATCH(E8611, $E$1:E8610, 0)))</f>
        <v>4283</v>
      </c>
      <c r="G8611" t="s">
        <v>30</v>
      </c>
      <c r="H8611" t="s">
        <v>11</v>
      </c>
      <c r="I8611" t="s">
        <v>200</v>
      </c>
      <c r="J8611" t="s">
        <v>2054</v>
      </c>
      <c r="K8611" s="17">
        <v>34.479999999999997</v>
      </c>
      <c r="L8611" s="17">
        <v>2</v>
      </c>
      <c r="M8611" s="17">
        <v>10</v>
      </c>
      <c r="N8611" s="17" t="str">
        <f>IF(SalesData[[#This Row],[Profit]]&gt;0,"Profit","Loss")</f>
        <v>Profit</v>
      </c>
    </row>
    <row r="8612" spans="1:14" x14ac:dyDescent="0.25">
      <c r="A8612" s="1">
        <v>42996</v>
      </c>
      <c r="B8612" s="3">
        <f t="shared" si="402"/>
        <v>2017</v>
      </c>
      <c r="C8612" s="3">
        <f t="shared" si="403"/>
        <v>9</v>
      </c>
      <c r="D8612" t="s">
        <v>1680</v>
      </c>
      <c r="E8612" t="str">
        <f t="shared" si="404"/>
        <v>Saphhira Shifley20170918</v>
      </c>
      <c r="F8612">
        <f>IF(COUNTIF($E$2:E8612, E8612) = 1, MAX($F$1:F8611) + 1, INDEX($F$1:F8611, MATCH(E8612, $E$1:E8611, 0)))</f>
        <v>4283</v>
      </c>
      <c r="G8612" t="s">
        <v>30</v>
      </c>
      <c r="H8612" t="s">
        <v>11</v>
      </c>
      <c r="I8612" t="s">
        <v>12</v>
      </c>
      <c r="J8612" t="s">
        <v>1492</v>
      </c>
      <c r="K8612" s="17">
        <v>244.55</v>
      </c>
      <c r="L8612" s="17">
        <v>5</v>
      </c>
      <c r="M8612" s="17">
        <v>114.94</v>
      </c>
      <c r="N8612" s="17" t="str">
        <f>IF(SalesData[[#This Row],[Profit]]&gt;0,"Profit","Loss")</f>
        <v>Profit</v>
      </c>
    </row>
    <row r="8613" spans="1:14" x14ac:dyDescent="0.25">
      <c r="A8613" s="1">
        <v>42996</v>
      </c>
      <c r="B8613" s="3">
        <f t="shared" si="402"/>
        <v>2017</v>
      </c>
      <c r="C8613" s="3">
        <f t="shared" si="403"/>
        <v>9</v>
      </c>
      <c r="D8613" t="s">
        <v>674</v>
      </c>
      <c r="E8613" t="str">
        <f t="shared" si="404"/>
        <v>Pete Armstrong20170918</v>
      </c>
      <c r="F8613">
        <f>IF(COUNTIF($E$2:E8613, E8613) = 1, MAX($F$1:F8612) + 1, INDEX($F$1:F8612, MATCH(E8613, $E$1:E8612, 0)))</f>
        <v>4284</v>
      </c>
      <c r="G8613" t="s">
        <v>10</v>
      </c>
      <c r="H8613" t="s">
        <v>11</v>
      </c>
      <c r="I8613" t="s">
        <v>63</v>
      </c>
      <c r="J8613" t="s">
        <v>2072</v>
      </c>
      <c r="K8613" s="17">
        <v>114.85</v>
      </c>
      <c r="L8613" s="17">
        <v>4</v>
      </c>
      <c r="M8613" s="17">
        <v>35.89</v>
      </c>
      <c r="N8613" s="17" t="str">
        <f>IF(SalesData[[#This Row],[Profit]]&gt;0,"Profit","Loss")</f>
        <v>Profit</v>
      </c>
    </row>
    <row r="8614" spans="1:14" x14ac:dyDescent="0.25">
      <c r="A8614" s="1">
        <v>42997</v>
      </c>
      <c r="B8614" s="3">
        <f t="shared" si="402"/>
        <v>2017</v>
      </c>
      <c r="C8614" s="3">
        <f t="shared" si="403"/>
        <v>9</v>
      </c>
      <c r="D8614" t="s">
        <v>1417</v>
      </c>
      <c r="E8614" t="str">
        <f t="shared" si="404"/>
        <v>Erin Smith20170919</v>
      </c>
      <c r="F8614">
        <f>IF(COUNTIF($E$2:E8614, E8614) = 1, MAX($F$1:F8613) + 1, INDEX($F$1:F8613, MATCH(E8614, $E$1:E8613, 0)))</f>
        <v>4285</v>
      </c>
      <c r="G8614" t="s">
        <v>123</v>
      </c>
      <c r="H8614" t="s">
        <v>11</v>
      </c>
      <c r="I8614" t="s">
        <v>18</v>
      </c>
      <c r="J8614" t="s">
        <v>2332</v>
      </c>
      <c r="K8614" s="17">
        <v>95.62</v>
      </c>
      <c r="L8614" s="17">
        <v>2</v>
      </c>
      <c r="M8614" s="17">
        <v>9.56</v>
      </c>
      <c r="N8614" s="17" t="str">
        <f>IF(SalesData[[#This Row],[Profit]]&gt;0,"Profit","Loss")</f>
        <v>Profit</v>
      </c>
    </row>
    <row r="8615" spans="1:14" x14ac:dyDescent="0.25">
      <c r="A8615" s="1">
        <v>42997</v>
      </c>
      <c r="B8615" s="3">
        <f t="shared" si="402"/>
        <v>2017</v>
      </c>
      <c r="C8615" s="3">
        <f t="shared" si="403"/>
        <v>9</v>
      </c>
      <c r="D8615" t="s">
        <v>2252</v>
      </c>
      <c r="E8615" t="str">
        <f t="shared" si="404"/>
        <v>Justin Ritter20170919</v>
      </c>
      <c r="F8615">
        <f>IF(COUNTIF($E$2:E8615, E8615) = 1, MAX($F$1:F8614) + 1, INDEX($F$1:F8614, MATCH(E8615, $E$1:E8614, 0)))</f>
        <v>4286</v>
      </c>
      <c r="G8615" t="s">
        <v>91</v>
      </c>
      <c r="H8615" t="s">
        <v>39</v>
      </c>
      <c r="I8615" t="s">
        <v>40</v>
      </c>
      <c r="J8615" t="s">
        <v>767</v>
      </c>
      <c r="K8615" s="17">
        <v>191.98</v>
      </c>
      <c r="L8615" s="17">
        <v>3</v>
      </c>
      <c r="M8615" s="17">
        <v>19.2</v>
      </c>
      <c r="N8615" s="17" t="str">
        <f>IF(SalesData[[#This Row],[Profit]]&gt;0,"Profit","Loss")</f>
        <v>Profit</v>
      </c>
    </row>
    <row r="8616" spans="1:14" x14ac:dyDescent="0.25">
      <c r="A8616" s="1">
        <v>42997</v>
      </c>
      <c r="B8616" s="3">
        <f t="shared" si="402"/>
        <v>2017</v>
      </c>
      <c r="C8616" s="3">
        <f t="shared" si="403"/>
        <v>9</v>
      </c>
      <c r="D8616" t="s">
        <v>2252</v>
      </c>
      <c r="E8616" t="str">
        <f t="shared" si="404"/>
        <v>Justin Ritter20170919</v>
      </c>
      <c r="F8616">
        <f>IF(COUNTIF($E$2:E8616, E8616) = 1, MAX($F$1:F8615) + 1, INDEX($F$1:F8615, MATCH(E8616, $E$1:E8615, 0)))</f>
        <v>4286</v>
      </c>
      <c r="G8616" t="s">
        <v>91</v>
      </c>
      <c r="H8616" t="s">
        <v>11</v>
      </c>
      <c r="I8616" t="s">
        <v>24</v>
      </c>
      <c r="J8616" t="s">
        <v>406</v>
      </c>
      <c r="K8616" s="17">
        <v>23.83</v>
      </c>
      <c r="L8616" s="17">
        <v>3</v>
      </c>
      <c r="M8616" s="17">
        <v>6.55</v>
      </c>
      <c r="N8616" s="17" t="str">
        <f>IF(SalesData[[#This Row],[Profit]]&gt;0,"Profit","Loss")</f>
        <v>Profit</v>
      </c>
    </row>
    <row r="8617" spans="1:14" x14ac:dyDescent="0.25">
      <c r="A8617" s="1">
        <v>42997</v>
      </c>
      <c r="B8617" s="3">
        <f t="shared" si="402"/>
        <v>2017</v>
      </c>
      <c r="C8617" s="3">
        <f t="shared" si="403"/>
        <v>9</v>
      </c>
      <c r="D8617" t="s">
        <v>2252</v>
      </c>
      <c r="E8617" t="str">
        <f t="shared" si="404"/>
        <v>Justin Ritter20170919</v>
      </c>
      <c r="F8617">
        <f>IF(COUNTIF($E$2:E8617, E8617) = 1, MAX($F$1:F8616) + 1, INDEX($F$1:F8616, MATCH(E8617, $E$1:E8616, 0)))</f>
        <v>4286</v>
      </c>
      <c r="G8617" t="s">
        <v>91</v>
      </c>
      <c r="H8617" t="s">
        <v>34</v>
      </c>
      <c r="I8617" t="s">
        <v>47</v>
      </c>
      <c r="J8617" t="s">
        <v>48</v>
      </c>
      <c r="K8617" s="17">
        <v>409.22</v>
      </c>
      <c r="L8617" s="17">
        <v>8</v>
      </c>
      <c r="M8617" s="17">
        <v>61.38</v>
      </c>
      <c r="N8617" s="17" t="str">
        <f>IF(SalesData[[#This Row],[Profit]]&gt;0,"Profit","Loss")</f>
        <v>Profit</v>
      </c>
    </row>
    <row r="8618" spans="1:14" x14ac:dyDescent="0.25">
      <c r="A8618" s="1">
        <v>42997</v>
      </c>
      <c r="B8618" s="3">
        <f t="shared" si="402"/>
        <v>2017</v>
      </c>
      <c r="C8618" s="3">
        <f t="shared" si="403"/>
        <v>9</v>
      </c>
      <c r="D8618" t="s">
        <v>2252</v>
      </c>
      <c r="E8618" t="str">
        <f t="shared" si="404"/>
        <v>Justin Ritter20170919</v>
      </c>
      <c r="F8618">
        <f>IF(COUNTIF($E$2:E8618, E8618) = 1, MAX($F$1:F8617) + 1, INDEX($F$1:F8617, MATCH(E8618, $E$1:E8617, 0)))</f>
        <v>4286</v>
      </c>
      <c r="G8618" t="s">
        <v>91</v>
      </c>
      <c r="H8618" t="s">
        <v>34</v>
      </c>
      <c r="I8618" t="s">
        <v>74</v>
      </c>
      <c r="J8618" t="s">
        <v>99</v>
      </c>
      <c r="K8618" s="17">
        <v>72.59</v>
      </c>
      <c r="L8618" s="17">
        <v>2</v>
      </c>
      <c r="M8618" s="17">
        <v>-128.24</v>
      </c>
      <c r="N8618" s="17" t="str">
        <f>IF(SalesData[[#This Row],[Profit]]&gt;0,"Profit","Loss")</f>
        <v>Loss</v>
      </c>
    </row>
    <row r="8619" spans="1:14" x14ac:dyDescent="0.25">
      <c r="A8619" s="1">
        <v>42997</v>
      </c>
      <c r="B8619" s="3">
        <f t="shared" si="402"/>
        <v>2017</v>
      </c>
      <c r="C8619" s="3">
        <f t="shared" si="403"/>
        <v>9</v>
      </c>
      <c r="D8619" t="s">
        <v>1288</v>
      </c>
      <c r="E8619" t="str">
        <f t="shared" si="404"/>
        <v>Jessica Myrick20170919</v>
      </c>
      <c r="F8619">
        <f>IF(COUNTIF($E$2:E8619, E8619) = 1, MAX($F$1:F8618) + 1, INDEX($F$1:F8618, MATCH(E8619, $E$1:E8618, 0)))</f>
        <v>4287</v>
      </c>
      <c r="G8619" t="s">
        <v>149</v>
      </c>
      <c r="H8619" t="s">
        <v>11</v>
      </c>
      <c r="I8619" t="s">
        <v>12</v>
      </c>
      <c r="J8619" t="s">
        <v>2169</v>
      </c>
      <c r="K8619" s="17">
        <v>32.4</v>
      </c>
      <c r="L8619" s="17">
        <v>5</v>
      </c>
      <c r="M8619" s="17">
        <v>15.55</v>
      </c>
      <c r="N8619" s="17" t="str">
        <f>IF(SalesData[[#This Row],[Profit]]&gt;0,"Profit","Loss")</f>
        <v>Profit</v>
      </c>
    </row>
    <row r="8620" spans="1:14" x14ac:dyDescent="0.25">
      <c r="A8620" s="1">
        <v>42997</v>
      </c>
      <c r="B8620" s="3">
        <f t="shared" si="402"/>
        <v>2017</v>
      </c>
      <c r="C8620" s="3">
        <f t="shared" si="403"/>
        <v>9</v>
      </c>
      <c r="D8620" t="s">
        <v>2205</v>
      </c>
      <c r="E8620" t="str">
        <f t="shared" si="404"/>
        <v>Dave Poirier20170919</v>
      </c>
      <c r="F8620">
        <f>IF(COUNTIF($E$2:E8620, E8620) = 1, MAX($F$1:F8619) + 1, INDEX($F$1:F8619, MATCH(E8620, $E$1:E8619, 0)))</f>
        <v>4288</v>
      </c>
      <c r="G8620" t="s">
        <v>27</v>
      </c>
      <c r="H8620" t="s">
        <v>39</v>
      </c>
      <c r="I8620" t="s">
        <v>52</v>
      </c>
      <c r="J8620" t="s">
        <v>2278</v>
      </c>
      <c r="K8620" s="17">
        <v>149.94999999999999</v>
      </c>
      <c r="L8620" s="17">
        <v>5</v>
      </c>
      <c r="M8620" s="17">
        <v>31.49</v>
      </c>
      <c r="N8620" s="17" t="str">
        <f>IF(SalesData[[#This Row],[Profit]]&gt;0,"Profit","Loss")</f>
        <v>Profit</v>
      </c>
    </row>
    <row r="8621" spans="1:14" x14ac:dyDescent="0.25">
      <c r="A8621" s="1">
        <v>42997</v>
      </c>
      <c r="B8621" s="3">
        <f t="shared" si="402"/>
        <v>2017</v>
      </c>
      <c r="C8621" s="3">
        <f t="shared" si="403"/>
        <v>9</v>
      </c>
      <c r="D8621" t="s">
        <v>2205</v>
      </c>
      <c r="E8621" t="str">
        <f t="shared" si="404"/>
        <v>Dave Poirier20170919</v>
      </c>
      <c r="F8621">
        <f>IF(COUNTIF($E$2:E8621, E8621) = 1, MAX($F$1:F8620) + 1, INDEX($F$1:F8620, MATCH(E8621, $E$1:E8620, 0)))</f>
        <v>4288</v>
      </c>
      <c r="G8621" t="s">
        <v>27</v>
      </c>
      <c r="H8621" t="s">
        <v>11</v>
      </c>
      <c r="I8621" t="s">
        <v>24</v>
      </c>
      <c r="J8621" t="s">
        <v>2571</v>
      </c>
      <c r="K8621" s="17">
        <v>23.32</v>
      </c>
      <c r="L8621" s="17">
        <v>2</v>
      </c>
      <c r="M8621" s="17">
        <v>6.06</v>
      </c>
      <c r="N8621" s="17" t="str">
        <f>IF(SalesData[[#This Row],[Profit]]&gt;0,"Profit","Loss")</f>
        <v>Profit</v>
      </c>
    </row>
    <row r="8622" spans="1:14" x14ac:dyDescent="0.25">
      <c r="A8622" s="1">
        <v>42997</v>
      </c>
      <c r="B8622" s="3">
        <f t="shared" si="402"/>
        <v>2017</v>
      </c>
      <c r="C8622" s="3">
        <f t="shared" si="403"/>
        <v>9</v>
      </c>
      <c r="D8622" t="s">
        <v>2205</v>
      </c>
      <c r="E8622" t="str">
        <f t="shared" si="404"/>
        <v>Dave Poirier20170919</v>
      </c>
      <c r="F8622">
        <f>IF(COUNTIF($E$2:E8622, E8622) = 1, MAX($F$1:F8621) + 1, INDEX($F$1:F8621, MATCH(E8622, $E$1:E8621, 0)))</f>
        <v>4288</v>
      </c>
      <c r="G8622" t="s">
        <v>27</v>
      </c>
      <c r="H8622" t="s">
        <v>11</v>
      </c>
      <c r="I8622" t="s">
        <v>24</v>
      </c>
      <c r="J8622" t="s">
        <v>2469</v>
      </c>
      <c r="K8622" s="17">
        <v>16.739999999999998</v>
      </c>
      <c r="L8622" s="17">
        <v>3</v>
      </c>
      <c r="M8622" s="17">
        <v>4.8499999999999996</v>
      </c>
      <c r="N8622" s="17" t="str">
        <f>IF(SalesData[[#This Row],[Profit]]&gt;0,"Profit","Loss")</f>
        <v>Profit</v>
      </c>
    </row>
    <row r="8623" spans="1:14" x14ac:dyDescent="0.25">
      <c r="A8623" s="1">
        <v>42997</v>
      </c>
      <c r="B8623" s="3">
        <f t="shared" si="402"/>
        <v>2017</v>
      </c>
      <c r="C8623" s="3">
        <f t="shared" si="403"/>
        <v>9</v>
      </c>
      <c r="D8623" t="s">
        <v>1369</v>
      </c>
      <c r="E8623" t="str">
        <f t="shared" si="404"/>
        <v>Julie Prescott20170919</v>
      </c>
      <c r="F8623">
        <f>IF(COUNTIF($E$2:E8623, E8623) = 1, MAX($F$1:F8622) + 1, INDEX($F$1:F8622, MATCH(E8623, $E$1:E8622, 0)))</f>
        <v>4289</v>
      </c>
      <c r="G8623" t="s">
        <v>30</v>
      </c>
      <c r="H8623" t="s">
        <v>11</v>
      </c>
      <c r="I8623" t="s">
        <v>24</v>
      </c>
      <c r="J8623" t="s">
        <v>1206</v>
      </c>
      <c r="K8623" s="17">
        <v>35.4</v>
      </c>
      <c r="L8623" s="17">
        <v>5</v>
      </c>
      <c r="M8623" s="17">
        <v>13.45</v>
      </c>
      <c r="N8623" s="17" t="str">
        <f>IF(SalesData[[#This Row],[Profit]]&gt;0,"Profit","Loss")</f>
        <v>Profit</v>
      </c>
    </row>
    <row r="8624" spans="1:14" x14ac:dyDescent="0.25">
      <c r="A8624" s="1">
        <v>42997</v>
      </c>
      <c r="B8624" s="3">
        <f t="shared" si="402"/>
        <v>2017</v>
      </c>
      <c r="C8624" s="3">
        <f t="shared" si="403"/>
        <v>9</v>
      </c>
      <c r="D8624" t="s">
        <v>1817</v>
      </c>
      <c r="E8624" t="str">
        <f t="shared" si="404"/>
        <v>Adrian Barton20170919</v>
      </c>
      <c r="F8624">
        <f>IF(COUNTIF($E$2:E8624, E8624) = 1, MAX($F$1:F8623) + 1, INDEX($F$1:F8623, MATCH(E8624, $E$1:E8623, 0)))</f>
        <v>4290</v>
      </c>
      <c r="G8624" t="s">
        <v>95</v>
      </c>
      <c r="H8624" t="s">
        <v>11</v>
      </c>
      <c r="I8624" t="s">
        <v>18</v>
      </c>
      <c r="J8624" t="s">
        <v>211</v>
      </c>
      <c r="K8624" s="17">
        <v>12.62</v>
      </c>
      <c r="L8624" s="17">
        <v>2</v>
      </c>
      <c r="M8624" s="17">
        <v>-2.52</v>
      </c>
      <c r="N8624" s="17" t="str">
        <f>IF(SalesData[[#This Row],[Profit]]&gt;0,"Profit","Loss")</f>
        <v>Loss</v>
      </c>
    </row>
    <row r="8625" spans="1:14" x14ac:dyDescent="0.25">
      <c r="A8625" s="1">
        <v>42997</v>
      </c>
      <c r="B8625" s="3">
        <f t="shared" si="402"/>
        <v>2017</v>
      </c>
      <c r="C8625" s="3">
        <f t="shared" si="403"/>
        <v>9</v>
      </c>
      <c r="D8625" t="s">
        <v>1817</v>
      </c>
      <c r="E8625" t="str">
        <f t="shared" si="404"/>
        <v>Adrian Barton20170919</v>
      </c>
      <c r="F8625">
        <f>IF(COUNTIF($E$2:E8625, E8625) = 1, MAX($F$1:F8624) + 1, INDEX($F$1:F8624, MATCH(E8625, $E$1:E8624, 0)))</f>
        <v>4290</v>
      </c>
      <c r="G8625" t="s">
        <v>95</v>
      </c>
      <c r="H8625" t="s">
        <v>39</v>
      </c>
      <c r="I8625" t="s">
        <v>52</v>
      </c>
      <c r="J8625" t="s">
        <v>636</v>
      </c>
      <c r="K8625" s="17">
        <v>89.58</v>
      </c>
      <c r="L8625" s="17">
        <v>2</v>
      </c>
      <c r="M8625" s="17">
        <v>4.4800000000000004</v>
      </c>
      <c r="N8625" s="17" t="str">
        <f>IF(SalesData[[#This Row],[Profit]]&gt;0,"Profit","Loss")</f>
        <v>Profit</v>
      </c>
    </row>
    <row r="8626" spans="1:14" x14ac:dyDescent="0.25">
      <c r="A8626" s="1">
        <v>42997</v>
      </c>
      <c r="B8626" s="3">
        <f t="shared" si="402"/>
        <v>2017</v>
      </c>
      <c r="C8626" s="3">
        <f t="shared" si="403"/>
        <v>9</v>
      </c>
      <c r="D8626" t="s">
        <v>1817</v>
      </c>
      <c r="E8626" t="str">
        <f t="shared" si="404"/>
        <v>Adrian Barton20170919</v>
      </c>
      <c r="F8626">
        <f>IF(COUNTIF($E$2:E8626, E8626) = 1, MAX($F$1:F8625) + 1, INDEX($F$1:F8625, MATCH(E8626, $E$1:E8625, 0)))</f>
        <v>4290</v>
      </c>
      <c r="G8626" t="s">
        <v>95</v>
      </c>
      <c r="H8626" t="s">
        <v>39</v>
      </c>
      <c r="I8626" t="s">
        <v>40</v>
      </c>
      <c r="J8626" t="s">
        <v>313</v>
      </c>
      <c r="K8626" s="17">
        <v>471.92</v>
      </c>
      <c r="L8626" s="17">
        <v>2</v>
      </c>
      <c r="M8626" s="17">
        <v>29.5</v>
      </c>
      <c r="N8626" s="17" t="str">
        <f>IF(SalesData[[#This Row],[Profit]]&gt;0,"Profit","Loss")</f>
        <v>Profit</v>
      </c>
    </row>
    <row r="8627" spans="1:14" x14ac:dyDescent="0.25">
      <c r="A8627" s="1">
        <v>42997</v>
      </c>
      <c r="B8627" s="3">
        <f t="shared" si="402"/>
        <v>2017</v>
      </c>
      <c r="C8627" s="3">
        <f t="shared" si="403"/>
        <v>9</v>
      </c>
      <c r="D8627" t="s">
        <v>1817</v>
      </c>
      <c r="E8627" t="str">
        <f t="shared" si="404"/>
        <v>Adrian Barton20170919</v>
      </c>
      <c r="F8627">
        <f>IF(COUNTIF($E$2:E8627, E8627) = 1, MAX($F$1:F8626) + 1, INDEX($F$1:F8626, MATCH(E8627, $E$1:E8626, 0)))</f>
        <v>4290</v>
      </c>
      <c r="G8627" t="s">
        <v>95</v>
      </c>
      <c r="H8627" t="s">
        <v>11</v>
      </c>
      <c r="I8627" t="s">
        <v>20</v>
      </c>
      <c r="J8627" t="s">
        <v>1503</v>
      </c>
      <c r="K8627" s="17">
        <v>18.18</v>
      </c>
      <c r="L8627" s="17">
        <v>4</v>
      </c>
      <c r="M8627" s="17">
        <v>-13.94</v>
      </c>
      <c r="N8627" s="17" t="str">
        <f>IF(SalesData[[#This Row],[Profit]]&gt;0,"Profit","Loss")</f>
        <v>Loss</v>
      </c>
    </row>
    <row r="8628" spans="1:14" x14ac:dyDescent="0.25">
      <c r="A8628" s="1">
        <v>42997</v>
      </c>
      <c r="B8628" s="3">
        <f t="shared" si="402"/>
        <v>2017</v>
      </c>
      <c r="C8628" s="3">
        <f t="shared" si="403"/>
        <v>9</v>
      </c>
      <c r="D8628" t="s">
        <v>696</v>
      </c>
      <c r="E8628" t="str">
        <f t="shared" si="404"/>
        <v>Frank Gastineau20170919</v>
      </c>
      <c r="F8628">
        <f>IF(COUNTIF($E$2:E8628, E8628) = 1, MAX($F$1:F8627) + 1, INDEX($F$1:F8627, MATCH(E8628, $E$1:E8627, 0)))</f>
        <v>4291</v>
      </c>
      <c r="G8628" t="s">
        <v>23</v>
      </c>
      <c r="H8628" t="s">
        <v>11</v>
      </c>
      <c r="I8628" t="s">
        <v>20</v>
      </c>
      <c r="J8628" t="s">
        <v>1763</v>
      </c>
      <c r="K8628" s="17">
        <v>4.84</v>
      </c>
      <c r="L8628" s="17">
        <v>3</v>
      </c>
      <c r="M8628" s="17">
        <v>-3.39</v>
      </c>
      <c r="N8628" s="17" t="str">
        <f>IF(SalesData[[#This Row],[Profit]]&gt;0,"Profit","Loss")</f>
        <v>Loss</v>
      </c>
    </row>
    <row r="8629" spans="1:14" x14ac:dyDescent="0.25">
      <c r="A8629" s="1">
        <v>42998</v>
      </c>
      <c r="B8629" s="3">
        <f t="shared" si="402"/>
        <v>2017</v>
      </c>
      <c r="C8629" s="3">
        <f t="shared" si="403"/>
        <v>9</v>
      </c>
      <c r="D8629" t="s">
        <v>58</v>
      </c>
      <c r="E8629" t="str">
        <f t="shared" si="404"/>
        <v>Seth Vernon20170920</v>
      </c>
      <c r="F8629">
        <f>IF(COUNTIF($E$2:E8629, E8629) = 1, MAX($F$1:F8628) + 1, INDEX($F$1:F8628, MATCH(E8629, $E$1:E8628, 0)))</f>
        <v>4292</v>
      </c>
      <c r="G8629" t="s">
        <v>149</v>
      </c>
      <c r="H8629" t="s">
        <v>34</v>
      </c>
      <c r="I8629" t="s">
        <v>35</v>
      </c>
      <c r="J8629" t="s">
        <v>2404</v>
      </c>
      <c r="K8629" s="17">
        <v>272.64999999999998</v>
      </c>
      <c r="L8629" s="17">
        <v>3</v>
      </c>
      <c r="M8629" s="17">
        <v>18.18</v>
      </c>
      <c r="N8629" s="17" t="str">
        <f>IF(SalesData[[#This Row],[Profit]]&gt;0,"Profit","Loss")</f>
        <v>Profit</v>
      </c>
    </row>
    <row r="8630" spans="1:14" x14ac:dyDescent="0.25">
      <c r="A8630" s="1">
        <v>42998</v>
      </c>
      <c r="B8630" s="3">
        <f t="shared" si="402"/>
        <v>2017</v>
      </c>
      <c r="C8630" s="3">
        <f t="shared" si="403"/>
        <v>9</v>
      </c>
      <c r="D8630" t="s">
        <v>58</v>
      </c>
      <c r="E8630" t="str">
        <f t="shared" si="404"/>
        <v>Seth Vernon20170920</v>
      </c>
      <c r="F8630">
        <f>IF(COUNTIF($E$2:E8630, E8630) = 1, MAX($F$1:F8629) + 1, INDEX($F$1:F8629, MATCH(E8630, $E$1:E8629, 0)))</f>
        <v>4292</v>
      </c>
      <c r="G8630" t="s">
        <v>149</v>
      </c>
      <c r="H8630" t="s">
        <v>39</v>
      </c>
      <c r="I8630" t="s">
        <v>52</v>
      </c>
      <c r="J8630" t="s">
        <v>351</v>
      </c>
      <c r="K8630" s="17">
        <v>212.8</v>
      </c>
      <c r="L8630" s="17">
        <v>2</v>
      </c>
      <c r="M8630" s="17">
        <v>95.76</v>
      </c>
      <c r="N8630" s="17" t="str">
        <f>IF(SalesData[[#This Row],[Profit]]&gt;0,"Profit","Loss")</f>
        <v>Profit</v>
      </c>
    </row>
    <row r="8631" spans="1:14" x14ac:dyDescent="0.25">
      <c r="A8631" s="1">
        <v>42998</v>
      </c>
      <c r="B8631" s="3">
        <f t="shared" si="402"/>
        <v>2017</v>
      </c>
      <c r="C8631" s="3">
        <f t="shared" si="403"/>
        <v>9</v>
      </c>
      <c r="D8631" t="s">
        <v>58</v>
      </c>
      <c r="E8631" t="str">
        <f t="shared" si="404"/>
        <v>Seth Vernon20170920</v>
      </c>
      <c r="F8631">
        <f>IF(COUNTIF($E$2:E8631, E8631) = 1, MAX($F$1:F8630) + 1, INDEX($F$1:F8630, MATCH(E8631, $E$1:E8630, 0)))</f>
        <v>4292</v>
      </c>
      <c r="G8631" t="s">
        <v>149</v>
      </c>
      <c r="H8631" t="s">
        <v>11</v>
      </c>
      <c r="I8631" t="s">
        <v>12</v>
      </c>
      <c r="J8631" t="s">
        <v>2485</v>
      </c>
      <c r="K8631" s="17">
        <v>38.520000000000003</v>
      </c>
      <c r="L8631" s="17">
        <v>9</v>
      </c>
      <c r="M8631" s="17">
        <v>18.100000000000001</v>
      </c>
      <c r="N8631" s="17" t="str">
        <f>IF(SalesData[[#This Row],[Profit]]&gt;0,"Profit","Loss")</f>
        <v>Profit</v>
      </c>
    </row>
    <row r="8632" spans="1:14" x14ac:dyDescent="0.25">
      <c r="A8632" s="1">
        <v>42998</v>
      </c>
      <c r="B8632" s="3">
        <f t="shared" si="402"/>
        <v>2017</v>
      </c>
      <c r="C8632" s="3">
        <f t="shared" si="403"/>
        <v>9</v>
      </c>
      <c r="D8632" t="s">
        <v>58</v>
      </c>
      <c r="E8632" t="str">
        <f t="shared" si="404"/>
        <v>Seth Vernon20170920</v>
      </c>
      <c r="F8632">
        <f>IF(COUNTIF($E$2:E8632, E8632) = 1, MAX($F$1:F8631) + 1, INDEX($F$1:F8631, MATCH(E8632, $E$1:E8631, 0)))</f>
        <v>4292</v>
      </c>
      <c r="G8632" t="s">
        <v>149</v>
      </c>
      <c r="H8632" t="s">
        <v>39</v>
      </c>
      <c r="I8632" t="s">
        <v>52</v>
      </c>
      <c r="J8632" t="s">
        <v>652</v>
      </c>
      <c r="K8632" s="17">
        <v>72.64</v>
      </c>
      <c r="L8632" s="17">
        <v>2</v>
      </c>
      <c r="M8632" s="17">
        <v>21.79</v>
      </c>
      <c r="N8632" s="17" t="str">
        <f>IF(SalesData[[#This Row],[Profit]]&gt;0,"Profit","Loss")</f>
        <v>Profit</v>
      </c>
    </row>
    <row r="8633" spans="1:14" x14ac:dyDescent="0.25">
      <c r="A8633" s="1">
        <v>42998</v>
      </c>
      <c r="B8633" s="3">
        <f t="shared" si="402"/>
        <v>2017</v>
      </c>
      <c r="C8633" s="3">
        <f t="shared" si="403"/>
        <v>9</v>
      </c>
      <c r="D8633" t="s">
        <v>58</v>
      </c>
      <c r="E8633" t="str">
        <f t="shared" si="404"/>
        <v>Seth Vernon20170920</v>
      </c>
      <c r="F8633">
        <f>IF(COUNTIF($E$2:E8633, E8633) = 1, MAX($F$1:F8632) + 1, INDEX($F$1:F8632, MATCH(E8633, $E$1:E8632, 0)))</f>
        <v>4292</v>
      </c>
      <c r="G8633" t="s">
        <v>149</v>
      </c>
      <c r="H8633" t="s">
        <v>11</v>
      </c>
      <c r="I8633" t="s">
        <v>18</v>
      </c>
      <c r="J8633" t="s">
        <v>1472</v>
      </c>
      <c r="K8633" s="17">
        <v>45.4</v>
      </c>
      <c r="L8633" s="17">
        <v>4</v>
      </c>
      <c r="M8633" s="17">
        <v>12.71</v>
      </c>
      <c r="N8633" s="17" t="str">
        <f>IF(SalesData[[#This Row],[Profit]]&gt;0,"Profit","Loss")</f>
        <v>Profit</v>
      </c>
    </row>
    <row r="8634" spans="1:14" x14ac:dyDescent="0.25">
      <c r="A8634" s="1">
        <v>42998</v>
      </c>
      <c r="B8634" s="3">
        <f t="shared" si="402"/>
        <v>2017</v>
      </c>
      <c r="C8634" s="3">
        <f t="shared" si="403"/>
        <v>9</v>
      </c>
      <c r="D8634" t="s">
        <v>58</v>
      </c>
      <c r="E8634" t="str">
        <f t="shared" si="404"/>
        <v>Seth Vernon20170920</v>
      </c>
      <c r="F8634">
        <f>IF(COUNTIF($E$2:E8634, E8634) = 1, MAX($F$1:F8633) + 1, INDEX($F$1:F8633, MATCH(E8634, $E$1:E8633, 0)))</f>
        <v>4292</v>
      </c>
      <c r="G8634" t="s">
        <v>149</v>
      </c>
      <c r="H8634" t="s">
        <v>11</v>
      </c>
      <c r="I8634" t="s">
        <v>12</v>
      </c>
      <c r="J8634" t="s">
        <v>2387</v>
      </c>
      <c r="K8634" s="17">
        <v>13.76</v>
      </c>
      <c r="L8634" s="17">
        <v>2</v>
      </c>
      <c r="M8634" s="17">
        <v>6.33</v>
      </c>
      <c r="N8634" s="17" t="str">
        <f>IF(SalesData[[#This Row],[Profit]]&gt;0,"Profit","Loss")</f>
        <v>Profit</v>
      </c>
    </row>
    <row r="8635" spans="1:14" x14ac:dyDescent="0.25">
      <c r="A8635" s="1">
        <v>42998</v>
      </c>
      <c r="B8635" s="3">
        <f t="shared" si="402"/>
        <v>2017</v>
      </c>
      <c r="C8635" s="3">
        <f t="shared" si="403"/>
        <v>9</v>
      </c>
      <c r="D8635" t="s">
        <v>58</v>
      </c>
      <c r="E8635" t="str">
        <f t="shared" si="404"/>
        <v>Seth Vernon20170920</v>
      </c>
      <c r="F8635">
        <f>IF(COUNTIF($E$2:E8635, E8635) = 1, MAX($F$1:F8634) + 1, INDEX($F$1:F8634, MATCH(E8635, $E$1:E8634, 0)))</f>
        <v>4292</v>
      </c>
      <c r="G8635" t="s">
        <v>149</v>
      </c>
      <c r="H8635" t="s">
        <v>34</v>
      </c>
      <c r="I8635" t="s">
        <v>35</v>
      </c>
      <c r="J8635" t="s">
        <v>2029</v>
      </c>
      <c r="K8635" s="17">
        <v>80.989999999999995</v>
      </c>
      <c r="L8635" s="17">
        <v>1</v>
      </c>
      <c r="M8635" s="17">
        <v>8.1</v>
      </c>
      <c r="N8635" s="17" t="str">
        <f>IF(SalesData[[#This Row],[Profit]]&gt;0,"Profit","Loss")</f>
        <v>Profit</v>
      </c>
    </row>
    <row r="8636" spans="1:14" x14ac:dyDescent="0.25">
      <c r="A8636" s="1">
        <v>42998</v>
      </c>
      <c r="B8636" s="3">
        <f t="shared" si="402"/>
        <v>2017</v>
      </c>
      <c r="C8636" s="3">
        <f t="shared" si="403"/>
        <v>9</v>
      </c>
      <c r="D8636" t="s">
        <v>58</v>
      </c>
      <c r="E8636" t="str">
        <f t="shared" si="404"/>
        <v>Seth Vernon20170920</v>
      </c>
      <c r="F8636">
        <f>IF(COUNTIF($E$2:E8636, E8636) = 1, MAX($F$1:F8635) + 1, INDEX($F$1:F8635, MATCH(E8636, $E$1:E8635, 0)))</f>
        <v>4292</v>
      </c>
      <c r="G8636" t="s">
        <v>149</v>
      </c>
      <c r="H8636" t="s">
        <v>11</v>
      </c>
      <c r="I8636" t="s">
        <v>20</v>
      </c>
      <c r="J8636" t="s">
        <v>150</v>
      </c>
      <c r="K8636" s="17">
        <v>11.78</v>
      </c>
      <c r="L8636" s="17">
        <v>3</v>
      </c>
      <c r="M8636" s="17">
        <v>3.98</v>
      </c>
      <c r="N8636" s="17" t="str">
        <f>IF(SalesData[[#This Row],[Profit]]&gt;0,"Profit","Loss")</f>
        <v>Profit</v>
      </c>
    </row>
    <row r="8637" spans="1:14" x14ac:dyDescent="0.25">
      <c r="A8637" s="1">
        <v>42998</v>
      </c>
      <c r="B8637" s="3">
        <f t="shared" si="402"/>
        <v>2017</v>
      </c>
      <c r="C8637" s="3">
        <f t="shared" si="403"/>
        <v>9</v>
      </c>
      <c r="D8637" t="s">
        <v>58</v>
      </c>
      <c r="E8637" t="str">
        <f t="shared" si="404"/>
        <v>Seth Vernon20170920</v>
      </c>
      <c r="F8637">
        <f>IF(COUNTIF($E$2:E8637, E8637) = 1, MAX($F$1:F8636) + 1, INDEX($F$1:F8636, MATCH(E8637, $E$1:E8636, 0)))</f>
        <v>4292</v>
      </c>
      <c r="G8637" t="s">
        <v>149</v>
      </c>
      <c r="H8637" t="s">
        <v>11</v>
      </c>
      <c r="I8637" t="s">
        <v>43</v>
      </c>
      <c r="J8637" t="s">
        <v>962</v>
      </c>
      <c r="K8637" s="17">
        <v>4.3600000000000003</v>
      </c>
      <c r="L8637" s="17">
        <v>2</v>
      </c>
      <c r="M8637" s="17">
        <v>1.79</v>
      </c>
      <c r="N8637" s="17" t="str">
        <f>IF(SalesData[[#This Row],[Profit]]&gt;0,"Profit","Loss")</f>
        <v>Profit</v>
      </c>
    </row>
    <row r="8638" spans="1:14" x14ac:dyDescent="0.25">
      <c r="A8638" s="1">
        <v>42998</v>
      </c>
      <c r="B8638" s="3">
        <f t="shared" si="402"/>
        <v>2017</v>
      </c>
      <c r="C8638" s="3">
        <f t="shared" si="403"/>
        <v>9</v>
      </c>
      <c r="D8638" t="s">
        <v>58</v>
      </c>
      <c r="E8638" t="str">
        <f t="shared" si="404"/>
        <v>Seth Vernon20170920</v>
      </c>
      <c r="F8638">
        <f>IF(COUNTIF($E$2:E8638, E8638) = 1, MAX($F$1:F8637) + 1, INDEX($F$1:F8637, MATCH(E8638, $E$1:E8637, 0)))</f>
        <v>4292</v>
      </c>
      <c r="G8638" t="s">
        <v>149</v>
      </c>
      <c r="H8638" t="s">
        <v>34</v>
      </c>
      <c r="I8638" t="s">
        <v>35</v>
      </c>
      <c r="J8638" t="s">
        <v>1982</v>
      </c>
      <c r="K8638" s="17">
        <v>2888.13</v>
      </c>
      <c r="L8638" s="17">
        <v>11</v>
      </c>
      <c r="M8638" s="17">
        <v>609.72</v>
      </c>
      <c r="N8638" s="17" t="str">
        <f>IF(SalesData[[#This Row],[Profit]]&gt;0,"Profit","Loss")</f>
        <v>Profit</v>
      </c>
    </row>
    <row r="8639" spans="1:14" x14ac:dyDescent="0.25">
      <c r="A8639" s="1">
        <v>42998</v>
      </c>
      <c r="B8639" s="3">
        <f t="shared" si="402"/>
        <v>2017</v>
      </c>
      <c r="C8639" s="3">
        <f t="shared" si="403"/>
        <v>9</v>
      </c>
      <c r="D8639" t="s">
        <v>58</v>
      </c>
      <c r="E8639" t="str">
        <f t="shared" si="404"/>
        <v>Seth Vernon20170920</v>
      </c>
      <c r="F8639">
        <f>IF(COUNTIF($E$2:E8639, E8639) = 1, MAX($F$1:F8638) + 1, INDEX($F$1:F8638, MATCH(E8639, $E$1:E8638, 0)))</f>
        <v>4292</v>
      </c>
      <c r="G8639" t="s">
        <v>149</v>
      </c>
      <c r="H8639" t="s">
        <v>39</v>
      </c>
      <c r="I8639" t="s">
        <v>40</v>
      </c>
      <c r="J8639" t="s">
        <v>676</v>
      </c>
      <c r="K8639" s="17">
        <v>1299.6600000000001</v>
      </c>
      <c r="L8639" s="17">
        <v>2</v>
      </c>
      <c r="M8639" s="17">
        <v>350.91</v>
      </c>
      <c r="N8639" s="17" t="str">
        <f>IF(SalesData[[#This Row],[Profit]]&gt;0,"Profit","Loss")</f>
        <v>Profit</v>
      </c>
    </row>
    <row r="8640" spans="1:14" x14ac:dyDescent="0.25">
      <c r="A8640" s="1">
        <v>42998</v>
      </c>
      <c r="B8640" s="3">
        <f t="shared" si="402"/>
        <v>2017</v>
      </c>
      <c r="C8640" s="3">
        <f t="shared" si="403"/>
        <v>9</v>
      </c>
      <c r="D8640" t="s">
        <v>58</v>
      </c>
      <c r="E8640" t="str">
        <f t="shared" si="404"/>
        <v>Seth Vernon20170920</v>
      </c>
      <c r="F8640">
        <f>IF(COUNTIF($E$2:E8640, E8640) = 1, MAX($F$1:F8639) + 1, INDEX($F$1:F8639, MATCH(E8640, $E$1:E8639, 0)))</f>
        <v>4292</v>
      </c>
      <c r="G8640" t="s">
        <v>149</v>
      </c>
      <c r="H8640" t="s">
        <v>34</v>
      </c>
      <c r="I8640" t="s">
        <v>35</v>
      </c>
      <c r="J8640" t="s">
        <v>991</v>
      </c>
      <c r="K8640" s="17">
        <v>2254.41</v>
      </c>
      <c r="L8640" s="17">
        <v>5</v>
      </c>
      <c r="M8640" s="17">
        <v>375.74</v>
      </c>
      <c r="N8640" s="17" t="str">
        <f>IF(SalesData[[#This Row],[Profit]]&gt;0,"Profit","Loss")</f>
        <v>Profit</v>
      </c>
    </row>
    <row r="8641" spans="1:14" x14ac:dyDescent="0.25">
      <c r="A8641" s="1">
        <v>42998</v>
      </c>
      <c r="B8641" s="3">
        <f t="shared" si="402"/>
        <v>2017</v>
      </c>
      <c r="C8641" s="3">
        <f t="shared" si="403"/>
        <v>9</v>
      </c>
      <c r="D8641" t="s">
        <v>58</v>
      </c>
      <c r="E8641" t="str">
        <f t="shared" si="404"/>
        <v>Seth Vernon20170920</v>
      </c>
      <c r="F8641">
        <f>IF(COUNTIF($E$2:E8641, E8641) = 1, MAX($F$1:F8640) + 1, INDEX($F$1:F8640, MATCH(E8641, $E$1:E8640, 0)))</f>
        <v>4292</v>
      </c>
      <c r="G8641" t="s">
        <v>149</v>
      </c>
      <c r="H8641" t="s">
        <v>39</v>
      </c>
      <c r="I8641" t="s">
        <v>40</v>
      </c>
      <c r="J8641" t="s">
        <v>832</v>
      </c>
      <c r="K8641" s="17">
        <v>104.85</v>
      </c>
      <c r="L8641" s="17">
        <v>3</v>
      </c>
      <c r="M8641" s="17">
        <v>28.31</v>
      </c>
      <c r="N8641" s="17" t="str">
        <f>IF(SalesData[[#This Row],[Profit]]&gt;0,"Profit","Loss")</f>
        <v>Profit</v>
      </c>
    </row>
    <row r="8642" spans="1:14" x14ac:dyDescent="0.25">
      <c r="A8642" s="1">
        <v>42998</v>
      </c>
      <c r="B8642" s="3">
        <f t="shared" ref="B8642:B8705" si="405">YEAR(A8642)</f>
        <v>2017</v>
      </c>
      <c r="C8642" s="3">
        <f t="shared" ref="C8642:C8705" si="406">MONTH(A8642)</f>
        <v>9</v>
      </c>
      <c r="D8642" t="s">
        <v>58</v>
      </c>
      <c r="E8642" t="str">
        <f t="shared" ref="E8642:E8705" si="407">D8642 &amp; TEXT(A8642, "yyyymmdd")</f>
        <v>Seth Vernon20170920</v>
      </c>
      <c r="F8642">
        <f>IF(COUNTIF($E$2:E8642, E8642) = 1, MAX($F$1:F8641) + 1, INDEX($F$1:F8641, MATCH(E8642, $E$1:E8641, 0)))</f>
        <v>4292</v>
      </c>
      <c r="G8642" t="s">
        <v>149</v>
      </c>
      <c r="H8642" t="s">
        <v>39</v>
      </c>
      <c r="I8642" t="s">
        <v>52</v>
      </c>
      <c r="J8642" t="s">
        <v>2235</v>
      </c>
      <c r="K8642" s="17">
        <v>59.97</v>
      </c>
      <c r="L8642" s="17">
        <v>3</v>
      </c>
      <c r="M8642" s="17">
        <v>20.39</v>
      </c>
      <c r="N8642" s="17" t="str">
        <f>IF(SalesData[[#This Row],[Profit]]&gt;0,"Profit","Loss")</f>
        <v>Profit</v>
      </c>
    </row>
    <row r="8643" spans="1:14" x14ac:dyDescent="0.25">
      <c r="A8643" s="1">
        <v>42999</v>
      </c>
      <c r="B8643" s="3">
        <f t="shared" si="405"/>
        <v>2017</v>
      </c>
      <c r="C8643" s="3">
        <f t="shared" si="406"/>
        <v>9</v>
      </c>
      <c r="D8643" t="s">
        <v>1148</v>
      </c>
      <c r="E8643" t="str">
        <f t="shared" si="407"/>
        <v>Rick Hansen20170921</v>
      </c>
      <c r="F8643">
        <f>IF(COUNTIF($E$2:E8643, E8643) = 1, MAX($F$1:F8642) + 1, INDEX($F$1:F8642, MATCH(E8643, $E$1:E8642, 0)))</f>
        <v>4293</v>
      </c>
      <c r="G8643" t="s">
        <v>315</v>
      </c>
      <c r="H8643" t="s">
        <v>11</v>
      </c>
      <c r="I8643" t="s">
        <v>20</v>
      </c>
      <c r="J8643" t="s">
        <v>899</v>
      </c>
      <c r="K8643" s="17">
        <v>20.16</v>
      </c>
      <c r="L8643" s="17">
        <v>7</v>
      </c>
      <c r="M8643" s="17">
        <v>9.8800000000000008</v>
      </c>
      <c r="N8643" s="17" t="str">
        <f>IF(SalesData[[#This Row],[Profit]]&gt;0,"Profit","Loss")</f>
        <v>Profit</v>
      </c>
    </row>
    <row r="8644" spans="1:14" x14ac:dyDescent="0.25">
      <c r="A8644" s="1">
        <v>42999</v>
      </c>
      <c r="B8644" s="3">
        <f t="shared" si="405"/>
        <v>2017</v>
      </c>
      <c r="C8644" s="3">
        <f t="shared" si="406"/>
        <v>9</v>
      </c>
      <c r="D8644" t="s">
        <v>277</v>
      </c>
      <c r="E8644" t="str">
        <f t="shared" si="407"/>
        <v>Kean Thornton20170921</v>
      </c>
      <c r="F8644">
        <f>IF(COUNTIF($E$2:E8644, E8644) = 1, MAX($F$1:F8643) + 1, INDEX($F$1:F8643, MATCH(E8644, $E$1:E8643, 0)))</f>
        <v>4294</v>
      </c>
      <c r="G8644" t="s">
        <v>30</v>
      </c>
      <c r="H8644" t="s">
        <v>11</v>
      </c>
      <c r="I8644" t="s">
        <v>92</v>
      </c>
      <c r="J8644" t="s">
        <v>1640</v>
      </c>
      <c r="K8644" s="17">
        <v>80.48</v>
      </c>
      <c r="L8644" s="17">
        <v>1</v>
      </c>
      <c r="M8644" s="17">
        <v>24.14</v>
      </c>
      <c r="N8644" s="17" t="str">
        <f>IF(SalesData[[#This Row],[Profit]]&gt;0,"Profit","Loss")</f>
        <v>Profit</v>
      </c>
    </row>
    <row r="8645" spans="1:14" x14ac:dyDescent="0.25">
      <c r="A8645" s="1">
        <v>42999</v>
      </c>
      <c r="B8645" s="3">
        <f t="shared" si="405"/>
        <v>2017</v>
      </c>
      <c r="C8645" s="3">
        <f t="shared" si="406"/>
        <v>9</v>
      </c>
      <c r="D8645" t="s">
        <v>622</v>
      </c>
      <c r="E8645" t="str">
        <f t="shared" si="407"/>
        <v>Emily Burns20170921</v>
      </c>
      <c r="F8645">
        <f>IF(COUNTIF($E$2:E8645, E8645) = 1, MAX($F$1:F8644) + 1, INDEX($F$1:F8644, MATCH(E8645, $E$1:E8644, 0)))</f>
        <v>4295</v>
      </c>
      <c r="G8645" t="s">
        <v>23</v>
      </c>
      <c r="H8645" t="s">
        <v>11</v>
      </c>
      <c r="I8645" t="s">
        <v>20</v>
      </c>
      <c r="J8645" t="s">
        <v>1176</v>
      </c>
      <c r="K8645" s="17">
        <v>1.91</v>
      </c>
      <c r="L8645" s="17">
        <v>2</v>
      </c>
      <c r="M8645" s="17">
        <v>-1.53</v>
      </c>
      <c r="N8645" s="17" t="str">
        <f>IF(SalesData[[#This Row],[Profit]]&gt;0,"Profit","Loss")</f>
        <v>Loss</v>
      </c>
    </row>
    <row r="8646" spans="1:14" x14ac:dyDescent="0.25">
      <c r="A8646" s="1">
        <v>42999</v>
      </c>
      <c r="B8646" s="3">
        <f t="shared" si="405"/>
        <v>2017</v>
      </c>
      <c r="C8646" s="3">
        <f t="shared" si="406"/>
        <v>9</v>
      </c>
      <c r="D8646" t="s">
        <v>2095</v>
      </c>
      <c r="E8646" t="str">
        <f t="shared" si="407"/>
        <v>Muhammed Lee20170921</v>
      </c>
      <c r="F8646">
        <f>IF(COUNTIF($E$2:E8646, E8646) = 1, MAX($F$1:F8645) + 1, INDEX($F$1:F8645, MATCH(E8646, $E$1:E8645, 0)))</f>
        <v>4296</v>
      </c>
      <c r="G8646" t="s">
        <v>164</v>
      </c>
      <c r="H8646" t="s">
        <v>39</v>
      </c>
      <c r="I8646" t="s">
        <v>52</v>
      </c>
      <c r="J8646" t="s">
        <v>867</v>
      </c>
      <c r="K8646" s="17">
        <v>71.98</v>
      </c>
      <c r="L8646" s="17">
        <v>2</v>
      </c>
      <c r="M8646" s="17">
        <v>15.12</v>
      </c>
      <c r="N8646" s="17" t="str">
        <f>IF(SalesData[[#This Row],[Profit]]&gt;0,"Profit","Loss")</f>
        <v>Profit</v>
      </c>
    </row>
    <row r="8647" spans="1:14" x14ac:dyDescent="0.25">
      <c r="A8647" s="1">
        <v>42999</v>
      </c>
      <c r="B8647" s="3">
        <f t="shared" si="405"/>
        <v>2017</v>
      </c>
      <c r="C8647" s="3">
        <f t="shared" si="406"/>
        <v>9</v>
      </c>
      <c r="D8647" t="s">
        <v>2095</v>
      </c>
      <c r="E8647" t="str">
        <f t="shared" si="407"/>
        <v>Muhammed Lee20170921</v>
      </c>
      <c r="F8647">
        <f>IF(COUNTIF($E$2:E8647, E8647) = 1, MAX($F$1:F8646) + 1, INDEX($F$1:F8646, MATCH(E8647, $E$1:E8646, 0)))</f>
        <v>4296</v>
      </c>
      <c r="G8647" t="s">
        <v>164</v>
      </c>
      <c r="H8647" t="s">
        <v>39</v>
      </c>
      <c r="I8647" t="s">
        <v>52</v>
      </c>
      <c r="J8647" t="s">
        <v>804</v>
      </c>
      <c r="K8647" s="17">
        <v>79.98</v>
      </c>
      <c r="L8647" s="17">
        <v>2</v>
      </c>
      <c r="M8647" s="17">
        <v>26.39</v>
      </c>
      <c r="N8647" s="17" t="str">
        <f>IF(SalesData[[#This Row],[Profit]]&gt;0,"Profit","Loss")</f>
        <v>Profit</v>
      </c>
    </row>
    <row r="8648" spans="1:14" x14ac:dyDescent="0.25">
      <c r="A8648" s="1">
        <v>42999</v>
      </c>
      <c r="B8648" s="3">
        <f t="shared" si="405"/>
        <v>2017</v>
      </c>
      <c r="C8648" s="3">
        <f t="shared" si="406"/>
        <v>9</v>
      </c>
      <c r="D8648" t="s">
        <v>884</v>
      </c>
      <c r="E8648" t="str">
        <f t="shared" si="407"/>
        <v>Dan Lawera20170921</v>
      </c>
      <c r="F8648">
        <f>IF(COUNTIF($E$2:E8648, E8648) = 1, MAX($F$1:F8647) + 1, INDEX($F$1:F8647, MATCH(E8648, $E$1:E8647, 0)))</f>
        <v>4297</v>
      </c>
      <c r="G8648" t="s">
        <v>123</v>
      </c>
      <c r="H8648" t="s">
        <v>11</v>
      </c>
      <c r="I8648" t="s">
        <v>20</v>
      </c>
      <c r="J8648" t="s">
        <v>485</v>
      </c>
      <c r="K8648" s="17">
        <v>12.29</v>
      </c>
      <c r="L8648" s="17">
        <v>1</v>
      </c>
      <c r="M8648" s="17">
        <v>-8.61</v>
      </c>
      <c r="N8648" s="17" t="str">
        <f>IF(SalesData[[#This Row],[Profit]]&gt;0,"Profit","Loss")</f>
        <v>Loss</v>
      </c>
    </row>
    <row r="8649" spans="1:14" x14ac:dyDescent="0.25">
      <c r="A8649" s="1">
        <v>42999</v>
      </c>
      <c r="B8649" s="3">
        <f t="shared" si="405"/>
        <v>2017</v>
      </c>
      <c r="C8649" s="3">
        <f t="shared" si="406"/>
        <v>9</v>
      </c>
      <c r="D8649" t="s">
        <v>2244</v>
      </c>
      <c r="E8649" t="str">
        <f t="shared" si="407"/>
        <v>Brendan Murry20170921</v>
      </c>
      <c r="F8649">
        <f>IF(COUNTIF($E$2:E8649, E8649) = 1, MAX($F$1:F8648) + 1, INDEX($F$1:F8648, MATCH(E8649, $E$1:E8648, 0)))</f>
        <v>4298</v>
      </c>
      <c r="G8649" t="s">
        <v>27</v>
      </c>
      <c r="H8649" t="s">
        <v>11</v>
      </c>
      <c r="I8649" t="s">
        <v>18</v>
      </c>
      <c r="J8649" t="s">
        <v>2422</v>
      </c>
      <c r="K8649" s="17">
        <v>15.51</v>
      </c>
      <c r="L8649" s="17">
        <v>1</v>
      </c>
      <c r="M8649" s="17">
        <v>3.88</v>
      </c>
      <c r="N8649" s="17" t="str">
        <f>IF(SalesData[[#This Row],[Profit]]&gt;0,"Profit","Loss")</f>
        <v>Profit</v>
      </c>
    </row>
    <row r="8650" spans="1:14" x14ac:dyDescent="0.25">
      <c r="A8650" s="1">
        <v>42999</v>
      </c>
      <c r="B8650" s="3">
        <f t="shared" si="405"/>
        <v>2017</v>
      </c>
      <c r="C8650" s="3">
        <f t="shared" si="406"/>
        <v>9</v>
      </c>
      <c r="D8650" t="s">
        <v>1413</v>
      </c>
      <c r="E8650" t="str">
        <f t="shared" si="407"/>
        <v>Doug Bickford20170921</v>
      </c>
      <c r="F8650">
        <f>IF(COUNTIF($E$2:E8650, E8650) = 1, MAX($F$1:F8649) + 1, INDEX($F$1:F8649, MATCH(E8650, $E$1:E8649, 0)))</f>
        <v>4299</v>
      </c>
      <c r="G8650" t="s">
        <v>27</v>
      </c>
      <c r="H8650" t="s">
        <v>11</v>
      </c>
      <c r="I8650" t="s">
        <v>12</v>
      </c>
      <c r="J8650" t="s">
        <v>754</v>
      </c>
      <c r="K8650" s="17">
        <v>55.86</v>
      </c>
      <c r="L8650" s="17">
        <v>7</v>
      </c>
      <c r="M8650" s="17">
        <v>27.93</v>
      </c>
      <c r="N8650" s="17" t="str">
        <f>IF(SalesData[[#This Row],[Profit]]&gt;0,"Profit","Loss")</f>
        <v>Profit</v>
      </c>
    </row>
    <row r="8651" spans="1:14" x14ac:dyDescent="0.25">
      <c r="A8651" s="1">
        <v>43000</v>
      </c>
      <c r="B8651" s="3">
        <f t="shared" si="405"/>
        <v>2017</v>
      </c>
      <c r="C8651" s="3">
        <f t="shared" si="406"/>
        <v>9</v>
      </c>
      <c r="D8651" t="s">
        <v>1466</v>
      </c>
      <c r="E8651" t="str">
        <f t="shared" si="407"/>
        <v>Jim Epp20170922</v>
      </c>
      <c r="F8651">
        <f>IF(COUNTIF($E$2:E8651, E8651) = 1, MAX($F$1:F8650) + 1, INDEX($F$1:F8650, MATCH(E8651, $E$1:E8650, 0)))</f>
        <v>4300</v>
      </c>
      <c r="G8651" t="s">
        <v>157</v>
      </c>
      <c r="H8651" t="s">
        <v>11</v>
      </c>
      <c r="I8651" t="s">
        <v>12</v>
      </c>
      <c r="J8651" t="s">
        <v>1191</v>
      </c>
      <c r="K8651" s="17">
        <v>219.84</v>
      </c>
      <c r="L8651" s="17">
        <v>4</v>
      </c>
      <c r="M8651" s="17">
        <v>107.72</v>
      </c>
      <c r="N8651" s="17" t="str">
        <f>IF(SalesData[[#This Row],[Profit]]&gt;0,"Profit","Loss")</f>
        <v>Profit</v>
      </c>
    </row>
    <row r="8652" spans="1:14" x14ac:dyDescent="0.25">
      <c r="A8652" s="1">
        <v>43000</v>
      </c>
      <c r="B8652" s="3">
        <f t="shared" si="405"/>
        <v>2017</v>
      </c>
      <c r="C8652" s="3">
        <f t="shared" si="406"/>
        <v>9</v>
      </c>
      <c r="D8652" t="s">
        <v>1466</v>
      </c>
      <c r="E8652" t="str">
        <f t="shared" si="407"/>
        <v>Jim Epp20170922</v>
      </c>
      <c r="F8652">
        <f>IF(COUNTIF($E$2:E8652, E8652) = 1, MAX($F$1:F8651) + 1, INDEX($F$1:F8651, MATCH(E8652, $E$1:E8651, 0)))</f>
        <v>4300</v>
      </c>
      <c r="G8652" t="s">
        <v>157</v>
      </c>
      <c r="H8652" t="s">
        <v>39</v>
      </c>
      <c r="I8652" t="s">
        <v>52</v>
      </c>
      <c r="J8652" t="s">
        <v>1068</v>
      </c>
      <c r="K8652" s="17">
        <v>98.16</v>
      </c>
      <c r="L8652" s="17">
        <v>6</v>
      </c>
      <c r="M8652" s="17">
        <v>9.82</v>
      </c>
      <c r="N8652" s="17" t="str">
        <f>IF(SalesData[[#This Row],[Profit]]&gt;0,"Profit","Loss")</f>
        <v>Profit</v>
      </c>
    </row>
    <row r="8653" spans="1:14" x14ac:dyDescent="0.25">
      <c r="A8653" s="1">
        <v>43000</v>
      </c>
      <c r="B8653" s="3">
        <f t="shared" si="405"/>
        <v>2017</v>
      </c>
      <c r="C8653" s="3">
        <f t="shared" si="406"/>
        <v>9</v>
      </c>
      <c r="D8653" t="s">
        <v>1466</v>
      </c>
      <c r="E8653" t="str">
        <f t="shared" si="407"/>
        <v>Jim Epp20170922</v>
      </c>
      <c r="F8653">
        <f>IF(COUNTIF($E$2:E8653, E8653) = 1, MAX($F$1:F8652) + 1, INDEX($F$1:F8652, MATCH(E8653, $E$1:E8652, 0)))</f>
        <v>4300</v>
      </c>
      <c r="G8653" t="s">
        <v>157</v>
      </c>
      <c r="H8653" t="s">
        <v>11</v>
      </c>
      <c r="I8653" t="s">
        <v>20</v>
      </c>
      <c r="J8653" t="s">
        <v>555</v>
      </c>
      <c r="K8653" s="17">
        <v>33.04</v>
      </c>
      <c r="L8653" s="17">
        <v>8</v>
      </c>
      <c r="M8653" s="17">
        <v>15.53</v>
      </c>
      <c r="N8653" s="17" t="str">
        <f>IF(SalesData[[#This Row],[Profit]]&gt;0,"Profit","Loss")</f>
        <v>Profit</v>
      </c>
    </row>
    <row r="8654" spans="1:14" x14ac:dyDescent="0.25">
      <c r="A8654" s="1">
        <v>43000</v>
      </c>
      <c r="B8654" s="3">
        <f t="shared" si="405"/>
        <v>2017</v>
      </c>
      <c r="C8654" s="3">
        <f t="shared" si="406"/>
        <v>9</v>
      </c>
      <c r="D8654" t="s">
        <v>1466</v>
      </c>
      <c r="E8654" t="str">
        <f t="shared" si="407"/>
        <v>Jim Epp20170922</v>
      </c>
      <c r="F8654">
        <f>IF(COUNTIF($E$2:E8654, E8654) = 1, MAX($F$1:F8653) + 1, INDEX($F$1:F8653, MATCH(E8654, $E$1:E8653, 0)))</f>
        <v>4300</v>
      </c>
      <c r="G8654" t="s">
        <v>157</v>
      </c>
      <c r="H8654" t="s">
        <v>39</v>
      </c>
      <c r="I8654" t="s">
        <v>40</v>
      </c>
      <c r="J8654" t="s">
        <v>174</v>
      </c>
      <c r="K8654" s="17">
        <v>86.97</v>
      </c>
      <c r="L8654" s="17">
        <v>3</v>
      </c>
      <c r="M8654" s="17">
        <v>25.22</v>
      </c>
      <c r="N8654" s="17" t="str">
        <f>IF(SalesData[[#This Row],[Profit]]&gt;0,"Profit","Loss")</f>
        <v>Profit</v>
      </c>
    </row>
    <row r="8655" spans="1:14" x14ac:dyDescent="0.25">
      <c r="A8655" s="1">
        <v>43000</v>
      </c>
      <c r="B8655" s="3">
        <f t="shared" si="405"/>
        <v>2017</v>
      </c>
      <c r="C8655" s="3">
        <f t="shared" si="406"/>
        <v>9</v>
      </c>
      <c r="D8655" t="s">
        <v>1320</v>
      </c>
      <c r="E8655" t="str">
        <f t="shared" si="407"/>
        <v>Joseph Airdo20170922</v>
      </c>
      <c r="F8655">
        <f>IF(COUNTIF($E$2:E8655, E8655) = 1, MAX($F$1:F8654) + 1, INDEX($F$1:F8654, MATCH(E8655, $E$1:E8654, 0)))</f>
        <v>4301</v>
      </c>
      <c r="G8655" t="s">
        <v>23</v>
      </c>
      <c r="H8655" t="s">
        <v>11</v>
      </c>
      <c r="I8655" t="s">
        <v>20</v>
      </c>
      <c r="J8655" t="s">
        <v>984</v>
      </c>
      <c r="K8655" s="17">
        <v>5.61</v>
      </c>
      <c r="L8655" s="17">
        <v>1</v>
      </c>
      <c r="M8655" s="17">
        <v>-4.3</v>
      </c>
      <c r="N8655" s="17" t="str">
        <f>IF(SalesData[[#This Row],[Profit]]&gt;0,"Profit","Loss")</f>
        <v>Loss</v>
      </c>
    </row>
    <row r="8656" spans="1:14" x14ac:dyDescent="0.25">
      <c r="A8656" s="1">
        <v>43000</v>
      </c>
      <c r="B8656" s="3">
        <f t="shared" si="405"/>
        <v>2017</v>
      </c>
      <c r="C8656" s="3">
        <f t="shared" si="406"/>
        <v>9</v>
      </c>
      <c r="D8656" t="s">
        <v>1320</v>
      </c>
      <c r="E8656" t="str">
        <f t="shared" si="407"/>
        <v>Joseph Airdo20170922</v>
      </c>
      <c r="F8656">
        <f>IF(COUNTIF($E$2:E8656, E8656) = 1, MAX($F$1:F8655) + 1, INDEX($F$1:F8655, MATCH(E8656, $E$1:E8655, 0)))</f>
        <v>4301</v>
      </c>
      <c r="G8656" t="s">
        <v>23</v>
      </c>
      <c r="H8656" t="s">
        <v>11</v>
      </c>
      <c r="I8656" t="s">
        <v>200</v>
      </c>
      <c r="J8656" t="s">
        <v>461</v>
      </c>
      <c r="K8656" s="17">
        <v>4663.74</v>
      </c>
      <c r="L8656" s="17">
        <v>7</v>
      </c>
      <c r="M8656" s="17">
        <v>-1049.3399999999999</v>
      </c>
      <c r="N8656" s="17" t="str">
        <f>IF(SalesData[[#This Row],[Profit]]&gt;0,"Profit","Loss")</f>
        <v>Loss</v>
      </c>
    </row>
    <row r="8657" spans="1:14" x14ac:dyDescent="0.25">
      <c r="A8657" s="1">
        <v>43000</v>
      </c>
      <c r="B8657" s="3">
        <f t="shared" si="405"/>
        <v>2017</v>
      </c>
      <c r="C8657" s="3">
        <f t="shared" si="406"/>
        <v>9</v>
      </c>
      <c r="D8657" t="s">
        <v>1320</v>
      </c>
      <c r="E8657" t="str">
        <f t="shared" si="407"/>
        <v>Joseph Airdo20170922</v>
      </c>
      <c r="F8657">
        <f>IF(COUNTIF($E$2:E8657, E8657) = 1, MAX($F$1:F8656) + 1, INDEX($F$1:F8656, MATCH(E8657, $E$1:E8656, 0)))</f>
        <v>4301</v>
      </c>
      <c r="G8657" t="s">
        <v>23</v>
      </c>
      <c r="H8657" t="s">
        <v>39</v>
      </c>
      <c r="I8657" t="s">
        <v>52</v>
      </c>
      <c r="J8657" t="s">
        <v>454</v>
      </c>
      <c r="K8657" s="17">
        <v>79.98</v>
      </c>
      <c r="L8657" s="17">
        <v>2</v>
      </c>
      <c r="M8657" s="17">
        <v>23</v>
      </c>
      <c r="N8657" s="17" t="str">
        <f>IF(SalesData[[#This Row],[Profit]]&gt;0,"Profit","Loss")</f>
        <v>Profit</v>
      </c>
    </row>
    <row r="8658" spans="1:14" x14ac:dyDescent="0.25">
      <c r="A8658" s="1">
        <v>43000</v>
      </c>
      <c r="B8658" s="3">
        <f t="shared" si="405"/>
        <v>2017</v>
      </c>
      <c r="C8658" s="3">
        <f t="shared" si="406"/>
        <v>9</v>
      </c>
      <c r="D8658" t="s">
        <v>665</v>
      </c>
      <c r="E8658" t="str">
        <f t="shared" si="407"/>
        <v>Erica Hernandez20170922</v>
      </c>
      <c r="F8658">
        <f>IF(COUNTIF($E$2:E8658, E8658) = 1, MAX($F$1:F8657) + 1, INDEX($F$1:F8657, MATCH(E8658, $E$1:E8657, 0)))</f>
        <v>4302</v>
      </c>
      <c r="G8658" t="s">
        <v>110</v>
      </c>
      <c r="H8658" t="s">
        <v>34</v>
      </c>
      <c r="I8658" t="s">
        <v>74</v>
      </c>
      <c r="J8658" t="s">
        <v>99</v>
      </c>
      <c r="K8658" s="17">
        <v>241.96</v>
      </c>
      <c r="L8658" s="17">
        <v>2</v>
      </c>
      <c r="M8658" s="17">
        <v>41.13</v>
      </c>
      <c r="N8658" s="17" t="str">
        <f>IF(SalesData[[#This Row],[Profit]]&gt;0,"Profit","Loss")</f>
        <v>Profit</v>
      </c>
    </row>
    <row r="8659" spans="1:14" x14ac:dyDescent="0.25">
      <c r="A8659" s="1">
        <v>43000</v>
      </c>
      <c r="B8659" s="3">
        <f t="shared" si="405"/>
        <v>2017</v>
      </c>
      <c r="C8659" s="3">
        <f t="shared" si="406"/>
        <v>9</v>
      </c>
      <c r="D8659" t="s">
        <v>665</v>
      </c>
      <c r="E8659" t="str">
        <f t="shared" si="407"/>
        <v>Erica Hernandez20170922</v>
      </c>
      <c r="F8659">
        <f>IF(COUNTIF($E$2:E8659, E8659) = 1, MAX($F$1:F8658) + 1, INDEX($F$1:F8658, MATCH(E8659, $E$1:E8658, 0)))</f>
        <v>4302</v>
      </c>
      <c r="G8659" t="s">
        <v>110</v>
      </c>
      <c r="H8659" t="s">
        <v>11</v>
      </c>
      <c r="I8659" t="s">
        <v>16</v>
      </c>
      <c r="J8659" t="s">
        <v>2216</v>
      </c>
      <c r="K8659" s="17">
        <v>27.72</v>
      </c>
      <c r="L8659" s="17">
        <v>9</v>
      </c>
      <c r="M8659" s="17">
        <v>13.31</v>
      </c>
      <c r="N8659" s="17" t="str">
        <f>IF(SalesData[[#This Row],[Profit]]&gt;0,"Profit","Loss")</f>
        <v>Profit</v>
      </c>
    </row>
    <row r="8660" spans="1:14" x14ac:dyDescent="0.25">
      <c r="A8660" s="1">
        <v>43000</v>
      </c>
      <c r="B8660" s="3">
        <f t="shared" si="405"/>
        <v>2017</v>
      </c>
      <c r="C8660" s="3">
        <f t="shared" si="406"/>
        <v>9</v>
      </c>
      <c r="D8660" t="s">
        <v>1771</v>
      </c>
      <c r="E8660" t="str">
        <f t="shared" si="407"/>
        <v>Sally Hughsby20170922</v>
      </c>
      <c r="F8660">
        <f>IF(COUNTIF($E$2:E8660, E8660) = 1, MAX($F$1:F8659) + 1, INDEX($F$1:F8659, MATCH(E8660, $E$1:E8659, 0)))</f>
        <v>4303</v>
      </c>
      <c r="G8660" t="s">
        <v>10</v>
      </c>
      <c r="H8660" t="s">
        <v>11</v>
      </c>
      <c r="I8660" t="s">
        <v>63</v>
      </c>
      <c r="J8660" t="s">
        <v>64</v>
      </c>
      <c r="K8660" s="17">
        <v>13.39</v>
      </c>
      <c r="L8660" s="17">
        <v>3</v>
      </c>
      <c r="M8660" s="17">
        <v>5.0199999999999996</v>
      </c>
      <c r="N8660" s="17" t="str">
        <f>IF(SalesData[[#This Row],[Profit]]&gt;0,"Profit","Loss")</f>
        <v>Profit</v>
      </c>
    </row>
    <row r="8661" spans="1:14" x14ac:dyDescent="0.25">
      <c r="A8661" s="1">
        <v>43000</v>
      </c>
      <c r="B8661" s="3">
        <f t="shared" si="405"/>
        <v>2017</v>
      </c>
      <c r="C8661" s="3">
        <f t="shared" si="406"/>
        <v>9</v>
      </c>
      <c r="D8661" t="s">
        <v>1771</v>
      </c>
      <c r="E8661" t="str">
        <f t="shared" si="407"/>
        <v>Sally Hughsby20170922</v>
      </c>
      <c r="F8661">
        <f>IF(COUNTIF($E$2:E8661, E8661) = 1, MAX($F$1:F8660) + 1, INDEX($F$1:F8660, MATCH(E8661, $E$1:E8660, 0)))</f>
        <v>4303</v>
      </c>
      <c r="G8661" t="s">
        <v>10</v>
      </c>
      <c r="H8661" t="s">
        <v>11</v>
      </c>
      <c r="I8661" t="s">
        <v>20</v>
      </c>
      <c r="J8661" t="s">
        <v>310</v>
      </c>
      <c r="K8661" s="17">
        <v>11.23</v>
      </c>
      <c r="L8661" s="17">
        <v>7</v>
      </c>
      <c r="M8661" s="17">
        <v>-18.53</v>
      </c>
      <c r="N8661" s="17" t="str">
        <f>IF(SalesData[[#This Row],[Profit]]&gt;0,"Profit","Loss")</f>
        <v>Loss</v>
      </c>
    </row>
    <row r="8662" spans="1:14" x14ac:dyDescent="0.25">
      <c r="A8662" s="1">
        <v>43000</v>
      </c>
      <c r="B8662" s="3">
        <f t="shared" si="405"/>
        <v>2017</v>
      </c>
      <c r="C8662" s="3">
        <f t="shared" si="406"/>
        <v>9</v>
      </c>
      <c r="D8662" t="s">
        <v>857</v>
      </c>
      <c r="E8662" t="str">
        <f t="shared" si="407"/>
        <v>Joel Eaton20170922</v>
      </c>
      <c r="F8662">
        <f>IF(COUNTIF($E$2:E8662, E8662) = 1, MAX($F$1:F8661) + 1, INDEX($F$1:F8661, MATCH(E8662, $E$1:E8661, 0)))</f>
        <v>4304</v>
      </c>
      <c r="G8662" t="s">
        <v>101</v>
      </c>
      <c r="H8662" t="s">
        <v>11</v>
      </c>
      <c r="I8662" t="s">
        <v>20</v>
      </c>
      <c r="J8662" t="s">
        <v>2461</v>
      </c>
      <c r="K8662" s="17">
        <v>691.96</v>
      </c>
      <c r="L8662" s="17">
        <v>4</v>
      </c>
      <c r="M8662" s="17">
        <v>318.3</v>
      </c>
      <c r="N8662" s="17" t="str">
        <f>IF(SalesData[[#This Row],[Profit]]&gt;0,"Profit","Loss")</f>
        <v>Profit</v>
      </c>
    </row>
    <row r="8663" spans="1:14" x14ac:dyDescent="0.25">
      <c r="A8663" s="1">
        <v>43000</v>
      </c>
      <c r="B8663" s="3">
        <f t="shared" si="405"/>
        <v>2017</v>
      </c>
      <c r="C8663" s="3">
        <f t="shared" si="406"/>
        <v>9</v>
      </c>
      <c r="D8663" t="s">
        <v>857</v>
      </c>
      <c r="E8663" t="str">
        <f t="shared" si="407"/>
        <v>Joel Eaton20170922</v>
      </c>
      <c r="F8663">
        <f>IF(COUNTIF($E$2:E8663, E8663) = 1, MAX($F$1:F8662) + 1, INDEX($F$1:F8662, MATCH(E8663, $E$1:E8662, 0)))</f>
        <v>4304</v>
      </c>
      <c r="G8663" t="s">
        <v>101</v>
      </c>
      <c r="H8663" t="s">
        <v>39</v>
      </c>
      <c r="I8663" t="s">
        <v>52</v>
      </c>
      <c r="J8663" t="s">
        <v>1325</v>
      </c>
      <c r="K8663" s="17">
        <v>34.950000000000003</v>
      </c>
      <c r="L8663" s="17">
        <v>5</v>
      </c>
      <c r="M8663" s="17">
        <v>15.38</v>
      </c>
      <c r="N8663" s="17" t="str">
        <f>IF(SalesData[[#This Row],[Profit]]&gt;0,"Profit","Loss")</f>
        <v>Profit</v>
      </c>
    </row>
    <row r="8664" spans="1:14" x14ac:dyDescent="0.25">
      <c r="A8664" s="1">
        <v>43000</v>
      </c>
      <c r="B8664" s="3">
        <f t="shared" si="405"/>
        <v>2017</v>
      </c>
      <c r="C8664" s="3">
        <f t="shared" si="406"/>
        <v>9</v>
      </c>
      <c r="D8664" t="s">
        <v>90</v>
      </c>
      <c r="E8664" t="str">
        <f t="shared" si="407"/>
        <v>David Wiener20170922</v>
      </c>
      <c r="F8664">
        <f>IF(COUNTIF($E$2:E8664, E8664) = 1, MAX($F$1:F8663) + 1, INDEX($F$1:F8663, MATCH(E8664, $E$1:E8663, 0)))</f>
        <v>4305</v>
      </c>
      <c r="G8664" t="s">
        <v>399</v>
      </c>
      <c r="H8664" t="s">
        <v>11</v>
      </c>
      <c r="I8664" t="s">
        <v>12</v>
      </c>
      <c r="J8664" t="s">
        <v>2499</v>
      </c>
      <c r="K8664" s="17">
        <v>27.18</v>
      </c>
      <c r="L8664" s="17">
        <v>3</v>
      </c>
      <c r="M8664" s="17">
        <v>12.23</v>
      </c>
      <c r="N8664" s="17" t="str">
        <f>IF(SalesData[[#This Row],[Profit]]&gt;0,"Profit","Loss")</f>
        <v>Profit</v>
      </c>
    </row>
    <row r="8665" spans="1:14" x14ac:dyDescent="0.25">
      <c r="A8665" s="1">
        <v>43000</v>
      </c>
      <c r="B8665" s="3">
        <f t="shared" si="405"/>
        <v>2017</v>
      </c>
      <c r="C8665" s="3">
        <f t="shared" si="406"/>
        <v>9</v>
      </c>
      <c r="D8665" t="s">
        <v>383</v>
      </c>
      <c r="E8665" t="str">
        <f t="shared" si="407"/>
        <v>Christina Anderson20170922</v>
      </c>
      <c r="F8665">
        <f>IF(COUNTIF($E$2:E8665, E8665) = 1, MAX($F$1:F8664) + 1, INDEX($F$1:F8664, MATCH(E8665, $E$1:E8664, 0)))</f>
        <v>4306</v>
      </c>
      <c r="G8665" t="s">
        <v>59</v>
      </c>
      <c r="H8665" t="s">
        <v>39</v>
      </c>
      <c r="I8665" t="s">
        <v>40</v>
      </c>
      <c r="J8665" t="s">
        <v>41</v>
      </c>
      <c r="K8665" s="17">
        <v>391.98</v>
      </c>
      <c r="L8665" s="17">
        <v>2</v>
      </c>
      <c r="M8665" s="17">
        <v>113.67</v>
      </c>
      <c r="N8665" s="17" t="str">
        <f>IF(SalesData[[#This Row],[Profit]]&gt;0,"Profit","Loss")</f>
        <v>Profit</v>
      </c>
    </row>
    <row r="8666" spans="1:14" x14ac:dyDescent="0.25">
      <c r="A8666" s="1">
        <v>43000</v>
      </c>
      <c r="B8666" s="3">
        <f t="shared" si="405"/>
        <v>2017</v>
      </c>
      <c r="C8666" s="3">
        <f t="shared" si="406"/>
        <v>9</v>
      </c>
      <c r="D8666" t="s">
        <v>1863</v>
      </c>
      <c r="E8666" t="str">
        <f t="shared" si="407"/>
        <v>Michael Granlund20170922</v>
      </c>
      <c r="F8666">
        <f>IF(COUNTIF($E$2:E8666, E8666) = 1, MAX($F$1:F8665) + 1, INDEX($F$1:F8665, MATCH(E8666, $E$1:E8665, 0)))</f>
        <v>4307</v>
      </c>
      <c r="G8666" t="s">
        <v>685</v>
      </c>
      <c r="H8666" t="s">
        <v>11</v>
      </c>
      <c r="I8666" t="s">
        <v>18</v>
      </c>
      <c r="J8666" t="s">
        <v>2092</v>
      </c>
      <c r="K8666" s="17">
        <v>67.400000000000006</v>
      </c>
      <c r="L8666" s="17">
        <v>5</v>
      </c>
      <c r="M8666" s="17">
        <v>17.52</v>
      </c>
      <c r="N8666" s="17" t="str">
        <f>IF(SalesData[[#This Row],[Profit]]&gt;0,"Profit","Loss")</f>
        <v>Profit</v>
      </c>
    </row>
    <row r="8667" spans="1:14" x14ac:dyDescent="0.25">
      <c r="A8667" s="1">
        <v>43000</v>
      </c>
      <c r="B8667" s="3">
        <f t="shared" si="405"/>
        <v>2017</v>
      </c>
      <c r="C8667" s="3">
        <f t="shared" si="406"/>
        <v>9</v>
      </c>
      <c r="D8667" t="s">
        <v>2199</v>
      </c>
      <c r="E8667" t="str">
        <f t="shared" si="407"/>
        <v>Shaun Chance20170922</v>
      </c>
      <c r="F8667">
        <f>IF(COUNTIF($E$2:E8667, E8667) = 1, MAX($F$1:F8666) + 1, INDEX($F$1:F8666, MATCH(E8667, $E$1:E8666, 0)))</f>
        <v>4308</v>
      </c>
      <c r="G8667" t="s">
        <v>149</v>
      </c>
      <c r="H8667" t="s">
        <v>11</v>
      </c>
      <c r="I8667" t="s">
        <v>20</v>
      </c>
      <c r="J8667" t="s">
        <v>608</v>
      </c>
      <c r="K8667" s="17">
        <v>40.18</v>
      </c>
      <c r="L8667" s="17">
        <v>3</v>
      </c>
      <c r="M8667" s="17">
        <v>14.56</v>
      </c>
      <c r="N8667" s="17" t="str">
        <f>IF(SalesData[[#This Row],[Profit]]&gt;0,"Profit","Loss")</f>
        <v>Profit</v>
      </c>
    </row>
    <row r="8668" spans="1:14" x14ac:dyDescent="0.25">
      <c r="A8668" s="1">
        <v>43000</v>
      </c>
      <c r="B8668" s="3">
        <f t="shared" si="405"/>
        <v>2017</v>
      </c>
      <c r="C8668" s="3">
        <f t="shared" si="406"/>
        <v>9</v>
      </c>
      <c r="D8668" t="s">
        <v>1625</v>
      </c>
      <c r="E8668" t="str">
        <f t="shared" si="407"/>
        <v>Peter BÃ¼hler20170922</v>
      </c>
      <c r="F8668">
        <f>IF(COUNTIF($E$2:E8668, E8668) = 1, MAX($F$1:F8667) + 1, INDEX($F$1:F8667, MATCH(E8668, $E$1:E8667, 0)))</f>
        <v>4309</v>
      </c>
      <c r="G8668" t="s">
        <v>30</v>
      </c>
      <c r="H8668" t="s">
        <v>11</v>
      </c>
      <c r="I8668" t="s">
        <v>12</v>
      </c>
      <c r="J8668" t="s">
        <v>2085</v>
      </c>
      <c r="K8668" s="17">
        <v>12.96</v>
      </c>
      <c r="L8668" s="17">
        <v>2</v>
      </c>
      <c r="M8668" s="17">
        <v>6.22</v>
      </c>
      <c r="N8668" s="17" t="str">
        <f>IF(SalesData[[#This Row],[Profit]]&gt;0,"Profit","Loss")</f>
        <v>Profit</v>
      </c>
    </row>
    <row r="8669" spans="1:14" x14ac:dyDescent="0.25">
      <c r="A8669" s="1">
        <v>43000</v>
      </c>
      <c r="B8669" s="3">
        <f t="shared" si="405"/>
        <v>2017</v>
      </c>
      <c r="C8669" s="3">
        <f t="shared" si="406"/>
        <v>9</v>
      </c>
      <c r="D8669" t="s">
        <v>1625</v>
      </c>
      <c r="E8669" t="str">
        <f t="shared" si="407"/>
        <v>Peter BÃ¼hler20170922</v>
      </c>
      <c r="F8669">
        <f>IF(COUNTIF($E$2:E8669, E8669) = 1, MAX($F$1:F8668) + 1, INDEX($F$1:F8668, MATCH(E8669, $E$1:E8668, 0)))</f>
        <v>4309</v>
      </c>
      <c r="G8669" t="s">
        <v>30</v>
      </c>
      <c r="H8669" t="s">
        <v>11</v>
      </c>
      <c r="I8669" t="s">
        <v>24</v>
      </c>
      <c r="J8669" t="s">
        <v>2705</v>
      </c>
      <c r="K8669" s="17">
        <v>17.940000000000001</v>
      </c>
      <c r="L8669" s="17">
        <v>3</v>
      </c>
      <c r="M8669" s="17">
        <v>6.46</v>
      </c>
      <c r="N8669" s="17" t="str">
        <f>IF(SalesData[[#This Row],[Profit]]&gt;0,"Profit","Loss")</f>
        <v>Profit</v>
      </c>
    </row>
    <row r="8670" spans="1:14" x14ac:dyDescent="0.25">
      <c r="A8670" s="1">
        <v>43000</v>
      </c>
      <c r="B8670" s="3">
        <f t="shared" si="405"/>
        <v>2017</v>
      </c>
      <c r="C8670" s="3">
        <f t="shared" si="406"/>
        <v>9</v>
      </c>
      <c r="D8670" t="s">
        <v>1051</v>
      </c>
      <c r="E8670" t="str">
        <f t="shared" si="407"/>
        <v>Berenike Kampe20170922</v>
      </c>
      <c r="F8670">
        <f>IF(COUNTIF($E$2:E8670, E8670) = 1, MAX($F$1:F8669) + 1, INDEX($F$1:F8669, MATCH(E8670, $E$1:E8669, 0)))</f>
        <v>4310</v>
      </c>
      <c r="G8670" t="s">
        <v>27</v>
      </c>
      <c r="H8670" t="s">
        <v>11</v>
      </c>
      <c r="I8670" t="s">
        <v>200</v>
      </c>
      <c r="J8670" t="s">
        <v>2215</v>
      </c>
      <c r="K8670" s="17">
        <v>21.96</v>
      </c>
      <c r="L8670" s="17">
        <v>2</v>
      </c>
      <c r="M8670" s="17">
        <v>6.15</v>
      </c>
      <c r="N8670" s="17" t="str">
        <f>IF(SalesData[[#This Row],[Profit]]&gt;0,"Profit","Loss")</f>
        <v>Profit</v>
      </c>
    </row>
    <row r="8671" spans="1:14" x14ac:dyDescent="0.25">
      <c r="A8671" s="1">
        <v>43000</v>
      </c>
      <c r="B8671" s="3">
        <f t="shared" si="405"/>
        <v>2017</v>
      </c>
      <c r="C8671" s="3">
        <f t="shared" si="406"/>
        <v>9</v>
      </c>
      <c r="D8671" t="s">
        <v>1263</v>
      </c>
      <c r="E8671" t="str">
        <f t="shared" si="407"/>
        <v>Logan Currie20170922</v>
      </c>
      <c r="F8671">
        <f>IF(COUNTIF($E$2:E8671, E8671) = 1, MAX($F$1:F8670) + 1, INDEX($F$1:F8670, MATCH(E8671, $E$1:E8670, 0)))</f>
        <v>4311</v>
      </c>
      <c r="G8671" t="s">
        <v>149</v>
      </c>
      <c r="H8671" t="s">
        <v>39</v>
      </c>
      <c r="I8671" t="s">
        <v>52</v>
      </c>
      <c r="J8671" t="s">
        <v>1032</v>
      </c>
      <c r="K8671" s="17">
        <v>1071</v>
      </c>
      <c r="L8671" s="17">
        <v>9</v>
      </c>
      <c r="M8671" s="17">
        <v>171.36</v>
      </c>
      <c r="N8671" s="17" t="str">
        <f>IF(SalesData[[#This Row],[Profit]]&gt;0,"Profit","Loss")</f>
        <v>Profit</v>
      </c>
    </row>
    <row r="8672" spans="1:14" x14ac:dyDescent="0.25">
      <c r="A8672" s="1">
        <v>43000</v>
      </c>
      <c r="B8672" s="3">
        <f t="shared" si="405"/>
        <v>2017</v>
      </c>
      <c r="C8672" s="3">
        <f t="shared" si="406"/>
        <v>9</v>
      </c>
      <c r="D8672" t="s">
        <v>1263</v>
      </c>
      <c r="E8672" t="str">
        <f t="shared" si="407"/>
        <v>Logan Currie20170922</v>
      </c>
      <c r="F8672">
        <f>IF(COUNTIF($E$2:E8672, E8672) = 1, MAX($F$1:F8671) + 1, INDEX($F$1:F8671, MATCH(E8672, $E$1:E8671, 0)))</f>
        <v>4311</v>
      </c>
      <c r="G8672" t="s">
        <v>149</v>
      </c>
      <c r="H8672" t="s">
        <v>34</v>
      </c>
      <c r="I8672" t="s">
        <v>47</v>
      </c>
      <c r="J8672" t="s">
        <v>2576</v>
      </c>
      <c r="K8672" s="17">
        <v>12.07</v>
      </c>
      <c r="L8672" s="17">
        <v>1</v>
      </c>
      <c r="M8672" s="17">
        <v>3.98</v>
      </c>
      <c r="N8672" s="17" t="str">
        <f>IF(SalesData[[#This Row],[Profit]]&gt;0,"Profit","Loss")</f>
        <v>Profit</v>
      </c>
    </row>
    <row r="8673" spans="1:14" x14ac:dyDescent="0.25">
      <c r="A8673" s="1">
        <v>43001</v>
      </c>
      <c r="B8673" s="3">
        <f t="shared" si="405"/>
        <v>2017</v>
      </c>
      <c r="C8673" s="3">
        <f t="shared" si="406"/>
        <v>9</v>
      </c>
      <c r="D8673" t="s">
        <v>2447</v>
      </c>
      <c r="E8673" t="str">
        <f t="shared" si="407"/>
        <v>Don Weiss20170923</v>
      </c>
      <c r="F8673">
        <f>IF(COUNTIF($E$2:E8673, E8673) = 1, MAX($F$1:F8672) + 1, INDEX($F$1:F8672, MATCH(E8673, $E$1:E8672, 0)))</f>
        <v>4312</v>
      </c>
      <c r="G8673" t="s">
        <v>164</v>
      </c>
      <c r="H8673" t="s">
        <v>11</v>
      </c>
      <c r="I8673" t="s">
        <v>92</v>
      </c>
      <c r="J8673" t="s">
        <v>1382</v>
      </c>
      <c r="K8673" s="17">
        <v>119.96</v>
      </c>
      <c r="L8673" s="17">
        <v>2</v>
      </c>
      <c r="M8673" s="17">
        <v>33.590000000000003</v>
      </c>
      <c r="N8673" s="17" t="str">
        <f>IF(SalesData[[#This Row],[Profit]]&gt;0,"Profit","Loss")</f>
        <v>Profit</v>
      </c>
    </row>
    <row r="8674" spans="1:14" x14ac:dyDescent="0.25">
      <c r="A8674" s="1">
        <v>43001</v>
      </c>
      <c r="B8674" s="3">
        <f t="shared" si="405"/>
        <v>2017</v>
      </c>
      <c r="C8674" s="3">
        <f t="shared" si="406"/>
        <v>9</v>
      </c>
      <c r="D8674" t="s">
        <v>2447</v>
      </c>
      <c r="E8674" t="str">
        <f t="shared" si="407"/>
        <v>Don Weiss20170923</v>
      </c>
      <c r="F8674">
        <f>IF(COUNTIF($E$2:E8674, E8674) = 1, MAX($F$1:F8673) + 1, INDEX($F$1:F8673, MATCH(E8674, $E$1:E8673, 0)))</f>
        <v>4312</v>
      </c>
      <c r="G8674" t="s">
        <v>164</v>
      </c>
      <c r="H8674" t="s">
        <v>11</v>
      </c>
      <c r="I8674" t="s">
        <v>18</v>
      </c>
      <c r="J8674" t="s">
        <v>2219</v>
      </c>
      <c r="K8674" s="17">
        <v>31.44</v>
      </c>
      <c r="L8674" s="17">
        <v>3</v>
      </c>
      <c r="M8674" s="17">
        <v>8.49</v>
      </c>
      <c r="N8674" s="17" t="str">
        <f>IF(SalesData[[#This Row],[Profit]]&gt;0,"Profit","Loss")</f>
        <v>Profit</v>
      </c>
    </row>
    <row r="8675" spans="1:14" x14ac:dyDescent="0.25">
      <c r="A8675" s="1">
        <v>43001</v>
      </c>
      <c r="B8675" s="3">
        <f t="shared" si="405"/>
        <v>2017</v>
      </c>
      <c r="C8675" s="3">
        <f t="shared" si="406"/>
        <v>9</v>
      </c>
      <c r="D8675" t="s">
        <v>2447</v>
      </c>
      <c r="E8675" t="str">
        <f t="shared" si="407"/>
        <v>Don Weiss20170923</v>
      </c>
      <c r="F8675">
        <f>IF(COUNTIF($E$2:E8675, E8675) = 1, MAX($F$1:F8674) + 1, INDEX($F$1:F8674, MATCH(E8675, $E$1:E8674, 0)))</f>
        <v>4312</v>
      </c>
      <c r="G8675" t="s">
        <v>164</v>
      </c>
      <c r="H8675" t="s">
        <v>11</v>
      </c>
      <c r="I8675" t="s">
        <v>20</v>
      </c>
      <c r="J8675" t="s">
        <v>2292</v>
      </c>
      <c r="K8675" s="17">
        <v>6.88</v>
      </c>
      <c r="L8675" s="17">
        <v>1</v>
      </c>
      <c r="M8675" s="17">
        <v>2.3199999999999998</v>
      </c>
      <c r="N8675" s="17" t="str">
        <f>IF(SalesData[[#This Row],[Profit]]&gt;0,"Profit","Loss")</f>
        <v>Profit</v>
      </c>
    </row>
    <row r="8676" spans="1:14" x14ac:dyDescent="0.25">
      <c r="A8676" s="1">
        <v>43001</v>
      </c>
      <c r="B8676" s="3">
        <f t="shared" si="405"/>
        <v>2017</v>
      </c>
      <c r="C8676" s="3">
        <f t="shared" si="406"/>
        <v>9</v>
      </c>
      <c r="D8676" t="s">
        <v>657</v>
      </c>
      <c r="E8676" t="str">
        <f t="shared" si="407"/>
        <v>Brooke Gillingham20170923</v>
      </c>
      <c r="F8676">
        <f>IF(COUNTIF($E$2:E8676, E8676) = 1, MAX($F$1:F8675) + 1, INDEX($F$1:F8675, MATCH(E8676, $E$1:E8675, 0)))</f>
        <v>4313</v>
      </c>
      <c r="G8676" t="s">
        <v>278</v>
      </c>
      <c r="H8676" t="s">
        <v>34</v>
      </c>
      <c r="I8676" t="s">
        <v>47</v>
      </c>
      <c r="J8676" t="s">
        <v>766</v>
      </c>
      <c r="K8676" s="17">
        <v>29.33</v>
      </c>
      <c r="L8676" s="17">
        <v>3</v>
      </c>
      <c r="M8676" s="17">
        <v>3.67</v>
      </c>
      <c r="N8676" s="17" t="str">
        <f>IF(SalesData[[#This Row],[Profit]]&gt;0,"Profit","Loss")</f>
        <v>Profit</v>
      </c>
    </row>
    <row r="8677" spans="1:14" x14ac:dyDescent="0.25">
      <c r="A8677" s="1">
        <v>43001</v>
      </c>
      <c r="B8677" s="3">
        <f t="shared" si="405"/>
        <v>2017</v>
      </c>
      <c r="C8677" s="3">
        <f t="shared" si="406"/>
        <v>9</v>
      </c>
      <c r="D8677" t="s">
        <v>2094</v>
      </c>
      <c r="E8677" t="str">
        <f t="shared" si="407"/>
        <v>Bill Donatelli20170923</v>
      </c>
      <c r="F8677">
        <f>IF(COUNTIF($E$2:E8677, E8677) = 1, MAX($F$1:F8676) + 1, INDEX($F$1:F8676, MATCH(E8677, $E$1:E8676, 0)))</f>
        <v>4314</v>
      </c>
      <c r="G8677" t="s">
        <v>840</v>
      </c>
      <c r="H8677" t="s">
        <v>39</v>
      </c>
      <c r="I8677" t="s">
        <v>52</v>
      </c>
      <c r="J8677" t="s">
        <v>474</v>
      </c>
      <c r="K8677" s="17">
        <v>291.95999999999998</v>
      </c>
      <c r="L8677" s="17">
        <v>4</v>
      </c>
      <c r="M8677" s="17">
        <v>102.19</v>
      </c>
      <c r="N8677" s="17" t="str">
        <f>IF(SalesData[[#This Row],[Profit]]&gt;0,"Profit","Loss")</f>
        <v>Profit</v>
      </c>
    </row>
    <row r="8678" spans="1:14" x14ac:dyDescent="0.25">
      <c r="A8678" s="1">
        <v>43001</v>
      </c>
      <c r="B8678" s="3">
        <f t="shared" si="405"/>
        <v>2017</v>
      </c>
      <c r="C8678" s="3">
        <f t="shared" si="406"/>
        <v>9</v>
      </c>
      <c r="D8678" t="s">
        <v>239</v>
      </c>
      <c r="E8678" t="str">
        <f t="shared" si="407"/>
        <v>Kristina Nunn20170923</v>
      </c>
      <c r="F8678">
        <f>IF(COUNTIF($E$2:E8678, E8678) = 1, MAX($F$1:F8677) + 1, INDEX($F$1:F8677, MATCH(E8678, $E$1:E8677, 0)))</f>
        <v>4315</v>
      </c>
      <c r="G8678" t="s">
        <v>278</v>
      </c>
      <c r="H8678" t="s">
        <v>11</v>
      </c>
      <c r="I8678" t="s">
        <v>63</v>
      </c>
      <c r="J8678" t="s">
        <v>2074</v>
      </c>
      <c r="K8678" s="17">
        <v>14.35</v>
      </c>
      <c r="L8678" s="17">
        <v>3</v>
      </c>
      <c r="M8678" s="17">
        <v>5.2</v>
      </c>
      <c r="N8678" s="17" t="str">
        <f>IF(SalesData[[#This Row],[Profit]]&gt;0,"Profit","Loss")</f>
        <v>Profit</v>
      </c>
    </row>
    <row r="8679" spans="1:14" x14ac:dyDescent="0.25">
      <c r="A8679" s="1">
        <v>43001</v>
      </c>
      <c r="B8679" s="3">
        <f t="shared" si="405"/>
        <v>2017</v>
      </c>
      <c r="C8679" s="3">
        <f t="shared" si="406"/>
        <v>9</v>
      </c>
      <c r="D8679" t="s">
        <v>1152</v>
      </c>
      <c r="E8679" t="str">
        <f t="shared" si="407"/>
        <v>Arthur Prichep20170923</v>
      </c>
      <c r="F8679">
        <f>IF(COUNTIF($E$2:E8679, E8679) = 1, MAX($F$1:F8678) + 1, INDEX($F$1:F8678, MATCH(E8679, $E$1:E8678, 0)))</f>
        <v>4316</v>
      </c>
      <c r="G8679" t="s">
        <v>278</v>
      </c>
      <c r="H8679" t="s">
        <v>34</v>
      </c>
      <c r="I8679" t="s">
        <v>74</v>
      </c>
      <c r="J8679" t="s">
        <v>1930</v>
      </c>
      <c r="K8679" s="17">
        <v>180.59</v>
      </c>
      <c r="L8679" s="17">
        <v>2</v>
      </c>
      <c r="M8679" s="17">
        <v>-240.78</v>
      </c>
      <c r="N8679" s="17" t="str">
        <f>IF(SalesData[[#This Row],[Profit]]&gt;0,"Profit","Loss")</f>
        <v>Loss</v>
      </c>
    </row>
    <row r="8680" spans="1:14" x14ac:dyDescent="0.25">
      <c r="A8680" s="1">
        <v>43001</v>
      </c>
      <c r="B8680" s="3">
        <f t="shared" si="405"/>
        <v>2017</v>
      </c>
      <c r="C8680" s="3">
        <f t="shared" si="406"/>
        <v>9</v>
      </c>
      <c r="D8680" t="s">
        <v>1152</v>
      </c>
      <c r="E8680" t="str">
        <f t="shared" si="407"/>
        <v>Arthur Prichep20170923</v>
      </c>
      <c r="F8680">
        <f>IF(COUNTIF($E$2:E8680, E8680) = 1, MAX($F$1:F8679) + 1, INDEX($F$1:F8679, MATCH(E8680, $E$1:E8679, 0)))</f>
        <v>4316</v>
      </c>
      <c r="G8680" t="s">
        <v>278</v>
      </c>
      <c r="H8680" t="s">
        <v>39</v>
      </c>
      <c r="I8680" t="s">
        <v>52</v>
      </c>
      <c r="J8680" t="s">
        <v>1556</v>
      </c>
      <c r="K8680" s="17">
        <v>47.98</v>
      </c>
      <c r="L8680" s="17">
        <v>2</v>
      </c>
      <c r="M8680" s="17">
        <v>0.6</v>
      </c>
      <c r="N8680" s="17" t="str">
        <f>IF(SalesData[[#This Row],[Profit]]&gt;0,"Profit","Loss")</f>
        <v>Profit</v>
      </c>
    </row>
    <row r="8681" spans="1:14" x14ac:dyDescent="0.25">
      <c r="A8681" s="1">
        <v>43001</v>
      </c>
      <c r="B8681" s="3">
        <f t="shared" si="405"/>
        <v>2017</v>
      </c>
      <c r="C8681" s="3">
        <f t="shared" si="406"/>
        <v>9</v>
      </c>
      <c r="D8681" t="s">
        <v>675</v>
      </c>
      <c r="E8681" t="str">
        <f t="shared" si="407"/>
        <v>Bruce Stewart20170923</v>
      </c>
      <c r="F8681">
        <f>IF(COUNTIF($E$2:E8681, E8681) = 1, MAX($F$1:F8680) + 1, INDEX($F$1:F8680, MATCH(E8681, $E$1:E8680, 0)))</f>
        <v>4317</v>
      </c>
      <c r="G8681" t="s">
        <v>27</v>
      </c>
      <c r="H8681" t="s">
        <v>11</v>
      </c>
      <c r="I8681" t="s">
        <v>20</v>
      </c>
      <c r="J8681" t="s">
        <v>1257</v>
      </c>
      <c r="K8681" s="17">
        <v>25.82</v>
      </c>
      <c r="L8681" s="17">
        <v>6</v>
      </c>
      <c r="M8681" s="17">
        <v>9.0399999999999991</v>
      </c>
      <c r="N8681" s="17" t="str">
        <f>IF(SalesData[[#This Row],[Profit]]&gt;0,"Profit","Loss")</f>
        <v>Profit</v>
      </c>
    </row>
    <row r="8682" spans="1:14" x14ac:dyDescent="0.25">
      <c r="A8682" s="1">
        <v>43001</v>
      </c>
      <c r="B8682" s="3">
        <f t="shared" si="405"/>
        <v>2017</v>
      </c>
      <c r="C8682" s="3">
        <f t="shared" si="406"/>
        <v>9</v>
      </c>
      <c r="D8682" t="s">
        <v>675</v>
      </c>
      <c r="E8682" t="str">
        <f t="shared" si="407"/>
        <v>Bruce Stewart20170923</v>
      </c>
      <c r="F8682">
        <f>IF(COUNTIF($E$2:E8682, E8682) = 1, MAX($F$1:F8681) + 1, INDEX($F$1:F8681, MATCH(E8682, $E$1:E8681, 0)))</f>
        <v>4317</v>
      </c>
      <c r="G8682" t="s">
        <v>27</v>
      </c>
      <c r="H8682" t="s">
        <v>11</v>
      </c>
      <c r="I8682" t="s">
        <v>92</v>
      </c>
      <c r="J8682" t="s">
        <v>1640</v>
      </c>
      <c r="K8682" s="17">
        <v>160.96</v>
      </c>
      <c r="L8682" s="17">
        <v>2</v>
      </c>
      <c r="M8682" s="17">
        <v>48.29</v>
      </c>
      <c r="N8682" s="17" t="str">
        <f>IF(SalesData[[#This Row],[Profit]]&gt;0,"Profit","Loss")</f>
        <v>Profit</v>
      </c>
    </row>
    <row r="8683" spans="1:14" x14ac:dyDescent="0.25">
      <c r="A8683" s="1">
        <v>43001</v>
      </c>
      <c r="B8683" s="3">
        <f t="shared" si="405"/>
        <v>2017</v>
      </c>
      <c r="C8683" s="3">
        <f t="shared" si="406"/>
        <v>9</v>
      </c>
      <c r="D8683" t="s">
        <v>2444</v>
      </c>
      <c r="E8683" t="str">
        <f t="shared" si="407"/>
        <v>Bobby Elias20170923</v>
      </c>
      <c r="F8683">
        <f>IF(COUNTIF($E$2:E8683, E8683) = 1, MAX($F$1:F8682) + 1, INDEX($F$1:F8682, MATCH(E8683, $E$1:E8682, 0)))</f>
        <v>4318</v>
      </c>
      <c r="G8683" t="s">
        <v>123</v>
      </c>
      <c r="H8683" t="s">
        <v>11</v>
      </c>
      <c r="I8683" t="s">
        <v>12</v>
      </c>
      <c r="J8683" t="s">
        <v>882</v>
      </c>
      <c r="K8683" s="17">
        <v>251.64</v>
      </c>
      <c r="L8683" s="17">
        <v>3</v>
      </c>
      <c r="M8683" s="17">
        <v>88.07</v>
      </c>
      <c r="N8683" s="17" t="str">
        <f>IF(SalesData[[#This Row],[Profit]]&gt;0,"Profit","Loss")</f>
        <v>Profit</v>
      </c>
    </row>
    <row r="8684" spans="1:14" x14ac:dyDescent="0.25">
      <c r="A8684" s="1">
        <v>43001</v>
      </c>
      <c r="B8684" s="3">
        <f t="shared" si="405"/>
        <v>2017</v>
      </c>
      <c r="C8684" s="3">
        <f t="shared" si="406"/>
        <v>9</v>
      </c>
      <c r="D8684" t="s">
        <v>2060</v>
      </c>
      <c r="E8684" t="str">
        <f t="shared" si="407"/>
        <v>Lena Cacioppo20170923</v>
      </c>
      <c r="F8684">
        <f>IF(COUNTIF($E$2:E8684, E8684) = 1, MAX($F$1:F8683) + 1, INDEX($F$1:F8683, MATCH(E8684, $E$1:E8683, 0)))</f>
        <v>4319</v>
      </c>
      <c r="G8684" t="s">
        <v>15</v>
      </c>
      <c r="H8684" t="s">
        <v>11</v>
      </c>
      <c r="I8684" t="s">
        <v>92</v>
      </c>
      <c r="J8684" t="s">
        <v>2519</v>
      </c>
      <c r="K8684" s="17">
        <v>73.180000000000007</v>
      </c>
      <c r="L8684" s="17">
        <v>6</v>
      </c>
      <c r="M8684" s="17">
        <v>-197.58</v>
      </c>
      <c r="N8684" s="17" t="str">
        <f>IF(SalesData[[#This Row],[Profit]]&gt;0,"Profit","Loss")</f>
        <v>Loss</v>
      </c>
    </row>
    <row r="8685" spans="1:14" x14ac:dyDescent="0.25">
      <c r="A8685" s="1">
        <v>43001</v>
      </c>
      <c r="B8685" s="3">
        <f t="shared" si="405"/>
        <v>2017</v>
      </c>
      <c r="C8685" s="3">
        <f t="shared" si="406"/>
        <v>9</v>
      </c>
      <c r="D8685" t="s">
        <v>2060</v>
      </c>
      <c r="E8685" t="str">
        <f t="shared" si="407"/>
        <v>Lena Cacioppo20170923</v>
      </c>
      <c r="F8685">
        <f>IF(COUNTIF($E$2:E8685, E8685) = 1, MAX($F$1:F8684) + 1, INDEX($F$1:F8684, MATCH(E8685, $E$1:E8684, 0)))</f>
        <v>4319</v>
      </c>
      <c r="G8685" t="s">
        <v>15</v>
      </c>
      <c r="H8685" t="s">
        <v>11</v>
      </c>
      <c r="I8685" t="s">
        <v>12</v>
      </c>
      <c r="J8685" t="s">
        <v>1365</v>
      </c>
      <c r="K8685" s="17">
        <v>20.74</v>
      </c>
      <c r="L8685" s="17">
        <v>4</v>
      </c>
      <c r="M8685" s="17">
        <v>7.26</v>
      </c>
      <c r="N8685" s="17" t="str">
        <f>IF(SalesData[[#This Row],[Profit]]&gt;0,"Profit","Loss")</f>
        <v>Profit</v>
      </c>
    </row>
    <row r="8686" spans="1:14" x14ac:dyDescent="0.25">
      <c r="A8686" s="1">
        <v>43001</v>
      </c>
      <c r="B8686" s="3">
        <f t="shared" si="405"/>
        <v>2017</v>
      </c>
      <c r="C8686" s="3">
        <f t="shared" si="406"/>
        <v>9</v>
      </c>
      <c r="D8686" t="s">
        <v>2060</v>
      </c>
      <c r="E8686" t="str">
        <f t="shared" si="407"/>
        <v>Lena Cacioppo20170923</v>
      </c>
      <c r="F8686">
        <f>IF(COUNTIF($E$2:E8686, E8686) = 1, MAX($F$1:F8685) + 1, INDEX($F$1:F8685, MATCH(E8686, $E$1:E8685, 0)))</f>
        <v>4319</v>
      </c>
      <c r="G8686" t="s">
        <v>15</v>
      </c>
      <c r="H8686" t="s">
        <v>39</v>
      </c>
      <c r="I8686" t="s">
        <v>40</v>
      </c>
      <c r="J8686" t="s">
        <v>1636</v>
      </c>
      <c r="K8686" s="17">
        <v>39.979999999999997</v>
      </c>
      <c r="L8686" s="17">
        <v>2</v>
      </c>
      <c r="M8686" s="17">
        <v>-9</v>
      </c>
      <c r="N8686" s="17" t="str">
        <f>IF(SalesData[[#This Row],[Profit]]&gt;0,"Profit","Loss")</f>
        <v>Loss</v>
      </c>
    </row>
    <row r="8687" spans="1:14" x14ac:dyDescent="0.25">
      <c r="A8687" s="1">
        <v>43001</v>
      </c>
      <c r="B8687" s="3">
        <f t="shared" si="405"/>
        <v>2017</v>
      </c>
      <c r="C8687" s="3">
        <f t="shared" si="406"/>
        <v>9</v>
      </c>
      <c r="D8687" t="s">
        <v>2323</v>
      </c>
      <c r="E8687" t="str">
        <f t="shared" si="407"/>
        <v>Doug O'Connell20170923</v>
      </c>
      <c r="F8687">
        <f>IF(COUNTIF($E$2:E8687, E8687) = 1, MAX($F$1:F8686) + 1, INDEX($F$1:F8686, MATCH(E8687, $E$1:E8686, 0)))</f>
        <v>4320</v>
      </c>
      <c r="G8687" t="s">
        <v>101</v>
      </c>
      <c r="H8687" t="s">
        <v>39</v>
      </c>
      <c r="I8687" t="s">
        <v>52</v>
      </c>
      <c r="J8687" t="s">
        <v>2656</v>
      </c>
      <c r="K8687" s="17">
        <v>199.95</v>
      </c>
      <c r="L8687" s="17">
        <v>5</v>
      </c>
      <c r="M8687" s="17">
        <v>63.98</v>
      </c>
      <c r="N8687" s="17" t="str">
        <f>IF(SalesData[[#This Row],[Profit]]&gt;0,"Profit","Loss")</f>
        <v>Profit</v>
      </c>
    </row>
    <row r="8688" spans="1:14" x14ac:dyDescent="0.25">
      <c r="A8688" s="1">
        <v>43001</v>
      </c>
      <c r="B8688" s="3">
        <f t="shared" si="405"/>
        <v>2017</v>
      </c>
      <c r="C8688" s="3">
        <f t="shared" si="406"/>
        <v>9</v>
      </c>
      <c r="D8688" t="s">
        <v>2323</v>
      </c>
      <c r="E8688" t="str">
        <f t="shared" si="407"/>
        <v>Doug O'Connell20170923</v>
      </c>
      <c r="F8688">
        <f>IF(COUNTIF($E$2:E8688, E8688) = 1, MAX($F$1:F8687) + 1, INDEX($F$1:F8687, MATCH(E8688, $E$1:E8687, 0)))</f>
        <v>4320</v>
      </c>
      <c r="G8688" t="s">
        <v>101</v>
      </c>
      <c r="H8688" t="s">
        <v>11</v>
      </c>
      <c r="I8688" t="s">
        <v>12</v>
      </c>
      <c r="J8688" t="s">
        <v>28</v>
      </c>
      <c r="K8688" s="17">
        <v>12.96</v>
      </c>
      <c r="L8688" s="17">
        <v>2</v>
      </c>
      <c r="M8688" s="17">
        <v>6.22</v>
      </c>
      <c r="N8688" s="17" t="str">
        <f>IF(SalesData[[#This Row],[Profit]]&gt;0,"Profit","Loss")</f>
        <v>Profit</v>
      </c>
    </row>
    <row r="8689" spans="1:14" x14ac:dyDescent="0.25">
      <c r="A8689" s="1">
        <v>43001</v>
      </c>
      <c r="B8689" s="3">
        <f t="shared" si="405"/>
        <v>2017</v>
      </c>
      <c r="C8689" s="3">
        <f t="shared" si="406"/>
        <v>9</v>
      </c>
      <c r="D8689" t="s">
        <v>824</v>
      </c>
      <c r="E8689" t="str">
        <f t="shared" si="407"/>
        <v>Duane Benoit20170923</v>
      </c>
      <c r="F8689">
        <f>IF(COUNTIF($E$2:E8689, E8689) = 1, MAX($F$1:F8688) + 1, INDEX($F$1:F8688, MATCH(E8689, $E$1:E8688, 0)))</f>
        <v>4321</v>
      </c>
      <c r="G8689" t="s">
        <v>27</v>
      </c>
      <c r="H8689" t="s">
        <v>11</v>
      </c>
      <c r="I8689" t="s">
        <v>12</v>
      </c>
      <c r="J8689" t="s">
        <v>335</v>
      </c>
      <c r="K8689" s="17">
        <v>211.04</v>
      </c>
      <c r="L8689" s="17">
        <v>8</v>
      </c>
      <c r="M8689" s="17">
        <v>97.08</v>
      </c>
      <c r="N8689" s="17" t="str">
        <f>IF(SalesData[[#This Row],[Profit]]&gt;0,"Profit","Loss")</f>
        <v>Profit</v>
      </c>
    </row>
    <row r="8690" spans="1:14" x14ac:dyDescent="0.25">
      <c r="A8690" s="1">
        <v>43001</v>
      </c>
      <c r="B8690" s="3">
        <f t="shared" si="405"/>
        <v>2017</v>
      </c>
      <c r="C8690" s="3">
        <f t="shared" si="406"/>
        <v>9</v>
      </c>
      <c r="D8690" t="s">
        <v>824</v>
      </c>
      <c r="E8690" t="str">
        <f t="shared" si="407"/>
        <v>Duane Benoit20170923</v>
      </c>
      <c r="F8690">
        <f>IF(COUNTIF($E$2:E8690, E8690) = 1, MAX($F$1:F8689) + 1, INDEX($F$1:F8689, MATCH(E8690, $E$1:E8689, 0)))</f>
        <v>4321</v>
      </c>
      <c r="G8690" t="s">
        <v>27</v>
      </c>
      <c r="H8690" t="s">
        <v>34</v>
      </c>
      <c r="I8690" t="s">
        <v>35</v>
      </c>
      <c r="J8690" t="s">
        <v>572</v>
      </c>
      <c r="K8690" s="17">
        <v>594.82000000000005</v>
      </c>
      <c r="L8690" s="17">
        <v>2</v>
      </c>
      <c r="M8690" s="17">
        <v>59.48</v>
      </c>
      <c r="N8690" s="17" t="str">
        <f>IF(SalesData[[#This Row],[Profit]]&gt;0,"Profit","Loss")</f>
        <v>Profit</v>
      </c>
    </row>
    <row r="8691" spans="1:14" x14ac:dyDescent="0.25">
      <c r="A8691" s="1">
        <v>43001</v>
      </c>
      <c r="B8691" s="3">
        <f t="shared" si="405"/>
        <v>2017</v>
      </c>
      <c r="C8691" s="3">
        <f t="shared" si="406"/>
        <v>9</v>
      </c>
      <c r="D8691" t="s">
        <v>824</v>
      </c>
      <c r="E8691" t="str">
        <f t="shared" si="407"/>
        <v>Duane Benoit20170923</v>
      </c>
      <c r="F8691">
        <f>IF(COUNTIF($E$2:E8691, E8691) = 1, MAX($F$1:F8690) + 1, INDEX($F$1:F8690, MATCH(E8691, $E$1:E8690, 0)))</f>
        <v>4321</v>
      </c>
      <c r="G8691" t="s">
        <v>27</v>
      </c>
      <c r="H8691" t="s">
        <v>11</v>
      </c>
      <c r="I8691" t="s">
        <v>20</v>
      </c>
      <c r="J8691" t="s">
        <v>701</v>
      </c>
      <c r="K8691" s="17">
        <v>72.959999999999994</v>
      </c>
      <c r="L8691" s="17">
        <v>3</v>
      </c>
      <c r="M8691" s="17">
        <v>23.71</v>
      </c>
      <c r="N8691" s="17" t="str">
        <f>IF(SalesData[[#This Row],[Profit]]&gt;0,"Profit","Loss")</f>
        <v>Profit</v>
      </c>
    </row>
    <row r="8692" spans="1:14" x14ac:dyDescent="0.25">
      <c r="A8692" s="1">
        <v>43001</v>
      </c>
      <c r="B8692" s="3">
        <f t="shared" si="405"/>
        <v>2017</v>
      </c>
      <c r="C8692" s="3">
        <f t="shared" si="406"/>
        <v>9</v>
      </c>
      <c r="D8692" t="s">
        <v>727</v>
      </c>
      <c r="E8692" t="str">
        <f t="shared" si="407"/>
        <v>Maya Herman20170923</v>
      </c>
      <c r="F8692">
        <f>IF(COUNTIF($E$2:E8692, E8692) = 1, MAX($F$1:F8691) + 1, INDEX($F$1:F8691, MATCH(E8692, $E$1:E8691, 0)))</f>
        <v>4322</v>
      </c>
      <c r="G8692" t="s">
        <v>10</v>
      </c>
      <c r="H8692" t="s">
        <v>11</v>
      </c>
      <c r="I8692" t="s">
        <v>12</v>
      </c>
      <c r="J8692" t="s">
        <v>1147</v>
      </c>
      <c r="K8692" s="17">
        <v>9.25</v>
      </c>
      <c r="L8692" s="17">
        <v>2</v>
      </c>
      <c r="M8692" s="17">
        <v>3.35</v>
      </c>
      <c r="N8692" s="17" t="str">
        <f>IF(SalesData[[#This Row],[Profit]]&gt;0,"Profit","Loss")</f>
        <v>Profit</v>
      </c>
    </row>
    <row r="8693" spans="1:14" x14ac:dyDescent="0.25">
      <c r="A8693" s="1">
        <v>43002</v>
      </c>
      <c r="B8693" s="3">
        <f t="shared" si="405"/>
        <v>2017</v>
      </c>
      <c r="C8693" s="3">
        <f t="shared" si="406"/>
        <v>9</v>
      </c>
      <c r="D8693" t="s">
        <v>72</v>
      </c>
      <c r="E8693" t="str">
        <f t="shared" si="407"/>
        <v>Brian Dahlen20170924</v>
      </c>
      <c r="F8693">
        <f>IF(COUNTIF($E$2:E8693, E8693) = 1, MAX($F$1:F8692) + 1, INDEX($F$1:F8692, MATCH(E8693, $E$1:E8692, 0)))</f>
        <v>4323</v>
      </c>
      <c r="G8693" t="s">
        <v>123</v>
      </c>
      <c r="H8693" t="s">
        <v>39</v>
      </c>
      <c r="I8693" t="s">
        <v>52</v>
      </c>
      <c r="J8693" t="s">
        <v>946</v>
      </c>
      <c r="K8693" s="17">
        <v>17.88</v>
      </c>
      <c r="L8693" s="17">
        <v>3</v>
      </c>
      <c r="M8693" s="17">
        <v>2.46</v>
      </c>
      <c r="N8693" s="17" t="str">
        <f>IF(SalesData[[#This Row],[Profit]]&gt;0,"Profit","Loss")</f>
        <v>Profit</v>
      </c>
    </row>
    <row r="8694" spans="1:14" x14ac:dyDescent="0.25">
      <c r="A8694" s="1">
        <v>43002</v>
      </c>
      <c r="B8694" s="3">
        <f t="shared" si="405"/>
        <v>2017</v>
      </c>
      <c r="C8694" s="3">
        <f t="shared" si="406"/>
        <v>9</v>
      </c>
      <c r="D8694" t="s">
        <v>72</v>
      </c>
      <c r="E8694" t="str">
        <f t="shared" si="407"/>
        <v>Brian Dahlen20170924</v>
      </c>
      <c r="F8694">
        <f>IF(COUNTIF($E$2:E8694, E8694) = 1, MAX($F$1:F8693) + 1, INDEX($F$1:F8693, MATCH(E8694, $E$1:E8693, 0)))</f>
        <v>4323</v>
      </c>
      <c r="G8694" t="s">
        <v>123</v>
      </c>
      <c r="H8694" t="s">
        <v>11</v>
      </c>
      <c r="I8694" t="s">
        <v>16</v>
      </c>
      <c r="J8694" t="s">
        <v>814</v>
      </c>
      <c r="K8694" s="17">
        <v>235.94</v>
      </c>
      <c r="L8694" s="17">
        <v>3</v>
      </c>
      <c r="M8694" s="17">
        <v>85.53</v>
      </c>
      <c r="N8694" s="17" t="str">
        <f>IF(SalesData[[#This Row],[Profit]]&gt;0,"Profit","Loss")</f>
        <v>Profit</v>
      </c>
    </row>
    <row r="8695" spans="1:14" x14ac:dyDescent="0.25">
      <c r="A8695" s="1">
        <v>43002</v>
      </c>
      <c r="B8695" s="3">
        <f t="shared" si="405"/>
        <v>2017</v>
      </c>
      <c r="C8695" s="3">
        <f t="shared" si="406"/>
        <v>9</v>
      </c>
      <c r="D8695" t="s">
        <v>2308</v>
      </c>
      <c r="E8695" t="str">
        <f t="shared" si="407"/>
        <v>Kelly Collister20170924</v>
      </c>
      <c r="F8695">
        <f>IF(COUNTIF($E$2:E8695, E8695) = 1, MAX($F$1:F8694) + 1, INDEX($F$1:F8694, MATCH(E8695, $E$1:E8694, 0)))</f>
        <v>4324</v>
      </c>
      <c r="G8695" t="s">
        <v>78</v>
      </c>
      <c r="H8695" t="s">
        <v>34</v>
      </c>
      <c r="I8695" t="s">
        <v>47</v>
      </c>
      <c r="J8695" t="s">
        <v>1545</v>
      </c>
      <c r="K8695" s="17">
        <v>103.06</v>
      </c>
      <c r="L8695" s="17">
        <v>3</v>
      </c>
      <c r="M8695" s="17">
        <v>24.48</v>
      </c>
      <c r="N8695" s="17" t="str">
        <f>IF(SalesData[[#This Row],[Profit]]&gt;0,"Profit","Loss")</f>
        <v>Profit</v>
      </c>
    </row>
    <row r="8696" spans="1:14" x14ac:dyDescent="0.25">
      <c r="A8696" s="1">
        <v>43002</v>
      </c>
      <c r="B8696" s="3">
        <f t="shared" si="405"/>
        <v>2017</v>
      </c>
      <c r="C8696" s="3">
        <f t="shared" si="406"/>
        <v>9</v>
      </c>
      <c r="D8696" t="s">
        <v>427</v>
      </c>
      <c r="E8696" t="str">
        <f t="shared" si="407"/>
        <v>Karen Bern20170924</v>
      </c>
      <c r="F8696">
        <f>IF(COUNTIF($E$2:E8696, E8696) = 1, MAX($F$1:F8695) + 1, INDEX($F$1:F8695, MATCH(E8696, $E$1:E8695, 0)))</f>
        <v>4325</v>
      </c>
      <c r="G8696" t="s">
        <v>315</v>
      </c>
      <c r="H8696" t="s">
        <v>39</v>
      </c>
      <c r="I8696" t="s">
        <v>52</v>
      </c>
      <c r="J8696" t="s">
        <v>2229</v>
      </c>
      <c r="K8696" s="17">
        <v>72</v>
      </c>
      <c r="L8696" s="17">
        <v>4</v>
      </c>
      <c r="M8696" s="17">
        <v>12.96</v>
      </c>
      <c r="N8696" s="17" t="str">
        <f>IF(SalesData[[#This Row],[Profit]]&gt;0,"Profit","Loss")</f>
        <v>Profit</v>
      </c>
    </row>
    <row r="8697" spans="1:14" x14ac:dyDescent="0.25">
      <c r="A8697" s="1">
        <v>43002</v>
      </c>
      <c r="B8697" s="3">
        <f t="shared" si="405"/>
        <v>2017</v>
      </c>
      <c r="C8697" s="3">
        <f t="shared" si="406"/>
        <v>9</v>
      </c>
      <c r="D8697" t="s">
        <v>427</v>
      </c>
      <c r="E8697" t="str">
        <f t="shared" si="407"/>
        <v>Karen Bern20170924</v>
      </c>
      <c r="F8697">
        <f>IF(COUNTIF($E$2:E8697, E8697) = 1, MAX($F$1:F8696) + 1, INDEX($F$1:F8696, MATCH(E8697, $E$1:E8696, 0)))</f>
        <v>4325</v>
      </c>
      <c r="G8697" t="s">
        <v>315</v>
      </c>
      <c r="H8697" t="s">
        <v>39</v>
      </c>
      <c r="I8697" t="s">
        <v>52</v>
      </c>
      <c r="J8697" t="s">
        <v>2353</v>
      </c>
      <c r="K8697" s="17">
        <v>655.9</v>
      </c>
      <c r="L8697" s="17">
        <v>5</v>
      </c>
      <c r="M8697" s="17">
        <v>275.48</v>
      </c>
      <c r="N8697" s="17" t="str">
        <f>IF(SalesData[[#This Row],[Profit]]&gt;0,"Profit","Loss")</f>
        <v>Profit</v>
      </c>
    </row>
    <row r="8698" spans="1:14" x14ac:dyDescent="0.25">
      <c r="A8698" s="1">
        <v>43002</v>
      </c>
      <c r="B8698" s="3">
        <f t="shared" si="405"/>
        <v>2017</v>
      </c>
      <c r="C8698" s="3">
        <f t="shared" si="406"/>
        <v>9</v>
      </c>
      <c r="D8698" t="s">
        <v>427</v>
      </c>
      <c r="E8698" t="str">
        <f t="shared" si="407"/>
        <v>Karen Bern20170924</v>
      </c>
      <c r="F8698">
        <f>IF(COUNTIF($E$2:E8698, E8698) = 1, MAX($F$1:F8697) + 1, INDEX($F$1:F8697, MATCH(E8698, $E$1:E8697, 0)))</f>
        <v>4325</v>
      </c>
      <c r="G8698" t="s">
        <v>315</v>
      </c>
      <c r="H8698" t="s">
        <v>34</v>
      </c>
      <c r="I8698" t="s">
        <v>35</v>
      </c>
      <c r="J8698" t="s">
        <v>1597</v>
      </c>
      <c r="K8698" s="17">
        <v>603.91999999999996</v>
      </c>
      <c r="L8698" s="17">
        <v>4</v>
      </c>
      <c r="M8698" s="17">
        <v>181.18</v>
      </c>
      <c r="N8698" s="17" t="str">
        <f>IF(SalesData[[#This Row],[Profit]]&gt;0,"Profit","Loss")</f>
        <v>Profit</v>
      </c>
    </row>
    <row r="8699" spans="1:14" x14ac:dyDescent="0.25">
      <c r="A8699" s="1">
        <v>43002</v>
      </c>
      <c r="B8699" s="3">
        <f t="shared" si="405"/>
        <v>2017</v>
      </c>
      <c r="C8699" s="3">
        <f t="shared" si="406"/>
        <v>9</v>
      </c>
      <c r="D8699" t="s">
        <v>2585</v>
      </c>
      <c r="E8699" t="str">
        <f t="shared" si="407"/>
        <v>Mick Hernandez20170924</v>
      </c>
      <c r="F8699">
        <f>IF(COUNTIF($E$2:E8699, E8699) = 1, MAX($F$1:F8698) + 1, INDEX($F$1:F8698, MATCH(E8699, $E$1:E8698, 0)))</f>
        <v>4326</v>
      </c>
      <c r="G8699" t="s">
        <v>78</v>
      </c>
      <c r="H8699" t="s">
        <v>39</v>
      </c>
      <c r="I8699" t="s">
        <v>40</v>
      </c>
      <c r="J8699" t="s">
        <v>676</v>
      </c>
      <c r="K8699" s="17">
        <v>1169.69</v>
      </c>
      <c r="L8699" s="17">
        <v>3</v>
      </c>
      <c r="M8699" s="17">
        <v>-253.43</v>
      </c>
      <c r="N8699" s="17" t="str">
        <f>IF(SalesData[[#This Row],[Profit]]&gt;0,"Profit","Loss")</f>
        <v>Loss</v>
      </c>
    </row>
    <row r="8700" spans="1:14" x14ac:dyDescent="0.25">
      <c r="A8700" s="1">
        <v>43002</v>
      </c>
      <c r="B8700" s="3">
        <f t="shared" si="405"/>
        <v>2017</v>
      </c>
      <c r="C8700" s="3">
        <f t="shared" si="406"/>
        <v>9</v>
      </c>
      <c r="D8700" t="s">
        <v>2065</v>
      </c>
      <c r="E8700" t="str">
        <f t="shared" si="407"/>
        <v>Anna Gayman20170924</v>
      </c>
      <c r="F8700">
        <f>IF(COUNTIF($E$2:E8700, E8700) = 1, MAX($F$1:F8699) + 1, INDEX($F$1:F8699, MATCH(E8700, $E$1:E8699, 0)))</f>
        <v>4327</v>
      </c>
      <c r="G8700" t="s">
        <v>30</v>
      </c>
      <c r="H8700" t="s">
        <v>11</v>
      </c>
      <c r="I8700" t="s">
        <v>18</v>
      </c>
      <c r="J8700" t="s">
        <v>1656</v>
      </c>
      <c r="K8700" s="17">
        <v>40.29</v>
      </c>
      <c r="L8700" s="17">
        <v>3</v>
      </c>
      <c r="M8700" s="17">
        <v>10.07</v>
      </c>
      <c r="N8700" s="17" t="str">
        <f>IF(SalesData[[#This Row],[Profit]]&gt;0,"Profit","Loss")</f>
        <v>Profit</v>
      </c>
    </row>
    <row r="8701" spans="1:14" x14ac:dyDescent="0.25">
      <c r="A8701" s="1">
        <v>43002</v>
      </c>
      <c r="B8701" s="3">
        <f t="shared" si="405"/>
        <v>2017</v>
      </c>
      <c r="C8701" s="3">
        <f t="shared" si="406"/>
        <v>9</v>
      </c>
      <c r="D8701" t="s">
        <v>2065</v>
      </c>
      <c r="E8701" t="str">
        <f t="shared" si="407"/>
        <v>Anna Gayman20170924</v>
      </c>
      <c r="F8701">
        <f>IF(COUNTIF($E$2:E8701, E8701) = 1, MAX($F$1:F8700) + 1, INDEX($F$1:F8700, MATCH(E8701, $E$1:E8700, 0)))</f>
        <v>4327</v>
      </c>
      <c r="G8701" t="s">
        <v>30</v>
      </c>
      <c r="H8701" t="s">
        <v>11</v>
      </c>
      <c r="I8701" t="s">
        <v>20</v>
      </c>
      <c r="J8701" t="s">
        <v>166</v>
      </c>
      <c r="K8701" s="17">
        <v>38.71</v>
      </c>
      <c r="L8701" s="17">
        <v>7</v>
      </c>
      <c r="M8701" s="17">
        <v>17.809999999999999</v>
      </c>
      <c r="N8701" s="17" t="str">
        <f>IF(SalesData[[#This Row],[Profit]]&gt;0,"Profit","Loss")</f>
        <v>Profit</v>
      </c>
    </row>
    <row r="8702" spans="1:14" x14ac:dyDescent="0.25">
      <c r="A8702" s="1">
        <v>43002</v>
      </c>
      <c r="B8702" s="3">
        <f t="shared" si="405"/>
        <v>2017</v>
      </c>
      <c r="C8702" s="3">
        <f t="shared" si="406"/>
        <v>9</v>
      </c>
      <c r="D8702" t="s">
        <v>788</v>
      </c>
      <c r="E8702" t="str">
        <f t="shared" si="407"/>
        <v>Bart Pistole20170924</v>
      </c>
      <c r="F8702">
        <f>IF(COUNTIF($E$2:E8702, E8702) = 1, MAX($F$1:F8701) + 1, INDEX($F$1:F8701, MATCH(E8702, $E$1:E8701, 0)))</f>
        <v>4328</v>
      </c>
      <c r="G8702" t="s">
        <v>434</v>
      </c>
      <c r="H8702" t="s">
        <v>39</v>
      </c>
      <c r="I8702" t="s">
        <v>40</v>
      </c>
      <c r="J8702" t="s">
        <v>287</v>
      </c>
      <c r="K8702" s="17">
        <v>391.98</v>
      </c>
      <c r="L8702" s="17">
        <v>2</v>
      </c>
      <c r="M8702" s="17">
        <v>109.75</v>
      </c>
      <c r="N8702" s="17" t="str">
        <f>IF(SalesData[[#This Row],[Profit]]&gt;0,"Profit","Loss")</f>
        <v>Profit</v>
      </c>
    </row>
    <row r="8703" spans="1:14" x14ac:dyDescent="0.25">
      <c r="A8703" s="1">
        <v>43002</v>
      </c>
      <c r="B8703" s="3">
        <f t="shared" si="405"/>
        <v>2017</v>
      </c>
      <c r="C8703" s="3">
        <f t="shared" si="406"/>
        <v>9</v>
      </c>
      <c r="D8703" t="s">
        <v>788</v>
      </c>
      <c r="E8703" t="str">
        <f t="shared" si="407"/>
        <v>Bart Pistole20170924</v>
      </c>
      <c r="F8703">
        <f>IF(COUNTIF($E$2:E8703, E8703) = 1, MAX($F$1:F8702) + 1, INDEX($F$1:F8702, MATCH(E8703, $E$1:E8702, 0)))</f>
        <v>4328</v>
      </c>
      <c r="G8703" t="s">
        <v>434</v>
      </c>
      <c r="H8703" t="s">
        <v>39</v>
      </c>
      <c r="I8703" t="s">
        <v>40</v>
      </c>
      <c r="J8703" t="s">
        <v>1807</v>
      </c>
      <c r="K8703" s="17">
        <v>437.85</v>
      </c>
      <c r="L8703" s="17">
        <v>3</v>
      </c>
      <c r="M8703" s="17">
        <v>131.36000000000001</v>
      </c>
      <c r="N8703" s="17" t="str">
        <f>IF(SalesData[[#This Row],[Profit]]&gt;0,"Profit","Loss")</f>
        <v>Profit</v>
      </c>
    </row>
    <row r="8704" spans="1:14" x14ac:dyDescent="0.25">
      <c r="A8704" s="1">
        <v>43002</v>
      </c>
      <c r="B8704" s="3">
        <f t="shared" si="405"/>
        <v>2017</v>
      </c>
      <c r="C8704" s="3">
        <f t="shared" si="406"/>
        <v>9</v>
      </c>
      <c r="D8704" t="s">
        <v>1327</v>
      </c>
      <c r="E8704" t="str">
        <f t="shared" si="407"/>
        <v>Frank Atkinson20170924</v>
      </c>
      <c r="F8704">
        <f>IF(COUNTIF($E$2:E8704, E8704) = 1, MAX($F$1:F8703) + 1, INDEX($F$1:F8703, MATCH(E8704, $E$1:E8703, 0)))</f>
        <v>4329</v>
      </c>
      <c r="G8704" t="s">
        <v>27</v>
      </c>
      <c r="H8704" t="s">
        <v>39</v>
      </c>
      <c r="I8704" t="s">
        <v>40</v>
      </c>
      <c r="J8704" t="s">
        <v>648</v>
      </c>
      <c r="K8704" s="17">
        <v>859.2</v>
      </c>
      <c r="L8704" s="17">
        <v>3</v>
      </c>
      <c r="M8704" s="17">
        <v>75.180000000000007</v>
      </c>
      <c r="N8704" s="17" t="str">
        <f>IF(SalesData[[#This Row],[Profit]]&gt;0,"Profit","Loss")</f>
        <v>Profit</v>
      </c>
    </row>
    <row r="8705" spans="1:14" x14ac:dyDescent="0.25">
      <c r="A8705" s="1">
        <v>43002</v>
      </c>
      <c r="B8705" s="3">
        <f t="shared" si="405"/>
        <v>2017</v>
      </c>
      <c r="C8705" s="3">
        <f t="shared" si="406"/>
        <v>9</v>
      </c>
      <c r="D8705" t="s">
        <v>1327</v>
      </c>
      <c r="E8705" t="str">
        <f t="shared" si="407"/>
        <v>Frank Atkinson20170924</v>
      </c>
      <c r="F8705">
        <f>IF(COUNTIF($E$2:E8705, E8705) = 1, MAX($F$1:F8704) + 1, INDEX($F$1:F8704, MATCH(E8705, $E$1:E8704, 0)))</f>
        <v>4329</v>
      </c>
      <c r="G8705" t="s">
        <v>27</v>
      </c>
      <c r="H8705" t="s">
        <v>39</v>
      </c>
      <c r="I8705" t="s">
        <v>302</v>
      </c>
      <c r="J8705" t="s">
        <v>2706</v>
      </c>
      <c r="K8705" s="17">
        <v>506.28</v>
      </c>
      <c r="L8705" s="17">
        <v>3</v>
      </c>
      <c r="M8705" s="17">
        <v>177.2</v>
      </c>
      <c r="N8705" s="17" t="str">
        <f>IF(SalesData[[#This Row],[Profit]]&gt;0,"Profit","Loss")</f>
        <v>Profit</v>
      </c>
    </row>
    <row r="8706" spans="1:14" x14ac:dyDescent="0.25">
      <c r="A8706" s="1">
        <v>43002</v>
      </c>
      <c r="B8706" s="3">
        <f t="shared" ref="B8706:B8769" si="408">YEAR(A8706)</f>
        <v>2017</v>
      </c>
      <c r="C8706" s="3">
        <f t="shared" ref="C8706:C8769" si="409">MONTH(A8706)</f>
        <v>9</v>
      </c>
      <c r="D8706" t="s">
        <v>1181</v>
      </c>
      <c r="E8706" t="str">
        <f t="shared" ref="E8706:E8769" si="410">D8706 &amp; TEXT(A8706, "yyyymmdd")</f>
        <v>Paul Prost20170924</v>
      </c>
      <c r="F8706">
        <f>IF(COUNTIF($E$2:E8706, E8706) = 1, MAX($F$1:F8705) + 1, INDEX($F$1:F8705, MATCH(E8706, $E$1:E8705, 0)))</f>
        <v>4330</v>
      </c>
      <c r="G8706" t="s">
        <v>123</v>
      </c>
      <c r="H8706" t="s">
        <v>39</v>
      </c>
      <c r="I8706" t="s">
        <v>40</v>
      </c>
      <c r="J8706" t="s">
        <v>1306</v>
      </c>
      <c r="K8706" s="17">
        <v>383.96</v>
      </c>
      <c r="L8706" s="17">
        <v>5</v>
      </c>
      <c r="M8706" s="17">
        <v>38.4</v>
      </c>
      <c r="N8706" s="17" t="str">
        <f>IF(SalesData[[#This Row],[Profit]]&gt;0,"Profit","Loss")</f>
        <v>Profit</v>
      </c>
    </row>
    <row r="8707" spans="1:14" x14ac:dyDescent="0.25">
      <c r="A8707" s="1">
        <v>43002</v>
      </c>
      <c r="B8707" s="3">
        <f t="shared" si="408"/>
        <v>2017</v>
      </c>
      <c r="C8707" s="3">
        <f t="shared" si="409"/>
        <v>9</v>
      </c>
      <c r="D8707" t="s">
        <v>1181</v>
      </c>
      <c r="E8707" t="str">
        <f t="shared" si="410"/>
        <v>Paul Prost20170924</v>
      </c>
      <c r="F8707">
        <f>IF(COUNTIF($E$2:E8707, E8707) = 1, MAX($F$1:F8706) + 1, INDEX($F$1:F8706, MATCH(E8707, $E$1:E8706, 0)))</f>
        <v>4330</v>
      </c>
      <c r="G8707" t="s">
        <v>123</v>
      </c>
      <c r="H8707" t="s">
        <v>11</v>
      </c>
      <c r="I8707" t="s">
        <v>20</v>
      </c>
      <c r="J8707" t="s">
        <v>2119</v>
      </c>
      <c r="K8707" s="17">
        <v>15.57</v>
      </c>
      <c r="L8707" s="17">
        <v>3</v>
      </c>
      <c r="M8707" s="17">
        <v>-11.42</v>
      </c>
      <c r="N8707" s="17" t="str">
        <f>IF(SalesData[[#This Row],[Profit]]&gt;0,"Profit","Loss")</f>
        <v>Loss</v>
      </c>
    </row>
    <row r="8708" spans="1:14" x14ac:dyDescent="0.25">
      <c r="A8708" s="1">
        <v>43002</v>
      </c>
      <c r="B8708" s="3">
        <f t="shared" si="408"/>
        <v>2017</v>
      </c>
      <c r="C8708" s="3">
        <f t="shared" si="409"/>
        <v>9</v>
      </c>
      <c r="D8708" t="s">
        <v>953</v>
      </c>
      <c r="E8708" t="str">
        <f t="shared" si="410"/>
        <v>Philip Brown20170924</v>
      </c>
      <c r="F8708">
        <f>IF(COUNTIF($E$2:E8708, E8708) = 1, MAX($F$1:F8707) + 1, INDEX($F$1:F8707, MATCH(E8708, $E$1:E8707, 0)))</f>
        <v>4331</v>
      </c>
      <c r="G8708" t="s">
        <v>164</v>
      </c>
      <c r="H8708" t="s">
        <v>34</v>
      </c>
      <c r="I8708" t="s">
        <v>47</v>
      </c>
      <c r="J8708" t="s">
        <v>1735</v>
      </c>
      <c r="K8708" s="17">
        <v>199.8</v>
      </c>
      <c r="L8708" s="17">
        <v>10</v>
      </c>
      <c r="M8708" s="17">
        <v>71.930000000000007</v>
      </c>
      <c r="N8708" s="17" t="str">
        <f>IF(SalesData[[#This Row],[Profit]]&gt;0,"Profit","Loss")</f>
        <v>Profit</v>
      </c>
    </row>
    <row r="8709" spans="1:14" x14ac:dyDescent="0.25">
      <c r="A8709" s="1">
        <v>43002</v>
      </c>
      <c r="B8709" s="3">
        <f t="shared" si="408"/>
        <v>2017</v>
      </c>
      <c r="C8709" s="3">
        <f t="shared" si="409"/>
        <v>9</v>
      </c>
      <c r="D8709" t="s">
        <v>1385</v>
      </c>
      <c r="E8709" t="str">
        <f t="shared" si="410"/>
        <v>Karen Ferguson20170924</v>
      </c>
      <c r="F8709">
        <f>IF(COUNTIF($E$2:E8709, E8709) = 1, MAX($F$1:F8708) + 1, INDEX($F$1:F8708, MATCH(E8709, $E$1:E8708, 0)))</f>
        <v>4332</v>
      </c>
      <c r="G8709" t="s">
        <v>30</v>
      </c>
      <c r="H8709" t="s">
        <v>11</v>
      </c>
      <c r="I8709" t="s">
        <v>18</v>
      </c>
      <c r="J8709" t="s">
        <v>2422</v>
      </c>
      <c r="K8709" s="17">
        <v>15.51</v>
      </c>
      <c r="L8709" s="17">
        <v>1</v>
      </c>
      <c r="M8709" s="17">
        <v>3.88</v>
      </c>
      <c r="N8709" s="17" t="str">
        <f>IF(SalesData[[#This Row],[Profit]]&gt;0,"Profit","Loss")</f>
        <v>Profit</v>
      </c>
    </row>
    <row r="8710" spans="1:14" x14ac:dyDescent="0.25">
      <c r="A8710" s="1">
        <v>43002</v>
      </c>
      <c r="B8710" s="3">
        <f t="shared" si="408"/>
        <v>2017</v>
      </c>
      <c r="C8710" s="3">
        <f t="shared" si="409"/>
        <v>9</v>
      </c>
      <c r="D8710" t="s">
        <v>1385</v>
      </c>
      <c r="E8710" t="str">
        <f t="shared" si="410"/>
        <v>Karen Ferguson20170924</v>
      </c>
      <c r="F8710">
        <f>IF(COUNTIF($E$2:E8710, E8710) = 1, MAX($F$1:F8709) + 1, INDEX($F$1:F8709, MATCH(E8710, $E$1:E8709, 0)))</f>
        <v>4332</v>
      </c>
      <c r="G8710" t="s">
        <v>30</v>
      </c>
      <c r="H8710" t="s">
        <v>39</v>
      </c>
      <c r="I8710" t="s">
        <v>40</v>
      </c>
      <c r="J8710" t="s">
        <v>704</v>
      </c>
      <c r="K8710" s="17">
        <v>89.9</v>
      </c>
      <c r="L8710" s="17">
        <v>2</v>
      </c>
      <c r="M8710" s="17">
        <v>25.17</v>
      </c>
      <c r="N8710" s="17" t="str">
        <f>IF(SalesData[[#This Row],[Profit]]&gt;0,"Profit","Loss")</f>
        <v>Profit</v>
      </c>
    </row>
    <row r="8711" spans="1:14" x14ac:dyDescent="0.25">
      <c r="A8711" s="1">
        <v>43002</v>
      </c>
      <c r="B8711" s="3">
        <f t="shared" si="408"/>
        <v>2017</v>
      </c>
      <c r="C8711" s="3">
        <f t="shared" si="409"/>
        <v>9</v>
      </c>
      <c r="D8711" t="s">
        <v>1385</v>
      </c>
      <c r="E8711" t="str">
        <f t="shared" si="410"/>
        <v>Karen Ferguson20170924</v>
      </c>
      <c r="F8711">
        <f>IF(COUNTIF($E$2:E8711, E8711) = 1, MAX($F$1:F8710) + 1, INDEX($F$1:F8710, MATCH(E8711, $E$1:E8710, 0)))</f>
        <v>4332</v>
      </c>
      <c r="G8711" t="s">
        <v>30</v>
      </c>
      <c r="H8711" t="s">
        <v>11</v>
      </c>
      <c r="I8711" t="s">
        <v>24</v>
      </c>
      <c r="J8711" t="s">
        <v>2028</v>
      </c>
      <c r="K8711" s="17">
        <v>14.28</v>
      </c>
      <c r="L8711" s="17">
        <v>4</v>
      </c>
      <c r="M8711" s="17">
        <v>3.71</v>
      </c>
      <c r="N8711" s="17" t="str">
        <f>IF(SalesData[[#This Row],[Profit]]&gt;0,"Profit","Loss")</f>
        <v>Profit</v>
      </c>
    </row>
    <row r="8712" spans="1:14" x14ac:dyDescent="0.25">
      <c r="A8712" s="1">
        <v>43002</v>
      </c>
      <c r="B8712" s="3">
        <f t="shared" si="408"/>
        <v>2017</v>
      </c>
      <c r="C8712" s="3">
        <f t="shared" si="409"/>
        <v>9</v>
      </c>
      <c r="D8712" t="s">
        <v>1385</v>
      </c>
      <c r="E8712" t="str">
        <f t="shared" si="410"/>
        <v>Karen Ferguson20170924</v>
      </c>
      <c r="F8712">
        <f>IF(COUNTIF($E$2:E8712, E8712) = 1, MAX($F$1:F8711) + 1, INDEX($F$1:F8711, MATCH(E8712, $E$1:E8711, 0)))</f>
        <v>4332</v>
      </c>
      <c r="G8712" t="s">
        <v>30</v>
      </c>
      <c r="H8712" t="s">
        <v>11</v>
      </c>
      <c r="I8712" t="s">
        <v>24</v>
      </c>
      <c r="J8712" t="s">
        <v>386</v>
      </c>
      <c r="K8712" s="17">
        <v>12.72</v>
      </c>
      <c r="L8712" s="17">
        <v>3</v>
      </c>
      <c r="M8712" s="17">
        <v>4.96</v>
      </c>
      <c r="N8712" s="17" t="str">
        <f>IF(SalesData[[#This Row],[Profit]]&gt;0,"Profit","Loss")</f>
        <v>Profit</v>
      </c>
    </row>
    <row r="8713" spans="1:14" x14ac:dyDescent="0.25">
      <c r="A8713" s="1">
        <v>43002</v>
      </c>
      <c r="B8713" s="3">
        <f t="shared" si="408"/>
        <v>2017</v>
      </c>
      <c r="C8713" s="3">
        <f t="shared" si="409"/>
        <v>9</v>
      </c>
      <c r="D8713" t="s">
        <v>1385</v>
      </c>
      <c r="E8713" t="str">
        <f t="shared" si="410"/>
        <v>Karen Ferguson20170924</v>
      </c>
      <c r="F8713">
        <f>IF(COUNTIF($E$2:E8713, E8713) = 1, MAX($F$1:F8712) + 1, INDEX($F$1:F8712, MATCH(E8713, $E$1:E8712, 0)))</f>
        <v>4332</v>
      </c>
      <c r="G8713" t="s">
        <v>30</v>
      </c>
      <c r="H8713" t="s">
        <v>11</v>
      </c>
      <c r="I8713" t="s">
        <v>16</v>
      </c>
      <c r="J8713" t="s">
        <v>2077</v>
      </c>
      <c r="K8713" s="17">
        <v>15.75</v>
      </c>
      <c r="L8713" s="17">
        <v>5</v>
      </c>
      <c r="M8713" s="17">
        <v>7.56</v>
      </c>
      <c r="N8713" s="17" t="str">
        <f>IF(SalesData[[#This Row],[Profit]]&gt;0,"Profit","Loss")</f>
        <v>Profit</v>
      </c>
    </row>
    <row r="8714" spans="1:14" x14ac:dyDescent="0.25">
      <c r="A8714" s="1">
        <v>43002</v>
      </c>
      <c r="B8714" s="3">
        <f t="shared" si="408"/>
        <v>2017</v>
      </c>
      <c r="C8714" s="3">
        <f t="shared" si="409"/>
        <v>9</v>
      </c>
      <c r="D8714" t="s">
        <v>2071</v>
      </c>
      <c r="E8714" t="str">
        <f t="shared" si="410"/>
        <v>Rose O'Brian20170924</v>
      </c>
      <c r="F8714">
        <f>IF(COUNTIF($E$2:E8714, E8714) = 1, MAX($F$1:F8713) + 1, INDEX($F$1:F8713, MATCH(E8714, $E$1:E8713, 0)))</f>
        <v>4333</v>
      </c>
      <c r="G8714" t="s">
        <v>15</v>
      </c>
      <c r="H8714" t="s">
        <v>34</v>
      </c>
      <c r="I8714" t="s">
        <v>35</v>
      </c>
      <c r="J8714" t="s">
        <v>572</v>
      </c>
      <c r="K8714" s="17">
        <v>520.46</v>
      </c>
      <c r="L8714" s="17">
        <v>2</v>
      </c>
      <c r="M8714" s="17">
        <v>-14.87</v>
      </c>
      <c r="N8714" s="17" t="str">
        <f>IF(SalesData[[#This Row],[Profit]]&gt;0,"Profit","Loss")</f>
        <v>Loss</v>
      </c>
    </row>
    <row r="8715" spans="1:14" x14ac:dyDescent="0.25">
      <c r="A8715" s="1">
        <v>43002</v>
      </c>
      <c r="B8715" s="3">
        <f t="shared" si="408"/>
        <v>2017</v>
      </c>
      <c r="C8715" s="3">
        <f t="shared" si="409"/>
        <v>9</v>
      </c>
      <c r="D8715" t="s">
        <v>2071</v>
      </c>
      <c r="E8715" t="str">
        <f t="shared" si="410"/>
        <v>Rose O'Brian20170924</v>
      </c>
      <c r="F8715">
        <f>IF(COUNTIF($E$2:E8715, E8715) = 1, MAX($F$1:F8714) + 1, INDEX($F$1:F8714, MATCH(E8715, $E$1:E8714, 0)))</f>
        <v>4333</v>
      </c>
      <c r="G8715" t="s">
        <v>15</v>
      </c>
      <c r="H8715" t="s">
        <v>11</v>
      </c>
      <c r="I8715" t="s">
        <v>12</v>
      </c>
      <c r="J8715" t="s">
        <v>1499</v>
      </c>
      <c r="K8715" s="17">
        <v>11.42</v>
      </c>
      <c r="L8715" s="17">
        <v>3</v>
      </c>
      <c r="M8715" s="17">
        <v>3.71</v>
      </c>
      <c r="N8715" s="17" t="str">
        <f>IF(SalesData[[#This Row],[Profit]]&gt;0,"Profit","Loss")</f>
        <v>Profit</v>
      </c>
    </row>
    <row r="8716" spans="1:14" x14ac:dyDescent="0.25">
      <c r="A8716" s="1">
        <v>43002</v>
      </c>
      <c r="B8716" s="3">
        <f t="shared" si="408"/>
        <v>2017</v>
      </c>
      <c r="C8716" s="3">
        <f t="shared" si="409"/>
        <v>9</v>
      </c>
      <c r="D8716" t="s">
        <v>2083</v>
      </c>
      <c r="E8716" t="str">
        <f t="shared" si="410"/>
        <v>Neil Knudson20170924</v>
      </c>
      <c r="F8716">
        <f>IF(COUNTIF($E$2:E8716, E8716) = 1, MAX($F$1:F8715) + 1, INDEX($F$1:F8715, MATCH(E8716, $E$1:E8715, 0)))</f>
        <v>4334</v>
      </c>
      <c r="G8716" t="s">
        <v>27</v>
      </c>
      <c r="H8716" t="s">
        <v>11</v>
      </c>
      <c r="I8716" t="s">
        <v>12</v>
      </c>
      <c r="J8716" t="s">
        <v>2582</v>
      </c>
      <c r="K8716" s="17">
        <v>31.08</v>
      </c>
      <c r="L8716" s="17">
        <v>6</v>
      </c>
      <c r="M8716" s="17">
        <v>15.23</v>
      </c>
      <c r="N8716" s="17" t="str">
        <f>IF(SalesData[[#This Row],[Profit]]&gt;0,"Profit","Loss")</f>
        <v>Profit</v>
      </c>
    </row>
    <row r="8717" spans="1:14" x14ac:dyDescent="0.25">
      <c r="A8717" s="1">
        <v>43002</v>
      </c>
      <c r="B8717" s="3">
        <f t="shared" si="408"/>
        <v>2017</v>
      </c>
      <c r="C8717" s="3">
        <f t="shared" si="409"/>
        <v>9</v>
      </c>
      <c r="D8717" t="s">
        <v>2083</v>
      </c>
      <c r="E8717" t="str">
        <f t="shared" si="410"/>
        <v>Neil Knudson20170924</v>
      </c>
      <c r="F8717">
        <f>IF(COUNTIF($E$2:E8717, E8717) = 1, MAX($F$1:F8716) + 1, INDEX($F$1:F8716, MATCH(E8717, $E$1:E8716, 0)))</f>
        <v>4334</v>
      </c>
      <c r="G8717" t="s">
        <v>27</v>
      </c>
      <c r="H8717" t="s">
        <v>11</v>
      </c>
      <c r="I8717" t="s">
        <v>200</v>
      </c>
      <c r="J8717" t="s">
        <v>1292</v>
      </c>
      <c r="K8717" s="17">
        <v>7.3</v>
      </c>
      <c r="L8717" s="17">
        <v>2</v>
      </c>
      <c r="M8717" s="17">
        <v>2.19</v>
      </c>
      <c r="N8717" s="17" t="str">
        <f>IF(SalesData[[#This Row],[Profit]]&gt;0,"Profit","Loss")</f>
        <v>Profit</v>
      </c>
    </row>
    <row r="8718" spans="1:14" x14ac:dyDescent="0.25">
      <c r="A8718" s="1">
        <v>43003</v>
      </c>
      <c r="B8718" s="3">
        <f t="shared" si="408"/>
        <v>2017</v>
      </c>
      <c r="C8718" s="3">
        <f t="shared" si="409"/>
        <v>9</v>
      </c>
      <c r="D8718" t="s">
        <v>2212</v>
      </c>
      <c r="E8718" t="str">
        <f t="shared" si="410"/>
        <v>Katrina Willman20170925</v>
      </c>
      <c r="F8718">
        <f>IF(COUNTIF($E$2:E8718, E8718) = 1, MAX($F$1:F8717) + 1, INDEX($F$1:F8717, MATCH(E8718, $E$1:E8717, 0)))</f>
        <v>4335</v>
      </c>
      <c r="G8718" t="s">
        <v>149</v>
      </c>
      <c r="H8718" t="s">
        <v>11</v>
      </c>
      <c r="I8718" t="s">
        <v>16</v>
      </c>
      <c r="J8718" t="s">
        <v>1709</v>
      </c>
      <c r="K8718" s="17">
        <v>20.7</v>
      </c>
      <c r="L8718" s="17">
        <v>2</v>
      </c>
      <c r="M8718" s="17">
        <v>9.94</v>
      </c>
      <c r="N8718" s="17" t="str">
        <f>IF(SalesData[[#This Row],[Profit]]&gt;0,"Profit","Loss")</f>
        <v>Profit</v>
      </c>
    </row>
    <row r="8719" spans="1:14" x14ac:dyDescent="0.25">
      <c r="A8719" s="1">
        <v>43003</v>
      </c>
      <c r="B8719" s="3">
        <f t="shared" si="408"/>
        <v>2017</v>
      </c>
      <c r="C8719" s="3">
        <f t="shared" si="409"/>
        <v>9</v>
      </c>
      <c r="D8719" t="s">
        <v>2212</v>
      </c>
      <c r="E8719" t="str">
        <f t="shared" si="410"/>
        <v>Katrina Willman20170925</v>
      </c>
      <c r="F8719">
        <f>IF(COUNTIF($E$2:E8719, E8719) = 1, MAX($F$1:F8718) + 1, INDEX($F$1:F8718, MATCH(E8719, $E$1:E8718, 0)))</f>
        <v>4335</v>
      </c>
      <c r="G8719" t="s">
        <v>149</v>
      </c>
      <c r="H8719" t="s">
        <v>34</v>
      </c>
      <c r="I8719" t="s">
        <v>35</v>
      </c>
      <c r="J8719" t="s">
        <v>2182</v>
      </c>
      <c r="K8719" s="17">
        <v>488.65</v>
      </c>
      <c r="L8719" s="17">
        <v>3</v>
      </c>
      <c r="M8719" s="17">
        <v>86.87</v>
      </c>
      <c r="N8719" s="17" t="str">
        <f>IF(SalesData[[#This Row],[Profit]]&gt;0,"Profit","Loss")</f>
        <v>Profit</v>
      </c>
    </row>
    <row r="8720" spans="1:14" x14ac:dyDescent="0.25">
      <c r="A8720" s="1">
        <v>43003</v>
      </c>
      <c r="B8720" s="3">
        <f t="shared" si="408"/>
        <v>2017</v>
      </c>
      <c r="C8720" s="3">
        <f t="shared" si="409"/>
        <v>9</v>
      </c>
      <c r="D8720" t="s">
        <v>2212</v>
      </c>
      <c r="E8720" t="str">
        <f t="shared" si="410"/>
        <v>Katrina Willman20170925</v>
      </c>
      <c r="F8720">
        <f>IF(COUNTIF($E$2:E8720, E8720) = 1, MAX($F$1:F8719) + 1, INDEX($F$1:F8719, MATCH(E8720, $E$1:E8719, 0)))</f>
        <v>4335</v>
      </c>
      <c r="G8720" t="s">
        <v>149</v>
      </c>
      <c r="H8720" t="s">
        <v>11</v>
      </c>
      <c r="I8720" t="s">
        <v>24</v>
      </c>
      <c r="J8720" t="s">
        <v>326</v>
      </c>
      <c r="K8720" s="17">
        <v>5.56</v>
      </c>
      <c r="L8720" s="17">
        <v>2</v>
      </c>
      <c r="M8720" s="17">
        <v>1.45</v>
      </c>
      <c r="N8720" s="17" t="str">
        <f>IF(SalesData[[#This Row],[Profit]]&gt;0,"Profit","Loss")</f>
        <v>Profit</v>
      </c>
    </row>
    <row r="8721" spans="1:14" x14ac:dyDescent="0.25">
      <c r="A8721" s="1">
        <v>43003</v>
      </c>
      <c r="B8721" s="3">
        <f t="shared" si="408"/>
        <v>2017</v>
      </c>
      <c r="C8721" s="3">
        <f t="shared" si="409"/>
        <v>9</v>
      </c>
      <c r="D8721" t="s">
        <v>2212</v>
      </c>
      <c r="E8721" t="str">
        <f t="shared" si="410"/>
        <v>Katrina Willman20170925</v>
      </c>
      <c r="F8721">
        <f>IF(COUNTIF($E$2:E8721, E8721) = 1, MAX($F$1:F8720) + 1, INDEX($F$1:F8720, MATCH(E8721, $E$1:E8720, 0)))</f>
        <v>4335</v>
      </c>
      <c r="G8721" t="s">
        <v>149</v>
      </c>
      <c r="H8721" t="s">
        <v>34</v>
      </c>
      <c r="I8721" t="s">
        <v>47</v>
      </c>
      <c r="J8721" t="s">
        <v>281</v>
      </c>
      <c r="K8721" s="17">
        <v>47.12</v>
      </c>
      <c r="L8721" s="17">
        <v>8</v>
      </c>
      <c r="M8721" s="17">
        <v>20.73</v>
      </c>
      <c r="N8721" s="17" t="str">
        <f>IF(SalesData[[#This Row],[Profit]]&gt;0,"Profit","Loss")</f>
        <v>Profit</v>
      </c>
    </row>
    <row r="8722" spans="1:14" x14ac:dyDescent="0.25">
      <c r="A8722" s="1">
        <v>43003</v>
      </c>
      <c r="B8722" s="3">
        <f t="shared" si="408"/>
        <v>2017</v>
      </c>
      <c r="C8722" s="3">
        <f t="shared" si="409"/>
        <v>9</v>
      </c>
      <c r="D8722" t="s">
        <v>630</v>
      </c>
      <c r="E8722" t="str">
        <f t="shared" si="410"/>
        <v>Carol Triggs20170925</v>
      </c>
      <c r="F8722">
        <f>IF(COUNTIF($E$2:E8722, E8722) = 1, MAX($F$1:F8721) + 1, INDEX($F$1:F8721, MATCH(E8722, $E$1:E8721, 0)))</f>
        <v>4336</v>
      </c>
      <c r="G8722" t="s">
        <v>315</v>
      </c>
      <c r="H8722" t="s">
        <v>11</v>
      </c>
      <c r="I8722" t="s">
        <v>20</v>
      </c>
      <c r="J8722" t="s">
        <v>555</v>
      </c>
      <c r="K8722" s="17">
        <v>8.26</v>
      </c>
      <c r="L8722" s="17">
        <v>2</v>
      </c>
      <c r="M8722" s="17">
        <v>3.88</v>
      </c>
      <c r="N8722" s="17" t="str">
        <f>IF(SalesData[[#This Row],[Profit]]&gt;0,"Profit","Loss")</f>
        <v>Profit</v>
      </c>
    </row>
    <row r="8723" spans="1:14" x14ac:dyDescent="0.25">
      <c r="A8723" s="1">
        <v>43003</v>
      </c>
      <c r="B8723" s="3">
        <f t="shared" si="408"/>
        <v>2017</v>
      </c>
      <c r="C8723" s="3">
        <f t="shared" si="409"/>
        <v>9</v>
      </c>
      <c r="D8723" t="s">
        <v>630</v>
      </c>
      <c r="E8723" t="str">
        <f t="shared" si="410"/>
        <v>Carol Triggs20170925</v>
      </c>
      <c r="F8723">
        <f>IF(COUNTIF($E$2:E8723, E8723) = 1, MAX($F$1:F8722) + 1, INDEX($F$1:F8722, MATCH(E8723, $E$1:E8722, 0)))</f>
        <v>4336</v>
      </c>
      <c r="G8723" t="s">
        <v>315</v>
      </c>
      <c r="H8723" t="s">
        <v>34</v>
      </c>
      <c r="I8723" t="s">
        <v>35</v>
      </c>
      <c r="J8723" t="s">
        <v>2029</v>
      </c>
      <c r="K8723" s="17">
        <v>269.97000000000003</v>
      </c>
      <c r="L8723" s="17">
        <v>3</v>
      </c>
      <c r="M8723" s="17">
        <v>51.29</v>
      </c>
      <c r="N8723" s="17" t="str">
        <f>IF(SalesData[[#This Row],[Profit]]&gt;0,"Profit","Loss")</f>
        <v>Profit</v>
      </c>
    </row>
    <row r="8724" spans="1:14" x14ac:dyDescent="0.25">
      <c r="A8724" s="1">
        <v>43003</v>
      </c>
      <c r="B8724" s="3">
        <f t="shared" si="408"/>
        <v>2017</v>
      </c>
      <c r="C8724" s="3">
        <f t="shared" si="409"/>
        <v>9</v>
      </c>
      <c r="D8724" t="s">
        <v>2474</v>
      </c>
      <c r="E8724" t="str">
        <f t="shared" si="410"/>
        <v>Raymond Buch20170925</v>
      </c>
      <c r="F8724">
        <f>IF(COUNTIF($E$2:E8724, E8724) = 1, MAX($F$1:F8723) + 1, INDEX($F$1:F8723, MATCH(E8724, $E$1:E8723, 0)))</f>
        <v>4337</v>
      </c>
      <c r="G8724" t="s">
        <v>78</v>
      </c>
      <c r="H8724" t="s">
        <v>39</v>
      </c>
      <c r="I8724" t="s">
        <v>52</v>
      </c>
      <c r="J8724" t="s">
        <v>84</v>
      </c>
      <c r="K8724" s="17">
        <v>119.96</v>
      </c>
      <c r="L8724" s="17">
        <v>5</v>
      </c>
      <c r="M8724" s="17">
        <v>35.99</v>
      </c>
      <c r="N8724" s="17" t="str">
        <f>IF(SalesData[[#This Row],[Profit]]&gt;0,"Profit","Loss")</f>
        <v>Profit</v>
      </c>
    </row>
    <row r="8725" spans="1:14" x14ac:dyDescent="0.25">
      <c r="A8725" s="1">
        <v>43003</v>
      </c>
      <c r="B8725" s="3">
        <f t="shared" si="408"/>
        <v>2017</v>
      </c>
      <c r="C8725" s="3">
        <f t="shared" si="409"/>
        <v>9</v>
      </c>
      <c r="D8725" t="s">
        <v>2474</v>
      </c>
      <c r="E8725" t="str">
        <f t="shared" si="410"/>
        <v>Raymond Buch20170925</v>
      </c>
      <c r="F8725">
        <f>IF(COUNTIF($E$2:E8725, E8725) = 1, MAX($F$1:F8724) + 1, INDEX($F$1:F8724, MATCH(E8725, $E$1:E8724, 0)))</f>
        <v>4337</v>
      </c>
      <c r="G8725" t="s">
        <v>78</v>
      </c>
      <c r="H8725" t="s">
        <v>11</v>
      </c>
      <c r="I8725" t="s">
        <v>24</v>
      </c>
      <c r="J8725" t="s">
        <v>2084</v>
      </c>
      <c r="K8725" s="17">
        <v>10.61</v>
      </c>
      <c r="L8725" s="17">
        <v>6</v>
      </c>
      <c r="M8725" s="17">
        <v>0.93</v>
      </c>
      <c r="N8725" s="17" t="str">
        <f>IF(SalesData[[#This Row],[Profit]]&gt;0,"Profit","Loss")</f>
        <v>Profit</v>
      </c>
    </row>
    <row r="8726" spans="1:14" x14ac:dyDescent="0.25">
      <c r="A8726" s="1">
        <v>43003</v>
      </c>
      <c r="B8726" s="3">
        <f t="shared" si="408"/>
        <v>2017</v>
      </c>
      <c r="C8726" s="3">
        <f t="shared" si="409"/>
        <v>9</v>
      </c>
      <c r="D8726" t="s">
        <v>1483</v>
      </c>
      <c r="E8726" t="str">
        <f t="shared" si="410"/>
        <v>Luke Schmidt20170925</v>
      </c>
      <c r="F8726">
        <f>IF(COUNTIF($E$2:E8726, E8726) = 1, MAX($F$1:F8725) + 1, INDEX($F$1:F8725, MATCH(E8726, $E$1:E8725, 0)))</f>
        <v>4338</v>
      </c>
      <c r="G8726" t="s">
        <v>515</v>
      </c>
      <c r="H8726" t="s">
        <v>11</v>
      </c>
      <c r="I8726" t="s">
        <v>18</v>
      </c>
      <c r="J8726" t="s">
        <v>1453</v>
      </c>
      <c r="K8726" s="17">
        <v>39.9</v>
      </c>
      <c r="L8726" s="17">
        <v>5</v>
      </c>
      <c r="M8726" s="17">
        <v>10.37</v>
      </c>
      <c r="N8726" s="17" t="str">
        <f>IF(SalesData[[#This Row],[Profit]]&gt;0,"Profit","Loss")</f>
        <v>Profit</v>
      </c>
    </row>
    <row r="8727" spans="1:14" x14ac:dyDescent="0.25">
      <c r="A8727" s="1">
        <v>43003</v>
      </c>
      <c r="B8727" s="3">
        <f t="shared" si="408"/>
        <v>2017</v>
      </c>
      <c r="C8727" s="3">
        <f t="shared" si="409"/>
        <v>9</v>
      </c>
      <c r="D8727" t="s">
        <v>1005</v>
      </c>
      <c r="E8727" t="str">
        <f t="shared" si="410"/>
        <v>Arthur Gainer20170925</v>
      </c>
      <c r="F8727">
        <f>IF(COUNTIF($E$2:E8727, E8727) = 1, MAX($F$1:F8726) + 1, INDEX($F$1:F8726, MATCH(E8727, $E$1:E8726, 0)))</f>
        <v>4339</v>
      </c>
      <c r="G8727" t="s">
        <v>55</v>
      </c>
      <c r="H8727" t="s">
        <v>11</v>
      </c>
      <c r="I8727" t="s">
        <v>18</v>
      </c>
      <c r="J8727" t="s">
        <v>2005</v>
      </c>
      <c r="K8727" s="17">
        <v>177.55</v>
      </c>
      <c r="L8727" s="17">
        <v>5</v>
      </c>
      <c r="M8727" s="17">
        <v>47.94</v>
      </c>
      <c r="N8727" s="17" t="str">
        <f>IF(SalesData[[#This Row],[Profit]]&gt;0,"Profit","Loss")</f>
        <v>Profit</v>
      </c>
    </row>
    <row r="8728" spans="1:14" x14ac:dyDescent="0.25">
      <c r="A8728" s="1">
        <v>43003</v>
      </c>
      <c r="B8728" s="3">
        <f t="shared" si="408"/>
        <v>2017</v>
      </c>
      <c r="C8728" s="3">
        <f t="shared" si="409"/>
        <v>9</v>
      </c>
      <c r="D8728" t="s">
        <v>1631</v>
      </c>
      <c r="E8728" t="str">
        <f t="shared" si="410"/>
        <v>Adam Hart20170925</v>
      </c>
      <c r="F8728">
        <f>IF(COUNTIF($E$2:E8728, E8728) = 1, MAX($F$1:F8727) + 1, INDEX($F$1:F8727, MATCH(E8728, $E$1:E8727, 0)))</f>
        <v>4340</v>
      </c>
      <c r="G8728" t="s">
        <v>23</v>
      </c>
      <c r="H8728" t="s">
        <v>11</v>
      </c>
      <c r="I8728" t="s">
        <v>20</v>
      </c>
      <c r="J8728" t="s">
        <v>80</v>
      </c>
      <c r="K8728" s="17">
        <v>8.6</v>
      </c>
      <c r="L8728" s="17">
        <v>5</v>
      </c>
      <c r="M8728" s="17">
        <v>-6.3</v>
      </c>
      <c r="N8728" s="17" t="str">
        <f>IF(SalesData[[#This Row],[Profit]]&gt;0,"Profit","Loss")</f>
        <v>Loss</v>
      </c>
    </row>
    <row r="8729" spans="1:14" x14ac:dyDescent="0.25">
      <c r="A8729" s="1">
        <v>43003</v>
      </c>
      <c r="B8729" s="3">
        <f t="shared" si="408"/>
        <v>2017</v>
      </c>
      <c r="C8729" s="3">
        <f t="shared" si="409"/>
        <v>9</v>
      </c>
      <c r="D8729" t="s">
        <v>1631</v>
      </c>
      <c r="E8729" t="str">
        <f t="shared" si="410"/>
        <v>Adam Hart20170925</v>
      </c>
      <c r="F8729">
        <f>IF(COUNTIF($E$2:E8729, E8729) = 1, MAX($F$1:F8728) + 1, INDEX($F$1:F8728, MATCH(E8729, $E$1:E8728, 0)))</f>
        <v>4340</v>
      </c>
      <c r="G8729" t="s">
        <v>23</v>
      </c>
      <c r="H8729" t="s">
        <v>11</v>
      </c>
      <c r="I8729" t="s">
        <v>200</v>
      </c>
      <c r="J8729" t="s">
        <v>201</v>
      </c>
      <c r="K8729" s="17">
        <v>190.9</v>
      </c>
      <c r="L8729" s="17">
        <v>2</v>
      </c>
      <c r="M8729" s="17">
        <v>-42.95</v>
      </c>
      <c r="N8729" s="17" t="str">
        <f>IF(SalesData[[#This Row],[Profit]]&gt;0,"Profit","Loss")</f>
        <v>Loss</v>
      </c>
    </row>
    <row r="8730" spans="1:14" x14ac:dyDescent="0.25">
      <c r="A8730" s="1">
        <v>43003</v>
      </c>
      <c r="B8730" s="3">
        <f t="shared" si="408"/>
        <v>2017</v>
      </c>
      <c r="C8730" s="3">
        <f t="shared" si="409"/>
        <v>9</v>
      </c>
      <c r="D8730" t="s">
        <v>139</v>
      </c>
      <c r="E8730" t="str">
        <f t="shared" si="410"/>
        <v>Carol Adams20170925</v>
      </c>
      <c r="F8730">
        <f>IF(COUNTIF($E$2:E8730, E8730) = 1, MAX($F$1:F8729) + 1, INDEX($F$1:F8729, MATCH(E8730, $E$1:E8729, 0)))</f>
        <v>4341</v>
      </c>
      <c r="G8730" t="s">
        <v>78</v>
      </c>
      <c r="H8730" t="s">
        <v>11</v>
      </c>
      <c r="I8730" t="s">
        <v>63</v>
      </c>
      <c r="J8730" t="s">
        <v>770</v>
      </c>
      <c r="K8730" s="17">
        <v>24.45</v>
      </c>
      <c r="L8730" s="17">
        <v>4</v>
      </c>
      <c r="M8730" s="17">
        <v>8.86</v>
      </c>
      <c r="N8730" s="17" t="str">
        <f>IF(SalesData[[#This Row],[Profit]]&gt;0,"Profit","Loss")</f>
        <v>Profit</v>
      </c>
    </row>
    <row r="8731" spans="1:14" x14ac:dyDescent="0.25">
      <c r="A8731" s="1">
        <v>43004</v>
      </c>
      <c r="B8731" s="3">
        <f t="shared" si="408"/>
        <v>2017</v>
      </c>
      <c r="C8731" s="3">
        <f t="shared" si="409"/>
        <v>9</v>
      </c>
      <c r="D8731" t="s">
        <v>2259</v>
      </c>
      <c r="E8731" t="str">
        <f t="shared" si="410"/>
        <v>Sanjit Jacobs20170926</v>
      </c>
      <c r="F8731">
        <f>IF(COUNTIF($E$2:E8731, E8731) = 1, MAX($F$1:F8730) + 1, INDEX($F$1:F8730, MATCH(E8731, $E$1:E8730, 0)))</f>
        <v>4342</v>
      </c>
      <c r="G8731" t="s">
        <v>123</v>
      </c>
      <c r="H8731" t="s">
        <v>34</v>
      </c>
      <c r="I8731" t="s">
        <v>35</v>
      </c>
      <c r="J8731" t="s">
        <v>1435</v>
      </c>
      <c r="K8731" s="17">
        <v>419.14</v>
      </c>
      <c r="L8731" s="17">
        <v>4</v>
      </c>
      <c r="M8731" s="17">
        <v>-57.63</v>
      </c>
      <c r="N8731" s="17" t="str">
        <f>IF(SalesData[[#This Row],[Profit]]&gt;0,"Profit","Loss")</f>
        <v>Loss</v>
      </c>
    </row>
    <row r="8732" spans="1:14" x14ac:dyDescent="0.25">
      <c r="A8732" s="1">
        <v>43004</v>
      </c>
      <c r="B8732" s="3">
        <f t="shared" si="408"/>
        <v>2017</v>
      </c>
      <c r="C8732" s="3">
        <f t="shared" si="409"/>
        <v>9</v>
      </c>
      <c r="D8732" t="s">
        <v>498</v>
      </c>
      <c r="E8732" t="str">
        <f t="shared" si="410"/>
        <v>Ruben Ausman20170926</v>
      </c>
      <c r="F8732">
        <f>IF(COUNTIF($E$2:E8732, E8732) = 1, MAX($F$1:F8731) + 1, INDEX($F$1:F8731, MATCH(E8732, $E$1:E8731, 0)))</f>
        <v>4343</v>
      </c>
      <c r="G8732" t="s">
        <v>27</v>
      </c>
      <c r="H8732" t="s">
        <v>11</v>
      </c>
      <c r="I8732" t="s">
        <v>63</v>
      </c>
      <c r="J8732" t="s">
        <v>64</v>
      </c>
      <c r="K8732" s="17">
        <v>71.88</v>
      </c>
      <c r="L8732" s="17">
        <v>6</v>
      </c>
      <c r="M8732" s="17">
        <v>33.06</v>
      </c>
      <c r="N8732" s="17" t="str">
        <f>IF(SalesData[[#This Row],[Profit]]&gt;0,"Profit","Loss")</f>
        <v>Profit</v>
      </c>
    </row>
    <row r="8733" spans="1:14" x14ac:dyDescent="0.25">
      <c r="A8733" s="1">
        <v>43004</v>
      </c>
      <c r="B8733" s="3">
        <f t="shared" si="408"/>
        <v>2017</v>
      </c>
      <c r="C8733" s="3">
        <f t="shared" si="409"/>
        <v>9</v>
      </c>
      <c r="D8733" t="s">
        <v>498</v>
      </c>
      <c r="E8733" t="str">
        <f t="shared" si="410"/>
        <v>Ruben Ausman20170926</v>
      </c>
      <c r="F8733">
        <f>IF(COUNTIF($E$2:E8733, E8733) = 1, MAX($F$1:F8732) + 1, INDEX($F$1:F8732, MATCH(E8733, $E$1:E8732, 0)))</f>
        <v>4343</v>
      </c>
      <c r="G8733" t="s">
        <v>27</v>
      </c>
      <c r="H8733" t="s">
        <v>34</v>
      </c>
      <c r="I8733" t="s">
        <v>47</v>
      </c>
      <c r="J8733" t="s">
        <v>1790</v>
      </c>
      <c r="K8733" s="17">
        <v>9.24</v>
      </c>
      <c r="L8733" s="17">
        <v>3</v>
      </c>
      <c r="M8733" s="17">
        <v>2.96</v>
      </c>
      <c r="N8733" s="17" t="str">
        <f>IF(SalesData[[#This Row],[Profit]]&gt;0,"Profit","Loss")</f>
        <v>Profit</v>
      </c>
    </row>
    <row r="8734" spans="1:14" x14ac:dyDescent="0.25">
      <c r="A8734" s="1">
        <v>43004</v>
      </c>
      <c r="B8734" s="3">
        <f t="shared" si="408"/>
        <v>2017</v>
      </c>
      <c r="C8734" s="3">
        <f t="shared" si="409"/>
        <v>9</v>
      </c>
      <c r="D8734" t="s">
        <v>498</v>
      </c>
      <c r="E8734" t="str">
        <f t="shared" si="410"/>
        <v>Ruben Ausman20170926</v>
      </c>
      <c r="F8734">
        <f>IF(COUNTIF($E$2:E8734, E8734) = 1, MAX($F$1:F8733) + 1, INDEX($F$1:F8733, MATCH(E8734, $E$1:E8733, 0)))</f>
        <v>4343</v>
      </c>
      <c r="G8734" t="s">
        <v>27</v>
      </c>
      <c r="H8734" t="s">
        <v>11</v>
      </c>
      <c r="I8734" t="s">
        <v>12</v>
      </c>
      <c r="J8734" t="s">
        <v>924</v>
      </c>
      <c r="K8734" s="17">
        <v>35.880000000000003</v>
      </c>
      <c r="L8734" s="17">
        <v>6</v>
      </c>
      <c r="M8734" s="17">
        <v>16.149999999999999</v>
      </c>
      <c r="N8734" s="17" t="str">
        <f>IF(SalesData[[#This Row],[Profit]]&gt;0,"Profit","Loss")</f>
        <v>Profit</v>
      </c>
    </row>
    <row r="8735" spans="1:14" x14ac:dyDescent="0.25">
      <c r="A8735" s="1">
        <v>43004</v>
      </c>
      <c r="B8735" s="3">
        <f t="shared" si="408"/>
        <v>2017</v>
      </c>
      <c r="C8735" s="3">
        <f t="shared" si="409"/>
        <v>9</v>
      </c>
      <c r="D8735" t="s">
        <v>498</v>
      </c>
      <c r="E8735" t="str">
        <f t="shared" si="410"/>
        <v>Ruben Ausman20170926</v>
      </c>
      <c r="F8735">
        <f>IF(COUNTIF($E$2:E8735, E8735) = 1, MAX($F$1:F8734) + 1, INDEX($F$1:F8734, MATCH(E8735, $E$1:E8734, 0)))</f>
        <v>4343</v>
      </c>
      <c r="G8735" t="s">
        <v>27</v>
      </c>
      <c r="H8735" t="s">
        <v>11</v>
      </c>
      <c r="I8735" t="s">
        <v>20</v>
      </c>
      <c r="J8735" t="s">
        <v>1185</v>
      </c>
      <c r="K8735" s="17">
        <v>17.04</v>
      </c>
      <c r="L8735" s="17">
        <v>3</v>
      </c>
      <c r="M8735" s="17">
        <v>5.54</v>
      </c>
      <c r="N8735" s="17" t="str">
        <f>IF(SalesData[[#This Row],[Profit]]&gt;0,"Profit","Loss")</f>
        <v>Profit</v>
      </c>
    </row>
    <row r="8736" spans="1:14" x14ac:dyDescent="0.25">
      <c r="A8736" s="1">
        <v>43004</v>
      </c>
      <c r="B8736" s="3">
        <f t="shared" si="408"/>
        <v>2017</v>
      </c>
      <c r="C8736" s="3">
        <f t="shared" si="409"/>
        <v>9</v>
      </c>
      <c r="D8736" t="s">
        <v>498</v>
      </c>
      <c r="E8736" t="str">
        <f t="shared" si="410"/>
        <v>Ruben Ausman20170926</v>
      </c>
      <c r="F8736">
        <f>IF(COUNTIF($E$2:E8736, E8736) = 1, MAX($F$1:F8735) + 1, INDEX($F$1:F8735, MATCH(E8736, $E$1:E8735, 0)))</f>
        <v>4343</v>
      </c>
      <c r="G8736" t="s">
        <v>27</v>
      </c>
      <c r="H8736" t="s">
        <v>11</v>
      </c>
      <c r="I8736" t="s">
        <v>20</v>
      </c>
      <c r="J8736" t="s">
        <v>693</v>
      </c>
      <c r="K8736" s="17">
        <v>931.18</v>
      </c>
      <c r="L8736" s="17">
        <v>3</v>
      </c>
      <c r="M8736" s="17">
        <v>314.27</v>
      </c>
      <c r="N8736" s="17" t="str">
        <f>IF(SalesData[[#This Row],[Profit]]&gt;0,"Profit","Loss")</f>
        <v>Profit</v>
      </c>
    </row>
    <row r="8737" spans="1:14" x14ac:dyDescent="0.25">
      <c r="A8737" s="1">
        <v>43004</v>
      </c>
      <c r="B8737" s="3">
        <f t="shared" si="408"/>
        <v>2017</v>
      </c>
      <c r="C8737" s="3">
        <f t="shared" si="409"/>
        <v>9</v>
      </c>
      <c r="D8737" t="s">
        <v>1357</v>
      </c>
      <c r="E8737" t="str">
        <f t="shared" si="410"/>
        <v>Sara Luxemburg20170926</v>
      </c>
      <c r="F8737">
        <f>IF(COUNTIF($E$2:E8737, E8737) = 1, MAX($F$1:F8736) + 1, INDEX($F$1:F8736, MATCH(E8737, $E$1:E8736, 0)))</f>
        <v>4344</v>
      </c>
      <c r="G8737" t="s">
        <v>91</v>
      </c>
      <c r="H8737" t="s">
        <v>11</v>
      </c>
      <c r="I8737" t="s">
        <v>24</v>
      </c>
      <c r="J8737" t="s">
        <v>869</v>
      </c>
      <c r="K8737" s="17">
        <v>2.2200000000000002</v>
      </c>
      <c r="L8737" s="17">
        <v>1</v>
      </c>
      <c r="M8737" s="17">
        <v>0.56000000000000005</v>
      </c>
      <c r="N8737" s="17" t="str">
        <f>IF(SalesData[[#This Row],[Profit]]&gt;0,"Profit","Loss")</f>
        <v>Profit</v>
      </c>
    </row>
    <row r="8738" spans="1:14" x14ac:dyDescent="0.25">
      <c r="A8738" s="1">
        <v>43006</v>
      </c>
      <c r="B8738" s="3">
        <f t="shared" si="408"/>
        <v>2017</v>
      </c>
      <c r="C8738" s="3">
        <f t="shared" si="409"/>
        <v>9</v>
      </c>
      <c r="D8738" t="s">
        <v>2614</v>
      </c>
      <c r="E8738" t="str">
        <f t="shared" si="410"/>
        <v>Charles McCrossin20170928</v>
      </c>
      <c r="F8738">
        <f>IF(COUNTIF($E$2:E8738, E8738) = 1, MAX($F$1:F8737) + 1, INDEX($F$1:F8737, MATCH(E8738, $E$1:E8737, 0)))</f>
        <v>4345</v>
      </c>
      <c r="G8738" t="s">
        <v>10</v>
      </c>
      <c r="H8738" t="s">
        <v>11</v>
      </c>
      <c r="I8738" t="s">
        <v>200</v>
      </c>
      <c r="J8738" t="s">
        <v>807</v>
      </c>
      <c r="K8738" s="17">
        <v>1.74</v>
      </c>
      <c r="L8738" s="17">
        <v>1</v>
      </c>
      <c r="M8738" s="17">
        <v>-0.35</v>
      </c>
      <c r="N8738" s="17" t="str">
        <f>IF(SalesData[[#This Row],[Profit]]&gt;0,"Profit","Loss")</f>
        <v>Loss</v>
      </c>
    </row>
    <row r="8739" spans="1:14" x14ac:dyDescent="0.25">
      <c r="A8739" s="1">
        <v>43006</v>
      </c>
      <c r="B8739" s="3">
        <f t="shared" si="408"/>
        <v>2017</v>
      </c>
      <c r="C8739" s="3">
        <f t="shared" si="409"/>
        <v>9</v>
      </c>
      <c r="D8739" t="s">
        <v>928</v>
      </c>
      <c r="E8739" t="str">
        <f t="shared" si="410"/>
        <v>Darrin Sayre20170928</v>
      </c>
      <c r="F8739">
        <f>IF(COUNTIF($E$2:E8739, E8739) = 1, MAX($F$1:F8738) + 1, INDEX($F$1:F8738, MATCH(E8739, $E$1:E8738, 0)))</f>
        <v>4346</v>
      </c>
      <c r="G8739" t="s">
        <v>278</v>
      </c>
      <c r="H8739" t="s">
        <v>34</v>
      </c>
      <c r="I8739" t="s">
        <v>47</v>
      </c>
      <c r="J8739" t="s">
        <v>1083</v>
      </c>
      <c r="K8739" s="17">
        <v>32.78</v>
      </c>
      <c r="L8739" s="17">
        <v>1</v>
      </c>
      <c r="M8739" s="17">
        <v>3.28</v>
      </c>
      <c r="N8739" s="17" t="str">
        <f>IF(SalesData[[#This Row],[Profit]]&gt;0,"Profit","Loss")</f>
        <v>Profit</v>
      </c>
    </row>
    <row r="8740" spans="1:14" x14ac:dyDescent="0.25">
      <c r="A8740" s="1">
        <v>43006</v>
      </c>
      <c r="B8740" s="3">
        <f t="shared" si="408"/>
        <v>2017</v>
      </c>
      <c r="C8740" s="3">
        <f t="shared" si="409"/>
        <v>9</v>
      </c>
      <c r="D8740" t="s">
        <v>928</v>
      </c>
      <c r="E8740" t="str">
        <f t="shared" si="410"/>
        <v>Darrin Sayre20170928</v>
      </c>
      <c r="F8740">
        <f>IF(COUNTIF($E$2:E8740, E8740) = 1, MAX($F$1:F8739) + 1, INDEX($F$1:F8739, MATCH(E8740, $E$1:E8739, 0)))</f>
        <v>4346</v>
      </c>
      <c r="G8740" t="s">
        <v>278</v>
      </c>
      <c r="H8740" t="s">
        <v>11</v>
      </c>
      <c r="I8740" t="s">
        <v>18</v>
      </c>
      <c r="J8740" t="s">
        <v>908</v>
      </c>
      <c r="K8740" s="17">
        <v>147.18</v>
      </c>
      <c r="L8740" s="17">
        <v>2</v>
      </c>
      <c r="M8740" s="17">
        <v>-29.44</v>
      </c>
      <c r="N8740" s="17" t="str">
        <f>IF(SalesData[[#This Row],[Profit]]&gt;0,"Profit","Loss")</f>
        <v>Loss</v>
      </c>
    </row>
    <row r="8741" spans="1:14" x14ac:dyDescent="0.25">
      <c r="A8741" s="1">
        <v>43006</v>
      </c>
      <c r="B8741" s="3">
        <f t="shared" si="408"/>
        <v>2017</v>
      </c>
      <c r="C8741" s="3">
        <f t="shared" si="409"/>
        <v>9</v>
      </c>
      <c r="D8741" t="s">
        <v>928</v>
      </c>
      <c r="E8741" t="str">
        <f t="shared" si="410"/>
        <v>Darrin Sayre20170928</v>
      </c>
      <c r="F8741">
        <f>IF(COUNTIF($E$2:E8741, E8741) = 1, MAX($F$1:F8740) + 1, INDEX($F$1:F8740, MATCH(E8741, $E$1:E8740, 0)))</f>
        <v>4346</v>
      </c>
      <c r="G8741" t="s">
        <v>278</v>
      </c>
      <c r="H8741" t="s">
        <v>39</v>
      </c>
      <c r="I8741" t="s">
        <v>52</v>
      </c>
      <c r="J8741" t="s">
        <v>2113</v>
      </c>
      <c r="K8741" s="17">
        <v>54.38</v>
      </c>
      <c r="L8741" s="17">
        <v>2</v>
      </c>
      <c r="M8741" s="17">
        <v>1.36</v>
      </c>
      <c r="N8741" s="17" t="str">
        <f>IF(SalesData[[#This Row],[Profit]]&gt;0,"Profit","Loss")</f>
        <v>Profit</v>
      </c>
    </row>
    <row r="8742" spans="1:14" x14ac:dyDescent="0.25">
      <c r="A8742" s="1">
        <v>43006</v>
      </c>
      <c r="B8742" s="3">
        <f t="shared" si="408"/>
        <v>2017</v>
      </c>
      <c r="C8742" s="3">
        <f t="shared" si="409"/>
        <v>9</v>
      </c>
      <c r="D8742" t="s">
        <v>928</v>
      </c>
      <c r="E8742" t="str">
        <f t="shared" si="410"/>
        <v>Darrin Sayre20170928</v>
      </c>
      <c r="F8742">
        <f>IF(COUNTIF($E$2:E8742, E8742) = 1, MAX($F$1:F8741) + 1, INDEX($F$1:F8741, MATCH(E8742, $E$1:E8741, 0)))</f>
        <v>4346</v>
      </c>
      <c r="G8742" t="s">
        <v>278</v>
      </c>
      <c r="H8742" t="s">
        <v>11</v>
      </c>
      <c r="I8742" t="s">
        <v>20</v>
      </c>
      <c r="J8742" t="s">
        <v>1136</v>
      </c>
      <c r="K8742" s="17">
        <v>76.78</v>
      </c>
      <c r="L8742" s="17">
        <v>4</v>
      </c>
      <c r="M8742" s="17">
        <v>-58.86</v>
      </c>
      <c r="N8742" s="17" t="str">
        <f>IF(SalesData[[#This Row],[Profit]]&gt;0,"Profit","Loss")</f>
        <v>Loss</v>
      </c>
    </row>
    <row r="8743" spans="1:14" x14ac:dyDescent="0.25">
      <c r="A8743" s="1">
        <v>43006</v>
      </c>
      <c r="B8743" s="3">
        <f t="shared" si="408"/>
        <v>2017</v>
      </c>
      <c r="C8743" s="3">
        <f t="shared" si="409"/>
        <v>9</v>
      </c>
      <c r="D8743" t="s">
        <v>928</v>
      </c>
      <c r="E8743" t="str">
        <f t="shared" si="410"/>
        <v>Darrin Sayre20170928</v>
      </c>
      <c r="F8743">
        <f>IF(COUNTIF($E$2:E8743, E8743) = 1, MAX($F$1:F8742) + 1, INDEX($F$1:F8742, MATCH(E8743, $E$1:E8742, 0)))</f>
        <v>4346</v>
      </c>
      <c r="G8743" t="s">
        <v>278</v>
      </c>
      <c r="H8743" t="s">
        <v>11</v>
      </c>
      <c r="I8743" t="s">
        <v>12</v>
      </c>
      <c r="J8743" t="s">
        <v>698</v>
      </c>
      <c r="K8743" s="17">
        <v>14.35</v>
      </c>
      <c r="L8743" s="17">
        <v>3</v>
      </c>
      <c r="M8743" s="17">
        <v>5.2</v>
      </c>
      <c r="N8743" s="17" t="str">
        <f>IF(SalesData[[#This Row],[Profit]]&gt;0,"Profit","Loss")</f>
        <v>Profit</v>
      </c>
    </row>
    <row r="8744" spans="1:14" x14ac:dyDescent="0.25">
      <c r="A8744" s="1">
        <v>43006</v>
      </c>
      <c r="B8744" s="3">
        <f t="shared" si="408"/>
        <v>2017</v>
      </c>
      <c r="C8744" s="3">
        <f t="shared" si="409"/>
        <v>9</v>
      </c>
      <c r="D8744" t="s">
        <v>928</v>
      </c>
      <c r="E8744" t="str">
        <f t="shared" si="410"/>
        <v>Darrin Sayre20170928</v>
      </c>
      <c r="F8744">
        <f>IF(COUNTIF($E$2:E8744, E8744) = 1, MAX($F$1:F8743) + 1, INDEX($F$1:F8743, MATCH(E8744, $E$1:E8743, 0)))</f>
        <v>4346</v>
      </c>
      <c r="G8744" t="s">
        <v>278</v>
      </c>
      <c r="H8744" t="s">
        <v>11</v>
      </c>
      <c r="I8744" t="s">
        <v>92</v>
      </c>
      <c r="J8744" t="s">
        <v>1296</v>
      </c>
      <c r="K8744" s="17">
        <v>209.79</v>
      </c>
      <c r="L8744" s="17">
        <v>2</v>
      </c>
      <c r="M8744" s="17">
        <v>26.22</v>
      </c>
      <c r="N8744" s="17" t="str">
        <f>IF(SalesData[[#This Row],[Profit]]&gt;0,"Profit","Loss")</f>
        <v>Profit</v>
      </c>
    </row>
    <row r="8745" spans="1:14" x14ac:dyDescent="0.25">
      <c r="A8745" s="1">
        <v>43006</v>
      </c>
      <c r="B8745" s="3">
        <f t="shared" si="408"/>
        <v>2017</v>
      </c>
      <c r="C8745" s="3">
        <f t="shared" si="409"/>
        <v>9</v>
      </c>
      <c r="D8745" t="s">
        <v>2138</v>
      </c>
      <c r="E8745" t="str">
        <f t="shared" si="410"/>
        <v>Bruce Degenhardt20170928</v>
      </c>
      <c r="F8745">
        <f>IF(COUNTIF($E$2:E8745, E8745) = 1, MAX($F$1:F8744) + 1, INDEX($F$1:F8744, MATCH(E8745, $E$1:E8744, 0)))</f>
        <v>4347</v>
      </c>
      <c r="G8745" t="s">
        <v>27</v>
      </c>
      <c r="H8745" t="s">
        <v>34</v>
      </c>
      <c r="I8745" t="s">
        <v>47</v>
      </c>
      <c r="J8745" t="s">
        <v>1404</v>
      </c>
      <c r="K8745" s="17">
        <v>9.24</v>
      </c>
      <c r="L8745" s="17">
        <v>3</v>
      </c>
      <c r="M8745" s="17">
        <v>4.4400000000000004</v>
      </c>
      <c r="N8745" s="17" t="str">
        <f>IF(SalesData[[#This Row],[Profit]]&gt;0,"Profit","Loss")</f>
        <v>Profit</v>
      </c>
    </row>
    <row r="8746" spans="1:14" x14ac:dyDescent="0.25">
      <c r="A8746" s="1">
        <v>43006</v>
      </c>
      <c r="B8746" s="3">
        <f t="shared" si="408"/>
        <v>2017</v>
      </c>
      <c r="C8746" s="3">
        <f t="shared" si="409"/>
        <v>9</v>
      </c>
      <c r="D8746" t="s">
        <v>1791</v>
      </c>
      <c r="E8746" t="str">
        <f t="shared" si="410"/>
        <v>Sung Pak20170928</v>
      </c>
      <c r="F8746">
        <f>IF(COUNTIF($E$2:E8746, E8746) = 1, MAX($F$1:F8745) + 1, INDEX($F$1:F8745, MATCH(E8746, $E$1:E8745, 0)))</f>
        <v>4348</v>
      </c>
      <c r="G8746" t="s">
        <v>123</v>
      </c>
      <c r="H8746" t="s">
        <v>11</v>
      </c>
      <c r="I8746" t="s">
        <v>12</v>
      </c>
      <c r="J8746" t="s">
        <v>219</v>
      </c>
      <c r="K8746" s="17">
        <v>10.37</v>
      </c>
      <c r="L8746" s="17">
        <v>2</v>
      </c>
      <c r="M8746" s="17">
        <v>3.63</v>
      </c>
      <c r="N8746" s="17" t="str">
        <f>IF(SalesData[[#This Row],[Profit]]&gt;0,"Profit","Loss")</f>
        <v>Profit</v>
      </c>
    </row>
    <row r="8747" spans="1:14" x14ac:dyDescent="0.25">
      <c r="A8747" s="1">
        <v>43006</v>
      </c>
      <c r="B8747" s="3">
        <f t="shared" si="408"/>
        <v>2017</v>
      </c>
      <c r="C8747" s="3">
        <f t="shared" si="409"/>
        <v>9</v>
      </c>
      <c r="D8747" t="s">
        <v>1502</v>
      </c>
      <c r="E8747" t="str">
        <f t="shared" si="410"/>
        <v>Sylvia Foulston20170928</v>
      </c>
      <c r="F8747">
        <f>IF(COUNTIF($E$2:E8747, E8747) = 1, MAX($F$1:F8746) + 1, INDEX($F$1:F8746, MATCH(E8747, $E$1:E8746, 0)))</f>
        <v>4349</v>
      </c>
      <c r="G8747" t="s">
        <v>23</v>
      </c>
      <c r="H8747" t="s">
        <v>11</v>
      </c>
      <c r="I8747" t="s">
        <v>20</v>
      </c>
      <c r="J8747" t="s">
        <v>21</v>
      </c>
      <c r="K8747" s="17">
        <v>2.66</v>
      </c>
      <c r="L8747" s="17">
        <v>1</v>
      </c>
      <c r="M8747" s="17">
        <v>-1.86</v>
      </c>
      <c r="N8747" s="17" t="str">
        <f>IF(SalesData[[#This Row],[Profit]]&gt;0,"Profit","Loss")</f>
        <v>Loss</v>
      </c>
    </row>
    <row r="8748" spans="1:14" x14ac:dyDescent="0.25">
      <c r="A8748" s="1">
        <v>43007</v>
      </c>
      <c r="B8748" s="3">
        <f t="shared" si="408"/>
        <v>2017</v>
      </c>
      <c r="C8748" s="3">
        <f t="shared" si="409"/>
        <v>9</v>
      </c>
      <c r="D8748" t="s">
        <v>1044</v>
      </c>
      <c r="E8748" t="str">
        <f t="shared" si="410"/>
        <v>Ann Steele20170929</v>
      </c>
      <c r="F8748">
        <f>IF(COUNTIF($E$2:E8748, E8748) = 1, MAX($F$1:F8747) + 1, INDEX($F$1:F8747, MATCH(E8748, $E$1:E8747, 0)))</f>
        <v>4350</v>
      </c>
      <c r="G8748" t="s">
        <v>10</v>
      </c>
      <c r="H8748" t="s">
        <v>11</v>
      </c>
      <c r="I8748" t="s">
        <v>16</v>
      </c>
      <c r="J8748" t="s">
        <v>1336</v>
      </c>
      <c r="K8748" s="17">
        <v>7.97</v>
      </c>
      <c r="L8748" s="17">
        <v>2</v>
      </c>
      <c r="M8748" s="17">
        <v>2.59</v>
      </c>
      <c r="N8748" s="17" t="str">
        <f>IF(SalesData[[#This Row],[Profit]]&gt;0,"Profit","Loss")</f>
        <v>Profit</v>
      </c>
    </row>
    <row r="8749" spans="1:14" x14ac:dyDescent="0.25">
      <c r="A8749" s="1">
        <v>43007</v>
      </c>
      <c r="B8749" s="3">
        <f t="shared" si="408"/>
        <v>2017</v>
      </c>
      <c r="C8749" s="3">
        <f t="shared" si="409"/>
        <v>9</v>
      </c>
      <c r="D8749" t="s">
        <v>1044</v>
      </c>
      <c r="E8749" t="str">
        <f t="shared" si="410"/>
        <v>Ann Steele20170929</v>
      </c>
      <c r="F8749">
        <f>IF(COUNTIF($E$2:E8749, E8749) = 1, MAX($F$1:F8748) + 1, INDEX($F$1:F8748, MATCH(E8749, $E$1:E8748, 0)))</f>
        <v>4350</v>
      </c>
      <c r="G8749" t="s">
        <v>10</v>
      </c>
      <c r="H8749" t="s">
        <v>11</v>
      </c>
      <c r="I8749" t="s">
        <v>63</v>
      </c>
      <c r="J8749" t="s">
        <v>785</v>
      </c>
      <c r="K8749" s="17">
        <v>27.97</v>
      </c>
      <c r="L8749" s="17">
        <v>4</v>
      </c>
      <c r="M8749" s="17">
        <v>9.44</v>
      </c>
      <c r="N8749" s="17" t="str">
        <f>IF(SalesData[[#This Row],[Profit]]&gt;0,"Profit","Loss")</f>
        <v>Profit</v>
      </c>
    </row>
    <row r="8750" spans="1:14" x14ac:dyDescent="0.25">
      <c r="A8750" s="1">
        <v>43007</v>
      </c>
      <c r="B8750" s="3">
        <f t="shared" si="408"/>
        <v>2017</v>
      </c>
      <c r="C8750" s="3">
        <f t="shared" si="409"/>
        <v>9</v>
      </c>
      <c r="D8750" t="s">
        <v>1044</v>
      </c>
      <c r="E8750" t="str">
        <f t="shared" si="410"/>
        <v>Ann Steele20170929</v>
      </c>
      <c r="F8750">
        <f>IF(COUNTIF($E$2:E8750, E8750) = 1, MAX($F$1:F8749) + 1, INDEX($F$1:F8749, MATCH(E8750, $E$1:E8749, 0)))</f>
        <v>4350</v>
      </c>
      <c r="G8750" t="s">
        <v>10</v>
      </c>
      <c r="H8750" t="s">
        <v>39</v>
      </c>
      <c r="I8750" t="s">
        <v>302</v>
      </c>
      <c r="J8750" t="s">
        <v>2707</v>
      </c>
      <c r="K8750" s="17">
        <v>336.51</v>
      </c>
      <c r="L8750" s="17">
        <v>3</v>
      </c>
      <c r="M8750" s="17">
        <v>44.87</v>
      </c>
      <c r="N8750" s="17" t="str">
        <f>IF(SalesData[[#This Row],[Profit]]&gt;0,"Profit","Loss")</f>
        <v>Profit</v>
      </c>
    </row>
    <row r="8751" spans="1:14" x14ac:dyDescent="0.25">
      <c r="A8751" s="1">
        <v>43007</v>
      </c>
      <c r="B8751" s="3">
        <f t="shared" si="408"/>
        <v>2017</v>
      </c>
      <c r="C8751" s="3">
        <f t="shared" si="409"/>
        <v>9</v>
      </c>
      <c r="D8751" t="s">
        <v>1505</v>
      </c>
      <c r="E8751" t="str">
        <f t="shared" si="410"/>
        <v>Maureen Gastineau20170929</v>
      </c>
      <c r="F8751">
        <f>IF(COUNTIF($E$2:E8751, E8751) = 1, MAX($F$1:F8750) + 1, INDEX($F$1:F8750, MATCH(E8751, $E$1:E8750, 0)))</f>
        <v>4351</v>
      </c>
      <c r="G8751" t="s">
        <v>78</v>
      </c>
      <c r="H8751" t="s">
        <v>34</v>
      </c>
      <c r="I8751" t="s">
        <v>35</v>
      </c>
      <c r="J8751" t="s">
        <v>1480</v>
      </c>
      <c r="K8751" s="17">
        <v>63.69</v>
      </c>
      <c r="L8751" s="17">
        <v>1</v>
      </c>
      <c r="M8751" s="17">
        <v>-15.47</v>
      </c>
      <c r="N8751" s="17" t="str">
        <f>IF(SalesData[[#This Row],[Profit]]&gt;0,"Profit","Loss")</f>
        <v>Loss</v>
      </c>
    </row>
    <row r="8752" spans="1:14" x14ac:dyDescent="0.25">
      <c r="A8752" s="1">
        <v>43007</v>
      </c>
      <c r="B8752" s="3">
        <f t="shared" si="408"/>
        <v>2017</v>
      </c>
      <c r="C8752" s="3">
        <f t="shared" si="409"/>
        <v>9</v>
      </c>
      <c r="D8752" t="s">
        <v>1505</v>
      </c>
      <c r="E8752" t="str">
        <f t="shared" si="410"/>
        <v>Maureen Gastineau20170929</v>
      </c>
      <c r="F8752">
        <f>IF(COUNTIF($E$2:E8752, E8752) = 1, MAX($F$1:F8751) + 1, INDEX($F$1:F8751, MATCH(E8752, $E$1:E8751, 0)))</f>
        <v>4351</v>
      </c>
      <c r="G8752" t="s">
        <v>78</v>
      </c>
      <c r="H8752" t="s">
        <v>39</v>
      </c>
      <c r="I8752" t="s">
        <v>52</v>
      </c>
      <c r="J8752" t="s">
        <v>1078</v>
      </c>
      <c r="K8752" s="17">
        <v>239.98</v>
      </c>
      <c r="L8752" s="17">
        <v>3</v>
      </c>
      <c r="M8752" s="17">
        <v>65.989999999999995</v>
      </c>
      <c r="N8752" s="17" t="str">
        <f>IF(SalesData[[#This Row],[Profit]]&gt;0,"Profit","Loss")</f>
        <v>Profit</v>
      </c>
    </row>
    <row r="8753" spans="1:14" x14ac:dyDescent="0.25">
      <c r="A8753" s="1">
        <v>43007</v>
      </c>
      <c r="B8753" s="3">
        <f t="shared" si="408"/>
        <v>2017</v>
      </c>
      <c r="C8753" s="3">
        <f t="shared" si="409"/>
        <v>9</v>
      </c>
      <c r="D8753" t="s">
        <v>1505</v>
      </c>
      <c r="E8753" t="str">
        <f t="shared" si="410"/>
        <v>Maureen Gastineau20170929</v>
      </c>
      <c r="F8753">
        <f>IF(COUNTIF($E$2:E8753, E8753) = 1, MAX($F$1:F8752) + 1, INDEX($F$1:F8752, MATCH(E8753, $E$1:E8752, 0)))</f>
        <v>4351</v>
      </c>
      <c r="G8753" t="s">
        <v>78</v>
      </c>
      <c r="H8753" t="s">
        <v>34</v>
      </c>
      <c r="I8753" t="s">
        <v>145</v>
      </c>
      <c r="J8753" t="s">
        <v>504</v>
      </c>
      <c r="K8753" s="17">
        <v>344.22</v>
      </c>
      <c r="L8753" s="17">
        <v>2</v>
      </c>
      <c r="M8753" s="17">
        <v>-189.32</v>
      </c>
      <c r="N8753" s="17" t="str">
        <f>IF(SalesData[[#This Row],[Profit]]&gt;0,"Profit","Loss")</f>
        <v>Loss</v>
      </c>
    </row>
    <row r="8754" spans="1:14" x14ac:dyDescent="0.25">
      <c r="A8754" s="1">
        <v>43007</v>
      </c>
      <c r="B8754" s="3">
        <f t="shared" si="408"/>
        <v>2017</v>
      </c>
      <c r="C8754" s="3">
        <f t="shared" si="409"/>
        <v>9</v>
      </c>
      <c r="D8754" t="s">
        <v>1505</v>
      </c>
      <c r="E8754" t="str">
        <f t="shared" si="410"/>
        <v>Maureen Gastineau20170929</v>
      </c>
      <c r="F8754">
        <f>IF(COUNTIF($E$2:E8754, E8754) = 1, MAX($F$1:F8753) + 1, INDEX($F$1:F8753, MATCH(E8754, $E$1:E8753, 0)))</f>
        <v>4351</v>
      </c>
      <c r="G8754" t="s">
        <v>78</v>
      </c>
      <c r="H8754" t="s">
        <v>11</v>
      </c>
      <c r="I8754" t="s">
        <v>12</v>
      </c>
      <c r="J8754" t="s">
        <v>2195</v>
      </c>
      <c r="K8754" s="17">
        <v>15.55</v>
      </c>
      <c r="L8754" s="17">
        <v>3</v>
      </c>
      <c r="M8754" s="17">
        <v>5.44</v>
      </c>
      <c r="N8754" s="17" t="str">
        <f>IF(SalesData[[#This Row],[Profit]]&gt;0,"Profit","Loss")</f>
        <v>Profit</v>
      </c>
    </row>
    <row r="8755" spans="1:14" x14ac:dyDescent="0.25">
      <c r="A8755" s="1">
        <v>43007</v>
      </c>
      <c r="B8755" s="3">
        <f t="shared" si="408"/>
        <v>2017</v>
      </c>
      <c r="C8755" s="3">
        <f t="shared" si="409"/>
        <v>9</v>
      </c>
      <c r="D8755" t="s">
        <v>1505</v>
      </c>
      <c r="E8755" t="str">
        <f t="shared" si="410"/>
        <v>Maureen Gastineau20170929</v>
      </c>
      <c r="F8755">
        <f>IF(COUNTIF($E$2:E8755, E8755) = 1, MAX($F$1:F8754) + 1, INDEX($F$1:F8754, MATCH(E8755, $E$1:E8754, 0)))</f>
        <v>4351</v>
      </c>
      <c r="G8755" t="s">
        <v>78</v>
      </c>
      <c r="H8755" t="s">
        <v>34</v>
      </c>
      <c r="I8755" t="s">
        <v>47</v>
      </c>
      <c r="J8755" t="s">
        <v>1162</v>
      </c>
      <c r="K8755" s="17">
        <v>21.25</v>
      </c>
      <c r="L8755" s="17">
        <v>4</v>
      </c>
      <c r="M8755" s="17">
        <v>7.44</v>
      </c>
      <c r="N8755" s="17" t="str">
        <f>IF(SalesData[[#This Row],[Profit]]&gt;0,"Profit","Loss")</f>
        <v>Profit</v>
      </c>
    </row>
    <row r="8756" spans="1:14" x14ac:dyDescent="0.25">
      <c r="A8756" s="1">
        <v>43007</v>
      </c>
      <c r="B8756" s="3">
        <f t="shared" si="408"/>
        <v>2017</v>
      </c>
      <c r="C8756" s="3">
        <f t="shared" si="409"/>
        <v>9</v>
      </c>
      <c r="D8756" t="s">
        <v>1505</v>
      </c>
      <c r="E8756" t="str">
        <f t="shared" si="410"/>
        <v>Maureen Gastineau20170929</v>
      </c>
      <c r="F8756">
        <f>IF(COUNTIF($E$2:E8756, E8756) = 1, MAX($F$1:F8755) + 1, INDEX($F$1:F8755, MATCH(E8756, $E$1:E8755, 0)))</f>
        <v>4351</v>
      </c>
      <c r="G8756" t="s">
        <v>78</v>
      </c>
      <c r="H8756" t="s">
        <v>11</v>
      </c>
      <c r="I8756" t="s">
        <v>12</v>
      </c>
      <c r="J8756" t="s">
        <v>2098</v>
      </c>
      <c r="K8756" s="17">
        <v>8.4499999999999993</v>
      </c>
      <c r="L8756" s="17">
        <v>2</v>
      </c>
      <c r="M8756" s="17">
        <v>2.64</v>
      </c>
      <c r="N8756" s="17" t="str">
        <f>IF(SalesData[[#This Row],[Profit]]&gt;0,"Profit","Loss")</f>
        <v>Profit</v>
      </c>
    </row>
    <row r="8757" spans="1:14" x14ac:dyDescent="0.25">
      <c r="A8757" s="1">
        <v>43007</v>
      </c>
      <c r="B8757" s="3">
        <f t="shared" si="408"/>
        <v>2017</v>
      </c>
      <c r="C8757" s="3">
        <f t="shared" si="409"/>
        <v>9</v>
      </c>
      <c r="D8757" t="s">
        <v>422</v>
      </c>
      <c r="E8757" t="str">
        <f t="shared" si="410"/>
        <v>Jas O'Carroll20170929</v>
      </c>
      <c r="F8757">
        <f>IF(COUNTIF($E$2:E8757, E8757) = 1, MAX($F$1:F8756) + 1, INDEX($F$1:F8756, MATCH(E8757, $E$1:E8756, 0)))</f>
        <v>4352</v>
      </c>
      <c r="G8757" t="s">
        <v>120</v>
      </c>
      <c r="H8757" t="s">
        <v>11</v>
      </c>
      <c r="I8757" t="s">
        <v>18</v>
      </c>
      <c r="J8757" t="s">
        <v>2344</v>
      </c>
      <c r="K8757" s="17">
        <v>243.92</v>
      </c>
      <c r="L8757" s="17">
        <v>5</v>
      </c>
      <c r="M8757" s="17">
        <v>-54.88</v>
      </c>
      <c r="N8757" s="17" t="str">
        <f>IF(SalesData[[#This Row],[Profit]]&gt;0,"Profit","Loss")</f>
        <v>Loss</v>
      </c>
    </row>
    <row r="8758" spans="1:14" x14ac:dyDescent="0.25">
      <c r="A8758" s="1">
        <v>43007</v>
      </c>
      <c r="B8758" s="3">
        <f t="shared" si="408"/>
        <v>2017</v>
      </c>
      <c r="C8758" s="3">
        <f t="shared" si="409"/>
        <v>9</v>
      </c>
      <c r="D8758" t="s">
        <v>1320</v>
      </c>
      <c r="E8758" t="str">
        <f t="shared" si="410"/>
        <v>Joseph Airdo20170929</v>
      </c>
      <c r="F8758">
        <f>IF(COUNTIF($E$2:E8758, E8758) = 1, MAX($F$1:F8757) + 1, INDEX($F$1:F8757, MATCH(E8758, $E$1:E8757, 0)))</f>
        <v>4353</v>
      </c>
      <c r="G8758" t="s">
        <v>149</v>
      </c>
      <c r="H8758" t="s">
        <v>11</v>
      </c>
      <c r="I8758" t="s">
        <v>63</v>
      </c>
      <c r="J8758" t="s">
        <v>64</v>
      </c>
      <c r="K8758" s="17">
        <v>23.34</v>
      </c>
      <c r="L8758" s="17">
        <v>3</v>
      </c>
      <c r="M8758" s="17">
        <v>10.97</v>
      </c>
      <c r="N8758" s="17" t="str">
        <f>IF(SalesData[[#This Row],[Profit]]&gt;0,"Profit","Loss")</f>
        <v>Profit</v>
      </c>
    </row>
    <row r="8759" spans="1:14" x14ac:dyDescent="0.25">
      <c r="A8759" s="1">
        <v>43007</v>
      </c>
      <c r="B8759" s="3">
        <f t="shared" si="408"/>
        <v>2017</v>
      </c>
      <c r="C8759" s="3">
        <f t="shared" si="409"/>
        <v>9</v>
      </c>
      <c r="D8759" t="s">
        <v>1320</v>
      </c>
      <c r="E8759" t="str">
        <f t="shared" si="410"/>
        <v>Joseph Airdo20170929</v>
      </c>
      <c r="F8759">
        <f>IF(COUNTIF($E$2:E8759, E8759) = 1, MAX($F$1:F8758) + 1, INDEX($F$1:F8758, MATCH(E8759, $E$1:E8758, 0)))</f>
        <v>4353</v>
      </c>
      <c r="G8759" t="s">
        <v>149</v>
      </c>
      <c r="H8759" t="s">
        <v>11</v>
      </c>
      <c r="I8759" t="s">
        <v>12</v>
      </c>
      <c r="J8759" t="s">
        <v>1890</v>
      </c>
      <c r="K8759" s="17">
        <v>51.55</v>
      </c>
      <c r="L8759" s="17">
        <v>5</v>
      </c>
      <c r="M8759" s="17">
        <v>24.23</v>
      </c>
      <c r="N8759" s="17" t="str">
        <f>IF(SalesData[[#This Row],[Profit]]&gt;0,"Profit","Loss")</f>
        <v>Profit</v>
      </c>
    </row>
    <row r="8760" spans="1:14" x14ac:dyDescent="0.25">
      <c r="A8760" s="1">
        <v>43007</v>
      </c>
      <c r="B8760" s="3">
        <f t="shared" si="408"/>
        <v>2017</v>
      </c>
      <c r="C8760" s="3">
        <f t="shared" si="409"/>
        <v>9</v>
      </c>
      <c r="D8760" t="s">
        <v>635</v>
      </c>
      <c r="E8760" t="str">
        <f t="shared" si="410"/>
        <v>Patrick Gardner20170929</v>
      </c>
      <c r="F8760">
        <f>IF(COUNTIF($E$2:E8760, E8760) = 1, MAX($F$1:F8759) + 1, INDEX($F$1:F8759, MATCH(E8760, $E$1:E8759, 0)))</f>
        <v>4354</v>
      </c>
      <c r="G8760" t="s">
        <v>27</v>
      </c>
      <c r="H8760" t="s">
        <v>11</v>
      </c>
      <c r="I8760" t="s">
        <v>43</v>
      </c>
      <c r="J8760" t="s">
        <v>1247</v>
      </c>
      <c r="K8760" s="17">
        <v>35</v>
      </c>
      <c r="L8760" s="17">
        <v>7</v>
      </c>
      <c r="M8760" s="17">
        <v>16.8</v>
      </c>
      <c r="N8760" s="17" t="str">
        <f>IF(SalesData[[#This Row],[Profit]]&gt;0,"Profit","Loss")</f>
        <v>Profit</v>
      </c>
    </row>
    <row r="8761" spans="1:14" x14ac:dyDescent="0.25">
      <c r="A8761" s="1">
        <v>43007</v>
      </c>
      <c r="B8761" s="3">
        <f t="shared" si="408"/>
        <v>2017</v>
      </c>
      <c r="C8761" s="3">
        <f t="shared" si="409"/>
        <v>9</v>
      </c>
      <c r="D8761" t="s">
        <v>635</v>
      </c>
      <c r="E8761" t="str">
        <f t="shared" si="410"/>
        <v>Patrick Gardner20170929</v>
      </c>
      <c r="F8761">
        <f>IF(COUNTIF($E$2:E8761, E8761) = 1, MAX($F$1:F8760) + 1, INDEX($F$1:F8760, MATCH(E8761, $E$1:E8760, 0)))</f>
        <v>4354</v>
      </c>
      <c r="G8761" t="s">
        <v>27</v>
      </c>
      <c r="H8761" t="s">
        <v>34</v>
      </c>
      <c r="I8761" t="s">
        <v>35</v>
      </c>
      <c r="J8761" t="s">
        <v>1379</v>
      </c>
      <c r="K8761" s="17">
        <v>72.78</v>
      </c>
      <c r="L8761" s="17">
        <v>1</v>
      </c>
      <c r="M8761" s="17">
        <v>0</v>
      </c>
      <c r="N8761" s="17" t="str">
        <f>IF(SalesData[[#This Row],[Profit]]&gt;0,"Profit","Loss")</f>
        <v>Loss</v>
      </c>
    </row>
    <row r="8762" spans="1:14" x14ac:dyDescent="0.25">
      <c r="A8762" s="1">
        <v>43007</v>
      </c>
      <c r="B8762" s="3">
        <f t="shared" si="408"/>
        <v>2017</v>
      </c>
      <c r="C8762" s="3">
        <f t="shared" si="409"/>
        <v>9</v>
      </c>
      <c r="D8762" t="s">
        <v>635</v>
      </c>
      <c r="E8762" t="str">
        <f t="shared" si="410"/>
        <v>Patrick Gardner20170929</v>
      </c>
      <c r="F8762">
        <f>IF(COUNTIF($E$2:E8762, E8762) = 1, MAX($F$1:F8761) + 1, INDEX($F$1:F8761, MATCH(E8762, $E$1:E8761, 0)))</f>
        <v>4354</v>
      </c>
      <c r="G8762" t="s">
        <v>27</v>
      </c>
      <c r="H8762" t="s">
        <v>11</v>
      </c>
      <c r="I8762" t="s">
        <v>92</v>
      </c>
      <c r="J8762" t="s">
        <v>286</v>
      </c>
      <c r="K8762" s="17">
        <v>97.84</v>
      </c>
      <c r="L8762" s="17">
        <v>2</v>
      </c>
      <c r="M8762" s="17">
        <v>25.44</v>
      </c>
      <c r="N8762" s="17" t="str">
        <f>IF(SalesData[[#This Row],[Profit]]&gt;0,"Profit","Loss")</f>
        <v>Profit</v>
      </c>
    </row>
    <row r="8763" spans="1:14" x14ac:dyDescent="0.25">
      <c r="A8763" s="1">
        <v>43007</v>
      </c>
      <c r="B8763" s="3">
        <f t="shared" si="408"/>
        <v>2017</v>
      </c>
      <c r="C8763" s="3">
        <f t="shared" si="409"/>
        <v>9</v>
      </c>
      <c r="D8763" t="s">
        <v>635</v>
      </c>
      <c r="E8763" t="str">
        <f t="shared" si="410"/>
        <v>Patrick Gardner20170929</v>
      </c>
      <c r="F8763">
        <f>IF(COUNTIF($E$2:E8763, E8763) = 1, MAX($F$1:F8762) + 1, INDEX($F$1:F8762, MATCH(E8763, $E$1:E8762, 0)))</f>
        <v>4354</v>
      </c>
      <c r="G8763" t="s">
        <v>27</v>
      </c>
      <c r="H8763" t="s">
        <v>34</v>
      </c>
      <c r="I8763" t="s">
        <v>47</v>
      </c>
      <c r="J8763" t="s">
        <v>2153</v>
      </c>
      <c r="K8763" s="17">
        <v>51.75</v>
      </c>
      <c r="L8763" s="17">
        <v>1</v>
      </c>
      <c r="M8763" s="17">
        <v>15.53</v>
      </c>
      <c r="N8763" s="17" t="str">
        <f>IF(SalesData[[#This Row],[Profit]]&gt;0,"Profit","Loss")</f>
        <v>Profit</v>
      </c>
    </row>
    <row r="8764" spans="1:14" x14ac:dyDescent="0.25">
      <c r="A8764" s="1">
        <v>43007</v>
      </c>
      <c r="B8764" s="3">
        <f t="shared" si="408"/>
        <v>2017</v>
      </c>
      <c r="C8764" s="3">
        <f t="shared" si="409"/>
        <v>9</v>
      </c>
      <c r="D8764" t="s">
        <v>635</v>
      </c>
      <c r="E8764" t="str">
        <f t="shared" si="410"/>
        <v>Patrick Gardner20170929</v>
      </c>
      <c r="F8764">
        <f>IF(COUNTIF($E$2:E8764, E8764) = 1, MAX($F$1:F8763) + 1, INDEX($F$1:F8763, MATCH(E8764, $E$1:E8763, 0)))</f>
        <v>4354</v>
      </c>
      <c r="G8764" t="s">
        <v>27</v>
      </c>
      <c r="H8764" t="s">
        <v>11</v>
      </c>
      <c r="I8764" t="s">
        <v>20</v>
      </c>
      <c r="J8764" t="s">
        <v>1896</v>
      </c>
      <c r="K8764" s="17">
        <v>46.67</v>
      </c>
      <c r="L8764" s="17">
        <v>2</v>
      </c>
      <c r="M8764" s="17">
        <v>16.34</v>
      </c>
      <c r="N8764" s="17" t="str">
        <f>IF(SalesData[[#This Row],[Profit]]&gt;0,"Profit","Loss")</f>
        <v>Profit</v>
      </c>
    </row>
    <row r="8765" spans="1:14" x14ac:dyDescent="0.25">
      <c r="A8765" s="1">
        <v>43007</v>
      </c>
      <c r="B8765" s="3">
        <f t="shared" si="408"/>
        <v>2017</v>
      </c>
      <c r="C8765" s="3">
        <f t="shared" si="409"/>
        <v>9</v>
      </c>
      <c r="D8765" t="s">
        <v>989</v>
      </c>
      <c r="E8765" t="str">
        <f t="shared" si="410"/>
        <v>Michelle Ellison20170929</v>
      </c>
      <c r="F8765">
        <f>IF(COUNTIF($E$2:E8765, E8765) = 1, MAX($F$1:F8764) + 1, INDEX($F$1:F8764, MATCH(E8765, $E$1:E8764, 0)))</f>
        <v>4355</v>
      </c>
      <c r="G8765" t="s">
        <v>78</v>
      </c>
      <c r="H8765" t="s">
        <v>11</v>
      </c>
      <c r="I8765" t="s">
        <v>18</v>
      </c>
      <c r="J8765" t="s">
        <v>909</v>
      </c>
      <c r="K8765" s="17">
        <v>51.17</v>
      </c>
      <c r="L8765" s="17">
        <v>2</v>
      </c>
      <c r="M8765" s="17">
        <v>-6.4</v>
      </c>
      <c r="N8765" s="17" t="str">
        <f>IF(SalesData[[#This Row],[Profit]]&gt;0,"Profit","Loss")</f>
        <v>Loss</v>
      </c>
    </row>
    <row r="8766" spans="1:14" x14ac:dyDescent="0.25">
      <c r="A8766" s="1">
        <v>43007</v>
      </c>
      <c r="B8766" s="3">
        <f t="shared" si="408"/>
        <v>2017</v>
      </c>
      <c r="C8766" s="3">
        <f t="shared" si="409"/>
        <v>9</v>
      </c>
      <c r="D8766" t="s">
        <v>822</v>
      </c>
      <c r="E8766" t="str">
        <f t="shared" si="410"/>
        <v>Sonia Cooley20170929</v>
      </c>
      <c r="F8766">
        <f>IF(COUNTIF($E$2:E8766, E8766) = 1, MAX($F$1:F8765) + 1, INDEX($F$1:F8765, MATCH(E8766, $E$1:E8765, 0)))</f>
        <v>4356</v>
      </c>
      <c r="G8766" t="s">
        <v>27</v>
      </c>
      <c r="H8766" t="s">
        <v>11</v>
      </c>
      <c r="I8766" t="s">
        <v>24</v>
      </c>
      <c r="J8766" t="s">
        <v>990</v>
      </c>
      <c r="K8766" s="17">
        <v>99.2</v>
      </c>
      <c r="L8766" s="17">
        <v>5</v>
      </c>
      <c r="M8766" s="17">
        <v>25.79</v>
      </c>
      <c r="N8766" s="17" t="str">
        <f>IF(SalesData[[#This Row],[Profit]]&gt;0,"Profit","Loss")</f>
        <v>Profit</v>
      </c>
    </row>
    <row r="8767" spans="1:14" x14ac:dyDescent="0.25">
      <c r="A8767" s="1">
        <v>43007</v>
      </c>
      <c r="B8767" s="3">
        <f t="shared" si="408"/>
        <v>2017</v>
      </c>
      <c r="C8767" s="3">
        <f t="shared" si="409"/>
        <v>9</v>
      </c>
      <c r="D8767" t="s">
        <v>1495</v>
      </c>
      <c r="E8767" t="str">
        <f t="shared" si="410"/>
        <v>Fred Hopkins20170929</v>
      </c>
      <c r="F8767">
        <f>IF(COUNTIF($E$2:E8767, E8767) = 1, MAX($F$1:F8766) + 1, INDEX($F$1:F8766, MATCH(E8767, $E$1:E8766, 0)))</f>
        <v>4357</v>
      </c>
      <c r="G8767" t="s">
        <v>149</v>
      </c>
      <c r="H8767" t="s">
        <v>11</v>
      </c>
      <c r="I8767" t="s">
        <v>63</v>
      </c>
      <c r="J8767" t="s">
        <v>1420</v>
      </c>
      <c r="K8767" s="17">
        <v>7.98</v>
      </c>
      <c r="L8767" s="17">
        <v>3</v>
      </c>
      <c r="M8767" s="17">
        <v>3.91</v>
      </c>
      <c r="N8767" s="17" t="str">
        <f>IF(SalesData[[#This Row],[Profit]]&gt;0,"Profit","Loss")</f>
        <v>Profit</v>
      </c>
    </row>
    <row r="8768" spans="1:14" x14ac:dyDescent="0.25">
      <c r="A8768" s="1">
        <v>43007</v>
      </c>
      <c r="B8768" s="3">
        <f t="shared" si="408"/>
        <v>2017</v>
      </c>
      <c r="C8768" s="3">
        <f t="shared" si="409"/>
        <v>9</v>
      </c>
      <c r="D8768" t="s">
        <v>1652</v>
      </c>
      <c r="E8768" t="str">
        <f t="shared" si="410"/>
        <v>Joe Kamberova20170929</v>
      </c>
      <c r="F8768">
        <f>IF(COUNTIF($E$2:E8768, E8768) = 1, MAX($F$1:F8767) + 1, INDEX($F$1:F8767, MATCH(E8768, $E$1:E8767, 0)))</f>
        <v>4358</v>
      </c>
      <c r="G8768" t="s">
        <v>27</v>
      </c>
      <c r="H8768" t="s">
        <v>11</v>
      </c>
      <c r="I8768" t="s">
        <v>200</v>
      </c>
      <c r="J8768" t="s">
        <v>1458</v>
      </c>
      <c r="K8768" s="17">
        <v>97.3</v>
      </c>
      <c r="L8768" s="17">
        <v>7</v>
      </c>
      <c r="M8768" s="17">
        <v>28.22</v>
      </c>
      <c r="N8768" s="17" t="str">
        <f>IF(SalesData[[#This Row],[Profit]]&gt;0,"Profit","Loss")</f>
        <v>Profit</v>
      </c>
    </row>
    <row r="8769" spans="1:14" x14ac:dyDescent="0.25">
      <c r="A8769" s="1">
        <v>43008</v>
      </c>
      <c r="B8769" s="3">
        <f t="shared" si="408"/>
        <v>2017</v>
      </c>
      <c r="C8769" s="3">
        <f t="shared" si="409"/>
        <v>9</v>
      </c>
      <c r="D8769" t="s">
        <v>1788</v>
      </c>
      <c r="E8769" t="str">
        <f t="shared" si="410"/>
        <v>Cari Sayre20170930</v>
      </c>
      <c r="F8769">
        <f>IF(COUNTIF($E$2:E8769, E8769) = 1, MAX($F$1:F8768) + 1, INDEX($F$1:F8768, MATCH(E8769, $E$1:E8768, 0)))</f>
        <v>4359</v>
      </c>
      <c r="G8769" t="s">
        <v>164</v>
      </c>
      <c r="H8769" t="s">
        <v>11</v>
      </c>
      <c r="I8769" t="s">
        <v>12</v>
      </c>
      <c r="J8769" t="s">
        <v>1418</v>
      </c>
      <c r="K8769" s="17">
        <v>11.76</v>
      </c>
      <c r="L8769" s="17">
        <v>2</v>
      </c>
      <c r="M8769" s="17">
        <v>5.76</v>
      </c>
      <c r="N8769" s="17" t="str">
        <f>IF(SalesData[[#This Row],[Profit]]&gt;0,"Profit","Loss")</f>
        <v>Profit</v>
      </c>
    </row>
    <row r="8770" spans="1:14" x14ac:dyDescent="0.25">
      <c r="A8770" s="1">
        <v>43008</v>
      </c>
      <c r="B8770" s="3">
        <f t="shared" ref="B8770:B8833" si="411">YEAR(A8770)</f>
        <v>2017</v>
      </c>
      <c r="C8770" s="3">
        <f t="shared" ref="C8770:C8833" si="412">MONTH(A8770)</f>
        <v>9</v>
      </c>
      <c r="D8770" t="s">
        <v>1788</v>
      </c>
      <c r="E8770" t="str">
        <f t="shared" ref="E8770:E8833" si="413">D8770 &amp; TEXT(A8770, "yyyymmdd")</f>
        <v>Cari Sayre20170930</v>
      </c>
      <c r="F8770">
        <f>IF(COUNTIF($E$2:E8770, E8770) = 1, MAX($F$1:F8769) + 1, INDEX($F$1:F8769, MATCH(E8770, $E$1:E8769, 0)))</f>
        <v>4359</v>
      </c>
      <c r="G8770" t="s">
        <v>164</v>
      </c>
      <c r="H8770" t="s">
        <v>11</v>
      </c>
      <c r="I8770" t="s">
        <v>12</v>
      </c>
      <c r="J8770" t="s">
        <v>1609</v>
      </c>
      <c r="K8770" s="17">
        <v>167.94</v>
      </c>
      <c r="L8770" s="17">
        <v>3</v>
      </c>
      <c r="M8770" s="17">
        <v>82.29</v>
      </c>
      <c r="N8770" s="17" t="str">
        <f>IF(SalesData[[#This Row],[Profit]]&gt;0,"Profit","Loss")</f>
        <v>Profit</v>
      </c>
    </row>
    <row r="8771" spans="1:14" x14ac:dyDescent="0.25">
      <c r="A8771" s="1">
        <v>43008</v>
      </c>
      <c r="B8771" s="3">
        <f t="shared" si="411"/>
        <v>2017</v>
      </c>
      <c r="C8771" s="3">
        <f t="shared" si="412"/>
        <v>9</v>
      </c>
      <c r="D8771" t="s">
        <v>1788</v>
      </c>
      <c r="E8771" t="str">
        <f t="shared" si="413"/>
        <v>Cari Sayre20170930</v>
      </c>
      <c r="F8771">
        <f>IF(COUNTIF($E$2:E8771, E8771) = 1, MAX($F$1:F8770) + 1, INDEX($F$1:F8770, MATCH(E8771, $E$1:E8770, 0)))</f>
        <v>4359</v>
      </c>
      <c r="G8771" t="s">
        <v>164</v>
      </c>
      <c r="H8771" t="s">
        <v>11</v>
      </c>
      <c r="I8771" t="s">
        <v>92</v>
      </c>
      <c r="J8771" t="s">
        <v>776</v>
      </c>
      <c r="K8771" s="17">
        <v>3.89</v>
      </c>
      <c r="L8771" s="17">
        <v>1</v>
      </c>
      <c r="M8771" s="17">
        <v>1.01</v>
      </c>
      <c r="N8771" s="17" t="str">
        <f>IF(SalesData[[#This Row],[Profit]]&gt;0,"Profit","Loss")</f>
        <v>Profit</v>
      </c>
    </row>
    <row r="8772" spans="1:14" x14ac:dyDescent="0.25">
      <c r="A8772" s="1">
        <v>43008</v>
      </c>
      <c r="B8772" s="3">
        <f t="shared" si="411"/>
        <v>2017</v>
      </c>
      <c r="C8772" s="3">
        <f t="shared" si="412"/>
        <v>9</v>
      </c>
      <c r="D8772" t="s">
        <v>672</v>
      </c>
      <c r="E8772" t="str">
        <f t="shared" si="413"/>
        <v>Cindy Chapman20170930</v>
      </c>
      <c r="F8772">
        <f>IF(COUNTIF($E$2:E8772, E8772) = 1, MAX($F$1:F8771) + 1, INDEX($F$1:F8771, MATCH(E8772, $E$1:E8771, 0)))</f>
        <v>4360</v>
      </c>
      <c r="G8772" t="s">
        <v>531</v>
      </c>
      <c r="H8772" t="s">
        <v>11</v>
      </c>
      <c r="I8772" t="s">
        <v>12</v>
      </c>
      <c r="J8772" t="s">
        <v>1759</v>
      </c>
      <c r="K8772" s="17">
        <v>164.88</v>
      </c>
      <c r="L8772" s="17">
        <v>3</v>
      </c>
      <c r="M8772" s="17">
        <v>80.790000000000006</v>
      </c>
      <c r="N8772" s="17" t="str">
        <f>IF(SalesData[[#This Row],[Profit]]&gt;0,"Profit","Loss")</f>
        <v>Profit</v>
      </c>
    </row>
    <row r="8773" spans="1:14" x14ac:dyDescent="0.25">
      <c r="A8773" s="1">
        <v>43008</v>
      </c>
      <c r="B8773" s="3">
        <f t="shared" si="411"/>
        <v>2017</v>
      </c>
      <c r="C8773" s="3">
        <f t="shared" si="412"/>
        <v>9</v>
      </c>
      <c r="D8773" t="s">
        <v>695</v>
      </c>
      <c r="E8773" t="str">
        <f t="shared" si="413"/>
        <v>Bradley Talbott20170930</v>
      </c>
      <c r="F8773">
        <f>IF(COUNTIF($E$2:E8773, E8773) = 1, MAX($F$1:F8772) + 1, INDEX($F$1:F8772, MATCH(E8773, $E$1:E8772, 0)))</f>
        <v>4361</v>
      </c>
      <c r="G8773" t="s">
        <v>27</v>
      </c>
      <c r="H8773" t="s">
        <v>39</v>
      </c>
      <c r="I8773" t="s">
        <v>52</v>
      </c>
      <c r="J8773" t="s">
        <v>2002</v>
      </c>
      <c r="K8773" s="17">
        <v>159.97999999999999</v>
      </c>
      <c r="L8773" s="17">
        <v>2</v>
      </c>
      <c r="M8773" s="17">
        <v>47.99</v>
      </c>
      <c r="N8773" s="17" t="str">
        <f>IF(SalesData[[#This Row],[Profit]]&gt;0,"Profit","Loss")</f>
        <v>Profit</v>
      </c>
    </row>
    <row r="8774" spans="1:14" x14ac:dyDescent="0.25">
      <c r="A8774" s="1">
        <v>43008</v>
      </c>
      <c r="B8774" s="3">
        <f t="shared" si="411"/>
        <v>2017</v>
      </c>
      <c r="C8774" s="3">
        <f t="shared" si="412"/>
        <v>9</v>
      </c>
      <c r="D8774" t="s">
        <v>959</v>
      </c>
      <c r="E8774" t="str">
        <f t="shared" si="413"/>
        <v>Barbara Fisher20170930</v>
      </c>
      <c r="F8774">
        <f>IF(COUNTIF($E$2:E8774, E8774) = 1, MAX($F$1:F8773) + 1, INDEX($F$1:F8773, MATCH(E8774, $E$1:E8773, 0)))</f>
        <v>4362</v>
      </c>
      <c r="G8774" t="s">
        <v>23</v>
      </c>
      <c r="H8774" t="s">
        <v>11</v>
      </c>
      <c r="I8774" t="s">
        <v>16</v>
      </c>
      <c r="J8774" t="s">
        <v>2123</v>
      </c>
      <c r="K8774" s="17">
        <v>20.66</v>
      </c>
      <c r="L8774" s="17">
        <v>7</v>
      </c>
      <c r="M8774" s="17">
        <v>6.97</v>
      </c>
      <c r="N8774" s="17" t="str">
        <f>IF(SalesData[[#This Row],[Profit]]&gt;0,"Profit","Loss")</f>
        <v>Profit</v>
      </c>
    </row>
    <row r="8775" spans="1:14" x14ac:dyDescent="0.25">
      <c r="A8775" s="1">
        <v>43008</v>
      </c>
      <c r="B8775" s="3">
        <f t="shared" si="411"/>
        <v>2017</v>
      </c>
      <c r="C8775" s="3">
        <f t="shared" si="412"/>
        <v>9</v>
      </c>
      <c r="D8775" t="s">
        <v>343</v>
      </c>
      <c r="E8775" t="str">
        <f t="shared" si="413"/>
        <v>Sample Company A20170930</v>
      </c>
      <c r="F8775">
        <f>IF(COUNTIF($E$2:E8775, E8775) = 1, MAX($F$1:F8774) + 1, INDEX($F$1:F8774, MATCH(E8775, $E$1:E8774, 0)))</f>
        <v>4363</v>
      </c>
      <c r="G8775" t="s">
        <v>10</v>
      </c>
      <c r="H8775" t="s">
        <v>11</v>
      </c>
      <c r="I8775" t="s">
        <v>20</v>
      </c>
      <c r="J8775" t="s">
        <v>1367</v>
      </c>
      <c r="K8775" s="17">
        <v>11.65</v>
      </c>
      <c r="L8775" s="17">
        <v>9</v>
      </c>
      <c r="M8775" s="17">
        <v>-17.47</v>
      </c>
      <c r="N8775" s="17" t="str">
        <f>IF(SalesData[[#This Row],[Profit]]&gt;0,"Profit","Loss")</f>
        <v>Loss</v>
      </c>
    </row>
    <row r="8776" spans="1:14" x14ac:dyDescent="0.25">
      <c r="A8776" s="1">
        <v>43009</v>
      </c>
      <c r="B8776" s="3">
        <f t="shared" si="411"/>
        <v>2017</v>
      </c>
      <c r="C8776" s="3">
        <f t="shared" si="412"/>
        <v>10</v>
      </c>
      <c r="D8776" t="s">
        <v>1538</v>
      </c>
      <c r="E8776" t="str">
        <f t="shared" si="413"/>
        <v>Ken Heidel20171001</v>
      </c>
      <c r="F8776">
        <f>IF(COUNTIF($E$2:E8776, E8776) = 1, MAX($F$1:F8775) + 1, INDEX($F$1:F8775, MATCH(E8776, $E$1:E8775, 0)))</f>
        <v>4364</v>
      </c>
      <c r="G8776" t="s">
        <v>10</v>
      </c>
      <c r="H8776" t="s">
        <v>11</v>
      </c>
      <c r="I8776" t="s">
        <v>24</v>
      </c>
      <c r="J8776" t="s">
        <v>2305</v>
      </c>
      <c r="K8776" s="17">
        <v>6.67</v>
      </c>
      <c r="L8776" s="17">
        <v>6</v>
      </c>
      <c r="M8776" s="17">
        <v>0.5</v>
      </c>
      <c r="N8776" s="17" t="str">
        <f>IF(SalesData[[#This Row],[Profit]]&gt;0,"Profit","Loss")</f>
        <v>Profit</v>
      </c>
    </row>
    <row r="8777" spans="1:14" x14ac:dyDescent="0.25">
      <c r="A8777" s="1">
        <v>43009</v>
      </c>
      <c r="B8777" s="3">
        <f t="shared" si="411"/>
        <v>2017</v>
      </c>
      <c r="C8777" s="3">
        <f t="shared" si="412"/>
        <v>10</v>
      </c>
      <c r="D8777" t="s">
        <v>738</v>
      </c>
      <c r="E8777" t="str">
        <f t="shared" si="413"/>
        <v>Ellis Ballard20171001</v>
      </c>
      <c r="F8777">
        <f>IF(COUNTIF($E$2:E8777, E8777) = 1, MAX($F$1:F8776) + 1, INDEX($F$1:F8776, MATCH(E8777, $E$1:E8776, 0)))</f>
        <v>4365</v>
      </c>
      <c r="G8777" t="s">
        <v>164</v>
      </c>
      <c r="H8777" t="s">
        <v>11</v>
      </c>
      <c r="I8777" t="s">
        <v>12</v>
      </c>
      <c r="J8777" t="s">
        <v>1150</v>
      </c>
      <c r="K8777" s="17">
        <v>91.84</v>
      </c>
      <c r="L8777" s="17">
        <v>8</v>
      </c>
      <c r="M8777" s="17">
        <v>45</v>
      </c>
      <c r="N8777" s="17" t="str">
        <f>IF(SalesData[[#This Row],[Profit]]&gt;0,"Profit","Loss")</f>
        <v>Profit</v>
      </c>
    </row>
    <row r="8778" spans="1:14" x14ac:dyDescent="0.25">
      <c r="A8778" s="1">
        <v>43009</v>
      </c>
      <c r="B8778" s="3">
        <f t="shared" si="411"/>
        <v>2017</v>
      </c>
      <c r="C8778" s="3">
        <f t="shared" si="412"/>
        <v>10</v>
      </c>
      <c r="D8778" t="s">
        <v>738</v>
      </c>
      <c r="E8778" t="str">
        <f t="shared" si="413"/>
        <v>Ellis Ballard20171001</v>
      </c>
      <c r="F8778">
        <f>IF(COUNTIF($E$2:E8778, E8778) = 1, MAX($F$1:F8777) + 1, INDEX($F$1:F8777, MATCH(E8778, $E$1:E8777, 0)))</f>
        <v>4365</v>
      </c>
      <c r="G8778" t="s">
        <v>164</v>
      </c>
      <c r="H8778" t="s">
        <v>11</v>
      </c>
      <c r="I8778" t="s">
        <v>20</v>
      </c>
      <c r="J8778" t="s">
        <v>1649</v>
      </c>
      <c r="K8778" s="17">
        <v>81.09</v>
      </c>
      <c r="L8778" s="17">
        <v>7</v>
      </c>
      <c r="M8778" s="17">
        <v>27.37</v>
      </c>
      <c r="N8778" s="17" t="str">
        <f>IF(SalesData[[#This Row],[Profit]]&gt;0,"Profit","Loss")</f>
        <v>Profit</v>
      </c>
    </row>
    <row r="8779" spans="1:14" x14ac:dyDescent="0.25">
      <c r="A8779" s="1">
        <v>43009</v>
      </c>
      <c r="B8779" s="3">
        <f t="shared" si="411"/>
        <v>2017</v>
      </c>
      <c r="C8779" s="3">
        <f t="shared" si="412"/>
        <v>10</v>
      </c>
      <c r="D8779" t="s">
        <v>738</v>
      </c>
      <c r="E8779" t="str">
        <f t="shared" si="413"/>
        <v>Ellis Ballard20171001</v>
      </c>
      <c r="F8779">
        <f>IF(COUNTIF($E$2:E8779, E8779) = 1, MAX($F$1:F8778) + 1, INDEX($F$1:F8778, MATCH(E8779, $E$1:E8778, 0)))</f>
        <v>4365</v>
      </c>
      <c r="G8779" t="s">
        <v>164</v>
      </c>
      <c r="H8779" t="s">
        <v>11</v>
      </c>
      <c r="I8779" t="s">
        <v>12</v>
      </c>
      <c r="J8779" t="s">
        <v>2108</v>
      </c>
      <c r="K8779" s="17">
        <v>19.440000000000001</v>
      </c>
      <c r="L8779" s="17">
        <v>3</v>
      </c>
      <c r="M8779" s="17">
        <v>9.33</v>
      </c>
      <c r="N8779" s="17" t="str">
        <f>IF(SalesData[[#This Row],[Profit]]&gt;0,"Profit","Loss")</f>
        <v>Profit</v>
      </c>
    </row>
    <row r="8780" spans="1:14" x14ac:dyDescent="0.25">
      <c r="A8780" s="1">
        <v>43009</v>
      </c>
      <c r="B8780" s="3">
        <f t="shared" si="411"/>
        <v>2017</v>
      </c>
      <c r="C8780" s="3">
        <f t="shared" si="412"/>
        <v>10</v>
      </c>
      <c r="D8780" t="s">
        <v>738</v>
      </c>
      <c r="E8780" t="str">
        <f t="shared" si="413"/>
        <v>Ellis Ballard20171001</v>
      </c>
      <c r="F8780">
        <f>IF(COUNTIF($E$2:E8780, E8780) = 1, MAX($F$1:F8779) + 1, INDEX($F$1:F8779, MATCH(E8780, $E$1:E8779, 0)))</f>
        <v>4365</v>
      </c>
      <c r="G8780" t="s">
        <v>164</v>
      </c>
      <c r="H8780" t="s">
        <v>34</v>
      </c>
      <c r="I8780" t="s">
        <v>35</v>
      </c>
      <c r="J8780" t="s">
        <v>994</v>
      </c>
      <c r="K8780" s="17">
        <v>451.15</v>
      </c>
      <c r="L8780" s="17">
        <v>3</v>
      </c>
      <c r="M8780" s="17">
        <v>0</v>
      </c>
      <c r="N8780" s="17" t="str">
        <f>IF(SalesData[[#This Row],[Profit]]&gt;0,"Profit","Loss")</f>
        <v>Loss</v>
      </c>
    </row>
    <row r="8781" spans="1:14" x14ac:dyDescent="0.25">
      <c r="A8781" s="1">
        <v>43009</v>
      </c>
      <c r="B8781" s="3">
        <f t="shared" si="411"/>
        <v>2017</v>
      </c>
      <c r="C8781" s="3">
        <f t="shared" si="412"/>
        <v>10</v>
      </c>
      <c r="D8781" t="s">
        <v>2631</v>
      </c>
      <c r="E8781" t="str">
        <f t="shared" si="413"/>
        <v>Neola Schneider20171001</v>
      </c>
      <c r="F8781">
        <f>IF(COUNTIF($E$2:E8781, E8781) = 1, MAX($F$1:F8780) + 1, INDEX($F$1:F8780, MATCH(E8781, $E$1:E8780, 0)))</f>
        <v>4366</v>
      </c>
      <c r="G8781" t="s">
        <v>27</v>
      </c>
      <c r="H8781" t="s">
        <v>11</v>
      </c>
      <c r="I8781" t="s">
        <v>20</v>
      </c>
      <c r="J8781" t="s">
        <v>205</v>
      </c>
      <c r="K8781" s="17">
        <v>1.44</v>
      </c>
      <c r="L8781" s="17">
        <v>1</v>
      </c>
      <c r="M8781" s="17">
        <v>0.5</v>
      </c>
      <c r="N8781" s="17" t="str">
        <f>IF(SalesData[[#This Row],[Profit]]&gt;0,"Profit","Loss")</f>
        <v>Profit</v>
      </c>
    </row>
    <row r="8782" spans="1:14" x14ac:dyDescent="0.25">
      <c r="A8782" s="1">
        <v>43009</v>
      </c>
      <c r="B8782" s="3">
        <f t="shared" si="411"/>
        <v>2017</v>
      </c>
      <c r="C8782" s="3">
        <f t="shared" si="412"/>
        <v>10</v>
      </c>
      <c r="D8782" t="s">
        <v>2631</v>
      </c>
      <c r="E8782" t="str">
        <f t="shared" si="413"/>
        <v>Neola Schneider20171001</v>
      </c>
      <c r="F8782">
        <f>IF(COUNTIF($E$2:E8782, E8782) = 1, MAX($F$1:F8781) + 1, INDEX($F$1:F8781, MATCH(E8782, $E$1:E8781, 0)))</f>
        <v>4366</v>
      </c>
      <c r="G8782" t="s">
        <v>27</v>
      </c>
      <c r="H8782" t="s">
        <v>11</v>
      </c>
      <c r="I8782" t="s">
        <v>20</v>
      </c>
      <c r="J8782" t="s">
        <v>118</v>
      </c>
      <c r="K8782" s="17">
        <v>61.78</v>
      </c>
      <c r="L8782" s="17">
        <v>13</v>
      </c>
      <c r="M8782" s="17">
        <v>20.85</v>
      </c>
      <c r="N8782" s="17" t="str">
        <f>IF(SalesData[[#This Row],[Profit]]&gt;0,"Profit","Loss")</f>
        <v>Profit</v>
      </c>
    </row>
    <row r="8783" spans="1:14" x14ac:dyDescent="0.25">
      <c r="A8783" s="1">
        <v>43009</v>
      </c>
      <c r="B8783" s="3">
        <f t="shared" si="411"/>
        <v>2017</v>
      </c>
      <c r="C8783" s="3">
        <f t="shared" si="412"/>
        <v>10</v>
      </c>
      <c r="D8783" t="s">
        <v>2631</v>
      </c>
      <c r="E8783" t="str">
        <f t="shared" si="413"/>
        <v>Neola Schneider20171001</v>
      </c>
      <c r="F8783">
        <f>IF(COUNTIF($E$2:E8783, E8783) = 1, MAX($F$1:F8782) + 1, INDEX($F$1:F8782, MATCH(E8783, $E$1:E8782, 0)))</f>
        <v>4366</v>
      </c>
      <c r="G8783" t="s">
        <v>27</v>
      </c>
      <c r="H8783" t="s">
        <v>11</v>
      </c>
      <c r="I8783" t="s">
        <v>92</v>
      </c>
      <c r="J8783" t="s">
        <v>2316</v>
      </c>
      <c r="K8783" s="17">
        <v>241.96</v>
      </c>
      <c r="L8783" s="17">
        <v>2</v>
      </c>
      <c r="M8783" s="17">
        <v>60.49</v>
      </c>
      <c r="N8783" s="17" t="str">
        <f>IF(SalesData[[#This Row],[Profit]]&gt;0,"Profit","Loss")</f>
        <v>Profit</v>
      </c>
    </row>
    <row r="8784" spans="1:14" x14ac:dyDescent="0.25">
      <c r="A8784" s="1">
        <v>43009</v>
      </c>
      <c r="B8784" s="3">
        <f t="shared" si="411"/>
        <v>2017</v>
      </c>
      <c r="C8784" s="3">
        <f t="shared" si="412"/>
        <v>10</v>
      </c>
      <c r="D8784" t="s">
        <v>2631</v>
      </c>
      <c r="E8784" t="str">
        <f t="shared" si="413"/>
        <v>Neola Schneider20171001</v>
      </c>
      <c r="F8784">
        <f>IF(COUNTIF($E$2:E8784, E8784) = 1, MAX($F$1:F8783) + 1, INDEX($F$1:F8783, MATCH(E8784, $E$1:E8783, 0)))</f>
        <v>4366</v>
      </c>
      <c r="G8784" t="s">
        <v>27</v>
      </c>
      <c r="H8784" t="s">
        <v>34</v>
      </c>
      <c r="I8784" t="s">
        <v>35</v>
      </c>
      <c r="J8784" t="s">
        <v>1024</v>
      </c>
      <c r="K8784" s="17">
        <v>108.61</v>
      </c>
      <c r="L8784" s="17">
        <v>4</v>
      </c>
      <c r="M8784" s="17">
        <v>9.5</v>
      </c>
      <c r="N8784" s="17" t="str">
        <f>IF(SalesData[[#This Row],[Profit]]&gt;0,"Profit","Loss")</f>
        <v>Profit</v>
      </c>
    </row>
    <row r="8785" spans="1:14" x14ac:dyDescent="0.25">
      <c r="A8785" s="1">
        <v>43009</v>
      </c>
      <c r="B8785" s="3">
        <f t="shared" si="411"/>
        <v>2017</v>
      </c>
      <c r="C8785" s="3">
        <f t="shared" si="412"/>
        <v>10</v>
      </c>
      <c r="D8785" t="s">
        <v>1962</v>
      </c>
      <c r="E8785" t="str">
        <f t="shared" si="413"/>
        <v>Corinna Mitchell20171001</v>
      </c>
      <c r="F8785">
        <f>IF(COUNTIF($E$2:E8785, E8785) = 1, MAX($F$1:F8784) + 1, INDEX($F$1:F8784, MATCH(E8785, $E$1:E8784, 0)))</f>
        <v>4367</v>
      </c>
      <c r="G8785" t="s">
        <v>149</v>
      </c>
      <c r="H8785" t="s">
        <v>39</v>
      </c>
      <c r="I8785" t="s">
        <v>302</v>
      </c>
      <c r="J8785" t="s">
        <v>2150</v>
      </c>
      <c r="K8785" s="17">
        <v>1704.89</v>
      </c>
      <c r="L8785" s="17">
        <v>11</v>
      </c>
      <c r="M8785" s="17">
        <v>767.2</v>
      </c>
      <c r="N8785" s="17" t="str">
        <f>IF(SalesData[[#This Row],[Profit]]&gt;0,"Profit","Loss")</f>
        <v>Profit</v>
      </c>
    </row>
    <row r="8786" spans="1:14" x14ac:dyDescent="0.25">
      <c r="A8786" s="1">
        <v>43009</v>
      </c>
      <c r="B8786" s="3">
        <f t="shared" si="411"/>
        <v>2017</v>
      </c>
      <c r="C8786" s="3">
        <f t="shared" si="412"/>
        <v>10</v>
      </c>
      <c r="D8786" t="s">
        <v>1933</v>
      </c>
      <c r="E8786" t="str">
        <f t="shared" si="413"/>
        <v>Dave Kipp20171001</v>
      </c>
      <c r="F8786">
        <f>IF(COUNTIF($E$2:E8786, E8786) = 1, MAX($F$1:F8785) + 1, INDEX($F$1:F8785, MATCH(E8786, $E$1:E8785, 0)))</f>
        <v>4368</v>
      </c>
      <c r="G8786" t="s">
        <v>996</v>
      </c>
      <c r="H8786" t="s">
        <v>11</v>
      </c>
      <c r="I8786" t="s">
        <v>12</v>
      </c>
      <c r="J8786" t="s">
        <v>2243</v>
      </c>
      <c r="K8786" s="17">
        <v>104.85</v>
      </c>
      <c r="L8786" s="17">
        <v>1</v>
      </c>
      <c r="M8786" s="17">
        <v>50.33</v>
      </c>
      <c r="N8786" s="17" t="str">
        <f>IF(SalesData[[#This Row],[Profit]]&gt;0,"Profit","Loss")</f>
        <v>Profit</v>
      </c>
    </row>
    <row r="8787" spans="1:14" x14ac:dyDescent="0.25">
      <c r="A8787" s="1">
        <v>43009</v>
      </c>
      <c r="B8787" s="3">
        <f t="shared" si="411"/>
        <v>2017</v>
      </c>
      <c r="C8787" s="3">
        <f t="shared" si="412"/>
        <v>10</v>
      </c>
      <c r="D8787" t="s">
        <v>1443</v>
      </c>
      <c r="E8787" t="str">
        <f t="shared" si="413"/>
        <v>Tanja Norvell20171001</v>
      </c>
      <c r="F8787">
        <f>IF(COUNTIF($E$2:E8787, E8787) = 1, MAX($F$1:F8786) + 1, INDEX($F$1:F8786, MATCH(E8787, $E$1:E8786, 0)))</f>
        <v>4369</v>
      </c>
      <c r="G8787" t="s">
        <v>27</v>
      </c>
      <c r="H8787" t="s">
        <v>39</v>
      </c>
      <c r="I8787" t="s">
        <v>52</v>
      </c>
      <c r="J8787" t="s">
        <v>1836</v>
      </c>
      <c r="K8787" s="17">
        <v>104.75</v>
      </c>
      <c r="L8787" s="17">
        <v>5</v>
      </c>
      <c r="M8787" s="17">
        <v>22</v>
      </c>
      <c r="N8787" s="17" t="str">
        <f>IF(SalesData[[#This Row],[Profit]]&gt;0,"Profit","Loss")</f>
        <v>Profit</v>
      </c>
    </row>
    <row r="8788" spans="1:14" x14ac:dyDescent="0.25">
      <c r="A8788" s="1">
        <v>43010</v>
      </c>
      <c r="B8788" s="3">
        <f t="shared" si="411"/>
        <v>2017</v>
      </c>
      <c r="C8788" s="3">
        <f t="shared" si="412"/>
        <v>10</v>
      </c>
      <c r="D8788" t="s">
        <v>1076</v>
      </c>
      <c r="E8788" t="str">
        <f t="shared" si="413"/>
        <v>Roland Fjeld20171002</v>
      </c>
      <c r="F8788">
        <f>IF(COUNTIF($E$2:E8788, E8788) = 1, MAX($F$1:F8787) + 1, INDEX($F$1:F8787, MATCH(E8788, $E$1:E8787, 0)))</f>
        <v>4370</v>
      </c>
      <c r="G8788" t="s">
        <v>110</v>
      </c>
      <c r="H8788" t="s">
        <v>11</v>
      </c>
      <c r="I8788" t="s">
        <v>20</v>
      </c>
      <c r="J8788" t="s">
        <v>548</v>
      </c>
      <c r="K8788" s="17">
        <v>58.05</v>
      </c>
      <c r="L8788" s="17">
        <v>3</v>
      </c>
      <c r="M8788" s="17">
        <v>26.7</v>
      </c>
      <c r="N8788" s="17" t="str">
        <f>IF(SalesData[[#This Row],[Profit]]&gt;0,"Profit","Loss")</f>
        <v>Profit</v>
      </c>
    </row>
    <row r="8789" spans="1:14" x14ac:dyDescent="0.25">
      <c r="A8789" s="1">
        <v>43010</v>
      </c>
      <c r="B8789" s="3">
        <f t="shared" si="411"/>
        <v>2017</v>
      </c>
      <c r="C8789" s="3">
        <f t="shared" si="412"/>
        <v>10</v>
      </c>
      <c r="D8789" t="s">
        <v>1076</v>
      </c>
      <c r="E8789" t="str">
        <f t="shared" si="413"/>
        <v>Roland Fjeld20171002</v>
      </c>
      <c r="F8789">
        <f>IF(COUNTIF($E$2:E8789, E8789) = 1, MAX($F$1:F8788) + 1, INDEX($F$1:F8788, MATCH(E8789, $E$1:E8788, 0)))</f>
        <v>4370</v>
      </c>
      <c r="G8789" t="s">
        <v>110</v>
      </c>
      <c r="H8789" t="s">
        <v>34</v>
      </c>
      <c r="I8789" t="s">
        <v>47</v>
      </c>
      <c r="J8789" t="s">
        <v>982</v>
      </c>
      <c r="K8789" s="17">
        <v>157.74</v>
      </c>
      <c r="L8789" s="17">
        <v>11</v>
      </c>
      <c r="M8789" s="17">
        <v>56.79</v>
      </c>
      <c r="N8789" s="17" t="str">
        <f>IF(SalesData[[#This Row],[Profit]]&gt;0,"Profit","Loss")</f>
        <v>Profit</v>
      </c>
    </row>
    <row r="8790" spans="1:14" x14ac:dyDescent="0.25">
      <c r="A8790" s="1">
        <v>43010</v>
      </c>
      <c r="B8790" s="3">
        <f t="shared" si="411"/>
        <v>2017</v>
      </c>
      <c r="C8790" s="3">
        <f t="shared" si="412"/>
        <v>10</v>
      </c>
      <c r="D8790" t="s">
        <v>1076</v>
      </c>
      <c r="E8790" t="str">
        <f t="shared" si="413"/>
        <v>Roland Fjeld20171002</v>
      </c>
      <c r="F8790">
        <f>IF(COUNTIF($E$2:E8790, E8790) = 1, MAX($F$1:F8789) + 1, INDEX($F$1:F8789, MATCH(E8790, $E$1:E8789, 0)))</f>
        <v>4370</v>
      </c>
      <c r="G8790" t="s">
        <v>110</v>
      </c>
      <c r="H8790" t="s">
        <v>11</v>
      </c>
      <c r="I8790" t="s">
        <v>24</v>
      </c>
      <c r="J8790" t="s">
        <v>25</v>
      </c>
      <c r="K8790" s="17">
        <v>56.98</v>
      </c>
      <c r="L8790" s="17">
        <v>7</v>
      </c>
      <c r="M8790" s="17">
        <v>22.79</v>
      </c>
      <c r="N8790" s="17" t="str">
        <f>IF(SalesData[[#This Row],[Profit]]&gt;0,"Profit","Loss")</f>
        <v>Profit</v>
      </c>
    </row>
    <row r="8791" spans="1:14" x14ac:dyDescent="0.25">
      <c r="A8791" s="1">
        <v>43010</v>
      </c>
      <c r="B8791" s="3">
        <f t="shared" si="411"/>
        <v>2017</v>
      </c>
      <c r="C8791" s="3">
        <f t="shared" si="412"/>
        <v>10</v>
      </c>
      <c r="D8791" t="s">
        <v>1076</v>
      </c>
      <c r="E8791" t="str">
        <f t="shared" si="413"/>
        <v>Roland Fjeld20171002</v>
      </c>
      <c r="F8791">
        <f>IF(COUNTIF($E$2:E8791, E8791) = 1, MAX($F$1:F8790) + 1, INDEX($F$1:F8790, MATCH(E8791, $E$1:E8790, 0)))</f>
        <v>4370</v>
      </c>
      <c r="G8791" t="s">
        <v>110</v>
      </c>
      <c r="H8791" t="s">
        <v>11</v>
      </c>
      <c r="I8791" t="s">
        <v>20</v>
      </c>
      <c r="J8791" t="s">
        <v>899</v>
      </c>
      <c r="K8791" s="17">
        <v>2.88</v>
      </c>
      <c r="L8791" s="17">
        <v>1</v>
      </c>
      <c r="M8791" s="17">
        <v>1.41</v>
      </c>
      <c r="N8791" s="17" t="str">
        <f>IF(SalesData[[#This Row],[Profit]]&gt;0,"Profit","Loss")</f>
        <v>Profit</v>
      </c>
    </row>
    <row r="8792" spans="1:14" x14ac:dyDescent="0.25">
      <c r="A8792" s="1">
        <v>43010</v>
      </c>
      <c r="B8792" s="3">
        <f t="shared" si="411"/>
        <v>2017</v>
      </c>
      <c r="C8792" s="3">
        <f t="shared" si="412"/>
        <v>10</v>
      </c>
      <c r="D8792" t="s">
        <v>2101</v>
      </c>
      <c r="E8792" t="str">
        <f t="shared" si="413"/>
        <v>Becky Pak20171002</v>
      </c>
      <c r="F8792">
        <f>IF(COUNTIF($E$2:E8792, E8792) = 1, MAX($F$1:F8791) + 1, INDEX($F$1:F8791, MATCH(E8792, $E$1:E8791, 0)))</f>
        <v>4371</v>
      </c>
      <c r="G8792" t="s">
        <v>149</v>
      </c>
      <c r="H8792" t="s">
        <v>11</v>
      </c>
      <c r="I8792" t="s">
        <v>12</v>
      </c>
      <c r="J8792" t="s">
        <v>2645</v>
      </c>
      <c r="K8792" s="17">
        <v>49.12</v>
      </c>
      <c r="L8792" s="17">
        <v>4</v>
      </c>
      <c r="M8792" s="17">
        <v>23.09</v>
      </c>
      <c r="N8792" s="17" t="str">
        <f>IF(SalesData[[#This Row],[Profit]]&gt;0,"Profit","Loss")</f>
        <v>Profit</v>
      </c>
    </row>
    <row r="8793" spans="1:14" x14ac:dyDescent="0.25">
      <c r="A8793" s="1">
        <v>43010</v>
      </c>
      <c r="B8793" s="3">
        <f t="shared" si="411"/>
        <v>2017</v>
      </c>
      <c r="C8793" s="3">
        <f t="shared" si="412"/>
        <v>10</v>
      </c>
      <c r="D8793" t="s">
        <v>883</v>
      </c>
      <c r="E8793" t="str">
        <f t="shared" si="413"/>
        <v>Rob Williams20171002</v>
      </c>
      <c r="F8793">
        <f>IF(COUNTIF($E$2:E8793, E8793) = 1, MAX($F$1:F8792) + 1, INDEX($F$1:F8792, MATCH(E8793, $E$1:E8792, 0)))</f>
        <v>4372</v>
      </c>
      <c r="G8793" t="s">
        <v>149</v>
      </c>
      <c r="H8793" t="s">
        <v>39</v>
      </c>
      <c r="I8793" t="s">
        <v>40</v>
      </c>
      <c r="J8793" t="s">
        <v>876</v>
      </c>
      <c r="K8793" s="17">
        <v>65.989999999999995</v>
      </c>
      <c r="L8793" s="17">
        <v>1</v>
      </c>
      <c r="M8793" s="17">
        <v>17.16</v>
      </c>
      <c r="N8793" s="17" t="str">
        <f>IF(SalesData[[#This Row],[Profit]]&gt;0,"Profit","Loss")</f>
        <v>Profit</v>
      </c>
    </row>
    <row r="8794" spans="1:14" x14ac:dyDescent="0.25">
      <c r="A8794" s="1">
        <v>43010</v>
      </c>
      <c r="B8794" s="3">
        <f t="shared" si="411"/>
        <v>2017</v>
      </c>
      <c r="C8794" s="3">
        <f t="shared" si="412"/>
        <v>10</v>
      </c>
      <c r="D8794" t="s">
        <v>696</v>
      </c>
      <c r="E8794" t="str">
        <f t="shared" si="413"/>
        <v>Frank Gastineau20171002</v>
      </c>
      <c r="F8794">
        <f>IF(COUNTIF($E$2:E8794, E8794) = 1, MAX($F$1:F8793) + 1, INDEX($F$1:F8793, MATCH(E8794, $E$1:E8793, 0)))</f>
        <v>4373</v>
      </c>
      <c r="G8794" t="s">
        <v>164</v>
      </c>
      <c r="H8794" t="s">
        <v>11</v>
      </c>
      <c r="I8794" t="s">
        <v>43</v>
      </c>
      <c r="J8794" t="s">
        <v>160</v>
      </c>
      <c r="K8794" s="17">
        <v>8.94</v>
      </c>
      <c r="L8794" s="17">
        <v>3</v>
      </c>
      <c r="M8794" s="17">
        <v>4.1100000000000003</v>
      </c>
      <c r="N8794" s="17" t="str">
        <f>IF(SalesData[[#This Row],[Profit]]&gt;0,"Profit","Loss")</f>
        <v>Profit</v>
      </c>
    </row>
    <row r="8795" spans="1:14" x14ac:dyDescent="0.25">
      <c r="A8795" s="1">
        <v>43010</v>
      </c>
      <c r="B8795" s="3">
        <f t="shared" si="411"/>
        <v>2017</v>
      </c>
      <c r="C8795" s="3">
        <f t="shared" si="412"/>
        <v>10</v>
      </c>
      <c r="D8795" t="s">
        <v>696</v>
      </c>
      <c r="E8795" t="str">
        <f t="shared" si="413"/>
        <v>Frank Gastineau20171002</v>
      </c>
      <c r="F8795">
        <f>IF(COUNTIF($E$2:E8795, E8795) = 1, MAX($F$1:F8794) + 1, INDEX($F$1:F8794, MATCH(E8795, $E$1:E8794, 0)))</f>
        <v>4373</v>
      </c>
      <c r="G8795" t="s">
        <v>164</v>
      </c>
      <c r="H8795" t="s">
        <v>39</v>
      </c>
      <c r="I8795" t="s">
        <v>40</v>
      </c>
      <c r="J8795" t="s">
        <v>1925</v>
      </c>
      <c r="K8795" s="17">
        <v>84.78</v>
      </c>
      <c r="L8795" s="17">
        <v>2</v>
      </c>
      <c r="M8795" s="17">
        <v>-20.14</v>
      </c>
      <c r="N8795" s="17" t="str">
        <f>IF(SalesData[[#This Row],[Profit]]&gt;0,"Profit","Loss")</f>
        <v>Loss</v>
      </c>
    </row>
    <row r="8796" spans="1:14" x14ac:dyDescent="0.25">
      <c r="A8796" s="1">
        <v>43010</v>
      </c>
      <c r="B8796" s="3">
        <f t="shared" si="411"/>
        <v>2017</v>
      </c>
      <c r="C8796" s="3">
        <f t="shared" si="412"/>
        <v>10</v>
      </c>
      <c r="D8796" t="s">
        <v>947</v>
      </c>
      <c r="E8796" t="str">
        <f t="shared" si="413"/>
        <v>Paul Van Hugh20171002</v>
      </c>
      <c r="F8796">
        <f>IF(COUNTIF($E$2:E8796, E8796) = 1, MAX($F$1:F8795) + 1, INDEX($F$1:F8795, MATCH(E8796, $E$1:E8795, 0)))</f>
        <v>4374</v>
      </c>
      <c r="G8796" t="s">
        <v>27</v>
      </c>
      <c r="H8796" t="s">
        <v>11</v>
      </c>
      <c r="I8796" t="s">
        <v>20</v>
      </c>
      <c r="J8796" t="s">
        <v>1112</v>
      </c>
      <c r="K8796" s="17">
        <v>112.12</v>
      </c>
      <c r="L8796" s="17">
        <v>5</v>
      </c>
      <c r="M8796" s="17">
        <v>42.05</v>
      </c>
      <c r="N8796" s="17" t="str">
        <f>IF(SalesData[[#This Row],[Profit]]&gt;0,"Profit","Loss")</f>
        <v>Profit</v>
      </c>
    </row>
    <row r="8797" spans="1:14" x14ac:dyDescent="0.25">
      <c r="A8797" s="1">
        <v>43010</v>
      </c>
      <c r="B8797" s="3">
        <f t="shared" si="411"/>
        <v>2017</v>
      </c>
      <c r="C8797" s="3">
        <f t="shared" si="412"/>
        <v>10</v>
      </c>
      <c r="D8797" t="s">
        <v>947</v>
      </c>
      <c r="E8797" t="str">
        <f t="shared" si="413"/>
        <v>Paul Van Hugh20171002</v>
      </c>
      <c r="F8797">
        <f>IF(COUNTIF($E$2:E8797, E8797) = 1, MAX($F$1:F8796) + 1, INDEX($F$1:F8796, MATCH(E8797, $E$1:E8796, 0)))</f>
        <v>4374</v>
      </c>
      <c r="G8797" t="s">
        <v>27</v>
      </c>
      <c r="H8797" t="s">
        <v>11</v>
      </c>
      <c r="I8797" t="s">
        <v>18</v>
      </c>
      <c r="J8797" t="s">
        <v>1572</v>
      </c>
      <c r="K8797" s="17">
        <v>1575.14</v>
      </c>
      <c r="L8797" s="17">
        <v>7</v>
      </c>
      <c r="M8797" s="17">
        <v>204.77</v>
      </c>
      <c r="N8797" s="17" t="str">
        <f>IF(SalesData[[#This Row],[Profit]]&gt;0,"Profit","Loss")</f>
        <v>Profit</v>
      </c>
    </row>
    <row r="8798" spans="1:14" x14ac:dyDescent="0.25">
      <c r="A8798" s="1">
        <v>43010</v>
      </c>
      <c r="B8798" s="3">
        <f t="shared" si="411"/>
        <v>2017</v>
      </c>
      <c r="C8798" s="3">
        <f t="shared" si="412"/>
        <v>10</v>
      </c>
      <c r="D8798" t="s">
        <v>724</v>
      </c>
      <c r="E8798" t="str">
        <f t="shared" si="413"/>
        <v>Dean percer20171002</v>
      </c>
      <c r="F8798">
        <f>IF(COUNTIF($E$2:E8798, E8798) = 1, MAX($F$1:F8797) + 1, INDEX($F$1:F8797, MATCH(E8798, $E$1:E8797, 0)))</f>
        <v>4375</v>
      </c>
      <c r="G8798" t="s">
        <v>120</v>
      </c>
      <c r="H8798" t="s">
        <v>34</v>
      </c>
      <c r="I8798" t="s">
        <v>47</v>
      </c>
      <c r="J8798" t="s">
        <v>1532</v>
      </c>
      <c r="K8798" s="17">
        <v>11.81</v>
      </c>
      <c r="L8798" s="17">
        <v>2</v>
      </c>
      <c r="M8798" s="17">
        <v>1.33</v>
      </c>
      <c r="N8798" s="17" t="str">
        <f>IF(SalesData[[#This Row],[Profit]]&gt;0,"Profit","Loss")</f>
        <v>Profit</v>
      </c>
    </row>
    <row r="8799" spans="1:14" x14ac:dyDescent="0.25">
      <c r="A8799" s="1">
        <v>43010</v>
      </c>
      <c r="B8799" s="3">
        <f t="shared" si="411"/>
        <v>2017</v>
      </c>
      <c r="C8799" s="3">
        <f t="shared" si="412"/>
        <v>10</v>
      </c>
      <c r="D8799" t="s">
        <v>724</v>
      </c>
      <c r="E8799" t="str">
        <f t="shared" si="413"/>
        <v>Dean percer20171002</v>
      </c>
      <c r="F8799">
        <f>IF(COUNTIF($E$2:E8799, E8799) = 1, MAX($F$1:F8798) + 1, INDEX($F$1:F8798, MATCH(E8799, $E$1:E8798, 0)))</f>
        <v>4375</v>
      </c>
      <c r="G8799" t="s">
        <v>120</v>
      </c>
      <c r="H8799" t="s">
        <v>34</v>
      </c>
      <c r="I8799" t="s">
        <v>47</v>
      </c>
      <c r="J8799" t="s">
        <v>2576</v>
      </c>
      <c r="K8799" s="17">
        <v>9.66</v>
      </c>
      <c r="L8799" s="17">
        <v>1</v>
      </c>
      <c r="M8799" s="17">
        <v>1.57</v>
      </c>
      <c r="N8799" s="17" t="str">
        <f>IF(SalesData[[#This Row],[Profit]]&gt;0,"Profit","Loss")</f>
        <v>Profit</v>
      </c>
    </row>
    <row r="8800" spans="1:14" x14ac:dyDescent="0.25">
      <c r="A8800" s="1">
        <v>43010</v>
      </c>
      <c r="B8800" s="3">
        <f t="shared" si="411"/>
        <v>2017</v>
      </c>
      <c r="C8800" s="3">
        <f t="shared" si="412"/>
        <v>10</v>
      </c>
      <c r="D8800" t="s">
        <v>724</v>
      </c>
      <c r="E8800" t="str">
        <f t="shared" si="413"/>
        <v>Dean percer20171002</v>
      </c>
      <c r="F8800">
        <f>IF(COUNTIF($E$2:E8800, E8800) = 1, MAX($F$1:F8799) + 1, INDEX($F$1:F8799, MATCH(E8800, $E$1:E8799, 0)))</f>
        <v>4375</v>
      </c>
      <c r="G8800" t="s">
        <v>120</v>
      </c>
      <c r="H8800" t="s">
        <v>11</v>
      </c>
      <c r="I8800" t="s">
        <v>12</v>
      </c>
      <c r="J8800" t="s">
        <v>2272</v>
      </c>
      <c r="K8800" s="17">
        <v>20.74</v>
      </c>
      <c r="L8800" s="17">
        <v>4</v>
      </c>
      <c r="M8800" s="17">
        <v>7.26</v>
      </c>
      <c r="N8800" s="17" t="str">
        <f>IF(SalesData[[#This Row],[Profit]]&gt;0,"Profit","Loss")</f>
        <v>Profit</v>
      </c>
    </row>
    <row r="8801" spans="1:14" x14ac:dyDescent="0.25">
      <c r="A8801" s="1">
        <v>43010</v>
      </c>
      <c r="B8801" s="3">
        <f t="shared" si="411"/>
        <v>2017</v>
      </c>
      <c r="C8801" s="3">
        <f t="shared" si="412"/>
        <v>10</v>
      </c>
      <c r="D8801" t="s">
        <v>724</v>
      </c>
      <c r="E8801" t="str">
        <f t="shared" si="413"/>
        <v>Dean percer20171002</v>
      </c>
      <c r="F8801">
        <f>IF(COUNTIF($E$2:E8801, E8801) = 1, MAX($F$1:F8800) + 1, INDEX($F$1:F8800, MATCH(E8801, $E$1:E8800, 0)))</f>
        <v>4375</v>
      </c>
      <c r="G8801" t="s">
        <v>120</v>
      </c>
      <c r="H8801" t="s">
        <v>11</v>
      </c>
      <c r="I8801" t="s">
        <v>20</v>
      </c>
      <c r="J8801" t="s">
        <v>701</v>
      </c>
      <c r="K8801" s="17">
        <v>27.36</v>
      </c>
      <c r="L8801" s="17">
        <v>3</v>
      </c>
      <c r="M8801" s="17">
        <v>-21.89</v>
      </c>
      <c r="N8801" s="17" t="str">
        <f>IF(SalesData[[#This Row],[Profit]]&gt;0,"Profit","Loss")</f>
        <v>Loss</v>
      </c>
    </row>
    <row r="8802" spans="1:14" x14ac:dyDescent="0.25">
      <c r="A8802" s="1">
        <v>43010</v>
      </c>
      <c r="B8802" s="3">
        <f t="shared" si="411"/>
        <v>2017</v>
      </c>
      <c r="C8802" s="3">
        <f t="shared" si="412"/>
        <v>10</v>
      </c>
      <c r="D8802" t="s">
        <v>724</v>
      </c>
      <c r="E8802" t="str">
        <f t="shared" si="413"/>
        <v>Dean percer20171002</v>
      </c>
      <c r="F8802">
        <f>IF(COUNTIF($E$2:E8802, E8802) = 1, MAX($F$1:F8801) + 1, INDEX($F$1:F8801, MATCH(E8802, $E$1:E8801, 0)))</f>
        <v>4375</v>
      </c>
      <c r="G8802" t="s">
        <v>120</v>
      </c>
      <c r="H8802" t="s">
        <v>34</v>
      </c>
      <c r="I8802" t="s">
        <v>145</v>
      </c>
      <c r="J8802" t="s">
        <v>402</v>
      </c>
      <c r="K8802" s="17">
        <v>2314.12</v>
      </c>
      <c r="L8802" s="17">
        <v>7</v>
      </c>
      <c r="M8802" s="17">
        <v>-1002.78</v>
      </c>
      <c r="N8802" s="17" t="str">
        <f>IF(SalesData[[#This Row],[Profit]]&gt;0,"Profit","Loss")</f>
        <v>Loss</v>
      </c>
    </row>
    <row r="8803" spans="1:14" x14ac:dyDescent="0.25">
      <c r="A8803" s="1">
        <v>43010</v>
      </c>
      <c r="B8803" s="3">
        <f t="shared" si="411"/>
        <v>2017</v>
      </c>
      <c r="C8803" s="3">
        <f t="shared" si="412"/>
        <v>10</v>
      </c>
      <c r="D8803" t="s">
        <v>724</v>
      </c>
      <c r="E8803" t="str">
        <f t="shared" si="413"/>
        <v>Dean percer20171002</v>
      </c>
      <c r="F8803">
        <f>IF(COUNTIF($E$2:E8803, E8803) = 1, MAX($F$1:F8802) + 1, INDEX($F$1:F8802, MATCH(E8803, $E$1:E8802, 0)))</f>
        <v>4375</v>
      </c>
      <c r="G8803" t="s">
        <v>120</v>
      </c>
      <c r="H8803" t="s">
        <v>11</v>
      </c>
      <c r="I8803" t="s">
        <v>20</v>
      </c>
      <c r="J8803" t="s">
        <v>1827</v>
      </c>
      <c r="K8803" s="17">
        <v>34.24</v>
      </c>
      <c r="L8803" s="17">
        <v>4</v>
      </c>
      <c r="M8803" s="17">
        <v>-26.25</v>
      </c>
      <c r="N8803" s="17" t="str">
        <f>IF(SalesData[[#This Row],[Profit]]&gt;0,"Profit","Loss")</f>
        <v>Loss</v>
      </c>
    </row>
    <row r="8804" spans="1:14" x14ac:dyDescent="0.25">
      <c r="A8804" s="1">
        <v>43010</v>
      </c>
      <c r="B8804" s="3">
        <f t="shared" si="411"/>
        <v>2017</v>
      </c>
      <c r="C8804" s="3">
        <f t="shared" si="412"/>
        <v>10</v>
      </c>
      <c r="D8804" t="s">
        <v>724</v>
      </c>
      <c r="E8804" t="str">
        <f t="shared" si="413"/>
        <v>Dean percer20171002</v>
      </c>
      <c r="F8804">
        <f>IF(COUNTIF($E$2:E8804, E8804) = 1, MAX($F$1:F8803) + 1, INDEX($F$1:F8803, MATCH(E8804, $E$1:E8803, 0)))</f>
        <v>4375</v>
      </c>
      <c r="G8804" t="s">
        <v>120</v>
      </c>
      <c r="H8804" t="s">
        <v>34</v>
      </c>
      <c r="I8804" t="s">
        <v>47</v>
      </c>
      <c r="J8804" t="s">
        <v>1107</v>
      </c>
      <c r="K8804" s="17">
        <v>19.760000000000002</v>
      </c>
      <c r="L8804" s="17">
        <v>2</v>
      </c>
      <c r="M8804" s="17">
        <v>5.93</v>
      </c>
      <c r="N8804" s="17" t="str">
        <f>IF(SalesData[[#This Row],[Profit]]&gt;0,"Profit","Loss")</f>
        <v>Profit</v>
      </c>
    </row>
    <row r="8805" spans="1:14" x14ac:dyDescent="0.25">
      <c r="A8805" s="1">
        <v>43010</v>
      </c>
      <c r="B8805" s="3">
        <f t="shared" si="411"/>
        <v>2017</v>
      </c>
      <c r="C8805" s="3">
        <f t="shared" si="412"/>
        <v>10</v>
      </c>
      <c r="D8805" t="s">
        <v>2048</v>
      </c>
      <c r="E8805" t="str">
        <f t="shared" si="413"/>
        <v>Jane Waco20171002</v>
      </c>
      <c r="F8805">
        <f>IF(COUNTIF($E$2:E8805, E8805) = 1, MAX($F$1:F8804) + 1, INDEX($F$1:F8804, MATCH(E8805, $E$1:E8804, 0)))</f>
        <v>4376</v>
      </c>
      <c r="G8805" t="s">
        <v>488</v>
      </c>
      <c r="H8805" t="s">
        <v>34</v>
      </c>
      <c r="I8805" t="s">
        <v>47</v>
      </c>
      <c r="J8805" t="s">
        <v>2397</v>
      </c>
      <c r="K8805" s="17">
        <v>10.16</v>
      </c>
      <c r="L8805" s="17">
        <v>2</v>
      </c>
      <c r="M8805" s="17">
        <v>3.45</v>
      </c>
      <c r="N8805" s="17" t="str">
        <f>IF(SalesData[[#This Row],[Profit]]&gt;0,"Profit","Loss")</f>
        <v>Profit</v>
      </c>
    </row>
    <row r="8806" spans="1:14" x14ac:dyDescent="0.25">
      <c r="A8806" s="1">
        <v>43010</v>
      </c>
      <c r="B8806" s="3">
        <f t="shared" si="411"/>
        <v>2017</v>
      </c>
      <c r="C8806" s="3">
        <f t="shared" si="412"/>
        <v>10</v>
      </c>
      <c r="D8806" t="s">
        <v>2039</v>
      </c>
      <c r="E8806" t="str">
        <f t="shared" si="413"/>
        <v>Juliana Krohn20171002</v>
      </c>
      <c r="F8806">
        <f>IF(COUNTIF($E$2:E8806, E8806) = 1, MAX($F$1:F8805) + 1, INDEX($F$1:F8805, MATCH(E8806, $E$1:E8805, 0)))</f>
        <v>4377</v>
      </c>
      <c r="G8806" t="s">
        <v>91</v>
      </c>
      <c r="H8806" t="s">
        <v>34</v>
      </c>
      <c r="I8806" t="s">
        <v>74</v>
      </c>
      <c r="J8806" t="s">
        <v>99</v>
      </c>
      <c r="K8806" s="17">
        <v>217.76</v>
      </c>
      <c r="L8806" s="17">
        <v>6</v>
      </c>
      <c r="M8806" s="17">
        <v>-384.72</v>
      </c>
      <c r="N8806" s="17" t="str">
        <f>IF(SalesData[[#This Row],[Profit]]&gt;0,"Profit","Loss")</f>
        <v>Loss</v>
      </c>
    </row>
    <row r="8807" spans="1:14" x14ac:dyDescent="0.25">
      <c r="A8807" s="1">
        <v>43010</v>
      </c>
      <c r="B8807" s="3">
        <f t="shared" si="411"/>
        <v>2017</v>
      </c>
      <c r="C8807" s="3">
        <f t="shared" si="412"/>
        <v>10</v>
      </c>
      <c r="D8807" t="s">
        <v>2039</v>
      </c>
      <c r="E8807" t="str">
        <f t="shared" si="413"/>
        <v>Juliana Krohn20171002</v>
      </c>
      <c r="F8807">
        <f>IF(COUNTIF($E$2:E8807, E8807) = 1, MAX($F$1:F8806) + 1, INDEX($F$1:F8806, MATCH(E8807, $E$1:E8806, 0)))</f>
        <v>4377</v>
      </c>
      <c r="G8807" t="s">
        <v>91</v>
      </c>
      <c r="H8807" t="s">
        <v>11</v>
      </c>
      <c r="I8807" t="s">
        <v>200</v>
      </c>
      <c r="J8807" t="s">
        <v>1010</v>
      </c>
      <c r="K8807" s="17">
        <v>39.07</v>
      </c>
      <c r="L8807" s="17">
        <v>6</v>
      </c>
      <c r="M8807" s="17">
        <v>4.4000000000000004</v>
      </c>
      <c r="N8807" s="17" t="str">
        <f>IF(SalesData[[#This Row],[Profit]]&gt;0,"Profit","Loss")</f>
        <v>Profit</v>
      </c>
    </row>
    <row r="8808" spans="1:14" x14ac:dyDescent="0.25">
      <c r="A8808" s="1">
        <v>43010</v>
      </c>
      <c r="B8808" s="3">
        <f t="shared" si="411"/>
        <v>2017</v>
      </c>
      <c r="C8808" s="3">
        <f t="shared" si="412"/>
        <v>10</v>
      </c>
      <c r="D8808" t="s">
        <v>2039</v>
      </c>
      <c r="E8808" t="str">
        <f t="shared" si="413"/>
        <v>Juliana Krohn20171002</v>
      </c>
      <c r="F8808">
        <f>IF(COUNTIF($E$2:E8808, E8808) = 1, MAX($F$1:F8807) + 1, INDEX($F$1:F8807, MATCH(E8808, $E$1:E8807, 0)))</f>
        <v>4377</v>
      </c>
      <c r="G8808" t="s">
        <v>91</v>
      </c>
      <c r="H8808" t="s">
        <v>11</v>
      </c>
      <c r="I8808" t="s">
        <v>20</v>
      </c>
      <c r="J8808" t="s">
        <v>96</v>
      </c>
      <c r="K8808" s="17">
        <v>22.64</v>
      </c>
      <c r="L8808" s="17">
        <v>7</v>
      </c>
      <c r="M8808" s="17">
        <v>-16.600000000000001</v>
      </c>
      <c r="N8808" s="17" t="str">
        <f>IF(SalesData[[#This Row],[Profit]]&gt;0,"Profit","Loss")</f>
        <v>Loss</v>
      </c>
    </row>
    <row r="8809" spans="1:14" x14ac:dyDescent="0.25">
      <c r="A8809" s="1">
        <v>43010</v>
      </c>
      <c r="B8809" s="3">
        <f t="shared" si="411"/>
        <v>2017</v>
      </c>
      <c r="C8809" s="3">
        <f t="shared" si="412"/>
        <v>10</v>
      </c>
      <c r="D8809" t="s">
        <v>2039</v>
      </c>
      <c r="E8809" t="str">
        <f t="shared" si="413"/>
        <v>Juliana Krohn20171002</v>
      </c>
      <c r="F8809">
        <f>IF(COUNTIF($E$2:E8809, E8809) = 1, MAX($F$1:F8808) + 1, INDEX($F$1:F8808, MATCH(E8809, $E$1:E8808, 0)))</f>
        <v>4377</v>
      </c>
      <c r="G8809" t="s">
        <v>91</v>
      </c>
      <c r="H8809" t="s">
        <v>11</v>
      </c>
      <c r="I8809" t="s">
        <v>24</v>
      </c>
      <c r="J8809" t="s">
        <v>2453</v>
      </c>
      <c r="K8809" s="17">
        <v>95.14</v>
      </c>
      <c r="L8809" s="17">
        <v>7</v>
      </c>
      <c r="M8809" s="17">
        <v>10.7</v>
      </c>
      <c r="N8809" s="17" t="str">
        <f>IF(SalesData[[#This Row],[Profit]]&gt;0,"Profit","Loss")</f>
        <v>Profit</v>
      </c>
    </row>
    <row r="8810" spans="1:14" x14ac:dyDescent="0.25">
      <c r="A8810" s="1">
        <v>43010</v>
      </c>
      <c r="B8810" s="3">
        <f t="shared" si="411"/>
        <v>2017</v>
      </c>
      <c r="C8810" s="3">
        <f t="shared" si="412"/>
        <v>10</v>
      </c>
      <c r="D8810" t="s">
        <v>1986</v>
      </c>
      <c r="E8810" t="str">
        <f t="shared" si="413"/>
        <v>Chad McGuire20171002</v>
      </c>
      <c r="F8810">
        <f>IF(COUNTIF($E$2:E8810, E8810) = 1, MAX($F$1:F8809) + 1, INDEX($F$1:F8809, MATCH(E8810, $E$1:E8809, 0)))</f>
        <v>4378</v>
      </c>
      <c r="G8810" t="s">
        <v>27</v>
      </c>
      <c r="H8810" t="s">
        <v>34</v>
      </c>
      <c r="I8810" t="s">
        <v>47</v>
      </c>
      <c r="J8810" t="s">
        <v>591</v>
      </c>
      <c r="K8810" s="17">
        <v>17.46</v>
      </c>
      <c r="L8810" s="17">
        <v>2</v>
      </c>
      <c r="M8810" s="17">
        <v>5.94</v>
      </c>
      <c r="N8810" s="17" t="str">
        <f>IF(SalesData[[#This Row],[Profit]]&gt;0,"Profit","Loss")</f>
        <v>Profit</v>
      </c>
    </row>
    <row r="8811" spans="1:14" x14ac:dyDescent="0.25">
      <c r="A8811" s="1">
        <v>43010</v>
      </c>
      <c r="B8811" s="3">
        <f t="shared" si="411"/>
        <v>2017</v>
      </c>
      <c r="C8811" s="3">
        <f t="shared" si="412"/>
        <v>10</v>
      </c>
      <c r="D8811" t="s">
        <v>1986</v>
      </c>
      <c r="E8811" t="str">
        <f t="shared" si="413"/>
        <v>Chad McGuire20171002</v>
      </c>
      <c r="F8811">
        <f>IF(COUNTIF($E$2:E8811, E8811) = 1, MAX($F$1:F8810) + 1, INDEX($F$1:F8810, MATCH(E8811, $E$1:E8810, 0)))</f>
        <v>4378</v>
      </c>
      <c r="G8811" t="s">
        <v>27</v>
      </c>
      <c r="H8811" t="s">
        <v>39</v>
      </c>
      <c r="I8811" t="s">
        <v>302</v>
      </c>
      <c r="J8811" t="s">
        <v>2352</v>
      </c>
      <c r="K8811" s="17">
        <v>369.16</v>
      </c>
      <c r="L8811" s="17">
        <v>11</v>
      </c>
      <c r="M8811" s="17">
        <v>32.299999999999997</v>
      </c>
      <c r="N8811" s="17" t="str">
        <f>IF(SalesData[[#This Row],[Profit]]&gt;0,"Profit","Loss")</f>
        <v>Profit</v>
      </c>
    </row>
    <row r="8812" spans="1:14" x14ac:dyDescent="0.25">
      <c r="A8812" s="1">
        <v>43010</v>
      </c>
      <c r="B8812" s="3">
        <f t="shared" si="411"/>
        <v>2017</v>
      </c>
      <c r="C8812" s="3">
        <f t="shared" si="412"/>
        <v>10</v>
      </c>
      <c r="D8812" t="s">
        <v>1797</v>
      </c>
      <c r="E8812" t="str">
        <f t="shared" si="413"/>
        <v>Steve Chapman20171002</v>
      </c>
      <c r="F8812">
        <f>IF(COUNTIF($E$2:E8812, E8812) = 1, MAX($F$1:F8811) + 1, INDEX($F$1:F8811, MATCH(E8812, $E$1:E8811, 0)))</f>
        <v>4379</v>
      </c>
      <c r="G8812" t="s">
        <v>10</v>
      </c>
      <c r="H8812" t="s">
        <v>11</v>
      </c>
      <c r="I8812" t="s">
        <v>92</v>
      </c>
      <c r="J8812" t="s">
        <v>1080</v>
      </c>
      <c r="K8812" s="17">
        <v>15.22</v>
      </c>
      <c r="L8812" s="17">
        <v>2</v>
      </c>
      <c r="M8812" s="17">
        <v>-38.82</v>
      </c>
      <c r="N8812" s="17" t="str">
        <f>IF(SalesData[[#This Row],[Profit]]&gt;0,"Profit","Loss")</f>
        <v>Loss</v>
      </c>
    </row>
    <row r="8813" spans="1:14" x14ac:dyDescent="0.25">
      <c r="A8813" s="1">
        <v>43010</v>
      </c>
      <c r="B8813" s="3">
        <f t="shared" si="411"/>
        <v>2017</v>
      </c>
      <c r="C8813" s="3">
        <f t="shared" si="412"/>
        <v>10</v>
      </c>
      <c r="D8813" t="s">
        <v>1797</v>
      </c>
      <c r="E8813" t="str">
        <f t="shared" si="413"/>
        <v>Steve Chapman20171002</v>
      </c>
      <c r="F8813">
        <f>IF(COUNTIF($E$2:E8813, E8813) = 1, MAX($F$1:F8812) + 1, INDEX($F$1:F8812, MATCH(E8813, $E$1:E8812, 0)))</f>
        <v>4379</v>
      </c>
      <c r="G8813" t="s">
        <v>10</v>
      </c>
      <c r="H8813" t="s">
        <v>11</v>
      </c>
      <c r="I8813" t="s">
        <v>92</v>
      </c>
      <c r="J8813" t="s">
        <v>1983</v>
      </c>
      <c r="K8813" s="17">
        <v>21.98</v>
      </c>
      <c r="L8813" s="17">
        <v>6</v>
      </c>
      <c r="M8813" s="17">
        <v>-56.06</v>
      </c>
      <c r="N8813" s="17" t="str">
        <f>IF(SalesData[[#This Row],[Profit]]&gt;0,"Profit","Loss")</f>
        <v>Loss</v>
      </c>
    </row>
    <row r="8814" spans="1:14" x14ac:dyDescent="0.25">
      <c r="A8814" s="1">
        <v>43011</v>
      </c>
      <c r="B8814" s="3">
        <f t="shared" si="411"/>
        <v>2017</v>
      </c>
      <c r="C8814" s="3">
        <f t="shared" si="412"/>
        <v>10</v>
      </c>
      <c r="D8814" t="s">
        <v>1534</v>
      </c>
      <c r="E8814" t="str">
        <f t="shared" si="413"/>
        <v>Amy Cox20171003</v>
      </c>
      <c r="F8814">
        <f>IF(COUNTIF($E$2:E8814, E8814) = 1, MAX($F$1:F8813) + 1, INDEX($F$1:F8813, MATCH(E8814, $E$1:E8813, 0)))</f>
        <v>4380</v>
      </c>
      <c r="G8814" t="s">
        <v>315</v>
      </c>
      <c r="H8814" t="s">
        <v>11</v>
      </c>
      <c r="I8814" t="s">
        <v>20</v>
      </c>
      <c r="J8814" t="s">
        <v>1142</v>
      </c>
      <c r="K8814" s="17">
        <v>1793.98</v>
      </c>
      <c r="L8814" s="17">
        <v>2</v>
      </c>
      <c r="M8814" s="17">
        <v>843.17</v>
      </c>
      <c r="N8814" s="17" t="str">
        <f>IF(SalesData[[#This Row],[Profit]]&gt;0,"Profit","Loss")</f>
        <v>Profit</v>
      </c>
    </row>
    <row r="8815" spans="1:14" x14ac:dyDescent="0.25">
      <c r="A8815" s="1">
        <v>43011</v>
      </c>
      <c r="B8815" s="3">
        <f t="shared" si="411"/>
        <v>2017</v>
      </c>
      <c r="C8815" s="3">
        <f t="shared" si="412"/>
        <v>10</v>
      </c>
      <c r="D8815" t="s">
        <v>100</v>
      </c>
      <c r="E8815" t="str">
        <f t="shared" si="413"/>
        <v>Hunter Lopez20171003</v>
      </c>
      <c r="F8815">
        <f>IF(COUNTIF($E$2:E8815, E8815) = 1, MAX($F$1:F8814) + 1, INDEX($F$1:F8814, MATCH(E8815, $E$1:E8814, 0)))</f>
        <v>4381</v>
      </c>
      <c r="G8815" t="s">
        <v>149</v>
      </c>
      <c r="H8815" t="s">
        <v>11</v>
      </c>
      <c r="I8815" t="s">
        <v>18</v>
      </c>
      <c r="J8815" t="s">
        <v>585</v>
      </c>
      <c r="K8815" s="17">
        <v>22.58</v>
      </c>
      <c r="L8815" s="17">
        <v>2</v>
      </c>
      <c r="M8815" s="17">
        <v>5.87</v>
      </c>
      <c r="N8815" s="17" t="str">
        <f>IF(SalesData[[#This Row],[Profit]]&gt;0,"Profit","Loss")</f>
        <v>Profit</v>
      </c>
    </row>
    <row r="8816" spans="1:14" x14ac:dyDescent="0.25">
      <c r="A8816" s="1">
        <v>43011</v>
      </c>
      <c r="B8816" s="3">
        <f t="shared" si="411"/>
        <v>2017</v>
      </c>
      <c r="C8816" s="3">
        <f t="shared" si="412"/>
        <v>10</v>
      </c>
      <c r="D8816" t="s">
        <v>1033</v>
      </c>
      <c r="E8816" t="str">
        <f t="shared" si="413"/>
        <v>Aaron Smayling20171003</v>
      </c>
      <c r="F8816">
        <f>IF(COUNTIF($E$2:E8816, E8816) = 1, MAX($F$1:F8815) + 1, INDEX($F$1:F8815, MATCH(E8816, $E$1:E8815, 0)))</f>
        <v>4382</v>
      </c>
      <c r="G8816" t="s">
        <v>27</v>
      </c>
      <c r="H8816" t="s">
        <v>34</v>
      </c>
      <c r="I8816" t="s">
        <v>145</v>
      </c>
      <c r="J8816" t="s">
        <v>818</v>
      </c>
      <c r="K8816" s="17">
        <v>171.29</v>
      </c>
      <c r="L8816" s="17">
        <v>3</v>
      </c>
      <c r="M8816" s="17">
        <v>-6.42</v>
      </c>
      <c r="N8816" s="17" t="str">
        <f>IF(SalesData[[#This Row],[Profit]]&gt;0,"Profit","Loss")</f>
        <v>Loss</v>
      </c>
    </row>
    <row r="8817" spans="1:14" x14ac:dyDescent="0.25">
      <c r="A8817" s="1">
        <v>43011</v>
      </c>
      <c r="B8817" s="3">
        <f t="shared" si="411"/>
        <v>2017</v>
      </c>
      <c r="C8817" s="3">
        <f t="shared" si="412"/>
        <v>10</v>
      </c>
      <c r="D8817" t="s">
        <v>1546</v>
      </c>
      <c r="E8817" t="str">
        <f t="shared" si="413"/>
        <v>Patrick O'Brill20171003</v>
      </c>
      <c r="F8817">
        <f>IF(COUNTIF($E$2:E8817, E8817) = 1, MAX($F$1:F8816) + 1, INDEX($F$1:F8816, MATCH(E8817, $E$1:E8816, 0)))</f>
        <v>4383</v>
      </c>
      <c r="G8817" t="s">
        <v>123</v>
      </c>
      <c r="H8817" t="s">
        <v>11</v>
      </c>
      <c r="I8817" t="s">
        <v>12</v>
      </c>
      <c r="J8817" t="s">
        <v>2238</v>
      </c>
      <c r="K8817" s="17">
        <v>15.55</v>
      </c>
      <c r="L8817" s="17">
        <v>3</v>
      </c>
      <c r="M8817" s="17">
        <v>5.44</v>
      </c>
      <c r="N8817" s="17" t="str">
        <f>IF(SalesData[[#This Row],[Profit]]&gt;0,"Profit","Loss")</f>
        <v>Profit</v>
      </c>
    </row>
    <row r="8818" spans="1:14" x14ac:dyDescent="0.25">
      <c r="A8818" s="1">
        <v>43011</v>
      </c>
      <c r="B8818" s="3">
        <f t="shared" si="411"/>
        <v>2017</v>
      </c>
      <c r="C8818" s="3">
        <f t="shared" si="412"/>
        <v>10</v>
      </c>
      <c r="D8818" t="s">
        <v>1546</v>
      </c>
      <c r="E8818" t="str">
        <f t="shared" si="413"/>
        <v>Patrick O'Brill20171003</v>
      </c>
      <c r="F8818">
        <f>IF(COUNTIF($E$2:E8818, E8818) = 1, MAX($F$1:F8817) + 1, INDEX($F$1:F8817, MATCH(E8818, $E$1:E8817, 0)))</f>
        <v>4383</v>
      </c>
      <c r="G8818" t="s">
        <v>123</v>
      </c>
      <c r="H8818" t="s">
        <v>11</v>
      </c>
      <c r="I8818" t="s">
        <v>92</v>
      </c>
      <c r="J8818" t="s">
        <v>1923</v>
      </c>
      <c r="K8818" s="17">
        <v>17.920000000000002</v>
      </c>
      <c r="L8818" s="17">
        <v>5</v>
      </c>
      <c r="M8818" s="17">
        <v>1.1200000000000001</v>
      </c>
      <c r="N8818" s="17" t="str">
        <f>IF(SalesData[[#This Row],[Profit]]&gt;0,"Profit","Loss")</f>
        <v>Profit</v>
      </c>
    </row>
    <row r="8819" spans="1:14" x14ac:dyDescent="0.25">
      <c r="A8819" s="1">
        <v>43011</v>
      </c>
      <c r="B8819" s="3">
        <f t="shared" si="411"/>
        <v>2017</v>
      </c>
      <c r="C8819" s="3">
        <f t="shared" si="412"/>
        <v>10</v>
      </c>
      <c r="D8819" t="s">
        <v>2225</v>
      </c>
      <c r="E8819" t="str">
        <f t="shared" si="413"/>
        <v>Chuck Clark20171003</v>
      </c>
      <c r="F8819">
        <f>IF(COUNTIF($E$2:E8819, E8819) = 1, MAX($F$1:F8818) + 1, INDEX($F$1:F8818, MATCH(E8819, $E$1:E8818, 0)))</f>
        <v>4384</v>
      </c>
      <c r="G8819" t="s">
        <v>149</v>
      </c>
      <c r="H8819" t="s">
        <v>34</v>
      </c>
      <c r="I8819" t="s">
        <v>47</v>
      </c>
      <c r="J8819" t="s">
        <v>2623</v>
      </c>
      <c r="K8819" s="17">
        <v>83.92</v>
      </c>
      <c r="L8819" s="17">
        <v>4</v>
      </c>
      <c r="M8819" s="17">
        <v>21.82</v>
      </c>
      <c r="N8819" s="17" t="str">
        <f>IF(SalesData[[#This Row],[Profit]]&gt;0,"Profit","Loss")</f>
        <v>Profit</v>
      </c>
    </row>
    <row r="8820" spans="1:14" x14ac:dyDescent="0.25">
      <c r="A8820" s="1">
        <v>43011</v>
      </c>
      <c r="B8820" s="3">
        <f t="shared" si="411"/>
        <v>2017</v>
      </c>
      <c r="C8820" s="3">
        <f t="shared" si="412"/>
        <v>10</v>
      </c>
      <c r="D8820" t="s">
        <v>2225</v>
      </c>
      <c r="E8820" t="str">
        <f t="shared" si="413"/>
        <v>Chuck Clark20171003</v>
      </c>
      <c r="F8820">
        <f>IF(COUNTIF($E$2:E8820, E8820) = 1, MAX($F$1:F8819) + 1, INDEX($F$1:F8819, MATCH(E8820, $E$1:E8819, 0)))</f>
        <v>4384</v>
      </c>
      <c r="G8820" t="s">
        <v>149</v>
      </c>
      <c r="H8820" t="s">
        <v>11</v>
      </c>
      <c r="I8820" t="s">
        <v>24</v>
      </c>
      <c r="J8820" t="s">
        <v>2691</v>
      </c>
      <c r="K8820" s="17">
        <v>6.63</v>
      </c>
      <c r="L8820" s="17">
        <v>3</v>
      </c>
      <c r="M8820" s="17">
        <v>3.12</v>
      </c>
      <c r="N8820" s="17" t="str">
        <f>IF(SalesData[[#This Row],[Profit]]&gt;0,"Profit","Loss")</f>
        <v>Profit</v>
      </c>
    </row>
    <row r="8821" spans="1:14" x14ac:dyDescent="0.25">
      <c r="A8821" s="1">
        <v>43011</v>
      </c>
      <c r="B8821" s="3">
        <f t="shared" si="411"/>
        <v>2017</v>
      </c>
      <c r="C8821" s="3">
        <f t="shared" si="412"/>
        <v>10</v>
      </c>
      <c r="D8821" t="s">
        <v>2225</v>
      </c>
      <c r="E8821" t="str">
        <f t="shared" si="413"/>
        <v>Chuck Clark20171003</v>
      </c>
      <c r="F8821">
        <f>IF(COUNTIF($E$2:E8821, E8821) = 1, MAX($F$1:F8820) + 1, INDEX($F$1:F8820, MATCH(E8821, $E$1:E8820, 0)))</f>
        <v>4384</v>
      </c>
      <c r="G8821" t="s">
        <v>149</v>
      </c>
      <c r="H8821" t="s">
        <v>39</v>
      </c>
      <c r="I8821" t="s">
        <v>52</v>
      </c>
      <c r="J8821" t="s">
        <v>2221</v>
      </c>
      <c r="K8821" s="17">
        <v>371.97</v>
      </c>
      <c r="L8821" s="17">
        <v>3</v>
      </c>
      <c r="M8821" s="17">
        <v>66.95</v>
      </c>
      <c r="N8821" s="17" t="str">
        <f>IF(SalesData[[#This Row],[Profit]]&gt;0,"Profit","Loss")</f>
        <v>Profit</v>
      </c>
    </row>
    <row r="8822" spans="1:14" x14ac:dyDescent="0.25">
      <c r="A8822" s="1">
        <v>43011</v>
      </c>
      <c r="B8822" s="3">
        <f t="shared" si="411"/>
        <v>2017</v>
      </c>
      <c r="C8822" s="3">
        <f t="shared" si="412"/>
        <v>10</v>
      </c>
      <c r="D8822" t="s">
        <v>743</v>
      </c>
      <c r="E8822" t="str">
        <f t="shared" si="413"/>
        <v>Laurel Workman20171003</v>
      </c>
      <c r="F8822">
        <f>IF(COUNTIF($E$2:E8822, E8822) = 1, MAX($F$1:F8821) + 1, INDEX($F$1:F8821, MATCH(E8822, $E$1:E8821, 0)))</f>
        <v>4385</v>
      </c>
      <c r="G8822" t="s">
        <v>10</v>
      </c>
      <c r="H8822" t="s">
        <v>11</v>
      </c>
      <c r="I8822" t="s">
        <v>24</v>
      </c>
      <c r="J8822" t="s">
        <v>2144</v>
      </c>
      <c r="K8822" s="17">
        <v>20.64</v>
      </c>
      <c r="L8822" s="17">
        <v>5</v>
      </c>
      <c r="M8822" s="17">
        <v>2.3199999999999998</v>
      </c>
      <c r="N8822" s="17" t="str">
        <f>IF(SalesData[[#This Row],[Profit]]&gt;0,"Profit","Loss")</f>
        <v>Profit</v>
      </c>
    </row>
    <row r="8823" spans="1:14" x14ac:dyDescent="0.25">
      <c r="A8823" s="1">
        <v>43012</v>
      </c>
      <c r="B8823" s="3">
        <f t="shared" si="411"/>
        <v>2017</v>
      </c>
      <c r="C8823" s="3">
        <f t="shared" si="412"/>
        <v>10</v>
      </c>
      <c r="D8823" t="s">
        <v>533</v>
      </c>
      <c r="E8823" t="str">
        <f t="shared" si="413"/>
        <v>Paul Stevenson20171004</v>
      </c>
      <c r="F8823">
        <f>IF(COUNTIF($E$2:E8823, E8823) = 1, MAX($F$1:F8822) + 1, INDEX($F$1:F8822, MATCH(E8823, $E$1:E8822, 0)))</f>
        <v>4386</v>
      </c>
      <c r="G8823" t="s">
        <v>531</v>
      </c>
      <c r="H8823" t="s">
        <v>34</v>
      </c>
      <c r="I8823" t="s">
        <v>47</v>
      </c>
      <c r="J8823" t="s">
        <v>688</v>
      </c>
      <c r="K8823" s="17">
        <v>19.98</v>
      </c>
      <c r="L8823" s="17">
        <v>1</v>
      </c>
      <c r="M8823" s="17">
        <v>8.59</v>
      </c>
      <c r="N8823" s="17" t="str">
        <f>IF(SalesData[[#This Row],[Profit]]&gt;0,"Profit","Loss")</f>
        <v>Profit</v>
      </c>
    </row>
    <row r="8824" spans="1:14" x14ac:dyDescent="0.25">
      <c r="A8824" s="1">
        <v>43013</v>
      </c>
      <c r="B8824" s="3">
        <f t="shared" si="411"/>
        <v>2017</v>
      </c>
      <c r="C8824" s="3">
        <f t="shared" si="412"/>
        <v>10</v>
      </c>
      <c r="D8824" t="s">
        <v>14</v>
      </c>
      <c r="E8824" t="str">
        <f t="shared" si="413"/>
        <v>Phillina Ober20171005</v>
      </c>
      <c r="F8824">
        <f>IF(COUNTIF($E$2:E8824, E8824) = 1, MAX($F$1:F8823) + 1, INDEX($F$1:F8823, MATCH(E8824, $E$1:E8823, 0)))</f>
        <v>4387</v>
      </c>
      <c r="G8824" t="s">
        <v>149</v>
      </c>
      <c r="H8824" t="s">
        <v>39</v>
      </c>
      <c r="I8824" t="s">
        <v>40</v>
      </c>
      <c r="J8824" t="s">
        <v>2275</v>
      </c>
      <c r="K8824" s="17">
        <v>160.93</v>
      </c>
      <c r="L8824" s="17">
        <v>7</v>
      </c>
      <c r="M8824" s="17">
        <v>3.22</v>
      </c>
      <c r="N8824" s="17" t="str">
        <f>IF(SalesData[[#This Row],[Profit]]&gt;0,"Profit","Loss")</f>
        <v>Profit</v>
      </c>
    </row>
    <row r="8825" spans="1:14" x14ac:dyDescent="0.25">
      <c r="A8825" s="1">
        <v>43013</v>
      </c>
      <c r="B8825" s="3">
        <f t="shared" si="411"/>
        <v>2017</v>
      </c>
      <c r="C8825" s="3">
        <f t="shared" si="412"/>
        <v>10</v>
      </c>
      <c r="D8825" t="s">
        <v>14</v>
      </c>
      <c r="E8825" t="str">
        <f t="shared" si="413"/>
        <v>Phillina Ober20171005</v>
      </c>
      <c r="F8825">
        <f>IF(COUNTIF($E$2:E8825, E8825) = 1, MAX($F$1:F8824) + 1, INDEX($F$1:F8824, MATCH(E8825, $E$1:E8824, 0)))</f>
        <v>4387</v>
      </c>
      <c r="G8825" t="s">
        <v>149</v>
      </c>
      <c r="H8825" t="s">
        <v>11</v>
      </c>
      <c r="I8825" t="s">
        <v>20</v>
      </c>
      <c r="J8825" t="s">
        <v>2155</v>
      </c>
      <c r="K8825" s="17">
        <v>75.790000000000006</v>
      </c>
      <c r="L8825" s="17">
        <v>3</v>
      </c>
      <c r="M8825" s="17">
        <v>25.58</v>
      </c>
      <c r="N8825" s="17" t="str">
        <f>IF(SalesData[[#This Row],[Profit]]&gt;0,"Profit","Loss")</f>
        <v>Profit</v>
      </c>
    </row>
    <row r="8826" spans="1:14" x14ac:dyDescent="0.25">
      <c r="A8826" s="1">
        <v>43013</v>
      </c>
      <c r="B8826" s="3">
        <f t="shared" si="411"/>
        <v>2017</v>
      </c>
      <c r="C8826" s="3">
        <f t="shared" si="412"/>
        <v>10</v>
      </c>
      <c r="D8826" t="s">
        <v>401</v>
      </c>
      <c r="E8826" t="str">
        <f t="shared" si="413"/>
        <v>Mike Pelletier20171005</v>
      </c>
      <c r="F8826">
        <f>IF(COUNTIF($E$2:E8826, E8826) = 1, MAX($F$1:F8825) + 1, INDEX($F$1:F8825, MATCH(E8826, $E$1:E8825, 0)))</f>
        <v>4388</v>
      </c>
      <c r="G8826" t="s">
        <v>27</v>
      </c>
      <c r="H8826" t="s">
        <v>11</v>
      </c>
      <c r="I8826" t="s">
        <v>20</v>
      </c>
      <c r="J8826" t="s">
        <v>1523</v>
      </c>
      <c r="K8826" s="17">
        <v>39.92</v>
      </c>
      <c r="L8826" s="17">
        <v>5</v>
      </c>
      <c r="M8826" s="17">
        <v>13.47</v>
      </c>
      <c r="N8826" s="17" t="str">
        <f>IF(SalesData[[#This Row],[Profit]]&gt;0,"Profit","Loss")</f>
        <v>Profit</v>
      </c>
    </row>
    <row r="8827" spans="1:14" x14ac:dyDescent="0.25">
      <c r="A8827" s="1">
        <v>43013</v>
      </c>
      <c r="B8827" s="3">
        <f t="shared" si="411"/>
        <v>2017</v>
      </c>
      <c r="C8827" s="3">
        <f t="shared" si="412"/>
        <v>10</v>
      </c>
      <c r="D8827" t="s">
        <v>401</v>
      </c>
      <c r="E8827" t="str">
        <f t="shared" si="413"/>
        <v>Mike Pelletier20171005</v>
      </c>
      <c r="F8827">
        <f>IF(COUNTIF($E$2:E8827, E8827) = 1, MAX($F$1:F8826) + 1, INDEX($F$1:F8826, MATCH(E8827, $E$1:E8826, 0)))</f>
        <v>4388</v>
      </c>
      <c r="G8827" t="s">
        <v>27</v>
      </c>
      <c r="H8827" t="s">
        <v>11</v>
      </c>
      <c r="I8827" t="s">
        <v>12</v>
      </c>
      <c r="J8827" t="s">
        <v>370</v>
      </c>
      <c r="K8827" s="17">
        <v>61.96</v>
      </c>
      <c r="L8827" s="17">
        <v>2</v>
      </c>
      <c r="M8827" s="17">
        <v>27.88</v>
      </c>
      <c r="N8827" s="17" t="str">
        <f>IF(SalesData[[#This Row],[Profit]]&gt;0,"Profit","Loss")</f>
        <v>Profit</v>
      </c>
    </row>
    <row r="8828" spans="1:14" x14ac:dyDescent="0.25">
      <c r="A8828" s="1">
        <v>43013</v>
      </c>
      <c r="B8828" s="3">
        <f t="shared" si="411"/>
        <v>2017</v>
      </c>
      <c r="C8828" s="3">
        <f t="shared" si="412"/>
        <v>10</v>
      </c>
      <c r="D8828" t="s">
        <v>401</v>
      </c>
      <c r="E8828" t="str">
        <f t="shared" si="413"/>
        <v>Mike Pelletier20171005</v>
      </c>
      <c r="F8828">
        <f>IF(COUNTIF($E$2:E8828, E8828) = 1, MAX($F$1:F8827) + 1, INDEX($F$1:F8827, MATCH(E8828, $E$1:E8827, 0)))</f>
        <v>4388</v>
      </c>
      <c r="G8828" t="s">
        <v>27</v>
      </c>
      <c r="H8828" t="s">
        <v>11</v>
      </c>
      <c r="I8828" t="s">
        <v>20</v>
      </c>
      <c r="J8828" t="s">
        <v>428</v>
      </c>
      <c r="K8828" s="17">
        <v>19.940000000000001</v>
      </c>
      <c r="L8828" s="17">
        <v>4</v>
      </c>
      <c r="M8828" s="17">
        <v>7.23</v>
      </c>
      <c r="N8828" s="17" t="str">
        <f>IF(SalesData[[#This Row],[Profit]]&gt;0,"Profit","Loss")</f>
        <v>Profit</v>
      </c>
    </row>
    <row r="8829" spans="1:14" x14ac:dyDescent="0.25">
      <c r="A8829" s="1">
        <v>43013</v>
      </c>
      <c r="B8829" s="3">
        <f t="shared" si="411"/>
        <v>2017</v>
      </c>
      <c r="C8829" s="3">
        <f t="shared" si="412"/>
        <v>10</v>
      </c>
      <c r="D8829" t="s">
        <v>1514</v>
      </c>
      <c r="E8829" t="str">
        <f t="shared" si="413"/>
        <v>Todd Sumrall20171005</v>
      </c>
      <c r="F8829">
        <f>IF(COUNTIF($E$2:E8829, E8829) = 1, MAX($F$1:F8828) + 1, INDEX($F$1:F8828, MATCH(E8829, $E$1:E8828, 0)))</f>
        <v>4389</v>
      </c>
      <c r="G8829" t="s">
        <v>149</v>
      </c>
      <c r="H8829" t="s">
        <v>39</v>
      </c>
      <c r="I8829" t="s">
        <v>40</v>
      </c>
      <c r="J8829" t="s">
        <v>1764</v>
      </c>
      <c r="K8829" s="17">
        <v>87.8</v>
      </c>
      <c r="L8829" s="17">
        <v>4</v>
      </c>
      <c r="M8829" s="17">
        <v>43.9</v>
      </c>
      <c r="N8829" s="17" t="str">
        <f>IF(SalesData[[#This Row],[Profit]]&gt;0,"Profit","Loss")</f>
        <v>Profit</v>
      </c>
    </row>
    <row r="8830" spans="1:14" x14ac:dyDescent="0.25">
      <c r="A8830" s="1">
        <v>43013</v>
      </c>
      <c r="B8830" s="3">
        <f t="shared" si="411"/>
        <v>2017</v>
      </c>
      <c r="C8830" s="3">
        <f t="shared" si="412"/>
        <v>10</v>
      </c>
      <c r="D8830" t="s">
        <v>1514</v>
      </c>
      <c r="E8830" t="str">
        <f t="shared" si="413"/>
        <v>Todd Sumrall20171005</v>
      </c>
      <c r="F8830">
        <f>IF(COUNTIF($E$2:E8830, E8830) = 1, MAX($F$1:F8829) + 1, INDEX($F$1:F8829, MATCH(E8830, $E$1:E8829, 0)))</f>
        <v>4389</v>
      </c>
      <c r="G8830" t="s">
        <v>149</v>
      </c>
      <c r="H8830" t="s">
        <v>34</v>
      </c>
      <c r="I8830" t="s">
        <v>35</v>
      </c>
      <c r="J8830" t="s">
        <v>919</v>
      </c>
      <c r="K8830" s="17">
        <v>221.38</v>
      </c>
      <c r="L8830" s="17">
        <v>2</v>
      </c>
      <c r="M8830" s="17">
        <v>2.46</v>
      </c>
      <c r="N8830" s="17" t="str">
        <f>IF(SalesData[[#This Row],[Profit]]&gt;0,"Profit","Loss")</f>
        <v>Profit</v>
      </c>
    </row>
    <row r="8831" spans="1:14" x14ac:dyDescent="0.25">
      <c r="A8831" s="1">
        <v>43013</v>
      </c>
      <c r="B8831" s="3">
        <f t="shared" si="411"/>
        <v>2017</v>
      </c>
      <c r="C8831" s="3">
        <f t="shared" si="412"/>
        <v>10</v>
      </c>
      <c r="D8831" t="s">
        <v>1514</v>
      </c>
      <c r="E8831" t="str">
        <f t="shared" si="413"/>
        <v>Todd Sumrall20171005</v>
      </c>
      <c r="F8831">
        <f>IF(COUNTIF($E$2:E8831, E8831) = 1, MAX($F$1:F8830) + 1, INDEX($F$1:F8830, MATCH(E8831, $E$1:E8830, 0)))</f>
        <v>4389</v>
      </c>
      <c r="G8831" t="s">
        <v>149</v>
      </c>
      <c r="H8831" t="s">
        <v>39</v>
      </c>
      <c r="I8831" t="s">
        <v>302</v>
      </c>
      <c r="J8831" t="s">
        <v>2491</v>
      </c>
      <c r="K8831" s="17">
        <v>5199.96</v>
      </c>
      <c r="L8831" s="17">
        <v>4</v>
      </c>
      <c r="M8831" s="17">
        <v>1351.99</v>
      </c>
      <c r="N8831" s="17" t="str">
        <f>IF(SalesData[[#This Row],[Profit]]&gt;0,"Profit","Loss")</f>
        <v>Profit</v>
      </c>
    </row>
    <row r="8832" spans="1:14" x14ac:dyDescent="0.25">
      <c r="A8832" s="1">
        <v>43013</v>
      </c>
      <c r="B8832" s="3">
        <f t="shared" si="411"/>
        <v>2017</v>
      </c>
      <c r="C8832" s="3">
        <f t="shared" si="412"/>
        <v>10</v>
      </c>
      <c r="D8832" t="s">
        <v>769</v>
      </c>
      <c r="E8832" t="str">
        <f t="shared" si="413"/>
        <v>Ross Baird20171005</v>
      </c>
      <c r="F8832">
        <f>IF(COUNTIF($E$2:E8832, E8832) = 1, MAX($F$1:F8831) + 1, INDEX($F$1:F8831, MATCH(E8832, $E$1:E8831, 0)))</f>
        <v>4390</v>
      </c>
      <c r="G8832" t="s">
        <v>278</v>
      </c>
      <c r="H8832" t="s">
        <v>39</v>
      </c>
      <c r="I8832" t="s">
        <v>52</v>
      </c>
      <c r="J8832" t="s">
        <v>2425</v>
      </c>
      <c r="K8832" s="17">
        <v>63.82</v>
      </c>
      <c r="L8832" s="17">
        <v>2</v>
      </c>
      <c r="M8832" s="17">
        <v>13.56</v>
      </c>
      <c r="N8832" s="17" t="str">
        <f>IF(SalesData[[#This Row],[Profit]]&gt;0,"Profit","Loss")</f>
        <v>Profit</v>
      </c>
    </row>
    <row r="8833" spans="1:14" x14ac:dyDescent="0.25">
      <c r="A8833" s="1">
        <v>43013</v>
      </c>
      <c r="B8833" s="3">
        <f t="shared" si="411"/>
        <v>2017</v>
      </c>
      <c r="C8833" s="3">
        <f t="shared" si="412"/>
        <v>10</v>
      </c>
      <c r="D8833" t="s">
        <v>1521</v>
      </c>
      <c r="E8833" t="str">
        <f t="shared" si="413"/>
        <v>Greg Guthrie20171005</v>
      </c>
      <c r="F8833">
        <f>IF(COUNTIF($E$2:E8833, E8833) = 1, MAX($F$1:F8832) + 1, INDEX($F$1:F8832, MATCH(E8833, $E$1:E8832, 0)))</f>
        <v>4391</v>
      </c>
      <c r="G8833" t="s">
        <v>27</v>
      </c>
      <c r="H8833" t="s">
        <v>34</v>
      </c>
      <c r="I8833" t="s">
        <v>35</v>
      </c>
      <c r="J8833" t="s">
        <v>2438</v>
      </c>
      <c r="K8833" s="17">
        <v>435.17</v>
      </c>
      <c r="L8833" s="17">
        <v>4</v>
      </c>
      <c r="M8833" s="17">
        <v>-59.84</v>
      </c>
      <c r="N8833" s="17" t="str">
        <f>IF(SalesData[[#This Row],[Profit]]&gt;0,"Profit","Loss")</f>
        <v>Loss</v>
      </c>
    </row>
    <row r="8834" spans="1:14" x14ac:dyDescent="0.25">
      <c r="A8834" s="1">
        <v>43013</v>
      </c>
      <c r="B8834" s="3">
        <f t="shared" ref="B8834:B8897" si="414">YEAR(A8834)</f>
        <v>2017</v>
      </c>
      <c r="C8834" s="3">
        <f t="shared" ref="C8834:C8897" si="415">MONTH(A8834)</f>
        <v>10</v>
      </c>
      <c r="D8834" t="s">
        <v>1521</v>
      </c>
      <c r="E8834" t="str">
        <f t="shared" ref="E8834:E8897" si="416">D8834 &amp; TEXT(A8834, "yyyymmdd")</f>
        <v>Greg Guthrie20171005</v>
      </c>
      <c r="F8834">
        <f>IF(COUNTIF($E$2:E8834, E8834) = 1, MAX($F$1:F8833) + 1, INDEX($F$1:F8833, MATCH(E8834, $E$1:E8833, 0)))</f>
        <v>4391</v>
      </c>
      <c r="G8834" t="s">
        <v>27</v>
      </c>
      <c r="H8834" t="s">
        <v>11</v>
      </c>
      <c r="I8834" t="s">
        <v>43</v>
      </c>
      <c r="J8834" t="s">
        <v>160</v>
      </c>
      <c r="K8834" s="17">
        <v>14.9</v>
      </c>
      <c r="L8834" s="17">
        <v>5</v>
      </c>
      <c r="M8834" s="17">
        <v>6.85</v>
      </c>
      <c r="N8834" s="17" t="str">
        <f>IF(SalesData[[#This Row],[Profit]]&gt;0,"Profit","Loss")</f>
        <v>Profit</v>
      </c>
    </row>
    <row r="8835" spans="1:14" x14ac:dyDescent="0.25">
      <c r="A8835" s="1">
        <v>43013</v>
      </c>
      <c r="B8835" s="3">
        <f t="shared" si="414"/>
        <v>2017</v>
      </c>
      <c r="C8835" s="3">
        <f t="shared" si="415"/>
        <v>10</v>
      </c>
      <c r="D8835" t="s">
        <v>1521</v>
      </c>
      <c r="E8835" t="str">
        <f t="shared" si="416"/>
        <v>Greg Guthrie20171005</v>
      </c>
      <c r="F8835">
        <f>IF(COUNTIF($E$2:E8835, E8835) = 1, MAX($F$1:F8834) + 1, INDEX($F$1:F8834, MATCH(E8835, $E$1:E8834, 0)))</f>
        <v>4391</v>
      </c>
      <c r="G8835" t="s">
        <v>27</v>
      </c>
      <c r="H8835" t="s">
        <v>11</v>
      </c>
      <c r="I8835" t="s">
        <v>92</v>
      </c>
      <c r="J8835" t="s">
        <v>1468</v>
      </c>
      <c r="K8835" s="17">
        <v>15.8</v>
      </c>
      <c r="L8835" s="17">
        <v>4</v>
      </c>
      <c r="M8835" s="17">
        <v>4.1100000000000003</v>
      </c>
      <c r="N8835" s="17" t="str">
        <f>IF(SalesData[[#This Row],[Profit]]&gt;0,"Profit","Loss")</f>
        <v>Profit</v>
      </c>
    </row>
    <row r="8836" spans="1:14" x14ac:dyDescent="0.25">
      <c r="A8836" s="1">
        <v>43013</v>
      </c>
      <c r="B8836" s="3">
        <f t="shared" si="414"/>
        <v>2017</v>
      </c>
      <c r="C8836" s="3">
        <f t="shared" si="415"/>
        <v>10</v>
      </c>
      <c r="D8836" t="s">
        <v>1521</v>
      </c>
      <c r="E8836" t="str">
        <f t="shared" si="416"/>
        <v>Greg Guthrie20171005</v>
      </c>
      <c r="F8836">
        <f>IF(COUNTIF($E$2:E8836, E8836) = 1, MAX($F$1:F8835) + 1, INDEX($F$1:F8835, MATCH(E8836, $E$1:E8835, 0)))</f>
        <v>4391</v>
      </c>
      <c r="G8836" t="s">
        <v>27</v>
      </c>
      <c r="H8836" t="s">
        <v>34</v>
      </c>
      <c r="I8836" t="s">
        <v>47</v>
      </c>
      <c r="J8836" t="s">
        <v>1028</v>
      </c>
      <c r="K8836" s="17">
        <v>72.900000000000006</v>
      </c>
      <c r="L8836" s="17">
        <v>5</v>
      </c>
      <c r="M8836" s="17">
        <v>26.97</v>
      </c>
      <c r="N8836" s="17" t="str">
        <f>IF(SalesData[[#This Row],[Profit]]&gt;0,"Profit","Loss")</f>
        <v>Profit</v>
      </c>
    </row>
    <row r="8837" spans="1:14" x14ac:dyDescent="0.25">
      <c r="A8837" s="1">
        <v>43013</v>
      </c>
      <c r="B8837" s="3">
        <f t="shared" si="414"/>
        <v>2017</v>
      </c>
      <c r="C8837" s="3">
        <f t="shared" si="415"/>
        <v>10</v>
      </c>
      <c r="D8837" t="s">
        <v>1521</v>
      </c>
      <c r="E8837" t="str">
        <f t="shared" si="416"/>
        <v>Greg Guthrie20171005</v>
      </c>
      <c r="F8837">
        <f>IF(COUNTIF($E$2:E8837, E8837) = 1, MAX($F$1:F8836) + 1, INDEX($F$1:F8836, MATCH(E8837, $E$1:E8836, 0)))</f>
        <v>4391</v>
      </c>
      <c r="G8837" t="s">
        <v>27</v>
      </c>
      <c r="H8837" t="s">
        <v>34</v>
      </c>
      <c r="I8837" t="s">
        <v>145</v>
      </c>
      <c r="J8837" t="s">
        <v>473</v>
      </c>
      <c r="K8837" s="17">
        <v>206.35</v>
      </c>
      <c r="L8837" s="17">
        <v>3</v>
      </c>
      <c r="M8837" s="17">
        <v>5.16</v>
      </c>
      <c r="N8837" s="17" t="str">
        <f>IF(SalesData[[#This Row],[Profit]]&gt;0,"Profit","Loss")</f>
        <v>Profit</v>
      </c>
    </row>
    <row r="8838" spans="1:14" x14ac:dyDescent="0.25">
      <c r="A8838" s="1">
        <v>43013</v>
      </c>
      <c r="B8838" s="3">
        <f t="shared" si="414"/>
        <v>2017</v>
      </c>
      <c r="C8838" s="3">
        <f t="shared" si="415"/>
        <v>10</v>
      </c>
      <c r="D8838" t="s">
        <v>1521</v>
      </c>
      <c r="E8838" t="str">
        <f t="shared" si="416"/>
        <v>Greg Guthrie20171005</v>
      </c>
      <c r="F8838">
        <f>IF(COUNTIF($E$2:E8838, E8838) = 1, MAX($F$1:F8837) + 1, INDEX($F$1:F8837, MATCH(E8838, $E$1:E8837, 0)))</f>
        <v>4391</v>
      </c>
      <c r="G8838" t="s">
        <v>27</v>
      </c>
      <c r="H8838" t="s">
        <v>39</v>
      </c>
      <c r="I8838" t="s">
        <v>40</v>
      </c>
      <c r="J8838" t="s">
        <v>529</v>
      </c>
      <c r="K8838" s="17">
        <v>7.99</v>
      </c>
      <c r="L8838" s="17">
        <v>1</v>
      </c>
      <c r="M8838" s="17">
        <v>2.7</v>
      </c>
      <c r="N8838" s="17" t="str">
        <f>IF(SalesData[[#This Row],[Profit]]&gt;0,"Profit","Loss")</f>
        <v>Profit</v>
      </c>
    </row>
    <row r="8839" spans="1:14" x14ac:dyDescent="0.25">
      <c r="A8839" s="1">
        <v>43014</v>
      </c>
      <c r="B8839" s="3">
        <f t="shared" si="414"/>
        <v>2017</v>
      </c>
      <c r="C8839" s="3">
        <f t="shared" si="415"/>
        <v>10</v>
      </c>
      <c r="D8839" t="s">
        <v>1046</v>
      </c>
      <c r="E8839" t="str">
        <f t="shared" si="416"/>
        <v>Nick Zandusky20171006</v>
      </c>
      <c r="F8839">
        <f>IF(COUNTIF($E$2:E8839, E8839) = 1, MAX($F$1:F8838) + 1, INDEX($F$1:F8838, MATCH(E8839, $E$1:E8838, 0)))</f>
        <v>4392</v>
      </c>
      <c r="G8839" t="s">
        <v>510</v>
      </c>
      <c r="H8839" t="s">
        <v>34</v>
      </c>
      <c r="I8839" t="s">
        <v>47</v>
      </c>
      <c r="J8839" t="s">
        <v>1936</v>
      </c>
      <c r="K8839" s="17">
        <v>41.96</v>
      </c>
      <c r="L8839" s="17">
        <v>2</v>
      </c>
      <c r="M8839" s="17">
        <v>2.94</v>
      </c>
      <c r="N8839" s="17" t="str">
        <f>IF(SalesData[[#This Row],[Profit]]&gt;0,"Profit","Loss")</f>
        <v>Profit</v>
      </c>
    </row>
    <row r="8840" spans="1:14" x14ac:dyDescent="0.25">
      <c r="A8840" s="1">
        <v>43014</v>
      </c>
      <c r="B8840" s="3">
        <f t="shared" si="414"/>
        <v>2017</v>
      </c>
      <c r="C8840" s="3">
        <f t="shared" si="415"/>
        <v>10</v>
      </c>
      <c r="D8840" t="s">
        <v>1046</v>
      </c>
      <c r="E8840" t="str">
        <f t="shared" si="416"/>
        <v>Nick Zandusky20171006</v>
      </c>
      <c r="F8840">
        <f>IF(COUNTIF($E$2:E8840, E8840) = 1, MAX($F$1:F8839) + 1, INDEX($F$1:F8839, MATCH(E8840, $E$1:E8839, 0)))</f>
        <v>4392</v>
      </c>
      <c r="G8840" t="s">
        <v>510</v>
      </c>
      <c r="H8840" t="s">
        <v>11</v>
      </c>
      <c r="I8840" t="s">
        <v>92</v>
      </c>
      <c r="J8840" t="s">
        <v>1681</v>
      </c>
      <c r="K8840" s="17">
        <v>227.84</v>
      </c>
      <c r="L8840" s="17">
        <v>4</v>
      </c>
      <c r="M8840" s="17">
        <v>66.069999999999993</v>
      </c>
      <c r="N8840" s="17" t="str">
        <f>IF(SalesData[[#This Row],[Profit]]&gt;0,"Profit","Loss")</f>
        <v>Profit</v>
      </c>
    </row>
    <row r="8841" spans="1:14" x14ac:dyDescent="0.25">
      <c r="A8841" s="1">
        <v>43014</v>
      </c>
      <c r="B8841" s="3">
        <f t="shared" si="414"/>
        <v>2017</v>
      </c>
      <c r="C8841" s="3">
        <f t="shared" si="415"/>
        <v>10</v>
      </c>
      <c r="D8841" t="s">
        <v>1046</v>
      </c>
      <c r="E8841" t="str">
        <f t="shared" si="416"/>
        <v>Nick Zandusky20171006</v>
      </c>
      <c r="F8841">
        <f>IF(COUNTIF($E$2:E8841, E8841) = 1, MAX($F$1:F8840) + 1, INDEX($F$1:F8840, MATCH(E8841, $E$1:E8840, 0)))</f>
        <v>4392</v>
      </c>
      <c r="G8841" t="s">
        <v>510</v>
      </c>
      <c r="H8841" t="s">
        <v>11</v>
      </c>
      <c r="I8841" t="s">
        <v>12</v>
      </c>
      <c r="J8841" t="s">
        <v>1832</v>
      </c>
      <c r="K8841" s="17">
        <v>37.94</v>
      </c>
      <c r="L8841" s="17">
        <v>2</v>
      </c>
      <c r="M8841" s="17">
        <v>18.21</v>
      </c>
      <c r="N8841" s="17" t="str">
        <f>IF(SalesData[[#This Row],[Profit]]&gt;0,"Profit","Loss")</f>
        <v>Profit</v>
      </c>
    </row>
    <row r="8842" spans="1:14" x14ac:dyDescent="0.25">
      <c r="A8842" s="1">
        <v>43014</v>
      </c>
      <c r="B8842" s="3">
        <f t="shared" si="414"/>
        <v>2017</v>
      </c>
      <c r="C8842" s="3">
        <f t="shared" si="415"/>
        <v>10</v>
      </c>
      <c r="D8842" t="s">
        <v>1900</v>
      </c>
      <c r="E8842" t="str">
        <f t="shared" si="416"/>
        <v>Cyra Reiten20171006</v>
      </c>
      <c r="F8842">
        <f>IF(COUNTIF($E$2:E8842, E8842) = 1, MAX($F$1:F8841) + 1, INDEX($F$1:F8841, MATCH(E8842, $E$1:E8841, 0)))</f>
        <v>4393</v>
      </c>
      <c r="G8842" t="s">
        <v>149</v>
      </c>
      <c r="H8842" t="s">
        <v>39</v>
      </c>
      <c r="I8842" t="s">
        <v>52</v>
      </c>
      <c r="J8842" t="s">
        <v>1816</v>
      </c>
      <c r="K8842" s="17">
        <v>319.95999999999998</v>
      </c>
      <c r="L8842" s="17">
        <v>4</v>
      </c>
      <c r="M8842" s="17">
        <v>115.19</v>
      </c>
      <c r="N8842" s="17" t="str">
        <f>IF(SalesData[[#This Row],[Profit]]&gt;0,"Profit","Loss")</f>
        <v>Profit</v>
      </c>
    </row>
    <row r="8843" spans="1:14" x14ac:dyDescent="0.25">
      <c r="A8843" s="1">
        <v>43014</v>
      </c>
      <c r="B8843" s="3">
        <f t="shared" si="414"/>
        <v>2017</v>
      </c>
      <c r="C8843" s="3">
        <f t="shared" si="415"/>
        <v>10</v>
      </c>
      <c r="D8843" t="s">
        <v>1900</v>
      </c>
      <c r="E8843" t="str">
        <f t="shared" si="416"/>
        <v>Cyra Reiten20171006</v>
      </c>
      <c r="F8843">
        <f>IF(COUNTIF($E$2:E8843, E8843) = 1, MAX($F$1:F8842) + 1, INDEX($F$1:F8842, MATCH(E8843, $E$1:E8842, 0)))</f>
        <v>4393</v>
      </c>
      <c r="G8843" t="s">
        <v>149</v>
      </c>
      <c r="H8843" t="s">
        <v>11</v>
      </c>
      <c r="I8843" t="s">
        <v>12</v>
      </c>
      <c r="J8843" t="s">
        <v>1924</v>
      </c>
      <c r="K8843" s="17">
        <v>17.04</v>
      </c>
      <c r="L8843" s="17">
        <v>3</v>
      </c>
      <c r="M8843" s="17">
        <v>7.67</v>
      </c>
      <c r="N8843" s="17" t="str">
        <f>IF(SalesData[[#This Row],[Profit]]&gt;0,"Profit","Loss")</f>
        <v>Profit</v>
      </c>
    </row>
    <row r="8844" spans="1:14" x14ac:dyDescent="0.25">
      <c r="A8844" s="1">
        <v>43014</v>
      </c>
      <c r="B8844" s="3">
        <f t="shared" si="414"/>
        <v>2017</v>
      </c>
      <c r="C8844" s="3">
        <f t="shared" si="415"/>
        <v>10</v>
      </c>
      <c r="D8844" t="s">
        <v>1900</v>
      </c>
      <c r="E8844" t="str">
        <f t="shared" si="416"/>
        <v>Cyra Reiten20171006</v>
      </c>
      <c r="F8844">
        <f>IF(COUNTIF($E$2:E8844, E8844) = 1, MAX($F$1:F8843) + 1, INDEX($F$1:F8843, MATCH(E8844, $E$1:E8843, 0)))</f>
        <v>4393</v>
      </c>
      <c r="G8844" t="s">
        <v>149</v>
      </c>
      <c r="H8844" t="s">
        <v>11</v>
      </c>
      <c r="I8844" t="s">
        <v>18</v>
      </c>
      <c r="J8844" t="s">
        <v>153</v>
      </c>
      <c r="K8844" s="17">
        <v>344.91</v>
      </c>
      <c r="L8844" s="17">
        <v>3</v>
      </c>
      <c r="M8844" s="17">
        <v>10.35</v>
      </c>
      <c r="N8844" s="17" t="str">
        <f>IF(SalesData[[#This Row],[Profit]]&gt;0,"Profit","Loss")</f>
        <v>Profit</v>
      </c>
    </row>
    <row r="8845" spans="1:14" x14ac:dyDescent="0.25">
      <c r="A8845" s="1">
        <v>43014</v>
      </c>
      <c r="B8845" s="3">
        <f t="shared" si="414"/>
        <v>2017</v>
      </c>
      <c r="C8845" s="3">
        <f t="shared" si="415"/>
        <v>10</v>
      </c>
      <c r="D8845" t="s">
        <v>119</v>
      </c>
      <c r="E8845" t="str">
        <f t="shared" si="416"/>
        <v>Muhammed MacIntyre20171006</v>
      </c>
      <c r="F8845">
        <f>IF(COUNTIF($E$2:E8845, E8845) = 1, MAX($F$1:F8844) + 1, INDEX($F$1:F8844, MATCH(E8845, $E$1:E8844, 0)))</f>
        <v>4394</v>
      </c>
      <c r="G8845" t="s">
        <v>149</v>
      </c>
      <c r="H8845" t="s">
        <v>11</v>
      </c>
      <c r="I8845" t="s">
        <v>12</v>
      </c>
      <c r="J8845" t="s">
        <v>1601</v>
      </c>
      <c r="K8845" s="17">
        <v>40.99</v>
      </c>
      <c r="L8845" s="17">
        <v>1</v>
      </c>
      <c r="M8845" s="17">
        <v>20.09</v>
      </c>
      <c r="N8845" s="17" t="str">
        <f>IF(SalesData[[#This Row],[Profit]]&gt;0,"Profit","Loss")</f>
        <v>Profit</v>
      </c>
    </row>
    <row r="8846" spans="1:14" x14ac:dyDescent="0.25">
      <c r="A8846" s="1">
        <v>43014</v>
      </c>
      <c r="B8846" s="3">
        <f t="shared" si="414"/>
        <v>2017</v>
      </c>
      <c r="C8846" s="3">
        <f t="shared" si="415"/>
        <v>10</v>
      </c>
      <c r="D8846" t="s">
        <v>109</v>
      </c>
      <c r="E8846" t="str">
        <f t="shared" si="416"/>
        <v>Xylona Preis20171006</v>
      </c>
      <c r="F8846">
        <f>IF(COUNTIF($E$2:E8846, E8846) = 1, MAX($F$1:F8845) + 1, INDEX($F$1:F8845, MATCH(E8846, $E$1:E8845, 0)))</f>
        <v>4395</v>
      </c>
      <c r="G8846" t="s">
        <v>177</v>
      </c>
      <c r="H8846" t="s">
        <v>11</v>
      </c>
      <c r="I8846" t="s">
        <v>12</v>
      </c>
      <c r="J8846" t="s">
        <v>2186</v>
      </c>
      <c r="K8846" s="17">
        <v>143.69999999999999</v>
      </c>
      <c r="L8846" s="17">
        <v>3</v>
      </c>
      <c r="M8846" s="17">
        <v>68.98</v>
      </c>
      <c r="N8846" s="17" t="str">
        <f>IF(SalesData[[#This Row],[Profit]]&gt;0,"Profit","Loss")</f>
        <v>Profit</v>
      </c>
    </row>
    <row r="8847" spans="1:14" x14ac:dyDescent="0.25">
      <c r="A8847" s="1">
        <v>43014</v>
      </c>
      <c r="B8847" s="3">
        <f t="shared" si="414"/>
        <v>2017</v>
      </c>
      <c r="C8847" s="3">
        <f t="shared" si="415"/>
        <v>10</v>
      </c>
      <c r="D8847" t="s">
        <v>109</v>
      </c>
      <c r="E8847" t="str">
        <f t="shared" si="416"/>
        <v>Xylona Preis20171006</v>
      </c>
      <c r="F8847">
        <f>IF(COUNTIF($E$2:E8847, E8847) = 1, MAX($F$1:F8846) + 1, INDEX($F$1:F8846, MATCH(E8847, $E$1:E8846, 0)))</f>
        <v>4395</v>
      </c>
      <c r="G8847" t="s">
        <v>177</v>
      </c>
      <c r="H8847" t="s">
        <v>11</v>
      </c>
      <c r="I8847" t="s">
        <v>12</v>
      </c>
      <c r="J8847" t="s">
        <v>1365</v>
      </c>
      <c r="K8847" s="17">
        <v>6.48</v>
      </c>
      <c r="L8847" s="17">
        <v>1</v>
      </c>
      <c r="M8847" s="17">
        <v>3.11</v>
      </c>
      <c r="N8847" s="17" t="str">
        <f>IF(SalesData[[#This Row],[Profit]]&gt;0,"Profit","Loss")</f>
        <v>Profit</v>
      </c>
    </row>
    <row r="8848" spans="1:14" x14ac:dyDescent="0.25">
      <c r="A8848" s="1">
        <v>43014</v>
      </c>
      <c r="B8848" s="3">
        <f t="shared" si="414"/>
        <v>2017</v>
      </c>
      <c r="C8848" s="3">
        <f t="shared" si="415"/>
        <v>10</v>
      </c>
      <c r="D8848" t="s">
        <v>935</v>
      </c>
      <c r="E8848" t="str">
        <f t="shared" si="416"/>
        <v>Mark Hamilton20171006</v>
      </c>
      <c r="F8848">
        <f>IF(COUNTIF($E$2:E8848, E8848) = 1, MAX($F$1:F8847) + 1, INDEX($F$1:F8847, MATCH(E8848, $E$1:E8847, 0)))</f>
        <v>4396</v>
      </c>
      <c r="G8848" t="s">
        <v>15</v>
      </c>
      <c r="H8848" t="s">
        <v>11</v>
      </c>
      <c r="I8848" t="s">
        <v>18</v>
      </c>
      <c r="J8848" t="s">
        <v>1549</v>
      </c>
      <c r="K8848" s="17">
        <v>290.33999999999997</v>
      </c>
      <c r="L8848" s="17">
        <v>2</v>
      </c>
      <c r="M8848" s="17">
        <v>32.659999999999997</v>
      </c>
      <c r="N8848" s="17" t="str">
        <f>IF(SalesData[[#This Row],[Profit]]&gt;0,"Profit","Loss")</f>
        <v>Profit</v>
      </c>
    </row>
    <row r="8849" spans="1:14" x14ac:dyDescent="0.25">
      <c r="A8849" s="1">
        <v>43014</v>
      </c>
      <c r="B8849" s="3">
        <f t="shared" si="414"/>
        <v>2017</v>
      </c>
      <c r="C8849" s="3">
        <f t="shared" si="415"/>
        <v>10</v>
      </c>
      <c r="D8849" t="s">
        <v>935</v>
      </c>
      <c r="E8849" t="str">
        <f t="shared" si="416"/>
        <v>Mark Hamilton20171006</v>
      </c>
      <c r="F8849">
        <f>IF(COUNTIF($E$2:E8849, E8849) = 1, MAX($F$1:F8848) + 1, INDEX($F$1:F8848, MATCH(E8849, $E$1:E8848, 0)))</f>
        <v>4396</v>
      </c>
      <c r="G8849" t="s">
        <v>15</v>
      </c>
      <c r="H8849" t="s">
        <v>11</v>
      </c>
      <c r="I8849" t="s">
        <v>24</v>
      </c>
      <c r="J8849" t="s">
        <v>207</v>
      </c>
      <c r="K8849" s="17">
        <v>19.149999999999999</v>
      </c>
      <c r="L8849" s="17">
        <v>2</v>
      </c>
      <c r="M8849" s="17">
        <v>1.2</v>
      </c>
      <c r="N8849" s="17" t="str">
        <f>IF(SalesData[[#This Row],[Profit]]&gt;0,"Profit","Loss")</f>
        <v>Profit</v>
      </c>
    </row>
    <row r="8850" spans="1:14" x14ac:dyDescent="0.25">
      <c r="A8850" s="1">
        <v>43014</v>
      </c>
      <c r="B8850" s="3">
        <f t="shared" si="414"/>
        <v>2017</v>
      </c>
      <c r="C8850" s="3">
        <f t="shared" si="415"/>
        <v>10</v>
      </c>
      <c r="D8850" t="s">
        <v>244</v>
      </c>
      <c r="E8850" t="str">
        <f t="shared" si="416"/>
        <v>Ashley Jarboe20171006</v>
      </c>
      <c r="F8850">
        <f>IF(COUNTIF($E$2:E8850, E8850) = 1, MAX($F$1:F8849) + 1, INDEX($F$1:F8849, MATCH(E8850, $E$1:E8849, 0)))</f>
        <v>4397</v>
      </c>
      <c r="G8850" t="s">
        <v>95</v>
      </c>
      <c r="H8850" t="s">
        <v>11</v>
      </c>
      <c r="I8850" t="s">
        <v>24</v>
      </c>
      <c r="J8850" t="s">
        <v>1954</v>
      </c>
      <c r="K8850" s="17">
        <v>9.34</v>
      </c>
      <c r="L8850" s="17">
        <v>2</v>
      </c>
      <c r="M8850" s="17">
        <v>1.87</v>
      </c>
      <c r="N8850" s="17" t="str">
        <f>IF(SalesData[[#This Row],[Profit]]&gt;0,"Profit","Loss")</f>
        <v>Profit</v>
      </c>
    </row>
    <row r="8851" spans="1:14" x14ac:dyDescent="0.25">
      <c r="A8851" s="1">
        <v>43015</v>
      </c>
      <c r="B8851" s="3">
        <f t="shared" si="414"/>
        <v>2017</v>
      </c>
      <c r="C8851" s="3">
        <f t="shared" si="415"/>
        <v>10</v>
      </c>
      <c r="D8851" t="s">
        <v>1856</v>
      </c>
      <c r="E8851" t="str">
        <f t="shared" si="416"/>
        <v>Debra Catini20171007</v>
      </c>
      <c r="F8851">
        <f>IF(COUNTIF($E$2:E8851, E8851) = 1, MAX($F$1:F8850) + 1, INDEX($F$1:F8850, MATCH(E8851, $E$1:E8850, 0)))</f>
        <v>4398</v>
      </c>
      <c r="G8851" t="s">
        <v>27</v>
      </c>
      <c r="H8851" t="s">
        <v>34</v>
      </c>
      <c r="I8851" t="s">
        <v>74</v>
      </c>
      <c r="J8851" t="s">
        <v>2175</v>
      </c>
      <c r="K8851" s="17">
        <v>307.67</v>
      </c>
      <c r="L8851" s="17">
        <v>2</v>
      </c>
      <c r="M8851" s="17">
        <v>-14.48</v>
      </c>
      <c r="N8851" s="17" t="str">
        <f>IF(SalesData[[#This Row],[Profit]]&gt;0,"Profit","Loss")</f>
        <v>Loss</v>
      </c>
    </row>
    <row r="8852" spans="1:14" x14ac:dyDescent="0.25">
      <c r="A8852" s="1">
        <v>43015</v>
      </c>
      <c r="B8852" s="3">
        <f t="shared" si="414"/>
        <v>2017</v>
      </c>
      <c r="C8852" s="3">
        <f t="shared" si="415"/>
        <v>10</v>
      </c>
      <c r="D8852" t="s">
        <v>403</v>
      </c>
      <c r="E8852" t="str">
        <f t="shared" si="416"/>
        <v>Mike Gockenbach20171007</v>
      </c>
      <c r="F8852">
        <f>IF(COUNTIF($E$2:E8852, E8852) = 1, MAX($F$1:F8851) + 1, INDEX($F$1:F8851, MATCH(E8852, $E$1:E8851, 0)))</f>
        <v>4399</v>
      </c>
      <c r="G8852" t="s">
        <v>27</v>
      </c>
      <c r="H8852" t="s">
        <v>39</v>
      </c>
      <c r="I8852" t="s">
        <v>52</v>
      </c>
      <c r="J8852" t="s">
        <v>2221</v>
      </c>
      <c r="K8852" s="17">
        <v>1115.9100000000001</v>
      </c>
      <c r="L8852" s="17">
        <v>9</v>
      </c>
      <c r="M8852" s="17">
        <v>200.86</v>
      </c>
      <c r="N8852" s="17" t="str">
        <f>IF(SalesData[[#This Row],[Profit]]&gt;0,"Profit","Loss")</f>
        <v>Profit</v>
      </c>
    </row>
    <row r="8853" spans="1:14" x14ac:dyDescent="0.25">
      <c r="A8853" s="1">
        <v>43015</v>
      </c>
      <c r="B8853" s="3">
        <f t="shared" si="414"/>
        <v>2017</v>
      </c>
      <c r="C8853" s="3">
        <f t="shared" si="415"/>
        <v>10</v>
      </c>
      <c r="D8853" t="s">
        <v>403</v>
      </c>
      <c r="E8853" t="str">
        <f t="shared" si="416"/>
        <v>Mike Gockenbach20171007</v>
      </c>
      <c r="F8853">
        <f>IF(COUNTIF($E$2:E8853, E8853) = 1, MAX($F$1:F8852) + 1, INDEX($F$1:F8852, MATCH(E8853, $E$1:E8852, 0)))</f>
        <v>4399</v>
      </c>
      <c r="G8853" t="s">
        <v>27</v>
      </c>
      <c r="H8853" t="s">
        <v>39</v>
      </c>
      <c r="I8853" t="s">
        <v>40</v>
      </c>
      <c r="J8853" t="s">
        <v>2275</v>
      </c>
      <c r="K8853" s="17">
        <v>128.74</v>
      </c>
      <c r="L8853" s="17">
        <v>7</v>
      </c>
      <c r="M8853" s="17">
        <v>-28.97</v>
      </c>
      <c r="N8853" s="17" t="str">
        <f>IF(SalesData[[#This Row],[Profit]]&gt;0,"Profit","Loss")</f>
        <v>Loss</v>
      </c>
    </row>
    <row r="8854" spans="1:14" x14ac:dyDescent="0.25">
      <c r="A8854" s="1">
        <v>43015</v>
      </c>
      <c r="B8854" s="3">
        <f t="shared" si="414"/>
        <v>2017</v>
      </c>
      <c r="C8854" s="3">
        <f t="shared" si="415"/>
        <v>10</v>
      </c>
      <c r="D8854" t="s">
        <v>403</v>
      </c>
      <c r="E8854" t="str">
        <f t="shared" si="416"/>
        <v>Mike Gockenbach20171007</v>
      </c>
      <c r="F8854">
        <f>IF(COUNTIF($E$2:E8854, E8854) = 1, MAX($F$1:F8853) + 1, INDEX($F$1:F8853, MATCH(E8854, $E$1:E8853, 0)))</f>
        <v>4399</v>
      </c>
      <c r="G8854" t="s">
        <v>27</v>
      </c>
      <c r="H8854" t="s">
        <v>39</v>
      </c>
      <c r="I8854" t="s">
        <v>40</v>
      </c>
      <c r="J8854" t="s">
        <v>529</v>
      </c>
      <c r="K8854" s="17">
        <v>79.92</v>
      </c>
      <c r="L8854" s="17">
        <v>10</v>
      </c>
      <c r="M8854" s="17">
        <v>26.97</v>
      </c>
      <c r="N8854" s="17" t="str">
        <f>IF(SalesData[[#This Row],[Profit]]&gt;0,"Profit","Loss")</f>
        <v>Profit</v>
      </c>
    </row>
    <row r="8855" spans="1:14" x14ac:dyDescent="0.25">
      <c r="A8855" s="1">
        <v>43015</v>
      </c>
      <c r="B8855" s="3">
        <f t="shared" si="414"/>
        <v>2017</v>
      </c>
      <c r="C8855" s="3">
        <f t="shared" si="415"/>
        <v>10</v>
      </c>
      <c r="D8855" t="s">
        <v>724</v>
      </c>
      <c r="E8855" t="str">
        <f t="shared" si="416"/>
        <v>Dean percer20171007</v>
      </c>
      <c r="F8855">
        <f>IF(COUNTIF($E$2:E8855, E8855) = 1, MAX($F$1:F8854) + 1, INDEX($F$1:F8854, MATCH(E8855, $E$1:E8854, 0)))</f>
        <v>4400</v>
      </c>
      <c r="G8855" t="s">
        <v>245</v>
      </c>
      <c r="H8855" t="s">
        <v>11</v>
      </c>
      <c r="I8855" t="s">
        <v>18</v>
      </c>
      <c r="J8855" t="s">
        <v>1549</v>
      </c>
      <c r="K8855" s="17">
        <v>580.66999999999996</v>
      </c>
      <c r="L8855" s="17">
        <v>4</v>
      </c>
      <c r="M8855" s="17">
        <v>65.33</v>
      </c>
      <c r="N8855" s="17" t="str">
        <f>IF(SalesData[[#This Row],[Profit]]&gt;0,"Profit","Loss")</f>
        <v>Profit</v>
      </c>
    </row>
    <row r="8856" spans="1:14" x14ac:dyDescent="0.25">
      <c r="A8856" s="1">
        <v>43015</v>
      </c>
      <c r="B8856" s="3">
        <f t="shared" si="414"/>
        <v>2017</v>
      </c>
      <c r="C8856" s="3">
        <f t="shared" si="415"/>
        <v>10</v>
      </c>
      <c r="D8856" t="s">
        <v>724</v>
      </c>
      <c r="E8856" t="str">
        <f t="shared" si="416"/>
        <v>Dean percer20171007</v>
      </c>
      <c r="F8856">
        <f>IF(COUNTIF($E$2:E8856, E8856) = 1, MAX($F$1:F8855) + 1, INDEX($F$1:F8855, MATCH(E8856, $E$1:E8855, 0)))</f>
        <v>4400</v>
      </c>
      <c r="G8856" t="s">
        <v>245</v>
      </c>
      <c r="H8856" t="s">
        <v>11</v>
      </c>
      <c r="I8856" t="s">
        <v>43</v>
      </c>
      <c r="J8856" t="s">
        <v>160</v>
      </c>
      <c r="K8856" s="17">
        <v>18.940000000000001</v>
      </c>
      <c r="L8856" s="17">
        <v>3</v>
      </c>
      <c r="M8856" s="17">
        <v>5.92</v>
      </c>
      <c r="N8856" s="17" t="str">
        <f>IF(SalesData[[#This Row],[Profit]]&gt;0,"Profit","Loss")</f>
        <v>Profit</v>
      </c>
    </row>
    <row r="8857" spans="1:14" x14ac:dyDescent="0.25">
      <c r="A8857" s="1">
        <v>43015</v>
      </c>
      <c r="B8857" s="3">
        <f t="shared" si="414"/>
        <v>2017</v>
      </c>
      <c r="C8857" s="3">
        <f t="shared" si="415"/>
        <v>10</v>
      </c>
      <c r="D8857" t="s">
        <v>724</v>
      </c>
      <c r="E8857" t="str">
        <f t="shared" si="416"/>
        <v>Dean percer20171007</v>
      </c>
      <c r="F8857">
        <f>IF(COUNTIF($E$2:E8857, E8857) = 1, MAX($F$1:F8856) + 1, INDEX($F$1:F8856, MATCH(E8857, $E$1:E8856, 0)))</f>
        <v>4400</v>
      </c>
      <c r="G8857" t="s">
        <v>245</v>
      </c>
      <c r="H8857" t="s">
        <v>39</v>
      </c>
      <c r="I8857" t="s">
        <v>40</v>
      </c>
      <c r="J8857" t="s">
        <v>1580</v>
      </c>
      <c r="K8857" s="17">
        <v>222.38</v>
      </c>
      <c r="L8857" s="17">
        <v>2</v>
      </c>
      <c r="M8857" s="17">
        <v>16.68</v>
      </c>
      <c r="N8857" s="17" t="str">
        <f>IF(SalesData[[#This Row],[Profit]]&gt;0,"Profit","Loss")</f>
        <v>Profit</v>
      </c>
    </row>
    <row r="8858" spans="1:14" x14ac:dyDescent="0.25">
      <c r="A8858" s="1">
        <v>43015</v>
      </c>
      <c r="B8858" s="3">
        <f t="shared" si="414"/>
        <v>2017</v>
      </c>
      <c r="C8858" s="3">
        <f t="shared" si="415"/>
        <v>10</v>
      </c>
      <c r="D8858" t="s">
        <v>724</v>
      </c>
      <c r="E8858" t="str">
        <f t="shared" si="416"/>
        <v>Dean percer20171007</v>
      </c>
      <c r="F8858">
        <f>IF(COUNTIF($E$2:E8858, E8858) = 1, MAX($F$1:F8857) + 1, INDEX($F$1:F8857, MATCH(E8858, $E$1:E8857, 0)))</f>
        <v>4400</v>
      </c>
      <c r="G8858" t="s">
        <v>245</v>
      </c>
      <c r="H8858" t="s">
        <v>11</v>
      </c>
      <c r="I8858" t="s">
        <v>20</v>
      </c>
      <c r="J8858" t="s">
        <v>1112</v>
      </c>
      <c r="K8858" s="17">
        <v>50.45</v>
      </c>
      <c r="L8858" s="17">
        <v>6</v>
      </c>
      <c r="M8858" s="17">
        <v>-33.64</v>
      </c>
      <c r="N8858" s="17" t="str">
        <f>IF(SalesData[[#This Row],[Profit]]&gt;0,"Profit","Loss")</f>
        <v>Loss</v>
      </c>
    </row>
    <row r="8859" spans="1:14" x14ac:dyDescent="0.25">
      <c r="A8859" s="1">
        <v>43015</v>
      </c>
      <c r="B8859" s="3">
        <f t="shared" si="414"/>
        <v>2017</v>
      </c>
      <c r="C8859" s="3">
        <f t="shared" si="415"/>
        <v>10</v>
      </c>
      <c r="D8859" t="s">
        <v>724</v>
      </c>
      <c r="E8859" t="str">
        <f t="shared" si="416"/>
        <v>Dean percer20171007</v>
      </c>
      <c r="F8859">
        <f>IF(COUNTIF($E$2:E8859, E8859) = 1, MAX($F$1:F8858) + 1, INDEX($F$1:F8858, MATCH(E8859, $E$1:E8858, 0)))</f>
        <v>4400</v>
      </c>
      <c r="G8859" t="s">
        <v>245</v>
      </c>
      <c r="H8859" t="s">
        <v>34</v>
      </c>
      <c r="I8859" t="s">
        <v>145</v>
      </c>
      <c r="J8859" t="s">
        <v>473</v>
      </c>
      <c r="K8859" s="17">
        <v>154.76</v>
      </c>
      <c r="L8859" s="17">
        <v>3</v>
      </c>
      <c r="M8859" s="17">
        <v>-36.11</v>
      </c>
      <c r="N8859" s="17" t="str">
        <f>IF(SalesData[[#This Row],[Profit]]&gt;0,"Profit","Loss")</f>
        <v>Loss</v>
      </c>
    </row>
    <row r="8860" spans="1:14" x14ac:dyDescent="0.25">
      <c r="A8860" s="1">
        <v>43015</v>
      </c>
      <c r="B8860" s="3">
        <f t="shared" si="414"/>
        <v>2017</v>
      </c>
      <c r="C8860" s="3">
        <f t="shared" si="415"/>
        <v>10</v>
      </c>
      <c r="D8860" t="s">
        <v>1652</v>
      </c>
      <c r="E8860" t="str">
        <f t="shared" si="416"/>
        <v>Joe Kamberova20171007</v>
      </c>
      <c r="F8860">
        <f>IF(COUNTIF($E$2:E8860, E8860) = 1, MAX($F$1:F8859) + 1, INDEX($F$1:F8859, MATCH(E8860, $E$1:E8859, 0)))</f>
        <v>4401</v>
      </c>
      <c r="G8860" t="s">
        <v>10</v>
      </c>
      <c r="H8860" t="s">
        <v>11</v>
      </c>
      <c r="I8860" t="s">
        <v>20</v>
      </c>
      <c r="J8860" t="s">
        <v>834</v>
      </c>
      <c r="K8860" s="17">
        <v>4.24</v>
      </c>
      <c r="L8860" s="17">
        <v>5</v>
      </c>
      <c r="M8860" s="17">
        <v>-6.36</v>
      </c>
      <c r="N8860" s="17" t="str">
        <f>IF(SalesData[[#This Row],[Profit]]&gt;0,"Profit","Loss")</f>
        <v>Loss</v>
      </c>
    </row>
    <row r="8861" spans="1:14" x14ac:dyDescent="0.25">
      <c r="A8861" s="1">
        <v>43015</v>
      </c>
      <c r="B8861" s="3">
        <f t="shared" si="414"/>
        <v>2017</v>
      </c>
      <c r="C8861" s="3">
        <f t="shared" si="415"/>
        <v>10</v>
      </c>
      <c r="D8861" t="s">
        <v>1968</v>
      </c>
      <c r="E8861" t="str">
        <f t="shared" si="416"/>
        <v>Dean Braden20171007</v>
      </c>
      <c r="F8861">
        <f>IF(COUNTIF($E$2:E8861, E8861) = 1, MAX($F$1:F8860) + 1, INDEX($F$1:F8860, MATCH(E8861, $E$1:E8860, 0)))</f>
        <v>4402</v>
      </c>
      <c r="G8861" t="s">
        <v>110</v>
      </c>
      <c r="H8861" t="s">
        <v>11</v>
      </c>
      <c r="I8861" t="s">
        <v>18</v>
      </c>
      <c r="J8861" t="s">
        <v>725</v>
      </c>
      <c r="K8861" s="17">
        <v>85.52</v>
      </c>
      <c r="L8861" s="17">
        <v>2</v>
      </c>
      <c r="M8861" s="17">
        <v>22.24</v>
      </c>
      <c r="N8861" s="17" t="str">
        <f>IF(SalesData[[#This Row],[Profit]]&gt;0,"Profit","Loss")</f>
        <v>Profit</v>
      </c>
    </row>
    <row r="8862" spans="1:14" x14ac:dyDescent="0.25">
      <c r="A8862" s="1">
        <v>43016</v>
      </c>
      <c r="B8862" s="3">
        <f t="shared" si="414"/>
        <v>2017</v>
      </c>
      <c r="C8862" s="3">
        <f t="shared" si="415"/>
        <v>10</v>
      </c>
      <c r="D8862" t="s">
        <v>61</v>
      </c>
      <c r="E8862" t="str">
        <f t="shared" si="416"/>
        <v>Chris Selesnick20171008</v>
      </c>
      <c r="F8862">
        <f>IF(COUNTIF($E$2:E8862, E8862) = 1, MAX($F$1:F8861) + 1, INDEX($F$1:F8861, MATCH(E8862, $E$1:E8861, 0)))</f>
        <v>4403</v>
      </c>
      <c r="G8862" t="s">
        <v>27</v>
      </c>
      <c r="H8862" t="s">
        <v>39</v>
      </c>
      <c r="I8862" t="s">
        <v>40</v>
      </c>
      <c r="J8862" t="s">
        <v>1518</v>
      </c>
      <c r="K8862" s="17">
        <v>103.19</v>
      </c>
      <c r="L8862" s="17">
        <v>1</v>
      </c>
      <c r="M8862" s="17">
        <v>11.61</v>
      </c>
      <c r="N8862" s="17" t="str">
        <f>IF(SalesData[[#This Row],[Profit]]&gt;0,"Profit","Loss")</f>
        <v>Profit</v>
      </c>
    </row>
    <row r="8863" spans="1:14" x14ac:dyDescent="0.25">
      <c r="A8863" s="1">
        <v>43016</v>
      </c>
      <c r="B8863" s="3">
        <f t="shared" si="414"/>
        <v>2017</v>
      </c>
      <c r="C8863" s="3">
        <f t="shared" si="415"/>
        <v>10</v>
      </c>
      <c r="D8863" t="s">
        <v>61</v>
      </c>
      <c r="E8863" t="str">
        <f t="shared" si="416"/>
        <v>Chris Selesnick20171008</v>
      </c>
      <c r="F8863">
        <f>IF(COUNTIF($E$2:E8863, E8863) = 1, MAX($F$1:F8862) + 1, INDEX($F$1:F8862, MATCH(E8863, $E$1:E8862, 0)))</f>
        <v>4403</v>
      </c>
      <c r="G8863" t="s">
        <v>27</v>
      </c>
      <c r="H8863" t="s">
        <v>39</v>
      </c>
      <c r="I8863" t="s">
        <v>52</v>
      </c>
      <c r="J8863" t="s">
        <v>2229</v>
      </c>
      <c r="K8863" s="17">
        <v>36</v>
      </c>
      <c r="L8863" s="17">
        <v>2</v>
      </c>
      <c r="M8863" s="17">
        <v>6.48</v>
      </c>
      <c r="N8863" s="17" t="str">
        <f>IF(SalesData[[#This Row],[Profit]]&gt;0,"Profit","Loss")</f>
        <v>Profit</v>
      </c>
    </row>
    <row r="8864" spans="1:14" x14ac:dyDescent="0.25">
      <c r="A8864" s="1">
        <v>43016</v>
      </c>
      <c r="B8864" s="3">
        <f t="shared" si="414"/>
        <v>2017</v>
      </c>
      <c r="C8864" s="3">
        <f t="shared" si="415"/>
        <v>10</v>
      </c>
      <c r="D8864" t="s">
        <v>61</v>
      </c>
      <c r="E8864" t="str">
        <f t="shared" si="416"/>
        <v>Chris Selesnick20171008</v>
      </c>
      <c r="F8864">
        <f>IF(COUNTIF($E$2:E8864, E8864) = 1, MAX($F$1:F8863) + 1, INDEX($F$1:F8863, MATCH(E8864, $E$1:E8863, 0)))</f>
        <v>4403</v>
      </c>
      <c r="G8864" t="s">
        <v>27</v>
      </c>
      <c r="H8864" t="s">
        <v>39</v>
      </c>
      <c r="I8864" t="s">
        <v>52</v>
      </c>
      <c r="J8864" t="s">
        <v>1476</v>
      </c>
      <c r="K8864" s="17">
        <v>239.96</v>
      </c>
      <c r="L8864" s="17">
        <v>4</v>
      </c>
      <c r="M8864" s="17">
        <v>115.18</v>
      </c>
      <c r="N8864" s="17" t="str">
        <f>IF(SalesData[[#This Row],[Profit]]&gt;0,"Profit","Loss")</f>
        <v>Profit</v>
      </c>
    </row>
    <row r="8865" spans="1:14" x14ac:dyDescent="0.25">
      <c r="A8865" s="1">
        <v>43016</v>
      </c>
      <c r="B8865" s="3">
        <f t="shared" si="414"/>
        <v>2017</v>
      </c>
      <c r="C8865" s="3">
        <f t="shared" si="415"/>
        <v>10</v>
      </c>
      <c r="D8865" t="s">
        <v>61</v>
      </c>
      <c r="E8865" t="str">
        <f t="shared" si="416"/>
        <v>Chris Selesnick20171008</v>
      </c>
      <c r="F8865">
        <f>IF(COUNTIF($E$2:E8865, E8865) = 1, MAX($F$1:F8864) + 1, INDEX($F$1:F8864, MATCH(E8865, $E$1:E8864, 0)))</f>
        <v>4403</v>
      </c>
      <c r="G8865" t="s">
        <v>27</v>
      </c>
      <c r="H8865" t="s">
        <v>11</v>
      </c>
      <c r="I8865" t="s">
        <v>18</v>
      </c>
      <c r="J8865" t="s">
        <v>356</v>
      </c>
      <c r="K8865" s="17">
        <v>40.68</v>
      </c>
      <c r="L8865" s="17">
        <v>2</v>
      </c>
      <c r="M8865" s="17">
        <v>0.41</v>
      </c>
      <c r="N8865" s="17" t="str">
        <f>IF(SalesData[[#This Row],[Profit]]&gt;0,"Profit","Loss")</f>
        <v>Profit</v>
      </c>
    </row>
    <row r="8866" spans="1:14" x14ac:dyDescent="0.25">
      <c r="A8866" s="1">
        <v>43016</v>
      </c>
      <c r="B8866" s="3">
        <f t="shared" si="414"/>
        <v>2017</v>
      </c>
      <c r="C8866" s="3">
        <f t="shared" si="415"/>
        <v>10</v>
      </c>
      <c r="D8866" t="s">
        <v>1457</v>
      </c>
      <c r="E8866" t="str">
        <f t="shared" si="416"/>
        <v>Barry Pond20171008</v>
      </c>
      <c r="F8866">
        <f>IF(COUNTIF($E$2:E8866, E8866) = 1, MAX($F$1:F8865) + 1, INDEX($F$1:F8865, MATCH(E8866, $E$1:E8865, 0)))</f>
        <v>4404</v>
      </c>
      <c r="G8866" t="s">
        <v>1529</v>
      </c>
      <c r="H8866" t="s">
        <v>11</v>
      </c>
      <c r="I8866" t="s">
        <v>18</v>
      </c>
      <c r="J8866" t="s">
        <v>725</v>
      </c>
      <c r="K8866" s="17">
        <v>42.76</v>
      </c>
      <c r="L8866" s="17">
        <v>1</v>
      </c>
      <c r="M8866" s="17">
        <v>11.12</v>
      </c>
      <c r="N8866" s="17" t="str">
        <f>IF(SalesData[[#This Row],[Profit]]&gt;0,"Profit","Loss")</f>
        <v>Profit</v>
      </c>
    </row>
    <row r="8867" spans="1:14" x14ac:dyDescent="0.25">
      <c r="A8867" s="1">
        <v>43016</v>
      </c>
      <c r="B8867" s="3">
        <f t="shared" si="414"/>
        <v>2017</v>
      </c>
      <c r="C8867" s="3">
        <f t="shared" si="415"/>
        <v>10</v>
      </c>
      <c r="D8867" t="s">
        <v>363</v>
      </c>
      <c r="E8867" t="str">
        <f t="shared" si="416"/>
        <v>Gary McGarr20171008</v>
      </c>
      <c r="F8867">
        <f>IF(COUNTIF($E$2:E8867, E8867) = 1, MAX($F$1:F8866) + 1, INDEX($F$1:F8866, MATCH(E8867, $E$1:E8866, 0)))</f>
        <v>4405</v>
      </c>
      <c r="G8867" t="s">
        <v>149</v>
      </c>
      <c r="H8867" t="s">
        <v>34</v>
      </c>
      <c r="I8867" t="s">
        <v>35</v>
      </c>
      <c r="J8867" t="s">
        <v>964</v>
      </c>
      <c r="K8867" s="17">
        <v>145.76</v>
      </c>
      <c r="L8867" s="17">
        <v>2</v>
      </c>
      <c r="M8867" s="17">
        <v>3.24</v>
      </c>
      <c r="N8867" s="17" t="str">
        <f>IF(SalesData[[#This Row],[Profit]]&gt;0,"Profit","Loss")</f>
        <v>Profit</v>
      </c>
    </row>
    <row r="8868" spans="1:14" x14ac:dyDescent="0.25">
      <c r="A8868" s="1">
        <v>43017</v>
      </c>
      <c r="B8868" s="3">
        <f t="shared" si="414"/>
        <v>2017</v>
      </c>
      <c r="C8868" s="3">
        <f t="shared" si="415"/>
        <v>10</v>
      </c>
      <c r="D8868" t="s">
        <v>1408</v>
      </c>
      <c r="E8868" t="str">
        <f t="shared" si="416"/>
        <v>Evan Bailliet20171009</v>
      </c>
      <c r="F8868">
        <f>IF(COUNTIF($E$2:E8868, E8868) = 1, MAX($F$1:F8867) + 1, INDEX($F$1:F8867, MATCH(E8868, $E$1:E8867, 0)))</f>
        <v>4406</v>
      </c>
      <c r="G8868" t="s">
        <v>245</v>
      </c>
      <c r="H8868" t="s">
        <v>11</v>
      </c>
      <c r="I8868" t="s">
        <v>12</v>
      </c>
      <c r="J8868" t="s">
        <v>1180</v>
      </c>
      <c r="K8868" s="17">
        <v>10.82</v>
      </c>
      <c r="L8868" s="17">
        <v>4</v>
      </c>
      <c r="M8868" s="17">
        <v>3.52</v>
      </c>
      <c r="N8868" s="17" t="str">
        <f>IF(SalesData[[#This Row],[Profit]]&gt;0,"Profit","Loss")</f>
        <v>Profit</v>
      </c>
    </row>
    <row r="8869" spans="1:14" x14ac:dyDescent="0.25">
      <c r="A8869" s="1">
        <v>43017</v>
      </c>
      <c r="B8869" s="3">
        <f t="shared" si="414"/>
        <v>2017</v>
      </c>
      <c r="C8869" s="3">
        <f t="shared" si="415"/>
        <v>10</v>
      </c>
      <c r="D8869" t="s">
        <v>176</v>
      </c>
      <c r="E8869" t="str">
        <f t="shared" si="416"/>
        <v>Cyma Kinney20171009</v>
      </c>
      <c r="F8869">
        <f>IF(COUNTIF($E$2:E8869, E8869) = 1, MAX($F$1:F8868) + 1, INDEX($F$1:F8868, MATCH(E8869, $E$1:E8868, 0)))</f>
        <v>4407</v>
      </c>
      <c r="G8869" t="s">
        <v>15</v>
      </c>
      <c r="H8869" t="s">
        <v>34</v>
      </c>
      <c r="I8869" t="s">
        <v>145</v>
      </c>
      <c r="J8869" t="s">
        <v>255</v>
      </c>
      <c r="K8869" s="17">
        <v>652.45000000000005</v>
      </c>
      <c r="L8869" s="17">
        <v>5</v>
      </c>
      <c r="M8869" s="17">
        <v>-430.62</v>
      </c>
      <c r="N8869" s="17" t="str">
        <f>IF(SalesData[[#This Row],[Profit]]&gt;0,"Profit","Loss")</f>
        <v>Loss</v>
      </c>
    </row>
    <row r="8870" spans="1:14" x14ac:dyDescent="0.25">
      <c r="A8870" s="1">
        <v>43017</v>
      </c>
      <c r="B8870" s="3">
        <f t="shared" si="414"/>
        <v>2017</v>
      </c>
      <c r="C8870" s="3">
        <f t="shared" si="415"/>
        <v>10</v>
      </c>
      <c r="D8870" t="s">
        <v>176</v>
      </c>
      <c r="E8870" t="str">
        <f t="shared" si="416"/>
        <v>Cyma Kinney20171009</v>
      </c>
      <c r="F8870">
        <f>IF(COUNTIF($E$2:E8870, E8870) = 1, MAX($F$1:F8869) + 1, INDEX($F$1:F8869, MATCH(E8870, $E$1:E8869, 0)))</f>
        <v>4407</v>
      </c>
      <c r="G8870" t="s">
        <v>15</v>
      </c>
      <c r="H8870" t="s">
        <v>34</v>
      </c>
      <c r="I8870" t="s">
        <v>145</v>
      </c>
      <c r="J8870" t="s">
        <v>1830</v>
      </c>
      <c r="K8870" s="17">
        <v>66.650000000000006</v>
      </c>
      <c r="L8870" s="17">
        <v>3</v>
      </c>
      <c r="M8870" s="17">
        <v>-42.65</v>
      </c>
      <c r="N8870" s="17" t="str">
        <f>IF(SalesData[[#This Row],[Profit]]&gt;0,"Profit","Loss")</f>
        <v>Loss</v>
      </c>
    </row>
    <row r="8871" spans="1:14" x14ac:dyDescent="0.25">
      <c r="A8871" s="1">
        <v>43017</v>
      </c>
      <c r="B8871" s="3">
        <f t="shared" si="414"/>
        <v>2017</v>
      </c>
      <c r="C8871" s="3">
        <f t="shared" si="415"/>
        <v>10</v>
      </c>
      <c r="D8871" t="s">
        <v>1744</v>
      </c>
      <c r="E8871" t="str">
        <f t="shared" si="416"/>
        <v>Cathy Prescott20171009</v>
      </c>
      <c r="F8871">
        <f>IF(COUNTIF($E$2:E8871, E8871) = 1, MAX($F$1:F8870) + 1, INDEX($F$1:F8870, MATCH(E8871, $E$1:E8870, 0)))</f>
        <v>4408</v>
      </c>
      <c r="G8871" t="s">
        <v>78</v>
      </c>
      <c r="H8871" t="s">
        <v>34</v>
      </c>
      <c r="I8871" t="s">
        <v>47</v>
      </c>
      <c r="J8871" t="s">
        <v>982</v>
      </c>
      <c r="K8871" s="17">
        <v>45.89</v>
      </c>
      <c r="L8871" s="17">
        <v>4</v>
      </c>
      <c r="M8871" s="17">
        <v>9.18</v>
      </c>
      <c r="N8871" s="17" t="str">
        <f>IF(SalesData[[#This Row],[Profit]]&gt;0,"Profit","Loss")</f>
        <v>Profit</v>
      </c>
    </row>
    <row r="8872" spans="1:14" x14ac:dyDescent="0.25">
      <c r="A8872" s="1">
        <v>43017</v>
      </c>
      <c r="B8872" s="3">
        <f t="shared" si="414"/>
        <v>2017</v>
      </c>
      <c r="C8872" s="3">
        <f t="shared" si="415"/>
        <v>10</v>
      </c>
      <c r="D8872" t="s">
        <v>592</v>
      </c>
      <c r="E8872" t="str">
        <f t="shared" si="416"/>
        <v>Harry Greene20171009</v>
      </c>
      <c r="F8872">
        <f>IF(COUNTIF($E$2:E8872, E8872) = 1, MAX($F$1:F8871) + 1, INDEX($F$1:F8871, MATCH(E8872, $E$1:E8871, 0)))</f>
        <v>4409</v>
      </c>
      <c r="G8872" t="s">
        <v>149</v>
      </c>
      <c r="H8872" t="s">
        <v>11</v>
      </c>
      <c r="I8872" t="s">
        <v>20</v>
      </c>
      <c r="J8872" t="s">
        <v>203</v>
      </c>
      <c r="K8872" s="17">
        <v>12.82</v>
      </c>
      <c r="L8872" s="17">
        <v>3</v>
      </c>
      <c r="M8872" s="17">
        <v>4.33</v>
      </c>
      <c r="N8872" s="17" t="str">
        <f>IF(SalesData[[#This Row],[Profit]]&gt;0,"Profit","Loss")</f>
        <v>Profit</v>
      </c>
    </row>
    <row r="8873" spans="1:14" x14ac:dyDescent="0.25">
      <c r="A8873" s="1">
        <v>43017</v>
      </c>
      <c r="B8873" s="3">
        <f t="shared" si="414"/>
        <v>2017</v>
      </c>
      <c r="C8873" s="3">
        <f t="shared" si="415"/>
        <v>10</v>
      </c>
      <c r="D8873" t="s">
        <v>592</v>
      </c>
      <c r="E8873" t="str">
        <f t="shared" si="416"/>
        <v>Harry Greene20171009</v>
      </c>
      <c r="F8873">
        <f>IF(COUNTIF($E$2:E8873, E8873) = 1, MAX($F$1:F8872) + 1, INDEX($F$1:F8872, MATCH(E8873, $E$1:E8872, 0)))</f>
        <v>4409</v>
      </c>
      <c r="G8873" t="s">
        <v>149</v>
      </c>
      <c r="H8873" t="s">
        <v>34</v>
      </c>
      <c r="I8873" t="s">
        <v>74</v>
      </c>
      <c r="J8873" t="s">
        <v>75</v>
      </c>
      <c r="K8873" s="17">
        <v>314.35000000000002</v>
      </c>
      <c r="L8873" s="17">
        <v>3</v>
      </c>
      <c r="M8873" s="17">
        <v>-15.72</v>
      </c>
      <c r="N8873" s="17" t="str">
        <f>IF(SalesData[[#This Row],[Profit]]&gt;0,"Profit","Loss")</f>
        <v>Loss</v>
      </c>
    </row>
    <row r="8874" spans="1:14" x14ac:dyDescent="0.25">
      <c r="A8874" s="1">
        <v>43017</v>
      </c>
      <c r="B8874" s="3">
        <f t="shared" si="414"/>
        <v>2017</v>
      </c>
      <c r="C8874" s="3">
        <f t="shared" si="415"/>
        <v>10</v>
      </c>
      <c r="D8874" t="s">
        <v>592</v>
      </c>
      <c r="E8874" t="str">
        <f t="shared" si="416"/>
        <v>Harry Greene20171009</v>
      </c>
      <c r="F8874">
        <f>IF(COUNTIF($E$2:E8874, E8874) = 1, MAX($F$1:F8873) + 1, INDEX($F$1:F8873, MATCH(E8874, $E$1:E8873, 0)))</f>
        <v>4409</v>
      </c>
      <c r="G8874" t="s">
        <v>149</v>
      </c>
      <c r="H8874" t="s">
        <v>11</v>
      </c>
      <c r="I8874" t="s">
        <v>12</v>
      </c>
      <c r="J8874" t="s">
        <v>224</v>
      </c>
      <c r="K8874" s="17">
        <v>18.98</v>
      </c>
      <c r="L8874" s="17">
        <v>2</v>
      </c>
      <c r="M8874" s="17">
        <v>8.92</v>
      </c>
      <c r="N8874" s="17" t="str">
        <f>IF(SalesData[[#This Row],[Profit]]&gt;0,"Profit","Loss")</f>
        <v>Profit</v>
      </c>
    </row>
    <row r="8875" spans="1:14" x14ac:dyDescent="0.25">
      <c r="A8875" s="1">
        <v>43017</v>
      </c>
      <c r="B8875" s="3">
        <f t="shared" si="414"/>
        <v>2017</v>
      </c>
      <c r="C8875" s="3">
        <f t="shared" si="415"/>
        <v>10</v>
      </c>
      <c r="D8875" t="s">
        <v>592</v>
      </c>
      <c r="E8875" t="str">
        <f t="shared" si="416"/>
        <v>Harry Greene20171009</v>
      </c>
      <c r="F8875">
        <f>IF(COUNTIF($E$2:E8875, E8875) = 1, MAX($F$1:F8874) + 1, INDEX($F$1:F8874, MATCH(E8875, $E$1:E8874, 0)))</f>
        <v>4409</v>
      </c>
      <c r="G8875" t="s">
        <v>149</v>
      </c>
      <c r="H8875" t="s">
        <v>11</v>
      </c>
      <c r="I8875" t="s">
        <v>20</v>
      </c>
      <c r="J8875" t="s">
        <v>2146</v>
      </c>
      <c r="K8875" s="17">
        <v>18.239999999999998</v>
      </c>
      <c r="L8875" s="17">
        <v>6</v>
      </c>
      <c r="M8875" s="17">
        <v>6.16</v>
      </c>
      <c r="N8875" s="17" t="str">
        <f>IF(SalesData[[#This Row],[Profit]]&gt;0,"Profit","Loss")</f>
        <v>Profit</v>
      </c>
    </row>
    <row r="8876" spans="1:14" x14ac:dyDescent="0.25">
      <c r="A8876" s="1">
        <v>43017</v>
      </c>
      <c r="B8876" s="3">
        <f t="shared" si="414"/>
        <v>2017</v>
      </c>
      <c r="C8876" s="3">
        <f t="shared" si="415"/>
        <v>10</v>
      </c>
      <c r="D8876" t="s">
        <v>1084</v>
      </c>
      <c r="E8876" t="str">
        <f t="shared" si="416"/>
        <v>Maria Bertelson20171009</v>
      </c>
      <c r="F8876">
        <f>IF(COUNTIF($E$2:E8876, E8876) = 1, MAX($F$1:F8875) + 1, INDEX($F$1:F8875, MATCH(E8876, $E$1:E8875, 0)))</f>
        <v>4410</v>
      </c>
      <c r="G8876" t="s">
        <v>10</v>
      </c>
      <c r="H8876" t="s">
        <v>11</v>
      </c>
      <c r="I8876" t="s">
        <v>24</v>
      </c>
      <c r="J8876" t="s">
        <v>1117</v>
      </c>
      <c r="K8876" s="17">
        <v>67.14</v>
      </c>
      <c r="L8876" s="17">
        <v>7</v>
      </c>
      <c r="M8876" s="17">
        <v>5.88</v>
      </c>
      <c r="N8876" s="17" t="str">
        <f>IF(SalesData[[#This Row],[Profit]]&gt;0,"Profit","Loss")</f>
        <v>Profit</v>
      </c>
    </row>
    <row r="8877" spans="1:14" x14ac:dyDescent="0.25">
      <c r="A8877" s="1">
        <v>43017</v>
      </c>
      <c r="B8877" s="3">
        <f t="shared" si="414"/>
        <v>2017</v>
      </c>
      <c r="C8877" s="3">
        <f t="shared" si="415"/>
        <v>10</v>
      </c>
      <c r="D8877" t="s">
        <v>1084</v>
      </c>
      <c r="E8877" t="str">
        <f t="shared" si="416"/>
        <v>Maria Bertelson20171009</v>
      </c>
      <c r="F8877">
        <f>IF(COUNTIF($E$2:E8877, E8877) = 1, MAX($F$1:F8876) + 1, INDEX($F$1:F8876, MATCH(E8877, $E$1:E8876, 0)))</f>
        <v>4410</v>
      </c>
      <c r="G8877" t="s">
        <v>10</v>
      </c>
      <c r="H8877" t="s">
        <v>34</v>
      </c>
      <c r="I8877" t="s">
        <v>35</v>
      </c>
      <c r="J8877" t="s">
        <v>2446</v>
      </c>
      <c r="K8877" s="17">
        <v>254.06</v>
      </c>
      <c r="L8877" s="17">
        <v>3</v>
      </c>
      <c r="M8877" s="17">
        <v>-32.659999999999997</v>
      </c>
      <c r="N8877" s="17" t="str">
        <f>IF(SalesData[[#This Row],[Profit]]&gt;0,"Profit","Loss")</f>
        <v>Loss</v>
      </c>
    </row>
    <row r="8878" spans="1:14" x14ac:dyDescent="0.25">
      <c r="A8878" s="1">
        <v>43017</v>
      </c>
      <c r="B8878" s="3">
        <f t="shared" si="414"/>
        <v>2017</v>
      </c>
      <c r="C8878" s="3">
        <f t="shared" si="415"/>
        <v>10</v>
      </c>
      <c r="D8878" t="s">
        <v>109</v>
      </c>
      <c r="E8878" t="str">
        <f t="shared" si="416"/>
        <v>Xylona Preis20171009</v>
      </c>
      <c r="F8878">
        <f>IF(COUNTIF($E$2:E8878, E8878) = 1, MAX($F$1:F8877) + 1, INDEX($F$1:F8877, MATCH(E8878, $E$1:E8877, 0)))</f>
        <v>4411</v>
      </c>
      <c r="G8878" t="s">
        <v>27</v>
      </c>
      <c r="H8878" t="s">
        <v>11</v>
      </c>
      <c r="I8878" t="s">
        <v>12</v>
      </c>
      <c r="J8878" t="s">
        <v>2551</v>
      </c>
      <c r="K8878" s="17">
        <v>35.200000000000003</v>
      </c>
      <c r="L8878" s="17">
        <v>5</v>
      </c>
      <c r="M8878" s="17">
        <v>16.54</v>
      </c>
      <c r="N8878" s="17" t="str">
        <f>IF(SalesData[[#This Row],[Profit]]&gt;0,"Profit","Loss")</f>
        <v>Profit</v>
      </c>
    </row>
    <row r="8879" spans="1:14" x14ac:dyDescent="0.25">
      <c r="A8879" s="1">
        <v>43018</v>
      </c>
      <c r="B8879" s="3">
        <f t="shared" si="414"/>
        <v>2017</v>
      </c>
      <c r="C8879" s="3">
        <f t="shared" si="415"/>
        <v>10</v>
      </c>
      <c r="D8879" t="s">
        <v>977</v>
      </c>
      <c r="E8879" t="str">
        <f t="shared" si="416"/>
        <v>Scot Wooten20171010</v>
      </c>
      <c r="F8879">
        <f>IF(COUNTIF($E$2:E8879, E8879) = 1, MAX($F$1:F8878) + 1, INDEX($F$1:F8878, MATCH(E8879, $E$1:E8878, 0)))</f>
        <v>4412</v>
      </c>
      <c r="G8879" t="s">
        <v>15</v>
      </c>
      <c r="H8879" t="s">
        <v>34</v>
      </c>
      <c r="I8879" t="s">
        <v>35</v>
      </c>
      <c r="J8879" t="s">
        <v>2266</v>
      </c>
      <c r="K8879" s="17">
        <v>239.36</v>
      </c>
      <c r="L8879" s="17">
        <v>3</v>
      </c>
      <c r="M8879" s="17">
        <v>-47.87</v>
      </c>
      <c r="N8879" s="17" t="str">
        <f>IF(SalesData[[#This Row],[Profit]]&gt;0,"Profit","Loss")</f>
        <v>Loss</v>
      </c>
    </row>
    <row r="8880" spans="1:14" x14ac:dyDescent="0.25">
      <c r="A8880" s="1">
        <v>43020</v>
      </c>
      <c r="B8880" s="3">
        <f t="shared" si="414"/>
        <v>2017</v>
      </c>
      <c r="C8880" s="3">
        <f t="shared" si="415"/>
        <v>10</v>
      </c>
      <c r="D8880" t="s">
        <v>628</v>
      </c>
      <c r="E8880" t="str">
        <f t="shared" si="416"/>
        <v>Steve Nguyen20171012</v>
      </c>
      <c r="F8880">
        <f>IF(COUNTIF($E$2:E8880, E8880) = 1, MAX($F$1:F8879) + 1, INDEX($F$1:F8879, MATCH(E8880, $E$1:E8879, 0)))</f>
        <v>4413</v>
      </c>
      <c r="G8880" t="s">
        <v>15</v>
      </c>
      <c r="H8880" t="s">
        <v>34</v>
      </c>
      <c r="I8880" t="s">
        <v>35</v>
      </c>
      <c r="J8880" t="s">
        <v>416</v>
      </c>
      <c r="K8880" s="17">
        <v>254.6</v>
      </c>
      <c r="L8880" s="17">
        <v>14</v>
      </c>
      <c r="M8880" s="17">
        <v>-18.190000000000001</v>
      </c>
      <c r="N8880" s="17" t="str">
        <f>IF(SalesData[[#This Row],[Profit]]&gt;0,"Profit","Loss")</f>
        <v>Loss</v>
      </c>
    </row>
    <row r="8881" spans="1:14" x14ac:dyDescent="0.25">
      <c r="A8881" s="1">
        <v>43020</v>
      </c>
      <c r="B8881" s="3">
        <f t="shared" si="414"/>
        <v>2017</v>
      </c>
      <c r="C8881" s="3">
        <f t="shared" si="415"/>
        <v>10</v>
      </c>
      <c r="D8881" t="s">
        <v>336</v>
      </c>
      <c r="E8881" t="str">
        <f t="shared" si="416"/>
        <v>Sean Miller20171012</v>
      </c>
      <c r="F8881">
        <f>IF(COUNTIF($E$2:E8881, E8881) = 1, MAX($F$1:F8880) + 1, INDEX($F$1:F8880, MATCH(E8881, $E$1:E8880, 0)))</f>
        <v>4414</v>
      </c>
      <c r="G8881" t="s">
        <v>245</v>
      </c>
      <c r="H8881" t="s">
        <v>11</v>
      </c>
      <c r="I8881" t="s">
        <v>12</v>
      </c>
      <c r="J8881" t="s">
        <v>2708</v>
      </c>
      <c r="K8881" s="17">
        <v>7.97</v>
      </c>
      <c r="L8881" s="17">
        <v>2</v>
      </c>
      <c r="M8881" s="17">
        <v>2.69</v>
      </c>
      <c r="N8881" s="17" t="str">
        <f>IF(SalesData[[#This Row],[Profit]]&gt;0,"Profit","Loss")</f>
        <v>Profit</v>
      </c>
    </row>
    <row r="8882" spans="1:14" x14ac:dyDescent="0.25">
      <c r="A8882" s="1">
        <v>43020</v>
      </c>
      <c r="B8882" s="3">
        <f t="shared" si="414"/>
        <v>2017</v>
      </c>
      <c r="C8882" s="3">
        <f t="shared" si="415"/>
        <v>10</v>
      </c>
      <c r="D8882" t="s">
        <v>2661</v>
      </c>
      <c r="E8882" t="str">
        <f t="shared" si="416"/>
        <v>Michelle Lonsdale20171012</v>
      </c>
      <c r="F8882">
        <f>IF(COUNTIF($E$2:E8882, E8882) = 1, MAX($F$1:F8881) + 1, INDEX($F$1:F8881, MATCH(E8882, $E$1:E8881, 0)))</f>
        <v>4415</v>
      </c>
      <c r="G8882" t="s">
        <v>399</v>
      </c>
      <c r="H8882" t="s">
        <v>39</v>
      </c>
      <c r="I8882" t="s">
        <v>52</v>
      </c>
      <c r="J8882" t="s">
        <v>1032</v>
      </c>
      <c r="K8882" s="17">
        <v>595</v>
      </c>
      <c r="L8882" s="17">
        <v>5</v>
      </c>
      <c r="M8882" s="17">
        <v>95.2</v>
      </c>
      <c r="N8882" s="17" t="str">
        <f>IF(SalesData[[#This Row],[Profit]]&gt;0,"Profit","Loss")</f>
        <v>Profit</v>
      </c>
    </row>
    <row r="8883" spans="1:14" x14ac:dyDescent="0.25">
      <c r="A8883" s="1">
        <v>43020</v>
      </c>
      <c r="B8883" s="3">
        <f t="shared" si="414"/>
        <v>2017</v>
      </c>
      <c r="C8883" s="3">
        <f t="shared" si="415"/>
        <v>10</v>
      </c>
      <c r="D8883" t="s">
        <v>2661</v>
      </c>
      <c r="E8883" t="str">
        <f t="shared" si="416"/>
        <v>Michelle Lonsdale20171012</v>
      </c>
      <c r="F8883">
        <f>IF(COUNTIF($E$2:E8883, E8883) = 1, MAX($F$1:F8882) + 1, INDEX($F$1:F8882, MATCH(E8883, $E$1:E8882, 0)))</f>
        <v>4415</v>
      </c>
      <c r="G8883" t="s">
        <v>399</v>
      </c>
      <c r="H8883" t="s">
        <v>11</v>
      </c>
      <c r="I8883" t="s">
        <v>20</v>
      </c>
      <c r="J8883" t="s">
        <v>2075</v>
      </c>
      <c r="K8883" s="17">
        <v>79.87</v>
      </c>
      <c r="L8883" s="17">
        <v>3</v>
      </c>
      <c r="M8883" s="17">
        <v>29.95</v>
      </c>
      <c r="N8883" s="17" t="str">
        <f>IF(SalesData[[#This Row],[Profit]]&gt;0,"Profit","Loss")</f>
        <v>Profit</v>
      </c>
    </row>
    <row r="8884" spans="1:14" x14ac:dyDescent="0.25">
      <c r="A8884" s="1">
        <v>43020</v>
      </c>
      <c r="B8884" s="3">
        <f t="shared" si="414"/>
        <v>2017</v>
      </c>
      <c r="C8884" s="3">
        <f t="shared" si="415"/>
        <v>10</v>
      </c>
      <c r="D8884" t="s">
        <v>2083</v>
      </c>
      <c r="E8884" t="str">
        <f t="shared" si="416"/>
        <v>Neil Knudson20171012</v>
      </c>
      <c r="F8884">
        <f>IF(COUNTIF($E$2:E8884, E8884) = 1, MAX($F$1:F8883) + 1, INDEX($F$1:F8883, MATCH(E8884, $E$1:E8883, 0)))</f>
        <v>4416</v>
      </c>
      <c r="G8884" t="s">
        <v>27</v>
      </c>
      <c r="H8884" t="s">
        <v>39</v>
      </c>
      <c r="I8884" t="s">
        <v>52</v>
      </c>
      <c r="J8884" t="s">
        <v>961</v>
      </c>
      <c r="K8884" s="17">
        <v>0.99</v>
      </c>
      <c r="L8884" s="17">
        <v>1</v>
      </c>
      <c r="M8884" s="17">
        <v>0.44</v>
      </c>
      <c r="N8884" s="17" t="str">
        <f>IF(SalesData[[#This Row],[Profit]]&gt;0,"Profit","Loss")</f>
        <v>Profit</v>
      </c>
    </row>
    <row r="8885" spans="1:14" x14ac:dyDescent="0.25">
      <c r="A8885" s="1">
        <v>43020</v>
      </c>
      <c r="B8885" s="3">
        <f t="shared" si="414"/>
        <v>2017</v>
      </c>
      <c r="C8885" s="3">
        <f t="shared" si="415"/>
        <v>10</v>
      </c>
      <c r="D8885" t="s">
        <v>2083</v>
      </c>
      <c r="E8885" t="str">
        <f t="shared" si="416"/>
        <v>Neil Knudson20171012</v>
      </c>
      <c r="F8885">
        <f>IF(COUNTIF($E$2:E8885, E8885) = 1, MAX($F$1:F8884) + 1, INDEX($F$1:F8884, MATCH(E8885, $E$1:E8884, 0)))</f>
        <v>4416</v>
      </c>
      <c r="G8885" t="s">
        <v>27</v>
      </c>
      <c r="H8885" t="s">
        <v>11</v>
      </c>
      <c r="I8885" t="s">
        <v>20</v>
      </c>
      <c r="J8885" t="s">
        <v>1804</v>
      </c>
      <c r="K8885" s="17">
        <v>101.84</v>
      </c>
      <c r="L8885" s="17">
        <v>5</v>
      </c>
      <c r="M8885" s="17">
        <v>36.92</v>
      </c>
      <c r="N8885" s="17" t="str">
        <f>IF(SalesData[[#This Row],[Profit]]&gt;0,"Profit","Loss")</f>
        <v>Profit</v>
      </c>
    </row>
    <row r="8886" spans="1:14" x14ac:dyDescent="0.25">
      <c r="A8886" s="1">
        <v>43020</v>
      </c>
      <c r="B8886" s="3">
        <f t="shared" si="414"/>
        <v>2017</v>
      </c>
      <c r="C8886" s="3">
        <f t="shared" si="415"/>
        <v>10</v>
      </c>
      <c r="D8886" t="s">
        <v>2534</v>
      </c>
      <c r="E8886" t="str">
        <f t="shared" si="416"/>
        <v>Robert Waldorf20171012</v>
      </c>
      <c r="F8886">
        <f>IF(COUNTIF($E$2:E8886, E8886) = 1, MAX($F$1:F8885) + 1, INDEX($F$1:F8885, MATCH(E8886, $E$1:E8885, 0)))</f>
        <v>4417</v>
      </c>
      <c r="G8886" t="s">
        <v>27</v>
      </c>
      <c r="H8886" t="s">
        <v>39</v>
      </c>
      <c r="I8886" t="s">
        <v>52</v>
      </c>
      <c r="J8886" t="s">
        <v>652</v>
      </c>
      <c r="K8886" s="17">
        <v>435.84</v>
      </c>
      <c r="L8886" s="17">
        <v>12</v>
      </c>
      <c r="M8886" s="17">
        <v>130.75</v>
      </c>
      <c r="N8886" s="17" t="str">
        <f>IF(SalesData[[#This Row],[Profit]]&gt;0,"Profit","Loss")</f>
        <v>Profit</v>
      </c>
    </row>
    <row r="8887" spans="1:14" x14ac:dyDescent="0.25">
      <c r="A8887" s="1">
        <v>43020</v>
      </c>
      <c r="B8887" s="3">
        <f t="shared" si="414"/>
        <v>2017</v>
      </c>
      <c r="C8887" s="3">
        <f t="shared" si="415"/>
        <v>10</v>
      </c>
      <c r="D8887" t="s">
        <v>2534</v>
      </c>
      <c r="E8887" t="str">
        <f t="shared" si="416"/>
        <v>Robert Waldorf20171012</v>
      </c>
      <c r="F8887">
        <f>IF(COUNTIF($E$2:E8887, E8887) = 1, MAX($F$1:F8886) + 1, INDEX($F$1:F8886, MATCH(E8887, $E$1:E8886, 0)))</f>
        <v>4417</v>
      </c>
      <c r="G8887" t="s">
        <v>27</v>
      </c>
      <c r="H8887" t="s">
        <v>11</v>
      </c>
      <c r="I8887" t="s">
        <v>24</v>
      </c>
      <c r="J8887" t="s">
        <v>1569</v>
      </c>
      <c r="K8887" s="17">
        <v>5.88</v>
      </c>
      <c r="L8887" s="17">
        <v>2</v>
      </c>
      <c r="M8887" s="17">
        <v>1.59</v>
      </c>
      <c r="N8887" s="17" t="str">
        <f>IF(SalesData[[#This Row],[Profit]]&gt;0,"Profit","Loss")</f>
        <v>Profit</v>
      </c>
    </row>
    <row r="8888" spans="1:14" x14ac:dyDescent="0.25">
      <c r="A8888" s="1">
        <v>43020</v>
      </c>
      <c r="B8888" s="3">
        <f t="shared" si="414"/>
        <v>2017</v>
      </c>
      <c r="C8888" s="3">
        <f t="shared" si="415"/>
        <v>10</v>
      </c>
      <c r="D8888" t="s">
        <v>1791</v>
      </c>
      <c r="E8888" t="str">
        <f t="shared" si="416"/>
        <v>Sung Pak20171012</v>
      </c>
      <c r="F8888">
        <f>IF(COUNTIF($E$2:E8888, E8888) = 1, MAX($F$1:F8887) + 1, INDEX($F$1:F8887, MATCH(E8888, $E$1:E8887, 0)))</f>
        <v>4418</v>
      </c>
      <c r="G8888" t="s">
        <v>10</v>
      </c>
      <c r="H8888" t="s">
        <v>39</v>
      </c>
      <c r="I8888" t="s">
        <v>52</v>
      </c>
      <c r="J8888" t="s">
        <v>1240</v>
      </c>
      <c r="K8888" s="17">
        <v>39.979999999999997</v>
      </c>
      <c r="L8888" s="17">
        <v>2</v>
      </c>
      <c r="M8888" s="17">
        <v>-1.5</v>
      </c>
      <c r="N8888" s="17" t="str">
        <f>IF(SalesData[[#This Row],[Profit]]&gt;0,"Profit","Loss")</f>
        <v>Loss</v>
      </c>
    </row>
    <row r="8889" spans="1:14" x14ac:dyDescent="0.25">
      <c r="A8889" s="1">
        <v>43020</v>
      </c>
      <c r="B8889" s="3">
        <f t="shared" si="414"/>
        <v>2017</v>
      </c>
      <c r="C8889" s="3">
        <f t="shared" si="415"/>
        <v>10</v>
      </c>
      <c r="D8889" t="s">
        <v>1926</v>
      </c>
      <c r="E8889" t="str">
        <f t="shared" si="416"/>
        <v>Nora Paige20171012</v>
      </c>
      <c r="F8889">
        <f>IF(COUNTIF($E$2:E8889, E8889) = 1, MAX($F$1:F8888) + 1, INDEX($F$1:F8888, MATCH(E8889, $E$1:E8888, 0)))</f>
        <v>4419</v>
      </c>
      <c r="G8889" t="s">
        <v>177</v>
      </c>
      <c r="H8889" t="s">
        <v>39</v>
      </c>
      <c r="I8889" t="s">
        <v>52</v>
      </c>
      <c r="J8889" t="s">
        <v>1011</v>
      </c>
      <c r="K8889" s="17">
        <v>45</v>
      </c>
      <c r="L8889" s="17">
        <v>3</v>
      </c>
      <c r="M8889" s="17">
        <v>4.95</v>
      </c>
      <c r="N8889" s="17" t="str">
        <f>IF(SalesData[[#This Row],[Profit]]&gt;0,"Profit","Loss")</f>
        <v>Profit</v>
      </c>
    </row>
    <row r="8890" spans="1:14" x14ac:dyDescent="0.25">
      <c r="A8890" s="1">
        <v>43020</v>
      </c>
      <c r="B8890" s="3">
        <f t="shared" si="414"/>
        <v>2017</v>
      </c>
      <c r="C8890" s="3">
        <f t="shared" si="415"/>
        <v>10</v>
      </c>
      <c r="D8890" t="s">
        <v>1926</v>
      </c>
      <c r="E8890" t="str">
        <f t="shared" si="416"/>
        <v>Nora Paige20171012</v>
      </c>
      <c r="F8890">
        <f>IF(COUNTIF($E$2:E8890, E8890) = 1, MAX($F$1:F8889) + 1, INDEX($F$1:F8889, MATCH(E8890, $E$1:E8889, 0)))</f>
        <v>4419</v>
      </c>
      <c r="G8890" t="s">
        <v>177</v>
      </c>
      <c r="H8890" t="s">
        <v>11</v>
      </c>
      <c r="I8890" t="s">
        <v>43</v>
      </c>
      <c r="J8890" t="s">
        <v>1036</v>
      </c>
      <c r="K8890" s="17">
        <v>17.899999999999999</v>
      </c>
      <c r="L8890" s="17">
        <v>5</v>
      </c>
      <c r="M8890" s="17">
        <v>8.77</v>
      </c>
      <c r="N8890" s="17" t="str">
        <f>IF(SalesData[[#This Row],[Profit]]&gt;0,"Profit","Loss")</f>
        <v>Profit</v>
      </c>
    </row>
    <row r="8891" spans="1:14" x14ac:dyDescent="0.25">
      <c r="A8891" s="1">
        <v>43020</v>
      </c>
      <c r="B8891" s="3">
        <f t="shared" si="414"/>
        <v>2017</v>
      </c>
      <c r="C8891" s="3">
        <f t="shared" si="415"/>
        <v>10</v>
      </c>
      <c r="D8891" t="s">
        <v>1926</v>
      </c>
      <c r="E8891" t="str">
        <f t="shared" si="416"/>
        <v>Nora Paige20171012</v>
      </c>
      <c r="F8891">
        <f>IF(COUNTIF($E$2:E8891, E8891) = 1, MAX($F$1:F8890) + 1, INDEX($F$1:F8890, MATCH(E8891, $E$1:E8890, 0)))</f>
        <v>4419</v>
      </c>
      <c r="G8891" t="s">
        <v>177</v>
      </c>
      <c r="H8891" t="s">
        <v>34</v>
      </c>
      <c r="I8891" t="s">
        <v>47</v>
      </c>
      <c r="J8891" t="s">
        <v>2448</v>
      </c>
      <c r="K8891" s="17">
        <v>40.479999999999997</v>
      </c>
      <c r="L8891" s="17">
        <v>2</v>
      </c>
      <c r="M8891" s="17">
        <v>17.41</v>
      </c>
      <c r="N8891" s="17" t="str">
        <f>IF(SalesData[[#This Row],[Profit]]&gt;0,"Profit","Loss")</f>
        <v>Profit</v>
      </c>
    </row>
    <row r="8892" spans="1:14" x14ac:dyDescent="0.25">
      <c r="A8892" s="1">
        <v>43020</v>
      </c>
      <c r="B8892" s="3">
        <f t="shared" si="414"/>
        <v>2017</v>
      </c>
      <c r="C8892" s="3">
        <f t="shared" si="415"/>
        <v>10</v>
      </c>
      <c r="D8892" t="s">
        <v>1926</v>
      </c>
      <c r="E8892" t="str">
        <f t="shared" si="416"/>
        <v>Nora Paige20171012</v>
      </c>
      <c r="F8892">
        <f>IF(COUNTIF($E$2:E8892, E8892) = 1, MAX($F$1:F8891) + 1, INDEX($F$1:F8891, MATCH(E8892, $E$1:E8891, 0)))</f>
        <v>4419</v>
      </c>
      <c r="G8892" t="s">
        <v>177</v>
      </c>
      <c r="H8892" t="s">
        <v>34</v>
      </c>
      <c r="I8892" t="s">
        <v>74</v>
      </c>
      <c r="J8892" t="s">
        <v>2702</v>
      </c>
      <c r="K8892" s="17">
        <v>2154.9</v>
      </c>
      <c r="L8892" s="17">
        <v>5</v>
      </c>
      <c r="M8892" s="17">
        <v>129.29</v>
      </c>
      <c r="N8892" s="17" t="str">
        <f>IF(SalesData[[#This Row],[Profit]]&gt;0,"Profit","Loss")</f>
        <v>Profit</v>
      </c>
    </row>
    <row r="8893" spans="1:14" x14ac:dyDescent="0.25">
      <c r="A8893" s="1">
        <v>43020</v>
      </c>
      <c r="B8893" s="3">
        <f t="shared" si="414"/>
        <v>2017</v>
      </c>
      <c r="C8893" s="3">
        <f t="shared" si="415"/>
        <v>10</v>
      </c>
      <c r="D8893" t="s">
        <v>1099</v>
      </c>
      <c r="E8893" t="str">
        <f t="shared" si="416"/>
        <v>Matthew Grinstein20171012</v>
      </c>
      <c r="F8893">
        <f>IF(COUNTIF($E$2:E8893, E8893) = 1, MAX($F$1:F8892) + 1, INDEX($F$1:F8892, MATCH(E8893, $E$1:E8892, 0)))</f>
        <v>4420</v>
      </c>
      <c r="G8893" t="s">
        <v>10</v>
      </c>
      <c r="H8893" t="s">
        <v>39</v>
      </c>
      <c r="I8893" t="s">
        <v>40</v>
      </c>
      <c r="J8893" t="s">
        <v>1808</v>
      </c>
      <c r="K8893" s="17">
        <v>369.54</v>
      </c>
      <c r="L8893" s="17">
        <v>7</v>
      </c>
      <c r="M8893" s="17">
        <v>27.72</v>
      </c>
      <c r="N8893" s="17" t="str">
        <f>IF(SalesData[[#This Row],[Profit]]&gt;0,"Profit","Loss")</f>
        <v>Profit</v>
      </c>
    </row>
    <row r="8894" spans="1:14" x14ac:dyDescent="0.25">
      <c r="A8894" s="1">
        <v>43020</v>
      </c>
      <c r="B8894" s="3">
        <f t="shared" si="414"/>
        <v>2017</v>
      </c>
      <c r="C8894" s="3">
        <f t="shared" si="415"/>
        <v>10</v>
      </c>
      <c r="D8894" t="s">
        <v>1099</v>
      </c>
      <c r="E8894" t="str">
        <f t="shared" si="416"/>
        <v>Matthew Grinstein20171012</v>
      </c>
      <c r="F8894">
        <f>IF(COUNTIF($E$2:E8894, E8894) = 1, MAX($F$1:F8893) + 1, INDEX($F$1:F8893, MATCH(E8894, $E$1:E8893, 0)))</f>
        <v>4420</v>
      </c>
      <c r="G8894" t="s">
        <v>10</v>
      </c>
      <c r="H8894" t="s">
        <v>11</v>
      </c>
      <c r="I8894" t="s">
        <v>12</v>
      </c>
      <c r="J8894" t="s">
        <v>1159</v>
      </c>
      <c r="K8894" s="17">
        <v>10.37</v>
      </c>
      <c r="L8894" s="17">
        <v>2</v>
      </c>
      <c r="M8894" s="17">
        <v>3.76</v>
      </c>
      <c r="N8894" s="17" t="str">
        <f>IF(SalesData[[#This Row],[Profit]]&gt;0,"Profit","Loss")</f>
        <v>Profit</v>
      </c>
    </row>
    <row r="8895" spans="1:14" x14ac:dyDescent="0.25">
      <c r="A8895" s="1">
        <v>43020</v>
      </c>
      <c r="B8895" s="3">
        <f t="shared" si="414"/>
        <v>2017</v>
      </c>
      <c r="C8895" s="3">
        <f t="shared" si="415"/>
        <v>10</v>
      </c>
      <c r="D8895" t="s">
        <v>1099</v>
      </c>
      <c r="E8895" t="str">
        <f t="shared" si="416"/>
        <v>Matthew Grinstein20171012</v>
      </c>
      <c r="F8895">
        <f>IF(COUNTIF($E$2:E8895, E8895) = 1, MAX($F$1:F8894) + 1, INDEX($F$1:F8894, MATCH(E8895, $E$1:E8894, 0)))</f>
        <v>4420</v>
      </c>
      <c r="G8895" t="s">
        <v>10</v>
      </c>
      <c r="H8895" t="s">
        <v>39</v>
      </c>
      <c r="I8895" t="s">
        <v>52</v>
      </c>
      <c r="J8895" t="s">
        <v>1787</v>
      </c>
      <c r="K8895" s="17">
        <v>791.88</v>
      </c>
      <c r="L8895" s="17">
        <v>3</v>
      </c>
      <c r="M8895" s="17">
        <v>128.68</v>
      </c>
      <c r="N8895" s="17" t="str">
        <f>IF(SalesData[[#This Row],[Profit]]&gt;0,"Profit","Loss")</f>
        <v>Profit</v>
      </c>
    </row>
    <row r="8896" spans="1:14" x14ac:dyDescent="0.25">
      <c r="A8896" s="1">
        <v>43020</v>
      </c>
      <c r="B8896" s="3">
        <f t="shared" si="414"/>
        <v>2017</v>
      </c>
      <c r="C8896" s="3">
        <f t="shared" si="415"/>
        <v>10</v>
      </c>
      <c r="D8896" t="s">
        <v>182</v>
      </c>
      <c r="E8896" t="str">
        <f t="shared" si="416"/>
        <v>Natalie Fritzler20171012</v>
      </c>
      <c r="F8896">
        <f>IF(COUNTIF($E$2:E8896, E8896) = 1, MAX($F$1:F8895) + 1, INDEX($F$1:F8895, MATCH(E8896, $E$1:E8895, 0)))</f>
        <v>4421</v>
      </c>
      <c r="G8896" t="s">
        <v>2687</v>
      </c>
      <c r="H8896" t="s">
        <v>34</v>
      </c>
      <c r="I8896" t="s">
        <v>145</v>
      </c>
      <c r="J8896" t="s">
        <v>1812</v>
      </c>
      <c r="K8896" s="17">
        <v>673.34</v>
      </c>
      <c r="L8896" s="17">
        <v>3</v>
      </c>
      <c r="M8896" s="17">
        <v>-76.95</v>
      </c>
      <c r="N8896" s="17" t="str">
        <f>IF(SalesData[[#This Row],[Profit]]&gt;0,"Profit","Loss")</f>
        <v>Loss</v>
      </c>
    </row>
    <row r="8897" spans="1:14" x14ac:dyDescent="0.25">
      <c r="A8897" s="1">
        <v>43020</v>
      </c>
      <c r="B8897" s="3">
        <f t="shared" si="414"/>
        <v>2017</v>
      </c>
      <c r="C8897" s="3">
        <f t="shared" si="415"/>
        <v>10</v>
      </c>
      <c r="D8897" t="s">
        <v>383</v>
      </c>
      <c r="E8897" t="str">
        <f t="shared" si="416"/>
        <v>Christina Anderson20171012</v>
      </c>
      <c r="F8897">
        <f>IF(COUNTIF($E$2:E8897, E8897) = 1, MAX($F$1:F8896) + 1, INDEX($F$1:F8896, MATCH(E8897, $E$1:E8896, 0)))</f>
        <v>4422</v>
      </c>
      <c r="G8897" t="s">
        <v>149</v>
      </c>
      <c r="H8897" t="s">
        <v>11</v>
      </c>
      <c r="I8897" t="s">
        <v>12</v>
      </c>
      <c r="J8897" t="s">
        <v>1524</v>
      </c>
      <c r="K8897" s="17">
        <v>9.9600000000000009</v>
      </c>
      <c r="L8897" s="17">
        <v>2</v>
      </c>
      <c r="M8897" s="17">
        <v>4.68</v>
      </c>
      <c r="N8897" s="17" t="str">
        <f>IF(SalesData[[#This Row],[Profit]]&gt;0,"Profit","Loss")</f>
        <v>Profit</v>
      </c>
    </row>
    <row r="8898" spans="1:14" x14ac:dyDescent="0.25">
      <c r="A8898" s="1">
        <v>43021</v>
      </c>
      <c r="B8898" s="3">
        <f t="shared" ref="B8898:B8961" si="417">YEAR(A8898)</f>
        <v>2017</v>
      </c>
      <c r="C8898" s="3">
        <f t="shared" ref="C8898:C8961" si="418">MONTH(A8898)</f>
        <v>10</v>
      </c>
      <c r="D8898" t="s">
        <v>1886</v>
      </c>
      <c r="E8898" t="str">
        <f t="shared" ref="E8898:E8961" si="419">D8898 &amp; TEXT(A8898, "yyyymmdd")</f>
        <v>Andrew Gjertsen20171013</v>
      </c>
      <c r="F8898">
        <f>IF(COUNTIF($E$2:E8898, E8898) = 1, MAX($F$1:F8897) + 1, INDEX($F$1:F8897, MATCH(E8898, $E$1:E8897, 0)))</f>
        <v>4423</v>
      </c>
      <c r="G8898" t="s">
        <v>23</v>
      </c>
      <c r="H8898" t="s">
        <v>11</v>
      </c>
      <c r="I8898" t="s">
        <v>12</v>
      </c>
      <c r="J8898" t="s">
        <v>2704</v>
      </c>
      <c r="K8898" s="17">
        <v>11.65</v>
      </c>
      <c r="L8898" s="17">
        <v>2</v>
      </c>
      <c r="M8898" s="17">
        <v>4.08</v>
      </c>
      <c r="N8898" s="17" t="str">
        <f>IF(SalesData[[#This Row],[Profit]]&gt;0,"Profit","Loss")</f>
        <v>Profit</v>
      </c>
    </row>
    <row r="8899" spans="1:14" x14ac:dyDescent="0.25">
      <c r="A8899" s="1">
        <v>43021</v>
      </c>
      <c r="B8899" s="3">
        <f t="shared" si="417"/>
        <v>2017</v>
      </c>
      <c r="C8899" s="3">
        <f t="shared" si="418"/>
        <v>10</v>
      </c>
      <c r="D8899" t="s">
        <v>1886</v>
      </c>
      <c r="E8899" t="str">
        <f t="shared" si="419"/>
        <v>Andrew Gjertsen20171013</v>
      </c>
      <c r="F8899">
        <f>IF(COUNTIF($E$2:E8899, E8899) = 1, MAX($F$1:F8898) + 1, INDEX($F$1:F8898, MATCH(E8899, $E$1:E8898, 0)))</f>
        <v>4423</v>
      </c>
      <c r="G8899" t="s">
        <v>23</v>
      </c>
      <c r="H8899" t="s">
        <v>11</v>
      </c>
      <c r="I8899" t="s">
        <v>12</v>
      </c>
      <c r="J8899" t="s">
        <v>1621</v>
      </c>
      <c r="K8899" s="17">
        <v>18.18</v>
      </c>
      <c r="L8899" s="17">
        <v>4</v>
      </c>
      <c r="M8899" s="17">
        <v>5.91</v>
      </c>
      <c r="N8899" s="17" t="str">
        <f>IF(SalesData[[#This Row],[Profit]]&gt;0,"Profit","Loss")</f>
        <v>Profit</v>
      </c>
    </row>
    <row r="8900" spans="1:14" x14ac:dyDescent="0.25">
      <c r="A8900" s="1">
        <v>43021</v>
      </c>
      <c r="B8900" s="3">
        <f t="shared" si="417"/>
        <v>2017</v>
      </c>
      <c r="C8900" s="3">
        <f t="shared" si="418"/>
        <v>10</v>
      </c>
      <c r="D8900" t="s">
        <v>1886</v>
      </c>
      <c r="E8900" t="str">
        <f t="shared" si="419"/>
        <v>Andrew Gjertsen20171013</v>
      </c>
      <c r="F8900">
        <f>IF(COUNTIF($E$2:E8900, E8900) = 1, MAX($F$1:F8899) + 1, INDEX($F$1:F8899, MATCH(E8900, $E$1:E8899, 0)))</f>
        <v>4423</v>
      </c>
      <c r="G8900" t="s">
        <v>23</v>
      </c>
      <c r="H8900" t="s">
        <v>11</v>
      </c>
      <c r="I8900" t="s">
        <v>18</v>
      </c>
      <c r="J8900" t="s">
        <v>516</v>
      </c>
      <c r="K8900" s="17">
        <v>59.71</v>
      </c>
      <c r="L8900" s="17">
        <v>6</v>
      </c>
      <c r="M8900" s="17">
        <v>5.97</v>
      </c>
      <c r="N8900" s="17" t="str">
        <f>IF(SalesData[[#This Row],[Profit]]&gt;0,"Profit","Loss")</f>
        <v>Profit</v>
      </c>
    </row>
    <row r="8901" spans="1:14" x14ac:dyDescent="0.25">
      <c r="A8901" s="1">
        <v>43021</v>
      </c>
      <c r="B8901" s="3">
        <f t="shared" si="417"/>
        <v>2017</v>
      </c>
      <c r="C8901" s="3">
        <f t="shared" si="418"/>
        <v>10</v>
      </c>
      <c r="D8901" t="s">
        <v>1886</v>
      </c>
      <c r="E8901" t="str">
        <f t="shared" si="419"/>
        <v>Andrew Gjertsen20171013</v>
      </c>
      <c r="F8901">
        <f>IF(COUNTIF($E$2:E8901, E8901) = 1, MAX($F$1:F8900) + 1, INDEX($F$1:F8900, MATCH(E8901, $E$1:E8900, 0)))</f>
        <v>4423</v>
      </c>
      <c r="G8901" t="s">
        <v>23</v>
      </c>
      <c r="H8901" t="s">
        <v>11</v>
      </c>
      <c r="I8901" t="s">
        <v>16</v>
      </c>
      <c r="J8901" t="s">
        <v>1716</v>
      </c>
      <c r="K8901" s="17">
        <v>24.84</v>
      </c>
      <c r="L8901" s="17">
        <v>3</v>
      </c>
      <c r="M8901" s="17">
        <v>8.69</v>
      </c>
      <c r="N8901" s="17" t="str">
        <f>IF(SalesData[[#This Row],[Profit]]&gt;0,"Profit","Loss")</f>
        <v>Profit</v>
      </c>
    </row>
    <row r="8902" spans="1:14" x14ac:dyDescent="0.25">
      <c r="A8902" s="1">
        <v>43021</v>
      </c>
      <c r="B8902" s="3">
        <f t="shared" si="417"/>
        <v>2017</v>
      </c>
      <c r="C8902" s="3">
        <f t="shared" si="418"/>
        <v>10</v>
      </c>
      <c r="D8902" t="s">
        <v>1140</v>
      </c>
      <c r="E8902" t="str">
        <f t="shared" si="419"/>
        <v>Craig Reiter20171013</v>
      </c>
      <c r="F8902">
        <f>IF(COUNTIF($E$2:E8902, E8902) = 1, MAX($F$1:F8901) + 1, INDEX($F$1:F8901, MATCH(E8902, $E$1:E8901, 0)))</f>
        <v>4424</v>
      </c>
      <c r="G8902" t="s">
        <v>149</v>
      </c>
      <c r="H8902" t="s">
        <v>11</v>
      </c>
      <c r="I8902" t="s">
        <v>92</v>
      </c>
      <c r="J8902" t="s">
        <v>1835</v>
      </c>
      <c r="K8902" s="17">
        <v>904.9</v>
      </c>
      <c r="L8902" s="17">
        <v>5</v>
      </c>
      <c r="M8902" s="17">
        <v>253.37</v>
      </c>
      <c r="N8902" s="17" t="str">
        <f>IF(SalesData[[#This Row],[Profit]]&gt;0,"Profit","Loss")</f>
        <v>Profit</v>
      </c>
    </row>
    <row r="8903" spans="1:14" x14ac:dyDescent="0.25">
      <c r="A8903" s="1">
        <v>43021</v>
      </c>
      <c r="B8903" s="3">
        <f t="shared" si="417"/>
        <v>2017</v>
      </c>
      <c r="C8903" s="3">
        <f t="shared" si="418"/>
        <v>10</v>
      </c>
      <c r="D8903" t="s">
        <v>1129</v>
      </c>
      <c r="E8903" t="str">
        <f t="shared" si="419"/>
        <v>Troy Staebel20171013</v>
      </c>
      <c r="F8903">
        <f>IF(COUNTIF($E$2:E8903, E8903) = 1, MAX($F$1:F8902) + 1, INDEX($F$1:F8902, MATCH(E8903, $E$1:E8902, 0)))</f>
        <v>4425</v>
      </c>
      <c r="G8903" t="s">
        <v>15</v>
      </c>
      <c r="H8903" t="s">
        <v>11</v>
      </c>
      <c r="I8903" t="s">
        <v>12</v>
      </c>
      <c r="J8903" t="s">
        <v>625</v>
      </c>
      <c r="K8903" s="17">
        <v>63.31</v>
      </c>
      <c r="L8903" s="17">
        <v>3</v>
      </c>
      <c r="M8903" s="17">
        <v>20.58</v>
      </c>
      <c r="N8903" s="17" t="str">
        <f>IF(SalesData[[#This Row],[Profit]]&gt;0,"Profit","Loss")</f>
        <v>Profit</v>
      </c>
    </row>
    <row r="8904" spans="1:14" x14ac:dyDescent="0.25">
      <c r="A8904" s="1">
        <v>43021</v>
      </c>
      <c r="B8904" s="3">
        <f t="shared" si="417"/>
        <v>2017</v>
      </c>
      <c r="C8904" s="3">
        <f t="shared" si="418"/>
        <v>10</v>
      </c>
      <c r="D8904" t="s">
        <v>1129</v>
      </c>
      <c r="E8904" t="str">
        <f t="shared" si="419"/>
        <v>Troy Staebel20171013</v>
      </c>
      <c r="F8904">
        <f>IF(COUNTIF($E$2:E8904, E8904) = 1, MAX($F$1:F8903) + 1, INDEX($F$1:F8903, MATCH(E8904, $E$1:E8903, 0)))</f>
        <v>4425</v>
      </c>
      <c r="G8904" t="s">
        <v>15</v>
      </c>
      <c r="H8904" t="s">
        <v>11</v>
      </c>
      <c r="I8904" t="s">
        <v>20</v>
      </c>
      <c r="J8904" t="s">
        <v>2269</v>
      </c>
      <c r="K8904" s="17">
        <v>96.78</v>
      </c>
      <c r="L8904" s="17">
        <v>4</v>
      </c>
      <c r="M8904" s="17">
        <v>-145.18</v>
      </c>
      <c r="N8904" s="17" t="str">
        <f>IF(SalesData[[#This Row],[Profit]]&gt;0,"Profit","Loss")</f>
        <v>Loss</v>
      </c>
    </row>
    <row r="8905" spans="1:14" x14ac:dyDescent="0.25">
      <c r="A8905" s="1">
        <v>43021</v>
      </c>
      <c r="B8905" s="3">
        <f t="shared" si="417"/>
        <v>2017</v>
      </c>
      <c r="C8905" s="3">
        <f t="shared" si="418"/>
        <v>10</v>
      </c>
      <c r="D8905" t="s">
        <v>1129</v>
      </c>
      <c r="E8905" t="str">
        <f t="shared" si="419"/>
        <v>Troy Staebel20171013</v>
      </c>
      <c r="F8905">
        <f>IF(COUNTIF($E$2:E8905, E8905) = 1, MAX($F$1:F8904) + 1, INDEX($F$1:F8904, MATCH(E8905, $E$1:E8904, 0)))</f>
        <v>4425</v>
      </c>
      <c r="G8905" t="s">
        <v>15</v>
      </c>
      <c r="H8905" t="s">
        <v>34</v>
      </c>
      <c r="I8905" t="s">
        <v>47</v>
      </c>
      <c r="J8905" t="s">
        <v>591</v>
      </c>
      <c r="K8905" s="17">
        <v>10.48</v>
      </c>
      <c r="L8905" s="17">
        <v>3</v>
      </c>
      <c r="M8905" s="17">
        <v>-6.81</v>
      </c>
      <c r="N8905" s="17" t="str">
        <f>IF(SalesData[[#This Row],[Profit]]&gt;0,"Profit","Loss")</f>
        <v>Loss</v>
      </c>
    </row>
    <row r="8906" spans="1:14" x14ac:dyDescent="0.25">
      <c r="A8906" s="1">
        <v>43021</v>
      </c>
      <c r="B8906" s="3">
        <f t="shared" si="417"/>
        <v>2017</v>
      </c>
      <c r="C8906" s="3">
        <f t="shared" si="418"/>
        <v>10</v>
      </c>
      <c r="D8906" t="s">
        <v>2048</v>
      </c>
      <c r="E8906" t="str">
        <f t="shared" si="419"/>
        <v>Jane Waco20171013</v>
      </c>
      <c r="F8906">
        <f>IF(COUNTIF($E$2:E8906, E8906) = 1, MAX($F$1:F8905) + 1, INDEX($F$1:F8905, MATCH(E8906, $E$1:E8905, 0)))</f>
        <v>4426</v>
      </c>
      <c r="G8906" t="s">
        <v>27</v>
      </c>
      <c r="H8906" t="s">
        <v>39</v>
      </c>
      <c r="I8906" t="s">
        <v>52</v>
      </c>
      <c r="J8906" t="s">
        <v>2361</v>
      </c>
      <c r="K8906" s="17">
        <v>209.94</v>
      </c>
      <c r="L8906" s="17">
        <v>6</v>
      </c>
      <c r="M8906" s="17">
        <v>39.89</v>
      </c>
      <c r="N8906" s="17" t="str">
        <f>IF(SalesData[[#This Row],[Profit]]&gt;0,"Profit","Loss")</f>
        <v>Profit</v>
      </c>
    </row>
    <row r="8907" spans="1:14" x14ac:dyDescent="0.25">
      <c r="A8907" s="1">
        <v>43021</v>
      </c>
      <c r="B8907" s="3">
        <f t="shared" si="417"/>
        <v>2017</v>
      </c>
      <c r="C8907" s="3">
        <f t="shared" si="418"/>
        <v>10</v>
      </c>
      <c r="D8907" t="s">
        <v>2048</v>
      </c>
      <c r="E8907" t="str">
        <f t="shared" si="419"/>
        <v>Jane Waco20171013</v>
      </c>
      <c r="F8907">
        <f>IF(COUNTIF($E$2:E8907, E8907) = 1, MAX($F$1:F8906) + 1, INDEX($F$1:F8906, MATCH(E8907, $E$1:E8906, 0)))</f>
        <v>4426</v>
      </c>
      <c r="G8907" t="s">
        <v>27</v>
      </c>
      <c r="H8907" t="s">
        <v>39</v>
      </c>
      <c r="I8907" t="s">
        <v>40</v>
      </c>
      <c r="J8907" t="s">
        <v>2245</v>
      </c>
      <c r="K8907" s="17">
        <v>31.98</v>
      </c>
      <c r="L8907" s="17">
        <v>2</v>
      </c>
      <c r="M8907" s="17">
        <v>-8</v>
      </c>
      <c r="N8907" s="17" t="str">
        <f>IF(SalesData[[#This Row],[Profit]]&gt;0,"Profit","Loss")</f>
        <v>Loss</v>
      </c>
    </row>
    <row r="8908" spans="1:14" x14ac:dyDescent="0.25">
      <c r="A8908" s="1">
        <v>43021</v>
      </c>
      <c r="B8908" s="3">
        <f t="shared" si="417"/>
        <v>2017</v>
      </c>
      <c r="C8908" s="3">
        <f t="shared" si="418"/>
        <v>10</v>
      </c>
      <c r="D8908" t="s">
        <v>2048</v>
      </c>
      <c r="E8908" t="str">
        <f t="shared" si="419"/>
        <v>Jane Waco20171013</v>
      </c>
      <c r="F8908">
        <f>IF(COUNTIF($E$2:E8908, E8908) = 1, MAX($F$1:F8907) + 1, INDEX($F$1:F8907, MATCH(E8908, $E$1:E8907, 0)))</f>
        <v>4426</v>
      </c>
      <c r="G8908" t="s">
        <v>27</v>
      </c>
      <c r="H8908" t="s">
        <v>11</v>
      </c>
      <c r="I8908" t="s">
        <v>20</v>
      </c>
      <c r="J8908" t="s">
        <v>1606</v>
      </c>
      <c r="K8908" s="17">
        <v>5083.96</v>
      </c>
      <c r="L8908" s="17">
        <v>5</v>
      </c>
      <c r="M8908" s="17">
        <v>1906.49</v>
      </c>
      <c r="N8908" s="17" t="str">
        <f>IF(SalesData[[#This Row],[Profit]]&gt;0,"Profit","Loss")</f>
        <v>Profit</v>
      </c>
    </row>
    <row r="8909" spans="1:14" x14ac:dyDescent="0.25">
      <c r="A8909" s="1">
        <v>43021</v>
      </c>
      <c r="B8909" s="3">
        <f t="shared" si="417"/>
        <v>2017</v>
      </c>
      <c r="C8909" s="3">
        <f t="shared" si="418"/>
        <v>10</v>
      </c>
      <c r="D8909" t="s">
        <v>1723</v>
      </c>
      <c r="E8909" t="str">
        <f t="shared" si="419"/>
        <v>Alan Hwang20171013</v>
      </c>
      <c r="F8909">
        <f>IF(COUNTIF($E$2:E8909, E8909) = 1, MAX($F$1:F8908) + 1, INDEX($F$1:F8908, MATCH(E8909, $E$1:E8908, 0)))</f>
        <v>4427</v>
      </c>
      <c r="G8909" t="s">
        <v>33</v>
      </c>
      <c r="H8909" t="s">
        <v>11</v>
      </c>
      <c r="I8909" t="s">
        <v>18</v>
      </c>
      <c r="J8909" t="s">
        <v>1560</v>
      </c>
      <c r="K8909" s="17">
        <v>348.56</v>
      </c>
      <c r="L8909" s="17">
        <v>8</v>
      </c>
      <c r="M8909" s="17">
        <v>104.57</v>
      </c>
      <c r="N8909" s="17" t="str">
        <f>IF(SalesData[[#This Row],[Profit]]&gt;0,"Profit","Loss")</f>
        <v>Profit</v>
      </c>
    </row>
    <row r="8910" spans="1:14" x14ac:dyDescent="0.25">
      <c r="A8910" s="1">
        <v>43021</v>
      </c>
      <c r="B8910" s="3">
        <f t="shared" si="417"/>
        <v>2017</v>
      </c>
      <c r="C8910" s="3">
        <f t="shared" si="418"/>
        <v>10</v>
      </c>
      <c r="D8910" t="s">
        <v>921</v>
      </c>
      <c r="E8910" t="str">
        <f t="shared" si="419"/>
        <v>Michelle Huthwaite20171013</v>
      </c>
      <c r="F8910">
        <f>IF(COUNTIF($E$2:E8910, E8910) = 1, MAX($F$1:F8909) + 1, INDEX($F$1:F8909, MATCH(E8910, $E$1:E8909, 0)))</f>
        <v>4428</v>
      </c>
      <c r="G8910" t="s">
        <v>62</v>
      </c>
      <c r="H8910" t="s">
        <v>11</v>
      </c>
      <c r="I8910" t="s">
        <v>16</v>
      </c>
      <c r="J8910" t="s">
        <v>1704</v>
      </c>
      <c r="K8910" s="17">
        <v>11.07</v>
      </c>
      <c r="L8910" s="17">
        <v>3</v>
      </c>
      <c r="M8910" s="17">
        <v>5.2</v>
      </c>
      <c r="N8910" s="17" t="str">
        <f>IF(SalesData[[#This Row],[Profit]]&gt;0,"Profit","Loss")</f>
        <v>Profit</v>
      </c>
    </row>
    <row r="8911" spans="1:14" x14ac:dyDescent="0.25">
      <c r="A8911" s="1">
        <v>43021</v>
      </c>
      <c r="B8911" s="3">
        <f t="shared" si="417"/>
        <v>2017</v>
      </c>
      <c r="C8911" s="3">
        <f t="shared" si="418"/>
        <v>10</v>
      </c>
      <c r="D8911" t="s">
        <v>921</v>
      </c>
      <c r="E8911" t="str">
        <f t="shared" si="419"/>
        <v>Michelle Huthwaite20171013</v>
      </c>
      <c r="F8911">
        <f>IF(COUNTIF($E$2:E8911, E8911) = 1, MAX($F$1:F8910) + 1, INDEX($F$1:F8910, MATCH(E8911, $E$1:E8910, 0)))</f>
        <v>4428</v>
      </c>
      <c r="G8911" t="s">
        <v>62</v>
      </c>
      <c r="H8911" t="s">
        <v>34</v>
      </c>
      <c r="I8911" t="s">
        <v>145</v>
      </c>
      <c r="J8911" t="s">
        <v>320</v>
      </c>
      <c r="K8911" s="17">
        <v>1504.52</v>
      </c>
      <c r="L8911" s="17">
        <v>4</v>
      </c>
      <c r="M8911" s="17">
        <v>346.04</v>
      </c>
      <c r="N8911" s="17" t="str">
        <f>IF(SalesData[[#This Row],[Profit]]&gt;0,"Profit","Loss")</f>
        <v>Profit</v>
      </c>
    </row>
    <row r="8912" spans="1:14" x14ac:dyDescent="0.25">
      <c r="A8912" s="1">
        <v>43021</v>
      </c>
      <c r="B8912" s="3">
        <f t="shared" si="417"/>
        <v>2017</v>
      </c>
      <c r="C8912" s="3">
        <f t="shared" si="418"/>
        <v>10</v>
      </c>
      <c r="D8912" t="s">
        <v>921</v>
      </c>
      <c r="E8912" t="str">
        <f t="shared" si="419"/>
        <v>Michelle Huthwaite20171013</v>
      </c>
      <c r="F8912">
        <f>IF(COUNTIF($E$2:E8912, E8912) = 1, MAX($F$1:F8911) + 1, INDEX($F$1:F8911, MATCH(E8912, $E$1:E8911, 0)))</f>
        <v>4428</v>
      </c>
      <c r="G8912" t="s">
        <v>62</v>
      </c>
      <c r="H8912" t="s">
        <v>11</v>
      </c>
      <c r="I8912" t="s">
        <v>12</v>
      </c>
      <c r="J8912" t="s">
        <v>2122</v>
      </c>
      <c r="K8912" s="17">
        <v>25.92</v>
      </c>
      <c r="L8912" s="17">
        <v>4</v>
      </c>
      <c r="M8912" s="17">
        <v>12.44</v>
      </c>
      <c r="N8912" s="17" t="str">
        <f>IF(SalesData[[#This Row],[Profit]]&gt;0,"Profit","Loss")</f>
        <v>Profit</v>
      </c>
    </row>
    <row r="8913" spans="1:14" x14ac:dyDescent="0.25">
      <c r="A8913" s="1">
        <v>43022</v>
      </c>
      <c r="B8913" s="3">
        <f t="shared" si="417"/>
        <v>2017</v>
      </c>
      <c r="C8913" s="3">
        <f t="shared" si="418"/>
        <v>10</v>
      </c>
      <c r="D8913" t="s">
        <v>2498</v>
      </c>
      <c r="E8913" t="str">
        <f t="shared" si="419"/>
        <v>Ed Ludwig20171014</v>
      </c>
      <c r="F8913">
        <f>IF(COUNTIF($E$2:E8913, E8913) = 1, MAX($F$1:F8912) + 1, INDEX($F$1:F8912, MATCH(E8913, $E$1:E8912, 0)))</f>
        <v>4429</v>
      </c>
      <c r="G8913" t="s">
        <v>531</v>
      </c>
      <c r="H8913" t="s">
        <v>11</v>
      </c>
      <c r="I8913" t="s">
        <v>20</v>
      </c>
      <c r="J8913" t="s">
        <v>631</v>
      </c>
      <c r="K8913" s="17">
        <v>37.659999999999997</v>
      </c>
      <c r="L8913" s="17">
        <v>7</v>
      </c>
      <c r="M8913" s="17">
        <v>18.45</v>
      </c>
      <c r="N8913" s="17" t="str">
        <f>IF(SalesData[[#This Row],[Profit]]&gt;0,"Profit","Loss")</f>
        <v>Profit</v>
      </c>
    </row>
    <row r="8914" spans="1:14" x14ac:dyDescent="0.25">
      <c r="A8914" s="1">
        <v>43022</v>
      </c>
      <c r="B8914" s="3">
        <f t="shared" si="417"/>
        <v>2017</v>
      </c>
      <c r="C8914" s="3">
        <f t="shared" si="418"/>
        <v>10</v>
      </c>
      <c r="D8914" t="s">
        <v>2197</v>
      </c>
      <c r="E8914" t="str">
        <f t="shared" si="419"/>
        <v>Joni Wasserman20171014</v>
      </c>
      <c r="F8914">
        <f>IF(COUNTIF($E$2:E8914, E8914) = 1, MAX($F$1:F8913) + 1, INDEX($F$1:F8913, MATCH(E8914, $E$1:E8913, 0)))</f>
        <v>4430</v>
      </c>
      <c r="G8914" t="s">
        <v>27</v>
      </c>
      <c r="H8914" t="s">
        <v>34</v>
      </c>
      <c r="I8914" t="s">
        <v>47</v>
      </c>
      <c r="J8914" t="s">
        <v>480</v>
      </c>
      <c r="K8914" s="17">
        <v>9.4600000000000009</v>
      </c>
      <c r="L8914" s="17">
        <v>2</v>
      </c>
      <c r="M8914" s="17">
        <v>3.69</v>
      </c>
      <c r="N8914" s="17" t="str">
        <f>IF(SalesData[[#This Row],[Profit]]&gt;0,"Profit","Loss")</f>
        <v>Profit</v>
      </c>
    </row>
    <row r="8915" spans="1:14" x14ac:dyDescent="0.25">
      <c r="A8915" s="1">
        <v>43022</v>
      </c>
      <c r="B8915" s="3">
        <f t="shared" si="417"/>
        <v>2017</v>
      </c>
      <c r="C8915" s="3">
        <f t="shared" si="418"/>
        <v>10</v>
      </c>
      <c r="D8915" t="s">
        <v>1312</v>
      </c>
      <c r="E8915" t="str">
        <f t="shared" si="419"/>
        <v>Anthony Garverick20171014</v>
      </c>
      <c r="F8915">
        <f>IF(COUNTIF($E$2:E8915, E8915) = 1, MAX($F$1:F8914) + 1, INDEX($F$1:F8914, MATCH(E8915, $E$1:E8914, 0)))</f>
        <v>4431</v>
      </c>
      <c r="G8915" t="s">
        <v>15</v>
      </c>
      <c r="H8915" t="s">
        <v>11</v>
      </c>
      <c r="I8915" t="s">
        <v>20</v>
      </c>
      <c r="J8915" t="s">
        <v>330</v>
      </c>
      <c r="K8915" s="17">
        <v>27.4</v>
      </c>
      <c r="L8915" s="17">
        <v>9</v>
      </c>
      <c r="M8915" s="17">
        <v>-42.46</v>
      </c>
      <c r="N8915" s="17" t="str">
        <f>IF(SalesData[[#This Row],[Profit]]&gt;0,"Profit","Loss")</f>
        <v>Loss</v>
      </c>
    </row>
    <row r="8916" spans="1:14" x14ac:dyDescent="0.25">
      <c r="A8916" s="1">
        <v>43022</v>
      </c>
      <c r="B8916" s="3">
        <f t="shared" si="417"/>
        <v>2017</v>
      </c>
      <c r="C8916" s="3">
        <f t="shared" si="418"/>
        <v>10</v>
      </c>
      <c r="D8916" t="s">
        <v>1312</v>
      </c>
      <c r="E8916" t="str">
        <f t="shared" si="419"/>
        <v>Anthony Garverick20171014</v>
      </c>
      <c r="F8916">
        <f>IF(COUNTIF($E$2:E8916, E8916) = 1, MAX($F$1:F8915) + 1, INDEX($F$1:F8915, MATCH(E8916, $E$1:E8915, 0)))</f>
        <v>4431</v>
      </c>
      <c r="G8916" t="s">
        <v>15</v>
      </c>
      <c r="H8916" t="s">
        <v>11</v>
      </c>
      <c r="I8916" t="s">
        <v>20</v>
      </c>
      <c r="J8916" t="s">
        <v>269</v>
      </c>
      <c r="K8916" s="17">
        <v>13.46</v>
      </c>
      <c r="L8916" s="17">
        <v>1</v>
      </c>
      <c r="M8916" s="17">
        <v>-23.55</v>
      </c>
      <c r="N8916" s="17" t="str">
        <f>IF(SalesData[[#This Row],[Profit]]&gt;0,"Profit","Loss")</f>
        <v>Loss</v>
      </c>
    </row>
    <row r="8917" spans="1:14" x14ac:dyDescent="0.25">
      <c r="A8917" s="1">
        <v>43022</v>
      </c>
      <c r="B8917" s="3">
        <f t="shared" si="417"/>
        <v>2017</v>
      </c>
      <c r="C8917" s="3">
        <f t="shared" si="418"/>
        <v>10</v>
      </c>
      <c r="D8917" t="s">
        <v>1051</v>
      </c>
      <c r="E8917" t="str">
        <f t="shared" si="419"/>
        <v>Berenike Kampe20171014</v>
      </c>
      <c r="F8917">
        <f>IF(COUNTIF($E$2:E8917, E8917) = 1, MAX($F$1:F8916) + 1, INDEX($F$1:F8916, MATCH(E8917, $E$1:E8916, 0)))</f>
        <v>4432</v>
      </c>
      <c r="G8917" t="s">
        <v>27</v>
      </c>
      <c r="H8917" t="s">
        <v>39</v>
      </c>
      <c r="I8917" t="s">
        <v>52</v>
      </c>
      <c r="J8917" t="s">
        <v>1879</v>
      </c>
      <c r="K8917" s="17">
        <v>46.36</v>
      </c>
      <c r="L8917" s="17">
        <v>4</v>
      </c>
      <c r="M8917" s="17">
        <v>15.3</v>
      </c>
      <c r="N8917" s="17" t="str">
        <f>IF(SalesData[[#This Row],[Profit]]&gt;0,"Profit","Loss")</f>
        <v>Profit</v>
      </c>
    </row>
    <row r="8918" spans="1:14" x14ac:dyDescent="0.25">
      <c r="A8918" s="1">
        <v>43023</v>
      </c>
      <c r="B8918" s="3">
        <f t="shared" si="417"/>
        <v>2017</v>
      </c>
      <c r="C8918" s="3">
        <f t="shared" si="418"/>
        <v>10</v>
      </c>
      <c r="D8918" t="s">
        <v>696</v>
      </c>
      <c r="E8918" t="str">
        <f t="shared" si="419"/>
        <v>Frank Gastineau20171015</v>
      </c>
      <c r="F8918">
        <f>IF(COUNTIF($E$2:E8918, E8918) = 1, MAX($F$1:F8917) + 1, INDEX($F$1:F8917, MATCH(E8918, $E$1:E8917, 0)))</f>
        <v>4433</v>
      </c>
      <c r="G8918" t="s">
        <v>27</v>
      </c>
      <c r="H8918" t="s">
        <v>11</v>
      </c>
      <c r="I8918" t="s">
        <v>24</v>
      </c>
      <c r="J8918" t="s">
        <v>2709</v>
      </c>
      <c r="K8918" s="17">
        <v>87.92</v>
      </c>
      <c r="L8918" s="17">
        <v>4</v>
      </c>
      <c r="M8918" s="17">
        <v>26.38</v>
      </c>
      <c r="N8918" s="17" t="str">
        <f>IF(SalesData[[#This Row],[Profit]]&gt;0,"Profit","Loss")</f>
        <v>Profit</v>
      </c>
    </row>
    <row r="8919" spans="1:14" x14ac:dyDescent="0.25">
      <c r="A8919" s="1">
        <v>43023</v>
      </c>
      <c r="B8919" s="3">
        <f t="shared" si="417"/>
        <v>2017</v>
      </c>
      <c r="C8919" s="3">
        <f t="shared" si="418"/>
        <v>10</v>
      </c>
      <c r="D8919" t="s">
        <v>490</v>
      </c>
      <c r="E8919" t="str">
        <f t="shared" si="419"/>
        <v>Roland Schwarz20171015</v>
      </c>
      <c r="F8919">
        <f>IF(COUNTIF($E$2:E8919, E8919) = 1, MAX($F$1:F8918) + 1, INDEX($F$1:F8918, MATCH(E8919, $E$1:E8918, 0)))</f>
        <v>4434</v>
      </c>
      <c r="G8919" t="s">
        <v>27</v>
      </c>
      <c r="H8919" t="s">
        <v>34</v>
      </c>
      <c r="I8919" t="s">
        <v>145</v>
      </c>
      <c r="J8919" t="s">
        <v>550</v>
      </c>
      <c r="K8919" s="17">
        <v>510.24</v>
      </c>
      <c r="L8919" s="17">
        <v>3</v>
      </c>
      <c r="M8919" s="17">
        <v>6.38</v>
      </c>
      <c r="N8919" s="17" t="str">
        <f>IF(SalesData[[#This Row],[Profit]]&gt;0,"Profit","Loss")</f>
        <v>Profit</v>
      </c>
    </row>
    <row r="8920" spans="1:14" x14ac:dyDescent="0.25">
      <c r="A8920" s="1">
        <v>43023</v>
      </c>
      <c r="B8920" s="3">
        <f t="shared" si="417"/>
        <v>2017</v>
      </c>
      <c r="C8920" s="3">
        <f t="shared" si="418"/>
        <v>10</v>
      </c>
      <c r="D8920" t="s">
        <v>490</v>
      </c>
      <c r="E8920" t="str">
        <f t="shared" si="419"/>
        <v>Roland Schwarz20171015</v>
      </c>
      <c r="F8920">
        <f>IF(COUNTIF($E$2:E8920, E8920) = 1, MAX($F$1:F8919) + 1, INDEX($F$1:F8919, MATCH(E8920, $E$1:E8919, 0)))</f>
        <v>4434</v>
      </c>
      <c r="G8920" t="s">
        <v>27</v>
      </c>
      <c r="H8920" t="s">
        <v>11</v>
      </c>
      <c r="I8920" t="s">
        <v>12</v>
      </c>
      <c r="J8920" t="s">
        <v>360</v>
      </c>
      <c r="K8920" s="17">
        <v>204.95</v>
      </c>
      <c r="L8920" s="17">
        <v>5</v>
      </c>
      <c r="M8920" s="17">
        <v>100.43</v>
      </c>
      <c r="N8920" s="17" t="str">
        <f>IF(SalesData[[#This Row],[Profit]]&gt;0,"Profit","Loss")</f>
        <v>Profit</v>
      </c>
    </row>
    <row r="8921" spans="1:14" x14ac:dyDescent="0.25">
      <c r="A8921" s="1">
        <v>43023</v>
      </c>
      <c r="B8921" s="3">
        <f t="shared" si="417"/>
        <v>2017</v>
      </c>
      <c r="C8921" s="3">
        <f t="shared" si="418"/>
        <v>10</v>
      </c>
      <c r="D8921" t="s">
        <v>1070</v>
      </c>
      <c r="E8921" t="str">
        <f t="shared" si="419"/>
        <v>Ricardo Sperren20171015</v>
      </c>
      <c r="F8921">
        <f>IF(COUNTIF($E$2:E8921, E8921) = 1, MAX($F$1:F8920) + 1, INDEX($F$1:F8920, MATCH(E8921, $E$1:E8920, 0)))</f>
        <v>4435</v>
      </c>
      <c r="G8921" t="s">
        <v>613</v>
      </c>
      <c r="H8921" t="s">
        <v>11</v>
      </c>
      <c r="I8921" t="s">
        <v>16</v>
      </c>
      <c r="J8921" t="s">
        <v>1632</v>
      </c>
      <c r="K8921" s="17">
        <v>13.05</v>
      </c>
      <c r="L8921" s="17">
        <v>5</v>
      </c>
      <c r="M8921" s="17">
        <v>6</v>
      </c>
      <c r="N8921" s="17" t="str">
        <f>IF(SalesData[[#This Row],[Profit]]&gt;0,"Profit","Loss")</f>
        <v>Profit</v>
      </c>
    </row>
    <row r="8922" spans="1:14" x14ac:dyDescent="0.25">
      <c r="A8922" s="1">
        <v>43023</v>
      </c>
      <c r="B8922" s="3">
        <f t="shared" si="417"/>
        <v>2017</v>
      </c>
      <c r="C8922" s="3">
        <f t="shared" si="418"/>
        <v>10</v>
      </c>
      <c r="D8922" t="s">
        <v>2412</v>
      </c>
      <c r="E8922" t="str">
        <f t="shared" si="419"/>
        <v>Dionis Lloyd20171015</v>
      </c>
      <c r="F8922">
        <f>IF(COUNTIF($E$2:E8922, E8922) = 1, MAX($F$1:F8921) + 1, INDEX($F$1:F8921, MATCH(E8922, $E$1:E8921, 0)))</f>
        <v>4436</v>
      </c>
      <c r="G8922" t="s">
        <v>27</v>
      </c>
      <c r="H8922" t="s">
        <v>11</v>
      </c>
      <c r="I8922" t="s">
        <v>16</v>
      </c>
      <c r="J8922" t="s">
        <v>1500</v>
      </c>
      <c r="K8922" s="17">
        <v>152.65</v>
      </c>
      <c r="L8922" s="17">
        <v>5</v>
      </c>
      <c r="M8922" s="17">
        <v>70.22</v>
      </c>
      <c r="N8922" s="17" t="str">
        <f>IF(SalesData[[#This Row],[Profit]]&gt;0,"Profit","Loss")</f>
        <v>Profit</v>
      </c>
    </row>
    <row r="8923" spans="1:14" x14ac:dyDescent="0.25">
      <c r="A8923" s="1">
        <v>43023</v>
      </c>
      <c r="B8923" s="3">
        <f t="shared" si="417"/>
        <v>2017</v>
      </c>
      <c r="C8923" s="3">
        <f t="shared" si="418"/>
        <v>10</v>
      </c>
      <c r="D8923" t="s">
        <v>2412</v>
      </c>
      <c r="E8923" t="str">
        <f t="shared" si="419"/>
        <v>Dionis Lloyd20171015</v>
      </c>
      <c r="F8923">
        <f>IF(COUNTIF($E$2:E8923, E8923) = 1, MAX($F$1:F8922) + 1, INDEX($F$1:F8922, MATCH(E8923, $E$1:E8922, 0)))</f>
        <v>4436</v>
      </c>
      <c r="G8923" t="s">
        <v>27</v>
      </c>
      <c r="H8923" t="s">
        <v>34</v>
      </c>
      <c r="I8923" t="s">
        <v>47</v>
      </c>
      <c r="J8923" t="s">
        <v>2009</v>
      </c>
      <c r="K8923" s="17">
        <v>22.72</v>
      </c>
      <c r="L8923" s="17">
        <v>1</v>
      </c>
      <c r="M8923" s="17">
        <v>9.32</v>
      </c>
      <c r="N8923" s="17" t="str">
        <f>IF(SalesData[[#This Row],[Profit]]&gt;0,"Profit","Loss")</f>
        <v>Profit</v>
      </c>
    </row>
    <row r="8924" spans="1:14" x14ac:dyDescent="0.25">
      <c r="A8924" s="1">
        <v>43023</v>
      </c>
      <c r="B8924" s="3">
        <f t="shared" si="417"/>
        <v>2017</v>
      </c>
      <c r="C8924" s="3">
        <f t="shared" si="418"/>
        <v>10</v>
      </c>
      <c r="D8924" t="s">
        <v>1251</v>
      </c>
      <c r="E8924" t="str">
        <f t="shared" si="419"/>
        <v>Marc Crier20171015</v>
      </c>
      <c r="F8924">
        <f>IF(COUNTIF($E$2:E8924, E8924) = 1, MAX($F$1:F8923) + 1, INDEX($F$1:F8923, MATCH(E8924, $E$1:E8923, 0)))</f>
        <v>4437</v>
      </c>
      <c r="G8924" t="s">
        <v>27</v>
      </c>
      <c r="H8924" t="s">
        <v>11</v>
      </c>
      <c r="I8924" t="s">
        <v>16</v>
      </c>
      <c r="J8924" t="s">
        <v>2581</v>
      </c>
      <c r="K8924" s="17">
        <v>14.73</v>
      </c>
      <c r="L8924" s="17">
        <v>3</v>
      </c>
      <c r="M8924" s="17">
        <v>7.22</v>
      </c>
      <c r="N8924" s="17" t="str">
        <f>IF(SalesData[[#This Row],[Profit]]&gt;0,"Profit","Loss")</f>
        <v>Profit</v>
      </c>
    </row>
    <row r="8925" spans="1:14" x14ac:dyDescent="0.25">
      <c r="A8925" s="1">
        <v>43023</v>
      </c>
      <c r="B8925" s="3">
        <f t="shared" si="417"/>
        <v>2017</v>
      </c>
      <c r="C8925" s="3">
        <f t="shared" si="418"/>
        <v>10</v>
      </c>
      <c r="D8925" t="s">
        <v>2064</v>
      </c>
      <c r="E8925" t="str">
        <f t="shared" si="419"/>
        <v>Stuart Van20171015</v>
      </c>
      <c r="F8925">
        <f>IF(COUNTIF($E$2:E8925, E8925) = 1, MAX($F$1:F8924) + 1, INDEX($F$1:F8924, MATCH(E8925, $E$1:E8924, 0)))</f>
        <v>4438</v>
      </c>
      <c r="G8925" t="s">
        <v>296</v>
      </c>
      <c r="H8925" t="s">
        <v>11</v>
      </c>
      <c r="I8925" t="s">
        <v>24</v>
      </c>
      <c r="J8925" t="s">
        <v>1954</v>
      </c>
      <c r="K8925" s="17">
        <v>11.68</v>
      </c>
      <c r="L8925" s="17">
        <v>2</v>
      </c>
      <c r="M8925" s="17">
        <v>4.2</v>
      </c>
      <c r="N8925" s="17" t="str">
        <f>IF(SalesData[[#This Row],[Profit]]&gt;0,"Profit","Loss")</f>
        <v>Profit</v>
      </c>
    </row>
    <row r="8926" spans="1:14" x14ac:dyDescent="0.25">
      <c r="A8926" s="1">
        <v>43024</v>
      </c>
      <c r="B8926" s="3">
        <f t="shared" si="417"/>
        <v>2017</v>
      </c>
      <c r="C8926" s="3">
        <f t="shared" si="418"/>
        <v>10</v>
      </c>
      <c r="D8926" t="s">
        <v>2232</v>
      </c>
      <c r="E8926" t="str">
        <f t="shared" si="419"/>
        <v>Bobby Odegard20171016</v>
      </c>
      <c r="F8926">
        <f>IF(COUNTIF($E$2:E8926, E8926) = 1, MAX($F$1:F8925) + 1, INDEX($F$1:F8925, MATCH(E8926, $E$1:E8925, 0)))</f>
        <v>4439</v>
      </c>
      <c r="G8926" t="s">
        <v>33</v>
      </c>
      <c r="H8926" t="s">
        <v>11</v>
      </c>
      <c r="I8926" t="s">
        <v>20</v>
      </c>
      <c r="J8926" t="s">
        <v>471</v>
      </c>
      <c r="K8926" s="17">
        <v>124.75</v>
      </c>
      <c r="L8926" s="17">
        <v>5</v>
      </c>
      <c r="M8926" s="17">
        <v>57.39</v>
      </c>
      <c r="N8926" s="17" t="str">
        <f>IF(SalesData[[#This Row],[Profit]]&gt;0,"Profit","Loss")</f>
        <v>Profit</v>
      </c>
    </row>
    <row r="8927" spans="1:14" x14ac:dyDescent="0.25">
      <c r="A8927" s="1">
        <v>43024</v>
      </c>
      <c r="B8927" s="3">
        <f t="shared" si="417"/>
        <v>2017</v>
      </c>
      <c r="C8927" s="3">
        <f t="shared" si="418"/>
        <v>10</v>
      </c>
      <c r="D8927" t="s">
        <v>2298</v>
      </c>
      <c r="E8927" t="str">
        <f t="shared" si="419"/>
        <v>Maribeth Yedwab20171016</v>
      </c>
      <c r="F8927">
        <f>IF(COUNTIF($E$2:E8927, E8927) = 1, MAX($F$1:F8926) + 1, INDEX($F$1:F8926, MATCH(E8927, $E$1:E8926, 0)))</f>
        <v>4440</v>
      </c>
      <c r="G8927" t="s">
        <v>149</v>
      </c>
      <c r="H8927" t="s">
        <v>34</v>
      </c>
      <c r="I8927" t="s">
        <v>47</v>
      </c>
      <c r="J8927" t="s">
        <v>2008</v>
      </c>
      <c r="K8927" s="17">
        <v>547.29999999999995</v>
      </c>
      <c r="L8927" s="17">
        <v>13</v>
      </c>
      <c r="M8927" s="17">
        <v>175.14</v>
      </c>
      <c r="N8927" s="17" t="str">
        <f>IF(SalesData[[#This Row],[Profit]]&gt;0,"Profit","Loss")</f>
        <v>Profit</v>
      </c>
    </row>
    <row r="8928" spans="1:14" x14ac:dyDescent="0.25">
      <c r="A8928" s="1">
        <v>43024</v>
      </c>
      <c r="B8928" s="3">
        <f t="shared" si="417"/>
        <v>2017</v>
      </c>
      <c r="C8928" s="3">
        <f t="shared" si="418"/>
        <v>10</v>
      </c>
      <c r="D8928" t="s">
        <v>54</v>
      </c>
      <c r="E8928" t="str">
        <f t="shared" si="419"/>
        <v>Anthony Jacobs20171016</v>
      </c>
      <c r="F8928">
        <f>IF(COUNTIF($E$2:E8928, E8928) = 1, MAX($F$1:F8927) + 1, INDEX($F$1:F8927, MATCH(E8928, $E$1:E8927, 0)))</f>
        <v>4441</v>
      </c>
      <c r="G8928" t="s">
        <v>95</v>
      </c>
      <c r="H8928" t="s">
        <v>11</v>
      </c>
      <c r="I8928" t="s">
        <v>12</v>
      </c>
      <c r="J8928" t="s">
        <v>1759</v>
      </c>
      <c r="K8928" s="17">
        <v>307.77999999999997</v>
      </c>
      <c r="L8928" s="17">
        <v>7</v>
      </c>
      <c r="M8928" s="17">
        <v>111.57</v>
      </c>
      <c r="N8928" s="17" t="str">
        <f>IF(SalesData[[#This Row],[Profit]]&gt;0,"Profit","Loss")</f>
        <v>Profit</v>
      </c>
    </row>
    <row r="8929" spans="1:14" x14ac:dyDescent="0.25">
      <c r="A8929" s="1">
        <v>43024</v>
      </c>
      <c r="B8929" s="3">
        <f t="shared" si="417"/>
        <v>2017</v>
      </c>
      <c r="C8929" s="3">
        <f t="shared" si="418"/>
        <v>10</v>
      </c>
      <c r="D8929" t="s">
        <v>925</v>
      </c>
      <c r="E8929" t="str">
        <f t="shared" si="419"/>
        <v>Gary Hansen20171016</v>
      </c>
      <c r="F8929">
        <f>IF(COUNTIF($E$2:E8929, E8929) = 1, MAX($F$1:F8928) + 1, INDEX($F$1:F8928, MATCH(E8929, $E$1:E8928, 0)))</f>
        <v>4442</v>
      </c>
      <c r="G8929" t="s">
        <v>95</v>
      </c>
      <c r="H8929" t="s">
        <v>39</v>
      </c>
      <c r="I8929" t="s">
        <v>302</v>
      </c>
      <c r="J8929" t="s">
        <v>345</v>
      </c>
      <c r="K8929" s="17">
        <v>599.99</v>
      </c>
      <c r="L8929" s="17">
        <v>5</v>
      </c>
      <c r="M8929" s="17">
        <v>-479.99</v>
      </c>
      <c r="N8929" s="17" t="str">
        <f>IF(SalesData[[#This Row],[Profit]]&gt;0,"Profit","Loss")</f>
        <v>Loss</v>
      </c>
    </row>
    <row r="8930" spans="1:14" x14ac:dyDescent="0.25">
      <c r="A8930" s="1">
        <v>43024</v>
      </c>
      <c r="B8930" s="3">
        <f t="shared" si="417"/>
        <v>2017</v>
      </c>
      <c r="C8930" s="3">
        <f t="shared" si="418"/>
        <v>10</v>
      </c>
      <c r="D8930" t="s">
        <v>1214</v>
      </c>
      <c r="E8930" t="str">
        <f t="shared" si="419"/>
        <v>Victoria Pisteka20171016</v>
      </c>
      <c r="F8930">
        <f>IF(COUNTIF($E$2:E8930, E8930) = 1, MAX($F$1:F8929) + 1, INDEX($F$1:F8929, MATCH(E8930, $E$1:E8929, 0)))</f>
        <v>4443</v>
      </c>
      <c r="G8930" t="s">
        <v>120</v>
      </c>
      <c r="H8930" t="s">
        <v>39</v>
      </c>
      <c r="I8930" t="s">
        <v>52</v>
      </c>
      <c r="J8930" t="s">
        <v>1911</v>
      </c>
      <c r="K8930" s="17">
        <v>18.53</v>
      </c>
      <c r="L8930" s="17">
        <v>2</v>
      </c>
      <c r="M8930" s="17">
        <v>4.4000000000000004</v>
      </c>
      <c r="N8930" s="17" t="str">
        <f>IF(SalesData[[#This Row],[Profit]]&gt;0,"Profit","Loss")</f>
        <v>Profit</v>
      </c>
    </row>
    <row r="8931" spans="1:14" x14ac:dyDescent="0.25">
      <c r="A8931" s="1">
        <v>43024</v>
      </c>
      <c r="B8931" s="3">
        <f t="shared" si="417"/>
        <v>2017</v>
      </c>
      <c r="C8931" s="3">
        <f t="shared" si="418"/>
        <v>10</v>
      </c>
      <c r="D8931" t="s">
        <v>1214</v>
      </c>
      <c r="E8931" t="str">
        <f t="shared" si="419"/>
        <v>Victoria Pisteka20171016</v>
      </c>
      <c r="F8931">
        <f>IF(COUNTIF($E$2:E8931, E8931) = 1, MAX($F$1:F8930) + 1, INDEX($F$1:F8930, MATCH(E8931, $E$1:E8930, 0)))</f>
        <v>4443</v>
      </c>
      <c r="G8931" t="s">
        <v>120</v>
      </c>
      <c r="H8931" t="s">
        <v>34</v>
      </c>
      <c r="I8931" t="s">
        <v>145</v>
      </c>
      <c r="J8931" t="s">
        <v>321</v>
      </c>
      <c r="K8931" s="17">
        <v>1875.26</v>
      </c>
      <c r="L8931" s="17">
        <v>7</v>
      </c>
      <c r="M8931" s="17">
        <v>-968.88</v>
      </c>
      <c r="N8931" s="17" t="str">
        <f>IF(SalesData[[#This Row],[Profit]]&gt;0,"Profit","Loss")</f>
        <v>Loss</v>
      </c>
    </row>
    <row r="8932" spans="1:14" x14ac:dyDescent="0.25">
      <c r="A8932" s="1">
        <v>43025</v>
      </c>
      <c r="B8932" s="3">
        <f t="shared" si="417"/>
        <v>2017</v>
      </c>
      <c r="C8932" s="3">
        <f t="shared" si="418"/>
        <v>10</v>
      </c>
      <c r="D8932" t="s">
        <v>1680</v>
      </c>
      <c r="E8932" t="str">
        <f t="shared" si="419"/>
        <v>Saphhira Shifley20171017</v>
      </c>
      <c r="F8932">
        <f>IF(COUNTIF($E$2:E8932, E8932) = 1, MAX($F$1:F8931) + 1, INDEX($F$1:F8931, MATCH(E8932, $E$1:E8931, 0)))</f>
        <v>4444</v>
      </c>
      <c r="G8932" t="s">
        <v>1529</v>
      </c>
      <c r="H8932" t="s">
        <v>11</v>
      </c>
      <c r="I8932" t="s">
        <v>18</v>
      </c>
      <c r="J8932" t="s">
        <v>595</v>
      </c>
      <c r="K8932" s="17">
        <v>49.96</v>
      </c>
      <c r="L8932" s="17">
        <v>2</v>
      </c>
      <c r="M8932" s="17">
        <v>9.49</v>
      </c>
      <c r="N8932" s="17" t="str">
        <f>IF(SalesData[[#This Row],[Profit]]&gt;0,"Profit","Loss")</f>
        <v>Profit</v>
      </c>
    </row>
    <row r="8933" spans="1:14" x14ac:dyDescent="0.25">
      <c r="A8933" s="1">
        <v>43025</v>
      </c>
      <c r="B8933" s="3">
        <f t="shared" si="417"/>
        <v>2017</v>
      </c>
      <c r="C8933" s="3">
        <f t="shared" si="418"/>
        <v>10</v>
      </c>
      <c r="D8933" t="s">
        <v>1680</v>
      </c>
      <c r="E8933" t="str">
        <f t="shared" si="419"/>
        <v>Saphhira Shifley20171017</v>
      </c>
      <c r="F8933">
        <f>IF(COUNTIF($E$2:E8933, E8933) = 1, MAX($F$1:F8932) + 1, INDEX($F$1:F8932, MATCH(E8933, $E$1:E8932, 0)))</f>
        <v>4444</v>
      </c>
      <c r="G8933" t="s">
        <v>1529</v>
      </c>
      <c r="H8933" t="s">
        <v>11</v>
      </c>
      <c r="I8933" t="s">
        <v>12</v>
      </c>
      <c r="J8933" t="s">
        <v>2646</v>
      </c>
      <c r="K8933" s="17">
        <v>12.96</v>
      </c>
      <c r="L8933" s="17">
        <v>2</v>
      </c>
      <c r="M8933" s="17">
        <v>6.22</v>
      </c>
      <c r="N8933" s="17" t="str">
        <f>IF(SalesData[[#This Row],[Profit]]&gt;0,"Profit","Loss")</f>
        <v>Profit</v>
      </c>
    </row>
    <row r="8934" spans="1:14" x14ac:dyDescent="0.25">
      <c r="A8934" s="1">
        <v>43025</v>
      </c>
      <c r="B8934" s="3">
        <f t="shared" si="417"/>
        <v>2017</v>
      </c>
      <c r="C8934" s="3">
        <f t="shared" si="418"/>
        <v>10</v>
      </c>
      <c r="D8934" t="s">
        <v>1298</v>
      </c>
      <c r="E8934" t="str">
        <f t="shared" si="419"/>
        <v>Astrea Jones20171017</v>
      </c>
      <c r="F8934">
        <f>IF(COUNTIF($E$2:E8934, E8934) = 1, MAX($F$1:F8933) + 1, INDEX($F$1:F8933, MATCH(E8934, $E$1:E8933, 0)))</f>
        <v>4445</v>
      </c>
      <c r="G8934" t="s">
        <v>27</v>
      </c>
      <c r="H8934" t="s">
        <v>11</v>
      </c>
      <c r="I8934" t="s">
        <v>24</v>
      </c>
      <c r="J8934" t="s">
        <v>290</v>
      </c>
      <c r="K8934" s="17">
        <v>10.64</v>
      </c>
      <c r="L8934" s="17">
        <v>4</v>
      </c>
      <c r="M8934" s="17">
        <v>2.77</v>
      </c>
      <c r="N8934" s="17" t="str">
        <f>IF(SalesData[[#This Row],[Profit]]&gt;0,"Profit","Loss")</f>
        <v>Profit</v>
      </c>
    </row>
    <row r="8935" spans="1:14" x14ac:dyDescent="0.25">
      <c r="A8935" s="1">
        <v>43025</v>
      </c>
      <c r="B8935" s="3">
        <f t="shared" si="417"/>
        <v>2017</v>
      </c>
      <c r="C8935" s="3">
        <f t="shared" si="418"/>
        <v>10</v>
      </c>
      <c r="D8935" t="s">
        <v>202</v>
      </c>
      <c r="E8935" t="str">
        <f t="shared" si="419"/>
        <v>Barry FranzÃ¶sisch20171017</v>
      </c>
      <c r="F8935">
        <f>IF(COUNTIF($E$2:E8935, E8935) = 1, MAX($F$1:F8934) + 1, INDEX($F$1:F8934, MATCH(E8935, $E$1:E8934, 0)))</f>
        <v>4446</v>
      </c>
      <c r="G8935" t="s">
        <v>27</v>
      </c>
      <c r="H8935" t="s">
        <v>39</v>
      </c>
      <c r="I8935" t="s">
        <v>40</v>
      </c>
      <c r="J8935" t="s">
        <v>2300</v>
      </c>
      <c r="K8935" s="17">
        <v>52.79</v>
      </c>
      <c r="L8935" s="17">
        <v>1</v>
      </c>
      <c r="M8935" s="17">
        <v>4.62</v>
      </c>
      <c r="N8935" s="17" t="str">
        <f>IF(SalesData[[#This Row],[Profit]]&gt;0,"Profit","Loss")</f>
        <v>Profit</v>
      </c>
    </row>
    <row r="8936" spans="1:14" x14ac:dyDescent="0.25">
      <c r="A8936" s="1">
        <v>43027</v>
      </c>
      <c r="B8936" s="3">
        <f t="shared" si="417"/>
        <v>2017</v>
      </c>
      <c r="C8936" s="3">
        <f t="shared" si="418"/>
        <v>10</v>
      </c>
      <c r="D8936" t="s">
        <v>1088</v>
      </c>
      <c r="E8936" t="str">
        <f t="shared" si="419"/>
        <v>Matt Abelman20171019</v>
      </c>
      <c r="F8936">
        <f>IF(COUNTIF($E$2:E8936, E8936) = 1, MAX($F$1:F8935) + 1, INDEX($F$1:F8935, MATCH(E8936, $E$1:E8935, 0)))</f>
        <v>4447</v>
      </c>
      <c r="G8936" t="s">
        <v>10</v>
      </c>
      <c r="H8936" t="s">
        <v>11</v>
      </c>
      <c r="I8936" t="s">
        <v>12</v>
      </c>
      <c r="J8936" t="s">
        <v>625</v>
      </c>
      <c r="K8936" s="17">
        <v>29.47</v>
      </c>
      <c r="L8936" s="17">
        <v>3</v>
      </c>
      <c r="M8936" s="17">
        <v>9.9499999999999993</v>
      </c>
      <c r="N8936" s="17" t="str">
        <f>IF(SalesData[[#This Row],[Profit]]&gt;0,"Profit","Loss")</f>
        <v>Profit</v>
      </c>
    </row>
    <row r="8937" spans="1:14" x14ac:dyDescent="0.25">
      <c r="A8937" s="1">
        <v>43027</v>
      </c>
      <c r="B8937" s="3">
        <f t="shared" si="417"/>
        <v>2017</v>
      </c>
      <c r="C8937" s="3">
        <f t="shared" si="418"/>
        <v>10</v>
      </c>
      <c r="D8937" t="s">
        <v>2033</v>
      </c>
      <c r="E8937" t="str">
        <f t="shared" si="419"/>
        <v>Michael Paige20171019</v>
      </c>
      <c r="F8937">
        <f>IF(COUNTIF($E$2:E8937, E8937) = 1, MAX($F$1:F8936) + 1, INDEX($F$1:F8936, MATCH(E8937, $E$1:E8936, 0)))</f>
        <v>4448</v>
      </c>
      <c r="G8937" t="s">
        <v>434</v>
      </c>
      <c r="H8937" t="s">
        <v>34</v>
      </c>
      <c r="I8937" t="s">
        <v>47</v>
      </c>
      <c r="J8937" t="s">
        <v>2460</v>
      </c>
      <c r="K8937" s="17">
        <v>56.56</v>
      </c>
      <c r="L8937" s="17">
        <v>4</v>
      </c>
      <c r="M8937" s="17">
        <v>14.71</v>
      </c>
      <c r="N8937" s="17" t="str">
        <f>IF(SalesData[[#This Row],[Profit]]&gt;0,"Profit","Loss")</f>
        <v>Profit</v>
      </c>
    </row>
    <row r="8938" spans="1:14" x14ac:dyDescent="0.25">
      <c r="A8938" s="1">
        <v>43027</v>
      </c>
      <c r="B8938" s="3">
        <f t="shared" si="417"/>
        <v>2017</v>
      </c>
      <c r="C8938" s="3">
        <f t="shared" si="418"/>
        <v>10</v>
      </c>
      <c r="D8938" t="s">
        <v>2033</v>
      </c>
      <c r="E8938" t="str">
        <f t="shared" si="419"/>
        <v>Michael Paige20171019</v>
      </c>
      <c r="F8938">
        <f>IF(COUNTIF($E$2:E8938, E8938) = 1, MAX($F$1:F8937) + 1, INDEX($F$1:F8937, MATCH(E8938, $E$1:E8937, 0)))</f>
        <v>4448</v>
      </c>
      <c r="G8938" t="s">
        <v>434</v>
      </c>
      <c r="H8938" t="s">
        <v>11</v>
      </c>
      <c r="I8938" t="s">
        <v>18</v>
      </c>
      <c r="J8938" t="s">
        <v>349</v>
      </c>
      <c r="K8938" s="17">
        <v>32.700000000000003</v>
      </c>
      <c r="L8938" s="17">
        <v>3</v>
      </c>
      <c r="M8938" s="17">
        <v>8.5</v>
      </c>
      <c r="N8938" s="17" t="str">
        <f>IF(SalesData[[#This Row],[Profit]]&gt;0,"Profit","Loss")</f>
        <v>Profit</v>
      </c>
    </row>
    <row r="8939" spans="1:14" x14ac:dyDescent="0.25">
      <c r="A8939" s="1">
        <v>43027</v>
      </c>
      <c r="B8939" s="3">
        <f t="shared" si="417"/>
        <v>2017</v>
      </c>
      <c r="C8939" s="3">
        <f t="shared" si="418"/>
        <v>10</v>
      </c>
      <c r="D8939" t="s">
        <v>992</v>
      </c>
      <c r="E8939" t="str">
        <f t="shared" si="419"/>
        <v>Harry Marie20171019</v>
      </c>
      <c r="F8939">
        <f>IF(COUNTIF($E$2:E8939, E8939) = 1, MAX($F$1:F8938) + 1, INDEX($F$1:F8938, MATCH(E8939, $E$1:E8938, 0)))</f>
        <v>4449</v>
      </c>
      <c r="G8939" t="s">
        <v>23</v>
      </c>
      <c r="H8939" t="s">
        <v>11</v>
      </c>
      <c r="I8939" t="s">
        <v>24</v>
      </c>
      <c r="J8939" t="s">
        <v>1358</v>
      </c>
      <c r="K8939" s="17">
        <v>123.26</v>
      </c>
      <c r="L8939" s="17">
        <v>7</v>
      </c>
      <c r="M8939" s="17">
        <v>9.24</v>
      </c>
      <c r="N8939" s="17" t="str">
        <f>IF(SalesData[[#This Row],[Profit]]&gt;0,"Profit","Loss")</f>
        <v>Profit</v>
      </c>
    </row>
    <row r="8940" spans="1:14" x14ac:dyDescent="0.25">
      <c r="A8940" s="1">
        <v>43027</v>
      </c>
      <c r="B8940" s="3">
        <f t="shared" si="417"/>
        <v>2017</v>
      </c>
      <c r="C8940" s="3">
        <f t="shared" si="418"/>
        <v>10</v>
      </c>
      <c r="D8940" t="s">
        <v>992</v>
      </c>
      <c r="E8940" t="str">
        <f t="shared" si="419"/>
        <v>Harry Marie20171019</v>
      </c>
      <c r="F8940">
        <f>IF(COUNTIF($E$2:E8940, E8940) = 1, MAX($F$1:F8939) + 1, INDEX($F$1:F8939, MATCH(E8940, $E$1:E8939, 0)))</f>
        <v>4449</v>
      </c>
      <c r="G8940" t="s">
        <v>23</v>
      </c>
      <c r="H8940" t="s">
        <v>11</v>
      </c>
      <c r="I8940" t="s">
        <v>12</v>
      </c>
      <c r="J8940" t="s">
        <v>1887</v>
      </c>
      <c r="K8940" s="17">
        <v>23.68</v>
      </c>
      <c r="L8940" s="17">
        <v>4</v>
      </c>
      <c r="M8940" s="17">
        <v>7.4</v>
      </c>
      <c r="N8940" s="17" t="str">
        <f>IF(SalesData[[#This Row],[Profit]]&gt;0,"Profit","Loss")</f>
        <v>Profit</v>
      </c>
    </row>
    <row r="8941" spans="1:14" x14ac:dyDescent="0.25">
      <c r="A8941" s="1">
        <v>43027</v>
      </c>
      <c r="B8941" s="3">
        <f t="shared" si="417"/>
        <v>2017</v>
      </c>
      <c r="C8941" s="3">
        <f t="shared" si="418"/>
        <v>10</v>
      </c>
      <c r="D8941" t="s">
        <v>992</v>
      </c>
      <c r="E8941" t="str">
        <f t="shared" si="419"/>
        <v>Harry Marie20171019</v>
      </c>
      <c r="F8941">
        <f>IF(COUNTIF($E$2:E8941, E8941) = 1, MAX($F$1:F8940) + 1, INDEX($F$1:F8940, MATCH(E8941, $E$1:E8940, 0)))</f>
        <v>4449</v>
      </c>
      <c r="G8941" t="s">
        <v>23</v>
      </c>
      <c r="H8941" t="s">
        <v>39</v>
      </c>
      <c r="I8941" t="s">
        <v>40</v>
      </c>
      <c r="J8941" t="s">
        <v>1518</v>
      </c>
      <c r="K8941" s="17">
        <v>309.58</v>
      </c>
      <c r="L8941" s="17">
        <v>4</v>
      </c>
      <c r="M8941" s="17">
        <v>-56.76</v>
      </c>
      <c r="N8941" s="17" t="str">
        <f>IF(SalesData[[#This Row],[Profit]]&gt;0,"Profit","Loss")</f>
        <v>Loss</v>
      </c>
    </row>
    <row r="8942" spans="1:14" x14ac:dyDescent="0.25">
      <c r="A8942" s="1">
        <v>43027</v>
      </c>
      <c r="B8942" s="3">
        <f t="shared" si="417"/>
        <v>2017</v>
      </c>
      <c r="C8942" s="3">
        <f t="shared" si="418"/>
        <v>10</v>
      </c>
      <c r="D8942" t="s">
        <v>794</v>
      </c>
      <c r="E8942" t="str">
        <f t="shared" si="419"/>
        <v>Rick Duston20171019</v>
      </c>
      <c r="F8942">
        <f>IF(COUNTIF($E$2:E8942, E8942) = 1, MAX($F$1:F8941) + 1, INDEX($F$1:F8941, MATCH(E8942, $E$1:E8941, 0)))</f>
        <v>4450</v>
      </c>
      <c r="G8942" t="s">
        <v>10</v>
      </c>
      <c r="H8942" t="s">
        <v>39</v>
      </c>
      <c r="I8942" t="s">
        <v>40</v>
      </c>
      <c r="J8942" t="s">
        <v>1342</v>
      </c>
      <c r="K8942" s="17">
        <v>16.68</v>
      </c>
      <c r="L8942" s="17">
        <v>3</v>
      </c>
      <c r="M8942" s="17">
        <v>5.21</v>
      </c>
      <c r="N8942" s="17" t="str">
        <f>IF(SalesData[[#This Row],[Profit]]&gt;0,"Profit","Loss")</f>
        <v>Profit</v>
      </c>
    </row>
    <row r="8943" spans="1:14" x14ac:dyDescent="0.25">
      <c r="A8943" s="1">
        <v>43027</v>
      </c>
      <c r="B8943" s="3">
        <f t="shared" si="417"/>
        <v>2017</v>
      </c>
      <c r="C8943" s="3">
        <f t="shared" si="418"/>
        <v>10</v>
      </c>
      <c r="D8943" t="s">
        <v>456</v>
      </c>
      <c r="E8943" t="str">
        <f t="shared" si="419"/>
        <v>Tracy Hopkins20171019</v>
      </c>
      <c r="F8943">
        <f>IF(COUNTIF($E$2:E8943, E8943) = 1, MAX($F$1:F8942) + 1, INDEX($F$1:F8942, MATCH(E8943, $E$1:E8942, 0)))</f>
        <v>4451</v>
      </c>
      <c r="G8943" t="s">
        <v>245</v>
      </c>
      <c r="H8943" t="s">
        <v>11</v>
      </c>
      <c r="I8943" t="s">
        <v>20</v>
      </c>
      <c r="J8943" t="s">
        <v>828</v>
      </c>
      <c r="K8943" s="17">
        <v>1633.19</v>
      </c>
      <c r="L8943" s="17">
        <v>4</v>
      </c>
      <c r="M8943" s="17">
        <v>-1306.55</v>
      </c>
      <c r="N8943" s="17" t="str">
        <f>IF(SalesData[[#This Row],[Profit]]&gt;0,"Profit","Loss")</f>
        <v>Loss</v>
      </c>
    </row>
    <row r="8944" spans="1:14" x14ac:dyDescent="0.25">
      <c r="A8944" s="1">
        <v>43027</v>
      </c>
      <c r="B8944" s="3">
        <f t="shared" si="417"/>
        <v>2017</v>
      </c>
      <c r="C8944" s="3">
        <f t="shared" si="418"/>
        <v>10</v>
      </c>
      <c r="D8944" t="s">
        <v>1190</v>
      </c>
      <c r="E8944" t="str">
        <f t="shared" si="419"/>
        <v>Hilary Holden20171019</v>
      </c>
      <c r="F8944">
        <f>IF(COUNTIF($E$2:E8944, E8944) = 1, MAX($F$1:F8943) + 1, INDEX($F$1:F8943, MATCH(E8944, $E$1:E8943, 0)))</f>
        <v>4452</v>
      </c>
      <c r="G8944" t="s">
        <v>27</v>
      </c>
      <c r="H8944" t="s">
        <v>11</v>
      </c>
      <c r="I8944" t="s">
        <v>63</v>
      </c>
      <c r="J8944" t="s">
        <v>2481</v>
      </c>
      <c r="K8944" s="17">
        <v>8.9600000000000009</v>
      </c>
      <c r="L8944" s="17">
        <v>2</v>
      </c>
      <c r="M8944" s="17">
        <v>4.3</v>
      </c>
      <c r="N8944" s="17" t="str">
        <f>IF(SalesData[[#This Row],[Profit]]&gt;0,"Profit","Loss")</f>
        <v>Profit</v>
      </c>
    </row>
    <row r="8945" spans="1:14" x14ac:dyDescent="0.25">
      <c r="A8945" s="1">
        <v>43027</v>
      </c>
      <c r="B8945" s="3">
        <f t="shared" si="417"/>
        <v>2017</v>
      </c>
      <c r="C8945" s="3">
        <f t="shared" si="418"/>
        <v>10</v>
      </c>
      <c r="D8945" t="s">
        <v>1190</v>
      </c>
      <c r="E8945" t="str">
        <f t="shared" si="419"/>
        <v>Hilary Holden20171019</v>
      </c>
      <c r="F8945">
        <f>IF(COUNTIF($E$2:E8945, E8945) = 1, MAX($F$1:F8944) + 1, INDEX($F$1:F8944, MATCH(E8945, $E$1:E8944, 0)))</f>
        <v>4452</v>
      </c>
      <c r="G8945" t="s">
        <v>27</v>
      </c>
      <c r="H8945" t="s">
        <v>11</v>
      </c>
      <c r="I8945" t="s">
        <v>16</v>
      </c>
      <c r="J8945" t="s">
        <v>447</v>
      </c>
      <c r="K8945" s="17">
        <v>31.5</v>
      </c>
      <c r="L8945" s="17">
        <v>10</v>
      </c>
      <c r="M8945" s="17">
        <v>15.12</v>
      </c>
      <c r="N8945" s="17" t="str">
        <f>IF(SalesData[[#This Row],[Profit]]&gt;0,"Profit","Loss")</f>
        <v>Profit</v>
      </c>
    </row>
    <row r="8946" spans="1:14" x14ac:dyDescent="0.25">
      <c r="A8946" s="1">
        <v>43027</v>
      </c>
      <c r="B8946" s="3">
        <f t="shared" si="417"/>
        <v>2017</v>
      </c>
      <c r="C8946" s="3">
        <f t="shared" si="418"/>
        <v>10</v>
      </c>
      <c r="D8946" t="s">
        <v>1190</v>
      </c>
      <c r="E8946" t="str">
        <f t="shared" si="419"/>
        <v>Hilary Holden20171019</v>
      </c>
      <c r="F8946">
        <f>IF(COUNTIF($E$2:E8946, E8946) = 1, MAX($F$1:F8945) + 1, INDEX($F$1:F8945, MATCH(E8946, $E$1:E8945, 0)))</f>
        <v>4452</v>
      </c>
      <c r="G8946" t="s">
        <v>27</v>
      </c>
      <c r="H8946" t="s">
        <v>34</v>
      </c>
      <c r="I8946" t="s">
        <v>47</v>
      </c>
      <c r="J8946" t="s">
        <v>1732</v>
      </c>
      <c r="K8946" s="17">
        <v>30.56</v>
      </c>
      <c r="L8946" s="17">
        <v>2</v>
      </c>
      <c r="M8946" s="17">
        <v>10.39</v>
      </c>
      <c r="N8946" s="17" t="str">
        <f>IF(SalesData[[#This Row],[Profit]]&gt;0,"Profit","Loss")</f>
        <v>Profit</v>
      </c>
    </row>
    <row r="8947" spans="1:14" x14ac:dyDescent="0.25">
      <c r="A8947" s="1">
        <v>43027</v>
      </c>
      <c r="B8947" s="3">
        <f t="shared" si="417"/>
        <v>2017</v>
      </c>
      <c r="C8947" s="3">
        <f t="shared" si="418"/>
        <v>10</v>
      </c>
      <c r="D8947" t="s">
        <v>1190</v>
      </c>
      <c r="E8947" t="str">
        <f t="shared" si="419"/>
        <v>Hilary Holden20171019</v>
      </c>
      <c r="F8947">
        <f>IF(COUNTIF($E$2:E8947, E8947) = 1, MAX($F$1:F8946) + 1, INDEX($F$1:F8946, MATCH(E8947, $E$1:E8946, 0)))</f>
        <v>4452</v>
      </c>
      <c r="G8947" t="s">
        <v>27</v>
      </c>
      <c r="H8947" t="s">
        <v>34</v>
      </c>
      <c r="I8947" t="s">
        <v>145</v>
      </c>
      <c r="J8947" t="s">
        <v>2227</v>
      </c>
      <c r="K8947" s="17">
        <v>24.37</v>
      </c>
      <c r="L8947" s="17">
        <v>2</v>
      </c>
      <c r="M8947" s="17">
        <v>-3.35</v>
      </c>
      <c r="N8947" s="17" t="str">
        <f>IF(SalesData[[#This Row],[Profit]]&gt;0,"Profit","Loss")</f>
        <v>Loss</v>
      </c>
    </row>
    <row r="8948" spans="1:14" x14ac:dyDescent="0.25">
      <c r="A8948" s="1">
        <v>43027</v>
      </c>
      <c r="B8948" s="3">
        <f t="shared" si="417"/>
        <v>2017</v>
      </c>
      <c r="C8948" s="3">
        <f t="shared" si="418"/>
        <v>10</v>
      </c>
      <c r="D8948" t="s">
        <v>1714</v>
      </c>
      <c r="E8948" t="str">
        <f t="shared" si="419"/>
        <v>Mary O'Rourke20171019</v>
      </c>
      <c r="F8948">
        <f>IF(COUNTIF($E$2:E8948, E8948) = 1, MAX($F$1:F8947) + 1, INDEX($F$1:F8947, MATCH(E8948, $E$1:E8947, 0)))</f>
        <v>4453</v>
      </c>
      <c r="G8948" t="s">
        <v>15</v>
      </c>
      <c r="H8948" t="s">
        <v>34</v>
      </c>
      <c r="I8948" t="s">
        <v>145</v>
      </c>
      <c r="J8948" t="s">
        <v>1496</v>
      </c>
      <c r="K8948" s="17">
        <v>91.28</v>
      </c>
      <c r="L8948" s="17">
        <v>1</v>
      </c>
      <c r="M8948" s="17">
        <v>-67.540000000000006</v>
      </c>
      <c r="N8948" s="17" t="str">
        <f>IF(SalesData[[#This Row],[Profit]]&gt;0,"Profit","Loss")</f>
        <v>Loss</v>
      </c>
    </row>
    <row r="8949" spans="1:14" x14ac:dyDescent="0.25">
      <c r="A8949" s="1">
        <v>43027</v>
      </c>
      <c r="B8949" s="3">
        <f t="shared" si="417"/>
        <v>2017</v>
      </c>
      <c r="C8949" s="3">
        <f t="shared" si="418"/>
        <v>10</v>
      </c>
      <c r="D8949" t="s">
        <v>383</v>
      </c>
      <c r="E8949" t="str">
        <f t="shared" si="419"/>
        <v>Christina Anderson20171019</v>
      </c>
      <c r="F8949">
        <f>IF(COUNTIF($E$2:E8949, E8949) = 1, MAX($F$1:F8948) + 1, INDEX($F$1:F8948, MATCH(E8949, $E$1:E8948, 0)))</f>
        <v>4454</v>
      </c>
      <c r="G8949" t="s">
        <v>10</v>
      </c>
      <c r="H8949" t="s">
        <v>11</v>
      </c>
      <c r="I8949" t="s">
        <v>20</v>
      </c>
      <c r="J8949" t="s">
        <v>1160</v>
      </c>
      <c r="K8949" s="17">
        <v>2.0699999999999998</v>
      </c>
      <c r="L8949" s="17">
        <v>2</v>
      </c>
      <c r="M8949" s="17">
        <v>-3.52</v>
      </c>
      <c r="N8949" s="17" t="str">
        <f>IF(SalesData[[#This Row],[Profit]]&gt;0,"Profit","Loss")</f>
        <v>Loss</v>
      </c>
    </row>
    <row r="8950" spans="1:14" x14ac:dyDescent="0.25">
      <c r="A8950" s="1">
        <v>43027</v>
      </c>
      <c r="B8950" s="3">
        <f t="shared" si="417"/>
        <v>2017</v>
      </c>
      <c r="C8950" s="3">
        <f t="shared" si="418"/>
        <v>10</v>
      </c>
      <c r="D8950" t="s">
        <v>383</v>
      </c>
      <c r="E8950" t="str">
        <f t="shared" si="419"/>
        <v>Christina Anderson20171019</v>
      </c>
      <c r="F8950">
        <f>IF(COUNTIF($E$2:E8950, E8950) = 1, MAX($F$1:F8949) + 1, INDEX($F$1:F8949, MATCH(E8950, $E$1:E8949, 0)))</f>
        <v>4454</v>
      </c>
      <c r="G8950" t="s">
        <v>10</v>
      </c>
      <c r="H8950" t="s">
        <v>34</v>
      </c>
      <c r="I8950" t="s">
        <v>74</v>
      </c>
      <c r="J8950" t="s">
        <v>2413</v>
      </c>
      <c r="K8950" s="17">
        <v>328.4</v>
      </c>
      <c r="L8950" s="17">
        <v>3</v>
      </c>
      <c r="M8950" s="17">
        <v>-91.76</v>
      </c>
      <c r="N8950" s="17" t="str">
        <f>IF(SalesData[[#This Row],[Profit]]&gt;0,"Profit","Loss")</f>
        <v>Loss</v>
      </c>
    </row>
    <row r="8951" spans="1:14" x14ac:dyDescent="0.25">
      <c r="A8951" s="1">
        <v>43027</v>
      </c>
      <c r="B8951" s="3">
        <f t="shared" si="417"/>
        <v>2017</v>
      </c>
      <c r="C8951" s="3">
        <f t="shared" si="418"/>
        <v>10</v>
      </c>
      <c r="D8951" t="s">
        <v>225</v>
      </c>
      <c r="E8951" t="str">
        <f t="shared" si="419"/>
        <v>Joy Smith20171019</v>
      </c>
      <c r="F8951">
        <f>IF(COUNTIF($E$2:E8951, E8951) = 1, MAX($F$1:F8950) + 1, INDEX($F$1:F8950, MATCH(E8951, $E$1:E8950, 0)))</f>
        <v>4455</v>
      </c>
      <c r="G8951" t="s">
        <v>27</v>
      </c>
      <c r="H8951" t="s">
        <v>11</v>
      </c>
      <c r="I8951" t="s">
        <v>20</v>
      </c>
      <c r="J8951" t="s">
        <v>2120</v>
      </c>
      <c r="K8951" s="17">
        <v>39.619999999999997</v>
      </c>
      <c r="L8951" s="17">
        <v>3</v>
      </c>
      <c r="M8951" s="17">
        <v>13.87</v>
      </c>
      <c r="N8951" s="17" t="str">
        <f>IF(SalesData[[#This Row],[Profit]]&gt;0,"Profit","Loss")</f>
        <v>Profit</v>
      </c>
    </row>
    <row r="8952" spans="1:14" x14ac:dyDescent="0.25">
      <c r="A8952" s="1">
        <v>43028</v>
      </c>
      <c r="B8952" s="3">
        <f t="shared" si="417"/>
        <v>2017</v>
      </c>
      <c r="C8952" s="3">
        <f t="shared" si="418"/>
        <v>10</v>
      </c>
      <c r="D8952" t="s">
        <v>922</v>
      </c>
      <c r="E8952" t="str">
        <f t="shared" si="419"/>
        <v>Ed Braxton20171020</v>
      </c>
      <c r="F8952">
        <f>IF(COUNTIF($E$2:E8952, E8952) = 1, MAX($F$1:F8951) + 1, INDEX($F$1:F8951, MATCH(E8952, $E$1:E8951, 0)))</f>
        <v>4456</v>
      </c>
      <c r="G8952" t="s">
        <v>78</v>
      </c>
      <c r="H8952" t="s">
        <v>34</v>
      </c>
      <c r="I8952" t="s">
        <v>145</v>
      </c>
      <c r="J8952" t="s">
        <v>741</v>
      </c>
      <c r="K8952" s="17">
        <v>284.36</v>
      </c>
      <c r="L8952" s="17">
        <v>2</v>
      </c>
      <c r="M8952" s="17">
        <v>-75.83</v>
      </c>
      <c r="N8952" s="17" t="str">
        <f>IF(SalesData[[#This Row],[Profit]]&gt;0,"Profit","Loss")</f>
        <v>Loss</v>
      </c>
    </row>
    <row r="8953" spans="1:14" x14ac:dyDescent="0.25">
      <c r="A8953" s="1">
        <v>43028</v>
      </c>
      <c r="B8953" s="3">
        <f t="shared" si="417"/>
        <v>2017</v>
      </c>
      <c r="C8953" s="3">
        <f t="shared" si="418"/>
        <v>10</v>
      </c>
      <c r="D8953" t="s">
        <v>922</v>
      </c>
      <c r="E8953" t="str">
        <f t="shared" si="419"/>
        <v>Ed Braxton20171020</v>
      </c>
      <c r="F8953">
        <f>IF(COUNTIF($E$2:E8953, E8953) = 1, MAX($F$1:F8952) + 1, INDEX($F$1:F8952, MATCH(E8953, $E$1:E8952, 0)))</f>
        <v>4456</v>
      </c>
      <c r="G8953" t="s">
        <v>78</v>
      </c>
      <c r="H8953" t="s">
        <v>11</v>
      </c>
      <c r="I8953" t="s">
        <v>18</v>
      </c>
      <c r="J8953" t="s">
        <v>1958</v>
      </c>
      <c r="K8953" s="17">
        <v>665.41</v>
      </c>
      <c r="L8953" s="17">
        <v>2</v>
      </c>
      <c r="M8953" s="17">
        <v>66.540000000000006</v>
      </c>
      <c r="N8953" s="17" t="str">
        <f>IF(SalesData[[#This Row],[Profit]]&gt;0,"Profit","Loss")</f>
        <v>Profit</v>
      </c>
    </row>
    <row r="8954" spans="1:14" x14ac:dyDescent="0.25">
      <c r="A8954" s="1">
        <v>43028</v>
      </c>
      <c r="B8954" s="3">
        <f t="shared" si="417"/>
        <v>2017</v>
      </c>
      <c r="C8954" s="3">
        <f t="shared" si="418"/>
        <v>10</v>
      </c>
      <c r="D8954" t="s">
        <v>1485</v>
      </c>
      <c r="E8954" t="str">
        <f t="shared" si="419"/>
        <v>Ivan Gibson20171020</v>
      </c>
      <c r="F8954">
        <f>IF(COUNTIF($E$2:E8954, E8954) = 1, MAX($F$1:F8953) + 1, INDEX($F$1:F8953, MATCH(E8954, $E$1:E8953, 0)))</f>
        <v>4457</v>
      </c>
      <c r="G8954" t="s">
        <v>101</v>
      </c>
      <c r="H8954" t="s">
        <v>11</v>
      </c>
      <c r="I8954" t="s">
        <v>24</v>
      </c>
      <c r="J8954" t="s">
        <v>1844</v>
      </c>
      <c r="K8954" s="17">
        <v>13.36</v>
      </c>
      <c r="L8954" s="17">
        <v>4</v>
      </c>
      <c r="M8954" s="17">
        <v>4.1399999999999997</v>
      </c>
      <c r="N8954" s="17" t="str">
        <f>IF(SalesData[[#This Row],[Profit]]&gt;0,"Profit","Loss")</f>
        <v>Profit</v>
      </c>
    </row>
    <row r="8955" spans="1:14" x14ac:dyDescent="0.25">
      <c r="A8955" s="1">
        <v>43028</v>
      </c>
      <c r="B8955" s="3">
        <f t="shared" si="417"/>
        <v>2017</v>
      </c>
      <c r="C8955" s="3">
        <f t="shared" si="418"/>
        <v>10</v>
      </c>
      <c r="D8955" t="s">
        <v>1485</v>
      </c>
      <c r="E8955" t="str">
        <f t="shared" si="419"/>
        <v>Ivan Gibson20171020</v>
      </c>
      <c r="F8955">
        <f>IF(COUNTIF($E$2:E8955, E8955) = 1, MAX($F$1:F8954) + 1, INDEX($F$1:F8954, MATCH(E8955, $E$1:E8954, 0)))</f>
        <v>4457</v>
      </c>
      <c r="G8955" t="s">
        <v>101</v>
      </c>
      <c r="H8955" t="s">
        <v>11</v>
      </c>
      <c r="I8955" t="s">
        <v>12</v>
      </c>
      <c r="J8955" t="s">
        <v>1052</v>
      </c>
      <c r="K8955" s="17">
        <v>39.96</v>
      </c>
      <c r="L8955" s="17">
        <v>2</v>
      </c>
      <c r="M8955" s="17">
        <v>18.78</v>
      </c>
      <c r="N8955" s="17" t="str">
        <f>IF(SalesData[[#This Row],[Profit]]&gt;0,"Profit","Loss")</f>
        <v>Profit</v>
      </c>
    </row>
    <row r="8956" spans="1:14" x14ac:dyDescent="0.25">
      <c r="A8956" s="1">
        <v>43028</v>
      </c>
      <c r="B8956" s="3">
        <f t="shared" si="417"/>
        <v>2017</v>
      </c>
      <c r="C8956" s="3">
        <f t="shared" si="418"/>
        <v>10</v>
      </c>
      <c r="D8956" t="s">
        <v>1485</v>
      </c>
      <c r="E8956" t="str">
        <f t="shared" si="419"/>
        <v>Ivan Gibson20171020</v>
      </c>
      <c r="F8956">
        <f>IF(COUNTIF($E$2:E8956, E8956) = 1, MAX($F$1:F8955) + 1, INDEX($F$1:F8955, MATCH(E8956, $E$1:E8955, 0)))</f>
        <v>4457</v>
      </c>
      <c r="G8956" t="s">
        <v>101</v>
      </c>
      <c r="H8956" t="s">
        <v>11</v>
      </c>
      <c r="I8956" t="s">
        <v>20</v>
      </c>
      <c r="J8956" t="s">
        <v>1896</v>
      </c>
      <c r="K8956" s="17">
        <v>145.85</v>
      </c>
      <c r="L8956" s="17">
        <v>5</v>
      </c>
      <c r="M8956" s="17">
        <v>70.010000000000005</v>
      </c>
      <c r="N8956" s="17" t="str">
        <f>IF(SalesData[[#This Row],[Profit]]&gt;0,"Profit","Loss")</f>
        <v>Profit</v>
      </c>
    </row>
    <row r="8957" spans="1:14" x14ac:dyDescent="0.25">
      <c r="A8957" s="1">
        <v>43028</v>
      </c>
      <c r="B8957" s="3">
        <f t="shared" si="417"/>
        <v>2017</v>
      </c>
      <c r="C8957" s="3">
        <f t="shared" si="418"/>
        <v>10</v>
      </c>
      <c r="D8957" t="s">
        <v>2641</v>
      </c>
      <c r="E8957" t="str">
        <f t="shared" si="419"/>
        <v>Justin Ellison20171020</v>
      </c>
      <c r="F8957">
        <f>IF(COUNTIF($E$2:E8957, E8957) = 1, MAX($F$1:F8956) + 1, INDEX($F$1:F8956, MATCH(E8957, $E$1:E8956, 0)))</f>
        <v>4458</v>
      </c>
      <c r="G8957" t="s">
        <v>27</v>
      </c>
      <c r="H8957" t="s">
        <v>11</v>
      </c>
      <c r="I8957" t="s">
        <v>16</v>
      </c>
      <c r="J8957" t="s">
        <v>2260</v>
      </c>
      <c r="K8957" s="17">
        <v>3.75</v>
      </c>
      <c r="L8957" s="17">
        <v>1</v>
      </c>
      <c r="M8957" s="17">
        <v>1.8</v>
      </c>
      <c r="N8957" s="17" t="str">
        <f>IF(SalesData[[#This Row],[Profit]]&gt;0,"Profit","Loss")</f>
        <v>Profit</v>
      </c>
    </row>
    <row r="8958" spans="1:14" x14ac:dyDescent="0.25">
      <c r="A8958" s="1">
        <v>43028</v>
      </c>
      <c r="B8958" s="3">
        <f t="shared" si="417"/>
        <v>2017</v>
      </c>
      <c r="C8958" s="3">
        <f t="shared" si="418"/>
        <v>10</v>
      </c>
      <c r="D8958" t="s">
        <v>2641</v>
      </c>
      <c r="E8958" t="str">
        <f t="shared" si="419"/>
        <v>Justin Ellison20171020</v>
      </c>
      <c r="F8958">
        <f>IF(COUNTIF($E$2:E8958, E8958) = 1, MAX($F$1:F8957) + 1, INDEX($F$1:F8957, MATCH(E8958, $E$1:E8957, 0)))</f>
        <v>4458</v>
      </c>
      <c r="G8958" t="s">
        <v>27</v>
      </c>
      <c r="H8958" t="s">
        <v>11</v>
      </c>
      <c r="I8958" t="s">
        <v>20</v>
      </c>
      <c r="J8958" t="s">
        <v>914</v>
      </c>
      <c r="K8958" s="17">
        <v>20.93</v>
      </c>
      <c r="L8958" s="17">
        <v>4</v>
      </c>
      <c r="M8958" s="17">
        <v>7.59</v>
      </c>
      <c r="N8958" s="17" t="str">
        <f>IF(SalesData[[#This Row],[Profit]]&gt;0,"Profit","Loss")</f>
        <v>Profit</v>
      </c>
    </row>
    <row r="8959" spans="1:14" x14ac:dyDescent="0.25">
      <c r="A8959" s="1">
        <v>43028</v>
      </c>
      <c r="B8959" s="3">
        <f t="shared" si="417"/>
        <v>2017</v>
      </c>
      <c r="C8959" s="3">
        <f t="shared" si="418"/>
        <v>10</v>
      </c>
      <c r="D8959" t="s">
        <v>1088</v>
      </c>
      <c r="E8959" t="str">
        <f t="shared" si="419"/>
        <v>Matt Abelman20171020</v>
      </c>
      <c r="F8959">
        <f>IF(COUNTIF($E$2:E8959, E8959) = 1, MAX($F$1:F8958) + 1, INDEX($F$1:F8958, MATCH(E8959, $E$1:E8958, 0)))</f>
        <v>4459</v>
      </c>
      <c r="G8959" t="s">
        <v>23</v>
      </c>
      <c r="H8959" t="s">
        <v>11</v>
      </c>
      <c r="I8959" t="s">
        <v>12</v>
      </c>
      <c r="J8959" t="s">
        <v>306</v>
      </c>
      <c r="K8959" s="17">
        <v>45.53</v>
      </c>
      <c r="L8959" s="17">
        <v>3</v>
      </c>
      <c r="M8959" s="17">
        <v>15.93</v>
      </c>
      <c r="N8959" s="17" t="str">
        <f>IF(SalesData[[#This Row],[Profit]]&gt;0,"Profit","Loss")</f>
        <v>Profit</v>
      </c>
    </row>
    <row r="8960" spans="1:14" x14ac:dyDescent="0.25">
      <c r="A8960" s="1">
        <v>43028</v>
      </c>
      <c r="B8960" s="3">
        <f t="shared" si="417"/>
        <v>2017</v>
      </c>
      <c r="C8960" s="3">
        <f t="shared" si="418"/>
        <v>10</v>
      </c>
      <c r="D8960" t="s">
        <v>301</v>
      </c>
      <c r="E8960" t="str">
        <f t="shared" si="419"/>
        <v>Rick Bensley20171020</v>
      </c>
      <c r="F8960">
        <f>IF(COUNTIF($E$2:E8960, E8960) = 1, MAX($F$1:F8959) + 1, INDEX($F$1:F8959, MATCH(E8960, $E$1:E8959, 0)))</f>
        <v>4460</v>
      </c>
      <c r="G8960" t="s">
        <v>149</v>
      </c>
      <c r="H8960" t="s">
        <v>11</v>
      </c>
      <c r="I8960" t="s">
        <v>16</v>
      </c>
      <c r="J8960" t="s">
        <v>2581</v>
      </c>
      <c r="K8960" s="17">
        <v>24.55</v>
      </c>
      <c r="L8960" s="17">
        <v>5</v>
      </c>
      <c r="M8960" s="17">
        <v>12.03</v>
      </c>
      <c r="N8960" s="17" t="str">
        <f>IF(SalesData[[#This Row],[Profit]]&gt;0,"Profit","Loss")</f>
        <v>Profit</v>
      </c>
    </row>
    <row r="8961" spans="1:14" x14ac:dyDescent="0.25">
      <c r="A8961" s="1">
        <v>43028</v>
      </c>
      <c r="B8961" s="3">
        <f t="shared" si="417"/>
        <v>2017</v>
      </c>
      <c r="C8961" s="3">
        <f t="shared" si="418"/>
        <v>10</v>
      </c>
      <c r="D8961" t="s">
        <v>1279</v>
      </c>
      <c r="E8961" t="str">
        <f t="shared" si="419"/>
        <v>Pete Takahito20171020</v>
      </c>
      <c r="F8961">
        <f>IF(COUNTIF($E$2:E8961, E8961) = 1, MAX($F$1:F8960) + 1, INDEX($F$1:F8960, MATCH(E8961, $E$1:E8960, 0)))</f>
        <v>4461</v>
      </c>
      <c r="G8961" t="s">
        <v>123</v>
      </c>
      <c r="H8961" t="s">
        <v>11</v>
      </c>
      <c r="I8961" t="s">
        <v>18</v>
      </c>
      <c r="J8961" t="s">
        <v>1780</v>
      </c>
      <c r="K8961" s="17">
        <v>4.7699999999999996</v>
      </c>
      <c r="L8961" s="17">
        <v>2</v>
      </c>
      <c r="M8961" s="17">
        <v>-0.77</v>
      </c>
      <c r="N8961" s="17" t="str">
        <f>IF(SalesData[[#This Row],[Profit]]&gt;0,"Profit","Loss")</f>
        <v>Loss</v>
      </c>
    </row>
    <row r="8962" spans="1:14" x14ac:dyDescent="0.25">
      <c r="A8962" s="1">
        <v>43028</v>
      </c>
      <c r="B8962" s="3">
        <f t="shared" ref="B8962:B9025" si="420">YEAR(A8962)</f>
        <v>2017</v>
      </c>
      <c r="C8962" s="3">
        <f t="shared" ref="C8962:C9025" si="421">MONTH(A8962)</f>
        <v>10</v>
      </c>
      <c r="D8962" t="s">
        <v>1279</v>
      </c>
      <c r="E8962" t="str">
        <f t="shared" ref="E8962:E9025" si="422">D8962 &amp; TEXT(A8962, "yyyymmdd")</f>
        <v>Pete Takahito20171020</v>
      </c>
      <c r="F8962">
        <f>IF(COUNTIF($E$2:E8962, E8962) = 1, MAX($F$1:F8961) + 1, INDEX($F$1:F8961, MATCH(E8962, $E$1:E8961, 0)))</f>
        <v>4461</v>
      </c>
      <c r="G8962" t="s">
        <v>123</v>
      </c>
      <c r="H8962" t="s">
        <v>11</v>
      </c>
      <c r="I8962" t="s">
        <v>12</v>
      </c>
      <c r="J8962" t="s">
        <v>135</v>
      </c>
      <c r="K8962" s="17">
        <v>6.67</v>
      </c>
      <c r="L8962" s="17">
        <v>1</v>
      </c>
      <c r="M8962" s="17">
        <v>2.5</v>
      </c>
      <c r="N8962" s="17" t="str">
        <f>IF(SalesData[[#This Row],[Profit]]&gt;0,"Profit","Loss")</f>
        <v>Profit</v>
      </c>
    </row>
    <row r="8963" spans="1:14" x14ac:dyDescent="0.25">
      <c r="A8963" s="1">
        <v>43028</v>
      </c>
      <c r="B8963" s="3">
        <f t="shared" si="420"/>
        <v>2017</v>
      </c>
      <c r="C8963" s="3">
        <f t="shared" si="421"/>
        <v>10</v>
      </c>
      <c r="D8963" t="s">
        <v>1279</v>
      </c>
      <c r="E8963" t="str">
        <f t="shared" si="422"/>
        <v>Pete Takahito20171020</v>
      </c>
      <c r="F8963">
        <f>IF(COUNTIF($E$2:E8963, E8963) = 1, MAX($F$1:F8962) + 1, INDEX($F$1:F8962, MATCH(E8963, $E$1:E8962, 0)))</f>
        <v>4461</v>
      </c>
      <c r="G8963" t="s">
        <v>123</v>
      </c>
      <c r="H8963" t="s">
        <v>11</v>
      </c>
      <c r="I8963" t="s">
        <v>24</v>
      </c>
      <c r="J8963" t="s">
        <v>869</v>
      </c>
      <c r="K8963" s="17">
        <v>4.45</v>
      </c>
      <c r="L8963" s="17">
        <v>2</v>
      </c>
      <c r="M8963" s="17">
        <v>1.1100000000000001</v>
      </c>
      <c r="N8963" s="17" t="str">
        <f>IF(SalesData[[#This Row],[Profit]]&gt;0,"Profit","Loss")</f>
        <v>Profit</v>
      </c>
    </row>
    <row r="8964" spans="1:14" x14ac:dyDescent="0.25">
      <c r="A8964" s="1">
        <v>43028</v>
      </c>
      <c r="B8964" s="3">
        <f t="shared" si="420"/>
        <v>2017</v>
      </c>
      <c r="C8964" s="3">
        <f t="shared" si="421"/>
        <v>10</v>
      </c>
      <c r="D8964" t="s">
        <v>1279</v>
      </c>
      <c r="E8964" t="str">
        <f t="shared" si="422"/>
        <v>Pete Takahito20171020</v>
      </c>
      <c r="F8964">
        <f>IF(COUNTIF($E$2:E8964, E8964) = 1, MAX($F$1:F8963) + 1, INDEX($F$1:F8963, MATCH(E8964, $E$1:E8963, 0)))</f>
        <v>4461</v>
      </c>
      <c r="G8964" t="s">
        <v>123</v>
      </c>
      <c r="H8964" t="s">
        <v>34</v>
      </c>
      <c r="I8964" t="s">
        <v>47</v>
      </c>
      <c r="J8964" t="s">
        <v>1607</v>
      </c>
      <c r="K8964" s="17">
        <v>43.94</v>
      </c>
      <c r="L8964" s="17">
        <v>4</v>
      </c>
      <c r="M8964" s="17">
        <v>6.04</v>
      </c>
      <c r="N8964" s="17" t="str">
        <f>IF(SalesData[[#This Row],[Profit]]&gt;0,"Profit","Loss")</f>
        <v>Profit</v>
      </c>
    </row>
    <row r="8965" spans="1:14" x14ac:dyDescent="0.25">
      <c r="A8965" s="1">
        <v>43028</v>
      </c>
      <c r="B8965" s="3">
        <f t="shared" si="420"/>
        <v>2017</v>
      </c>
      <c r="C8965" s="3">
        <f t="shared" si="421"/>
        <v>10</v>
      </c>
      <c r="D8965" t="s">
        <v>578</v>
      </c>
      <c r="E8965" t="str">
        <f t="shared" si="422"/>
        <v>Muhammed Yedwab20171020</v>
      </c>
      <c r="F8965">
        <f>IF(COUNTIF($E$2:E8965, E8965) = 1, MAX($F$1:F8964) + 1, INDEX($F$1:F8964, MATCH(E8965, $E$1:E8964, 0)))</f>
        <v>4462</v>
      </c>
      <c r="G8965" t="s">
        <v>245</v>
      </c>
      <c r="H8965" t="s">
        <v>39</v>
      </c>
      <c r="I8965" t="s">
        <v>40</v>
      </c>
      <c r="J8965" t="s">
        <v>2603</v>
      </c>
      <c r="K8965" s="17">
        <v>15.98</v>
      </c>
      <c r="L8965" s="17">
        <v>2</v>
      </c>
      <c r="M8965" s="17">
        <v>1.4</v>
      </c>
      <c r="N8965" s="17" t="str">
        <f>IF(SalesData[[#This Row],[Profit]]&gt;0,"Profit","Loss")</f>
        <v>Profit</v>
      </c>
    </row>
    <row r="8966" spans="1:14" x14ac:dyDescent="0.25">
      <c r="A8966" s="1">
        <v>43028</v>
      </c>
      <c r="B8966" s="3">
        <f t="shared" si="420"/>
        <v>2017</v>
      </c>
      <c r="C8966" s="3">
        <f t="shared" si="421"/>
        <v>10</v>
      </c>
      <c r="D8966" t="s">
        <v>578</v>
      </c>
      <c r="E8966" t="str">
        <f t="shared" si="422"/>
        <v>Muhammed Yedwab20171020</v>
      </c>
      <c r="F8966">
        <f>IF(COUNTIF($E$2:E8966, E8966) = 1, MAX($F$1:F8965) + 1, INDEX($F$1:F8965, MATCH(E8966, $E$1:E8965, 0)))</f>
        <v>4462</v>
      </c>
      <c r="G8966" t="s">
        <v>245</v>
      </c>
      <c r="H8966" t="s">
        <v>11</v>
      </c>
      <c r="I8966" t="s">
        <v>12</v>
      </c>
      <c r="J8966" t="s">
        <v>1105</v>
      </c>
      <c r="K8966" s="17">
        <v>14.35</v>
      </c>
      <c r="L8966" s="17">
        <v>3</v>
      </c>
      <c r="M8966" s="17">
        <v>4.49</v>
      </c>
      <c r="N8966" s="17" t="str">
        <f>IF(SalesData[[#This Row],[Profit]]&gt;0,"Profit","Loss")</f>
        <v>Profit</v>
      </c>
    </row>
    <row r="8967" spans="1:14" x14ac:dyDescent="0.25">
      <c r="A8967" s="1">
        <v>43029</v>
      </c>
      <c r="B8967" s="3">
        <f t="shared" si="420"/>
        <v>2017</v>
      </c>
      <c r="C8967" s="3">
        <f t="shared" si="421"/>
        <v>10</v>
      </c>
      <c r="D8967" t="s">
        <v>2710</v>
      </c>
      <c r="E8967" t="str">
        <f t="shared" si="422"/>
        <v>Patricia Hirasaki20171021</v>
      </c>
      <c r="F8967">
        <f>IF(COUNTIF($E$2:E8967, E8967) = 1, MAX($F$1:F8966) + 1, INDEX($F$1:F8966, MATCH(E8967, $E$1:E8966, 0)))</f>
        <v>4463</v>
      </c>
      <c r="G8967" t="s">
        <v>123</v>
      </c>
      <c r="H8967" t="s">
        <v>34</v>
      </c>
      <c r="I8967" t="s">
        <v>35</v>
      </c>
      <c r="J8967" t="s">
        <v>294</v>
      </c>
      <c r="K8967" s="17">
        <v>683.95</v>
      </c>
      <c r="L8967" s="17">
        <v>3</v>
      </c>
      <c r="M8967" s="17">
        <v>42.75</v>
      </c>
      <c r="N8967" s="17" t="str">
        <f>IF(SalesData[[#This Row],[Profit]]&gt;0,"Profit","Loss")</f>
        <v>Profit</v>
      </c>
    </row>
    <row r="8968" spans="1:14" x14ac:dyDescent="0.25">
      <c r="A8968" s="1">
        <v>43029</v>
      </c>
      <c r="B8968" s="3">
        <f t="shared" si="420"/>
        <v>2017</v>
      </c>
      <c r="C8968" s="3">
        <f t="shared" si="421"/>
        <v>10</v>
      </c>
      <c r="D8968" t="s">
        <v>2710</v>
      </c>
      <c r="E8968" t="str">
        <f t="shared" si="422"/>
        <v>Patricia Hirasaki20171021</v>
      </c>
      <c r="F8968">
        <f>IF(COUNTIF($E$2:E8968, E8968) = 1, MAX($F$1:F8967) + 1, INDEX($F$1:F8967, MATCH(E8968, $E$1:E8967, 0)))</f>
        <v>4463</v>
      </c>
      <c r="G8968" t="s">
        <v>123</v>
      </c>
      <c r="H8968" t="s">
        <v>34</v>
      </c>
      <c r="I8968" t="s">
        <v>47</v>
      </c>
      <c r="J8968" t="s">
        <v>309</v>
      </c>
      <c r="K8968" s="17">
        <v>45.7</v>
      </c>
      <c r="L8968" s="17">
        <v>3</v>
      </c>
      <c r="M8968" s="17">
        <v>5.14</v>
      </c>
      <c r="N8968" s="17" t="str">
        <f>IF(SalesData[[#This Row],[Profit]]&gt;0,"Profit","Loss")</f>
        <v>Profit</v>
      </c>
    </row>
    <row r="8969" spans="1:14" x14ac:dyDescent="0.25">
      <c r="A8969" s="1">
        <v>43029</v>
      </c>
      <c r="B8969" s="3">
        <f t="shared" si="420"/>
        <v>2017</v>
      </c>
      <c r="C8969" s="3">
        <f t="shared" si="421"/>
        <v>10</v>
      </c>
      <c r="D8969" t="s">
        <v>1357</v>
      </c>
      <c r="E8969" t="str">
        <f t="shared" si="422"/>
        <v>Sara Luxemburg20171021</v>
      </c>
      <c r="F8969">
        <f>IF(COUNTIF($E$2:E8969, E8969) = 1, MAX($F$1:F8968) + 1, INDEX($F$1:F8968, MATCH(E8969, $E$1:E8968, 0)))</f>
        <v>4464</v>
      </c>
      <c r="G8969" t="s">
        <v>840</v>
      </c>
      <c r="H8969" t="s">
        <v>39</v>
      </c>
      <c r="I8969" t="s">
        <v>40</v>
      </c>
      <c r="J8969" t="s">
        <v>933</v>
      </c>
      <c r="K8969" s="17">
        <v>1439.92</v>
      </c>
      <c r="L8969" s="17">
        <v>8</v>
      </c>
      <c r="M8969" s="17">
        <v>374.38</v>
      </c>
      <c r="N8969" s="17" t="str">
        <f>IF(SalesData[[#This Row],[Profit]]&gt;0,"Profit","Loss")</f>
        <v>Profit</v>
      </c>
    </row>
    <row r="8970" spans="1:14" x14ac:dyDescent="0.25">
      <c r="A8970" s="1">
        <v>43029</v>
      </c>
      <c r="B8970" s="3">
        <f t="shared" si="420"/>
        <v>2017</v>
      </c>
      <c r="C8970" s="3">
        <f t="shared" si="421"/>
        <v>10</v>
      </c>
      <c r="D8970" t="s">
        <v>1357</v>
      </c>
      <c r="E8970" t="str">
        <f t="shared" si="422"/>
        <v>Sara Luxemburg20171021</v>
      </c>
      <c r="F8970">
        <f>IF(COUNTIF($E$2:E8970, E8970) = 1, MAX($F$1:F8969) + 1, INDEX($F$1:F8969, MATCH(E8970, $E$1:E8969, 0)))</f>
        <v>4464</v>
      </c>
      <c r="G8970" t="s">
        <v>840</v>
      </c>
      <c r="H8970" t="s">
        <v>34</v>
      </c>
      <c r="I8970" t="s">
        <v>145</v>
      </c>
      <c r="J8970" t="s">
        <v>1613</v>
      </c>
      <c r="K8970" s="17">
        <v>262.11</v>
      </c>
      <c r="L8970" s="17">
        <v>1</v>
      </c>
      <c r="M8970" s="17">
        <v>62.91</v>
      </c>
      <c r="N8970" s="17" t="str">
        <f>IF(SalesData[[#This Row],[Profit]]&gt;0,"Profit","Loss")</f>
        <v>Profit</v>
      </c>
    </row>
    <row r="8971" spans="1:14" x14ac:dyDescent="0.25">
      <c r="A8971" s="1">
        <v>43029</v>
      </c>
      <c r="B8971" s="3">
        <f t="shared" si="420"/>
        <v>2017</v>
      </c>
      <c r="C8971" s="3">
        <f t="shared" si="421"/>
        <v>10</v>
      </c>
      <c r="D8971" t="s">
        <v>389</v>
      </c>
      <c r="E8971" t="str">
        <f t="shared" si="422"/>
        <v>Damala Kotsonis20171021</v>
      </c>
      <c r="F8971">
        <f>IF(COUNTIF($E$2:E8971, E8971) = 1, MAX($F$1:F8970) + 1, INDEX($F$1:F8970, MATCH(E8971, $E$1:E8970, 0)))</f>
        <v>4465</v>
      </c>
      <c r="G8971" t="s">
        <v>91</v>
      </c>
      <c r="H8971" t="s">
        <v>11</v>
      </c>
      <c r="I8971" t="s">
        <v>12</v>
      </c>
      <c r="J8971" t="s">
        <v>2384</v>
      </c>
      <c r="K8971" s="17">
        <v>5.18</v>
      </c>
      <c r="L8971" s="17">
        <v>1</v>
      </c>
      <c r="M8971" s="17">
        <v>1.81</v>
      </c>
      <c r="N8971" s="17" t="str">
        <f>IF(SalesData[[#This Row],[Profit]]&gt;0,"Profit","Loss")</f>
        <v>Profit</v>
      </c>
    </row>
    <row r="8972" spans="1:14" x14ac:dyDescent="0.25">
      <c r="A8972" s="1">
        <v>43029</v>
      </c>
      <c r="B8972" s="3">
        <f t="shared" si="420"/>
        <v>2017</v>
      </c>
      <c r="C8972" s="3">
        <f t="shared" si="421"/>
        <v>10</v>
      </c>
      <c r="D8972" t="s">
        <v>389</v>
      </c>
      <c r="E8972" t="str">
        <f t="shared" si="422"/>
        <v>Damala Kotsonis20171021</v>
      </c>
      <c r="F8972">
        <f>IF(COUNTIF($E$2:E8972, E8972) = 1, MAX($F$1:F8971) + 1, INDEX($F$1:F8971, MATCH(E8972, $E$1:E8971, 0)))</f>
        <v>4465</v>
      </c>
      <c r="G8972" t="s">
        <v>91</v>
      </c>
      <c r="H8972" t="s">
        <v>34</v>
      </c>
      <c r="I8972" t="s">
        <v>35</v>
      </c>
      <c r="J8972" t="s">
        <v>918</v>
      </c>
      <c r="K8972" s="17">
        <v>478.48</v>
      </c>
      <c r="L8972" s="17">
        <v>2</v>
      </c>
      <c r="M8972" s="17">
        <v>47.85</v>
      </c>
      <c r="N8972" s="17" t="str">
        <f>IF(SalesData[[#This Row],[Profit]]&gt;0,"Profit","Loss")</f>
        <v>Profit</v>
      </c>
    </row>
    <row r="8973" spans="1:14" x14ac:dyDescent="0.25">
      <c r="A8973" s="1">
        <v>43029</v>
      </c>
      <c r="B8973" s="3">
        <f t="shared" si="420"/>
        <v>2017</v>
      </c>
      <c r="C8973" s="3">
        <f t="shared" si="421"/>
        <v>10</v>
      </c>
      <c r="D8973" t="s">
        <v>389</v>
      </c>
      <c r="E8973" t="str">
        <f t="shared" si="422"/>
        <v>Damala Kotsonis20171021</v>
      </c>
      <c r="F8973">
        <f>IF(COUNTIF($E$2:E8973, E8973) = 1, MAX($F$1:F8972) + 1, INDEX($F$1:F8972, MATCH(E8973, $E$1:E8972, 0)))</f>
        <v>4465</v>
      </c>
      <c r="G8973" t="s">
        <v>91</v>
      </c>
      <c r="H8973" t="s">
        <v>39</v>
      </c>
      <c r="I8973" t="s">
        <v>52</v>
      </c>
      <c r="J8973" t="s">
        <v>1985</v>
      </c>
      <c r="K8973" s="17">
        <v>28.4</v>
      </c>
      <c r="L8973" s="17">
        <v>2</v>
      </c>
      <c r="M8973" s="17">
        <v>6.75</v>
      </c>
      <c r="N8973" s="17" t="str">
        <f>IF(SalesData[[#This Row],[Profit]]&gt;0,"Profit","Loss")</f>
        <v>Profit</v>
      </c>
    </row>
    <row r="8974" spans="1:14" x14ac:dyDescent="0.25">
      <c r="A8974" s="1">
        <v>43029</v>
      </c>
      <c r="B8974" s="3">
        <f t="shared" si="420"/>
        <v>2017</v>
      </c>
      <c r="C8974" s="3">
        <f t="shared" si="421"/>
        <v>10</v>
      </c>
      <c r="D8974" t="s">
        <v>1734</v>
      </c>
      <c r="E8974" t="str">
        <f t="shared" si="422"/>
        <v>Michael Dominguez20171021</v>
      </c>
      <c r="F8974">
        <f>IF(COUNTIF($E$2:E8974, E8974) = 1, MAX($F$1:F8973) + 1, INDEX($F$1:F8973, MATCH(E8974, $E$1:E8973, 0)))</f>
        <v>4466</v>
      </c>
      <c r="G8974" t="s">
        <v>129</v>
      </c>
      <c r="H8974" t="s">
        <v>11</v>
      </c>
      <c r="I8974" t="s">
        <v>18</v>
      </c>
      <c r="J8974" t="s">
        <v>19</v>
      </c>
      <c r="K8974" s="17">
        <v>909.12</v>
      </c>
      <c r="L8974" s="17">
        <v>8</v>
      </c>
      <c r="M8974" s="17">
        <v>9.09</v>
      </c>
      <c r="N8974" s="17" t="str">
        <f>IF(SalesData[[#This Row],[Profit]]&gt;0,"Profit","Loss")</f>
        <v>Profit</v>
      </c>
    </row>
    <row r="8975" spans="1:14" x14ac:dyDescent="0.25">
      <c r="A8975" s="1">
        <v>43029</v>
      </c>
      <c r="B8975" s="3">
        <f t="shared" si="420"/>
        <v>2017</v>
      </c>
      <c r="C8975" s="3">
        <f t="shared" si="421"/>
        <v>10</v>
      </c>
      <c r="D8975" t="s">
        <v>2083</v>
      </c>
      <c r="E8975" t="str">
        <f t="shared" si="422"/>
        <v>Neil Knudson20171021</v>
      </c>
      <c r="F8975">
        <f>IF(COUNTIF($E$2:E8975, E8975) = 1, MAX($F$1:F8974) + 1, INDEX($F$1:F8974, MATCH(E8975, $E$1:E8974, 0)))</f>
        <v>4467</v>
      </c>
      <c r="G8975" t="s">
        <v>123</v>
      </c>
      <c r="H8975" t="s">
        <v>11</v>
      </c>
      <c r="I8975" t="s">
        <v>24</v>
      </c>
      <c r="J8975" t="s">
        <v>2469</v>
      </c>
      <c r="K8975" s="17">
        <v>17.86</v>
      </c>
      <c r="L8975" s="17">
        <v>4</v>
      </c>
      <c r="M8975" s="17">
        <v>2.0099999999999998</v>
      </c>
      <c r="N8975" s="17" t="str">
        <f>IF(SalesData[[#This Row],[Profit]]&gt;0,"Profit","Loss")</f>
        <v>Profit</v>
      </c>
    </row>
    <row r="8976" spans="1:14" x14ac:dyDescent="0.25">
      <c r="A8976" s="1">
        <v>43029</v>
      </c>
      <c r="B8976" s="3">
        <f t="shared" si="420"/>
        <v>2017</v>
      </c>
      <c r="C8976" s="3">
        <f t="shared" si="421"/>
        <v>10</v>
      </c>
      <c r="D8976" t="s">
        <v>1677</v>
      </c>
      <c r="E8976" t="str">
        <f t="shared" si="422"/>
        <v>Susan Pistek20171021</v>
      </c>
      <c r="F8976">
        <f>IF(COUNTIF($E$2:E8976, E8976) = 1, MAX($F$1:F8975) + 1, INDEX($F$1:F8975, MATCH(E8976, $E$1:E8975, 0)))</f>
        <v>4468</v>
      </c>
      <c r="G8976" t="s">
        <v>15</v>
      </c>
      <c r="H8976" t="s">
        <v>11</v>
      </c>
      <c r="I8976" t="s">
        <v>92</v>
      </c>
      <c r="J8976" t="s">
        <v>1382</v>
      </c>
      <c r="K8976" s="17">
        <v>23.99</v>
      </c>
      <c r="L8976" s="17">
        <v>2</v>
      </c>
      <c r="M8976" s="17">
        <v>-62.38</v>
      </c>
      <c r="N8976" s="17" t="str">
        <f>IF(SalesData[[#This Row],[Profit]]&gt;0,"Profit","Loss")</f>
        <v>Loss</v>
      </c>
    </row>
    <row r="8977" spans="1:14" x14ac:dyDescent="0.25">
      <c r="A8977" s="1">
        <v>43029</v>
      </c>
      <c r="B8977" s="3">
        <f t="shared" si="420"/>
        <v>2017</v>
      </c>
      <c r="C8977" s="3">
        <f t="shared" si="421"/>
        <v>10</v>
      </c>
      <c r="D8977" t="s">
        <v>69</v>
      </c>
      <c r="E8977" t="str">
        <f t="shared" si="422"/>
        <v>Natalie DeCherney20171021</v>
      </c>
      <c r="F8977">
        <f>IF(COUNTIF($E$2:E8977, E8977) = 1, MAX($F$1:F8976) + 1, INDEX($F$1:F8976, MATCH(E8977, $E$1:E8976, 0)))</f>
        <v>4469</v>
      </c>
      <c r="G8977" t="s">
        <v>95</v>
      </c>
      <c r="H8977" t="s">
        <v>11</v>
      </c>
      <c r="I8977" t="s">
        <v>20</v>
      </c>
      <c r="J8977" t="s">
        <v>1827</v>
      </c>
      <c r="K8977" s="17">
        <v>8.56</v>
      </c>
      <c r="L8977" s="17">
        <v>1</v>
      </c>
      <c r="M8977" s="17">
        <v>-6.56</v>
      </c>
      <c r="N8977" s="17" t="str">
        <f>IF(SalesData[[#This Row],[Profit]]&gt;0,"Profit","Loss")</f>
        <v>Loss</v>
      </c>
    </row>
    <row r="8978" spans="1:14" x14ac:dyDescent="0.25">
      <c r="A8978" s="1">
        <v>43029</v>
      </c>
      <c r="B8978" s="3">
        <f t="shared" si="420"/>
        <v>2017</v>
      </c>
      <c r="C8978" s="3">
        <f t="shared" si="421"/>
        <v>10</v>
      </c>
      <c r="D8978" t="s">
        <v>2115</v>
      </c>
      <c r="E8978" t="str">
        <f t="shared" si="422"/>
        <v>Frank Carlisle20171021</v>
      </c>
      <c r="F8978">
        <f>IF(COUNTIF($E$2:E8978, E8978) = 1, MAX($F$1:F8977) + 1, INDEX($F$1:F8977, MATCH(E8978, $E$1:E8977, 0)))</f>
        <v>4470</v>
      </c>
      <c r="G8978" t="s">
        <v>78</v>
      </c>
      <c r="H8978" t="s">
        <v>11</v>
      </c>
      <c r="I8978" t="s">
        <v>92</v>
      </c>
      <c r="J8978" t="s">
        <v>2560</v>
      </c>
      <c r="K8978" s="17">
        <v>161.57</v>
      </c>
      <c r="L8978" s="17">
        <v>2</v>
      </c>
      <c r="M8978" s="17">
        <v>16.16</v>
      </c>
      <c r="N8978" s="17" t="str">
        <f>IF(SalesData[[#This Row],[Profit]]&gt;0,"Profit","Loss")</f>
        <v>Profit</v>
      </c>
    </row>
    <row r="8979" spans="1:14" x14ac:dyDescent="0.25">
      <c r="A8979" s="1">
        <v>43029</v>
      </c>
      <c r="B8979" s="3">
        <f t="shared" si="420"/>
        <v>2017</v>
      </c>
      <c r="C8979" s="3">
        <f t="shared" si="421"/>
        <v>10</v>
      </c>
      <c r="D8979" t="s">
        <v>2115</v>
      </c>
      <c r="E8979" t="str">
        <f t="shared" si="422"/>
        <v>Frank Carlisle20171021</v>
      </c>
      <c r="F8979">
        <f>IF(COUNTIF($E$2:E8979, E8979) = 1, MAX($F$1:F8978) + 1, INDEX($F$1:F8978, MATCH(E8979, $E$1:E8978, 0)))</f>
        <v>4470</v>
      </c>
      <c r="G8979" t="s">
        <v>78</v>
      </c>
      <c r="H8979" t="s">
        <v>11</v>
      </c>
      <c r="I8979" t="s">
        <v>12</v>
      </c>
      <c r="J8979" t="s">
        <v>1531</v>
      </c>
      <c r="K8979" s="17">
        <v>4.0599999999999996</v>
      </c>
      <c r="L8979" s="17">
        <v>1</v>
      </c>
      <c r="M8979" s="17">
        <v>1.37</v>
      </c>
      <c r="N8979" s="17" t="str">
        <f>IF(SalesData[[#This Row],[Profit]]&gt;0,"Profit","Loss")</f>
        <v>Profit</v>
      </c>
    </row>
    <row r="8980" spans="1:14" x14ac:dyDescent="0.25">
      <c r="A8980" s="1">
        <v>43029</v>
      </c>
      <c r="B8980" s="3">
        <f t="shared" si="420"/>
        <v>2017</v>
      </c>
      <c r="C8980" s="3">
        <f t="shared" si="421"/>
        <v>10</v>
      </c>
      <c r="D8980" t="s">
        <v>2115</v>
      </c>
      <c r="E8980" t="str">
        <f t="shared" si="422"/>
        <v>Frank Carlisle20171021</v>
      </c>
      <c r="F8980">
        <f>IF(COUNTIF($E$2:E8980, E8980) = 1, MAX($F$1:F8979) + 1, INDEX($F$1:F8979, MATCH(E8980, $E$1:E8979, 0)))</f>
        <v>4470</v>
      </c>
      <c r="G8980" t="s">
        <v>78</v>
      </c>
      <c r="H8980" t="s">
        <v>11</v>
      </c>
      <c r="I8980" t="s">
        <v>20</v>
      </c>
      <c r="J8980" t="s">
        <v>1160</v>
      </c>
      <c r="K8980" s="17">
        <v>6.22</v>
      </c>
      <c r="L8980" s="17">
        <v>4</v>
      </c>
      <c r="M8980" s="17">
        <v>-4.97</v>
      </c>
      <c r="N8980" s="17" t="str">
        <f>IF(SalesData[[#This Row],[Profit]]&gt;0,"Profit","Loss")</f>
        <v>Loss</v>
      </c>
    </row>
    <row r="8981" spans="1:14" x14ac:dyDescent="0.25">
      <c r="A8981" s="1">
        <v>43029</v>
      </c>
      <c r="B8981" s="3">
        <f t="shared" si="420"/>
        <v>2017</v>
      </c>
      <c r="C8981" s="3">
        <f t="shared" si="421"/>
        <v>10</v>
      </c>
      <c r="D8981" t="s">
        <v>2614</v>
      </c>
      <c r="E8981" t="str">
        <f t="shared" si="422"/>
        <v>Charles McCrossin20171021</v>
      </c>
      <c r="F8981">
        <f>IF(COUNTIF($E$2:E8981, E8981) = 1, MAX($F$1:F8980) + 1, INDEX($F$1:F8980, MATCH(E8981, $E$1:E8980, 0)))</f>
        <v>4471</v>
      </c>
      <c r="G8981" t="s">
        <v>23</v>
      </c>
      <c r="H8981" t="s">
        <v>39</v>
      </c>
      <c r="I8981" t="s">
        <v>40</v>
      </c>
      <c r="J8981" t="s">
        <v>2143</v>
      </c>
      <c r="K8981" s="17">
        <v>329.99</v>
      </c>
      <c r="L8981" s="17">
        <v>2</v>
      </c>
      <c r="M8981" s="17">
        <v>-77</v>
      </c>
      <c r="N8981" s="17" t="str">
        <f>IF(SalesData[[#This Row],[Profit]]&gt;0,"Profit","Loss")</f>
        <v>Loss</v>
      </c>
    </row>
    <row r="8982" spans="1:14" x14ac:dyDescent="0.25">
      <c r="A8982" s="1">
        <v>43029</v>
      </c>
      <c r="B8982" s="3">
        <f t="shared" si="420"/>
        <v>2017</v>
      </c>
      <c r="C8982" s="3">
        <f t="shared" si="421"/>
        <v>10</v>
      </c>
      <c r="D8982" t="s">
        <v>2614</v>
      </c>
      <c r="E8982" t="str">
        <f t="shared" si="422"/>
        <v>Charles McCrossin20171021</v>
      </c>
      <c r="F8982">
        <f>IF(COUNTIF($E$2:E8982, E8982) = 1, MAX($F$1:F8981) + 1, INDEX($F$1:F8981, MATCH(E8982, $E$1:E8981, 0)))</f>
        <v>4471</v>
      </c>
      <c r="G8982" t="s">
        <v>23</v>
      </c>
      <c r="H8982" t="s">
        <v>11</v>
      </c>
      <c r="I8982" t="s">
        <v>18</v>
      </c>
      <c r="J8982" t="s">
        <v>2598</v>
      </c>
      <c r="K8982" s="17">
        <v>71.38</v>
      </c>
      <c r="L8982" s="17">
        <v>3</v>
      </c>
      <c r="M8982" s="17">
        <v>-4.46</v>
      </c>
      <c r="N8982" s="17" t="str">
        <f>IF(SalesData[[#This Row],[Profit]]&gt;0,"Profit","Loss")</f>
        <v>Loss</v>
      </c>
    </row>
    <row r="8983" spans="1:14" x14ac:dyDescent="0.25">
      <c r="A8983" s="1">
        <v>43029</v>
      </c>
      <c r="B8983" s="3">
        <f t="shared" si="420"/>
        <v>2017</v>
      </c>
      <c r="C8983" s="3">
        <f t="shared" si="421"/>
        <v>10</v>
      </c>
      <c r="D8983" t="s">
        <v>1295</v>
      </c>
      <c r="E8983" t="str">
        <f t="shared" si="422"/>
        <v>Jennifer Braxton20171021</v>
      </c>
      <c r="F8983">
        <f>IF(COUNTIF($E$2:E8983, E8983) = 1, MAX($F$1:F8982) + 1, INDEX($F$1:F8982, MATCH(E8983, $E$1:E8982, 0)))</f>
        <v>4472</v>
      </c>
      <c r="G8983" t="s">
        <v>157</v>
      </c>
      <c r="H8983" t="s">
        <v>11</v>
      </c>
      <c r="I8983" t="s">
        <v>20</v>
      </c>
      <c r="J8983" t="s">
        <v>1367</v>
      </c>
      <c r="K8983" s="17">
        <v>38.82</v>
      </c>
      <c r="L8983" s="17">
        <v>6</v>
      </c>
      <c r="M8983" s="17">
        <v>19.41</v>
      </c>
      <c r="N8983" s="17" t="str">
        <f>IF(SalesData[[#This Row],[Profit]]&gt;0,"Profit","Loss")</f>
        <v>Profit</v>
      </c>
    </row>
    <row r="8984" spans="1:14" x14ac:dyDescent="0.25">
      <c r="A8984" s="1">
        <v>43029</v>
      </c>
      <c r="B8984" s="3">
        <f t="shared" si="420"/>
        <v>2017</v>
      </c>
      <c r="C8984" s="3">
        <f t="shared" si="421"/>
        <v>10</v>
      </c>
      <c r="D8984" t="s">
        <v>1295</v>
      </c>
      <c r="E8984" t="str">
        <f t="shared" si="422"/>
        <v>Jennifer Braxton20171021</v>
      </c>
      <c r="F8984">
        <f>IF(COUNTIF($E$2:E8984, E8984) = 1, MAX($F$1:F8983) + 1, INDEX($F$1:F8983, MATCH(E8984, $E$1:E8983, 0)))</f>
        <v>4472</v>
      </c>
      <c r="G8984" t="s">
        <v>157</v>
      </c>
      <c r="H8984" t="s">
        <v>11</v>
      </c>
      <c r="I8984" t="s">
        <v>20</v>
      </c>
      <c r="J8984" t="s">
        <v>1380</v>
      </c>
      <c r="K8984" s="17">
        <v>21.9</v>
      </c>
      <c r="L8984" s="17">
        <v>5</v>
      </c>
      <c r="M8984" s="17">
        <v>10.51</v>
      </c>
      <c r="N8984" s="17" t="str">
        <f>IF(SalesData[[#This Row],[Profit]]&gt;0,"Profit","Loss")</f>
        <v>Profit</v>
      </c>
    </row>
    <row r="8985" spans="1:14" x14ac:dyDescent="0.25">
      <c r="A8985" s="1">
        <v>43030</v>
      </c>
      <c r="B8985" s="3">
        <f t="shared" si="420"/>
        <v>2017</v>
      </c>
      <c r="C8985" s="3">
        <f t="shared" si="421"/>
        <v>10</v>
      </c>
      <c r="D8985" t="s">
        <v>1282</v>
      </c>
      <c r="E8985" t="str">
        <f t="shared" si="422"/>
        <v>Tom Ashbrook20171022</v>
      </c>
      <c r="F8985">
        <f>IF(COUNTIF($E$2:E8985, E8985) = 1, MAX($F$1:F8984) + 1, INDEX($F$1:F8984, MATCH(E8985, $E$1:E8984, 0)))</f>
        <v>4473</v>
      </c>
      <c r="G8985" t="s">
        <v>149</v>
      </c>
      <c r="H8985" t="s">
        <v>39</v>
      </c>
      <c r="I8985" t="s">
        <v>603</v>
      </c>
      <c r="J8985" t="s">
        <v>2529</v>
      </c>
      <c r="K8985" s="17">
        <v>11199.97</v>
      </c>
      <c r="L8985" s="17">
        <v>4</v>
      </c>
      <c r="M8985" s="17">
        <v>3919.99</v>
      </c>
      <c r="N8985" s="17" t="str">
        <f>IF(SalesData[[#This Row],[Profit]]&gt;0,"Profit","Loss")</f>
        <v>Profit</v>
      </c>
    </row>
    <row r="8986" spans="1:14" x14ac:dyDescent="0.25">
      <c r="A8986" s="1">
        <v>43030</v>
      </c>
      <c r="B8986" s="3">
        <f t="shared" si="420"/>
        <v>2017</v>
      </c>
      <c r="C8986" s="3">
        <f t="shared" si="421"/>
        <v>10</v>
      </c>
      <c r="D8986" t="s">
        <v>1282</v>
      </c>
      <c r="E8986" t="str">
        <f t="shared" si="422"/>
        <v>Tom Ashbrook20171022</v>
      </c>
      <c r="F8986">
        <f>IF(COUNTIF($E$2:E8986, E8986) = 1, MAX($F$1:F8985) + 1, INDEX($F$1:F8985, MATCH(E8986, $E$1:E8985, 0)))</f>
        <v>4473</v>
      </c>
      <c r="G8986" t="s">
        <v>149</v>
      </c>
      <c r="H8986" t="s">
        <v>39</v>
      </c>
      <c r="I8986" t="s">
        <v>40</v>
      </c>
      <c r="J8986" t="s">
        <v>2019</v>
      </c>
      <c r="K8986" s="17">
        <v>2399.6</v>
      </c>
      <c r="L8986" s="17">
        <v>8</v>
      </c>
      <c r="M8986" s="17">
        <v>647.89</v>
      </c>
      <c r="N8986" s="17" t="str">
        <f>IF(SalesData[[#This Row],[Profit]]&gt;0,"Profit","Loss")</f>
        <v>Profit</v>
      </c>
    </row>
    <row r="8987" spans="1:14" x14ac:dyDescent="0.25">
      <c r="A8987" s="1">
        <v>43030</v>
      </c>
      <c r="B8987" s="3">
        <f t="shared" si="420"/>
        <v>2017</v>
      </c>
      <c r="C8987" s="3">
        <f t="shared" si="421"/>
        <v>10</v>
      </c>
      <c r="D8987" t="s">
        <v>1282</v>
      </c>
      <c r="E8987" t="str">
        <f t="shared" si="422"/>
        <v>Tom Ashbrook20171022</v>
      </c>
      <c r="F8987">
        <f>IF(COUNTIF($E$2:E8987, E8987) = 1, MAX($F$1:F8986) + 1, INDEX($F$1:F8986, MATCH(E8987, $E$1:E8986, 0)))</f>
        <v>4473</v>
      </c>
      <c r="G8987" t="s">
        <v>149</v>
      </c>
      <c r="H8987" t="s">
        <v>11</v>
      </c>
      <c r="I8987" t="s">
        <v>63</v>
      </c>
      <c r="J8987" t="s">
        <v>1091</v>
      </c>
      <c r="K8987" s="17">
        <v>63.9</v>
      </c>
      <c r="L8987" s="17">
        <v>5</v>
      </c>
      <c r="M8987" s="17">
        <v>28.76</v>
      </c>
      <c r="N8987" s="17" t="str">
        <f>IF(SalesData[[#This Row],[Profit]]&gt;0,"Profit","Loss")</f>
        <v>Profit</v>
      </c>
    </row>
    <row r="8988" spans="1:14" x14ac:dyDescent="0.25">
      <c r="A8988" s="1">
        <v>43030</v>
      </c>
      <c r="B8988" s="3">
        <f t="shared" si="420"/>
        <v>2017</v>
      </c>
      <c r="C8988" s="3">
        <f t="shared" si="421"/>
        <v>10</v>
      </c>
      <c r="D8988" t="s">
        <v>1282</v>
      </c>
      <c r="E8988" t="str">
        <f t="shared" si="422"/>
        <v>Tom Ashbrook20171022</v>
      </c>
      <c r="F8988">
        <f>IF(COUNTIF($E$2:E8988, E8988) = 1, MAX($F$1:F8987) + 1, INDEX($F$1:F8987, MATCH(E8988, $E$1:E8987, 0)))</f>
        <v>4473</v>
      </c>
      <c r="G8988" t="s">
        <v>149</v>
      </c>
      <c r="H8988" t="s">
        <v>39</v>
      </c>
      <c r="I8988" t="s">
        <v>40</v>
      </c>
      <c r="J8988" t="s">
        <v>1925</v>
      </c>
      <c r="K8988" s="17">
        <v>52.99</v>
      </c>
      <c r="L8988" s="17">
        <v>1</v>
      </c>
      <c r="M8988" s="17">
        <v>0.53</v>
      </c>
      <c r="N8988" s="17" t="str">
        <f>IF(SalesData[[#This Row],[Profit]]&gt;0,"Profit","Loss")</f>
        <v>Profit</v>
      </c>
    </row>
    <row r="8989" spans="1:14" x14ac:dyDescent="0.25">
      <c r="A8989" s="1">
        <v>43030</v>
      </c>
      <c r="B8989" s="3">
        <f t="shared" si="420"/>
        <v>2017</v>
      </c>
      <c r="C8989" s="3">
        <f t="shared" si="421"/>
        <v>10</v>
      </c>
      <c r="D8989" t="s">
        <v>90</v>
      </c>
      <c r="E8989" t="str">
        <f t="shared" si="422"/>
        <v>David Wiener20171022</v>
      </c>
      <c r="F8989">
        <f>IF(COUNTIF($E$2:E8989, E8989) = 1, MAX($F$1:F8988) + 1, INDEX($F$1:F8988, MATCH(E8989, $E$1:E8988, 0)))</f>
        <v>4474</v>
      </c>
      <c r="G8989" t="s">
        <v>91</v>
      </c>
      <c r="H8989" t="s">
        <v>34</v>
      </c>
      <c r="I8989" t="s">
        <v>145</v>
      </c>
      <c r="J8989" t="s">
        <v>728</v>
      </c>
      <c r="K8989" s="17">
        <v>177.23</v>
      </c>
      <c r="L8989" s="17">
        <v>5</v>
      </c>
      <c r="M8989" s="17">
        <v>-120.51</v>
      </c>
      <c r="N8989" s="17" t="str">
        <f>IF(SalesData[[#This Row],[Profit]]&gt;0,"Profit","Loss")</f>
        <v>Loss</v>
      </c>
    </row>
    <row r="8990" spans="1:14" x14ac:dyDescent="0.25">
      <c r="A8990" s="1">
        <v>43030</v>
      </c>
      <c r="B8990" s="3">
        <f t="shared" si="420"/>
        <v>2017</v>
      </c>
      <c r="C8990" s="3">
        <f t="shared" si="421"/>
        <v>10</v>
      </c>
      <c r="D8990" t="s">
        <v>895</v>
      </c>
      <c r="E8990" t="str">
        <f t="shared" si="422"/>
        <v>Brian DeCherney20171022</v>
      </c>
      <c r="F8990">
        <f>IF(COUNTIF($E$2:E8990, E8990) = 1, MAX($F$1:F8989) + 1, INDEX($F$1:F8989, MATCH(E8990, $E$1:E8989, 0)))</f>
        <v>4475</v>
      </c>
      <c r="G8990" t="s">
        <v>840</v>
      </c>
      <c r="H8990" t="s">
        <v>11</v>
      </c>
      <c r="I8990" t="s">
        <v>18</v>
      </c>
      <c r="J8990" t="s">
        <v>2324</v>
      </c>
      <c r="K8990" s="17">
        <v>333.09</v>
      </c>
      <c r="L8990" s="17">
        <v>3</v>
      </c>
      <c r="M8990" s="17">
        <v>23.32</v>
      </c>
      <c r="N8990" s="17" t="str">
        <f>IF(SalesData[[#This Row],[Profit]]&gt;0,"Profit","Loss")</f>
        <v>Profit</v>
      </c>
    </row>
    <row r="8991" spans="1:14" x14ac:dyDescent="0.25">
      <c r="A8991" s="1">
        <v>43030</v>
      </c>
      <c r="B8991" s="3">
        <f t="shared" si="420"/>
        <v>2017</v>
      </c>
      <c r="C8991" s="3">
        <f t="shared" si="421"/>
        <v>10</v>
      </c>
      <c r="D8991" t="s">
        <v>895</v>
      </c>
      <c r="E8991" t="str">
        <f t="shared" si="422"/>
        <v>Brian DeCherney20171022</v>
      </c>
      <c r="F8991">
        <f>IF(COUNTIF($E$2:E8991, E8991) = 1, MAX($F$1:F8990) + 1, INDEX($F$1:F8990, MATCH(E8991, $E$1:E8990, 0)))</f>
        <v>4475</v>
      </c>
      <c r="G8991" t="s">
        <v>840</v>
      </c>
      <c r="H8991" t="s">
        <v>34</v>
      </c>
      <c r="I8991" t="s">
        <v>145</v>
      </c>
      <c r="J8991" t="s">
        <v>501</v>
      </c>
      <c r="K8991" s="17">
        <v>248.98</v>
      </c>
      <c r="L8991" s="17">
        <v>2</v>
      </c>
      <c r="M8991" s="17">
        <v>54.78</v>
      </c>
      <c r="N8991" s="17" t="str">
        <f>IF(SalesData[[#This Row],[Profit]]&gt;0,"Profit","Loss")</f>
        <v>Profit</v>
      </c>
    </row>
    <row r="8992" spans="1:14" x14ac:dyDescent="0.25">
      <c r="A8992" s="1">
        <v>43030</v>
      </c>
      <c r="B8992" s="3">
        <f t="shared" si="420"/>
        <v>2017</v>
      </c>
      <c r="C8992" s="3">
        <f t="shared" si="421"/>
        <v>10</v>
      </c>
      <c r="D8992" t="s">
        <v>533</v>
      </c>
      <c r="E8992" t="str">
        <f t="shared" si="422"/>
        <v>Paul Stevenson20171022</v>
      </c>
      <c r="F8992">
        <f>IF(COUNTIF($E$2:E8992, E8992) = 1, MAX($F$1:F8991) + 1, INDEX($F$1:F8991, MATCH(E8992, $E$1:E8991, 0)))</f>
        <v>4476</v>
      </c>
      <c r="G8992" t="s">
        <v>840</v>
      </c>
      <c r="H8992" t="s">
        <v>11</v>
      </c>
      <c r="I8992" t="s">
        <v>24</v>
      </c>
      <c r="J8992" t="s">
        <v>147</v>
      </c>
      <c r="K8992" s="17">
        <v>36.44</v>
      </c>
      <c r="L8992" s="17">
        <v>4</v>
      </c>
      <c r="M8992" s="17">
        <v>12.03</v>
      </c>
      <c r="N8992" s="17" t="str">
        <f>IF(SalesData[[#This Row],[Profit]]&gt;0,"Profit","Loss")</f>
        <v>Profit</v>
      </c>
    </row>
    <row r="8993" spans="1:14" x14ac:dyDescent="0.25">
      <c r="A8993" s="1">
        <v>43030</v>
      </c>
      <c r="B8993" s="3">
        <f t="shared" si="420"/>
        <v>2017</v>
      </c>
      <c r="C8993" s="3">
        <f t="shared" si="421"/>
        <v>10</v>
      </c>
      <c r="D8993" t="s">
        <v>887</v>
      </c>
      <c r="E8993" t="str">
        <f t="shared" si="422"/>
        <v>Helen Abelman20171022</v>
      </c>
      <c r="F8993">
        <f>IF(COUNTIF($E$2:E8993, E8993) = 1, MAX($F$1:F8992) + 1, INDEX($F$1:F8992, MATCH(E8993, $E$1:E8992, 0)))</f>
        <v>4477</v>
      </c>
      <c r="G8993" t="s">
        <v>278</v>
      </c>
      <c r="H8993" t="s">
        <v>11</v>
      </c>
      <c r="I8993" t="s">
        <v>20</v>
      </c>
      <c r="J8993" t="s">
        <v>2483</v>
      </c>
      <c r="K8993" s="17">
        <v>3.17</v>
      </c>
      <c r="L8993" s="17">
        <v>4</v>
      </c>
      <c r="M8993" s="17">
        <v>-2.5299999999999998</v>
      </c>
      <c r="N8993" s="17" t="str">
        <f>IF(SalesData[[#This Row],[Profit]]&gt;0,"Profit","Loss")</f>
        <v>Loss</v>
      </c>
    </row>
    <row r="8994" spans="1:14" x14ac:dyDescent="0.25">
      <c r="A8994" s="1">
        <v>43030</v>
      </c>
      <c r="B8994" s="3">
        <f t="shared" si="420"/>
        <v>2017</v>
      </c>
      <c r="C8994" s="3">
        <f t="shared" si="421"/>
        <v>10</v>
      </c>
      <c r="D8994" t="s">
        <v>887</v>
      </c>
      <c r="E8994" t="str">
        <f t="shared" si="422"/>
        <v>Helen Abelman20171022</v>
      </c>
      <c r="F8994">
        <f>IF(COUNTIF($E$2:E8994, E8994) = 1, MAX($F$1:F8993) + 1, INDEX($F$1:F8993, MATCH(E8994, $E$1:E8993, 0)))</f>
        <v>4477</v>
      </c>
      <c r="G8994" t="s">
        <v>278</v>
      </c>
      <c r="H8994" t="s">
        <v>34</v>
      </c>
      <c r="I8994" t="s">
        <v>35</v>
      </c>
      <c r="J8994" t="s">
        <v>1473</v>
      </c>
      <c r="K8994" s="17">
        <v>579.14</v>
      </c>
      <c r="L8994" s="17">
        <v>4</v>
      </c>
      <c r="M8994" s="17">
        <v>-28.96</v>
      </c>
      <c r="N8994" s="17" t="str">
        <f>IF(SalesData[[#This Row],[Profit]]&gt;0,"Profit","Loss")</f>
        <v>Loss</v>
      </c>
    </row>
    <row r="8995" spans="1:14" x14ac:dyDescent="0.25">
      <c r="A8995" s="1">
        <v>43030</v>
      </c>
      <c r="B8995" s="3">
        <f t="shared" si="420"/>
        <v>2017</v>
      </c>
      <c r="C8995" s="3">
        <f t="shared" si="421"/>
        <v>10</v>
      </c>
      <c r="D8995" t="s">
        <v>197</v>
      </c>
      <c r="E8995" t="str">
        <f t="shared" si="422"/>
        <v>Marina Lichtenstein20171022</v>
      </c>
      <c r="F8995">
        <f>IF(COUNTIF($E$2:E8995, E8995) = 1, MAX($F$1:F8994) + 1, INDEX($F$1:F8994, MATCH(E8995, $E$1:E8994, 0)))</f>
        <v>4478</v>
      </c>
      <c r="G8995" t="s">
        <v>23</v>
      </c>
      <c r="H8995" t="s">
        <v>39</v>
      </c>
      <c r="I8995" t="s">
        <v>40</v>
      </c>
      <c r="J8995" t="s">
        <v>642</v>
      </c>
      <c r="K8995" s="17">
        <v>32.700000000000003</v>
      </c>
      <c r="L8995" s="17">
        <v>5</v>
      </c>
      <c r="M8995" s="17">
        <v>-6.54</v>
      </c>
      <c r="N8995" s="17" t="str">
        <f>IF(SalesData[[#This Row],[Profit]]&gt;0,"Profit","Loss")</f>
        <v>Loss</v>
      </c>
    </row>
    <row r="8996" spans="1:14" x14ac:dyDescent="0.25">
      <c r="A8996" s="1">
        <v>43030</v>
      </c>
      <c r="B8996" s="3">
        <f t="shared" si="420"/>
        <v>2017</v>
      </c>
      <c r="C8996" s="3">
        <f t="shared" si="421"/>
        <v>10</v>
      </c>
      <c r="D8996" t="s">
        <v>197</v>
      </c>
      <c r="E8996" t="str">
        <f t="shared" si="422"/>
        <v>Marina Lichtenstein20171022</v>
      </c>
      <c r="F8996">
        <f>IF(COUNTIF($E$2:E8996, E8996) = 1, MAX($F$1:F8995) + 1, INDEX($F$1:F8995, MATCH(E8996, $E$1:E8995, 0)))</f>
        <v>4478</v>
      </c>
      <c r="G8996" t="s">
        <v>23</v>
      </c>
      <c r="H8996" t="s">
        <v>11</v>
      </c>
      <c r="I8996" t="s">
        <v>63</v>
      </c>
      <c r="J8996" t="s">
        <v>2263</v>
      </c>
      <c r="K8996" s="17">
        <v>31.68</v>
      </c>
      <c r="L8996" s="17">
        <v>4</v>
      </c>
      <c r="M8996" s="17">
        <v>11.09</v>
      </c>
      <c r="N8996" s="17" t="str">
        <f>IF(SalesData[[#This Row],[Profit]]&gt;0,"Profit","Loss")</f>
        <v>Profit</v>
      </c>
    </row>
    <row r="8997" spans="1:14" x14ac:dyDescent="0.25">
      <c r="A8997" s="1">
        <v>43031</v>
      </c>
      <c r="B8997" s="3">
        <f t="shared" si="420"/>
        <v>2017</v>
      </c>
      <c r="C8997" s="3">
        <f t="shared" si="421"/>
        <v>10</v>
      </c>
      <c r="D8997" t="s">
        <v>2711</v>
      </c>
      <c r="E8997" t="str">
        <f t="shared" si="422"/>
        <v>Jocasta Rupert20171023</v>
      </c>
      <c r="F8997">
        <f>IF(COUNTIF($E$2:E8997, E8997) = 1, MAX($F$1:F8996) + 1, INDEX($F$1:F8996, MATCH(E8997, $E$1:E8996, 0)))</f>
        <v>4479</v>
      </c>
      <c r="G8997" t="s">
        <v>123</v>
      </c>
      <c r="H8997" t="s">
        <v>39</v>
      </c>
      <c r="I8997" t="s">
        <v>40</v>
      </c>
      <c r="J8997" t="s">
        <v>898</v>
      </c>
      <c r="K8997" s="17">
        <v>863.88</v>
      </c>
      <c r="L8997" s="17">
        <v>3</v>
      </c>
      <c r="M8997" s="17">
        <v>107.99</v>
      </c>
      <c r="N8997" s="17" t="str">
        <f>IF(SalesData[[#This Row],[Profit]]&gt;0,"Profit","Loss")</f>
        <v>Profit</v>
      </c>
    </row>
    <row r="8998" spans="1:14" x14ac:dyDescent="0.25">
      <c r="A8998" s="1">
        <v>43031</v>
      </c>
      <c r="B8998" s="3">
        <f t="shared" si="420"/>
        <v>2017</v>
      </c>
      <c r="C8998" s="3">
        <f t="shared" si="421"/>
        <v>10</v>
      </c>
      <c r="D8998" t="s">
        <v>1655</v>
      </c>
      <c r="E8998" t="str">
        <f t="shared" si="422"/>
        <v>Julie Creighton20171023</v>
      </c>
      <c r="F8998">
        <f>IF(COUNTIF($E$2:E8998, E8998) = 1, MAX($F$1:F8997) + 1, INDEX($F$1:F8997, MATCH(E8998, $E$1:E8997, 0)))</f>
        <v>4480</v>
      </c>
      <c r="G8998" t="s">
        <v>149</v>
      </c>
      <c r="H8998" t="s">
        <v>11</v>
      </c>
      <c r="I8998" t="s">
        <v>12</v>
      </c>
      <c r="J8998" t="s">
        <v>2712</v>
      </c>
      <c r="K8998" s="17">
        <v>11.56</v>
      </c>
      <c r="L8998" s="17">
        <v>2</v>
      </c>
      <c r="M8998" s="17">
        <v>5.66</v>
      </c>
      <c r="N8998" s="17" t="str">
        <f>IF(SalesData[[#This Row],[Profit]]&gt;0,"Profit","Loss")</f>
        <v>Profit</v>
      </c>
    </row>
    <row r="8999" spans="1:14" x14ac:dyDescent="0.25">
      <c r="A8999" s="1">
        <v>43031</v>
      </c>
      <c r="B8999" s="3">
        <f t="shared" si="420"/>
        <v>2017</v>
      </c>
      <c r="C8999" s="3">
        <f t="shared" si="421"/>
        <v>10</v>
      </c>
      <c r="D8999" t="s">
        <v>1655</v>
      </c>
      <c r="E8999" t="str">
        <f t="shared" si="422"/>
        <v>Julie Creighton20171023</v>
      </c>
      <c r="F8999">
        <f>IF(COUNTIF($E$2:E8999, E8999) = 1, MAX($F$1:F8998) + 1, INDEX($F$1:F8998, MATCH(E8999, $E$1:E8998, 0)))</f>
        <v>4480</v>
      </c>
      <c r="G8999" t="s">
        <v>149</v>
      </c>
      <c r="H8999" t="s">
        <v>11</v>
      </c>
      <c r="I8999" t="s">
        <v>12</v>
      </c>
      <c r="J8999" t="s">
        <v>1591</v>
      </c>
      <c r="K8999" s="17">
        <v>26.4</v>
      </c>
      <c r="L8999" s="17">
        <v>5</v>
      </c>
      <c r="M8999" s="17">
        <v>11.88</v>
      </c>
      <c r="N8999" s="17" t="str">
        <f>IF(SalesData[[#This Row],[Profit]]&gt;0,"Profit","Loss")</f>
        <v>Profit</v>
      </c>
    </row>
    <row r="9000" spans="1:14" x14ac:dyDescent="0.25">
      <c r="A9000" s="1">
        <v>43031</v>
      </c>
      <c r="B9000" s="3">
        <f t="shared" si="420"/>
        <v>2017</v>
      </c>
      <c r="C9000" s="3">
        <f t="shared" si="421"/>
        <v>10</v>
      </c>
      <c r="D9000" t="s">
        <v>1655</v>
      </c>
      <c r="E9000" t="str">
        <f t="shared" si="422"/>
        <v>Julie Creighton20171023</v>
      </c>
      <c r="F9000">
        <f>IF(COUNTIF($E$2:E9000, E9000) = 1, MAX($F$1:F8999) + 1, INDEX($F$1:F8999, MATCH(E9000, $E$1:E8999, 0)))</f>
        <v>4480</v>
      </c>
      <c r="G9000" t="s">
        <v>149</v>
      </c>
      <c r="H9000" t="s">
        <v>34</v>
      </c>
      <c r="I9000" t="s">
        <v>47</v>
      </c>
      <c r="J9000" t="s">
        <v>1168</v>
      </c>
      <c r="K9000" s="17">
        <v>69.08</v>
      </c>
      <c r="L9000" s="17">
        <v>11</v>
      </c>
      <c r="M9000" s="17">
        <v>29.01</v>
      </c>
      <c r="N9000" s="17" t="str">
        <f>IF(SalesData[[#This Row],[Profit]]&gt;0,"Profit","Loss")</f>
        <v>Profit</v>
      </c>
    </row>
    <row r="9001" spans="1:14" x14ac:dyDescent="0.25">
      <c r="A9001" s="1">
        <v>43031</v>
      </c>
      <c r="B9001" s="3">
        <f t="shared" si="420"/>
        <v>2017</v>
      </c>
      <c r="C9001" s="3">
        <f t="shared" si="421"/>
        <v>10</v>
      </c>
      <c r="D9001" t="s">
        <v>1655</v>
      </c>
      <c r="E9001" t="str">
        <f t="shared" si="422"/>
        <v>Julie Creighton20171023</v>
      </c>
      <c r="F9001">
        <f>IF(COUNTIF($E$2:E9001, E9001) = 1, MAX($F$1:F9000) + 1, INDEX($F$1:F9000, MATCH(E9001, $E$1:E9000, 0)))</f>
        <v>4480</v>
      </c>
      <c r="G9001" t="s">
        <v>149</v>
      </c>
      <c r="H9001" t="s">
        <v>39</v>
      </c>
      <c r="I9001" t="s">
        <v>40</v>
      </c>
      <c r="J9001" t="s">
        <v>735</v>
      </c>
      <c r="K9001" s="17">
        <v>35.880000000000003</v>
      </c>
      <c r="L9001" s="17">
        <v>3</v>
      </c>
      <c r="M9001" s="17">
        <v>10.050000000000001</v>
      </c>
      <c r="N9001" s="17" t="str">
        <f>IF(SalesData[[#This Row],[Profit]]&gt;0,"Profit","Loss")</f>
        <v>Profit</v>
      </c>
    </row>
    <row r="9002" spans="1:14" x14ac:dyDescent="0.25">
      <c r="A9002" s="1">
        <v>43031</v>
      </c>
      <c r="B9002" s="3">
        <f t="shared" si="420"/>
        <v>2017</v>
      </c>
      <c r="C9002" s="3">
        <f t="shared" si="421"/>
        <v>10</v>
      </c>
      <c r="D9002" t="s">
        <v>1303</v>
      </c>
      <c r="E9002" t="str">
        <f t="shared" si="422"/>
        <v>Darrin Martin20171023</v>
      </c>
      <c r="F9002">
        <f>IF(COUNTIF($E$2:E9002, E9002) = 1, MAX($F$1:F9001) + 1, INDEX($F$1:F9001, MATCH(E9002, $E$1:E9001, 0)))</f>
        <v>4481</v>
      </c>
      <c r="G9002" t="s">
        <v>10</v>
      </c>
      <c r="H9002" t="s">
        <v>11</v>
      </c>
      <c r="I9002" t="s">
        <v>20</v>
      </c>
      <c r="J9002" t="s">
        <v>118</v>
      </c>
      <c r="K9002" s="17">
        <v>3.56</v>
      </c>
      <c r="L9002" s="17">
        <v>3</v>
      </c>
      <c r="M9002" s="17">
        <v>-6.24</v>
      </c>
      <c r="N9002" s="17" t="str">
        <f>IF(SalesData[[#This Row],[Profit]]&gt;0,"Profit","Loss")</f>
        <v>Loss</v>
      </c>
    </row>
    <row r="9003" spans="1:14" x14ac:dyDescent="0.25">
      <c r="A9003" s="1">
        <v>43031</v>
      </c>
      <c r="B9003" s="3">
        <f t="shared" si="420"/>
        <v>2017</v>
      </c>
      <c r="C9003" s="3">
        <f t="shared" si="421"/>
        <v>10</v>
      </c>
      <c r="D9003" t="s">
        <v>1303</v>
      </c>
      <c r="E9003" t="str">
        <f t="shared" si="422"/>
        <v>Darrin Martin20171023</v>
      </c>
      <c r="F9003">
        <f>IF(COUNTIF($E$2:E9003, E9003) = 1, MAX($F$1:F9002) + 1, INDEX($F$1:F9002, MATCH(E9003, $E$1:E9002, 0)))</f>
        <v>4481</v>
      </c>
      <c r="G9003" t="s">
        <v>10</v>
      </c>
      <c r="H9003" t="s">
        <v>39</v>
      </c>
      <c r="I9003" t="s">
        <v>40</v>
      </c>
      <c r="J9003" t="s">
        <v>2561</v>
      </c>
      <c r="K9003" s="17">
        <v>823.96</v>
      </c>
      <c r="L9003" s="17">
        <v>5</v>
      </c>
      <c r="M9003" s="17">
        <v>51.5</v>
      </c>
      <c r="N9003" s="17" t="str">
        <f>IF(SalesData[[#This Row],[Profit]]&gt;0,"Profit","Loss")</f>
        <v>Profit</v>
      </c>
    </row>
    <row r="9004" spans="1:14" x14ac:dyDescent="0.25">
      <c r="A9004" s="1">
        <v>43031</v>
      </c>
      <c r="B9004" s="3">
        <f t="shared" si="420"/>
        <v>2017</v>
      </c>
      <c r="C9004" s="3">
        <f t="shared" si="421"/>
        <v>10</v>
      </c>
      <c r="D9004" t="s">
        <v>1303</v>
      </c>
      <c r="E9004" t="str">
        <f t="shared" si="422"/>
        <v>Darrin Martin20171023</v>
      </c>
      <c r="F9004">
        <f>IF(COUNTIF($E$2:E9004, E9004) = 1, MAX($F$1:F9003) + 1, INDEX($F$1:F9003, MATCH(E9004, $E$1:E9003, 0)))</f>
        <v>4481</v>
      </c>
      <c r="G9004" t="s">
        <v>10</v>
      </c>
      <c r="H9004" t="s">
        <v>11</v>
      </c>
      <c r="I9004" t="s">
        <v>24</v>
      </c>
      <c r="J9004" t="s">
        <v>1270</v>
      </c>
      <c r="K9004" s="17">
        <v>10.27</v>
      </c>
      <c r="L9004" s="17">
        <v>3</v>
      </c>
      <c r="M9004" s="17">
        <v>0.9</v>
      </c>
      <c r="N9004" s="17" t="str">
        <f>IF(SalesData[[#This Row],[Profit]]&gt;0,"Profit","Loss")</f>
        <v>Profit</v>
      </c>
    </row>
    <row r="9005" spans="1:14" x14ac:dyDescent="0.25">
      <c r="A9005" s="1">
        <v>43031</v>
      </c>
      <c r="B9005" s="3">
        <f t="shared" si="420"/>
        <v>2017</v>
      </c>
      <c r="C9005" s="3">
        <f t="shared" si="421"/>
        <v>10</v>
      </c>
      <c r="D9005" t="s">
        <v>1641</v>
      </c>
      <c r="E9005" t="str">
        <f t="shared" si="422"/>
        <v>Randy Bradley20171023</v>
      </c>
      <c r="F9005">
        <f>IF(COUNTIF($E$2:E9005, E9005) = 1, MAX($F$1:F9004) + 1, INDEX($F$1:F9004, MATCH(E9005, $E$1:E9004, 0)))</f>
        <v>4482</v>
      </c>
      <c r="G9005" t="s">
        <v>10</v>
      </c>
      <c r="H9005" t="s">
        <v>11</v>
      </c>
      <c r="I9005" t="s">
        <v>20</v>
      </c>
      <c r="J9005" t="s">
        <v>1567</v>
      </c>
      <c r="K9005" s="17">
        <v>9.76</v>
      </c>
      <c r="L9005" s="17">
        <v>3</v>
      </c>
      <c r="M9005" s="17">
        <v>-15.13</v>
      </c>
      <c r="N9005" s="17" t="str">
        <f>IF(SalesData[[#This Row],[Profit]]&gt;0,"Profit","Loss")</f>
        <v>Loss</v>
      </c>
    </row>
    <row r="9006" spans="1:14" x14ac:dyDescent="0.25">
      <c r="A9006" s="1">
        <v>43031</v>
      </c>
      <c r="B9006" s="3">
        <f t="shared" si="420"/>
        <v>2017</v>
      </c>
      <c r="C9006" s="3">
        <f t="shared" si="421"/>
        <v>10</v>
      </c>
      <c r="D9006" t="s">
        <v>1641</v>
      </c>
      <c r="E9006" t="str">
        <f t="shared" si="422"/>
        <v>Randy Bradley20171023</v>
      </c>
      <c r="F9006">
        <f>IF(COUNTIF($E$2:E9006, E9006) = 1, MAX($F$1:F9005) + 1, INDEX($F$1:F9005, MATCH(E9006, $E$1:E9005, 0)))</f>
        <v>4482</v>
      </c>
      <c r="G9006" t="s">
        <v>10</v>
      </c>
      <c r="H9006" t="s">
        <v>11</v>
      </c>
      <c r="I9006" t="s">
        <v>18</v>
      </c>
      <c r="J9006" t="s">
        <v>1847</v>
      </c>
      <c r="K9006" s="17">
        <v>13.72</v>
      </c>
      <c r="L9006" s="17">
        <v>1</v>
      </c>
      <c r="M9006" s="17">
        <v>1.2</v>
      </c>
      <c r="N9006" s="17" t="str">
        <f>IF(SalesData[[#This Row],[Profit]]&gt;0,"Profit","Loss")</f>
        <v>Profit</v>
      </c>
    </row>
    <row r="9007" spans="1:14" x14ac:dyDescent="0.25">
      <c r="A9007" s="1">
        <v>43031</v>
      </c>
      <c r="B9007" s="3">
        <f t="shared" si="420"/>
        <v>2017</v>
      </c>
      <c r="C9007" s="3">
        <f t="shared" si="421"/>
        <v>10</v>
      </c>
      <c r="D9007" t="s">
        <v>1641</v>
      </c>
      <c r="E9007" t="str">
        <f t="shared" si="422"/>
        <v>Randy Bradley20171023</v>
      </c>
      <c r="F9007">
        <f>IF(COUNTIF($E$2:E9007, E9007) = 1, MAX($F$1:F9006) + 1, INDEX($F$1:F9006, MATCH(E9007, $E$1:E9006, 0)))</f>
        <v>4482</v>
      </c>
      <c r="G9007" t="s">
        <v>10</v>
      </c>
      <c r="H9007" t="s">
        <v>39</v>
      </c>
      <c r="I9007" t="s">
        <v>52</v>
      </c>
      <c r="J9007" t="s">
        <v>1451</v>
      </c>
      <c r="K9007" s="17">
        <v>55.2</v>
      </c>
      <c r="L9007" s="17">
        <v>1</v>
      </c>
      <c r="M9007" s="17">
        <v>-2.0699999999999998</v>
      </c>
      <c r="N9007" s="17" t="str">
        <f>IF(SalesData[[#This Row],[Profit]]&gt;0,"Profit","Loss")</f>
        <v>Loss</v>
      </c>
    </row>
    <row r="9008" spans="1:14" x14ac:dyDescent="0.25">
      <c r="A9008" s="1">
        <v>43031</v>
      </c>
      <c r="B9008" s="3">
        <f t="shared" si="420"/>
        <v>2017</v>
      </c>
      <c r="C9008" s="3">
        <f t="shared" si="421"/>
        <v>10</v>
      </c>
      <c r="D9008" t="s">
        <v>1641</v>
      </c>
      <c r="E9008" t="str">
        <f t="shared" si="422"/>
        <v>Randy Bradley20171023</v>
      </c>
      <c r="F9008">
        <f>IF(COUNTIF($E$2:E9008, E9008) = 1, MAX($F$1:F9007) + 1, INDEX($F$1:F9007, MATCH(E9008, $E$1:E9007, 0)))</f>
        <v>4482</v>
      </c>
      <c r="G9008" t="s">
        <v>10</v>
      </c>
      <c r="H9008" t="s">
        <v>11</v>
      </c>
      <c r="I9008" t="s">
        <v>18</v>
      </c>
      <c r="J9008" t="s">
        <v>267</v>
      </c>
      <c r="K9008" s="17">
        <v>259.14</v>
      </c>
      <c r="L9008" s="17">
        <v>4</v>
      </c>
      <c r="M9008" s="17">
        <v>-58.31</v>
      </c>
      <c r="N9008" s="17" t="str">
        <f>IF(SalesData[[#This Row],[Profit]]&gt;0,"Profit","Loss")</f>
        <v>Loss</v>
      </c>
    </row>
    <row r="9009" spans="1:14" x14ac:dyDescent="0.25">
      <c r="A9009" s="1">
        <v>43031</v>
      </c>
      <c r="B9009" s="3">
        <f t="shared" si="420"/>
        <v>2017</v>
      </c>
      <c r="C9009" s="3">
        <f t="shared" si="421"/>
        <v>10</v>
      </c>
      <c r="D9009" t="s">
        <v>1631</v>
      </c>
      <c r="E9009" t="str">
        <f t="shared" si="422"/>
        <v>Adam Hart20171023</v>
      </c>
      <c r="F9009">
        <f>IF(COUNTIF($E$2:E9009, E9009) = 1, MAX($F$1:F9008) + 1, INDEX($F$1:F9008, MATCH(E9009, $E$1:E9008, 0)))</f>
        <v>4483</v>
      </c>
      <c r="G9009" t="s">
        <v>1529</v>
      </c>
      <c r="H9009" t="s">
        <v>34</v>
      </c>
      <c r="I9009" t="s">
        <v>145</v>
      </c>
      <c r="J9009" t="s">
        <v>473</v>
      </c>
      <c r="K9009" s="17">
        <v>240.74</v>
      </c>
      <c r="L9009" s="17">
        <v>4</v>
      </c>
      <c r="M9009" s="17">
        <v>-13.76</v>
      </c>
      <c r="N9009" s="17" t="str">
        <f>IF(SalesData[[#This Row],[Profit]]&gt;0,"Profit","Loss")</f>
        <v>Loss</v>
      </c>
    </row>
    <row r="9010" spans="1:14" x14ac:dyDescent="0.25">
      <c r="A9010" s="1">
        <v>43031</v>
      </c>
      <c r="B9010" s="3">
        <f t="shared" si="420"/>
        <v>2017</v>
      </c>
      <c r="C9010" s="3">
        <f t="shared" si="421"/>
        <v>10</v>
      </c>
      <c r="D9010" t="s">
        <v>1631</v>
      </c>
      <c r="E9010" t="str">
        <f t="shared" si="422"/>
        <v>Adam Hart20171023</v>
      </c>
      <c r="F9010">
        <f>IF(COUNTIF($E$2:E9010, E9010) = 1, MAX($F$1:F9009) + 1, INDEX($F$1:F9009, MATCH(E9010, $E$1:E9009, 0)))</f>
        <v>4483</v>
      </c>
      <c r="G9010" t="s">
        <v>1529</v>
      </c>
      <c r="H9010" t="s">
        <v>34</v>
      </c>
      <c r="I9010" t="s">
        <v>47</v>
      </c>
      <c r="J9010" t="s">
        <v>2604</v>
      </c>
      <c r="K9010" s="17">
        <v>35</v>
      </c>
      <c r="L9010" s="17">
        <v>4</v>
      </c>
      <c r="M9010" s="17">
        <v>14.7</v>
      </c>
      <c r="N9010" s="17" t="str">
        <f>IF(SalesData[[#This Row],[Profit]]&gt;0,"Profit","Loss")</f>
        <v>Profit</v>
      </c>
    </row>
    <row r="9011" spans="1:14" x14ac:dyDescent="0.25">
      <c r="A9011" s="1">
        <v>43031</v>
      </c>
      <c r="B9011" s="3">
        <f t="shared" si="420"/>
        <v>2017</v>
      </c>
      <c r="C9011" s="3">
        <f t="shared" si="421"/>
        <v>10</v>
      </c>
      <c r="D9011" t="s">
        <v>1631</v>
      </c>
      <c r="E9011" t="str">
        <f t="shared" si="422"/>
        <v>Adam Hart20171023</v>
      </c>
      <c r="F9011">
        <f>IF(COUNTIF($E$2:E9011, E9011) = 1, MAX($F$1:F9010) + 1, INDEX($F$1:F9010, MATCH(E9011, $E$1:E9010, 0)))</f>
        <v>4483</v>
      </c>
      <c r="G9011" t="s">
        <v>1529</v>
      </c>
      <c r="H9011" t="s">
        <v>34</v>
      </c>
      <c r="I9011" t="s">
        <v>47</v>
      </c>
      <c r="J9011" t="s">
        <v>1396</v>
      </c>
      <c r="K9011" s="17">
        <v>210.68</v>
      </c>
      <c r="L9011" s="17">
        <v>2</v>
      </c>
      <c r="M9011" s="17">
        <v>50.56</v>
      </c>
      <c r="N9011" s="17" t="str">
        <f>IF(SalesData[[#This Row],[Profit]]&gt;0,"Profit","Loss")</f>
        <v>Profit</v>
      </c>
    </row>
    <row r="9012" spans="1:14" x14ac:dyDescent="0.25">
      <c r="A9012" s="1">
        <v>43031</v>
      </c>
      <c r="B9012" s="3">
        <f t="shared" si="420"/>
        <v>2017</v>
      </c>
      <c r="C9012" s="3">
        <f t="shared" si="421"/>
        <v>10</v>
      </c>
      <c r="D9012" t="s">
        <v>1631</v>
      </c>
      <c r="E9012" t="str">
        <f t="shared" si="422"/>
        <v>Adam Hart20171023</v>
      </c>
      <c r="F9012">
        <f>IF(COUNTIF($E$2:E9012, E9012) = 1, MAX($F$1:F9011) + 1, INDEX($F$1:F9011, MATCH(E9012, $E$1:E9011, 0)))</f>
        <v>4483</v>
      </c>
      <c r="G9012" t="s">
        <v>1529</v>
      </c>
      <c r="H9012" t="s">
        <v>34</v>
      </c>
      <c r="I9012" t="s">
        <v>145</v>
      </c>
      <c r="J9012" t="s">
        <v>2452</v>
      </c>
      <c r="K9012" s="17">
        <v>637.9</v>
      </c>
      <c r="L9012" s="17">
        <v>3</v>
      </c>
      <c r="M9012" s="17">
        <v>-127.58</v>
      </c>
      <c r="N9012" s="17" t="str">
        <f>IF(SalesData[[#This Row],[Profit]]&gt;0,"Profit","Loss")</f>
        <v>Loss</v>
      </c>
    </row>
    <row r="9013" spans="1:14" x14ac:dyDescent="0.25">
      <c r="A9013" s="1">
        <v>43031</v>
      </c>
      <c r="B9013" s="3">
        <f t="shared" si="420"/>
        <v>2017</v>
      </c>
      <c r="C9013" s="3">
        <f t="shared" si="421"/>
        <v>10</v>
      </c>
      <c r="D9013" t="s">
        <v>1631</v>
      </c>
      <c r="E9013" t="str">
        <f t="shared" si="422"/>
        <v>Adam Hart20171023</v>
      </c>
      <c r="F9013">
        <f>IF(COUNTIF($E$2:E9013, E9013) = 1, MAX($F$1:F9012) + 1, INDEX($F$1:F9012, MATCH(E9013, $E$1:E9012, 0)))</f>
        <v>4483</v>
      </c>
      <c r="G9013" t="s">
        <v>1529</v>
      </c>
      <c r="H9013" t="s">
        <v>11</v>
      </c>
      <c r="I9013" t="s">
        <v>12</v>
      </c>
      <c r="J9013" t="s">
        <v>1337</v>
      </c>
      <c r="K9013" s="17">
        <v>43.44</v>
      </c>
      <c r="L9013" s="17">
        <v>8</v>
      </c>
      <c r="M9013" s="17">
        <v>21.29</v>
      </c>
      <c r="N9013" s="17" t="str">
        <f>IF(SalesData[[#This Row],[Profit]]&gt;0,"Profit","Loss")</f>
        <v>Profit</v>
      </c>
    </row>
    <row r="9014" spans="1:14" x14ac:dyDescent="0.25">
      <c r="A9014" s="1">
        <v>43031</v>
      </c>
      <c r="B9014" s="3">
        <f t="shared" si="420"/>
        <v>2017</v>
      </c>
      <c r="C9014" s="3">
        <f t="shared" si="421"/>
        <v>10</v>
      </c>
      <c r="D9014" t="s">
        <v>1631</v>
      </c>
      <c r="E9014" t="str">
        <f t="shared" si="422"/>
        <v>Adam Hart20171023</v>
      </c>
      <c r="F9014">
        <f>IF(COUNTIF($E$2:E9014, E9014) = 1, MAX($F$1:F9013) + 1, INDEX($F$1:F9013, MATCH(E9014, $E$1:E9013, 0)))</f>
        <v>4483</v>
      </c>
      <c r="G9014" t="s">
        <v>1529</v>
      </c>
      <c r="H9014" t="s">
        <v>11</v>
      </c>
      <c r="I9014" t="s">
        <v>92</v>
      </c>
      <c r="J9014" t="s">
        <v>1928</v>
      </c>
      <c r="K9014" s="17">
        <v>2.2200000000000002</v>
      </c>
      <c r="L9014" s="17">
        <v>1</v>
      </c>
      <c r="M9014" s="17">
        <v>0.67</v>
      </c>
      <c r="N9014" s="17" t="str">
        <f>IF(SalesData[[#This Row],[Profit]]&gt;0,"Profit","Loss")</f>
        <v>Profit</v>
      </c>
    </row>
    <row r="9015" spans="1:14" x14ac:dyDescent="0.25">
      <c r="A9015" s="1">
        <v>43032</v>
      </c>
      <c r="B9015" s="3">
        <f t="shared" si="420"/>
        <v>2017</v>
      </c>
      <c r="C9015" s="3">
        <f t="shared" si="421"/>
        <v>10</v>
      </c>
      <c r="D9015" t="s">
        <v>1546</v>
      </c>
      <c r="E9015" t="str">
        <f t="shared" si="422"/>
        <v>Patrick O'Brill20171024</v>
      </c>
      <c r="F9015">
        <f>IF(COUNTIF($E$2:E9015, E9015) = 1, MAX($F$1:F9014) + 1, INDEX($F$1:F9014, MATCH(E9015, $E$1:E9014, 0)))</f>
        <v>4484</v>
      </c>
      <c r="G9015" t="s">
        <v>10</v>
      </c>
      <c r="H9015" t="s">
        <v>34</v>
      </c>
      <c r="I9015" t="s">
        <v>145</v>
      </c>
      <c r="J9015" t="s">
        <v>1333</v>
      </c>
      <c r="K9015" s="17">
        <v>517.41</v>
      </c>
      <c r="L9015" s="17">
        <v>5</v>
      </c>
      <c r="M9015" s="17">
        <v>-81.31</v>
      </c>
      <c r="N9015" s="17" t="str">
        <f>IF(SalesData[[#This Row],[Profit]]&gt;0,"Profit","Loss")</f>
        <v>Loss</v>
      </c>
    </row>
    <row r="9016" spans="1:14" x14ac:dyDescent="0.25">
      <c r="A9016" s="1">
        <v>43032</v>
      </c>
      <c r="B9016" s="3">
        <f t="shared" si="420"/>
        <v>2017</v>
      </c>
      <c r="C9016" s="3">
        <f t="shared" si="421"/>
        <v>10</v>
      </c>
      <c r="D9016" t="s">
        <v>791</v>
      </c>
      <c r="E9016" t="str">
        <f t="shared" si="422"/>
        <v>Carlos Soltero20171024</v>
      </c>
      <c r="F9016">
        <f>IF(COUNTIF($E$2:E9016, E9016) = 1, MAX($F$1:F9015) + 1, INDEX($F$1:F9015, MATCH(E9016, $E$1:E9015, 0)))</f>
        <v>4485</v>
      </c>
      <c r="G9016" t="s">
        <v>329</v>
      </c>
      <c r="H9016" t="s">
        <v>11</v>
      </c>
      <c r="I9016" t="s">
        <v>43</v>
      </c>
      <c r="J9016" t="s">
        <v>160</v>
      </c>
      <c r="K9016" s="17">
        <v>11.68</v>
      </c>
      <c r="L9016" s="17">
        <v>4</v>
      </c>
      <c r="M9016" s="17">
        <v>5.26</v>
      </c>
      <c r="N9016" s="17" t="str">
        <f>IF(SalesData[[#This Row],[Profit]]&gt;0,"Profit","Loss")</f>
        <v>Profit</v>
      </c>
    </row>
    <row r="9017" spans="1:14" x14ac:dyDescent="0.25">
      <c r="A9017" s="1">
        <v>43034</v>
      </c>
      <c r="B9017" s="3">
        <f t="shared" si="420"/>
        <v>2017</v>
      </c>
      <c r="C9017" s="3">
        <f t="shared" si="421"/>
        <v>10</v>
      </c>
      <c r="D9017" t="s">
        <v>651</v>
      </c>
      <c r="E9017" t="str">
        <f t="shared" si="422"/>
        <v>Paul Gonzalez20171026</v>
      </c>
      <c r="F9017">
        <f>IF(COUNTIF($E$2:E9017, E9017) = 1, MAX($F$1:F9016) + 1, INDEX($F$1:F9016, MATCH(E9017, $E$1:E9016, 0)))</f>
        <v>4486</v>
      </c>
      <c r="G9017" t="s">
        <v>315</v>
      </c>
      <c r="H9017" t="s">
        <v>39</v>
      </c>
      <c r="I9017" t="s">
        <v>52</v>
      </c>
      <c r="J9017" t="s">
        <v>2235</v>
      </c>
      <c r="K9017" s="17">
        <v>19.989999999999998</v>
      </c>
      <c r="L9017" s="17">
        <v>1</v>
      </c>
      <c r="M9017" s="17">
        <v>6.8</v>
      </c>
      <c r="N9017" s="17" t="str">
        <f>IF(SalesData[[#This Row],[Profit]]&gt;0,"Profit","Loss")</f>
        <v>Profit</v>
      </c>
    </row>
    <row r="9018" spans="1:14" x14ac:dyDescent="0.25">
      <c r="A9018" s="1">
        <v>43034</v>
      </c>
      <c r="B9018" s="3">
        <f t="shared" si="420"/>
        <v>2017</v>
      </c>
      <c r="C9018" s="3">
        <f t="shared" si="421"/>
        <v>10</v>
      </c>
      <c r="D9018" t="s">
        <v>651</v>
      </c>
      <c r="E9018" t="str">
        <f t="shared" si="422"/>
        <v>Paul Gonzalez20171026</v>
      </c>
      <c r="F9018">
        <f>IF(COUNTIF($E$2:E9018, E9018) = 1, MAX($F$1:F9017) + 1, INDEX($F$1:F9017, MATCH(E9018, $E$1:E9017, 0)))</f>
        <v>4486</v>
      </c>
      <c r="G9018" t="s">
        <v>315</v>
      </c>
      <c r="H9018" t="s">
        <v>11</v>
      </c>
      <c r="I9018" t="s">
        <v>16</v>
      </c>
      <c r="J9018" t="s">
        <v>2216</v>
      </c>
      <c r="K9018" s="17">
        <v>6.16</v>
      </c>
      <c r="L9018" s="17">
        <v>2</v>
      </c>
      <c r="M9018" s="17">
        <v>2.96</v>
      </c>
      <c r="N9018" s="17" t="str">
        <f>IF(SalesData[[#This Row],[Profit]]&gt;0,"Profit","Loss")</f>
        <v>Profit</v>
      </c>
    </row>
    <row r="9019" spans="1:14" x14ac:dyDescent="0.25">
      <c r="A9019" s="1">
        <v>43034</v>
      </c>
      <c r="B9019" s="3">
        <f t="shared" si="420"/>
        <v>2017</v>
      </c>
      <c r="C9019" s="3">
        <f t="shared" si="421"/>
        <v>10</v>
      </c>
      <c r="D9019" t="s">
        <v>2037</v>
      </c>
      <c r="E9019" t="str">
        <f t="shared" si="422"/>
        <v>Olvera Toch20171026</v>
      </c>
      <c r="F9019">
        <f>IF(COUNTIF($E$2:E9019, E9019) = 1, MAX($F$1:F9018) + 1, INDEX($F$1:F9018, MATCH(E9019, $E$1:E9018, 0)))</f>
        <v>4487</v>
      </c>
      <c r="G9019" t="s">
        <v>55</v>
      </c>
      <c r="H9019" t="s">
        <v>34</v>
      </c>
      <c r="I9019" t="s">
        <v>145</v>
      </c>
      <c r="J9019" t="s">
        <v>818</v>
      </c>
      <c r="K9019" s="17">
        <v>356.85</v>
      </c>
      <c r="L9019" s="17">
        <v>5</v>
      </c>
      <c r="M9019" s="17">
        <v>60.66</v>
      </c>
      <c r="N9019" s="17" t="str">
        <f>IF(SalesData[[#This Row],[Profit]]&gt;0,"Profit","Loss")</f>
        <v>Profit</v>
      </c>
    </row>
    <row r="9020" spans="1:14" x14ac:dyDescent="0.25">
      <c r="A9020" s="1">
        <v>43034</v>
      </c>
      <c r="B9020" s="3">
        <f t="shared" si="420"/>
        <v>2017</v>
      </c>
      <c r="C9020" s="3">
        <f t="shared" si="421"/>
        <v>10</v>
      </c>
      <c r="D9020" t="s">
        <v>2037</v>
      </c>
      <c r="E9020" t="str">
        <f t="shared" si="422"/>
        <v>Olvera Toch20171026</v>
      </c>
      <c r="F9020">
        <f>IF(COUNTIF($E$2:E9020, E9020) = 1, MAX($F$1:F9019) + 1, INDEX($F$1:F9019, MATCH(E9020, $E$1:E9019, 0)))</f>
        <v>4487</v>
      </c>
      <c r="G9020" t="s">
        <v>55</v>
      </c>
      <c r="H9020" t="s">
        <v>11</v>
      </c>
      <c r="I9020" t="s">
        <v>63</v>
      </c>
      <c r="J9020" t="s">
        <v>2370</v>
      </c>
      <c r="K9020" s="17">
        <v>251.58</v>
      </c>
      <c r="L9020" s="17">
        <v>7</v>
      </c>
      <c r="M9020" s="17">
        <v>113.21</v>
      </c>
      <c r="N9020" s="17" t="str">
        <f>IF(SalesData[[#This Row],[Profit]]&gt;0,"Profit","Loss")</f>
        <v>Profit</v>
      </c>
    </row>
    <row r="9021" spans="1:14" x14ac:dyDescent="0.25">
      <c r="A9021" s="1">
        <v>43034</v>
      </c>
      <c r="B9021" s="3">
        <f t="shared" si="420"/>
        <v>2017</v>
      </c>
      <c r="C9021" s="3">
        <f t="shared" si="421"/>
        <v>10</v>
      </c>
      <c r="D9021" t="s">
        <v>2199</v>
      </c>
      <c r="E9021" t="str">
        <f t="shared" si="422"/>
        <v>Shaun Chance20171026</v>
      </c>
      <c r="F9021">
        <f>IF(COUNTIF($E$2:E9021, E9021) = 1, MAX($F$1:F9020) + 1, INDEX($F$1:F9020, MATCH(E9021, $E$1:E9020, 0)))</f>
        <v>4488</v>
      </c>
      <c r="G9021" t="s">
        <v>23</v>
      </c>
      <c r="H9021" t="s">
        <v>39</v>
      </c>
      <c r="I9021" t="s">
        <v>40</v>
      </c>
      <c r="J9021" t="s">
        <v>2403</v>
      </c>
      <c r="K9021" s="17">
        <v>61.54</v>
      </c>
      <c r="L9021" s="17">
        <v>1</v>
      </c>
      <c r="M9021" s="17">
        <v>-13.33</v>
      </c>
      <c r="N9021" s="17" t="str">
        <f>IF(SalesData[[#This Row],[Profit]]&gt;0,"Profit","Loss")</f>
        <v>Loss</v>
      </c>
    </row>
    <row r="9022" spans="1:14" x14ac:dyDescent="0.25">
      <c r="A9022" s="1">
        <v>43034</v>
      </c>
      <c r="B9022" s="3">
        <f t="shared" si="420"/>
        <v>2017</v>
      </c>
      <c r="C9022" s="3">
        <f t="shared" si="421"/>
        <v>10</v>
      </c>
      <c r="D9022" t="s">
        <v>2199</v>
      </c>
      <c r="E9022" t="str">
        <f t="shared" si="422"/>
        <v>Shaun Chance20171026</v>
      </c>
      <c r="F9022">
        <f>IF(COUNTIF($E$2:E9022, E9022) = 1, MAX($F$1:F9021) + 1, INDEX($F$1:F9021, MATCH(E9022, $E$1:E9021, 0)))</f>
        <v>4488</v>
      </c>
      <c r="G9022" t="s">
        <v>23</v>
      </c>
      <c r="H9022" t="s">
        <v>11</v>
      </c>
      <c r="I9022" t="s">
        <v>20</v>
      </c>
      <c r="J9022" t="s">
        <v>300</v>
      </c>
      <c r="K9022" s="17">
        <v>81.44</v>
      </c>
      <c r="L9022" s="17">
        <v>7</v>
      </c>
      <c r="M9022" s="17">
        <v>-65.150000000000006</v>
      </c>
      <c r="N9022" s="17" t="str">
        <f>IF(SalesData[[#This Row],[Profit]]&gt;0,"Profit","Loss")</f>
        <v>Loss</v>
      </c>
    </row>
    <row r="9023" spans="1:14" x14ac:dyDescent="0.25">
      <c r="A9023" s="1">
        <v>43034</v>
      </c>
      <c r="B9023" s="3">
        <f t="shared" si="420"/>
        <v>2017</v>
      </c>
      <c r="C9023" s="3">
        <f t="shared" si="421"/>
        <v>10</v>
      </c>
      <c r="D9023" t="s">
        <v>1623</v>
      </c>
      <c r="E9023" t="str">
        <f t="shared" si="422"/>
        <v>Jamie Frazer20171026</v>
      </c>
      <c r="F9023">
        <f>IF(COUNTIF($E$2:E9023, E9023) = 1, MAX($F$1:F9022) + 1, INDEX($F$1:F9022, MATCH(E9023, $E$1:E9022, 0)))</f>
        <v>4489</v>
      </c>
      <c r="G9023" t="s">
        <v>23</v>
      </c>
      <c r="H9023" t="s">
        <v>11</v>
      </c>
      <c r="I9023" t="s">
        <v>20</v>
      </c>
      <c r="J9023" t="s">
        <v>2022</v>
      </c>
      <c r="K9023" s="17">
        <v>33.28</v>
      </c>
      <c r="L9023" s="17">
        <v>3</v>
      </c>
      <c r="M9023" s="17">
        <v>-27.74</v>
      </c>
      <c r="N9023" s="17" t="str">
        <f>IF(SalesData[[#This Row],[Profit]]&gt;0,"Profit","Loss")</f>
        <v>Loss</v>
      </c>
    </row>
    <row r="9024" spans="1:14" x14ac:dyDescent="0.25">
      <c r="A9024" s="1">
        <v>43034</v>
      </c>
      <c r="B9024" s="3">
        <f t="shared" si="420"/>
        <v>2017</v>
      </c>
      <c r="C9024" s="3">
        <f t="shared" si="421"/>
        <v>10</v>
      </c>
      <c r="D9024" t="s">
        <v>1623</v>
      </c>
      <c r="E9024" t="str">
        <f t="shared" si="422"/>
        <v>Jamie Frazer20171026</v>
      </c>
      <c r="F9024">
        <f>IF(COUNTIF($E$2:E9024, E9024) = 1, MAX($F$1:F9023) + 1, INDEX($F$1:F9023, MATCH(E9024, $E$1:E9023, 0)))</f>
        <v>4489</v>
      </c>
      <c r="G9024" t="s">
        <v>23</v>
      </c>
      <c r="H9024" t="s">
        <v>39</v>
      </c>
      <c r="I9024" t="s">
        <v>40</v>
      </c>
      <c r="J9024" t="s">
        <v>2369</v>
      </c>
      <c r="K9024" s="17">
        <v>118.65</v>
      </c>
      <c r="L9024" s="17">
        <v>5</v>
      </c>
      <c r="M9024" s="17">
        <v>19.78</v>
      </c>
      <c r="N9024" s="17" t="str">
        <f>IF(SalesData[[#This Row],[Profit]]&gt;0,"Profit","Loss")</f>
        <v>Profit</v>
      </c>
    </row>
    <row r="9025" spans="1:14" x14ac:dyDescent="0.25">
      <c r="A9025" s="1">
        <v>43034</v>
      </c>
      <c r="B9025" s="3">
        <f t="shared" si="420"/>
        <v>2017</v>
      </c>
      <c r="C9025" s="3">
        <f t="shared" si="421"/>
        <v>10</v>
      </c>
      <c r="D9025" t="s">
        <v>1623</v>
      </c>
      <c r="E9025" t="str">
        <f t="shared" si="422"/>
        <v>Jamie Frazer20171026</v>
      </c>
      <c r="F9025">
        <f>IF(COUNTIF($E$2:E9025, E9025) = 1, MAX($F$1:F9024) + 1, INDEX($F$1:F9024, MATCH(E9025, $E$1:E9024, 0)))</f>
        <v>4489</v>
      </c>
      <c r="G9025" t="s">
        <v>23</v>
      </c>
      <c r="H9025" t="s">
        <v>11</v>
      </c>
      <c r="I9025" t="s">
        <v>16</v>
      </c>
      <c r="J9025" t="s">
        <v>2643</v>
      </c>
      <c r="K9025" s="17">
        <v>14.76</v>
      </c>
      <c r="L9025" s="17">
        <v>5</v>
      </c>
      <c r="M9025" s="17">
        <v>4.9800000000000004</v>
      </c>
      <c r="N9025" s="17" t="str">
        <f>IF(SalesData[[#This Row],[Profit]]&gt;0,"Profit","Loss")</f>
        <v>Profit</v>
      </c>
    </row>
    <row r="9026" spans="1:14" x14ac:dyDescent="0.25">
      <c r="A9026" s="1">
        <v>43034</v>
      </c>
      <c r="B9026" s="3">
        <f t="shared" ref="B9026:B9089" si="423">YEAR(A9026)</f>
        <v>2017</v>
      </c>
      <c r="C9026" s="3">
        <f t="shared" ref="C9026:C9089" si="424">MONTH(A9026)</f>
        <v>10</v>
      </c>
      <c r="D9026" t="s">
        <v>1584</v>
      </c>
      <c r="E9026" t="str">
        <f t="shared" ref="E9026:E9089" si="425">D9026 &amp; TEXT(A9026, "yyyymmdd")</f>
        <v>Benjamin Farhat20171026</v>
      </c>
      <c r="F9026">
        <f>IF(COUNTIF($E$2:E9026, E9026) = 1, MAX($F$1:F9025) + 1, INDEX($F$1:F9025, MATCH(E9026, $E$1:E9025, 0)))</f>
        <v>4490</v>
      </c>
      <c r="G9026" t="s">
        <v>10</v>
      </c>
      <c r="H9026" t="s">
        <v>11</v>
      </c>
      <c r="I9026" t="s">
        <v>18</v>
      </c>
      <c r="J9026" t="s">
        <v>1540</v>
      </c>
      <c r="K9026" s="17">
        <v>55.62</v>
      </c>
      <c r="L9026" s="17">
        <v>2</v>
      </c>
      <c r="M9026" s="17">
        <v>5.56</v>
      </c>
      <c r="N9026" s="17" t="str">
        <f>IF(SalesData[[#This Row],[Profit]]&gt;0,"Profit","Loss")</f>
        <v>Profit</v>
      </c>
    </row>
    <row r="9027" spans="1:14" x14ac:dyDescent="0.25">
      <c r="A9027" s="1">
        <v>43035</v>
      </c>
      <c r="B9027" s="3">
        <f t="shared" si="423"/>
        <v>2017</v>
      </c>
      <c r="C9027" s="3">
        <f t="shared" si="424"/>
        <v>10</v>
      </c>
      <c r="D9027" t="s">
        <v>1088</v>
      </c>
      <c r="E9027" t="str">
        <f t="shared" si="425"/>
        <v>Matt Abelman20171027</v>
      </c>
      <c r="F9027">
        <f>IF(COUNTIF($E$2:E9027, E9027) = 1, MAX($F$1:F9026) + 1, INDEX($F$1:F9026, MATCH(E9027, $E$1:E9026, 0)))</f>
        <v>4491</v>
      </c>
      <c r="G9027" t="s">
        <v>15</v>
      </c>
      <c r="H9027" t="s">
        <v>11</v>
      </c>
      <c r="I9027" t="s">
        <v>24</v>
      </c>
      <c r="J9027" t="s">
        <v>1252</v>
      </c>
      <c r="K9027" s="17">
        <v>7.06</v>
      </c>
      <c r="L9027" s="17">
        <v>3</v>
      </c>
      <c r="M9027" s="17">
        <v>2.21</v>
      </c>
      <c r="N9027" s="17" t="str">
        <f>IF(SalesData[[#This Row],[Profit]]&gt;0,"Profit","Loss")</f>
        <v>Profit</v>
      </c>
    </row>
    <row r="9028" spans="1:14" x14ac:dyDescent="0.25">
      <c r="A9028" s="1">
        <v>43035</v>
      </c>
      <c r="B9028" s="3">
        <f t="shared" si="423"/>
        <v>2017</v>
      </c>
      <c r="C9028" s="3">
        <f t="shared" si="424"/>
        <v>10</v>
      </c>
      <c r="D9028" t="s">
        <v>1088</v>
      </c>
      <c r="E9028" t="str">
        <f t="shared" si="425"/>
        <v>Matt Abelman20171027</v>
      </c>
      <c r="F9028">
        <f>IF(COUNTIF($E$2:E9028, E9028) = 1, MAX($F$1:F9027) + 1, INDEX($F$1:F9027, MATCH(E9028, $E$1:E9027, 0)))</f>
        <v>4491</v>
      </c>
      <c r="G9028" t="s">
        <v>15</v>
      </c>
      <c r="H9028" t="s">
        <v>39</v>
      </c>
      <c r="I9028" t="s">
        <v>40</v>
      </c>
      <c r="J9028" t="s">
        <v>1305</v>
      </c>
      <c r="K9028" s="17">
        <v>27.18</v>
      </c>
      <c r="L9028" s="17">
        <v>2</v>
      </c>
      <c r="M9028" s="17">
        <v>2.04</v>
      </c>
      <c r="N9028" s="17" t="str">
        <f>IF(SalesData[[#This Row],[Profit]]&gt;0,"Profit","Loss")</f>
        <v>Profit</v>
      </c>
    </row>
    <row r="9029" spans="1:14" x14ac:dyDescent="0.25">
      <c r="A9029" s="1">
        <v>43035</v>
      </c>
      <c r="B9029" s="3">
        <f t="shared" si="423"/>
        <v>2017</v>
      </c>
      <c r="C9029" s="3">
        <f t="shared" si="424"/>
        <v>10</v>
      </c>
      <c r="D9029" t="s">
        <v>29</v>
      </c>
      <c r="E9029" t="str">
        <f t="shared" si="425"/>
        <v>Jack O'Briant20171027</v>
      </c>
      <c r="F9029">
        <f>IF(COUNTIF($E$2:E9029, E9029) = 1, MAX($F$1:F9028) + 1, INDEX($F$1:F9028, MATCH(E9029, $E$1:E9028, 0)))</f>
        <v>4492</v>
      </c>
      <c r="G9029" t="s">
        <v>27</v>
      </c>
      <c r="H9029" t="s">
        <v>34</v>
      </c>
      <c r="I9029" t="s">
        <v>74</v>
      </c>
      <c r="J9029" t="s">
        <v>75</v>
      </c>
      <c r="K9029" s="17">
        <v>556.66999999999996</v>
      </c>
      <c r="L9029" s="17">
        <v>5</v>
      </c>
      <c r="M9029" s="17">
        <v>6.55</v>
      </c>
      <c r="N9029" s="17" t="str">
        <f>IF(SalesData[[#This Row],[Profit]]&gt;0,"Profit","Loss")</f>
        <v>Profit</v>
      </c>
    </row>
    <row r="9030" spans="1:14" x14ac:dyDescent="0.25">
      <c r="A9030" s="1">
        <v>43035</v>
      </c>
      <c r="B9030" s="3">
        <f t="shared" si="423"/>
        <v>2017</v>
      </c>
      <c r="C9030" s="3">
        <f t="shared" si="424"/>
        <v>10</v>
      </c>
      <c r="D9030" t="s">
        <v>29</v>
      </c>
      <c r="E9030" t="str">
        <f t="shared" si="425"/>
        <v>Jack O'Briant20171027</v>
      </c>
      <c r="F9030">
        <f>IF(COUNTIF($E$2:E9030, E9030) = 1, MAX($F$1:F9029) + 1, INDEX($F$1:F9029, MATCH(E9030, $E$1:E9029, 0)))</f>
        <v>4492</v>
      </c>
      <c r="G9030" t="s">
        <v>27</v>
      </c>
      <c r="H9030" t="s">
        <v>39</v>
      </c>
      <c r="I9030" t="s">
        <v>40</v>
      </c>
      <c r="J9030" t="s">
        <v>1932</v>
      </c>
      <c r="K9030" s="17">
        <v>95.84</v>
      </c>
      <c r="L9030" s="17">
        <v>4</v>
      </c>
      <c r="M9030" s="17">
        <v>34.74</v>
      </c>
      <c r="N9030" s="17" t="str">
        <f>IF(SalesData[[#This Row],[Profit]]&gt;0,"Profit","Loss")</f>
        <v>Profit</v>
      </c>
    </row>
    <row r="9031" spans="1:14" x14ac:dyDescent="0.25">
      <c r="A9031" s="1">
        <v>43035</v>
      </c>
      <c r="B9031" s="3">
        <f t="shared" si="423"/>
        <v>2017</v>
      </c>
      <c r="C9031" s="3">
        <f t="shared" si="424"/>
        <v>10</v>
      </c>
      <c r="D9031" t="s">
        <v>1771</v>
      </c>
      <c r="E9031" t="str">
        <f t="shared" si="425"/>
        <v>Sally Hughsby20171027</v>
      </c>
      <c r="F9031">
        <f>IF(COUNTIF($E$2:E9031, E9031) = 1, MAX($F$1:F9030) + 1, INDEX($F$1:F9030, MATCH(E9031, $E$1:E9030, 0)))</f>
        <v>4493</v>
      </c>
      <c r="G9031" t="s">
        <v>10</v>
      </c>
      <c r="H9031" t="s">
        <v>11</v>
      </c>
      <c r="I9031" t="s">
        <v>63</v>
      </c>
      <c r="J9031" t="s">
        <v>2263</v>
      </c>
      <c r="K9031" s="17">
        <v>15.84</v>
      </c>
      <c r="L9031" s="17">
        <v>2</v>
      </c>
      <c r="M9031" s="17">
        <v>5.54</v>
      </c>
      <c r="N9031" s="17" t="str">
        <f>IF(SalesData[[#This Row],[Profit]]&gt;0,"Profit","Loss")</f>
        <v>Profit</v>
      </c>
    </row>
    <row r="9032" spans="1:14" x14ac:dyDescent="0.25">
      <c r="A9032" s="1">
        <v>43035</v>
      </c>
      <c r="B9032" s="3">
        <f t="shared" si="423"/>
        <v>2017</v>
      </c>
      <c r="C9032" s="3">
        <f t="shared" si="424"/>
        <v>10</v>
      </c>
      <c r="D9032" t="s">
        <v>1771</v>
      </c>
      <c r="E9032" t="str">
        <f t="shared" si="425"/>
        <v>Sally Hughsby20171027</v>
      </c>
      <c r="F9032">
        <f>IF(COUNTIF($E$2:E9032, E9032) = 1, MAX($F$1:F9031) + 1, INDEX($F$1:F9031, MATCH(E9032, $E$1:E9031, 0)))</f>
        <v>4493</v>
      </c>
      <c r="G9032" t="s">
        <v>10</v>
      </c>
      <c r="H9032" t="s">
        <v>11</v>
      </c>
      <c r="I9032" t="s">
        <v>12</v>
      </c>
      <c r="J9032" t="s">
        <v>152</v>
      </c>
      <c r="K9032" s="17">
        <v>8.4499999999999993</v>
      </c>
      <c r="L9032" s="17">
        <v>2</v>
      </c>
      <c r="M9032" s="17">
        <v>2.64</v>
      </c>
      <c r="N9032" s="17" t="str">
        <f>IF(SalesData[[#This Row],[Profit]]&gt;0,"Profit","Loss")</f>
        <v>Profit</v>
      </c>
    </row>
    <row r="9033" spans="1:14" x14ac:dyDescent="0.25">
      <c r="A9033" s="1">
        <v>43035</v>
      </c>
      <c r="B9033" s="3">
        <f t="shared" si="423"/>
        <v>2017</v>
      </c>
      <c r="C9033" s="3">
        <f t="shared" si="424"/>
        <v>10</v>
      </c>
      <c r="D9033" t="s">
        <v>495</v>
      </c>
      <c r="E9033" t="str">
        <f t="shared" si="425"/>
        <v>Jim Mitchum20171027</v>
      </c>
      <c r="F9033">
        <f>IF(COUNTIF($E$2:E9033, E9033) = 1, MAX($F$1:F9032) + 1, INDEX($F$1:F9032, MATCH(E9033, $E$1:E9032, 0)))</f>
        <v>4494</v>
      </c>
      <c r="G9033" t="s">
        <v>27</v>
      </c>
      <c r="H9033" t="s">
        <v>34</v>
      </c>
      <c r="I9033" t="s">
        <v>145</v>
      </c>
      <c r="J9033" t="s">
        <v>741</v>
      </c>
      <c r="K9033" s="17">
        <v>189.58</v>
      </c>
      <c r="L9033" s="17">
        <v>1</v>
      </c>
      <c r="M9033" s="17">
        <v>9.48</v>
      </c>
      <c r="N9033" s="17" t="str">
        <f>IF(SalesData[[#This Row],[Profit]]&gt;0,"Profit","Loss")</f>
        <v>Profit</v>
      </c>
    </row>
    <row r="9034" spans="1:14" x14ac:dyDescent="0.25">
      <c r="A9034" s="1">
        <v>43035</v>
      </c>
      <c r="B9034" s="3">
        <f t="shared" si="423"/>
        <v>2017</v>
      </c>
      <c r="C9034" s="3">
        <f t="shared" si="424"/>
        <v>10</v>
      </c>
      <c r="D9034" t="s">
        <v>495</v>
      </c>
      <c r="E9034" t="str">
        <f t="shared" si="425"/>
        <v>Jim Mitchum20171027</v>
      </c>
      <c r="F9034">
        <f>IF(COUNTIF($E$2:E9034, E9034) = 1, MAX($F$1:F9033) + 1, INDEX($F$1:F9033, MATCH(E9034, $E$1:E9033, 0)))</f>
        <v>4494</v>
      </c>
      <c r="G9034" t="s">
        <v>27</v>
      </c>
      <c r="H9034" t="s">
        <v>39</v>
      </c>
      <c r="I9034" t="s">
        <v>40</v>
      </c>
      <c r="J9034" t="s">
        <v>391</v>
      </c>
      <c r="K9034" s="17">
        <v>71.959999999999994</v>
      </c>
      <c r="L9034" s="17">
        <v>5</v>
      </c>
      <c r="M9034" s="17">
        <v>7.2</v>
      </c>
      <c r="N9034" s="17" t="str">
        <f>IF(SalesData[[#This Row],[Profit]]&gt;0,"Profit","Loss")</f>
        <v>Profit</v>
      </c>
    </row>
    <row r="9035" spans="1:14" x14ac:dyDescent="0.25">
      <c r="A9035" s="1">
        <v>43035</v>
      </c>
      <c r="B9035" s="3">
        <f t="shared" si="423"/>
        <v>2017</v>
      </c>
      <c r="C9035" s="3">
        <f t="shared" si="424"/>
        <v>10</v>
      </c>
      <c r="D9035" t="s">
        <v>1826</v>
      </c>
      <c r="E9035" t="str">
        <f t="shared" si="425"/>
        <v>Tamara Willingham20171027</v>
      </c>
      <c r="F9035">
        <f>IF(COUNTIF($E$2:E9035, E9035) = 1, MAX($F$1:F9034) + 1, INDEX($F$1:F9034, MATCH(E9035, $E$1:E9034, 0)))</f>
        <v>4495</v>
      </c>
      <c r="G9035" t="s">
        <v>95</v>
      </c>
      <c r="H9035" t="s">
        <v>11</v>
      </c>
      <c r="I9035" t="s">
        <v>12</v>
      </c>
      <c r="J9035" t="s">
        <v>1609</v>
      </c>
      <c r="K9035" s="17">
        <v>44.78</v>
      </c>
      <c r="L9035" s="17">
        <v>1</v>
      </c>
      <c r="M9035" s="17">
        <v>16.23</v>
      </c>
      <c r="N9035" s="17" t="str">
        <f>IF(SalesData[[#This Row],[Profit]]&gt;0,"Profit","Loss")</f>
        <v>Profit</v>
      </c>
    </row>
    <row r="9036" spans="1:14" x14ac:dyDescent="0.25">
      <c r="A9036" s="1">
        <v>43035</v>
      </c>
      <c r="B9036" s="3">
        <f t="shared" si="423"/>
        <v>2017</v>
      </c>
      <c r="C9036" s="3">
        <f t="shared" si="424"/>
        <v>10</v>
      </c>
      <c r="D9036" t="s">
        <v>1748</v>
      </c>
      <c r="E9036" t="str">
        <f t="shared" si="425"/>
        <v>Nona Balk20171027</v>
      </c>
      <c r="F9036">
        <f>IF(COUNTIF($E$2:E9036, E9036) = 1, MAX($F$1:F9035) + 1, INDEX($F$1:F9035, MATCH(E9036, $E$1:E9035, 0)))</f>
        <v>4496</v>
      </c>
      <c r="G9036" t="s">
        <v>123</v>
      </c>
      <c r="H9036" t="s">
        <v>11</v>
      </c>
      <c r="I9036" t="s">
        <v>12</v>
      </c>
      <c r="J9036" t="s">
        <v>625</v>
      </c>
      <c r="K9036" s="17">
        <v>56.78</v>
      </c>
      <c r="L9036" s="17">
        <v>7</v>
      </c>
      <c r="M9036" s="17">
        <v>20.58</v>
      </c>
      <c r="N9036" s="17" t="str">
        <f>IF(SalesData[[#This Row],[Profit]]&gt;0,"Profit","Loss")</f>
        <v>Profit</v>
      </c>
    </row>
    <row r="9037" spans="1:14" x14ac:dyDescent="0.25">
      <c r="A9037" s="1">
        <v>43035</v>
      </c>
      <c r="B9037" s="3">
        <f t="shared" si="423"/>
        <v>2017</v>
      </c>
      <c r="C9037" s="3">
        <f t="shared" si="424"/>
        <v>10</v>
      </c>
      <c r="D9037" t="s">
        <v>1748</v>
      </c>
      <c r="E9037" t="str">
        <f t="shared" si="425"/>
        <v>Nona Balk20171027</v>
      </c>
      <c r="F9037">
        <f>IF(COUNTIF($E$2:E9037, E9037) = 1, MAX($F$1:F9036) + 1, INDEX($F$1:F9036, MATCH(E9037, $E$1:E9036, 0)))</f>
        <v>4496</v>
      </c>
      <c r="G9037" t="s">
        <v>123</v>
      </c>
      <c r="H9037" t="s">
        <v>11</v>
      </c>
      <c r="I9037" t="s">
        <v>20</v>
      </c>
      <c r="J9037" t="s">
        <v>428</v>
      </c>
      <c r="K9037" s="17">
        <v>5.61</v>
      </c>
      <c r="L9037" s="17">
        <v>3</v>
      </c>
      <c r="M9037" s="17">
        <v>-3.92</v>
      </c>
      <c r="N9037" s="17" t="str">
        <f>IF(SalesData[[#This Row],[Profit]]&gt;0,"Profit","Loss")</f>
        <v>Loss</v>
      </c>
    </row>
    <row r="9038" spans="1:14" x14ac:dyDescent="0.25">
      <c r="A9038" s="1">
        <v>43035</v>
      </c>
      <c r="B9038" s="3">
        <f t="shared" si="423"/>
        <v>2017</v>
      </c>
      <c r="C9038" s="3">
        <f t="shared" si="424"/>
        <v>10</v>
      </c>
      <c r="D9038" t="s">
        <v>1748</v>
      </c>
      <c r="E9038" t="str">
        <f t="shared" si="425"/>
        <v>Nona Balk20171027</v>
      </c>
      <c r="F9038">
        <f>IF(COUNTIF($E$2:E9038, E9038) = 1, MAX($F$1:F9037) + 1, INDEX($F$1:F9037, MATCH(E9038, $E$1:E9037, 0)))</f>
        <v>4496</v>
      </c>
      <c r="G9038" t="s">
        <v>123</v>
      </c>
      <c r="H9038" t="s">
        <v>11</v>
      </c>
      <c r="I9038" t="s">
        <v>24</v>
      </c>
      <c r="J9038" t="s">
        <v>38</v>
      </c>
      <c r="K9038" s="17">
        <v>6.58</v>
      </c>
      <c r="L9038" s="17">
        <v>3</v>
      </c>
      <c r="M9038" s="17">
        <v>0.57999999999999996</v>
      </c>
      <c r="N9038" s="17" t="str">
        <f>IF(SalesData[[#This Row],[Profit]]&gt;0,"Profit","Loss")</f>
        <v>Profit</v>
      </c>
    </row>
    <row r="9039" spans="1:14" x14ac:dyDescent="0.25">
      <c r="A9039" s="1">
        <v>43036</v>
      </c>
      <c r="B9039" s="3">
        <f t="shared" si="423"/>
        <v>2017</v>
      </c>
      <c r="C9039" s="3">
        <f t="shared" si="424"/>
        <v>10</v>
      </c>
      <c r="D9039" t="s">
        <v>1912</v>
      </c>
      <c r="E9039" t="str">
        <f t="shared" si="425"/>
        <v>Lori Olson20171028</v>
      </c>
      <c r="F9039">
        <f>IF(COUNTIF($E$2:E9039, E9039) = 1, MAX($F$1:F9038) + 1, INDEX($F$1:F9038, MATCH(E9039, $E$1:E9038, 0)))</f>
        <v>4497</v>
      </c>
      <c r="G9039" t="s">
        <v>149</v>
      </c>
      <c r="H9039" t="s">
        <v>11</v>
      </c>
      <c r="I9039" t="s">
        <v>63</v>
      </c>
      <c r="J9039" t="s">
        <v>1964</v>
      </c>
      <c r="K9039" s="17">
        <v>47.98</v>
      </c>
      <c r="L9039" s="17">
        <v>2</v>
      </c>
      <c r="M9039" s="17">
        <v>23.99</v>
      </c>
      <c r="N9039" s="17" t="str">
        <f>IF(SalesData[[#This Row],[Profit]]&gt;0,"Profit","Loss")</f>
        <v>Profit</v>
      </c>
    </row>
    <row r="9040" spans="1:14" x14ac:dyDescent="0.25">
      <c r="A9040" s="1">
        <v>43036</v>
      </c>
      <c r="B9040" s="3">
        <f t="shared" si="423"/>
        <v>2017</v>
      </c>
      <c r="C9040" s="3">
        <f t="shared" si="424"/>
        <v>10</v>
      </c>
      <c r="D9040" t="s">
        <v>1121</v>
      </c>
      <c r="E9040" t="str">
        <f t="shared" si="425"/>
        <v>Keith Herrera20171028</v>
      </c>
      <c r="F9040">
        <f>IF(COUNTIF($E$2:E9040, E9040) = 1, MAX($F$1:F9039) + 1, INDEX($F$1:F9039, MATCH(E9040, $E$1:E9039, 0)))</f>
        <v>4498</v>
      </c>
      <c r="G9040" t="s">
        <v>10</v>
      </c>
      <c r="H9040" t="s">
        <v>39</v>
      </c>
      <c r="I9040" t="s">
        <v>52</v>
      </c>
      <c r="J9040" t="s">
        <v>1011</v>
      </c>
      <c r="K9040" s="17">
        <v>24</v>
      </c>
      <c r="L9040" s="17">
        <v>2</v>
      </c>
      <c r="M9040" s="17">
        <v>-2.7</v>
      </c>
      <c r="N9040" s="17" t="str">
        <f>IF(SalesData[[#This Row],[Profit]]&gt;0,"Profit","Loss")</f>
        <v>Loss</v>
      </c>
    </row>
    <row r="9041" spans="1:14" x14ac:dyDescent="0.25">
      <c r="A9041" s="1">
        <v>43036</v>
      </c>
      <c r="B9041" s="3">
        <f t="shared" si="423"/>
        <v>2017</v>
      </c>
      <c r="C9041" s="3">
        <f t="shared" si="424"/>
        <v>10</v>
      </c>
      <c r="D9041" t="s">
        <v>1121</v>
      </c>
      <c r="E9041" t="str">
        <f t="shared" si="425"/>
        <v>Keith Herrera20171028</v>
      </c>
      <c r="F9041">
        <f>IF(COUNTIF($E$2:E9041, E9041) = 1, MAX($F$1:F9040) + 1, INDEX($F$1:F9040, MATCH(E9041, $E$1:E9040, 0)))</f>
        <v>4498</v>
      </c>
      <c r="G9041" t="s">
        <v>10</v>
      </c>
      <c r="H9041" t="s">
        <v>11</v>
      </c>
      <c r="I9041" t="s">
        <v>12</v>
      </c>
      <c r="J9041" t="s">
        <v>1096</v>
      </c>
      <c r="K9041" s="17">
        <v>15.55</v>
      </c>
      <c r="L9041" s="17">
        <v>3</v>
      </c>
      <c r="M9041" s="17">
        <v>5.44</v>
      </c>
      <c r="N9041" s="17" t="str">
        <f>IF(SalesData[[#This Row],[Profit]]&gt;0,"Profit","Loss")</f>
        <v>Profit</v>
      </c>
    </row>
    <row r="9042" spans="1:14" x14ac:dyDescent="0.25">
      <c r="A9042" s="1">
        <v>43036</v>
      </c>
      <c r="B9042" s="3">
        <f t="shared" si="423"/>
        <v>2017</v>
      </c>
      <c r="C9042" s="3">
        <f t="shared" si="424"/>
        <v>10</v>
      </c>
      <c r="D9042" t="s">
        <v>1121</v>
      </c>
      <c r="E9042" t="str">
        <f t="shared" si="425"/>
        <v>Keith Herrera20171028</v>
      </c>
      <c r="F9042">
        <f>IF(COUNTIF($E$2:E9042, E9042) = 1, MAX($F$1:F9041) + 1, INDEX($F$1:F9041, MATCH(E9042, $E$1:E9041, 0)))</f>
        <v>4498</v>
      </c>
      <c r="G9042" t="s">
        <v>10</v>
      </c>
      <c r="H9042" t="s">
        <v>39</v>
      </c>
      <c r="I9042" t="s">
        <v>52</v>
      </c>
      <c r="J9042" t="s">
        <v>1068</v>
      </c>
      <c r="K9042" s="17">
        <v>26.18</v>
      </c>
      <c r="L9042" s="17">
        <v>2</v>
      </c>
      <c r="M9042" s="17">
        <v>-3.27</v>
      </c>
      <c r="N9042" s="17" t="str">
        <f>IF(SalesData[[#This Row],[Profit]]&gt;0,"Profit","Loss")</f>
        <v>Loss</v>
      </c>
    </row>
    <row r="9043" spans="1:14" x14ac:dyDescent="0.25">
      <c r="A9043" s="1">
        <v>43036</v>
      </c>
      <c r="B9043" s="3">
        <f t="shared" si="423"/>
        <v>2017</v>
      </c>
      <c r="C9043" s="3">
        <f t="shared" si="424"/>
        <v>10</v>
      </c>
      <c r="D9043" t="s">
        <v>2472</v>
      </c>
      <c r="E9043" t="str">
        <f t="shared" si="425"/>
        <v>Janet Martin20171028</v>
      </c>
      <c r="F9043">
        <f>IF(COUNTIF($E$2:E9043, E9043) = 1, MAX($F$1:F9042) + 1, INDEX($F$1:F9042, MATCH(E9043, $E$1:E9042, 0)))</f>
        <v>4499</v>
      </c>
      <c r="G9043" t="s">
        <v>245</v>
      </c>
      <c r="H9043" t="s">
        <v>34</v>
      </c>
      <c r="I9043" t="s">
        <v>47</v>
      </c>
      <c r="J9043" t="s">
        <v>1362</v>
      </c>
      <c r="K9043" s="17">
        <v>77.95</v>
      </c>
      <c r="L9043" s="17">
        <v>3</v>
      </c>
      <c r="M9043" s="17">
        <v>15.59</v>
      </c>
      <c r="N9043" s="17" t="str">
        <f>IF(SalesData[[#This Row],[Profit]]&gt;0,"Profit","Loss")</f>
        <v>Profit</v>
      </c>
    </row>
    <row r="9044" spans="1:14" x14ac:dyDescent="0.25">
      <c r="A9044" s="1">
        <v>43036</v>
      </c>
      <c r="B9044" s="3">
        <f t="shared" si="423"/>
        <v>2017</v>
      </c>
      <c r="C9044" s="3">
        <f t="shared" si="424"/>
        <v>10</v>
      </c>
      <c r="D9044" t="s">
        <v>2472</v>
      </c>
      <c r="E9044" t="str">
        <f t="shared" si="425"/>
        <v>Janet Martin20171028</v>
      </c>
      <c r="F9044">
        <f>IF(COUNTIF($E$2:E9044, E9044) = 1, MAX($F$1:F9043) + 1, INDEX($F$1:F9043, MATCH(E9044, $E$1:E9043, 0)))</f>
        <v>4499</v>
      </c>
      <c r="G9044" t="s">
        <v>245</v>
      </c>
      <c r="H9044" t="s">
        <v>11</v>
      </c>
      <c r="I9044" t="s">
        <v>18</v>
      </c>
      <c r="J9044" t="s">
        <v>908</v>
      </c>
      <c r="K9044" s="17">
        <v>147.18</v>
      </c>
      <c r="L9044" s="17">
        <v>2</v>
      </c>
      <c r="M9044" s="17">
        <v>-29.44</v>
      </c>
      <c r="N9044" s="17" t="str">
        <f>IF(SalesData[[#This Row],[Profit]]&gt;0,"Profit","Loss")</f>
        <v>Loss</v>
      </c>
    </row>
    <row r="9045" spans="1:14" x14ac:dyDescent="0.25">
      <c r="A9045" s="1">
        <v>43036</v>
      </c>
      <c r="B9045" s="3">
        <f t="shared" si="423"/>
        <v>2017</v>
      </c>
      <c r="C9045" s="3">
        <f t="shared" si="424"/>
        <v>10</v>
      </c>
      <c r="D9045" t="s">
        <v>2472</v>
      </c>
      <c r="E9045" t="str">
        <f t="shared" si="425"/>
        <v>Janet Martin20171028</v>
      </c>
      <c r="F9045">
        <f>IF(COUNTIF($E$2:E9045, E9045) = 1, MAX($F$1:F9044) + 1, INDEX($F$1:F9044, MATCH(E9045, $E$1:E9044, 0)))</f>
        <v>4499</v>
      </c>
      <c r="G9045" t="s">
        <v>245</v>
      </c>
      <c r="H9045" t="s">
        <v>11</v>
      </c>
      <c r="I9045" t="s">
        <v>12</v>
      </c>
      <c r="J9045" t="s">
        <v>2356</v>
      </c>
      <c r="K9045" s="17">
        <v>47.95</v>
      </c>
      <c r="L9045" s="17">
        <v>3</v>
      </c>
      <c r="M9045" s="17">
        <v>16.18</v>
      </c>
      <c r="N9045" s="17" t="str">
        <f>IF(SalesData[[#This Row],[Profit]]&gt;0,"Profit","Loss")</f>
        <v>Profit</v>
      </c>
    </row>
    <row r="9046" spans="1:14" x14ac:dyDescent="0.25">
      <c r="A9046" s="1">
        <v>43036</v>
      </c>
      <c r="B9046" s="3">
        <f t="shared" si="423"/>
        <v>2017</v>
      </c>
      <c r="C9046" s="3">
        <f t="shared" si="424"/>
        <v>10</v>
      </c>
      <c r="D9046" t="s">
        <v>218</v>
      </c>
      <c r="E9046" t="str">
        <f t="shared" si="425"/>
        <v>Sue Ann Reed20171028</v>
      </c>
      <c r="F9046">
        <f>IF(COUNTIF($E$2:E9046, E9046) = 1, MAX($F$1:F9045) + 1, INDEX($F$1:F9045, MATCH(E9046, $E$1:E9045, 0)))</f>
        <v>4500</v>
      </c>
      <c r="G9046" t="s">
        <v>434</v>
      </c>
      <c r="H9046" t="s">
        <v>11</v>
      </c>
      <c r="I9046" t="s">
        <v>16</v>
      </c>
      <c r="J9046" t="s">
        <v>1434</v>
      </c>
      <c r="K9046" s="17">
        <v>21.93</v>
      </c>
      <c r="L9046" s="17">
        <v>3</v>
      </c>
      <c r="M9046" s="17">
        <v>10.31</v>
      </c>
      <c r="N9046" s="17" t="str">
        <f>IF(SalesData[[#This Row],[Profit]]&gt;0,"Profit","Loss")</f>
        <v>Profit</v>
      </c>
    </row>
    <row r="9047" spans="1:14" x14ac:dyDescent="0.25">
      <c r="A9047" s="1">
        <v>43037</v>
      </c>
      <c r="B9047" s="3">
        <f t="shared" si="423"/>
        <v>2017</v>
      </c>
      <c r="C9047" s="3">
        <f t="shared" si="424"/>
        <v>10</v>
      </c>
      <c r="D9047" t="s">
        <v>583</v>
      </c>
      <c r="E9047" t="str">
        <f t="shared" si="425"/>
        <v>George Bell20171029</v>
      </c>
      <c r="F9047">
        <f>IF(COUNTIF($E$2:E9047, E9047) = 1, MAX($F$1:F9046) + 1, INDEX($F$1:F9046, MATCH(E9047, $E$1:E9046, 0)))</f>
        <v>4501</v>
      </c>
      <c r="G9047" t="s">
        <v>149</v>
      </c>
      <c r="H9047" t="s">
        <v>11</v>
      </c>
      <c r="I9047" t="s">
        <v>12</v>
      </c>
      <c r="J9047" t="s">
        <v>2076</v>
      </c>
      <c r="K9047" s="17">
        <v>46.96</v>
      </c>
      <c r="L9047" s="17">
        <v>8</v>
      </c>
      <c r="M9047" s="17">
        <v>22.54</v>
      </c>
      <c r="N9047" s="17" t="str">
        <f>IF(SalesData[[#This Row],[Profit]]&gt;0,"Profit","Loss")</f>
        <v>Profit</v>
      </c>
    </row>
    <row r="9048" spans="1:14" x14ac:dyDescent="0.25">
      <c r="A9048" s="1">
        <v>43038</v>
      </c>
      <c r="B9048" s="3">
        <f t="shared" si="423"/>
        <v>2017</v>
      </c>
      <c r="C9048" s="3">
        <f t="shared" si="424"/>
        <v>10</v>
      </c>
      <c r="D9048" t="s">
        <v>2048</v>
      </c>
      <c r="E9048" t="str">
        <f t="shared" si="425"/>
        <v>Jane Waco20171030</v>
      </c>
      <c r="F9048">
        <f>IF(COUNTIF($E$2:E9048, E9048) = 1, MAX($F$1:F9047) + 1, INDEX($F$1:F9047, MATCH(E9048, $E$1:E9047, 0)))</f>
        <v>4502</v>
      </c>
      <c r="G9048" t="s">
        <v>164</v>
      </c>
      <c r="H9048" t="s">
        <v>34</v>
      </c>
      <c r="I9048" t="s">
        <v>47</v>
      </c>
      <c r="J9048" t="s">
        <v>2302</v>
      </c>
      <c r="K9048" s="17">
        <v>9.64</v>
      </c>
      <c r="L9048" s="17">
        <v>2</v>
      </c>
      <c r="M9048" s="17">
        <v>3.66</v>
      </c>
      <c r="N9048" s="17" t="str">
        <f>IF(SalesData[[#This Row],[Profit]]&gt;0,"Profit","Loss")</f>
        <v>Profit</v>
      </c>
    </row>
    <row r="9049" spans="1:14" x14ac:dyDescent="0.25">
      <c r="A9049" s="1">
        <v>43038</v>
      </c>
      <c r="B9049" s="3">
        <f t="shared" si="423"/>
        <v>2017</v>
      </c>
      <c r="C9049" s="3">
        <f t="shared" si="424"/>
        <v>10</v>
      </c>
      <c r="D9049" t="s">
        <v>514</v>
      </c>
      <c r="E9049" t="str">
        <f t="shared" si="425"/>
        <v>Michelle Moray20171030</v>
      </c>
      <c r="F9049">
        <f>IF(COUNTIF($E$2:E9049, E9049) = 1, MAX($F$1:F9048) + 1, INDEX($F$1:F9048, MATCH(E9049, $E$1:E9048, 0)))</f>
        <v>4503</v>
      </c>
      <c r="G9049" t="s">
        <v>164</v>
      </c>
      <c r="H9049" t="s">
        <v>11</v>
      </c>
      <c r="I9049" t="s">
        <v>20</v>
      </c>
      <c r="J9049" t="s">
        <v>2022</v>
      </c>
      <c r="K9049" s="17">
        <v>88.75</v>
      </c>
      <c r="L9049" s="17">
        <v>3</v>
      </c>
      <c r="M9049" s="17">
        <v>27.74</v>
      </c>
      <c r="N9049" s="17" t="str">
        <f>IF(SalesData[[#This Row],[Profit]]&gt;0,"Profit","Loss")</f>
        <v>Profit</v>
      </c>
    </row>
    <row r="9050" spans="1:14" x14ac:dyDescent="0.25">
      <c r="A9050" s="1">
        <v>43038</v>
      </c>
      <c r="B9050" s="3">
        <f t="shared" si="423"/>
        <v>2017</v>
      </c>
      <c r="C9050" s="3">
        <f t="shared" si="424"/>
        <v>10</v>
      </c>
      <c r="D9050" t="s">
        <v>514</v>
      </c>
      <c r="E9050" t="str">
        <f t="shared" si="425"/>
        <v>Michelle Moray20171030</v>
      </c>
      <c r="F9050">
        <f>IF(COUNTIF($E$2:E9050, E9050) = 1, MAX($F$1:F9049) + 1, INDEX($F$1:F9049, MATCH(E9050, $E$1:E9049, 0)))</f>
        <v>4503</v>
      </c>
      <c r="G9050" t="s">
        <v>164</v>
      </c>
      <c r="H9050" t="s">
        <v>11</v>
      </c>
      <c r="I9050" t="s">
        <v>20</v>
      </c>
      <c r="J9050" t="s">
        <v>1998</v>
      </c>
      <c r="K9050" s="17">
        <v>13.9</v>
      </c>
      <c r="L9050" s="17">
        <v>2</v>
      </c>
      <c r="M9050" s="17">
        <v>5.21</v>
      </c>
      <c r="N9050" s="17" t="str">
        <f>IF(SalesData[[#This Row],[Profit]]&gt;0,"Profit","Loss")</f>
        <v>Profit</v>
      </c>
    </row>
    <row r="9051" spans="1:14" x14ac:dyDescent="0.25">
      <c r="A9051" s="1">
        <v>43038</v>
      </c>
      <c r="B9051" s="3">
        <f t="shared" si="423"/>
        <v>2017</v>
      </c>
      <c r="C9051" s="3">
        <f t="shared" si="424"/>
        <v>10</v>
      </c>
      <c r="D9051" t="s">
        <v>938</v>
      </c>
      <c r="E9051" t="str">
        <f t="shared" si="425"/>
        <v>Jamie Kunitz20171030</v>
      </c>
      <c r="F9051">
        <f>IF(COUNTIF($E$2:E9051, E9051) = 1, MAX($F$1:F9050) + 1, INDEX($F$1:F9050, MATCH(E9051, $E$1:E9050, 0)))</f>
        <v>4504</v>
      </c>
      <c r="G9051" t="s">
        <v>27</v>
      </c>
      <c r="H9051" t="s">
        <v>11</v>
      </c>
      <c r="I9051" t="s">
        <v>16</v>
      </c>
      <c r="J9051" t="s">
        <v>1899</v>
      </c>
      <c r="K9051" s="17">
        <v>43.86</v>
      </c>
      <c r="L9051" s="17">
        <v>6</v>
      </c>
      <c r="M9051" s="17">
        <v>20.61</v>
      </c>
      <c r="N9051" s="17" t="str">
        <f>IF(SalesData[[#This Row],[Profit]]&gt;0,"Profit","Loss")</f>
        <v>Profit</v>
      </c>
    </row>
    <row r="9052" spans="1:14" x14ac:dyDescent="0.25">
      <c r="A9052" s="1">
        <v>43038</v>
      </c>
      <c r="B9052" s="3">
        <f t="shared" si="423"/>
        <v>2017</v>
      </c>
      <c r="C9052" s="3">
        <f t="shared" si="424"/>
        <v>10</v>
      </c>
      <c r="D9052" t="s">
        <v>938</v>
      </c>
      <c r="E9052" t="str">
        <f t="shared" si="425"/>
        <v>Jamie Kunitz20171030</v>
      </c>
      <c r="F9052">
        <f>IF(COUNTIF($E$2:E9052, E9052) = 1, MAX($F$1:F9051) + 1, INDEX($F$1:F9051, MATCH(E9052, $E$1:E9051, 0)))</f>
        <v>4504</v>
      </c>
      <c r="G9052" t="s">
        <v>27</v>
      </c>
      <c r="H9052" t="s">
        <v>39</v>
      </c>
      <c r="I9052" t="s">
        <v>40</v>
      </c>
      <c r="J9052" t="s">
        <v>745</v>
      </c>
      <c r="K9052" s="17">
        <v>148.47999999999999</v>
      </c>
      <c r="L9052" s="17">
        <v>2</v>
      </c>
      <c r="M9052" s="17">
        <v>16.7</v>
      </c>
      <c r="N9052" s="17" t="str">
        <f>IF(SalesData[[#This Row],[Profit]]&gt;0,"Profit","Loss")</f>
        <v>Profit</v>
      </c>
    </row>
    <row r="9053" spans="1:14" x14ac:dyDescent="0.25">
      <c r="A9053" s="1">
        <v>43038</v>
      </c>
      <c r="B9053" s="3">
        <f t="shared" si="423"/>
        <v>2017</v>
      </c>
      <c r="C9053" s="3">
        <f t="shared" si="424"/>
        <v>10</v>
      </c>
      <c r="D9053" t="s">
        <v>938</v>
      </c>
      <c r="E9053" t="str">
        <f t="shared" si="425"/>
        <v>Jamie Kunitz20171030</v>
      </c>
      <c r="F9053">
        <f>IF(COUNTIF($E$2:E9053, E9053) = 1, MAX($F$1:F9052) + 1, INDEX($F$1:F9052, MATCH(E9053, $E$1:E9052, 0)))</f>
        <v>4504</v>
      </c>
      <c r="G9053" t="s">
        <v>27</v>
      </c>
      <c r="H9053" t="s">
        <v>11</v>
      </c>
      <c r="I9053" t="s">
        <v>12</v>
      </c>
      <c r="J9053" t="s">
        <v>2697</v>
      </c>
      <c r="K9053" s="17">
        <v>7.42</v>
      </c>
      <c r="L9053" s="17">
        <v>2</v>
      </c>
      <c r="M9053" s="17">
        <v>3.71</v>
      </c>
      <c r="N9053" s="17" t="str">
        <f>IF(SalesData[[#This Row],[Profit]]&gt;0,"Profit","Loss")</f>
        <v>Profit</v>
      </c>
    </row>
    <row r="9054" spans="1:14" x14ac:dyDescent="0.25">
      <c r="A9054" s="1">
        <v>43038</v>
      </c>
      <c r="B9054" s="3">
        <f t="shared" si="423"/>
        <v>2017</v>
      </c>
      <c r="C9054" s="3">
        <f t="shared" si="424"/>
        <v>10</v>
      </c>
      <c r="D9054" t="s">
        <v>938</v>
      </c>
      <c r="E9054" t="str">
        <f t="shared" si="425"/>
        <v>Jamie Kunitz20171030</v>
      </c>
      <c r="F9054">
        <f>IF(COUNTIF($E$2:E9054, E9054) = 1, MAX($F$1:F9053) + 1, INDEX($F$1:F9053, MATCH(E9054, $E$1:E9053, 0)))</f>
        <v>4504</v>
      </c>
      <c r="G9054" t="s">
        <v>27</v>
      </c>
      <c r="H9054" t="s">
        <v>34</v>
      </c>
      <c r="I9054" t="s">
        <v>35</v>
      </c>
      <c r="J9054" t="s">
        <v>2029</v>
      </c>
      <c r="K9054" s="17">
        <v>71.989999999999995</v>
      </c>
      <c r="L9054" s="17">
        <v>1</v>
      </c>
      <c r="M9054" s="17">
        <v>-0.9</v>
      </c>
      <c r="N9054" s="17" t="str">
        <f>IF(SalesData[[#This Row],[Profit]]&gt;0,"Profit","Loss")</f>
        <v>Loss</v>
      </c>
    </row>
    <row r="9055" spans="1:14" x14ac:dyDescent="0.25">
      <c r="A9055" s="1">
        <v>43038</v>
      </c>
      <c r="B9055" s="3">
        <f t="shared" si="423"/>
        <v>2017</v>
      </c>
      <c r="C9055" s="3">
        <f t="shared" si="424"/>
        <v>10</v>
      </c>
      <c r="D9055" t="s">
        <v>938</v>
      </c>
      <c r="E9055" t="str">
        <f t="shared" si="425"/>
        <v>Jamie Kunitz20171030</v>
      </c>
      <c r="F9055">
        <f>IF(COUNTIF($E$2:E9055, E9055) = 1, MAX($F$1:F9054) + 1, INDEX($F$1:F9054, MATCH(E9055, $E$1:E9054, 0)))</f>
        <v>4504</v>
      </c>
      <c r="G9055" t="s">
        <v>27</v>
      </c>
      <c r="H9055" t="s">
        <v>11</v>
      </c>
      <c r="I9055" t="s">
        <v>24</v>
      </c>
      <c r="J9055" t="s">
        <v>76</v>
      </c>
      <c r="K9055" s="17">
        <v>19.899999999999999</v>
      </c>
      <c r="L9055" s="17">
        <v>5</v>
      </c>
      <c r="M9055" s="17">
        <v>6.57</v>
      </c>
      <c r="N9055" s="17" t="str">
        <f>IF(SalesData[[#This Row],[Profit]]&gt;0,"Profit","Loss")</f>
        <v>Profit</v>
      </c>
    </row>
    <row r="9056" spans="1:14" x14ac:dyDescent="0.25">
      <c r="A9056" s="1">
        <v>43038</v>
      </c>
      <c r="B9056" s="3">
        <f t="shared" si="423"/>
        <v>2017</v>
      </c>
      <c r="C9056" s="3">
        <f t="shared" si="424"/>
        <v>10</v>
      </c>
      <c r="D9056" t="s">
        <v>938</v>
      </c>
      <c r="E9056" t="str">
        <f t="shared" si="425"/>
        <v>Jamie Kunitz20171030</v>
      </c>
      <c r="F9056">
        <f>IF(COUNTIF($E$2:E9056, E9056) = 1, MAX($F$1:F9055) + 1, INDEX($F$1:F9055, MATCH(E9056, $E$1:E9055, 0)))</f>
        <v>4504</v>
      </c>
      <c r="G9056" t="s">
        <v>27</v>
      </c>
      <c r="H9056" t="s">
        <v>11</v>
      </c>
      <c r="I9056" t="s">
        <v>92</v>
      </c>
      <c r="J9056" t="s">
        <v>2152</v>
      </c>
      <c r="K9056" s="17">
        <v>1702.12</v>
      </c>
      <c r="L9056" s="17">
        <v>14</v>
      </c>
      <c r="M9056" s="17">
        <v>510.64</v>
      </c>
      <c r="N9056" s="17" t="str">
        <f>IF(SalesData[[#This Row],[Profit]]&gt;0,"Profit","Loss")</f>
        <v>Profit</v>
      </c>
    </row>
    <row r="9057" spans="1:14" x14ac:dyDescent="0.25">
      <c r="A9057" s="1">
        <v>43038</v>
      </c>
      <c r="B9057" s="3">
        <f t="shared" si="423"/>
        <v>2017</v>
      </c>
      <c r="C9057" s="3">
        <f t="shared" si="424"/>
        <v>10</v>
      </c>
      <c r="D9057" t="s">
        <v>831</v>
      </c>
      <c r="E9057" t="str">
        <f t="shared" si="425"/>
        <v>Mick Crebagga20171030</v>
      </c>
      <c r="F9057">
        <f>IF(COUNTIF($E$2:E9057, E9057) = 1, MAX($F$1:F9056) + 1, INDEX($F$1:F9056, MATCH(E9057, $E$1:E9056, 0)))</f>
        <v>4505</v>
      </c>
      <c r="G9057" t="s">
        <v>23</v>
      </c>
      <c r="H9057" t="s">
        <v>11</v>
      </c>
      <c r="I9057" t="s">
        <v>12</v>
      </c>
      <c r="J9057" t="s">
        <v>2122</v>
      </c>
      <c r="K9057" s="17">
        <v>20.74</v>
      </c>
      <c r="L9057" s="17">
        <v>4</v>
      </c>
      <c r="M9057" s="17">
        <v>7.26</v>
      </c>
      <c r="N9057" s="17" t="str">
        <f>IF(SalesData[[#This Row],[Profit]]&gt;0,"Profit","Loss")</f>
        <v>Profit</v>
      </c>
    </row>
    <row r="9058" spans="1:14" x14ac:dyDescent="0.25">
      <c r="A9058" s="1">
        <v>43038</v>
      </c>
      <c r="B9058" s="3">
        <f t="shared" si="423"/>
        <v>2017</v>
      </c>
      <c r="C9058" s="3">
        <f t="shared" si="424"/>
        <v>10</v>
      </c>
      <c r="D9058" t="s">
        <v>831</v>
      </c>
      <c r="E9058" t="str">
        <f t="shared" si="425"/>
        <v>Mick Crebagga20171030</v>
      </c>
      <c r="F9058">
        <f>IF(COUNTIF($E$2:E9058, E9058) = 1, MAX($F$1:F9057) + 1, INDEX($F$1:F9057, MATCH(E9058, $E$1:E9057, 0)))</f>
        <v>4505</v>
      </c>
      <c r="G9058" t="s">
        <v>23</v>
      </c>
      <c r="H9058" t="s">
        <v>34</v>
      </c>
      <c r="I9058" t="s">
        <v>47</v>
      </c>
      <c r="J9058" t="s">
        <v>489</v>
      </c>
      <c r="K9058" s="17">
        <v>7.17</v>
      </c>
      <c r="L9058" s="17">
        <v>2</v>
      </c>
      <c r="M9058" s="17">
        <v>0.99</v>
      </c>
      <c r="N9058" s="17" t="str">
        <f>IF(SalesData[[#This Row],[Profit]]&gt;0,"Profit","Loss")</f>
        <v>Profit</v>
      </c>
    </row>
    <row r="9059" spans="1:14" x14ac:dyDescent="0.25">
      <c r="A9059" s="1">
        <v>43038</v>
      </c>
      <c r="B9059" s="3">
        <f t="shared" si="423"/>
        <v>2017</v>
      </c>
      <c r="C9059" s="3">
        <f t="shared" si="424"/>
        <v>10</v>
      </c>
      <c r="D9059" t="s">
        <v>831</v>
      </c>
      <c r="E9059" t="str">
        <f t="shared" si="425"/>
        <v>Mick Crebagga20171030</v>
      </c>
      <c r="F9059">
        <f>IF(COUNTIF($E$2:E9059, E9059) = 1, MAX($F$1:F9058) + 1, INDEX($F$1:F9058, MATCH(E9059, $E$1:E9058, 0)))</f>
        <v>4505</v>
      </c>
      <c r="G9059" t="s">
        <v>23</v>
      </c>
      <c r="H9059" t="s">
        <v>11</v>
      </c>
      <c r="I9059" t="s">
        <v>18</v>
      </c>
      <c r="J9059" t="s">
        <v>251</v>
      </c>
      <c r="K9059" s="17">
        <v>11.17</v>
      </c>
      <c r="L9059" s="17">
        <v>2</v>
      </c>
      <c r="M9059" s="17">
        <v>-2.5099999999999998</v>
      </c>
      <c r="N9059" s="17" t="str">
        <f>IF(SalesData[[#This Row],[Profit]]&gt;0,"Profit","Loss")</f>
        <v>Loss</v>
      </c>
    </row>
    <row r="9060" spans="1:14" x14ac:dyDescent="0.25">
      <c r="A9060" s="1">
        <v>43038</v>
      </c>
      <c r="B9060" s="3">
        <f t="shared" si="423"/>
        <v>2017</v>
      </c>
      <c r="C9060" s="3">
        <f t="shared" si="424"/>
        <v>10</v>
      </c>
      <c r="D9060" t="s">
        <v>831</v>
      </c>
      <c r="E9060" t="str">
        <f t="shared" si="425"/>
        <v>Mick Crebagga20171030</v>
      </c>
      <c r="F9060">
        <f>IF(COUNTIF($E$2:E9060, E9060) = 1, MAX($F$1:F9059) + 1, INDEX($F$1:F9059, MATCH(E9060, $E$1:E9059, 0)))</f>
        <v>4505</v>
      </c>
      <c r="G9060" t="s">
        <v>23</v>
      </c>
      <c r="H9060" t="s">
        <v>39</v>
      </c>
      <c r="I9060" t="s">
        <v>52</v>
      </c>
      <c r="J9060" t="s">
        <v>1795</v>
      </c>
      <c r="K9060" s="17">
        <v>442.4</v>
      </c>
      <c r="L9060" s="17">
        <v>7</v>
      </c>
      <c r="M9060" s="17">
        <v>-55.3</v>
      </c>
      <c r="N9060" s="17" t="str">
        <f>IF(SalesData[[#This Row],[Profit]]&gt;0,"Profit","Loss")</f>
        <v>Loss</v>
      </c>
    </row>
    <row r="9061" spans="1:14" x14ac:dyDescent="0.25">
      <c r="A9061" s="1">
        <v>43038</v>
      </c>
      <c r="B9061" s="3">
        <f t="shared" si="423"/>
        <v>2017</v>
      </c>
      <c r="C9061" s="3">
        <f t="shared" si="424"/>
        <v>10</v>
      </c>
      <c r="D9061" t="s">
        <v>749</v>
      </c>
      <c r="E9061" t="str">
        <f t="shared" si="425"/>
        <v>Jim Karlsson20171030</v>
      </c>
      <c r="F9061">
        <f>IF(COUNTIF($E$2:E9061, E9061) = 1, MAX($F$1:F9060) + 1, INDEX($F$1:F9060, MATCH(E9061, $E$1:E9060, 0)))</f>
        <v>4506</v>
      </c>
      <c r="G9061" t="s">
        <v>164</v>
      </c>
      <c r="H9061" t="s">
        <v>34</v>
      </c>
      <c r="I9061" t="s">
        <v>35</v>
      </c>
      <c r="J9061" t="s">
        <v>1128</v>
      </c>
      <c r="K9061" s="17">
        <v>97.57</v>
      </c>
      <c r="L9061" s="17">
        <v>2</v>
      </c>
      <c r="M9061" s="17">
        <v>-6.1</v>
      </c>
      <c r="N9061" s="17" t="str">
        <f>IF(SalesData[[#This Row],[Profit]]&gt;0,"Profit","Loss")</f>
        <v>Loss</v>
      </c>
    </row>
    <row r="9062" spans="1:14" x14ac:dyDescent="0.25">
      <c r="A9062" s="1">
        <v>43038</v>
      </c>
      <c r="B9062" s="3">
        <f t="shared" si="423"/>
        <v>2017</v>
      </c>
      <c r="C9062" s="3">
        <f t="shared" si="424"/>
        <v>10</v>
      </c>
      <c r="D9062" t="s">
        <v>749</v>
      </c>
      <c r="E9062" t="str">
        <f t="shared" si="425"/>
        <v>Jim Karlsson20171030</v>
      </c>
      <c r="F9062">
        <f>IF(COUNTIF($E$2:E9062, E9062) = 1, MAX($F$1:F9061) + 1, INDEX($F$1:F9061, MATCH(E9062, $E$1:E9061, 0)))</f>
        <v>4506</v>
      </c>
      <c r="G9062" t="s">
        <v>164</v>
      </c>
      <c r="H9062" t="s">
        <v>34</v>
      </c>
      <c r="I9062" t="s">
        <v>35</v>
      </c>
      <c r="J9062" t="s">
        <v>1256</v>
      </c>
      <c r="K9062" s="17">
        <v>614.27</v>
      </c>
      <c r="L9062" s="17">
        <v>8</v>
      </c>
      <c r="M9062" s="17">
        <v>-23.04</v>
      </c>
      <c r="N9062" s="17" t="str">
        <f>IF(SalesData[[#This Row],[Profit]]&gt;0,"Profit","Loss")</f>
        <v>Loss</v>
      </c>
    </row>
    <row r="9063" spans="1:14" x14ac:dyDescent="0.25">
      <c r="A9063" s="1">
        <v>43038</v>
      </c>
      <c r="B9063" s="3">
        <f t="shared" si="423"/>
        <v>2017</v>
      </c>
      <c r="C9063" s="3">
        <f t="shared" si="424"/>
        <v>10</v>
      </c>
      <c r="D9063" t="s">
        <v>749</v>
      </c>
      <c r="E9063" t="str">
        <f t="shared" si="425"/>
        <v>Jim Karlsson20171030</v>
      </c>
      <c r="F9063">
        <f>IF(COUNTIF($E$2:E9063, E9063) = 1, MAX($F$1:F9062) + 1, INDEX($F$1:F9062, MATCH(E9063, $E$1:E9062, 0)))</f>
        <v>4506</v>
      </c>
      <c r="G9063" t="s">
        <v>164</v>
      </c>
      <c r="H9063" t="s">
        <v>34</v>
      </c>
      <c r="I9063" t="s">
        <v>74</v>
      </c>
      <c r="J9063" t="s">
        <v>644</v>
      </c>
      <c r="K9063" s="17">
        <v>199.98</v>
      </c>
      <c r="L9063" s="17">
        <v>2</v>
      </c>
      <c r="M9063" s="17">
        <v>38</v>
      </c>
      <c r="N9063" s="17" t="str">
        <f>IF(SalesData[[#This Row],[Profit]]&gt;0,"Profit","Loss")</f>
        <v>Profit</v>
      </c>
    </row>
    <row r="9064" spans="1:14" x14ac:dyDescent="0.25">
      <c r="A9064" s="1">
        <v>43038</v>
      </c>
      <c r="B9064" s="3">
        <f t="shared" si="423"/>
        <v>2017</v>
      </c>
      <c r="C9064" s="3">
        <f t="shared" si="424"/>
        <v>10</v>
      </c>
      <c r="D9064" t="s">
        <v>1193</v>
      </c>
      <c r="E9064" t="str">
        <f t="shared" si="425"/>
        <v>Ryan Akin20171030</v>
      </c>
      <c r="F9064">
        <f>IF(COUNTIF($E$2:E9064, E9064) = 1, MAX($F$1:F9063) + 1, INDEX($F$1:F9063, MATCH(E9064, $E$1:E9063, 0)))</f>
        <v>4507</v>
      </c>
      <c r="G9064" t="s">
        <v>10</v>
      </c>
      <c r="H9064" t="s">
        <v>34</v>
      </c>
      <c r="I9064" t="s">
        <v>47</v>
      </c>
      <c r="J9064" t="s">
        <v>1739</v>
      </c>
      <c r="K9064" s="17">
        <v>16.190000000000001</v>
      </c>
      <c r="L9064" s="17">
        <v>2</v>
      </c>
      <c r="M9064" s="17">
        <v>-8.5</v>
      </c>
      <c r="N9064" s="17" t="str">
        <f>IF(SalesData[[#This Row],[Profit]]&gt;0,"Profit","Loss")</f>
        <v>Loss</v>
      </c>
    </row>
    <row r="9065" spans="1:14" x14ac:dyDescent="0.25">
      <c r="A9065" s="1">
        <v>43038</v>
      </c>
      <c r="B9065" s="3">
        <f t="shared" si="423"/>
        <v>2017</v>
      </c>
      <c r="C9065" s="3">
        <f t="shared" si="424"/>
        <v>10</v>
      </c>
      <c r="D9065" t="s">
        <v>1193</v>
      </c>
      <c r="E9065" t="str">
        <f t="shared" si="425"/>
        <v>Ryan Akin20171030</v>
      </c>
      <c r="F9065">
        <f>IF(COUNTIF($E$2:E9065, E9065) = 1, MAX($F$1:F9064) + 1, INDEX($F$1:F9064, MATCH(E9065, $E$1:E9064, 0)))</f>
        <v>4507</v>
      </c>
      <c r="G9065" t="s">
        <v>10</v>
      </c>
      <c r="H9065" t="s">
        <v>34</v>
      </c>
      <c r="I9065" t="s">
        <v>145</v>
      </c>
      <c r="J9065" t="s">
        <v>790</v>
      </c>
      <c r="K9065" s="17">
        <v>251.01</v>
      </c>
      <c r="L9065" s="17">
        <v>2</v>
      </c>
      <c r="M9065" s="17">
        <v>-68.13</v>
      </c>
      <c r="N9065" s="17" t="str">
        <f>IF(SalesData[[#This Row],[Profit]]&gt;0,"Profit","Loss")</f>
        <v>Loss</v>
      </c>
    </row>
    <row r="9066" spans="1:14" x14ac:dyDescent="0.25">
      <c r="A9066" s="1">
        <v>43038</v>
      </c>
      <c r="B9066" s="3">
        <f t="shared" si="423"/>
        <v>2017</v>
      </c>
      <c r="C9066" s="3">
        <f t="shared" si="424"/>
        <v>10</v>
      </c>
      <c r="D9066" t="s">
        <v>1193</v>
      </c>
      <c r="E9066" t="str">
        <f t="shared" si="425"/>
        <v>Ryan Akin20171030</v>
      </c>
      <c r="F9066">
        <f>IF(COUNTIF($E$2:E9066, E9066) = 1, MAX($F$1:F9065) + 1, INDEX($F$1:F9065, MATCH(E9066, $E$1:E9065, 0)))</f>
        <v>4507</v>
      </c>
      <c r="G9066" t="s">
        <v>10</v>
      </c>
      <c r="H9066" t="s">
        <v>11</v>
      </c>
      <c r="I9066" t="s">
        <v>18</v>
      </c>
      <c r="J9066" t="s">
        <v>585</v>
      </c>
      <c r="K9066" s="17">
        <v>54.19</v>
      </c>
      <c r="L9066" s="17">
        <v>6</v>
      </c>
      <c r="M9066" s="17">
        <v>4.0599999999999996</v>
      </c>
      <c r="N9066" s="17" t="str">
        <f>IF(SalesData[[#This Row],[Profit]]&gt;0,"Profit","Loss")</f>
        <v>Profit</v>
      </c>
    </row>
    <row r="9067" spans="1:14" x14ac:dyDescent="0.25">
      <c r="A9067" s="1">
        <v>43038</v>
      </c>
      <c r="B9067" s="3">
        <f t="shared" si="423"/>
        <v>2017</v>
      </c>
      <c r="C9067" s="3">
        <f t="shared" si="424"/>
        <v>10</v>
      </c>
      <c r="D9067" t="s">
        <v>1513</v>
      </c>
      <c r="E9067" t="str">
        <f t="shared" si="425"/>
        <v>Ross DeVincentis20171030</v>
      </c>
      <c r="F9067">
        <f>IF(COUNTIF($E$2:E9067, E9067) = 1, MAX($F$1:F9066) + 1, INDEX($F$1:F9066, MATCH(E9067, $E$1:E9066, 0)))</f>
        <v>4508</v>
      </c>
      <c r="G9067" t="s">
        <v>33</v>
      </c>
      <c r="H9067" t="s">
        <v>11</v>
      </c>
      <c r="I9067" t="s">
        <v>18</v>
      </c>
      <c r="J9067" t="s">
        <v>1316</v>
      </c>
      <c r="K9067" s="17">
        <v>105.98</v>
      </c>
      <c r="L9067" s="17">
        <v>7</v>
      </c>
      <c r="M9067" s="17">
        <v>4.24</v>
      </c>
      <c r="N9067" s="17" t="str">
        <f>IF(SalesData[[#This Row],[Profit]]&gt;0,"Profit","Loss")</f>
        <v>Profit</v>
      </c>
    </row>
    <row r="9068" spans="1:14" x14ac:dyDescent="0.25">
      <c r="A9068" s="1">
        <v>43038</v>
      </c>
      <c r="B9068" s="3">
        <f t="shared" si="423"/>
        <v>2017</v>
      </c>
      <c r="C9068" s="3">
        <f t="shared" si="424"/>
        <v>10</v>
      </c>
      <c r="D9068" t="s">
        <v>1513</v>
      </c>
      <c r="E9068" t="str">
        <f t="shared" si="425"/>
        <v>Ross DeVincentis20171030</v>
      </c>
      <c r="F9068">
        <f>IF(COUNTIF($E$2:E9068, E9068) = 1, MAX($F$1:F9067) + 1, INDEX($F$1:F9067, MATCH(E9068, $E$1:E9067, 0)))</f>
        <v>4508</v>
      </c>
      <c r="G9068" t="s">
        <v>33</v>
      </c>
      <c r="H9068" t="s">
        <v>11</v>
      </c>
      <c r="I9068" t="s">
        <v>200</v>
      </c>
      <c r="J9068" t="s">
        <v>2056</v>
      </c>
      <c r="K9068" s="17">
        <v>35.06</v>
      </c>
      <c r="L9068" s="17">
        <v>2</v>
      </c>
      <c r="M9068" s="17">
        <v>10.52</v>
      </c>
      <c r="N9068" s="17" t="str">
        <f>IF(SalesData[[#This Row],[Profit]]&gt;0,"Profit","Loss")</f>
        <v>Profit</v>
      </c>
    </row>
    <row r="9069" spans="1:14" x14ac:dyDescent="0.25">
      <c r="A9069" s="1">
        <v>43038</v>
      </c>
      <c r="B9069" s="3">
        <f t="shared" si="423"/>
        <v>2017</v>
      </c>
      <c r="C9069" s="3">
        <f t="shared" si="424"/>
        <v>10</v>
      </c>
      <c r="D9069" t="s">
        <v>1513</v>
      </c>
      <c r="E9069" t="str">
        <f t="shared" si="425"/>
        <v>Ross DeVincentis20171030</v>
      </c>
      <c r="F9069">
        <f>IF(COUNTIF($E$2:E9069, E9069) = 1, MAX($F$1:F9068) + 1, INDEX($F$1:F9068, MATCH(E9069, $E$1:E9068, 0)))</f>
        <v>4508</v>
      </c>
      <c r="G9069" t="s">
        <v>33</v>
      </c>
      <c r="H9069" t="s">
        <v>34</v>
      </c>
      <c r="I9069" t="s">
        <v>35</v>
      </c>
      <c r="J9069" t="s">
        <v>1024</v>
      </c>
      <c r="K9069" s="17">
        <v>33.94</v>
      </c>
      <c r="L9069" s="17">
        <v>1</v>
      </c>
      <c r="M9069" s="17">
        <v>9.16</v>
      </c>
      <c r="N9069" s="17" t="str">
        <f>IF(SalesData[[#This Row],[Profit]]&gt;0,"Profit","Loss")</f>
        <v>Profit</v>
      </c>
    </row>
    <row r="9070" spans="1:14" x14ac:dyDescent="0.25">
      <c r="A9070" s="1">
        <v>43038</v>
      </c>
      <c r="B9070" s="3">
        <f t="shared" si="423"/>
        <v>2017</v>
      </c>
      <c r="C9070" s="3">
        <f t="shared" si="424"/>
        <v>10</v>
      </c>
      <c r="D9070" t="s">
        <v>1513</v>
      </c>
      <c r="E9070" t="str">
        <f t="shared" si="425"/>
        <v>Ross DeVincentis20171030</v>
      </c>
      <c r="F9070">
        <f>IF(COUNTIF($E$2:E9070, E9070) = 1, MAX($F$1:F9069) + 1, INDEX($F$1:F9069, MATCH(E9070, $E$1:E9069, 0)))</f>
        <v>4508</v>
      </c>
      <c r="G9070" t="s">
        <v>33</v>
      </c>
      <c r="H9070" t="s">
        <v>11</v>
      </c>
      <c r="I9070" t="s">
        <v>16</v>
      </c>
      <c r="J9070" t="s">
        <v>393</v>
      </c>
      <c r="K9070" s="17">
        <v>30</v>
      </c>
      <c r="L9070" s="17">
        <v>8</v>
      </c>
      <c r="M9070" s="17">
        <v>14.4</v>
      </c>
      <c r="N9070" s="17" t="str">
        <f>IF(SalesData[[#This Row],[Profit]]&gt;0,"Profit","Loss")</f>
        <v>Profit</v>
      </c>
    </row>
    <row r="9071" spans="1:14" x14ac:dyDescent="0.25">
      <c r="A9071" s="1">
        <v>43039</v>
      </c>
      <c r="B9071" s="3">
        <f t="shared" si="423"/>
        <v>2017</v>
      </c>
      <c r="C9071" s="3">
        <f t="shared" si="424"/>
        <v>10</v>
      </c>
      <c r="D9071" t="s">
        <v>963</v>
      </c>
      <c r="E9071" t="str">
        <f t="shared" si="425"/>
        <v>Adrian Hane20171031</v>
      </c>
      <c r="F9071">
        <f>IF(COUNTIF($E$2:E9071, E9071) = 1, MAX($F$1:F9070) + 1, INDEX($F$1:F9070, MATCH(E9071, $E$1:E9070, 0)))</f>
        <v>4509</v>
      </c>
      <c r="G9071" t="s">
        <v>10</v>
      </c>
      <c r="H9071" t="s">
        <v>11</v>
      </c>
      <c r="I9071" t="s">
        <v>24</v>
      </c>
      <c r="J9071" t="s">
        <v>620</v>
      </c>
      <c r="K9071" s="17">
        <v>5.25</v>
      </c>
      <c r="L9071" s="17">
        <v>2</v>
      </c>
      <c r="M9071" s="17">
        <v>0.59</v>
      </c>
      <c r="N9071" s="17" t="str">
        <f>IF(SalesData[[#This Row],[Profit]]&gt;0,"Profit","Loss")</f>
        <v>Profit</v>
      </c>
    </row>
    <row r="9072" spans="1:14" x14ac:dyDescent="0.25">
      <c r="A9072" s="1">
        <v>43039</v>
      </c>
      <c r="B9072" s="3">
        <f t="shared" si="423"/>
        <v>2017</v>
      </c>
      <c r="C9072" s="3">
        <f t="shared" si="424"/>
        <v>10</v>
      </c>
      <c r="D9072" t="s">
        <v>1776</v>
      </c>
      <c r="E9072" t="str">
        <f t="shared" si="425"/>
        <v>Craig Yedwab20171031</v>
      </c>
      <c r="F9072">
        <f>IF(COUNTIF($E$2:E9072, E9072) = 1, MAX($F$1:F9071) + 1, INDEX($F$1:F9071, MATCH(E9072, $E$1:E9071, 0)))</f>
        <v>4510</v>
      </c>
      <c r="G9072" t="s">
        <v>15</v>
      </c>
      <c r="H9072" t="s">
        <v>39</v>
      </c>
      <c r="I9072" t="s">
        <v>40</v>
      </c>
      <c r="J9072" t="s">
        <v>2297</v>
      </c>
      <c r="K9072" s="17">
        <v>508.77</v>
      </c>
      <c r="L9072" s="17">
        <v>4</v>
      </c>
      <c r="M9072" s="17">
        <v>38.159999999999997</v>
      </c>
      <c r="N9072" s="17" t="str">
        <f>IF(SalesData[[#This Row],[Profit]]&gt;0,"Profit","Loss")</f>
        <v>Profit</v>
      </c>
    </row>
    <row r="9073" spans="1:14" x14ac:dyDescent="0.25">
      <c r="A9073" s="1">
        <v>43039</v>
      </c>
      <c r="B9073" s="3">
        <f t="shared" si="423"/>
        <v>2017</v>
      </c>
      <c r="C9073" s="3">
        <f t="shared" si="424"/>
        <v>10</v>
      </c>
      <c r="D9073" t="s">
        <v>1776</v>
      </c>
      <c r="E9073" t="str">
        <f t="shared" si="425"/>
        <v>Craig Yedwab20171031</v>
      </c>
      <c r="F9073">
        <f>IF(COUNTIF($E$2:E9073, E9073) = 1, MAX($F$1:F9072) + 1, INDEX($F$1:F9072, MATCH(E9073, $E$1:E9072, 0)))</f>
        <v>4510</v>
      </c>
      <c r="G9073" t="s">
        <v>15</v>
      </c>
      <c r="H9073" t="s">
        <v>11</v>
      </c>
      <c r="I9073" t="s">
        <v>63</v>
      </c>
      <c r="J9073" t="s">
        <v>2315</v>
      </c>
      <c r="K9073" s="17">
        <v>9.91</v>
      </c>
      <c r="L9073" s="17">
        <v>3</v>
      </c>
      <c r="M9073" s="17">
        <v>3.22</v>
      </c>
      <c r="N9073" s="17" t="str">
        <f>IF(SalesData[[#This Row],[Profit]]&gt;0,"Profit","Loss")</f>
        <v>Profit</v>
      </c>
    </row>
    <row r="9074" spans="1:14" x14ac:dyDescent="0.25">
      <c r="A9074" s="1">
        <v>43040</v>
      </c>
      <c r="B9074" s="3">
        <f t="shared" si="423"/>
        <v>2017</v>
      </c>
      <c r="C9074" s="3">
        <f t="shared" si="424"/>
        <v>11</v>
      </c>
      <c r="D9074" t="s">
        <v>1828</v>
      </c>
      <c r="E9074" t="str">
        <f t="shared" si="425"/>
        <v>Sarah Foster20171101</v>
      </c>
      <c r="F9074">
        <f>IF(COUNTIF($E$2:E9074, E9074) = 1, MAX($F$1:F9073) + 1, INDEX($F$1:F9073, MATCH(E9074, $E$1:E9073, 0)))</f>
        <v>4511</v>
      </c>
      <c r="G9074" t="s">
        <v>164</v>
      </c>
      <c r="H9074" t="s">
        <v>11</v>
      </c>
      <c r="I9074" t="s">
        <v>20</v>
      </c>
      <c r="J9074" t="s">
        <v>1409</v>
      </c>
      <c r="K9074" s="17">
        <v>25.12</v>
      </c>
      <c r="L9074" s="17">
        <v>5</v>
      </c>
      <c r="M9074" s="17">
        <v>7.85</v>
      </c>
      <c r="N9074" s="17" t="str">
        <f>IF(SalesData[[#This Row],[Profit]]&gt;0,"Profit","Loss")</f>
        <v>Profit</v>
      </c>
    </row>
    <row r="9075" spans="1:14" x14ac:dyDescent="0.25">
      <c r="A9075" s="1">
        <v>43040</v>
      </c>
      <c r="B9075" s="3">
        <f t="shared" si="423"/>
        <v>2017</v>
      </c>
      <c r="C9075" s="3">
        <f t="shared" si="424"/>
        <v>11</v>
      </c>
      <c r="D9075" t="s">
        <v>1828</v>
      </c>
      <c r="E9075" t="str">
        <f t="shared" si="425"/>
        <v>Sarah Foster20171101</v>
      </c>
      <c r="F9075">
        <f>IF(COUNTIF($E$2:E9075, E9075) = 1, MAX($F$1:F9074) + 1, INDEX($F$1:F9074, MATCH(E9075, $E$1:E9074, 0)))</f>
        <v>4511</v>
      </c>
      <c r="G9075" t="s">
        <v>164</v>
      </c>
      <c r="H9075" t="s">
        <v>34</v>
      </c>
      <c r="I9075" t="s">
        <v>145</v>
      </c>
      <c r="J9075" t="s">
        <v>397</v>
      </c>
      <c r="K9075" s="17">
        <v>2665.62</v>
      </c>
      <c r="L9075" s="17">
        <v>9</v>
      </c>
      <c r="M9075" s="17">
        <v>239.91</v>
      </c>
      <c r="N9075" s="17" t="str">
        <f>IF(SalesData[[#This Row],[Profit]]&gt;0,"Profit","Loss")</f>
        <v>Profit</v>
      </c>
    </row>
    <row r="9076" spans="1:14" x14ac:dyDescent="0.25">
      <c r="A9076" s="1">
        <v>43040</v>
      </c>
      <c r="B9076" s="3">
        <f t="shared" si="423"/>
        <v>2017</v>
      </c>
      <c r="C9076" s="3">
        <f t="shared" si="424"/>
        <v>11</v>
      </c>
      <c r="D9076" t="s">
        <v>1273</v>
      </c>
      <c r="E9076" t="str">
        <f t="shared" si="425"/>
        <v>Sandra Flanagan20171101</v>
      </c>
      <c r="F9076">
        <f>IF(COUNTIF($E$2:E9076, E9076) = 1, MAX($F$1:F9075) + 1, INDEX($F$1:F9075, MATCH(E9076, $E$1:E9075, 0)))</f>
        <v>4512</v>
      </c>
      <c r="G9076" t="s">
        <v>434</v>
      </c>
      <c r="H9076" t="s">
        <v>11</v>
      </c>
      <c r="I9076" t="s">
        <v>12</v>
      </c>
      <c r="J9076" t="s">
        <v>2477</v>
      </c>
      <c r="K9076" s="17">
        <v>189.7</v>
      </c>
      <c r="L9076" s="17">
        <v>10</v>
      </c>
      <c r="M9076" s="17">
        <v>91.06</v>
      </c>
      <c r="N9076" s="17" t="str">
        <f>IF(SalesData[[#This Row],[Profit]]&gt;0,"Profit","Loss")</f>
        <v>Profit</v>
      </c>
    </row>
    <row r="9077" spans="1:14" x14ac:dyDescent="0.25">
      <c r="A9077" s="1">
        <v>43040</v>
      </c>
      <c r="B9077" s="3">
        <f t="shared" si="423"/>
        <v>2017</v>
      </c>
      <c r="C9077" s="3">
        <f t="shared" si="424"/>
        <v>11</v>
      </c>
      <c r="D9077" t="s">
        <v>1273</v>
      </c>
      <c r="E9077" t="str">
        <f t="shared" si="425"/>
        <v>Sandra Flanagan20171101</v>
      </c>
      <c r="F9077">
        <f>IF(COUNTIF($E$2:E9077, E9077) = 1, MAX($F$1:F9076) + 1, INDEX($F$1:F9076, MATCH(E9077, $E$1:E9076, 0)))</f>
        <v>4512</v>
      </c>
      <c r="G9077" t="s">
        <v>434</v>
      </c>
      <c r="H9077" t="s">
        <v>11</v>
      </c>
      <c r="I9077" t="s">
        <v>12</v>
      </c>
      <c r="J9077" t="s">
        <v>1601</v>
      </c>
      <c r="K9077" s="17">
        <v>40.99</v>
      </c>
      <c r="L9077" s="17">
        <v>1</v>
      </c>
      <c r="M9077" s="17">
        <v>20.09</v>
      </c>
      <c r="N9077" s="17" t="str">
        <f>IF(SalesData[[#This Row],[Profit]]&gt;0,"Profit","Loss")</f>
        <v>Profit</v>
      </c>
    </row>
    <row r="9078" spans="1:14" x14ac:dyDescent="0.25">
      <c r="A9078" s="1">
        <v>43041</v>
      </c>
      <c r="B9078" s="3">
        <f t="shared" si="423"/>
        <v>2017</v>
      </c>
      <c r="C9078" s="3">
        <f t="shared" si="424"/>
        <v>11</v>
      </c>
      <c r="D9078" t="s">
        <v>1538</v>
      </c>
      <c r="E9078" t="str">
        <f t="shared" si="425"/>
        <v>Ken Heidel20171102</v>
      </c>
      <c r="F9078">
        <f>IF(COUNTIF($E$2:E9078, E9078) = 1, MAX($F$1:F9077) + 1, INDEX($F$1:F9077, MATCH(E9078, $E$1:E9077, 0)))</f>
        <v>4513</v>
      </c>
      <c r="G9078" t="s">
        <v>164</v>
      </c>
      <c r="H9078" t="s">
        <v>11</v>
      </c>
      <c r="I9078" t="s">
        <v>12</v>
      </c>
      <c r="J9078" t="s">
        <v>1914</v>
      </c>
      <c r="K9078" s="17">
        <v>23.85</v>
      </c>
      <c r="L9078" s="17">
        <v>5</v>
      </c>
      <c r="M9078" s="17">
        <v>10.73</v>
      </c>
      <c r="N9078" s="17" t="str">
        <f>IF(SalesData[[#This Row],[Profit]]&gt;0,"Profit","Loss")</f>
        <v>Profit</v>
      </c>
    </row>
    <row r="9079" spans="1:14" x14ac:dyDescent="0.25">
      <c r="A9079" s="1">
        <v>43041</v>
      </c>
      <c r="B9079" s="3">
        <f t="shared" si="423"/>
        <v>2017</v>
      </c>
      <c r="C9079" s="3">
        <f t="shared" si="424"/>
        <v>11</v>
      </c>
      <c r="D9079" t="s">
        <v>2147</v>
      </c>
      <c r="E9079" t="str">
        <f t="shared" si="425"/>
        <v>Kalyca Meade20171102</v>
      </c>
      <c r="F9079">
        <f>IF(COUNTIF($E$2:E9079, E9079) = 1, MAX($F$1:F9078) + 1, INDEX($F$1:F9078, MATCH(E9079, $E$1:E9078, 0)))</f>
        <v>4514</v>
      </c>
      <c r="G9079" t="s">
        <v>1283</v>
      </c>
      <c r="H9079" t="s">
        <v>11</v>
      </c>
      <c r="I9079" t="s">
        <v>43</v>
      </c>
      <c r="J9079" t="s">
        <v>160</v>
      </c>
      <c r="K9079" s="17">
        <v>18.239999999999998</v>
      </c>
      <c r="L9079" s="17">
        <v>3</v>
      </c>
      <c r="M9079" s="17">
        <v>9.1199999999999992</v>
      </c>
      <c r="N9079" s="17" t="str">
        <f>IF(SalesData[[#This Row],[Profit]]&gt;0,"Profit","Loss")</f>
        <v>Profit</v>
      </c>
    </row>
    <row r="9080" spans="1:14" x14ac:dyDescent="0.25">
      <c r="A9080" s="1">
        <v>43041</v>
      </c>
      <c r="B9080" s="3">
        <f t="shared" si="423"/>
        <v>2017</v>
      </c>
      <c r="C9080" s="3">
        <f t="shared" si="424"/>
        <v>11</v>
      </c>
      <c r="D9080" t="s">
        <v>2147</v>
      </c>
      <c r="E9080" t="str">
        <f t="shared" si="425"/>
        <v>Kalyca Meade20171102</v>
      </c>
      <c r="F9080">
        <f>IF(COUNTIF($E$2:E9080, E9080) = 1, MAX($F$1:F9079) + 1, INDEX($F$1:F9079, MATCH(E9080, $E$1:E9079, 0)))</f>
        <v>4514</v>
      </c>
      <c r="G9080" t="s">
        <v>1283</v>
      </c>
      <c r="H9080" t="s">
        <v>11</v>
      </c>
      <c r="I9080" t="s">
        <v>24</v>
      </c>
      <c r="J9080" t="s">
        <v>353</v>
      </c>
      <c r="K9080" s="17">
        <v>27.78</v>
      </c>
      <c r="L9080" s="17">
        <v>6</v>
      </c>
      <c r="M9080" s="17">
        <v>9.17</v>
      </c>
      <c r="N9080" s="17" t="str">
        <f>IF(SalesData[[#This Row],[Profit]]&gt;0,"Profit","Loss")</f>
        <v>Profit</v>
      </c>
    </row>
    <row r="9081" spans="1:14" x14ac:dyDescent="0.25">
      <c r="A9081" s="1">
        <v>43041</v>
      </c>
      <c r="B9081" s="3">
        <f t="shared" si="423"/>
        <v>2017</v>
      </c>
      <c r="C9081" s="3">
        <f t="shared" si="424"/>
        <v>11</v>
      </c>
      <c r="D9081" t="s">
        <v>1535</v>
      </c>
      <c r="E9081" t="str">
        <f t="shared" si="425"/>
        <v>Nancy Lomonaco20171102</v>
      </c>
      <c r="F9081">
        <f>IF(COUNTIF($E$2:E9081, E9081) = 1, MAX($F$1:F9080) + 1, INDEX($F$1:F9080, MATCH(E9081, $E$1:E9080, 0)))</f>
        <v>4515</v>
      </c>
      <c r="G9081" t="s">
        <v>27</v>
      </c>
      <c r="H9081" t="s">
        <v>11</v>
      </c>
      <c r="I9081" t="s">
        <v>63</v>
      </c>
      <c r="J9081" t="s">
        <v>1481</v>
      </c>
      <c r="K9081" s="17">
        <v>76.58</v>
      </c>
      <c r="L9081" s="17">
        <v>7</v>
      </c>
      <c r="M9081" s="17">
        <v>38.29</v>
      </c>
      <c r="N9081" s="17" t="str">
        <f>IF(SalesData[[#This Row],[Profit]]&gt;0,"Profit","Loss")</f>
        <v>Profit</v>
      </c>
    </row>
    <row r="9082" spans="1:14" x14ac:dyDescent="0.25">
      <c r="A9082" s="1">
        <v>43041</v>
      </c>
      <c r="B9082" s="3">
        <f t="shared" si="423"/>
        <v>2017</v>
      </c>
      <c r="C9082" s="3">
        <f t="shared" si="424"/>
        <v>11</v>
      </c>
      <c r="D9082" t="s">
        <v>1535</v>
      </c>
      <c r="E9082" t="str">
        <f t="shared" si="425"/>
        <v>Nancy Lomonaco20171102</v>
      </c>
      <c r="F9082">
        <f>IF(COUNTIF($E$2:E9082, E9082) = 1, MAX($F$1:F9081) + 1, INDEX($F$1:F9081, MATCH(E9082, $E$1:E9081, 0)))</f>
        <v>4515</v>
      </c>
      <c r="G9082" t="s">
        <v>27</v>
      </c>
      <c r="H9082" t="s">
        <v>11</v>
      </c>
      <c r="I9082" t="s">
        <v>24</v>
      </c>
      <c r="J9082" t="s">
        <v>841</v>
      </c>
      <c r="K9082" s="17">
        <v>8.8000000000000007</v>
      </c>
      <c r="L9082" s="17">
        <v>5</v>
      </c>
      <c r="M9082" s="17">
        <v>4.22</v>
      </c>
      <c r="N9082" s="17" t="str">
        <f>IF(SalesData[[#This Row],[Profit]]&gt;0,"Profit","Loss")</f>
        <v>Profit</v>
      </c>
    </row>
    <row r="9083" spans="1:14" x14ac:dyDescent="0.25">
      <c r="A9083" s="1">
        <v>43041</v>
      </c>
      <c r="B9083" s="3">
        <f t="shared" si="423"/>
        <v>2017</v>
      </c>
      <c r="C9083" s="3">
        <f t="shared" si="424"/>
        <v>11</v>
      </c>
      <c r="D9083" t="s">
        <v>1535</v>
      </c>
      <c r="E9083" t="str">
        <f t="shared" si="425"/>
        <v>Nancy Lomonaco20171102</v>
      </c>
      <c r="F9083">
        <f>IF(COUNTIF($E$2:E9083, E9083) = 1, MAX($F$1:F9082) + 1, INDEX($F$1:F9082, MATCH(E9083, $E$1:E9082, 0)))</f>
        <v>4515</v>
      </c>
      <c r="G9083" t="s">
        <v>27</v>
      </c>
      <c r="H9083" t="s">
        <v>11</v>
      </c>
      <c r="I9083" t="s">
        <v>20</v>
      </c>
      <c r="J9083" t="s">
        <v>2376</v>
      </c>
      <c r="K9083" s="17">
        <v>590.35</v>
      </c>
      <c r="L9083" s="17">
        <v>6</v>
      </c>
      <c r="M9083" s="17">
        <v>206.62</v>
      </c>
      <c r="N9083" s="17" t="str">
        <f>IF(SalesData[[#This Row],[Profit]]&gt;0,"Profit","Loss")</f>
        <v>Profit</v>
      </c>
    </row>
    <row r="9084" spans="1:14" x14ac:dyDescent="0.25">
      <c r="A9084" s="1">
        <v>43041</v>
      </c>
      <c r="B9084" s="3">
        <f t="shared" si="423"/>
        <v>2017</v>
      </c>
      <c r="C9084" s="3">
        <f t="shared" si="424"/>
        <v>11</v>
      </c>
      <c r="D9084" t="s">
        <v>1535</v>
      </c>
      <c r="E9084" t="str">
        <f t="shared" si="425"/>
        <v>Nancy Lomonaco20171102</v>
      </c>
      <c r="F9084">
        <f>IF(COUNTIF($E$2:E9084, E9084) = 1, MAX($F$1:F9083) + 1, INDEX($F$1:F9083, MATCH(E9084, $E$1:E9083, 0)))</f>
        <v>4515</v>
      </c>
      <c r="G9084" t="s">
        <v>27</v>
      </c>
      <c r="H9084" t="s">
        <v>11</v>
      </c>
      <c r="I9084" t="s">
        <v>43</v>
      </c>
      <c r="J9084" t="s">
        <v>1106</v>
      </c>
      <c r="K9084" s="17">
        <v>5.58</v>
      </c>
      <c r="L9084" s="17">
        <v>3</v>
      </c>
      <c r="M9084" s="17">
        <v>0.17</v>
      </c>
      <c r="N9084" s="17" t="str">
        <f>IF(SalesData[[#This Row],[Profit]]&gt;0,"Profit","Loss")</f>
        <v>Profit</v>
      </c>
    </row>
    <row r="9085" spans="1:14" x14ac:dyDescent="0.25">
      <c r="A9085" s="1">
        <v>43041</v>
      </c>
      <c r="B9085" s="3">
        <f t="shared" si="423"/>
        <v>2017</v>
      </c>
      <c r="C9085" s="3">
        <f t="shared" si="424"/>
        <v>11</v>
      </c>
      <c r="D9085" t="s">
        <v>1535</v>
      </c>
      <c r="E9085" t="str">
        <f t="shared" si="425"/>
        <v>Nancy Lomonaco20171102</v>
      </c>
      <c r="F9085">
        <f>IF(COUNTIF($E$2:E9085, E9085) = 1, MAX($F$1:F9084) + 1, INDEX($F$1:F9084, MATCH(E9085, $E$1:E9084, 0)))</f>
        <v>4515</v>
      </c>
      <c r="G9085" t="s">
        <v>27</v>
      </c>
      <c r="H9085" t="s">
        <v>34</v>
      </c>
      <c r="I9085" t="s">
        <v>47</v>
      </c>
      <c r="J9085" t="s">
        <v>350</v>
      </c>
      <c r="K9085" s="17">
        <v>25.02</v>
      </c>
      <c r="L9085" s="17">
        <v>3</v>
      </c>
      <c r="M9085" s="17">
        <v>10.51</v>
      </c>
      <c r="N9085" s="17" t="str">
        <f>IF(SalesData[[#This Row],[Profit]]&gt;0,"Profit","Loss")</f>
        <v>Profit</v>
      </c>
    </row>
    <row r="9086" spans="1:14" x14ac:dyDescent="0.25">
      <c r="A9086" s="1">
        <v>43041</v>
      </c>
      <c r="B9086" s="3">
        <f t="shared" si="423"/>
        <v>2017</v>
      </c>
      <c r="C9086" s="3">
        <f t="shared" si="424"/>
        <v>11</v>
      </c>
      <c r="D9086" t="s">
        <v>1535</v>
      </c>
      <c r="E9086" t="str">
        <f t="shared" si="425"/>
        <v>Nancy Lomonaco20171102</v>
      </c>
      <c r="F9086">
        <f>IF(COUNTIF($E$2:E9086, E9086) = 1, MAX($F$1:F9085) + 1, INDEX($F$1:F9085, MATCH(E9086, $E$1:E9085, 0)))</f>
        <v>4515</v>
      </c>
      <c r="G9086" t="s">
        <v>27</v>
      </c>
      <c r="H9086" t="s">
        <v>11</v>
      </c>
      <c r="I9086" t="s">
        <v>18</v>
      </c>
      <c r="J9086" t="s">
        <v>418</v>
      </c>
      <c r="K9086" s="17">
        <v>452.55</v>
      </c>
      <c r="L9086" s="17">
        <v>7</v>
      </c>
      <c r="M9086" s="17">
        <v>22.63</v>
      </c>
      <c r="N9086" s="17" t="str">
        <f>IF(SalesData[[#This Row],[Profit]]&gt;0,"Profit","Loss")</f>
        <v>Profit</v>
      </c>
    </row>
    <row r="9087" spans="1:14" x14ac:dyDescent="0.25">
      <c r="A9087" s="1">
        <v>43041</v>
      </c>
      <c r="B9087" s="3">
        <f t="shared" si="423"/>
        <v>2017</v>
      </c>
      <c r="C9087" s="3">
        <f t="shared" si="424"/>
        <v>11</v>
      </c>
      <c r="D9087" t="s">
        <v>1760</v>
      </c>
      <c r="E9087" t="str">
        <f t="shared" si="425"/>
        <v>Thomas Boland20171102</v>
      </c>
      <c r="F9087">
        <f>IF(COUNTIF($E$2:E9087, E9087) = 1, MAX($F$1:F9086) + 1, INDEX($F$1:F9086, MATCH(E9087, $E$1:E9086, 0)))</f>
        <v>4516</v>
      </c>
      <c r="G9087" t="s">
        <v>33</v>
      </c>
      <c r="H9087" t="s">
        <v>11</v>
      </c>
      <c r="I9087" t="s">
        <v>63</v>
      </c>
      <c r="J9087" t="s">
        <v>1420</v>
      </c>
      <c r="K9087" s="17">
        <v>5.32</v>
      </c>
      <c r="L9087" s="17">
        <v>2</v>
      </c>
      <c r="M9087" s="17">
        <v>2.61</v>
      </c>
      <c r="N9087" s="17" t="str">
        <f>IF(SalesData[[#This Row],[Profit]]&gt;0,"Profit","Loss")</f>
        <v>Profit</v>
      </c>
    </row>
    <row r="9088" spans="1:14" x14ac:dyDescent="0.25">
      <c r="A9088" s="1">
        <v>43041</v>
      </c>
      <c r="B9088" s="3">
        <f t="shared" si="423"/>
        <v>2017</v>
      </c>
      <c r="C9088" s="3">
        <f t="shared" si="424"/>
        <v>11</v>
      </c>
      <c r="D9088" t="s">
        <v>1760</v>
      </c>
      <c r="E9088" t="str">
        <f t="shared" si="425"/>
        <v>Thomas Boland20171102</v>
      </c>
      <c r="F9088">
        <f>IF(COUNTIF($E$2:E9088, E9088) = 1, MAX($F$1:F9087) + 1, INDEX($F$1:F9087, MATCH(E9088, $E$1:E9087, 0)))</f>
        <v>4516</v>
      </c>
      <c r="G9088" t="s">
        <v>33</v>
      </c>
      <c r="H9088" t="s">
        <v>34</v>
      </c>
      <c r="I9088" t="s">
        <v>35</v>
      </c>
      <c r="J9088" t="s">
        <v>864</v>
      </c>
      <c r="K9088" s="17">
        <v>975.92</v>
      </c>
      <c r="L9088" s="17">
        <v>4</v>
      </c>
      <c r="M9088" s="17">
        <v>292.77999999999997</v>
      </c>
      <c r="N9088" s="17" t="str">
        <f>IF(SalesData[[#This Row],[Profit]]&gt;0,"Profit","Loss")</f>
        <v>Profit</v>
      </c>
    </row>
    <row r="9089" spans="1:14" x14ac:dyDescent="0.25">
      <c r="A9089" s="1">
        <v>43041</v>
      </c>
      <c r="B9089" s="3">
        <f t="shared" si="423"/>
        <v>2017</v>
      </c>
      <c r="C9089" s="3">
        <f t="shared" si="424"/>
        <v>11</v>
      </c>
      <c r="D9089" t="s">
        <v>1760</v>
      </c>
      <c r="E9089" t="str">
        <f t="shared" si="425"/>
        <v>Thomas Boland20171102</v>
      </c>
      <c r="F9089">
        <f>IF(COUNTIF($E$2:E9089, E9089) = 1, MAX($F$1:F9088) + 1, INDEX($F$1:F9088, MATCH(E9089, $E$1:E9088, 0)))</f>
        <v>4516</v>
      </c>
      <c r="G9089" t="s">
        <v>33</v>
      </c>
      <c r="H9089" t="s">
        <v>39</v>
      </c>
      <c r="I9089" t="s">
        <v>52</v>
      </c>
      <c r="J9089" t="s">
        <v>2341</v>
      </c>
      <c r="K9089" s="17">
        <v>2249.91</v>
      </c>
      <c r="L9089" s="17">
        <v>9</v>
      </c>
      <c r="M9089" s="17">
        <v>517.48</v>
      </c>
      <c r="N9089" s="17" t="str">
        <f>IF(SalesData[[#This Row],[Profit]]&gt;0,"Profit","Loss")</f>
        <v>Profit</v>
      </c>
    </row>
    <row r="9090" spans="1:14" x14ac:dyDescent="0.25">
      <c r="A9090" s="1">
        <v>43041</v>
      </c>
      <c r="B9090" s="3">
        <f t="shared" ref="B9090:B9153" si="426">YEAR(A9090)</f>
        <v>2017</v>
      </c>
      <c r="C9090" s="3">
        <f t="shared" ref="C9090:C9153" si="427">MONTH(A9090)</f>
        <v>11</v>
      </c>
      <c r="D9090" t="s">
        <v>1760</v>
      </c>
      <c r="E9090" t="str">
        <f t="shared" ref="E9090:E9153" si="428">D9090 &amp; TEXT(A9090, "yyyymmdd")</f>
        <v>Thomas Boland20171102</v>
      </c>
      <c r="F9090">
        <f>IF(COUNTIF($E$2:E9090, E9090) = 1, MAX($F$1:F9089) + 1, INDEX($F$1:F9089, MATCH(E9090, $E$1:E9089, 0)))</f>
        <v>4516</v>
      </c>
      <c r="G9090" t="s">
        <v>33</v>
      </c>
      <c r="H9090" t="s">
        <v>11</v>
      </c>
      <c r="I9090" t="s">
        <v>18</v>
      </c>
      <c r="J9090" t="s">
        <v>2505</v>
      </c>
      <c r="K9090" s="17">
        <v>59.92</v>
      </c>
      <c r="L9090" s="17">
        <v>4</v>
      </c>
      <c r="M9090" s="17">
        <v>16.78</v>
      </c>
      <c r="N9090" s="17" t="str">
        <f>IF(SalesData[[#This Row],[Profit]]&gt;0,"Profit","Loss")</f>
        <v>Profit</v>
      </c>
    </row>
    <row r="9091" spans="1:14" x14ac:dyDescent="0.25">
      <c r="A9091" s="1">
        <v>43041</v>
      </c>
      <c r="B9091" s="3">
        <f t="shared" si="426"/>
        <v>2017</v>
      </c>
      <c r="C9091" s="3">
        <f t="shared" si="427"/>
        <v>11</v>
      </c>
      <c r="D9091" t="s">
        <v>1368</v>
      </c>
      <c r="E9091" t="str">
        <f t="shared" si="428"/>
        <v>Thea Hudgings20171102</v>
      </c>
      <c r="F9091">
        <f>IF(COUNTIF($E$2:E9091, E9091) = 1, MAX($F$1:F9090) + 1, INDEX($F$1:F9090, MATCH(E9091, $E$1:E9090, 0)))</f>
        <v>4517</v>
      </c>
      <c r="G9091" t="s">
        <v>23</v>
      </c>
      <c r="H9091" t="s">
        <v>34</v>
      </c>
      <c r="I9091" t="s">
        <v>47</v>
      </c>
      <c r="J9091" t="s">
        <v>137</v>
      </c>
      <c r="K9091" s="17">
        <v>3.31</v>
      </c>
      <c r="L9091" s="17">
        <v>1</v>
      </c>
      <c r="M9091" s="17">
        <v>0.66</v>
      </c>
      <c r="N9091" s="17" t="str">
        <f>IF(SalesData[[#This Row],[Profit]]&gt;0,"Profit","Loss")</f>
        <v>Profit</v>
      </c>
    </row>
    <row r="9092" spans="1:14" x14ac:dyDescent="0.25">
      <c r="A9092" s="1">
        <v>43041</v>
      </c>
      <c r="B9092" s="3">
        <f t="shared" si="426"/>
        <v>2017</v>
      </c>
      <c r="C9092" s="3">
        <f t="shared" si="427"/>
        <v>11</v>
      </c>
      <c r="D9092" t="s">
        <v>1368</v>
      </c>
      <c r="E9092" t="str">
        <f t="shared" si="428"/>
        <v>Thea Hudgings20171102</v>
      </c>
      <c r="F9092">
        <f>IF(COUNTIF($E$2:E9092, E9092) = 1, MAX($F$1:F9091) + 1, INDEX($F$1:F9091, MATCH(E9092, $E$1:E9091, 0)))</f>
        <v>4517</v>
      </c>
      <c r="G9092" t="s">
        <v>23</v>
      </c>
      <c r="H9092" t="s">
        <v>11</v>
      </c>
      <c r="I9092" t="s">
        <v>92</v>
      </c>
      <c r="J9092" t="s">
        <v>1250</v>
      </c>
      <c r="K9092" s="17">
        <v>20.14</v>
      </c>
      <c r="L9092" s="17">
        <v>3</v>
      </c>
      <c r="M9092" s="17">
        <v>1.26</v>
      </c>
      <c r="N9092" s="17" t="str">
        <f>IF(SalesData[[#This Row],[Profit]]&gt;0,"Profit","Loss")</f>
        <v>Profit</v>
      </c>
    </row>
    <row r="9093" spans="1:14" x14ac:dyDescent="0.25">
      <c r="A9093" s="1">
        <v>43041</v>
      </c>
      <c r="B9093" s="3">
        <f t="shared" si="426"/>
        <v>2017</v>
      </c>
      <c r="C9093" s="3">
        <f t="shared" si="427"/>
        <v>11</v>
      </c>
      <c r="D9093" t="s">
        <v>1368</v>
      </c>
      <c r="E9093" t="str">
        <f t="shared" si="428"/>
        <v>Thea Hudgings20171102</v>
      </c>
      <c r="F9093">
        <f>IF(COUNTIF($E$2:E9093, E9093) = 1, MAX($F$1:F9092) + 1, INDEX($F$1:F9092, MATCH(E9093, $E$1:E9092, 0)))</f>
        <v>4517</v>
      </c>
      <c r="G9093" t="s">
        <v>23</v>
      </c>
      <c r="H9093" t="s">
        <v>11</v>
      </c>
      <c r="I9093" t="s">
        <v>63</v>
      </c>
      <c r="J9093" t="s">
        <v>1299</v>
      </c>
      <c r="K9093" s="17">
        <v>8.86</v>
      </c>
      <c r="L9093" s="17">
        <v>3</v>
      </c>
      <c r="M9093" s="17">
        <v>2.88</v>
      </c>
      <c r="N9093" s="17" t="str">
        <f>IF(SalesData[[#This Row],[Profit]]&gt;0,"Profit","Loss")</f>
        <v>Profit</v>
      </c>
    </row>
    <row r="9094" spans="1:14" x14ac:dyDescent="0.25">
      <c r="A9094" s="1">
        <v>43041</v>
      </c>
      <c r="B9094" s="3">
        <f t="shared" si="426"/>
        <v>2017</v>
      </c>
      <c r="C9094" s="3">
        <f t="shared" si="427"/>
        <v>11</v>
      </c>
      <c r="D9094" t="s">
        <v>1368</v>
      </c>
      <c r="E9094" t="str">
        <f t="shared" si="428"/>
        <v>Thea Hudgings20171102</v>
      </c>
      <c r="F9094">
        <f>IF(COUNTIF($E$2:E9094, E9094) = 1, MAX($F$1:F9093) + 1, INDEX($F$1:F9093, MATCH(E9094, $E$1:E9093, 0)))</f>
        <v>4517</v>
      </c>
      <c r="G9094" t="s">
        <v>23</v>
      </c>
      <c r="H9094" t="s">
        <v>39</v>
      </c>
      <c r="I9094" t="s">
        <v>40</v>
      </c>
      <c r="J9094" t="s">
        <v>648</v>
      </c>
      <c r="K9094" s="17">
        <v>859.2</v>
      </c>
      <c r="L9094" s="17">
        <v>4</v>
      </c>
      <c r="M9094" s="17">
        <v>-186.16</v>
      </c>
      <c r="N9094" s="17" t="str">
        <f>IF(SalesData[[#This Row],[Profit]]&gt;0,"Profit","Loss")</f>
        <v>Loss</v>
      </c>
    </row>
    <row r="9095" spans="1:14" x14ac:dyDescent="0.25">
      <c r="A9095" s="1">
        <v>43041</v>
      </c>
      <c r="B9095" s="3">
        <f t="shared" si="426"/>
        <v>2017</v>
      </c>
      <c r="C9095" s="3">
        <f t="shared" si="427"/>
        <v>11</v>
      </c>
      <c r="D9095" t="s">
        <v>2429</v>
      </c>
      <c r="E9095" t="str">
        <f t="shared" si="428"/>
        <v>Joy Bell-20171102</v>
      </c>
      <c r="F9095">
        <f>IF(COUNTIF($E$2:E9095, E9095) = 1, MAX($F$1:F9094) + 1, INDEX($F$1:F9094, MATCH(E9095, $E$1:E9094, 0)))</f>
        <v>4518</v>
      </c>
      <c r="G9095" t="s">
        <v>296</v>
      </c>
      <c r="H9095" t="s">
        <v>11</v>
      </c>
      <c r="I9095" t="s">
        <v>12</v>
      </c>
      <c r="J9095" t="s">
        <v>219</v>
      </c>
      <c r="K9095" s="17">
        <v>19.440000000000001</v>
      </c>
      <c r="L9095" s="17">
        <v>3</v>
      </c>
      <c r="M9095" s="17">
        <v>9.33</v>
      </c>
      <c r="N9095" s="17" t="str">
        <f>IF(SalesData[[#This Row],[Profit]]&gt;0,"Profit","Loss")</f>
        <v>Profit</v>
      </c>
    </row>
    <row r="9096" spans="1:14" x14ac:dyDescent="0.25">
      <c r="A9096" s="1">
        <v>43041</v>
      </c>
      <c r="B9096" s="3">
        <f t="shared" si="426"/>
        <v>2017</v>
      </c>
      <c r="C9096" s="3">
        <f t="shared" si="427"/>
        <v>11</v>
      </c>
      <c r="D9096" t="s">
        <v>891</v>
      </c>
      <c r="E9096" t="str">
        <f t="shared" si="428"/>
        <v>Anthony Rawles20171102</v>
      </c>
      <c r="F9096">
        <f>IF(COUNTIF($E$2:E9096, E9096) = 1, MAX($F$1:F9095) + 1, INDEX($F$1:F9095, MATCH(E9096, $E$1:E9095, 0)))</f>
        <v>4519</v>
      </c>
      <c r="G9096" t="s">
        <v>78</v>
      </c>
      <c r="H9096" t="s">
        <v>11</v>
      </c>
      <c r="I9096" t="s">
        <v>200</v>
      </c>
      <c r="J9096" t="s">
        <v>1516</v>
      </c>
      <c r="K9096" s="17">
        <v>384.59</v>
      </c>
      <c r="L9096" s="17">
        <v>2</v>
      </c>
      <c r="M9096" s="17">
        <v>-81.73</v>
      </c>
      <c r="N9096" s="17" t="str">
        <f>IF(SalesData[[#This Row],[Profit]]&gt;0,"Profit","Loss")</f>
        <v>Loss</v>
      </c>
    </row>
    <row r="9097" spans="1:14" x14ac:dyDescent="0.25">
      <c r="A9097" s="1">
        <v>43041</v>
      </c>
      <c r="B9097" s="3">
        <f t="shared" si="426"/>
        <v>2017</v>
      </c>
      <c r="C9097" s="3">
        <f t="shared" si="427"/>
        <v>11</v>
      </c>
      <c r="D9097" t="s">
        <v>392</v>
      </c>
      <c r="E9097" t="str">
        <f t="shared" si="428"/>
        <v>Cindy Stewart20171102</v>
      </c>
      <c r="F9097">
        <f>IF(COUNTIF($E$2:E9097, E9097) = 1, MAX($F$1:F9096) + 1, INDEX($F$1:F9096, MATCH(E9097, $E$1:E9096, 0)))</f>
        <v>4520</v>
      </c>
      <c r="G9097" t="s">
        <v>27</v>
      </c>
      <c r="H9097" t="s">
        <v>11</v>
      </c>
      <c r="I9097" t="s">
        <v>92</v>
      </c>
      <c r="J9097" t="s">
        <v>2395</v>
      </c>
      <c r="K9097" s="17">
        <v>168.1</v>
      </c>
      <c r="L9097" s="17">
        <v>5</v>
      </c>
      <c r="M9097" s="17">
        <v>43.71</v>
      </c>
      <c r="N9097" s="17" t="str">
        <f>IF(SalesData[[#This Row],[Profit]]&gt;0,"Profit","Loss")</f>
        <v>Profit</v>
      </c>
    </row>
    <row r="9098" spans="1:14" x14ac:dyDescent="0.25">
      <c r="A9098" s="1">
        <v>43041</v>
      </c>
      <c r="B9098" s="3">
        <f t="shared" si="426"/>
        <v>2017</v>
      </c>
      <c r="C9098" s="3">
        <f t="shared" si="427"/>
        <v>11</v>
      </c>
      <c r="D9098" t="s">
        <v>1521</v>
      </c>
      <c r="E9098" t="str">
        <f t="shared" si="428"/>
        <v>Greg Guthrie20171102</v>
      </c>
      <c r="F9098">
        <f>IF(COUNTIF($E$2:E9098, E9098) = 1, MAX($F$1:F9097) + 1, INDEX($F$1:F9097, MATCH(E9098, $E$1:E9097, 0)))</f>
        <v>4521</v>
      </c>
      <c r="G9098" t="s">
        <v>15</v>
      </c>
      <c r="H9098" t="s">
        <v>11</v>
      </c>
      <c r="I9098" t="s">
        <v>24</v>
      </c>
      <c r="J9098" t="s">
        <v>2410</v>
      </c>
      <c r="K9098" s="17">
        <v>54.34</v>
      </c>
      <c r="L9098" s="17">
        <v>4</v>
      </c>
      <c r="M9098" s="17">
        <v>5.43</v>
      </c>
      <c r="N9098" s="17" t="str">
        <f>IF(SalesData[[#This Row],[Profit]]&gt;0,"Profit","Loss")</f>
        <v>Profit</v>
      </c>
    </row>
    <row r="9099" spans="1:14" x14ac:dyDescent="0.25">
      <c r="A9099" s="1">
        <v>43041</v>
      </c>
      <c r="B9099" s="3">
        <f t="shared" si="426"/>
        <v>2017</v>
      </c>
      <c r="C9099" s="3">
        <f t="shared" si="427"/>
        <v>11</v>
      </c>
      <c r="D9099" t="s">
        <v>1926</v>
      </c>
      <c r="E9099" t="str">
        <f t="shared" si="428"/>
        <v>Nora Paige20171102</v>
      </c>
      <c r="F9099">
        <f>IF(COUNTIF($E$2:E9099, E9099) = 1, MAX($F$1:F9098) + 1, INDEX($F$1:F9098, MATCH(E9099, $E$1:E9098, 0)))</f>
        <v>4522</v>
      </c>
      <c r="G9099" t="s">
        <v>186</v>
      </c>
      <c r="H9099" t="s">
        <v>11</v>
      </c>
      <c r="I9099" t="s">
        <v>92</v>
      </c>
      <c r="J9099" t="s">
        <v>1250</v>
      </c>
      <c r="K9099" s="17">
        <v>83.9</v>
      </c>
      <c r="L9099" s="17">
        <v>10</v>
      </c>
      <c r="M9099" s="17">
        <v>20.98</v>
      </c>
      <c r="N9099" s="17" t="str">
        <f>IF(SalesData[[#This Row],[Profit]]&gt;0,"Profit","Loss")</f>
        <v>Profit</v>
      </c>
    </row>
    <row r="9100" spans="1:14" x14ac:dyDescent="0.25">
      <c r="A9100" s="1">
        <v>43041</v>
      </c>
      <c r="B9100" s="3">
        <f t="shared" si="426"/>
        <v>2017</v>
      </c>
      <c r="C9100" s="3">
        <f t="shared" si="427"/>
        <v>11</v>
      </c>
      <c r="D9100" t="s">
        <v>1926</v>
      </c>
      <c r="E9100" t="str">
        <f t="shared" si="428"/>
        <v>Nora Paige20171102</v>
      </c>
      <c r="F9100">
        <f>IF(COUNTIF($E$2:E9100, E9100) = 1, MAX($F$1:F9099) + 1, INDEX($F$1:F9099, MATCH(E9100, $E$1:E9099, 0)))</f>
        <v>4522</v>
      </c>
      <c r="G9100" t="s">
        <v>186</v>
      </c>
      <c r="H9100" t="s">
        <v>11</v>
      </c>
      <c r="I9100" t="s">
        <v>12</v>
      </c>
      <c r="J9100" t="s">
        <v>1418</v>
      </c>
      <c r="K9100" s="17">
        <v>11.76</v>
      </c>
      <c r="L9100" s="17">
        <v>2</v>
      </c>
      <c r="M9100" s="17">
        <v>5.76</v>
      </c>
      <c r="N9100" s="17" t="str">
        <f>IF(SalesData[[#This Row],[Profit]]&gt;0,"Profit","Loss")</f>
        <v>Profit</v>
      </c>
    </row>
    <row r="9101" spans="1:14" x14ac:dyDescent="0.25">
      <c r="A9101" s="1">
        <v>43041</v>
      </c>
      <c r="B9101" s="3">
        <f t="shared" si="426"/>
        <v>2017</v>
      </c>
      <c r="C9101" s="3">
        <f t="shared" si="427"/>
        <v>11</v>
      </c>
      <c r="D9101" t="s">
        <v>815</v>
      </c>
      <c r="E9101" t="str">
        <f t="shared" si="428"/>
        <v>Sharelle Roach20171102</v>
      </c>
      <c r="F9101">
        <f>IF(COUNTIF($E$2:E9101, E9101) = 1, MAX($F$1:F9100) + 1, INDEX($F$1:F9100, MATCH(E9101, $E$1:E9100, 0)))</f>
        <v>4523</v>
      </c>
      <c r="G9101" t="s">
        <v>78</v>
      </c>
      <c r="H9101" t="s">
        <v>34</v>
      </c>
      <c r="I9101" t="s">
        <v>35</v>
      </c>
      <c r="J9101" t="s">
        <v>1685</v>
      </c>
      <c r="K9101" s="17">
        <v>155.37</v>
      </c>
      <c r="L9101" s="17">
        <v>2</v>
      </c>
      <c r="M9101" s="17">
        <v>-35.51</v>
      </c>
      <c r="N9101" s="17" t="str">
        <f>IF(SalesData[[#This Row],[Profit]]&gt;0,"Profit","Loss")</f>
        <v>Loss</v>
      </c>
    </row>
    <row r="9102" spans="1:14" x14ac:dyDescent="0.25">
      <c r="A9102" s="1">
        <v>43041</v>
      </c>
      <c r="B9102" s="3">
        <f t="shared" si="426"/>
        <v>2017</v>
      </c>
      <c r="C9102" s="3">
        <f t="shared" si="427"/>
        <v>11</v>
      </c>
      <c r="D9102" t="s">
        <v>1574</v>
      </c>
      <c r="E9102" t="str">
        <f t="shared" si="428"/>
        <v>Barry Gonzalez20171102</v>
      </c>
      <c r="F9102">
        <f>IF(COUNTIF($E$2:E9102, E9102) = 1, MAX($F$1:F9101) + 1, INDEX($F$1:F9101, MATCH(E9102, $E$1:E9101, 0)))</f>
        <v>4524</v>
      </c>
      <c r="G9102" t="s">
        <v>55</v>
      </c>
      <c r="H9102" t="s">
        <v>11</v>
      </c>
      <c r="I9102" t="s">
        <v>24</v>
      </c>
      <c r="J9102" t="s">
        <v>2642</v>
      </c>
      <c r="K9102" s="17">
        <v>5.56</v>
      </c>
      <c r="L9102" s="17">
        <v>2</v>
      </c>
      <c r="M9102" s="17">
        <v>1.45</v>
      </c>
      <c r="N9102" s="17" t="str">
        <f>IF(SalesData[[#This Row],[Profit]]&gt;0,"Profit","Loss")</f>
        <v>Profit</v>
      </c>
    </row>
    <row r="9103" spans="1:14" x14ac:dyDescent="0.25">
      <c r="A9103" s="1">
        <v>43042</v>
      </c>
      <c r="B9103" s="3">
        <f t="shared" si="426"/>
        <v>2017</v>
      </c>
      <c r="C9103" s="3">
        <f t="shared" si="427"/>
        <v>11</v>
      </c>
      <c r="D9103" t="s">
        <v>1131</v>
      </c>
      <c r="E9103" t="str">
        <f t="shared" si="428"/>
        <v>Don Jones20171103</v>
      </c>
      <c r="F9103">
        <f>IF(COUNTIF($E$2:E9103, E9103) = 1, MAX($F$1:F9102) + 1, INDEX($F$1:F9102, MATCH(E9103, $E$1:E9102, 0)))</f>
        <v>4525</v>
      </c>
      <c r="G9103" t="s">
        <v>120</v>
      </c>
      <c r="H9103" t="s">
        <v>34</v>
      </c>
      <c r="I9103" t="s">
        <v>47</v>
      </c>
      <c r="J9103" t="s">
        <v>1213</v>
      </c>
      <c r="K9103" s="17">
        <v>15.99</v>
      </c>
      <c r="L9103" s="17">
        <v>1</v>
      </c>
      <c r="M9103" s="17">
        <v>1</v>
      </c>
      <c r="N9103" s="17" t="str">
        <f>IF(SalesData[[#This Row],[Profit]]&gt;0,"Profit","Loss")</f>
        <v>Profit</v>
      </c>
    </row>
    <row r="9104" spans="1:14" x14ac:dyDescent="0.25">
      <c r="A9104" s="1">
        <v>43042</v>
      </c>
      <c r="B9104" s="3">
        <f t="shared" si="426"/>
        <v>2017</v>
      </c>
      <c r="C9104" s="3">
        <f t="shared" si="427"/>
        <v>11</v>
      </c>
      <c r="D9104" t="s">
        <v>1783</v>
      </c>
      <c r="E9104" t="str">
        <f t="shared" si="428"/>
        <v>Kimberly Carter20171103</v>
      </c>
      <c r="F9104">
        <f>IF(COUNTIF($E$2:E9104, E9104) = 1, MAX($F$1:F9103) + 1, INDEX($F$1:F9103, MATCH(E9104, $E$1:E9103, 0)))</f>
        <v>4526</v>
      </c>
      <c r="G9104" t="s">
        <v>164</v>
      </c>
      <c r="H9104" t="s">
        <v>11</v>
      </c>
      <c r="I9104" t="s">
        <v>12</v>
      </c>
      <c r="J9104" t="s">
        <v>2202</v>
      </c>
      <c r="K9104" s="17">
        <v>139.86000000000001</v>
      </c>
      <c r="L9104" s="17">
        <v>7</v>
      </c>
      <c r="M9104" s="17">
        <v>65.73</v>
      </c>
      <c r="N9104" s="17" t="str">
        <f>IF(SalesData[[#This Row],[Profit]]&gt;0,"Profit","Loss")</f>
        <v>Profit</v>
      </c>
    </row>
    <row r="9105" spans="1:14" x14ac:dyDescent="0.25">
      <c r="A9105" s="1">
        <v>43042</v>
      </c>
      <c r="B9105" s="3">
        <f t="shared" si="426"/>
        <v>2017</v>
      </c>
      <c r="C9105" s="3">
        <f t="shared" si="427"/>
        <v>11</v>
      </c>
      <c r="D9105" t="s">
        <v>1783</v>
      </c>
      <c r="E9105" t="str">
        <f t="shared" si="428"/>
        <v>Kimberly Carter20171103</v>
      </c>
      <c r="F9105">
        <f>IF(COUNTIF($E$2:E9105, E9105) = 1, MAX($F$1:F9104) + 1, INDEX($F$1:F9104, MATCH(E9105, $E$1:E9104, 0)))</f>
        <v>4526</v>
      </c>
      <c r="G9105" t="s">
        <v>164</v>
      </c>
      <c r="H9105" t="s">
        <v>34</v>
      </c>
      <c r="I9105" t="s">
        <v>35</v>
      </c>
      <c r="J9105" t="s">
        <v>1839</v>
      </c>
      <c r="K9105" s="17">
        <v>307.14</v>
      </c>
      <c r="L9105" s="17">
        <v>4</v>
      </c>
      <c r="M9105" s="17">
        <v>26.87</v>
      </c>
      <c r="N9105" s="17" t="str">
        <f>IF(SalesData[[#This Row],[Profit]]&gt;0,"Profit","Loss")</f>
        <v>Profit</v>
      </c>
    </row>
    <row r="9106" spans="1:14" x14ac:dyDescent="0.25">
      <c r="A9106" s="1">
        <v>43042</v>
      </c>
      <c r="B9106" s="3">
        <f t="shared" si="426"/>
        <v>2017</v>
      </c>
      <c r="C9106" s="3">
        <f t="shared" si="427"/>
        <v>11</v>
      </c>
      <c r="D9106" t="s">
        <v>1655</v>
      </c>
      <c r="E9106" t="str">
        <f t="shared" si="428"/>
        <v>Julie Creighton20171103</v>
      </c>
      <c r="F9106">
        <f>IF(COUNTIF($E$2:E9106, E9106) = 1, MAX($F$1:F9105) + 1, INDEX($F$1:F9105, MATCH(E9106, $E$1:E9105, 0)))</f>
        <v>4527</v>
      </c>
      <c r="G9106" t="s">
        <v>30</v>
      </c>
      <c r="H9106" t="s">
        <v>11</v>
      </c>
      <c r="I9106" t="s">
        <v>16</v>
      </c>
      <c r="J9106" t="s">
        <v>377</v>
      </c>
      <c r="K9106" s="17">
        <v>12.39</v>
      </c>
      <c r="L9106" s="17">
        <v>3</v>
      </c>
      <c r="M9106" s="17">
        <v>5.7</v>
      </c>
      <c r="N9106" s="17" t="str">
        <f>IF(SalesData[[#This Row],[Profit]]&gt;0,"Profit","Loss")</f>
        <v>Profit</v>
      </c>
    </row>
    <row r="9107" spans="1:14" x14ac:dyDescent="0.25">
      <c r="A9107" s="1">
        <v>43042</v>
      </c>
      <c r="B9107" s="3">
        <f t="shared" si="426"/>
        <v>2017</v>
      </c>
      <c r="C9107" s="3">
        <f t="shared" si="427"/>
        <v>11</v>
      </c>
      <c r="D9107" t="s">
        <v>868</v>
      </c>
      <c r="E9107" t="str">
        <f t="shared" si="428"/>
        <v>Denise Leinenbach20171103</v>
      </c>
      <c r="F9107">
        <f>IF(COUNTIF($E$2:E9107, E9107) = 1, MAX($F$1:F9106) + 1, INDEX($F$1:F9106, MATCH(E9107, $E$1:E9106, 0)))</f>
        <v>4528</v>
      </c>
      <c r="G9107" t="s">
        <v>399</v>
      </c>
      <c r="H9107" t="s">
        <v>34</v>
      </c>
      <c r="I9107" t="s">
        <v>47</v>
      </c>
      <c r="J9107" t="s">
        <v>931</v>
      </c>
      <c r="K9107" s="17">
        <v>41.37</v>
      </c>
      <c r="L9107" s="17">
        <v>3</v>
      </c>
      <c r="M9107" s="17">
        <v>17.38</v>
      </c>
      <c r="N9107" s="17" t="str">
        <f>IF(SalesData[[#This Row],[Profit]]&gt;0,"Profit","Loss")</f>
        <v>Profit</v>
      </c>
    </row>
    <row r="9108" spans="1:14" x14ac:dyDescent="0.25">
      <c r="A9108" s="1">
        <v>43042</v>
      </c>
      <c r="B9108" s="3">
        <f t="shared" si="426"/>
        <v>2017</v>
      </c>
      <c r="C9108" s="3">
        <f t="shared" si="427"/>
        <v>11</v>
      </c>
      <c r="D9108" t="s">
        <v>1267</v>
      </c>
      <c r="E9108" t="str">
        <f t="shared" si="428"/>
        <v>Daniel Lacy20171103</v>
      </c>
      <c r="F9108">
        <f>IF(COUNTIF($E$2:E9108, E9108) = 1, MAX($F$1:F9107) + 1, INDEX($F$1:F9107, MATCH(E9108, $E$1:E9107, 0)))</f>
        <v>4529</v>
      </c>
      <c r="G9108" t="s">
        <v>315</v>
      </c>
      <c r="H9108" t="s">
        <v>11</v>
      </c>
      <c r="I9108" t="s">
        <v>12</v>
      </c>
      <c r="J9108" t="s">
        <v>242</v>
      </c>
      <c r="K9108" s="17">
        <v>8.56</v>
      </c>
      <c r="L9108" s="17">
        <v>2</v>
      </c>
      <c r="M9108" s="17">
        <v>3.85</v>
      </c>
      <c r="N9108" s="17" t="str">
        <f>IF(SalesData[[#This Row],[Profit]]&gt;0,"Profit","Loss")</f>
        <v>Profit</v>
      </c>
    </row>
    <row r="9109" spans="1:14" x14ac:dyDescent="0.25">
      <c r="A9109" s="1">
        <v>43042</v>
      </c>
      <c r="B9109" s="3">
        <f t="shared" si="426"/>
        <v>2017</v>
      </c>
      <c r="C9109" s="3">
        <f t="shared" si="427"/>
        <v>11</v>
      </c>
      <c r="D9109" t="s">
        <v>1267</v>
      </c>
      <c r="E9109" t="str">
        <f t="shared" si="428"/>
        <v>Daniel Lacy20171103</v>
      </c>
      <c r="F9109">
        <f>IF(COUNTIF($E$2:E9109, E9109) = 1, MAX($F$1:F9108) + 1, INDEX($F$1:F9108, MATCH(E9109, $E$1:E9108, 0)))</f>
        <v>4529</v>
      </c>
      <c r="G9109" t="s">
        <v>315</v>
      </c>
      <c r="H9109" t="s">
        <v>11</v>
      </c>
      <c r="I9109" t="s">
        <v>18</v>
      </c>
      <c r="J9109" t="s">
        <v>2219</v>
      </c>
      <c r="K9109" s="17">
        <v>52.4</v>
      </c>
      <c r="L9109" s="17">
        <v>5</v>
      </c>
      <c r="M9109" s="17">
        <v>14.15</v>
      </c>
      <c r="N9109" s="17" t="str">
        <f>IF(SalesData[[#This Row],[Profit]]&gt;0,"Profit","Loss")</f>
        <v>Profit</v>
      </c>
    </row>
    <row r="9110" spans="1:14" x14ac:dyDescent="0.25">
      <c r="A9110" s="1">
        <v>43042</v>
      </c>
      <c r="B9110" s="3">
        <f t="shared" si="426"/>
        <v>2017</v>
      </c>
      <c r="C9110" s="3">
        <f t="shared" si="427"/>
        <v>11</v>
      </c>
      <c r="D9110" t="s">
        <v>1267</v>
      </c>
      <c r="E9110" t="str">
        <f t="shared" si="428"/>
        <v>Daniel Lacy20171103</v>
      </c>
      <c r="F9110">
        <f>IF(COUNTIF($E$2:E9110, E9110) = 1, MAX($F$1:F9109) + 1, INDEX($F$1:F9109, MATCH(E9110, $E$1:E9109, 0)))</f>
        <v>4529</v>
      </c>
      <c r="G9110" t="s">
        <v>315</v>
      </c>
      <c r="H9110" t="s">
        <v>11</v>
      </c>
      <c r="I9110" t="s">
        <v>16</v>
      </c>
      <c r="J9110" t="s">
        <v>772</v>
      </c>
      <c r="K9110" s="17">
        <v>14.94</v>
      </c>
      <c r="L9110" s="17">
        <v>3</v>
      </c>
      <c r="M9110" s="17">
        <v>6.87</v>
      </c>
      <c r="N9110" s="17" t="str">
        <f>IF(SalesData[[#This Row],[Profit]]&gt;0,"Profit","Loss")</f>
        <v>Profit</v>
      </c>
    </row>
    <row r="9111" spans="1:14" x14ac:dyDescent="0.25">
      <c r="A9111" s="1">
        <v>43042</v>
      </c>
      <c r="B9111" s="3">
        <f t="shared" si="426"/>
        <v>2017</v>
      </c>
      <c r="C9111" s="3">
        <f t="shared" si="427"/>
        <v>11</v>
      </c>
      <c r="D9111" t="s">
        <v>1303</v>
      </c>
      <c r="E9111" t="str">
        <f t="shared" si="428"/>
        <v>Darrin Martin20171103</v>
      </c>
      <c r="F9111">
        <f>IF(COUNTIF($E$2:E9111, E9111) = 1, MAX($F$1:F9110) + 1, INDEX($F$1:F9110, MATCH(E9111, $E$1:E9110, 0)))</f>
        <v>4530</v>
      </c>
      <c r="G9111" t="s">
        <v>23</v>
      </c>
      <c r="H9111" t="s">
        <v>11</v>
      </c>
      <c r="I9111" t="s">
        <v>20</v>
      </c>
      <c r="J9111" t="s">
        <v>2694</v>
      </c>
      <c r="K9111" s="17">
        <v>11.67</v>
      </c>
      <c r="L9111" s="17">
        <v>3</v>
      </c>
      <c r="M9111" s="17">
        <v>-7.78</v>
      </c>
      <c r="N9111" s="17" t="str">
        <f>IF(SalesData[[#This Row],[Profit]]&gt;0,"Profit","Loss")</f>
        <v>Loss</v>
      </c>
    </row>
    <row r="9112" spans="1:14" x14ac:dyDescent="0.25">
      <c r="A9112" s="1">
        <v>43042</v>
      </c>
      <c r="B9112" s="3">
        <f t="shared" si="426"/>
        <v>2017</v>
      </c>
      <c r="C9112" s="3">
        <f t="shared" si="427"/>
        <v>11</v>
      </c>
      <c r="D9112" t="s">
        <v>254</v>
      </c>
      <c r="E9112" t="str">
        <f t="shared" si="428"/>
        <v>Eva Jacobs20171103</v>
      </c>
      <c r="F9112">
        <f>IF(COUNTIF($E$2:E9112, E9112) = 1, MAX($F$1:F9111) + 1, INDEX($F$1:F9111, MATCH(E9112, $E$1:E9111, 0)))</f>
        <v>4531</v>
      </c>
      <c r="G9112" t="s">
        <v>164</v>
      </c>
      <c r="H9112" t="s">
        <v>39</v>
      </c>
      <c r="I9112" t="s">
        <v>52</v>
      </c>
      <c r="J9112" t="s">
        <v>1660</v>
      </c>
      <c r="K9112" s="17">
        <v>43.5</v>
      </c>
      <c r="L9112" s="17">
        <v>3</v>
      </c>
      <c r="M9112" s="17">
        <v>10.88</v>
      </c>
      <c r="N9112" s="17" t="str">
        <f>IF(SalesData[[#This Row],[Profit]]&gt;0,"Profit","Loss")</f>
        <v>Profit</v>
      </c>
    </row>
    <row r="9113" spans="1:14" x14ac:dyDescent="0.25">
      <c r="A9113" s="1">
        <v>43042</v>
      </c>
      <c r="B9113" s="3">
        <f t="shared" si="426"/>
        <v>2017</v>
      </c>
      <c r="C9113" s="3">
        <f t="shared" si="427"/>
        <v>11</v>
      </c>
      <c r="D9113" t="s">
        <v>734</v>
      </c>
      <c r="E9113" t="str">
        <f t="shared" si="428"/>
        <v>Patrick Jones20171103</v>
      </c>
      <c r="F9113">
        <f>IF(COUNTIF($E$2:E9113, E9113) = 1, MAX($F$1:F9112) + 1, INDEX($F$1:F9112, MATCH(E9113, $E$1:E9112, 0)))</f>
        <v>4532</v>
      </c>
      <c r="G9113" t="s">
        <v>33</v>
      </c>
      <c r="H9113" t="s">
        <v>11</v>
      </c>
      <c r="I9113" t="s">
        <v>12</v>
      </c>
      <c r="J9113" t="s">
        <v>304</v>
      </c>
      <c r="K9113" s="17">
        <v>26.4</v>
      </c>
      <c r="L9113" s="17">
        <v>5</v>
      </c>
      <c r="M9113" s="17">
        <v>11.88</v>
      </c>
      <c r="N9113" s="17" t="str">
        <f>IF(SalesData[[#This Row],[Profit]]&gt;0,"Profit","Loss")</f>
        <v>Profit</v>
      </c>
    </row>
    <row r="9114" spans="1:14" x14ac:dyDescent="0.25">
      <c r="A9114" s="1">
        <v>43042</v>
      </c>
      <c r="B9114" s="3">
        <f t="shared" si="426"/>
        <v>2017</v>
      </c>
      <c r="C9114" s="3">
        <f t="shared" si="427"/>
        <v>11</v>
      </c>
      <c r="D9114" t="s">
        <v>651</v>
      </c>
      <c r="E9114" t="str">
        <f t="shared" si="428"/>
        <v>Paul Gonzalez20171103</v>
      </c>
      <c r="F9114">
        <f>IF(COUNTIF($E$2:E9114, E9114) = 1, MAX($F$1:F9113) + 1, INDEX($F$1:F9113, MATCH(E9114, $E$1:E9113, 0)))</f>
        <v>4533</v>
      </c>
      <c r="G9114" t="s">
        <v>27</v>
      </c>
      <c r="H9114" t="s">
        <v>11</v>
      </c>
      <c r="I9114" t="s">
        <v>12</v>
      </c>
      <c r="J9114" t="s">
        <v>698</v>
      </c>
      <c r="K9114" s="17">
        <v>35.880000000000003</v>
      </c>
      <c r="L9114" s="17">
        <v>6</v>
      </c>
      <c r="M9114" s="17">
        <v>17.579999999999998</v>
      </c>
      <c r="N9114" s="17" t="str">
        <f>IF(SalesData[[#This Row],[Profit]]&gt;0,"Profit","Loss")</f>
        <v>Profit</v>
      </c>
    </row>
    <row r="9115" spans="1:14" x14ac:dyDescent="0.25">
      <c r="A9115" s="1">
        <v>43042</v>
      </c>
      <c r="B9115" s="3">
        <f t="shared" si="426"/>
        <v>2017</v>
      </c>
      <c r="C9115" s="3">
        <f t="shared" si="427"/>
        <v>11</v>
      </c>
      <c r="D9115" t="s">
        <v>369</v>
      </c>
      <c r="E9115" t="str">
        <f t="shared" si="428"/>
        <v>Beth Fritzler20171103</v>
      </c>
      <c r="F9115">
        <f>IF(COUNTIF($E$2:E9115, E9115) = 1, MAX($F$1:F9114) + 1, INDEX($F$1:F9114, MATCH(E9115, $E$1:E9114, 0)))</f>
        <v>4534</v>
      </c>
      <c r="G9115" t="s">
        <v>123</v>
      </c>
      <c r="H9115" t="s">
        <v>39</v>
      </c>
      <c r="I9115" t="s">
        <v>40</v>
      </c>
      <c r="J9115" t="s">
        <v>1266</v>
      </c>
      <c r="K9115" s="17">
        <v>361.38</v>
      </c>
      <c r="L9115" s="17">
        <v>2</v>
      </c>
      <c r="M9115" s="17">
        <v>27.1</v>
      </c>
      <c r="N9115" s="17" t="str">
        <f>IF(SalesData[[#This Row],[Profit]]&gt;0,"Profit","Loss")</f>
        <v>Profit</v>
      </c>
    </row>
    <row r="9116" spans="1:14" x14ac:dyDescent="0.25">
      <c r="A9116" s="1">
        <v>43042</v>
      </c>
      <c r="B9116" s="3">
        <f t="shared" si="426"/>
        <v>2017</v>
      </c>
      <c r="C9116" s="3">
        <f t="shared" si="427"/>
        <v>11</v>
      </c>
      <c r="D9116" t="s">
        <v>1625</v>
      </c>
      <c r="E9116" t="str">
        <f t="shared" si="428"/>
        <v>Peter BÃ¼hler20171103</v>
      </c>
      <c r="F9116">
        <f>IF(COUNTIF($E$2:E9116, E9116) = 1, MAX($F$1:F9115) + 1, INDEX($F$1:F9115, MATCH(E9116, $E$1:E9115, 0)))</f>
        <v>4535</v>
      </c>
      <c r="G9116" t="s">
        <v>23</v>
      </c>
      <c r="H9116" t="s">
        <v>39</v>
      </c>
      <c r="I9116" t="s">
        <v>52</v>
      </c>
      <c r="J9116" t="s">
        <v>1510</v>
      </c>
      <c r="K9116" s="17">
        <v>40.78</v>
      </c>
      <c r="L9116" s="17">
        <v>3</v>
      </c>
      <c r="M9116" s="17">
        <v>0.51</v>
      </c>
      <c r="N9116" s="17" t="str">
        <f>IF(SalesData[[#This Row],[Profit]]&gt;0,"Profit","Loss")</f>
        <v>Profit</v>
      </c>
    </row>
    <row r="9117" spans="1:14" x14ac:dyDescent="0.25">
      <c r="A9117" s="1">
        <v>43042</v>
      </c>
      <c r="B9117" s="3">
        <f t="shared" si="426"/>
        <v>2017</v>
      </c>
      <c r="C9117" s="3">
        <f t="shared" si="427"/>
        <v>11</v>
      </c>
      <c r="D9117" t="s">
        <v>2496</v>
      </c>
      <c r="E9117" t="str">
        <f t="shared" si="428"/>
        <v>Clay Rozendal20171103</v>
      </c>
      <c r="F9117">
        <f>IF(COUNTIF($E$2:E9117, E9117) = 1, MAX($F$1:F9116) + 1, INDEX($F$1:F9116, MATCH(E9117, $E$1:E9116, 0)))</f>
        <v>4536</v>
      </c>
      <c r="G9117" t="s">
        <v>27</v>
      </c>
      <c r="H9117" t="s">
        <v>39</v>
      </c>
      <c r="I9117" t="s">
        <v>52</v>
      </c>
      <c r="J9117" t="s">
        <v>1939</v>
      </c>
      <c r="K9117" s="17">
        <v>199.75</v>
      </c>
      <c r="L9117" s="17">
        <v>5</v>
      </c>
      <c r="M9117" s="17">
        <v>87.89</v>
      </c>
      <c r="N9117" s="17" t="str">
        <f>IF(SalesData[[#This Row],[Profit]]&gt;0,"Profit","Loss")</f>
        <v>Profit</v>
      </c>
    </row>
    <row r="9118" spans="1:14" x14ac:dyDescent="0.25">
      <c r="A9118" s="1">
        <v>43042</v>
      </c>
      <c r="B9118" s="3">
        <f t="shared" si="426"/>
        <v>2017</v>
      </c>
      <c r="C9118" s="3">
        <f t="shared" si="427"/>
        <v>11</v>
      </c>
      <c r="D9118" t="s">
        <v>2496</v>
      </c>
      <c r="E9118" t="str">
        <f t="shared" si="428"/>
        <v>Clay Rozendal20171103</v>
      </c>
      <c r="F9118">
        <f>IF(COUNTIF($E$2:E9118, E9118) = 1, MAX($F$1:F9117) + 1, INDEX($F$1:F9117, MATCH(E9118, $E$1:E9117, 0)))</f>
        <v>4536</v>
      </c>
      <c r="G9118" t="s">
        <v>27</v>
      </c>
      <c r="H9118" t="s">
        <v>34</v>
      </c>
      <c r="I9118" t="s">
        <v>145</v>
      </c>
      <c r="J9118" t="s">
        <v>2066</v>
      </c>
      <c r="K9118" s="17">
        <v>1673.18</v>
      </c>
      <c r="L9118" s="17">
        <v>12</v>
      </c>
      <c r="M9118" s="17">
        <v>20.91</v>
      </c>
      <c r="N9118" s="17" t="str">
        <f>IF(SalesData[[#This Row],[Profit]]&gt;0,"Profit","Loss")</f>
        <v>Profit</v>
      </c>
    </row>
    <row r="9119" spans="1:14" x14ac:dyDescent="0.25">
      <c r="A9119" s="1">
        <v>43042</v>
      </c>
      <c r="B9119" s="3">
        <f t="shared" si="426"/>
        <v>2017</v>
      </c>
      <c r="C9119" s="3">
        <f t="shared" si="427"/>
        <v>11</v>
      </c>
      <c r="D9119" t="s">
        <v>599</v>
      </c>
      <c r="E9119" t="str">
        <f t="shared" si="428"/>
        <v>Justin MacKendrick20171103</v>
      </c>
      <c r="F9119">
        <f>IF(COUNTIF($E$2:E9119, E9119) = 1, MAX($F$1:F9118) + 1, INDEX($F$1:F9118, MATCH(E9119, $E$1:E9118, 0)))</f>
        <v>4537</v>
      </c>
      <c r="G9119" t="s">
        <v>245</v>
      </c>
      <c r="H9119" t="s">
        <v>11</v>
      </c>
      <c r="I9119" t="s">
        <v>12</v>
      </c>
      <c r="J9119" t="s">
        <v>2648</v>
      </c>
      <c r="K9119" s="17">
        <v>16.27</v>
      </c>
      <c r="L9119" s="17">
        <v>3</v>
      </c>
      <c r="M9119" s="17">
        <v>5.29</v>
      </c>
      <c r="N9119" s="17" t="str">
        <f>IF(SalesData[[#This Row],[Profit]]&gt;0,"Profit","Loss")</f>
        <v>Profit</v>
      </c>
    </row>
    <row r="9120" spans="1:14" x14ac:dyDescent="0.25">
      <c r="A9120" s="1">
        <v>43042</v>
      </c>
      <c r="B9120" s="3">
        <f t="shared" si="426"/>
        <v>2017</v>
      </c>
      <c r="C9120" s="3">
        <f t="shared" si="427"/>
        <v>11</v>
      </c>
      <c r="D9120" t="s">
        <v>29</v>
      </c>
      <c r="E9120" t="str">
        <f t="shared" si="428"/>
        <v>Jack O'Briant20171103</v>
      </c>
      <c r="F9120">
        <f>IF(COUNTIF($E$2:E9120, E9120) = 1, MAX($F$1:F9119) + 1, INDEX($F$1:F9119, MATCH(E9120, $E$1:E9119, 0)))</f>
        <v>4538</v>
      </c>
      <c r="G9120" t="s">
        <v>164</v>
      </c>
      <c r="H9120" t="s">
        <v>11</v>
      </c>
      <c r="I9120" t="s">
        <v>20</v>
      </c>
      <c r="J9120" t="s">
        <v>2329</v>
      </c>
      <c r="K9120" s="17">
        <v>18.37</v>
      </c>
      <c r="L9120" s="17">
        <v>4</v>
      </c>
      <c r="M9120" s="17">
        <v>5.97</v>
      </c>
      <c r="N9120" s="17" t="str">
        <f>IF(SalesData[[#This Row],[Profit]]&gt;0,"Profit","Loss")</f>
        <v>Profit</v>
      </c>
    </row>
    <row r="9121" spans="1:14" x14ac:dyDescent="0.25">
      <c r="A9121" s="1">
        <v>43042</v>
      </c>
      <c r="B9121" s="3">
        <f t="shared" si="426"/>
        <v>2017</v>
      </c>
      <c r="C9121" s="3">
        <f t="shared" si="427"/>
        <v>11</v>
      </c>
      <c r="D9121" t="s">
        <v>376</v>
      </c>
      <c r="E9121" t="str">
        <f t="shared" si="428"/>
        <v>Bruce Geld20171103</v>
      </c>
      <c r="F9121">
        <f>IF(COUNTIF($E$2:E9121, E9121) = 1, MAX($F$1:F9120) + 1, INDEX($F$1:F9120, MATCH(E9121, $E$1:E9120, 0)))</f>
        <v>4539</v>
      </c>
      <c r="G9121" t="s">
        <v>27</v>
      </c>
      <c r="H9121" t="s">
        <v>34</v>
      </c>
      <c r="I9121" t="s">
        <v>145</v>
      </c>
      <c r="J9121" t="s">
        <v>499</v>
      </c>
      <c r="K9121" s="17">
        <v>486.37</v>
      </c>
      <c r="L9121" s="17">
        <v>4</v>
      </c>
      <c r="M9121" s="17">
        <v>36.479999999999997</v>
      </c>
      <c r="N9121" s="17" t="str">
        <f>IF(SalesData[[#This Row],[Profit]]&gt;0,"Profit","Loss")</f>
        <v>Profit</v>
      </c>
    </row>
    <row r="9122" spans="1:14" x14ac:dyDescent="0.25">
      <c r="A9122" s="1">
        <v>43042</v>
      </c>
      <c r="B9122" s="3">
        <f t="shared" si="426"/>
        <v>2017</v>
      </c>
      <c r="C9122" s="3">
        <f t="shared" si="427"/>
        <v>11</v>
      </c>
      <c r="D9122" t="s">
        <v>1933</v>
      </c>
      <c r="E9122" t="str">
        <f t="shared" si="428"/>
        <v>Dave Kipp20171103</v>
      </c>
      <c r="F9122">
        <f>IF(COUNTIF($E$2:E9122, E9122) = 1, MAX($F$1:F9121) + 1, INDEX($F$1:F9121, MATCH(E9122, $E$1:E9121, 0)))</f>
        <v>4540</v>
      </c>
      <c r="G9122" t="s">
        <v>123</v>
      </c>
      <c r="H9122" t="s">
        <v>39</v>
      </c>
      <c r="I9122" t="s">
        <v>603</v>
      </c>
      <c r="J9122" t="s">
        <v>2654</v>
      </c>
      <c r="K9122" s="17">
        <v>959.98</v>
      </c>
      <c r="L9122" s="17">
        <v>2</v>
      </c>
      <c r="M9122" s="17">
        <v>311.99</v>
      </c>
      <c r="N9122" s="17" t="str">
        <f>IF(SalesData[[#This Row],[Profit]]&gt;0,"Profit","Loss")</f>
        <v>Profit</v>
      </c>
    </row>
    <row r="9123" spans="1:14" x14ac:dyDescent="0.25">
      <c r="A9123" s="1">
        <v>43042</v>
      </c>
      <c r="B9123" s="3">
        <f t="shared" si="426"/>
        <v>2017</v>
      </c>
      <c r="C9123" s="3">
        <f t="shared" si="427"/>
        <v>11</v>
      </c>
      <c r="D9123" t="s">
        <v>1933</v>
      </c>
      <c r="E9123" t="str">
        <f t="shared" si="428"/>
        <v>Dave Kipp20171103</v>
      </c>
      <c r="F9123">
        <f>IF(COUNTIF($E$2:E9123, E9123) = 1, MAX($F$1:F9122) + 1, INDEX($F$1:F9122, MATCH(E9123, $E$1:E9122, 0)))</f>
        <v>4540</v>
      </c>
      <c r="G9123" t="s">
        <v>123</v>
      </c>
      <c r="H9123" t="s">
        <v>11</v>
      </c>
      <c r="I9123" t="s">
        <v>20</v>
      </c>
      <c r="J9123" t="s">
        <v>1377</v>
      </c>
      <c r="K9123" s="17">
        <v>4.09</v>
      </c>
      <c r="L9123" s="17">
        <v>2</v>
      </c>
      <c r="M9123" s="17">
        <v>-3</v>
      </c>
      <c r="N9123" s="17" t="str">
        <f>IF(SalesData[[#This Row],[Profit]]&gt;0,"Profit","Loss")</f>
        <v>Loss</v>
      </c>
    </row>
    <row r="9124" spans="1:14" x14ac:dyDescent="0.25">
      <c r="A9124" s="1">
        <v>43042</v>
      </c>
      <c r="B9124" s="3">
        <f t="shared" si="426"/>
        <v>2017</v>
      </c>
      <c r="C9124" s="3">
        <f t="shared" si="427"/>
        <v>11</v>
      </c>
      <c r="D9124" t="s">
        <v>1933</v>
      </c>
      <c r="E9124" t="str">
        <f t="shared" si="428"/>
        <v>Dave Kipp20171103</v>
      </c>
      <c r="F9124">
        <f>IF(COUNTIF($E$2:E9124, E9124) = 1, MAX($F$1:F9123) + 1, INDEX($F$1:F9123, MATCH(E9124, $E$1:E9123, 0)))</f>
        <v>4540</v>
      </c>
      <c r="G9124" t="s">
        <v>123</v>
      </c>
      <c r="H9124" t="s">
        <v>11</v>
      </c>
      <c r="I9124" t="s">
        <v>24</v>
      </c>
      <c r="J9124" t="s">
        <v>600</v>
      </c>
      <c r="K9124" s="17">
        <v>55.98</v>
      </c>
      <c r="L9124" s="17">
        <v>2</v>
      </c>
      <c r="M9124" s="17">
        <v>4.2</v>
      </c>
      <c r="N9124" s="17" t="str">
        <f>IF(SalesData[[#This Row],[Profit]]&gt;0,"Profit","Loss")</f>
        <v>Profit</v>
      </c>
    </row>
    <row r="9125" spans="1:14" x14ac:dyDescent="0.25">
      <c r="A9125" s="1">
        <v>43042</v>
      </c>
      <c r="B9125" s="3">
        <f t="shared" si="426"/>
        <v>2017</v>
      </c>
      <c r="C9125" s="3">
        <f t="shared" si="427"/>
        <v>11</v>
      </c>
      <c r="D9125" t="s">
        <v>1933</v>
      </c>
      <c r="E9125" t="str">
        <f t="shared" si="428"/>
        <v>Dave Kipp20171103</v>
      </c>
      <c r="F9125">
        <f>IF(COUNTIF($E$2:E9125, E9125) = 1, MAX($F$1:F9124) + 1, INDEX($F$1:F9124, MATCH(E9125, $E$1:E9124, 0)))</f>
        <v>4540</v>
      </c>
      <c r="G9125" t="s">
        <v>123</v>
      </c>
      <c r="H9125" t="s">
        <v>11</v>
      </c>
      <c r="I9125" t="s">
        <v>12</v>
      </c>
      <c r="J9125" t="s">
        <v>79</v>
      </c>
      <c r="K9125" s="17">
        <v>10.69</v>
      </c>
      <c r="L9125" s="17">
        <v>2</v>
      </c>
      <c r="M9125" s="17">
        <v>3.74</v>
      </c>
      <c r="N9125" s="17" t="str">
        <f>IF(SalesData[[#This Row],[Profit]]&gt;0,"Profit","Loss")</f>
        <v>Profit</v>
      </c>
    </row>
    <row r="9126" spans="1:14" x14ac:dyDescent="0.25">
      <c r="A9126" s="1">
        <v>43043</v>
      </c>
      <c r="B9126" s="3">
        <f t="shared" si="426"/>
        <v>2017</v>
      </c>
      <c r="C9126" s="3">
        <f t="shared" si="427"/>
        <v>11</v>
      </c>
      <c r="D9126" t="s">
        <v>780</v>
      </c>
      <c r="E9126" t="str">
        <f t="shared" si="428"/>
        <v>Grant Thornton20171104</v>
      </c>
      <c r="F9126">
        <f>IF(COUNTIF($E$2:E9126, E9126) = 1, MAX($F$1:F9125) + 1, INDEX($F$1:F9125, MATCH(E9126, $E$1:E9125, 0)))</f>
        <v>4541</v>
      </c>
      <c r="G9126" t="s">
        <v>245</v>
      </c>
      <c r="H9126" t="s">
        <v>39</v>
      </c>
      <c r="I9126" t="s">
        <v>302</v>
      </c>
      <c r="J9126" t="s">
        <v>2713</v>
      </c>
      <c r="K9126" s="17">
        <v>7999.98</v>
      </c>
      <c r="L9126" s="17">
        <v>4</v>
      </c>
      <c r="M9126" s="17">
        <v>-3839.99</v>
      </c>
      <c r="N9126" s="17" t="str">
        <f>IF(SalesData[[#This Row],[Profit]]&gt;0,"Profit","Loss")</f>
        <v>Loss</v>
      </c>
    </row>
    <row r="9127" spans="1:14" x14ac:dyDescent="0.25">
      <c r="A9127" s="1">
        <v>43043</v>
      </c>
      <c r="B9127" s="3">
        <f t="shared" si="426"/>
        <v>2017</v>
      </c>
      <c r="C9127" s="3">
        <f t="shared" si="427"/>
        <v>11</v>
      </c>
      <c r="D9127" t="s">
        <v>780</v>
      </c>
      <c r="E9127" t="str">
        <f t="shared" si="428"/>
        <v>Grant Thornton20171104</v>
      </c>
      <c r="F9127">
        <f>IF(COUNTIF($E$2:E9127, E9127) = 1, MAX($F$1:F9126) + 1, INDEX($F$1:F9126, MATCH(E9127, $E$1:E9126, 0)))</f>
        <v>4541</v>
      </c>
      <c r="G9127" t="s">
        <v>245</v>
      </c>
      <c r="H9127" t="s">
        <v>11</v>
      </c>
      <c r="I9127" t="s">
        <v>92</v>
      </c>
      <c r="J9127" t="s">
        <v>2340</v>
      </c>
      <c r="K9127" s="17">
        <v>167.44</v>
      </c>
      <c r="L9127" s="17">
        <v>2</v>
      </c>
      <c r="M9127" s="17">
        <v>14.65</v>
      </c>
      <c r="N9127" s="17" t="str">
        <f>IF(SalesData[[#This Row],[Profit]]&gt;0,"Profit","Loss")</f>
        <v>Profit</v>
      </c>
    </row>
    <row r="9128" spans="1:14" x14ac:dyDescent="0.25">
      <c r="A9128" s="1">
        <v>43043</v>
      </c>
      <c r="B9128" s="3">
        <f t="shared" si="426"/>
        <v>2017</v>
      </c>
      <c r="C9128" s="3">
        <f t="shared" si="427"/>
        <v>11</v>
      </c>
      <c r="D9128" t="s">
        <v>1877</v>
      </c>
      <c r="E9128" t="str">
        <f t="shared" si="428"/>
        <v>James Lanier20171104</v>
      </c>
      <c r="F9128">
        <f>IF(COUNTIF($E$2:E9128, E9128) = 1, MAX($F$1:F9127) + 1, INDEX($F$1:F9127, MATCH(E9128, $E$1:E9127, 0)))</f>
        <v>4542</v>
      </c>
      <c r="G9128" t="s">
        <v>120</v>
      </c>
      <c r="H9128" t="s">
        <v>11</v>
      </c>
      <c r="I9128" t="s">
        <v>12</v>
      </c>
      <c r="J9128" t="s">
        <v>700</v>
      </c>
      <c r="K9128" s="17">
        <v>9.66</v>
      </c>
      <c r="L9128" s="17">
        <v>2</v>
      </c>
      <c r="M9128" s="17">
        <v>3.26</v>
      </c>
      <c r="N9128" s="17" t="str">
        <f>IF(SalesData[[#This Row],[Profit]]&gt;0,"Profit","Loss")</f>
        <v>Profit</v>
      </c>
    </row>
    <row r="9129" spans="1:14" x14ac:dyDescent="0.25">
      <c r="A9129" s="1">
        <v>43043</v>
      </c>
      <c r="B9129" s="3">
        <f t="shared" si="426"/>
        <v>2017</v>
      </c>
      <c r="C9129" s="3">
        <f t="shared" si="427"/>
        <v>11</v>
      </c>
      <c r="D9129" t="s">
        <v>1223</v>
      </c>
      <c r="E9129" t="str">
        <f t="shared" si="428"/>
        <v>Sam Zeldin20171104</v>
      </c>
      <c r="F9129">
        <f>IF(COUNTIF($E$2:E9129, E9129) = 1, MAX($F$1:F9128) + 1, INDEX($F$1:F9128, MATCH(E9129, $E$1:E9128, 0)))</f>
        <v>4543</v>
      </c>
      <c r="G9129" t="s">
        <v>10</v>
      </c>
      <c r="H9129" t="s">
        <v>11</v>
      </c>
      <c r="I9129" t="s">
        <v>16</v>
      </c>
      <c r="J9129" t="s">
        <v>1259</v>
      </c>
      <c r="K9129" s="17">
        <v>23.68</v>
      </c>
      <c r="L9129" s="17">
        <v>2</v>
      </c>
      <c r="M9129" s="17">
        <v>8.8800000000000008</v>
      </c>
      <c r="N9129" s="17" t="str">
        <f>IF(SalesData[[#This Row],[Profit]]&gt;0,"Profit","Loss")</f>
        <v>Profit</v>
      </c>
    </row>
    <row r="9130" spans="1:14" x14ac:dyDescent="0.25">
      <c r="A9130" s="1">
        <v>43043</v>
      </c>
      <c r="B9130" s="3">
        <f t="shared" si="426"/>
        <v>2017</v>
      </c>
      <c r="C9130" s="3">
        <f t="shared" si="427"/>
        <v>11</v>
      </c>
      <c r="D9130" t="s">
        <v>817</v>
      </c>
      <c r="E9130" t="str">
        <f t="shared" si="428"/>
        <v>Kelly Lampkin20171104</v>
      </c>
      <c r="F9130">
        <f>IF(COUNTIF($E$2:E9130, E9130) = 1, MAX($F$1:F9129) + 1, INDEX($F$1:F9129, MATCH(E9130, $E$1:E9129, 0)))</f>
        <v>4544</v>
      </c>
      <c r="G9130" t="s">
        <v>245</v>
      </c>
      <c r="H9130" t="s">
        <v>34</v>
      </c>
      <c r="I9130" t="s">
        <v>145</v>
      </c>
      <c r="J9130" t="s">
        <v>942</v>
      </c>
      <c r="K9130" s="17">
        <v>523.76</v>
      </c>
      <c r="L9130" s="17">
        <v>3</v>
      </c>
      <c r="M9130" s="17">
        <v>-192.05</v>
      </c>
      <c r="N9130" s="17" t="str">
        <f>IF(SalesData[[#This Row],[Profit]]&gt;0,"Profit","Loss")</f>
        <v>Loss</v>
      </c>
    </row>
    <row r="9131" spans="1:14" x14ac:dyDescent="0.25">
      <c r="A9131" s="1">
        <v>43043</v>
      </c>
      <c r="B9131" s="3">
        <f t="shared" si="426"/>
        <v>2017</v>
      </c>
      <c r="C9131" s="3">
        <f t="shared" si="427"/>
        <v>11</v>
      </c>
      <c r="D9131" t="s">
        <v>817</v>
      </c>
      <c r="E9131" t="str">
        <f t="shared" si="428"/>
        <v>Kelly Lampkin20171104</v>
      </c>
      <c r="F9131">
        <f>IF(COUNTIF($E$2:E9131, E9131) = 1, MAX($F$1:F9130) + 1, INDEX($F$1:F9130, MATCH(E9131, $E$1:E9130, 0)))</f>
        <v>4544</v>
      </c>
      <c r="G9131" t="s">
        <v>245</v>
      </c>
      <c r="H9131" t="s">
        <v>39</v>
      </c>
      <c r="I9131" t="s">
        <v>40</v>
      </c>
      <c r="J9131" t="s">
        <v>2637</v>
      </c>
      <c r="K9131" s="17">
        <v>1359.96</v>
      </c>
      <c r="L9131" s="17">
        <v>5</v>
      </c>
      <c r="M9131" s="17">
        <v>119</v>
      </c>
      <c r="N9131" s="17" t="str">
        <f>IF(SalesData[[#This Row],[Profit]]&gt;0,"Profit","Loss")</f>
        <v>Profit</v>
      </c>
    </row>
    <row r="9132" spans="1:14" x14ac:dyDescent="0.25">
      <c r="A9132" s="1">
        <v>43043</v>
      </c>
      <c r="B9132" s="3">
        <f t="shared" si="426"/>
        <v>2017</v>
      </c>
      <c r="C9132" s="3">
        <f t="shared" si="427"/>
        <v>11</v>
      </c>
      <c r="D9132" t="s">
        <v>383</v>
      </c>
      <c r="E9132" t="str">
        <f t="shared" si="428"/>
        <v>Christina Anderson20171104</v>
      </c>
      <c r="F9132">
        <f>IF(COUNTIF($E$2:E9132, E9132) = 1, MAX($F$1:F9131) + 1, INDEX($F$1:F9131, MATCH(E9132, $E$1:E9131, 0)))</f>
        <v>4545</v>
      </c>
      <c r="G9132" t="s">
        <v>120</v>
      </c>
      <c r="H9132" t="s">
        <v>39</v>
      </c>
      <c r="I9132" t="s">
        <v>52</v>
      </c>
      <c r="J9132" t="s">
        <v>804</v>
      </c>
      <c r="K9132" s="17">
        <v>95.98</v>
      </c>
      <c r="L9132" s="17">
        <v>3</v>
      </c>
      <c r="M9132" s="17">
        <v>15.6</v>
      </c>
      <c r="N9132" s="17" t="str">
        <f>IF(SalesData[[#This Row],[Profit]]&gt;0,"Profit","Loss")</f>
        <v>Profit</v>
      </c>
    </row>
    <row r="9133" spans="1:14" x14ac:dyDescent="0.25">
      <c r="A9133" s="1">
        <v>43043</v>
      </c>
      <c r="B9133" s="3">
        <f t="shared" si="426"/>
        <v>2017</v>
      </c>
      <c r="C9133" s="3">
        <f t="shared" si="427"/>
        <v>11</v>
      </c>
      <c r="D9133" t="s">
        <v>383</v>
      </c>
      <c r="E9133" t="str">
        <f t="shared" si="428"/>
        <v>Christina Anderson20171104</v>
      </c>
      <c r="F9133">
        <f>IF(COUNTIF($E$2:E9133, E9133) = 1, MAX($F$1:F9132) + 1, INDEX($F$1:F9132, MATCH(E9133, $E$1:E9132, 0)))</f>
        <v>4545</v>
      </c>
      <c r="G9133" t="s">
        <v>120</v>
      </c>
      <c r="H9133" t="s">
        <v>39</v>
      </c>
      <c r="I9133" t="s">
        <v>40</v>
      </c>
      <c r="J9133" t="s">
        <v>2699</v>
      </c>
      <c r="K9133" s="17">
        <v>143.93</v>
      </c>
      <c r="L9133" s="17">
        <v>9</v>
      </c>
      <c r="M9133" s="17">
        <v>-32.380000000000003</v>
      </c>
      <c r="N9133" s="17" t="str">
        <f>IF(SalesData[[#This Row],[Profit]]&gt;0,"Profit","Loss")</f>
        <v>Loss</v>
      </c>
    </row>
    <row r="9134" spans="1:14" x14ac:dyDescent="0.25">
      <c r="A9134" s="1">
        <v>43043</v>
      </c>
      <c r="B9134" s="3">
        <f t="shared" si="426"/>
        <v>2017</v>
      </c>
      <c r="C9134" s="3">
        <f t="shared" si="427"/>
        <v>11</v>
      </c>
      <c r="D9134" t="s">
        <v>383</v>
      </c>
      <c r="E9134" t="str">
        <f t="shared" si="428"/>
        <v>Christina Anderson20171104</v>
      </c>
      <c r="F9134">
        <f>IF(COUNTIF($E$2:E9134, E9134) = 1, MAX($F$1:F9133) + 1, INDEX($F$1:F9133, MATCH(E9134, $E$1:E9133, 0)))</f>
        <v>4545</v>
      </c>
      <c r="G9134" t="s">
        <v>120</v>
      </c>
      <c r="H9134" t="s">
        <v>11</v>
      </c>
      <c r="I9134" t="s">
        <v>20</v>
      </c>
      <c r="J9134" t="s">
        <v>118</v>
      </c>
      <c r="K9134" s="17">
        <v>3.56</v>
      </c>
      <c r="L9134" s="17">
        <v>2</v>
      </c>
      <c r="M9134" s="17">
        <v>-2.97</v>
      </c>
      <c r="N9134" s="17" t="str">
        <f>IF(SalesData[[#This Row],[Profit]]&gt;0,"Profit","Loss")</f>
        <v>Loss</v>
      </c>
    </row>
    <row r="9135" spans="1:14" x14ac:dyDescent="0.25">
      <c r="A9135" s="1">
        <v>43043</v>
      </c>
      <c r="B9135" s="3">
        <f t="shared" si="426"/>
        <v>2017</v>
      </c>
      <c r="C9135" s="3">
        <f t="shared" si="427"/>
        <v>11</v>
      </c>
      <c r="D9135" t="s">
        <v>383</v>
      </c>
      <c r="E9135" t="str">
        <f t="shared" si="428"/>
        <v>Christina Anderson20171104</v>
      </c>
      <c r="F9135">
        <f>IF(COUNTIF($E$2:E9135, E9135) = 1, MAX($F$1:F9134) + 1, INDEX($F$1:F9134, MATCH(E9135, $E$1:E9134, 0)))</f>
        <v>4545</v>
      </c>
      <c r="G9135" t="s">
        <v>120</v>
      </c>
      <c r="H9135" t="s">
        <v>11</v>
      </c>
      <c r="I9135" t="s">
        <v>16</v>
      </c>
      <c r="J9135" t="s">
        <v>606</v>
      </c>
      <c r="K9135" s="17">
        <v>4.93</v>
      </c>
      <c r="L9135" s="17">
        <v>2</v>
      </c>
      <c r="M9135" s="17">
        <v>1.72</v>
      </c>
      <c r="N9135" s="17" t="str">
        <f>IF(SalesData[[#This Row],[Profit]]&gt;0,"Profit","Loss")</f>
        <v>Profit</v>
      </c>
    </row>
    <row r="9136" spans="1:14" x14ac:dyDescent="0.25">
      <c r="A9136" s="1">
        <v>43043</v>
      </c>
      <c r="B9136" s="3">
        <f t="shared" si="426"/>
        <v>2017</v>
      </c>
      <c r="C9136" s="3">
        <f t="shared" si="427"/>
        <v>11</v>
      </c>
      <c r="D9136" t="s">
        <v>1177</v>
      </c>
      <c r="E9136" t="str">
        <f t="shared" si="428"/>
        <v>Frank Merwin20171104</v>
      </c>
      <c r="F9136">
        <f>IF(COUNTIF($E$2:E9136, E9136) = 1, MAX($F$1:F9135) + 1, INDEX($F$1:F9135, MATCH(E9136, $E$1:E9135, 0)))</f>
        <v>4546</v>
      </c>
      <c r="G9136" t="s">
        <v>10</v>
      </c>
      <c r="H9136" t="s">
        <v>11</v>
      </c>
      <c r="I9136" t="s">
        <v>20</v>
      </c>
      <c r="J9136" t="s">
        <v>1409</v>
      </c>
      <c r="K9136" s="17">
        <v>7.54</v>
      </c>
      <c r="L9136" s="17">
        <v>6</v>
      </c>
      <c r="M9136" s="17">
        <v>-13.19</v>
      </c>
      <c r="N9136" s="17" t="str">
        <f>IF(SalesData[[#This Row],[Profit]]&gt;0,"Profit","Loss")</f>
        <v>Loss</v>
      </c>
    </row>
    <row r="9137" spans="1:14" x14ac:dyDescent="0.25">
      <c r="A9137" s="1">
        <v>43043</v>
      </c>
      <c r="B9137" s="3">
        <f t="shared" si="426"/>
        <v>2017</v>
      </c>
      <c r="C9137" s="3">
        <f t="shared" si="427"/>
        <v>11</v>
      </c>
      <c r="D9137" t="s">
        <v>1177</v>
      </c>
      <c r="E9137" t="str">
        <f t="shared" si="428"/>
        <v>Frank Merwin20171104</v>
      </c>
      <c r="F9137">
        <f>IF(COUNTIF($E$2:E9137, E9137) = 1, MAX($F$1:F9136) + 1, INDEX($F$1:F9136, MATCH(E9137, $E$1:E9136, 0)))</f>
        <v>4546</v>
      </c>
      <c r="G9137" t="s">
        <v>10</v>
      </c>
      <c r="H9137" t="s">
        <v>11</v>
      </c>
      <c r="I9137" t="s">
        <v>20</v>
      </c>
      <c r="J9137" t="s">
        <v>881</v>
      </c>
      <c r="K9137" s="17">
        <v>1.41</v>
      </c>
      <c r="L9137" s="17">
        <v>2</v>
      </c>
      <c r="M9137" s="17">
        <v>-2.3199999999999998</v>
      </c>
      <c r="N9137" s="17" t="str">
        <f>IF(SalesData[[#This Row],[Profit]]&gt;0,"Profit","Loss")</f>
        <v>Loss</v>
      </c>
    </row>
    <row r="9138" spans="1:14" x14ac:dyDescent="0.25">
      <c r="A9138" s="1">
        <v>43043</v>
      </c>
      <c r="B9138" s="3">
        <f t="shared" si="426"/>
        <v>2017</v>
      </c>
      <c r="C9138" s="3">
        <f t="shared" si="427"/>
        <v>11</v>
      </c>
      <c r="D9138" t="s">
        <v>1177</v>
      </c>
      <c r="E9138" t="str">
        <f t="shared" si="428"/>
        <v>Frank Merwin20171104</v>
      </c>
      <c r="F9138">
        <f>IF(COUNTIF($E$2:E9138, E9138) = 1, MAX($F$1:F9137) + 1, INDEX($F$1:F9137, MATCH(E9138, $E$1:E9137, 0)))</f>
        <v>4546</v>
      </c>
      <c r="G9138" t="s">
        <v>10</v>
      </c>
      <c r="H9138" t="s">
        <v>11</v>
      </c>
      <c r="I9138" t="s">
        <v>20</v>
      </c>
      <c r="J9138" t="s">
        <v>1280</v>
      </c>
      <c r="K9138" s="17">
        <v>4.1399999999999997</v>
      </c>
      <c r="L9138" s="17">
        <v>4</v>
      </c>
      <c r="M9138" s="17">
        <v>-6.42</v>
      </c>
      <c r="N9138" s="17" t="str">
        <f>IF(SalesData[[#This Row],[Profit]]&gt;0,"Profit","Loss")</f>
        <v>Loss</v>
      </c>
    </row>
    <row r="9139" spans="1:14" x14ac:dyDescent="0.25">
      <c r="A9139" s="1">
        <v>43043</v>
      </c>
      <c r="B9139" s="3">
        <f t="shared" si="426"/>
        <v>2017</v>
      </c>
      <c r="C9139" s="3">
        <f t="shared" si="427"/>
        <v>11</v>
      </c>
      <c r="D9139" t="s">
        <v>1177</v>
      </c>
      <c r="E9139" t="str">
        <f t="shared" si="428"/>
        <v>Frank Merwin20171104</v>
      </c>
      <c r="F9139">
        <f>IF(COUNTIF($E$2:E9139, E9139) = 1, MAX($F$1:F9138) + 1, INDEX($F$1:F9138, MATCH(E9139, $E$1:E9138, 0)))</f>
        <v>4546</v>
      </c>
      <c r="G9139" t="s">
        <v>10</v>
      </c>
      <c r="H9139" t="s">
        <v>11</v>
      </c>
      <c r="I9139" t="s">
        <v>18</v>
      </c>
      <c r="J9139" t="s">
        <v>1756</v>
      </c>
      <c r="K9139" s="17">
        <v>52.75</v>
      </c>
      <c r="L9139" s="17">
        <v>3</v>
      </c>
      <c r="M9139" s="17">
        <v>-12.53</v>
      </c>
      <c r="N9139" s="17" t="str">
        <f>IF(SalesData[[#This Row],[Profit]]&gt;0,"Profit","Loss")</f>
        <v>Loss</v>
      </c>
    </row>
    <row r="9140" spans="1:14" x14ac:dyDescent="0.25">
      <c r="A9140" s="1">
        <v>43043</v>
      </c>
      <c r="B9140" s="3">
        <f t="shared" si="426"/>
        <v>2017</v>
      </c>
      <c r="C9140" s="3">
        <f t="shared" si="427"/>
        <v>11</v>
      </c>
      <c r="D9140" t="s">
        <v>1343</v>
      </c>
      <c r="E9140" t="str">
        <f t="shared" si="428"/>
        <v>Henry Goldwyn20171104</v>
      </c>
      <c r="F9140">
        <f>IF(COUNTIF($E$2:E9140, E9140) = 1, MAX($F$1:F9139) + 1, INDEX($F$1:F9139, MATCH(E9140, $E$1:E9139, 0)))</f>
        <v>4547</v>
      </c>
      <c r="G9140" t="s">
        <v>78</v>
      </c>
      <c r="H9140" t="s">
        <v>39</v>
      </c>
      <c r="I9140" t="s">
        <v>52</v>
      </c>
      <c r="J9140" t="s">
        <v>388</v>
      </c>
      <c r="K9140" s="17">
        <v>70.72</v>
      </c>
      <c r="L9140" s="17">
        <v>4</v>
      </c>
      <c r="M9140" s="17">
        <v>-6.19</v>
      </c>
      <c r="N9140" s="17" t="str">
        <f>IF(SalesData[[#This Row],[Profit]]&gt;0,"Profit","Loss")</f>
        <v>Loss</v>
      </c>
    </row>
    <row r="9141" spans="1:14" x14ac:dyDescent="0.25">
      <c r="A9141" s="1">
        <v>43043</v>
      </c>
      <c r="B9141" s="3">
        <f t="shared" si="426"/>
        <v>2017</v>
      </c>
      <c r="C9141" s="3">
        <f t="shared" si="427"/>
        <v>11</v>
      </c>
      <c r="D9141" t="s">
        <v>1343</v>
      </c>
      <c r="E9141" t="str">
        <f t="shared" si="428"/>
        <v>Henry Goldwyn20171104</v>
      </c>
      <c r="F9141">
        <f>IF(COUNTIF($E$2:E9141, E9141) = 1, MAX($F$1:F9140) + 1, INDEX($F$1:F9140, MATCH(E9141, $E$1:E9140, 0)))</f>
        <v>4547</v>
      </c>
      <c r="G9141" t="s">
        <v>78</v>
      </c>
      <c r="H9141" t="s">
        <v>11</v>
      </c>
      <c r="I9141" t="s">
        <v>18</v>
      </c>
      <c r="J9141" t="s">
        <v>267</v>
      </c>
      <c r="K9141" s="17">
        <v>194.35</v>
      </c>
      <c r="L9141" s="17">
        <v>3</v>
      </c>
      <c r="M9141" s="17">
        <v>-43.73</v>
      </c>
      <c r="N9141" s="17" t="str">
        <f>IF(SalesData[[#This Row],[Profit]]&gt;0,"Profit","Loss")</f>
        <v>Loss</v>
      </c>
    </row>
    <row r="9142" spans="1:14" x14ac:dyDescent="0.25">
      <c r="A9142" s="1">
        <v>43043</v>
      </c>
      <c r="B9142" s="3">
        <f t="shared" si="426"/>
        <v>2017</v>
      </c>
      <c r="C9142" s="3">
        <f t="shared" si="427"/>
        <v>11</v>
      </c>
      <c r="D9142" t="s">
        <v>973</v>
      </c>
      <c r="E9142" t="str">
        <f t="shared" si="428"/>
        <v>Katherine Murray20171104</v>
      </c>
      <c r="F9142">
        <f>IF(COUNTIF($E$2:E9142, E9142) = 1, MAX($F$1:F9141) + 1, INDEX($F$1:F9141, MATCH(E9142, $E$1:E9141, 0)))</f>
        <v>4548</v>
      </c>
      <c r="G9142" t="s">
        <v>101</v>
      </c>
      <c r="H9142" t="s">
        <v>11</v>
      </c>
      <c r="I9142" t="s">
        <v>24</v>
      </c>
      <c r="J9142" t="s">
        <v>539</v>
      </c>
      <c r="K9142" s="17">
        <v>4.3</v>
      </c>
      <c r="L9142" s="17">
        <v>2</v>
      </c>
      <c r="M9142" s="17">
        <v>1.42</v>
      </c>
      <c r="N9142" s="17" t="str">
        <f>IF(SalesData[[#This Row],[Profit]]&gt;0,"Profit","Loss")</f>
        <v>Profit</v>
      </c>
    </row>
    <row r="9143" spans="1:14" x14ac:dyDescent="0.25">
      <c r="A9143" s="1">
        <v>43044</v>
      </c>
      <c r="B9143" s="3">
        <f t="shared" si="426"/>
        <v>2017</v>
      </c>
      <c r="C9143" s="3">
        <f t="shared" si="427"/>
        <v>11</v>
      </c>
      <c r="D9143" t="s">
        <v>1129</v>
      </c>
      <c r="E9143" t="str">
        <f t="shared" si="428"/>
        <v>Troy Staebel20171105</v>
      </c>
      <c r="F9143">
        <f>IF(COUNTIF($E$2:E9143, E9143) = 1, MAX($F$1:F9142) + 1, INDEX($F$1:F9142, MATCH(E9143, $E$1:E9142, 0)))</f>
        <v>4549</v>
      </c>
      <c r="G9143" t="s">
        <v>95</v>
      </c>
      <c r="H9143" t="s">
        <v>11</v>
      </c>
      <c r="I9143" t="s">
        <v>20</v>
      </c>
      <c r="J9143" t="s">
        <v>1386</v>
      </c>
      <c r="K9143" s="17">
        <v>2.39</v>
      </c>
      <c r="L9143" s="17">
        <v>2</v>
      </c>
      <c r="M9143" s="17">
        <v>-1.83</v>
      </c>
      <c r="N9143" s="17" t="str">
        <f>IF(SalesData[[#This Row],[Profit]]&gt;0,"Profit","Loss")</f>
        <v>Loss</v>
      </c>
    </row>
    <row r="9144" spans="1:14" x14ac:dyDescent="0.25">
      <c r="A9144" s="1">
        <v>43044</v>
      </c>
      <c r="B9144" s="3">
        <f t="shared" si="426"/>
        <v>2017</v>
      </c>
      <c r="C9144" s="3">
        <f t="shared" si="427"/>
        <v>11</v>
      </c>
      <c r="D9144" t="s">
        <v>1129</v>
      </c>
      <c r="E9144" t="str">
        <f t="shared" si="428"/>
        <v>Troy Staebel20171105</v>
      </c>
      <c r="F9144">
        <f>IF(COUNTIF($E$2:E9144, E9144) = 1, MAX($F$1:F9143) + 1, INDEX($F$1:F9143, MATCH(E9144, $E$1:E9143, 0)))</f>
        <v>4549</v>
      </c>
      <c r="G9144" t="s">
        <v>95</v>
      </c>
      <c r="H9144" t="s">
        <v>11</v>
      </c>
      <c r="I9144" t="s">
        <v>18</v>
      </c>
      <c r="J9144" t="s">
        <v>1560</v>
      </c>
      <c r="K9144" s="17">
        <v>243.99</v>
      </c>
      <c r="L9144" s="17">
        <v>7</v>
      </c>
      <c r="M9144" s="17">
        <v>30.5</v>
      </c>
      <c r="N9144" s="17" t="str">
        <f>IF(SalesData[[#This Row],[Profit]]&gt;0,"Profit","Loss")</f>
        <v>Profit</v>
      </c>
    </row>
    <row r="9145" spans="1:14" x14ac:dyDescent="0.25">
      <c r="A9145" s="1">
        <v>43044</v>
      </c>
      <c r="B9145" s="3">
        <f t="shared" si="426"/>
        <v>2017</v>
      </c>
      <c r="C9145" s="3">
        <f t="shared" si="427"/>
        <v>11</v>
      </c>
      <c r="D9145" t="s">
        <v>498</v>
      </c>
      <c r="E9145" t="str">
        <f t="shared" si="428"/>
        <v>Ruben Ausman20171105</v>
      </c>
      <c r="F9145">
        <f>IF(COUNTIF($E$2:E9145, E9145) = 1, MAX($F$1:F9144) + 1, INDEX($F$1:F9144, MATCH(E9145, $E$1:E9144, 0)))</f>
        <v>4550</v>
      </c>
      <c r="G9145" t="s">
        <v>399</v>
      </c>
      <c r="H9145" t="s">
        <v>39</v>
      </c>
      <c r="I9145" t="s">
        <v>52</v>
      </c>
      <c r="J9145" t="s">
        <v>905</v>
      </c>
      <c r="K9145" s="17">
        <v>159.99</v>
      </c>
      <c r="L9145" s="17">
        <v>1</v>
      </c>
      <c r="M9145" s="17">
        <v>54.4</v>
      </c>
      <c r="N9145" s="17" t="str">
        <f>IF(SalesData[[#This Row],[Profit]]&gt;0,"Profit","Loss")</f>
        <v>Profit</v>
      </c>
    </row>
    <row r="9146" spans="1:14" x14ac:dyDescent="0.25">
      <c r="A9146" s="1">
        <v>43044</v>
      </c>
      <c r="B9146" s="3">
        <f t="shared" si="426"/>
        <v>2017</v>
      </c>
      <c r="C9146" s="3">
        <f t="shared" si="427"/>
        <v>11</v>
      </c>
      <c r="D9146" t="s">
        <v>2466</v>
      </c>
      <c r="E9146" t="str">
        <f t="shared" si="428"/>
        <v>Susan Vittorini20171105</v>
      </c>
      <c r="F9146">
        <f>IF(COUNTIF($E$2:E9146, E9146) = 1, MAX($F$1:F9145) + 1, INDEX($F$1:F9145, MATCH(E9146, $E$1:E9145, 0)))</f>
        <v>4551</v>
      </c>
      <c r="G9146" t="s">
        <v>149</v>
      </c>
      <c r="H9146" t="s">
        <v>39</v>
      </c>
      <c r="I9146" t="s">
        <v>52</v>
      </c>
      <c r="J9146" t="s">
        <v>158</v>
      </c>
      <c r="K9146" s="17">
        <v>390.75</v>
      </c>
      <c r="L9146" s="17">
        <v>5</v>
      </c>
      <c r="M9146" s="17">
        <v>171.93</v>
      </c>
      <c r="N9146" s="17" t="str">
        <f>IF(SalesData[[#This Row],[Profit]]&gt;0,"Profit","Loss")</f>
        <v>Profit</v>
      </c>
    </row>
    <row r="9147" spans="1:14" x14ac:dyDescent="0.25">
      <c r="A9147" s="1">
        <v>43044</v>
      </c>
      <c r="B9147" s="3">
        <f t="shared" si="426"/>
        <v>2017</v>
      </c>
      <c r="C9147" s="3">
        <f t="shared" si="427"/>
        <v>11</v>
      </c>
      <c r="D9147" t="s">
        <v>1935</v>
      </c>
      <c r="E9147" t="str">
        <f t="shared" si="428"/>
        <v>Alan Haines20171105</v>
      </c>
      <c r="F9147">
        <f>IF(COUNTIF($E$2:E9147, E9147) = 1, MAX($F$1:F9146) + 1, INDEX($F$1:F9146, MATCH(E9147, $E$1:E9146, 0)))</f>
        <v>4552</v>
      </c>
      <c r="G9147" t="s">
        <v>15</v>
      </c>
      <c r="H9147" t="s">
        <v>11</v>
      </c>
      <c r="I9147" t="s">
        <v>20</v>
      </c>
      <c r="J9147" t="s">
        <v>1228</v>
      </c>
      <c r="K9147" s="17">
        <v>16.03</v>
      </c>
      <c r="L9147" s="17">
        <v>5</v>
      </c>
      <c r="M9147" s="17">
        <v>-25.65</v>
      </c>
      <c r="N9147" s="17" t="str">
        <f>IF(SalesData[[#This Row],[Profit]]&gt;0,"Profit","Loss")</f>
        <v>Loss</v>
      </c>
    </row>
    <row r="9148" spans="1:14" x14ac:dyDescent="0.25">
      <c r="A9148" s="1">
        <v>43044</v>
      </c>
      <c r="B9148" s="3">
        <f t="shared" si="426"/>
        <v>2017</v>
      </c>
      <c r="C9148" s="3">
        <f t="shared" si="427"/>
        <v>11</v>
      </c>
      <c r="D9148" t="s">
        <v>1741</v>
      </c>
      <c r="E9148" t="str">
        <f t="shared" si="428"/>
        <v>Elizabeth Moffitt20171105</v>
      </c>
      <c r="F9148">
        <f>IF(COUNTIF($E$2:E9148, E9148) = 1, MAX($F$1:F9147) + 1, INDEX($F$1:F9147, MATCH(E9148, $E$1:E9147, 0)))</f>
        <v>4553</v>
      </c>
      <c r="G9148" t="s">
        <v>10</v>
      </c>
      <c r="H9148" t="s">
        <v>39</v>
      </c>
      <c r="I9148" t="s">
        <v>40</v>
      </c>
      <c r="J9148" t="s">
        <v>1347</v>
      </c>
      <c r="K9148" s="17">
        <v>492.77</v>
      </c>
      <c r="L9148" s="17">
        <v>4</v>
      </c>
      <c r="M9148" s="17">
        <v>55.44</v>
      </c>
      <c r="N9148" s="17" t="str">
        <f>IF(SalesData[[#This Row],[Profit]]&gt;0,"Profit","Loss")</f>
        <v>Profit</v>
      </c>
    </row>
    <row r="9149" spans="1:14" x14ac:dyDescent="0.25">
      <c r="A9149" s="1">
        <v>43044</v>
      </c>
      <c r="B9149" s="3">
        <f t="shared" si="426"/>
        <v>2017</v>
      </c>
      <c r="C9149" s="3">
        <f t="shared" si="427"/>
        <v>11</v>
      </c>
      <c r="D9149" t="s">
        <v>861</v>
      </c>
      <c r="E9149" t="str">
        <f t="shared" si="428"/>
        <v>Anna Andreadi20171105</v>
      </c>
      <c r="F9149">
        <f>IF(COUNTIF($E$2:E9149, E9149) = 1, MAX($F$1:F9148) + 1, INDEX($F$1:F9148, MATCH(E9149, $E$1:E9148, 0)))</f>
        <v>4554</v>
      </c>
      <c r="G9149" t="s">
        <v>27</v>
      </c>
      <c r="H9149" t="s">
        <v>11</v>
      </c>
      <c r="I9149" t="s">
        <v>12</v>
      </c>
      <c r="J9149" t="s">
        <v>2272</v>
      </c>
      <c r="K9149" s="17">
        <v>12.96</v>
      </c>
      <c r="L9149" s="17">
        <v>2</v>
      </c>
      <c r="M9149" s="17">
        <v>6.22</v>
      </c>
      <c r="N9149" s="17" t="str">
        <f>IF(SalesData[[#This Row],[Profit]]&gt;0,"Profit","Loss")</f>
        <v>Profit</v>
      </c>
    </row>
    <row r="9150" spans="1:14" x14ac:dyDescent="0.25">
      <c r="A9150" s="1">
        <v>43044</v>
      </c>
      <c r="B9150" s="3">
        <f t="shared" si="426"/>
        <v>2017</v>
      </c>
      <c r="C9150" s="3">
        <f t="shared" si="427"/>
        <v>11</v>
      </c>
      <c r="D9150" t="s">
        <v>2714</v>
      </c>
      <c r="E9150" t="str">
        <f t="shared" si="428"/>
        <v>Christina DeMoss20171105</v>
      </c>
      <c r="F9150">
        <f>IF(COUNTIF($E$2:E9150, E9150) = 1, MAX($F$1:F9149) + 1, INDEX($F$1:F9149, MATCH(E9150, $E$1:E9149, 0)))</f>
        <v>4555</v>
      </c>
      <c r="G9150" t="s">
        <v>149</v>
      </c>
      <c r="H9150" t="s">
        <v>11</v>
      </c>
      <c r="I9150" t="s">
        <v>20</v>
      </c>
      <c r="J9150" t="s">
        <v>368</v>
      </c>
      <c r="K9150" s="17">
        <v>164.69</v>
      </c>
      <c r="L9150" s="17">
        <v>6</v>
      </c>
      <c r="M9150" s="17">
        <v>55.58</v>
      </c>
      <c r="N9150" s="17" t="str">
        <f>IF(SalesData[[#This Row],[Profit]]&gt;0,"Profit","Loss")</f>
        <v>Profit</v>
      </c>
    </row>
    <row r="9151" spans="1:14" x14ac:dyDescent="0.25">
      <c r="A9151" s="1">
        <v>43044</v>
      </c>
      <c r="B9151" s="3">
        <f t="shared" si="426"/>
        <v>2017</v>
      </c>
      <c r="C9151" s="3">
        <f t="shared" si="427"/>
        <v>11</v>
      </c>
      <c r="D9151" t="s">
        <v>2714</v>
      </c>
      <c r="E9151" t="str">
        <f t="shared" si="428"/>
        <v>Christina DeMoss20171105</v>
      </c>
      <c r="F9151">
        <f>IF(COUNTIF($E$2:E9151, E9151) = 1, MAX($F$1:F9150) + 1, INDEX($F$1:F9150, MATCH(E9151, $E$1:E9150, 0)))</f>
        <v>4555</v>
      </c>
      <c r="G9151" t="s">
        <v>149</v>
      </c>
      <c r="H9151" t="s">
        <v>34</v>
      </c>
      <c r="I9151" t="s">
        <v>145</v>
      </c>
      <c r="J9151" t="s">
        <v>146</v>
      </c>
      <c r="K9151" s="17">
        <v>166.5</v>
      </c>
      <c r="L9151" s="17">
        <v>2</v>
      </c>
      <c r="M9151" s="17">
        <v>-66.599999999999994</v>
      </c>
      <c r="N9151" s="17" t="str">
        <f>IF(SalesData[[#This Row],[Profit]]&gt;0,"Profit","Loss")</f>
        <v>Loss</v>
      </c>
    </row>
    <row r="9152" spans="1:14" x14ac:dyDescent="0.25">
      <c r="A9152" s="1">
        <v>43044</v>
      </c>
      <c r="B9152" s="3">
        <f t="shared" si="426"/>
        <v>2017</v>
      </c>
      <c r="C9152" s="3">
        <f t="shared" si="427"/>
        <v>11</v>
      </c>
      <c r="D9152" t="s">
        <v>2714</v>
      </c>
      <c r="E9152" t="str">
        <f t="shared" si="428"/>
        <v>Christina DeMoss20171105</v>
      </c>
      <c r="F9152">
        <f>IF(COUNTIF($E$2:E9152, E9152) = 1, MAX($F$1:F9151) + 1, INDEX($F$1:F9151, MATCH(E9152, $E$1:E9151, 0)))</f>
        <v>4555</v>
      </c>
      <c r="G9152" t="s">
        <v>149</v>
      </c>
      <c r="H9152" t="s">
        <v>11</v>
      </c>
      <c r="I9152" t="s">
        <v>12</v>
      </c>
      <c r="J9152" t="s">
        <v>2114</v>
      </c>
      <c r="K9152" s="17">
        <v>12.96</v>
      </c>
      <c r="L9152" s="17">
        <v>2</v>
      </c>
      <c r="M9152" s="17">
        <v>6.22</v>
      </c>
      <c r="N9152" s="17" t="str">
        <f>IF(SalesData[[#This Row],[Profit]]&gt;0,"Profit","Loss")</f>
        <v>Profit</v>
      </c>
    </row>
    <row r="9153" spans="1:14" x14ac:dyDescent="0.25">
      <c r="A9153" s="1">
        <v>43044</v>
      </c>
      <c r="B9153" s="3">
        <f t="shared" si="426"/>
        <v>2017</v>
      </c>
      <c r="C9153" s="3">
        <f t="shared" si="427"/>
        <v>11</v>
      </c>
      <c r="D9153" t="s">
        <v>2714</v>
      </c>
      <c r="E9153" t="str">
        <f t="shared" si="428"/>
        <v>Christina DeMoss20171105</v>
      </c>
      <c r="F9153">
        <f>IF(COUNTIF($E$2:E9153, E9153) = 1, MAX($F$1:F9152) + 1, INDEX($F$1:F9152, MATCH(E9153, $E$1:E9152, 0)))</f>
        <v>4555</v>
      </c>
      <c r="G9153" t="s">
        <v>149</v>
      </c>
      <c r="H9153" t="s">
        <v>11</v>
      </c>
      <c r="I9153" t="s">
        <v>12</v>
      </c>
      <c r="J9153" t="s">
        <v>457</v>
      </c>
      <c r="K9153" s="17">
        <v>110.96</v>
      </c>
      <c r="L9153" s="17">
        <v>2</v>
      </c>
      <c r="M9153" s="17">
        <v>53.26</v>
      </c>
      <c r="N9153" s="17" t="str">
        <f>IF(SalesData[[#This Row],[Profit]]&gt;0,"Profit","Loss")</f>
        <v>Profit</v>
      </c>
    </row>
    <row r="9154" spans="1:14" x14ac:dyDescent="0.25">
      <c r="A9154" s="1">
        <v>43044</v>
      </c>
      <c r="B9154" s="3">
        <f t="shared" ref="B9154:B9217" si="429">YEAR(A9154)</f>
        <v>2017</v>
      </c>
      <c r="C9154" s="3">
        <f t="shared" ref="C9154:C9217" si="430">MONTH(A9154)</f>
        <v>11</v>
      </c>
      <c r="D9154" t="s">
        <v>2714</v>
      </c>
      <c r="E9154" t="str">
        <f t="shared" ref="E9154:E9217" si="431">D9154 &amp; TEXT(A9154, "yyyymmdd")</f>
        <v>Christina DeMoss20171105</v>
      </c>
      <c r="F9154">
        <f>IF(COUNTIF($E$2:E9154, E9154) = 1, MAX($F$1:F9153) + 1, INDEX($F$1:F9153, MATCH(E9154, $E$1:E9153, 0)))</f>
        <v>4555</v>
      </c>
      <c r="G9154" t="s">
        <v>149</v>
      </c>
      <c r="H9154" t="s">
        <v>39</v>
      </c>
      <c r="I9154" t="s">
        <v>40</v>
      </c>
      <c r="J9154" t="s">
        <v>2443</v>
      </c>
      <c r="K9154" s="17">
        <v>99.98</v>
      </c>
      <c r="L9154" s="17">
        <v>2</v>
      </c>
      <c r="M9154" s="17">
        <v>4</v>
      </c>
      <c r="N9154" s="17" t="str">
        <f>IF(SalesData[[#This Row],[Profit]]&gt;0,"Profit","Loss")</f>
        <v>Profit</v>
      </c>
    </row>
    <row r="9155" spans="1:14" x14ac:dyDescent="0.25">
      <c r="A9155" s="1">
        <v>43044</v>
      </c>
      <c r="B9155" s="3">
        <f t="shared" si="429"/>
        <v>2017</v>
      </c>
      <c r="C9155" s="3">
        <f t="shared" si="430"/>
        <v>11</v>
      </c>
      <c r="D9155" t="s">
        <v>2714</v>
      </c>
      <c r="E9155" t="str">
        <f t="shared" si="431"/>
        <v>Christina DeMoss20171105</v>
      </c>
      <c r="F9155">
        <f>IF(COUNTIF($E$2:E9155, E9155) = 1, MAX($F$1:F9154) + 1, INDEX($F$1:F9154, MATCH(E9155, $E$1:E9154, 0)))</f>
        <v>4555</v>
      </c>
      <c r="G9155" t="s">
        <v>149</v>
      </c>
      <c r="H9155" t="s">
        <v>11</v>
      </c>
      <c r="I9155" t="s">
        <v>20</v>
      </c>
      <c r="J9155" t="s">
        <v>819</v>
      </c>
      <c r="K9155" s="17">
        <v>11.42</v>
      </c>
      <c r="L9155" s="17">
        <v>1</v>
      </c>
      <c r="M9155" s="17">
        <v>3.71</v>
      </c>
      <c r="N9155" s="17" t="str">
        <f>IF(SalesData[[#This Row],[Profit]]&gt;0,"Profit","Loss")</f>
        <v>Profit</v>
      </c>
    </row>
    <row r="9156" spans="1:14" x14ac:dyDescent="0.25">
      <c r="A9156" s="1">
        <v>43044</v>
      </c>
      <c r="B9156" s="3">
        <f t="shared" si="429"/>
        <v>2017</v>
      </c>
      <c r="C9156" s="3">
        <f t="shared" si="430"/>
        <v>11</v>
      </c>
      <c r="D9156" t="s">
        <v>2714</v>
      </c>
      <c r="E9156" t="str">
        <f t="shared" si="431"/>
        <v>Christina DeMoss20171105</v>
      </c>
      <c r="F9156">
        <f>IF(COUNTIF($E$2:E9156, E9156) = 1, MAX($F$1:F9155) + 1, INDEX($F$1:F9155, MATCH(E9156, $E$1:E9155, 0)))</f>
        <v>4555</v>
      </c>
      <c r="G9156" t="s">
        <v>149</v>
      </c>
      <c r="H9156" t="s">
        <v>34</v>
      </c>
      <c r="I9156" t="s">
        <v>35</v>
      </c>
      <c r="J9156" t="s">
        <v>1821</v>
      </c>
      <c r="K9156" s="17">
        <v>128.12</v>
      </c>
      <c r="L9156" s="17">
        <v>2</v>
      </c>
      <c r="M9156" s="17">
        <v>24.2</v>
      </c>
      <c r="N9156" s="17" t="str">
        <f>IF(SalesData[[#This Row],[Profit]]&gt;0,"Profit","Loss")</f>
        <v>Profit</v>
      </c>
    </row>
    <row r="9157" spans="1:14" x14ac:dyDescent="0.25">
      <c r="A9157" s="1">
        <v>43044</v>
      </c>
      <c r="B9157" s="3">
        <f t="shared" si="429"/>
        <v>2017</v>
      </c>
      <c r="C9157" s="3">
        <f t="shared" si="430"/>
        <v>11</v>
      </c>
      <c r="D9157" t="s">
        <v>2714</v>
      </c>
      <c r="E9157" t="str">
        <f t="shared" si="431"/>
        <v>Christina DeMoss20171105</v>
      </c>
      <c r="F9157">
        <f>IF(COUNTIF($E$2:E9157, E9157) = 1, MAX($F$1:F9156) + 1, INDEX($F$1:F9156, MATCH(E9157, $E$1:E9156, 0)))</f>
        <v>4555</v>
      </c>
      <c r="G9157" t="s">
        <v>149</v>
      </c>
      <c r="H9157" t="s">
        <v>34</v>
      </c>
      <c r="I9157" t="s">
        <v>47</v>
      </c>
      <c r="J9157" t="s">
        <v>2662</v>
      </c>
      <c r="K9157" s="17">
        <v>101.4</v>
      </c>
      <c r="L9157" s="17">
        <v>5</v>
      </c>
      <c r="M9157" s="17">
        <v>38.53</v>
      </c>
      <c r="N9157" s="17" t="str">
        <f>IF(SalesData[[#This Row],[Profit]]&gt;0,"Profit","Loss")</f>
        <v>Profit</v>
      </c>
    </row>
    <row r="9158" spans="1:14" x14ac:dyDescent="0.25">
      <c r="A9158" s="1">
        <v>43044</v>
      </c>
      <c r="B9158" s="3">
        <f t="shared" si="429"/>
        <v>2017</v>
      </c>
      <c r="C9158" s="3">
        <f t="shared" si="430"/>
        <v>11</v>
      </c>
      <c r="D9158" t="s">
        <v>2253</v>
      </c>
      <c r="E9158" t="str">
        <f t="shared" si="431"/>
        <v>Adam Bellavance20171105</v>
      </c>
      <c r="F9158">
        <f>IF(COUNTIF($E$2:E9158, E9158) = 1, MAX($F$1:F9157) + 1, INDEX($F$1:F9157, MATCH(E9158, $E$1:E9157, 0)))</f>
        <v>4556</v>
      </c>
      <c r="G9158" t="s">
        <v>129</v>
      </c>
      <c r="H9158" t="s">
        <v>11</v>
      </c>
      <c r="I9158" t="s">
        <v>12</v>
      </c>
      <c r="J9158" t="s">
        <v>1987</v>
      </c>
      <c r="K9158" s="17">
        <v>4.41</v>
      </c>
      <c r="L9158" s="17">
        <v>1</v>
      </c>
      <c r="M9158" s="17">
        <v>2.0299999999999998</v>
      </c>
      <c r="N9158" s="17" t="str">
        <f>IF(SalesData[[#This Row],[Profit]]&gt;0,"Profit","Loss")</f>
        <v>Profit</v>
      </c>
    </row>
    <row r="9159" spans="1:14" x14ac:dyDescent="0.25">
      <c r="A9159" s="1">
        <v>43044</v>
      </c>
      <c r="B9159" s="3">
        <f t="shared" si="429"/>
        <v>2017</v>
      </c>
      <c r="C9159" s="3">
        <f t="shared" si="430"/>
        <v>11</v>
      </c>
      <c r="D9159" t="s">
        <v>2253</v>
      </c>
      <c r="E9159" t="str">
        <f t="shared" si="431"/>
        <v>Adam Bellavance20171105</v>
      </c>
      <c r="F9159">
        <f>IF(COUNTIF($E$2:E9159, E9159) = 1, MAX($F$1:F9158) + 1, INDEX($F$1:F9158, MATCH(E9159, $E$1:E9158, 0)))</f>
        <v>4556</v>
      </c>
      <c r="G9159" t="s">
        <v>129</v>
      </c>
      <c r="H9159" t="s">
        <v>11</v>
      </c>
      <c r="I9159" t="s">
        <v>12</v>
      </c>
      <c r="J9159" t="s">
        <v>625</v>
      </c>
      <c r="K9159" s="17">
        <v>167.94</v>
      </c>
      <c r="L9159" s="17">
        <v>3</v>
      </c>
      <c r="M9159" s="17">
        <v>82.29</v>
      </c>
      <c r="N9159" s="17" t="str">
        <f>IF(SalesData[[#This Row],[Profit]]&gt;0,"Profit","Loss")</f>
        <v>Profit</v>
      </c>
    </row>
    <row r="9160" spans="1:14" x14ac:dyDescent="0.25">
      <c r="A9160" s="1">
        <v>43044</v>
      </c>
      <c r="B9160" s="3">
        <f t="shared" si="429"/>
        <v>2017</v>
      </c>
      <c r="C9160" s="3">
        <f t="shared" si="430"/>
        <v>11</v>
      </c>
      <c r="D9160" t="s">
        <v>2253</v>
      </c>
      <c r="E9160" t="str">
        <f t="shared" si="431"/>
        <v>Adam Bellavance20171105</v>
      </c>
      <c r="F9160">
        <f>IF(COUNTIF($E$2:E9160, E9160) = 1, MAX($F$1:F9159) + 1, INDEX($F$1:F9159, MATCH(E9160, $E$1:E9159, 0)))</f>
        <v>4556</v>
      </c>
      <c r="G9160" t="s">
        <v>129</v>
      </c>
      <c r="H9160" t="s">
        <v>11</v>
      </c>
      <c r="I9160" t="s">
        <v>12</v>
      </c>
      <c r="J9160" t="s">
        <v>2648</v>
      </c>
      <c r="K9160" s="17">
        <v>67.8</v>
      </c>
      <c r="L9160" s="17">
        <v>10</v>
      </c>
      <c r="M9160" s="17">
        <v>31.19</v>
      </c>
      <c r="N9160" s="17" t="str">
        <f>IF(SalesData[[#This Row],[Profit]]&gt;0,"Profit","Loss")</f>
        <v>Profit</v>
      </c>
    </row>
    <row r="9161" spans="1:14" x14ac:dyDescent="0.25">
      <c r="A9161" s="1">
        <v>43045</v>
      </c>
      <c r="B9161" s="3">
        <f t="shared" si="429"/>
        <v>2017</v>
      </c>
      <c r="C9161" s="3">
        <f t="shared" si="430"/>
        <v>11</v>
      </c>
      <c r="D9161" t="s">
        <v>2206</v>
      </c>
      <c r="E9161" t="str">
        <f t="shared" si="431"/>
        <v>Roger Barcio20171106</v>
      </c>
      <c r="F9161">
        <f>IF(COUNTIF($E$2:E9161, E9161) = 1, MAX($F$1:F9160) + 1, INDEX($F$1:F9160, MATCH(E9161, $E$1:E9160, 0)))</f>
        <v>4557</v>
      </c>
      <c r="G9161" t="s">
        <v>91</v>
      </c>
      <c r="H9161" t="s">
        <v>11</v>
      </c>
      <c r="I9161" t="s">
        <v>20</v>
      </c>
      <c r="J9161" t="s">
        <v>1462</v>
      </c>
      <c r="K9161" s="17">
        <v>5.68</v>
      </c>
      <c r="L9161" s="17">
        <v>1</v>
      </c>
      <c r="M9161" s="17">
        <v>-3.79</v>
      </c>
      <c r="N9161" s="17" t="str">
        <f>IF(SalesData[[#This Row],[Profit]]&gt;0,"Profit","Loss")</f>
        <v>Loss</v>
      </c>
    </row>
    <row r="9162" spans="1:14" x14ac:dyDescent="0.25">
      <c r="A9162" s="1">
        <v>43045</v>
      </c>
      <c r="B9162" s="3">
        <f t="shared" si="429"/>
        <v>2017</v>
      </c>
      <c r="C9162" s="3">
        <f t="shared" si="430"/>
        <v>11</v>
      </c>
      <c r="D9162" t="s">
        <v>492</v>
      </c>
      <c r="E9162" t="str">
        <f t="shared" si="431"/>
        <v>Valerie Mitchum20171106</v>
      </c>
      <c r="F9162">
        <f>IF(COUNTIF($E$2:E9162, E9162) = 1, MAX($F$1:F9161) + 1, INDEX($F$1:F9161, MATCH(E9162, $E$1:E9161, 0)))</f>
        <v>4558</v>
      </c>
      <c r="G9162" t="s">
        <v>177</v>
      </c>
      <c r="H9162" t="s">
        <v>11</v>
      </c>
      <c r="I9162" t="s">
        <v>18</v>
      </c>
      <c r="J9162" t="s">
        <v>2715</v>
      </c>
      <c r="K9162" s="17">
        <v>46.26</v>
      </c>
      <c r="L9162" s="17">
        <v>3</v>
      </c>
      <c r="M9162" s="17">
        <v>12.03</v>
      </c>
      <c r="N9162" s="17" t="str">
        <f>IF(SalesData[[#This Row],[Profit]]&gt;0,"Profit","Loss")</f>
        <v>Profit</v>
      </c>
    </row>
    <row r="9163" spans="1:14" x14ac:dyDescent="0.25">
      <c r="A9163" s="1">
        <v>43045</v>
      </c>
      <c r="B9163" s="3">
        <f t="shared" si="429"/>
        <v>2017</v>
      </c>
      <c r="C9163" s="3">
        <f t="shared" si="430"/>
        <v>11</v>
      </c>
      <c r="D9163" t="s">
        <v>2162</v>
      </c>
      <c r="E9163" t="str">
        <f t="shared" si="431"/>
        <v>Victoria Brennan20171106</v>
      </c>
      <c r="F9163">
        <f>IF(COUNTIF($E$2:E9163, E9163) = 1, MAX($F$1:F9162) + 1, INDEX($F$1:F9162, MATCH(E9163, $E$1:E9162, 0)))</f>
        <v>4559</v>
      </c>
      <c r="G9163" t="s">
        <v>33</v>
      </c>
      <c r="H9163" t="s">
        <v>11</v>
      </c>
      <c r="I9163" t="s">
        <v>12</v>
      </c>
      <c r="J9163" t="s">
        <v>1767</v>
      </c>
      <c r="K9163" s="17">
        <v>5.78</v>
      </c>
      <c r="L9163" s="17">
        <v>1</v>
      </c>
      <c r="M9163" s="17">
        <v>2.83</v>
      </c>
      <c r="N9163" s="17" t="str">
        <f>IF(SalesData[[#This Row],[Profit]]&gt;0,"Profit","Loss")</f>
        <v>Profit</v>
      </c>
    </row>
    <row r="9164" spans="1:14" x14ac:dyDescent="0.25">
      <c r="A9164" s="1">
        <v>43045</v>
      </c>
      <c r="B9164" s="3">
        <f t="shared" si="429"/>
        <v>2017</v>
      </c>
      <c r="C9164" s="3">
        <f t="shared" si="430"/>
        <v>11</v>
      </c>
      <c r="D9164" t="s">
        <v>1459</v>
      </c>
      <c r="E9164" t="str">
        <f t="shared" si="431"/>
        <v>Zuschuss Carroll20171106</v>
      </c>
      <c r="F9164">
        <f>IF(COUNTIF($E$2:E9164, E9164) = 1, MAX($F$1:F9163) + 1, INDEX($F$1:F9163, MATCH(E9164, $E$1:E9163, 0)))</f>
        <v>4560</v>
      </c>
      <c r="G9164" t="s">
        <v>27</v>
      </c>
      <c r="H9164" t="s">
        <v>11</v>
      </c>
      <c r="I9164" t="s">
        <v>63</v>
      </c>
      <c r="J9164" t="s">
        <v>1444</v>
      </c>
      <c r="K9164" s="17">
        <v>15.28</v>
      </c>
      <c r="L9164" s="17">
        <v>2</v>
      </c>
      <c r="M9164" s="17">
        <v>7.49</v>
      </c>
      <c r="N9164" s="17" t="str">
        <f>IF(SalesData[[#This Row],[Profit]]&gt;0,"Profit","Loss")</f>
        <v>Profit</v>
      </c>
    </row>
    <row r="9165" spans="1:14" x14ac:dyDescent="0.25">
      <c r="A9165" s="1">
        <v>43045</v>
      </c>
      <c r="B9165" s="3">
        <f t="shared" si="429"/>
        <v>2017</v>
      </c>
      <c r="C9165" s="3">
        <f t="shared" si="430"/>
        <v>11</v>
      </c>
      <c r="D9165" t="s">
        <v>1459</v>
      </c>
      <c r="E9165" t="str">
        <f t="shared" si="431"/>
        <v>Zuschuss Carroll20171106</v>
      </c>
      <c r="F9165">
        <f>IF(COUNTIF($E$2:E9165, E9165) = 1, MAX($F$1:F9164) + 1, INDEX($F$1:F9164, MATCH(E9165, $E$1:E9164, 0)))</f>
        <v>4560</v>
      </c>
      <c r="G9165" t="s">
        <v>27</v>
      </c>
      <c r="H9165" t="s">
        <v>34</v>
      </c>
      <c r="I9165" t="s">
        <v>47</v>
      </c>
      <c r="J9165" t="s">
        <v>591</v>
      </c>
      <c r="K9165" s="17">
        <v>8.73</v>
      </c>
      <c r="L9165" s="17">
        <v>1</v>
      </c>
      <c r="M9165" s="17">
        <v>2.97</v>
      </c>
      <c r="N9165" s="17" t="str">
        <f>IF(SalesData[[#This Row],[Profit]]&gt;0,"Profit","Loss")</f>
        <v>Profit</v>
      </c>
    </row>
    <row r="9166" spans="1:14" x14ac:dyDescent="0.25">
      <c r="A9166" s="1">
        <v>43045</v>
      </c>
      <c r="B9166" s="3">
        <f t="shared" si="429"/>
        <v>2017</v>
      </c>
      <c r="C9166" s="3">
        <f t="shared" si="430"/>
        <v>11</v>
      </c>
      <c r="D9166" t="s">
        <v>1459</v>
      </c>
      <c r="E9166" t="str">
        <f t="shared" si="431"/>
        <v>Zuschuss Carroll20171106</v>
      </c>
      <c r="F9166">
        <f>IF(COUNTIF($E$2:E9166, E9166) = 1, MAX($F$1:F9165) + 1, INDEX($F$1:F9165, MATCH(E9166, $E$1:E9165, 0)))</f>
        <v>4560</v>
      </c>
      <c r="G9166" t="s">
        <v>27</v>
      </c>
      <c r="H9166" t="s">
        <v>11</v>
      </c>
      <c r="I9166" t="s">
        <v>24</v>
      </c>
      <c r="J9166" t="s">
        <v>1504</v>
      </c>
      <c r="K9166" s="17">
        <v>5.68</v>
      </c>
      <c r="L9166" s="17">
        <v>2</v>
      </c>
      <c r="M9166" s="17">
        <v>1.76</v>
      </c>
      <c r="N9166" s="17" t="str">
        <f>IF(SalesData[[#This Row],[Profit]]&gt;0,"Profit","Loss")</f>
        <v>Profit</v>
      </c>
    </row>
    <row r="9167" spans="1:14" x14ac:dyDescent="0.25">
      <c r="A9167" s="1">
        <v>43045</v>
      </c>
      <c r="B9167" s="3">
        <f t="shared" si="429"/>
        <v>2017</v>
      </c>
      <c r="C9167" s="3">
        <f t="shared" si="430"/>
        <v>11</v>
      </c>
      <c r="D9167" t="s">
        <v>1448</v>
      </c>
      <c r="E9167" t="str">
        <f t="shared" si="431"/>
        <v>Jill Fjeld20171106</v>
      </c>
      <c r="F9167">
        <f>IF(COUNTIF($E$2:E9167, E9167) = 1, MAX($F$1:F9166) + 1, INDEX($F$1:F9166, MATCH(E9167, $E$1:E9166, 0)))</f>
        <v>4561</v>
      </c>
      <c r="G9167" t="s">
        <v>245</v>
      </c>
      <c r="H9167" t="s">
        <v>11</v>
      </c>
      <c r="I9167" t="s">
        <v>92</v>
      </c>
      <c r="J9167" t="s">
        <v>711</v>
      </c>
      <c r="K9167" s="17">
        <v>499.58</v>
      </c>
      <c r="L9167" s="17">
        <v>3</v>
      </c>
      <c r="M9167" s="17">
        <v>43.71</v>
      </c>
      <c r="N9167" s="17" t="str">
        <f>IF(SalesData[[#This Row],[Profit]]&gt;0,"Profit","Loss")</f>
        <v>Profit</v>
      </c>
    </row>
    <row r="9168" spans="1:14" x14ac:dyDescent="0.25">
      <c r="A9168" s="1">
        <v>43045</v>
      </c>
      <c r="B9168" s="3">
        <f t="shared" si="429"/>
        <v>2017</v>
      </c>
      <c r="C9168" s="3">
        <f t="shared" si="430"/>
        <v>11</v>
      </c>
      <c r="D9168" t="s">
        <v>1448</v>
      </c>
      <c r="E9168" t="str">
        <f t="shared" si="431"/>
        <v>Jill Fjeld20171106</v>
      </c>
      <c r="F9168">
        <f>IF(COUNTIF($E$2:E9168, E9168) = 1, MAX($F$1:F9167) + 1, INDEX($F$1:F9167, MATCH(E9168, $E$1:E9167, 0)))</f>
        <v>4561</v>
      </c>
      <c r="G9168" t="s">
        <v>245</v>
      </c>
      <c r="H9168" t="s">
        <v>11</v>
      </c>
      <c r="I9168" t="s">
        <v>12</v>
      </c>
      <c r="J9168" t="s">
        <v>219</v>
      </c>
      <c r="K9168" s="17">
        <v>31.1</v>
      </c>
      <c r="L9168" s="17">
        <v>6</v>
      </c>
      <c r="M9168" s="17">
        <v>10.89</v>
      </c>
      <c r="N9168" s="17" t="str">
        <f>IF(SalesData[[#This Row],[Profit]]&gt;0,"Profit","Loss")</f>
        <v>Profit</v>
      </c>
    </row>
    <row r="9169" spans="1:14" x14ac:dyDescent="0.25">
      <c r="A9169" s="1">
        <v>43045</v>
      </c>
      <c r="B9169" s="3">
        <f t="shared" si="429"/>
        <v>2017</v>
      </c>
      <c r="C9169" s="3">
        <f t="shared" si="430"/>
        <v>11</v>
      </c>
      <c r="D9169" t="s">
        <v>1448</v>
      </c>
      <c r="E9169" t="str">
        <f t="shared" si="431"/>
        <v>Jill Fjeld20171106</v>
      </c>
      <c r="F9169">
        <f>IF(COUNTIF($E$2:E9169, E9169) = 1, MAX($F$1:F9168) + 1, INDEX($F$1:F9168, MATCH(E9169, $E$1:E9168, 0)))</f>
        <v>4561</v>
      </c>
      <c r="G9169" t="s">
        <v>245</v>
      </c>
      <c r="H9169" t="s">
        <v>11</v>
      </c>
      <c r="I9169" t="s">
        <v>20</v>
      </c>
      <c r="J9169" t="s">
        <v>166</v>
      </c>
      <c r="K9169" s="17">
        <v>13.27</v>
      </c>
      <c r="L9169" s="17">
        <v>8</v>
      </c>
      <c r="M9169" s="17">
        <v>-10.62</v>
      </c>
      <c r="N9169" s="17" t="str">
        <f>IF(SalesData[[#This Row],[Profit]]&gt;0,"Profit","Loss")</f>
        <v>Loss</v>
      </c>
    </row>
    <row r="9170" spans="1:14" x14ac:dyDescent="0.25">
      <c r="A9170" s="1">
        <v>43045</v>
      </c>
      <c r="B9170" s="3">
        <f t="shared" si="429"/>
        <v>2017</v>
      </c>
      <c r="C9170" s="3">
        <f t="shared" si="430"/>
        <v>11</v>
      </c>
      <c r="D9170" t="s">
        <v>1448</v>
      </c>
      <c r="E9170" t="str">
        <f t="shared" si="431"/>
        <v>Jill Fjeld20171106</v>
      </c>
      <c r="F9170">
        <f>IF(COUNTIF($E$2:E9170, E9170) = 1, MAX($F$1:F9169) + 1, INDEX($F$1:F9169, MATCH(E9170, $E$1:E9169, 0)))</f>
        <v>4561</v>
      </c>
      <c r="G9170" t="s">
        <v>245</v>
      </c>
      <c r="H9170" t="s">
        <v>34</v>
      </c>
      <c r="I9170" t="s">
        <v>47</v>
      </c>
      <c r="J9170" t="s">
        <v>1318</v>
      </c>
      <c r="K9170" s="17">
        <v>28.27</v>
      </c>
      <c r="L9170" s="17">
        <v>2</v>
      </c>
      <c r="M9170" s="17">
        <v>6.36</v>
      </c>
      <c r="N9170" s="17" t="str">
        <f>IF(SalesData[[#This Row],[Profit]]&gt;0,"Profit","Loss")</f>
        <v>Profit</v>
      </c>
    </row>
    <row r="9171" spans="1:14" x14ac:dyDescent="0.25">
      <c r="A9171" s="1">
        <v>43045</v>
      </c>
      <c r="B9171" s="3">
        <f t="shared" si="429"/>
        <v>2017</v>
      </c>
      <c r="C9171" s="3">
        <f t="shared" si="430"/>
        <v>11</v>
      </c>
      <c r="D9171" t="s">
        <v>1448</v>
      </c>
      <c r="E9171" t="str">
        <f t="shared" si="431"/>
        <v>Jill Fjeld20171106</v>
      </c>
      <c r="F9171">
        <f>IF(COUNTIF($E$2:E9171, E9171) = 1, MAX($F$1:F9170) + 1, INDEX($F$1:F9170, MATCH(E9171, $E$1:E9170, 0)))</f>
        <v>4561</v>
      </c>
      <c r="G9171" t="s">
        <v>245</v>
      </c>
      <c r="H9171" t="s">
        <v>11</v>
      </c>
      <c r="I9171" t="s">
        <v>18</v>
      </c>
      <c r="J9171" t="s">
        <v>297</v>
      </c>
      <c r="K9171" s="17">
        <v>259.14</v>
      </c>
      <c r="L9171" s="17">
        <v>4</v>
      </c>
      <c r="M9171" s="17">
        <v>-51.83</v>
      </c>
      <c r="N9171" s="17" t="str">
        <f>IF(SalesData[[#This Row],[Profit]]&gt;0,"Profit","Loss")</f>
        <v>Loss</v>
      </c>
    </row>
    <row r="9172" spans="1:14" x14ac:dyDescent="0.25">
      <c r="A9172" s="1">
        <v>43045</v>
      </c>
      <c r="B9172" s="3">
        <f t="shared" si="429"/>
        <v>2017</v>
      </c>
      <c r="C9172" s="3">
        <f t="shared" si="430"/>
        <v>11</v>
      </c>
      <c r="D9172" t="s">
        <v>2225</v>
      </c>
      <c r="E9172" t="str">
        <f t="shared" si="431"/>
        <v>Chuck Clark20171106</v>
      </c>
      <c r="F9172">
        <f>IF(COUNTIF($E$2:E9172, E9172) = 1, MAX($F$1:F9171) + 1, INDEX($F$1:F9171, MATCH(E9172, $E$1:E9171, 0)))</f>
        <v>4562</v>
      </c>
      <c r="G9172" t="s">
        <v>315</v>
      </c>
      <c r="H9172" t="s">
        <v>11</v>
      </c>
      <c r="I9172" t="s">
        <v>24</v>
      </c>
      <c r="J9172" t="s">
        <v>2572</v>
      </c>
      <c r="K9172" s="17">
        <v>13.9</v>
      </c>
      <c r="L9172" s="17">
        <v>5</v>
      </c>
      <c r="M9172" s="17">
        <v>3.61</v>
      </c>
      <c r="N9172" s="17" t="str">
        <f>IF(SalesData[[#This Row],[Profit]]&gt;0,"Profit","Loss")</f>
        <v>Profit</v>
      </c>
    </row>
    <row r="9173" spans="1:14" x14ac:dyDescent="0.25">
      <c r="A9173" s="1">
        <v>43045</v>
      </c>
      <c r="B9173" s="3">
        <f t="shared" si="429"/>
        <v>2017</v>
      </c>
      <c r="C9173" s="3">
        <f t="shared" si="430"/>
        <v>11</v>
      </c>
      <c r="D9173" t="s">
        <v>2225</v>
      </c>
      <c r="E9173" t="str">
        <f t="shared" si="431"/>
        <v>Chuck Clark20171106</v>
      </c>
      <c r="F9173">
        <f>IF(COUNTIF($E$2:E9173, E9173) = 1, MAX($F$1:F9172) + 1, INDEX($F$1:F9172, MATCH(E9173, $E$1:E9172, 0)))</f>
        <v>4562</v>
      </c>
      <c r="G9173" t="s">
        <v>315</v>
      </c>
      <c r="H9173" t="s">
        <v>11</v>
      </c>
      <c r="I9173" t="s">
        <v>12</v>
      </c>
      <c r="J9173" t="s">
        <v>625</v>
      </c>
      <c r="K9173" s="17">
        <v>26.38</v>
      </c>
      <c r="L9173" s="17">
        <v>1</v>
      </c>
      <c r="M9173" s="17">
        <v>12.13</v>
      </c>
      <c r="N9173" s="17" t="str">
        <f>IF(SalesData[[#This Row],[Profit]]&gt;0,"Profit","Loss")</f>
        <v>Profit</v>
      </c>
    </row>
    <row r="9174" spans="1:14" x14ac:dyDescent="0.25">
      <c r="A9174" s="1">
        <v>43045</v>
      </c>
      <c r="B9174" s="3">
        <f t="shared" si="429"/>
        <v>2017</v>
      </c>
      <c r="C9174" s="3">
        <f t="shared" si="430"/>
        <v>11</v>
      </c>
      <c r="D9174" t="s">
        <v>1616</v>
      </c>
      <c r="E9174" t="str">
        <f t="shared" si="431"/>
        <v>Maris LaWare20171106</v>
      </c>
      <c r="F9174">
        <f>IF(COUNTIF($E$2:E9174, E9174) = 1, MAX($F$1:F9173) + 1, INDEX($F$1:F9173, MATCH(E9174, $E$1:E9173, 0)))</f>
        <v>4563</v>
      </c>
      <c r="G9174" t="s">
        <v>23</v>
      </c>
      <c r="H9174" t="s">
        <v>34</v>
      </c>
      <c r="I9174" t="s">
        <v>35</v>
      </c>
      <c r="J9174" t="s">
        <v>1480</v>
      </c>
      <c r="K9174" s="17">
        <v>127.37</v>
      </c>
      <c r="L9174" s="17">
        <v>2</v>
      </c>
      <c r="M9174" s="17">
        <v>-30.93</v>
      </c>
      <c r="N9174" s="17" t="str">
        <f>IF(SalesData[[#This Row],[Profit]]&gt;0,"Profit","Loss")</f>
        <v>Loss</v>
      </c>
    </row>
    <row r="9175" spans="1:14" x14ac:dyDescent="0.25">
      <c r="A9175" s="1">
        <v>43045</v>
      </c>
      <c r="B9175" s="3">
        <f t="shared" si="429"/>
        <v>2017</v>
      </c>
      <c r="C9175" s="3">
        <f t="shared" si="430"/>
        <v>11</v>
      </c>
      <c r="D9175" t="s">
        <v>1616</v>
      </c>
      <c r="E9175" t="str">
        <f t="shared" si="431"/>
        <v>Maris LaWare20171106</v>
      </c>
      <c r="F9175">
        <f>IF(COUNTIF($E$2:E9175, E9175) = 1, MAX($F$1:F9174) + 1, INDEX($F$1:F9174, MATCH(E9175, $E$1:E9174, 0)))</f>
        <v>4563</v>
      </c>
      <c r="G9175" t="s">
        <v>23</v>
      </c>
      <c r="H9175" t="s">
        <v>11</v>
      </c>
      <c r="I9175" t="s">
        <v>12</v>
      </c>
      <c r="J9175" t="s">
        <v>2202</v>
      </c>
      <c r="K9175" s="17">
        <v>47.95</v>
      </c>
      <c r="L9175" s="17">
        <v>3</v>
      </c>
      <c r="M9175" s="17">
        <v>16.18</v>
      </c>
      <c r="N9175" s="17" t="str">
        <f>IF(SalesData[[#This Row],[Profit]]&gt;0,"Profit","Loss")</f>
        <v>Profit</v>
      </c>
    </row>
    <row r="9176" spans="1:14" x14ac:dyDescent="0.25">
      <c r="A9176" s="1">
        <v>43045</v>
      </c>
      <c r="B9176" s="3">
        <f t="shared" si="429"/>
        <v>2017</v>
      </c>
      <c r="C9176" s="3">
        <f t="shared" si="430"/>
        <v>11</v>
      </c>
      <c r="D9176" t="s">
        <v>1177</v>
      </c>
      <c r="E9176" t="str">
        <f t="shared" si="431"/>
        <v>Frank Merwin20171106</v>
      </c>
      <c r="F9176">
        <f>IF(COUNTIF($E$2:E9176, E9176) = 1, MAX($F$1:F9175) + 1, INDEX($F$1:F9175, MATCH(E9176, $E$1:E9175, 0)))</f>
        <v>4564</v>
      </c>
      <c r="G9176" t="s">
        <v>27</v>
      </c>
      <c r="H9176" t="s">
        <v>11</v>
      </c>
      <c r="I9176" t="s">
        <v>12</v>
      </c>
      <c r="J9176" t="s">
        <v>2202</v>
      </c>
      <c r="K9176" s="17">
        <v>59.94</v>
      </c>
      <c r="L9176" s="17">
        <v>3</v>
      </c>
      <c r="M9176" s="17">
        <v>28.17</v>
      </c>
      <c r="N9176" s="17" t="str">
        <f>IF(SalesData[[#This Row],[Profit]]&gt;0,"Profit","Loss")</f>
        <v>Profit</v>
      </c>
    </row>
    <row r="9177" spans="1:14" x14ac:dyDescent="0.25">
      <c r="A9177" s="1">
        <v>43045</v>
      </c>
      <c r="B9177" s="3">
        <f t="shared" si="429"/>
        <v>2017</v>
      </c>
      <c r="C9177" s="3">
        <f t="shared" si="430"/>
        <v>11</v>
      </c>
      <c r="D9177" t="s">
        <v>1177</v>
      </c>
      <c r="E9177" t="str">
        <f t="shared" si="431"/>
        <v>Frank Merwin20171106</v>
      </c>
      <c r="F9177">
        <f>IF(COUNTIF($E$2:E9177, E9177) = 1, MAX($F$1:F9176) + 1, INDEX($F$1:F9176, MATCH(E9177, $E$1:E9176, 0)))</f>
        <v>4564</v>
      </c>
      <c r="G9177" t="s">
        <v>27</v>
      </c>
      <c r="H9177" t="s">
        <v>11</v>
      </c>
      <c r="I9177" t="s">
        <v>12</v>
      </c>
      <c r="J9177" t="s">
        <v>625</v>
      </c>
      <c r="K9177" s="17">
        <v>45.36</v>
      </c>
      <c r="L9177" s="17">
        <v>4</v>
      </c>
      <c r="M9177" s="17">
        <v>22.23</v>
      </c>
      <c r="N9177" s="17" t="str">
        <f>IF(SalesData[[#This Row],[Profit]]&gt;0,"Profit","Loss")</f>
        <v>Profit</v>
      </c>
    </row>
    <row r="9178" spans="1:14" x14ac:dyDescent="0.25">
      <c r="A9178" s="1">
        <v>43045</v>
      </c>
      <c r="B9178" s="3">
        <f t="shared" si="429"/>
        <v>2017</v>
      </c>
      <c r="C9178" s="3">
        <f t="shared" si="430"/>
        <v>11</v>
      </c>
      <c r="D9178" t="s">
        <v>1177</v>
      </c>
      <c r="E9178" t="str">
        <f t="shared" si="431"/>
        <v>Frank Merwin20171106</v>
      </c>
      <c r="F9178">
        <f>IF(COUNTIF($E$2:E9178, E9178) = 1, MAX($F$1:F9177) + 1, INDEX($F$1:F9177, MATCH(E9178, $E$1:E9177, 0)))</f>
        <v>4564</v>
      </c>
      <c r="G9178" t="s">
        <v>27</v>
      </c>
      <c r="H9178" t="s">
        <v>11</v>
      </c>
      <c r="I9178" t="s">
        <v>12</v>
      </c>
      <c r="J9178" t="s">
        <v>1768</v>
      </c>
      <c r="K9178" s="17">
        <v>26.4</v>
      </c>
      <c r="L9178" s="17">
        <v>5</v>
      </c>
      <c r="M9178" s="17">
        <v>12.67</v>
      </c>
      <c r="N9178" s="17" t="str">
        <f>IF(SalesData[[#This Row],[Profit]]&gt;0,"Profit","Loss")</f>
        <v>Profit</v>
      </c>
    </row>
    <row r="9179" spans="1:14" x14ac:dyDescent="0.25">
      <c r="A9179" s="1">
        <v>43045</v>
      </c>
      <c r="B9179" s="3">
        <f t="shared" si="429"/>
        <v>2017</v>
      </c>
      <c r="C9179" s="3">
        <f t="shared" si="430"/>
        <v>11</v>
      </c>
      <c r="D9179" t="s">
        <v>1177</v>
      </c>
      <c r="E9179" t="str">
        <f t="shared" si="431"/>
        <v>Frank Merwin20171106</v>
      </c>
      <c r="F9179">
        <f>IF(COUNTIF($E$2:E9179, E9179) = 1, MAX($F$1:F9178) + 1, INDEX($F$1:F9178, MATCH(E9179, $E$1:E9178, 0)))</f>
        <v>4564</v>
      </c>
      <c r="G9179" t="s">
        <v>27</v>
      </c>
      <c r="H9179" t="s">
        <v>11</v>
      </c>
      <c r="I9179" t="s">
        <v>16</v>
      </c>
      <c r="J9179" t="s">
        <v>2237</v>
      </c>
      <c r="K9179" s="17">
        <v>41.4</v>
      </c>
      <c r="L9179" s="17">
        <v>4</v>
      </c>
      <c r="M9179" s="17">
        <v>19.87</v>
      </c>
      <c r="N9179" s="17" t="str">
        <f>IF(SalesData[[#This Row],[Profit]]&gt;0,"Profit","Loss")</f>
        <v>Profit</v>
      </c>
    </row>
    <row r="9180" spans="1:14" x14ac:dyDescent="0.25">
      <c r="A9180" s="1">
        <v>43045</v>
      </c>
      <c r="B9180" s="3">
        <f t="shared" si="429"/>
        <v>2017</v>
      </c>
      <c r="C9180" s="3">
        <f t="shared" si="430"/>
        <v>11</v>
      </c>
      <c r="D9180" t="s">
        <v>1177</v>
      </c>
      <c r="E9180" t="str">
        <f t="shared" si="431"/>
        <v>Frank Merwin20171106</v>
      </c>
      <c r="F9180">
        <f>IF(COUNTIF($E$2:E9180, E9180) = 1, MAX($F$1:F9179) + 1, INDEX($F$1:F9179, MATCH(E9180, $E$1:E9179, 0)))</f>
        <v>4564</v>
      </c>
      <c r="G9180" t="s">
        <v>27</v>
      </c>
      <c r="H9180" t="s">
        <v>39</v>
      </c>
      <c r="I9180" t="s">
        <v>52</v>
      </c>
      <c r="J9180" t="s">
        <v>477</v>
      </c>
      <c r="K9180" s="17">
        <v>16.95</v>
      </c>
      <c r="L9180" s="17">
        <v>1</v>
      </c>
      <c r="M9180" s="17">
        <v>1.02</v>
      </c>
      <c r="N9180" s="17" t="str">
        <f>IF(SalesData[[#This Row],[Profit]]&gt;0,"Profit","Loss")</f>
        <v>Profit</v>
      </c>
    </row>
    <row r="9181" spans="1:14" x14ac:dyDescent="0.25">
      <c r="A9181" s="1">
        <v>43045</v>
      </c>
      <c r="B9181" s="3">
        <f t="shared" si="429"/>
        <v>2017</v>
      </c>
      <c r="C9181" s="3">
        <f t="shared" si="430"/>
        <v>11</v>
      </c>
      <c r="D9181" t="s">
        <v>2632</v>
      </c>
      <c r="E9181" t="str">
        <f t="shared" si="431"/>
        <v>Carol Darley20171106</v>
      </c>
      <c r="F9181">
        <f>IF(COUNTIF($E$2:E9181, E9181) = 1, MAX($F$1:F9180) + 1, INDEX($F$1:F9180, MATCH(E9181, $E$1:E9180, 0)))</f>
        <v>4565</v>
      </c>
      <c r="G9181" t="s">
        <v>149</v>
      </c>
      <c r="H9181" t="s">
        <v>11</v>
      </c>
      <c r="I9181" t="s">
        <v>12</v>
      </c>
      <c r="J9181" t="s">
        <v>1855</v>
      </c>
      <c r="K9181" s="17">
        <v>318.95999999999998</v>
      </c>
      <c r="L9181" s="17">
        <v>9</v>
      </c>
      <c r="M9181" s="17">
        <v>149.91</v>
      </c>
      <c r="N9181" s="17" t="str">
        <f>IF(SalesData[[#This Row],[Profit]]&gt;0,"Profit","Loss")</f>
        <v>Profit</v>
      </c>
    </row>
    <row r="9182" spans="1:14" x14ac:dyDescent="0.25">
      <c r="A9182" s="1">
        <v>43045</v>
      </c>
      <c r="B9182" s="3">
        <f t="shared" si="429"/>
        <v>2017</v>
      </c>
      <c r="C9182" s="3">
        <f t="shared" si="430"/>
        <v>11</v>
      </c>
      <c r="D9182" t="s">
        <v>2253</v>
      </c>
      <c r="E9182" t="str">
        <f t="shared" si="431"/>
        <v>Adam Bellavance20171106</v>
      </c>
      <c r="F9182">
        <f>IF(COUNTIF($E$2:E9182, E9182) = 1, MAX($F$1:F9181) + 1, INDEX($F$1:F9181, MATCH(E9182, $E$1:E9181, 0)))</f>
        <v>4566</v>
      </c>
      <c r="G9182" t="s">
        <v>164</v>
      </c>
      <c r="H9182" t="s">
        <v>34</v>
      </c>
      <c r="I9182" t="s">
        <v>145</v>
      </c>
      <c r="J9182" t="s">
        <v>942</v>
      </c>
      <c r="K9182" s="17">
        <v>2036.86</v>
      </c>
      <c r="L9182" s="17">
        <v>7</v>
      </c>
      <c r="M9182" s="17">
        <v>366.63</v>
      </c>
      <c r="N9182" s="17" t="str">
        <f>IF(SalesData[[#This Row],[Profit]]&gt;0,"Profit","Loss")</f>
        <v>Profit</v>
      </c>
    </row>
    <row r="9183" spans="1:14" x14ac:dyDescent="0.25">
      <c r="A9183" s="1">
        <v>43045</v>
      </c>
      <c r="B9183" s="3">
        <f t="shared" si="429"/>
        <v>2017</v>
      </c>
      <c r="C9183" s="3">
        <f t="shared" si="430"/>
        <v>11</v>
      </c>
      <c r="D9183" t="s">
        <v>2253</v>
      </c>
      <c r="E9183" t="str">
        <f t="shared" si="431"/>
        <v>Adam Bellavance20171106</v>
      </c>
      <c r="F9183">
        <f>IF(COUNTIF($E$2:E9183, E9183) = 1, MAX($F$1:F9182) + 1, INDEX($F$1:F9182, MATCH(E9183, $E$1:E9182, 0)))</f>
        <v>4566</v>
      </c>
      <c r="G9183" t="s">
        <v>164</v>
      </c>
      <c r="H9183" t="s">
        <v>34</v>
      </c>
      <c r="I9183" t="s">
        <v>35</v>
      </c>
      <c r="J9183" t="s">
        <v>1019</v>
      </c>
      <c r="K9183" s="17">
        <v>449.57</v>
      </c>
      <c r="L9183" s="17">
        <v>2</v>
      </c>
      <c r="M9183" s="17">
        <v>-73.05</v>
      </c>
      <c r="N9183" s="17" t="str">
        <f>IF(SalesData[[#This Row],[Profit]]&gt;0,"Profit","Loss")</f>
        <v>Loss</v>
      </c>
    </row>
    <row r="9184" spans="1:14" x14ac:dyDescent="0.25">
      <c r="A9184" s="1">
        <v>43045</v>
      </c>
      <c r="B9184" s="3">
        <f t="shared" si="429"/>
        <v>2017</v>
      </c>
      <c r="C9184" s="3">
        <f t="shared" si="430"/>
        <v>11</v>
      </c>
      <c r="D9184" t="s">
        <v>2253</v>
      </c>
      <c r="E9184" t="str">
        <f t="shared" si="431"/>
        <v>Adam Bellavance20171106</v>
      </c>
      <c r="F9184">
        <f>IF(COUNTIF($E$2:E9184, E9184) = 1, MAX($F$1:F9183) + 1, INDEX($F$1:F9183, MATCH(E9184, $E$1:E9183, 0)))</f>
        <v>4566</v>
      </c>
      <c r="G9184" t="s">
        <v>164</v>
      </c>
      <c r="H9184" t="s">
        <v>39</v>
      </c>
      <c r="I9184" t="s">
        <v>52</v>
      </c>
      <c r="J9184" t="s">
        <v>652</v>
      </c>
      <c r="K9184" s="17">
        <v>108.96</v>
      </c>
      <c r="L9184" s="17">
        <v>3</v>
      </c>
      <c r="M9184" s="17">
        <v>32.69</v>
      </c>
      <c r="N9184" s="17" t="str">
        <f>IF(SalesData[[#This Row],[Profit]]&gt;0,"Profit","Loss")</f>
        <v>Profit</v>
      </c>
    </row>
    <row r="9185" spans="1:14" x14ac:dyDescent="0.25">
      <c r="A9185" s="1">
        <v>43045</v>
      </c>
      <c r="B9185" s="3">
        <f t="shared" si="429"/>
        <v>2017</v>
      </c>
      <c r="C9185" s="3">
        <f t="shared" si="430"/>
        <v>11</v>
      </c>
      <c r="D9185" t="s">
        <v>154</v>
      </c>
      <c r="E9185" t="str">
        <f t="shared" si="431"/>
        <v>Liz Carlisle20171106</v>
      </c>
      <c r="F9185">
        <f>IF(COUNTIF($E$2:E9185, E9185) = 1, MAX($F$1:F9184) + 1, INDEX($F$1:F9184, MATCH(E9185, $E$1:E9184, 0)))</f>
        <v>4567</v>
      </c>
      <c r="G9185" t="s">
        <v>10</v>
      </c>
      <c r="H9185" t="s">
        <v>34</v>
      </c>
      <c r="I9185" t="s">
        <v>47</v>
      </c>
      <c r="J9185" t="s">
        <v>1732</v>
      </c>
      <c r="K9185" s="17">
        <v>30.56</v>
      </c>
      <c r="L9185" s="17">
        <v>5</v>
      </c>
      <c r="M9185" s="17">
        <v>-19.86</v>
      </c>
      <c r="N9185" s="17" t="str">
        <f>IF(SalesData[[#This Row],[Profit]]&gt;0,"Profit","Loss")</f>
        <v>Loss</v>
      </c>
    </row>
    <row r="9186" spans="1:14" x14ac:dyDescent="0.25">
      <c r="A9186" s="1">
        <v>43045</v>
      </c>
      <c r="B9186" s="3">
        <f t="shared" si="429"/>
        <v>2017</v>
      </c>
      <c r="C9186" s="3">
        <f t="shared" si="430"/>
        <v>11</v>
      </c>
      <c r="D9186" t="s">
        <v>2528</v>
      </c>
      <c r="E9186" t="str">
        <f t="shared" si="431"/>
        <v>Christopher Conant20171106</v>
      </c>
      <c r="F9186">
        <f>IF(COUNTIF($E$2:E9186, E9186) = 1, MAX($F$1:F9185) + 1, INDEX($F$1:F9185, MATCH(E9186, $E$1:E9185, 0)))</f>
        <v>4568</v>
      </c>
      <c r="G9186" t="s">
        <v>10</v>
      </c>
      <c r="H9186" t="s">
        <v>11</v>
      </c>
      <c r="I9186" t="s">
        <v>20</v>
      </c>
      <c r="J9186" t="s">
        <v>436</v>
      </c>
      <c r="K9186" s="17">
        <v>1.25</v>
      </c>
      <c r="L9186" s="17">
        <v>2</v>
      </c>
      <c r="M9186" s="17">
        <v>-1.93</v>
      </c>
      <c r="N9186" s="17" t="str">
        <f>IF(SalesData[[#This Row],[Profit]]&gt;0,"Profit","Loss")</f>
        <v>Loss</v>
      </c>
    </row>
    <row r="9187" spans="1:14" x14ac:dyDescent="0.25">
      <c r="A9187" s="1">
        <v>43045</v>
      </c>
      <c r="B9187" s="3">
        <f t="shared" si="429"/>
        <v>2017</v>
      </c>
      <c r="C9187" s="3">
        <f t="shared" si="430"/>
        <v>11</v>
      </c>
      <c r="D9187" t="s">
        <v>592</v>
      </c>
      <c r="E9187" t="str">
        <f t="shared" si="431"/>
        <v>Harry Greene20171106</v>
      </c>
      <c r="F9187">
        <f>IF(COUNTIF($E$2:E9187, E9187) = 1, MAX($F$1:F9186) + 1, INDEX($F$1:F9186, MATCH(E9187, $E$1:E9186, 0)))</f>
        <v>4569</v>
      </c>
      <c r="G9187" t="s">
        <v>10</v>
      </c>
      <c r="H9187" t="s">
        <v>11</v>
      </c>
      <c r="I9187" t="s">
        <v>18</v>
      </c>
      <c r="J9187" t="s">
        <v>1472</v>
      </c>
      <c r="K9187" s="17">
        <v>18.16</v>
      </c>
      <c r="L9187" s="17">
        <v>2</v>
      </c>
      <c r="M9187" s="17">
        <v>1.82</v>
      </c>
      <c r="N9187" s="17" t="str">
        <f>IF(SalesData[[#This Row],[Profit]]&gt;0,"Profit","Loss")</f>
        <v>Profit</v>
      </c>
    </row>
    <row r="9188" spans="1:14" x14ac:dyDescent="0.25">
      <c r="A9188" s="1">
        <v>43046</v>
      </c>
      <c r="B9188" s="3">
        <f t="shared" si="429"/>
        <v>2017</v>
      </c>
      <c r="C9188" s="3">
        <f t="shared" si="430"/>
        <v>11</v>
      </c>
      <c r="D9188" t="s">
        <v>167</v>
      </c>
      <c r="E9188" t="str">
        <f t="shared" si="431"/>
        <v>Deborah Brumfield20171107</v>
      </c>
      <c r="F9188">
        <f>IF(COUNTIF($E$2:E9188, E9188) = 1, MAX($F$1:F9187) + 1, INDEX($F$1:F9187, MATCH(E9188, $E$1:E9187, 0)))</f>
        <v>4570</v>
      </c>
      <c r="G9188" t="s">
        <v>27</v>
      </c>
      <c r="H9188" t="s">
        <v>39</v>
      </c>
      <c r="I9188" t="s">
        <v>52</v>
      </c>
      <c r="J9188" t="s">
        <v>1992</v>
      </c>
      <c r="K9188" s="17">
        <v>59.97</v>
      </c>
      <c r="L9188" s="17">
        <v>3</v>
      </c>
      <c r="M9188" s="17">
        <v>13.79</v>
      </c>
      <c r="N9188" s="17" t="str">
        <f>IF(SalesData[[#This Row],[Profit]]&gt;0,"Profit","Loss")</f>
        <v>Profit</v>
      </c>
    </row>
    <row r="9189" spans="1:14" x14ac:dyDescent="0.25">
      <c r="A9189" s="1">
        <v>43046</v>
      </c>
      <c r="B9189" s="3">
        <f t="shared" si="429"/>
        <v>2017</v>
      </c>
      <c r="C9189" s="3">
        <f t="shared" si="430"/>
        <v>11</v>
      </c>
      <c r="D9189" t="s">
        <v>167</v>
      </c>
      <c r="E9189" t="str">
        <f t="shared" si="431"/>
        <v>Deborah Brumfield20171107</v>
      </c>
      <c r="F9189">
        <f>IF(COUNTIF($E$2:E9189, E9189) = 1, MAX($F$1:F9188) + 1, INDEX($F$1:F9188, MATCH(E9189, $E$1:E9188, 0)))</f>
        <v>4570</v>
      </c>
      <c r="G9189" t="s">
        <v>27</v>
      </c>
      <c r="H9189" t="s">
        <v>39</v>
      </c>
      <c r="I9189" t="s">
        <v>40</v>
      </c>
      <c r="J9189" t="s">
        <v>1073</v>
      </c>
      <c r="K9189" s="17">
        <v>761.54</v>
      </c>
      <c r="L9189" s="17">
        <v>7</v>
      </c>
      <c r="M9189" s="17">
        <v>66.64</v>
      </c>
      <c r="N9189" s="17" t="str">
        <f>IF(SalesData[[#This Row],[Profit]]&gt;0,"Profit","Loss")</f>
        <v>Profit</v>
      </c>
    </row>
    <row r="9190" spans="1:14" x14ac:dyDescent="0.25">
      <c r="A9190" s="1">
        <v>43046</v>
      </c>
      <c r="B9190" s="3">
        <f t="shared" si="429"/>
        <v>2017</v>
      </c>
      <c r="C9190" s="3">
        <f t="shared" si="430"/>
        <v>11</v>
      </c>
      <c r="D9190" t="s">
        <v>915</v>
      </c>
      <c r="E9190" t="str">
        <f t="shared" si="431"/>
        <v>Emily Phan20171107</v>
      </c>
      <c r="F9190">
        <f>IF(COUNTIF($E$2:E9190, E9190) = 1, MAX($F$1:F9189) + 1, INDEX($F$1:F9189, MATCH(E9190, $E$1:E9189, 0)))</f>
        <v>4571</v>
      </c>
      <c r="G9190" t="s">
        <v>23</v>
      </c>
      <c r="H9190" t="s">
        <v>39</v>
      </c>
      <c r="I9190" t="s">
        <v>40</v>
      </c>
      <c r="J9190" t="s">
        <v>1743</v>
      </c>
      <c r="K9190" s="17">
        <v>359.97</v>
      </c>
      <c r="L9190" s="17">
        <v>5</v>
      </c>
      <c r="M9190" s="17">
        <v>-71.989999999999995</v>
      </c>
      <c r="N9190" s="17" t="str">
        <f>IF(SalesData[[#This Row],[Profit]]&gt;0,"Profit","Loss")</f>
        <v>Loss</v>
      </c>
    </row>
    <row r="9191" spans="1:14" x14ac:dyDescent="0.25">
      <c r="A9191" s="1">
        <v>43046</v>
      </c>
      <c r="B9191" s="3">
        <f t="shared" si="429"/>
        <v>2017</v>
      </c>
      <c r="C9191" s="3">
        <f t="shared" si="430"/>
        <v>11</v>
      </c>
      <c r="D9191" t="s">
        <v>915</v>
      </c>
      <c r="E9191" t="str">
        <f t="shared" si="431"/>
        <v>Emily Phan20171107</v>
      </c>
      <c r="F9191">
        <f>IF(COUNTIF($E$2:E9191, E9191) = 1, MAX($F$1:F9190) + 1, INDEX($F$1:F9190, MATCH(E9191, $E$1:E9190, 0)))</f>
        <v>4571</v>
      </c>
      <c r="G9191" t="s">
        <v>23</v>
      </c>
      <c r="H9191" t="s">
        <v>34</v>
      </c>
      <c r="I9191" t="s">
        <v>145</v>
      </c>
      <c r="J9191" t="s">
        <v>1644</v>
      </c>
      <c r="K9191" s="17">
        <v>350.35</v>
      </c>
      <c r="L9191" s="17">
        <v>4</v>
      </c>
      <c r="M9191" s="17">
        <v>-140.13999999999999</v>
      </c>
      <c r="N9191" s="17" t="str">
        <f>IF(SalesData[[#This Row],[Profit]]&gt;0,"Profit","Loss")</f>
        <v>Loss</v>
      </c>
    </row>
    <row r="9192" spans="1:14" x14ac:dyDescent="0.25">
      <c r="A9192" s="1">
        <v>43046</v>
      </c>
      <c r="B9192" s="3">
        <f t="shared" si="429"/>
        <v>2017</v>
      </c>
      <c r="C9192" s="3">
        <f t="shared" si="430"/>
        <v>11</v>
      </c>
      <c r="D9192" t="s">
        <v>1813</v>
      </c>
      <c r="E9192" t="str">
        <f t="shared" si="431"/>
        <v>Tony Sayre20171107</v>
      </c>
      <c r="F9192">
        <f>IF(COUNTIF($E$2:E9192, E9192) = 1, MAX($F$1:F9191) + 1, INDEX($F$1:F9191, MATCH(E9192, $E$1:E9191, 0)))</f>
        <v>4572</v>
      </c>
      <c r="G9192" t="s">
        <v>27</v>
      </c>
      <c r="H9192" t="s">
        <v>11</v>
      </c>
      <c r="I9192" t="s">
        <v>20</v>
      </c>
      <c r="J9192" t="s">
        <v>1377</v>
      </c>
      <c r="K9192" s="17">
        <v>21.79</v>
      </c>
      <c r="L9192" s="17">
        <v>4</v>
      </c>
      <c r="M9192" s="17">
        <v>7.63</v>
      </c>
      <c r="N9192" s="17" t="str">
        <f>IF(SalesData[[#This Row],[Profit]]&gt;0,"Profit","Loss")</f>
        <v>Profit</v>
      </c>
    </row>
    <row r="9193" spans="1:14" x14ac:dyDescent="0.25">
      <c r="A9193" s="1">
        <v>43046</v>
      </c>
      <c r="B9193" s="3">
        <f t="shared" si="429"/>
        <v>2017</v>
      </c>
      <c r="C9193" s="3">
        <f t="shared" si="430"/>
        <v>11</v>
      </c>
      <c r="D9193" t="s">
        <v>1813</v>
      </c>
      <c r="E9193" t="str">
        <f t="shared" si="431"/>
        <v>Tony Sayre20171107</v>
      </c>
      <c r="F9193">
        <f>IF(COUNTIF($E$2:E9193, E9193) = 1, MAX($F$1:F9192) + 1, INDEX($F$1:F9192, MATCH(E9193, $E$1:E9192, 0)))</f>
        <v>4572</v>
      </c>
      <c r="G9193" t="s">
        <v>27</v>
      </c>
      <c r="H9193" t="s">
        <v>39</v>
      </c>
      <c r="I9193" t="s">
        <v>52</v>
      </c>
      <c r="J9193" t="s">
        <v>2285</v>
      </c>
      <c r="K9193" s="17">
        <v>439.8</v>
      </c>
      <c r="L9193" s="17">
        <v>4</v>
      </c>
      <c r="M9193" s="17">
        <v>145.13</v>
      </c>
      <c r="N9193" s="17" t="str">
        <f>IF(SalesData[[#This Row],[Profit]]&gt;0,"Profit","Loss")</f>
        <v>Profit</v>
      </c>
    </row>
    <row r="9194" spans="1:14" x14ac:dyDescent="0.25">
      <c r="A9194" s="1">
        <v>43046</v>
      </c>
      <c r="B9194" s="3">
        <f t="shared" si="429"/>
        <v>2017</v>
      </c>
      <c r="C9194" s="3">
        <f t="shared" si="430"/>
        <v>11</v>
      </c>
      <c r="D9194" t="s">
        <v>1593</v>
      </c>
      <c r="E9194" t="str">
        <f t="shared" si="431"/>
        <v>Pete Kriz20171107</v>
      </c>
      <c r="F9194">
        <f>IF(COUNTIF($E$2:E9194, E9194) = 1, MAX($F$1:F9193) + 1, INDEX($F$1:F9193, MATCH(E9194, $E$1:E9193, 0)))</f>
        <v>4573</v>
      </c>
      <c r="G9194" t="s">
        <v>59</v>
      </c>
      <c r="H9194" t="s">
        <v>11</v>
      </c>
      <c r="I9194" t="s">
        <v>92</v>
      </c>
      <c r="J9194" t="s">
        <v>617</v>
      </c>
      <c r="K9194" s="17">
        <v>100.94</v>
      </c>
      <c r="L9194" s="17">
        <v>7</v>
      </c>
      <c r="M9194" s="17">
        <v>33.31</v>
      </c>
      <c r="N9194" s="17" t="str">
        <f>IF(SalesData[[#This Row],[Profit]]&gt;0,"Profit","Loss")</f>
        <v>Profit</v>
      </c>
    </row>
    <row r="9195" spans="1:14" x14ac:dyDescent="0.25">
      <c r="A9195" s="1">
        <v>43046</v>
      </c>
      <c r="B9195" s="3">
        <f t="shared" si="429"/>
        <v>2017</v>
      </c>
      <c r="C9195" s="3">
        <f t="shared" si="430"/>
        <v>11</v>
      </c>
      <c r="D9195" t="s">
        <v>1758</v>
      </c>
      <c r="E9195" t="str">
        <f t="shared" si="431"/>
        <v>Frank Preis20171107</v>
      </c>
      <c r="F9195">
        <f>IF(COUNTIF($E$2:E9195, E9195) = 1, MAX($F$1:F9194) + 1, INDEX($F$1:F9194, MATCH(E9195, $E$1:E9194, 0)))</f>
        <v>4574</v>
      </c>
      <c r="G9195" t="s">
        <v>149</v>
      </c>
      <c r="H9195" t="s">
        <v>39</v>
      </c>
      <c r="I9195" t="s">
        <v>52</v>
      </c>
      <c r="J9195" t="s">
        <v>1389</v>
      </c>
      <c r="K9195" s="17">
        <v>7.88</v>
      </c>
      <c r="L9195" s="17">
        <v>4</v>
      </c>
      <c r="M9195" s="17">
        <v>2.52</v>
      </c>
      <c r="N9195" s="17" t="str">
        <f>IF(SalesData[[#This Row],[Profit]]&gt;0,"Profit","Loss")</f>
        <v>Profit</v>
      </c>
    </row>
    <row r="9196" spans="1:14" x14ac:dyDescent="0.25">
      <c r="A9196" s="1">
        <v>43046</v>
      </c>
      <c r="B9196" s="3">
        <f t="shared" si="429"/>
        <v>2017</v>
      </c>
      <c r="C9196" s="3">
        <f t="shared" si="430"/>
        <v>11</v>
      </c>
      <c r="D9196" t="s">
        <v>1736</v>
      </c>
      <c r="E9196" t="str">
        <f t="shared" si="431"/>
        <v>Katherine Nockton20171107</v>
      </c>
      <c r="F9196">
        <f>IF(COUNTIF($E$2:E9196, E9196) = 1, MAX($F$1:F9195) + 1, INDEX($F$1:F9195, MATCH(E9196, $E$1:E9195, 0)))</f>
        <v>4575</v>
      </c>
      <c r="G9196" t="s">
        <v>531</v>
      </c>
      <c r="H9196" t="s">
        <v>34</v>
      </c>
      <c r="I9196" t="s">
        <v>35</v>
      </c>
      <c r="J9196" t="s">
        <v>71</v>
      </c>
      <c r="K9196" s="17">
        <v>272.97000000000003</v>
      </c>
      <c r="L9196" s="17">
        <v>3</v>
      </c>
      <c r="M9196" s="17">
        <v>43.68</v>
      </c>
      <c r="N9196" s="17" t="str">
        <f>IF(SalesData[[#This Row],[Profit]]&gt;0,"Profit","Loss")</f>
        <v>Profit</v>
      </c>
    </row>
    <row r="9197" spans="1:14" x14ac:dyDescent="0.25">
      <c r="A9197" s="1">
        <v>43046</v>
      </c>
      <c r="B9197" s="3">
        <f t="shared" si="429"/>
        <v>2017</v>
      </c>
      <c r="C9197" s="3">
        <f t="shared" si="430"/>
        <v>11</v>
      </c>
      <c r="D9197" t="s">
        <v>1800</v>
      </c>
      <c r="E9197" t="str">
        <f t="shared" si="431"/>
        <v>Erin Creighton20171107</v>
      </c>
      <c r="F9197">
        <f>IF(COUNTIF($E$2:E9197, E9197) = 1, MAX($F$1:F9196) + 1, INDEX($F$1:F9196, MATCH(E9197, $E$1:E9196, 0)))</f>
        <v>4576</v>
      </c>
      <c r="G9197" t="s">
        <v>840</v>
      </c>
      <c r="H9197" t="s">
        <v>11</v>
      </c>
      <c r="I9197" t="s">
        <v>20</v>
      </c>
      <c r="J9197" t="s">
        <v>834</v>
      </c>
      <c r="K9197" s="17">
        <v>38.159999999999997</v>
      </c>
      <c r="L9197" s="17">
        <v>9</v>
      </c>
      <c r="M9197" s="17">
        <v>19.079999999999998</v>
      </c>
      <c r="N9197" s="17" t="str">
        <f>IF(SalesData[[#This Row],[Profit]]&gt;0,"Profit","Loss")</f>
        <v>Profit</v>
      </c>
    </row>
    <row r="9198" spans="1:14" x14ac:dyDescent="0.25">
      <c r="A9198" s="1">
        <v>43047</v>
      </c>
      <c r="B9198" s="3">
        <f t="shared" si="429"/>
        <v>2017</v>
      </c>
      <c r="C9198" s="3">
        <f t="shared" si="430"/>
        <v>11</v>
      </c>
      <c r="D9198" t="s">
        <v>815</v>
      </c>
      <c r="E9198" t="str">
        <f t="shared" si="431"/>
        <v>Sharelle Roach20171108</v>
      </c>
      <c r="F9198">
        <f>IF(COUNTIF($E$2:E9198, E9198) = 1, MAX($F$1:F9197) + 1, INDEX($F$1:F9197, MATCH(E9198, $E$1:E9197, 0)))</f>
        <v>4577</v>
      </c>
      <c r="G9198" t="s">
        <v>149</v>
      </c>
      <c r="H9198" t="s">
        <v>11</v>
      </c>
      <c r="I9198" t="s">
        <v>24</v>
      </c>
      <c r="J9198" t="s">
        <v>2709</v>
      </c>
      <c r="K9198" s="17">
        <v>109.9</v>
      </c>
      <c r="L9198" s="17">
        <v>5</v>
      </c>
      <c r="M9198" s="17">
        <v>32.97</v>
      </c>
      <c r="N9198" s="17" t="str">
        <f>IF(SalesData[[#This Row],[Profit]]&gt;0,"Profit","Loss")</f>
        <v>Profit</v>
      </c>
    </row>
    <row r="9199" spans="1:14" x14ac:dyDescent="0.25">
      <c r="A9199" s="1">
        <v>43047</v>
      </c>
      <c r="B9199" s="3">
        <f t="shared" si="429"/>
        <v>2017</v>
      </c>
      <c r="C9199" s="3">
        <f t="shared" si="430"/>
        <v>11</v>
      </c>
      <c r="D9199" t="s">
        <v>519</v>
      </c>
      <c r="E9199" t="str">
        <f t="shared" si="431"/>
        <v>Kean Nguyen20171108</v>
      </c>
      <c r="F9199">
        <f>IF(COUNTIF($E$2:E9199, E9199) = 1, MAX($F$1:F9198) + 1, INDEX($F$1:F9198, MATCH(E9199, $E$1:E9198, 0)))</f>
        <v>4578</v>
      </c>
      <c r="G9199" t="s">
        <v>531</v>
      </c>
      <c r="H9199" t="s">
        <v>34</v>
      </c>
      <c r="I9199" t="s">
        <v>47</v>
      </c>
      <c r="J9199" t="s">
        <v>2249</v>
      </c>
      <c r="K9199" s="17">
        <v>274.2</v>
      </c>
      <c r="L9199" s="17">
        <v>10</v>
      </c>
      <c r="M9199" s="17">
        <v>112.42</v>
      </c>
      <c r="N9199" s="17" t="str">
        <f>IF(SalesData[[#This Row],[Profit]]&gt;0,"Profit","Loss")</f>
        <v>Profit</v>
      </c>
    </row>
    <row r="9200" spans="1:14" x14ac:dyDescent="0.25">
      <c r="A9200" s="1">
        <v>43048</v>
      </c>
      <c r="B9200" s="3">
        <f t="shared" si="429"/>
        <v>2017</v>
      </c>
      <c r="C9200" s="3">
        <f t="shared" si="430"/>
        <v>11</v>
      </c>
      <c r="D9200" t="s">
        <v>2176</v>
      </c>
      <c r="E9200" t="str">
        <f t="shared" si="431"/>
        <v>Parhena Norris20171109</v>
      </c>
      <c r="F9200">
        <f>IF(COUNTIF($E$2:E9200, E9200) = 1, MAX($F$1:F9199) + 1, INDEX($F$1:F9199, MATCH(E9200, $E$1:E9199, 0)))</f>
        <v>4579</v>
      </c>
      <c r="G9200" t="s">
        <v>149</v>
      </c>
      <c r="H9200" t="s">
        <v>34</v>
      </c>
      <c r="I9200" t="s">
        <v>47</v>
      </c>
      <c r="J9200" t="s">
        <v>931</v>
      </c>
      <c r="K9200" s="17">
        <v>96.53</v>
      </c>
      <c r="L9200" s="17">
        <v>7</v>
      </c>
      <c r="M9200" s="17">
        <v>40.54</v>
      </c>
      <c r="N9200" s="17" t="str">
        <f>IF(SalesData[[#This Row],[Profit]]&gt;0,"Profit","Loss")</f>
        <v>Profit</v>
      </c>
    </row>
    <row r="9201" spans="1:14" x14ac:dyDescent="0.25">
      <c r="A9201" s="1">
        <v>43048</v>
      </c>
      <c r="B9201" s="3">
        <f t="shared" si="429"/>
        <v>2017</v>
      </c>
      <c r="C9201" s="3">
        <f t="shared" si="430"/>
        <v>11</v>
      </c>
      <c r="D9201" t="s">
        <v>1295</v>
      </c>
      <c r="E9201" t="str">
        <f t="shared" si="431"/>
        <v>Jennifer Braxton20171109</v>
      </c>
      <c r="F9201">
        <f>IF(COUNTIF($E$2:E9201, E9201) = 1, MAX($F$1:F9200) + 1, INDEX($F$1:F9200, MATCH(E9201, $E$1:E9200, 0)))</f>
        <v>4580</v>
      </c>
      <c r="G9201" t="s">
        <v>27</v>
      </c>
      <c r="H9201" t="s">
        <v>34</v>
      </c>
      <c r="I9201" t="s">
        <v>35</v>
      </c>
      <c r="J9201" t="s">
        <v>2029</v>
      </c>
      <c r="K9201" s="17">
        <v>215.98</v>
      </c>
      <c r="L9201" s="17">
        <v>3</v>
      </c>
      <c r="M9201" s="17">
        <v>-2.7</v>
      </c>
      <c r="N9201" s="17" t="str">
        <f>IF(SalesData[[#This Row],[Profit]]&gt;0,"Profit","Loss")</f>
        <v>Loss</v>
      </c>
    </row>
    <row r="9202" spans="1:14" x14ac:dyDescent="0.25">
      <c r="A9202" s="1">
        <v>43048</v>
      </c>
      <c r="B9202" s="3">
        <f t="shared" si="429"/>
        <v>2017</v>
      </c>
      <c r="C9202" s="3">
        <f t="shared" si="430"/>
        <v>11</v>
      </c>
      <c r="D9202" t="s">
        <v>689</v>
      </c>
      <c r="E9202" t="str">
        <f t="shared" si="431"/>
        <v>Matt Collister20171109</v>
      </c>
      <c r="F9202">
        <f>IF(COUNTIF($E$2:E9202, E9202) = 1, MAX($F$1:F9201) + 1, INDEX($F$1:F9201, MATCH(E9202, $E$1:E9201, 0)))</f>
        <v>4581</v>
      </c>
      <c r="G9202" t="s">
        <v>27</v>
      </c>
      <c r="H9202" t="s">
        <v>11</v>
      </c>
      <c r="I9202" t="s">
        <v>18</v>
      </c>
      <c r="J9202" t="s">
        <v>1060</v>
      </c>
      <c r="K9202" s="17">
        <v>63.56</v>
      </c>
      <c r="L9202" s="17">
        <v>2</v>
      </c>
      <c r="M9202" s="17">
        <v>3.18</v>
      </c>
      <c r="N9202" s="17" t="str">
        <f>IF(SalesData[[#This Row],[Profit]]&gt;0,"Profit","Loss")</f>
        <v>Profit</v>
      </c>
    </row>
    <row r="9203" spans="1:14" x14ac:dyDescent="0.25">
      <c r="A9203" s="1">
        <v>43048</v>
      </c>
      <c r="B9203" s="3">
        <f t="shared" si="429"/>
        <v>2017</v>
      </c>
      <c r="C9203" s="3">
        <f t="shared" si="430"/>
        <v>11</v>
      </c>
      <c r="D9203" t="s">
        <v>689</v>
      </c>
      <c r="E9203" t="str">
        <f t="shared" si="431"/>
        <v>Matt Collister20171109</v>
      </c>
      <c r="F9203">
        <f>IF(COUNTIF($E$2:E9203, E9203) = 1, MAX($F$1:F9202) + 1, INDEX($F$1:F9202, MATCH(E9203, $E$1:E9202, 0)))</f>
        <v>4581</v>
      </c>
      <c r="G9203" t="s">
        <v>27</v>
      </c>
      <c r="H9203" t="s">
        <v>39</v>
      </c>
      <c r="I9203" t="s">
        <v>52</v>
      </c>
      <c r="J9203" t="s">
        <v>486</v>
      </c>
      <c r="K9203" s="17">
        <v>99.99</v>
      </c>
      <c r="L9203" s="17">
        <v>1</v>
      </c>
      <c r="M9203" s="17">
        <v>44</v>
      </c>
      <c r="N9203" s="17" t="str">
        <f>IF(SalesData[[#This Row],[Profit]]&gt;0,"Profit","Loss")</f>
        <v>Profit</v>
      </c>
    </row>
    <row r="9204" spans="1:14" x14ac:dyDescent="0.25">
      <c r="A9204" s="1">
        <v>43048</v>
      </c>
      <c r="B9204" s="3">
        <f t="shared" si="429"/>
        <v>2017</v>
      </c>
      <c r="C9204" s="3">
        <f t="shared" si="430"/>
        <v>11</v>
      </c>
      <c r="D9204" t="s">
        <v>923</v>
      </c>
      <c r="E9204" t="str">
        <f t="shared" si="431"/>
        <v>Brian Moss20171109</v>
      </c>
      <c r="F9204">
        <f>IF(COUNTIF($E$2:E9204, E9204) = 1, MAX($F$1:F9203) + 1, INDEX($F$1:F9203, MATCH(E9204, $E$1:E9203, 0)))</f>
        <v>4582</v>
      </c>
      <c r="G9204" t="s">
        <v>531</v>
      </c>
      <c r="H9204" t="s">
        <v>11</v>
      </c>
      <c r="I9204" t="s">
        <v>20</v>
      </c>
      <c r="J9204" t="s">
        <v>189</v>
      </c>
      <c r="K9204" s="17">
        <v>9.64</v>
      </c>
      <c r="L9204" s="17">
        <v>2</v>
      </c>
      <c r="M9204" s="17">
        <v>4.43</v>
      </c>
      <c r="N9204" s="17" t="str">
        <f>IF(SalesData[[#This Row],[Profit]]&gt;0,"Profit","Loss")</f>
        <v>Profit</v>
      </c>
    </row>
    <row r="9205" spans="1:14" x14ac:dyDescent="0.25">
      <c r="A9205" s="1">
        <v>43048</v>
      </c>
      <c r="B9205" s="3">
        <f t="shared" si="429"/>
        <v>2017</v>
      </c>
      <c r="C9205" s="3">
        <f t="shared" si="430"/>
        <v>11</v>
      </c>
      <c r="D9205" t="s">
        <v>923</v>
      </c>
      <c r="E9205" t="str">
        <f t="shared" si="431"/>
        <v>Brian Moss20171109</v>
      </c>
      <c r="F9205">
        <f>IF(COUNTIF($E$2:E9205, E9205) = 1, MAX($F$1:F9204) + 1, INDEX($F$1:F9204, MATCH(E9205, $E$1:E9204, 0)))</f>
        <v>4582</v>
      </c>
      <c r="G9205" t="s">
        <v>531</v>
      </c>
      <c r="H9205" t="s">
        <v>39</v>
      </c>
      <c r="I9205" t="s">
        <v>52</v>
      </c>
      <c r="J9205" t="s">
        <v>2696</v>
      </c>
      <c r="K9205" s="17">
        <v>826.62</v>
      </c>
      <c r="L9205" s="17">
        <v>3</v>
      </c>
      <c r="M9205" s="17">
        <v>355.45</v>
      </c>
      <c r="N9205" s="17" t="str">
        <f>IF(SalesData[[#This Row],[Profit]]&gt;0,"Profit","Loss")</f>
        <v>Profit</v>
      </c>
    </row>
    <row r="9206" spans="1:14" x14ac:dyDescent="0.25">
      <c r="A9206" s="1">
        <v>43048</v>
      </c>
      <c r="B9206" s="3">
        <f t="shared" si="429"/>
        <v>2017</v>
      </c>
      <c r="C9206" s="3">
        <f t="shared" si="430"/>
        <v>11</v>
      </c>
      <c r="D9206" t="s">
        <v>923</v>
      </c>
      <c r="E9206" t="str">
        <f t="shared" si="431"/>
        <v>Brian Moss20171109</v>
      </c>
      <c r="F9206">
        <f>IF(COUNTIF($E$2:E9206, E9206) = 1, MAX($F$1:F9205) + 1, INDEX($F$1:F9205, MATCH(E9206, $E$1:E9205, 0)))</f>
        <v>4582</v>
      </c>
      <c r="G9206" t="s">
        <v>531</v>
      </c>
      <c r="H9206" t="s">
        <v>11</v>
      </c>
      <c r="I9206" t="s">
        <v>18</v>
      </c>
      <c r="J9206" t="s">
        <v>1549</v>
      </c>
      <c r="K9206" s="17">
        <v>1633.14</v>
      </c>
      <c r="L9206" s="17">
        <v>9</v>
      </c>
      <c r="M9206" s="17">
        <v>473.61</v>
      </c>
      <c r="N9206" s="17" t="str">
        <f>IF(SalesData[[#This Row],[Profit]]&gt;0,"Profit","Loss")</f>
        <v>Profit</v>
      </c>
    </row>
    <row r="9207" spans="1:14" x14ac:dyDescent="0.25">
      <c r="A9207" s="1">
        <v>43048</v>
      </c>
      <c r="B9207" s="3">
        <f t="shared" si="429"/>
        <v>2017</v>
      </c>
      <c r="C9207" s="3">
        <f t="shared" si="430"/>
        <v>11</v>
      </c>
      <c r="D9207" t="s">
        <v>923</v>
      </c>
      <c r="E9207" t="str">
        <f t="shared" si="431"/>
        <v>Brian Moss20171109</v>
      </c>
      <c r="F9207">
        <f>IF(COUNTIF($E$2:E9207, E9207) = 1, MAX($F$1:F9206) + 1, INDEX($F$1:F9206, MATCH(E9207, $E$1:E9206, 0)))</f>
        <v>4582</v>
      </c>
      <c r="G9207" t="s">
        <v>531</v>
      </c>
      <c r="H9207" t="s">
        <v>11</v>
      </c>
      <c r="I9207" t="s">
        <v>18</v>
      </c>
      <c r="J9207" t="s">
        <v>1549</v>
      </c>
      <c r="K9207" s="17">
        <v>544.38</v>
      </c>
      <c r="L9207" s="17">
        <v>3</v>
      </c>
      <c r="M9207" s="17">
        <v>157.87</v>
      </c>
      <c r="N9207" s="17" t="str">
        <f>IF(SalesData[[#This Row],[Profit]]&gt;0,"Profit","Loss")</f>
        <v>Profit</v>
      </c>
    </row>
    <row r="9208" spans="1:14" x14ac:dyDescent="0.25">
      <c r="A9208" s="1">
        <v>43048</v>
      </c>
      <c r="B9208" s="3">
        <f t="shared" si="429"/>
        <v>2017</v>
      </c>
      <c r="C9208" s="3">
        <f t="shared" si="430"/>
        <v>11</v>
      </c>
      <c r="D9208" t="s">
        <v>857</v>
      </c>
      <c r="E9208" t="str">
        <f t="shared" si="431"/>
        <v>Joel Eaton20171109</v>
      </c>
      <c r="F9208">
        <f>IF(COUNTIF($E$2:E9208, E9208) = 1, MAX($F$1:F9207) + 1, INDEX($F$1:F9207, MATCH(E9208, $E$1:E9207, 0)))</f>
        <v>4583</v>
      </c>
      <c r="G9208" t="s">
        <v>27</v>
      </c>
      <c r="H9208" t="s">
        <v>34</v>
      </c>
      <c r="I9208" t="s">
        <v>47</v>
      </c>
      <c r="J9208" t="s">
        <v>281</v>
      </c>
      <c r="K9208" s="17">
        <v>47.12</v>
      </c>
      <c r="L9208" s="17">
        <v>8</v>
      </c>
      <c r="M9208" s="17">
        <v>20.73</v>
      </c>
      <c r="N9208" s="17" t="str">
        <f>IF(SalesData[[#This Row],[Profit]]&gt;0,"Profit","Loss")</f>
        <v>Profit</v>
      </c>
    </row>
    <row r="9209" spans="1:14" x14ac:dyDescent="0.25">
      <c r="A9209" s="1">
        <v>43048</v>
      </c>
      <c r="B9209" s="3">
        <f t="shared" si="429"/>
        <v>2017</v>
      </c>
      <c r="C9209" s="3">
        <f t="shared" si="430"/>
        <v>11</v>
      </c>
      <c r="D9209" t="s">
        <v>1466</v>
      </c>
      <c r="E9209" t="str">
        <f t="shared" si="431"/>
        <v>Jim Epp20171109</v>
      </c>
      <c r="F9209">
        <f>IF(COUNTIF($E$2:E9209, E9209) = 1, MAX($F$1:F9208) + 1, INDEX($F$1:F9208, MATCH(E9209, $E$1:E9208, 0)))</f>
        <v>4584</v>
      </c>
      <c r="G9209" t="s">
        <v>27</v>
      </c>
      <c r="H9209" t="s">
        <v>34</v>
      </c>
      <c r="I9209" t="s">
        <v>35</v>
      </c>
      <c r="J9209" t="s">
        <v>633</v>
      </c>
      <c r="K9209" s="17">
        <v>523.39</v>
      </c>
      <c r="L9209" s="17">
        <v>3</v>
      </c>
      <c r="M9209" s="17">
        <v>52.34</v>
      </c>
      <c r="N9209" s="17" t="str">
        <f>IF(SalesData[[#This Row],[Profit]]&gt;0,"Profit","Loss")</f>
        <v>Profit</v>
      </c>
    </row>
    <row r="9210" spans="1:14" x14ac:dyDescent="0.25">
      <c r="A9210" s="1">
        <v>43048</v>
      </c>
      <c r="B9210" s="3">
        <f t="shared" si="429"/>
        <v>2017</v>
      </c>
      <c r="C9210" s="3">
        <f t="shared" si="430"/>
        <v>11</v>
      </c>
      <c r="D9210" t="s">
        <v>2405</v>
      </c>
      <c r="E9210" t="str">
        <f t="shared" si="431"/>
        <v>Peter McVee20171109</v>
      </c>
      <c r="F9210">
        <f>IF(COUNTIF($E$2:E9210, E9210) = 1, MAX($F$1:F9209) + 1, INDEX($F$1:F9209, MATCH(E9210, $E$1:E9209, 0)))</f>
        <v>4585</v>
      </c>
      <c r="G9210" t="s">
        <v>123</v>
      </c>
      <c r="H9210" t="s">
        <v>39</v>
      </c>
      <c r="I9210" t="s">
        <v>52</v>
      </c>
      <c r="J9210" t="s">
        <v>999</v>
      </c>
      <c r="K9210" s="17">
        <v>191.98</v>
      </c>
      <c r="L9210" s="17">
        <v>3</v>
      </c>
      <c r="M9210" s="17">
        <v>38.4</v>
      </c>
      <c r="N9210" s="17" t="str">
        <f>IF(SalesData[[#This Row],[Profit]]&gt;0,"Profit","Loss")</f>
        <v>Profit</v>
      </c>
    </row>
    <row r="9211" spans="1:14" x14ac:dyDescent="0.25">
      <c r="A9211" s="1">
        <v>43048</v>
      </c>
      <c r="B9211" s="3">
        <f t="shared" si="429"/>
        <v>2017</v>
      </c>
      <c r="C9211" s="3">
        <f t="shared" si="430"/>
        <v>11</v>
      </c>
      <c r="D9211" t="s">
        <v>2405</v>
      </c>
      <c r="E9211" t="str">
        <f t="shared" si="431"/>
        <v>Peter McVee20171109</v>
      </c>
      <c r="F9211">
        <f>IF(COUNTIF($E$2:E9211, E9211) = 1, MAX($F$1:F9210) + 1, INDEX($F$1:F9210, MATCH(E9211, $E$1:E9210, 0)))</f>
        <v>4585</v>
      </c>
      <c r="G9211" t="s">
        <v>123</v>
      </c>
      <c r="H9211" t="s">
        <v>39</v>
      </c>
      <c r="I9211" t="s">
        <v>40</v>
      </c>
      <c r="J9211" t="s">
        <v>2171</v>
      </c>
      <c r="K9211" s="17">
        <v>499.17</v>
      </c>
      <c r="L9211" s="17">
        <v>4</v>
      </c>
      <c r="M9211" s="17">
        <v>31.2</v>
      </c>
      <c r="N9211" s="17" t="str">
        <f>IF(SalesData[[#This Row],[Profit]]&gt;0,"Profit","Loss")</f>
        <v>Profit</v>
      </c>
    </row>
    <row r="9212" spans="1:14" x14ac:dyDescent="0.25">
      <c r="A9212" s="1">
        <v>43049</v>
      </c>
      <c r="B9212" s="3">
        <f t="shared" si="429"/>
        <v>2017</v>
      </c>
      <c r="C9212" s="3">
        <f t="shared" si="430"/>
        <v>11</v>
      </c>
      <c r="D9212" t="s">
        <v>1648</v>
      </c>
      <c r="E9212" t="str">
        <f t="shared" si="431"/>
        <v>Ann Blume20171110</v>
      </c>
      <c r="F9212">
        <f>IF(COUNTIF($E$2:E9212, E9212) = 1, MAX($F$1:F9211) + 1, INDEX($F$1:F9211, MATCH(E9212, $E$1:E9211, 0)))</f>
        <v>4586</v>
      </c>
      <c r="G9212" t="s">
        <v>95</v>
      </c>
      <c r="H9212" t="s">
        <v>11</v>
      </c>
      <c r="I9212" t="s">
        <v>20</v>
      </c>
      <c r="J9212" t="s">
        <v>1565</v>
      </c>
      <c r="K9212" s="17">
        <v>38.39</v>
      </c>
      <c r="L9212" s="17">
        <v>14</v>
      </c>
      <c r="M9212" s="17">
        <v>-25.59</v>
      </c>
      <c r="N9212" s="17" t="str">
        <f>IF(SalesData[[#This Row],[Profit]]&gt;0,"Profit","Loss")</f>
        <v>Loss</v>
      </c>
    </row>
    <row r="9213" spans="1:14" x14ac:dyDescent="0.25">
      <c r="A9213" s="1">
        <v>43049</v>
      </c>
      <c r="B9213" s="3">
        <f t="shared" si="429"/>
        <v>2017</v>
      </c>
      <c r="C9213" s="3">
        <f t="shared" si="430"/>
        <v>11</v>
      </c>
      <c r="D9213" t="s">
        <v>1648</v>
      </c>
      <c r="E9213" t="str">
        <f t="shared" si="431"/>
        <v>Ann Blume20171110</v>
      </c>
      <c r="F9213">
        <f>IF(COUNTIF($E$2:E9213, E9213) = 1, MAX($F$1:F9212) + 1, INDEX($F$1:F9212, MATCH(E9213, $E$1:E9212, 0)))</f>
        <v>4586</v>
      </c>
      <c r="G9213" t="s">
        <v>95</v>
      </c>
      <c r="H9213" t="s">
        <v>39</v>
      </c>
      <c r="I9213" t="s">
        <v>302</v>
      </c>
      <c r="J9213" t="s">
        <v>1858</v>
      </c>
      <c r="K9213" s="17">
        <v>95.99</v>
      </c>
      <c r="L9213" s="17">
        <v>2</v>
      </c>
      <c r="M9213" s="17">
        <v>-64</v>
      </c>
      <c r="N9213" s="17" t="str">
        <f>IF(SalesData[[#This Row],[Profit]]&gt;0,"Profit","Loss")</f>
        <v>Loss</v>
      </c>
    </row>
    <row r="9214" spans="1:14" x14ac:dyDescent="0.25">
      <c r="A9214" s="1">
        <v>43049</v>
      </c>
      <c r="B9214" s="3">
        <f t="shared" si="429"/>
        <v>2017</v>
      </c>
      <c r="C9214" s="3">
        <f t="shared" si="430"/>
        <v>11</v>
      </c>
      <c r="D9214" t="s">
        <v>1648</v>
      </c>
      <c r="E9214" t="str">
        <f t="shared" si="431"/>
        <v>Ann Blume20171110</v>
      </c>
      <c r="F9214">
        <f>IF(COUNTIF($E$2:E9214, E9214) = 1, MAX($F$1:F9213) + 1, INDEX($F$1:F9213, MATCH(E9214, $E$1:E9213, 0)))</f>
        <v>4586</v>
      </c>
      <c r="G9214" t="s">
        <v>95</v>
      </c>
      <c r="H9214" t="s">
        <v>39</v>
      </c>
      <c r="I9214" t="s">
        <v>52</v>
      </c>
      <c r="J9214" t="s">
        <v>1008</v>
      </c>
      <c r="K9214" s="17">
        <v>239.95</v>
      </c>
      <c r="L9214" s="17">
        <v>6</v>
      </c>
      <c r="M9214" s="17">
        <v>-35.99</v>
      </c>
      <c r="N9214" s="17" t="str">
        <f>IF(SalesData[[#This Row],[Profit]]&gt;0,"Profit","Loss")</f>
        <v>Loss</v>
      </c>
    </row>
    <row r="9215" spans="1:14" x14ac:dyDescent="0.25">
      <c r="A9215" s="1">
        <v>43049</v>
      </c>
      <c r="B9215" s="3">
        <f t="shared" si="429"/>
        <v>2017</v>
      </c>
      <c r="C9215" s="3">
        <f t="shared" si="430"/>
        <v>11</v>
      </c>
      <c r="D9215" t="s">
        <v>1648</v>
      </c>
      <c r="E9215" t="str">
        <f t="shared" si="431"/>
        <v>Ann Blume20171110</v>
      </c>
      <c r="F9215">
        <f>IF(COUNTIF($E$2:E9215, E9215) = 1, MAX($F$1:F9214) + 1, INDEX($F$1:F9214, MATCH(E9215, $E$1:E9214, 0)))</f>
        <v>4586</v>
      </c>
      <c r="G9215" t="s">
        <v>95</v>
      </c>
      <c r="H9215" t="s">
        <v>39</v>
      </c>
      <c r="I9215" t="s">
        <v>40</v>
      </c>
      <c r="J9215" t="s">
        <v>762</v>
      </c>
      <c r="K9215" s="17">
        <v>201.58</v>
      </c>
      <c r="L9215" s="17">
        <v>2</v>
      </c>
      <c r="M9215" s="17">
        <v>15.12</v>
      </c>
      <c r="N9215" s="17" t="str">
        <f>IF(SalesData[[#This Row],[Profit]]&gt;0,"Profit","Loss")</f>
        <v>Profit</v>
      </c>
    </row>
    <row r="9216" spans="1:14" x14ac:dyDescent="0.25">
      <c r="A9216" s="1">
        <v>43049</v>
      </c>
      <c r="B9216" s="3">
        <f t="shared" si="429"/>
        <v>2017</v>
      </c>
      <c r="C9216" s="3">
        <f t="shared" si="430"/>
        <v>11</v>
      </c>
      <c r="D9216" t="s">
        <v>1648</v>
      </c>
      <c r="E9216" t="str">
        <f t="shared" si="431"/>
        <v>Ann Blume20171110</v>
      </c>
      <c r="F9216">
        <f>IF(COUNTIF($E$2:E9216, E9216) = 1, MAX($F$1:F9215) + 1, INDEX($F$1:F9215, MATCH(E9216, $E$1:E9215, 0)))</f>
        <v>4586</v>
      </c>
      <c r="G9216" t="s">
        <v>95</v>
      </c>
      <c r="H9216" t="s">
        <v>34</v>
      </c>
      <c r="I9216" t="s">
        <v>35</v>
      </c>
      <c r="J9216" t="s">
        <v>1019</v>
      </c>
      <c r="K9216" s="17">
        <v>899.14</v>
      </c>
      <c r="L9216" s="17">
        <v>4</v>
      </c>
      <c r="M9216" s="17">
        <v>-146.11000000000001</v>
      </c>
      <c r="N9216" s="17" t="str">
        <f>IF(SalesData[[#This Row],[Profit]]&gt;0,"Profit","Loss")</f>
        <v>Loss</v>
      </c>
    </row>
    <row r="9217" spans="1:14" x14ac:dyDescent="0.25">
      <c r="A9217" s="1">
        <v>43049</v>
      </c>
      <c r="B9217" s="3">
        <f t="shared" si="429"/>
        <v>2017</v>
      </c>
      <c r="C9217" s="3">
        <f t="shared" si="430"/>
        <v>11</v>
      </c>
      <c r="D9217" t="s">
        <v>483</v>
      </c>
      <c r="E9217" t="str">
        <f t="shared" si="431"/>
        <v>Frank Hawley20171110</v>
      </c>
      <c r="F9217">
        <f>IF(COUNTIF($E$2:E9217, E9217) = 1, MAX($F$1:F9216) + 1, INDEX($F$1:F9216, MATCH(E9217, $E$1:E9216, 0)))</f>
        <v>4587</v>
      </c>
      <c r="G9217" t="s">
        <v>149</v>
      </c>
      <c r="H9217" t="s">
        <v>11</v>
      </c>
      <c r="I9217" t="s">
        <v>20</v>
      </c>
      <c r="J9217" t="s">
        <v>693</v>
      </c>
      <c r="K9217" s="17">
        <v>931.18</v>
      </c>
      <c r="L9217" s="17">
        <v>3</v>
      </c>
      <c r="M9217" s="17">
        <v>314.27</v>
      </c>
      <c r="N9217" s="17" t="str">
        <f>IF(SalesData[[#This Row],[Profit]]&gt;0,"Profit","Loss")</f>
        <v>Profit</v>
      </c>
    </row>
    <row r="9218" spans="1:14" x14ac:dyDescent="0.25">
      <c r="A9218" s="1">
        <v>43049</v>
      </c>
      <c r="B9218" s="3">
        <f t="shared" ref="B9218:B9281" si="432">YEAR(A9218)</f>
        <v>2017</v>
      </c>
      <c r="C9218" s="3">
        <f t="shared" ref="C9218:C9281" si="433">MONTH(A9218)</f>
        <v>11</v>
      </c>
      <c r="D9218" t="s">
        <v>483</v>
      </c>
      <c r="E9218" t="str">
        <f t="shared" ref="E9218:E9281" si="434">D9218 &amp; TEXT(A9218, "yyyymmdd")</f>
        <v>Frank Hawley20171110</v>
      </c>
      <c r="F9218">
        <f>IF(COUNTIF($E$2:E9218, E9218) = 1, MAX($F$1:F9217) + 1, INDEX($F$1:F9217, MATCH(E9218, $E$1:E9217, 0)))</f>
        <v>4587</v>
      </c>
      <c r="G9218" t="s">
        <v>149</v>
      </c>
      <c r="H9218" t="s">
        <v>39</v>
      </c>
      <c r="I9218" t="s">
        <v>40</v>
      </c>
      <c r="J9218" t="s">
        <v>2312</v>
      </c>
      <c r="K9218" s="17">
        <v>430.88</v>
      </c>
      <c r="L9218" s="17">
        <v>2</v>
      </c>
      <c r="M9218" s="17">
        <v>124.96</v>
      </c>
      <c r="N9218" s="17" t="str">
        <f>IF(SalesData[[#This Row],[Profit]]&gt;0,"Profit","Loss")</f>
        <v>Profit</v>
      </c>
    </row>
    <row r="9219" spans="1:14" x14ac:dyDescent="0.25">
      <c r="A9219" s="1">
        <v>43049</v>
      </c>
      <c r="B9219" s="3">
        <f t="shared" si="432"/>
        <v>2017</v>
      </c>
      <c r="C9219" s="3">
        <f t="shared" si="433"/>
        <v>11</v>
      </c>
      <c r="D9219" t="s">
        <v>1946</v>
      </c>
      <c r="E9219" t="str">
        <f t="shared" si="434"/>
        <v>Edward Becker20171110</v>
      </c>
      <c r="F9219">
        <f>IF(COUNTIF($E$2:E9219, E9219) = 1, MAX($F$1:F9218) + 1, INDEX($F$1:F9218, MATCH(E9219, $E$1:E9218, 0)))</f>
        <v>4588</v>
      </c>
      <c r="G9219" t="s">
        <v>10</v>
      </c>
      <c r="H9219" t="s">
        <v>34</v>
      </c>
      <c r="I9219" t="s">
        <v>47</v>
      </c>
      <c r="J9219" t="s">
        <v>1554</v>
      </c>
      <c r="K9219" s="17">
        <v>341.96</v>
      </c>
      <c r="L9219" s="17">
        <v>5</v>
      </c>
      <c r="M9219" s="17">
        <v>-427.45</v>
      </c>
      <c r="N9219" s="17" t="str">
        <f>IF(SalesData[[#This Row],[Profit]]&gt;0,"Profit","Loss")</f>
        <v>Loss</v>
      </c>
    </row>
    <row r="9220" spans="1:14" x14ac:dyDescent="0.25">
      <c r="A9220" s="1">
        <v>43049</v>
      </c>
      <c r="B9220" s="3">
        <f t="shared" si="432"/>
        <v>2017</v>
      </c>
      <c r="C9220" s="3">
        <f t="shared" si="433"/>
        <v>11</v>
      </c>
      <c r="D9220" t="s">
        <v>1009</v>
      </c>
      <c r="E9220" t="str">
        <f t="shared" si="434"/>
        <v>Nick Crebassa20171110</v>
      </c>
      <c r="F9220">
        <f>IF(COUNTIF($E$2:E9220, E9220) = 1, MAX($F$1:F9219) + 1, INDEX($F$1:F9219, MATCH(E9220, $E$1:E9219, 0)))</f>
        <v>4589</v>
      </c>
      <c r="G9220" t="s">
        <v>164</v>
      </c>
      <c r="H9220" t="s">
        <v>11</v>
      </c>
      <c r="I9220" t="s">
        <v>20</v>
      </c>
      <c r="J9220" t="s">
        <v>1959</v>
      </c>
      <c r="K9220" s="17">
        <v>26.35</v>
      </c>
      <c r="L9220" s="17">
        <v>3</v>
      </c>
      <c r="M9220" s="17">
        <v>9.5500000000000007</v>
      </c>
      <c r="N9220" s="17" t="str">
        <f>IF(SalesData[[#This Row],[Profit]]&gt;0,"Profit","Loss")</f>
        <v>Profit</v>
      </c>
    </row>
    <row r="9221" spans="1:14" x14ac:dyDescent="0.25">
      <c r="A9221" s="1">
        <v>43049</v>
      </c>
      <c r="B9221" s="3">
        <f t="shared" si="432"/>
        <v>2017</v>
      </c>
      <c r="C9221" s="3">
        <f t="shared" si="433"/>
        <v>11</v>
      </c>
      <c r="D9221" t="s">
        <v>398</v>
      </c>
      <c r="E9221" t="str">
        <f t="shared" si="434"/>
        <v>Daniel Raglin20171110</v>
      </c>
      <c r="F9221">
        <f>IF(COUNTIF($E$2:E9221, E9221) = 1, MAX($F$1:F9220) + 1, INDEX($F$1:F9220, MATCH(E9221, $E$1:E9220, 0)))</f>
        <v>4590</v>
      </c>
      <c r="G9221" t="s">
        <v>123</v>
      </c>
      <c r="H9221" t="s">
        <v>11</v>
      </c>
      <c r="I9221" t="s">
        <v>20</v>
      </c>
      <c r="J9221" t="s">
        <v>1210</v>
      </c>
      <c r="K9221" s="17">
        <v>11.52</v>
      </c>
      <c r="L9221" s="17">
        <v>5</v>
      </c>
      <c r="M9221" s="17">
        <v>-7.68</v>
      </c>
      <c r="N9221" s="17" t="str">
        <f>IF(SalesData[[#This Row],[Profit]]&gt;0,"Profit","Loss")</f>
        <v>Loss</v>
      </c>
    </row>
    <row r="9222" spans="1:14" x14ac:dyDescent="0.25">
      <c r="A9222" s="1">
        <v>43049</v>
      </c>
      <c r="B9222" s="3">
        <f t="shared" si="432"/>
        <v>2017</v>
      </c>
      <c r="C9222" s="3">
        <f t="shared" si="433"/>
        <v>11</v>
      </c>
      <c r="D9222" t="s">
        <v>1846</v>
      </c>
      <c r="E9222" t="str">
        <f t="shared" si="434"/>
        <v>Thomas Brumley20171110</v>
      </c>
      <c r="F9222">
        <f>IF(COUNTIF($E$2:E9222, E9222) = 1, MAX($F$1:F9221) + 1, INDEX($F$1:F9221, MATCH(E9222, $E$1:E9221, 0)))</f>
        <v>4591</v>
      </c>
      <c r="G9222" t="s">
        <v>27</v>
      </c>
      <c r="H9222" t="s">
        <v>11</v>
      </c>
      <c r="I9222" t="s">
        <v>24</v>
      </c>
      <c r="J9222" t="s">
        <v>566</v>
      </c>
      <c r="K9222" s="17">
        <v>7.8</v>
      </c>
      <c r="L9222" s="17">
        <v>3</v>
      </c>
      <c r="M9222" s="17">
        <v>2.11</v>
      </c>
      <c r="N9222" s="17" t="str">
        <f>IF(SalesData[[#This Row],[Profit]]&gt;0,"Profit","Loss")</f>
        <v>Profit</v>
      </c>
    </row>
    <row r="9223" spans="1:14" x14ac:dyDescent="0.25">
      <c r="A9223" s="1">
        <v>43049</v>
      </c>
      <c r="B9223" s="3">
        <f t="shared" si="432"/>
        <v>2017</v>
      </c>
      <c r="C9223" s="3">
        <f t="shared" si="433"/>
        <v>11</v>
      </c>
      <c r="D9223" t="s">
        <v>904</v>
      </c>
      <c r="E9223" t="str">
        <f t="shared" si="434"/>
        <v>Michael Chen20171110</v>
      </c>
      <c r="F9223">
        <f>IF(COUNTIF($E$2:E9223, E9223) = 1, MAX($F$1:F9222) + 1, INDEX($F$1:F9222, MATCH(E9223, $E$1:E9222, 0)))</f>
        <v>4592</v>
      </c>
      <c r="G9223" t="s">
        <v>164</v>
      </c>
      <c r="H9223" t="s">
        <v>11</v>
      </c>
      <c r="I9223" t="s">
        <v>92</v>
      </c>
      <c r="J9223" t="s">
        <v>2090</v>
      </c>
      <c r="K9223" s="17">
        <v>400.8</v>
      </c>
      <c r="L9223" s="17">
        <v>5</v>
      </c>
      <c r="M9223" s="17">
        <v>112.22</v>
      </c>
      <c r="N9223" s="17" t="str">
        <f>IF(SalesData[[#This Row],[Profit]]&gt;0,"Profit","Loss")</f>
        <v>Profit</v>
      </c>
    </row>
    <row r="9224" spans="1:14" x14ac:dyDescent="0.25">
      <c r="A9224" s="1">
        <v>43049</v>
      </c>
      <c r="B9224" s="3">
        <f t="shared" si="432"/>
        <v>2017</v>
      </c>
      <c r="C9224" s="3">
        <f t="shared" si="433"/>
        <v>11</v>
      </c>
      <c r="D9224" t="s">
        <v>904</v>
      </c>
      <c r="E9224" t="str">
        <f t="shared" si="434"/>
        <v>Michael Chen20171110</v>
      </c>
      <c r="F9224">
        <f>IF(COUNTIF($E$2:E9224, E9224) = 1, MAX($F$1:F9223) + 1, INDEX($F$1:F9223, MATCH(E9224, $E$1:E9223, 0)))</f>
        <v>4592</v>
      </c>
      <c r="G9224" t="s">
        <v>164</v>
      </c>
      <c r="H9224" t="s">
        <v>11</v>
      </c>
      <c r="I9224" t="s">
        <v>20</v>
      </c>
      <c r="J9224" t="s">
        <v>311</v>
      </c>
      <c r="K9224" s="17">
        <v>28.79</v>
      </c>
      <c r="L9224" s="17">
        <v>1</v>
      </c>
      <c r="M9224" s="17">
        <v>10.08</v>
      </c>
      <c r="N9224" s="17" t="str">
        <f>IF(SalesData[[#This Row],[Profit]]&gt;0,"Profit","Loss")</f>
        <v>Profit</v>
      </c>
    </row>
    <row r="9225" spans="1:14" x14ac:dyDescent="0.25">
      <c r="A9225" s="1">
        <v>43049</v>
      </c>
      <c r="B9225" s="3">
        <f t="shared" si="432"/>
        <v>2017</v>
      </c>
      <c r="C9225" s="3">
        <f t="shared" si="433"/>
        <v>11</v>
      </c>
      <c r="D9225" t="s">
        <v>826</v>
      </c>
      <c r="E9225" t="str">
        <f t="shared" si="434"/>
        <v>Gary Hwang20171110</v>
      </c>
      <c r="F9225">
        <f>IF(COUNTIF($E$2:E9225, E9225) = 1, MAX($F$1:F9224) + 1, INDEX($F$1:F9224, MATCH(E9225, $E$1:E9224, 0)))</f>
        <v>4593</v>
      </c>
      <c r="G9225" t="s">
        <v>27</v>
      </c>
      <c r="H9225" t="s">
        <v>39</v>
      </c>
      <c r="I9225" t="s">
        <v>52</v>
      </c>
      <c r="J9225" t="s">
        <v>1690</v>
      </c>
      <c r="K9225" s="17">
        <v>111.79</v>
      </c>
      <c r="L9225" s="17">
        <v>7</v>
      </c>
      <c r="M9225" s="17">
        <v>43.6</v>
      </c>
      <c r="N9225" s="17" t="str">
        <f>IF(SalesData[[#This Row],[Profit]]&gt;0,"Profit","Loss")</f>
        <v>Profit</v>
      </c>
    </row>
    <row r="9226" spans="1:14" x14ac:dyDescent="0.25">
      <c r="A9226" s="1">
        <v>43049</v>
      </c>
      <c r="B9226" s="3">
        <f t="shared" si="432"/>
        <v>2017</v>
      </c>
      <c r="C9226" s="3">
        <f t="shared" si="433"/>
        <v>11</v>
      </c>
      <c r="D9226" t="s">
        <v>32</v>
      </c>
      <c r="E9226" t="str">
        <f t="shared" si="434"/>
        <v>Maria Etezadi20171110</v>
      </c>
      <c r="F9226">
        <f>IF(COUNTIF($E$2:E9226, E9226) = 1, MAX($F$1:F9225) + 1, INDEX($F$1:F9225, MATCH(E9226, $E$1:E9225, 0)))</f>
        <v>4594</v>
      </c>
      <c r="G9226" t="s">
        <v>27</v>
      </c>
      <c r="H9226" t="s">
        <v>34</v>
      </c>
      <c r="I9226" t="s">
        <v>35</v>
      </c>
      <c r="J9226" t="s">
        <v>1691</v>
      </c>
      <c r="K9226" s="17">
        <v>241.42</v>
      </c>
      <c r="L9226" s="17">
        <v>2</v>
      </c>
      <c r="M9226" s="17">
        <v>-36.21</v>
      </c>
      <c r="N9226" s="17" t="str">
        <f>IF(SalesData[[#This Row],[Profit]]&gt;0,"Profit","Loss")</f>
        <v>Loss</v>
      </c>
    </row>
    <row r="9227" spans="1:14" x14ac:dyDescent="0.25">
      <c r="A9227" s="1">
        <v>43050</v>
      </c>
      <c r="B9227" s="3">
        <f t="shared" si="432"/>
        <v>2017</v>
      </c>
      <c r="C9227" s="3">
        <f t="shared" si="433"/>
        <v>11</v>
      </c>
      <c r="D9227" t="s">
        <v>683</v>
      </c>
      <c r="E9227" t="str">
        <f t="shared" si="434"/>
        <v>Tamara Dahlen20171111</v>
      </c>
      <c r="F9227">
        <f>IF(COUNTIF($E$2:E9227, E9227) = 1, MAX($F$1:F9226) + 1, INDEX($F$1:F9226, MATCH(E9227, $E$1:E9226, 0)))</f>
        <v>4595</v>
      </c>
      <c r="G9227" t="s">
        <v>10</v>
      </c>
      <c r="H9227" t="s">
        <v>11</v>
      </c>
      <c r="I9227" t="s">
        <v>16</v>
      </c>
      <c r="J9227" t="s">
        <v>1632</v>
      </c>
      <c r="K9227" s="17">
        <v>10.44</v>
      </c>
      <c r="L9227" s="17">
        <v>5</v>
      </c>
      <c r="M9227" s="17">
        <v>3.39</v>
      </c>
      <c r="N9227" s="17" t="str">
        <f>IF(SalesData[[#This Row],[Profit]]&gt;0,"Profit","Loss")</f>
        <v>Profit</v>
      </c>
    </row>
    <row r="9228" spans="1:14" x14ac:dyDescent="0.25">
      <c r="A9228" s="1">
        <v>43050</v>
      </c>
      <c r="B9228" s="3">
        <f t="shared" si="432"/>
        <v>2017</v>
      </c>
      <c r="C9228" s="3">
        <f t="shared" si="433"/>
        <v>11</v>
      </c>
      <c r="D9228" t="s">
        <v>683</v>
      </c>
      <c r="E9228" t="str">
        <f t="shared" si="434"/>
        <v>Tamara Dahlen20171111</v>
      </c>
      <c r="F9228">
        <f>IF(COUNTIF($E$2:E9228, E9228) = 1, MAX($F$1:F9227) + 1, INDEX($F$1:F9227, MATCH(E9228, $E$1:E9227, 0)))</f>
        <v>4595</v>
      </c>
      <c r="G9228" t="s">
        <v>10</v>
      </c>
      <c r="H9228" t="s">
        <v>11</v>
      </c>
      <c r="I9228" t="s">
        <v>20</v>
      </c>
      <c r="J9228" t="s">
        <v>2218</v>
      </c>
      <c r="K9228" s="17">
        <v>18.34</v>
      </c>
      <c r="L9228" s="17">
        <v>4</v>
      </c>
      <c r="M9228" s="17">
        <v>-32.090000000000003</v>
      </c>
      <c r="N9228" s="17" t="str">
        <f>IF(SalesData[[#This Row],[Profit]]&gt;0,"Profit","Loss")</f>
        <v>Loss</v>
      </c>
    </row>
    <row r="9229" spans="1:14" x14ac:dyDescent="0.25">
      <c r="A9229" s="1">
        <v>43050</v>
      </c>
      <c r="B9229" s="3">
        <f t="shared" si="432"/>
        <v>2017</v>
      </c>
      <c r="C9229" s="3">
        <f t="shared" si="433"/>
        <v>11</v>
      </c>
      <c r="D9229" t="s">
        <v>2580</v>
      </c>
      <c r="E9229" t="str">
        <f t="shared" si="434"/>
        <v>Max Ludwig20171111</v>
      </c>
      <c r="F9229">
        <f>IF(COUNTIF($E$2:E9229, E9229) = 1, MAX($F$1:F9228) + 1, INDEX($F$1:F9228, MATCH(E9229, $E$1:E9228, 0)))</f>
        <v>4596</v>
      </c>
      <c r="G9229" t="s">
        <v>78</v>
      </c>
      <c r="H9229" t="s">
        <v>11</v>
      </c>
      <c r="I9229" t="s">
        <v>12</v>
      </c>
      <c r="J9229" t="s">
        <v>2108</v>
      </c>
      <c r="K9229" s="17">
        <v>10.37</v>
      </c>
      <c r="L9229" s="17">
        <v>2</v>
      </c>
      <c r="M9229" s="17">
        <v>3.63</v>
      </c>
      <c r="N9229" s="17" t="str">
        <f>IF(SalesData[[#This Row],[Profit]]&gt;0,"Profit","Loss")</f>
        <v>Profit</v>
      </c>
    </row>
    <row r="9230" spans="1:14" x14ac:dyDescent="0.25">
      <c r="A9230" s="1">
        <v>43050</v>
      </c>
      <c r="B9230" s="3">
        <f t="shared" si="432"/>
        <v>2017</v>
      </c>
      <c r="C9230" s="3">
        <f t="shared" si="433"/>
        <v>11</v>
      </c>
      <c r="D9230" t="s">
        <v>185</v>
      </c>
      <c r="E9230" t="str">
        <f t="shared" si="434"/>
        <v>Guy Armstrong20171111</v>
      </c>
      <c r="F9230">
        <f>IF(COUNTIF($E$2:E9230, E9230) = 1, MAX($F$1:F9229) + 1, INDEX($F$1:F9229, MATCH(E9230, $E$1:E9229, 0)))</f>
        <v>4597</v>
      </c>
      <c r="G9230" t="s">
        <v>27</v>
      </c>
      <c r="H9230" t="s">
        <v>11</v>
      </c>
      <c r="I9230" t="s">
        <v>92</v>
      </c>
      <c r="J9230" t="s">
        <v>333</v>
      </c>
      <c r="K9230" s="17">
        <v>10.89</v>
      </c>
      <c r="L9230" s="17">
        <v>1</v>
      </c>
      <c r="M9230" s="17">
        <v>2.83</v>
      </c>
      <c r="N9230" s="17" t="str">
        <f>IF(SalesData[[#This Row],[Profit]]&gt;0,"Profit","Loss")</f>
        <v>Profit</v>
      </c>
    </row>
    <row r="9231" spans="1:14" x14ac:dyDescent="0.25">
      <c r="A9231" s="1">
        <v>43050</v>
      </c>
      <c r="B9231" s="3">
        <f t="shared" si="432"/>
        <v>2017</v>
      </c>
      <c r="C9231" s="3">
        <f t="shared" si="433"/>
        <v>11</v>
      </c>
      <c r="D9231" t="s">
        <v>185</v>
      </c>
      <c r="E9231" t="str">
        <f t="shared" si="434"/>
        <v>Guy Armstrong20171111</v>
      </c>
      <c r="F9231">
        <f>IF(COUNTIF($E$2:E9231, E9231) = 1, MAX($F$1:F9230) + 1, INDEX($F$1:F9230, MATCH(E9231, $E$1:E9230, 0)))</f>
        <v>4597</v>
      </c>
      <c r="G9231" t="s">
        <v>27</v>
      </c>
      <c r="H9231" t="s">
        <v>11</v>
      </c>
      <c r="I9231" t="s">
        <v>12</v>
      </c>
      <c r="J9231" t="s">
        <v>2386</v>
      </c>
      <c r="K9231" s="17">
        <v>19.440000000000001</v>
      </c>
      <c r="L9231" s="17">
        <v>3</v>
      </c>
      <c r="M9231" s="17">
        <v>9.33</v>
      </c>
      <c r="N9231" s="17" t="str">
        <f>IF(SalesData[[#This Row],[Profit]]&gt;0,"Profit","Loss")</f>
        <v>Profit</v>
      </c>
    </row>
    <row r="9232" spans="1:14" x14ac:dyDescent="0.25">
      <c r="A9232" s="1">
        <v>43050</v>
      </c>
      <c r="B9232" s="3">
        <f t="shared" si="432"/>
        <v>2017</v>
      </c>
      <c r="C9232" s="3">
        <f t="shared" si="433"/>
        <v>11</v>
      </c>
      <c r="D9232" t="s">
        <v>185</v>
      </c>
      <c r="E9232" t="str">
        <f t="shared" si="434"/>
        <v>Guy Armstrong20171111</v>
      </c>
      <c r="F9232">
        <f>IF(COUNTIF($E$2:E9232, E9232) = 1, MAX($F$1:F9231) + 1, INDEX($F$1:F9231, MATCH(E9232, $E$1:E9231, 0)))</f>
        <v>4597</v>
      </c>
      <c r="G9232" t="s">
        <v>27</v>
      </c>
      <c r="H9232" t="s">
        <v>11</v>
      </c>
      <c r="I9232" t="s">
        <v>20</v>
      </c>
      <c r="J9232" t="s">
        <v>701</v>
      </c>
      <c r="K9232" s="17">
        <v>121.6</v>
      </c>
      <c r="L9232" s="17">
        <v>5</v>
      </c>
      <c r="M9232" s="17">
        <v>39.520000000000003</v>
      </c>
      <c r="N9232" s="17" t="str">
        <f>IF(SalesData[[#This Row],[Profit]]&gt;0,"Profit","Loss")</f>
        <v>Profit</v>
      </c>
    </row>
    <row r="9233" spans="1:14" x14ac:dyDescent="0.25">
      <c r="A9233" s="1">
        <v>43050</v>
      </c>
      <c r="B9233" s="3">
        <f t="shared" si="432"/>
        <v>2017</v>
      </c>
      <c r="C9233" s="3">
        <f t="shared" si="433"/>
        <v>11</v>
      </c>
      <c r="D9233" t="s">
        <v>915</v>
      </c>
      <c r="E9233" t="str">
        <f t="shared" si="434"/>
        <v>Emily Phan20171111</v>
      </c>
      <c r="F9233">
        <f>IF(COUNTIF($E$2:E9233, E9233) = 1, MAX($F$1:F9232) + 1, INDEX($F$1:F9232, MATCH(E9233, $E$1:E9232, 0)))</f>
        <v>4598</v>
      </c>
      <c r="G9233" t="s">
        <v>110</v>
      </c>
      <c r="H9233" t="s">
        <v>11</v>
      </c>
      <c r="I9233" t="s">
        <v>24</v>
      </c>
      <c r="J9233" t="s">
        <v>2682</v>
      </c>
      <c r="K9233" s="17">
        <v>181.86</v>
      </c>
      <c r="L9233" s="17">
        <v>7</v>
      </c>
      <c r="M9233" s="17">
        <v>50.92</v>
      </c>
      <c r="N9233" s="17" t="str">
        <f>IF(SalesData[[#This Row],[Profit]]&gt;0,"Profit","Loss")</f>
        <v>Profit</v>
      </c>
    </row>
    <row r="9234" spans="1:14" x14ac:dyDescent="0.25">
      <c r="A9234" s="1">
        <v>43050</v>
      </c>
      <c r="B9234" s="3">
        <f t="shared" si="432"/>
        <v>2017</v>
      </c>
      <c r="C9234" s="3">
        <f t="shared" si="433"/>
        <v>11</v>
      </c>
      <c r="D9234" t="s">
        <v>1563</v>
      </c>
      <c r="E9234" t="str">
        <f t="shared" si="434"/>
        <v>William Brown20171111</v>
      </c>
      <c r="F9234">
        <f>IF(COUNTIF($E$2:E9234, E9234) = 1, MAX($F$1:F9233) + 1, INDEX($F$1:F9233, MATCH(E9234, $E$1:E9233, 0)))</f>
        <v>4599</v>
      </c>
      <c r="G9234" t="s">
        <v>395</v>
      </c>
      <c r="H9234" t="s">
        <v>11</v>
      </c>
      <c r="I9234" t="s">
        <v>43</v>
      </c>
      <c r="J9234" t="s">
        <v>1109</v>
      </c>
      <c r="K9234" s="17">
        <v>45.92</v>
      </c>
      <c r="L9234" s="17">
        <v>4</v>
      </c>
      <c r="M9234" s="17">
        <v>21.58</v>
      </c>
      <c r="N9234" s="17" t="str">
        <f>IF(SalesData[[#This Row],[Profit]]&gt;0,"Profit","Loss")</f>
        <v>Profit</v>
      </c>
    </row>
    <row r="9235" spans="1:14" x14ac:dyDescent="0.25">
      <c r="A9235" s="1">
        <v>43050</v>
      </c>
      <c r="B9235" s="3">
        <f t="shared" si="432"/>
        <v>2017</v>
      </c>
      <c r="C9235" s="3">
        <f t="shared" si="433"/>
        <v>11</v>
      </c>
      <c r="D9235" t="s">
        <v>2100</v>
      </c>
      <c r="E9235" t="str">
        <f t="shared" si="434"/>
        <v>Catherine Glotzbach20171111</v>
      </c>
      <c r="F9235">
        <f>IF(COUNTIF($E$2:E9235, E9235) = 1, MAX($F$1:F9234) + 1, INDEX($F$1:F9234, MATCH(E9235, $E$1:E9234, 0)))</f>
        <v>4600</v>
      </c>
      <c r="G9235" t="s">
        <v>157</v>
      </c>
      <c r="H9235" t="s">
        <v>11</v>
      </c>
      <c r="I9235" t="s">
        <v>20</v>
      </c>
      <c r="J9235" t="s">
        <v>1202</v>
      </c>
      <c r="K9235" s="17">
        <v>18.239999999999998</v>
      </c>
      <c r="L9235" s="17">
        <v>3</v>
      </c>
      <c r="M9235" s="17">
        <v>8.57</v>
      </c>
      <c r="N9235" s="17" t="str">
        <f>IF(SalesData[[#This Row],[Profit]]&gt;0,"Profit","Loss")</f>
        <v>Profit</v>
      </c>
    </row>
    <row r="9236" spans="1:14" x14ac:dyDescent="0.25">
      <c r="A9236" s="1">
        <v>43050</v>
      </c>
      <c r="B9236" s="3">
        <f t="shared" si="432"/>
        <v>2017</v>
      </c>
      <c r="C9236" s="3">
        <f t="shared" si="433"/>
        <v>11</v>
      </c>
      <c r="D9236" t="s">
        <v>2319</v>
      </c>
      <c r="E9236" t="str">
        <f t="shared" si="434"/>
        <v>Meg Tillman20171111</v>
      </c>
      <c r="F9236">
        <f>IF(COUNTIF($E$2:E9236, E9236) = 1, MAX($F$1:F9235) + 1, INDEX($F$1:F9235, MATCH(E9236, $E$1:E9235, 0)))</f>
        <v>4601</v>
      </c>
      <c r="G9236" t="s">
        <v>149</v>
      </c>
      <c r="H9236" t="s">
        <v>11</v>
      </c>
      <c r="I9236" t="s">
        <v>18</v>
      </c>
      <c r="J9236" t="s">
        <v>2640</v>
      </c>
      <c r="K9236" s="17">
        <v>35.479999999999997</v>
      </c>
      <c r="L9236" s="17">
        <v>1</v>
      </c>
      <c r="M9236" s="17">
        <v>0</v>
      </c>
      <c r="N9236" s="17" t="str">
        <f>IF(SalesData[[#This Row],[Profit]]&gt;0,"Profit","Loss")</f>
        <v>Loss</v>
      </c>
    </row>
    <row r="9237" spans="1:14" x14ac:dyDescent="0.25">
      <c r="A9237" s="1">
        <v>43050</v>
      </c>
      <c r="B9237" s="3">
        <f t="shared" si="432"/>
        <v>2017</v>
      </c>
      <c r="C9237" s="3">
        <f t="shared" si="433"/>
        <v>11</v>
      </c>
      <c r="D9237" t="s">
        <v>2103</v>
      </c>
      <c r="E9237" t="str">
        <f t="shared" si="434"/>
        <v>Brenda Bowman20171111</v>
      </c>
      <c r="F9237">
        <f>IF(COUNTIF($E$2:E9237, E9237) = 1, MAX($F$1:F9236) + 1, INDEX($F$1:F9236, MATCH(E9237, $E$1:E9236, 0)))</f>
        <v>4602</v>
      </c>
      <c r="G9237" t="s">
        <v>123</v>
      </c>
      <c r="H9237" t="s">
        <v>11</v>
      </c>
      <c r="I9237" t="s">
        <v>92</v>
      </c>
      <c r="J9237" t="s">
        <v>1853</v>
      </c>
      <c r="K9237" s="17">
        <v>1158.1199999999999</v>
      </c>
      <c r="L9237" s="17">
        <v>5</v>
      </c>
      <c r="M9237" s="17">
        <v>130.29</v>
      </c>
      <c r="N9237" s="17" t="str">
        <f>IF(SalesData[[#This Row],[Profit]]&gt;0,"Profit","Loss")</f>
        <v>Profit</v>
      </c>
    </row>
    <row r="9238" spans="1:14" x14ac:dyDescent="0.25">
      <c r="A9238" s="1">
        <v>43050</v>
      </c>
      <c r="B9238" s="3">
        <f t="shared" si="432"/>
        <v>2017</v>
      </c>
      <c r="C9238" s="3">
        <f t="shared" si="433"/>
        <v>11</v>
      </c>
      <c r="D9238" t="s">
        <v>921</v>
      </c>
      <c r="E9238" t="str">
        <f t="shared" si="434"/>
        <v>Michelle Huthwaite20171111</v>
      </c>
      <c r="F9238">
        <f>IF(COUNTIF($E$2:E9238, E9238) = 1, MAX($F$1:F9237) + 1, INDEX($F$1:F9237, MATCH(E9238, $E$1:E9237, 0)))</f>
        <v>4603</v>
      </c>
      <c r="G9238" t="s">
        <v>120</v>
      </c>
      <c r="H9238" t="s">
        <v>34</v>
      </c>
      <c r="I9238" t="s">
        <v>47</v>
      </c>
      <c r="J9238" t="s">
        <v>1794</v>
      </c>
      <c r="K9238" s="17">
        <v>88.92</v>
      </c>
      <c r="L9238" s="17">
        <v>5</v>
      </c>
      <c r="M9238" s="17">
        <v>14.45</v>
      </c>
      <c r="N9238" s="17" t="str">
        <f>IF(SalesData[[#This Row],[Profit]]&gt;0,"Profit","Loss")</f>
        <v>Profit</v>
      </c>
    </row>
    <row r="9239" spans="1:14" x14ac:dyDescent="0.25">
      <c r="A9239" s="1">
        <v>43050</v>
      </c>
      <c r="B9239" s="3">
        <f t="shared" si="432"/>
        <v>2017</v>
      </c>
      <c r="C9239" s="3">
        <f t="shared" si="433"/>
        <v>11</v>
      </c>
      <c r="D9239" t="s">
        <v>1846</v>
      </c>
      <c r="E9239" t="str">
        <f t="shared" si="434"/>
        <v>Thomas Brumley20171111</v>
      </c>
      <c r="F9239">
        <f>IF(COUNTIF($E$2:E9239, E9239) = 1, MAX($F$1:F9238) + 1, INDEX($F$1:F9238, MATCH(E9239, $E$1:E9238, 0)))</f>
        <v>4604</v>
      </c>
      <c r="G9239" t="s">
        <v>27</v>
      </c>
      <c r="H9239" t="s">
        <v>34</v>
      </c>
      <c r="I9239" t="s">
        <v>47</v>
      </c>
      <c r="J9239" t="s">
        <v>591</v>
      </c>
      <c r="K9239" s="17">
        <v>34.92</v>
      </c>
      <c r="L9239" s="17">
        <v>4</v>
      </c>
      <c r="M9239" s="17">
        <v>11.87</v>
      </c>
      <c r="N9239" s="17" t="str">
        <f>IF(SalesData[[#This Row],[Profit]]&gt;0,"Profit","Loss")</f>
        <v>Profit</v>
      </c>
    </row>
    <row r="9240" spans="1:14" x14ac:dyDescent="0.25">
      <c r="A9240" s="1">
        <v>43050</v>
      </c>
      <c r="B9240" s="3">
        <f t="shared" si="432"/>
        <v>2017</v>
      </c>
      <c r="C9240" s="3">
        <f t="shared" si="433"/>
        <v>11</v>
      </c>
      <c r="D9240" t="s">
        <v>635</v>
      </c>
      <c r="E9240" t="str">
        <f t="shared" si="434"/>
        <v>Patrick Gardner20171111</v>
      </c>
      <c r="F9240">
        <f>IF(COUNTIF($E$2:E9240, E9240) = 1, MAX($F$1:F9239) + 1, INDEX($F$1:F9239, MATCH(E9240, $E$1:E9239, 0)))</f>
        <v>4605</v>
      </c>
      <c r="G9240" t="s">
        <v>10</v>
      </c>
      <c r="H9240" t="s">
        <v>39</v>
      </c>
      <c r="I9240" t="s">
        <v>40</v>
      </c>
      <c r="J9240" t="s">
        <v>2006</v>
      </c>
      <c r="K9240" s="17">
        <v>35.18</v>
      </c>
      <c r="L9240" s="17">
        <v>2</v>
      </c>
      <c r="M9240" s="17">
        <v>12.31</v>
      </c>
      <c r="N9240" s="17" t="str">
        <f>IF(SalesData[[#This Row],[Profit]]&gt;0,"Profit","Loss")</f>
        <v>Profit</v>
      </c>
    </row>
    <row r="9241" spans="1:14" x14ac:dyDescent="0.25">
      <c r="A9241" s="1">
        <v>43050</v>
      </c>
      <c r="B9241" s="3">
        <f t="shared" si="432"/>
        <v>2017</v>
      </c>
      <c r="C9241" s="3">
        <f t="shared" si="433"/>
        <v>11</v>
      </c>
      <c r="D9241" t="s">
        <v>1617</v>
      </c>
      <c r="E9241" t="str">
        <f t="shared" si="434"/>
        <v>Jeremy Lonsdale20171111</v>
      </c>
      <c r="F9241">
        <f>IF(COUNTIF($E$2:E9241, E9241) = 1, MAX($F$1:F9240) + 1, INDEX($F$1:F9240, MATCH(E9241, $E$1:E9240, 0)))</f>
        <v>4606</v>
      </c>
      <c r="G9241" t="s">
        <v>140</v>
      </c>
      <c r="H9241" t="s">
        <v>11</v>
      </c>
      <c r="I9241" t="s">
        <v>200</v>
      </c>
      <c r="J9241" t="s">
        <v>1154</v>
      </c>
      <c r="K9241" s="17">
        <v>25.5</v>
      </c>
      <c r="L9241" s="17">
        <v>3</v>
      </c>
      <c r="M9241" s="17">
        <v>6.63</v>
      </c>
      <c r="N9241" s="17" t="str">
        <f>IF(SalesData[[#This Row],[Profit]]&gt;0,"Profit","Loss")</f>
        <v>Profit</v>
      </c>
    </row>
    <row r="9242" spans="1:14" x14ac:dyDescent="0.25">
      <c r="A9242" s="1">
        <v>43051</v>
      </c>
      <c r="B9242" s="3">
        <f t="shared" si="432"/>
        <v>2017</v>
      </c>
      <c r="C9242" s="3">
        <f t="shared" si="433"/>
        <v>11</v>
      </c>
      <c r="D9242" t="s">
        <v>2053</v>
      </c>
      <c r="E9242" t="str">
        <f t="shared" si="434"/>
        <v>David Bremer20171112</v>
      </c>
      <c r="F9242">
        <f>IF(COUNTIF($E$2:E9242, E9242) = 1, MAX($F$1:F9241) + 1, INDEX($F$1:F9241, MATCH(E9242, $E$1:E9241, 0)))</f>
        <v>4607</v>
      </c>
      <c r="G9242" t="s">
        <v>27</v>
      </c>
      <c r="H9242" t="s">
        <v>11</v>
      </c>
      <c r="I9242" t="s">
        <v>12</v>
      </c>
      <c r="J9242" t="s">
        <v>1591</v>
      </c>
      <c r="K9242" s="17">
        <v>10.56</v>
      </c>
      <c r="L9242" s="17">
        <v>2</v>
      </c>
      <c r="M9242" s="17">
        <v>4.75</v>
      </c>
      <c r="N9242" s="17" t="str">
        <f>IF(SalesData[[#This Row],[Profit]]&gt;0,"Profit","Loss")</f>
        <v>Profit</v>
      </c>
    </row>
    <row r="9243" spans="1:14" x14ac:dyDescent="0.25">
      <c r="A9243" s="1">
        <v>43051</v>
      </c>
      <c r="B9243" s="3">
        <f t="shared" si="432"/>
        <v>2017</v>
      </c>
      <c r="C9243" s="3">
        <f t="shared" si="433"/>
        <v>11</v>
      </c>
      <c r="D9243" t="s">
        <v>922</v>
      </c>
      <c r="E9243" t="str">
        <f t="shared" si="434"/>
        <v>Ed Braxton20171112</v>
      </c>
      <c r="F9243">
        <f>IF(COUNTIF($E$2:E9243, E9243) = 1, MAX($F$1:F9242) + 1, INDEX($F$1:F9242, MATCH(E9243, $E$1:E9242, 0)))</f>
        <v>4608</v>
      </c>
      <c r="G9243" t="s">
        <v>149</v>
      </c>
      <c r="H9243" t="s">
        <v>11</v>
      </c>
      <c r="I9243" t="s">
        <v>20</v>
      </c>
      <c r="J9243" t="s">
        <v>1386</v>
      </c>
      <c r="K9243" s="17">
        <v>15.92</v>
      </c>
      <c r="L9243" s="17">
        <v>5</v>
      </c>
      <c r="M9243" s="17">
        <v>5.37</v>
      </c>
      <c r="N9243" s="17" t="str">
        <f>IF(SalesData[[#This Row],[Profit]]&gt;0,"Profit","Loss")</f>
        <v>Profit</v>
      </c>
    </row>
    <row r="9244" spans="1:14" x14ac:dyDescent="0.25">
      <c r="A9244" s="1">
        <v>43051</v>
      </c>
      <c r="B9244" s="3">
        <f t="shared" si="432"/>
        <v>2017</v>
      </c>
      <c r="C9244" s="3">
        <f t="shared" si="433"/>
        <v>11</v>
      </c>
      <c r="D9244" t="s">
        <v>1687</v>
      </c>
      <c r="E9244" t="str">
        <f t="shared" si="434"/>
        <v>Nathan Gelder20171112</v>
      </c>
      <c r="F9244">
        <f>IF(COUNTIF($E$2:E9244, E9244) = 1, MAX($F$1:F9243) + 1, INDEX($F$1:F9243, MATCH(E9244, $E$1:E9243, 0)))</f>
        <v>4609</v>
      </c>
      <c r="G9244" t="s">
        <v>10</v>
      </c>
      <c r="H9244" t="s">
        <v>11</v>
      </c>
      <c r="I9244" t="s">
        <v>12</v>
      </c>
      <c r="J9244" t="s">
        <v>1961</v>
      </c>
      <c r="K9244" s="17">
        <v>16.059999999999999</v>
      </c>
      <c r="L9244" s="17">
        <v>3</v>
      </c>
      <c r="M9244" s="17">
        <v>5.82</v>
      </c>
      <c r="N9244" s="17" t="str">
        <f>IF(SalesData[[#This Row],[Profit]]&gt;0,"Profit","Loss")</f>
        <v>Profit</v>
      </c>
    </row>
    <row r="9245" spans="1:14" x14ac:dyDescent="0.25">
      <c r="A9245" s="1">
        <v>43051</v>
      </c>
      <c r="B9245" s="3">
        <f t="shared" si="432"/>
        <v>2017</v>
      </c>
      <c r="C9245" s="3">
        <f t="shared" si="433"/>
        <v>11</v>
      </c>
      <c r="D9245" t="s">
        <v>1687</v>
      </c>
      <c r="E9245" t="str">
        <f t="shared" si="434"/>
        <v>Nathan Gelder20171112</v>
      </c>
      <c r="F9245">
        <f>IF(COUNTIF($E$2:E9245, E9245) = 1, MAX($F$1:F9244) + 1, INDEX($F$1:F9244, MATCH(E9245, $E$1:E9244, 0)))</f>
        <v>4609</v>
      </c>
      <c r="G9245" t="s">
        <v>10</v>
      </c>
      <c r="H9245" t="s">
        <v>11</v>
      </c>
      <c r="I9245" t="s">
        <v>12</v>
      </c>
      <c r="J9245" t="s">
        <v>1442</v>
      </c>
      <c r="K9245" s="17">
        <v>223.06</v>
      </c>
      <c r="L9245" s="17">
        <v>9</v>
      </c>
      <c r="M9245" s="17">
        <v>69.709999999999994</v>
      </c>
      <c r="N9245" s="17" t="str">
        <f>IF(SalesData[[#This Row],[Profit]]&gt;0,"Profit","Loss")</f>
        <v>Profit</v>
      </c>
    </row>
    <row r="9246" spans="1:14" x14ac:dyDescent="0.25">
      <c r="A9246" s="1">
        <v>43051</v>
      </c>
      <c r="B9246" s="3">
        <f t="shared" si="432"/>
        <v>2017</v>
      </c>
      <c r="C9246" s="3">
        <f t="shared" si="433"/>
        <v>11</v>
      </c>
      <c r="D9246" t="s">
        <v>1687</v>
      </c>
      <c r="E9246" t="str">
        <f t="shared" si="434"/>
        <v>Nathan Gelder20171112</v>
      </c>
      <c r="F9246">
        <f>IF(COUNTIF($E$2:E9246, E9246) = 1, MAX($F$1:F9245) + 1, INDEX($F$1:F9245, MATCH(E9246, $E$1:E9245, 0)))</f>
        <v>4609</v>
      </c>
      <c r="G9246" t="s">
        <v>10</v>
      </c>
      <c r="H9246" t="s">
        <v>11</v>
      </c>
      <c r="I9246" t="s">
        <v>18</v>
      </c>
      <c r="J9246" t="s">
        <v>1572</v>
      </c>
      <c r="K9246" s="17">
        <v>540.04999999999995</v>
      </c>
      <c r="L9246" s="17">
        <v>3</v>
      </c>
      <c r="M9246" s="17">
        <v>-47.25</v>
      </c>
      <c r="N9246" s="17" t="str">
        <f>IF(SalesData[[#This Row],[Profit]]&gt;0,"Profit","Loss")</f>
        <v>Loss</v>
      </c>
    </row>
    <row r="9247" spans="1:14" x14ac:dyDescent="0.25">
      <c r="A9247" s="1">
        <v>43051</v>
      </c>
      <c r="B9247" s="3">
        <f t="shared" si="432"/>
        <v>2017</v>
      </c>
      <c r="C9247" s="3">
        <f t="shared" si="433"/>
        <v>11</v>
      </c>
      <c r="D9247" t="s">
        <v>1696</v>
      </c>
      <c r="E9247" t="str">
        <f t="shared" si="434"/>
        <v>Nat Gilpin20171112</v>
      </c>
      <c r="F9247">
        <f>IF(COUNTIF($E$2:E9247, E9247) = 1, MAX($F$1:F9246) + 1, INDEX($F$1:F9246, MATCH(E9247, $E$1:E9246, 0)))</f>
        <v>4610</v>
      </c>
      <c r="G9247" t="s">
        <v>78</v>
      </c>
      <c r="H9247" t="s">
        <v>39</v>
      </c>
      <c r="I9247" t="s">
        <v>40</v>
      </c>
      <c r="J9247" t="s">
        <v>2561</v>
      </c>
      <c r="K9247" s="17">
        <v>370.78</v>
      </c>
      <c r="L9247" s="17">
        <v>3</v>
      </c>
      <c r="M9247" s="17">
        <v>-92.7</v>
      </c>
      <c r="N9247" s="17" t="str">
        <f>IF(SalesData[[#This Row],[Profit]]&gt;0,"Profit","Loss")</f>
        <v>Loss</v>
      </c>
    </row>
    <row r="9248" spans="1:14" x14ac:dyDescent="0.25">
      <c r="A9248" s="1">
        <v>43051</v>
      </c>
      <c r="B9248" s="3">
        <f t="shared" si="432"/>
        <v>2017</v>
      </c>
      <c r="C9248" s="3">
        <f t="shared" si="433"/>
        <v>11</v>
      </c>
      <c r="D9248" t="s">
        <v>971</v>
      </c>
      <c r="E9248" t="str">
        <f t="shared" si="434"/>
        <v>Eugene Moren20171112</v>
      </c>
      <c r="F9248">
        <f>IF(COUNTIF($E$2:E9248, E9248) = 1, MAX($F$1:F9247) + 1, INDEX($F$1:F9247, MATCH(E9248, $E$1:E9247, 0)))</f>
        <v>4611</v>
      </c>
      <c r="G9248" t="s">
        <v>95</v>
      </c>
      <c r="H9248" t="s">
        <v>39</v>
      </c>
      <c r="I9248" t="s">
        <v>52</v>
      </c>
      <c r="J9248" t="s">
        <v>53</v>
      </c>
      <c r="K9248" s="17">
        <v>41.6</v>
      </c>
      <c r="L9248" s="17">
        <v>4</v>
      </c>
      <c r="M9248" s="17">
        <v>13</v>
      </c>
      <c r="N9248" s="17" t="str">
        <f>IF(SalesData[[#This Row],[Profit]]&gt;0,"Profit","Loss")</f>
        <v>Profit</v>
      </c>
    </row>
    <row r="9249" spans="1:14" x14ac:dyDescent="0.25">
      <c r="A9249" s="1">
        <v>43051</v>
      </c>
      <c r="B9249" s="3">
        <f t="shared" si="432"/>
        <v>2017</v>
      </c>
      <c r="C9249" s="3">
        <f t="shared" si="433"/>
        <v>11</v>
      </c>
      <c r="D9249" t="s">
        <v>971</v>
      </c>
      <c r="E9249" t="str">
        <f t="shared" si="434"/>
        <v>Eugene Moren20171112</v>
      </c>
      <c r="F9249">
        <f>IF(COUNTIF($E$2:E9249, E9249) = 1, MAX($F$1:F9248) + 1, INDEX($F$1:F9248, MATCH(E9249, $E$1:E9248, 0)))</f>
        <v>4611</v>
      </c>
      <c r="G9249" t="s">
        <v>95</v>
      </c>
      <c r="H9249" t="s">
        <v>11</v>
      </c>
      <c r="I9249" t="s">
        <v>12</v>
      </c>
      <c r="J9249" t="s">
        <v>1179</v>
      </c>
      <c r="K9249" s="17">
        <v>23.12</v>
      </c>
      <c r="L9249" s="17">
        <v>5</v>
      </c>
      <c r="M9249" s="17">
        <v>8.3800000000000008</v>
      </c>
      <c r="N9249" s="17" t="str">
        <f>IF(SalesData[[#This Row],[Profit]]&gt;0,"Profit","Loss")</f>
        <v>Profit</v>
      </c>
    </row>
    <row r="9250" spans="1:14" x14ac:dyDescent="0.25">
      <c r="A9250" s="1">
        <v>43051</v>
      </c>
      <c r="B9250" s="3">
        <f t="shared" si="432"/>
        <v>2017</v>
      </c>
      <c r="C9250" s="3">
        <f t="shared" si="433"/>
        <v>11</v>
      </c>
      <c r="D9250" t="s">
        <v>971</v>
      </c>
      <c r="E9250" t="str">
        <f t="shared" si="434"/>
        <v>Eugene Moren20171112</v>
      </c>
      <c r="F9250">
        <f>IF(COUNTIF($E$2:E9250, E9250) = 1, MAX($F$1:F9249) + 1, INDEX($F$1:F9249, MATCH(E9250, $E$1:E9249, 0)))</f>
        <v>4611</v>
      </c>
      <c r="G9250" t="s">
        <v>95</v>
      </c>
      <c r="H9250" t="s">
        <v>34</v>
      </c>
      <c r="I9250" t="s">
        <v>35</v>
      </c>
      <c r="J9250" t="s">
        <v>1821</v>
      </c>
      <c r="K9250" s="17">
        <v>113.89</v>
      </c>
      <c r="L9250" s="17">
        <v>2</v>
      </c>
      <c r="M9250" s="17">
        <v>9.9700000000000006</v>
      </c>
      <c r="N9250" s="17" t="str">
        <f>IF(SalesData[[#This Row],[Profit]]&gt;0,"Profit","Loss")</f>
        <v>Profit</v>
      </c>
    </row>
    <row r="9251" spans="1:14" x14ac:dyDescent="0.25">
      <c r="A9251" s="1">
        <v>43051</v>
      </c>
      <c r="B9251" s="3">
        <f t="shared" si="432"/>
        <v>2017</v>
      </c>
      <c r="C9251" s="3">
        <f t="shared" si="433"/>
        <v>11</v>
      </c>
      <c r="D9251" t="s">
        <v>971</v>
      </c>
      <c r="E9251" t="str">
        <f t="shared" si="434"/>
        <v>Eugene Moren20171112</v>
      </c>
      <c r="F9251">
        <f>IF(COUNTIF($E$2:E9251, E9251) = 1, MAX($F$1:F9250) + 1, INDEX($F$1:F9250, MATCH(E9251, $E$1:E9250, 0)))</f>
        <v>4611</v>
      </c>
      <c r="G9251" t="s">
        <v>95</v>
      </c>
      <c r="H9251" t="s">
        <v>34</v>
      </c>
      <c r="I9251" t="s">
        <v>47</v>
      </c>
      <c r="J9251" t="s">
        <v>2178</v>
      </c>
      <c r="K9251" s="17">
        <v>113.57</v>
      </c>
      <c r="L9251" s="17">
        <v>2</v>
      </c>
      <c r="M9251" s="17">
        <v>-5.68</v>
      </c>
      <c r="N9251" s="17" t="str">
        <f>IF(SalesData[[#This Row],[Profit]]&gt;0,"Profit","Loss")</f>
        <v>Loss</v>
      </c>
    </row>
    <row r="9252" spans="1:14" x14ac:dyDescent="0.25">
      <c r="A9252" s="1">
        <v>43051</v>
      </c>
      <c r="B9252" s="3">
        <f t="shared" si="432"/>
        <v>2017</v>
      </c>
      <c r="C9252" s="3">
        <f t="shared" si="433"/>
        <v>11</v>
      </c>
      <c r="D9252" t="s">
        <v>971</v>
      </c>
      <c r="E9252" t="str">
        <f t="shared" si="434"/>
        <v>Eugene Moren20171112</v>
      </c>
      <c r="F9252">
        <f>IF(COUNTIF($E$2:E9252, E9252) = 1, MAX($F$1:F9251) + 1, INDEX($F$1:F9251, MATCH(E9252, $E$1:E9251, 0)))</f>
        <v>4611</v>
      </c>
      <c r="G9252" t="s">
        <v>95</v>
      </c>
      <c r="H9252" t="s">
        <v>39</v>
      </c>
      <c r="I9252" t="s">
        <v>40</v>
      </c>
      <c r="J9252" t="s">
        <v>1999</v>
      </c>
      <c r="K9252" s="17">
        <v>7.92</v>
      </c>
      <c r="L9252" s="17">
        <v>2</v>
      </c>
      <c r="M9252" s="17">
        <v>0.69</v>
      </c>
      <c r="N9252" s="17" t="str">
        <f>IF(SalesData[[#This Row],[Profit]]&gt;0,"Profit","Loss")</f>
        <v>Profit</v>
      </c>
    </row>
    <row r="9253" spans="1:14" x14ac:dyDescent="0.25">
      <c r="A9253" s="1">
        <v>43051</v>
      </c>
      <c r="B9253" s="3">
        <f t="shared" si="432"/>
        <v>2017</v>
      </c>
      <c r="C9253" s="3">
        <f t="shared" si="433"/>
        <v>11</v>
      </c>
      <c r="D9253" t="s">
        <v>971</v>
      </c>
      <c r="E9253" t="str">
        <f t="shared" si="434"/>
        <v>Eugene Moren20171112</v>
      </c>
      <c r="F9253">
        <f>IF(COUNTIF($E$2:E9253, E9253) = 1, MAX($F$1:F9252) + 1, INDEX($F$1:F9252, MATCH(E9253, $E$1:E9252, 0)))</f>
        <v>4611</v>
      </c>
      <c r="G9253" t="s">
        <v>95</v>
      </c>
      <c r="H9253" t="s">
        <v>39</v>
      </c>
      <c r="I9253" t="s">
        <v>40</v>
      </c>
      <c r="J9253" t="s">
        <v>588</v>
      </c>
      <c r="K9253" s="17">
        <v>671.98</v>
      </c>
      <c r="L9253" s="17">
        <v>2</v>
      </c>
      <c r="M9253" s="17">
        <v>50.4</v>
      </c>
      <c r="N9253" s="17" t="str">
        <f>IF(SalesData[[#This Row],[Profit]]&gt;0,"Profit","Loss")</f>
        <v>Profit</v>
      </c>
    </row>
    <row r="9254" spans="1:14" x14ac:dyDescent="0.25">
      <c r="A9254" s="1">
        <v>43051</v>
      </c>
      <c r="B9254" s="3">
        <f t="shared" si="432"/>
        <v>2017</v>
      </c>
      <c r="C9254" s="3">
        <f t="shared" si="433"/>
        <v>11</v>
      </c>
      <c r="D9254" t="s">
        <v>1497</v>
      </c>
      <c r="E9254" t="str">
        <f t="shared" si="434"/>
        <v>Lindsay Shagiari20171112</v>
      </c>
      <c r="F9254">
        <f>IF(COUNTIF($E$2:E9254, E9254) = 1, MAX($F$1:F9253) + 1, INDEX($F$1:F9253, MATCH(E9254, $E$1:E9253, 0)))</f>
        <v>4612</v>
      </c>
      <c r="G9254" t="s">
        <v>10</v>
      </c>
      <c r="H9254" t="s">
        <v>11</v>
      </c>
      <c r="I9254" t="s">
        <v>20</v>
      </c>
      <c r="J9254" t="s">
        <v>162</v>
      </c>
      <c r="K9254" s="17">
        <v>30.56</v>
      </c>
      <c r="L9254" s="17">
        <v>5</v>
      </c>
      <c r="M9254" s="17">
        <v>-45.84</v>
      </c>
      <c r="N9254" s="17" t="str">
        <f>IF(SalesData[[#This Row],[Profit]]&gt;0,"Profit","Loss")</f>
        <v>Loss</v>
      </c>
    </row>
    <row r="9255" spans="1:14" x14ac:dyDescent="0.25">
      <c r="A9255" s="1">
        <v>43051</v>
      </c>
      <c r="B9255" s="3">
        <f t="shared" si="432"/>
        <v>2017</v>
      </c>
      <c r="C9255" s="3">
        <f t="shared" si="433"/>
        <v>11</v>
      </c>
      <c r="D9255" t="s">
        <v>1497</v>
      </c>
      <c r="E9255" t="str">
        <f t="shared" si="434"/>
        <v>Lindsay Shagiari20171112</v>
      </c>
      <c r="F9255">
        <f>IF(COUNTIF($E$2:E9255, E9255) = 1, MAX($F$1:F9254) + 1, INDEX($F$1:F9254, MATCH(E9255, $E$1:E9254, 0)))</f>
        <v>4612</v>
      </c>
      <c r="G9255" t="s">
        <v>10</v>
      </c>
      <c r="H9255" t="s">
        <v>11</v>
      </c>
      <c r="I9255" t="s">
        <v>18</v>
      </c>
      <c r="J9255" t="s">
        <v>192</v>
      </c>
      <c r="K9255" s="17">
        <v>77.95</v>
      </c>
      <c r="L9255" s="17">
        <v>3</v>
      </c>
      <c r="M9255" s="17">
        <v>-15.59</v>
      </c>
      <c r="N9255" s="17" t="str">
        <f>IF(SalesData[[#This Row],[Profit]]&gt;0,"Profit","Loss")</f>
        <v>Loss</v>
      </c>
    </row>
    <row r="9256" spans="1:14" x14ac:dyDescent="0.25">
      <c r="A9256" s="1">
        <v>43051</v>
      </c>
      <c r="B9256" s="3">
        <f t="shared" si="432"/>
        <v>2017</v>
      </c>
      <c r="C9256" s="3">
        <f t="shared" si="433"/>
        <v>11</v>
      </c>
      <c r="D9256" t="s">
        <v>1497</v>
      </c>
      <c r="E9256" t="str">
        <f t="shared" si="434"/>
        <v>Lindsay Shagiari20171112</v>
      </c>
      <c r="F9256">
        <f>IF(COUNTIF($E$2:E9256, E9256) = 1, MAX($F$1:F9255) + 1, INDEX($F$1:F9255, MATCH(E9256, $E$1:E9255, 0)))</f>
        <v>4612</v>
      </c>
      <c r="G9256" t="s">
        <v>10</v>
      </c>
      <c r="H9256" t="s">
        <v>39</v>
      </c>
      <c r="I9256" t="s">
        <v>40</v>
      </c>
      <c r="J9256" t="s">
        <v>1878</v>
      </c>
      <c r="K9256" s="17">
        <v>67.989999999999995</v>
      </c>
      <c r="L9256" s="17">
        <v>1</v>
      </c>
      <c r="M9256" s="17">
        <v>8.5</v>
      </c>
      <c r="N9256" s="17" t="str">
        <f>IF(SalesData[[#This Row],[Profit]]&gt;0,"Profit","Loss")</f>
        <v>Profit</v>
      </c>
    </row>
    <row r="9257" spans="1:14" x14ac:dyDescent="0.25">
      <c r="A9257" s="1">
        <v>43051</v>
      </c>
      <c r="B9257" s="3">
        <f t="shared" si="432"/>
        <v>2017</v>
      </c>
      <c r="C9257" s="3">
        <f t="shared" si="433"/>
        <v>11</v>
      </c>
      <c r="D9257" t="s">
        <v>1497</v>
      </c>
      <c r="E9257" t="str">
        <f t="shared" si="434"/>
        <v>Lindsay Shagiari20171112</v>
      </c>
      <c r="F9257">
        <f>IF(COUNTIF($E$2:E9257, E9257) = 1, MAX($F$1:F9256) + 1, INDEX($F$1:F9256, MATCH(E9257, $E$1:E9256, 0)))</f>
        <v>4612</v>
      </c>
      <c r="G9257" t="s">
        <v>10</v>
      </c>
      <c r="H9257" t="s">
        <v>11</v>
      </c>
      <c r="I9257" t="s">
        <v>63</v>
      </c>
      <c r="J9257" t="s">
        <v>1444</v>
      </c>
      <c r="K9257" s="17">
        <v>12.22</v>
      </c>
      <c r="L9257" s="17">
        <v>2</v>
      </c>
      <c r="M9257" s="17">
        <v>4.43</v>
      </c>
      <c r="N9257" s="17" t="str">
        <f>IF(SalesData[[#This Row],[Profit]]&gt;0,"Profit","Loss")</f>
        <v>Profit</v>
      </c>
    </row>
    <row r="9258" spans="1:14" x14ac:dyDescent="0.25">
      <c r="A9258" s="1">
        <v>43051</v>
      </c>
      <c r="B9258" s="3">
        <f t="shared" si="432"/>
        <v>2017</v>
      </c>
      <c r="C9258" s="3">
        <f t="shared" si="433"/>
        <v>11</v>
      </c>
      <c r="D9258" t="s">
        <v>1497</v>
      </c>
      <c r="E9258" t="str">
        <f t="shared" si="434"/>
        <v>Lindsay Shagiari20171112</v>
      </c>
      <c r="F9258">
        <f>IF(COUNTIF($E$2:E9258, E9258) = 1, MAX($F$1:F9257) + 1, INDEX($F$1:F9257, MATCH(E9258, $E$1:E9257, 0)))</f>
        <v>4612</v>
      </c>
      <c r="G9258" t="s">
        <v>10</v>
      </c>
      <c r="H9258" t="s">
        <v>39</v>
      </c>
      <c r="I9258" t="s">
        <v>52</v>
      </c>
      <c r="J9258" t="s">
        <v>1526</v>
      </c>
      <c r="K9258" s="17">
        <v>44.78</v>
      </c>
      <c r="L9258" s="17">
        <v>2</v>
      </c>
      <c r="M9258" s="17">
        <v>-0.56000000000000005</v>
      </c>
      <c r="N9258" s="17" t="str">
        <f>IF(SalesData[[#This Row],[Profit]]&gt;0,"Profit","Loss")</f>
        <v>Loss</v>
      </c>
    </row>
    <row r="9259" spans="1:14" x14ac:dyDescent="0.25">
      <c r="A9259" s="1">
        <v>43051</v>
      </c>
      <c r="B9259" s="3">
        <f t="shared" si="432"/>
        <v>2017</v>
      </c>
      <c r="C9259" s="3">
        <f t="shared" si="433"/>
        <v>11</v>
      </c>
      <c r="D9259" t="s">
        <v>1497</v>
      </c>
      <c r="E9259" t="str">
        <f t="shared" si="434"/>
        <v>Lindsay Shagiari20171112</v>
      </c>
      <c r="F9259">
        <f>IF(COUNTIF($E$2:E9259, E9259) = 1, MAX($F$1:F9258) + 1, INDEX($F$1:F9258, MATCH(E9259, $E$1:E9258, 0)))</f>
        <v>4612</v>
      </c>
      <c r="G9259" t="s">
        <v>10</v>
      </c>
      <c r="H9259" t="s">
        <v>34</v>
      </c>
      <c r="I9259" t="s">
        <v>47</v>
      </c>
      <c r="J9259" t="s">
        <v>309</v>
      </c>
      <c r="K9259" s="17">
        <v>22.85</v>
      </c>
      <c r="L9259" s="17">
        <v>3</v>
      </c>
      <c r="M9259" s="17">
        <v>-17.71</v>
      </c>
      <c r="N9259" s="17" t="str">
        <f>IF(SalesData[[#This Row],[Profit]]&gt;0,"Profit","Loss")</f>
        <v>Loss</v>
      </c>
    </row>
    <row r="9260" spans="1:14" x14ac:dyDescent="0.25">
      <c r="A9260" s="1">
        <v>43051</v>
      </c>
      <c r="B9260" s="3">
        <f t="shared" si="432"/>
        <v>2017</v>
      </c>
      <c r="C9260" s="3">
        <f t="shared" si="433"/>
        <v>11</v>
      </c>
      <c r="D9260" t="s">
        <v>1502</v>
      </c>
      <c r="E9260" t="str">
        <f t="shared" si="434"/>
        <v>Sylvia Foulston20171112</v>
      </c>
      <c r="F9260">
        <f>IF(COUNTIF($E$2:E9260, E9260) = 1, MAX($F$1:F9259) + 1, INDEX($F$1:F9259, MATCH(E9260, $E$1:E9259, 0)))</f>
        <v>4613</v>
      </c>
      <c r="G9260" t="s">
        <v>78</v>
      </c>
      <c r="H9260" t="s">
        <v>11</v>
      </c>
      <c r="I9260" t="s">
        <v>12</v>
      </c>
      <c r="J9260" t="s">
        <v>2648</v>
      </c>
      <c r="K9260" s="17">
        <v>10.85</v>
      </c>
      <c r="L9260" s="17">
        <v>2</v>
      </c>
      <c r="M9260" s="17">
        <v>3.53</v>
      </c>
      <c r="N9260" s="17" t="str">
        <f>IF(SalesData[[#This Row],[Profit]]&gt;0,"Profit","Loss")</f>
        <v>Profit</v>
      </c>
    </row>
    <row r="9261" spans="1:14" x14ac:dyDescent="0.25">
      <c r="A9261" s="1">
        <v>43051</v>
      </c>
      <c r="B9261" s="3">
        <f t="shared" si="432"/>
        <v>2017</v>
      </c>
      <c r="C9261" s="3">
        <f t="shared" si="433"/>
        <v>11</v>
      </c>
      <c r="D9261" t="s">
        <v>1502</v>
      </c>
      <c r="E9261" t="str">
        <f t="shared" si="434"/>
        <v>Sylvia Foulston20171112</v>
      </c>
      <c r="F9261">
        <f>IF(COUNTIF($E$2:E9261, E9261) = 1, MAX($F$1:F9260) + 1, INDEX($F$1:F9260, MATCH(E9261, $E$1:E9260, 0)))</f>
        <v>4613</v>
      </c>
      <c r="G9261" t="s">
        <v>78</v>
      </c>
      <c r="H9261" t="s">
        <v>39</v>
      </c>
      <c r="I9261" t="s">
        <v>52</v>
      </c>
      <c r="J9261" t="s">
        <v>1879</v>
      </c>
      <c r="K9261" s="17">
        <v>18.54</v>
      </c>
      <c r="L9261" s="17">
        <v>2</v>
      </c>
      <c r="M9261" s="17">
        <v>3.01</v>
      </c>
      <c r="N9261" s="17" t="str">
        <f>IF(SalesData[[#This Row],[Profit]]&gt;0,"Profit","Loss")</f>
        <v>Profit</v>
      </c>
    </row>
    <row r="9262" spans="1:14" x14ac:dyDescent="0.25">
      <c r="A9262" s="1">
        <v>43051</v>
      </c>
      <c r="B9262" s="3">
        <f t="shared" si="432"/>
        <v>2017</v>
      </c>
      <c r="C9262" s="3">
        <f t="shared" si="433"/>
        <v>11</v>
      </c>
      <c r="D9262" t="s">
        <v>1122</v>
      </c>
      <c r="E9262" t="str">
        <f t="shared" si="434"/>
        <v>Christine Sundaresam20171112</v>
      </c>
      <c r="F9262">
        <f>IF(COUNTIF($E$2:E9262, E9262) = 1, MAX($F$1:F9261) + 1, INDEX($F$1:F9261, MATCH(E9262, $E$1:E9261, 0)))</f>
        <v>4614</v>
      </c>
      <c r="G9262" t="s">
        <v>164</v>
      </c>
      <c r="H9262" t="s">
        <v>11</v>
      </c>
      <c r="I9262" t="s">
        <v>16</v>
      </c>
      <c r="J9262" t="s">
        <v>188</v>
      </c>
      <c r="K9262" s="17">
        <v>9.9600000000000009</v>
      </c>
      <c r="L9262" s="17">
        <v>2</v>
      </c>
      <c r="M9262" s="17">
        <v>4.58</v>
      </c>
      <c r="N9262" s="17" t="str">
        <f>IF(SalesData[[#This Row],[Profit]]&gt;0,"Profit","Loss")</f>
        <v>Profit</v>
      </c>
    </row>
    <row r="9263" spans="1:14" x14ac:dyDescent="0.25">
      <c r="A9263" s="1">
        <v>43051</v>
      </c>
      <c r="B9263" s="3">
        <f t="shared" si="432"/>
        <v>2017</v>
      </c>
      <c r="C9263" s="3">
        <f t="shared" si="433"/>
        <v>11</v>
      </c>
      <c r="D9263" t="s">
        <v>1122</v>
      </c>
      <c r="E9263" t="str">
        <f t="shared" si="434"/>
        <v>Christine Sundaresam20171112</v>
      </c>
      <c r="F9263">
        <f>IF(COUNTIF($E$2:E9263, E9263) = 1, MAX($F$1:F9262) + 1, INDEX($F$1:F9262, MATCH(E9263, $E$1:E9262, 0)))</f>
        <v>4614</v>
      </c>
      <c r="G9263" t="s">
        <v>164</v>
      </c>
      <c r="H9263" t="s">
        <v>11</v>
      </c>
      <c r="I9263" t="s">
        <v>24</v>
      </c>
      <c r="J9263" t="s">
        <v>2436</v>
      </c>
      <c r="K9263" s="17">
        <v>9.2100000000000009</v>
      </c>
      <c r="L9263" s="17">
        <v>3</v>
      </c>
      <c r="M9263" s="17">
        <v>2.2999999999999998</v>
      </c>
      <c r="N9263" s="17" t="str">
        <f>IF(SalesData[[#This Row],[Profit]]&gt;0,"Profit","Loss")</f>
        <v>Profit</v>
      </c>
    </row>
    <row r="9264" spans="1:14" x14ac:dyDescent="0.25">
      <c r="A9264" s="1">
        <v>43051</v>
      </c>
      <c r="B9264" s="3">
        <f t="shared" si="432"/>
        <v>2017</v>
      </c>
      <c r="C9264" s="3">
        <f t="shared" si="433"/>
        <v>11</v>
      </c>
      <c r="D9264" t="s">
        <v>1122</v>
      </c>
      <c r="E9264" t="str">
        <f t="shared" si="434"/>
        <v>Christine Sundaresam20171112</v>
      </c>
      <c r="F9264">
        <f>IF(COUNTIF($E$2:E9264, E9264) = 1, MAX($F$1:F9263) + 1, INDEX($F$1:F9263, MATCH(E9264, $E$1:E9263, 0)))</f>
        <v>4614</v>
      </c>
      <c r="G9264" t="s">
        <v>164</v>
      </c>
      <c r="H9264" t="s">
        <v>11</v>
      </c>
      <c r="I9264" t="s">
        <v>200</v>
      </c>
      <c r="J9264" t="s">
        <v>262</v>
      </c>
      <c r="K9264" s="17">
        <v>27.93</v>
      </c>
      <c r="L9264" s="17">
        <v>3</v>
      </c>
      <c r="M9264" s="17">
        <v>8.1</v>
      </c>
      <c r="N9264" s="17" t="str">
        <f>IF(SalesData[[#This Row],[Profit]]&gt;0,"Profit","Loss")</f>
        <v>Profit</v>
      </c>
    </row>
    <row r="9265" spans="1:14" x14ac:dyDescent="0.25">
      <c r="A9265" s="1">
        <v>43051</v>
      </c>
      <c r="B9265" s="3">
        <f t="shared" si="432"/>
        <v>2017</v>
      </c>
      <c r="C9265" s="3">
        <f t="shared" si="433"/>
        <v>11</v>
      </c>
      <c r="D9265" t="s">
        <v>1466</v>
      </c>
      <c r="E9265" t="str">
        <f t="shared" si="434"/>
        <v>Jim Epp20171112</v>
      </c>
      <c r="F9265">
        <f>IF(COUNTIF($E$2:E9265, E9265) = 1, MAX($F$1:F9264) + 1, INDEX($F$1:F9264, MATCH(E9265, $E$1:E9264, 0)))</f>
        <v>4615</v>
      </c>
      <c r="G9265" t="s">
        <v>27</v>
      </c>
      <c r="H9265" t="s">
        <v>11</v>
      </c>
      <c r="I9265" t="s">
        <v>20</v>
      </c>
      <c r="J9265" t="s">
        <v>1380</v>
      </c>
      <c r="K9265" s="17">
        <v>14.02</v>
      </c>
      <c r="L9265" s="17">
        <v>4</v>
      </c>
      <c r="M9265" s="17">
        <v>4.91</v>
      </c>
      <c r="N9265" s="17" t="str">
        <f>IF(SalesData[[#This Row],[Profit]]&gt;0,"Profit","Loss")</f>
        <v>Profit</v>
      </c>
    </row>
    <row r="9266" spans="1:14" x14ac:dyDescent="0.25">
      <c r="A9266" s="1">
        <v>43051</v>
      </c>
      <c r="B9266" s="3">
        <f t="shared" si="432"/>
        <v>2017</v>
      </c>
      <c r="C9266" s="3">
        <f t="shared" si="433"/>
        <v>11</v>
      </c>
      <c r="D9266" t="s">
        <v>1084</v>
      </c>
      <c r="E9266" t="str">
        <f t="shared" si="434"/>
        <v>Maria Bertelson20171112</v>
      </c>
      <c r="F9266">
        <f>IF(COUNTIF($E$2:E9266, E9266) = 1, MAX($F$1:F9265) + 1, INDEX($F$1:F9265, MATCH(E9266, $E$1:E9265, 0)))</f>
        <v>4616</v>
      </c>
      <c r="G9266" t="s">
        <v>164</v>
      </c>
      <c r="H9266" t="s">
        <v>11</v>
      </c>
      <c r="I9266" t="s">
        <v>43</v>
      </c>
      <c r="J9266" t="s">
        <v>160</v>
      </c>
      <c r="K9266" s="17">
        <v>18.239999999999998</v>
      </c>
      <c r="L9266" s="17">
        <v>3</v>
      </c>
      <c r="M9266" s="17">
        <v>9.1199999999999992</v>
      </c>
      <c r="N9266" s="17" t="str">
        <f>IF(SalesData[[#This Row],[Profit]]&gt;0,"Profit","Loss")</f>
        <v>Profit</v>
      </c>
    </row>
    <row r="9267" spans="1:14" x14ac:dyDescent="0.25">
      <c r="A9267" s="1">
        <v>43051</v>
      </c>
      <c r="B9267" s="3">
        <f t="shared" si="432"/>
        <v>2017</v>
      </c>
      <c r="C9267" s="3">
        <f t="shared" si="433"/>
        <v>11</v>
      </c>
      <c r="D9267" t="s">
        <v>1084</v>
      </c>
      <c r="E9267" t="str">
        <f t="shared" si="434"/>
        <v>Maria Bertelson20171112</v>
      </c>
      <c r="F9267">
        <f>IF(COUNTIF($E$2:E9267, E9267) = 1, MAX($F$1:F9266) + 1, INDEX($F$1:F9266, MATCH(E9267, $E$1:E9266, 0)))</f>
        <v>4616</v>
      </c>
      <c r="G9267" t="s">
        <v>164</v>
      </c>
      <c r="H9267" t="s">
        <v>11</v>
      </c>
      <c r="I9267" t="s">
        <v>92</v>
      </c>
      <c r="J9267" t="s">
        <v>1080</v>
      </c>
      <c r="K9267" s="17">
        <v>76.12</v>
      </c>
      <c r="L9267" s="17">
        <v>2</v>
      </c>
      <c r="M9267" s="17">
        <v>22.07</v>
      </c>
      <c r="N9267" s="17" t="str">
        <f>IF(SalesData[[#This Row],[Profit]]&gt;0,"Profit","Loss")</f>
        <v>Profit</v>
      </c>
    </row>
    <row r="9268" spans="1:14" x14ac:dyDescent="0.25">
      <c r="A9268" s="1">
        <v>43051</v>
      </c>
      <c r="B9268" s="3">
        <f t="shared" si="432"/>
        <v>2017</v>
      </c>
      <c r="C9268" s="3">
        <f t="shared" si="433"/>
        <v>11</v>
      </c>
      <c r="D9268" t="s">
        <v>2573</v>
      </c>
      <c r="E9268" t="str">
        <f t="shared" si="434"/>
        <v>Larry Blacks20171112</v>
      </c>
      <c r="F9268">
        <f>IF(COUNTIF($E$2:E9268, E9268) = 1, MAX($F$1:F9267) + 1, INDEX($F$1:F9267, MATCH(E9268, $E$1:E9267, 0)))</f>
        <v>4617</v>
      </c>
      <c r="G9268" t="s">
        <v>123</v>
      </c>
      <c r="H9268" t="s">
        <v>11</v>
      </c>
      <c r="I9268" t="s">
        <v>12</v>
      </c>
      <c r="J9268" t="s">
        <v>2600</v>
      </c>
      <c r="K9268" s="17">
        <v>26.72</v>
      </c>
      <c r="L9268" s="17">
        <v>5</v>
      </c>
      <c r="M9268" s="17">
        <v>9.35</v>
      </c>
      <c r="N9268" s="17" t="str">
        <f>IF(SalesData[[#This Row],[Profit]]&gt;0,"Profit","Loss")</f>
        <v>Profit</v>
      </c>
    </row>
    <row r="9269" spans="1:14" x14ac:dyDescent="0.25">
      <c r="A9269" s="1">
        <v>43051</v>
      </c>
      <c r="B9269" s="3">
        <f t="shared" si="432"/>
        <v>2017</v>
      </c>
      <c r="C9269" s="3">
        <f t="shared" si="433"/>
        <v>11</v>
      </c>
      <c r="D9269" t="s">
        <v>1131</v>
      </c>
      <c r="E9269" t="str">
        <f t="shared" si="434"/>
        <v>Don Jones20171112</v>
      </c>
      <c r="F9269">
        <f>IF(COUNTIF($E$2:E9269, E9269) = 1, MAX($F$1:F9268) + 1, INDEX($F$1:F9268, MATCH(E9269, $E$1:E9268, 0)))</f>
        <v>4618</v>
      </c>
      <c r="G9269" t="s">
        <v>95</v>
      </c>
      <c r="H9269" t="s">
        <v>39</v>
      </c>
      <c r="I9269" t="s">
        <v>52</v>
      </c>
      <c r="J9269" t="s">
        <v>691</v>
      </c>
      <c r="K9269" s="17">
        <v>62.35</v>
      </c>
      <c r="L9269" s="17">
        <v>6</v>
      </c>
      <c r="M9269" s="17">
        <v>-10.91</v>
      </c>
      <c r="N9269" s="17" t="str">
        <f>IF(SalesData[[#This Row],[Profit]]&gt;0,"Profit","Loss")</f>
        <v>Loss</v>
      </c>
    </row>
    <row r="9270" spans="1:14" x14ac:dyDescent="0.25">
      <c r="A9270" s="1">
        <v>43051</v>
      </c>
      <c r="B9270" s="3">
        <f t="shared" si="432"/>
        <v>2017</v>
      </c>
      <c r="C9270" s="3">
        <f t="shared" si="433"/>
        <v>11</v>
      </c>
      <c r="D9270" t="s">
        <v>915</v>
      </c>
      <c r="E9270" t="str">
        <f t="shared" si="434"/>
        <v>Emily Phan20171112</v>
      </c>
      <c r="F9270">
        <f>IF(COUNTIF($E$2:E9270, E9270) = 1, MAX($F$1:F9269) + 1, INDEX($F$1:F9269, MATCH(E9270, $E$1:E9269, 0)))</f>
        <v>4619</v>
      </c>
      <c r="G9270" t="s">
        <v>27</v>
      </c>
      <c r="H9270" t="s">
        <v>11</v>
      </c>
      <c r="I9270" t="s">
        <v>12</v>
      </c>
      <c r="J9270" t="s">
        <v>1147</v>
      </c>
      <c r="K9270" s="17">
        <v>11.56</v>
      </c>
      <c r="L9270" s="17">
        <v>2</v>
      </c>
      <c r="M9270" s="17">
        <v>5.66</v>
      </c>
      <c r="N9270" s="17" t="str">
        <f>IF(SalesData[[#This Row],[Profit]]&gt;0,"Profit","Loss")</f>
        <v>Profit</v>
      </c>
    </row>
    <row r="9271" spans="1:14" x14ac:dyDescent="0.25">
      <c r="A9271" s="1">
        <v>43051</v>
      </c>
      <c r="B9271" s="3">
        <f t="shared" si="432"/>
        <v>2017</v>
      </c>
      <c r="C9271" s="3">
        <f t="shared" si="433"/>
        <v>11</v>
      </c>
      <c r="D9271" t="s">
        <v>1221</v>
      </c>
      <c r="E9271" t="str">
        <f t="shared" si="434"/>
        <v>Dennis Kane20171112</v>
      </c>
      <c r="F9271">
        <f>IF(COUNTIF($E$2:E9271, E9271) = 1, MAX($F$1:F9270) + 1, INDEX($F$1:F9270, MATCH(E9271, $E$1:E9270, 0)))</f>
        <v>4620</v>
      </c>
      <c r="G9271" t="s">
        <v>23</v>
      </c>
      <c r="H9271" t="s">
        <v>11</v>
      </c>
      <c r="I9271" t="s">
        <v>18</v>
      </c>
      <c r="J9271" t="s">
        <v>557</v>
      </c>
      <c r="K9271" s="17">
        <v>221.02</v>
      </c>
      <c r="L9271" s="17">
        <v>2</v>
      </c>
      <c r="M9271" s="17">
        <v>-55.26</v>
      </c>
      <c r="N9271" s="17" t="str">
        <f>IF(SalesData[[#This Row],[Profit]]&gt;0,"Profit","Loss")</f>
        <v>Loss</v>
      </c>
    </row>
    <row r="9272" spans="1:14" x14ac:dyDescent="0.25">
      <c r="A9272" s="1">
        <v>43052</v>
      </c>
      <c r="B9272" s="3">
        <f t="shared" si="432"/>
        <v>2017</v>
      </c>
      <c r="C9272" s="3">
        <f t="shared" si="433"/>
        <v>11</v>
      </c>
      <c r="D9272" t="s">
        <v>1383</v>
      </c>
      <c r="E9272" t="str">
        <f t="shared" si="434"/>
        <v>Christopher Schild20171113</v>
      </c>
      <c r="F9272">
        <f>IF(COUNTIF($E$2:E9272, E9272) = 1, MAX($F$1:F9271) + 1, INDEX($F$1:F9271, MATCH(E9272, $E$1:E9271, 0)))</f>
        <v>4621</v>
      </c>
      <c r="G9272" t="s">
        <v>15</v>
      </c>
      <c r="H9272" t="s">
        <v>11</v>
      </c>
      <c r="I9272" t="s">
        <v>18</v>
      </c>
      <c r="J9272" t="s">
        <v>1645</v>
      </c>
      <c r="K9272" s="17">
        <v>230.38</v>
      </c>
      <c r="L9272" s="17">
        <v>3</v>
      </c>
      <c r="M9272" s="17">
        <v>-48.95</v>
      </c>
      <c r="N9272" s="17" t="str">
        <f>IF(SalesData[[#This Row],[Profit]]&gt;0,"Profit","Loss")</f>
        <v>Loss</v>
      </c>
    </row>
    <row r="9273" spans="1:14" x14ac:dyDescent="0.25">
      <c r="A9273" s="1">
        <v>43052</v>
      </c>
      <c r="B9273" s="3">
        <f t="shared" si="432"/>
        <v>2017</v>
      </c>
      <c r="C9273" s="3">
        <f t="shared" si="433"/>
        <v>11</v>
      </c>
      <c r="D9273" t="s">
        <v>32</v>
      </c>
      <c r="E9273" t="str">
        <f t="shared" si="434"/>
        <v>Maria Etezadi20171113</v>
      </c>
      <c r="F9273">
        <f>IF(COUNTIF($E$2:E9273, E9273) = 1, MAX($F$1:F9272) + 1, INDEX($F$1:F9272, MATCH(E9273, $E$1:E9272, 0)))</f>
        <v>4622</v>
      </c>
      <c r="G9273" t="s">
        <v>10</v>
      </c>
      <c r="H9273" t="s">
        <v>11</v>
      </c>
      <c r="I9273" t="s">
        <v>92</v>
      </c>
      <c r="J9273" t="s">
        <v>1814</v>
      </c>
      <c r="K9273" s="17">
        <v>9.32</v>
      </c>
      <c r="L9273" s="17">
        <v>6</v>
      </c>
      <c r="M9273" s="17">
        <v>-24.71</v>
      </c>
      <c r="N9273" s="17" t="str">
        <f>IF(SalesData[[#This Row],[Profit]]&gt;0,"Profit","Loss")</f>
        <v>Loss</v>
      </c>
    </row>
    <row r="9274" spans="1:14" x14ac:dyDescent="0.25">
      <c r="A9274" s="1">
        <v>43052</v>
      </c>
      <c r="B9274" s="3">
        <f t="shared" si="432"/>
        <v>2017</v>
      </c>
      <c r="C9274" s="3">
        <f t="shared" si="433"/>
        <v>11</v>
      </c>
      <c r="D9274" t="s">
        <v>637</v>
      </c>
      <c r="E9274" t="str">
        <f t="shared" si="434"/>
        <v>Sean Braxton20171113</v>
      </c>
      <c r="F9274">
        <f>IF(COUNTIF($E$2:E9274, E9274) = 1, MAX($F$1:F9273) + 1, INDEX($F$1:F9273, MATCH(E9274, $E$1:E9273, 0)))</f>
        <v>4623</v>
      </c>
      <c r="G9274" t="s">
        <v>78</v>
      </c>
      <c r="H9274" t="s">
        <v>39</v>
      </c>
      <c r="I9274" t="s">
        <v>52</v>
      </c>
      <c r="J9274" t="s">
        <v>1169</v>
      </c>
      <c r="K9274" s="17">
        <v>60.86</v>
      </c>
      <c r="L9274" s="17">
        <v>4</v>
      </c>
      <c r="M9274" s="17">
        <v>9.1300000000000008</v>
      </c>
      <c r="N9274" s="17" t="str">
        <f>IF(SalesData[[#This Row],[Profit]]&gt;0,"Profit","Loss")</f>
        <v>Profit</v>
      </c>
    </row>
    <row r="9275" spans="1:14" x14ac:dyDescent="0.25">
      <c r="A9275" s="1">
        <v>43052</v>
      </c>
      <c r="B9275" s="3">
        <f t="shared" si="432"/>
        <v>2017</v>
      </c>
      <c r="C9275" s="3">
        <f t="shared" si="433"/>
        <v>11</v>
      </c>
      <c r="D9275" t="s">
        <v>637</v>
      </c>
      <c r="E9275" t="str">
        <f t="shared" si="434"/>
        <v>Sean Braxton20171113</v>
      </c>
      <c r="F9275">
        <f>IF(COUNTIF($E$2:E9275, E9275) = 1, MAX($F$1:F9274) + 1, INDEX($F$1:F9274, MATCH(E9275, $E$1:E9274, 0)))</f>
        <v>4623</v>
      </c>
      <c r="G9275" t="s">
        <v>78</v>
      </c>
      <c r="H9275" t="s">
        <v>39</v>
      </c>
      <c r="I9275" t="s">
        <v>302</v>
      </c>
      <c r="J9275" t="s">
        <v>1208</v>
      </c>
      <c r="K9275" s="17">
        <v>653</v>
      </c>
      <c r="L9275" s="17">
        <v>7</v>
      </c>
      <c r="M9275" s="17">
        <v>-935.96</v>
      </c>
      <c r="N9275" s="17" t="str">
        <f>IF(SalesData[[#This Row],[Profit]]&gt;0,"Profit","Loss")</f>
        <v>Loss</v>
      </c>
    </row>
    <row r="9276" spans="1:14" x14ac:dyDescent="0.25">
      <c r="A9276" s="1">
        <v>43052</v>
      </c>
      <c r="B9276" s="3">
        <f t="shared" si="432"/>
        <v>2017</v>
      </c>
      <c r="C9276" s="3">
        <f t="shared" si="433"/>
        <v>11</v>
      </c>
      <c r="D9276" t="s">
        <v>637</v>
      </c>
      <c r="E9276" t="str">
        <f t="shared" si="434"/>
        <v>Sean Braxton20171113</v>
      </c>
      <c r="F9276">
        <f>IF(COUNTIF($E$2:E9276, E9276) = 1, MAX($F$1:F9275) + 1, INDEX($F$1:F9275, MATCH(E9276, $E$1:E9275, 0)))</f>
        <v>4623</v>
      </c>
      <c r="G9276" t="s">
        <v>78</v>
      </c>
      <c r="H9276" t="s">
        <v>11</v>
      </c>
      <c r="I9276" t="s">
        <v>20</v>
      </c>
      <c r="J9276" t="s">
        <v>1490</v>
      </c>
      <c r="K9276" s="17">
        <v>11.22</v>
      </c>
      <c r="L9276" s="17">
        <v>10</v>
      </c>
      <c r="M9276" s="17">
        <v>-7.48</v>
      </c>
      <c r="N9276" s="17" t="str">
        <f>IF(SalesData[[#This Row],[Profit]]&gt;0,"Profit","Loss")</f>
        <v>Loss</v>
      </c>
    </row>
    <row r="9277" spans="1:14" x14ac:dyDescent="0.25">
      <c r="A9277" s="1">
        <v>43052</v>
      </c>
      <c r="B9277" s="3">
        <f t="shared" si="432"/>
        <v>2017</v>
      </c>
      <c r="C9277" s="3">
        <f t="shared" si="433"/>
        <v>11</v>
      </c>
      <c r="D9277" t="s">
        <v>1665</v>
      </c>
      <c r="E9277" t="str">
        <f t="shared" si="434"/>
        <v>Alan Dominguez20171113</v>
      </c>
      <c r="F9277">
        <f>IF(COUNTIF($E$2:E9277, E9277) = 1, MAX($F$1:F9276) + 1, INDEX($F$1:F9276, MATCH(E9277, $E$1:E9276, 0)))</f>
        <v>4624</v>
      </c>
      <c r="G9277" t="s">
        <v>149</v>
      </c>
      <c r="H9277" t="s">
        <v>39</v>
      </c>
      <c r="I9277" t="s">
        <v>52</v>
      </c>
      <c r="J9277" t="s">
        <v>858</v>
      </c>
      <c r="K9277" s="17">
        <v>163.96</v>
      </c>
      <c r="L9277" s="17">
        <v>4</v>
      </c>
      <c r="M9277" s="17">
        <v>70.5</v>
      </c>
      <c r="N9277" s="17" t="str">
        <f>IF(SalesData[[#This Row],[Profit]]&gt;0,"Profit","Loss")</f>
        <v>Profit</v>
      </c>
    </row>
    <row r="9278" spans="1:14" x14ac:dyDescent="0.25">
      <c r="A9278" s="1">
        <v>43052</v>
      </c>
      <c r="B9278" s="3">
        <f t="shared" si="432"/>
        <v>2017</v>
      </c>
      <c r="C9278" s="3">
        <f t="shared" si="433"/>
        <v>11</v>
      </c>
      <c r="D9278" t="s">
        <v>204</v>
      </c>
      <c r="E9278" t="str">
        <f t="shared" si="434"/>
        <v>Michael Nguyen20171113</v>
      </c>
      <c r="F9278">
        <f>IF(COUNTIF($E$2:E9278, E9278) = 1, MAX($F$1:F9277) + 1, INDEX($F$1:F9277, MATCH(E9278, $E$1:E9277, 0)))</f>
        <v>4625</v>
      </c>
      <c r="G9278" t="s">
        <v>120</v>
      </c>
      <c r="H9278" t="s">
        <v>11</v>
      </c>
      <c r="I9278" t="s">
        <v>12</v>
      </c>
      <c r="J9278" t="s">
        <v>2697</v>
      </c>
      <c r="K9278" s="17">
        <v>8.9</v>
      </c>
      <c r="L9278" s="17">
        <v>3</v>
      </c>
      <c r="M9278" s="17">
        <v>3.34</v>
      </c>
      <c r="N9278" s="17" t="str">
        <f>IF(SalesData[[#This Row],[Profit]]&gt;0,"Profit","Loss")</f>
        <v>Profit</v>
      </c>
    </row>
    <row r="9279" spans="1:14" x14ac:dyDescent="0.25">
      <c r="A9279" s="1">
        <v>43052</v>
      </c>
      <c r="B9279" s="3">
        <f t="shared" si="432"/>
        <v>2017</v>
      </c>
      <c r="C9279" s="3">
        <f t="shared" si="433"/>
        <v>11</v>
      </c>
      <c r="D9279" t="s">
        <v>204</v>
      </c>
      <c r="E9279" t="str">
        <f t="shared" si="434"/>
        <v>Michael Nguyen20171113</v>
      </c>
      <c r="F9279">
        <f>IF(COUNTIF($E$2:E9279, E9279) = 1, MAX($F$1:F9278) + 1, INDEX($F$1:F9278, MATCH(E9279, $E$1:E9278, 0)))</f>
        <v>4625</v>
      </c>
      <c r="G9279" t="s">
        <v>120</v>
      </c>
      <c r="H9279" t="s">
        <v>11</v>
      </c>
      <c r="I9279" t="s">
        <v>18</v>
      </c>
      <c r="J9279" t="s">
        <v>1572</v>
      </c>
      <c r="K9279" s="17">
        <v>720.06</v>
      </c>
      <c r="L9279" s="17">
        <v>4</v>
      </c>
      <c r="M9279" s="17">
        <v>-63.01</v>
      </c>
      <c r="N9279" s="17" t="str">
        <f>IF(SalesData[[#This Row],[Profit]]&gt;0,"Profit","Loss")</f>
        <v>Loss</v>
      </c>
    </row>
    <row r="9280" spans="1:14" x14ac:dyDescent="0.25">
      <c r="A9280" s="1">
        <v>43052</v>
      </c>
      <c r="B9280" s="3">
        <f t="shared" si="432"/>
        <v>2017</v>
      </c>
      <c r="C9280" s="3">
        <f t="shared" si="433"/>
        <v>11</v>
      </c>
      <c r="D9280" t="s">
        <v>677</v>
      </c>
      <c r="E9280" t="str">
        <f t="shared" si="434"/>
        <v>Ted Trevino20171113</v>
      </c>
      <c r="F9280">
        <f>IF(COUNTIF($E$2:E9280, E9280) = 1, MAX($F$1:F9279) + 1, INDEX($F$1:F9279, MATCH(E9280, $E$1:E9279, 0)))</f>
        <v>4626</v>
      </c>
      <c r="G9280" t="s">
        <v>164</v>
      </c>
      <c r="H9280" t="s">
        <v>34</v>
      </c>
      <c r="I9280" t="s">
        <v>35</v>
      </c>
      <c r="J9280" t="s">
        <v>991</v>
      </c>
      <c r="K9280" s="17">
        <v>2404.6999999999998</v>
      </c>
      <c r="L9280" s="17">
        <v>6</v>
      </c>
      <c r="M9280" s="17">
        <v>150.29</v>
      </c>
      <c r="N9280" s="17" t="str">
        <f>IF(SalesData[[#This Row],[Profit]]&gt;0,"Profit","Loss")</f>
        <v>Profit</v>
      </c>
    </row>
    <row r="9281" spans="1:14" x14ac:dyDescent="0.25">
      <c r="A9281" s="1">
        <v>43052</v>
      </c>
      <c r="B9281" s="3">
        <f t="shared" si="432"/>
        <v>2017</v>
      </c>
      <c r="C9281" s="3">
        <f t="shared" si="433"/>
        <v>11</v>
      </c>
      <c r="D9281" t="s">
        <v>677</v>
      </c>
      <c r="E9281" t="str">
        <f t="shared" si="434"/>
        <v>Ted Trevino20171113</v>
      </c>
      <c r="F9281">
        <f>IF(COUNTIF($E$2:E9281, E9281) = 1, MAX($F$1:F9280) + 1, INDEX($F$1:F9280, MATCH(E9281, $E$1:E9280, 0)))</f>
        <v>4626</v>
      </c>
      <c r="G9281" t="s">
        <v>164</v>
      </c>
      <c r="H9281" t="s">
        <v>11</v>
      </c>
      <c r="I9281" t="s">
        <v>20</v>
      </c>
      <c r="J9281" t="s">
        <v>1136</v>
      </c>
      <c r="K9281" s="17">
        <v>563.02</v>
      </c>
      <c r="L9281" s="17">
        <v>11</v>
      </c>
      <c r="M9281" s="17">
        <v>190.02</v>
      </c>
      <c r="N9281" s="17" t="str">
        <f>IF(SalesData[[#This Row],[Profit]]&gt;0,"Profit","Loss")</f>
        <v>Profit</v>
      </c>
    </row>
    <row r="9282" spans="1:14" x14ac:dyDescent="0.25">
      <c r="A9282" s="1">
        <v>43052</v>
      </c>
      <c r="B9282" s="3">
        <f t="shared" ref="B9282:B9345" si="435">YEAR(A9282)</f>
        <v>2017</v>
      </c>
      <c r="C9282" s="3">
        <f t="shared" ref="C9282:C9345" si="436">MONTH(A9282)</f>
        <v>11</v>
      </c>
      <c r="D9282" t="s">
        <v>677</v>
      </c>
      <c r="E9282" t="str">
        <f t="shared" ref="E9282:E9345" si="437">D9282 &amp; TEXT(A9282, "yyyymmdd")</f>
        <v>Ted Trevino20171113</v>
      </c>
      <c r="F9282">
        <f>IF(COUNTIF($E$2:E9282, E9282) = 1, MAX($F$1:F9281) + 1, INDEX($F$1:F9281, MATCH(E9282, $E$1:E9281, 0)))</f>
        <v>4626</v>
      </c>
      <c r="G9282" t="s">
        <v>164</v>
      </c>
      <c r="H9282" t="s">
        <v>11</v>
      </c>
      <c r="I9282" t="s">
        <v>18</v>
      </c>
      <c r="J9282" t="s">
        <v>153</v>
      </c>
      <c r="K9282" s="17">
        <v>344.91</v>
      </c>
      <c r="L9282" s="17">
        <v>3</v>
      </c>
      <c r="M9282" s="17">
        <v>10.35</v>
      </c>
      <c r="N9282" s="17" t="str">
        <f>IF(SalesData[[#This Row],[Profit]]&gt;0,"Profit","Loss")</f>
        <v>Profit</v>
      </c>
    </row>
    <row r="9283" spans="1:14" x14ac:dyDescent="0.25">
      <c r="A9283" s="1">
        <v>43052</v>
      </c>
      <c r="B9283" s="3">
        <f t="shared" si="435"/>
        <v>2017</v>
      </c>
      <c r="C9283" s="3">
        <f t="shared" si="436"/>
        <v>11</v>
      </c>
      <c r="D9283" t="s">
        <v>677</v>
      </c>
      <c r="E9283" t="str">
        <f t="shared" si="437"/>
        <v>Ted Trevino20171113</v>
      </c>
      <c r="F9283">
        <f>IF(COUNTIF($E$2:E9283, E9283) = 1, MAX($F$1:F9282) + 1, INDEX($F$1:F9282, MATCH(E9283, $E$1:E9282, 0)))</f>
        <v>4626</v>
      </c>
      <c r="G9283" t="s">
        <v>164</v>
      </c>
      <c r="H9283" t="s">
        <v>11</v>
      </c>
      <c r="I9283" t="s">
        <v>16</v>
      </c>
      <c r="J9283" t="s">
        <v>584</v>
      </c>
      <c r="K9283" s="17">
        <v>8.64</v>
      </c>
      <c r="L9283" s="17">
        <v>3</v>
      </c>
      <c r="M9283" s="17">
        <v>4.2300000000000004</v>
      </c>
      <c r="N9283" s="17" t="str">
        <f>IF(SalesData[[#This Row],[Profit]]&gt;0,"Profit","Loss")</f>
        <v>Profit</v>
      </c>
    </row>
    <row r="9284" spans="1:14" x14ac:dyDescent="0.25">
      <c r="A9284" s="1">
        <v>43052</v>
      </c>
      <c r="B9284" s="3">
        <f t="shared" si="435"/>
        <v>2017</v>
      </c>
      <c r="C9284" s="3">
        <f t="shared" si="436"/>
        <v>11</v>
      </c>
      <c r="D9284" t="s">
        <v>1471</v>
      </c>
      <c r="E9284" t="str">
        <f t="shared" si="437"/>
        <v>Toby Carlisle20171113</v>
      </c>
      <c r="F9284">
        <f>IF(COUNTIF($E$2:E9284, E9284) = 1, MAX($F$1:F9283) + 1, INDEX($F$1:F9283, MATCH(E9284, $E$1:E9283, 0)))</f>
        <v>4627</v>
      </c>
      <c r="G9284" t="s">
        <v>123</v>
      </c>
      <c r="H9284" t="s">
        <v>11</v>
      </c>
      <c r="I9284" t="s">
        <v>24</v>
      </c>
      <c r="J9284" t="s">
        <v>811</v>
      </c>
      <c r="K9284" s="17">
        <v>2.06</v>
      </c>
      <c r="L9284" s="17">
        <v>1</v>
      </c>
      <c r="M9284" s="17">
        <v>0.15</v>
      </c>
      <c r="N9284" s="17" t="str">
        <f>IF(SalesData[[#This Row],[Profit]]&gt;0,"Profit","Loss")</f>
        <v>Profit</v>
      </c>
    </row>
    <row r="9285" spans="1:14" x14ac:dyDescent="0.25">
      <c r="A9285" s="1">
        <v>43052</v>
      </c>
      <c r="B9285" s="3">
        <f t="shared" si="435"/>
        <v>2017</v>
      </c>
      <c r="C9285" s="3">
        <f t="shared" si="436"/>
        <v>11</v>
      </c>
      <c r="D9285" t="s">
        <v>445</v>
      </c>
      <c r="E9285" t="str">
        <f t="shared" si="437"/>
        <v>Katrina Edelman20171113</v>
      </c>
      <c r="F9285">
        <f>IF(COUNTIF($E$2:E9285, E9285) = 1, MAX($F$1:F9284) + 1, INDEX($F$1:F9284, MATCH(E9285, $E$1:E9284, 0)))</f>
        <v>4628</v>
      </c>
      <c r="G9285" t="s">
        <v>10</v>
      </c>
      <c r="H9285" t="s">
        <v>11</v>
      </c>
      <c r="I9285" t="s">
        <v>18</v>
      </c>
      <c r="J9285" t="s">
        <v>1317</v>
      </c>
      <c r="K9285" s="17">
        <v>61.79</v>
      </c>
      <c r="L9285" s="17">
        <v>4</v>
      </c>
      <c r="M9285" s="17">
        <v>6.18</v>
      </c>
      <c r="N9285" s="17" t="str">
        <f>IF(SalesData[[#This Row],[Profit]]&gt;0,"Profit","Loss")</f>
        <v>Profit</v>
      </c>
    </row>
    <row r="9286" spans="1:14" x14ac:dyDescent="0.25">
      <c r="A9286" s="1">
        <v>43052</v>
      </c>
      <c r="B9286" s="3">
        <f t="shared" si="435"/>
        <v>2017</v>
      </c>
      <c r="C9286" s="3">
        <f t="shared" si="436"/>
        <v>11</v>
      </c>
      <c r="D9286" t="s">
        <v>445</v>
      </c>
      <c r="E9286" t="str">
        <f t="shared" si="437"/>
        <v>Katrina Edelman20171113</v>
      </c>
      <c r="F9286">
        <f>IF(COUNTIF($E$2:E9286, E9286) = 1, MAX($F$1:F9285) + 1, INDEX($F$1:F9285, MATCH(E9286, $E$1:E9285, 0)))</f>
        <v>4628</v>
      </c>
      <c r="G9286" t="s">
        <v>10</v>
      </c>
      <c r="H9286" t="s">
        <v>34</v>
      </c>
      <c r="I9286" t="s">
        <v>74</v>
      </c>
      <c r="J9286" t="s">
        <v>2494</v>
      </c>
      <c r="K9286" s="17">
        <v>206</v>
      </c>
      <c r="L9286" s="17">
        <v>3</v>
      </c>
      <c r="M9286" s="17">
        <v>-27.26</v>
      </c>
      <c r="N9286" s="17" t="str">
        <f>IF(SalesData[[#This Row],[Profit]]&gt;0,"Profit","Loss")</f>
        <v>Loss</v>
      </c>
    </row>
    <row r="9287" spans="1:14" x14ac:dyDescent="0.25">
      <c r="A9287" s="1">
        <v>43052</v>
      </c>
      <c r="B9287" s="3">
        <f t="shared" si="435"/>
        <v>2017</v>
      </c>
      <c r="C9287" s="3">
        <f t="shared" si="436"/>
        <v>11</v>
      </c>
      <c r="D9287" t="s">
        <v>1866</v>
      </c>
      <c r="E9287" t="str">
        <f t="shared" si="437"/>
        <v>Ken Brennan20171113</v>
      </c>
      <c r="F9287">
        <f>IF(COUNTIF($E$2:E9287, E9287) = 1, MAX($F$1:F9286) + 1, INDEX($F$1:F9286, MATCH(E9287, $E$1:E9286, 0)))</f>
        <v>4629</v>
      </c>
      <c r="G9287" t="s">
        <v>149</v>
      </c>
      <c r="H9287" t="s">
        <v>39</v>
      </c>
      <c r="I9287" t="s">
        <v>40</v>
      </c>
      <c r="J9287" t="s">
        <v>2674</v>
      </c>
      <c r="K9287" s="17">
        <v>629.95000000000005</v>
      </c>
      <c r="L9287" s="17">
        <v>5</v>
      </c>
      <c r="M9287" s="17">
        <v>163.79</v>
      </c>
      <c r="N9287" s="17" t="str">
        <f>IF(SalesData[[#This Row],[Profit]]&gt;0,"Profit","Loss")</f>
        <v>Profit</v>
      </c>
    </row>
    <row r="9288" spans="1:14" x14ac:dyDescent="0.25">
      <c r="A9288" s="1">
        <v>43052</v>
      </c>
      <c r="B9288" s="3">
        <f t="shared" si="435"/>
        <v>2017</v>
      </c>
      <c r="C9288" s="3">
        <f t="shared" si="436"/>
        <v>11</v>
      </c>
      <c r="D9288" t="s">
        <v>1249</v>
      </c>
      <c r="E9288" t="str">
        <f t="shared" si="437"/>
        <v>Stefania Perrino20171113</v>
      </c>
      <c r="F9288">
        <f>IF(COUNTIF($E$2:E9288, E9288) = 1, MAX($F$1:F9287) + 1, INDEX($F$1:F9287, MATCH(E9288, $E$1:E9287, 0)))</f>
        <v>4630</v>
      </c>
      <c r="G9288" t="s">
        <v>149</v>
      </c>
      <c r="H9288" t="s">
        <v>39</v>
      </c>
      <c r="I9288" t="s">
        <v>40</v>
      </c>
      <c r="J9288" t="s">
        <v>642</v>
      </c>
      <c r="K9288" s="17">
        <v>43.6</v>
      </c>
      <c r="L9288" s="17">
        <v>4</v>
      </c>
      <c r="M9288" s="17">
        <v>12.21</v>
      </c>
      <c r="N9288" s="17" t="str">
        <f>IF(SalesData[[#This Row],[Profit]]&gt;0,"Profit","Loss")</f>
        <v>Profit</v>
      </c>
    </row>
    <row r="9289" spans="1:14" x14ac:dyDescent="0.25">
      <c r="A9289" s="1">
        <v>43052</v>
      </c>
      <c r="B9289" s="3">
        <f t="shared" si="435"/>
        <v>2017</v>
      </c>
      <c r="C9289" s="3">
        <f t="shared" si="436"/>
        <v>11</v>
      </c>
      <c r="D9289" t="s">
        <v>1249</v>
      </c>
      <c r="E9289" t="str">
        <f t="shared" si="437"/>
        <v>Stefania Perrino20171113</v>
      </c>
      <c r="F9289">
        <f>IF(COUNTIF($E$2:E9289, E9289) = 1, MAX($F$1:F9288) + 1, INDEX($F$1:F9288, MATCH(E9289, $E$1:E9288, 0)))</f>
        <v>4630</v>
      </c>
      <c r="G9289" t="s">
        <v>149</v>
      </c>
      <c r="H9289" t="s">
        <v>34</v>
      </c>
      <c r="I9289" t="s">
        <v>47</v>
      </c>
      <c r="J9289" t="s">
        <v>1897</v>
      </c>
      <c r="K9289" s="17">
        <v>154.94999999999999</v>
      </c>
      <c r="L9289" s="17">
        <v>3</v>
      </c>
      <c r="M9289" s="17">
        <v>30.99</v>
      </c>
      <c r="N9289" s="17" t="str">
        <f>IF(SalesData[[#This Row],[Profit]]&gt;0,"Profit","Loss")</f>
        <v>Profit</v>
      </c>
    </row>
    <row r="9290" spans="1:14" x14ac:dyDescent="0.25">
      <c r="A9290" s="1">
        <v>43052</v>
      </c>
      <c r="B9290" s="3">
        <f t="shared" si="435"/>
        <v>2017</v>
      </c>
      <c r="C9290" s="3">
        <f t="shared" si="436"/>
        <v>11</v>
      </c>
      <c r="D9290" t="s">
        <v>997</v>
      </c>
      <c r="E9290" t="str">
        <f t="shared" si="437"/>
        <v>Erin Mull20171113</v>
      </c>
      <c r="F9290">
        <f>IF(COUNTIF($E$2:E9290, E9290) = 1, MAX($F$1:F9289) + 1, INDEX($F$1:F9289, MATCH(E9290, $E$1:E9289, 0)))</f>
        <v>4631</v>
      </c>
      <c r="G9290" t="s">
        <v>149</v>
      </c>
      <c r="H9290" t="s">
        <v>11</v>
      </c>
      <c r="I9290" t="s">
        <v>18</v>
      </c>
      <c r="J9290" t="s">
        <v>551</v>
      </c>
      <c r="K9290" s="17">
        <v>11.21</v>
      </c>
      <c r="L9290" s="17">
        <v>1</v>
      </c>
      <c r="M9290" s="17">
        <v>3.36</v>
      </c>
      <c r="N9290" s="17" t="str">
        <f>IF(SalesData[[#This Row],[Profit]]&gt;0,"Profit","Loss")</f>
        <v>Profit</v>
      </c>
    </row>
    <row r="9291" spans="1:14" x14ac:dyDescent="0.25">
      <c r="A9291" s="1">
        <v>43052</v>
      </c>
      <c r="B9291" s="3">
        <f t="shared" si="435"/>
        <v>2017</v>
      </c>
      <c r="C9291" s="3">
        <f t="shared" si="436"/>
        <v>11</v>
      </c>
      <c r="D9291" t="s">
        <v>352</v>
      </c>
      <c r="E9291" t="str">
        <f t="shared" si="437"/>
        <v>Cassandra Brandow20171113</v>
      </c>
      <c r="F9291">
        <f>IF(COUNTIF($E$2:E9291, E9291) = 1, MAX($F$1:F9290) + 1, INDEX($F$1:F9290, MATCH(E9291, $E$1:E9290, 0)))</f>
        <v>4632</v>
      </c>
      <c r="G9291" t="s">
        <v>488</v>
      </c>
      <c r="H9291" t="s">
        <v>39</v>
      </c>
      <c r="I9291" t="s">
        <v>52</v>
      </c>
      <c r="J9291" t="s">
        <v>1921</v>
      </c>
      <c r="K9291" s="17">
        <v>239.92</v>
      </c>
      <c r="L9291" s="17">
        <v>8</v>
      </c>
      <c r="M9291" s="17">
        <v>23.99</v>
      </c>
      <c r="N9291" s="17" t="str">
        <f>IF(SalesData[[#This Row],[Profit]]&gt;0,"Profit","Loss")</f>
        <v>Profit</v>
      </c>
    </row>
    <row r="9292" spans="1:14" x14ac:dyDescent="0.25">
      <c r="A9292" s="1">
        <v>43052</v>
      </c>
      <c r="B9292" s="3">
        <f t="shared" si="435"/>
        <v>2017</v>
      </c>
      <c r="C9292" s="3">
        <f t="shared" si="436"/>
        <v>11</v>
      </c>
      <c r="D9292" t="s">
        <v>509</v>
      </c>
      <c r="E9292" t="str">
        <f t="shared" si="437"/>
        <v>Sanjit Engle20171113</v>
      </c>
      <c r="F9292">
        <f>IF(COUNTIF($E$2:E9292, E9292) = 1, MAX($F$1:F9291) + 1, INDEX($F$1:F9291, MATCH(E9292, $E$1:E9291, 0)))</f>
        <v>4633</v>
      </c>
      <c r="G9292" t="s">
        <v>27</v>
      </c>
      <c r="H9292" t="s">
        <v>39</v>
      </c>
      <c r="I9292" t="s">
        <v>52</v>
      </c>
      <c r="J9292" t="s">
        <v>2255</v>
      </c>
      <c r="K9292" s="17">
        <v>82.95</v>
      </c>
      <c r="L9292" s="17">
        <v>5</v>
      </c>
      <c r="M9292" s="17">
        <v>29.03</v>
      </c>
      <c r="N9292" s="17" t="str">
        <f>IF(SalesData[[#This Row],[Profit]]&gt;0,"Profit","Loss")</f>
        <v>Profit</v>
      </c>
    </row>
    <row r="9293" spans="1:14" x14ac:dyDescent="0.25">
      <c r="A9293" s="1">
        <v>43052</v>
      </c>
      <c r="B9293" s="3">
        <f t="shared" si="435"/>
        <v>2017</v>
      </c>
      <c r="C9293" s="3">
        <f t="shared" si="436"/>
        <v>11</v>
      </c>
      <c r="D9293" t="s">
        <v>1012</v>
      </c>
      <c r="E9293" t="str">
        <f t="shared" si="437"/>
        <v>Ken Lonsdale20171113</v>
      </c>
      <c r="F9293">
        <f>IF(COUNTIF($E$2:E9293, E9293) = 1, MAX($F$1:F9292) + 1, INDEX($F$1:F9292, MATCH(E9293, $E$1:E9292, 0)))</f>
        <v>4634</v>
      </c>
      <c r="G9293" t="s">
        <v>27</v>
      </c>
      <c r="H9293" t="s">
        <v>39</v>
      </c>
      <c r="I9293" t="s">
        <v>40</v>
      </c>
      <c r="J9293" t="s">
        <v>2588</v>
      </c>
      <c r="K9293" s="17">
        <v>22</v>
      </c>
      <c r="L9293" s="17">
        <v>5</v>
      </c>
      <c r="M9293" s="17">
        <v>1.38</v>
      </c>
      <c r="N9293" s="17" t="str">
        <f>IF(SalesData[[#This Row],[Profit]]&gt;0,"Profit","Loss")</f>
        <v>Profit</v>
      </c>
    </row>
    <row r="9294" spans="1:14" x14ac:dyDescent="0.25">
      <c r="A9294" s="1">
        <v>43053</v>
      </c>
      <c r="B9294" s="3">
        <f t="shared" si="435"/>
        <v>2017</v>
      </c>
      <c r="C9294" s="3">
        <f t="shared" si="436"/>
        <v>11</v>
      </c>
      <c r="D9294" t="s">
        <v>1840</v>
      </c>
      <c r="E9294" t="str">
        <f t="shared" si="437"/>
        <v>Clytie Kelty20171114</v>
      </c>
      <c r="F9294">
        <f>IF(COUNTIF($E$2:E9294, E9294) = 1, MAX($F$1:F9293) + 1, INDEX($F$1:F9293, MATCH(E9294, $E$1:E9293, 0)))</f>
        <v>4635</v>
      </c>
      <c r="G9294" t="s">
        <v>78</v>
      </c>
      <c r="H9294" t="s">
        <v>39</v>
      </c>
      <c r="I9294" t="s">
        <v>40</v>
      </c>
      <c r="J9294" t="s">
        <v>1988</v>
      </c>
      <c r="K9294" s="17">
        <v>119.94</v>
      </c>
      <c r="L9294" s="17">
        <v>10</v>
      </c>
      <c r="M9294" s="17">
        <v>15.99</v>
      </c>
      <c r="N9294" s="17" t="str">
        <f>IF(SalesData[[#This Row],[Profit]]&gt;0,"Profit","Loss")</f>
        <v>Profit</v>
      </c>
    </row>
    <row r="9295" spans="1:14" x14ac:dyDescent="0.25">
      <c r="A9295" s="1">
        <v>43053</v>
      </c>
      <c r="B9295" s="3">
        <f t="shared" si="435"/>
        <v>2017</v>
      </c>
      <c r="C9295" s="3">
        <f t="shared" si="436"/>
        <v>11</v>
      </c>
      <c r="D9295" t="s">
        <v>1840</v>
      </c>
      <c r="E9295" t="str">
        <f t="shared" si="437"/>
        <v>Clytie Kelty20171114</v>
      </c>
      <c r="F9295">
        <f>IF(COUNTIF($E$2:E9295, E9295) = 1, MAX($F$1:F9294) + 1, INDEX($F$1:F9294, MATCH(E9295, $E$1:E9294, 0)))</f>
        <v>4635</v>
      </c>
      <c r="G9295" t="s">
        <v>78</v>
      </c>
      <c r="H9295" t="s">
        <v>11</v>
      </c>
      <c r="I9295" t="s">
        <v>20</v>
      </c>
      <c r="J9295" t="s">
        <v>1202</v>
      </c>
      <c r="K9295" s="17">
        <v>3.65</v>
      </c>
      <c r="L9295" s="17">
        <v>2</v>
      </c>
      <c r="M9295" s="17">
        <v>-2.8</v>
      </c>
      <c r="N9295" s="17" t="str">
        <f>IF(SalesData[[#This Row],[Profit]]&gt;0,"Profit","Loss")</f>
        <v>Loss</v>
      </c>
    </row>
    <row r="9296" spans="1:14" x14ac:dyDescent="0.25">
      <c r="A9296" s="1">
        <v>43053</v>
      </c>
      <c r="B9296" s="3">
        <f t="shared" si="435"/>
        <v>2017</v>
      </c>
      <c r="C9296" s="3">
        <f t="shared" si="436"/>
        <v>11</v>
      </c>
      <c r="D9296" t="s">
        <v>2510</v>
      </c>
      <c r="E9296" t="str">
        <f t="shared" si="437"/>
        <v>Lindsay Williams20171114</v>
      </c>
      <c r="F9296">
        <f>IF(COUNTIF($E$2:E9296, E9296) = 1, MAX($F$1:F9295) + 1, INDEX($F$1:F9295, MATCH(E9296, $E$1:E9295, 0)))</f>
        <v>4636</v>
      </c>
      <c r="G9296" t="s">
        <v>27</v>
      </c>
      <c r="H9296" t="s">
        <v>34</v>
      </c>
      <c r="I9296" t="s">
        <v>35</v>
      </c>
      <c r="J9296" t="s">
        <v>430</v>
      </c>
      <c r="K9296" s="17">
        <v>321.57</v>
      </c>
      <c r="L9296" s="17">
        <v>2</v>
      </c>
      <c r="M9296" s="17">
        <v>28.14</v>
      </c>
      <c r="N9296" s="17" t="str">
        <f>IF(SalesData[[#This Row],[Profit]]&gt;0,"Profit","Loss")</f>
        <v>Profit</v>
      </c>
    </row>
    <row r="9297" spans="1:14" x14ac:dyDescent="0.25">
      <c r="A9297" s="1">
        <v>43053</v>
      </c>
      <c r="B9297" s="3">
        <f t="shared" si="435"/>
        <v>2017</v>
      </c>
      <c r="C9297" s="3">
        <f t="shared" si="436"/>
        <v>11</v>
      </c>
      <c r="D9297" t="s">
        <v>809</v>
      </c>
      <c r="E9297" t="str">
        <f t="shared" si="437"/>
        <v>Frank Olsen20171114</v>
      </c>
      <c r="F9297">
        <f>IF(COUNTIF($E$2:E9297, E9297) = 1, MAX($F$1:F9296) + 1, INDEX($F$1:F9296, MATCH(E9297, $E$1:E9296, 0)))</f>
        <v>4637</v>
      </c>
      <c r="G9297" t="s">
        <v>149</v>
      </c>
      <c r="H9297" t="s">
        <v>11</v>
      </c>
      <c r="I9297" t="s">
        <v>20</v>
      </c>
      <c r="J9297" t="s">
        <v>1668</v>
      </c>
      <c r="K9297" s="17">
        <v>8.64</v>
      </c>
      <c r="L9297" s="17">
        <v>2</v>
      </c>
      <c r="M9297" s="17">
        <v>3.02</v>
      </c>
      <c r="N9297" s="17" t="str">
        <f>IF(SalesData[[#This Row],[Profit]]&gt;0,"Profit","Loss")</f>
        <v>Profit</v>
      </c>
    </row>
    <row r="9298" spans="1:14" x14ac:dyDescent="0.25">
      <c r="A9298" s="1">
        <v>43053</v>
      </c>
      <c r="B9298" s="3">
        <f t="shared" si="435"/>
        <v>2017</v>
      </c>
      <c r="C9298" s="3">
        <f t="shared" si="436"/>
        <v>11</v>
      </c>
      <c r="D9298" t="s">
        <v>109</v>
      </c>
      <c r="E9298" t="str">
        <f t="shared" si="437"/>
        <v>Xylona Preis20171114</v>
      </c>
      <c r="F9298">
        <f>IF(COUNTIF($E$2:E9298, E9298) = 1, MAX($F$1:F9297) + 1, INDEX($F$1:F9297, MATCH(E9298, $E$1:E9297, 0)))</f>
        <v>4638</v>
      </c>
      <c r="G9298" t="s">
        <v>10</v>
      </c>
      <c r="H9298" t="s">
        <v>39</v>
      </c>
      <c r="I9298" t="s">
        <v>52</v>
      </c>
      <c r="J9298" t="s">
        <v>2464</v>
      </c>
      <c r="K9298" s="17">
        <v>167.95</v>
      </c>
      <c r="L9298" s="17">
        <v>6</v>
      </c>
      <c r="M9298" s="17">
        <v>-27.29</v>
      </c>
      <c r="N9298" s="17" t="str">
        <f>IF(SalesData[[#This Row],[Profit]]&gt;0,"Profit","Loss")</f>
        <v>Loss</v>
      </c>
    </row>
    <row r="9299" spans="1:14" x14ac:dyDescent="0.25">
      <c r="A9299" s="1">
        <v>43053</v>
      </c>
      <c r="B9299" s="3">
        <f t="shared" si="435"/>
        <v>2017</v>
      </c>
      <c r="C9299" s="3">
        <f t="shared" si="436"/>
        <v>11</v>
      </c>
      <c r="D9299" t="s">
        <v>109</v>
      </c>
      <c r="E9299" t="str">
        <f t="shared" si="437"/>
        <v>Xylona Preis20171114</v>
      </c>
      <c r="F9299">
        <f>IF(COUNTIF($E$2:E9299, E9299) = 1, MAX($F$1:F9298) + 1, INDEX($F$1:F9298, MATCH(E9299, $E$1:E9298, 0)))</f>
        <v>4638</v>
      </c>
      <c r="G9299" t="s">
        <v>10</v>
      </c>
      <c r="H9299" t="s">
        <v>11</v>
      </c>
      <c r="I9299" t="s">
        <v>24</v>
      </c>
      <c r="J9299" t="s">
        <v>1600</v>
      </c>
      <c r="K9299" s="17">
        <v>45.04</v>
      </c>
      <c r="L9299" s="17">
        <v>2</v>
      </c>
      <c r="M9299" s="17">
        <v>4.5</v>
      </c>
      <c r="N9299" s="17" t="str">
        <f>IF(SalesData[[#This Row],[Profit]]&gt;0,"Profit","Loss")</f>
        <v>Profit</v>
      </c>
    </row>
    <row r="9300" spans="1:14" x14ac:dyDescent="0.25">
      <c r="A9300" s="1">
        <v>43053</v>
      </c>
      <c r="B9300" s="3">
        <f t="shared" si="435"/>
        <v>2017</v>
      </c>
      <c r="C9300" s="3">
        <f t="shared" si="436"/>
        <v>11</v>
      </c>
      <c r="D9300" t="s">
        <v>671</v>
      </c>
      <c r="E9300" t="str">
        <f t="shared" si="437"/>
        <v>Pauline Webber20171114</v>
      </c>
      <c r="F9300">
        <f>IF(COUNTIF($E$2:E9300, E9300) = 1, MAX($F$1:F9299) + 1, INDEX($F$1:F9299, MATCH(E9300, $E$1:E9299, 0)))</f>
        <v>4639</v>
      </c>
      <c r="G9300" t="s">
        <v>149</v>
      </c>
      <c r="H9300" t="s">
        <v>11</v>
      </c>
      <c r="I9300" t="s">
        <v>18</v>
      </c>
      <c r="J9300" t="s">
        <v>1522</v>
      </c>
      <c r="K9300" s="17">
        <v>96.36</v>
      </c>
      <c r="L9300" s="17">
        <v>6</v>
      </c>
      <c r="M9300" s="17">
        <v>25.05</v>
      </c>
      <c r="N9300" s="17" t="str">
        <f>IF(SalesData[[#This Row],[Profit]]&gt;0,"Profit","Loss")</f>
        <v>Profit</v>
      </c>
    </row>
    <row r="9301" spans="1:14" x14ac:dyDescent="0.25">
      <c r="A9301" s="1">
        <v>43053</v>
      </c>
      <c r="B9301" s="3">
        <f t="shared" si="435"/>
        <v>2017</v>
      </c>
      <c r="C9301" s="3">
        <f t="shared" si="436"/>
        <v>11</v>
      </c>
      <c r="D9301" t="s">
        <v>1471</v>
      </c>
      <c r="E9301" t="str">
        <f t="shared" si="437"/>
        <v>Toby Carlisle20171114</v>
      </c>
      <c r="F9301">
        <f>IF(COUNTIF($E$2:E9301, E9301) = 1, MAX($F$1:F9300) + 1, INDEX($F$1:F9300, MATCH(E9301, $E$1:E9300, 0)))</f>
        <v>4640</v>
      </c>
      <c r="G9301" t="s">
        <v>10</v>
      </c>
      <c r="H9301" t="s">
        <v>11</v>
      </c>
      <c r="I9301" t="s">
        <v>20</v>
      </c>
      <c r="J9301" t="s">
        <v>627</v>
      </c>
      <c r="K9301" s="17">
        <v>21.99</v>
      </c>
      <c r="L9301" s="17">
        <v>5</v>
      </c>
      <c r="M9301" s="17">
        <v>-32.99</v>
      </c>
      <c r="N9301" s="17" t="str">
        <f>IF(SalesData[[#This Row],[Profit]]&gt;0,"Profit","Loss")</f>
        <v>Loss</v>
      </c>
    </row>
    <row r="9302" spans="1:14" x14ac:dyDescent="0.25">
      <c r="A9302" s="1">
        <v>43053</v>
      </c>
      <c r="B9302" s="3">
        <f t="shared" si="435"/>
        <v>2017</v>
      </c>
      <c r="C9302" s="3">
        <f t="shared" si="436"/>
        <v>11</v>
      </c>
      <c r="D9302" t="s">
        <v>951</v>
      </c>
      <c r="E9302" t="str">
        <f t="shared" si="437"/>
        <v>Arthur Wiediger20171114</v>
      </c>
      <c r="F9302">
        <f>IF(COUNTIF($E$2:E9302, E9302) = 1, MAX($F$1:F9301) + 1, INDEX($F$1:F9301, MATCH(E9302, $E$1:E9301, 0)))</f>
        <v>4641</v>
      </c>
      <c r="G9302" t="s">
        <v>315</v>
      </c>
      <c r="H9302" t="s">
        <v>11</v>
      </c>
      <c r="I9302" t="s">
        <v>63</v>
      </c>
      <c r="J9302" t="s">
        <v>770</v>
      </c>
      <c r="K9302" s="17">
        <v>15.28</v>
      </c>
      <c r="L9302" s="17">
        <v>2</v>
      </c>
      <c r="M9302" s="17">
        <v>7.49</v>
      </c>
      <c r="N9302" s="17" t="str">
        <f>IF(SalesData[[#This Row],[Profit]]&gt;0,"Profit","Loss")</f>
        <v>Profit</v>
      </c>
    </row>
    <row r="9303" spans="1:14" x14ac:dyDescent="0.25">
      <c r="A9303" s="1">
        <v>43053</v>
      </c>
      <c r="B9303" s="3">
        <f t="shared" si="435"/>
        <v>2017</v>
      </c>
      <c r="C9303" s="3">
        <f t="shared" si="436"/>
        <v>11</v>
      </c>
      <c r="D9303" t="s">
        <v>1173</v>
      </c>
      <c r="E9303" t="str">
        <f t="shared" si="437"/>
        <v>Joe Elijah20171114</v>
      </c>
      <c r="F9303">
        <f>IF(COUNTIF($E$2:E9303, E9303) = 1, MAX($F$1:F9302) + 1, INDEX($F$1:F9302, MATCH(E9303, $E$1:E9302, 0)))</f>
        <v>4642</v>
      </c>
      <c r="G9303" t="s">
        <v>27</v>
      </c>
      <c r="H9303" t="s">
        <v>11</v>
      </c>
      <c r="I9303" t="s">
        <v>24</v>
      </c>
      <c r="J9303" t="s">
        <v>577</v>
      </c>
      <c r="K9303" s="17">
        <v>34.24</v>
      </c>
      <c r="L9303" s="17">
        <v>8</v>
      </c>
      <c r="M9303" s="17">
        <v>9.93</v>
      </c>
      <c r="N9303" s="17" t="str">
        <f>IF(SalesData[[#This Row],[Profit]]&gt;0,"Profit","Loss")</f>
        <v>Profit</v>
      </c>
    </row>
    <row r="9304" spans="1:14" x14ac:dyDescent="0.25">
      <c r="A9304" s="1">
        <v>43054</v>
      </c>
      <c r="B9304" s="3">
        <f t="shared" si="435"/>
        <v>2017</v>
      </c>
      <c r="C9304" s="3">
        <f t="shared" si="436"/>
        <v>11</v>
      </c>
      <c r="D9304" t="s">
        <v>1941</v>
      </c>
      <c r="E9304" t="str">
        <f t="shared" si="437"/>
        <v>Dana Kaydos20171115</v>
      </c>
      <c r="F9304">
        <f>IF(COUNTIF($E$2:E9304, E9304) = 1, MAX($F$1:F9303) + 1, INDEX($F$1:F9303, MATCH(E9304, $E$1:E9303, 0)))</f>
        <v>4643</v>
      </c>
      <c r="G9304" t="s">
        <v>123</v>
      </c>
      <c r="H9304" t="s">
        <v>34</v>
      </c>
      <c r="I9304" t="s">
        <v>47</v>
      </c>
      <c r="J9304" t="s">
        <v>1658</v>
      </c>
      <c r="K9304" s="17">
        <v>220.06</v>
      </c>
      <c r="L9304" s="17">
        <v>4</v>
      </c>
      <c r="M9304" s="17">
        <v>55.02</v>
      </c>
      <c r="N9304" s="17" t="str">
        <f>IF(SalesData[[#This Row],[Profit]]&gt;0,"Profit","Loss")</f>
        <v>Profit</v>
      </c>
    </row>
    <row r="9305" spans="1:14" x14ac:dyDescent="0.25">
      <c r="A9305" s="1">
        <v>43054</v>
      </c>
      <c r="B9305" s="3">
        <f t="shared" si="435"/>
        <v>2017</v>
      </c>
      <c r="C9305" s="3">
        <f t="shared" si="436"/>
        <v>11</v>
      </c>
      <c r="D9305" t="s">
        <v>1941</v>
      </c>
      <c r="E9305" t="str">
        <f t="shared" si="437"/>
        <v>Dana Kaydos20171115</v>
      </c>
      <c r="F9305">
        <f>IF(COUNTIF($E$2:E9305, E9305) = 1, MAX($F$1:F9304) + 1, INDEX($F$1:F9304, MATCH(E9305, $E$1:E9304, 0)))</f>
        <v>4643</v>
      </c>
      <c r="G9305" t="s">
        <v>123</v>
      </c>
      <c r="H9305" t="s">
        <v>34</v>
      </c>
      <c r="I9305" t="s">
        <v>47</v>
      </c>
      <c r="J9305" t="s">
        <v>2196</v>
      </c>
      <c r="K9305" s="17">
        <v>339.14</v>
      </c>
      <c r="L9305" s="17">
        <v>4</v>
      </c>
      <c r="M9305" s="17">
        <v>0</v>
      </c>
      <c r="N9305" s="17" t="str">
        <f>IF(SalesData[[#This Row],[Profit]]&gt;0,"Profit","Loss")</f>
        <v>Loss</v>
      </c>
    </row>
    <row r="9306" spans="1:14" x14ac:dyDescent="0.25">
      <c r="A9306" s="1">
        <v>43055</v>
      </c>
      <c r="B9306" s="3">
        <f t="shared" si="435"/>
        <v>2017</v>
      </c>
      <c r="C9306" s="3">
        <f t="shared" si="436"/>
        <v>11</v>
      </c>
      <c r="D9306" t="s">
        <v>2318</v>
      </c>
      <c r="E9306" t="str">
        <f t="shared" si="437"/>
        <v>Christy Brittain20171116</v>
      </c>
      <c r="F9306">
        <f>IF(COUNTIF($E$2:E9306, E9306) = 1, MAX($F$1:F9305) + 1, INDEX($F$1:F9305, MATCH(E9306, $E$1:E9305, 0)))</f>
        <v>4644</v>
      </c>
      <c r="G9306" t="s">
        <v>149</v>
      </c>
      <c r="H9306" t="s">
        <v>11</v>
      </c>
      <c r="I9306" t="s">
        <v>12</v>
      </c>
      <c r="J9306" t="s">
        <v>1411</v>
      </c>
      <c r="K9306" s="17">
        <v>146.82</v>
      </c>
      <c r="L9306" s="17">
        <v>3</v>
      </c>
      <c r="M9306" s="17">
        <v>73.41</v>
      </c>
      <c r="N9306" s="17" t="str">
        <f>IF(SalesData[[#This Row],[Profit]]&gt;0,"Profit","Loss")</f>
        <v>Profit</v>
      </c>
    </row>
    <row r="9307" spans="1:14" x14ac:dyDescent="0.25">
      <c r="A9307" s="1">
        <v>43055</v>
      </c>
      <c r="B9307" s="3">
        <f t="shared" si="435"/>
        <v>2017</v>
      </c>
      <c r="C9307" s="3">
        <f t="shared" si="436"/>
        <v>11</v>
      </c>
      <c r="D9307" t="s">
        <v>275</v>
      </c>
      <c r="E9307" t="str">
        <f t="shared" si="437"/>
        <v>Scott Williamson20171116</v>
      </c>
      <c r="F9307">
        <f>IF(COUNTIF($E$2:E9307, E9307) = 1, MAX($F$1:F9306) + 1, INDEX($F$1:F9306, MATCH(E9307, $E$1:E9306, 0)))</f>
        <v>4645</v>
      </c>
      <c r="G9307" t="s">
        <v>27</v>
      </c>
      <c r="H9307" t="s">
        <v>11</v>
      </c>
      <c r="I9307" t="s">
        <v>18</v>
      </c>
      <c r="J9307" t="s">
        <v>1525</v>
      </c>
      <c r="K9307" s="17">
        <v>811.28</v>
      </c>
      <c r="L9307" s="17">
        <v>8</v>
      </c>
      <c r="M9307" s="17">
        <v>24.34</v>
      </c>
      <c r="N9307" s="17" t="str">
        <f>IF(SalesData[[#This Row],[Profit]]&gt;0,"Profit","Loss")</f>
        <v>Profit</v>
      </c>
    </row>
    <row r="9308" spans="1:14" x14ac:dyDescent="0.25">
      <c r="A9308" s="1">
        <v>43055</v>
      </c>
      <c r="B9308" s="3">
        <f t="shared" si="435"/>
        <v>2017</v>
      </c>
      <c r="C9308" s="3">
        <f t="shared" si="436"/>
        <v>11</v>
      </c>
      <c r="D9308" t="s">
        <v>692</v>
      </c>
      <c r="E9308" t="str">
        <f t="shared" si="437"/>
        <v>Mitch Willingham20171116</v>
      </c>
      <c r="F9308">
        <f>IF(COUNTIF($E$2:E9308, E9308) = 1, MAX($F$1:F9307) + 1, INDEX($F$1:F9307, MATCH(E9308, $E$1:E9307, 0)))</f>
        <v>4646</v>
      </c>
      <c r="G9308" t="s">
        <v>27</v>
      </c>
      <c r="H9308" t="s">
        <v>39</v>
      </c>
      <c r="I9308" t="s">
        <v>302</v>
      </c>
      <c r="J9308" t="s">
        <v>1904</v>
      </c>
      <c r="K9308" s="17">
        <v>1919.98</v>
      </c>
      <c r="L9308" s="17">
        <v>3</v>
      </c>
      <c r="M9308" s="17">
        <v>216</v>
      </c>
      <c r="N9308" s="17" t="str">
        <f>IF(SalesData[[#This Row],[Profit]]&gt;0,"Profit","Loss")</f>
        <v>Profit</v>
      </c>
    </row>
    <row r="9309" spans="1:14" x14ac:dyDescent="0.25">
      <c r="A9309" s="1">
        <v>43055</v>
      </c>
      <c r="B9309" s="3">
        <f t="shared" si="435"/>
        <v>2017</v>
      </c>
      <c r="C9309" s="3">
        <f t="shared" si="436"/>
        <v>11</v>
      </c>
      <c r="D9309" t="s">
        <v>505</v>
      </c>
      <c r="E9309" t="str">
        <f t="shared" si="437"/>
        <v>Jay Kimmel20171116</v>
      </c>
      <c r="F9309">
        <f>IF(COUNTIF($E$2:E9309, E9309) = 1, MAX($F$1:F9308) + 1, INDEX($F$1:F9308, MATCH(E9309, $E$1:E9308, 0)))</f>
        <v>4647</v>
      </c>
      <c r="G9309" t="s">
        <v>27</v>
      </c>
      <c r="H9309" t="s">
        <v>11</v>
      </c>
      <c r="I9309" t="s">
        <v>18</v>
      </c>
      <c r="J9309" t="s">
        <v>251</v>
      </c>
      <c r="K9309" s="17">
        <v>48.86</v>
      </c>
      <c r="L9309" s="17">
        <v>7</v>
      </c>
      <c r="M9309" s="17">
        <v>0.98</v>
      </c>
      <c r="N9309" s="17" t="str">
        <f>IF(SalesData[[#This Row],[Profit]]&gt;0,"Profit","Loss")</f>
        <v>Profit</v>
      </c>
    </row>
    <row r="9310" spans="1:14" x14ac:dyDescent="0.25">
      <c r="A9310" s="1">
        <v>43055</v>
      </c>
      <c r="B9310" s="3">
        <f t="shared" si="435"/>
        <v>2017</v>
      </c>
      <c r="C9310" s="3">
        <f t="shared" si="436"/>
        <v>11</v>
      </c>
      <c r="D9310" t="s">
        <v>341</v>
      </c>
      <c r="E9310" t="str">
        <f t="shared" si="437"/>
        <v>Eileen Kiefer20171116</v>
      </c>
      <c r="F9310">
        <f>IF(COUNTIF($E$2:E9310, E9310) = 1, MAX($F$1:F9309) + 1, INDEX($F$1:F9309, MATCH(E9310, $E$1:E9309, 0)))</f>
        <v>4648</v>
      </c>
      <c r="G9310" t="s">
        <v>27</v>
      </c>
      <c r="H9310" t="s">
        <v>11</v>
      </c>
      <c r="I9310" t="s">
        <v>24</v>
      </c>
      <c r="J9310" t="s">
        <v>2607</v>
      </c>
      <c r="K9310" s="17">
        <v>23.36</v>
      </c>
      <c r="L9310" s="17">
        <v>4</v>
      </c>
      <c r="M9310" s="17">
        <v>6.07</v>
      </c>
      <c r="N9310" s="17" t="str">
        <f>IF(SalesData[[#This Row],[Profit]]&gt;0,"Profit","Loss")</f>
        <v>Profit</v>
      </c>
    </row>
    <row r="9311" spans="1:14" x14ac:dyDescent="0.25">
      <c r="A9311" s="1">
        <v>43055</v>
      </c>
      <c r="B9311" s="3">
        <f t="shared" si="435"/>
        <v>2017</v>
      </c>
      <c r="C9311" s="3">
        <f t="shared" si="436"/>
        <v>11</v>
      </c>
      <c r="D9311" t="s">
        <v>2585</v>
      </c>
      <c r="E9311" t="str">
        <f t="shared" si="437"/>
        <v>Mick Hernandez20171116</v>
      </c>
      <c r="F9311">
        <f>IF(COUNTIF($E$2:E9311, E9311) = 1, MAX($F$1:F9310) + 1, INDEX($F$1:F9310, MATCH(E9311, $E$1:E9310, 0)))</f>
        <v>4649</v>
      </c>
      <c r="G9311" t="s">
        <v>149</v>
      </c>
      <c r="H9311" t="s">
        <v>39</v>
      </c>
      <c r="I9311" t="s">
        <v>302</v>
      </c>
      <c r="J9311" t="s">
        <v>2679</v>
      </c>
      <c r="K9311" s="17">
        <v>52.44</v>
      </c>
      <c r="L9311" s="17">
        <v>4</v>
      </c>
      <c r="M9311" s="17">
        <v>24.12</v>
      </c>
      <c r="N9311" s="17" t="str">
        <f>IF(SalesData[[#This Row],[Profit]]&gt;0,"Profit","Loss")</f>
        <v>Profit</v>
      </c>
    </row>
    <row r="9312" spans="1:14" x14ac:dyDescent="0.25">
      <c r="A9312" s="1">
        <v>43055</v>
      </c>
      <c r="B9312" s="3">
        <f t="shared" si="435"/>
        <v>2017</v>
      </c>
      <c r="C9312" s="3">
        <f t="shared" si="436"/>
        <v>11</v>
      </c>
      <c r="D9312" t="s">
        <v>1271</v>
      </c>
      <c r="E9312" t="str">
        <f t="shared" si="437"/>
        <v>Chris Cortes20171116</v>
      </c>
      <c r="F9312">
        <f>IF(COUNTIF($E$2:E9312, E9312) = 1, MAX($F$1:F9311) + 1, INDEX($F$1:F9311, MATCH(E9312, $E$1:E9311, 0)))</f>
        <v>4650</v>
      </c>
      <c r="G9312" t="s">
        <v>164</v>
      </c>
      <c r="H9312" t="s">
        <v>11</v>
      </c>
      <c r="I9312" t="s">
        <v>12</v>
      </c>
      <c r="J9312" t="s">
        <v>621</v>
      </c>
      <c r="K9312" s="17">
        <v>73.680000000000007</v>
      </c>
      <c r="L9312" s="17">
        <v>6</v>
      </c>
      <c r="M9312" s="17">
        <v>34.630000000000003</v>
      </c>
      <c r="N9312" s="17" t="str">
        <f>IF(SalesData[[#This Row],[Profit]]&gt;0,"Profit","Loss")</f>
        <v>Profit</v>
      </c>
    </row>
    <row r="9313" spans="1:14" x14ac:dyDescent="0.25">
      <c r="A9313" s="1">
        <v>43055</v>
      </c>
      <c r="B9313" s="3">
        <f t="shared" si="435"/>
        <v>2017</v>
      </c>
      <c r="C9313" s="3">
        <f t="shared" si="436"/>
        <v>11</v>
      </c>
      <c r="D9313" t="s">
        <v>1271</v>
      </c>
      <c r="E9313" t="str">
        <f t="shared" si="437"/>
        <v>Chris Cortes20171116</v>
      </c>
      <c r="F9313">
        <f>IF(COUNTIF($E$2:E9313, E9313) = 1, MAX($F$1:F9312) + 1, INDEX($F$1:F9312, MATCH(E9313, $E$1:E9312, 0)))</f>
        <v>4650</v>
      </c>
      <c r="G9313" t="s">
        <v>164</v>
      </c>
      <c r="H9313" t="s">
        <v>34</v>
      </c>
      <c r="I9313" t="s">
        <v>47</v>
      </c>
      <c r="J9313" t="s">
        <v>2040</v>
      </c>
      <c r="K9313" s="17">
        <v>139.91999999999999</v>
      </c>
      <c r="L9313" s="17">
        <v>2</v>
      </c>
      <c r="M9313" s="17">
        <v>23.79</v>
      </c>
      <c r="N9313" s="17" t="str">
        <f>IF(SalesData[[#This Row],[Profit]]&gt;0,"Profit","Loss")</f>
        <v>Profit</v>
      </c>
    </row>
    <row r="9314" spans="1:14" x14ac:dyDescent="0.25">
      <c r="A9314" s="1">
        <v>43055</v>
      </c>
      <c r="B9314" s="3">
        <f t="shared" si="435"/>
        <v>2017</v>
      </c>
      <c r="C9314" s="3">
        <f t="shared" si="436"/>
        <v>11</v>
      </c>
      <c r="D9314" t="s">
        <v>1271</v>
      </c>
      <c r="E9314" t="str">
        <f t="shared" si="437"/>
        <v>Chris Cortes20171116</v>
      </c>
      <c r="F9314">
        <f>IF(COUNTIF($E$2:E9314, E9314) = 1, MAX($F$1:F9313) + 1, INDEX($F$1:F9313, MATCH(E9314, $E$1:E9313, 0)))</f>
        <v>4650</v>
      </c>
      <c r="G9314" t="s">
        <v>164</v>
      </c>
      <c r="H9314" t="s">
        <v>39</v>
      </c>
      <c r="I9314" t="s">
        <v>40</v>
      </c>
      <c r="J9314" t="s">
        <v>704</v>
      </c>
      <c r="K9314" s="17">
        <v>107.88</v>
      </c>
      <c r="L9314" s="17">
        <v>3</v>
      </c>
      <c r="M9314" s="17">
        <v>10.79</v>
      </c>
      <c r="N9314" s="17" t="str">
        <f>IF(SalesData[[#This Row],[Profit]]&gt;0,"Profit","Loss")</f>
        <v>Profit</v>
      </c>
    </row>
    <row r="9315" spans="1:14" x14ac:dyDescent="0.25">
      <c r="A9315" s="1">
        <v>43055</v>
      </c>
      <c r="B9315" s="3">
        <f t="shared" si="435"/>
        <v>2017</v>
      </c>
      <c r="C9315" s="3">
        <f t="shared" si="436"/>
        <v>11</v>
      </c>
      <c r="D9315" t="s">
        <v>1271</v>
      </c>
      <c r="E9315" t="str">
        <f t="shared" si="437"/>
        <v>Chris Cortes20171116</v>
      </c>
      <c r="F9315">
        <f>IF(COUNTIF($E$2:E9315, E9315) = 1, MAX($F$1:F9314) + 1, INDEX($F$1:F9314, MATCH(E9315, $E$1:E9314, 0)))</f>
        <v>4650</v>
      </c>
      <c r="G9315" t="s">
        <v>164</v>
      </c>
      <c r="H9315" t="s">
        <v>11</v>
      </c>
      <c r="I9315" t="s">
        <v>18</v>
      </c>
      <c r="J9315" t="s">
        <v>115</v>
      </c>
      <c r="K9315" s="17">
        <v>33.29</v>
      </c>
      <c r="L9315" s="17">
        <v>1</v>
      </c>
      <c r="M9315" s="17">
        <v>7.99</v>
      </c>
      <c r="N9315" s="17" t="str">
        <f>IF(SalesData[[#This Row],[Profit]]&gt;0,"Profit","Loss")</f>
        <v>Profit</v>
      </c>
    </row>
    <row r="9316" spans="1:14" x14ac:dyDescent="0.25">
      <c r="A9316" s="1">
        <v>43055</v>
      </c>
      <c r="B9316" s="3">
        <f t="shared" si="435"/>
        <v>2017</v>
      </c>
      <c r="C9316" s="3">
        <f t="shared" si="436"/>
        <v>11</v>
      </c>
      <c r="D9316" t="s">
        <v>2254</v>
      </c>
      <c r="E9316" t="str">
        <f t="shared" si="437"/>
        <v>Charlotte Melton20171116</v>
      </c>
      <c r="F9316">
        <f>IF(COUNTIF($E$2:E9316, E9316) = 1, MAX($F$1:F9315) + 1, INDEX($F$1:F9315, MATCH(E9316, $E$1:E9315, 0)))</f>
        <v>4651</v>
      </c>
      <c r="G9316" t="s">
        <v>149</v>
      </c>
      <c r="H9316" t="s">
        <v>39</v>
      </c>
      <c r="I9316" t="s">
        <v>40</v>
      </c>
      <c r="J9316" t="s">
        <v>955</v>
      </c>
      <c r="K9316" s="17">
        <v>119.94</v>
      </c>
      <c r="L9316" s="17">
        <v>6</v>
      </c>
      <c r="M9316" s="17">
        <v>6</v>
      </c>
      <c r="N9316" s="17" t="str">
        <f>IF(SalesData[[#This Row],[Profit]]&gt;0,"Profit","Loss")</f>
        <v>Profit</v>
      </c>
    </row>
    <row r="9317" spans="1:14" x14ac:dyDescent="0.25">
      <c r="A9317" s="1">
        <v>43055</v>
      </c>
      <c r="B9317" s="3">
        <f t="shared" si="435"/>
        <v>2017</v>
      </c>
      <c r="C9317" s="3">
        <f t="shared" si="436"/>
        <v>11</v>
      </c>
      <c r="D9317" t="s">
        <v>22</v>
      </c>
      <c r="E9317" t="str">
        <f t="shared" si="437"/>
        <v>Mick Brown20171116</v>
      </c>
      <c r="F9317">
        <f>IF(COUNTIF($E$2:E9317, E9317) = 1, MAX($F$1:F9316) + 1, INDEX($F$1:F9316, MATCH(E9317, $E$1:E9316, 0)))</f>
        <v>4652</v>
      </c>
      <c r="G9317" t="s">
        <v>27</v>
      </c>
      <c r="H9317" t="s">
        <v>34</v>
      </c>
      <c r="I9317" t="s">
        <v>47</v>
      </c>
      <c r="J9317" t="s">
        <v>1450</v>
      </c>
      <c r="K9317" s="17">
        <v>17.309999999999999</v>
      </c>
      <c r="L9317" s="17">
        <v>3</v>
      </c>
      <c r="M9317" s="17">
        <v>5.19</v>
      </c>
      <c r="N9317" s="17" t="str">
        <f>IF(SalesData[[#This Row],[Profit]]&gt;0,"Profit","Loss")</f>
        <v>Profit</v>
      </c>
    </row>
    <row r="9318" spans="1:14" x14ac:dyDescent="0.25">
      <c r="A9318" s="1">
        <v>43055</v>
      </c>
      <c r="B9318" s="3">
        <f t="shared" si="435"/>
        <v>2017</v>
      </c>
      <c r="C9318" s="3">
        <f t="shared" si="436"/>
        <v>11</v>
      </c>
      <c r="D9318" t="s">
        <v>923</v>
      </c>
      <c r="E9318" t="str">
        <f t="shared" si="437"/>
        <v>Brian Moss20171116</v>
      </c>
      <c r="F9318">
        <f>IF(COUNTIF($E$2:E9318, E9318) = 1, MAX($F$1:F9317) + 1, INDEX($F$1:F9317, MATCH(E9318, $E$1:E9317, 0)))</f>
        <v>4653</v>
      </c>
      <c r="G9318" t="s">
        <v>78</v>
      </c>
      <c r="H9318" t="s">
        <v>11</v>
      </c>
      <c r="I9318" t="s">
        <v>20</v>
      </c>
      <c r="J9318" t="s">
        <v>1202</v>
      </c>
      <c r="K9318" s="17">
        <v>1.82</v>
      </c>
      <c r="L9318" s="17">
        <v>1</v>
      </c>
      <c r="M9318" s="17">
        <v>-1.4</v>
      </c>
      <c r="N9318" s="17" t="str">
        <f>IF(SalesData[[#This Row],[Profit]]&gt;0,"Profit","Loss")</f>
        <v>Loss</v>
      </c>
    </row>
    <row r="9319" spans="1:14" x14ac:dyDescent="0.25">
      <c r="A9319" s="1">
        <v>43055</v>
      </c>
      <c r="B9319" s="3">
        <f t="shared" si="435"/>
        <v>2017</v>
      </c>
      <c r="C9319" s="3">
        <f t="shared" si="436"/>
        <v>11</v>
      </c>
      <c r="D9319" t="s">
        <v>1722</v>
      </c>
      <c r="E9319" t="str">
        <f t="shared" si="437"/>
        <v>Bill Stewart20171116</v>
      </c>
      <c r="F9319">
        <f>IF(COUNTIF($E$2:E9319, E9319) = 1, MAX($F$1:F9318) + 1, INDEX($F$1:F9318, MATCH(E9319, $E$1:E9318, 0)))</f>
        <v>4654</v>
      </c>
      <c r="G9319" t="s">
        <v>78</v>
      </c>
      <c r="H9319" t="s">
        <v>39</v>
      </c>
      <c r="I9319" t="s">
        <v>603</v>
      </c>
      <c r="J9319" t="s">
        <v>1469</v>
      </c>
      <c r="K9319" s="17">
        <v>899.98</v>
      </c>
      <c r="L9319" s="17">
        <v>3</v>
      </c>
      <c r="M9319" s="17">
        <v>75</v>
      </c>
      <c r="N9319" s="17" t="str">
        <f>IF(SalesData[[#This Row],[Profit]]&gt;0,"Profit","Loss")</f>
        <v>Profit</v>
      </c>
    </row>
    <row r="9320" spans="1:14" x14ac:dyDescent="0.25">
      <c r="A9320" s="1">
        <v>43055</v>
      </c>
      <c r="B9320" s="3">
        <f t="shared" si="435"/>
        <v>2017</v>
      </c>
      <c r="C9320" s="3">
        <f t="shared" si="436"/>
        <v>11</v>
      </c>
      <c r="D9320" t="s">
        <v>1722</v>
      </c>
      <c r="E9320" t="str">
        <f t="shared" si="437"/>
        <v>Bill Stewart20171116</v>
      </c>
      <c r="F9320">
        <f>IF(COUNTIF($E$2:E9320, E9320) = 1, MAX($F$1:F9319) + 1, INDEX($F$1:F9319, MATCH(E9320, $E$1:E9319, 0)))</f>
        <v>4654</v>
      </c>
      <c r="G9320" t="s">
        <v>78</v>
      </c>
      <c r="H9320" t="s">
        <v>11</v>
      </c>
      <c r="I9320" t="s">
        <v>24</v>
      </c>
      <c r="J9320" t="s">
        <v>2055</v>
      </c>
      <c r="K9320" s="17">
        <v>86.35</v>
      </c>
      <c r="L9320" s="17">
        <v>3</v>
      </c>
      <c r="M9320" s="17">
        <v>5.4</v>
      </c>
      <c r="N9320" s="17" t="str">
        <f>IF(SalesData[[#This Row],[Profit]]&gt;0,"Profit","Loss")</f>
        <v>Profit</v>
      </c>
    </row>
    <row r="9321" spans="1:14" x14ac:dyDescent="0.25">
      <c r="A9321" s="1">
        <v>43055</v>
      </c>
      <c r="B9321" s="3">
        <f t="shared" si="435"/>
        <v>2017</v>
      </c>
      <c r="C9321" s="3">
        <f t="shared" si="436"/>
        <v>11</v>
      </c>
      <c r="D9321" t="s">
        <v>1722</v>
      </c>
      <c r="E9321" t="str">
        <f t="shared" si="437"/>
        <v>Bill Stewart20171116</v>
      </c>
      <c r="F9321">
        <f>IF(COUNTIF($E$2:E9321, E9321) = 1, MAX($F$1:F9320) + 1, INDEX($F$1:F9320, MATCH(E9321, $E$1:E9320, 0)))</f>
        <v>4654</v>
      </c>
      <c r="G9321" t="s">
        <v>78</v>
      </c>
      <c r="H9321" t="s">
        <v>39</v>
      </c>
      <c r="I9321" t="s">
        <v>52</v>
      </c>
      <c r="J9321" t="s">
        <v>2361</v>
      </c>
      <c r="K9321" s="17">
        <v>139.96</v>
      </c>
      <c r="L9321" s="17">
        <v>5</v>
      </c>
      <c r="M9321" s="17">
        <v>-1.75</v>
      </c>
      <c r="N9321" s="17" t="str">
        <f>IF(SalesData[[#This Row],[Profit]]&gt;0,"Profit","Loss")</f>
        <v>Loss</v>
      </c>
    </row>
    <row r="9322" spans="1:14" x14ac:dyDescent="0.25">
      <c r="A9322" s="1">
        <v>43055</v>
      </c>
      <c r="B9322" s="3">
        <f t="shared" si="435"/>
        <v>2017</v>
      </c>
      <c r="C9322" s="3">
        <f t="shared" si="436"/>
        <v>11</v>
      </c>
      <c r="D9322" t="s">
        <v>567</v>
      </c>
      <c r="E9322" t="str">
        <f t="shared" si="437"/>
        <v>Lena Creighton20171116</v>
      </c>
      <c r="F9322">
        <f>IF(COUNTIF($E$2:E9322, E9322) = 1, MAX($F$1:F9321) + 1, INDEX($F$1:F9321, MATCH(E9322, $E$1:E9321, 0)))</f>
        <v>4655</v>
      </c>
      <c r="G9322" t="s">
        <v>27</v>
      </c>
      <c r="H9322" t="s">
        <v>34</v>
      </c>
      <c r="I9322" t="s">
        <v>47</v>
      </c>
      <c r="J9322" t="s">
        <v>1711</v>
      </c>
      <c r="K9322" s="17">
        <v>119.94</v>
      </c>
      <c r="L9322" s="17">
        <v>3</v>
      </c>
      <c r="M9322" s="17">
        <v>23.99</v>
      </c>
      <c r="N9322" s="17" t="str">
        <f>IF(SalesData[[#This Row],[Profit]]&gt;0,"Profit","Loss")</f>
        <v>Profit</v>
      </c>
    </row>
    <row r="9323" spans="1:14" x14ac:dyDescent="0.25">
      <c r="A9323" s="1">
        <v>43055</v>
      </c>
      <c r="B9323" s="3">
        <f t="shared" si="435"/>
        <v>2017</v>
      </c>
      <c r="C9323" s="3">
        <f t="shared" si="436"/>
        <v>11</v>
      </c>
      <c r="D9323" t="s">
        <v>567</v>
      </c>
      <c r="E9323" t="str">
        <f t="shared" si="437"/>
        <v>Lena Creighton20171116</v>
      </c>
      <c r="F9323">
        <f>IF(COUNTIF($E$2:E9323, E9323) = 1, MAX($F$1:F9322) + 1, INDEX($F$1:F9322, MATCH(E9323, $E$1:E9322, 0)))</f>
        <v>4655</v>
      </c>
      <c r="G9323" t="s">
        <v>27</v>
      </c>
      <c r="H9323" t="s">
        <v>34</v>
      </c>
      <c r="I9323" t="s">
        <v>47</v>
      </c>
      <c r="J9323" t="s">
        <v>137</v>
      </c>
      <c r="K9323" s="17">
        <v>12.42</v>
      </c>
      <c r="L9323" s="17">
        <v>3</v>
      </c>
      <c r="M9323" s="17">
        <v>4.47</v>
      </c>
      <c r="N9323" s="17" t="str">
        <f>IF(SalesData[[#This Row],[Profit]]&gt;0,"Profit","Loss")</f>
        <v>Profit</v>
      </c>
    </row>
    <row r="9324" spans="1:14" x14ac:dyDescent="0.25">
      <c r="A9324" s="1">
        <v>43056</v>
      </c>
      <c r="B9324" s="3">
        <f t="shared" si="435"/>
        <v>2017</v>
      </c>
      <c r="C9324" s="3">
        <f t="shared" si="436"/>
        <v>11</v>
      </c>
      <c r="D9324" t="s">
        <v>1122</v>
      </c>
      <c r="E9324" t="str">
        <f t="shared" si="437"/>
        <v>Christine Sundaresam20171117</v>
      </c>
      <c r="F9324">
        <f>IF(COUNTIF($E$2:E9324, E9324) = 1, MAX($F$1:F9323) + 1, INDEX($F$1:F9323, MATCH(E9324, $E$1:E9323, 0)))</f>
        <v>4656</v>
      </c>
      <c r="G9324" t="s">
        <v>55</v>
      </c>
      <c r="H9324" t="s">
        <v>11</v>
      </c>
      <c r="I9324" t="s">
        <v>92</v>
      </c>
      <c r="J9324" t="s">
        <v>1754</v>
      </c>
      <c r="K9324" s="17">
        <v>35.04</v>
      </c>
      <c r="L9324" s="17">
        <v>2</v>
      </c>
      <c r="M9324" s="17">
        <v>12.26</v>
      </c>
      <c r="N9324" s="17" t="str">
        <f>IF(SalesData[[#This Row],[Profit]]&gt;0,"Profit","Loss")</f>
        <v>Profit</v>
      </c>
    </row>
    <row r="9325" spans="1:14" x14ac:dyDescent="0.25">
      <c r="A9325" s="1">
        <v>43056</v>
      </c>
      <c r="B9325" s="3">
        <f t="shared" si="435"/>
        <v>2017</v>
      </c>
      <c r="C9325" s="3">
        <f t="shared" si="436"/>
        <v>11</v>
      </c>
      <c r="D9325" t="s">
        <v>109</v>
      </c>
      <c r="E9325" t="str">
        <f t="shared" si="437"/>
        <v>Xylona Preis20171117</v>
      </c>
      <c r="F9325">
        <f>IF(COUNTIF($E$2:E9325, E9325) = 1, MAX($F$1:F9324) + 1, INDEX($F$1:F9324, MATCH(E9325, $E$1:E9324, 0)))</f>
        <v>4657</v>
      </c>
      <c r="G9325" t="s">
        <v>434</v>
      </c>
      <c r="H9325" t="s">
        <v>11</v>
      </c>
      <c r="I9325" t="s">
        <v>24</v>
      </c>
      <c r="J9325" t="s">
        <v>2410</v>
      </c>
      <c r="K9325" s="17">
        <v>50.94</v>
      </c>
      <c r="L9325" s="17">
        <v>3</v>
      </c>
      <c r="M9325" s="17">
        <v>14.26</v>
      </c>
      <c r="N9325" s="17" t="str">
        <f>IF(SalesData[[#This Row],[Profit]]&gt;0,"Profit","Loss")</f>
        <v>Profit</v>
      </c>
    </row>
    <row r="9326" spans="1:14" x14ac:dyDescent="0.25">
      <c r="A9326" s="1">
        <v>43056</v>
      </c>
      <c r="B9326" s="3">
        <f t="shared" si="435"/>
        <v>2017</v>
      </c>
      <c r="C9326" s="3">
        <f t="shared" si="436"/>
        <v>11</v>
      </c>
      <c r="D9326" t="s">
        <v>2429</v>
      </c>
      <c r="E9326" t="str">
        <f t="shared" si="437"/>
        <v>Joy Bell-20171117</v>
      </c>
      <c r="F9326">
        <f>IF(COUNTIF($E$2:E9326, E9326) = 1, MAX($F$1:F9325) + 1, INDEX($F$1:F9325, MATCH(E9326, $E$1:E9325, 0)))</f>
        <v>4658</v>
      </c>
      <c r="G9326" t="s">
        <v>10</v>
      </c>
      <c r="H9326" t="s">
        <v>34</v>
      </c>
      <c r="I9326" t="s">
        <v>74</v>
      </c>
      <c r="J9326" t="s">
        <v>2465</v>
      </c>
      <c r="K9326" s="17">
        <v>327.73</v>
      </c>
      <c r="L9326" s="17">
        <v>2</v>
      </c>
      <c r="M9326" s="17">
        <v>-14.46</v>
      </c>
      <c r="N9326" s="17" t="str">
        <f>IF(SalesData[[#This Row],[Profit]]&gt;0,"Profit","Loss")</f>
        <v>Loss</v>
      </c>
    </row>
    <row r="9327" spans="1:14" x14ac:dyDescent="0.25">
      <c r="A9327" s="1">
        <v>43056</v>
      </c>
      <c r="B9327" s="3">
        <f t="shared" si="435"/>
        <v>2017</v>
      </c>
      <c r="C9327" s="3">
        <f t="shared" si="436"/>
        <v>11</v>
      </c>
      <c r="D9327" t="s">
        <v>100</v>
      </c>
      <c r="E9327" t="str">
        <f t="shared" si="437"/>
        <v>Hunter Lopez20171117</v>
      </c>
      <c r="F9327">
        <f>IF(COUNTIF($E$2:E9327, E9327) = 1, MAX($F$1:F9326) + 1, INDEX($F$1:F9326, MATCH(E9327, $E$1:E9326, 0)))</f>
        <v>4659</v>
      </c>
      <c r="G9327" t="s">
        <v>59</v>
      </c>
      <c r="H9327" t="s">
        <v>39</v>
      </c>
      <c r="I9327" t="s">
        <v>603</v>
      </c>
      <c r="J9327" t="s">
        <v>2529</v>
      </c>
      <c r="K9327" s="17">
        <v>10499.97</v>
      </c>
      <c r="L9327" s="17">
        <v>3</v>
      </c>
      <c r="M9327" s="17">
        <v>5039.99</v>
      </c>
      <c r="N9327" s="17" t="str">
        <f>IF(SalesData[[#This Row],[Profit]]&gt;0,"Profit","Loss")</f>
        <v>Profit</v>
      </c>
    </row>
    <row r="9328" spans="1:14" x14ac:dyDescent="0.25">
      <c r="A9328" s="1">
        <v>43056</v>
      </c>
      <c r="B9328" s="3">
        <f t="shared" si="435"/>
        <v>2017</v>
      </c>
      <c r="C9328" s="3">
        <f t="shared" si="436"/>
        <v>11</v>
      </c>
      <c r="D9328" t="s">
        <v>2313</v>
      </c>
      <c r="E9328" t="str">
        <f t="shared" si="437"/>
        <v>Emily Grady20171117</v>
      </c>
      <c r="F9328">
        <f>IF(COUNTIF($E$2:E9328, E9328) = 1, MAX($F$1:F9327) + 1, INDEX($F$1:F9327, MATCH(E9328, $E$1:E9327, 0)))</f>
        <v>4660</v>
      </c>
      <c r="G9328" t="s">
        <v>15</v>
      </c>
      <c r="H9328" t="s">
        <v>39</v>
      </c>
      <c r="I9328" t="s">
        <v>52</v>
      </c>
      <c r="J9328" t="s">
        <v>1476</v>
      </c>
      <c r="K9328" s="17">
        <v>239.96</v>
      </c>
      <c r="L9328" s="17">
        <v>5</v>
      </c>
      <c r="M9328" s="17">
        <v>83.99</v>
      </c>
      <c r="N9328" s="17" t="str">
        <f>IF(SalesData[[#This Row],[Profit]]&gt;0,"Profit","Loss")</f>
        <v>Profit</v>
      </c>
    </row>
    <row r="9329" spans="1:14" x14ac:dyDescent="0.25">
      <c r="A9329" s="1">
        <v>43056</v>
      </c>
      <c r="B9329" s="3">
        <f t="shared" si="435"/>
        <v>2017</v>
      </c>
      <c r="C9329" s="3">
        <f t="shared" si="436"/>
        <v>11</v>
      </c>
      <c r="D9329" t="s">
        <v>659</v>
      </c>
      <c r="E9329" t="str">
        <f t="shared" si="437"/>
        <v>Victoria Wilson20171117</v>
      </c>
      <c r="F9329">
        <f>IF(COUNTIF($E$2:E9329, E9329) = 1, MAX($F$1:F9328) + 1, INDEX($F$1:F9328, MATCH(E9329, $E$1:E9328, 0)))</f>
        <v>4661</v>
      </c>
      <c r="G9329" t="s">
        <v>149</v>
      </c>
      <c r="H9329" t="s">
        <v>11</v>
      </c>
      <c r="I9329" t="s">
        <v>18</v>
      </c>
      <c r="J9329" t="s">
        <v>1958</v>
      </c>
      <c r="K9329" s="17">
        <v>1247.6400000000001</v>
      </c>
      <c r="L9329" s="17">
        <v>3</v>
      </c>
      <c r="M9329" s="17">
        <v>349.34</v>
      </c>
      <c r="N9329" s="17" t="str">
        <f>IF(SalesData[[#This Row],[Profit]]&gt;0,"Profit","Loss")</f>
        <v>Profit</v>
      </c>
    </row>
    <row r="9330" spans="1:14" x14ac:dyDescent="0.25">
      <c r="A9330" s="1">
        <v>43056</v>
      </c>
      <c r="B9330" s="3">
        <f t="shared" si="435"/>
        <v>2017</v>
      </c>
      <c r="C9330" s="3">
        <f t="shared" si="436"/>
        <v>11</v>
      </c>
      <c r="D9330" t="s">
        <v>1521</v>
      </c>
      <c r="E9330" t="str">
        <f t="shared" si="437"/>
        <v>Greg Guthrie20171117</v>
      </c>
      <c r="F9330">
        <f>IF(COUNTIF($E$2:E9330, E9330) = 1, MAX($F$1:F9329) + 1, INDEX($F$1:F9329, MATCH(E9330, $E$1:E9329, 0)))</f>
        <v>4662</v>
      </c>
      <c r="G9330" t="s">
        <v>164</v>
      </c>
      <c r="H9330" t="s">
        <v>11</v>
      </c>
      <c r="I9330" t="s">
        <v>20</v>
      </c>
      <c r="J9330" t="s">
        <v>966</v>
      </c>
      <c r="K9330" s="17">
        <v>13.9</v>
      </c>
      <c r="L9330" s="17">
        <v>2</v>
      </c>
      <c r="M9330" s="17">
        <v>4.5199999999999996</v>
      </c>
      <c r="N9330" s="17" t="str">
        <f>IF(SalesData[[#This Row],[Profit]]&gt;0,"Profit","Loss")</f>
        <v>Profit</v>
      </c>
    </row>
    <row r="9331" spans="1:14" x14ac:dyDescent="0.25">
      <c r="A9331" s="1">
        <v>43056</v>
      </c>
      <c r="B9331" s="3">
        <f t="shared" si="435"/>
        <v>2017</v>
      </c>
      <c r="C9331" s="3">
        <f t="shared" si="436"/>
        <v>11</v>
      </c>
      <c r="D9331" t="s">
        <v>433</v>
      </c>
      <c r="E9331" t="str">
        <f t="shared" si="437"/>
        <v>Katharine Harms20171117</v>
      </c>
      <c r="F9331">
        <f>IF(COUNTIF($E$2:E9331, E9331) = 1, MAX($F$1:F9330) + 1, INDEX($F$1:F9330, MATCH(E9331, $E$1:E9330, 0)))</f>
        <v>4663</v>
      </c>
      <c r="G9331" t="s">
        <v>91</v>
      </c>
      <c r="H9331" t="s">
        <v>11</v>
      </c>
      <c r="I9331" t="s">
        <v>12</v>
      </c>
      <c r="J9331" t="s">
        <v>2692</v>
      </c>
      <c r="K9331" s="17">
        <v>19.61</v>
      </c>
      <c r="L9331" s="17">
        <v>3</v>
      </c>
      <c r="M9331" s="17">
        <v>6.62</v>
      </c>
      <c r="N9331" s="17" t="str">
        <f>IF(SalesData[[#This Row],[Profit]]&gt;0,"Profit","Loss")</f>
        <v>Profit</v>
      </c>
    </row>
    <row r="9332" spans="1:14" x14ac:dyDescent="0.25">
      <c r="A9332" s="1">
        <v>43056</v>
      </c>
      <c r="B9332" s="3">
        <f t="shared" si="435"/>
        <v>2017</v>
      </c>
      <c r="C9332" s="3">
        <f t="shared" si="436"/>
        <v>11</v>
      </c>
      <c r="D9332" t="s">
        <v>433</v>
      </c>
      <c r="E9332" t="str">
        <f t="shared" si="437"/>
        <v>Katharine Harms20171117</v>
      </c>
      <c r="F9332">
        <f>IF(COUNTIF($E$2:E9332, E9332) = 1, MAX($F$1:F9331) + 1, INDEX($F$1:F9331, MATCH(E9332, $E$1:E9331, 0)))</f>
        <v>4663</v>
      </c>
      <c r="G9332" t="s">
        <v>91</v>
      </c>
      <c r="H9332" t="s">
        <v>11</v>
      </c>
      <c r="I9332" t="s">
        <v>20</v>
      </c>
      <c r="J9332" t="s">
        <v>2287</v>
      </c>
      <c r="K9332" s="17">
        <v>4.16</v>
      </c>
      <c r="L9332" s="17">
        <v>7</v>
      </c>
      <c r="M9332" s="17">
        <v>-3.47</v>
      </c>
      <c r="N9332" s="17" t="str">
        <f>IF(SalesData[[#This Row],[Profit]]&gt;0,"Profit","Loss")</f>
        <v>Loss</v>
      </c>
    </row>
    <row r="9333" spans="1:14" x14ac:dyDescent="0.25">
      <c r="A9333" s="1">
        <v>43056</v>
      </c>
      <c r="B9333" s="3">
        <f t="shared" si="435"/>
        <v>2017</v>
      </c>
      <c r="C9333" s="3">
        <f t="shared" si="436"/>
        <v>11</v>
      </c>
      <c r="D9333" t="s">
        <v>1840</v>
      </c>
      <c r="E9333" t="str">
        <f t="shared" si="437"/>
        <v>Clytie Kelty20171117</v>
      </c>
      <c r="F9333">
        <f>IF(COUNTIF($E$2:E9333, E9333) = 1, MAX($F$1:F9332) + 1, INDEX($F$1:F9332, MATCH(E9333, $E$1:E9332, 0)))</f>
        <v>4664</v>
      </c>
      <c r="G9333" t="s">
        <v>245</v>
      </c>
      <c r="H9333" t="s">
        <v>11</v>
      </c>
      <c r="I9333" t="s">
        <v>12</v>
      </c>
      <c r="J9333" t="s">
        <v>2716</v>
      </c>
      <c r="K9333" s="17">
        <v>268.24</v>
      </c>
      <c r="L9333" s="17">
        <v>7</v>
      </c>
      <c r="M9333" s="17">
        <v>93.88</v>
      </c>
      <c r="N9333" s="17" t="str">
        <f>IF(SalesData[[#This Row],[Profit]]&gt;0,"Profit","Loss")</f>
        <v>Profit</v>
      </c>
    </row>
    <row r="9334" spans="1:14" x14ac:dyDescent="0.25">
      <c r="A9334" s="1">
        <v>43056</v>
      </c>
      <c r="B9334" s="3">
        <f t="shared" si="435"/>
        <v>2017</v>
      </c>
      <c r="C9334" s="3">
        <f t="shared" si="436"/>
        <v>11</v>
      </c>
      <c r="D9334" t="s">
        <v>1840</v>
      </c>
      <c r="E9334" t="str">
        <f t="shared" si="437"/>
        <v>Clytie Kelty20171117</v>
      </c>
      <c r="F9334">
        <f>IF(COUNTIF($E$2:E9334, E9334) = 1, MAX($F$1:F9333) + 1, INDEX($F$1:F9333, MATCH(E9334, $E$1:E9333, 0)))</f>
        <v>4664</v>
      </c>
      <c r="G9334" t="s">
        <v>245</v>
      </c>
      <c r="H9334" t="s">
        <v>39</v>
      </c>
      <c r="I9334" t="s">
        <v>52</v>
      </c>
      <c r="J9334" t="s">
        <v>66</v>
      </c>
      <c r="K9334" s="17">
        <v>431.16</v>
      </c>
      <c r="L9334" s="17">
        <v>5</v>
      </c>
      <c r="M9334" s="17">
        <v>107.79</v>
      </c>
      <c r="N9334" s="17" t="str">
        <f>IF(SalesData[[#This Row],[Profit]]&gt;0,"Profit","Loss")</f>
        <v>Profit</v>
      </c>
    </row>
    <row r="9335" spans="1:14" x14ac:dyDescent="0.25">
      <c r="A9335" s="1">
        <v>43056</v>
      </c>
      <c r="B9335" s="3">
        <f t="shared" si="435"/>
        <v>2017</v>
      </c>
      <c r="C9335" s="3">
        <f t="shared" si="436"/>
        <v>11</v>
      </c>
      <c r="D9335" t="s">
        <v>2528</v>
      </c>
      <c r="E9335" t="str">
        <f t="shared" si="437"/>
        <v>Christopher Conant20171117</v>
      </c>
      <c r="F9335">
        <f>IF(COUNTIF($E$2:E9335, E9335) = 1, MAX($F$1:F9334) + 1, INDEX($F$1:F9334, MATCH(E9335, $E$1:E9334, 0)))</f>
        <v>4665</v>
      </c>
      <c r="G9335" t="s">
        <v>149</v>
      </c>
      <c r="H9335" t="s">
        <v>11</v>
      </c>
      <c r="I9335" t="s">
        <v>12</v>
      </c>
      <c r="J9335" t="s">
        <v>2605</v>
      </c>
      <c r="K9335" s="17">
        <v>38.880000000000003</v>
      </c>
      <c r="L9335" s="17">
        <v>6</v>
      </c>
      <c r="M9335" s="17">
        <v>18.66</v>
      </c>
      <c r="N9335" s="17" t="str">
        <f>IF(SalesData[[#This Row],[Profit]]&gt;0,"Profit","Loss")</f>
        <v>Profit</v>
      </c>
    </row>
    <row r="9336" spans="1:14" x14ac:dyDescent="0.25">
      <c r="A9336" s="1">
        <v>43056</v>
      </c>
      <c r="B9336" s="3">
        <f t="shared" si="435"/>
        <v>2017</v>
      </c>
      <c r="C9336" s="3">
        <f t="shared" si="436"/>
        <v>11</v>
      </c>
      <c r="D9336" t="s">
        <v>2528</v>
      </c>
      <c r="E9336" t="str">
        <f t="shared" si="437"/>
        <v>Christopher Conant20171117</v>
      </c>
      <c r="F9336">
        <f>IF(COUNTIF($E$2:E9336, E9336) = 1, MAX($F$1:F9335) + 1, INDEX($F$1:F9335, MATCH(E9336, $E$1:E9335, 0)))</f>
        <v>4665</v>
      </c>
      <c r="G9336" t="s">
        <v>149</v>
      </c>
      <c r="H9336" t="s">
        <v>34</v>
      </c>
      <c r="I9336" t="s">
        <v>47</v>
      </c>
      <c r="J9336" t="s">
        <v>535</v>
      </c>
      <c r="K9336" s="17">
        <v>187.76</v>
      </c>
      <c r="L9336" s="17">
        <v>4</v>
      </c>
      <c r="M9336" s="17">
        <v>76.98</v>
      </c>
      <c r="N9336" s="17" t="str">
        <f>IF(SalesData[[#This Row],[Profit]]&gt;0,"Profit","Loss")</f>
        <v>Profit</v>
      </c>
    </row>
    <row r="9337" spans="1:14" x14ac:dyDescent="0.25">
      <c r="A9337" s="1">
        <v>43056</v>
      </c>
      <c r="B9337" s="3">
        <f t="shared" si="435"/>
        <v>2017</v>
      </c>
      <c r="C9337" s="3">
        <f t="shared" si="436"/>
        <v>11</v>
      </c>
      <c r="D9337" t="s">
        <v>1077</v>
      </c>
      <c r="E9337" t="str">
        <f t="shared" si="437"/>
        <v>Trudy Brown20171117</v>
      </c>
      <c r="F9337">
        <f>IF(COUNTIF($E$2:E9337, E9337) = 1, MAX($F$1:F9336) + 1, INDEX($F$1:F9336, MATCH(E9337, $E$1:E9336, 0)))</f>
        <v>4666</v>
      </c>
      <c r="G9337" t="s">
        <v>531</v>
      </c>
      <c r="H9337" t="s">
        <v>11</v>
      </c>
      <c r="I9337" t="s">
        <v>20</v>
      </c>
      <c r="J9337" t="s">
        <v>1225</v>
      </c>
      <c r="K9337" s="17">
        <v>43.8</v>
      </c>
      <c r="L9337" s="17">
        <v>6</v>
      </c>
      <c r="M9337" s="17">
        <v>20.59</v>
      </c>
      <c r="N9337" s="17" t="str">
        <f>IF(SalesData[[#This Row],[Profit]]&gt;0,"Profit","Loss")</f>
        <v>Profit</v>
      </c>
    </row>
    <row r="9338" spans="1:14" x14ac:dyDescent="0.25">
      <c r="A9338" s="1">
        <v>43056</v>
      </c>
      <c r="B9338" s="3">
        <f t="shared" si="435"/>
        <v>2017</v>
      </c>
      <c r="C9338" s="3">
        <f t="shared" si="436"/>
        <v>11</v>
      </c>
      <c r="D9338" t="s">
        <v>498</v>
      </c>
      <c r="E9338" t="str">
        <f t="shared" si="437"/>
        <v>Ruben Ausman20171117</v>
      </c>
      <c r="F9338">
        <f>IF(COUNTIF($E$2:E9338, E9338) = 1, MAX($F$1:F9337) + 1, INDEX($F$1:F9337, MATCH(E9338, $E$1:E9337, 0)))</f>
        <v>4667</v>
      </c>
      <c r="G9338" t="s">
        <v>30</v>
      </c>
      <c r="H9338" t="s">
        <v>39</v>
      </c>
      <c r="I9338" t="s">
        <v>52</v>
      </c>
      <c r="J9338" t="s">
        <v>1816</v>
      </c>
      <c r="K9338" s="17">
        <v>79.989999999999995</v>
      </c>
      <c r="L9338" s="17">
        <v>1</v>
      </c>
      <c r="M9338" s="17">
        <v>28.8</v>
      </c>
      <c r="N9338" s="17" t="str">
        <f>IF(SalesData[[#This Row],[Profit]]&gt;0,"Profit","Loss")</f>
        <v>Profit</v>
      </c>
    </row>
    <row r="9339" spans="1:14" x14ac:dyDescent="0.25">
      <c r="A9339" s="1">
        <v>43056</v>
      </c>
      <c r="B9339" s="3">
        <f t="shared" si="435"/>
        <v>2017</v>
      </c>
      <c r="C9339" s="3">
        <f t="shared" si="436"/>
        <v>11</v>
      </c>
      <c r="D9339" t="s">
        <v>498</v>
      </c>
      <c r="E9339" t="str">
        <f t="shared" si="437"/>
        <v>Ruben Ausman20171117</v>
      </c>
      <c r="F9339">
        <f>IF(COUNTIF($E$2:E9339, E9339) = 1, MAX($F$1:F9338) + 1, INDEX($F$1:F9338, MATCH(E9339, $E$1:E9338, 0)))</f>
        <v>4667</v>
      </c>
      <c r="G9339" t="s">
        <v>30</v>
      </c>
      <c r="H9339" t="s">
        <v>39</v>
      </c>
      <c r="I9339" t="s">
        <v>40</v>
      </c>
      <c r="J9339" t="s">
        <v>2664</v>
      </c>
      <c r="K9339" s="17">
        <v>206.1</v>
      </c>
      <c r="L9339" s="17">
        <v>5</v>
      </c>
      <c r="M9339" s="17">
        <v>55.65</v>
      </c>
      <c r="N9339" s="17" t="str">
        <f>IF(SalesData[[#This Row],[Profit]]&gt;0,"Profit","Loss")</f>
        <v>Profit</v>
      </c>
    </row>
    <row r="9340" spans="1:14" x14ac:dyDescent="0.25">
      <c r="A9340" s="1">
        <v>43057</v>
      </c>
      <c r="B9340" s="3">
        <f t="shared" si="435"/>
        <v>2017</v>
      </c>
      <c r="C9340" s="3">
        <f t="shared" si="436"/>
        <v>11</v>
      </c>
      <c r="D9340" t="s">
        <v>2714</v>
      </c>
      <c r="E9340" t="str">
        <f t="shared" si="437"/>
        <v>Christina DeMoss20171118</v>
      </c>
      <c r="F9340">
        <f>IF(COUNTIF($E$2:E9340, E9340) = 1, MAX($F$1:F9339) + 1, INDEX($F$1:F9339, MATCH(E9340, $E$1:E9339, 0)))</f>
        <v>4668</v>
      </c>
      <c r="G9340" t="s">
        <v>164</v>
      </c>
      <c r="H9340" t="s">
        <v>11</v>
      </c>
      <c r="I9340" t="s">
        <v>18</v>
      </c>
      <c r="J9340" t="s">
        <v>623</v>
      </c>
      <c r="K9340" s="17">
        <v>169.68</v>
      </c>
      <c r="L9340" s="17">
        <v>6</v>
      </c>
      <c r="M9340" s="17">
        <v>45.81</v>
      </c>
      <c r="N9340" s="17" t="str">
        <f>IF(SalesData[[#This Row],[Profit]]&gt;0,"Profit","Loss")</f>
        <v>Profit</v>
      </c>
    </row>
    <row r="9341" spans="1:14" x14ac:dyDescent="0.25">
      <c r="A9341" s="1">
        <v>43057</v>
      </c>
      <c r="B9341" s="3">
        <f t="shared" si="435"/>
        <v>2017</v>
      </c>
      <c r="C9341" s="3">
        <f t="shared" si="436"/>
        <v>11</v>
      </c>
      <c r="D9341" t="s">
        <v>2714</v>
      </c>
      <c r="E9341" t="str">
        <f t="shared" si="437"/>
        <v>Christina DeMoss20171118</v>
      </c>
      <c r="F9341">
        <f>IF(COUNTIF($E$2:E9341, E9341) = 1, MAX($F$1:F9340) + 1, INDEX($F$1:F9340, MATCH(E9341, $E$1:E9340, 0)))</f>
        <v>4668</v>
      </c>
      <c r="G9341" t="s">
        <v>164</v>
      </c>
      <c r="H9341" t="s">
        <v>39</v>
      </c>
      <c r="I9341" t="s">
        <v>52</v>
      </c>
      <c r="J9341" t="s">
        <v>1615</v>
      </c>
      <c r="K9341" s="17">
        <v>132.52000000000001</v>
      </c>
      <c r="L9341" s="17">
        <v>4</v>
      </c>
      <c r="M9341" s="17">
        <v>54.33</v>
      </c>
      <c r="N9341" s="17" t="str">
        <f>IF(SalesData[[#This Row],[Profit]]&gt;0,"Profit","Loss")</f>
        <v>Profit</v>
      </c>
    </row>
    <row r="9342" spans="1:14" x14ac:dyDescent="0.25">
      <c r="A9342" s="1">
        <v>43057</v>
      </c>
      <c r="B9342" s="3">
        <f t="shared" si="435"/>
        <v>2017</v>
      </c>
      <c r="C9342" s="3">
        <f t="shared" si="436"/>
        <v>11</v>
      </c>
      <c r="D9342" t="s">
        <v>2714</v>
      </c>
      <c r="E9342" t="str">
        <f t="shared" si="437"/>
        <v>Christina DeMoss20171118</v>
      </c>
      <c r="F9342">
        <f>IF(COUNTIF($E$2:E9342, E9342) = 1, MAX($F$1:F9341) + 1, INDEX($F$1:F9341, MATCH(E9342, $E$1:E9341, 0)))</f>
        <v>4668</v>
      </c>
      <c r="G9342" t="s">
        <v>164</v>
      </c>
      <c r="H9342" t="s">
        <v>11</v>
      </c>
      <c r="I9342" t="s">
        <v>43</v>
      </c>
      <c r="J9342" t="s">
        <v>496</v>
      </c>
      <c r="K9342" s="17">
        <v>2.96</v>
      </c>
      <c r="L9342" s="17">
        <v>2</v>
      </c>
      <c r="M9342" s="17">
        <v>1.42</v>
      </c>
      <c r="N9342" s="17" t="str">
        <f>IF(SalesData[[#This Row],[Profit]]&gt;0,"Profit","Loss")</f>
        <v>Profit</v>
      </c>
    </row>
    <row r="9343" spans="1:14" x14ac:dyDescent="0.25">
      <c r="A9343" s="1">
        <v>43057</v>
      </c>
      <c r="B9343" s="3">
        <f t="shared" si="435"/>
        <v>2017</v>
      </c>
      <c r="C9343" s="3">
        <f t="shared" si="436"/>
        <v>11</v>
      </c>
      <c r="D9343" t="s">
        <v>2714</v>
      </c>
      <c r="E9343" t="str">
        <f t="shared" si="437"/>
        <v>Christina DeMoss20171118</v>
      </c>
      <c r="F9343">
        <f>IF(COUNTIF($E$2:E9343, E9343) = 1, MAX($F$1:F9342) + 1, INDEX($F$1:F9342, MATCH(E9343, $E$1:E9342, 0)))</f>
        <v>4668</v>
      </c>
      <c r="G9343" t="s">
        <v>164</v>
      </c>
      <c r="H9343" t="s">
        <v>11</v>
      </c>
      <c r="I9343" t="s">
        <v>20</v>
      </c>
      <c r="J9343" t="s">
        <v>846</v>
      </c>
      <c r="K9343" s="17">
        <v>8.4499999999999993</v>
      </c>
      <c r="L9343" s="17">
        <v>2</v>
      </c>
      <c r="M9343" s="17">
        <v>2.96</v>
      </c>
      <c r="N9343" s="17" t="str">
        <f>IF(SalesData[[#This Row],[Profit]]&gt;0,"Profit","Loss")</f>
        <v>Profit</v>
      </c>
    </row>
    <row r="9344" spans="1:14" x14ac:dyDescent="0.25">
      <c r="A9344" s="1">
        <v>43057</v>
      </c>
      <c r="B9344" s="3">
        <f t="shared" si="435"/>
        <v>2017</v>
      </c>
      <c r="C9344" s="3">
        <f t="shared" si="436"/>
        <v>11</v>
      </c>
      <c r="D9344" t="s">
        <v>2714</v>
      </c>
      <c r="E9344" t="str">
        <f t="shared" si="437"/>
        <v>Christina DeMoss20171118</v>
      </c>
      <c r="F9344">
        <f>IF(COUNTIF($E$2:E9344, E9344) = 1, MAX($F$1:F9343) + 1, INDEX($F$1:F9343, MATCH(E9344, $E$1:E9343, 0)))</f>
        <v>4668</v>
      </c>
      <c r="G9344" t="s">
        <v>164</v>
      </c>
      <c r="H9344" t="s">
        <v>11</v>
      </c>
      <c r="I9344" t="s">
        <v>18</v>
      </c>
      <c r="J9344" t="s">
        <v>909</v>
      </c>
      <c r="K9344" s="17">
        <v>95.94</v>
      </c>
      <c r="L9344" s="17">
        <v>3</v>
      </c>
      <c r="M9344" s="17">
        <v>9.59</v>
      </c>
      <c r="N9344" s="17" t="str">
        <f>IF(SalesData[[#This Row],[Profit]]&gt;0,"Profit","Loss")</f>
        <v>Profit</v>
      </c>
    </row>
    <row r="9345" spans="1:14" x14ac:dyDescent="0.25">
      <c r="A9345" s="1">
        <v>43057</v>
      </c>
      <c r="B9345" s="3">
        <f t="shared" si="435"/>
        <v>2017</v>
      </c>
      <c r="C9345" s="3">
        <f t="shared" si="436"/>
        <v>11</v>
      </c>
      <c r="D9345" t="s">
        <v>2048</v>
      </c>
      <c r="E9345" t="str">
        <f t="shared" si="437"/>
        <v>Jane Waco20171118</v>
      </c>
      <c r="F9345">
        <f>IF(COUNTIF($E$2:E9345, E9345) = 1, MAX($F$1:F9344) + 1, INDEX($F$1:F9344, MATCH(E9345, $E$1:E9344, 0)))</f>
        <v>4669</v>
      </c>
      <c r="G9345" t="s">
        <v>78</v>
      </c>
      <c r="H9345" t="s">
        <v>11</v>
      </c>
      <c r="I9345" t="s">
        <v>24</v>
      </c>
      <c r="J9345" t="s">
        <v>2530</v>
      </c>
      <c r="K9345" s="17">
        <v>38.86</v>
      </c>
      <c r="L9345" s="17">
        <v>7</v>
      </c>
      <c r="M9345" s="17">
        <v>7.77</v>
      </c>
      <c r="N9345" s="17" t="str">
        <f>IF(SalesData[[#This Row],[Profit]]&gt;0,"Profit","Loss")</f>
        <v>Profit</v>
      </c>
    </row>
    <row r="9346" spans="1:14" x14ac:dyDescent="0.25">
      <c r="A9346" s="1">
        <v>43057</v>
      </c>
      <c r="B9346" s="3">
        <f t="shared" ref="B9346:B9409" si="438">YEAR(A9346)</f>
        <v>2017</v>
      </c>
      <c r="C9346" s="3">
        <f t="shared" ref="C9346:C9409" si="439">MONTH(A9346)</f>
        <v>11</v>
      </c>
      <c r="D9346" t="s">
        <v>32</v>
      </c>
      <c r="E9346" t="str">
        <f t="shared" ref="E9346:E9409" si="440">D9346 &amp; TEXT(A9346, "yyyymmdd")</f>
        <v>Maria Etezadi20171118</v>
      </c>
      <c r="F9346">
        <f>IF(COUNTIF($E$2:E9346, E9346) = 1, MAX($F$1:F9345) + 1, INDEX($F$1:F9345, MATCH(E9346, $E$1:E9345, 0)))</f>
        <v>4670</v>
      </c>
      <c r="G9346" t="s">
        <v>110</v>
      </c>
      <c r="H9346" t="s">
        <v>34</v>
      </c>
      <c r="I9346" t="s">
        <v>47</v>
      </c>
      <c r="J9346" t="s">
        <v>2480</v>
      </c>
      <c r="K9346" s="17">
        <v>19.760000000000002</v>
      </c>
      <c r="L9346" s="17">
        <v>4</v>
      </c>
      <c r="M9346" s="17">
        <v>8.3000000000000007</v>
      </c>
      <c r="N9346" s="17" t="str">
        <f>IF(SalesData[[#This Row],[Profit]]&gt;0,"Profit","Loss")</f>
        <v>Profit</v>
      </c>
    </row>
    <row r="9347" spans="1:14" x14ac:dyDescent="0.25">
      <c r="A9347" s="1">
        <v>43057</v>
      </c>
      <c r="B9347" s="3">
        <f t="shared" si="438"/>
        <v>2017</v>
      </c>
      <c r="C9347" s="3">
        <f t="shared" si="439"/>
        <v>11</v>
      </c>
      <c r="D9347" t="s">
        <v>2383</v>
      </c>
      <c r="E9347" t="str">
        <f t="shared" si="440"/>
        <v>Art Ferguson20171118</v>
      </c>
      <c r="F9347">
        <f>IF(COUNTIF($E$2:E9347, E9347) = 1, MAX($F$1:F9346) + 1, INDEX($F$1:F9346, MATCH(E9347, $E$1:E9346, 0)))</f>
        <v>4671</v>
      </c>
      <c r="G9347" t="s">
        <v>123</v>
      </c>
      <c r="H9347" t="s">
        <v>11</v>
      </c>
      <c r="I9347" t="s">
        <v>12</v>
      </c>
      <c r="J9347" t="s">
        <v>482</v>
      </c>
      <c r="K9347" s="17">
        <v>44.38</v>
      </c>
      <c r="L9347" s="17">
        <v>1</v>
      </c>
      <c r="M9347" s="17">
        <v>15.53</v>
      </c>
      <c r="N9347" s="17" t="str">
        <f>IF(SalesData[[#This Row],[Profit]]&gt;0,"Profit","Loss")</f>
        <v>Profit</v>
      </c>
    </row>
    <row r="9348" spans="1:14" x14ac:dyDescent="0.25">
      <c r="A9348" s="1">
        <v>43057</v>
      </c>
      <c r="B9348" s="3">
        <f t="shared" si="438"/>
        <v>2017</v>
      </c>
      <c r="C9348" s="3">
        <f t="shared" si="439"/>
        <v>11</v>
      </c>
      <c r="D9348" t="s">
        <v>2383</v>
      </c>
      <c r="E9348" t="str">
        <f t="shared" si="440"/>
        <v>Art Ferguson20171118</v>
      </c>
      <c r="F9348">
        <f>IF(COUNTIF($E$2:E9348, E9348) = 1, MAX($F$1:F9347) + 1, INDEX($F$1:F9347, MATCH(E9348, $E$1:E9347, 0)))</f>
        <v>4671</v>
      </c>
      <c r="G9348" t="s">
        <v>123</v>
      </c>
      <c r="H9348" t="s">
        <v>11</v>
      </c>
      <c r="I9348" t="s">
        <v>200</v>
      </c>
      <c r="J9348" t="s">
        <v>807</v>
      </c>
      <c r="K9348" s="17">
        <v>2.94</v>
      </c>
      <c r="L9348" s="17">
        <v>1</v>
      </c>
      <c r="M9348" s="17">
        <v>-0.66</v>
      </c>
      <c r="N9348" s="17" t="str">
        <f>IF(SalesData[[#This Row],[Profit]]&gt;0,"Profit","Loss")</f>
        <v>Loss</v>
      </c>
    </row>
    <row r="9349" spans="1:14" x14ac:dyDescent="0.25">
      <c r="A9349" s="1">
        <v>43057</v>
      </c>
      <c r="B9349" s="3">
        <f t="shared" si="438"/>
        <v>2017</v>
      </c>
      <c r="C9349" s="3">
        <f t="shared" si="439"/>
        <v>11</v>
      </c>
      <c r="D9349" t="s">
        <v>1933</v>
      </c>
      <c r="E9349" t="str">
        <f t="shared" si="440"/>
        <v>Dave Kipp20171118</v>
      </c>
      <c r="F9349">
        <f>IF(COUNTIF($E$2:E9349, E9349) = 1, MAX($F$1:F9348) + 1, INDEX($F$1:F9348, MATCH(E9349, $E$1:E9348, 0)))</f>
        <v>4672</v>
      </c>
      <c r="G9349" t="s">
        <v>149</v>
      </c>
      <c r="H9349" t="s">
        <v>39</v>
      </c>
      <c r="I9349" t="s">
        <v>40</v>
      </c>
      <c r="J9349" t="s">
        <v>2213</v>
      </c>
      <c r="K9349" s="17">
        <v>74.95</v>
      </c>
      <c r="L9349" s="17">
        <v>5</v>
      </c>
      <c r="M9349" s="17">
        <v>36.729999999999997</v>
      </c>
      <c r="N9349" s="17" t="str">
        <f>IF(SalesData[[#This Row],[Profit]]&gt;0,"Profit","Loss")</f>
        <v>Profit</v>
      </c>
    </row>
    <row r="9350" spans="1:14" x14ac:dyDescent="0.25">
      <c r="A9350" s="1">
        <v>43057</v>
      </c>
      <c r="B9350" s="3">
        <f t="shared" si="438"/>
        <v>2017</v>
      </c>
      <c r="C9350" s="3">
        <f t="shared" si="439"/>
        <v>11</v>
      </c>
      <c r="D9350" t="s">
        <v>2548</v>
      </c>
      <c r="E9350" t="str">
        <f t="shared" si="440"/>
        <v>Jim Sink20171118</v>
      </c>
      <c r="F9350">
        <f>IF(COUNTIF($E$2:E9350, E9350) = 1, MAX($F$1:F9349) + 1, INDEX($F$1:F9349, MATCH(E9350, $E$1:E9349, 0)))</f>
        <v>4673</v>
      </c>
      <c r="G9350" t="s">
        <v>123</v>
      </c>
      <c r="H9350" t="s">
        <v>11</v>
      </c>
      <c r="I9350" t="s">
        <v>18</v>
      </c>
      <c r="J9350" t="s">
        <v>356</v>
      </c>
      <c r="K9350" s="17">
        <v>81.36</v>
      </c>
      <c r="L9350" s="17">
        <v>5</v>
      </c>
      <c r="M9350" s="17">
        <v>-19.32</v>
      </c>
      <c r="N9350" s="17" t="str">
        <f>IF(SalesData[[#This Row],[Profit]]&gt;0,"Profit","Loss")</f>
        <v>Loss</v>
      </c>
    </row>
    <row r="9351" spans="1:14" x14ac:dyDescent="0.25">
      <c r="A9351" s="1">
        <v>43057</v>
      </c>
      <c r="B9351" s="3">
        <f t="shared" si="438"/>
        <v>2017</v>
      </c>
      <c r="C9351" s="3">
        <f t="shared" si="439"/>
        <v>11</v>
      </c>
      <c r="D9351" t="s">
        <v>2548</v>
      </c>
      <c r="E9351" t="str">
        <f t="shared" si="440"/>
        <v>Jim Sink20171118</v>
      </c>
      <c r="F9351">
        <f>IF(COUNTIF($E$2:E9351, E9351) = 1, MAX($F$1:F9350) + 1, INDEX($F$1:F9350, MATCH(E9351, $E$1:E9350, 0)))</f>
        <v>4673</v>
      </c>
      <c r="G9351" t="s">
        <v>123</v>
      </c>
      <c r="H9351" t="s">
        <v>11</v>
      </c>
      <c r="I9351" t="s">
        <v>20</v>
      </c>
      <c r="J9351" t="s">
        <v>431</v>
      </c>
      <c r="K9351" s="17">
        <v>20.23</v>
      </c>
      <c r="L9351" s="17">
        <v>8</v>
      </c>
      <c r="M9351" s="17">
        <v>-16.190000000000001</v>
      </c>
      <c r="N9351" s="17" t="str">
        <f>IF(SalesData[[#This Row],[Profit]]&gt;0,"Profit","Loss")</f>
        <v>Loss</v>
      </c>
    </row>
    <row r="9352" spans="1:14" x14ac:dyDescent="0.25">
      <c r="A9352" s="1">
        <v>43057</v>
      </c>
      <c r="B9352" s="3">
        <f t="shared" si="438"/>
        <v>2017</v>
      </c>
      <c r="C9352" s="3">
        <f t="shared" si="439"/>
        <v>11</v>
      </c>
      <c r="D9352" t="s">
        <v>2548</v>
      </c>
      <c r="E9352" t="str">
        <f t="shared" si="440"/>
        <v>Jim Sink20171118</v>
      </c>
      <c r="F9352">
        <f>IF(COUNTIF($E$2:E9352, E9352) = 1, MAX($F$1:F9351) + 1, INDEX($F$1:F9351, MATCH(E9352, $E$1:E9351, 0)))</f>
        <v>4673</v>
      </c>
      <c r="G9352" t="s">
        <v>123</v>
      </c>
      <c r="H9352" t="s">
        <v>11</v>
      </c>
      <c r="I9352" t="s">
        <v>92</v>
      </c>
      <c r="J9352" t="s">
        <v>2152</v>
      </c>
      <c r="K9352" s="17">
        <v>389.06</v>
      </c>
      <c r="L9352" s="17">
        <v>4</v>
      </c>
      <c r="M9352" s="17">
        <v>48.63</v>
      </c>
      <c r="N9352" s="17" t="str">
        <f>IF(SalesData[[#This Row],[Profit]]&gt;0,"Profit","Loss")</f>
        <v>Profit</v>
      </c>
    </row>
    <row r="9353" spans="1:14" x14ac:dyDescent="0.25">
      <c r="A9353" s="1">
        <v>43057</v>
      </c>
      <c r="B9353" s="3">
        <f t="shared" si="438"/>
        <v>2017</v>
      </c>
      <c r="C9353" s="3">
        <f t="shared" si="439"/>
        <v>11</v>
      </c>
      <c r="D9353" t="s">
        <v>2548</v>
      </c>
      <c r="E9353" t="str">
        <f t="shared" si="440"/>
        <v>Jim Sink20171118</v>
      </c>
      <c r="F9353">
        <f>IF(COUNTIF($E$2:E9353, E9353) = 1, MAX($F$1:F9352) + 1, INDEX($F$1:F9352, MATCH(E9353, $E$1:E9352, 0)))</f>
        <v>4673</v>
      </c>
      <c r="G9353" t="s">
        <v>123</v>
      </c>
      <c r="H9353" t="s">
        <v>11</v>
      </c>
      <c r="I9353" t="s">
        <v>12</v>
      </c>
      <c r="J9353" t="s">
        <v>1619</v>
      </c>
      <c r="K9353" s="17">
        <v>20.74</v>
      </c>
      <c r="L9353" s="17">
        <v>4</v>
      </c>
      <c r="M9353" s="17">
        <v>7.26</v>
      </c>
      <c r="N9353" s="17" t="str">
        <f>IF(SalesData[[#This Row],[Profit]]&gt;0,"Profit","Loss")</f>
        <v>Profit</v>
      </c>
    </row>
    <row r="9354" spans="1:14" x14ac:dyDescent="0.25">
      <c r="A9354" s="1">
        <v>43057</v>
      </c>
      <c r="B9354" s="3">
        <f t="shared" si="438"/>
        <v>2017</v>
      </c>
      <c r="C9354" s="3">
        <f t="shared" si="439"/>
        <v>11</v>
      </c>
      <c r="D9354" t="s">
        <v>2548</v>
      </c>
      <c r="E9354" t="str">
        <f t="shared" si="440"/>
        <v>Jim Sink20171118</v>
      </c>
      <c r="F9354">
        <f>IF(COUNTIF($E$2:E9354, E9354) = 1, MAX($F$1:F9353) + 1, INDEX($F$1:F9353, MATCH(E9354, $E$1:E9353, 0)))</f>
        <v>4673</v>
      </c>
      <c r="G9354" t="s">
        <v>123</v>
      </c>
      <c r="H9354" t="s">
        <v>11</v>
      </c>
      <c r="I9354" t="s">
        <v>12</v>
      </c>
      <c r="J9354" t="s">
        <v>481</v>
      </c>
      <c r="K9354" s="17">
        <v>41.47</v>
      </c>
      <c r="L9354" s="17">
        <v>8</v>
      </c>
      <c r="M9354" s="17">
        <v>14.52</v>
      </c>
      <c r="N9354" s="17" t="str">
        <f>IF(SalesData[[#This Row],[Profit]]&gt;0,"Profit","Loss")</f>
        <v>Profit</v>
      </c>
    </row>
    <row r="9355" spans="1:14" x14ac:dyDescent="0.25">
      <c r="A9355" s="1">
        <v>43057</v>
      </c>
      <c r="B9355" s="3">
        <f t="shared" si="438"/>
        <v>2017</v>
      </c>
      <c r="C9355" s="3">
        <f t="shared" si="439"/>
        <v>11</v>
      </c>
      <c r="D9355" t="s">
        <v>1429</v>
      </c>
      <c r="E9355" t="str">
        <f t="shared" si="440"/>
        <v>Russell D'Ascenzo20171118</v>
      </c>
      <c r="F9355">
        <f>IF(COUNTIF($E$2:E9355, E9355) = 1, MAX($F$1:F9354) + 1, INDEX($F$1:F9354, MATCH(E9355, $E$1:E9354, 0)))</f>
        <v>4674</v>
      </c>
      <c r="G9355" t="s">
        <v>15</v>
      </c>
      <c r="H9355" t="s">
        <v>11</v>
      </c>
      <c r="I9355" t="s">
        <v>63</v>
      </c>
      <c r="J9355" t="s">
        <v>1667</v>
      </c>
      <c r="K9355" s="17">
        <v>55.58</v>
      </c>
      <c r="L9355" s="17">
        <v>6</v>
      </c>
      <c r="M9355" s="17">
        <v>20.84</v>
      </c>
      <c r="N9355" s="17" t="str">
        <f>IF(SalesData[[#This Row],[Profit]]&gt;0,"Profit","Loss")</f>
        <v>Profit</v>
      </c>
    </row>
    <row r="9356" spans="1:14" x14ac:dyDescent="0.25">
      <c r="A9356" s="1">
        <v>43057</v>
      </c>
      <c r="B9356" s="3">
        <f t="shared" si="438"/>
        <v>2017</v>
      </c>
      <c r="C9356" s="3">
        <f t="shared" si="439"/>
        <v>11</v>
      </c>
      <c r="D9356" t="s">
        <v>1429</v>
      </c>
      <c r="E9356" t="str">
        <f t="shared" si="440"/>
        <v>Russell D'Ascenzo20171118</v>
      </c>
      <c r="F9356">
        <f>IF(COUNTIF($E$2:E9356, E9356) = 1, MAX($F$1:F9355) + 1, INDEX($F$1:F9355, MATCH(E9356, $E$1:E9355, 0)))</f>
        <v>4674</v>
      </c>
      <c r="G9356" t="s">
        <v>15</v>
      </c>
      <c r="H9356" t="s">
        <v>34</v>
      </c>
      <c r="I9356" t="s">
        <v>35</v>
      </c>
      <c r="J9356" t="s">
        <v>71</v>
      </c>
      <c r="K9356" s="17">
        <v>127.39</v>
      </c>
      <c r="L9356" s="17">
        <v>2</v>
      </c>
      <c r="M9356" s="17">
        <v>-25.48</v>
      </c>
      <c r="N9356" s="17" t="str">
        <f>IF(SalesData[[#This Row],[Profit]]&gt;0,"Profit","Loss")</f>
        <v>Loss</v>
      </c>
    </row>
    <row r="9357" spans="1:14" x14ac:dyDescent="0.25">
      <c r="A9357" s="1">
        <v>43057</v>
      </c>
      <c r="B9357" s="3">
        <f t="shared" si="438"/>
        <v>2017</v>
      </c>
      <c r="C9357" s="3">
        <f t="shared" si="439"/>
        <v>11</v>
      </c>
      <c r="D9357" t="s">
        <v>1748</v>
      </c>
      <c r="E9357" t="str">
        <f t="shared" si="440"/>
        <v>Nona Balk20171118</v>
      </c>
      <c r="F9357">
        <f>IF(COUNTIF($E$2:E9357, E9357) = 1, MAX($F$1:F9356) + 1, INDEX($F$1:F9356, MATCH(E9357, $E$1:E9356, 0)))</f>
        <v>4675</v>
      </c>
      <c r="G9357" t="s">
        <v>157</v>
      </c>
      <c r="H9357" t="s">
        <v>11</v>
      </c>
      <c r="I9357" t="s">
        <v>18</v>
      </c>
      <c r="J9357" t="s">
        <v>1331</v>
      </c>
      <c r="K9357" s="17">
        <v>92.52</v>
      </c>
      <c r="L9357" s="17">
        <v>6</v>
      </c>
      <c r="M9357" s="17">
        <v>24.98</v>
      </c>
      <c r="N9357" s="17" t="str">
        <f>IF(SalesData[[#This Row],[Profit]]&gt;0,"Profit","Loss")</f>
        <v>Profit</v>
      </c>
    </row>
    <row r="9358" spans="1:14" x14ac:dyDescent="0.25">
      <c r="A9358" s="1">
        <v>43057</v>
      </c>
      <c r="B9358" s="3">
        <f t="shared" si="438"/>
        <v>2017</v>
      </c>
      <c r="C9358" s="3">
        <f t="shared" si="439"/>
        <v>11</v>
      </c>
      <c r="D9358" t="s">
        <v>1748</v>
      </c>
      <c r="E9358" t="str">
        <f t="shared" si="440"/>
        <v>Nona Balk20171118</v>
      </c>
      <c r="F9358">
        <f>IF(COUNTIF($E$2:E9358, E9358) = 1, MAX($F$1:F9357) + 1, INDEX($F$1:F9357, MATCH(E9358, $E$1:E9357, 0)))</f>
        <v>4675</v>
      </c>
      <c r="G9358" t="s">
        <v>157</v>
      </c>
      <c r="H9358" t="s">
        <v>11</v>
      </c>
      <c r="I9358" t="s">
        <v>18</v>
      </c>
      <c r="J9358" t="s">
        <v>1761</v>
      </c>
      <c r="K9358" s="17">
        <v>37.76</v>
      </c>
      <c r="L9358" s="17">
        <v>1</v>
      </c>
      <c r="M9358" s="17">
        <v>10.57</v>
      </c>
      <c r="N9358" s="17" t="str">
        <f>IF(SalesData[[#This Row],[Profit]]&gt;0,"Profit","Loss")</f>
        <v>Profit</v>
      </c>
    </row>
    <row r="9359" spans="1:14" x14ac:dyDescent="0.25">
      <c r="A9359" s="1">
        <v>43057</v>
      </c>
      <c r="B9359" s="3">
        <f t="shared" si="438"/>
        <v>2017</v>
      </c>
      <c r="C9359" s="3">
        <f t="shared" si="439"/>
        <v>11</v>
      </c>
      <c r="D9359" t="s">
        <v>1748</v>
      </c>
      <c r="E9359" t="str">
        <f t="shared" si="440"/>
        <v>Nona Balk20171118</v>
      </c>
      <c r="F9359">
        <f>IF(COUNTIF($E$2:E9359, E9359) = 1, MAX($F$1:F9358) + 1, INDEX($F$1:F9358, MATCH(E9359, $E$1:E9358, 0)))</f>
        <v>4675</v>
      </c>
      <c r="G9359" t="s">
        <v>157</v>
      </c>
      <c r="H9359" t="s">
        <v>11</v>
      </c>
      <c r="I9359" t="s">
        <v>16</v>
      </c>
      <c r="J9359" t="s">
        <v>1818</v>
      </c>
      <c r="K9359" s="17">
        <v>7.38</v>
      </c>
      <c r="L9359" s="17">
        <v>2</v>
      </c>
      <c r="M9359" s="17">
        <v>3.47</v>
      </c>
      <c r="N9359" s="17" t="str">
        <f>IF(SalesData[[#This Row],[Profit]]&gt;0,"Profit","Loss")</f>
        <v>Profit</v>
      </c>
    </row>
    <row r="9360" spans="1:14" x14ac:dyDescent="0.25">
      <c r="A9360" s="1">
        <v>43057</v>
      </c>
      <c r="B9360" s="3">
        <f t="shared" si="438"/>
        <v>2017</v>
      </c>
      <c r="C9360" s="3">
        <f t="shared" si="439"/>
        <v>11</v>
      </c>
      <c r="D9360" t="s">
        <v>1748</v>
      </c>
      <c r="E9360" t="str">
        <f t="shared" si="440"/>
        <v>Nona Balk20171118</v>
      </c>
      <c r="F9360">
        <f>IF(COUNTIF($E$2:E9360, E9360) = 1, MAX($F$1:F9359) + 1, INDEX($F$1:F9359, MATCH(E9360, $E$1:E9359, 0)))</f>
        <v>4675</v>
      </c>
      <c r="G9360" t="s">
        <v>157</v>
      </c>
      <c r="H9360" t="s">
        <v>34</v>
      </c>
      <c r="I9360" t="s">
        <v>47</v>
      </c>
      <c r="J9360" t="s">
        <v>2493</v>
      </c>
      <c r="K9360" s="17">
        <v>5.82</v>
      </c>
      <c r="L9360" s="17">
        <v>2</v>
      </c>
      <c r="M9360" s="17">
        <v>2.74</v>
      </c>
      <c r="N9360" s="17" t="str">
        <f>IF(SalesData[[#This Row],[Profit]]&gt;0,"Profit","Loss")</f>
        <v>Profit</v>
      </c>
    </row>
    <row r="9361" spans="1:14" x14ac:dyDescent="0.25">
      <c r="A9361" s="1">
        <v>43058</v>
      </c>
      <c r="B9361" s="3">
        <f t="shared" si="438"/>
        <v>2017</v>
      </c>
      <c r="C9361" s="3">
        <f t="shared" si="439"/>
        <v>11</v>
      </c>
      <c r="D9361" t="s">
        <v>2112</v>
      </c>
      <c r="E9361" t="str">
        <f t="shared" si="440"/>
        <v>Jonathan Howell20171119</v>
      </c>
      <c r="F9361">
        <f>IF(COUNTIF($E$2:E9361, E9361) = 1, MAX($F$1:F9360) + 1, INDEX($F$1:F9360, MATCH(E9361, $E$1:E9360, 0)))</f>
        <v>4676</v>
      </c>
      <c r="G9361" t="s">
        <v>15</v>
      </c>
      <c r="H9361" t="s">
        <v>34</v>
      </c>
      <c r="I9361" t="s">
        <v>145</v>
      </c>
      <c r="J9361" t="s">
        <v>1653</v>
      </c>
      <c r="K9361" s="17">
        <v>219.08</v>
      </c>
      <c r="L9361" s="17">
        <v>3</v>
      </c>
      <c r="M9361" s="17">
        <v>-131.44999999999999</v>
      </c>
      <c r="N9361" s="17" t="str">
        <f>IF(SalesData[[#This Row],[Profit]]&gt;0,"Profit","Loss")</f>
        <v>Loss</v>
      </c>
    </row>
    <row r="9362" spans="1:14" x14ac:dyDescent="0.25">
      <c r="A9362" s="1">
        <v>43058</v>
      </c>
      <c r="B9362" s="3">
        <f t="shared" si="438"/>
        <v>2017</v>
      </c>
      <c r="C9362" s="3">
        <f t="shared" si="439"/>
        <v>11</v>
      </c>
      <c r="D9362" t="s">
        <v>2625</v>
      </c>
      <c r="E9362" t="str">
        <f t="shared" si="440"/>
        <v>Adrian Shami20171119</v>
      </c>
      <c r="F9362">
        <f>IF(COUNTIF($E$2:E9362, E9362) = 1, MAX($F$1:F9361) + 1, INDEX($F$1:F9361, MATCH(E9362, $E$1:E9361, 0)))</f>
        <v>4677</v>
      </c>
      <c r="G9362" t="s">
        <v>149</v>
      </c>
      <c r="H9362" t="s">
        <v>11</v>
      </c>
      <c r="I9362" t="s">
        <v>20</v>
      </c>
      <c r="J9362" t="s">
        <v>2292</v>
      </c>
      <c r="K9362" s="17">
        <v>41.28</v>
      </c>
      <c r="L9362" s="17">
        <v>6</v>
      </c>
      <c r="M9362" s="17">
        <v>13.93</v>
      </c>
      <c r="N9362" s="17" t="str">
        <f>IF(SalesData[[#This Row],[Profit]]&gt;0,"Profit","Loss")</f>
        <v>Profit</v>
      </c>
    </row>
    <row r="9363" spans="1:14" x14ac:dyDescent="0.25">
      <c r="A9363" s="1">
        <v>43058</v>
      </c>
      <c r="B9363" s="3">
        <f t="shared" si="438"/>
        <v>2017</v>
      </c>
      <c r="C9363" s="3">
        <f t="shared" si="439"/>
        <v>11</v>
      </c>
      <c r="D9363" t="s">
        <v>2625</v>
      </c>
      <c r="E9363" t="str">
        <f t="shared" si="440"/>
        <v>Adrian Shami20171119</v>
      </c>
      <c r="F9363">
        <f>IF(COUNTIF($E$2:E9363, E9363) = 1, MAX($F$1:F9362) + 1, INDEX($F$1:F9362, MATCH(E9363, $E$1:E9362, 0)))</f>
        <v>4677</v>
      </c>
      <c r="G9363" t="s">
        <v>149</v>
      </c>
      <c r="H9363" t="s">
        <v>11</v>
      </c>
      <c r="I9363" t="s">
        <v>12</v>
      </c>
      <c r="J9363" t="s">
        <v>441</v>
      </c>
      <c r="K9363" s="17">
        <v>13.36</v>
      </c>
      <c r="L9363" s="17">
        <v>2</v>
      </c>
      <c r="M9363" s="17">
        <v>6.41</v>
      </c>
      <c r="N9363" s="17" t="str">
        <f>IF(SalesData[[#This Row],[Profit]]&gt;0,"Profit","Loss")</f>
        <v>Profit</v>
      </c>
    </row>
    <row r="9364" spans="1:14" x14ac:dyDescent="0.25">
      <c r="A9364" s="1">
        <v>43058</v>
      </c>
      <c r="B9364" s="3">
        <f t="shared" si="438"/>
        <v>2017</v>
      </c>
      <c r="C9364" s="3">
        <f t="shared" si="439"/>
        <v>11</v>
      </c>
      <c r="D9364" t="s">
        <v>1207</v>
      </c>
      <c r="E9364" t="str">
        <f t="shared" si="440"/>
        <v>Katherine Ducich20171119</v>
      </c>
      <c r="F9364">
        <f>IF(COUNTIF($E$2:E9364, E9364) = 1, MAX($F$1:F9363) + 1, INDEX($F$1:F9363, MATCH(E9364, $E$1:E9363, 0)))</f>
        <v>4678</v>
      </c>
      <c r="G9364" t="s">
        <v>27</v>
      </c>
      <c r="H9364" t="s">
        <v>39</v>
      </c>
      <c r="I9364" t="s">
        <v>40</v>
      </c>
      <c r="J9364" t="s">
        <v>597</v>
      </c>
      <c r="K9364" s="17">
        <v>31.97</v>
      </c>
      <c r="L9364" s="17">
        <v>4</v>
      </c>
      <c r="M9364" s="17">
        <v>2.4</v>
      </c>
      <c r="N9364" s="17" t="str">
        <f>IF(SalesData[[#This Row],[Profit]]&gt;0,"Profit","Loss")</f>
        <v>Profit</v>
      </c>
    </row>
    <row r="9365" spans="1:14" x14ac:dyDescent="0.25">
      <c r="A9365" s="1">
        <v>43058</v>
      </c>
      <c r="B9365" s="3">
        <f t="shared" si="438"/>
        <v>2017</v>
      </c>
      <c r="C9365" s="3">
        <f t="shared" si="439"/>
        <v>11</v>
      </c>
      <c r="D9365" t="s">
        <v>259</v>
      </c>
      <c r="E9365" t="str">
        <f t="shared" si="440"/>
        <v>Aimee Bixby20171119</v>
      </c>
      <c r="F9365">
        <f>IF(COUNTIF($E$2:E9365, E9365) = 1, MAX($F$1:F9364) + 1, INDEX($F$1:F9364, MATCH(E9365, $E$1:E9364, 0)))</f>
        <v>4679</v>
      </c>
      <c r="G9365" t="s">
        <v>10</v>
      </c>
      <c r="H9365" t="s">
        <v>11</v>
      </c>
      <c r="I9365" t="s">
        <v>12</v>
      </c>
      <c r="J9365" t="s">
        <v>2717</v>
      </c>
      <c r="K9365" s="17">
        <v>16.899999999999999</v>
      </c>
      <c r="L9365" s="17">
        <v>4</v>
      </c>
      <c r="M9365" s="17">
        <v>5.28</v>
      </c>
      <c r="N9365" s="17" t="str">
        <f>IF(SalesData[[#This Row],[Profit]]&gt;0,"Profit","Loss")</f>
        <v>Profit</v>
      </c>
    </row>
    <row r="9366" spans="1:14" x14ac:dyDescent="0.25">
      <c r="A9366" s="1">
        <v>43058</v>
      </c>
      <c r="B9366" s="3">
        <f t="shared" si="438"/>
        <v>2017</v>
      </c>
      <c r="C9366" s="3">
        <f t="shared" si="439"/>
        <v>11</v>
      </c>
      <c r="D9366" t="s">
        <v>259</v>
      </c>
      <c r="E9366" t="str">
        <f t="shared" si="440"/>
        <v>Aimee Bixby20171119</v>
      </c>
      <c r="F9366">
        <f>IF(COUNTIF($E$2:E9366, E9366) = 1, MAX($F$1:F9365) + 1, INDEX($F$1:F9365, MATCH(E9366, $E$1:E9365, 0)))</f>
        <v>4679</v>
      </c>
      <c r="G9366" t="s">
        <v>10</v>
      </c>
      <c r="H9366" t="s">
        <v>11</v>
      </c>
      <c r="I9366" t="s">
        <v>200</v>
      </c>
      <c r="J9366" t="s">
        <v>1960</v>
      </c>
      <c r="K9366" s="17">
        <v>6.67</v>
      </c>
      <c r="L9366" s="17">
        <v>1</v>
      </c>
      <c r="M9366" s="17">
        <v>0.5</v>
      </c>
      <c r="N9366" s="17" t="str">
        <f>IF(SalesData[[#This Row],[Profit]]&gt;0,"Profit","Loss")</f>
        <v>Profit</v>
      </c>
    </row>
    <row r="9367" spans="1:14" x14ac:dyDescent="0.25">
      <c r="A9367" s="1">
        <v>43058</v>
      </c>
      <c r="B9367" s="3">
        <f t="shared" si="438"/>
        <v>2017</v>
      </c>
      <c r="C9367" s="3">
        <f t="shared" si="439"/>
        <v>11</v>
      </c>
      <c r="D9367" t="s">
        <v>259</v>
      </c>
      <c r="E9367" t="str">
        <f t="shared" si="440"/>
        <v>Aimee Bixby20171119</v>
      </c>
      <c r="F9367">
        <f>IF(COUNTIF($E$2:E9367, E9367) = 1, MAX($F$1:F9366) + 1, INDEX($F$1:F9366, MATCH(E9367, $E$1:E9366, 0)))</f>
        <v>4679</v>
      </c>
      <c r="G9367" t="s">
        <v>10</v>
      </c>
      <c r="H9367" t="s">
        <v>11</v>
      </c>
      <c r="I9367" t="s">
        <v>24</v>
      </c>
      <c r="J9367" t="s">
        <v>1852</v>
      </c>
      <c r="K9367" s="17">
        <v>99.14</v>
      </c>
      <c r="L9367" s="17">
        <v>4</v>
      </c>
      <c r="M9367" s="17">
        <v>8.67</v>
      </c>
      <c r="N9367" s="17" t="str">
        <f>IF(SalesData[[#This Row],[Profit]]&gt;0,"Profit","Loss")</f>
        <v>Profit</v>
      </c>
    </row>
    <row r="9368" spans="1:14" x14ac:dyDescent="0.25">
      <c r="A9368" s="1">
        <v>43058</v>
      </c>
      <c r="B9368" s="3">
        <f t="shared" si="438"/>
        <v>2017</v>
      </c>
      <c r="C9368" s="3">
        <f t="shared" si="439"/>
        <v>11</v>
      </c>
      <c r="D9368" t="s">
        <v>259</v>
      </c>
      <c r="E9368" t="str">
        <f t="shared" si="440"/>
        <v>Aimee Bixby20171119</v>
      </c>
      <c r="F9368">
        <f>IF(COUNTIF($E$2:E9368, E9368) = 1, MAX($F$1:F9367) + 1, INDEX($F$1:F9367, MATCH(E9368, $E$1:E9367, 0)))</f>
        <v>4679</v>
      </c>
      <c r="G9368" t="s">
        <v>10</v>
      </c>
      <c r="H9368" t="s">
        <v>34</v>
      </c>
      <c r="I9368" t="s">
        <v>47</v>
      </c>
      <c r="J9368" t="s">
        <v>1213</v>
      </c>
      <c r="K9368" s="17">
        <v>15.99</v>
      </c>
      <c r="L9368" s="17">
        <v>2</v>
      </c>
      <c r="M9368" s="17">
        <v>-13.99</v>
      </c>
      <c r="N9368" s="17" t="str">
        <f>IF(SalesData[[#This Row],[Profit]]&gt;0,"Profit","Loss")</f>
        <v>Loss</v>
      </c>
    </row>
    <row r="9369" spans="1:14" x14ac:dyDescent="0.25">
      <c r="A9369" s="1">
        <v>43058</v>
      </c>
      <c r="B9369" s="3">
        <f t="shared" si="438"/>
        <v>2017</v>
      </c>
      <c r="C9369" s="3">
        <f t="shared" si="439"/>
        <v>11</v>
      </c>
      <c r="D9369" t="s">
        <v>2383</v>
      </c>
      <c r="E9369" t="str">
        <f t="shared" si="440"/>
        <v>Art Ferguson20171119</v>
      </c>
      <c r="F9369">
        <f>IF(COUNTIF($E$2:E9369, E9369) = 1, MAX($F$1:F9368) + 1, INDEX($F$1:F9368, MATCH(E9369, $E$1:E9368, 0)))</f>
        <v>4680</v>
      </c>
      <c r="G9369" t="s">
        <v>10</v>
      </c>
      <c r="H9369" t="s">
        <v>34</v>
      </c>
      <c r="I9369" t="s">
        <v>35</v>
      </c>
      <c r="J9369" t="s">
        <v>1685</v>
      </c>
      <c r="K9369" s="17">
        <v>233.06</v>
      </c>
      <c r="L9369" s="17">
        <v>3</v>
      </c>
      <c r="M9369" s="17">
        <v>-53.27</v>
      </c>
      <c r="N9369" s="17" t="str">
        <f>IF(SalesData[[#This Row],[Profit]]&gt;0,"Profit","Loss")</f>
        <v>Loss</v>
      </c>
    </row>
    <row r="9370" spans="1:14" x14ac:dyDescent="0.25">
      <c r="A9370" s="1">
        <v>43058</v>
      </c>
      <c r="B9370" s="3">
        <f t="shared" si="438"/>
        <v>2017</v>
      </c>
      <c r="C9370" s="3">
        <f t="shared" si="439"/>
        <v>11</v>
      </c>
      <c r="D9370" t="s">
        <v>212</v>
      </c>
      <c r="E9370" t="str">
        <f t="shared" si="440"/>
        <v>Linda Cazamias20171119</v>
      </c>
      <c r="F9370">
        <f>IF(COUNTIF($E$2:E9370, E9370) = 1, MAX($F$1:F9369) + 1, INDEX($F$1:F9369, MATCH(E9370, $E$1:E9369, 0)))</f>
        <v>4681</v>
      </c>
      <c r="G9370" t="s">
        <v>10</v>
      </c>
      <c r="H9370" t="s">
        <v>34</v>
      </c>
      <c r="I9370" t="s">
        <v>35</v>
      </c>
      <c r="J9370" t="s">
        <v>633</v>
      </c>
      <c r="K9370" s="17">
        <v>305.31</v>
      </c>
      <c r="L9370" s="17">
        <v>2</v>
      </c>
      <c r="M9370" s="17">
        <v>-8.7200000000000006</v>
      </c>
      <c r="N9370" s="17" t="str">
        <f>IF(SalesData[[#This Row],[Profit]]&gt;0,"Profit","Loss")</f>
        <v>Loss</v>
      </c>
    </row>
    <row r="9371" spans="1:14" x14ac:dyDescent="0.25">
      <c r="A9371" s="1">
        <v>43058</v>
      </c>
      <c r="B9371" s="3">
        <f t="shared" si="438"/>
        <v>2017</v>
      </c>
      <c r="C9371" s="3">
        <f t="shared" si="439"/>
        <v>11</v>
      </c>
      <c r="D9371" t="s">
        <v>1817</v>
      </c>
      <c r="E9371" t="str">
        <f t="shared" si="440"/>
        <v>Adrian Barton20171119</v>
      </c>
      <c r="F9371">
        <f>IF(COUNTIF($E$2:E9371, E9371) = 1, MAX($F$1:F9370) + 1, INDEX($F$1:F9370, MATCH(E9371, $E$1:E9370, 0)))</f>
        <v>4682</v>
      </c>
      <c r="G9371" t="s">
        <v>33</v>
      </c>
      <c r="H9371" t="s">
        <v>34</v>
      </c>
      <c r="I9371" t="s">
        <v>47</v>
      </c>
      <c r="J9371" t="s">
        <v>1220</v>
      </c>
      <c r="K9371" s="17">
        <v>821.88</v>
      </c>
      <c r="L9371" s="17">
        <v>6</v>
      </c>
      <c r="M9371" s="17">
        <v>213.69</v>
      </c>
      <c r="N9371" s="17" t="str">
        <f>IF(SalesData[[#This Row],[Profit]]&gt;0,"Profit","Loss")</f>
        <v>Profit</v>
      </c>
    </row>
    <row r="9372" spans="1:14" x14ac:dyDescent="0.25">
      <c r="A9372" s="1">
        <v>43058</v>
      </c>
      <c r="B9372" s="3">
        <f t="shared" si="438"/>
        <v>2017</v>
      </c>
      <c r="C9372" s="3">
        <f t="shared" si="439"/>
        <v>11</v>
      </c>
      <c r="D9372" t="s">
        <v>1817</v>
      </c>
      <c r="E9372" t="str">
        <f t="shared" si="440"/>
        <v>Adrian Barton20171119</v>
      </c>
      <c r="F9372">
        <f>IF(COUNTIF($E$2:E9372, E9372) = 1, MAX($F$1:F9371) + 1, INDEX($F$1:F9371, MATCH(E9372, $E$1:E9371, 0)))</f>
        <v>4682</v>
      </c>
      <c r="G9372" t="s">
        <v>33</v>
      </c>
      <c r="H9372" t="s">
        <v>11</v>
      </c>
      <c r="I9372" t="s">
        <v>20</v>
      </c>
      <c r="J9372" t="s">
        <v>1959</v>
      </c>
      <c r="K9372" s="17">
        <v>21.96</v>
      </c>
      <c r="L9372" s="17">
        <v>2</v>
      </c>
      <c r="M9372" s="17">
        <v>10.76</v>
      </c>
      <c r="N9372" s="17" t="str">
        <f>IF(SalesData[[#This Row],[Profit]]&gt;0,"Profit","Loss")</f>
        <v>Profit</v>
      </c>
    </row>
    <row r="9373" spans="1:14" x14ac:dyDescent="0.25">
      <c r="A9373" s="1">
        <v>43058</v>
      </c>
      <c r="B9373" s="3">
        <f t="shared" si="438"/>
        <v>2017</v>
      </c>
      <c r="C9373" s="3">
        <f t="shared" si="439"/>
        <v>11</v>
      </c>
      <c r="D9373" t="s">
        <v>831</v>
      </c>
      <c r="E9373" t="str">
        <f t="shared" si="440"/>
        <v>Mick Crebagga20171119</v>
      </c>
      <c r="F9373">
        <f>IF(COUNTIF($E$2:E9373, E9373) = 1, MAX($F$1:F9372) + 1, INDEX($F$1:F9372, MATCH(E9373, $E$1:E9372, 0)))</f>
        <v>4683</v>
      </c>
      <c r="G9373" t="s">
        <v>27</v>
      </c>
      <c r="H9373" t="s">
        <v>11</v>
      </c>
      <c r="I9373" t="s">
        <v>18</v>
      </c>
      <c r="J9373" t="s">
        <v>1360</v>
      </c>
      <c r="K9373" s="17">
        <v>305.01</v>
      </c>
      <c r="L9373" s="17">
        <v>9</v>
      </c>
      <c r="M9373" s="17">
        <v>76.25</v>
      </c>
      <c r="N9373" s="17" t="str">
        <f>IF(SalesData[[#This Row],[Profit]]&gt;0,"Profit","Loss")</f>
        <v>Profit</v>
      </c>
    </row>
    <row r="9374" spans="1:14" x14ac:dyDescent="0.25">
      <c r="A9374" s="1">
        <v>43058</v>
      </c>
      <c r="B9374" s="3">
        <f t="shared" si="438"/>
        <v>2017</v>
      </c>
      <c r="C9374" s="3">
        <f t="shared" si="439"/>
        <v>11</v>
      </c>
      <c r="D9374" t="s">
        <v>831</v>
      </c>
      <c r="E9374" t="str">
        <f t="shared" si="440"/>
        <v>Mick Crebagga20171119</v>
      </c>
      <c r="F9374">
        <f>IF(COUNTIF($E$2:E9374, E9374) = 1, MAX($F$1:F9373) + 1, INDEX($F$1:F9373, MATCH(E9374, $E$1:E9373, 0)))</f>
        <v>4683</v>
      </c>
      <c r="G9374" t="s">
        <v>27</v>
      </c>
      <c r="H9374" t="s">
        <v>34</v>
      </c>
      <c r="I9374" t="s">
        <v>47</v>
      </c>
      <c r="J9374" t="s">
        <v>812</v>
      </c>
      <c r="K9374" s="17">
        <v>18.7</v>
      </c>
      <c r="L9374" s="17">
        <v>1</v>
      </c>
      <c r="M9374" s="17">
        <v>7.11</v>
      </c>
      <c r="N9374" s="17" t="str">
        <f>IF(SalesData[[#This Row],[Profit]]&gt;0,"Profit","Loss")</f>
        <v>Profit</v>
      </c>
    </row>
    <row r="9375" spans="1:14" x14ac:dyDescent="0.25">
      <c r="A9375" s="1">
        <v>43058</v>
      </c>
      <c r="B9375" s="3">
        <f t="shared" si="438"/>
        <v>2017</v>
      </c>
      <c r="C9375" s="3">
        <f t="shared" si="439"/>
        <v>11</v>
      </c>
      <c r="D9375" t="s">
        <v>1635</v>
      </c>
      <c r="E9375" t="str">
        <f t="shared" si="440"/>
        <v>Justin Deggeller20171119</v>
      </c>
      <c r="F9375">
        <f>IF(COUNTIF($E$2:E9375, E9375) = 1, MAX($F$1:F9374) + 1, INDEX($F$1:F9374, MATCH(E9375, $E$1:E9374, 0)))</f>
        <v>4684</v>
      </c>
      <c r="G9375" t="s">
        <v>149</v>
      </c>
      <c r="H9375" t="s">
        <v>11</v>
      </c>
      <c r="I9375" t="s">
        <v>63</v>
      </c>
      <c r="J9375" t="s">
        <v>64</v>
      </c>
      <c r="K9375" s="17">
        <v>16.739999999999998</v>
      </c>
      <c r="L9375" s="17">
        <v>3</v>
      </c>
      <c r="M9375" s="17">
        <v>8.3699999999999992</v>
      </c>
      <c r="N9375" s="17" t="str">
        <f>IF(SalesData[[#This Row],[Profit]]&gt;0,"Profit","Loss")</f>
        <v>Profit</v>
      </c>
    </row>
    <row r="9376" spans="1:14" x14ac:dyDescent="0.25">
      <c r="A9376" s="1">
        <v>43058</v>
      </c>
      <c r="B9376" s="3">
        <f t="shared" si="438"/>
        <v>2017</v>
      </c>
      <c r="C9376" s="3">
        <f t="shared" si="439"/>
        <v>11</v>
      </c>
      <c r="D9376" t="s">
        <v>1635</v>
      </c>
      <c r="E9376" t="str">
        <f t="shared" si="440"/>
        <v>Justin Deggeller20171119</v>
      </c>
      <c r="F9376">
        <f>IF(COUNTIF($E$2:E9376, E9376) = 1, MAX($F$1:F9375) + 1, INDEX($F$1:F9375, MATCH(E9376, $E$1:E9375, 0)))</f>
        <v>4684</v>
      </c>
      <c r="G9376" t="s">
        <v>149</v>
      </c>
      <c r="H9376" t="s">
        <v>11</v>
      </c>
      <c r="I9376" t="s">
        <v>92</v>
      </c>
      <c r="J9376" t="s">
        <v>1997</v>
      </c>
      <c r="K9376" s="17">
        <v>2504.7399999999998</v>
      </c>
      <c r="L9376" s="17">
        <v>7</v>
      </c>
      <c r="M9376" s="17">
        <v>626.19000000000005</v>
      </c>
      <c r="N9376" s="17" t="str">
        <f>IF(SalesData[[#This Row],[Profit]]&gt;0,"Profit","Loss")</f>
        <v>Profit</v>
      </c>
    </row>
    <row r="9377" spans="1:14" x14ac:dyDescent="0.25">
      <c r="A9377" s="1">
        <v>43058</v>
      </c>
      <c r="B9377" s="3">
        <f t="shared" si="438"/>
        <v>2017</v>
      </c>
      <c r="C9377" s="3">
        <f t="shared" si="439"/>
        <v>11</v>
      </c>
      <c r="D9377" t="s">
        <v>2124</v>
      </c>
      <c r="E9377" t="str">
        <f t="shared" si="440"/>
        <v>Stewart Carmichael20171119</v>
      </c>
      <c r="F9377">
        <f>IF(COUNTIF($E$2:E9377, E9377) = 1, MAX($F$1:F9376) + 1, INDEX($F$1:F9376, MATCH(E9377, $E$1:E9376, 0)))</f>
        <v>4685</v>
      </c>
      <c r="G9377" t="s">
        <v>10</v>
      </c>
      <c r="H9377" t="s">
        <v>34</v>
      </c>
      <c r="I9377" t="s">
        <v>145</v>
      </c>
      <c r="J9377" t="s">
        <v>2400</v>
      </c>
      <c r="K9377" s="17">
        <v>718.12</v>
      </c>
      <c r="L9377" s="17">
        <v>6</v>
      </c>
      <c r="M9377" s="17">
        <v>-71.81</v>
      </c>
      <c r="N9377" s="17" t="str">
        <f>IF(SalesData[[#This Row],[Profit]]&gt;0,"Profit","Loss")</f>
        <v>Loss</v>
      </c>
    </row>
    <row r="9378" spans="1:14" x14ac:dyDescent="0.25">
      <c r="A9378" s="1">
        <v>43058</v>
      </c>
      <c r="B9378" s="3">
        <f t="shared" si="438"/>
        <v>2017</v>
      </c>
      <c r="C9378" s="3">
        <f t="shared" si="439"/>
        <v>11</v>
      </c>
      <c r="D9378" t="s">
        <v>2124</v>
      </c>
      <c r="E9378" t="str">
        <f t="shared" si="440"/>
        <v>Stewart Carmichael20171119</v>
      </c>
      <c r="F9378">
        <f>IF(COUNTIF($E$2:E9378, E9378) = 1, MAX($F$1:F9377) + 1, INDEX($F$1:F9377, MATCH(E9378, $E$1:E9377, 0)))</f>
        <v>4685</v>
      </c>
      <c r="G9378" t="s">
        <v>10</v>
      </c>
      <c r="H9378" t="s">
        <v>11</v>
      </c>
      <c r="I9378" t="s">
        <v>24</v>
      </c>
      <c r="J9378" t="s">
        <v>406</v>
      </c>
      <c r="K9378" s="17">
        <v>31.78</v>
      </c>
      <c r="L9378" s="17">
        <v>4</v>
      </c>
      <c r="M9378" s="17">
        <v>8.74</v>
      </c>
      <c r="N9378" s="17" t="str">
        <f>IF(SalesData[[#This Row],[Profit]]&gt;0,"Profit","Loss")</f>
        <v>Profit</v>
      </c>
    </row>
    <row r="9379" spans="1:14" x14ac:dyDescent="0.25">
      <c r="A9379" s="1">
        <v>43058</v>
      </c>
      <c r="B9379" s="3">
        <f t="shared" si="438"/>
        <v>2017</v>
      </c>
      <c r="C9379" s="3">
        <f t="shared" si="439"/>
        <v>11</v>
      </c>
      <c r="D9379" t="s">
        <v>424</v>
      </c>
      <c r="E9379" t="str">
        <f t="shared" si="440"/>
        <v>Dorothy Dickinson20171119</v>
      </c>
      <c r="F9379">
        <f>IF(COUNTIF($E$2:E9379, E9379) = 1, MAX($F$1:F9378) + 1, INDEX($F$1:F9378, MATCH(E9379, $E$1:E9378, 0)))</f>
        <v>4686</v>
      </c>
      <c r="G9379" t="s">
        <v>55</v>
      </c>
      <c r="H9379" t="s">
        <v>11</v>
      </c>
      <c r="I9379" t="s">
        <v>43</v>
      </c>
      <c r="J9379" t="s">
        <v>827</v>
      </c>
      <c r="K9379" s="17">
        <v>25.06</v>
      </c>
      <c r="L9379" s="17">
        <v>7</v>
      </c>
      <c r="M9379" s="17">
        <v>12.53</v>
      </c>
      <c r="N9379" s="17" t="str">
        <f>IF(SalesData[[#This Row],[Profit]]&gt;0,"Profit","Loss")</f>
        <v>Profit</v>
      </c>
    </row>
    <row r="9380" spans="1:14" x14ac:dyDescent="0.25">
      <c r="A9380" s="1">
        <v>43058</v>
      </c>
      <c r="B9380" s="3">
        <f t="shared" si="438"/>
        <v>2017</v>
      </c>
      <c r="C9380" s="3">
        <f t="shared" si="439"/>
        <v>11</v>
      </c>
      <c r="D9380" t="s">
        <v>607</v>
      </c>
      <c r="E9380" t="str">
        <f t="shared" si="440"/>
        <v>Nathan Cano20171119</v>
      </c>
      <c r="F9380">
        <f>IF(COUNTIF($E$2:E9380, E9380) = 1, MAX($F$1:F9379) + 1, INDEX($F$1:F9379, MATCH(E9380, $E$1:E9379, 0)))</f>
        <v>4687</v>
      </c>
      <c r="G9380" t="s">
        <v>10</v>
      </c>
      <c r="H9380" t="s">
        <v>34</v>
      </c>
      <c r="I9380" t="s">
        <v>35</v>
      </c>
      <c r="J9380" t="s">
        <v>1480</v>
      </c>
      <c r="K9380" s="17">
        <v>191.06</v>
      </c>
      <c r="L9380" s="17">
        <v>3</v>
      </c>
      <c r="M9380" s="17">
        <v>-46.4</v>
      </c>
      <c r="N9380" s="17" t="str">
        <f>IF(SalesData[[#This Row],[Profit]]&gt;0,"Profit","Loss")</f>
        <v>Loss</v>
      </c>
    </row>
    <row r="9381" spans="1:14" x14ac:dyDescent="0.25">
      <c r="A9381" s="1">
        <v>43058</v>
      </c>
      <c r="B9381" s="3">
        <f t="shared" si="438"/>
        <v>2017</v>
      </c>
      <c r="C9381" s="3">
        <f t="shared" si="439"/>
        <v>11</v>
      </c>
      <c r="D9381" t="s">
        <v>607</v>
      </c>
      <c r="E9381" t="str">
        <f t="shared" si="440"/>
        <v>Nathan Cano20171119</v>
      </c>
      <c r="F9381">
        <f>IF(COUNTIF($E$2:E9381, E9381) = 1, MAX($F$1:F9380) + 1, INDEX($F$1:F9380, MATCH(E9381, $E$1:E9380, 0)))</f>
        <v>4687</v>
      </c>
      <c r="G9381" t="s">
        <v>10</v>
      </c>
      <c r="H9381" t="s">
        <v>11</v>
      </c>
      <c r="I9381" t="s">
        <v>24</v>
      </c>
      <c r="J9381" t="s">
        <v>1363</v>
      </c>
      <c r="K9381" s="17">
        <v>13.04</v>
      </c>
      <c r="L9381" s="17">
        <v>5</v>
      </c>
      <c r="M9381" s="17">
        <v>3.91</v>
      </c>
      <c r="N9381" s="17" t="str">
        <f>IF(SalesData[[#This Row],[Profit]]&gt;0,"Profit","Loss")</f>
        <v>Profit</v>
      </c>
    </row>
    <row r="9382" spans="1:14" x14ac:dyDescent="0.25">
      <c r="A9382" s="1">
        <v>43058</v>
      </c>
      <c r="B9382" s="3">
        <f t="shared" si="438"/>
        <v>2017</v>
      </c>
      <c r="C9382" s="3">
        <f t="shared" si="439"/>
        <v>11</v>
      </c>
      <c r="D9382" t="s">
        <v>607</v>
      </c>
      <c r="E9382" t="str">
        <f t="shared" si="440"/>
        <v>Nathan Cano20171119</v>
      </c>
      <c r="F9382">
        <f>IF(COUNTIF($E$2:E9382, E9382) = 1, MAX($F$1:F9381) + 1, INDEX($F$1:F9381, MATCH(E9382, $E$1:E9381, 0)))</f>
        <v>4687</v>
      </c>
      <c r="G9382" t="s">
        <v>10</v>
      </c>
      <c r="H9382" t="s">
        <v>11</v>
      </c>
      <c r="I9382" t="s">
        <v>20</v>
      </c>
      <c r="J9382" t="s">
        <v>1606</v>
      </c>
      <c r="K9382" s="17">
        <v>1525.19</v>
      </c>
      <c r="L9382" s="17">
        <v>6</v>
      </c>
      <c r="M9382" s="17">
        <v>-2287.7800000000002</v>
      </c>
      <c r="N9382" s="17" t="str">
        <f>IF(SalesData[[#This Row],[Profit]]&gt;0,"Profit","Loss")</f>
        <v>Loss</v>
      </c>
    </row>
    <row r="9383" spans="1:14" x14ac:dyDescent="0.25">
      <c r="A9383" s="1">
        <v>43058</v>
      </c>
      <c r="B9383" s="3">
        <f t="shared" si="438"/>
        <v>2017</v>
      </c>
      <c r="C9383" s="3">
        <f t="shared" si="439"/>
        <v>11</v>
      </c>
      <c r="D9383" t="s">
        <v>223</v>
      </c>
      <c r="E9383" t="str">
        <f t="shared" si="440"/>
        <v>Jennifer Halladay20171119</v>
      </c>
      <c r="F9383">
        <f>IF(COUNTIF($E$2:E9383, E9383) = 1, MAX($F$1:F9382) + 1, INDEX($F$1:F9382, MATCH(E9383, $E$1:E9382, 0)))</f>
        <v>4688</v>
      </c>
      <c r="G9383" t="s">
        <v>78</v>
      </c>
      <c r="H9383" t="s">
        <v>11</v>
      </c>
      <c r="I9383" t="s">
        <v>20</v>
      </c>
      <c r="J9383" t="s">
        <v>1827</v>
      </c>
      <c r="K9383" s="17">
        <v>59.91</v>
      </c>
      <c r="L9383" s="17">
        <v>7</v>
      </c>
      <c r="M9383" s="17">
        <v>-45.93</v>
      </c>
      <c r="N9383" s="17" t="str">
        <f>IF(SalesData[[#This Row],[Profit]]&gt;0,"Profit","Loss")</f>
        <v>Loss</v>
      </c>
    </row>
    <row r="9384" spans="1:14" x14ac:dyDescent="0.25">
      <c r="A9384" s="1">
        <v>43058</v>
      </c>
      <c r="B9384" s="3">
        <f t="shared" si="438"/>
        <v>2017</v>
      </c>
      <c r="C9384" s="3">
        <f t="shared" si="439"/>
        <v>11</v>
      </c>
      <c r="D9384" t="s">
        <v>289</v>
      </c>
      <c r="E9384" t="str">
        <f t="shared" si="440"/>
        <v>Richard Bierner20171119</v>
      </c>
      <c r="F9384">
        <f>IF(COUNTIF($E$2:E9384, E9384) = 1, MAX($F$1:F9383) + 1, INDEX($F$1:F9383, MATCH(E9384, $E$1:E9383, 0)))</f>
        <v>4689</v>
      </c>
      <c r="G9384" t="s">
        <v>55</v>
      </c>
      <c r="H9384" t="s">
        <v>11</v>
      </c>
      <c r="I9384" t="s">
        <v>24</v>
      </c>
      <c r="J9384" t="s">
        <v>2360</v>
      </c>
      <c r="K9384" s="17">
        <v>22.96</v>
      </c>
      <c r="L9384" s="17">
        <v>7</v>
      </c>
      <c r="M9384" s="17">
        <v>6.66</v>
      </c>
      <c r="N9384" s="17" t="str">
        <f>IF(SalesData[[#This Row],[Profit]]&gt;0,"Profit","Loss")</f>
        <v>Profit</v>
      </c>
    </row>
    <row r="9385" spans="1:14" x14ac:dyDescent="0.25">
      <c r="A9385" s="1">
        <v>43058</v>
      </c>
      <c r="B9385" s="3">
        <f t="shared" si="438"/>
        <v>2017</v>
      </c>
      <c r="C9385" s="3">
        <f t="shared" si="439"/>
        <v>11</v>
      </c>
      <c r="D9385" t="s">
        <v>246</v>
      </c>
      <c r="E9385" t="str">
        <f t="shared" si="440"/>
        <v>Anne Pryor20171119</v>
      </c>
      <c r="F9385">
        <f>IF(COUNTIF($E$2:E9385, E9385) = 1, MAX($F$1:F9384) + 1, INDEX($F$1:F9384, MATCH(E9385, $E$1:E9384, 0)))</f>
        <v>4690</v>
      </c>
      <c r="G9385" t="s">
        <v>149</v>
      </c>
      <c r="H9385" t="s">
        <v>11</v>
      </c>
      <c r="I9385" t="s">
        <v>20</v>
      </c>
      <c r="J9385" t="s">
        <v>579</v>
      </c>
      <c r="K9385" s="17">
        <v>58.41</v>
      </c>
      <c r="L9385" s="17">
        <v>7</v>
      </c>
      <c r="M9385" s="17">
        <v>18.25</v>
      </c>
      <c r="N9385" s="17" t="str">
        <f>IF(SalesData[[#This Row],[Profit]]&gt;0,"Profit","Loss")</f>
        <v>Profit</v>
      </c>
    </row>
    <row r="9386" spans="1:14" x14ac:dyDescent="0.25">
      <c r="A9386" s="1">
        <v>43058</v>
      </c>
      <c r="B9386" s="3">
        <f t="shared" si="438"/>
        <v>2017</v>
      </c>
      <c r="C9386" s="3">
        <f t="shared" si="439"/>
        <v>11</v>
      </c>
      <c r="D9386" t="s">
        <v>246</v>
      </c>
      <c r="E9386" t="str">
        <f t="shared" si="440"/>
        <v>Anne Pryor20171119</v>
      </c>
      <c r="F9386">
        <f>IF(COUNTIF($E$2:E9386, E9386) = 1, MAX($F$1:F9385) + 1, INDEX($F$1:F9385, MATCH(E9386, $E$1:E9385, 0)))</f>
        <v>4690</v>
      </c>
      <c r="G9386" t="s">
        <v>149</v>
      </c>
      <c r="H9386" t="s">
        <v>34</v>
      </c>
      <c r="I9386" t="s">
        <v>145</v>
      </c>
      <c r="J9386" t="s">
        <v>1830</v>
      </c>
      <c r="K9386" s="17">
        <v>79.97</v>
      </c>
      <c r="L9386" s="17">
        <v>3</v>
      </c>
      <c r="M9386" s="17">
        <v>-29.32</v>
      </c>
      <c r="N9386" s="17" t="str">
        <f>IF(SalesData[[#This Row],[Profit]]&gt;0,"Profit","Loss")</f>
        <v>Loss</v>
      </c>
    </row>
    <row r="9387" spans="1:14" x14ac:dyDescent="0.25">
      <c r="A9387" s="1">
        <v>43059</v>
      </c>
      <c r="B9387" s="3">
        <f t="shared" si="438"/>
        <v>2017</v>
      </c>
      <c r="C9387" s="3">
        <f t="shared" si="439"/>
        <v>11</v>
      </c>
      <c r="D9387" t="s">
        <v>871</v>
      </c>
      <c r="E9387" t="str">
        <f t="shared" si="440"/>
        <v>Liz Pelletier20171120</v>
      </c>
      <c r="F9387">
        <f>IF(COUNTIF($E$2:E9387, E9387) = 1, MAX($F$1:F9386) + 1, INDEX($F$1:F9386, MATCH(E9387, $E$1:E9386, 0)))</f>
        <v>4691</v>
      </c>
      <c r="G9387" t="s">
        <v>27</v>
      </c>
      <c r="H9387" t="s">
        <v>34</v>
      </c>
      <c r="I9387" t="s">
        <v>47</v>
      </c>
      <c r="J9387" t="s">
        <v>1906</v>
      </c>
      <c r="K9387" s="17">
        <v>42.6</v>
      </c>
      <c r="L9387" s="17">
        <v>3</v>
      </c>
      <c r="M9387" s="17">
        <v>16.61</v>
      </c>
      <c r="N9387" s="17" t="str">
        <f>IF(SalesData[[#This Row],[Profit]]&gt;0,"Profit","Loss")</f>
        <v>Profit</v>
      </c>
    </row>
    <row r="9388" spans="1:14" x14ac:dyDescent="0.25">
      <c r="A9388" s="1">
        <v>43059</v>
      </c>
      <c r="B9388" s="3">
        <f t="shared" si="438"/>
        <v>2017</v>
      </c>
      <c r="C9388" s="3">
        <f t="shared" si="439"/>
        <v>11</v>
      </c>
      <c r="D9388" t="s">
        <v>871</v>
      </c>
      <c r="E9388" t="str">
        <f t="shared" si="440"/>
        <v>Liz Pelletier20171120</v>
      </c>
      <c r="F9388">
        <f>IF(COUNTIF($E$2:E9388, E9388) = 1, MAX($F$1:F9387) + 1, INDEX($F$1:F9387, MATCH(E9388, $E$1:E9387, 0)))</f>
        <v>4691</v>
      </c>
      <c r="G9388" t="s">
        <v>27</v>
      </c>
      <c r="H9388" t="s">
        <v>11</v>
      </c>
      <c r="I9388" t="s">
        <v>20</v>
      </c>
      <c r="J9388" t="s">
        <v>852</v>
      </c>
      <c r="K9388" s="17">
        <v>84.06</v>
      </c>
      <c r="L9388" s="17">
        <v>7</v>
      </c>
      <c r="M9388" s="17">
        <v>27.32</v>
      </c>
      <c r="N9388" s="17" t="str">
        <f>IF(SalesData[[#This Row],[Profit]]&gt;0,"Profit","Loss")</f>
        <v>Profit</v>
      </c>
    </row>
    <row r="9389" spans="1:14" x14ac:dyDescent="0.25">
      <c r="A9389" s="1">
        <v>43059</v>
      </c>
      <c r="B9389" s="3">
        <f t="shared" si="438"/>
        <v>2017</v>
      </c>
      <c r="C9389" s="3">
        <f t="shared" si="439"/>
        <v>11</v>
      </c>
      <c r="D9389" t="s">
        <v>223</v>
      </c>
      <c r="E9389" t="str">
        <f t="shared" si="440"/>
        <v>Jennifer Halladay20171120</v>
      </c>
      <c r="F9389">
        <f>IF(COUNTIF($E$2:E9389, E9389) = 1, MAX($F$1:F9388) + 1, INDEX($F$1:F9388, MATCH(E9389, $E$1:E9388, 0)))</f>
        <v>4692</v>
      </c>
      <c r="G9389" t="s">
        <v>245</v>
      </c>
      <c r="H9389" t="s">
        <v>11</v>
      </c>
      <c r="I9389" t="s">
        <v>24</v>
      </c>
      <c r="J9389" t="s">
        <v>2201</v>
      </c>
      <c r="K9389" s="17">
        <v>23.97</v>
      </c>
      <c r="L9389" s="17">
        <v>7</v>
      </c>
      <c r="M9389" s="17">
        <v>2.7</v>
      </c>
      <c r="N9389" s="17" t="str">
        <f>IF(SalesData[[#This Row],[Profit]]&gt;0,"Profit","Loss")</f>
        <v>Profit</v>
      </c>
    </row>
    <row r="9390" spans="1:14" x14ac:dyDescent="0.25">
      <c r="A9390" s="1">
        <v>43059</v>
      </c>
      <c r="B9390" s="3">
        <f t="shared" si="438"/>
        <v>2017</v>
      </c>
      <c r="C9390" s="3">
        <f t="shared" si="439"/>
        <v>11</v>
      </c>
      <c r="D9390" t="s">
        <v>223</v>
      </c>
      <c r="E9390" t="str">
        <f t="shared" si="440"/>
        <v>Jennifer Halladay20171120</v>
      </c>
      <c r="F9390">
        <f>IF(COUNTIF($E$2:E9390, E9390) = 1, MAX($F$1:F9389) + 1, INDEX($F$1:F9389, MATCH(E9390, $E$1:E9389, 0)))</f>
        <v>4692</v>
      </c>
      <c r="G9390" t="s">
        <v>245</v>
      </c>
      <c r="H9390" t="s">
        <v>11</v>
      </c>
      <c r="I9390" t="s">
        <v>24</v>
      </c>
      <c r="J9390" t="s">
        <v>207</v>
      </c>
      <c r="K9390" s="17">
        <v>28.73</v>
      </c>
      <c r="L9390" s="17">
        <v>3</v>
      </c>
      <c r="M9390" s="17">
        <v>1.8</v>
      </c>
      <c r="N9390" s="17" t="str">
        <f>IF(SalesData[[#This Row],[Profit]]&gt;0,"Profit","Loss")</f>
        <v>Profit</v>
      </c>
    </row>
    <row r="9391" spans="1:14" x14ac:dyDescent="0.25">
      <c r="A9391" s="1">
        <v>43059</v>
      </c>
      <c r="B9391" s="3">
        <f t="shared" si="438"/>
        <v>2017</v>
      </c>
      <c r="C9391" s="3">
        <f t="shared" si="439"/>
        <v>11</v>
      </c>
      <c r="D9391" t="s">
        <v>1719</v>
      </c>
      <c r="E9391" t="str">
        <f t="shared" si="440"/>
        <v>Brian Thompson20171120</v>
      </c>
      <c r="F9391">
        <f>IF(COUNTIF($E$2:E9391, E9391) = 1, MAX($F$1:F9390) + 1, INDEX($F$1:F9390, MATCH(E9391, $E$1:E9390, 0)))</f>
        <v>4693</v>
      </c>
      <c r="G9391" t="s">
        <v>78</v>
      </c>
      <c r="H9391" t="s">
        <v>34</v>
      </c>
      <c r="I9391" t="s">
        <v>47</v>
      </c>
      <c r="J9391" t="s">
        <v>1728</v>
      </c>
      <c r="K9391" s="17">
        <v>77.599999999999994</v>
      </c>
      <c r="L9391" s="17">
        <v>5</v>
      </c>
      <c r="M9391" s="17">
        <v>28.13</v>
      </c>
      <c r="N9391" s="17" t="str">
        <f>IF(SalesData[[#This Row],[Profit]]&gt;0,"Profit","Loss")</f>
        <v>Profit</v>
      </c>
    </row>
    <row r="9392" spans="1:14" x14ac:dyDescent="0.25">
      <c r="A9392" s="1">
        <v>43059</v>
      </c>
      <c r="B9392" s="3">
        <f t="shared" si="438"/>
        <v>2017</v>
      </c>
      <c r="C9392" s="3">
        <f t="shared" si="439"/>
        <v>11</v>
      </c>
      <c r="D9392" t="s">
        <v>1719</v>
      </c>
      <c r="E9392" t="str">
        <f t="shared" si="440"/>
        <v>Brian Thompson20171120</v>
      </c>
      <c r="F9392">
        <f>IF(COUNTIF($E$2:E9392, E9392) = 1, MAX($F$1:F9391) + 1, INDEX($F$1:F9391, MATCH(E9392, $E$1:E9391, 0)))</f>
        <v>4693</v>
      </c>
      <c r="G9392" t="s">
        <v>78</v>
      </c>
      <c r="H9392" t="s">
        <v>34</v>
      </c>
      <c r="I9392" t="s">
        <v>47</v>
      </c>
      <c r="J9392" t="s">
        <v>2493</v>
      </c>
      <c r="K9392" s="17">
        <v>4.66</v>
      </c>
      <c r="L9392" s="17">
        <v>2</v>
      </c>
      <c r="M9392" s="17">
        <v>1.57</v>
      </c>
      <c r="N9392" s="17" t="str">
        <f>IF(SalesData[[#This Row],[Profit]]&gt;0,"Profit","Loss")</f>
        <v>Profit</v>
      </c>
    </row>
    <row r="9393" spans="1:14" x14ac:dyDescent="0.25">
      <c r="A9393" s="1">
        <v>43059</v>
      </c>
      <c r="B9393" s="3">
        <f t="shared" si="438"/>
        <v>2017</v>
      </c>
      <c r="C9393" s="3">
        <f t="shared" si="439"/>
        <v>11</v>
      </c>
      <c r="D9393" t="s">
        <v>283</v>
      </c>
      <c r="E9393" t="str">
        <f t="shared" si="440"/>
        <v>Kelly Andreada20171120</v>
      </c>
      <c r="F9393">
        <f>IF(COUNTIF($E$2:E9393, E9393) = 1, MAX($F$1:F9392) + 1, INDEX($F$1:F9392, MATCH(E9393, $E$1:E9392, 0)))</f>
        <v>4694</v>
      </c>
      <c r="G9393" t="s">
        <v>27</v>
      </c>
      <c r="H9393" t="s">
        <v>34</v>
      </c>
      <c r="I9393" t="s">
        <v>35</v>
      </c>
      <c r="J9393" t="s">
        <v>2139</v>
      </c>
      <c r="K9393" s="17">
        <v>283.92</v>
      </c>
      <c r="L9393" s="17">
        <v>5</v>
      </c>
      <c r="M9393" s="17">
        <v>-46.14</v>
      </c>
      <c r="N9393" s="17" t="str">
        <f>IF(SalesData[[#This Row],[Profit]]&gt;0,"Profit","Loss")</f>
        <v>Loss</v>
      </c>
    </row>
    <row r="9394" spans="1:14" x14ac:dyDescent="0.25">
      <c r="A9394" s="1">
        <v>43059</v>
      </c>
      <c r="B9394" s="3">
        <f t="shared" si="438"/>
        <v>2017</v>
      </c>
      <c r="C9394" s="3">
        <f t="shared" si="439"/>
        <v>11</v>
      </c>
      <c r="D9394" t="s">
        <v>1467</v>
      </c>
      <c r="E9394" t="str">
        <f t="shared" si="440"/>
        <v>Hunter Glantz20171120</v>
      </c>
      <c r="F9394">
        <f>IF(COUNTIF($E$2:E9394, E9394) = 1, MAX($F$1:F9393) + 1, INDEX($F$1:F9393, MATCH(E9394, $E$1:E9393, 0)))</f>
        <v>4695</v>
      </c>
      <c r="G9394" t="s">
        <v>315</v>
      </c>
      <c r="H9394" t="s">
        <v>11</v>
      </c>
      <c r="I9394" t="s">
        <v>24</v>
      </c>
      <c r="J9394" t="s">
        <v>894</v>
      </c>
      <c r="K9394" s="17">
        <v>22</v>
      </c>
      <c r="L9394" s="17">
        <v>10</v>
      </c>
      <c r="M9394" s="17">
        <v>9.68</v>
      </c>
      <c r="N9394" s="17" t="str">
        <f>IF(SalesData[[#This Row],[Profit]]&gt;0,"Profit","Loss")</f>
        <v>Profit</v>
      </c>
    </row>
    <row r="9395" spans="1:14" x14ac:dyDescent="0.25">
      <c r="A9395" s="1">
        <v>43059</v>
      </c>
      <c r="B9395" s="3">
        <f t="shared" si="438"/>
        <v>2017</v>
      </c>
      <c r="C9395" s="3">
        <f t="shared" si="439"/>
        <v>11</v>
      </c>
      <c r="D9395" t="s">
        <v>378</v>
      </c>
      <c r="E9395" t="str">
        <f t="shared" si="440"/>
        <v>Carlos Daly20171120</v>
      </c>
      <c r="F9395">
        <f>IF(COUNTIF($E$2:E9395, E9395) = 1, MAX($F$1:F9394) + 1, INDEX($F$1:F9394, MATCH(E9395, $E$1:E9394, 0)))</f>
        <v>4696</v>
      </c>
      <c r="G9395" t="s">
        <v>149</v>
      </c>
      <c r="H9395" t="s">
        <v>11</v>
      </c>
      <c r="I9395" t="s">
        <v>12</v>
      </c>
      <c r="J9395" t="s">
        <v>2600</v>
      </c>
      <c r="K9395" s="17">
        <v>46.76</v>
      </c>
      <c r="L9395" s="17">
        <v>7</v>
      </c>
      <c r="M9395" s="17">
        <v>22.44</v>
      </c>
      <c r="N9395" s="17" t="str">
        <f>IF(SalesData[[#This Row],[Profit]]&gt;0,"Profit","Loss")</f>
        <v>Profit</v>
      </c>
    </row>
    <row r="9396" spans="1:14" x14ac:dyDescent="0.25">
      <c r="A9396" s="1">
        <v>43059</v>
      </c>
      <c r="B9396" s="3">
        <f t="shared" si="438"/>
        <v>2017</v>
      </c>
      <c r="C9396" s="3">
        <f t="shared" si="439"/>
        <v>11</v>
      </c>
      <c r="D9396" t="s">
        <v>378</v>
      </c>
      <c r="E9396" t="str">
        <f t="shared" si="440"/>
        <v>Carlos Daly20171120</v>
      </c>
      <c r="F9396">
        <f>IF(COUNTIF($E$2:E9396, E9396) = 1, MAX($F$1:F9395) + 1, INDEX($F$1:F9395, MATCH(E9396, $E$1:E9395, 0)))</f>
        <v>4696</v>
      </c>
      <c r="G9396" t="s">
        <v>149</v>
      </c>
      <c r="H9396" t="s">
        <v>34</v>
      </c>
      <c r="I9396" t="s">
        <v>74</v>
      </c>
      <c r="J9396" t="s">
        <v>1706</v>
      </c>
      <c r="K9396" s="17">
        <v>183.97</v>
      </c>
      <c r="L9396" s="17">
        <v>2</v>
      </c>
      <c r="M9396" s="17">
        <v>-25.3</v>
      </c>
      <c r="N9396" s="17" t="str">
        <f>IF(SalesData[[#This Row],[Profit]]&gt;0,"Profit","Loss")</f>
        <v>Loss</v>
      </c>
    </row>
    <row r="9397" spans="1:14" x14ac:dyDescent="0.25">
      <c r="A9397" s="1">
        <v>43059</v>
      </c>
      <c r="B9397" s="3">
        <f t="shared" si="438"/>
        <v>2017</v>
      </c>
      <c r="C9397" s="3">
        <f t="shared" si="439"/>
        <v>11</v>
      </c>
      <c r="D9397" t="s">
        <v>378</v>
      </c>
      <c r="E9397" t="str">
        <f t="shared" si="440"/>
        <v>Carlos Daly20171120</v>
      </c>
      <c r="F9397">
        <f>IF(COUNTIF($E$2:E9397, E9397) = 1, MAX($F$1:F9396) + 1, INDEX($F$1:F9396, MATCH(E9397, $E$1:E9396, 0)))</f>
        <v>4696</v>
      </c>
      <c r="G9397" t="s">
        <v>149</v>
      </c>
      <c r="H9397" t="s">
        <v>39</v>
      </c>
      <c r="I9397" t="s">
        <v>40</v>
      </c>
      <c r="J9397" t="s">
        <v>588</v>
      </c>
      <c r="K9397" s="17">
        <v>1259.97</v>
      </c>
      <c r="L9397" s="17">
        <v>3</v>
      </c>
      <c r="M9397" s="17">
        <v>327.58999999999997</v>
      </c>
      <c r="N9397" s="17" t="str">
        <f>IF(SalesData[[#This Row],[Profit]]&gt;0,"Profit","Loss")</f>
        <v>Profit</v>
      </c>
    </row>
    <row r="9398" spans="1:14" x14ac:dyDescent="0.25">
      <c r="A9398" s="1">
        <v>43059</v>
      </c>
      <c r="B9398" s="3">
        <f t="shared" si="438"/>
        <v>2017</v>
      </c>
      <c r="C9398" s="3">
        <f t="shared" si="439"/>
        <v>11</v>
      </c>
      <c r="D9398" t="s">
        <v>378</v>
      </c>
      <c r="E9398" t="str">
        <f t="shared" si="440"/>
        <v>Carlos Daly20171120</v>
      </c>
      <c r="F9398">
        <f>IF(COUNTIF($E$2:E9398, E9398) = 1, MAX($F$1:F9397) + 1, INDEX($F$1:F9397, MATCH(E9398, $E$1:E9397, 0)))</f>
        <v>4696</v>
      </c>
      <c r="G9398" t="s">
        <v>149</v>
      </c>
      <c r="H9398" t="s">
        <v>11</v>
      </c>
      <c r="I9398" t="s">
        <v>24</v>
      </c>
      <c r="J9398" t="s">
        <v>1069</v>
      </c>
      <c r="K9398" s="17">
        <v>68.97</v>
      </c>
      <c r="L9398" s="17">
        <v>3</v>
      </c>
      <c r="M9398" s="17">
        <v>19.309999999999999</v>
      </c>
      <c r="N9398" s="17" t="str">
        <f>IF(SalesData[[#This Row],[Profit]]&gt;0,"Profit","Loss")</f>
        <v>Profit</v>
      </c>
    </row>
    <row r="9399" spans="1:14" x14ac:dyDescent="0.25">
      <c r="A9399" s="1">
        <v>43059</v>
      </c>
      <c r="B9399" s="3">
        <f t="shared" si="438"/>
        <v>2017</v>
      </c>
      <c r="C9399" s="3">
        <f t="shared" si="439"/>
        <v>11</v>
      </c>
      <c r="D9399" t="s">
        <v>1335</v>
      </c>
      <c r="E9399" t="str">
        <f t="shared" si="440"/>
        <v>Erica Smith20171120</v>
      </c>
      <c r="F9399">
        <f>IF(COUNTIF($E$2:E9399, E9399) = 1, MAX($F$1:F9398) + 1, INDEX($F$1:F9398, MATCH(E9399, $E$1:E9398, 0)))</f>
        <v>4697</v>
      </c>
      <c r="G9399" t="s">
        <v>120</v>
      </c>
      <c r="H9399" t="s">
        <v>34</v>
      </c>
      <c r="I9399" t="s">
        <v>35</v>
      </c>
      <c r="J9399" t="s">
        <v>371</v>
      </c>
      <c r="K9399" s="17">
        <v>209.57</v>
      </c>
      <c r="L9399" s="17">
        <v>2</v>
      </c>
      <c r="M9399" s="17">
        <v>-23.58</v>
      </c>
      <c r="N9399" s="17" t="str">
        <f>IF(SalesData[[#This Row],[Profit]]&gt;0,"Profit","Loss")</f>
        <v>Loss</v>
      </c>
    </row>
    <row r="9400" spans="1:14" x14ac:dyDescent="0.25">
      <c r="A9400" s="1">
        <v>43059</v>
      </c>
      <c r="B9400" s="3">
        <f t="shared" si="438"/>
        <v>2017</v>
      </c>
      <c r="C9400" s="3">
        <f t="shared" si="439"/>
        <v>11</v>
      </c>
      <c r="D9400" t="s">
        <v>343</v>
      </c>
      <c r="E9400" t="str">
        <f t="shared" si="440"/>
        <v>Sample Company A20171120</v>
      </c>
      <c r="F9400">
        <f>IF(COUNTIF($E$2:E9400, E9400) = 1, MAX($F$1:F9399) + 1, INDEX($F$1:F9399, MATCH(E9400, $E$1:E9399, 0)))</f>
        <v>4698</v>
      </c>
      <c r="G9400" t="s">
        <v>33</v>
      </c>
      <c r="H9400" t="s">
        <v>34</v>
      </c>
      <c r="I9400" t="s">
        <v>47</v>
      </c>
      <c r="J9400" t="s">
        <v>931</v>
      </c>
      <c r="K9400" s="17">
        <v>27.58</v>
      </c>
      <c r="L9400" s="17">
        <v>2</v>
      </c>
      <c r="M9400" s="17">
        <v>11.58</v>
      </c>
      <c r="N9400" s="17" t="str">
        <f>IF(SalesData[[#This Row],[Profit]]&gt;0,"Profit","Loss")</f>
        <v>Profit</v>
      </c>
    </row>
    <row r="9401" spans="1:14" x14ac:dyDescent="0.25">
      <c r="A9401" s="1">
        <v>43059</v>
      </c>
      <c r="B9401" s="3">
        <f t="shared" si="438"/>
        <v>2017</v>
      </c>
      <c r="C9401" s="3">
        <f t="shared" si="439"/>
        <v>11</v>
      </c>
      <c r="D9401" t="s">
        <v>433</v>
      </c>
      <c r="E9401" t="str">
        <f t="shared" si="440"/>
        <v>Katharine Harms20171120</v>
      </c>
      <c r="F9401">
        <f>IF(COUNTIF($E$2:E9401, E9401) = 1, MAX($F$1:F9400) + 1, INDEX($F$1:F9400, MATCH(E9401, $E$1:E9400, 0)))</f>
        <v>4699</v>
      </c>
      <c r="G9401" t="s">
        <v>149</v>
      </c>
      <c r="H9401" t="s">
        <v>39</v>
      </c>
      <c r="I9401" t="s">
        <v>52</v>
      </c>
      <c r="J9401" t="s">
        <v>1520</v>
      </c>
      <c r="K9401" s="17">
        <v>2.97</v>
      </c>
      <c r="L9401" s="17">
        <v>3</v>
      </c>
      <c r="M9401" s="17">
        <v>1.34</v>
      </c>
      <c r="N9401" s="17" t="str">
        <f>IF(SalesData[[#This Row],[Profit]]&gt;0,"Profit","Loss")</f>
        <v>Profit</v>
      </c>
    </row>
    <row r="9402" spans="1:14" x14ac:dyDescent="0.25">
      <c r="A9402" s="1">
        <v>43059</v>
      </c>
      <c r="B9402" s="3">
        <f t="shared" si="438"/>
        <v>2017</v>
      </c>
      <c r="C9402" s="3">
        <f t="shared" si="439"/>
        <v>11</v>
      </c>
      <c r="D9402" t="s">
        <v>433</v>
      </c>
      <c r="E9402" t="str">
        <f t="shared" si="440"/>
        <v>Katharine Harms20171120</v>
      </c>
      <c r="F9402">
        <f>IF(COUNTIF($E$2:E9402, E9402) = 1, MAX($F$1:F9401) + 1, INDEX($F$1:F9401, MATCH(E9402, $E$1:E9401, 0)))</f>
        <v>4699</v>
      </c>
      <c r="G9402" t="s">
        <v>149</v>
      </c>
      <c r="H9402" t="s">
        <v>39</v>
      </c>
      <c r="I9402" t="s">
        <v>40</v>
      </c>
      <c r="J9402" t="s">
        <v>1018</v>
      </c>
      <c r="K9402" s="17">
        <v>569.99</v>
      </c>
      <c r="L9402" s="17">
        <v>1</v>
      </c>
      <c r="M9402" s="17">
        <v>171</v>
      </c>
      <c r="N9402" s="17" t="str">
        <f>IF(SalesData[[#This Row],[Profit]]&gt;0,"Profit","Loss")</f>
        <v>Profit</v>
      </c>
    </row>
    <row r="9403" spans="1:14" x14ac:dyDescent="0.25">
      <c r="A9403" s="1">
        <v>43059</v>
      </c>
      <c r="B9403" s="3">
        <f t="shared" si="438"/>
        <v>2017</v>
      </c>
      <c r="C9403" s="3">
        <f t="shared" si="439"/>
        <v>11</v>
      </c>
      <c r="D9403" t="s">
        <v>433</v>
      </c>
      <c r="E9403" t="str">
        <f t="shared" si="440"/>
        <v>Katharine Harms20171120</v>
      </c>
      <c r="F9403">
        <f>IF(COUNTIF($E$2:E9403, E9403) = 1, MAX($F$1:F9402) + 1, INDEX($F$1:F9402, MATCH(E9403, $E$1:E9402, 0)))</f>
        <v>4699</v>
      </c>
      <c r="G9403" t="s">
        <v>149</v>
      </c>
      <c r="H9403" t="s">
        <v>34</v>
      </c>
      <c r="I9403" t="s">
        <v>47</v>
      </c>
      <c r="J9403" t="s">
        <v>2223</v>
      </c>
      <c r="K9403" s="17">
        <v>50.97</v>
      </c>
      <c r="L9403" s="17">
        <v>3</v>
      </c>
      <c r="M9403" s="17">
        <v>9.17</v>
      </c>
      <c r="N9403" s="17" t="str">
        <f>IF(SalesData[[#This Row],[Profit]]&gt;0,"Profit","Loss")</f>
        <v>Profit</v>
      </c>
    </row>
    <row r="9404" spans="1:14" x14ac:dyDescent="0.25">
      <c r="A9404" s="1">
        <v>43060</v>
      </c>
      <c r="B9404" s="3">
        <f t="shared" si="438"/>
        <v>2017</v>
      </c>
      <c r="C9404" s="3">
        <f t="shared" si="439"/>
        <v>11</v>
      </c>
      <c r="D9404" t="s">
        <v>552</v>
      </c>
      <c r="E9404" t="str">
        <f t="shared" si="440"/>
        <v>Benjamin Patterson20171121</v>
      </c>
      <c r="F9404">
        <f>IF(COUNTIF($E$2:E9404, E9404) = 1, MAX($F$1:F9403) + 1, INDEX($F$1:F9403, MATCH(E9404, $E$1:E9403, 0)))</f>
        <v>4700</v>
      </c>
      <c r="G9404" t="s">
        <v>164</v>
      </c>
      <c r="H9404" t="s">
        <v>34</v>
      </c>
      <c r="I9404" t="s">
        <v>145</v>
      </c>
      <c r="J9404" t="s">
        <v>1002</v>
      </c>
      <c r="K9404" s="17">
        <v>70.98</v>
      </c>
      <c r="L9404" s="17">
        <v>1</v>
      </c>
      <c r="M9404" s="17">
        <v>20.58</v>
      </c>
      <c r="N9404" s="17" t="str">
        <f>IF(SalesData[[#This Row],[Profit]]&gt;0,"Profit","Loss")</f>
        <v>Profit</v>
      </c>
    </row>
    <row r="9405" spans="1:14" x14ac:dyDescent="0.25">
      <c r="A9405" s="1">
        <v>43060</v>
      </c>
      <c r="B9405" s="3">
        <f t="shared" si="438"/>
        <v>2017</v>
      </c>
      <c r="C9405" s="3">
        <f t="shared" si="439"/>
        <v>11</v>
      </c>
      <c r="D9405" t="s">
        <v>275</v>
      </c>
      <c r="E9405" t="str">
        <f t="shared" si="440"/>
        <v>Scott Williamson20171121</v>
      </c>
      <c r="F9405">
        <f>IF(COUNTIF($E$2:E9405, E9405) = 1, MAX($F$1:F9404) + 1, INDEX($F$1:F9404, MATCH(E9405, $E$1:E9404, 0)))</f>
        <v>4701</v>
      </c>
      <c r="G9405" t="s">
        <v>149</v>
      </c>
      <c r="H9405" t="s">
        <v>34</v>
      </c>
      <c r="I9405" t="s">
        <v>47</v>
      </c>
      <c r="J9405" t="s">
        <v>2249</v>
      </c>
      <c r="K9405" s="17">
        <v>27.42</v>
      </c>
      <c r="L9405" s="17">
        <v>1</v>
      </c>
      <c r="M9405" s="17">
        <v>11.24</v>
      </c>
      <c r="N9405" s="17" t="str">
        <f>IF(SalesData[[#This Row],[Profit]]&gt;0,"Profit","Loss")</f>
        <v>Profit</v>
      </c>
    </row>
    <row r="9406" spans="1:14" x14ac:dyDescent="0.25">
      <c r="A9406" s="1">
        <v>43060</v>
      </c>
      <c r="B9406" s="3">
        <f t="shared" si="438"/>
        <v>2017</v>
      </c>
      <c r="C9406" s="3">
        <f t="shared" si="439"/>
        <v>11</v>
      </c>
      <c r="D9406" t="s">
        <v>1378</v>
      </c>
      <c r="E9406" t="str">
        <f t="shared" si="440"/>
        <v>Barry Franz20171121</v>
      </c>
      <c r="F9406">
        <f>IF(COUNTIF($E$2:E9406, E9406) = 1, MAX($F$1:F9405) + 1, INDEX($F$1:F9405, MATCH(E9406, $E$1:E9405, 0)))</f>
        <v>4702</v>
      </c>
      <c r="G9406" t="s">
        <v>27</v>
      </c>
      <c r="H9406" t="s">
        <v>11</v>
      </c>
      <c r="I9406" t="s">
        <v>18</v>
      </c>
      <c r="J9406" t="s">
        <v>623</v>
      </c>
      <c r="K9406" s="17">
        <v>56.56</v>
      </c>
      <c r="L9406" s="17">
        <v>2</v>
      </c>
      <c r="M9406" s="17">
        <v>15.27</v>
      </c>
      <c r="N9406" s="17" t="str">
        <f>IF(SalesData[[#This Row],[Profit]]&gt;0,"Profit","Loss")</f>
        <v>Profit</v>
      </c>
    </row>
    <row r="9407" spans="1:14" x14ac:dyDescent="0.25">
      <c r="A9407" s="1">
        <v>43060</v>
      </c>
      <c r="B9407" s="3">
        <f t="shared" si="438"/>
        <v>2017</v>
      </c>
      <c r="C9407" s="3">
        <f t="shared" si="439"/>
        <v>11</v>
      </c>
      <c r="D9407" t="s">
        <v>1378</v>
      </c>
      <c r="E9407" t="str">
        <f t="shared" si="440"/>
        <v>Barry Franz20171121</v>
      </c>
      <c r="F9407">
        <f>IF(COUNTIF($E$2:E9407, E9407) = 1, MAX($F$1:F9406) + 1, INDEX($F$1:F9406, MATCH(E9407, $E$1:E9406, 0)))</f>
        <v>4702</v>
      </c>
      <c r="G9407" t="s">
        <v>27</v>
      </c>
      <c r="H9407" t="s">
        <v>11</v>
      </c>
      <c r="I9407" t="s">
        <v>24</v>
      </c>
      <c r="J9407" t="s">
        <v>1949</v>
      </c>
      <c r="K9407" s="17">
        <v>5.56</v>
      </c>
      <c r="L9407" s="17">
        <v>2</v>
      </c>
      <c r="M9407" s="17">
        <v>1.45</v>
      </c>
      <c r="N9407" s="17" t="str">
        <f>IF(SalesData[[#This Row],[Profit]]&gt;0,"Profit","Loss")</f>
        <v>Profit</v>
      </c>
    </row>
    <row r="9408" spans="1:14" x14ac:dyDescent="0.25">
      <c r="A9408" s="1">
        <v>43060</v>
      </c>
      <c r="B9408" s="3">
        <f t="shared" si="438"/>
        <v>2017</v>
      </c>
      <c r="C9408" s="3">
        <f t="shared" si="439"/>
        <v>11</v>
      </c>
      <c r="D9408" t="s">
        <v>1378</v>
      </c>
      <c r="E9408" t="str">
        <f t="shared" si="440"/>
        <v>Barry Franz20171121</v>
      </c>
      <c r="F9408">
        <f>IF(COUNTIF($E$2:E9408, E9408) = 1, MAX($F$1:F9407) + 1, INDEX($F$1:F9407, MATCH(E9408, $E$1:E9407, 0)))</f>
        <v>4702</v>
      </c>
      <c r="G9408" t="s">
        <v>27</v>
      </c>
      <c r="H9408" t="s">
        <v>11</v>
      </c>
      <c r="I9408" t="s">
        <v>43</v>
      </c>
      <c r="J9408" t="s">
        <v>1806</v>
      </c>
      <c r="K9408" s="17">
        <v>9.02</v>
      </c>
      <c r="L9408" s="17">
        <v>2</v>
      </c>
      <c r="M9408" s="17">
        <v>3.52</v>
      </c>
      <c r="N9408" s="17" t="str">
        <f>IF(SalesData[[#This Row],[Profit]]&gt;0,"Profit","Loss")</f>
        <v>Profit</v>
      </c>
    </row>
    <row r="9409" spans="1:14" x14ac:dyDescent="0.25">
      <c r="A9409" s="1">
        <v>43060</v>
      </c>
      <c r="B9409" s="3">
        <f t="shared" si="438"/>
        <v>2017</v>
      </c>
      <c r="C9409" s="3">
        <f t="shared" si="439"/>
        <v>11</v>
      </c>
      <c r="D9409" t="s">
        <v>1378</v>
      </c>
      <c r="E9409" t="str">
        <f t="shared" si="440"/>
        <v>Barry Franz20171121</v>
      </c>
      <c r="F9409">
        <f>IF(COUNTIF($E$2:E9409, E9409) = 1, MAX($F$1:F9408) + 1, INDEX($F$1:F9408, MATCH(E9409, $E$1:E9408, 0)))</f>
        <v>4702</v>
      </c>
      <c r="G9409" t="s">
        <v>27</v>
      </c>
      <c r="H9409" t="s">
        <v>11</v>
      </c>
      <c r="I9409" t="s">
        <v>92</v>
      </c>
      <c r="J9409" t="s">
        <v>1387</v>
      </c>
      <c r="K9409" s="17">
        <v>8.6199999999999992</v>
      </c>
      <c r="L9409" s="17">
        <v>1</v>
      </c>
      <c r="M9409" s="17">
        <v>2.2400000000000002</v>
      </c>
      <c r="N9409" s="17" t="str">
        <f>IF(SalesData[[#This Row],[Profit]]&gt;0,"Profit","Loss")</f>
        <v>Profit</v>
      </c>
    </row>
    <row r="9410" spans="1:14" x14ac:dyDescent="0.25">
      <c r="A9410" s="1">
        <v>43060</v>
      </c>
      <c r="B9410" s="3">
        <f t="shared" ref="B9410:B9473" si="441">YEAR(A9410)</f>
        <v>2017</v>
      </c>
      <c r="C9410" s="3">
        <f t="shared" ref="C9410:C9473" si="442">MONTH(A9410)</f>
        <v>11</v>
      </c>
      <c r="D9410" t="s">
        <v>1378</v>
      </c>
      <c r="E9410" t="str">
        <f t="shared" ref="E9410:E9473" si="443">D9410 &amp; TEXT(A9410, "yyyymmdd")</f>
        <v>Barry Franz20171121</v>
      </c>
      <c r="F9410">
        <f>IF(COUNTIF($E$2:E9410, E9410) = 1, MAX($F$1:F9409) + 1, INDEX($F$1:F9409, MATCH(E9410, $E$1:E9409, 0)))</f>
        <v>4702</v>
      </c>
      <c r="G9410" t="s">
        <v>27</v>
      </c>
      <c r="H9410" t="s">
        <v>39</v>
      </c>
      <c r="I9410" t="s">
        <v>40</v>
      </c>
      <c r="J9410" t="s">
        <v>2143</v>
      </c>
      <c r="K9410" s="17">
        <v>659.98</v>
      </c>
      <c r="L9410" s="17">
        <v>3</v>
      </c>
      <c r="M9410" s="17">
        <v>49.5</v>
      </c>
      <c r="N9410" s="17" t="str">
        <f>IF(SalesData[[#This Row],[Profit]]&gt;0,"Profit","Loss")</f>
        <v>Profit</v>
      </c>
    </row>
    <row r="9411" spans="1:14" x14ac:dyDescent="0.25">
      <c r="A9411" s="1">
        <v>43060</v>
      </c>
      <c r="B9411" s="3">
        <f t="shared" si="441"/>
        <v>2017</v>
      </c>
      <c r="C9411" s="3">
        <f t="shared" si="442"/>
        <v>11</v>
      </c>
      <c r="D9411" t="s">
        <v>672</v>
      </c>
      <c r="E9411" t="str">
        <f t="shared" si="443"/>
        <v>Cindy Chapman20171121</v>
      </c>
      <c r="F9411">
        <f>IF(COUNTIF($E$2:E9411, E9411) = 1, MAX($F$1:F9410) + 1, INDEX($F$1:F9410, MATCH(E9411, $E$1:E9410, 0)))</f>
        <v>4703</v>
      </c>
      <c r="G9411" t="s">
        <v>23</v>
      </c>
      <c r="H9411" t="s">
        <v>11</v>
      </c>
      <c r="I9411" t="s">
        <v>12</v>
      </c>
      <c r="J9411" t="s">
        <v>152</v>
      </c>
      <c r="K9411" s="17">
        <v>8.4499999999999993</v>
      </c>
      <c r="L9411" s="17">
        <v>2</v>
      </c>
      <c r="M9411" s="17">
        <v>2.64</v>
      </c>
      <c r="N9411" s="17" t="str">
        <f>IF(SalesData[[#This Row],[Profit]]&gt;0,"Profit","Loss")</f>
        <v>Profit</v>
      </c>
    </row>
    <row r="9412" spans="1:14" x14ac:dyDescent="0.25">
      <c r="A9412" s="1">
        <v>43060</v>
      </c>
      <c r="B9412" s="3">
        <f t="shared" si="441"/>
        <v>2017</v>
      </c>
      <c r="C9412" s="3">
        <f t="shared" si="442"/>
        <v>11</v>
      </c>
      <c r="D9412" t="s">
        <v>672</v>
      </c>
      <c r="E9412" t="str">
        <f t="shared" si="443"/>
        <v>Cindy Chapman20171121</v>
      </c>
      <c r="F9412">
        <f>IF(COUNTIF($E$2:E9412, E9412) = 1, MAX($F$1:F9411) + 1, INDEX($F$1:F9411, MATCH(E9412, $E$1:E9411, 0)))</f>
        <v>4703</v>
      </c>
      <c r="G9412" t="s">
        <v>23</v>
      </c>
      <c r="H9412" t="s">
        <v>11</v>
      </c>
      <c r="I9412" t="s">
        <v>18</v>
      </c>
      <c r="J9412" t="s">
        <v>843</v>
      </c>
      <c r="K9412" s="17">
        <v>39.299999999999997</v>
      </c>
      <c r="L9412" s="17">
        <v>4</v>
      </c>
      <c r="M9412" s="17">
        <v>3.93</v>
      </c>
      <c r="N9412" s="17" t="str">
        <f>IF(SalesData[[#This Row],[Profit]]&gt;0,"Profit","Loss")</f>
        <v>Profit</v>
      </c>
    </row>
    <row r="9413" spans="1:14" x14ac:dyDescent="0.25">
      <c r="A9413" s="1">
        <v>43060</v>
      </c>
      <c r="B9413" s="3">
        <f t="shared" si="441"/>
        <v>2017</v>
      </c>
      <c r="C9413" s="3">
        <f t="shared" si="442"/>
        <v>11</v>
      </c>
      <c r="D9413" t="s">
        <v>734</v>
      </c>
      <c r="E9413" t="str">
        <f t="shared" si="443"/>
        <v>Patrick Jones20171121</v>
      </c>
      <c r="F9413">
        <f>IF(COUNTIF($E$2:E9413, E9413) = 1, MAX($F$1:F9412) + 1, INDEX($F$1:F9412, MATCH(E9413, $E$1:E9412, 0)))</f>
        <v>4704</v>
      </c>
      <c r="G9413" t="s">
        <v>27</v>
      </c>
      <c r="H9413" t="s">
        <v>11</v>
      </c>
      <c r="I9413" t="s">
        <v>24</v>
      </c>
      <c r="J9413" t="s">
        <v>1823</v>
      </c>
      <c r="K9413" s="17">
        <v>11.76</v>
      </c>
      <c r="L9413" s="17">
        <v>4</v>
      </c>
      <c r="M9413" s="17">
        <v>3.18</v>
      </c>
      <c r="N9413" s="17" t="str">
        <f>IF(SalesData[[#This Row],[Profit]]&gt;0,"Profit","Loss")</f>
        <v>Profit</v>
      </c>
    </row>
    <row r="9414" spans="1:14" x14ac:dyDescent="0.25">
      <c r="A9414" s="1">
        <v>43060</v>
      </c>
      <c r="B9414" s="3">
        <f t="shared" si="441"/>
        <v>2017</v>
      </c>
      <c r="C9414" s="3">
        <f t="shared" si="442"/>
        <v>11</v>
      </c>
      <c r="D9414" t="s">
        <v>734</v>
      </c>
      <c r="E9414" t="str">
        <f t="shared" si="443"/>
        <v>Patrick Jones20171121</v>
      </c>
      <c r="F9414">
        <f>IF(COUNTIF($E$2:E9414, E9414) = 1, MAX($F$1:F9413) + 1, INDEX($F$1:F9413, MATCH(E9414, $E$1:E9413, 0)))</f>
        <v>4704</v>
      </c>
      <c r="G9414" t="s">
        <v>27</v>
      </c>
      <c r="H9414" t="s">
        <v>11</v>
      </c>
      <c r="I9414" t="s">
        <v>20</v>
      </c>
      <c r="J9414" t="s">
        <v>1804</v>
      </c>
      <c r="K9414" s="17">
        <v>40.74</v>
      </c>
      <c r="L9414" s="17">
        <v>2</v>
      </c>
      <c r="M9414" s="17">
        <v>14.77</v>
      </c>
      <c r="N9414" s="17" t="str">
        <f>IF(SalesData[[#This Row],[Profit]]&gt;0,"Profit","Loss")</f>
        <v>Profit</v>
      </c>
    </row>
    <row r="9415" spans="1:14" x14ac:dyDescent="0.25">
      <c r="A9415" s="1">
        <v>43060</v>
      </c>
      <c r="B9415" s="3">
        <f t="shared" si="441"/>
        <v>2017</v>
      </c>
      <c r="C9415" s="3">
        <f t="shared" si="442"/>
        <v>11</v>
      </c>
      <c r="D9415" t="s">
        <v>280</v>
      </c>
      <c r="E9415" t="str">
        <f t="shared" si="443"/>
        <v>Chloris Kastensmidt20171121</v>
      </c>
      <c r="F9415">
        <f>IF(COUNTIF($E$2:E9415, E9415) = 1, MAX($F$1:F9414) + 1, INDEX($F$1:F9414, MATCH(E9415, $E$1:E9414, 0)))</f>
        <v>4705</v>
      </c>
      <c r="G9415" t="s">
        <v>164</v>
      </c>
      <c r="H9415" t="s">
        <v>11</v>
      </c>
      <c r="I9415" t="s">
        <v>20</v>
      </c>
      <c r="J9415" t="s">
        <v>911</v>
      </c>
      <c r="K9415" s="17">
        <v>150.80000000000001</v>
      </c>
      <c r="L9415" s="17">
        <v>5</v>
      </c>
      <c r="M9415" s="17">
        <v>56.55</v>
      </c>
      <c r="N9415" s="17" t="str">
        <f>IF(SalesData[[#This Row],[Profit]]&gt;0,"Profit","Loss")</f>
        <v>Profit</v>
      </c>
    </row>
    <row r="9416" spans="1:14" x14ac:dyDescent="0.25">
      <c r="A9416" s="1">
        <v>43060</v>
      </c>
      <c r="B9416" s="3">
        <f t="shared" si="441"/>
        <v>2017</v>
      </c>
      <c r="C9416" s="3">
        <f t="shared" si="442"/>
        <v>11</v>
      </c>
      <c r="D9416" t="s">
        <v>280</v>
      </c>
      <c r="E9416" t="str">
        <f t="shared" si="443"/>
        <v>Chloris Kastensmidt20171121</v>
      </c>
      <c r="F9416">
        <f>IF(COUNTIF($E$2:E9416, E9416) = 1, MAX($F$1:F9415) + 1, INDEX($F$1:F9415, MATCH(E9416, $E$1:E9415, 0)))</f>
        <v>4705</v>
      </c>
      <c r="G9416" t="s">
        <v>164</v>
      </c>
      <c r="H9416" t="s">
        <v>39</v>
      </c>
      <c r="I9416" t="s">
        <v>302</v>
      </c>
      <c r="J9416" t="s">
        <v>1268</v>
      </c>
      <c r="K9416" s="17">
        <v>1039.99</v>
      </c>
      <c r="L9416" s="17">
        <v>1</v>
      </c>
      <c r="M9416" s="17">
        <v>104</v>
      </c>
      <c r="N9416" s="17" t="str">
        <f>IF(SalesData[[#This Row],[Profit]]&gt;0,"Profit","Loss")</f>
        <v>Profit</v>
      </c>
    </row>
    <row r="9417" spans="1:14" x14ac:dyDescent="0.25">
      <c r="A9417" s="1">
        <v>43060</v>
      </c>
      <c r="B9417" s="3">
        <f t="shared" si="441"/>
        <v>2017</v>
      </c>
      <c r="C9417" s="3">
        <f t="shared" si="442"/>
        <v>11</v>
      </c>
      <c r="D9417" t="s">
        <v>280</v>
      </c>
      <c r="E9417" t="str">
        <f t="shared" si="443"/>
        <v>Chloris Kastensmidt20171121</v>
      </c>
      <c r="F9417">
        <f>IF(COUNTIF($E$2:E9417, E9417) = 1, MAX($F$1:F9416) + 1, INDEX($F$1:F9416, MATCH(E9417, $E$1:E9416, 0)))</f>
        <v>4705</v>
      </c>
      <c r="G9417" t="s">
        <v>164</v>
      </c>
      <c r="H9417" t="s">
        <v>11</v>
      </c>
      <c r="I9417" t="s">
        <v>12</v>
      </c>
      <c r="J9417" t="s">
        <v>455</v>
      </c>
      <c r="K9417" s="17">
        <v>51.84</v>
      </c>
      <c r="L9417" s="17">
        <v>8</v>
      </c>
      <c r="M9417" s="17">
        <v>24.88</v>
      </c>
      <c r="N9417" s="17" t="str">
        <f>IF(SalesData[[#This Row],[Profit]]&gt;0,"Profit","Loss")</f>
        <v>Profit</v>
      </c>
    </row>
    <row r="9418" spans="1:14" x14ac:dyDescent="0.25">
      <c r="A9418" s="1">
        <v>43060</v>
      </c>
      <c r="B9418" s="3">
        <f t="shared" si="441"/>
        <v>2017</v>
      </c>
      <c r="C9418" s="3">
        <f t="shared" si="442"/>
        <v>11</v>
      </c>
      <c r="D9418" t="s">
        <v>2463</v>
      </c>
      <c r="E9418" t="str">
        <f t="shared" si="443"/>
        <v>Henia Zydlo20171121</v>
      </c>
      <c r="F9418">
        <f>IF(COUNTIF($E$2:E9418, E9418) = 1, MAX($F$1:F9417) + 1, INDEX($F$1:F9417, MATCH(E9418, $E$1:E9417, 0)))</f>
        <v>4706</v>
      </c>
      <c r="G9418" t="s">
        <v>10</v>
      </c>
      <c r="H9418" t="s">
        <v>39</v>
      </c>
      <c r="I9418" t="s">
        <v>40</v>
      </c>
      <c r="J9418" t="s">
        <v>2275</v>
      </c>
      <c r="K9418" s="17">
        <v>55.18</v>
      </c>
      <c r="L9418" s="17">
        <v>3</v>
      </c>
      <c r="M9418" s="17">
        <v>-12.41</v>
      </c>
      <c r="N9418" s="17" t="str">
        <f>IF(SalesData[[#This Row],[Profit]]&gt;0,"Profit","Loss")</f>
        <v>Loss</v>
      </c>
    </row>
    <row r="9419" spans="1:14" x14ac:dyDescent="0.25">
      <c r="A9419" s="1">
        <v>43061</v>
      </c>
      <c r="B9419" s="3">
        <f t="shared" si="441"/>
        <v>2017</v>
      </c>
      <c r="C9419" s="3">
        <f t="shared" si="442"/>
        <v>11</v>
      </c>
      <c r="D9419" t="s">
        <v>809</v>
      </c>
      <c r="E9419" t="str">
        <f t="shared" si="443"/>
        <v>Frank Olsen20171122</v>
      </c>
      <c r="F9419">
        <f>IF(COUNTIF($E$2:E9419, E9419) = 1, MAX($F$1:F9418) + 1, INDEX($F$1:F9418, MATCH(E9419, $E$1:E9418, 0)))</f>
        <v>4707</v>
      </c>
      <c r="G9419" t="s">
        <v>10</v>
      </c>
      <c r="H9419" t="s">
        <v>11</v>
      </c>
      <c r="I9419" t="s">
        <v>24</v>
      </c>
      <c r="J9419" t="s">
        <v>527</v>
      </c>
      <c r="K9419" s="17">
        <v>35.71</v>
      </c>
      <c r="L9419" s="17">
        <v>8</v>
      </c>
      <c r="M9419" s="17">
        <v>2.23</v>
      </c>
      <c r="N9419" s="17" t="str">
        <f>IF(SalesData[[#This Row],[Profit]]&gt;0,"Profit","Loss")</f>
        <v>Profit</v>
      </c>
    </row>
    <row r="9420" spans="1:14" x14ac:dyDescent="0.25">
      <c r="A9420" s="1">
        <v>43062</v>
      </c>
      <c r="B9420" s="3">
        <f t="shared" si="441"/>
        <v>2017</v>
      </c>
      <c r="C9420" s="3">
        <f t="shared" si="442"/>
        <v>11</v>
      </c>
      <c r="D9420" t="s">
        <v>2472</v>
      </c>
      <c r="E9420" t="str">
        <f t="shared" si="443"/>
        <v>Janet Martin20171123</v>
      </c>
      <c r="F9420">
        <f>IF(COUNTIF($E$2:E9420, E9420) = 1, MAX($F$1:F9419) + 1, INDEX($F$1:F9419, MATCH(E9420, $E$1:E9419, 0)))</f>
        <v>4708</v>
      </c>
      <c r="G9420" t="s">
        <v>245</v>
      </c>
      <c r="H9420" t="s">
        <v>39</v>
      </c>
      <c r="I9420" t="s">
        <v>52</v>
      </c>
      <c r="J9420" t="s">
        <v>1911</v>
      </c>
      <c r="K9420" s="17">
        <v>74.11</v>
      </c>
      <c r="L9420" s="17">
        <v>8</v>
      </c>
      <c r="M9420" s="17">
        <v>17.600000000000001</v>
      </c>
      <c r="N9420" s="17" t="str">
        <f>IF(SalesData[[#This Row],[Profit]]&gt;0,"Profit","Loss")</f>
        <v>Profit</v>
      </c>
    </row>
    <row r="9421" spans="1:14" x14ac:dyDescent="0.25">
      <c r="A9421" s="1">
        <v>43062</v>
      </c>
      <c r="B9421" s="3">
        <f t="shared" si="441"/>
        <v>2017</v>
      </c>
      <c r="C9421" s="3">
        <f t="shared" si="442"/>
        <v>11</v>
      </c>
      <c r="D9421" t="s">
        <v>2472</v>
      </c>
      <c r="E9421" t="str">
        <f t="shared" si="443"/>
        <v>Janet Martin20171123</v>
      </c>
      <c r="F9421">
        <f>IF(COUNTIF($E$2:E9421, E9421) = 1, MAX($F$1:F9420) + 1, INDEX($F$1:F9420, MATCH(E9421, $E$1:E9420, 0)))</f>
        <v>4708</v>
      </c>
      <c r="G9421" t="s">
        <v>245</v>
      </c>
      <c r="H9421" t="s">
        <v>39</v>
      </c>
      <c r="I9421" t="s">
        <v>40</v>
      </c>
      <c r="J9421" t="s">
        <v>1881</v>
      </c>
      <c r="K9421" s="17">
        <v>27.99</v>
      </c>
      <c r="L9421" s="17">
        <v>1</v>
      </c>
      <c r="M9421" s="17">
        <v>2.1</v>
      </c>
      <c r="N9421" s="17" t="str">
        <f>IF(SalesData[[#This Row],[Profit]]&gt;0,"Profit","Loss")</f>
        <v>Profit</v>
      </c>
    </row>
    <row r="9422" spans="1:14" x14ac:dyDescent="0.25">
      <c r="A9422" s="1">
        <v>43062</v>
      </c>
      <c r="B9422" s="3">
        <f t="shared" si="441"/>
        <v>2017</v>
      </c>
      <c r="C9422" s="3">
        <f t="shared" si="442"/>
        <v>11</v>
      </c>
      <c r="D9422" t="s">
        <v>2472</v>
      </c>
      <c r="E9422" t="str">
        <f t="shared" si="443"/>
        <v>Janet Martin20171123</v>
      </c>
      <c r="F9422">
        <f>IF(COUNTIF($E$2:E9422, E9422) = 1, MAX($F$1:F9421) + 1, INDEX($F$1:F9421, MATCH(E9422, $E$1:E9421, 0)))</f>
        <v>4708</v>
      </c>
      <c r="G9422" t="s">
        <v>245</v>
      </c>
      <c r="H9422" t="s">
        <v>11</v>
      </c>
      <c r="I9422" t="s">
        <v>24</v>
      </c>
      <c r="J9422" t="s">
        <v>271</v>
      </c>
      <c r="K9422" s="17">
        <v>3.3</v>
      </c>
      <c r="L9422" s="17">
        <v>1</v>
      </c>
      <c r="M9422" s="17">
        <v>1.07</v>
      </c>
      <c r="N9422" s="17" t="str">
        <f>IF(SalesData[[#This Row],[Profit]]&gt;0,"Profit","Loss")</f>
        <v>Profit</v>
      </c>
    </row>
    <row r="9423" spans="1:14" x14ac:dyDescent="0.25">
      <c r="A9423" s="1">
        <v>43062</v>
      </c>
      <c r="B9423" s="3">
        <f t="shared" si="441"/>
        <v>2017</v>
      </c>
      <c r="C9423" s="3">
        <f t="shared" si="442"/>
        <v>11</v>
      </c>
      <c r="D9423" t="s">
        <v>1167</v>
      </c>
      <c r="E9423" t="str">
        <f t="shared" si="443"/>
        <v>Janet Molinari20171123</v>
      </c>
      <c r="F9423">
        <f>IF(COUNTIF($E$2:E9423, E9423) = 1, MAX($F$1:F9422) + 1, INDEX($F$1:F9422, MATCH(E9423, $E$1:E9422, 0)))</f>
        <v>4709</v>
      </c>
      <c r="G9423" t="s">
        <v>110</v>
      </c>
      <c r="H9423" t="s">
        <v>34</v>
      </c>
      <c r="I9423" t="s">
        <v>47</v>
      </c>
      <c r="J9423" t="s">
        <v>1906</v>
      </c>
      <c r="K9423" s="17">
        <v>28.4</v>
      </c>
      <c r="L9423" s="17">
        <v>2</v>
      </c>
      <c r="M9423" s="17">
        <v>11.08</v>
      </c>
      <c r="N9423" s="17" t="str">
        <f>IF(SalesData[[#This Row],[Profit]]&gt;0,"Profit","Loss")</f>
        <v>Profit</v>
      </c>
    </row>
    <row r="9424" spans="1:14" x14ac:dyDescent="0.25">
      <c r="A9424" s="1">
        <v>43062</v>
      </c>
      <c r="B9424" s="3">
        <f t="shared" si="441"/>
        <v>2017</v>
      </c>
      <c r="C9424" s="3">
        <f t="shared" si="442"/>
        <v>11</v>
      </c>
      <c r="D9424" t="s">
        <v>1167</v>
      </c>
      <c r="E9424" t="str">
        <f t="shared" si="443"/>
        <v>Janet Molinari20171123</v>
      </c>
      <c r="F9424">
        <f>IF(COUNTIF($E$2:E9424, E9424) = 1, MAX($F$1:F9423) + 1, INDEX($F$1:F9423, MATCH(E9424, $E$1:E9423, 0)))</f>
        <v>4709</v>
      </c>
      <c r="G9424" t="s">
        <v>110</v>
      </c>
      <c r="H9424" t="s">
        <v>11</v>
      </c>
      <c r="I9424" t="s">
        <v>20</v>
      </c>
      <c r="J9424" t="s">
        <v>311</v>
      </c>
      <c r="K9424" s="17">
        <v>287.92</v>
      </c>
      <c r="L9424" s="17">
        <v>8</v>
      </c>
      <c r="M9424" s="17">
        <v>138.19999999999999</v>
      </c>
      <c r="N9424" s="17" t="str">
        <f>IF(SalesData[[#This Row],[Profit]]&gt;0,"Profit","Loss")</f>
        <v>Profit</v>
      </c>
    </row>
    <row r="9425" spans="1:14" x14ac:dyDescent="0.25">
      <c r="A9425" s="1">
        <v>43062</v>
      </c>
      <c r="B9425" s="3">
        <f t="shared" si="441"/>
        <v>2017</v>
      </c>
      <c r="C9425" s="3">
        <f t="shared" si="442"/>
        <v>11</v>
      </c>
      <c r="D9425" t="s">
        <v>683</v>
      </c>
      <c r="E9425" t="str">
        <f t="shared" si="443"/>
        <v>Tamara Dahlen20171123</v>
      </c>
      <c r="F9425">
        <f>IF(COUNTIF($E$2:E9425, E9425) = 1, MAX($F$1:F9424) + 1, INDEX($F$1:F9424, MATCH(E9425, $E$1:E9424, 0)))</f>
        <v>4710</v>
      </c>
      <c r="G9425" t="s">
        <v>23</v>
      </c>
      <c r="H9425" t="s">
        <v>34</v>
      </c>
      <c r="I9425" t="s">
        <v>47</v>
      </c>
      <c r="J9425" t="s">
        <v>1570</v>
      </c>
      <c r="K9425" s="17">
        <v>24.05</v>
      </c>
      <c r="L9425" s="17">
        <v>9</v>
      </c>
      <c r="M9425" s="17">
        <v>7.21</v>
      </c>
      <c r="N9425" s="17" t="str">
        <f>IF(SalesData[[#This Row],[Profit]]&gt;0,"Profit","Loss")</f>
        <v>Profit</v>
      </c>
    </row>
    <row r="9426" spans="1:14" x14ac:dyDescent="0.25">
      <c r="A9426" s="1">
        <v>43062</v>
      </c>
      <c r="B9426" s="3">
        <f t="shared" si="441"/>
        <v>2017</v>
      </c>
      <c r="C9426" s="3">
        <f t="shared" si="442"/>
        <v>11</v>
      </c>
      <c r="D9426" t="s">
        <v>483</v>
      </c>
      <c r="E9426" t="str">
        <f t="shared" si="443"/>
        <v>Frank Hawley20171123</v>
      </c>
      <c r="F9426">
        <f>IF(COUNTIF($E$2:E9426, E9426) = 1, MAX($F$1:F9425) + 1, INDEX($F$1:F9425, MATCH(E9426, $E$1:E9425, 0)))</f>
        <v>4711</v>
      </c>
      <c r="G9426" t="s">
        <v>23</v>
      </c>
      <c r="H9426" t="s">
        <v>11</v>
      </c>
      <c r="I9426" t="s">
        <v>20</v>
      </c>
      <c r="J9426" t="s">
        <v>765</v>
      </c>
      <c r="K9426" s="17">
        <v>7.48</v>
      </c>
      <c r="L9426" s="17">
        <v>1</v>
      </c>
      <c r="M9426" s="17">
        <v>-5.98</v>
      </c>
      <c r="N9426" s="17" t="str">
        <f>IF(SalesData[[#This Row],[Profit]]&gt;0,"Profit","Loss")</f>
        <v>Loss</v>
      </c>
    </row>
    <row r="9427" spans="1:14" x14ac:dyDescent="0.25">
      <c r="A9427" s="1">
        <v>43062</v>
      </c>
      <c r="B9427" s="3">
        <f t="shared" si="441"/>
        <v>2017</v>
      </c>
      <c r="C9427" s="3">
        <f t="shared" si="442"/>
        <v>11</v>
      </c>
      <c r="D9427" t="s">
        <v>1948</v>
      </c>
      <c r="E9427" t="str">
        <f t="shared" si="443"/>
        <v>Christopher Martinez20171123</v>
      </c>
      <c r="F9427">
        <f>IF(COUNTIF($E$2:E9427, E9427) = 1, MAX($F$1:F9426) + 1, INDEX($F$1:F9426, MATCH(E9427, $E$1:E9426, 0)))</f>
        <v>4712</v>
      </c>
      <c r="G9427" t="s">
        <v>15</v>
      </c>
      <c r="H9427" t="s">
        <v>34</v>
      </c>
      <c r="I9427" t="s">
        <v>47</v>
      </c>
      <c r="J9427" t="s">
        <v>2310</v>
      </c>
      <c r="K9427" s="17">
        <v>6.46</v>
      </c>
      <c r="L9427" s="17">
        <v>1</v>
      </c>
      <c r="M9427" s="17">
        <v>-4.04</v>
      </c>
      <c r="N9427" s="17" t="str">
        <f>IF(SalesData[[#This Row],[Profit]]&gt;0,"Profit","Loss")</f>
        <v>Loss</v>
      </c>
    </row>
    <row r="9428" spans="1:14" x14ac:dyDescent="0.25">
      <c r="A9428" s="1">
        <v>43062</v>
      </c>
      <c r="B9428" s="3">
        <f t="shared" si="441"/>
        <v>2017</v>
      </c>
      <c r="C9428" s="3">
        <f t="shared" si="442"/>
        <v>11</v>
      </c>
      <c r="D9428" t="s">
        <v>1948</v>
      </c>
      <c r="E9428" t="str">
        <f t="shared" si="443"/>
        <v>Christopher Martinez20171123</v>
      </c>
      <c r="F9428">
        <f>IF(COUNTIF($E$2:E9428, E9428) = 1, MAX($F$1:F9427) + 1, INDEX($F$1:F9427, MATCH(E9428, $E$1:E9427, 0)))</f>
        <v>4712</v>
      </c>
      <c r="G9428" t="s">
        <v>15</v>
      </c>
      <c r="H9428" t="s">
        <v>11</v>
      </c>
      <c r="I9428" t="s">
        <v>16</v>
      </c>
      <c r="J9428" t="s">
        <v>584</v>
      </c>
      <c r="K9428" s="17">
        <v>11.52</v>
      </c>
      <c r="L9428" s="17">
        <v>5</v>
      </c>
      <c r="M9428" s="17">
        <v>4.18</v>
      </c>
      <c r="N9428" s="17" t="str">
        <f>IF(SalesData[[#This Row],[Profit]]&gt;0,"Profit","Loss")</f>
        <v>Profit</v>
      </c>
    </row>
    <row r="9429" spans="1:14" x14ac:dyDescent="0.25">
      <c r="A9429" s="1">
        <v>43062</v>
      </c>
      <c r="B9429" s="3">
        <f t="shared" si="441"/>
        <v>2017</v>
      </c>
      <c r="C9429" s="3">
        <f t="shared" si="442"/>
        <v>11</v>
      </c>
      <c r="D9429" t="s">
        <v>1948</v>
      </c>
      <c r="E9429" t="str">
        <f t="shared" si="443"/>
        <v>Christopher Martinez20171123</v>
      </c>
      <c r="F9429">
        <f>IF(COUNTIF($E$2:E9429, E9429) = 1, MAX($F$1:F9428) + 1, INDEX($F$1:F9428, MATCH(E9429, $E$1:E9428, 0)))</f>
        <v>4712</v>
      </c>
      <c r="G9429" t="s">
        <v>15</v>
      </c>
      <c r="H9429" t="s">
        <v>39</v>
      </c>
      <c r="I9429" t="s">
        <v>40</v>
      </c>
      <c r="J9429" t="s">
        <v>1580</v>
      </c>
      <c r="K9429" s="17">
        <v>222.38</v>
      </c>
      <c r="L9429" s="17">
        <v>2</v>
      </c>
      <c r="M9429" s="17">
        <v>16.68</v>
      </c>
      <c r="N9429" s="17" t="str">
        <f>IF(SalesData[[#This Row],[Profit]]&gt;0,"Profit","Loss")</f>
        <v>Profit</v>
      </c>
    </row>
    <row r="9430" spans="1:14" x14ac:dyDescent="0.25">
      <c r="A9430" s="1">
        <v>43062</v>
      </c>
      <c r="B9430" s="3">
        <f t="shared" si="441"/>
        <v>2017</v>
      </c>
      <c r="C9430" s="3">
        <f t="shared" si="442"/>
        <v>11</v>
      </c>
      <c r="D9430" t="s">
        <v>1723</v>
      </c>
      <c r="E9430" t="str">
        <f t="shared" si="443"/>
        <v>Alan Hwang20171123</v>
      </c>
      <c r="F9430">
        <f>IF(COUNTIF($E$2:E9430, E9430) = 1, MAX($F$1:F9429) + 1, INDEX($F$1:F9429, MATCH(E9430, $E$1:E9429, 0)))</f>
        <v>4713</v>
      </c>
      <c r="G9430" t="s">
        <v>10</v>
      </c>
      <c r="H9430" t="s">
        <v>39</v>
      </c>
      <c r="I9430" t="s">
        <v>40</v>
      </c>
      <c r="J9430" t="s">
        <v>1493</v>
      </c>
      <c r="K9430" s="17">
        <v>195.96</v>
      </c>
      <c r="L9430" s="17">
        <v>5</v>
      </c>
      <c r="M9430" s="17">
        <v>19.600000000000001</v>
      </c>
      <c r="N9430" s="17" t="str">
        <f>IF(SalesData[[#This Row],[Profit]]&gt;0,"Profit","Loss")</f>
        <v>Profit</v>
      </c>
    </row>
    <row r="9431" spans="1:14" x14ac:dyDescent="0.25">
      <c r="A9431" s="1">
        <v>43062</v>
      </c>
      <c r="B9431" s="3">
        <f t="shared" si="441"/>
        <v>2017</v>
      </c>
      <c r="C9431" s="3">
        <f t="shared" si="442"/>
        <v>11</v>
      </c>
      <c r="D9431" t="s">
        <v>907</v>
      </c>
      <c r="E9431" t="str">
        <f t="shared" si="443"/>
        <v>Dan Campbell20171123</v>
      </c>
      <c r="F9431">
        <f>IF(COUNTIF($E$2:E9431, E9431) = 1, MAX($F$1:F9430) + 1, INDEX($F$1:F9430, MATCH(E9431, $E$1:E9430, 0)))</f>
        <v>4714</v>
      </c>
      <c r="G9431" t="s">
        <v>110</v>
      </c>
      <c r="H9431" t="s">
        <v>11</v>
      </c>
      <c r="I9431" t="s">
        <v>200</v>
      </c>
      <c r="J9431" t="s">
        <v>807</v>
      </c>
      <c r="K9431" s="17">
        <v>4.3600000000000003</v>
      </c>
      <c r="L9431" s="17">
        <v>2</v>
      </c>
      <c r="M9431" s="17">
        <v>0.17</v>
      </c>
      <c r="N9431" s="17" t="str">
        <f>IF(SalesData[[#This Row],[Profit]]&gt;0,"Profit","Loss")</f>
        <v>Profit</v>
      </c>
    </row>
    <row r="9432" spans="1:14" x14ac:dyDescent="0.25">
      <c r="A9432" s="1">
        <v>43062</v>
      </c>
      <c r="B9432" s="3">
        <f t="shared" si="441"/>
        <v>2017</v>
      </c>
      <c r="C9432" s="3">
        <f t="shared" si="442"/>
        <v>11</v>
      </c>
      <c r="D9432" t="s">
        <v>61</v>
      </c>
      <c r="E9432" t="str">
        <f t="shared" si="443"/>
        <v>Chris Selesnick20171123</v>
      </c>
      <c r="F9432">
        <f>IF(COUNTIF($E$2:E9432, E9432) = 1, MAX($F$1:F9431) + 1, INDEX($F$1:F9431, MATCH(E9432, $E$1:E9431, 0)))</f>
        <v>4715</v>
      </c>
      <c r="G9432" t="s">
        <v>15</v>
      </c>
      <c r="H9432" t="s">
        <v>11</v>
      </c>
      <c r="I9432" t="s">
        <v>12</v>
      </c>
      <c r="J9432" t="s">
        <v>1884</v>
      </c>
      <c r="K9432" s="17">
        <v>10.69</v>
      </c>
      <c r="L9432" s="17">
        <v>2</v>
      </c>
      <c r="M9432" s="17">
        <v>3.74</v>
      </c>
      <c r="N9432" s="17" t="str">
        <f>IF(SalesData[[#This Row],[Profit]]&gt;0,"Profit","Loss")</f>
        <v>Profit</v>
      </c>
    </row>
    <row r="9433" spans="1:14" x14ac:dyDescent="0.25">
      <c r="A9433" s="1">
        <v>43062</v>
      </c>
      <c r="B9433" s="3">
        <f t="shared" si="441"/>
        <v>2017</v>
      </c>
      <c r="C9433" s="3">
        <f t="shared" si="442"/>
        <v>11</v>
      </c>
      <c r="D9433" t="s">
        <v>1161</v>
      </c>
      <c r="E9433" t="str">
        <f t="shared" si="443"/>
        <v>Jennifer Patt20171123</v>
      </c>
      <c r="F9433">
        <f>IF(COUNTIF($E$2:E9433, E9433) = 1, MAX($F$1:F9432) + 1, INDEX($F$1:F9432, MATCH(E9433, $E$1:E9432, 0)))</f>
        <v>4716</v>
      </c>
      <c r="G9433" t="s">
        <v>10</v>
      </c>
      <c r="H9433" t="s">
        <v>11</v>
      </c>
      <c r="I9433" t="s">
        <v>12</v>
      </c>
      <c r="J9433" t="s">
        <v>1919</v>
      </c>
      <c r="K9433" s="17">
        <v>36.29</v>
      </c>
      <c r="L9433" s="17">
        <v>7</v>
      </c>
      <c r="M9433" s="17">
        <v>12.7</v>
      </c>
      <c r="N9433" s="17" t="str">
        <f>IF(SalesData[[#This Row],[Profit]]&gt;0,"Profit","Loss")</f>
        <v>Profit</v>
      </c>
    </row>
    <row r="9434" spans="1:14" x14ac:dyDescent="0.25">
      <c r="A9434" s="1">
        <v>43062</v>
      </c>
      <c r="B9434" s="3">
        <f t="shared" si="441"/>
        <v>2017</v>
      </c>
      <c r="C9434" s="3">
        <f t="shared" si="442"/>
        <v>11</v>
      </c>
      <c r="D9434" t="s">
        <v>1161</v>
      </c>
      <c r="E9434" t="str">
        <f t="shared" si="443"/>
        <v>Jennifer Patt20171123</v>
      </c>
      <c r="F9434">
        <f>IF(COUNTIF($E$2:E9434, E9434) = 1, MAX($F$1:F9433) + 1, INDEX($F$1:F9433, MATCH(E9434, $E$1:E9433, 0)))</f>
        <v>4716</v>
      </c>
      <c r="G9434" t="s">
        <v>10</v>
      </c>
      <c r="H9434" t="s">
        <v>11</v>
      </c>
      <c r="I9434" t="s">
        <v>12</v>
      </c>
      <c r="J9434" t="s">
        <v>1294</v>
      </c>
      <c r="K9434" s="17">
        <v>78.3</v>
      </c>
      <c r="L9434" s="17">
        <v>2</v>
      </c>
      <c r="M9434" s="17">
        <v>29.36</v>
      </c>
      <c r="N9434" s="17" t="str">
        <f>IF(SalesData[[#This Row],[Profit]]&gt;0,"Profit","Loss")</f>
        <v>Profit</v>
      </c>
    </row>
    <row r="9435" spans="1:14" x14ac:dyDescent="0.25">
      <c r="A9435" s="1">
        <v>43062</v>
      </c>
      <c r="B9435" s="3">
        <f t="shared" si="441"/>
        <v>2017</v>
      </c>
      <c r="C9435" s="3">
        <f t="shared" si="442"/>
        <v>11</v>
      </c>
      <c r="D9435" t="s">
        <v>1161</v>
      </c>
      <c r="E9435" t="str">
        <f t="shared" si="443"/>
        <v>Jennifer Patt20171123</v>
      </c>
      <c r="F9435">
        <f>IF(COUNTIF($E$2:E9435, E9435) = 1, MAX($F$1:F9434) + 1, INDEX($F$1:F9434, MATCH(E9435, $E$1:E9434, 0)))</f>
        <v>4716</v>
      </c>
      <c r="G9435" t="s">
        <v>10</v>
      </c>
      <c r="H9435" t="s">
        <v>34</v>
      </c>
      <c r="I9435" t="s">
        <v>145</v>
      </c>
      <c r="J9435" t="s">
        <v>1496</v>
      </c>
      <c r="K9435" s="17">
        <v>127.79</v>
      </c>
      <c r="L9435" s="17">
        <v>1</v>
      </c>
      <c r="M9435" s="17">
        <v>-31.03</v>
      </c>
      <c r="N9435" s="17" t="str">
        <f>IF(SalesData[[#This Row],[Profit]]&gt;0,"Profit","Loss")</f>
        <v>Loss</v>
      </c>
    </row>
    <row r="9436" spans="1:14" x14ac:dyDescent="0.25">
      <c r="A9436" s="1">
        <v>43062</v>
      </c>
      <c r="B9436" s="3">
        <f t="shared" si="441"/>
        <v>2017</v>
      </c>
      <c r="C9436" s="3">
        <f t="shared" si="442"/>
        <v>11</v>
      </c>
      <c r="D9436" t="s">
        <v>1161</v>
      </c>
      <c r="E9436" t="str">
        <f t="shared" si="443"/>
        <v>Jennifer Patt20171123</v>
      </c>
      <c r="F9436">
        <f>IF(COUNTIF($E$2:E9436, E9436) = 1, MAX($F$1:F9435) + 1, INDEX($F$1:F9435, MATCH(E9436, $E$1:E9435, 0)))</f>
        <v>4716</v>
      </c>
      <c r="G9436" t="s">
        <v>10</v>
      </c>
      <c r="H9436" t="s">
        <v>11</v>
      </c>
      <c r="I9436" t="s">
        <v>20</v>
      </c>
      <c r="J9436" t="s">
        <v>1993</v>
      </c>
      <c r="K9436" s="17">
        <v>6.1</v>
      </c>
      <c r="L9436" s="17">
        <v>2</v>
      </c>
      <c r="M9436" s="17">
        <v>-9.16</v>
      </c>
      <c r="N9436" s="17" t="str">
        <f>IF(SalesData[[#This Row],[Profit]]&gt;0,"Profit","Loss")</f>
        <v>Loss</v>
      </c>
    </row>
    <row r="9437" spans="1:14" x14ac:dyDescent="0.25">
      <c r="A9437" s="1">
        <v>43063</v>
      </c>
      <c r="B9437" s="3">
        <f t="shared" si="441"/>
        <v>2017</v>
      </c>
      <c r="C9437" s="3">
        <f t="shared" si="442"/>
        <v>11</v>
      </c>
      <c r="D9437" t="s">
        <v>709</v>
      </c>
      <c r="E9437" t="str">
        <f t="shared" si="443"/>
        <v>Greg Tran20171124</v>
      </c>
      <c r="F9437">
        <f>IF(COUNTIF($E$2:E9437, E9437) = 1, MAX($F$1:F9436) + 1, INDEX($F$1:F9436, MATCH(E9437, $E$1:E9436, 0)))</f>
        <v>4717</v>
      </c>
      <c r="G9437" t="s">
        <v>10</v>
      </c>
      <c r="H9437" t="s">
        <v>11</v>
      </c>
      <c r="I9437" t="s">
        <v>43</v>
      </c>
      <c r="J9437" t="s">
        <v>1806</v>
      </c>
      <c r="K9437" s="17">
        <v>10.82</v>
      </c>
      <c r="L9437" s="17">
        <v>3</v>
      </c>
      <c r="M9437" s="17">
        <v>2.57</v>
      </c>
      <c r="N9437" s="17" t="str">
        <f>IF(SalesData[[#This Row],[Profit]]&gt;0,"Profit","Loss")</f>
        <v>Profit</v>
      </c>
    </row>
    <row r="9438" spans="1:14" x14ac:dyDescent="0.25">
      <c r="A9438" s="1">
        <v>43063</v>
      </c>
      <c r="B9438" s="3">
        <f t="shared" si="441"/>
        <v>2017</v>
      </c>
      <c r="C9438" s="3">
        <f t="shared" si="442"/>
        <v>11</v>
      </c>
      <c r="D9438" t="s">
        <v>1514</v>
      </c>
      <c r="E9438" t="str">
        <f t="shared" si="443"/>
        <v>Todd Sumrall20171124</v>
      </c>
      <c r="F9438">
        <f>IF(COUNTIF($E$2:E9438, E9438) = 1, MAX($F$1:F9437) + 1, INDEX($F$1:F9437, MATCH(E9438, $E$1:E9437, 0)))</f>
        <v>4718</v>
      </c>
      <c r="G9438" t="s">
        <v>149</v>
      </c>
      <c r="H9438" t="s">
        <v>11</v>
      </c>
      <c r="I9438" t="s">
        <v>12</v>
      </c>
      <c r="J9438" t="s">
        <v>1418</v>
      </c>
      <c r="K9438" s="17">
        <v>5.88</v>
      </c>
      <c r="L9438" s="17">
        <v>1</v>
      </c>
      <c r="M9438" s="17">
        <v>2.88</v>
      </c>
      <c r="N9438" s="17" t="str">
        <f>IF(SalesData[[#This Row],[Profit]]&gt;0,"Profit","Loss")</f>
        <v>Profit</v>
      </c>
    </row>
    <row r="9439" spans="1:14" x14ac:dyDescent="0.25">
      <c r="A9439" s="1">
        <v>43063</v>
      </c>
      <c r="B9439" s="3">
        <f t="shared" si="441"/>
        <v>2017</v>
      </c>
      <c r="C9439" s="3">
        <f t="shared" si="442"/>
        <v>11</v>
      </c>
      <c r="D9439" t="s">
        <v>1514</v>
      </c>
      <c r="E9439" t="str">
        <f t="shared" si="443"/>
        <v>Todd Sumrall20171124</v>
      </c>
      <c r="F9439">
        <f>IF(COUNTIF($E$2:E9439, E9439) = 1, MAX($F$1:F9438) + 1, INDEX($F$1:F9438, MATCH(E9439, $E$1:E9438, 0)))</f>
        <v>4718</v>
      </c>
      <c r="G9439" t="s">
        <v>149</v>
      </c>
      <c r="H9439" t="s">
        <v>34</v>
      </c>
      <c r="I9439" t="s">
        <v>35</v>
      </c>
      <c r="J9439" t="s">
        <v>2182</v>
      </c>
      <c r="K9439" s="17">
        <v>977.29</v>
      </c>
      <c r="L9439" s="17">
        <v>6</v>
      </c>
      <c r="M9439" s="17">
        <v>173.74</v>
      </c>
      <c r="N9439" s="17" t="str">
        <f>IF(SalesData[[#This Row],[Profit]]&gt;0,"Profit","Loss")</f>
        <v>Profit</v>
      </c>
    </row>
    <row r="9440" spans="1:14" x14ac:dyDescent="0.25">
      <c r="A9440" s="1">
        <v>43063</v>
      </c>
      <c r="B9440" s="3">
        <f t="shared" si="441"/>
        <v>2017</v>
      </c>
      <c r="C9440" s="3">
        <f t="shared" si="442"/>
        <v>11</v>
      </c>
      <c r="D9440" t="s">
        <v>490</v>
      </c>
      <c r="E9440" t="str">
        <f t="shared" si="443"/>
        <v>Roland Schwarz20171124</v>
      </c>
      <c r="F9440">
        <f>IF(COUNTIF($E$2:E9440, E9440) = 1, MAX($F$1:F9439) + 1, INDEX($F$1:F9439, MATCH(E9440, $E$1:E9439, 0)))</f>
        <v>4719</v>
      </c>
      <c r="G9440" t="s">
        <v>70</v>
      </c>
      <c r="H9440" t="s">
        <v>39</v>
      </c>
      <c r="I9440" t="s">
        <v>40</v>
      </c>
      <c r="J9440" t="s">
        <v>2369</v>
      </c>
      <c r="K9440" s="17">
        <v>79.099999999999994</v>
      </c>
      <c r="L9440" s="17">
        <v>2</v>
      </c>
      <c r="M9440" s="17">
        <v>39.549999999999997</v>
      </c>
      <c r="N9440" s="17" t="str">
        <f>IF(SalesData[[#This Row],[Profit]]&gt;0,"Profit","Loss")</f>
        <v>Profit</v>
      </c>
    </row>
    <row r="9441" spans="1:14" x14ac:dyDescent="0.25">
      <c r="A9441" s="1">
        <v>43063</v>
      </c>
      <c r="B9441" s="3">
        <f t="shared" si="441"/>
        <v>2017</v>
      </c>
      <c r="C9441" s="3">
        <f t="shared" si="442"/>
        <v>11</v>
      </c>
      <c r="D9441" t="s">
        <v>490</v>
      </c>
      <c r="E9441" t="str">
        <f t="shared" si="443"/>
        <v>Roland Schwarz20171124</v>
      </c>
      <c r="F9441">
        <f>IF(COUNTIF($E$2:E9441, E9441) = 1, MAX($F$1:F9440) + 1, INDEX($F$1:F9440, MATCH(E9441, $E$1:E9440, 0)))</f>
        <v>4719</v>
      </c>
      <c r="G9441" t="s">
        <v>70</v>
      </c>
      <c r="H9441" t="s">
        <v>11</v>
      </c>
      <c r="I9441" t="s">
        <v>20</v>
      </c>
      <c r="J9441" t="s">
        <v>362</v>
      </c>
      <c r="K9441" s="17">
        <v>327.84</v>
      </c>
      <c r="L9441" s="17">
        <v>8</v>
      </c>
      <c r="M9441" s="17">
        <v>157.36000000000001</v>
      </c>
      <c r="N9441" s="17" t="str">
        <f>IF(SalesData[[#This Row],[Profit]]&gt;0,"Profit","Loss")</f>
        <v>Profit</v>
      </c>
    </row>
    <row r="9442" spans="1:14" x14ac:dyDescent="0.25">
      <c r="A9442" s="1">
        <v>43063</v>
      </c>
      <c r="B9442" s="3">
        <f t="shared" si="441"/>
        <v>2017</v>
      </c>
      <c r="C9442" s="3">
        <f t="shared" si="442"/>
        <v>11</v>
      </c>
      <c r="D9442" t="s">
        <v>1177</v>
      </c>
      <c r="E9442" t="str">
        <f t="shared" si="443"/>
        <v>Frank Merwin20171124</v>
      </c>
      <c r="F9442">
        <f>IF(COUNTIF($E$2:E9442, E9442) = 1, MAX($F$1:F9441) + 1, INDEX($F$1:F9441, MATCH(E9442, $E$1:E9441, 0)))</f>
        <v>4720</v>
      </c>
      <c r="G9442" t="s">
        <v>33</v>
      </c>
      <c r="H9442" t="s">
        <v>11</v>
      </c>
      <c r="I9442" t="s">
        <v>20</v>
      </c>
      <c r="J9442" t="s">
        <v>899</v>
      </c>
      <c r="K9442" s="17">
        <v>2.88</v>
      </c>
      <c r="L9442" s="17">
        <v>1</v>
      </c>
      <c r="M9442" s="17">
        <v>1.41</v>
      </c>
      <c r="N9442" s="17" t="str">
        <f>IF(SalesData[[#This Row],[Profit]]&gt;0,"Profit","Loss")</f>
        <v>Profit</v>
      </c>
    </row>
    <row r="9443" spans="1:14" x14ac:dyDescent="0.25">
      <c r="A9443" s="1">
        <v>43063</v>
      </c>
      <c r="B9443" s="3">
        <f t="shared" si="441"/>
        <v>2017</v>
      </c>
      <c r="C9443" s="3">
        <f t="shared" si="442"/>
        <v>11</v>
      </c>
      <c r="D9443" t="s">
        <v>1177</v>
      </c>
      <c r="E9443" t="str">
        <f t="shared" si="443"/>
        <v>Frank Merwin20171124</v>
      </c>
      <c r="F9443">
        <f>IF(COUNTIF($E$2:E9443, E9443) = 1, MAX($F$1:F9442) + 1, INDEX($F$1:F9442, MATCH(E9443, $E$1:E9442, 0)))</f>
        <v>4720</v>
      </c>
      <c r="G9443" t="s">
        <v>33</v>
      </c>
      <c r="H9443" t="s">
        <v>11</v>
      </c>
      <c r="I9443" t="s">
        <v>18</v>
      </c>
      <c r="J9443" t="s">
        <v>2148</v>
      </c>
      <c r="K9443" s="17">
        <v>1443.96</v>
      </c>
      <c r="L9443" s="17">
        <v>12</v>
      </c>
      <c r="M9443" s="17">
        <v>375.43</v>
      </c>
      <c r="N9443" s="17" t="str">
        <f>IF(SalesData[[#This Row],[Profit]]&gt;0,"Profit","Loss")</f>
        <v>Profit</v>
      </c>
    </row>
    <row r="9444" spans="1:14" x14ac:dyDescent="0.25">
      <c r="A9444" s="1">
        <v>43063</v>
      </c>
      <c r="B9444" s="3">
        <f t="shared" si="441"/>
        <v>2017</v>
      </c>
      <c r="C9444" s="3">
        <f t="shared" si="442"/>
        <v>11</v>
      </c>
      <c r="D9444" t="s">
        <v>107</v>
      </c>
      <c r="E9444" t="str">
        <f t="shared" si="443"/>
        <v>Mark Van Huff20171124</v>
      </c>
      <c r="F9444">
        <f>IF(COUNTIF($E$2:E9444, E9444) = 1, MAX($F$1:F9443) + 1, INDEX($F$1:F9443, MATCH(E9444, $E$1:E9443, 0)))</f>
        <v>4721</v>
      </c>
      <c r="G9444" t="s">
        <v>95</v>
      </c>
      <c r="H9444" t="s">
        <v>11</v>
      </c>
      <c r="I9444" t="s">
        <v>20</v>
      </c>
      <c r="J9444" t="s">
        <v>168</v>
      </c>
      <c r="K9444" s="17">
        <v>20.72</v>
      </c>
      <c r="L9444" s="17">
        <v>2</v>
      </c>
      <c r="M9444" s="17">
        <v>-15.2</v>
      </c>
      <c r="N9444" s="17" t="str">
        <f>IF(SalesData[[#This Row],[Profit]]&gt;0,"Profit","Loss")</f>
        <v>Loss</v>
      </c>
    </row>
    <row r="9445" spans="1:14" x14ac:dyDescent="0.25">
      <c r="A9445" s="1">
        <v>43063</v>
      </c>
      <c r="B9445" s="3">
        <f t="shared" si="441"/>
        <v>2017</v>
      </c>
      <c r="C9445" s="3">
        <f t="shared" si="442"/>
        <v>11</v>
      </c>
      <c r="D9445" t="s">
        <v>107</v>
      </c>
      <c r="E9445" t="str">
        <f t="shared" si="443"/>
        <v>Mark Van Huff20171124</v>
      </c>
      <c r="F9445">
        <f>IF(COUNTIF($E$2:E9445, E9445) = 1, MAX($F$1:F9444) + 1, INDEX($F$1:F9444, MATCH(E9445, $E$1:E9444, 0)))</f>
        <v>4721</v>
      </c>
      <c r="G9445" t="s">
        <v>95</v>
      </c>
      <c r="H9445" t="s">
        <v>11</v>
      </c>
      <c r="I9445" t="s">
        <v>18</v>
      </c>
      <c r="J9445" t="s">
        <v>2359</v>
      </c>
      <c r="K9445" s="17">
        <v>415.87</v>
      </c>
      <c r="L9445" s="17">
        <v>8</v>
      </c>
      <c r="M9445" s="17">
        <v>-41.59</v>
      </c>
      <c r="N9445" s="17" t="str">
        <f>IF(SalesData[[#This Row],[Profit]]&gt;0,"Profit","Loss")</f>
        <v>Loss</v>
      </c>
    </row>
    <row r="9446" spans="1:14" x14ac:dyDescent="0.25">
      <c r="A9446" s="1">
        <v>43063</v>
      </c>
      <c r="B9446" s="3">
        <f t="shared" si="441"/>
        <v>2017</v>
      </c>
      <c r="C9446" s="3">
        <f t="shared" si="442"/>
        <v>11</v>
      </c>
      <c r="D9446" t="s">
        <v>1734</v>
      </c>
      <c r="E9446" t="str">
        <f t="shared" si="443"/>
        <v>Michael Dominguez20171124</v>
      </c>
      <c r="F9446">
        <f>IF(COUNTIF($E$2:E9446, E9446) = 1, MAX($F$1:F9445) + 1, INDEX($F$1:F9445, MATCH(E9446, $E$1:E9445, 0)))</f>
        <v>4722</v>
      </c>
      <c r="G9446" t="s">
        <v>245</v>
      </c>
      <c r="H9446" t="s">
        <v>11</v>
      </c>
      <c r="I9446" t="s">
        <v>20</v>
      </c>
      <c r="J9446" t="s">
        <v>2468</v>
      </c>
      <c r="K9446" s="17">
        <v>19.010000000000002</v>
      </c>
      <c r="L9446" s="17">
        <v>8</v>
      </c>
      <c r="M9446" s="17">
        <v>-12.67</v>
      </c>
      <c r="N9446" s="17" t="str">
        <f>IF(SalesData[[#This Row],[Profit]]&gt;0,"Profit","Loss")</f>
        <v>Loss</v>
      </c>
    </row>
    <row r="9447" spans="1:14" x14ac:dyDescent="0.25">
      <c r="A9447" s="1">
        <v>43063</v>
      </c>
      <c r="B9447" s="3">
        <f t="shared" si="441"/>
        <v>2017</v>
      </c>
      <c r="C9447" s="3">
        <f t="shared" si="442"/>
        <v>11</v>
      </c>
      <c r="D9447" t="s">
        <v>283</v>
      </c>
      <c r="E9447" t="str">
        <f t="shared" si="443"/>
        <v>Kelly Andreada20171124</v>
      </c>
      <c r="F9447">
        <f>IF(COUNTIF($E$2:E9447, E9447) = 1, MAX($F$1:F9446) + 1, INDEX($F$1:F9446, MATCH(E9447, $E$1:E9446, 0)))</f>
        <v>4723</v>
      </c>
      <c r="G9447" t="s">
        <v>149</v>
      </c>
      <c r="H9447" t="s">
        <v>11</v>
      </c>
      <c r="I9447" t="s">
        <v>24</v>
      </c>
      <c r="J9447" t="s">
        <v>2351</v>
      </c>
      <c r="K9447" s="17">
        <v>16.38</v>
      </c>
      <c r="L9447" s="17">
        <v>9</v>
      </c>
      <c r="M9447" s="17">
        <v>7.37</v>
      </c>
      <c r="N9447" s="17" t="str">
        <f>IF(SalesData[[#This Row],[Profit]]&gt;0,"Profit","Loss")</f>
        <v>Profit</v>
      </c>
    </row>
    <row r="9448" spans="1:14" x14ac:dyDescent="0.25">
      <c r="A9448" s="1">
        <v>43063</v>
      </c>
      <c r="B9448" s="3">
        <f t="shared" si="441"/>
        <v>2017</v>
      </c>
      <c r="C9448" s="3">
        <f t="shared" si="442"/>
        <v>11</v>
      </c>
      <c r="D9448" t="s">
        <v>283</v>
      </c>
      <c r="E9448" t="str">
        <f t="shared" si="443"/>
        <v>Kelly Andreada20171124</v>
      </c>
      <c r="F9448">
        <f>IF(COUNTIF($E$2:E9448, E9448) = 1, MAX($F$1:F9447) + 1, INDEX($F$1:F9447, MATCH(E9448, $E$1:E9447, 0)))</f>
        <v>4723</v>
      </c>
      <c r="G9448" t="s">
        <v>149</v>
      </c>
      <c r="H9448" t="s">
        <v>11</v>
      </c>
      <c r="I9448" t="s">
        <v>63</v>
      </c>
      <c r="J9448" t="s">
        <v>1626</v>
      </c>
      <c r="K9448" s="17">
        <v>167.96</v>
      </c>
      <c r="L9448" s="17">
        <v>2</v>
      </c>
      <c r="M9448" s="17">
        <v>78.94</v>
      </c>
      <c r="N9448" s="17" t="str">
        <f>IF(SalesData[[#This Row],[Profit]]&gt;0,"Profit","Loss")</f>
        <v>Profit</v>
      </c>
    </row>
    <row r="9449" spans="1:14" x14ac:dyDescent="0.25">
      <c r="A9449" s="1">
        <v>43063</v>
      </c>
      <c r="B9449" s="3">
        <f t="shared" si="441"/>
        <v>2017</v>
      </c>
      <c r="C9449" s="3">
        <f t="shared" si="442"/>
        <v>11</v>
      </c>
      <c r="D9449" t="s">
        <v>283</v>
      </c>
      <c r="E9449" t="str">
        <f t="shared" si="443"/>
        <v>Kelly Andreada20171124</v>
      </c>
      <c r="F9449">
        <f>IF(COUNTIF($E$2:E9449, E9449) = 1, MAX($F$1:F9448) + 1, INDEX($F$1:F9448, MATCH(E9449, $E$1:E9448, 0)))</f>
        <v>4723</v>
      </c>
      <c r="G9449" t="s">
        <v>149</v>
      </c>
      <c r="H9449" t="s">
        <v>34</v>
      </c>
      <c r="I9449" t="s">
        <v>74</v>
      </c>
      <c r="J9449" t="s">
        <v>2198</v>
      </c>
      <c r="K9449" s="17">
        <v>321.57</v>
      </c>
      <c r="L9449" s="17">
        <v>2</v>
      </c>
      <c r="M9449" s="17">
        <v>-16.079999999999998</v>
      </c>
      <c r="N9449" s="17" t="str">
        <f>IF(SalesData[[#This Row],[Profit]]&gt;0,"Profit","Loss")</f>
        <v>Loss</v>
      </c>
    </row>
    <row r="9450" spans="1:14" x14ac:dyDescent="0.25">
      <c r="A9450" s="1">
        <v>43063</v>
      </c>
      <c r="B9450" s="3">
        <f t="shared" si="441"/>
        <v>2017</v>
      </c>
      <c r="C9450" s="3">
        <f t="shared" si="442"/>
        <v>11</v>
      </c>
      <c r="D9450" t="s">
        <v>283</v>
      </c>
      <c r="E9450" t="str">
        <f t="shared" si="443"/>
        <v>Kelly Andreada20171124</v>
      </c>
      <c r="F9450">
        <f>IF(COUNTIF($E$2:E9450, E9450) = 1, MAX($F$1:F9449) + 1, INDEX($F$1:F9449, MATCH(E9450, $E$1:E9449, 0)))</f>
        <v>4723</v>
      </c>
      <c r="G9450" t="s">
        <v>149</v>
      </c>
      <c r="H9450" t="s">
        <v>11</v>
      </c>
      <c r="I9450" t="s">
        <v>12</v>
      </c>
      <c r="J9450" t="s">
        <v>1730</v>
      </c>
      <c r="K9450" s="17">
        <v>12.96</v>
      </c>
      <c r="L9450" s="17">
        <v>2</v>
      </c>
      <c r="M9450" s="17">
        <v>6.22</v>
      </c>
      <c r="N9450" s="17" t="str">
        <f>IF(SalesData[[#This Row],[Profit]]&gt;0,"Profit","Loss")</f>
        <v>Profit</v>
      </c>
    </row>
    <row r="9451" spans="1:14" x14ac:dyDescent="0.25">
      <c r="A9451" s="1">
        <v>43063</v>
      </c>
      <c r="B9451" s="3">
        <f t="shared" si="441"/>
        <v>2017</v>
      </c>
      <c r="C9451" s="3">
        <f t="shared" si="442"/>
        <v>11</v>
      </c>
      <c r="D9451" t="s">
        <v>635</v>
      </c>
      <c r="E9451" t="str">
        <f t="shared" si="443"/>
        <v>Patrick Gardner20171124</v>
      </c>
      <c r="F9451">
        <f>IF(COUNTIF($E$2:E9451, E9451) = 1, MAX($F$1:F9450) + 1, INDEX($F$1:F9450, MATCH(E9451, $E$1:E9450, 0)))</f>
        <v>4724</v>
      </c>
      <c r="G9451" t="s">
        <v>27</v>
      </c>
      <c r="H9451" t="s">
        <v>11</v>
      </c>
      <c r="I9451" t="s">
        <v>24</v>
      </c>
      <c r="J9451" t="s">
        <v>2530</v>
      </c>
      <c r="K9451" s="17">
        <v>27.76</v>
      </c>
      <c r="L9451" s="17">
        <v>4</v>
      </c>
      <c r="M9451" s="17">
        <v>9.99</v>
      </c>
      <c r="N9451" s="17" t="str">
        <f>IF(SalesData[[#This Row],[Profit]]&gt;0,"Profit","Loss")</f>
        <v>Profit</v>
      </c>
    </row>
    <row r="9452" spans="1:14" x14ac:dyDescent="0.25">
      <c r="A9452" s="1">
        <v>43063</v>
      </c>
      <c r="B9452" s="3">
        <f t="shared" si="441"/>
        <v>2017</v>
      </c>
      <c r="C9452" s="3">
        <f t="shared" si="442"/>
        <v>11</v>
      </c>
      <c r="D9452" t="s">
        <v>2199</v>
      </c>
      <c r="E9452" t="str">
        <f t="shared" si="443"/>
        <v>Shaun Chance20171124</v>
      </c>
      <c r="F9452">
        <f>IF(COUNTIF($E$2:E9452, E9452) = 1, MAX($F$1:F9451) + 1, INDEX($F$1:F9451, MATCH(E9452, $E$1:E9451, 0)))</f>
        <v>4725</v>
      </c>
      <c r="G9452" t="s">
        <v>23</v>
      </c>
      <c r="H9452" t="s">
        <v>39</v>
      </c>
      <c r="I9452" t="s">
        <v>40</v>
      </c>
      <c r="J9452" t="s">
        <v>2563</v>
      </c>
      <c r="K9452" s="17">
        <v>89.99</v>
      </c>
      <c r="L9452" s="17">
        <v>2</v>
      </c>
      <c r="M9452" s="17">
        <v>-15</v>
      </c>
      <c r="N9452" s="17" t="str">
        <f>IF(SalesData[[#This Row],[Profit]]&gt;0,"Profit","Loss")</f>
        <v>Loss</v>
      </c>
    </row>
    <row r="9453" spans="1:14" x14ac:dyDescent="0.25">
      <c r="A9453" s="1">
        <v>43063</v>
      </c>
      <c r="B9453" s="3">
        <f t="shared" si="441"/>
        <v>2017</v>
      </c>
      <c r="C9453" s="3">
        <f t="shared" si="442"/>
        <v>11</v>
      </c>
      <c r="D9453" t="s">
        <v>2199</v>
      </c>
      <c r="E9453" t="str">
        <f t="shared" si="443"/>
        <v>Shaun Chance20171124</v>
      </c>
      <c r="F9453">
        <f>IF(COUNTIF($E$2:E9453, E9453) = 1, MAX($F$1:F9452) + 1, INDEX($F$1:F9452, MATCH(E9453, $E$1:E9452, 0)))</f>
        <v>4725</v>
      </c>
      <c r="G9453" t="s">
        <v>23</v>
      </c>
      <c r="H9453" t="s">
        <v>11</v>
      </c>
      <c r="I9453" t="s">
        <v>12</v>
      </c>
      <c r="J9453" t="s">
        <v>360</v>
      </c>
      <c r="K9453" s="17">
        <v>229.54</v>
      </c>
      <c r="L9453" s="17">
        <v>7</v>
      </c>
      <c r="M9453" s="17">
        <v>83.21</v>
      </c>
      <c r="N9453" s="17" t="str">
        <f>IF(SalesData[[#This Row],[Profit]]&gt;0,"Profit","Loss")</f>
        <v>Profit</v>
      </c>
    </row>
    <row r="9454" spans="1:14" x14ac:dyDescent="0.25">
      <c r="A9454" s="1">
        <v>43063</v>
      </c>
      <c r="B9454" s="3">
        <f t="shared" si="441"/>
        <v>2017</v>
      </c>
      <c r="C9454" s="3">
        <f t="shared" si="442"/>
        <v>11</v>
      </c>
      <c r="D9454" t="s">
        <v>657</v>
      </c>
      <c r="E9454" t="str">
        <f t="shared" si="443"/>
        <v>Brooke Gillingham20171124</v>
      </c>
      <c r="F9454">
        <f>IF(COUNTIF($E$2:E9454, E9454) = 1, MAX($F$1:F9453) + 1, INDEX($F$1:F9453, MATCH(E9454, $E$1:E9453, 0)))</f>
        <v>4726</v>
      </c>
      <c r="G9454" t="s">
        <v>1283</v>
      </c>
      <c r="H9454" t="s">
        <v>11</v>
      </c>
      <c r="I9454" t="s">
        <v>18</v>
      </c>
      <c r="J9454" t="s">
        <v>115</v>
      </c>
      <c r="K9454" s="17">
        <v>33.29</v>
      </c>
      <c r="L9454" s="17">
        <v>1</v>
      </c>
      <c r="M9454" s="17">
        <v>7.99</v>
      </c>
      <c r="N9454" s="17" t="str">
        <f>IF(SalesData[[#This Row],[Profit]]&gt;0,"Profit","Loss")</f>
        <v>Profit</v>
      </c>
    </row>
    <row r="9455" spans="1:14" x14ac:dyDescent="0.25">
      <c r="A9455" s="1">
        <v>43063</v>
      </c>
      <c r="B9455" s="3">
        <f t="shared" si="441"/>
        <v>2017</v>
      </c>
      <c r="C9455" s="3">
        <f t="shared" si="442"/>
        <v>11</v>
      </c>
      <c r="D9455" t="s">
        <v>1212</v>
      </c>
      <c r="E9455" t="str">
        <f t="shared" si="443"/>
        <v>Patrick Ryan20171124</v>
      </c>
      <c r="F9455">
        <f>IF(COUNTIF($E$2:E9455, E9455) = 1, MAX($F$1:F9454) + 1, INDEX($F$1:F9454, MATCH(E9455, $E$1:E9454, 0)))</f>
        <v>4727</v>
      </c>
      <c r="G9455" t="s">
        <v>27</v>
      </c>
      <c r="H9455" t="s">
        <v>11</v>
      </c>
      <c r="I9455" t="s">
        <v>12</v>
      </c>
      <c r="J9455" t="s">
        <v>284</v>
      </c>
      <c r="K9455" s="17">
        <v>7.78</v>
      </c>
      <c r="L9455" s="17">
        <v>1</v>
      </c>
      <c r="M9455" s="17">
        <v>3.5</v>
      </c>
      <c r="N9455" s="17" t="str">
        <f>IF(SalesData[[#This Row],[Profit]]&gt;0,"Profit","Loss")</f>
        <v>Profit</v>
      </c>
    </row>
    <row r="9456" spans="1:14" x14ac:dyDescent="0.25">
      <c r="A9456" s="1">
        <v>43063</v>
      </c>
      <c r="B9456" s="3">
        <f t="shared" si="441"/>
        <v>2017</v>
      </c>
      <c r="C9456" s="3">
        <f t="shared" si="442"/>
        <v>11</v>
      </c>
      <c r="D9456" t="s">
        <v>2450</v>
      </c>
      <c r="E9456" t="str">
        <f t="shared" si="443"/>
        <v>Jason Gross20171124</v>
      </c>
      <c r="F9456">
        <f>IF(COUNTIF($E$2:E9456, E9456) = 1, MAX($F$1:F9455) + 1, INDEX($F$1:F9455, MATCH(E9456, $E$1:E9455, 0)))</f>
        <v>4728</v>
      </c>
      <c r="G9456" t="s">
        <v>10</v>
      </c>
      <c r="H9456" t="s">
        <v>11</v>
      </c>
      <c r="I9456" t="s">
        <v>92</v>
      </c>
      <c r="J9456" t="s">
        <v>114</v>
      </c>
      <c r="K9456" s="17">
        <v>13.76</v>
      </c>
      <c r="L9456" s="17">
        <v>1</v>
      </c>
      <c r="M9456" s="17">
        <v>-24.77</v>
      </c>
      <c r="N9456" s="17" t="str">
        <f>IF(SalesData[[#This Row],[Profit]]&gt;0,"Profit","Loss")</f>
        <v>Loss</v>
      </c>
    </row>
    <row r="9457" spans="1:14" x14ac:dyDescent="0.25">
      <c r="A9457" s="1">
        <v>43063</v>
      </c>
      <c r="B9457" s="3">
        <f t="shared" si="441"/>
        <v>2017</v>
      </c>
      <c r="C9457" s="3">
        <f t="shared" si="442"/>
        <v>11</v>
      </c>
      <c r="D9457" t="s">
        <v>2298</v>
      </c>
      <c r="E9457" t="str">
        <f t="shared" si="443"/>
        <v>Maribeth Yedwab20171124</v>
      </c>
      <c r="F9457">
        <f>IF(COUNTIF($E$2:E9457, E9457) = 1, MAX($F$1:F9456) + 1, INDEX($F$1:F9456, MATCH(E9457, $E$1:E9456, 0)))</f>
        <v>4729</v>
      </c>
      <c r="G9457" t="s">
        <v>120</v>
      </c>
      <c r="H9457" t="s">
        <v>11</v>
      </c>
      <c r="I9457" t="s">
        <v>20</v>
      </c>
      <c r="J9457" t="s">
        <v>2694</v>
      </c>
      <c r="K9457" s="17">
        <v>11.67</v>
      </c>
      <c r="L9457" s="17">
        <v>3</v>
      </c>
      <c r="M9457" s="17">
        <v>-7.78</v>
      </c>
      <c r="N9457" s="17" t="str">
        <f>IF(SalesData[[#This Row],[Profit]]&gt;0,"Profit","Loss")</f>
        <v>Loss</v>
      </c>
    </row>
    <row r="9458" spans="1:14" x14ac:dyDescent="0.25">
      <c r="A9458" s="1">
        <v>43063</v>
      </c>
      <c r="B9458" s="3">
        <f t="shared" si="441"/>
        <v>2017</v>
      </c>
      <c r="C9458" s="3">
        <f t="shared" si="442"/>
        <v>11</v>
      </c>
      <c r="D9458" t="s">
        <v>2298</v>
      </c>
      <c r="E9458" t="str">
        <f t="shared" si="443"/>
        <v>Maribeth Yedwab20171124</v>
      </c>
      <c r="F9458">
        <f>IF(COUNTIF($E$2:E9458, E9458) = 1, MAX($F$1:F9457) + 1, INDEX($F$1:F9457, MATCH(E9458, $E$1:E9457, 0)))</f>
        <v>4729</v>
      </c>
      <c r="G9458" t="s">
        <v>120</v>
      </c>
      <c r="H9458" t="s">
        <v>11</v>
      </c>
      <c r="I9458" t="s">
        <v>63</v>
      </c>
      <c r="J9458" t="s">
        <v>1667</v>
      </c>
      <c r="K9458" s="17">
        <v>64.849999999999994</v>
      </c>
      <c r="L9458" s="17">
        <v>7</v>
      </c>
      <c r="M9458" s="17">
        <v>24.32</v>
      </c>
      <c r="N9458" s="17" t="str">
        <f>IF(SalesData[[#This Row],[Profit]]&gt;0,"Profit","Loss")</f>
        <v>Profit</v>
      </c>
    </row>
    <row r="9459" spans="1:14" x14ac:dyDescent="0.25">
      <c r="A9459" s="1">
        <v>43063</v>
      </c>
      <c r="B9459" s="3">
        <f t="shared" si="441"/>
        <v>2017</v>
      </c>
      <c r="C9459" s="3">
        <f t="shared" si="442"/>
        <v>11</v>
      </c>
      <c r="D9459" t="s">
        <v>1423</v>
      </c>
      <c r="E9459" t="str">
        <f t="shared" si="443"/>
        <v>Beth Paige20171124</v>
      </c>
      <c r="F9459">
        <f>IF(COUNTIF($E$2:E9459, E9459) = 1, MAX($F$1:F9458) + 1, INDEX($F$1:F9458, MATCH(E9459, $E$1:E9458, 0)))</f>
        <v>4730</v>
      </c>
      <c r="G9459" t="s">
        <v>27</v>
      </c>
      <c r="H9459" t="s">
        <v>34</v>
      </c>
      <c r="I9459" t="s">
        <v>145</v>
      </c>
      <c r="J9459" t="s">
        <v>1501</v>
      </c>
      <c r="K9459" s="17">
        <v>364.08</v>
      </c>
      <c r="L9459" s="17">
        <v>2</v>
      </c>
      <c r="M9459" s="17">
        <v>9.1</v>
      </c>
      <c r="N9459" s="17" t="str">
        <f>IF(SalesData[[#This Row],[Profit]]&gt;0,"Profit","Loss")</f>
        <v>Profit</v>
      </c>
    </row>
    <row r="9460" spans="1:14" x14ac:dyDescent="0.25">
      <c r="A9460" s="1">
        <v>43063</v>
      </c>
      <c r="B9460" s="3">
        <f t="shared" si="441"/>
        <v>2017</v>
      </c>
      <c r="C9460" s="3">
        <f t="shared" si="442"/>
        <v>11</v>
      </c>
      <c r="D9460" t="s">
        <v>1423</v>
      </c>
      <c r="E9460" t="str">
        <f t="shared" si="443"/>
        <v>Beth Paige20171124</v>
      </c>
      <c r="F9460">
        <f>IF(COUNTIF($E$2:E9460, E9460) = 1, MAX($F$1:F9459) + 1, INDEX($F$1:F9459, MATCH(E9460, $E$1:E9459, 0)))</f>
        <v>4730</v>
      </c>
      <c r="G9460" t="s">
        <v>27</v>
      </c>
      <c r="H9460" t="s">
        <v>34</v>
      </c>
      <c r="I9460" t="s">
        <v>145</v>
      </c>
      <c r="J9460" t="s">
        <v>1830</v>
      </c>
      <c r="K9460" s="17">
        <v>71.09</v>
      </c>
      <c r="L9460" s="17">
        <v>2</v>
      </c>
      <c r="M9460" s="17">
        <v>-1.78</v>
      </c>
      <c r="N9460" s="17" t="str">
        <f>IF(SalesData[[#This Row],[Profit]]&gt;0,"Profit","Loss")</f>
        <v>Loss</v>
      </c>
    </row>
    <row r="9461" spans="1:14" x14ac:dyDescent="0.25">
      <c r="A9461" s="1">
        <v>43063</v>
      </c>
      <c r="B9461" s="3">
        <f t="shared" si="441"/>
        <v>2017</v>
      </c>
      <c r="C9461" s="3">
        <f t="shared" si="442"/>
        <v>11</v>
      </c>
      <c r="D9461" t="s">
        <v>537</v>
      </c>
      <c r="E9461" t="str">
        <f t="shared" si="443"/>
        <v>John Lee20171124</v>
      </c>
      <c r="F9461">
        <f>IF(COUNTIF($E$2:E9461, E9461) = 1, MAX($F$1:F9460) + 1, INDEX($F$1:F9460, MATCH(E9461, $E$1:E9460, 0)))</f>
        <v>4731</v>
      </c>
      <c r="G9461" t="s">
        <v>27</v>
      </c>
      <c r="H9461" t="s">
        <v>39</v>
      </c>
      <c r="I9461" t="s">
        <v>52</v>
      </c>
      <c r="J9461" t="s">
        <v>1690</v>
      </c>
      <c r="K9461" s="17">
        <v>223.58</v>
      </c>
      <c r="L9461" s="17">
        <v>14</v>
      </c>
      <c r="M9461" s="17">
        <v>87.2</v>
      </c>
      <c r="N9461" s="17" t="str">
        <f>IF(SalesData[[#This Row],[Profit]]&gt;0,"Profit","Loss")</f>
        <v>Profit</v>
      </c>
    </row>
    <row r="9462" spans="1:14" x14ac:dyDescent="0.25">
      <c r="A9462" s="1">
        <v>43064</v>
      </c>
      <c r="B9462" s="3">
        <f t="shared" si="441"/>
        <v>2017</v>
      </c>
      <c r="C9462" s="3">
        <f t="shared" si="442"/>
        <v>11</v>
      </c>
      <c r="D9462" t="s">
        <v>1223</v>
      </c>
      <c r="E9462" t="str">
        <f t="shared" si="443"/>
        <v>Sam Zeldin20171125</v>
      </c>
      <c r="F9462">
        <f>IF(COUNTIF($E$2:E9462, E9462) = 1, MAX($F$1:F9461) + 1, INDEX($F$1:F9461, MATCH(E9462, $E$1:E9461, 0)))</f>
        <v>4732</v>
      </c>
      <c r="G9462" t="s">
        <v>110</v>
      </c>
      <c r="H9462" t="s">
        <v>11</v>
      </c>
      <c r="I9462" t="s">
        <v>18</v>
      </c>
      <c r="J9462" t="s">
        <v>860</v>
      </c>
      <c r="K9462" s="17">
        <v>501.81</v>
      </c>
      <c r="L9462" s="17">
        <v>3</v>
      </c>
      <c r="M9462" s="17">
        <v>0</v>
      </c>
      <c r="N9462" s="17" t="str">
        <f>IF(SalesData[[#This Row],[Profit]]&gt;0,"Profit","Loss")</f>
        <v>Loss</v>
      </c>
    </row>
    <row r="9463" spans="1:14" x14ac:dyDescent="0.25">
      <c r="A9463" s="1">
        <v>43064</v>
      </c>
      <c r="B9463" s="3">
        <f t="shared" si="441"/>
        <v>2017</v>
      </c>
      <c r="C9463" s="3">
        <f t="shared" si="442"/>
        <v>11</v>
      </c>
      <c r="D9463" t="s">
        <v>156</v>
      </c>
      <c r="E9463" t="str">
        <f t="shared" si="443"/>
        <v>Bradley Drucker20171125</v>
      </c>
      <c r="F9463">
        <f>IF(COUNTIF($E$2:E9463, E9463) = 1, MAX($F$1:F9462) + 1, INDEX($F$1:F9462, MATCH(E9463, $E$1:E9462, 0)))</f>
        <v>4733</v>
      </c>
      <c r="G9463" t="s">
        <v>27</v>
      </c>
      <c r="H9463" t="s">
        <v>34</v>
      </c>
      <c r="I9463" t="s">
        <v>74</v>
      </c>
      <c r="J9463" t="s">
        <v>2170</v>
      </c>
      <c r="K9463" s="17">
        <v>359.5</v>
      </c>
      <c r="L9463" s="17">
        <v>3</v>
      </c>
      <c r="M9463" s="17">
        <v>-29.61</v>
      </c>
      <c r="N9463" s="17" t="str">
        <f>IF(SalesData[[#This Row],[Profit]]&gt;0,"Profit","Loss")</f>
        <v>Loss</v>
      </c>
    </row>
    <row r="9464" spans="1:14" x14ac:dyDescent="0.25">
      <c r="A9464" s="1">
        <v>43064</v>
      </c>
      <c r="B9464" s="3">
        <f t="shared" si="441"/>
        <v>2017</v>
      </c>
      <c r="C9464" s="3">
        <f t="shared" si="442"/>
        <v>11</v>
      </c>
      <c r="D9464" t="s">
        <v>156</v>
      </c>
      <c r="E9464" t="str">
        <f t="shared" si="443"/>
        <v>Bradley Drucker20171125</v>
      </c>
      <c r="F9464">
        <f>IF(COUNTIF($E$2:E9464, E9464) = 1, MAX($F$1:F9463) + 1, INDEX($F$1:F9463, MATCH(E9464, $E$1:E9463, 0)))</f>
        <v>4733</v>
      </c>
      <c r="G9464" t="s">
        <v>27</v>
      </c>
      <c r="H9464" t="s">
        <v>11</v>
      </c>
      <c r="I9464" t="s">
        <v>18</v>
      </c>
      <c r="J9464" t="s">
        <v>2219</v>
      </c>
      <c r="K9464" s="17">
        <v>10.48</v>
      </c>
      <c r="L9464" s="17">
        <v>1</v>
      </c>
      <c r="M9464" s="17">
        <v>2.83</v>
      </c>
      <c r="N9464" s="17" t="str">
        <f>IF(SalesData[[#This Row],[Profit]]&gt;0,"Profit","Loss")</f>
        <v>Profit</v>
      </c>
    </row>
    <row r="9465" spans="1:14" x14ac:dyDescent="0.25">
      <c r="A9465" s="1">
        <v>43064</v>
      </c>
      <c r="B9465" s="3">
        <f t="shared" si="441"/>
        <v>2017</v>
      </c>
      <c r="C9465" s="3">
        <f t="shared" si="442"/>
        <v>11</v>
      </c>
      <c r="D9465" t="s">
        <v>1946</v>
      </c>
      <c r="E9465" t="str">
        <f t="shared" si="443"/>
        <v>Edward Becker20171125</v>
      </c>
      <c r="F9465">
        <f>IF(COUNTIF($E$2:E9465, E9465) = 1, MAX($F$1:F9464) + 1, INDEX($F$1:F9464, MATCH(E9465, $E$1:E9464, 0)))</f>
        <v>4734</v>
      </c>
      <c r="G9465" t="s">
        <v>27</v>
      </c>
      <c r="H9465" t="s">
        <v>39</v>
      </c>
      <c r="I9465" t="s">
        <v>40</v>
      </c>
      <c r="J9465" t="s">
        <v>2603</v>
      </c>
      <c r="K9465" s="17">
        <v>39.96</v>
      </c>
      <c r="L9465" s="17">
        <v>5</v>
      </c>
      <c r="M9465" s="17">
        <v>3.5</v>
      </c>
      <c r="N9465" s="17" t="str">
        <f>IF(SalesData[[#This Row],[Profit]]&gt;0,"Profit","Loss")</f>
        <v>Profit</v>
      </c>
    </row>
    <row r="9466" spans="1:14" x14ac:dyDescent="0.25">
      <c r="A9466" s="1">
        <v>43064</v>
      </c>
      <c r="B9466" s="3">
        <f t="shared" si="441"/>
        <v>2017</v>
      </c>
      <c r="C9466" s="3">
        <f t="shared" si="442"/>
        <v>11</v>
      </c>
      <c r="D9466" t="s">
        <v>1946</v>
      </c>
      <c r="E9466" t="str">
        <f t="shared" si="443"/>
        <v>Edward Becker20171125</v>
      </c>
      <c r="F9466">
        <f>IF(COUNTIF($E$2:E9466, E9466) = 1, MAX($F$1:F9465) + 1, INDEX($F$1:F9465, MATCH(E9466, $E$1:E9465, 0)))</f>
        <v>4734</v>
      </c>
      <c r="G9466" t="s">
        <v>27</v>
      </c>
      <c r="H9466" t="s">
        <v>11</v>
      </c>
      <c r="I9466" t="s">
        <v>12</v>
      </c>
      <c r="J9466" t="s">
        <v>1924</v>
      </c>
      <c r="K9466" s="17">
        <v>34.08</v>
      </c>
      <c r="L9466" s="17">
        <v>6</v>
      </c>
      <c r="M9466" s="17">
        <v>15.34</v>
      </c>
      <c r="N9466" s="17" t="str">
        <f>IF(SalesData[[#This Row],[Profit]]&gt;0,"Profit","Loss")</f>
        <v>Profit</v>
      </c>
    </row>
    <row r="9467" spans="1:14" x14ac:dyDescent="0.25">
      <c r="A9467" s="1">
        <v>43064</v>
      </c>
      <c r="B9467" s="3">
        <f t="shared" si="441"/>
        <v>2017</v>
      </c>
      <c r="C9467" s="3">
        <f t="shared" si="442"/>
        <v>11</v>
      </c>
      <c r="D9467" t="s">
        <v>85</v>
      </c>
      <c r="E9467" t="str">
        <f t="shared" si="443"/>
        <v>Delfina Latchford20171125</v>
      </c>
      <c r="F9467">
        <f>IF(COUNTIF($E$2:E9467, E9467) = 1, MAX($F$1:F9466) + 1, INDEX($F$1:F9466, MATCH(E9467, $E$1:E9466, 0)))</f>
        <v>4735</v>
      </c>
      <c r="G9467" t="s">
        <v>30</v>
      </c>
      <c r="H9467" t="s">
        <v>11</v>
      </c>
      <c r="I9467" t="s">
        <v>12</v>
      </c>
      <c r="J9467" t="s">
        <v>1337</v>
      </c>
      <c r="K9467" s="17">
        <v>48.87</v>
      </c>
      <c r="L9467" s="17">
        <v>9</v>
      </c>
      <c r="M9467" s="17">
        <v>23.95</v>
      </c>
      <c r="N9467" s="17" t="str">
        <f>IF(SalesData[[#This Row],[Profit]]&gt;0,"Profit","Loss")</f>
        <v>Profit</v>
      </c>
    </row>
    <row r="9468" spans="1:14" x14ac:dyDescent="0.25">
      <c r="A9468" s="1">
        <v>43064</v>
      </c>
      <c r="B9468" s="3">
        <f t="shared" si="441"/>
        <v>2017</v>
      </c>
      <c r="C9468" s="3">
        <f t="shared" si="442"/>
        <v>11</v>
      </c>
      <c r="D9468" t="s">
        <v>2463</v>
      </c>
      <c r="E9468" t="str">
        <f t="shared" si="443"/>
        <v>Henia Zydlo20171125</v>
      </c>
      <c r="F9468">
        <f>IF(COUNTIF($E$2:E9468, E9468) = 1, MAX($F$1:F9467) + 1, INDEX($F$1:F9467, MATCH(E9468, $E$1:E9467, 0)))</f>
        <v>4736</v>
      </c>
      <c r="G9468" t="s">
        <v>123</v>
      </c>
      <c r="H9468" t="s">
        <v>34</v>
      </c>
      <c r="I9468" t="s">
        <v>74</v>
      </c>
      <c r="J9468" t="s">
        <v>2175</v>
      </c>
      <c r="K9468" s="17">
        <v>723.92</v>
      </c>
      <c r="L9468" s="17">
        <v>5</v>
      </c>
      <c r="M9468" s="17">
        <v>-81.44</v>
      </c>
      <c r="N9468" s="17" t="str">
        <f>IF(SalesData[[#This Row],[Profit]]&gt;0,"Profit","Loss")</f>
        <v>Loss</v>
      </c>
    </row>
    <row r="9469" spans="1:14" x14ac:dyDescent="0.25">
      <c r="A9469" s="1">
        <v>43064</v>
      </c>
      <c r="B9469" s="3">
        <f t="shared" si="441"/>
        <v>2017</v>
      </c>
      <c r="C9469" s="3">
        <f t="shared" si="442"/>
        <v>11</v>
      </c>
      <c r="D9469" t="s">
        <v>1595</v>
      </c>
      <c r="E9469" t="str">
        <f t="shared" si="443"/>
        <v>Tracy Zic20171125</v>
      </c>
      <c r="F9469">
        <f>IF(COUNTIF($E$2:E9469, E9469) = 1, MAX($F$1:F9468) + 1, INDEX($F$1:F9468, MATCH(E9469, $E$1:E9468, 0)))</f>
        <v>4737</v>
      </c>
      <c r="G9469" t="s">
        <v>27</v>
      </c>
      <c r="H9469" t="s">
        <v>11</v>
      </c>
      <c r="I9469" t="s">
        <v>24</v>
      </c>
      <c r="J9469" t="s">
        <v>811</v>
      </c>
      <c r="K9469" s="17">
        <v>5.16</v>
      </c>
      <c r="L9469" s="17">
        <v>2</v>
      </c>
      <c r="M9469" s="17">
        <v>1.34</v>
      </c>
      <c r="N9469" s="17" t="str">
        <f>IF(SalesData[[#This Row],[Profit]]&gt;0,"Profit","Loss")</f>
        <v>Profit</v>
      </c>
    </row>
    <row r="9470" spans="1:14" x14ac:dyDescent="0.25">
      <c r="A9470" s="1">
        <v>43064</v>
      </c>
      <c r="B9470" s="3">
        <f t="shared" si="441"/>
        <v>2017</v>
      </c>
      <c r="C9470" s="3">
        <f t="shared" si="442"/>
        <v>11</v>
      </c>
      <c r="D9470" t="s">
        <v>2071</v>
      </c>
      <c r="E9470" t="str">
        <f t="shared" si="443"/>
        <v>Rose O'Brian20171125</v>
      </c>
      <c r="F9470">
        <f>IF(COUNTIF($E$2:E9470, E9470) = 1, MAX($F$1:F9469) + 1, INDEX($F$1:F9469, MATCH(E9470, $E$1:E9469, 0)))</f>
        <v>4738</v>
      </c>
      <c r="G9470" t="s">
        <v>10</v>
      </c>
      <c r="H9470" t="s">
        <v>39</v>
      </c>
      <c r="I9470" t="s">
        <v>40</v>
      </c>
      <c r="J9470" t="s">
        <v>2563</v>
      </c>
      <c r="K9470" s="17">
        <v>299.95999999999998</v>
      </c>
      <c r="L9470" s="17">
        <v>5</v>
      </c>
      <c r="M9470" s="17">
        <v>37.5</v>
      </c>
      <c r="N9470" s="17" t="str">
        <f>IF(SalesData[[#This Row],[Profit]]&gt;0,"Profit","Loss")</f>
        <v>Profit</v>
      </c>
    </row>
    <row r="9471" spans="1:14" x14ac:dyDescent="0.25">
      <c r="A9471" s="1">
        <v>43064</v>
      </c>
      <c r="B9471" s="3">
        <f t="shared" si="441"/>
        <v>2017</v>
      </c>
      <c r="C9471" s="3">
        <f t="shared" si="442"/>
        <v>11</v>
      </c>
      <c r="D9471" t="s">
        <v>2071</v>
      </c>
      <c r="E9471" t="str">
        <f t="shared" si="443"/>
        <v>Rose O'Brian20171125</v>
      </c>
      <c r="F9471">
        <f>IF(COUNTIF($E$2:E9471, E9471) = 1, MAX($F$1:F9470) + 1, INDEX($F$1:F9470, MATCH(E9471, $E$1:E9470, 0)))</f>
        <v>4738</v>
      </c>
      <c r="G9471" t="s">
        <v>10</v>
      </c>
      <c r="H9471" t="s">
        <v>11</v>
      </c>
      <c r="I9471" t="s">
        <v>92</v>
      </c>
      <c r="J9471" t="s">
        <v>2354</v>
      </c>
      <c r="K9471" s="17">
        <v>67.84</v>
      </c>
      <c r="L9471" s="17">
        <v>5</v>
      </c>
      <c r="M9471" s="17">
        <v>-179.78</v>
      </c>
      <c r="N9471" s="17" t="str">
        <f>IF(SalesData[[#This Row],[Profit]]&gt;0,"Profit","Loss")</f>
        <v>Loss</v>
      </c>
    </row>
    <row r="9472" spans="1:14" x14ac:dyDescent="0.25">
      <c r="A9472" s="1">
        <v>43064</v>
      </c>
      <c r="B9472" s="3">
        <f t="shared" si="441"/>
        <v>2017</v>
      </c>
      <c r="C9472" s="3">
        <f t="shared" si="442"/>
        <v>11</v>
      </c>
      <c r="D9472" t="s">
        <v>2071</v>
      </c>
      <c r="E9472" t="str">
        <f t="shared" si="443"/>
        <v>Rose O'Brian20171125</v>
      </c>
      <c r="F9472">
        <f>IF(COUNTIF($E$2:E9472, E9472) = 1, MAX($F$1:F9471) + 1, INDEX($F$1:F9471, MATCH(E9472, $E$1:E9471, 0)))</f>
        <v>4738</v>
      </c>
      <c r="G9472" t="s">
        <v>10</v>
      </c>
      <c r="H9472" t="s">
        <v>34</v>
      </c>
      <c r="I9472" t="s">
        <v>35</v>
      </c>
      <c r="J9472" t="s">
        <v>948</v>
      </c>
      <c r="K9472" s="17">
        <v>853.93</v>
      </c>
      <c r="L9472" s="17">
        <v>5</v>
      </c>
      <c r="M9472" s="17">
        <v>-24.4</v>
      </c>
      <c r="N9472" s="17" t="str">
        <f>IF(SalesData[[#This Row],[Profit]]&gt;0,"Profit","Loss")</f>
        <v>Loss</v>
      </c>
    </row>
    <row r="9473" spans="1:14" x14ac:dyDescent="0.25">
      <c r="A9473" s="1">
        <v>43064</v>
      </c>
      <c r="B9473" s="3">
        <f t="shared" si="441"/>
        <v>2017</v>
      </c>
      <c r="C9473" s="3">
        <f t="shared" si="442"/>
        <v>11</v>
      </c>
      <c r="D9473" t="s">
        <v>2071</v>
      </c>
      <c r="E9473" t="str">
        <f t="shared" si="443"/>
        <v>Rose O'Brian20171125</v>
      </c>
      <c r="F9473">
        <f>IF(COUNTIF($E$2:E9473, E9473) = 1, MAX($F$1:F9472) + 1, INDEX($F$1:F9472, MATCH(E9473, $E$1:E9472, 0)))</f>
        <v>4738</v>
      </c>
      <c r="G9473" t="s">
        <v>10</v>
      </c>
      <c r="H9473" t="s">
        <v>11</v>
      </c>
      <c r="I9473" t="s">
        <v>24</v>
      </c>
      <c r="J9473" t="s">
        <v>1954</v>
      </c>
      <c r="K9473" s="17">
        <v>18.690000000000001</v>
      </c>
      <c r="L9473" s="17">
        <v>4</v>
      </c>
      <c r="M9473" s="17">
        <v>3.74</v>
      </c>
      <c r="N9473" s="17" t="str">
        <f>IF(SalesData[[#This Row],[Profit]]&gt;0,"Profit","Loss")</f>
        <v>Profit</v>
      </c>
    </row>
    <row r="9474" spans="1:14" x14ac:dyDescent="0.25">
      <c r="A9474" s="1">
        <v>43064</v>
      </c>
      <c r="B9474" s="3">
        <f t="shared" ref="B9474:B9537" si="444">YEAR(A9474)</f>
        <v>2017</v>
      </c>
      <c r="C9474" s="3">
        <f t="shared" ref="C9474:C9537" si="445">MONTH(A9474)</f>
        <v>11</v>
      </c>
      <c r="D9474" t="s">
        <v>81</v>
      </c>
      <c r="E9474" t="str">
        <f t="shared" ref="E9474:E9537" si="446">D9474 &amp; TEXT(A9474, "yyyymmdd")</f>
        <v>Brendan Sweed20171125</v>
      </c>
      <c r="F9474">
        <f>IF(COUNTIF($E$2:E9474, E9474) = 1, MAX($F$1:F9473) + 1, INDEX($F$1:F9473, MATCH(E9474, $E$1:E9473, 0)))</f>
        <v>4739</v>
      </c>
      <c r="G9474" t="s">
        <v>33</v>
      </c>
      <c r="H9474" t="s">
        <v>34</v>
      </c>
      <c r="I9474" t="s">
        <v>35</v>
      </c>
      <c r="J9474" t="s">
        <v>1726</v>
      </c>
      <c r="K9474" s="17">
        <v>701.96</v>
      </c>
      <c r="L9474" s="17">
        <v>2</v>
      </c>
      <c r="M9474" s="17">
        <v>168.47</v>
      </c>
      <c r="N9474" s="17" t="str">
        <f>IF(SalesData[[#This Row],[Profit]]&gt;0,"Profit","Loss")</f>
        <v>Profit</v>
      </c>
    </row>
    <row r="9475" spans="1:14" x14ac:dyDescent="0.25">
      <c r="A9475" s="1">
        <v>43065</v>
      </c>
      <c r="B9475" s="3">
        <f t="shared" si="444"/>
        <v>2017</v>
      </c>
      <c r="C9475" s="3">
        <f t="shared" si="445"/>
        <v>11</v>
      </c>
      <c r="D9475" t="s">
        <v>1475</v>
      </c>
      <c r="E9475" t="str">
        <f t="shared" si="446"/>
        <v>Lynn Smith20171126</v>
      </c>
      <c r="F9475">
        <f>IF(COUNTIF($E$2:E9475, E9475) = 1, MAX($F$1:F9474) + 1, INDEX($F$1:F9474, MATCH(E9475, $E$1:E9474, 0)))</f>
        <v>4740</v>
      </c>
      <c r="G9475" t="s">
        <v>186</v>
      </c>
      <c r="H9475" t="s">
        <v>34</v>
      </c>
      <c r="I9475" t="s">
        <v>47</v>
      </c>
      <c r="J9475" t="s">
        <v>2008</v>
      </c>
      <c r="K9475" s="17">
        <v>126.3</v>
      </c>
      <c r="L9475" s="17">
        <v>3</v>
      </c>
      <c r="M9475" s="17">
        <v>40.42</v>
      </c>
      <c r="N9475" s="17" t="str">
        <f>IF(SalesData[[#This Row],[Profit]]&gt;0,"Profit","Loss")</f>
        <v>Profit</v>
      </c>
    </row>
    <row r="9476" spans="1:14" x14ac:dyDescent="0.25">
      <c r="A9476" s="1">
        <v>43065</v>
      </c>
      <c r="B9476" s="3">
        <f t="shared" si="444"/>
        <v>2017</v>
      </c>
      <c r="C9476" s="3">
        <f t="shared" si="445"/>
        <v>11</v>
      </c>
      <c r="D9476" t="s">
        <v>1475</v>
      </c>
      <c r="E9476" t="str">
        <f t="shared" si="446"/>
        <v>Lynn Smith20171126</v>
      </c>
      <c r="F9476">
        <f>IF(COUNTIF($E$2:E9476, E9476) = 1, MAX($F$1:F9475) + 1, INDEX($F$1:F9475, MATCH(E9476, $E$1:E9475, 0)))</f>
        <v>4740</v>
      </c>
      <c r="G9476" t="s">
        <v>186</v>
      </c>
      <c r="H9476" t="s">
        <v>39</v>
      </c>
      <c r="I9476" t="s">
        <v>52</v>
      </c>
      <c r="J9476" t="s">
        <v>1169</v>
      </c>
      <c r="K9476" s="17">
        <v>38.04</v>
      </c>
      <c r="L9476" s="17">
        <v>2</v>
      </c>
      <c r="M9476" s="17">
        <v>12.17</v>
      </c>
      <c r="N9476" s="17" t="str">
        <f>IF(SalesData[[#This Row],[Profit]]&gt;0,"Profit","Loss")</f>
        <v>Profit</v>
      </c>
    </row>
    <row r="9477" spans="1:14" x14ac:dyDescent="0.25">
      <c r="A9477" s="1">
        <v>43065</v>
      </c>
      <c r="B9477" s="3">
        <f t="shared" si="444"/>
        <v>2017</v>
      </c>
      <c r="C9477" s="3">
        <f t="shared" si="445"/>
        <v>11</v>
      </c>
      <c r="D9477" t="s">
        <v>760</v>
      </c>
      <c r="E9477" t="str">
        <f t="shared" si="446"/>
        <v>Liz Thompson20171126</v>
      </c>
      <c r="F9477">
        <f>IF(COUNTIF($E$2:E9477, E9477) = 1, MAX($F$1:F9476) + 1, INDEX($F$1:F9476, MATCH(E9477, $E$1:E9476, 0)))</f>
        <v>4741</v>
      </c>
      <c r="G9477" t="s">
        <v>78</v>
      </c>
      <c r="H9477" t="s">
        <v>39</v>
      </c>
      <c r="I9477" t="s">
        <v>40</v>
      </c>
      <c r="J9477" t="s">
        <v>707</v>
      </c>
      <c r="K9477" s="17">
        <v>220.75</v>
      </c>
      <c r="L9477" s="17">
        <v>8</v>
      </c>
      <c r="M9477" s="17">
        <v>-40.47</v>
      </c>
      <c r="N9477" s="17" t="str">
        <f>IF(SalesData[[#This Row],[Profit]]&gt;0,"Profit","Loss")</f>
        <v>Loss</v>
      </c>
    </row>
    <row r="9478" spans="1:14" x14ac:dyDescent="0.25">
      <c r="A9478" s="1">
        <v>43065</v>
      </c>
      <c r="B9478" s="3">
        <f t="shared" si="444"/>
        <v>2017</v>
      </c>
      <c r="C9478" s="3">
        <f t="shared" si="445"/>
        <v>11</v>
      </c>
      <c r="D9478" t="s">
        <v>1631</v>
      </c>
      <c r="E9478" t="str">
        <f t="shared" si="446"/>
        <v>Adam Hart20171126</v>
      </c>
      <c r="F9478">
        <f>IF(COUNTIF($E$2:E9478, E9478) = 1, MAX($F$1:F9477) + 1, INDEX($F$1:F9477, MATCH(E9478, $E$1:E9477, 0)))</f>
        <v>4742</v>
      </c>
      <c r="G9478" t="s">
        <v>30</v>
      </c>
      <c r="H9478" t="s">
        <v>11</v>
      </c>
      <c r="I9478" t="s">
        <v>24</v>
      </c>
      <c r="J9478" t="s">
        <v>577</v>
      </c>
      <c r="K9478" s="17">
        <v>12.84</v>
      </c>
      <c r="L9478" s="17">
        <v>3</v>
      </c>
      <c r="M9478" s="17">
        <v>3.72</v>
      </c>
      <c r="N9478" s="17" t="str">
        <f>IF(SalesData[[#This Row],[Profit]]&gt;0,"Profit","Loss")</f>
        <v>Profit</v>
      </c>
    </row>
    <row r="9479" spans="1:14" x14ac:dyDescent="0.25">
      <c r="A9479" s="1">
        <v>43065</v>
      </c>
      <c r="B9479" s="3">
        <f t="shared" si="444"/>
        <v>2017</v>
      </c>
      <c r="C9479" s="3">
        <f t="shared" si="445"/>
        <v>11</v>
      </c>
      <c r="D9479" t="s">
        <v>1186</v>
      </c>
      <c r="E9479" t="str">
        <f t="shared" si="446"/>
        <v>Corey Catlett20171126</v>
      </c>
      <c r="F9479">
        <f>IF(COUNTIF($E$2:E9479, E9479) = 1, MAX($F$1:F9478) + 1, INDEX($F$1:F9478, MATCH(E9479, $E$1:E9478, 0)))</f>
        <v>4743</v>
      </c>
      <c r="G9479" t="s">
        <v>78</v>
      </c>
      <c r="H9479" t="s">
        <v>11</v>
      </c>
      <c r="I9479" t="s">
        <v>92</v>
      </c>
      <c r="J9479" t="s">
        <v>2273</v>
      </c>
      <c r="K9479" s="17">
        <v>52.27</v>
      </c>
      <c r="L9479" s="17">
        <v>3</v>
      </c>
      <c r="M9479" s="17">
        <v>9.8000000000000007</v>
      </c>
      <c r="N9479" s="17" t="str">
        <f>IF(SalesData[[#This Row],[Profit]]&gt;0,"Profit","Loss")</f>
        <v>Profit</v>
      </c>
    </row>
    <row r="9480" spans="1:14" x14ac:dyDescent="0.25">
      <c r="A9480" s="1">
        <v>43065</v>
      </c>
      <c r="B9480" s="3">
        <f t="shared" si="444"/>
        <v>2017</v>
      </c>
      <c r="C9480" s="3">
        <f t="shared" si="445"/>
        <v>11</v>
      </c>
      <c r="D9480" t="s">
        <v>1186</v>
      </c>
      <c r="E9480" t="str">
        <f t="shared" si="446"/>
        <v>Corey Catlett20171126</v>
      </c>
      <c r="F9480">
        <f>IF(COUNTIF($E$2:E9480, E9480) = 1, MAX($F$1:F9479) + 1, INDEX($F$1:F9479, MATCH(E9480, $E$1:E9479, 0)))</f>
        <v>4743</v>
      </c>
      <c r="G9480" t="s">
        <v>78</v>
      </c>
      <c r="H9480" t="s">
        <v>11</v>
      </c>
      <c r="I9480" t="s">
        <v>92</v>
      </c>
      <c r="J9480" t="s">
        <v>1080</v>
      </c>
      <c r="K9480" s="17">
        <v>213.14</v>
      </c>
      <c r="L9480" s="17">
        <v>7</v>
      </c>
      <c r="M9480" s="17">
        <v>23.98</v>
      </c>
      <c r="N9480" s="17" t="str">
        <f>IF(SalesData[[#This Row],[Profit]]&gt;0,"Profit","Loss")</f>
        <v>Profit</v>
      </c>
    </row>
    <row r="9481" spans="1:14" x14ac:dyDescent="0.25">
      <c r="A9481" s="1">
        <v>43065</v>
      </c>
      <c r="B9481" s="3">
        <f t="shared" si="444"/>
        <v>2017</v>
      </c>
      <c r="C9481" s="3">
        <f t="shared" si="445"/>
        <v>11</v>
      </c>
      <c r="D9481" t="s">
        <v>1920</v>
      </c>
      <c r="E9481" t="str">
        <f t="shared" si="446"/>
        <v>Guy Thornton20171126</v>
      </c>
      <c r="F9481">
        <f>IF(COUNTIF($E$2:E9481, E9481) = 1, MAX($F$1:F9480) + 1, INDEX($F$1:F9480, MATCH(E9481, $E$1:E9480, 0)))</f>
        <v>4744</v>
      </c>
      <c r="G9481" t="s">
        <v>15</v>
      </c>
      <c r="H9481" t="s">
        <v>11</v>
      </c>
      <c r="I9481" t="s">
        <v>20</v>
      </c>
      <c r="J9481" t="s">
        <v>1029</v>
      </c>
      <c r="K9481" s="17">
        <v>33.57</v>
      </c>
      <c r="L9481" s="17">
        <v>8</v>
      </c>
      <c r="M9481" s="17">
        <v>-53.71</v>
      </c>
      <c r="N9481" s="17" t="str">
        <f>IF(SalesData[[#This Row],[Profit]]&gt;0,"Profit","Loss")</f>
        <v>Loss</v>
      </c>
    </row>
    <row r="9482" spans="1:14" x14ac:dyDescent="0.25">
      <c r="A9482" s="1">
        <v>43065</v>
      </c>
      <c r="B9482" s="3">
        <f t="shared" si="444"/>
        <v>2017</v>
      </c>
      <c r="C9482" s="3">
        <f t="shared" si="445"/>
        <v>11</v>
      </c>
      <c r="D9482" t="s">
        <v>696</v>
      </c>
      <c r="E9482" t="str">
        <f t="shared" si="446"/>
        <v>Frank Gastineau20171126</v>
      </c>
      <c r="F9482">
        <f>IF(COUNTIF($E$2:E9482, E9482) = 1, MAX($F$1:F9481) + 1, INDEX($F$1:F9481, MATCH(E9482, $E$1:E9481, 0)))</f>
        <v>4745</v>
      </c>
      <c r="G9482" t="s">
        <v>149</v>
      </c>
      <c r="H9482" t="s">
        <v>11</v>
      </c>
      <c r="I9482" t="s">
        <v>92</v>
      </c>
      <c r="J9482" t="s">
        <v>1250</v>
      </c>
      <c r="K9482" s="17">
        <v>58.73</v>
      </c>
      <c r="L9482" s="17">
        <v>7</v>
      </c>
      <c r="M9482" s="17">
        <v>14.68</v>
      </c>
      <c r="N9482" s="17" t="str">
        <f>IF(SalesData[[#This Row],[Profit]]&gt;0,"Profit","Loss")</f>
        <v>Profit</v>
      </c>
    </row>
    <row r="9483" spans="1:14" x14ac:dyDescent="0.25">
      <c r="A9483" s="1">
        <v>43065</v>
      </c>
      <c r="B9483" s="3">
        <f t="shared" si="444"/>
        <v>2017</v>
      </c>
      <c r="C9483" s="3">
        <f t="shared" si="445"/>
        <v>11</v>
      </c>
      <c r="D9483" t="s">
        <v>696</v>
      </c>
      <c r="E9483" t="str">
        <f t="shared" si="446"/>
        <v>Frank Gastineau20171126</v>
      </c>
      <c r="F9483">
        <f>IF(COUNTIF($E$2:E9483, E9483) = 1, MAX($F$1:F9482) + 1, INDEX($F$1:F9482, MATCH(E9483, $E$1:E9482, 0)))</f>
        <v>4745</v>
      </c>
      <c r="G9483" t="s">
        <v>149</v>
      </c>
      <c r="H9483" t="s">
        <v>11</v>
      </c>
      <c r="I9483" t="s">
        <v>20</v>
      </c>
      <c r="J9483" t="s">
        <v>1896</v>
      </c>
      <c r="K9483" s="17">
        <v>93.34</v>
      </c>
      <c r="L9483" s="17">
        <v>4</v>
      </c>
      <c r="M9483" s="17">
        <v>32.67</v>
      </c>
      <c r="N9483" s="17" t="str">
        <f>IF(SalesData[[#This Row],[Profit]]&gt;0,"Profit","Loss")</f>
        <v>Profit</v>
      </c>
    </row>
    <row r="9484" spans="1:14" x14ac:dyDescent="0.25">
      <c r="A9484" s="1">
        <v>43065</v>
      </c>
      <c r="B9484" s="3">
        <f t="shared" si="444"/>
        <v>2017</v>
      </c>
      <c r="C9484" s="3">
        <f t="shared" si="445"/>
        <v>11</v>
      </c>
      <c r="D9484" t="s">
        <v>2385</v>
      </c>
      <c r="E9484" t="str">
        <f t="shared" si="446"/>
        <v>Tonja Turnell20171126</v>
      </c>
      <c r="F9484">
        <f>IF(COUNTIF($E$2:E9484, E9484) = 1, MAX($F$1:F9483) + 1, INDEX($F$1:F9483, MATCH(E9484, $E$1:E9483, 0)))</f>
        <v>4746</v>
      </c>
      <c r="G9484" t="s">
        <v>129</v>
      </c>
      <c r="H9484" t="s">
        <v>34</v>
      </c>
      <c r="I9484" t="s">
        <v>145</v>
      </c>
      <c r="J9484" t="s">
        <v>473</v>
      </c>
      <c r="K9484" s="17">
        <v>257.94</v>
      </c>
      <c r="L9484" s="17">
        <v>3</v>
      </c>
      <c r="M9484" s="17">
        <v>67.06</v>
      </c>
      <c r="N9484" s="17" t="str">
        <f>IF(SalesData[[#This Row],[Profit]]&gt;0,"Profit","Loss")</f>
        <v>Profit</v>
      </c>
    </row>
    <row r="9485" spans="1:14" x14ac:dyDescent="0.25">
      <c r="A9485" s="1">
        <v>43065</v>
      </c>
      <c r="B9485" s="3">
        <f t="shared" si="444"/>
        <v>2017</v>
      </c>
      <c r="C9485" s="3">
        <f t="shared" si="445"/>
        <v>11</v>
      </c>
      <c r="D9485" t="s">
        <v>2385</v>
      </c>
      <c r="E9485" t="str">
        <f t="shared" si="446"/>
        <v>Tonja Turnell20171126</v>
      </c>
      <c r="F9485">
        <f>IF(COUNTIF($E$2:E9485, E9485) = 1, MAX($F$1:F9484) + 1, INDEX($F$1:F9484, MATCH(E9485, $E$1:E9484, 0)))</f>
        <v>4746</v>
      </c>
      <c r="G9485" t="s">
        <v>129</v>
      </c>
      <c r="H9485" t="s">
        <v>39</v>
      </c>
      <c r="I9485" t="s">
        <v>40</v>
      </c>
      <c r="J9485" t="s">
        <v>2193</v>
      </c>
      <c r="K9485" s="17">
        <v>1879.96</v>
      </c>
      <c r="L9485" s="17">
        <v>4</v>
      </c>
      <c r="M9485" s="17">
        <v>545.19000000000005</v>
      </c>
      <c r="N9485" s="17" t="str">
        <f>IF(SalesData[[#This Row],[Profit]]&gt;0,"Profit","Loss")</f>
        <v>Profit</v>
      </c>
    </row>
    <row r="9486" spans="1:14" x14ac:dyDescent="0.25">
      <c r="A9486" s="1">
        <v>43065</v>
      </c>
      <c r="B9486" s="3">
        <f t="shared" si="444"/>
        <v>2017</v>
      </c>
      <c r="C9486" s="3">
        <f t="shared" si="445"/>
        <v>11</v>
      </c>
      <c r="D9486" t="s">
        <v>2385</v>
      </c>
      <c r="E9486" t="str">
        <f t="shared" si="446"/>
        <v>Tonja Turnell20171126</v>
      </c>
      <c r="F9486">
        <f>IF(COUNTIF($E$2:E9486, E9486) = 1, MAX($F$1:F9485) + 1, INDEX($F$1:F9485, MATCH(E9486, $E$1:E9485, 0)))</f>
        <v>4746</v>
      </c>
      <c r="G9486" t="s">
        <v>129</v>
      </c>
      <c r="H9486" t="s">
        <v>34</v>
      </c>
      <c r="I9486" t="s">
        <v>47</v>
      </c>
      <c r="J9486" t="s">
        <v>365</v>
      </c>
      <c r="K9486" s="17">
        <v>27.46</v>
      </c>
      <c r="L9486" s="17">
        <v>2</v>
      </c>
      <c r="M9486" s="17">
        <v>9.89</v>
      </c>
      <c r="N9486" s="17" t="str">
        <f>IF(SalesData[[#This Row],[Profit]]&gt;0,"Profit","Loss")</f>
        <v>Profit</v>
      </c>
    </row>
    <row r="9487" spans="1:14" x14ac:dyDescent="0.25">
      <c r="A9487" s="1">
        <v>43065</v>
      </c>
      <c r="B9487" s="3">
        <f t="shared" si="444"/>
        <v>2017</v>
      </c>
      <c r="C9487" s="3">
        <f t="shared" si="445"/>
        <v>11</v>
      </c>
      <c r="D9487" t="s">
        <v>2385</v>
      </c>
      <c r="E9487" t="str">
        <f t="shared" si="446"/>
        <v>Tonja Turnell20171126</v>
      </c>
      <c r="F9487">
        <f>IF(COUNTIF($E$2:E9487, E9487) = 1, MAX($F$1:F9486) + 1, INDEX($F$1:F9486, MATCH(E9487, $E$1:E9486, 0)))</f>
        <v>4746</v>
      </c>
      <c r="G9487" t="s">
        <v>129</v>
      </c>
      <c r="H9487" t="s">
        <v>39</v>
      </c>
      <c r="I9487" t="s">
        <v>40</v>
      </c>
      <c r="J9487" t="s">
        <v>415</v>
      </c>
      <c r="K9487" s="17">
        <v>89.98</v>
      </c>
      <c r="L9487" s="17">
        <v>2</v>
      </c>
      <c r="M9487" s="17">
        <v>43.19</v>
      </c>
      <c r="N9487" s="17" t="str">
        <f>IF(SalesData[[#This Row],[Profit]]&gt;0,"Profit","Loss")</f>
        <v>Profit</v>
      </c>
    </row>
    <row r="9488" spans="1:14" x14ac:dyDescent="0.25">
      <c r="A9488" s="1">
        <v>43065</v>
      </c>
      <c r="B9488" s="3">
        <f t="shared" si="444"/>
        <v>2017</v>
      </c>
      <c r="C9488" s="3">
        <f t="shared" si="445"/>
        <v>11</v>
      </c>
      <c r="D9488" t="s">
        <v>2385</v>
      </c>
      <c r="E9488" t="str">
        <f t="shared" si="446"/>
        <v>Tonja Turnell20171126</v>
      </c>
      <c r="F9488">
        <f>IF(COUNTIF($E$2:E9488, E9488) = 1, MAX($F$1:F9487) + 1, INDEX($F$1:F9487, MATCH(E9488, $E$1:E9487, 0)))</f>
        <v>4746</v>
      </c>
      <c r="G9488" t="s">
        <v>129</v>
      </c>
      <c r="H9488" t="s">
        <v>34</v>
      </c>
      <c r="I9488" t="s">
        <v>35</v>
      </c>
      <c r="J9488" t="s">
        <v>1237</v>
      </c>
      <c r="K9488" s="17">
        <v>828.6</v>
      </c>
      <c r="L9488" s="17">
        <v>3</v>
      </c>
      <c r="M9488" s="17">
        <v>240.29</v>
      </c>
      <c r="N9488" s="17" t="str">
        <f>IF(SalesData[[#This Row],[Profit]]&gt;0,"Profit","Loss")</f>
        <v>Profit</v>
      </c>
    </row>
    <row r="9489" spans="1:14" x14ac:dyDescent="0.25">
      <c r="A9489" s="1">
        <v>43065</v>
      </c>
      <c r="B9489" s="3">
        <f t="shared" si="444"/>
        <v>2017</v>
      </c>
      <c r="C9489" s="3">
        <f t="shared" si="445"/>
        <v>11</v>
      </c>
      <c r="D9489" t="s">
        <v>204</v>
      </c>
      <c r="E9489" t="str">
        <f t="shared" si="446"/>
        <v>Michael Nguyen20171126</v>
      </c>
      <c r="F9489">
        <f>IF(COUNTIF($E$2:E9489, E9489) = 1, MAX($F$1:F9488) + 1, INDEX($F$1:F9488, MATCH(E9489, $E$1:E9488, 0)))</f>
        <v>4747</v>
      </c>
      <c r="G9489" t="s">
        <v>149</v>
      </c>
      <c r="H9489" t="s">
        <v>39</v>
      </c>
      <c r="I9489" t="s">
        <v>40</v>
      </c>
      <c r="J9489" t="s">
        <v>2026</v>
      </c>
      <c r="K9489" s="17">
        <v>979.95</v>
      </c>
      <c r="L9489" s="17">
        <v>5</v>
      </c>
      <c r="M9489" s="17">
        <v>264.58999999999997</v>
      </c>
      <c r="N9489" s="17" t="str">
        <f>IF(SalesData[[#This Row],[Profit]]&gt;0,"Profit","Loss")</f>
        <v>Profit</v>
      </c>
    </row>
    <row r="9490" spans="1:14" x14ac:dyDescent="0.25">
      <c r="A9490" s="1">
        <v>43065</v>
      </c>
      <c r="B9490" s="3">
        <f t="shared" si="444"/>
        <v>2017</v>
      </c>
      <c r="C9490" s="3">
        <f t="shared" si="445"/>
        <v>11</v>
      </c>
      <c r="D9490" t="s">
        <v>204</v>
      </c>
      <c r="E9490" t="str">
        <f t="shared" si="446"/>
        <v>Michael Nguyen20171126</v>
      </c>
      <c r="F9490">
        <f>IF(COUNTIF($E$2:E9490, E9490) = 1, MAX($F$1:F9489) + 1, INDEX($F$1:F9489, MATCH(E9490, $E$1:E9489, 0)))</f>
        <v>4747</v>
      </c>
      <c r="G9490" t="s">
        <v>149</v>
      </c>
      <c r="H9490" t="s">
        <v>34</v>
      </c>
      <c r="I9490" t="s">
        <v>47</v>
      </c>
      <c r="J9490" t="s">
        <v>1037</v>
      </c>
      <c r="K9490" s="17">
        <v>135.30000000000001</v>
      </c>
      <c r="L9490" s="17">
        <v>5</v>
      </c>
      <c r="M9490" s="17">
        <v>37.880000000000003</v>
      </c>
      <c r="N9490" s="17" t="str">
        <f>IF(SalesData[[#This Row],[Profit]]&gt;0,"Profit","Loss")</f>
        <v>Profit</v>
      </c>
    </row>
    <row r="9491" spans="1:14" x14ac:dyDescent="0.25">
      <c r="A9491" s="1">
        <v>43066</v>
      </c>
      <c r="B9491" s="3">
        <f t="shared" si="444"/>
        <v>2017</v>
      </c>
      <c r="C9491" s="3">
        <f t="shared" si="445"/>
        <v>11</v>
      </c>
      <c r="D9491" t="s">
        <v>923</v>
      </c>
      <c r="E9491" t="str">
        <f t="shared" si="446"/>
        <v>Brian Moss20171127</v>
      </c>
      <c r="F9491">
        <f>IF(COUNTIF($E$2:E9491, E9491) = 1, MAX($F$1:F9490) + 1, INDEX($F$1:F9490, MATCH(E9491, $E$1:E9490, 0)))</f>
        <v>4748</v>
      </c>
      <c r="G9491" t="s">
        <v>157</v>
      </c>
      <c r="H9491" t="s">
        <v>34</v>
      </c>
      <c r="I9491" t="s">
        <v>47</v>
      </c>
      <c r="J9491" t="s">
        <v>535</v>
      </c>
      <c r="K9491" s="17">
        <v>46.94</v>
      </c>
      <c r="L9491" s="17">
        <v>1</v>
      </c>
      <c r="M9491" s="17">
        <v>19.25</v>
      </c>
      <c r="N9491" s="17" t="str">
        <f>IF(SalesData[[#This Row],[Profit]]&gt;0,"Profit","Loss")</f>
        <v>Profit</v>
      </c>
    </row>
    <row r="9492" spans="1:14" x14ac:dyDescent="0.25">
      <c r="A9492" s="1">
        <v>43066</v>
      </c>
      <c r="B9492" s="3">
        <f t="shared" si="444"/>
        <v>2017</v>
      </c>
      <c r="C9492" s="3">
        <f t="shared" si="445"/>
        <v>11</v>
      </c>
      <c r="D9492" t="s">
        <v>923</v>
      </c>
      <c r="E9492" t="str">
        <f t="shared" si="446"/>
        <v>Brian Moss20171127</v>
      </c>
      <c r="F9492">
        <f>IF(COUNTIF($E$2:E9492, E9492) = 1, MAX($F$1:F9491) + 1, INDEX($F$1:F9491, MATCH(E9492, $E$1:E9491, 0)))</f>
        <v>4748</v>
      </c>
      <c r="G9492" t="s">
        <v>157</v>
      </c>
      <c r="H9492" t="s">
        <v>39</v>
      </c>
      <c r="I9492" t="s">
        <v>52</v>
      </c>
      <c r="J9492" t="s">
        <v>1690</v>
      </c>
      <c r="K9492" s="17">
        <v>143.72999999999999</v>
      </c>
      <c r="L9492" s="17">
        <v>9</v>
      </c>
      <c r="M9492" s="17">
        <v>56.05</v>
      </c>
      <c r="N9492" s="17" t="str">
        <f>IF(SalesData[[#This Row],[Profit]]&gt;0,"Profit","Loss")</f>
        <v>Profit</v>
      </c>
    </row>
    <row r="9493" spans="1:14" x14ac:dyDescent="0.25">
      <c r="A9493" s="1">
        <v>43066</v>
      </c>
      <c r="B9493" s="3">
        <f t="shared" si="444"/>
        <v>2017</v>
      </c>
      <c r="C9493" s="3">
        <f t="shared" si="445"/>
        <v>11</v>
      </c>
      <c r="D9493" t="s">
        <v>2510</v>
      </c>
      <c r="E9493" t="str">
        <f t="shared" si="446"/>
        <v>Lindsay Williams20171127</v>
      </c>
      <c r="F9493">
        <f>IF(COUNTIF($E$2:E9493, E9493) = 1, MAX($F$1:F9492) + 1, INDEX($F$1:F9492, MATCH(E9493, $E$1:E9492, 0)))</f>
        <v>4749</v>
      </c>
      <c r="G9493" t="s">
        <v>27</v>
      </c>
      <c r="H9493" t="s">
        <v>11</v>
      </c>
      <c r="I9493" t="s">
        <v>12</v>
      </c>
      <c r="J9493" t="s">
        <v>2167</v>
      </c>
      <c r="K9493" s="17">
        <v>244.55</v>
      </c>
      <c r="L9493" s="17">
        <v>5</v>
      </c>
      <c r="M9493" s="17">
        <v>114.94</v>
      </c>
      <c r="N9493" s="17" t="str">
        <f>IF(SalesData[[#This Row],[Profit]]&gt;0,"Profit","Loss")</f>
        <v>Profit</v>
      </c>
    </row>
    <row r="9494" spans="1:14" x14ac:dyDescent="0.25">
      <c r="A9494" s="1">
        <v>43066</v>
      </c>
      <c r="B9494" s="3">
        <f t="shared" si="444"/>
        <v>2017</v>
      </c>
      <c r="C9494" s="3">
        <f t="shared" si="445"/>
        <v>11</v>
      </c>
      <c r="D9494" t="s">
        <v>2510</v>
      </c>
      <c r="E9494" t="str">
        <f t="shared" si="446"/>
        <v>Lindsay Williams20171127</v>
      </c>
      <c r="F9494">
        <f>IF(COUNTIF($E$2:E9494, E9494) = 1, MAX($F$1:F9493) + 1, INDEX($F$1:F9493, MATCH(E9494, $E$1:E9493, 0)))</f>
        <v>4749</v>
      </c>
      <c r="G9494" t="s">
        <v>27</v>
      </c>
      <c r="H9494" t="s">
        <v>39</v>
      </c>
      <c r="I9494" t="s">
        <v>52</v>
      </c>
      <c r="J9494" t="s">
        <v>213</v>
      </c>
      <c r="K9494" s="17">
        <v>166.16</v>
      </c>
      <c r="L9494" s="17">
        <v>8</v>
      </c>
      <c r="M9494" s="17">
        <v>59.82</v>
      </c>
      <c r="N9494" s="17" t="str">
        <f>IF(SalesData[[#This Row],[Profit]]&gt;0,"Profit","Loss")</f>
        <v>Profit</v>
      </c>
    </row>
    <row r="9495" spans="1:14" x14ac:dyDescent="0.25">
      <c r="A9495" s="1">
        <v>43066</v>
      </c>
      <c r="B9495" s="3">
        <f t="shared" si="444"/>
        <v>2017</v>
      </c>
      <c r="C9495" s="3">
        <f t="shared" si="445"/>
        <v>11</v>
      </c>
      <c r="D9495" t="s">
        <v>1413</v>
      </c>
      <c r="E9495" t="str">
        <f t="shared" si="446"/>
        <v>Doug Bickford20171127</v>
      </c>
      <c r="F9495">
        <f>IF(COUNTIF($E$2:E9495, E9495) = 1, MAX($F$1:F9494) + 1, INDEX($F$1:F9494, MATCH(E9495, $E$1:E9494, 0)))</f>
        <v>4750</v>
      </c>
      <c r="G9495" t="s">
        <v>245</v>
      </c>
      <c r="H9495" t="s">
        <v>11</v>
      </c>
      <c r="I9495" t="s">
        <v>24</v>
      </c>
      <c r="J9495" t="s">
        <v>2670</v>
      </c>
      <c r="K9495" s="17">
        <v>8.76</v>
      </c>
      <c r="L9495" s="17">
        <v>5</v>
      </c>
      <c r="M9495" s="17">
        <v>0.77</v>
      </c>
      <c r="N9495" s="17" t="str">
        <f>IF(SalesData[[#This Row],[Profit]]&gt;0,"Profit","Loss")</f>
        <v>Profit</v>
      </c>
    </row>
    <row r="9496" spans="1:14" x14ac:dyDescent="0.25">
      <c r="A9496" s="1">
        <v>43066</v>
      </c>
      <c r="B9496" s="3">
        <f t="shared" si="444"/>
        <v>2017</v>
      </c>
      <c r="C9496" s="3">
        <f t="shared" si="445"/>
        <v>11</v>
      </c>
      <c r="D9496" t="s">
        <v>1413</v>
      </c>
      <c r="E9496" t="str">
        <f t="shared" si="446"/>
        <v>Doug Bickford20171127</v>
      </c>
      <c r="F9496">
        <f>IF(COUNTIF($E$2:E9496, E9496) = 1, MAX($F$1:F9495) + 1, INDEX($F$1:F9495, MATCH(E9496, $E$1:E9495, 0)))</f>
        <v>4750</v>
      </c>
      <c r="G9496" t="s">
        <v>245</v>
      </c>
      <c r="H9496" t="s">
        <v>11</v>
      </c>
      <c r="I9496" t="s">
        <v>92</v>
      </c>
      <c r="J9496" t="s">
        <v>1888</v>
      </c>
      <c r="K9496" s="17">
        <v>43.58</v>
      </c>
      <c r="L9496" s="17">
        <v>1</v>
      </c>
      <c r="M9496" s="17">
        <v>4.3600000000000003</v>
      </c>
      <c r="N9496" s="17" t="str">
        <f>IF(SalesData[[#This Row],[Profit]]&gt;0,"Profit","Loss")</f>
        <v>Profit</v>
      </c>
    </row>
    <row r="9497" spans="1:14" x14ac:dyDescent="0.25">
      <c r="A9497" s="1">
        <v>43066</v>
      </c>
      <c r="B9497" s="3">
        <f t="shared" si="444"/>
        <v>2017</v>
      </c>
      <c r="C9497" s="3">
        <f t="shared" si="445"/>
        <v>11</v>
      </c>
      <c r="D9497" t="s">
        <v>2094</v>
      </c>
      <c r="E9497" t="str">
        <f t="shared" si="446"/>
        <v>Bill Donatelli20171127</v>
      </c>
      <c r="F9497">
        <f>IF(COUNTIF($E$2:E9497, E9497) = 1, MAX($F$1:F9496) + 1, INDEX($F$1:F9496, MATCH(E9497, $E$1:E9496, 0)))</f>
        <v>4751</v>
      </c>
      <c r="G9497" t="s">
        <v>27</v>
      </c>
      <c r="H9497" t="s">
        <v>11</v>
      </c>
      <c r="I9497" t="s">
        <v>20</v>
      </c>
      <c r="J9497" t="s">
        <v>1123</v>
      </c>
      <c r="K9497" s="17">
        <v>117.49</v>
      </c>
      <c r="L9497" s="17">
        <v>7</v>
      </c>
      <c r="M9497" s="17">
        <v>41.12</v>
      </c>
      <c r="N9497" s="17" t="str">
        <f>IF(SalesData[[#This Row],[Profit]]&gt;0,"Profit","Loss")</f>
        <v>Profit</v>
      </c>
    </row>
    <row r="9498" spans="1:14" x14ac:dyDescent="0.25">
      <c r="A9498" s="1">
        <v>43066</v>
      </c>
      <c r="B9498" s="3">
        <f t="shared" si="444"/>
        <v>2017</v>
      </c>
      <c r="C9498" s="3">
        <f t="shared" si="445"/>
        <v>11</v>
      </c>
      <c r="D9498" t="s">
        <v>2094</v>
      </c>
      <c r="E9498" t="str">
        <f t="shared" si="446"/>
        <v>Bill Donatelli20171127</v>
      </c>
      <c r="F9498">
        <f>IF(COUNTIF($E$2:E9498, E9498) = 1, MAX($F$1:F9497) + 1, INDEX($F$1:F9497, MATCH(E9498, $E$1:E9497, 0)))</f>
        <v>4751</v>
      </c>
      <c r="G9498" t="s">
        <v>27</v>
      </c>
      <c r="H9498" t="s">
        <v>34</v>
      </c>
      <c r="I9498" t="s">
        <v>47</v>
      </c>
      <c r="J9498" t="s">
        <v>2121</v>
      </c>
      <c r="K9498" s="17">
        <v>18.84</v>
      </c>
      <c r="L9498" s="17">
        <v>3</v>
      </c>
      <c r="M9498" s="17">
        <v>6.03</v>
      </c>
      <c r="N9498" s="17" t="str">
        <f>IF(SalesData[[#This Row],[Profit]]&gt;0,"Profit","Loss")</f>
        <v>Profit</v>
      </c>
    </row>
    <row r="9499" spans="1:14" x14ac:dyDescent="0.25">
      <c r="A9499" s="1">
        <v>43066</v>
      </c>
      <c r="B9499" s="3">
        <f t="shared" si="444"/>
        <v>2017</v>
      </c>
      <c r="C9499" s="3">
        <f t="shared" si="445"/>
        <v>11</v>
      </c>
      <c r="D9499" t="s">
        <v>2323</v>
      </c>
      <c r="E9499" t="str">
        <f t="shared" si="446"/>
        <v>Doug O'Connell20171127</v>
      </c>
      <c r="F9499">
        <f>IF(COUNTIF($E$2:E9499, E9499) = 1, MAX($F$1:F9498) + 1, INDEX($F$1:F9498, MATCH(E9499, $E$1:E9498, 0)))</f>
        <v>4752</v>
      </c>
      <c r="G9499" t="s">
        <v>27</v>
      </c>
      <c r="H9499" t="s">
        <v>39</v>
      </c>
      <c r="I9499" t="s">
        <v>40</v>
      </c>
      <c r="J9499" t="s">
        <v>391</v>
      </c>
      <c r="K9499" s="17">
        <v>57.57</v>
      </c>
      <c r="L9499" s="17">
        <v>4</v>
      </c>
      <c r="M9499" s="17">
        <v>5.76</v>
      </c>
      <c r="N9499" s="17" t="str">
        <f>IF(SalesData[[#This Row],[Profit]]&gt;0,"Profit","Loss")</f>
        <v>Profit</v>
      </c>
    </row>
    <row r="9500" spans="1:14" x14ac:dyDescent="0.25">
      <c r="A9500" s="1">
        <v>43066</v>
      </c>
      <c r="B9500" s="3">
        <f t="shared" si="444"/>
        <v>2017</v>
      </c>
      <c r="C9500" s="3">
        <f t="shared" si="445"/>
        <v>11</v>
      </c>
      <c r="D9500" t="s">
        <v>712</v>
      </c>
      <c r="E9500" t="str">
        <f t="shared" si="446"/>
        <v>Resi PÃ¶lking20171127</v>
      </c>
      <c r="F9500">
        <f>IF(COUNTIF($E$2:E9500, E9500) = 1, MAX($F$1:F9499) + 1, INDEX($F$1:F9499, MATCH(E9500, $E$1:E9499, 0)))</f>
        <v>4753</v>
      </c>
      <c r="G9500" t="s">
        <v>149</v>
      </c>
      <c r="H9500" t="s">
        <v>11</v>
      </c>
      <c r="I9500" t="s">
        <v>24</v>
      </c>
      <c r="J9500" t="s">
        <v>361</v>
      </c>
      <c r="K9500" s="17">
        <v>6.99</v>
      </c>
      <c r="L9500" s="17">
        <v>3</v>
      </c>
      <c r="M9500" s="17">
        <v>2.0299999999999998</v>
      </c>
      <c r="N9500" s="17" t="str">
        <f>IF(SalesData[[#This Row],[Profit]]&gt;0,"Profit","Loss")</f>
        <v>Profit</v>
      </c>
    </row>
    <row r="9501" spans="1:14" x14ac:dyDescent="0.25">
      <c r="A9501" s="1">
        <v>43066</v>
      </c>
      <c r="B9501" s="3">
        <f t="shared" si="444"/>
        <v>2017</v>
      </c>
      <c r="C9501" s="3">
        <f t="shared" si="445"/>
        <v>11</v>
      </c>
      <c r="D9501" t="s">
        <v>712</v>
      </c>
      <c r="E9501" t="str">
        <f t="shared" si="446"/>
        <v>Resi PÃ¶lking20171127</v>
      </c>
      <c r="F9501">
        <f>IF(COUNTIF($E$2:E9501, E9501) = 1, MAX($F$1:F9500) + 1, INDEX($F$1:F9500, MATCH(E9501, $E$1:E9500, 0)))</f>
        <v>4753</v>
      </c>
      <c r="G9501" t="s">
        <v>149</v>
      </c>
      <c r="H9501" t="s">
        <v>11</v>
      </c>
      <c r="I9501" t="s">
        <v>20</v>
      </c>
      <c r="J9501" t="s">
        <v>175</v>
      </c>
      <c r="K9501" s="17">
        <v>107.42</v>
      </c>
      <c r="L9501" s="17">
        <v>6</v>
      </c>
      <c r="M9501" s="17">
        <v>36.26</v>
      </c>
      <c r="N9501" s="17" t="str">
        <f>IF(SalesData[[#This Row],[Profit]]&gt;0,"Profit","Loss")</f>
        <v>Profit</v>
      </c>
    </row>
    <row r="9502" spans="1:14" x14ac:dyDescent="0.25">
      <c r="A9502" s="1">
        <v>43066</v>
      </c>
      <c r="B9502" s="3">
        <f t="shared" si="444"/>
        <v>2017</v>
      </c>
      <c r="C9502" s="3">
        <f t="shared" si="445"/>
        <v>11</v>
      </c>
      <c r="D9502" t="s">
        <v>2252</v>
      </c>
      <c r="E9502" t="str">
        <f t="shared" si="446"/>
        <v>Justin Ritter20171127</v>
      </c>
      <c r="F9502">
        <f>IF(COUNTIF($E$2:E9502, E9502) = 1, MAX($F$1:F9501) + 1, INDEX($F$1:F9501, MATCH(E9502, $E$1:E9501, 0)))</f>
        <v>4754</v>
      </c>
      <c r="G9502" t="s">
        <v>129</v>
      </c>
      <c r="H9502" t="s">
        <v>11</v>
      </c>
      <c r="I9502" t="s">
        <v>12</v>
      </c>
      <c r="J9502" t="s">
        <v>335</v>
      </c>
      <c r="K9502" s="17">
        <v>158.28</v>
      </c>
      <c r="L9502" s="17">
        <v>6</v>
      </c>
      <c r="M9502" s="17">
        <v>72.81</v>
      </c>
      <c r="N9502" s="17" t="str">
        <f>IF(SalesData[[#This Row],[Profit]]&gt;0,"Profit","Loss")</f>
        <v>Profit</v>
      </c>
    </row>
    <row r="9503" spans="1:14" x14ac:dyDescent="0.25">
      <c r="A9503" s="1">
        <v>43066</v>
      </c>
      <c r="B9503" s="3">
        <f t="shared" si="444"/>
        <v>2017</v>
      </c>
      <c r="C9503" s="3">
        <f t="shared" si="445"/>
        <v>11</v>
      </c>
      <c r="D9503" t="s">
        <v>2252</v>
      </c>
      <c r="E9503" t="str">
        <f t="shared" si="446"/>
        <v>Justin Ritter20171127</v>
      </c>
      <c r="F9503">
        <f>IF(COUNTIF($E$2:E9503, E9503) = 1, MAX($F$1:F9502) + 1, INDEX($F$1:F9502, MATCH(E9503, $E$1:E9502, 0)))</f>
        <v>4754</v>
      </c>
      <c r="G9503" t="s">
        <v>129</v>
      </c>
      <c r="H9503" t="s">
        <v>11</v>
      </c>
      <c r="I9503" t="s">
        <v>20</v>
      </c>
      <c r="J9503" t="s">
        <v>666</v>
      </c>
      <c r="K9503" s="17">
        <v>497.94</v>
      </c>
      <c r="L9503" s="17">
        <v>3</v>
      </c>
      <c r="M9503" s="17">
        <v>224.07</v>
      </c>
      <c r="N9503" s="17" t="str">
        <f>IF(SalesData[[#This Row],[Profit]]&gt;0,"Profit","Loss")</f>
        <v>Profit</v>
      </c>
    </row>
    <row r="9504" spans="1:14" x14ac:dyDescent="0.25">
      <c r="A9504" s="1">
        <v>43067</v>
      </c>
      <c r="B9504" s="3">
        <f t="shared" si="444"/>
        <v>2017</v>
      </c>
      <c r="C9504" s="3">
        <f t="shared" si="445"/>
        <v>11</v>
      </c>
      <c r="D9504" t="s">
        <v>769</v>
      </c>
      <c r="E9504" t="str">
        <f t="shared" si="446"/>
        <v>Ross Baird20171128</v>
      </c>
      <c r="F9504">
        <f>IF(COUNTIF($E$2:E9504, E9504) = 1, MAX($F$1:F9503) + 1, INDEX($F$1:F9503, MATCH(E9504, $E$1:E9503, 0)))</f>
        <v>4755</v>
      </c>
      <c r="G9504" t="s">
        <v>23</v>
      </c>
      <c r="H9504" t="s">
        <v>34</v>
      </c>
      <c r="I9504" t="s">
        <v>47</v>
      </c>
      <c r="J9504" t="s">
        <v>2442</v>
      </c>
      <c r="K9504" s="17">
        <v>516.49</v>
      </c>
      <c r="L9504" s="17">
        <v>7</v>
      </c>
      <c r="M9504" s="17">
        <v>-12.91</v>
      </c>
      <c r="N9504" s="17" t="str">
        <f>IF(SalesData[[#This Row],[Profit]]&gt;0,"Profit","Loss")</f>
        <v>Loss</v>
      </c>
    </row>
    <row r="9505" spans="1:14" x14ac:dyDescent="0.25">
      <c r="A9505" s="1">
        <v>43067</v>
      </c>
      <c r="B9505" s="3">
        <f t="shared" si="444"/>
        <v>2017</v>
      </c>
      <c r="C9505" s="3">
        <f t="shared" si="445"/>
        <v>11</v>
      </c>
      <c r="D9505" t="s">
        <v>769</v>
      </c>
      <c r="E9505" t="str">
        <f t="shared" si="446"/>
        <v>Ross Baird20171128</v>
      </c>
      <c r="F9505">
        <f>IF(COUNTIF($E$2:E9505, E9505) = 1, MAX($F$1:F9504) + 1, INDEX($F$1:F9504, MATCH(E9505, $E$1:E9504, 0)))</f>
        <v>4755</v>
      </c>
      <c r="G9505" t="s">
        <v>23</v>
      </c>
      <c r="H9505" t="s">
        <v>34</v>
      </c>
      <c r="I9505" t="s">
        <v>47</v>
      </c>
      <c r="J9505" t="s">
        <v>2372</v>
      </c>
      <c r="K9505" s="17">
        <v>1007.23</v>
      </c>
      <c r="L9505" s="17">
        <v>6</v>
      </c>
      <c r="M9505" s="17">
        <v>75.540000000000006</v>
      </c>
      <c r="N9505" s="17" t="str">
        <f>IF(SalesData[[#This Row],[Profit]]&gt;0,"Profit","Loss")</f>
        <v>Profit</v>
      </c>
    </row>
    <row r="9506" spans="1:14" x14ac:dyDescent="0.25">
      <c r="A9506" s="1">
        <v>43067</v>
      </c>
      <c r="B9506" s="3">
        <f t="shared" si="444"/>
        <v>2017</v>
      </c>
      <c r="C9506" s="3">
        <f t="shared" si="445"/>
        <v>11</v>
      </c>
      <c r="D9506" t="s">
        <v>769</v>
      </c>
      <c r="E9506" t="str">
        <f t="shared" si="446"/>
        <v>Ross Baird20171128</v>
      </c>
      <c r="F9506">
        <f>IF(COUNTIF($E$2:E9506, E9506) = 1, MAX($F$1:F9505) + 1, INDEX($F$1:F9505, MATCH(E9506, $E$1:E9505, 0)))</f>
        <v>4755</v>
      </c>
      <c r="G9506" t="s">
        <v>23</v>
      </c>
      <c r="H9506" t="s">
        <v>34</v>
      </c>
      <c r="I9506" t="s">
        <v>145</v>
      </c>
      <c r="J9506" t="s">
        <v>1226</v>
      </c>
      <c r="K9506" s="17">
        <v>2065.3200000000002</v>
      </c>
      <c r="L9506" s="17">
        <v>12</v>
      </c>
      <c r="M9506" s="17">
        <v>-619.6</v>
      </c>
      <c r="N9506" s="17" t="str">
        <f>IF(SalesData[[#This Row],[Profit]]&gt;0,"Profit","Loss")</f>
        <v>Loss</v>
      </c>
    </row>
    <row r="9507" spans="1:14" x14ac:dyDescent="0.25">
      <c r="A9507" s="1">
        <v>43067</v>
      </c>
      <c r="B9507" s="3">
        <f t="shared" si="444"/>
        <v>2017</v>
      </c>
      <c r="C9507" s="3">
        <f t="shared" si="445"/>
        <v>11</v>
      </c>
      <c r="D9507" t="s">
        <v>769</v>
      </c>
      <c r="E9507" t="str">
        <f t="shared" si="446"/>
        <v>Ross Baird20171128</v>
      </c>
      <c r="F9507">
        <f>IF(COUNTIF($E$2:E9507, E9507) = 1, MAX($F$1:F9506) + 1, INDEX($F$1:F9506, MATCH(E9507, $E$1:E9506, 0)))</f>
        <v>4755</v>
      </c>
      <c r="G9507" t="s">
        <v>23</v>
      </c>
      <c r="H9507" t="s">
        <v>11</v>
      </c>
      <c r="I9507" t="s">
        <v>12</v>
      </c>
      <c r="J9507" t="s">
        <v>1264</v>
      </c>
      <c r="K9507" s="17">
        <v>15.55</v>
      </c>
      <c r="L9507" s="17">
        <v>3</v>
      </c>
      <c r="M9507" s="17">
        <v>5.44</v>
      </c>
      <c r="N9507" s="17" t="str">
        <f>IF(SalesData[[#This Row],[Profit]]&gt;0,"Profit","Loss")</f>
        <v>Profit</v>
      </c>
    </row>
    <row r="9508" spans="1:14" x14ac:dyDescent="0.25">
      <c r="A9508" s="1">
        <v>43067</v>
      </c>
      <c r="B9508" s="3">
        <f t="shared" si="444"/>
        <v>2017</v>
      </c>
      <c r="C9508" s="3">
        <f t="shared" si="445"/>
        <v>11</v>
      </c>
      <c r="D9508" t="s">
        <v>769</v>
      </c>
      <c r="E9508" t="str">
        <f t="shared" si="446"/>
        <v>Ross Baird20171128</v>
      </c>
      <c r="F9508">
        <f>IF(COUNTIF($E$2:E9508, E9508) = 1, MAX($F$1:F9507) + 1, INDEX($F$1:F9507, MATCH(E9508, $E$1:E9507, 0)))</f>
        <v>4755</v>
      </c>
      <c r="G9508" t="s">
        <v>23</v>
      </c>
      <c r="H9508" t="s">
        <v>11</v>
      </c>
      <c r="I9508" t="s">
        <v>12</v>
      </c>
      <c r="J9508" t="s">
        <v>1591</v>
      </c>
      <c r="K9508" s="17">
        <v>25.34</v>
      </c>
      <c r="L9508" s="17">
        <v>6</v>
      </c>
      <c r="M9508" s="17">
        <v>7.92</v>
      </c>
      <c r="N9508" s="17" t="str">
        <f>IF(SalesData[[#This Row],[Profit]]&gt;0,"Profit","Loss")</f>
        <v>Profit</v>
      </c>
    </row>
    <row r="9509" spans="1:14" x14ac:dyDescent="0.25">
      <c r="A9509" s="1">
        <v>43067</v>
      </c>
      <c r="B9509" s="3">
        <f t="shared" si="444"/>
        <v>2017</v>
      </c>
      <c r="C9509" s="3">
        <f t="shared" si="445"/>
        <v>11</v>
      </c>
      <c r="D9509" t="s">
        <v>1148</v>
      </c>
      <c r="E9509" t="str">
        <f t="shared" si="446"/>
        <v>Rick Hansen20171128</v>
      </c>
      <c r="F9509">
        <f>IF(COUNTIF($E$2:E9509, E9509) = 1, MAX($F$1:F9508) + 1, INDEX($F$1:F9508, MATCH(E9509, $E$1:E9508, 0)))</f>
        <v>4756</v>
      </c>
      <c r="G9509" t="s">
        <v>278</v>
      </c>
      <c r="H9509" t="s">
        <v>11</v>
      </c>
      <c r="I9509" t="s">
        <v>12</v>
      </c>
      <c r="J9509" t="s">
        <v>457</v>
      </c>
      <c r="K9509" s="17">
        <v>88.77</v>
      </c>
      <c r="L9509" s="17">
        <v>2</v>
      </c>
      <c r="M9509" s="17">
        <v>31.07</v>
      </c>
      <c r="N9509" s="17" t="str">
        <f>IF(SalesData[[#This Row],[Profit]]&gt;0,"Profit","Loss")</f>
        <v>Profit</v>
      </c>
    </row>
    <row r="9510" spans="1:14" x14ac:dyDescent="0.25">
      <c r="A9510" s="1">
        <v>43067</v>
      </c>
      <c r="B9510" s="3">
        <f t="shared" si="444"/>
        <v>2017</v>
      </c>
      <c r="C9510" s="3">
        <f t="shared" si="445"/>
        <v>11</v>
      </c>
      <c r="D9510" t="s">
        <v>1544</v>
      </c>
      <c r="E9510" t="str">
        <f t="shared" si="446"/>
        <v>Deirdre Greer20171128</v>
      </c>
      <c r="F9510">
        <f>IF(COUNTIF($E$2:E9510, E9510) = 1, MAX($F$1:F9509) + 1, INDEX($F$1:F9509, MATCH(E9510, $E$1:E9509, 0)))</f>
        <v>4757</v>
      </c>
      <c r="G9510" t="s">
        <v>149</v>
      </c>
      <c r="H9510" t="s">
        <v>39</v>
      </c>
      <c r="I9510" t="s">
        <v>40</v>
      </c>
      <c r="J9510" t="s">
        <v>1917</v>
      </c>
      <c r="K9510" s="17">
        <v>1979.89</v>
      </c>
      <c r="L9510" s="17">
        <v>11</v>
      </c>
      <c r="M9510" s="17">
        <v>494.97</v>
      </c>
      <c r="N9510" s="17" t="str">
        <f>IF(SalesData[[#This Row],[Profit]]&gt;0,"Profit","Loss")</f>
        <v>Profit</v>
      </c>
    </row>
    <row r="9511" spans="1:14" x14ac:dyDescent="0.25">
      <c r="A9511" s="1">
        <v>43067</v>
      </c>
      <c r="B9511" s="3">
        <f t="shared" si="444"/>
        <v>2017</v>
      </c>
      <c r="C9511" s="3">
        <f t="shared" si="445"/>
        <v>11</v>
      </c>
      <c r="D9511" t="s">
        <v>1544</v>
      </c>
      <c r="E9511" t="str">
        <f t="shared" si="446"/>
        <v>Deirdre Greer20171128</v>
      </c>
      <c r="F9511">
        <f>IF(COUNTIF($E$2:E9511, E9511) = 1, MAX($F$1:F9510) + 1, INDEX($F$1:F9510, MATCH(E9511, $E$1:E9510, 0)))</f>
        <v>4757</v>
      </c>
      <c r="G9511" t="s">
        <v>149</v>
      </c>
      <c r="H9511" t="s">
        <v>11</v>
      </c>
      <c r="I9511" t="s">
        <v>63</v>
      </c>
      <c r="J9511" t="s">
        <v>2264</v>
      </c>
      <c r="K9511" s="17">
        <v>79.959999999999994</v>
      </c>
      <c r="L9511" s="17">
        <v>2</v>
      </c>
      <c r="M9511" s="17">
        <v>35.979999999999997</v>
      </c>
      <c r="N9511" s="17" t="str">
        <f>IF(SalesData[[#This Row],[Profit]]&gt;0,"Profit","Loss")</f>
        <v>Profit</v>
      </c>
    </row>
    <row r="9512" spans="1:14" x14ac:dyDescent="0.25">
      <c r="A9512" s="1">
        <v>43067</v>
      </c>
      <c r="B9512" s="3">
        <f t="shared" si="444"/>
        <v>2017</v>
      </c>
      <c r="C9512" s="3">
        <f t="shared" si="445"/>
        <v>11</v>
      </c>
      <c r="D9512" t="s">
        <v>1497</v>
      </c>
      <c r="E9512" t="str">
        <f t="shared" si="446"/>
        <v>Lindsay Shagiari20171128</v>
      </c>
      <c r="F9512">
        <f>IF(COUNTIF($E$2:E9512, E9512) = 1, MAX($F$1:F9511) + 1, INDEX($F$1:F9511, MATCH(E9512, $E$1:E9511, 0)))</f>
        <v>4758</v>
      </c>
      <c r="G9512" t="s">
        <v>531</v>
      </c>
      <c r="H9512" t="s">
        <v>11</v>
      </c>
      <c r="I9512" t="s">
        <v>24</v>
      </c>
      <c r="J9512" t="s">
        <v>890</v>
      </c>
      <c r="K9512" s="17">
        <v>1.64</v>
      </c>
      <c r="L9512" s="17">
        <v>1</v>
      </c>
      <c r="M9512" s="17">
        <v>0.74</v>
      </c>
      <c r="N9512" s="17" t="str">
        <f>IF(SalesData[[#This Row],[Profit]]&gt;0,"Profit","Loss")</f>
        <v>Profit</v>
      </c>
    </row>
    <row r="9513" spans="1:14" x14ac:dyDescent="0.25">
      <c r="A9513" s="1">
        <v>43067</v>
      </c>
      <c r="B9513" s="3">
        <f t="shared" si="444"/>
        <v>2017</v>
      </c>
      <c r="C9513" s="3">
        <f t="shared" si="445"/>
        <v>11</v>
      </c>
      <c r="D9513" t="s">
        <v>1497</v>
      </c>
      <c r="E9513" t="str">
        <f t="shared" si="446"/>
        <v>Lindsay Shagiari20171128</v>
      </c>
      <c r="F9513">
        <f>IF(COUNTIF($E$2:E9513, E9513) = 1, MAX($F$1:F9512) + 1, INDEX($F$1:F9512, MATCH(E9513, $E$1:E9512, 0)))</f>
        <v>4758</v>
      </c>
      <c r="G9513" t="s">
        <v>531</v>
      </c>
      <c r="H9513" t="s">
        <v>34</v>
      </c>
      <c r="I9513" t="s">
        <v>47</v>
      </c>
      <c r="J9513" t="s">
        <v>2372</v>
      </c>
      <c r="K9513" s="17">
        <v>1049.2</v>
      </c>
      <c r="L9513" s="17">
        <v>5</v>
      </c>
      <c r="M9513" s="17">
        <v>272.79000000000002</v>
      </c>
      <c r="N9513" s="17" t="str">
        <f>IF(SalesData[[#This Row],[Profit]]&gt;0,"Profit","Loss")</f>
        <v>Profit</v>
      </c>
    </row>
    <row r="9514" spans="1:14" x14ac:dyDescent="0.25">
      <c r="A9514" s="1">
        <v>43067</v>
      </c>
      <c r="B9514" s="3">
        <f t="shared" si="444"/>
        <v>2017</v>
      </c>
      <c r="C9514" s="3">
        <f t="shared" si="445"/>
        <v>11</v>
      </c>
      <c r="D9514" t="s">
        <v>1497</v>
      </c>
      <c r="E9514" t="str">
        <f t="shared" si="446"/>
        <v>Lindsay Shagiari20171128</v>
      </c>
      <c r="F9514">
        <f>IF(COUNTIF($E$2:E9514, E9514) = 1, MAX($F$1:F9513) + 1, INDEX($F$1:F9513, MATCH(E9514, $E$1:E9513, 0)))</f>
        <v>4758</v>
      </c>
      <c r="G9514" t="s">
        <v>531</v>
      </c>
      <c r="H9514" t="s">
        <v>34</v>
      </c>
      <c r="I9514" t="s">
        <v>47</v>
      </c>
      <c r="J9514" t="s">
        <v>1779</v>
      </c>
      <c r="K9514" s="17">
        <v>20.9</v>
      </c>
      <c r="L9514" s="17">
        <v>5</v>
      </c>
      <c r="M9514" s="17">
        <v>7.52</v>
      </c>
      <c r="N9514" s="17" t="str">
        <f>IF(SalesData[[#This Row],[Profit]]&gt;0,"Profit","Loss")</f>
        <v>Profit</v>
      </c>
    </row>
    <row r="9515" spans="1:14" x14ac:dyDescent="0.25">
      <c r="A9515" s="1">
        <v>43067</v>
      </c>
      <c r="B9515" s="3">
        <f t="shared" si="444"/>
        <v>2017</v>
      </c>
      <c r="C9515" s="3">
        <f t="shared" si="445"/>
        <v>11</v>
      </c>
      <c r="D9515" t="s">
        <v>915</v>
      </c>
      <c r="E9515" t="str">
        <f t="shared" si="446"/>
        <v>Emily Phan20171128</v>
      </c>
      <c r="F9515">
        <f>IF(COUNTIF($E$2:E9515, E9515) = 1, MAX($F$1:F9514) + 1, INDEX($F$1:F9514, MATCH(E9515, $E$1:E9514, 0)))</f>
        <v>4759</v>
      </c>
      <c r="G9515" t="s">
        <v>27</v>
      </c>
      <c r="H9515" t="s">
        <v>11</v>
      </c>
      <c r="I9515" t="s">
        <v>16</v>
      </c>
      <c r="J9515" t="s">
        <v>89</v>
      </c>
      <c r="K9515" s="17">
        <v>62.65</v>
      </c>
      <c r="L9515" s="17">
        <v>5</v>
      </c>
      <c r="M9515" s="17">
        <v>29.45</v>
      </c>
      <c r="N9515" s="17" t="str">
        <f>IF(SalesData[[#This Row],[Profit]]&gt;0,"Profit","Loss")</f>
        <v>Profit</v>
      </c>
    </row>
    <row r="9516" spans="1:14" x14ac:dyDescent="0.25">
      <c r="A9516" s="1">
        <v>43068</v>
      </c>
      <c r="B9516" s="3">
        <f t="shared" si="444"/>
        <v>2017</v>
      </c>
      <c r="C9516" s="3">
        <f t="shared" si="445"/>
        <v>11</v>
      </c>
      <c r="D9516" t="s">
        <v>677</v>
      </c>
      <c r="E9516" t="str">
        <f t="shared" si="446"/>
        <v>Ted Trevino20171129</v>
      </c>
      <c r="F9516">
        <f>IF(COUNTIF($E$2:E9516, E9516) = 1, MAX($F$1:F9515) + 1, INDEX($F$1:F9515, MATCH(E9516, $E$1:E9515, 0)))</f>
        <v>4760</v>
      </c>
      <c r="G9516" t="s">
        <v>120</v>
      </c>
      <c r="H9516" t="s">
        <v>34</v>
      </c>
      <c r="I9516" t="s">
        <v>35</v>
      </c>
      <c r="J9516" t="s">
        <v>864</v>
      </c>
      <c r="K9516" s="17">
        <v>390.37</v>
      </c>
      <c r="L9516" s="17">
        <v>2</v>
      </c>
      <c r="M9516" s="17">
        <v>48.8</v>
      </c>
      <c r="N9516" s="17" t="str">
        <f>IF(SalesData[[#This Row],[Profit]]&gt;0,"Profit","Loss")</f>
        <v>Profit</v>
      </c>
    </row>
    <row r="9517" spans="1:14" x14ac:dyDescent="0.25">
      <c r="A9517" s="1">
        <v>43068</v>
      </c>
      <c r="B9517" s="3">
        <f t="shared" si="444"/>
        <v>2017</v>
      </c>
      <c r="C9517" s="3">
        <f t="shared" si="445"/>
        <v>11</v>
      </c>
      <c r="D9517" t="s">
        <v>677</v>
      </c>
      <c r="E9517" t="str">
        <f t="shared" si="446"/>
        <v>Ted Trevino20171129</v>
      </c>
      <c r="F9517">
        <f>IF(COUNTIF($E$2:E9517, E9517) = 1, MAX($F$1:F9516) + 1, INDEX($F$1:F9516, MATCH(E9517, $E$1:E9516, 0)))</f>
        <v>4760</v>
      </c>
      <c r="G9517" t="s">
        <v>120</v>
      </c>
      <c r="H9517" t="s">
        <v>34</v>
      </c>
      <c r="I9517" t="s">
        <v>47</v>
      </c>
      <c r="J9517" t="s">
        <v>546</v>
      </c>
      <c r="K9517" s="17">
        <v>101.52</v>
      </c>
      <c r="L9517" s="17">
        <v>5</v>
      </c>
      <c r="M9517" s="17">
        <v>19.04</v>
      </c>
      <c r="N9517" s="17" t="str">
        <f>IF(SalesData[[#This Row],[Profit]]&gt;0,"Profit","Loss")</f>
        <v>Profit</v>
      </c>
    </row>
    <row r="9518" spans="1:14" x14ac:dyDescent="0.25">
      <c r="A9518" s="1">
        <v>43069</v>
      </c>
      <c r="B9518" s="3">
        <f t="shared" si="444"/>
        <v>2017</v>
      </c>
      <c r="C9518" s="3">
        <f t="shared" si="445"/>
        <v>11</v>
      </c>
      <c r="D9518" t="s">
        <v>626</v>
      </c>
      <c r="E9518" t="str">
        <f t="shared" si="446"/>
        <v>Harold Pawlan20171130</v>
      </c>
      <c r="F9518">
        <f>IF(COUNTIF($E$2:E9518, E9518) = 1, MAX($F$1:F9517) + 1, INDEX($F$1:F9517, MATCH(E9518, $E$1:E9517, 0)))</f>
        <v>4761</v>
      </c>
      <c r="G9518" t="s">
        <v>149</v>
      </c>
      <c r="H9518" t="s">
        <v>11</v>
      </c>
      <c r="I9518" t="s">
        <v>20</v>
      </c>
      <c r="J9518" t="s">
        <v>1827</v>
      </c>
      <c r="K9518" s="17">
        <v>68.47</v>
      </c>
      <c r="L9518" s="17">
        <v>3</v>
      </c>
      <c r="M9518" s="17">
        <v>23.11</v>
      </c>
      <c r="N9518" s="17" t="str">
        <f>IF(SalesData[[#This Row],[Profit]]&gt;0,"Profit","Loss")</f>
        <v>Profit</v>
      </c>
    </row>
    <row r="9519" spans="1:14" x14ac:dyDescent="0.25">
      <c r="A9519" s="1">
        <v>43069</v>
      </c>
      <c r="B9519" s="3">
        <f t="shared" si="444"/>
        <v>2017</v>
      </c>
      <c r="C9519" s="3">
        <f t="shared" si="445"/>
        <v>11</v>
      </c>
      <c r="D9519" t="s">
        <v>626</v>
      </c>
      <c r="E9519" t="str">
        <f t="shared" si="446"/>
        <v>Harold Pawlan20171130</v>
      </c>
      <c r="F9519">
        <f>IF(COUNTIF($E$2:E9519, E9519) = 1, MAX($F$1:F9518) + 1, INDEX($F$1:F9518, MATCH(E9519, $E$1:E9518, 0)))</f>
        <v>4761</v>
      </c>
      <c r="G9519" t="s">
        <v>149</v>
      </c>
      <c r="H9519" t="s">
        <v>34</v>
      </c>
      <c r="I9519" t="s">
        <v>35</v>
      </c>
      <c r="J9519" t="s">
        <v>1237</v>
      </c>
      <c r="K9519" s="17">
        <v>1242.9000000000001</v>
      </c>
      <c r="L9519" s="17">
        <v>5</v>
      </c>
      <c r="M9519" s="17">
        <v>262.39</v>
      </c>
      <c r="N9519" s="17" t="str">
        <f>IF(SalesData[[#This Row],[Profit]]&gt;0,"Profit","Loss")</f>
        <v>Profit</v>
      </c>
    </row>
    <row r="9520" spans="1:14" x14ac:dyDescent="0.25">
      <c r="A9520" s="1">
        <v>43069</v>
      </c>
      <c r="B9520" s="3">
        <f t="shared" si="444"/>
        <v>2017</v>
      </c>
      <c r="C9520" s="3">
        <f t="shared" si="445"/>
        <v>11</v>
      </c>
      <c r="D9520" t="s">
        <v>275</v>
      </c>
      <c r="E9520" t="str">
        <f t="shared" si="446"/>
        <v>Scott Williamson20171130</v>
      </c>
      <c r="F9520">
        <f>IF(COUNTIF($E$2:E9520, E9520) = 1, MAX($F$1:F9519) + 1, INDEX($F$1:F9519, MATCH(E9520, $E$1:E9519, 0)))</f>
        <v>4762</v>
      </c>
      <c r="G9520" t="s">
        <v>329</v>
      </c>
      <c r="H9520" t="s">
        <v>11</v>
      </c>
      <c r="I9520" t="s">
        <v>18</v>
      </c>
      <c r="J9520" t="s">
        <v>2338</v>
      </c>
      <c r="K9520" s="17">
        <v>173.8</v>
      </c>
      <c r="L9520" s="17">
        <v>5</v>
      </c>
      <c r="M9520" s="17">
        <v>43.45</v>
      </c>
      <c r="N9520" s="17" t="str">
        <f>IF(SalesData[[#This Row],[Profit]]&gt;0,"Profit","Loss")</f>
        <v>Profit</v>
      </c>
    </row>
    <row r="9521" spans="1:14" x14ac:dyDescent="0.25">
      <c r="A9521" s="1">
        <v>43069</v>
      </c>
      <c r="B9521" s="3">
        <f t="shared" si="444"/>
        <v>2017</v>
      </c>
      <c r="C9521" s="3">
        <f t="shared" si="445"/>
        <v>11</v>
      </c>
      <c r="D9521" t="s">
        <v>945</v>
      </c>
      <c r="E9521" t="str">
        <f t="shared" si="446"/>
        <v>Max Engle20171130</v>
      </c>
      <c r="F9521">
        <f>IF(COUNTIF($E$2:E9521, E9521) = 1, MAX($F$1:F9520) + 1, INDEX($F$1:F9520, MATCH(E9521, $E$1:E9520, 0)))</f>
        <v>4763</v>
      </c>
      <c r="G9521" t="s">
        <v>59</v>
      </c>
      <c r="H9521" t="s">
        <v>11</v>
      </c>
      <c r="I9521" t="s">
        <v>24</v>
      </c>
      <c r="J9521" t="s">
        <v>279</v>
      </c>
      <c r="K9521" s="17">
        <v>155.94</v>
      </c>
      <c r="L9521" s="17">
        <v>6</v>
      </c>
      <c r="M9521" s="17">
        <v>45.22</v>
      </c>
      <c r="N9521" s="17" t="str">
        <f>IF(SalesData[[#This Row],[Profit]]&gt;0,"Profit","Loss")</f>
        <v>Profit</v>
      </c>
    </row>
    <row r="9522" spans="1:14" x14ac:dyDescent="0.25">
      <c r="A9522" s="1">
        <v>43069</v>
      </c>
      <c r="B9522" s="3">
        <f t="shared" si="444"/>
        <v>2017</v>
      </c>
      <c r="C9522" s="3">
        <f t="shared" si="445"/>
        <v>11</v>
      </c>
      <c r="D9522" t="s">
        <v>2580</v>
      </c>
      <c r="E9522" t="str">
        <f t="shared" si="446"/>
        <v>Max Ludwig20171130</v>
      </c>
      <c r="F9522">
        <f>IF(COUNTIF($E$2:E9522, E9522) = 1, MAX($F$1:F9521) + 1, INDEX($F$1:F9521, MATCH(E9522, $E$1:E9521, 0)))</f>
        <v>4764</v>
      </c>
      <c r="G9522" t="s">
        <v>78</v>
      </c>
      <c r="H9522" t="s">
        <v>11</v>
      </c>
      <c r="I9522" t="s">
        <v>92</v>
      </c>
      <c r="J9522" t="s">
        <v>2047</v>
      </c>
      <c r="K9522" s="17">
        <v>663.94</v>
      </c>
      <c r="L9522" s="17">
        <v>4</v>
      </c>
      <c r="M9522" s="17">
        <v>82.99</v>
      </c>
      <c r="N9522" s="17" t="str">
        <f>IF(SalesData[[#This Row],[Profit]]&gt;0,"Profit","Loss")</f>
        <v>Profit</v>
      </c>
    </row>
    <row r="9523" spans="1:14" x14ac:dyDescent="0.25">
      <c r="A9523" s="1">
        <v>43069</v>
      </c>
      <c r="B9523" s="3">
        <f t="shared" si="444"/>
        <v>2017</v>
      </c>
      <c r="C9523" s="3">
        <f t="shared" si="445"/>
        <v>11</v>
      </c>
      <c r="D9523" t="s">
        <v>2176</v>
      </c>
      <c r="E9523" t="str">
        <f t="shared" si="446"/>
        <v>Parhena Norris20171130</v>
      </c>
      <c r="F9523">
        <f>IF(COUNTIF($E$2:E9523, E9523) = 1, MAX($F$1:F9522) + 1, INDEX($F$1:F9522, MATCH(E9523, $E$1:E9522, 0)))</f>
        <v>4765</v>
      </c>
      <c r="G9523" t="s">
        <v>123</v>
      </c>
      <c r="H9523" t="s">
        <v>39</v>
      </c>
      <c r="I9523" t="s">
        <v>40</v>
      </c>
      <c r="J9523" t="s">
        <v>2290</v>
      </c>
      <c r="K9523" s="17">
        <v>71.98</v>
      </c>
      <c r="L9523" s="17">
        <v>3</v>
      </c>
      <c r="M9523" s="17">
        <v>9</v>
      </c>
      <c r="N9523" s="17" t="str">
        <f>IF(SalesData[[#This Row],[Profit]]&gt;0,"Profit","Loss")</f>
        <v>Profit</v>
      </c>
    </row>
    <row r="9524" spans="1:14" x14ac:dyDescent="0.25">
      <c r="A9524" s="1">
        <v>43069</v>
      </c>
      <c r="B9524" s="3">
        <f t="shared" si="444"/>
        <v>2017</v>
      </c>
      <c r="C9524" s="3">
        <f t="shared" si="445"/>
        <v>11</v>
      </c>
      <c r="D9524" t="s">
        <v>2388</v>
      </c>
      <c r="E9524" t="str">
        <f t="shared" si="446"/>
        <v>Stuart Calhoun20171130</v>
      </c>
      <c r="F9524">
        <f>IF(COUNTIF($E$2:E9524, E9524) = 1, MAX($F$1:F9523) + 1, INDEX($F$1:F9523, MATCH(E9524, $E$1:E9523, 0)))</f>
        <v>4766</v>
      </c>
      <c r="G9524" t="s">
        <v>10</v>
      </c>
      <c r="H9524" t="s">
        <v>11</v>
      </c>
      <c r="I9524" t="s">
        <v>43</v>
      </c>
      <c r="J9524" t="s">
        <v>496</v>
      </c>
      <c r="K9524" s="17">
        <v>2.37</v>
      </c>
      <c r="L9524" s="17">
        <v>2</v>
      </c>
      <c r="M9524" s="17">
        <v>0.83</v>
      </c>
      <c r="N9524" s="17" t="str">
        <f>IF(SalesData[[#This Row],[Profit]]&gt;0,"Profit","Loss")</f>
        <v>Profit</v>
      </c>
    </row>
    <row r="9525" spans="1:14" x14ac:dyDescent="0.25">
      <c r="A9525" s="1">
        <v>43069</v>
      </c>
      <c r="B9525" s="3">
        <f t="shared" si="444"/>
        <v>2017</v>
      </c>
      <c r="C9525" s="3">
        <f t="shared" si="445"/>
        <v>11</v>
      </c>
      <c r="D9525" t="s">
        <v>233</v>
      </c>
      <c r="E9525" t="str">
        <f t="shared" si="446"/>
        <v>Shahid Collister20171130</v>
      </c>
      <c r="F9525">
        <f>IF(COUNTIF($E$2:E9525, E9525) = 1, MAX($F$1:F9524) + 1, INDEX($F$1:F9524, MATCH(E9525, $E$1:E9524, 0)))</f>
        <v>4767</v>
      </c>
      <c r="G9525" t="s">
        <v>245</v>
      </c>
      <c r="H9525" t="s">
        <v>39</v>
      </c>
      <c r="I9525" t="s">
        <v>52</v>
      </c>
      <c r="J9525" t="s">
        <v>261</v>
      </c>
      <c r="K9525" s="17">
        <v>383.98</v>
      </c>
      <c r="L9525" s="17">
        <v>3</v>
      </c>
      <c r="M9525" s="17">
        <v>81.59</v>
      </c>
      <c r="N9525" s="17" t="str">
        <f>IF(SalesData[[#This Row],[Profit]]&gt;0,"Profit","Loss")</f>
        <v>Profit</v>
      </c>
    </row>
    <row r="9526" spans="1:14" x14ac:dyDescent="0.25">
      <c r="A9526" s="1">
        <v>43069</v>
      </c>
      <c r="B9526" s="3">
        <f t="shared" si="444"/>
        <v>2017</v>
      </c>
      <c r="C9526" s="3">
        <f t="shared" si="445"/>
        <v>11</v>
      </c>
      <c r="D9526" t="s">
        <v>233</v>
      </c>
      <c r="E9526" t="str">
        <f t="shared" si="446"/>
        <v>Shahid Collister20171130</v>
      </c>
      <c r="F9526">
        <f>IF(COUNTIF($E$2:E9526, E9526) = 1, MAX($F$1:F9525) + 1, INDEX($F$1:F9525, MATCH(E9526, $E$1:E9525, 0)))</f>
        <v>4767</v>
      </c>
      <c r="G9526" t="s">
        <v>245</v>
      </c>
      <c r="H9526" t="s">
        <v>34</v>
      </c>
      <c r="I9526" t="s">
        <v>145</v>
      </c>
      <c r="J9526" t="s">
        <v>404</v>
      </c>
      <c r="K9526" s="17">
        <v>1781.68</v>
      </c>
      <c r="L9526" s="17">
        <v>7</v>
      </c>
      <c r="M9526" s="17">
        <v>-653.28</v>
      </c>
      <c r="N9526" s="17" t="str">
        <f>IF(SalesData[[#This Row],[Profit]]&gt;0,"Profit","Loss")</f>
        <v>Loss</v>
      </c>
    </row>
    <row r="9527" spans="1:14" x14ac:dyDescent="0.25">
      <c r="A9527" s="1">
        <v>43069</v>
      </c>
      <c r="B9527" s="3">
        <f t="shared" si="444"/>
        <v>2017</v>
      </c>
      <c r="C9527" s="3">
        <f t="shared" si="445"/>
        <v>11</v>
      </c>
      <c r="D9527" t="s">
        <v>2145</v>
      </c>
      <c r="E9527" t="str">
        <f t="shared" si="446"/>
        <v>Victor Preis20171130</v>
      </c>
      <c r="F9527">
        <f>IF(COUNTIF($E$2:E9527, E9527) = 1, MAX($F$1:F9526) + 1, INDEX($F$1:F9526, MATCH(E9527, $E$1:E9526, 0)))</f>
        <v>4768</v>
      </c>
      <c r="G9527" t="s">
        <v>149</v>
      </c>
      <c r="H9527" t="s">
        <v>11</v>
      </c>
      <c r="I9527" t="s">
        <v>18</v>
      </c>
      <c r="J9527" t="s">
        <v>1973</v>
      </c>
      <c r="K9527" s="17">
        <v>83.56</v>
      </c>
      <c r="L9527" s="17">
        <v>4</v>
      </c>
      <c r="M9527" s="17">
        <v>1.67</v>
      </c>
      <c r="N9527" s="17" t="str">
        <f>IF(SalesData[[#This Row],[Profit]]&gt;0,"Profit","Loss")</f>
        <v>Profit</v>
      </c>
    </row>
    <row r="9528" spans="1:14" x14ac:dyDescent="0.25">
      <c r="A9528" s="1">
        <v>43069</v>
      </c>
      <c r="B9528" s="3">
        <f t="shared" si="444"/>
        <v>2017</v>
      </c>
      <c r="C9528" s="3">
        <f t="shared" si="445"/>
        <v>11</v>
      </c>
      <c r="D9528" t="s">
        <v>2145</v>
      </c>
      <c r="E9528" t="str">
        <f t="shared" si="446"/>
        <v>Victor Preis20171130</v>
      </c>
      <c r="F9528">
        <f>IF(COUNTIF($E$2:E9528, E9528) = 1, MAX($F$1:F9527) + 1, INDEX($F$1:F9527, MATCH(E9528, $E$1:E9527, 0)))</f>
        <v>4768</v>
      </c>
      <c r="G9528" t="s">
        <v>149</v>
      </c>
      <c r="H9528" t="s">
        <v>39</v>
      </c>
      <c r="I9528" t="s">
        <v>40</v>
      </c>
      <c r="J9528" t="s">
        <v>2718</v>
      </c>
      <c r="K9528" s="17">
        <v>546.05999999999995</v>
      </c>
      <c r="L9528" s="17">
        <v>3</v>
      </c>
      <c r="M9528" s="17">
        <v>163.82</v>
      </c>
      <c r="N9528" s="17" t="str">
        <f>IF(SalesData[[#This Row],[Profit]]&gt;0,"Profit","Loss")</f>
        <v>Profit</v>
      </c>
    </row>
    <row r="9529" spans="1:14" x14ac:dyDescent="0.25">
      <c r="A9529" s="1">
        <v>43069</v>
      </c>
      <c r="B9529" s="3">
        <f t="shared" si="444"/>
        <v>2017</v>
      </c>
      <c r="C9529" s="3">
        <f t="shared" si="445"/>
        <v>11</v>
      </c>
      <c r="D9529" t="s">
        <v>2145</v>
      </c>
      <c r="E9529" t="str">
        <f t="shared" si="446"/>
        <v>Victor Preis20171130</v>
      </c>
      <c r="F9529">
        <f>IF(COUNTIF($E$2:E9529, E9529) = 1, MAX($F$1:F9528) + 1, INDEX($F$1:F9528, MATCH(E9529, $E$1:E9528, 0)))</f>
        <v>4768</v>
      </c>
      <c r="G9529" t="s">
        <v>149</v>
      </c>
      <c r="H9529" t="s">
        <v>11</v>
      </c>
      <c r="I9529" t="s">
        <v>18</v>
      </c>
      <c r="J9529" t="s">
        <v>729</v>
      </c>
      <c r="K9529" s="17">
        <v>269.49</v>
      </c>
      <c r="L9529" s="17">
        <v>3</v>
      </c>
      <c r="M9529" s="17">
        <v>5.39</v>
      </c>
      <c r="N9529" s="17" t="str">
        <f>IF(SalesData[[#This Row],[Profit]]&gt;0,"Profit","Loss")</f>
        <v>Profit</v>
      </c>
    </row>
    <row r="9530" spans="1:14" x14ac:dyDescent="0.25">
      <c r="A9530" s="1">
        <v>43069</v>
      </c>
      <c r="B9530" s="3">
        <f t="shared" si="444"/>
        <v>2017</v>
      </c>
      <c r="C9530" s="3">
        <f t="shared" si="445"/>
        <v>11</v>
      </c>
      <c r="D9530" t="s">
        <v>2326</v>
      </c>
      <c r="E9530" t="str">
        <f t="shared" si="446"/>
        <v>Maria Zettner20171130</v>
      </c>
      <c r="F9530">
        <f>IF(COUNTIF($E$2:E9530, E9530) = 1, MAX($F$1:F9529) + 1, INDEX($F$1:F9529, MATCH(E9530, $E$1:E9529, 0)))</f>
        <v>4769</v>
      </c>
      <c r="G9530" t="s">
        <v>27</v>
      </c>
      <c r="H9530" t="s">
        <v>34</v>
      </c>
      <c r="I9530" t="s">
        <v>47</v>
      </c>
      <c r="J9530" t="s">
        <v>690</v>
      </c>
      <c r="K9530" s="17">
        <v>25.83</v>
      </c>
      <c r="L9530" s="17">
        <v>3</v>
      </c>
      <c r="M9530" s="17">
        <v>9.56</v>
      </c>
      <c r="N9530" s="17" t="str">
        <f>IF(SalesData[[#This Row],[Profit]]&gt;0,"Profit","Loss")</f>
        <v>Profit</v>
      </c>
    </row>
    <row r="9531" spans="1:14" x14ac:dyDescent="0.25">
      <c r="A9531" s="1">
        <v>43069</v>
      </c>
      <c r="B9531" s="3">
        <f t="shared" si="444"/>
        <v>2017</v>
      </c>
      <c r="C9531" s="3">
        <f t="shared" si="445"/>
        <v>11</v>
      </c>
      <c r="D9531" t="s">
        <v>788</v>
      </c>
      <c r="E9531" t="str">
        <f t="shared" si="446"/>
        <v>Bart Pistole20171130</v>
      </c>
      <c r="F9531">
        <f>IF(COUNTIF($E$2:E9531, E9531) = 1, MAX($F$1:F9530) + 1, INDEX($F$1:F9530, MATCH(E9531, $E$1:E9530, 0)))</f>
        <v>4770</v>
      </c>
      <c r="G9531" t="s">
        <v>10</v>
      </c>
      <c r="H9531" t="s">
        <v>39</v>
      </c>
      <c r="I9531" t="s">
        <v>52</v>
      </c>
      <c r="J9531" t="s">
        <v>1086</v>
      </c>
      <c r="K9531" s="17">
        <v>95.98</v>
      </c>
      <c r="L9531" s="17">
        <v>3</v>
      </c>
      <c r="M9531" s="17">
        <v>-10.8</v>
      </c>
      <c r="N9531" s="17" t="str">
        <f>IF(SalesData[[#This Row],[Profit]]&gt;0,"Profit","Loss")</f>
        <v>Loss</v>
      </c>
    </row>
    <row r="9532" spans="1:14" x14ac:dyDescent="0.25">
      <c r="A9532" s="1">
        <v>43069</v>
      </c>
      <c r="B9532" s="3">
        <f t="shared" si="444"/>
        <v>2017</v>
      </c>
      <c r="C9532" s="3">
        <f t="shared" si="445"/>
        <v>11</v>
      </c>
      <c r="D9532" t="s">
        <v>1077</v>
      </c>
      <c r="E9532" t="str">
        <f t="shared" si="446"/>
        <v>Trudy Brown20171130</v>
      </c>
      <c r="F9532">
        <f>IF(COUNTIF($E$2:E9532, E9532) = 1, MAX($F$1:F9531) + 1, INDEX($F$1:F9531, MATCH(E9532, $E$1:E9531, 0)))</f>
        <v>4771</v>
      </c>
      <c r="G9532" t="s">
        <v>23</v>
      </c>
      <c r="H9532" t="s">
        <v>34</v>
      </c>
      <c r="I9532" t="s">
        <v>35</v>
      </c>
      <c r="J9532" t="s">
        <v>726</v>
      </c>
      <c r="K9532" s="17">
        <v>1079.32</v>
      </c>
      <c r="L9532" s="17">
        <v>6</v>
      </c>
      <c r="M9532" s="17">
        <v>-15.42</v>
      </c>
      <c r="N9532" s="17" t="str">
        <f>IF(SalesData[[#This Row],[Profit]]&gt;0,"Profit","Loss")</f>
        <v>Loss</v>
      </c>
    </row>
    <row r="9533" spans="1:14" x14ac:dyDescent="0.25">
      <c r="A9533" s="1">
        <v>43070</v>
      </c>
      <c r="B9533" s="3">
        <f t="shared" si="444"/>
        <v>2017</v>
      </c>
      <c r="C9533" s="3">
        <f t="shared" si="445"/>
        <v>12</v>
      </c>
      <c r="D9533" t="s">
        <v>1102</v>
      </c>
      <c r="E9533" t="str">
        <f t="shared" si="446"/>
        <v>Joseph Holt20171201</v>
      </c>
      <c r="F9533">
        <f>IF(COUNTIF($E$2:E9533, E9533) = 1, MAX($F$1:F9532) + 1, INDEX($F$1:F9532, MATCH(E9533, $E$1:E9532, 0)))</f>
        <v>4772</v>
      </c>
      <c r="G9533" t="s">
        <v>110</v>
      </c>
      <c r="H9533" t="s">
        <v>11</v>
      </c>
      <c r="I9533" t="s">
        <v>18</v>
      </c>
      <c r="J9533" t="s">
        <v>1439</v>
      </c>
      <c r="K9533" s="17">
        <v>83.92</v>
      </c>
      <c r="L9533" s="17">
        <v>4</v>
      </c>
      <c r="M9533" s="17">
        <v>5.87</v>
      </c>
      <c r="N9533" s="17" t="str">
        <f>IF(SalesData[[#This Row],[Profit]]&gt;0,"Profit","Loss")</f>
        <v>Profit</v>
      </c>
    </row>
    <row r="9534" spans="1:14" x14ac:dyDescent="0.25">
      <c r="A9534" s="1">
        <v>43070</v>
      </c>
      <c r="B9534" s="3">
        <f t="shared" si="444"/>
        <v>2017</v>
      </c>
      <c r="C9534" s="3">
        <f t="shared" si="445"/>
        <v>12</v>
      </c>
      <c r="D9534" t="s">
        <v>1102</v>
      </c>
      <c r="E9534" t="str">
        <f t="shared" si="446"/>
        <v>Joseph Holt20171201</v>
      </c>
      <c r="F9534">
        <f>IF(COUNTIF($E$2:E9534, E9534) = 1, MAX($F$1:F9533) + 1, INDEX($F$1:F9533, MATCH(E9534, $E$1:E9533, 0)))</f>
        <v>4772</v>
      </c>
      <c r="G9534" t="s">
        <v>110</v>
      </c>
      <c r="H9534" t="s">
        <v>39</v>
      </c>
      <c r="I9534" t="s">
        <v>40</v>
      </c>
      <c r="J9534" t="s">
        <v>2300</v>
      </c>
      <c r="K9534" s="17">
        <v>131.97999999999999</v>
      </c>
      <c r="L9534" s="17">
        <v>2</v>
      </c>
      <c r="M9534" s="17">
        <v>35.630000000000003</v>
      </c>
      <c r="N9534" s="17" t="str">
        <f>IF(SalesData[[#This Row],[Profit]]&gt;0,"Profit","Loss")</f>
        <v>Profit</v>
      </c>
    </row>
    <row r="9535" spans="1:14" x14ac:dyDescent="0.25">
      <c r="A9535" s="1">
        <v>43070</v>
      </c>
      <c r="B9535" s="3">
        <f t="shared" si="444"/>
        <v>2017</v>
      </c>
      <c r="C9535" s="3">
        <f t="shared" si="445"/>
        <v>12</v>
      </c>
      <c r="D9535" t="s">
        <v>1102</v>
      </c>
      <c r="E9535" t="str">
        <f t="shared" si="446"/>
        <v>Joseph Holt20171201</v>
      </c>
      <c r="F9535">
        <f>IF(COUNTIF($E$2:E9535, E9535) = 1, MAX($F$1:F9534) + 1, INDEX($F$1:F9534, MATCH(E9535, $E$1:E9534, 0)))</f>
        <v>4772</v>
      </c>
      <c r="G9535" t="s">
        <v>110</v>
      </c>
      <c r="H9535" t="s">
        <v>11</v>
      </c>
      <c r="I9535" t="s">
        <v>20</v>
      </c>
      <c r="J9535" t="s">
        <v>1386</v>
      </c>
      <c r="K9535" s="17">
        <v>15.92</v>
      </c>
      <c r="L9535" s="17">
        <v>4</v>
      </c>
      <c r="M9535" s="17">
        <v>7.48</v>
      </c>
      <c r="N9535" s="17" t="str">
        <f>IF(SalesData[[#This Row],[Profit]]&gt;0,"Profit","Loss")</f>
        <v>Profit</v>
      </c>
    </row>
    <row r="9536" spans="1:14" x14ac:dyDescent="0.25">
      <c r="A9536" s="1">
        <v>43070</v>
      </c>
      <c r="B9536" s="3">
        <f t="shared" si="444"/>
        <v>2017</v>
      </c>
      <c r="C9536" s="3">
        <f t="shared" si="445"/>
        <v>12</v>
      </c>
      <c r="D9536" t="s">
        <v>1102</v>
      </c>
      <c r="E9536" t="str">
        <f t="shared" si="446"/>
        <v>Joseph Holt20171201</v>
      </c>
      <c r="F9536">
        <f>IF(COUNTIF($E$2:E9536, E9536) = 1, MAX($F$1:F9535) + 1, INDEX($F$1:F9535, MATCH(E9536, $E$1:E9535, 0)))</f>
        <v>4772</v>
      </c>
      <c r="G9536" t="s">
        <v>110</v>
      </c>
      <c r="H9536" t="s">
        <v>11</v>
      </c>
      <c r="I9536" t="s">
        <v>43</v>
      </c>
      <c r="J9536" t="s">
        <v>540</v>
      </c>
      <c r="K9536" s="17">
        <v>52.29</v>
      </c>
      <c r="L9536" s="17">
        <v>9</v>
      </c>
      <c r="M9536" s="17">
        <v>16.21</v>
      </c>
      <c r="N9536" s="17" t="str">
        <f>IF(SalesData[[#This Row],[Profit]]&gt;0,"Profit","Loss")</f>
        <v>Profit</v>
      </c>
    </row>
    <row r="9537" spans="1:14" x14ac:dyDescent="0.25">
      <c r="A9537" s="1">
        <v>43070</v>
      </c>
      <c r="B9537" s="3">
        <f t="shared" si="444"/>
        <v>2017</v>
      </c>
      <c r="C9537" s="3">
        <f t="shared" si="445"/>
        <v>12</v>
      </c>
      <c r="D9537" t="s">
        <v>1102</v>
      </c>
      <c r="E9537" t="str">
        <f t="shared" si="446"/>
        <v>Joseph Holt20171201</v>
      </c>
      <c r="F9537">
        <f>IF(COUNTIF($E$2:E9537, E9537) = 1, MAX($F$1:F9536) + 1, INDEX($F$1:F9536, MATCH(E9537, $E$1:E9536, 0)))</f>
        <v>4772</v>
      </c>
      <c r="G9537" t="s">
        <v>110</v>
      </c>
      <c r="H9537" t="s">
        <v>11</v>
      </c>
      <c r="I9537" t="s">
        <v>18</v>
      </c>
      <c r="J9537" t="s">
        <v>908</v>
      </c>
      <c r="K9537" s="17">
        <v>91.99</v>
      </c>
      <c r="L9537" s="17">
        <v>1</v>
      </c>
      <c r="M9537" s="17">
        <v>3.68</v>
      </c>
      <c r="N9537" s="17" t="str">
        <f>IF(SalesData[[#This Row],[Profit]]&gt;0,"Profit","Loss")</f>
        <v>Profit</v>
      </c>
    </row>
    <row r="9538" spans="1:14" x14ac:dyDescent="0.25">
      <c r="A9538" s="1">
        <v>43070</v>
      </c>
      <c r="B9538" s="3">
        <f t="shared" ref="B9538:B9601" si="447">YEAR(A9538)</f>
        <v>2017</v>
      </c>
      <c r="C9538" s="3">
        <f t="shared" ref="C9538:C9601" si="448">MONTH(A9538)</f>
        <v>12</v>
      </c>
      <c r="D9538" t="s">
        <v>1831</v>
      </c>
      <c r="E9538" t="str">
        <f t="shared" ref="E9538:E9601" si="449">D9538 &amp; TEXT(A9538, "yyyymmdd")</f>
        <v>Craig Carreira20171201</v>
      </c>
      <c r="F9538">
        <f>IF(COUNTIF($E$2:E9538, E9538) = 1, MAX($F$1:F9537) + 1, INDEX($F$1:F9537, MATCH(E9538, $E$1:E9537, 0)))</f>
        <v>4773</v>
      </c>
      <c r="G9538" t="s">
        <v>149</v>
      </c>
      <c r="H9538" t="s">
        <v>39</v>
      </c>
      <c r="I9538" t="s">
        <v>52</v>
      </c>
      <c r="J9538" t="s">
        <v>1873</v>
      </c>
      <c r="K9538" s="17">
        <v>20.37</v>
      </c>
      <c r="L9538" s="17">
        <v>3</v>
      </c>
      <c r="M9538" s="17">
        <v>6.93</v>
      </c>
      <c r="N9538" s="17" t="str">
        <f>IF(SalesData[[#This Row],[Profit]]&gt;0,"Profit","Loss")</f>
        <v>Profit</v>
      </c>
    </row>
    <row r="9539" spans="1:14" x14ac:dyDescent="0.25">
      <c r="A9539" s="1">
        <v>43070</v>
      </c>
      <c r="B9539" s="3">
        <f t="shared" si="447"/>
        <v>2017</v>
      </c>
      <c r="C9539" s="3">
        <f t="shared" si="448"/>
        <v>12</v>
      </c>
      <c r="D9539" t="s">
        <v>1831</v>
      </c>
      <c r="E9539" t="str">
        <f t="shared" si="449"/>
        <v>Craig Carreira20171201</v>
      </c>
      <c r="F9539">
        <f>IF(COUNTIF($E$2:E9539, E9539) = 1, MAX($F$1:F9538) + 1, INDEX($F$1:F9538, MATCH(E9539, $E$1:E9538, 0)))</f>
        <v>4773</v>
      </c>
      <c r="G9539" t="s">
        <v>149</v>
      </c>
      <c r="H9539" t="s">
        <v>11</v>
      </c>
      <c r="I9539" t="s">
        <v>18</v>
      </c>
      <c r="J9539" t="s">
        <v>1851</v>
      </c>
      <c r="K9539" s="17">
        <v>221.55</v>
      </c>
      <c r="L9539" s="17">
        <v>3</v>
      </c>
      <c r="M9539" s="17">
        <v>6.65</v>
      </c>
      <c r="N9539" s="17" t="str">
        <f>IF(SalesData[[#This Row],[Profit]]&gt;0,"Profit","Loss")</f>
        <v>Profit</v>
      </c>
    </row>
    <row r="9540" spans="1:14" x14ac:dyDescent="0.25">
      <c r="A9540" s="1">
        <v>43070</v>
      </c>
      <c r="B9540" s="3">
        <f t="shared" si="447"/>
        <v>2017</v>
      </c>
      <c r="C9540" s="3">
        <f t="shared" si="448"/>
        <v>12</v>
      </c>
      <c r="D9540" t="s">
        <v>1831</v>
      </c>
      <c r="E9540" t="str">
        <f t="shared" si="449"/>
        <v>Craig Carreira20171201</v>
      </c>
      <c r="F9540">
        <f>IF(COUNTIF($E$2:E9540, E9540) = 1, MAX($F$1:F9539) + 1, INDEX($F$1:F9539, MATCH(E9540, $E$1:E9539, 0)))</f>
        <v>4773</v>
      </c>
      <c r="G9540" t="s">
        <v>149</v>
      </c>
      <c r="H9540" t="s">
        <v>11</v>
      </c>
      <c r="I9540" t="s">
        <v>20</v>
      </c>
      <c r="J9540" t="s">
        <v>1380</v>
      </c>
      <c r="K9540" s="17">
        <v>17.52</v>
      </c>
      <c r="L9540" s="17">
        <v>5</v>
      </c>
      <c r="M9540" s="17">
        <v>6.13</v>
      </c>
      <c r="N9540" s="17" t="str">
        <f>IF(SalesData[[#This Row],[Profit]]&gt;0,"Profit","Loss")</f>
        <v>Profit</v>
      </c>
    </row>
    <row r="9541" spans="1:14" x14ac:dyDescent="0.25">
      <c r="A9541" s="1">
        <v>43070</v>
      </c>
      <c r="B9541" s="3">
        <f t="shared" si="447"/>
        <v>2017</v>
      </c>
      <c r="C9541" s="3">
        <f t="shared" si="448"/>
        <v>12</v>
      </c>
      <c r="D9541" t="s">
        <v>859</v>
      </c>
      <c r="E9541" t="str">
        <f t="shared" si="449"/>
        <v>Dianna Vittorini20171201</v>
      </c>
      <c r="F9541">
        <f>IF(COUNTIF($E$2:E9541, E9541) = 1, MAX($F$1:F9540) + 1, INDEX($F$1:F9540, MATCH(E9541, $E$1:E9540, 0)))</f>
        <v>4774</v>
      </c>
      <c r="G9541" t="s">
        <v>278</v>
      </c>
      <c r="H9541" t="s">
        <v>39</v>
      </c>
      <c r="I9541" t="s">
        <v>40</v>
      </c>
      <c r="J9541" t="s">
        <v>41</v>
      </c>
      <c r="K9541" s="17">
        <v>470.38</v>
      </c>
      <c r="L9541" s="17">
        <v>3</v>
      </c>
      <c r="M9541" s="17">
        <v>52.92</v>
      </c>
      <c r="N9541" s="17" t="str">
        <f>IF(SalesData[[#This Row],[Profit]]&gt;0,"Profit","Loss")</f>
        <v>Profit</v>
      </c>
    </row>
    <row r="9542" spans="1:14" x14ac:dyDescent="0.25">
      <c r="A9542" s="1">
        <v>43070</v>
      </c>
      <c r="B9542" s="3">
        <f t="shared" si="447"/>
        <v>2017</v>
      </c>
      <c r="C9542" s="3">
        <f t="shared" si="448"/>
        <v>12</v>
      </c>
      <c r="D9542" t="s">
        <v>859</v>
      </c>
      <c r="E9542" t="str">
        <f t="shared" si="449"/>
        <v>Dianna Vittorini20171201</v>
      </c>
      <c r="F9542">
        <f>IF(COUNTIF($E$2:E9542, E9542) = 1, MAX($F$1:F9541) + 1, INDEX($F$1:F9541, MATCH(E9542, $E$1:E9541, 0)))</f>
        <v>4774</v>
      </c>
      <c r="G9542" t="s">
        <v>278</v>
      </c>
      <c r="H9542" t="s">
        <v>39</v>
      </c>
      <c r="I9542" t="s">
        <v>40</v>
      </c>
      <c r="J9542" t="s">
        <v>517</v>
      </c>
      <c r="K9542" s="17">
        <v>105.58</v>
      </c>
      <c r="L9542" s="17">
        <v>2</v>
      </c>
      <c r="M9542" s="17">
        <v>9.24</v>
      </c>
      <c r="N9542" s="17" t="str">
        <f>IF(SalesData[[#This Row],[Profit]]&gt;0,"Profit","Loss")</f>
        <v>Profit</v>
      </c>
    </row>
    <row r="9543" spans="1:14" x14ac:dyDescent="0.25">
      <c r="A9543" s="1">
        <v>43070</v>
      </c>
      <c r="B9543" s="3">
        <f t="shared" si="447"/>
        <v>2017</v>
      </c>
      <c r="C9543" s="3">
        <f t="shared" si="448"/>
        <v>12</v>
      </c>
      <c r="D9543" t="s">
        <v>859</v>
      </c>
      <c r="E9543" t="str">
        <f t="shared" si="449"/>
        <v>Dianna Vittorini20171201</v>
      </c>
      <c r="F9543">
        <f>IF(COUNTIF($E$2:E9543, E9543) = 1, MAX($F$1:F9542) + 1, INDEX($F$1:F9542, MATCH(E9543, $E$1:E9542, 0)))</f>
        <v>4774</v>
      </c>
      <c r="G9543" t="s">
        <v>278</v>
      </c>
      <c r="H9543" t="s">
        <v>11</v>
      </c>
      <c r="I9543" t="s">
        <v>92</v>
      </c>
      <c r="J9543" t="s">
        <v>1349</v>
      </c>
      <c r="K9543" s="17">
        <v>31.15</v>
      </c>
      <c r="L9543" s="17">
        <v>3</v>
      </c>
      <c r="M9543" s="17">
        <v>3.5</v>
      </c>
      <c r="N9543" s="17" t="str">
        <f>IF(SalesData[[#This Row],[Profit]]&gt;0,"Profit","Loss")</f>
        <v>Profit</v>
      </c>
    </row>
    <row r="9544" spans="1:14" x14ac:dyDescent="0.25">
      <c r="A9544" s="1">
        <v>43070</v>
      </c>
      <c r="B9544" s="3">
        <f t="shared" si="447"/>
        <v>2017</v>
      </c>
      <c r="C9544" s="3">
        <f t="shared" si="448"/>
        <v>12</v>
      </c>
      <c r="D9544" t="s">
        <v>859</v>
      </c>
      <c r="E9544" t="str">
        <f t="shared" si="449"/>
        <v>Dianna Vittorini20171201</v>
      </c>
      <c r="F9544">
        <f>IF(COUNTIF($E$2:E9544, E9544) = 1, MAX($F$1:F9543) + 1, INDEX($F$1:F9543, MATCH(E9544, $E$1:E9543, 0)))</f>
        <v>4774</v>
      </c>
      <c r="G9544" t="s">
        <v>278</v>
      </c>
      <c r="H9544" t="s">
        <v>11</v>
      </c>
      <c r="I9544" t="s">
        <v>20</v>
      </c>
      <c r="J9544" t="s">
        <v>522</v>
      </c>
      <c r="K9544" s="17">
        <v>6.78</v>
      </c>
      <c r="L9544" s="17">
        <v>7</v>
      </c>
      <c r="M9544" s="17">
        <v>-4.75</v>
      </c>
      <c r="N9544" s="17" t="str">
        <f>IF(SalesData[[#This Row],[Profit]]&gt;0,"Profit","Loss")</f>
        <v>Loss</v>
      </c>
    </row>
    <row r="9545" spans="1:14" x14ac:dyDescent="0.25">
      <c r="A9545" s="1">
        <v>43070</v>
      </c>
      <c r="B9545" s="3">
        <f t="shared" si="447"/>
        <v>2017</v>
      </c>
      <c r="C9545" s="3">
        <f t="shared" si="448"/>
        <v>12</v>
      </c>
      <c r="D9545" t="s">
        <v>859</v>
      </c>
      <c r="E9545" t="str">
        <f t="shared" si="449"/>
        <v>Dianna Vittorini20171201</v>
      </c>
      <c r="F9545">
        <f>IF(COUNTIF($E$2:E9545, E9545) = 1, MAX($F$1:F9544) + 1, INDEX($F$1:F9544, MATCH(E9545, $E$1:E9544, 0)))</f>
        <v>4774</v>
      </c>
      <c r="G9545" t="s">
        <v>278</v>
      </c>
      <c r="H9545" t="s">
        <v>39</v>
      </c>
      <c r="I9545" t="s">
        <v>40</v>
      </c>
      <c r="J9545" t="s">
        <v>2342</v>
      </c>
      <c r="K9545" s="17">
        <v>406.37</v>
      </c>
      <c r="L9545" s="17">
        <v>4</v>
      </c>
      <c r="M9545" s="17">
        <v>30.48</v>
      </c>
      <c r="N9545" s="17" t="str">
        <f>IF(SalesData[[#This Row],[Profit]]&gt;0,"Profit","Loss")</f>
        <v>Profit</v>
      </c>
    </row>
    <row r="9546" spans="1:14" x14ac:dyDescent="0.25">
      <c r="A9546" s="1">
        <v>43070</v>
      </c>
      <c r="B9546" s="3">
        <f t="shared" si="447"/>
        <v>2017</v>
      </c>
      <c r="C9546" s="3">
        <f t="shared" si="448"/>
        <v>12</v>
      </c>
      <c r="D9546" t="s">
        <v>665</v>
      </c>
      <c r="E9546" t="str">
        <f t="shared" si="449"/>
        <v>Erica Hernandez20171201</v>
      </c>
      <c r="F9546">
        <f>IF(COUNTIF($E$2:E9546, E9546) = 1, MAX($F$1:F9545) + 1, INDEX($F$1:F9545, MATCH(E9546, $E$1:E9545, 0)))</f>
        <v>4775</v>
      </c>
      <c r="G9546" t="s">
        <v>23</v>
      </c>
      <c r="H9546" t="s">
        <v>11</v>
      </c>
      <c r="I9546" t="s">
        <v>63</v>
      </c>
      <c r="J9546" t="s">
        <v>1683</v>
      </c>
      <c r="K9546" s="17">
        <v>104.68</v>
      </c>
      <c r="L9546" s="17">
        <v>5</v>
      </c>
      <c r="M9546" s="17">
        <v>35.33</v>
      </c>
      <c r="N9546" s="17" t="str">
        <f>IF(SalesData[[#This Row],[Profit]]&gt;0,"Profit","Loss")</f>
        <v>Profit</v>
      </c>
    </row>
    <row r="9547" spans="1:14" x14ac:dyDescent="0.25">
      <c r="A9547" s="1">
        <v>43070</v>
      </c>
      <c r="B9547" s="3">
        <f t="shared" si="447"/>
        <v>2017</v>
      </c>
      <c r="C9547" s="3">
        <f t="shared" si="448"/>
        <v>12</v>
      </c>
      <c r="D9547" t="s">
        <v>665</v>
      </c>
      <c r="E9547" t="str">
        <f t="shared" si="449"/>
        <v>Erica Hernandez20171201</v>
      </c>
      <c r="F9547">
        <f>IF(COUNTIF($E$2:E9547, E9547) = 1, MAX($F$1:F9546) + 1, INDEX($F$1:F9546, MATCH(E9547, $E$1:E9546, 0)))</f>
        <v>4775</v>
      </c>
      <c r="G9547" t="s">
        <v>23</v>
      </c>
      <c r="H9547" t="s">
        <v>39</v>
      </c>
      <c r="I9547" t="s">
        <v>40</v>
      </c>
      <c r="J9547" t="s">
        <v>2213</v>
      </c>
      <c r="K9547" s="17">
        <v>62.96</v>
      </c>
      <c r="L9547" s="17">
        <v>7</v>
      </c>
      <c r="M9547" s="17">
        <v>9.44</v>
      </c>
      <c r="N9547" s="17" t="str">
        <f>IF(SalesData[[#This Row],[Profit]]&gt;0,"Profit","Loss")</f>
        <v>Profit</v>
      </c>
    </row>
    <row r="9548" spans="1:14" x14ac:dyDescent="0.25">
      <c r="A9548" s="1">
        <v>43070</v>
      </c>
      <c r="B9548" s="3">
        <f t="shared" si="447"/>
        <v>2017</v>
      </c>
      <c r="C9548" s="3">
        <f t="shared" si="448"/>
        <v>12</v>
      </c>
      <c r="D9548" t="s">
        <v>1916</v>
      </c>
      <c r="E9548" t="str">
        <f t="shared" si="449"/>
        <v>Sarah Jordon20171201</v>
      </c>
      <c r="F9548">
        <f>IF(COUNTIF($E$2:E9548, E9548) = 1, MAX($F$1:F9547) + 1, INDEX($F$1:F9547, MATCH(E9548, $E$1:E9547, 0)))</f>
        <v>4776</v>
      </c>
      <c r="G9548" t="s">
        <v>10</v>
      </c>
      <c r="H9548" t="s">
        <v>39</v>
      </c>
      <c r="I9548" t="s">
        <v>40</v>
      </c>
      <c r="J9548" t="s">
        <v>939</v>
      </c>
      <c r="K9548" s="17">
        <v>219.8</v>
      </c>
      <c r="L9548" s="17">
        <v>5</v>
      </c>
      <c r="M9548" s="17">
        <v>24.73</v>
      </c>
      <c r="N9548" s="17" t="str">
        <f>IF(SalesData[[#This Row],[Profit]]&gt;0,"Profit","Loss")</f>
        <v>Profit</v>
      </c>
    </row>
    <row r="9549" spans="1:14" x14ac:dyDescent="0.25">
      <c r="A9549" s="1">
        <v>43070</v>
      </c>
      <c r="B9549" s="3">
        <f t="shared" si="447"/>
        <v>2017</v>
      </c>
      <c r="C9549" s="3">
        <f t="shared" si="448"/>
        <v>12</v>
      </c>
      <c r="D9549" t="s">
        <v>1916</v>
      </c>
      <c r="E9549" t="str">
        <f t="shared" si="449"/>
        <v>Sarah Jordon20171201</v>
      </c>
      <c r="F9549">
        <f>IF(COUNTIF($E$2:E9549, E9549) = 1, MAX($F$1:F9548) + 1, INDEX($F$1:F9548, MATCH(E9549, $E$1:E9548, 0)))</f>
        <v>4776</v>
      </c>
      <c r="G9549" t="s">
        <v>10</v>
      </c>
      <c r="H9549" t="s">
        <v>34</v>
      </c>
      <c r="I9549" t="s">
        <v>35</v>
      </c>
      <c r="J9549" t="s">
        <v>542</v>
      </c>
      <c r="K9549" s="17">
        <v>317.06</v>
      </c>
      <c r="L9549" s="17">
        <v>3</v>
      </c>
      <c r="M9549" s="17">
        <v>-18.12</v>
      </c>
      <c r="N9549" s="17" t="str">
        <f>IF(SalesData[[#This Row],[Profit]]&gt;0,"Profit","Loss")</f>
        <v>Loss</v>
      </c>
    </row>
    <row r="9550" spans="1:14" x14ac:dyDescent="0.25">
      <c r="A9550" s="1">
        <v>43070</v>
      </c>
      <c r="B9550" s="3">
        <f t="shared" si="447"/>
        <v>2017</v>
      </c>
      <c r="C9550" s="3">
        <f t="shared" si="448"/>
        <v>12</v>
      </c>
      <c r="D9550" t="s">
        <v>2683</v>
      </c>
      <c r="E9550" t="str">
        <f t="shared" si="449"/>
        <v>Clay Cheatham20171201</v>
      </c>
      <c r="F9550">
        <f>IF(COUNTIF($E$2:E9550, E9550) = 1, MAX($F$1:F9549) + 1, INDEX($F$1:F9549, MATCH(E9550, $E$1:E9549, 0)))</f>
        <v>4777</v>
      </c>
      <c r="G9550" t="s">
        <v>27</v>
      </c>
      <c r="H9550" t="s">
        <v>11</v>
      </c>
      <c r="I9550" t="s">
        <v>12</v>
      </c>
      <c r="J9550" t="s">
        <v>2605</v>
      </c>
      <c r="K9550" s="17">
        <v>45.36</v>
      </c>
      <c r="L9550" s="17">
        <v>7</v>
      </c>
      <c r="M9550" s="17">
        <v>21.77</v>
      </c>
      <c r="N9550" s="17" t="str">
        <f>IF(SalesData[[#This Row],[Profit]]&gt;0,"Profit","Loss")</f>
        <v>Profit</v>
      </c>
    </row>
    <row r="9551" spans="1:14" x14ac:dyDescent="0.25">
      <c r="A9551" s="1">
        <v>43070</v>
      </c>
      <c r="B9551" s="3">
        <f t="shared" si="447"/>
        <v>2017</v>
      </c>
      <c r="C9551" s="3">
        <f t="shared" si="448"/>
        <v>12</v>
      </c>
      <c r="D9551" t="s">
        <v>2683</v>
      </c>
      <c r="E9551" t="str">
        <f t="shared" si="449"/>
        <v>Clay Cheatham20171201</v>
      </c>
      <c r="F9551">
        <f>IF(COUNTIF($E$2:E9551, E9551) = 1, MAX($F$1:F9550) + 1, INDEX($F$1:F9550, MATCH(E9551, $E$1:E9550, 0)))</f>
        <v>4777</v>
      </c>
      <c r="G9551" t="s">
        <v>27</v>
      </c>
      <c r="H9551" t="s">
        <v>11</v>
      </c>
      <c r="I9551" t="s">
        <v>20</v>
      </c>
      <c r="J9551" t="s">
        <v>248</v>
      </c>
      <c r="K9551" s="17">
        <v>10.130000000000001</v>
      </c>
      <c r="L9551" s="17">
        <v>2</v>
      </c>
      <c r="M9551" s="17">
        <v>3.67</v>
      </c>
      <c r="N9551" s="17" t="str">
        <f>IF(SalesData[[#This Row],[Profit]]&gt;0,"Profit","Loss")</f>
        <v>Profit</v>
      </c>
    </row>
    <row r="9552" spans="1:14" x14ac:dyDescent="0.25">
      <c r="A9552" s="1">
        <v>43070</v>
      </c>
      <c r="B9552" s="3">
        <f t="shared" si="447"/>
        <v>2017</v>
      </c>
      <c r="C9552" s="3">
        <f t="shared" si="448"/>
        <v>12</v>
      </c>
      <c r="D9552" t="s">
        <v>1781</v>
      </c>
      <c r="E9552" t="str">
        <f t="shared" si="449"/>
        <v>Ralph Arnett20171201</v>
      </c>
      <c r="F9552">
        <f>IF(COUNTIF($E$2:E9552, E9552) = 1, MAX($F$1:F9551) + 1, INDEX($F$1:F9551, MATCH(E9552, $E$1:E9551, 0)))</f>
        <v>4778</v>
      </c>
      <c r="G9552" t="s">
        <v>23</v>
      </c>
      <c r="H9552" t="s">
        <v>11</v>
      </c>
      <c r="I9552" t="s">
        <v>18</v>
      </c>
      <c r="J9552" t="s">
        <v>1950</v>
      </c>
      <c r="K9552" s="17">
        <v>37.39</v>
      </c>
      <c r="L9552" s="17">
        <v>3</v>
      </c>
      <c r="M9552" s="17">
        <v>2.34</v>
      </c>
      <c r="N9552" s="17" t="str">
        <f>IF(SalesData[[#This Row],[Profit]]&gt;0,"Profit","Loss")</f>
        <v>Profit</v>
      </c>
    </row>
    <row r="9553" spans="1:14" x14ac:dyDescent="0.25">
      <c r="A9553" s="1">
        <v>43070</v>
      </c>
      <c r="B9553" s="3">
        <f t="shared" si="447"/>
        <v>2017</v>
      </c>
      <c r="C9553" s="3">
        <f t="shared" si="448"/>
        <v>12</v>
      </c>
      <c r="D9553" t="s">
        <v>1781</v>
      </c>
      <c r="E9553" t="str">
        <f t="shared" si="449"/>
        <v>Ralph Arnett20171201</v>
      </c>
      <c r="F9553">
        <f>IF(COUNTIF($E$2:E9553, E9553) = 1, MAX($F$1:F9552) + 1, INDEX($F$1:F9552, MATCH(E9553, $E$1:E9552, 0)))</f>
        <v>4778</v>
      </c>
      <c r="G9553" t="s">
        <v>23</v>
      </c>
      <c r="H9553" t="s">
        <v>34</v>
      </c>
      <c r="I9553" t="s">
        <v>47</v>
      </c>
      <c r="J9553" t="s">
        <v>2495</v>
      </c>
      <c r="K9553" s="17">
        <v>79.12</v>
      </c>
      <c r="L9553" s="17">
        <v>5</v>
      </c>
      <c r="M9553" s="17">
        <v>13.85</v>
      </c>
      <c r="N9553" s="17" t="str">
        <f>IF(SalesData[[#This Row],[Profit]]&gt;0,"Profit","Loss")</f>
        <v>Profit</v>
      </c>
    </row>
    <row r="9554" spans="1:14" x14ac:dyDescent="0.25">
      <c r="A9554" s="1">
        <v>43070</v>
      </c>
      <c r="B9554" s="3">
        <f t="shared" si="447"/>
        <v>2017</v>
      </c>
      <c r="C9554" s="3">
        <f t="shared" si="448"/>
        <v>12</v>
      </c>
      <c r="D9554" t="s">
        <v>1665</v>
      </c>
      <c r="E9554" t="str">
        <f t="shared" si="449"/>
        <v>Alan Dominguez20171201</v>
      </c>
      <c r="F9554">
        <f>IF(COUNTIF($E$2:E9554, E9554) = 1, MAX($F$1:F9553) + 1, INDEX($F$1:F9553, MATCH(E9554, $E$1:E9553, 0)))</f>
        <v>4779</v>
      </c>
      <c r="G9554" t="s">
        <v>613</v>
      </c>
      <c r="H9554" t="s">
        <v>11</v>
      </c>
      <c r="I9554" t="s">
        <v>12</v>
      </c>
      <c r="J9554" t="s">
        <v>1730</v>
      </c>
      <c r="K9554" s="17">
        <v>19.440000000000001</v>
      </c>
      <c r="L9554" s="17">
        <v>3</v>
      </c>
      <c r="M9554" s="17">
        <v>9.33</v>
      </c>
      <c r="N9554" s="17" t="str">
        <f>IF(SalesData[[#This Row],[Profit]]&gt;0,"Profit","Loss")</f>
        <v>Profit</v>
      </c>
    </row>
    <row r="9555" spans="1:14" x14ac:dyDescent="0.25">
      <c r="A9555" s="1">
        <v>43070</v>
      </c>
      <c r="B9555" s="3">
        <f t="shared" si="447"/>
        <v>2017</v>
      </c>
      <c r="C9555" s="3">
        <f t="shared" si="448"/>
        <v>12</v>
      </c>
      <c r="D9555" t="s">
        <v>1665</v>
      </c>
      <c r="E9555" t="str">
        <f t="shared" si="449"/>
        <v>Alan Dominguez20171201</v>
      </c>
      <c r="F9555">
        <f>IF(COUNTIF($E$2:E9555, E9555) = 1, MAX($F$1:F9554) + 1, INDEX($F$1:F9554, MATCH(E9555, $E$1:E9554, 0)))</f>
        <v>4779</v>
      </c>
      <c r="G9555" t="s">
        <v>613</v>
      </c>
      <c r="H9555" t="s">
        <v>34</v>
      </c>
      <c r="I9555" t="s">
        <v>35</v>
      </c>
      <c r="J9555" t="s">
        <v>918</v>
      </c>
      <c r="K9555" s="17">
        <v>897.15</v>
      </c>
      <c r="L9555" s="17">
        <v>3</v>
      </c>
      <c r="M9555" s="17">
        <v>251.2</v>
      </c>
      <c r="N9555" s="17" t="str">
        <f>IF(SalesData[[#This Row],[Profit]]&gt;0,"Profit","Loss")</f>
        <v>Profit</v>
      </c>
    </row>
    <row r="9556" spans="1:14" x14ac:dyDescent="0.25">
      <c r="A9556" s="1">
        <v>43070</v>
      </c>
      <c r="B9556" s="3">
        <f t="shared" si="447"/>
        <v>2017</v>
      </c>
      <c r="C9556" s="3">
        <f t="shared" si="448"/>
        <v>12</v>
      </c>
      <c r="D9556" t="s">
        <v>1099</v>
      </c>
      <c r="E9556" t="str">
        <f t="shared" si="449"/>
        <v>Matthew Grinstein20171201</v>
      </c>
      <c r="F9556">
        <f>IF(COUNTIF($E$2:E9556, E9556) = 1, MAX($F$1:F9555) + 1, INDEX($F$1:F9555, MATCH(E9556, $E$1:E9555, 0)))</f>
        <v>4780</v>
      </c>
      <c r="G9556" t="s">
        <v>78</v>
      </c>
      <c r="H9556" t="s">
        <v>34</v>
      </c>
      <c r="I9556" t="s">
        <v>47</v>
      </c>
      <c r="J9556" t="s">
        <v>2302</v>
      </c>
      <c r="K9556" s="17">
        <v>7.71</v>
      </c>
      <c r="L9556" s="17">
        <v>2</v>
      </c>
      <c r="M9556" s="17">
        <v>1.74</v>
      </c>
      <c r="N9556" s="17" t="str">
        <f>IF(SalesData[[#This Row],[Profit]]&gt;0,"Profit","Loss")</f>
        <v>Profit</v>
      </c>
    </row>
    <row r="9557" spans="1:14" x14ac:dyDescent="0.25">
      <c r="A9557" s="1">
        <v>43070</v>
      </c>
      <c r="B9557" s="3">
        <f t="shared" si="447"/>
        <v>2017</v>
      </c>
      <c r="C9557" s="3">
        <f t="shared" si="448"/>
        <v>12</v>
      </c>
      <c r="D9557" t="s">
        <v>2298</v>
      </c>
      <c r="E9557" t="str">
        <f t="shared" si="449"/>
        <v>Maribeth Yedwab20171201</v>
      </c>
      <c r="F9557">
        <f>IF(COUNTIF($E$2:E9557, E9557) = 1, MAX($F$1:F9556) + 1, INDEX($F$1:F9556, MATCH(E9557, $E$1:E9556, 0)))</f>
        <v>4781</v>
      </c>
      <c r="G9557" t="s">
        <v>10</v>
      </c>
      <c r="H9557" t="s">
        <v>11</v>
      </c>
      <c r="I9557" t="s">
        <v>12</v>
      </c>
      <c r="J9557" t="s">
        <v>2386</v>
      </c>
      <c r="K9557" s="17">
        <v>10.37</v>
      </c>
      <c r="L9557" s="17">
        <v>2</v>
      </c>
      <c r="M9557" s="17">
        <v>3.63</v>
      </c>
      <c r="N9557" s="17" t="str">
        <f>IF(SalesData[[#This Row],[Profit]]&gt;0,"Profit","Loss")</f>
        <v>Profit</v>
      </c>
    </row>
    <row r="9558" spans="1:14" x14ac:dyDescent="0.25">
      <c r="A9558" s="1">
        <v>43070</v>
      </c>
      <c r="B9558" s="3">
        <f t="shared" si="447"/>
        <v>2017</v>
      </c>
      <c r="C9558" s="3">
        <f t="shared" si="448"/>
        <v>12</v>
      </c>
      <c r="D9558" t="s">
        <v>2284</v>
      </c>
      <c r="E9558" t="str">
        <f t="shared" si="449"/>
        <v>Sean O'Donnell20171201</v>
      </c>
      <c r="F9558">
        <f>IF(COUNTIF($E$2:E9558, E9558) = 1, MAX($F$1:F9557) + 1, INDEX($F$1:F9557, MATCH(E9558, $E$1:E9557, 0)))</f>
        <v>4782</v>
      </c>
      <c r="G9558" t="s">
        <v>164</v>
      </c>
      <c r="H9558" t="s">
        <v>11</v>
      </c>
      <c r="I9558" t="s">
        <v>12</v>
      </c>
      <c r="J9558" t="s">
        <v>442</v>
      </c>
      <c r="K9558" s="17">
        <v>41.86</v>
      </c>
      <c r="L9558" s="17">
        <v>7</v>
      </c>
      <c r="M9558" s="17">
        <v>18.84</v>
      </c>
      <c r="N9558" s="17" t="str">
        <f>IF(SalesData[[#This Row],[Profit]]&gt;0,"Profit","Loss")</f>
        <v>Profit</v>
      </c>
    </row>
    <row r="9559" spans="1:14" x14ac:dyDescent="0.25">
      <c r="A9559" s="1">
        <v>43070</v>
      </c>
      <c r="B9559" s="3">
        <f t="shared" si="447"/>
        <v>2017</v>
      </c>
      <c r="C9559" s="3">
        <f t="shared" si="448"/>
        <v>12</v>
      </c>
      <c r="D9559" t="s">
        <v>2284</v>
      </c>
      <c r="E9559" t="str">
        <f t="shared" si="449"/>
        <v>Sean O'Donnell20171201</v>
      </c>
      <c r="F9559">
        <f>IF(COUNTIF($E$2:E9559, E9559) = 1, MAX($F$1:F9558) + 1, INDEX($F$1:F9558, MATCH(E9559, $E$1:E9558, 0)))</f>
        <v>4782</v>
      </c>
      <c r="G9559" t="s">
        <v>164</v>
      </c>
      <c r="H9559" t="s">
        <v>34</v>
      </c>
      <c r="I9559" t="s">
        <v>74</v>
      </c>
      <c r="J9559" t="s">
        <v>1909</v>
      </c>
      <c r="K9559" s="17">
        <v>141.96</v>
      </c>
      <c r="L9559" s="17">
        <v>2</v>
      </c>
      <c r="M9559" s="17">
        <v>41.17</v>
      </c>
      <c r="N9559" s="17" t="str">
        <f>IF(SalesData[[#This Row],[Profit]]&gt;0,"Profit","Loss")</f>
        <v>Profit</v>
      </c>
    </row>
    <row r="9560" spans="1:14" x14ac:dyDescent="0.25">
      <c r="A9560" s="1">
        <v>43070</v>
      </c>
      <c r="B9560" s="3">
        <f t="shared" si="447"/>
        <v>2017</v>
      </c>
      <c r="C9560" s="3">
        <f t="shared" si="448"/>
        <v>12</v>
      </c>
      <c r="D9560" t="s">
        <v>1771</v>
      </c>
      <c r="E9560" t="str">
        <f t="shared" si="449"/>
        <v>Sally Hughsby20171201</v>
      </c>
      <c r="F9560">
        <f>IF(COUNTIF($E$2:E9560, E9560) = 1, MAX($F$1:F9559) + 1, INDEX($F$1:F9559, MATCH(E9560, $E$1:E9559, 0)))</f>
        <v>4783</v>
      </c>
      <c r="G9560" t="s">
        <v>164</v>
      </c>
      <c r="H9560" t="s">
        <v>11</v>
      </c>
      <c r="I9560" t="s">
        <v>20</v>
      </c>
      <c r="J9560" t="s">
        <v>2173</v>
      </c>
      <c r="K9560" s="17">
        <v>15.92</v>
      </c>
      <c r="L9560" s="17">
        <v>5</v>
      </c>
      <c r="M9560" s="17">
        <v>5.37</v>
      </c>
      <c r="N9560" s="17" t="str">
        <f>IF(SalesData[[#This Row],[Profit]]&gt;0,"Profit","Loss")</f>
        <v>Profit</v>
      </c>
    </row>
    <row r="9561" spans="1:14" x14ac:dyDescent="0.25">
      <c r="A9561" s="1">
        <v>43070</v>
      </c>
      <c r="B9561" s="3">
        <f t="shared" si="447"/>
        <v>2017</v>
      </c>
      <c r="C9561" s="3">
        <f t="shared" si="448"/>
        <v>12</v>
      </c>
      <c r="D9561" t="s">
        <v>1771</v>
      </c>
      <c r="E9561" t="str">
        <f t="shared" si="449"/>
        <v>Sally Hughsby20171201</v>
      </c>
      <c r="F9561">
        <f>IF(COUNTIF($E$2:E9561, E9561) = 1, MAX($F$1:F9560) + 1, INDEX($F$1:F9560, MATCH(E9561, $E$1:E9560, 0)))</f>
        <v>4783</v>
      </c>
      <c r="G9561" t="s">
        <v>164</v>
      </c>
      <c r="H9561" t="s">
        <v>34</v>
      </c>
      <c r="I9561" t="s">
        <v>47</v>
      </c>
      <c r="J9561" t="s">
        <v>281</v>
      </c>
      <c r="K9561" s="17">
        <v>70.680000000000007</v>
      </c>
      <c r="L9561" s="17">
        <v>12</v>
      </c>
      <c r="M9561" s="17">
        <v>31.1</v>
      </c>
      <c r="N9561" s="17" t="str">
        <f>IF(SalesData[[#This Row],[Profit]]&gt;0,"Profit","Loss")</f>
        <v>Profit</v>
      </c>
    </row>
    <row r="9562" spans="1:14" x14ac:dyDescent="0.25">
      <c r="A9562" s="1">
        <v>43070</v>
      </c>
      <c r="B9562" s="3">
        <f t="shared" si="447"/>
        <v>2017</v>
      </c>
      <c r="C9562" s="3">
        <f t="shared" si="448"/>
        <v>12</v>
      </c>
      <c r="D9562" t="s">
        <v>1771</v>
      </c>
      <c r="E9562" t="str">
        <f t="shared" si="449"/>
        <v>Sally Hughsby20171201</v>
      </c>
      <c r="F9562">
        <f>IF(COUNTIF($E$2:E9562, E9562) = 1, MAX($F$1:F9561) + 1, INDEX($F$1:F9561, MATCH(E9562, $E$1:E9561, 0)))</f>
        <v>4783</v>
      </c>
      <c r="G9562" t="s">
        <v>164</v>
      </c>
      <c r="H9562" t="s">
        <v>11</v>
      </c>
      <c r="I9562" t="s">
        <v>18</v>
      </c>
      <c r="J9562" t="s">
        <v>2031</v>
      </c>
      <c r="K9562" s="17">
        <v>541.24</v>
      </c>
      <c r="L9562" s="17">
        <v>4</v>
      </c>
      <c r="M9562" s="17">
        <v>5.41</v>
      </c>
      <c r="N9562" s="17" t="str">
        <f>IF(SalesData[[#This Row],[Profit]]&gt;0,"Profit","Loss")</f>
        <v>Profit</v>
      </c>
    </row>
    <row r="9563" spans="1:14" x14ac:dyDescent="0.25">
      <c r="A9563" s="1">
        <v>43070</v>
      </c>
      <c r="B9563" s="3">
        <f t="shared" si="447"/>
        <v>2017</v>
      </c>
      <c r="C9563" s="3">
        <f t="shared" si="448"/>
        <v>12</v>
      </c>
      <c r="D9563" t="s">
        <v>2580</v>
      </c>
      <c r="E9563" t="str">
        <f t="shared" si="449"/>
        <v>Max Ludwig20171201</v>
      </c>
      <c r="F9563">
        <f>IF(COUNTIF($E$2:E9563, E9563) = 1, MAX($F$1:F9562) + 1, INDEX($F$1:F9562, MATCH(E9563, $E$1:E9562, 0)))</f>
        <v>4784</v>
      </c>
      <c r="G9563" t="s">
        <v>27</v>
      </c>
      <c r="H9563" t="s">
        <v>34</v>
      </c>
      <c r="I9563" t="s">
        <v>47</v>
      </c>
      <c r="J9563" t="s">
        <v>2040</v>
      </c>
      <c r="K9563" s="17">
        <v>629.64</v>
      </c>
      <c r="L9563" s="17">
        <v>9</v>
      </c>
      <c r="M9563" s="17">
        <v>107.04</v>
      </c>
      <c r="N9563" s="17" t="str">
        <f>IF(SalesData[[#This Row],[Profit]]&gt;0,"Profit","Loss")</f>
        <v>Profit</v>
      </c>
    </row>
    <row r="9564" spans="1:14" x14ac:dyDescent="0.25">
      <c r="A9564" s="1">
        <v>43070</v>
      </c>
      <c r="B9564" s="3">
        <f t="shared" si="447"/>
        <v>2017</v>
      </c>
      <c r="C9564" s="3">
        <f t="shared" si="448"/>
        <v>12</v>
      </c>
      <c r="D9564" t="s">
        <v>1799</v>
      </c>
      <c r="E9564" t="str">
        <f t="shared" si="449"/>
        <v>Sean Christensen20171201</v>
      </c>
      <c r="F9564">
        <f>IF(COUNTIF($E$2:E9564, E9564) = 1, MAX($F$1:F9563) + 1, INDEX($F$1:F9563, MATCH(E9564, $E$1:E9563, 0)))</f>
        <v>4785</v>
      </c>
      <c r="G9564" t="s">
        <v>23</v>
      </c>
      <c r="H9564" t="s">
        <v>11</v>
      </c>
      <c r="I9564" t="s">
        <v>16</v>
      </c>
      <c r="J9564" t="s">
        <v>188</v>
      </c>
      <c r="K9564" s="17">
        <v>15.94</v>
      </c>
      <c r="L9564" s="17">
        <v>4</v>
      </c>
      <c r="M9564" s="17">
        <v>5.18</v>
      </c>
      <c r="N9564" s="17" t="str">
        <f>IF(SalesData[[#This Row],[Profit]]&gt;0,"Profit","Loss")</f>
        <v>Profit</v>
      </c>
    </row>
    <row r="9565" spans="1:14" x14ac:dyDescent="0.25">
      <c r="A9565" s="1">
        <v>43070</v>
      </c>
      <c r="B9565" s="3">
        <f t="shared" si="447"/>
        <v>2017</v>
      </c>
      <c r="C9565" s="3">
        <f t="shared" si="448"/>
        <v>12</v>
      </c>
      <c r="D9565" t="s">
        <v>1799</v>
      </c>
      <c r="E9565" t="str">
        <f t="shared" si="449"/>
        <v>Sean Christensen20171201</v>
      </c>
      <c r="F9565">
        <f>IF(COUNTIF($E$2:E9565, E9565) = 1, MAX($F$1:F9564) + 1, INDEX($F$1:F9564, MATCH(E9565, $E$1:E9564, 0)))</f>
        <v>4785</v>
      </c>
      <c r="G9565" t="s">
        <v>23</v>
      </c>
      <c r="H9565" t="s">
        <v>11</v>
      </c>
      <c r="I9565" t="s">
        <v>20</v>
      </c>
      <c r="J9565" t="s">
        <v>972</v>
      </c>
      <c r="K9565" s="17">
        <v>8</v>
      </c>
      <c r="L9565" s="17">
        <v>7</v>
      </c>
      <c r="M9565" s="17">
        <v>-5.6</v>
      </c>
      <c r="N9565" s="17" t="str">
        <f>IF(SalesData[[#This Row],[Profit]]&gt;0,"Profit","Loss")</f>
        <v>Loss</v>
      </c>
    </row>
    <row r="9566" spans="1:14" x14ac:dyDescent="0.25">
      <c r="A9566" s="1">
        <v>43070</v>
      </c>
      <c r="B9566" s="3">
        <f t="shared" si="447"/>
        <v>2017</v>
      </c>
      <c r="C9566" s="3">
        <f t="shared" si="448"/>
        <v>12</v>
      </c>
      <c r="D9566" t="s">
        <v>1799</v>
      </c>
      <c r="E9566" t="str">
        <f t="shared" si="449"/>
        <v>Sean Christensen20171201</v>
      </c>
      <c r="F9566">
        <f>IF(COUNTIF($E$2:E9566, E9566) = 1, MAX($F$1:F9565) + 1, INDEX($F$1:F9565, MATCH(E9566, $E$1:E9565, 0)))</f>
        <v>4785</v>
      </c>
      <c r="G9566" t="s">
        <v>23</v>
      </c>
      <c r="H9566" t="s">
        <v>34</v>
      </c>
      <c r="I9566" t="s">
        <v>35</v>
      </c>
      <c r="J9566" t="s">
        <v>294</v>
      </c>
      <c r="K9566" s="17">
        <v>398.97</v>
      </c>
      <c r="L9566" s="17">
        <v>2</v>
      </c>
      <c r="M9566" s="17">
        <v>-28.5</v>
      </c>
      <c r="N9566" s="17" t="str">
        <f>IF(SalesData[[#This Row],[Profit]]&gt;0,"Profit","Loss")</f>
        <v>Loss</v>
      </c>
    </row>
    <row r="9567" spans="1:14" x14ac:dyDescent="0.25">
      <c r="A9567" s="1">
        <v>43071</v>
      </c>
      <c r="B9567" s="3">
        <f t="shared" si="447"/>
        <v>2017</v>
      </c>
      <c r="C9567" s="3">
        <f t="shared" si="448"/>
        <v>12</v>
      </c>
      <c r="D9567" t="s">
        <v>659</v>
      </c>
      <c r="E9567" t="str">
        <f t="shared" si="449"/>
        <v>Victoria Wilson20171202</v>
      </c>
      <c r="F9567">
        <f>IF(COUNTIF($E$2:E9567, E9567) = 1, MAX($F$1:F9566) + 1, INDEX($F$1:F9566, MATCH(E9567, $E$1:E9566, 0)))</f>
        <v>4786</v>
      </c>
      <c r="G9567" t="s">
        <v>27</v>
      </c>
      <c r="H9567" t="s">
        <v>11</v>
      </c>
      <c r="I9567" t="s">
        <v>18</v>
      </c>
      <c r="J9567" t="s">
        <v>1400</v>
      </c>
      <c r="K9567" s="17">
        <v>559.62</v>
      </c>
      <c r="L9567" s="17">
        <v>9</v>
      </c>
      <c r="M9567" s="17">
        <v>151.1</v>
      </c>
      <c r="N9567" s="17" t="str">
        <f>IF(SalesData[[#This Row],[Profit]]&gt;0,"Profit","Loss")</f>
        <v>Profit</v>
      </c>
    </row>
    <row r="9568" spans="1:14" x14ac:dyDescent="0.25">
      <c r="A9568" s="1">
        <v>43071</v>
      </c>
      <c r="B9568" s="3">
        <f t="shared" si="447"/>
        <v>2017</v>
      </c>
      <c r="C9568" s="3">
        <f t="shared" si="448"/>
        <v>12</v>
      </c>
      <c r="D9568" t="s">
        <v>659</v>
      </c>
      <c r="E9568" t="str">
        <f t="shared" si="449"/>
        <v>Victoria Wilson20171202</v>
      </c>
      <c r="F9568">
        <f>IF(COUNTIF($E$2:E9568, E9568) = 1, MAX($F$1:F9567) + 1, INDEX($F$1:F9567, MATCH(E9568, $E$1:E9567, 0)))</f>
        <v>4786</v>
      </c>
      <c r="G9568" t="s">
        <v>27</v>
      </c>
      <c r="H9568" t="s">
        <v>11</v>
      </c>
      <c r="I9568" t="s">
        <v>12</v>
      </c>
      <c r="J9568" t="s">
        <v>1191</v>
      </c>
      <c r="K9568" s="17">
        <v>109.92</v>
      </c>
      <c r="L9568" s="17">
        <v>2</v>
      </c>
      <c r="M9568" s="17">
        <v>53.86</v>
      </c>
      <c r="N9568" s="17" t="str">
        <f>IF(SalesData[[#This Row],[Profit]]&gt;0,"Profit","Loss")</f>
        <v>Profit</v>
      </c>
    </row>
    <row r="9569" spans="1:14" x14ac:dyDescent="0.25">
      <c r="A9569" s="1">
        <v>43071</v>
      </c>
      <c r="B9569" s="3">
        <f t="shared" si="447"/>
        <v>2017</v>
      </c>
      <c r="C9569" s="3">
        <f t="shared" si="448"/>
        <v>12</v>
      </c>
      <c r="D9569" t="s">
        <v>659</v>
      </c>
      <c r="E9569" t="str">
        <f t="shared" si="449"/>
        <v>Victoria Wilson20171202</v>
      </c>
      <c r="F9569">
        <f>IF(COUNTIF($E$2:E9569, E9569) = 1, MAX($F$1:F9568) + 1, INDEX($F$1:F9568, MATCH(E9569, $E$1:E9568, 0)))</f>
        <v>4786</v>
      </c>
      <c r="G9569" t="s">
        <v>27</v>
      </c>
      <c r="H9569" t="s">
        <v>11</v>
      </c>
      <c r="I9569" t="s">
        <v>12</v>
      </c>
      <c r="J9569" t="s">
        <v>2069</v>
      </c>
      <c r="K9569" s="17">
        <v>8.56</v>
      </c>
      <c r="L9569" s="17">
        <v>2</v>
      </c>
      <c r="M9569" s="17">
        <v>3.85</v>
      </c>
      <c r="N9569" s="17" t="str">
        <f>IF(SalesData[[#This Row],[Profit]]&gt;0,"Profit","Loss")</f>
        <v>Profit</v>
      </c>
    </row>
    <row r="9570" spans="1:14" x14ac:dyDescent="0.25">
      <c r="A9570" s="1">
        <v>43071</v>
      </c>
      <c r="B9570" s="3">
        <f t="shared" si="447"/>
        <v>2017</v>
      </c>
      <c r="C9570" s="3">
        <f t="shared" si="448"/>
        <v>12</v>
      </c>
      <c r="D9570" t="s">
        <v>1361</v>
      </c>
      <c r="E9570" t="str">
        <f t="shared" si="449"/>
        <v>Adam Shillingsburg20171202</v>
      </c>
      <c r="F9570">
        <f>IF(COUNTIF($E$2:E9570, E9570) = 1, MAX($F$1:F9569) + 1, INDEX($F$1:F9569, MATCH(E9570, $E$1:E9569, 0)))</f>
        <v>4787</v>
      </c>
      <c r="G9570" t="s">
        <v>55</v>
      </c>
      <c r="H9570" t="s">
        <v>11</v>
      </c>
      <c r="I9570" t="s">
        <v>24</v>
      </c>
      <c r="J9570" t="s">
        <v>2189</v>
      </c>
      <c r="K9570" s="17">
        <v>34.65</v>
      </c>
      <c r="L9570" s="17">
        <v>3</v>
      </c>
      <c r="M9570" s="17">
        <v>10.4</v>
      </c>
      <c r="N9570" s="17" t="str">
        <f>IF(SalesData[[#This Row],[Profit]]&gt;0,"Profit","Loss")</f>
        <v>Profit</v>
      </c>
    </row>
    <row r="9571" spans="1:14" x14ac:dyDescent="0.25">
      <c r="A9571" s="1">
        <v>43071</v>
      </c>
      <c r="B9571" s="3">
        <f t="shared" si="447"/>
        <v>2017</v>
      </c>
      <c r="C9571" s="3">
        <f t="shared" si="448"/>
        <v>12</v>
      </c>
      <c r="D9571" t="s">
        <v>225</v>
      </c>
      <c r="E9571" t="str">
        <f t="shared" si="449"/>
        <v>Joy Smith20171202</v>
      </c>
      <c r="F9571">
        <f>IF(COUNTIF($E$2:E9571, E9571) = 1, MAX($F$1:F9570) + 1, INDEX($F$1:F9570, MATCH(E9571, $E$1:E9570, 0)))</f>
        <v>4788</v>
      </c>
      <c r="G9571" t="s">
        <v>10</v>
      </c>
      <c r="H9571" t="s">
        <v>11</v>
      </c>
      <c r="I9571" t="s">
        <v>92</v>
      </c>
      <c r="J9571" t="s">
        <v>253</v>
      </c>
      <c r="K9571" s="17">
        <v>294.62</v>
      </c>
      <c r="L9571" s="17">
        <v>5</v>
      </c>
      <c r="M9571" s="17">
        <v>-766.01</v>
      </c>
      <c r="N9571" s="17" t="str">
        <f>IF(SalesData[[#This Row],[Profit]]&gt;0,"Profit","Loss")</f>
        <v>Loss</v>
      </c>
    </row>
    <row r="9572" spans="1:14" x14ac:dyDescent="0.25">
      <c r="A9572" s="1">
        <v>43071</v>
      </c>
      <c r="B9572" s="3">
        <f t="shared" si="447"/>
        <v>2017</v>
      </c>
      <c r="C9572" s="3">
        <f t="shared" si="448"/>
        <v>12</v>
      </c>
      <c r="D9572" t="s">
        <v>225</v>
      </c>
      <c r="E9572" t="str">
        <f t="shared" si="449"/>
        <v>Joy Smith20171202</v>
      </c>
      <c r="F9572">
        <f>IF(COUNTIF($E$2:E9572, E9572) = 1, MAX($F$1:F9571) + 1, INDEX($F$1:F9571, MATCH(E9572, $E$1:E9571, 0)))</f>
        <v>4788</v>
      </c>
      <c r="G9572" t="s">
        <v>10</v>
      </c>
      <c r="H9572" t="s">
        <v>34</v>
      </c>
      <c r="I9572" t="s">
        <v>47</v>
      </c>
      <c r="J9572" t="s">
        <v>448</v>
      </c>
      <c r="K9572" s="17">
        <v>8.75</v>
      </c>
      <c r="L9572" s="17">
        <v>4</v>
      </c>
      <c r="M9572" s="17">
        <v>-3.72</v>
      </c>
      <c r="N9572" s="17" t="str">
        <f>IF(SalesData[[#This Row],[Profit]]&gt;0,"Profit","Loss")</f>
        <v>Loss</v>
      </c>
    </row>
    <row r="9573" spans="1:14" x14ac:dyDescent="0.25">
      <c r="A9573" s="1">
        <v>43071</v>
      </c>
      <c r="B9573" s="3">
        <f t="shared" si="447"/>
        <v>2017</v>
      </c>
      <c r="C9573" s="3">
        <f t="shared" si="448"/>
        <v>12</v>
      </c>
      <c r="D9573" t="s">
        <v>1657</v>
      </c>
      <c r="E9573" t="str">
        <f t="shared" si="449"/>
        <v>Michael Kennedy20171202</v>
      </c>
      <c r="F9573">
        <f>IF(COUNTIF($E$2:E9573, E9573) = 1, MAX($F$1:F9572) + 1, INDEX($F$1:F9572, MATCH(E9573, $E$1:E9572, 0)))</f>
        <v>4789</v>
      </c>
      <c r="G9573" t="s">
        <v>123</v>
      </c>
      <c r="H9573" t="s">
        <v>11</v>
      </c>
      <c r="I9573" t="s">
        <v>24</v>
      </c>
      <c r="J9573" t="s">
        <v>1117</v>
      </c>
      <c r="K9573" s="17">
        <v>47.96</v>
      </c>
      <c r="L9573" s="17">
        <v>5</v>
      </c>
      <c r="M9573" s="17">
        <v>4.2</v>
      </c>
      <c r="N9573" s="17" t="str">
        <f>IF(SalesData[[#This Row],[Profit]]&gt;0,"Profit","Loss")</f>
        <v>Profit</v>
      </c>
    </row>
    <row r="9574" spans="1:14" x14ac:dyDescent="0.25">
      <c r="A9574" s="1">
        <v>43071</v>
      </c>
      <c r="B9574" s="3">
        <f t="shared" si="447"/>
        <v>2017</v>
      </c>
      <c r="C9574" s="3">
        <f t="shared" si="448"/>
        <v>12</v>
      </c>
      <c r="D9574" t="s">
        <v>1438</v>
      </c>
      <c r="E9574" t="str">
        <f t="shared" si="449"/>
        <v>Alice McCarthy20171202</v>
      </c>
      <c r="F9574">
        <f>IF(COUNTIF($E$2:E9574, E9574) = 1, MAX($F$1:F9573) + 1, INDEX($F$1:F9573, MATCH(E9574, $E$1:E9573, 0)))</f>
        <v>4790</v>
      </c>
      <c r="G9574" t="s">
        <v>27</v>
      </c>
      <c r="H9574" t="s">
        <v>11</v>
      </c>
      <c r="I9574" t="s">
        <v>20</v>
      </c>
      <c r="J9574" t="s">
        <v>67</v>
      </c>
      <c r="K9574" s="17">
        <v>9.02</v>
      </c>
      <c r="L9574" s="17">
        <v>6</v>
      </c>
      <c r="M9574" s="17">
        <v>3.16</v>
      </c>
      <c r="N9574" s="17" t="str">
        <f>IF(SalesData[[#This Row],[Profit]]&gt;0,"Profit","Loss")</f>
        <v>Profit</v>
      </c>
    </row>
    <row r="9575" spans="1:14" x14ac:dyDescent="0.25">
      <c r="A9575" s="1">
        <v>43071</v>
      </c>
      <c r="B9575" s="3">
        <f t="shared" si="447"/>
        <v>2017</v>
      </c>
      <c r="C9575" s="3">
        <f t="shared" si="448"/>
        <v>12</v>
      </c>
      <c r="D9575" t="s">
        <v>1438</v>
      </c>
      <c r="E9575" t="str">
        <f t="shared" si="449"/>
        <v>Alice McCarthy20171202</v>
      </c>
      <c r="F9575">
        <f>IF(COUNTIF($E$2:E9575, E9575) = 1, MAX($F$1:F9574) + 1, INDEX($F$1:F9574, MATCH(E9575, $E$1:E9574, 0)))</f>
        <v>4790</v>
      </c>
      <c r="G9575" t="s">
        <v>27</v>
      </c>
      <c r="H9575" t="s">
        <v>11</v>
      </c>
      <c r="I9575" t="s">
        <v>20</v>
      </c>
      <c r="J9575" t="s">
        <v>1139</v>
      </c>
      <c r="K9575" s="17">
        <v>69.459999999999994</v>
      </c>
      <c r="L9575" s="17">
        <v>2</v>
      </c>
      <c r="M9575" s="17">
        <v>22.57</v>
      </c>
      <c r="N9575" s="17" t="str">
        <f>IF(SalesData[[#This Row],[Profit]]&gt;0,"Profit","Loss")</f>
        <v>Profit</v>
      </c>
    </row>
    <row r="9576" spans="1:14" x14ac:dyDescent="0.25">
      <c r="A9576" s="1">
        <v>43071</v>
      </c>
      <c r="B9576" s="3">
        <f t="shared" si="447"/>
        <v>2017</v>
      </c>
      <c r="C9576" s="3">
        <f t="shared" si="448"/>
        <v>12</v>
      </c>
      <c r="D9576" t="s">
        <v>1438</v>
      </c>
      <c r="E9576" t="str">
        <f t="shared" si="449"/>
        <v>Alice McCarthy20171202</v>
      </c>
      <c r="F9576">
        <f>IF(COUNTIF($E$2:E9576, E9576) = 1, MAX($F$1:F9575) + 1, INDEX($F$1:F9575, MATCH(E9576, $E$1:E9575, 0)))</f>
        <v>4790</v>
      </c>
      <c r="G9576" t="s">
        <v>27</v>
      </c>
      <c r="H9576" t="s">
        <v>11</v>
      </c>
      <c r="I9576" t="s">
        <v>12</v>
      </c>
      <c r="J9576" t="s">
        <v>1337</v>
      </c>
      <c r="K9576" s="17">
        <v>10.86</v>
      </c>
      <c r="L9576" s="17">
        <v>2</v>
      </c>
      <c r="M9576" s="17">
        <v>5.32</v>
      </c>
      <c r="N9576" s="17" t="str">
        <f>IF(SalesData[[#This Row],[Profit]]&gt;0,"Profit","Loss")</f>
        <v>Profit</v>
      </c>
    </row>
    <row r="9577" spans="1:14" x14ac:dyDescent="0.25">
      <c r="A9577" s="1">
        <v>43071</v>
      </c>
      <c r="B9577" s="3">
        <f t="shared" si="447"/>
        <v>2017</v>
      </c>
      <c r="C9577" s="3">
        <f t="shared" si="448"/>
        <v>12</v>
      </c>
      <c r="D9577" t="s">
        <v>1438</v>
      </c>
      <c r="E9577" t="str">
        <f t="shared" si="449"/>
        <v>Alice McCarthy20171202</v>
      </c>
      <c r="F9577">
        <f>IF(COUNTIF($E$2:E9577, E9577) = 1, MAX($F$1:F9576) + 1, INDEX($F$1:F9576, MATCH(E9577, $E$1:E9576, 0)))</f>
        <v>4790</v>
      </c>
      <c r="G9577" t="s">
        <v>27</v>
      </c>
      <c r="H9577" t="s">
        <v>11</v>
      </c>
      <c r="I9577" t="s">
        <v>92</v>
      </c>
      <c r="J9577" t="s">
        <v>421</v>
      </c>
      <c r="K9577" s="17">
        <v>79.47</v>
      </c>
      <c r="L9577" s="17">
        <v>3</v>
      </c>
      <c r="M9577" s="17">
        <v>22.25</v>
      </c>
      <c r="N9577" s="17" t="str">
        <f>IF(SalesData[[#This Row],[Profit]]&gt;0,"Profit","Loss")</f>
        <v>Profit</v>
      </c>
    </row>
    <row r="9578" spans="1:14" x14ac:dyDescent="0.25">
      <c r="A9578" s="1">
        <v>43071</v>
      </c>
      <c r="B9578" s="3">
        <f t="shared" si="447"/>
        <v>2017</v>
      </c>
      <c r="C9578" s="3">
        <f t="shared" si="448"/>
        <v>12</v>
      </c>
      <c r="D9578" t="s">
        <v>1438</v>
      </c>
      <c r="E9578" t="str">
        <f t="shared" si="449"/>
        <v>Alice McCarthy20171202</v>
      </c>
      <c r="F9578">
        <f>IF(COUNTIF($E$2:E9578, E9578) = 1, MAX($F$1:F9577) + 1, INDEX($F$1:F9577, MATCH(E9578, $E$1:E9577, 0)))</f>
        <v>4790</v>
      </c>
      <c r="G9578" t="s">
        <v>27</v>
      </c>
      <c r="H9578" t="s">
        <v>11</v>
      </c>
      <c r="I9578" t="s">
        <v>24</v>
      </c>
      <c r="J9578" t="s">
        <v>541</v>
      </c>
      <c r="K9578" s="17">
        <v>10.08</v>
      </c>
      <c r="L9578" s="17">
        <v>6</v>
      </c>
      <c r="M9578" s="17">
        <v>5.04</v>
      </c>
      <c r="N9578" s="17" t="str">
        <f>IF(SalesData[[#This Row],[Profit]]&gt;0,"Profit","Loss")</f>
        <v>Profit</v>
      </c>
    </row>
    <row r="9579" spans="1:14" x14ac:dyDescent="0.25">
      <c r="A9579" s="1">
        <v>43071</v>
      </c>
      <c r="B9579" s="3">
        <f t="shared" si="447"/>
        <v>2017</v>
      </c>
      <c r="C9579" s="3">
        <f t="shared" si="448"/>
        <v>12</v>
      </c>
      <c r="D9579" t="s">
        <v>1507</v>
      </c>
      <c r="E9579" t="str">
        <f t="shared" si="449"/>
        <v>Daniel Byrd20171202</v>
      </c>
      <c r="F9579">
        <f>IF(COUNTIF($E$2:E9579, E9579) = 1, MAX($F$1:F9578) + 1, INDEX($F$1:F9578, MATCH(E9579, $E$1:E9578, 0)))</f>
        <v>4791</v>
      </c>
      <c r="G9579" t="s">
        <v>123</v>
      </c>
      <c r="H9579" t="s">
        <v>11</v>
      </c>
      <c r="I9579" t="s">
        <v>20</v>
      </c>
      <c r="J9579" t="s">
        <v>1281</v>
      </c>
      <c r="K9579" s="17">
        <v>45.66</v>
      </c>
      <c r="L9579" s="17">
        <v>5</v>
      </c>
      <c r="M9579" s="17">
        <v>-33.479999999999997</v>
      </c>
      <c r="N9579" s="17" t="str">
        <f>IF(SalesData[[#This Row],[Profit]]&gt;0,"Profit","Loss")</f>
        <v>Loss</v>
      </c>
    </row>
    <row r="9580" spans="1:14" x14ac:dyDescent="0.25">
      <c r="A9580" s="1">
        <v>43071</v>
      </c>
      <c r="B9580" s="3">
        <f t="shared" si="447"/>
        <v>2017</v>
      </c>
      <c r="C9580" s="3">
        <f t="shared" si="448"/>
        <v>12</v>
      </c>
      <c r="D9580" t="s">
        <v>237</v>
      </c>
      <c r="E9580" t="str">
        <f t="shared" si="449"/>
        <v>Giulietta Weimer20171202</v>
      </c>
      <c r="F9580">
        <f>IF(COUNTIF($E$2:E9580, E9580) = 1, MAX($F$1:F9579) + 1, INDEX($F$1:F9579, MATCH(E9580, $E$1:E9579, 0)))</f>
        <v>4792</v>
      </c>
      <c r="G9580" t="s">
        <v>23</v>
      </c>
      <c r="H9580" t="s">
        <v>11</v>
      </c>
      <c r="I9580" t="s">
        <v>20</v>
      </c>
      <c r="J9580" t="s">
        <v>1777</v>
      </c>
      <c r="K9580" s="17">
        <v>631.17999999999995</v>
      </c>
      <c r="L9580" s="17">
        <v>4</v>
      </c>
      <c r="M9580" s="17">
        <v>-462.86</v>
      </c>
      <c r="N9580" s="17" t="str">
        <f>IF(SalesData[[#This Row],[Profit]]&gt;0,"Profit","Loss")</f>
        <v>Loss</v>
      </c>
    </row>
    <row r="9581" spans="1:14" x14ac:dyDescent="0.25">
      <c r="A9581" s="1">
        <v>43071</v>
      </c>
      <c r="B9581" s="3">
        <f t="shared" si="447"/>
        <v>2017</v>
      </c>
      <c r="C9581" s="3">
        <f t="shared" si="448"/>
        <v>12</v>
      </c>
      <c r="D9581" t="s">
        <v>2039</v>
      </c>
      <c r="E9581" t="str">
        <f t="shared" si="449"/>
        <v>Juliana Krohn20171202</v>
      </c>
      <c r="F9581">
        <f>IF(COUNTIF($E$2:E9581, E9581) = 1, MAX($F$1:F9580) + 1, INDEX($F$1:F9580, MATCH(E9581, $E$1:E9580, 0)))</f>
        <v>4793</v>
      </c>
      <c r="G9581" t="s">
        <v>996</v>
      </c>
      <c r="H9581" t="s">
        <v>39</v>
      </c>
      <c r="I9581" t="s">
        <v>40</v>
      </c>
      <c r="J9581" t="s">
        <v>1536</v>
      </c>
      <c r="K9581" s="17">
        <v>2479.96</v>
      </c>
      <c r="L9581" s="17">
        <v>4</v>
      </c>
      <c r="M9581" s="17">
        <v>743.99</v>
      </c>
      <c r="N9581" s="17" t="str">
        <f>IF(SalesData[[#This Row],[Profit]]&gt;0,"Profit","Loss")</f>
        <v>Profit</v>
      </c>
    </row>
    <row r="9582" spans="1:14" x14ac:dyDescent="0.25">
      <c r="A9582" s="1">
        <v>43071</v>
      </c>
      <c r="B9582" s="3">
        <f t="shared" si="447"/>
        <v>2017</v>
      </c>
      <c r="C9582" s="3">
        <f t="shared" si="448"/>
        <v>12</v>
      </c>
      <c r="D9582" t="s">
        <v>2103</v>
      </c>
      <c r="E9582" t="str">
        <f t="shared" si="449"/>
        <v>Brenda Bowman20171202</v>
      </c>
      <c r="F9582">
        <f>IF(COUNTIF($E$2:E9582, E9582) = 1, MAX($F$1:F9581) + 1, INDEX($F$1:F9581, MATCH(E9582, $E$1:E9581, 0)))</f>
        <v>4794</v>
      </c>
      <c r="G9582" t="s">
        <v>27</v>
      </c>
      <c r="H9582" t="s">
        <v>39</v>
      </c>
      <c r="I9582" t="s">
        <v>40</v>
      </c>
      <c r="J9582" t="s">
        <v>2443</v>
      </c>
      <c r="K9582" s="17">
        <v>39.99</v>
      </c>
      <c r="L9582" s="17">
        <v>1</v>
      </c>
      <c r="M9582" s="17">
        <v>-8</v>
      </c>
      <c r="N9582" s="17" t="str">
        <f>IF(SalesData[[#This Row],[Profit]]&gt;0,"Profit","Loss")</f>
        <v>Loss</v>
      </c>
    </row>
    <row r="9583" spans="1:14" x14ac:dyDescent="0.25">
      <c r="A9583" s="1">
        <v>43071</v>
      </c>
      <c r="B9583" s="3">
        <f t="shared" si="447"/>
        <v>2017</v>
      </c>
      <c r="C9583" s="3">
        <f t="shared" si="448"/>
        <v>12</v>
      </c>
      <c r="D9583" t="s">
        <v>2103</v>
      </c>
      <c r="E9583" t="str">
        <f t="shared" si="449"/>
        <v>Brenda Bowman20171202</v>
      </c>
      <c r="F9583">
        <f>IF(COUNTIF($E$2:E9583, E9583) = 1, MAX($F$1:F9582) + 1, INDEX($F$1:F9582, MATCH(E9583, $E$1:E9582, 0)))</f>
        <v>4794</v>
      </c>
      <c r="G9583" t="s">
        <v>27</v>
      </c>
      <c r="H9583" t="s">
        <v>34</v>
      </c>
      <c r="I9583" t="s">
        <v>35</v>
      </c>
      <c r="J9583" t="s">
        <v>1364</v>
      </c>
      <c r="K9583" s="17">
        <v>1159.06</v>
      </c>
      <c r="L9583" s="17">
        <v>9</v>
      </c>
      <c r="M9583" s="17">
        <v>43.46</v>
      </c>
      <c r="N9583" s="17" t="str">
        <f>IF(SalesData[[#This Row],[Profit]]&gt;0,"Profit","Loss")</f>
        <v>Profit</v>
      </c>
    </row>
    <row r="9584" spans="1:14" x14ac:dyDescent="0.25">
      <c r="A9584" s="1">
        <v>43071</v>
      </c>
      <c r="B9584" s="3">
        <f t="shared" si="447"/>
        <v>2017</v>
      </c>
      <c r="C9584" s="3">
        <f t="shared" si="448"/>
        <v>12</v>
      </c>
      <c r="D9584" t="s">
        <v>2103</v>
      </c>
      <c r="E9584" t="str">
        <f t="shared" si="449"/>
        <v>Brenda Bowman20171202</v>
      </c>
      <c r="F9584">
        <f>IF(COUNTIF($E$2:E9584, E9584) = 1, MAX($F$1:F9583) + 1, INDEX($F$1:F9583, MATCH(E9584, $E$1:E9583, 0)))</f>
        <v>4794</v>
      </c>
      <c r="G9584" t="s">
        <v>27</v>
      </c>
      <c r="H9584" t="s">
        <v>11</v>
      </c>
      <c r="I9584" t="s">
        <v>24</v>
      </c>
      <c r="J9584" t="s">
        <v>2055</v>
      </c>
      <c r="K9584" s="17">
        <v>179.9</v>
      </c>
      <c r="L9584" s="17">
        <v>5</v>
      </c>
      <c r="M9584" s="17">
        <v>44.98</v>
      </c>
      <c r="N9584" s="17" t="str">
        <f>IF(SalesData[[#This Row],[Profit]]&gt;0,"Profit","Loss")</f>
        <v>Profit</v>
      </c>
    </row>
    <row r="9585" spans="1:14" x14ac:dyDescent="0.25">
      <c r="A9585" s="1">
        <v>43071</v>
      </c>
      <c r="B9585" s="3">
        <f t="shared" si="447"/>
        <v>2017</v>
      </c>
      <c r="C9585" s="3">
        <f t="shared" si="448"/>
        <v>12</v>
      </c>
      <c r="D9585" t="s">
        <v>945</v>
      </c>
      <c r="E9585" t="str">
        <f t="shared" si="449"/>
        <v>Max Engle20171202</v>
      </c>
      <c r="F9585">
        <f>IF(COUNTIF($E$2:E9585, E9585) = 1, MAX($F$1:F9584) + 1, INDEX($F$1:F9584, MATCH(E9585, $E$1:E9584, 0)))</f>
        <v>4795</v>
      </c>
      <c r="G9585" t="s">
        <v>55</v>
      </c>
      <c r="H9585" t="s">
        <v>34</v>
      </c>
      <c r="I9585" t="s">
        <v>35</v>
      </c>
      <c r="J9585" t="s">
        <v>1726</v>
      </c>
      <c r="K9585" s="17">
        <v>701.96</v>
      </c>
      <c r="L9585" s="17">
        <v>2</v>
      </c>
      <c r="M9585" s="17">
        <v>168.47</v>
      </c>
      <c r="N9585" s="17" t="str">
        <f>IF(SalesData[[#This Row],[Profit]]&gt;0,"Profit","Loss")</f>
        <v>Profit</v>
      </c>
    </row>
    <row r="9586" spans="1:14" x14ac:dyDescent="0.25">
      <c r="A9586" s="1">
        <v>43071</v>
      </c>
      <c r="B9586" s="3">
        <f t="shared" si="447"/>
        <v>2017</v>
      </c>
      <c r="C9586" s="3">
        <f t="shared" si="448"/>
        <v>12</v>
      </c>
      <c r="D9586" t="s">
        <v>468</v>
      </c>
      <c r="E9586" t="str">
        <f t="shared" si="449"/>
        <v>Roy Phan20171202</v>
      </c>
      <c r="F9586">
        <f>IF(COUNTIF($E$2:E9586, E9586) = 1, MAX($F$1:F9585) + 1, INDEX($F$1:F9585, MATCH(E9586, $E$1:E9585, 0)))</f>
        <v>4796</v>
      </c>
      <c r="G9586" t="s">
        <v>10</v>
      </c>
      <c r="H9586" t="s">
        <v>11</v>
      </c>
      <c r="I9586" t="s">
        <v>24</v>
      </c>
      <c r="J9586" t="s">
        <v>2233</v>
      </c>
      <c r="K9586" s="17">
        <v>12.16</v>
      </c>
      <c r="L9586" s="17">
        <v>5</v>
      </c>
      <c r="M9586" s="17">
        <v>2.13</v>
      </c>
      <c r="N9586" s="17" t="str">
        <f>IF(SalesData[[#This Row],[Profit]]&gt;0,"Profit","Loss")</f>
        <v>Profit</v>
      </c>
    </row>
    <row r="9587" spans="1:14" x14ac:dyDescent="0.25">
      <c r="A9587" s="1">
        <v>43071</v>
      </c>
      <c r="B9587" s="3">
        <f t="shared" si="447"/>
        <v>2017</v>
      </c>
      <c r="C9587" s="3">
        <f t="shared" si="448"/>
        <v>12</v>
      </c>
      <c r="D9587" t="s">
        <v>1574</v>
      </c>
      <c r="E9587" t="str">
        <f t="shared" si="449"/>
        <v>Barry Gonzalez20171202</v>
      </c>
      <c r="F9587">
        <f>IF(COUNTIF($E$2:E9587, E9587) = 1, MAX($F$1:F9586) + 1, INDEX($F$1:F9586, MATCH(E9587, $E$1:E9586, 0)))</f>
        <v>4797</v>
      </c>
      <c r="G9587" t="s">
        <v>245</v>
      </c>
      <c r="H9587" t="s">
        <v>11</v>
      </c>
      <c r="I9587" t="s">
        <v>24</v>
      </c>
      <c r="J9587" t="s">
        <v>1108</v>
      </c>
      <c r="K9587" s="17">
        <v>32.78</v>
      </c>
      <c r="L9587" s="17">
        <v>1</v>
      </c>
      <c r="M9587" s="17">
        <v>2.46</v>
      </c>
      <c r="N9587" s="17" t="str">
        <f>IF(SalesData[[#This Row],[Profit]]&gt;0,"Profit","Loss")</f>
        <v>Profit</v>
      </c>
    </row>
    <row r="9588" spans="1:14" x14ac:dyDescent="0.25">
      <c r="A9588" s="1">
        <v>43071</v>
      </c>
      <c r="B9588" s="3">
        <f t="shared" si="447"/>
        <v>2017</v>
      </c>
      <c r="C9588" s="3">
        <f t="shared" si="448"/>
        <v>12</v>
      </c>
      <c r="D9588" t="s">
        <v>1722</v>
      </c>
      <c r="E9588" t="str">
        <f t="shared" si="449"/>
        <v>Bill Stewart20171202</v>
      </c>
      <c r="F9588">
        <f>IF(COUNTIF($E$2:E9588, E9588) = 1, MAX($F$1:F9587) + 1, INDEX($F$1:F9587, MATCH(E9588, $E$1:E9587, 0)))</f>
        <v>4798</v>
      </c>
      <c r="G9588" t="s">
        <v>278</v>
      </c>
      <c r="H9588" t="s">
        <v>11</v>
      </c>
      <c r="I9588" t="s">
        <v>18</v>
      </c>
      <c r="J9588" t="s">
        <v>974</v>
      </c>
      <c r="K9588" s="17">
        <v>114.29</v>
      </c>
      <c r="L9588" s="17">
        <v>1</v>
      </c>
      <c r="M9588" s="17">
        <v>12.86</v>
      </c>
      <c r="N9588" s="17" t="str">
        <f>IF(SalesData[[#This Row],[Profit]]&gt;0,"Profit","Loss")</f>
        <v>Profit</v>
      </c>
    </row>
    <row r="9589" spans="1:14" x14ac:dyDescent="0.25">
      <c r="A9589" s="1">
        <v>43071</v>
      </c>
      <c r="B9589" s="3">
        <f t="shared" si="447"/>
        <v>2017</v>
      </c>
      <c r="C9589" s="3">
        <f t="shared" si="448"/>
        <v>12</v>
      </c>
      <c r="D9589" t="s">
        <v>1722</v>
      </c>
      <c r="E9589" t="str">
        <f t="shared" si="449"/>
        <v>Bill Stewart20171202</v>
      </c>
      <c r="F9589">
        <f>IF(COUNTIF($E$2:E9589, E9589) = 1, MAX($F$1:F9588) + 1, INDEX($F$1:F9588, MATCH(E9589, $E$1:E9588, 0)))</f>
        <v>4798</v>
      </c>
      <c r="G9589" t="s">
        <v>278</v>
      </c>
      <c r="H9589" t="s">
        <v>11</v>
      </c>
      <c r="I9589" t="s">
        <v>20</v>
      </c>
      <c r="J9589" t="s">
        <v>1993</v>
      </c>
      <c r="K9589" s="17">
        <v>36.619999999999997</v>
      </c>
      <c r="L9589" s="17">
        <v>8</v>
      </c>
      <c r="M9589" s="17">
        <v>-24.42</v>
      </c>
      <c r="N9589" s="17" t="str">
        <f>IF(SalesData[[#This Row],[Profit]]&gt;0,"Profit","Loss")</f>
        <v>Loss</v>
      </c>
    </row>
    <row r="9590" spans="1:14" x14ac:dyDescent="0.25">
      <c r="A9590" s="1">
        <v>43071</v>
      </c>
      <c r="B9590" s="3">
        <f t="shared" si="447"/>
        <v>2017</v>
      </c>
      <c r="C9590" s="3">
        <f t="shared" si="448"/>
        <v>12</v>
      </c>
      <c r="D9590" t="s">
        <v>1722</v>
      </c>
      <c r="E9590" t="str">
        <f t="shared" si="449"/>
        <v>Bill Stewart20171202</v>
      </c>
      <c r="F9590">
        <f>IF(COUNTIF($E$2:E9590, E9590) = 1, MAX($F$1:F9589) + 1, INDEX($F$1:F9589, MATCH(E9590, $E$1:E9589, 0)))</f>
        <v>4798</v>
      </c>
      <c r="G9590" t="s">
        <v>278</v>
      </c>
      <c r="H9590" t="s">
        <v>34</v>
      </c>
      <c r="I9590" t="s">
        <v>74</v>
      </c>
      <c r="J9590" t="s">
        <v>1654</v>
      </c>
      <c r="K9590" s="17">
        <v>242.35</v>
      </c>
      <c r="L9590" s="17">
        <v>8</v>
      </c>
      <c r="M9590" s="17">
        <v>-363.53</v>
      </c>
      <c r="N9590" s="17" t="str">
        <f>IF(SalesData[[#This Row],[Profit]]&gt;0,"Profit","Loss")</f>
        <v>Loss</v>
      </c>
    </row>
    <row r="9591" spans="1:14" x14ac:dyDescent="0.25">
      <c r="A9591" s="1">
        <v>43071</v>
      </c>
      <c r="B9591" s="3">
        <f t="shared" si="447"/>
        <v>2017</v>
      </c>
      <c r="C9591" s="3">
        <f t="shared" si="448"/>
        <v>12</v>
      </c>
      <c r="D9591" t="s">
        <v>1722</v>
      </c>
      <c r="E9591" t="str">
        <f t="shared" si="449"/>
        <v>Bill Stewart20171202</v>
      </c>
      <c r="F9591">
        <f>IF(COUNTIF($E$2:E9591, E9591) = 1, MAX($F$1:F9590) + 1, INDEX($F$1:F9590, MATCH(E9591, $E$1:E9590, 0)))</f>
        <v>4798</v>
      </c>
      <c r="G9591" t="s">
        <v>278</v>
      </c>
      <c r="H9591" t="s">
        <v>39</v>
      </c>
      <c r="I9591" t="s">
        <v>40</v>
      </c>
      <c r="J9591" t="s">
        <v>1834</v>
      </c>
      <c r="K9591" s="17">
        <v>49.62</v>
      </c>
      <c r="L9591" s="17">
        <v>2</v>
      </c>
      <c r="M9591" s="17">
        <v>4.96</v>
      </c>
      <c r="N9591" s="17" t="str">
        <f>IF(SalesData[[#This Row],[Profit]]&gt;0,"Profit","Loss")</f>
        <v>Profit</v>
      </c>
    </row>
    <row r="9592" spans="1:14" x14ac:dyDescent="0.25">
      <c r="A9592" s="1">
        <v>43071</v>
      </c>
      <c r="B9592" s="3">
        <f t="shared" si="447"/>
        <v>2017</v>
      </c>
      <c r="C9592" s="3">
        <f t="shared" si="448"/>
        <v>12</v>
      </c>
      <c r="D9592" t="s">
        <v>1722</v>
      </c>
      <c r="E9592" t="str">
        <f t="shared" si="449"/>
        <v>Bill Stewart20171202</v>
      </c>
      <c r="F9592">
        <f>IF(COUNTIF($E$2:E9592, E9592) = 1, MAX($F$1:F9591) + 1, INDEX($F$1:F9591, MATCH(E9592, $E$1:E9591, 0)))</f>
        <v>4798</v>
      </c>
      <c r="G9592" t="s">
        <v>278</v>
      </c>
      <c r="H9592" t="s">
        <v>34</v>
      </c>
      <c r="I9592" t="s">
        <v>47</v>
      </c>
      <c r="J9592" t="s">
        <v>2196</v>
      </c>
      <c r="K9592" s="17">
        <v>508.7</v>
      </c>
      <c r="L9592" s="17">
        <v>6</v>
      </c>
      <c r="M9592" s="17">
        <v>0</v>
      </c>
      <c r="N9592" s="17" t="str">
        <f>IF(SalesData[[#This Row],[Profit]]&gt;0,"Profit","Loss")</f>
        <v>Loss</v>
      </c>
    </row>
    <row r="9593" spans="1:14" x14ac:dyDescent="0.25">
      <c r="A9593" s="1">
        <v>43071</v>
      </c>
      <c r="B9593" s="3">
        <f t="shared" si="447"/>
        <v>2017</v>
      </c>
      <c r="C9593" s="3">
        <f t="shared" si="448"/>
        <v>12</v>
      </c>
      <c r="D9593" t="s">
        <v>1722</v>
      </c>
      <c r="E9593" t="str">
        <f t="shared" si="449"/>
        <v>Bill Stewart20171202</v>
      </c>
      <c r="F9593">
        <f>IF(COUNTIF($E$2:E9593, E9593) = 1, MAX($F$1:F9592) + 1, INDEX($F$1:F9592, MATCH(E9593, $E$1:E9592, 0)))</f>
        <v>4798</v>
      </c>
      <c r="G9593" t="s">
        <v>278</v>
      </c>
      <c r="H9593" t="s">
        <v>39</v>
      </c>
      <c r="I9593" t="s">
        <v>40</v>
      </c>
      <c r="J9593" t="s">
        <v>136</v>
      </c>
      <c r="K9593" s="17">
        <v>57.36</v>
      </c>
      <c r="L9593" s="17">
        <v>6</v>
      </c>
      <c r="M9593" s="17">
        <v>-14.34</v>
      </c>
      <c r="N9593" s="17" t="str">
        <f>IF(SalesData[[#This Row],[Profit]]&gt;0,"Profit","Loss")</f>
        <v>Loss</v>
      </c>
    </row>
    <row r="9594" spans="1:14" x14ac:dyDescent="0.25">
      <c r="A9594" s="1">
        <v>43071</v>
      </c>
      <c r="B9594" s="3">
        <f t="shared" si="447"/>
        <v>2017</v>
      </c>
      <c r="C9594" s="3">
        <f t="shared" si="448"/>
        <v>12</v>
      </c>
      <c r="D9594" t="s">
        <v>1722</v>
      </c>
      <c r="E9594" t="str">
        <f t="shared" si="449"/>
        <v>Bill Stewart20171202</v>
      </c>
      <c r="F9594">
        <f>IF(COUNTIF($E$2:E9594, E9594) = 1, MAX($F$1:F9593) + 1, INDEX($F$1:F9593, MATCH(E9594, $E$1:E9593, 0)))</f>
        <v>4798</v>
      </c>
      <c r="G9594" t="s">
        <v>278</v>
      </c>
      <c r="H9594" t="s">
        <v>34</v>
      </c>
      <c r="I9594" t="s">
        <v>35</v>
      </c>
      <c r="J9594" t="s">
        <v>1072</v>
      </c>
      <c r="K9594" s="17">
        <v>906.68</v>
      </c>
      <c r="L9594" s="17">
        <v>5</v>
      </c>
      <c r="M9594" s="17">
        <v>68</v>
      </c>
      <c r="N9594" s="17" t="str">
        <f>IF(SalesData[[#This Row],[Profit]]&gt;0,"Profit","Loss")</f>
        <v>Profit</v>
      </c>
    </row>
    <row r="9595" spans="1:14" x14ac:dyDescent="0.25">
      <c r="A9595" s="1">
        <v>43071</v>
      </c>
      <c r="B9595" s="3">
        <f t="shared" si="447"/>
        <v>2017</v>
      </c>
      <c r="C9595" s="3">
        <f t="shared" si="448"/>
        <v>12</v>
      </c>
      <c r="D9595" t="s">
        <v>2466</v>
      </c>
      <c r="E9595" t="str">
        <f t="shared" si="449"/>
        <v>Susan Vittorini20171202</v>
      </c>
      <c r="F9595">
        <f>IF(COUNTIF($E$2:E9595, E9595) = 1, MAX($F$1:F9594) + 1, INDEX($F$1:F9594, MATCH(E9595, $E$1:E9594, 0)))</f>
        <v>4799</v>
      </c>
      <c r="G9595" t="s">
        <v>95</v>
      </c>
      <c r="H9595" t="s">
        <v>11</v>
      </c>
      <c r="I9595" t="s">
        <v>20</v>
      </c>
      <c r="J9595" t="s">
        <v>911</v>
      </c>
      <c r="K9595" s="17">
        <v>67.86</v>
      </c>
      <c r="L9595" s="17">
        <v>6</v>
      </c>
      <c r="M9595" s="17">
        <v>-45.24</v>
      </c>
      <c r="N9595" s="17" t="str">
        <f>IF(SalesData[[#This Row],[Profit]]&gt;0,"Profit","Loss")</f>
        <v>Loss</v>
      </c>
    </row>
    <row r="9596" spans="1:14" x14ac:dyDescent="0.25">
      <c r="A9596" s="1">
        <v>43071</v>
      </c>
      <c r="B9596" s="3">
        <f t="shared" si="447"/>
        <v>2017</v>
      </c>
      <c r="C9596" s="3">
        <f t="shared" si="448"/>
        <v>12</v>
      </c>
      <c r="D9596" t="s">
        <v>1417</v>
      </c>
      <c r="E9596" t="str">
        <f t="shared" si="449"/>
        <v>Erin Smith20171202</v>
      </c>
      <c r="F9596">
        <f>IF(COUNTIF($E$2:E9596, E9596) = 1, MAX($F$1:F9595) + 1, INDEX($F$1:F9595, MATCH(E9596, $E$1:E9595, 0)))</f>
        <v>4800</v>
      </c>
      <c r="G9596" t="s">
        <v>78</v>
      </c>
      <c r="H9596" t="s">
        <v>11</v>
      </c>
      <c r="I9596" t="s">
        <v>24</v>
      </c>
      <c r="J9596" t="s">
        <v>38</v>
      </c>
      <c r="K9596" s="17">
        <v>19.73</v>
      </c>
      <c r="L9596" s="17">
        <v>9</v>
      </c>
      <c r="M9596" s="17">
        <v>1.73</v>
      </c>
      <c r="N9596" s="17" t="str">
        <f>IF(SalesData[[#This Row],[Profit]]&gt;0,"Profit","Loss")</f>
        <v>Profit</v>
      </c>
    </row>
    <row r="9597" spans="1:14" x14ac:dyDescent="0.25">
      <c r="A9597" s="1">
        <v>43071</v>
      </c>
      <c r="B9597" s="3">
        <f t="shared" si="447"/>
        <v>2017</v>
      </c>
      <c r="C9597" s="3">
        <f t="shared" si="448"/>
        <v>12</v>
      </c>
      <c r="D9597" t="s">
        <v>1417</v>
      </c>
      <c r="E9597" t="str">
        <f t="shared" si="449"/>
        <v>Erin Smith20171202</v>
      </c>
      <c r="F9597">
        <f>IF(COUNTIF($E$2:E9597, E9597) = 1, MAX($F$1:F9596) + 1, INDEX($F$1:F9596, MATCH(E9597, $E$1:E9596, 0)))</f>
        <v>4800</v>
      </c>
      <c r="G9597" t="s">
        <v>78</v>
      </c>
      <c r="H9597" t="s">
        <v>39</v>
      </c>
      <c r="I9597" t="s">
        <v>40</v>
      </c>
      <c r="J9597" t="s">
        <v>568</v>
      </c>
      <c r="K9597" s="17">
        <v>151.19</v>
      </c>
      <c r="L9597" s="17">
        <v>2</v>
      </c>
      <c r="M9597" s="17">
        <v>-25.2</v>
      </c>
      <c r="N9597" s="17" t="str">
        <f>IF(SalesData[[#This Row],[Profit]]&gt;0,"Profit","Loss")</f>
        <v>Loss</v>
      </c>
    </row>
    <row r="9598" spans="1:14" x14ac:dyDescent="0.25">
      <c r="A9598" s="1">
        <v>43071</v>
      </c>
      <c r="B9598" s="3">
        <f t="shared" si="447"/>
        <v>2017</v>
      </c>
      <c r="C9598" s="3">
        <f t="shared" si="448"/>
        <v>12</v>
      </c>
      <c r="D9598" t="s">
        <v>405</v>
      </c>
      <c r="E9598" t="str">
        <f t="shared" si="449"/>
        <v>Kunst Miller20171202</v>
      </c>
      <c r="F9598">
        <f>IF(COUNTIF($E$2:E9598, E9598) = 1, MAX($F$1:F9597) + 1, INDEX($F$1:F9597, MATCH(E9598, $E$1:E9597, 0)))</f>
        <v>4801</v>
      </c>
      <c r="G9598" t="s">
        <v>434</v>
      </c>
      <c r="H9598" t="s">
        <v>11</v>
      </c>
      <c r="I9598" t="s">
        <v>92</v>
      </c>
      <c r="J9598" t="s">
        <v>199</v>
      </c>
      <c r="K9598" s="17">
        <v>286.86</v>
      </c>
      <c r="L9598" s="17">
        <v>7</v>
      </c>
      <c r="M9598" s="17">
        <v>80.319999999999993</v>
      </c>
      <c r="N9598" s="17" t="str">
        <f>IF(SalesData[[#This Row],[Profit]]&gt;0,"Profit","Loss")</f>
        <v>Profit</v>
      </c>
    </row>
    <row r="9599" spans="1:14" x14ac:dyDescent="0.25">
      <c r="A9599" s="1">
        <v>43071</v>
      </c>
      <c r="B9599" s="3">
        <f t="shared" si="447"/>
        <v>2017</v>
      </c>
      <c r="C9599" s="3">
        <f t="shared" si="448"/>
        <v>12</v>
      </c>
      <c r="D9599" t="s">
        <v>405</v>
      </c>
      <c r="E9599" t="str">
        <f t="shared" si="449"/>
        <v>Kunst Miller20171202</v>
      </c>
      <c r="F9599">
        <f>IF(COUNTIF($E$2:E9599, E9599) = 1, MAX($F$1:F9598) + 1, INDEX($F$1:F9598, MATCH(E9599, $E$1:E9598, 0)))</f>
        <v>4801</v>
      </c>
      <c r="G9599" t="s">
        <v>434</v>
      </c>
      <c r="H9599" t="s">
        <v>39</v>
      </c>
      <c r="I9599" t="s">
        <v>40</v>
      </c>
      <c r="J9599" t="s">
        <v>41</v>
      </c>
      <c r="K9599" s="17">
        <v>979.95</v>
      </c>
      <c r="L9599" s="17">
        <v>5</v>
      </c>
      <c r="M9599" s="17">
        <v>284.19</v>
      </c>
      <c r="N9599" s="17" t="str">
        <f>IF(SalesData[[#This Row],[Profit]]&gt;0,"Profit","Loss")</f>
        <v>Profit</v>
      </c>
    </row>
    <row r="9600" spans="1:14" x14ac:dyDescent="0.25">
      <c r="A9600" s="1">
        <v>43071</v>
      </c>
      <c r="B9600" s="3">
        <f t="shared" si="447"/>
        <v>2017</v>
      </c>
      <c r="C9600" s="3">
        <f t="shared" si="448"/>
        <v>12</v>
      </c>
      <c r="D9600" t="s">
        <v>405</v>
      </c>
      <c r="E9600" t="str">
        <f t="shared" si="449"/>
        <v>Kunst Miller20171202</v>
      </c>
      <c r="F9600">
        <f>IF(COUNTIF($E$2:E9600, E9600) = 1, MAX($F$1:F9599) + 1, INDEX($F$1:F9599, MATCH(E9600, $E$1:E9599, 0)))</f>
        <v>4801</v>
      </c>
      <c r="G9600" t="s">
        <v>434</v>
      </c>
      <c r="H9600" t="s">
        <v>11</v>
      </c>
      <c r="I9600" t="s">
        <v>200</v>
      </c>
      <c r="J9600" t="s">
        <v>807</v>
      </c>
      <c r="K9600" s="17">
        <v>4.3600000000000003</v>
      </c>
      <c r="L9600" s="17">
        <v>2</v>
      </c>
      <c r="M9600" s="17">
        <v>0.17</v>
      </c>
      <c r="N9600" s="17" t="str">
        <f>IF(SalesData[[#This Row],[Profit]]&gt;0,"Profit","Loss")</f>
        <v>Profit</v>
      </c>
    </row>
    <row r="9601" spans="1:14" x14ac:dyDescent="0.25">
      <c r="A9601" s="1">
        <v>43072</v>
      </c>
      <c r="B9601" s="3">
        <f t="shared" si="447"/>
        <v>2017</v>
      </c>
      <c r="C9601" s="3">
        <f t="shared" si="448"/>
        <v>12</v>
      </c>
      <c r="D9601" t="s">
        <v>2688</v>
      </c>
      <c r="E9601" t="str">
        <f t="shared" si="449"/>
        <v>Chuck Sachs20171203</v>
      </c>
      <c r="F9601">
        <f>IF(COUNTIF($E$2:E9601, E9601) = 1, MAX($F$1:F9600) + 1, INDEX($F$1:F9600, MATCH(E9601, $E$1:E9600, 0)))</f>
        <v>4802</v>
      </c>
      <c r="G9601" t="s">
        <v>149</v>
      </c>
      <c r="H9601" t="s">
        <v>11</v>
      </c>
      <c r="I9601" t="s">
        <v>20</v>
      </c>
      <c r="J9601" t="s">
        <v>1029</v>
      </c>
      <c r="K9601" s="17">
        <v>83.92</v>
      </c>
      <c r="L9601" s="17">
        <v>5</v>
      </c>
      <c r="M9601" s="17">
        <v>29.37</v>
      </c>
      <c r="N9601" s="17" t="str">
        <f>IF(SalesData[[#This Row],[Profit]]&gt;0,"Profit","Loss")</f>
        <v>Profit</v>
      </c>
    </row>
    <row r="9602" spans="1:14" x14ac:dyDescent="0.25">
      <c r="A9602" s="1">
        <v>43072</v>
      </c>
      <c r="B9602" s="3">
        <f t="shared" ref="B9602:B9665" si="450">YEAR(A9602)</f>
        <v>2017</v>
      </c>
      <c r="C9602" s="3">
        <f t="shared" ref="C9602:C9665" si="451">MONTH(A9602)</f>
        <v>12</v>
      </c>
      <c r="D9602" t="s">
        <v>2688</v>
      </c>
      <c r="E9602" t="str">
        <f t="shared" ref="E9602:E9665" si="452">D9602 &amp; TEXT(A9602, "yyyymmdd")</f>
        <v>Chuck Sachs20171203</v>
      </c>
      <c r="F9602">
        <f>IF(COUNTIF($E$2:E9602, E9602) = 1, MAX($F$1:F9601) + 1, INDEX($F$1:F9601, MATCH(E9602, $E$1:E9601, 0)))</f>
        <v>4802</v>
      </c>
      <c r="G9602" t="s">
        <v>149</v>
      </c>
      <c r="H9602" t="s">
        <v>11</v>
      </c>
      <c r="I9602" t="s">
        <v>20</v>
      </c>
      <c r="J9602" t="s">
        <v>865</v>
      </c>
      <c r="K9602" s="17">
        <v>14.62</v>
      </c>
      <c r="L9602" s="17">
        <v>2</v>
      </c>
      <c r="M9602" s="17">
        <v>5.12</v>
      </c>
      <c r="N9602" s="17" t="str">
        <f>IF(SalesData[[#This Row],[Profit]]&gt;0,"Profit","Loss")</f>
        <v>Profit</v>
      </c>
    </row>
    <row r="9603" spans="1:14" x14ac:dyDescent="0.25">
      <c r="A9603" s="1">
        <v>43072</v>
      </c>
      <c r="B9603" s="3">
        <f t="shared" si="450"/>
        <v>2017</v>
      </c>
      <c r="C9603" s="3">
        <f t="shared" si="451"/>
        <v>12</v>
      </c>
      <c r="D9603" t="s">
        <v>2688</v>
      </c>
      <c r="E9603" t="str">
        <f t="shared" si="452"/>
        <v>Chuck Sachs20171203</v>
      </c>
      <c r="F9603">
        <f>IF(COUNTIF($E$2:E9603, E9603) = 1, MAX($F$1:F9602) + 1, INDEX($F$1:F9602, MATCH(E9603, $E$1:E9602, 0)))</f>
        <v>4802</v>
      </c>
      <c r="G9603" t="s">
        <v>149</v>
      </c>
      <c r="H9603" t="s">
        <v>39</v>
      </c>
      <c r="I9603" t="s">
        <v>40</v>
      </c>
      <c r="J9603" t="s">
        <v>521</v>
      </c>
      <c r="K9603" s="17">
        <v>136.99</v>
      </c>
      <c r="L9603" s="17">
        <v>1</v>
      </c>
      <c r="M9603" s="17">
        <v>36.99</v>
      </c>
      <c r="N9603" s="17" t="str">
        <f>IF(SalesData[[#This Row],[Profit]]&gt;0,"Profit","Loss")</f>
        <v>Profit</v>
      </c>
    </row>
    <row r="9604" spans="1:14" x14ac:dyDescent="0.25">
      <c r="A9604" s="1">
        <v>43072</v>
      </c>
      <c r="B9604" s="3">
        <f t="shared" si="450"/>
        <v>2017</v>
      </c>
      <c r="C9604" s="3">
        <f t="shared" si="451"/>
        <v>12</v>
      </c>
      <c r="D9604" t="s">
        <v>2688</v>
      </c>
      <c r="E9604" t="str">
        <f t="shared" si="452"/>
        <v>Chuck Sachs20171203</v>
      </c>
      <c r="F9604">
        <f>IF(COUNTIF($E$2:E9604, E9604) = 1, MAX($F$1:F9603) + 1, INDEX($F$1:F9603, MATCH(E9604, $E$1:E9603, 0)))</f>
        <v>4802</v>
      </c>
      <c r="G9604" t="s">
        <v>149</v>
      </c>
      <c r="H9604" t="s">
        <v>11</v>
      </c>
      <c r="I9604" t="s">
        <v>16</v>
      </c>
      <c r="J9604" t="s">
        <v>1702</v>
      </c>
      <c r="K9604" s="17">
        <v>3.15</v>
      </c>
      <c r="L9604" s="17">
        <v>1</v>
      </c>
      <c r="M9604" s="17">
        <v>1.51</v>
      </c>
      <c r="N9604" s="17" t="str">
        <f>IF(SalesData[[#This Row],[Profit]]&gt;0,"Profit","Loss")</f>
        <v>Profit</v>
      </c>
    </row>
    <row r="9605" spans="1:14" x14ac:dyDescent="0.25">
      <c r="A9605" s="1">
        <v>43072</v>
      </c>
      <c r="B9605" s="3">
        <f t="shared" si="450"/>
        <v>2017</v>
      </c>
      <c r="C9605" s="3">
        <f t="shared" si="451"/>
        <v>12</v>
      </c>
      <c r="D9605" t="s">
        <v>1471</v>
      </c>
      <c r="E9605" t="str">
        <f t="shared" si="452"/>
        <v>Toby Carlisle20171203</v>
      </c>
      <c r="F9605">
        <f>IF(COUNTIF($E$2:E9605, E9605) = 1, MAX($F$1:F9604) + 1, INDEX($F$1:F9604, MATCH(E9605, $E$1:E9604, 0)))</f>
        <v>4803</v>
      </c>
      <c r="G9605" t="s">
        <v>27</v>
      </c>
      <c r="H9605" t="s">
        <v>11</v>
      </c>
      <c r="I9605" t="s">
        <v>12</v>
      </c>
      <c r="J9605" t="s">
        <v>1664</v>
      </c>
      <c r="K9605" s="17">
        <v>166.44</v>
      </c>
      <c r="L9605" s="17">
        <v>3</v>
      </c>
      <c r="M9605" s="17">
        <v>79.89</v>
      </c>
      <c r="N9605" s="17" t="str">
        <f>IF(SalesData[[#This Row],[Profit]]&gt;0,"Profit","Loss")</f>
        <v>Profit</v>
      </c>
    </row>
    <row r="9606" spans="1:14" x14ac:dyDescent="0.25">
      <c r="A9606" s="1">
        <v>43072</v>
      </c>
      <c r="B9606" s="3">
        <f t="shared" si="450"/>
        <v>2017</v>
      </c>
      <c r="C9606" s="3">
        <f t="shared" si="451"/>
        <v>12</v>
      </c>
      <c r="D9606" t="s">
        <v>69</v>
      </c>
      <c r="E9606" t="str">
        <f t="shared" si="452"/>
        <v>Natalie DeCherney20171203</v>
      </c>
      <c r="F9606">
        <f>IF(COUNTIF($E$2:E9606, E9606) = 1, MAX($F$1:F9605) + 1, INDEX($F$1:F9605, MATCH(E9606, $E$1:E9605, 0)))</f>
        <v>4804</v>
      </c>
      <c r="G9606" t="s">
        <v>123</v>
      </c>
      <c r="H9606" t="s">
        <v>39</v>
      </c>
      <c r="I9606" t="s">
        <v>52</v>
      </c>
      <c r="J9606" t="s">
        <v>2158</v>
      </c>
      <c r="K9606" s="17">
        <v>47.99</v>
      </c>
      <c r="L9606" s="17">
        <v>1</v>
      </c>
      <c r="M9606" s="17">
        <v>7.2</v>
      </c>
      <c r="N9606" s="17" t="str">
        <f>IF(SalesData[[#This Row],[Profit]]&gt;0,"Profit","Loss")</f>
        <v>Profit</v>
      </c>
    </row>
    <row r="9607" spans="1:14" x14ac:dyDescent="0.25">
      <c r="A9607" s="1">
        <v>43072</v>
      </c>
      <c r="B9607" s="3">
        <f t="shared" si="450"/>
        <v>2017</v>
      </c>
      <c r="C9607" s="3">
        <f t="shared" si="451"/>
        <v>12</v>
      </c>
      <c r="D9607" t="s">
        <v>1738</v>
      </c>
      <c r="E9607" t="str">
        <f t="shared" si="452"/>
        <v>Matt Collins20171203</v>
      </c>
      <c r="F9607">
        <f>IF(COUNTIF($E$2:E9607, E9607) = 1, MAX($F$1:F9606) + 1, INDEX($F$1:F9606, MATCH(E9607, $E$1:E9606, 0)))</f>
        <v>4805</v>
      </c>
      <c r="G9607" t="s">
        <v>245</v>
      </c>
      <c r="H9607" t="s">
        <v>11</v>
      </c>
      <c r="I9607" t="s">
        <v>92</v>
      </c>
      <c r="J9607" t="s">
        <v>1829</v>
      </c>
      <c r="K9607" s="17">
        <v>45.22</v>
      </c>
      <c r="L9607" s="17">
        <v>3</v>
      </c>
      <c r="M9607" s="17">
        <v>4.5199999999999996</v>
      </c>
      <c r="N9607" s="17" t="str">
        <f>IF(SalesData[[#This Row],[Profit]]&gt;0,"Profit","Loss")</f>
        <v>Profit</v>
      </c>
    </row>
    <row r="9608" spans="1:14" x14ac:dyDescent="0.25">
      <c r="A9608" s="1">
        <v>43072</v>
      </c>
      <c r="B9608" s="3">
        <f t="shared" si="450"/>
        <v>2017</v>
      </c>
      <c r="C9608" s="3">
        <f t="shared" si="451"/>
        <v>12</v>
      </c>
      <c r="D9608" t="s">
        <v>1738</v>
      </c>
      <c r="E9608" t="str">
        <f t="shared" si="452"/>
        <v>Matt Collins20171203</v>
      </c>
      <c r="F9608">
        <f>IF(COUNTIF($E$2:E9608, E9608) = 1, MAX($F$1:F9607) + 1, INDEX($F$1:F9607, MATCH(E9608, $E$1:E9607, 0)))</f>
        <v>4805</v>
      </c>
      <c r="G9608" t="s">
        <v>245</v>
      </c>
      <c r="H9608" t="s">
        <v>11</v>
      </c>
      <c r="I9608" t="s">
        <v>20</v>
      </c>
      <c r="J9608" t="s">
        <v>744</v>
      </c>
      <c r="K9608" s="17">
        <v>28.78</v>
      </c>
      <c r="L9608" s="17">
        <v>6</v>
      </c>
      <c r="M9608" s="17">
        <v>-21.11</v>
      </c>
      <c r="N9608" s="17" t="str">
        <f>IF(SalesData[[#This Row],[Profit]]&gt;0,"Profit","Loss")</f>
        <v>Loss</v>
      </c>
    </row>
    <row r="9609" spans="1:14" x14ac:dyDescent="0.25">
      <c r="A9609" s="1">
        <v>43072</v>
      </c>
      <c r="B9609" s="3">
        <f t="shared" si="450"/>
        <v>2017</v>
      </c>
      <c r="C9609" s="3">
        <f t="shared" si="451"/>
        <v>12</v>
      </c>
      <c r="D9609" t="s">
        <v>1738</v>
      </c>
      <c r="E9609" t="str">
        <f t="shared" si="452"/>
        <v>Matt Collins20171203</v>
      </c>
      <c r="F9609">
        <f>IF(COUNTIF($E$2:E9609, E9609) = 1, MAX($F$1:F9608) + 1, INDEX($F$1:F9608, MATCH(E9609, $E$1:E9608, 0)))</f>
        <v>4805</v>
      </c>
      <c r="G9609" t="s">
        <v>245</v>
      </c>
      <c r="H9609" t="s">
        <v>11</v>
      </c>
      <c r="I9609" t="s">
        <v>12</v>
      </c>
      <c r="J9609" t="s">
        <v>2451</v>
      </c>
      <c r="K9609" s="17">
        <v>24.45</v>
      </c>
      <c r="L9609" s="17">
        <v>4</v>
      </c>
      <c r="M9609" s="17">
        <v>8.86</v>
      </c>
      <c r="N9609" s="17" t="str">
        <f>IF(SalesData[[#This Row],[Profit]]&gt;0,"Profit","Loss")</f>
        <v>Profit</v>
      </c>
    </row>
    <row r="9610" spans="1:14" x14ac:dyDescent="0.25">
      <c r="A9610" s="1">
        <v>43072</v>
      </c>
      <c r="B9610" s="3">
        <f t="shared" si="450"/>
        <v>2017</v>
      </c>
      <c r="C9610" s="3">
        <f t="shared" si="451"/>
        <v>12</v>
      </c>
      <c r="D9610" t="s">
        <v>1962</v>
      </c>
      <c r="E9610" t="str">
        <f t="shared" si="452"/>
        <v>Corinna Mitchell20171203</v>
      </c>
      <c r="F9610">
        <f>IF(COUNTIF($E$2:E9610, E9610) = 1, MAX($F$1:F9609) + 1, INDEX($F$1:F9609, MATCH(E9610, $E$1:E9609, 0)))</f>
        <v>4806</v>
      </c>
      <c r="G9610" t="s">
        <v>164</v>
      </c>
      <c r="H9610" t="s">
        <v>34</v>
      </c>
      <c r="I9610" t="s">
        <v>145</v>
      </c>
      <c r="J9610" t="s">
        <v>255</v>
      </c>
      <c r="K9610" s="17">
        <v>521.96</v>
      </c>
      <c r="L9610" s="17">
        <v>2</v>
      </c>
      <c r="M9610" s="17">
        <v>88.73</v>
      </c>
      <c r="N9610" s="17" t="str">
        <f>IF(SalesData[[#This Row],[Profit]]&gt;0,"Profit","Loss")</f>
        <v>Profit</v>
      </c>
    </row>
    <row r="9611" spans="1:14" x14ac:dyDescent="0.25">
      <c r="A9611" s="1">
        <v>43072</v>
      </c>
      <c r="B9611" s="3">
        <f t="shared" si="450"/>
        <v>2017</v>
      </c>
      <c r="C9611" s="3">
        <f t="shared" si="451"/>
        <v>12</v>
      </c>
      <c r="D9611" t="s">
        <v>107</v>
      </c>
      <c r="E9611" t="str">
        <f t="shared" si="452"/>
        <v>Mark Van Huff20171203</v>
      </c>
      <c r="F9611">
        <f>IF(COUNTIF($E$2:E9611, E9611) = 1, MAX($F$1:F9610) + 1, INDEX($F$1:F9610, MATCH(E9611, $E$1:E9610, 0)))</f>
        <v>4807</v>
      </c>
      <c r="G9611" t="s">
        <v>10</v>
      </c>
      <c r="H9611" t="s">
        <v>34</v>
      </c>
      <c r="I9611" t="s">
        <v>47</v>
      </c>
      <c r="J9611" t="s">
        <v>2223</v>
      </c>
      <c r="K9611" s="17">
        <v>13.59</v>
      </c>
      <c r="L9611" s="17">
        <v>2</v>
      </c>
      <c r="M9611" s="17">
        <v>-14.27</v>
      </c>
      <c r="N9611" s="17" t="str">
        <f>IF(SalesData[[#This Row],[Profit]]&gt;0,"Profit","Loss")</f>
        <v>Loss</v>
      </c>
    </row>
    <row r="9612" spans="1:14" x14ac:dyDescent="0.25">
      <c r="A9612" s="1">
        <v>43072</v>
      </c>
      <c r="B9612" s="3">
        <f t="shared" si="450"/>
        <v>2017</v>
      </c>
      <c r="C9612" s="3">
        <f t="shared" si="451"/>
        <v>12</v>
      </c>
      <c r="D9612" t="s">
        <v>2683</v>
      </c>
      <c r="E9612" t="str">
        <f t="shared" si="452"/>
        <v>Clay Cheatham20171203</v>
      </c>
      <c r="F9612">
        <f>IF(COUNTIF($E$2:E9612, E9612) = 1, MAX($F$1:F9611) + 1, INDEX($F$1:F9611, MATCH(E9612, $E$1:E9611, 0)))</f>
        <v>4808</v>
      </c>
      <c r="G9612" t="s">
        <v>10</v>
      </c>
      <c r="H9612" t="s">
        <v>11</v>
      </c>
      <c r="I9612" t="s">
        <v>12</v>
      </c>
      <c r="J9612" t="s">
        <v>2693</v>
      </c>
      <c r="K9612" s="17">
        <v>10.37</v>
      </c>
      <c r="L9612" s="17">
        <v>2</v>
      </c>
      <c r="M9612" s="17">
        <v>3.63</v>
      </c>
      <c r="N9612" s="17" t="str">
        <f>IF(SalesData[[#This Row],[Profit]]&gt;0,"Profit","Loss")</f>
        <v>Profit</v>
      </c>
    </row>
    <row r="9613" spans="1:14" x14ac:dyDescent="0.25">
      <c r="A9613" s="1">
        <v>43072</v>
      </c>
      <c r="B9613" s="3">
        <f t="shared" si="450"/>
        <v>2017</v>
      </c>
      <c r="C9613" s="3">
        <f t="shared" si="451"/>
        <v>12</v>
      </c>
      <c r="D9613" t="s">
        <v>2060</v>
      </c>
      <c r="E9613" t="str">
        <f t="shared" si="452"/>
        <v>Lena Cacioppo20171203</v>
      </c>
      <c r="F9613">
        <f>IF(COUNTIF($E$2:E9613, E9613) = 1, MAX($F$1:F9612) + 1, INDEX($F$1:F9612, MATCH(E9613, $E$1:E9612, 0)))</f>
        <v>4809</v>
      </c>
      <c r="G9613" t="s">
        <v>278</v>
      </c>
      <c r="H9613" t="s">
        <v>11</v>
      </c>
      <c r="I9613" t="s">
        <v>24</v>
      </c>
      <c r="J9613" t="s">
        <v>1949</v>
      </c>
      <c r="K9613" s="17">
        <v>13.34</v>
      </c>
      <c r="L9613" s="17">
        <v>6</v>
      </c>
      <c r="M9613" s="17">
        <v>1</v>
      </c>
      <c r="N9613" s="17" t="str">
        <f>IF(SalesData[[#This Row],[Profit]]&gt;0,"Profit","Loss")</f>
        <v>Profit</v>
      </c>
    </row>
    <row r="9614" spans="1:14" x14ac:dyDescent="0.25">
      <c r="A9614" s="1">
        <v>43072</v>
      </c>
      <c r="B9614" s="3">
        <f t="shared" si="450"/>
        <v>2017</v>
      </c>
      <c r="C9614" s="3">
        <f t="shared" si="451"/>
        <v>12</v>
      </c>
      <c r="D9614" t="s">
        <v>2060</v>
      </c>
      <c r="E9614" t="str">
        <f t="shared" si="452"/>
        <v>Lena Cacioppo20171203</v>
      </c>
      <c r="F9614">
        <f>IF(COUNTIF($E$2:E9614, E9614) = 1, MAX($F$1:F9613) + 1, INDEX($F$1:F9613, MATCH(E9614, $E$1:E9613, 0)))</f>
        <v>4809</v>
      </c>
      <c r="G9614" t="s">
        <v>278</v>
      </c>
      <c r="H9614" t="s">
        <v>39</v>
      </c>
      <c r="I9614" t="s">
        <v>52</v>
      </c>
      <c r="J9614" t="s">
        <v>1022</v>
      </c>
      <c r="K9614" s="17">
        <v>76.75</v>
      </c>
      <c r="L9614" s="17">
        <v>6</v>
      </c>
      <c r="M9614" s="17">
        <v>10.55</v>
      </c>
      <c r="N9614" s="17" t="str">
        <f>IF(SalesData[[#This Row],[Profit]]&gt;0,"Profit","Loss")</f>
        <v>Profit</v>
      </c>
    </row>
    <row r="9615" spans="1:14" x14ac:dyDescent="0.25">
      <c r="A9615" s="1">
        <v>43072</v>
      </c>
      <c r="B9615" s="3">
        <f t="shared" si="450"/>
        <v>2017</v>
      </c>
      <c r="C9615" s="3">
        <f t="shared" si="451"/>
        <v>12</v>
      </c>
      <c r="D9615" t="s">
        <v>2060</v>
      </c>
      <c r="E9615" t="str">
        <f t="shared" si="452"/>
        <v>Lena Cacioppo20171203</v>
      </c>
      <c r="F9615">
        <f>IF(COUNTIF($E$2:E9615, E9615) = 1, MAX($F$1:F9614) + 1, INDEX($F$1:F9614, MATCH(E9615, $E$1:E9614, 0)))</f>
        <v>4809</v>
      </c>
      <c r="G9615" t="s">
        <v>278</v>
      </c>
      <c r="H9615" t="s">
        <v>39</v>
      </c>
      <c r="I9615" t="s">
        <v>52</v>
      </c>
      <c r="J9615" t="s">
        <v>1022</v>
      </c>
      <c r="K9615" s="17">
        <v>102.34</v>
      </c>
      <c r="L9615" s="17">
        <v>8</v>
      </c>
      <c r="M9615" s="17">
        <v>14.07</v>
      </c>
      <c r="N9615" s="17" t="str">
        <f>IF(SalesData[[#This Row],[Profit]]&gt;0,"Profit","Loss")</f>
        <v>Profit</v>
      </c>
    </row>
    <row r="9616" spans="1:14" x14ac:dyDescent="0.25">
      <c r="A9616" s="1">
        <v>43072</v>
      </c>
      <c r="B9616" s="3">
        <f t="shared" si="450"/>
        <v>2017</v>
      </c>
      <c r="C9616" s="3">
        <f t="shared" si="451"/>
        <v>12</v>
      </c>
      <c r="D9616" t="s">
        <v>2060</v>
      </c>
      <c r="E9616" t="str">
        <f t="shared" si="452"/>
        <v>Lena Cacioppo20171203</v>
      </c>
      <c r="F9616">
        <f>IF(COUNTIF($E$2:E9616, E9616) = 1, MAX($F$1:F9615) + 1, INDEX($F$1:F9615, MATCH(E9616, $E$1:E9615, 0)))</f>
        <v>4809</v>
      </c>
      <c r="G9616" t="s">
        <v>278</v>
      </c>
      <c r="H9616" t="s">
        <v>11</v>
      </c>
      <c r="I9616" t="s">
        <v>12</v>
      </c>
      <c r="J9616" t="s">
        <v>1353</v>
      </c>
      <c r="K9616" s="17">
        <v>10.32</v>
      </c>
      <c r="L9616" s="17">
        <v>2</v>
      </c>
      <c r="M9616" s="17">
        <v>3.74</v>
      </c>
      <c r="N9616" s="17" t="str">
        <f>IF(SalesData[[#This Row],[Profit]]&gt;0,"Profit","Loss")</f>
        <v>Profit</v>
      </c>
    </row>
    <row r="9617" spans="1:14" x14ac:dyDescent="0.25">
      <c r="A9617" s="1">
        <v>43072</v>
      </c>
      <c r="B9617" s="3">
        <f t="shared" si="450"/>
        <v>2017</v>
      </c>
      <c r="C9617" s="3">
        <f t="shared" si="451"/>
        <v>12</v>
      </c>
      <c r="D9617" t="s">
        <v>2060</v>
      </c>
      <c r="E9617" t="str">
        <f t="shared" si="452"/>
        <v>Lena Cacioppo20171203</v>
      </c>
      <c r="F9617">
        <f>IF(COUNTIF($E$2:E9617, E9617) = 1, MAX($F$1:F9616) + 1, INDEX($F$1:F9616, MATCH(E9617, $E$1:E9616, 0)))</f>
        <v>4809</v>
      </c>
      <c r="G9617" t="s">
        <v>278</v>
      </c>
      <c r="H9617" t="s">
        <v>11</v>
      </c>
      <c r="I9617" t="s">
        <v>200</v>
      </c>
      <c r="J9617" t="s">
        <v>2251</v>
      </c>
      <c r="K9617" s="17">
        <v>47.32</v>
      </c>
      <c r="L9617" s="17">
        <v>7</v>
      </c>
      <c r="M9617" s="17">
        <v>5.92</v>
      </c>
      <c r="N9617" s="17" t="str">
        <f>IF(SalesData[[#This Row],[Profit]]&gt;0,"Profit","Loss")</f>
        <v>Profit</v>
      </c>
    </row>
    <row r="9618" spans="1:14" x14ac:dyDescent="0.25">
      <c r="A9618" s="1">
        <v>43072</v>
      </c>
      <c r="B9618" s="3">
        <f t="shared" si="450"/>
        <v>2017</v>
      </c>
      <c r="C9618" s="3">
        <f t="shared" si="451"/>
        <v>12</v>
      </c>
      <c r="D9618" t="s">
        <v>2060</v>
      </c>
      <c r="E9618" t="str">
        <f t="shared" si="452"/>
        <v>Lena Cacioppo20171203</v>
      </c>
      <c r="F9618">
        <f>IF(COUNTIF($E$2:E9618, E9618) = 1, MAX($F$1:F9617) + 1, INDEX($F$1:F9617, MATCH(E9618, $E$1:E9617, 0)))</f>
        <v>4809</v>
      </c>
      <c r="G9618" t="s">
        <v>278</v>
      </c>
      <c r="H9618" t="s">
        <v>34</v>
      </c>
      <c r="I9618" t="s">
        <v>47</v>
      </c>
      <c r="J9618" t="s">
        <v>1015</v>
      </c>
      <c r="K9618" s="17">
        <v>23.38</v>
      </c>
      <c r="L9618" s="17">
        <v>3</v>
      </c>
      <c r="M9618" s="17">
        <v>7.01</v>
      </c>
      <c r="N9618" s="17" t="str">
        <f>IF(SalesData[[#This Row],[Profit]]&gt;0,"Profit","Loss")</f>
        <v>Profit</v>
      </c>
    </row>
    <row r="9619" spans="1:14" x14ac:dyDescent="0.25">
      <c r="A9619" s="1">
        <v>43072</v>
      </c>
      <c r="B9619" s="3">
        <f t="shared" si="450"/>
        <v>2017</v>
      </c>
      <c r="C9619" s="3">
        <f t="shared" si="451"/>
        <v>12</v>
      </c>
      <c r="D9619" t="s">
        <v>2060</v>
      </c>
      <c r="E9619" t="str">
        <f t="shared" si="452"/>
        <v>Lena Cacioppo20171203</v>
      </c>
      <c r="F9619">
        <f>IF(COUNTIF($E$2:E9619, E9619) = 1, MAX($F$1:F9618) + 1, INDEX($F$1:F9618, MATCH(E9619, $E$1:E9618, 0)))</f>
        <v>4809</v>
      </c>
      <c r="G9619" t="s">
        <v>278</v>
      </c>
      <c r="H9619" t="s">
        <v>34</v>
      </c>
      <c r="I9619" t="s">
        <v>47</v>
      </c>
      <c r="J9619" t="s">
        <v>1779</v>
      </c>
      <c r="K9619" s="17">
        <v>16.72</v>
      </c>
      <c r="L9619" s="17">
        <v>5</v>
      </c>
      <c r="M9619" s="17">
        <v>3.34</v>
      </c>
      <c r="N9619" s="17" t="str">
        <f>IF(SalesData[[#This Row],[Profit]]&gt;0,"Profit","Loss")</f>
        <v>Profit</v>
      </c>
    </row>
    <row r="9620" spans="1:14" x14ac:dyDescent="0.25">
      <c r="A9620" s="1">
        <v>43072</v>
      </c>
      <c r="B9620" s="3">
        <f t="shared" si="450"/>
        <v>2017</v>
      </c>
      <c r="C9620" s="3">
        <f t="shared" si="451"/>
        <v>12</v>
      </c>
      <c r="D9620" t="s">
        <v>2060</v>
      </c>
      <c r="E9620" t="str">
        <f t="shared" si="452"/>
        <v>Lena Cacioppo20171203</v>
      </c>
      <c r="F9620">
        <f>IF(COUNTIF($E$2:E9620, E9620) = 1, MAX($F$1:F9619) + 1, INDEX($F$1:F9619, MATCH(E9620, $E$1:E9619, 0)))</f>
        <v>4809</v>
      </c>
      <c r="G9620" t="s">
        <v>278</v>
      </c>
      <c r="H9620" t="s">
        <v>34</v>
      </c>
      <c r="I9620" t="s">
        <v>47</v>
      </c>
      <c r="J9620" t="s">
        <v>2448</v>
      </c>
      <c r="K9620" s="17">
        <v>16.190000000000001</v>
      </c>
      <c r="L9620" s="17">
        <v>1</v>
      </c>
      <c r="M9620" s="17">
        <v>4.66</v>
      </c>
      <c r="N9620" s="17" t="str">
        <f>IF(SalesData[[#This Row],[Profit]]&gt;0,"Profit","Loss")</f>
        <v>Profit</v>
      </c>
    </row>
    <row r="9621" spans="1:14" x14ac:dyDescent="0.25">
      <c r="A9621" s="1">
        <v>43073</v>
      </c>
      <c r="B9621" s="3">
        <f t="shared" si="450"/>
        <v>2017</v>
      </c>
      <c r="C9621" s="3">
        <f t="shared" si="451"/>
        <v>12</v>
      </c>
      <c r="D9621" t="s">
        <v>2614</v>
      </c>
      <c r="E9621" t="str">
        <f t="shared" si="452"/>
        <v>Charles McCrossin20171204</v>
      </c>
      <c r="F9621">
        <f>IF(COUNTIF($E$2:E9621, E9621) = 1, MAX($F$1:F9620) + 1, INDEX($F$1:F9620, MATCH(E9621, $E$1:E9620, 0)))</f>
        <v>4810</v>
      </c>
      <c r="G9621" t="s">
        <v>23</v>
      </c>
      <c r="H9621" t="s">
        <v>11</v>
      </c>
      <c r="I9621" t="s">
        <v>20</v>
      </c>
      <c r="J9621" t="s">
        <v>118</v>
      </c>
      <c r="K9621" s="17">
        <v>5.35</v>
      </c>
      <c r="L9621" s="17">
        <v>3</v>
      </c>
      <c r="M9621" s="17">
        <v>-4.46</v>
      </c>
      <c r="N9621" s="17" t="str">
        <f>IF(SalesData[[#This Row],[Profit]]&gt;0,"Profit","Loss")</f>
        <v>Loss</v>
      </c>
    </row>
    <row r="9622" spans="1:14" x14ac:dyDescent="0.25">
      <c r="A9622" s="1">
        <v>43073</v>
      </c>
      <c r="B9622" s="3">
        <f t="shared" si="450"/>
        <v>2017</v>
      </c>
      <c r="C9622" s="3">
        <f t="shared" si="451"/>
        <v>12</v>
      </c>
      <c r="D9622" t="s">
        <v>2544</v>
      </c>
      <c r="E9622" t="str">
        <f t="shared" si="452"/>
        <v>Darrin Van Huff20171204</v>
      </c>
      <c r="F9622">
        <f>IF(COUNTIF($E$2:E9622, E9622) = 1, MAX($F$1:F9621) + 1, INDEX($F$1:F9621, MATCH(E9622, $E$1:E9621, 0)))</f>
        <v>4811</v>
      </c>
      <c r="G9622" t="s">
        <v>23</v>
      </c>
      <c r="H9622" t="s">
        <v>34</v>
      </c>
      <c r="I9622" t="s">
        <v>35</v>
      </c>
      <c r="J9622" t="s">
        <v>944</v>
      </c>
      <c r="K9622" s="17">
        <v>188.55</v>
      </c>
      <c r="L9622" s="17">
        <v>7</v>
      </c>
      <c r="M9622" s="17">
        <v>-2.69</v>
      </c>
      <c r="N9622" s="17" t="str">
        <f>IF(SalesData[[#This Row],[Profit]]&gt;0,"Profit","Loss")</f>
        <v>Loss</v>
      </c>
    </row>
    <row r="9623" spans="1:14" x14ac:dyDescent="0.25">
      <c r="A9623" s="1">
        <v>43073</v>
      </c>
      <c r="B9623" s="3">
        <f t="shared" si="450"/>
        <v>2017</v>
      </c>
      <c r="C9623" s="3">
        <f t="shared" si="451"/>
        <v>12</v>
      </c>
      <c r="D9623" t="s">
        <v>892</v>
      </c>
      <c r="E9623" t="str">
        <f t="shared" si="452"/>
        <v>Michael Stewart20171204</v>
      </c>
      <c r="F9623">
        <f>IF(COUNTIF($E$2:E9623, E9623) = 1, MAX($F$1:F9622) + 1, INDEX($F$1:F9622, MATCH(E9623, $E$1:E9622, 0)))</f>
        <v>4812</v>
      </c>
      <c r="G9623" t="s">
        <v>23</v>
      </c>
      <c r="H9623" t="s">
        <v>34</v>
      </c>
      <c r="I9623" t="s">
        <v>35</v>
      </c>
      <c r="J9623" t="s">
        <v>2068</v>
      </c>
      <c r="K9623" s="17">
        <v>239.96</v>
      </c>
      <c r="L9623" s="17">
        <v>10</v>
      </c>
      <c r="M9623" s="17">
        <v>-10.28</v>
      </c>
      <c r="N9623" s="17" t="str">
        <f>IF(SalesData[[#This Row],[Profit]]&gt;0,"Profit","Loss")</f>
        <v>Loss</v>
      </c>
    </row>
    <row r="9624" spans="1:14" x14ac:dyDescent="0.25">
      <c r="A9624" s="1">
        <v>43073</v>
      </c>
      <c r="B9624" s="3">
        <f t="shared" si="450"/>
        <v>2017</v>
      </c>
      <c r="C9624" s="3">
        <f t="shared" si="451"/>
        <v>12</v>
      </c>
      <c r="D9624" t="s">
        <v>892</v>
      </c>
      <c r="E9624" t="str">
        <f t="shared" si="452"/>
        <v>Michael Stewart20171204</v>
      </c>
      <c r="F9624">
        <f>IF(COUNTIF($E$2:E9624, E9624) = 1, MAX($F$1:F9623) + 1, INDEX($F$1:F9623, MATCH(E9624, $E$1:E9623, 0)))</f>
        <v>4812</v>
      </c>
      <c r="G9624" t="s">
        <v>23</v>
      </c>
      <c r="H9624" t="s">
        <v>34</v>
      </c>
      <c r="I9624" t="s">
        <v>47</v>
      </c>
      <c r="J9624" t="s">
        <v>1908</v>
      </c>
      <c r="K9624" s="17">
        <v>54.77</v>
      </c>
      <c r="L9624" s="17">
        <v>2</v>
      </c>
      <c r="M9624" s="17">
        <v>6.85</v>
      </c>
      <c r="N9624" s="17" t="str">
        <f>IF(SalesData[[#This Row],[Profit]]&gt;0,"Profit","Loss")</f>
        <v>Profit</v>
      </c>
    </row>
    <row r="9625" spans="1:14" x14ac:dyDescent="0.25">
      <c r="A9625" s="1">
        <v>43073</v>
      </c>
      <c r="B9625" s="3">
        <f t="shared" si="450"/>
        <v>2017</v>
      </c>
      <c r="C9625" s="3">
        <f t="shared" si="451"/>
        <v>12</v>
      </c>
      <c r="D9625" t="s">
        <v>892</v>
      </c>
      <c r="E9625" t="str">
        <f t="shared" si="452"/>
        <v>Michael Stewart20171204</v>
      </c>
      <c r="F9625">
        <f>IF(COUNTIF($E$2:E9625, E9625) = 1, MAX($F$1:F9624) + 1, INDEX($F$1:F9624, MATCH(E9625, $E$1:E9624, 0)))</f>
        <v>4812</v>
      </c>
      <c r="G9625" t="s">
        <v>23</v>
      </c>
      <c r="H9625" t="s">
        <v>11</v>
      </c>
      <c r="I9625" t="s">
        <v>24</v>
      </c>
      <c r="J9625" t="s">
        <v>645</v>
      </c>
      <c r="K9625" s="17">
        <v>13.39</v>
      </c>
      <c r="L9625" s="17">
        <v>3</v>
      </c>
      <c r="M9625" s="17">
        <v>3.18</v>
      </c>
      <c r="N9625" s="17" t="str">
        <f>IF(SalesData[[#This Row],[Profit]]&gt;0,"Profit","Loss")</f>
        <v>Profit</v>
      </c>
    </row>
    <row r="9626" spans="1:14" x14ac:dyDescent="0.25">
      <c r="A9626" s="1">
        <v>43073</v>
      </c>
      <c r="B9626" s="3">
        <f t="shared" si="450"/>
        <v>2017</v>
      </c>
      <c r="C9626" s="3">
        <f t="shared" si="451"/>
        <v>12</v>
      </c>
      <c r="D9626" t="s">
        <v>892</v>
      </c>
      <c r="E9626" t="str">
        <f t="shared" si="452"/>
        <v>Michael Stewart20171204</v>
      </c>
      <c r="F9626">
        <f>IF(COUNTIF($E$2:E9626, E9626) = 1, MAX($F$1:F9625) + 1, INDEX($F$1:F9625, MATCH(E9626, $E$1:E9625, 0)))</f>
        <v>4812</v>
      </c>
      <c r="G9626" t="s">
        <v>23</v>
      </c>
      <c r="H9626" t="s">
        <v>11</v>
      </c>
      <c r="I9626" t="s">
        <v>12</v>
      </c>
      <c r="J9626" t="s">
        <v>1034</v>
      </c>
      <c r="K9626" s="17">
        <v>23.92</v>
      </c>
      <c r="L9626" s="17">
        <v>5</v>
      </c>
      <c r="M9626" s="17">
        <v>8.67</v>
      </c>
      <c r="N9626" s="17" t="str">
        <f>IF(SalesData[[#This Row],[Profit]]&gt;0,"Profit","Loss")</f>
        <v>Profit</v>
      </c>
    </row>
    <row r="9627" spans="1:14" x14ac:dyDescent="0.25">
      <c r="A9627" s="1">
        <v>43073</v>
      </c>
      <c r="B9627" s="3">
        <f t="shared" si="450"/>
        <v>2017</v>
      </c>
      <c r="C9627" s="3">
        <f t="shared" si="451"/>
        <v>12</v>
      </c>
      <c r="D9627" t="s">
        <v>892</v>
      </c>
      <c r="E9627" t="str">
        <f t="shared" si="452"/>
        <v>Michael Stewart20171204</v>
      </c>
      <c r="F9627">
        <f>IF(COUNTIF($E$2:E9627, E9627) = 1, MAX($F$1:F9626) + 1, INDEX($F$1:F9626, MATCH(E9627, $E$1:E9626, 0)))</f>
        <v>4812</v>
      </c>
      <c r="G9627" t="s">
        <v>23</v>
      </c>
      <c r="H9627" t="s">
        <v>39</v>
      </c>
      <c r="I9627" t="s">
        <v>52</v>
      </c>
      <c r="J9627" t="s">
        <v>2532</v>
      </c>
      <c r="K9627" s="17">
        <v>255.97</v>
      </c>
      <c r="L9627" s="17">
        <v>4</v>
      </c>
      <c r="M9627" s="17">
        <v>-28.8</v>
      </c>
      <c r="N9627" s="17" t="str">
        <f>IF(SalesData[[#This Row],[Profit]]&gt;0,"Profit","Loss")</f>
        <v>Loss</v>
      </c>
    </row>
    <row r="9628" spans="1:14" x14ac:dyDescent="0.25">
      <c r="A9628" s="1">
        <v>43073</v>
      </c>
      <c r="B9628" s="3">
        <f t="shared" si="450"/>
        <v>2017</v>
      </c>
      <c r="C9628" s="3">
        <f t="shared" si="451"/>
        <v>12</v>
      </c>
      <c r="D9628" t="s">
        <v>2318</v>
      </c>
      <c r="E9628" t="str">
        <f t="shared" si="452"/>
        <v>Christy Brittain20171204</v>
      </c>
      <c r="F9628">
        <f>IF(COUNTIF($E$2:E9628, E9628) = 1, MAX($F$1:F9627) + 1, INDEX($F$1:F9627, MATCH(E9628, $E$1:E9627, 0)))</f>
        <v>4813</v>
      </c>
      <c r="G9628" t="s">
        <v>15</v>
      </c>
      <c r="H9628" t="s">
        <v>11</v>
      </c>
      <c r="I9628" t="s">
        <v>18</v>
      </c>
      <c r="J9628" t="s">
        <v>1087</v>
      </c>
      <c r="K9628" s="17">
        <v>61.57</v>
      </c>
      <c r="L9628" s="17">
        <v>2</v>
      </c>
      <c r="M9628" s="17">
        <v>4.62</v>
      </c>
      <c r="N9628" s="17" t="str">
        <f>IF(SalesData[[#This Row],[Profit]]&gt;0,"Profit","Loss")</f>
        <v>Profit</v>
      </c>
    </row>
    <row r="9629" spans="1:14" x14ac:dyDescent="0.25">
      <c r="A9629" s="1">
        <v>43073</v>
      </c>
      <c r="B9629" s="3">
        <f t="shared" si="450"/>
        <v>2017</v>
      </c>
      <c r="C9629" s="3">
        <f t="shared" si="451"/>
        <v>12</v>
      </c>
      <c r="D9629" t="s">
        <v>2021</v>
      </c>
      <c r="E9629" t="str">
        <f t="shared" si="452"/>
        <v>Theone Pippenger20171204</v>
      </c>
      <c r="F9629">
        <f>IF(COUNTIF($E$2:E9629, E9629) = 1, MAX($F$1:F9628) + 1, INDEX($F$1:F9628, MATCH(E9629, $E$1:E9628, 0)))</f>
        <v>4814</v>
      </c>
      <c r="G9629" t="s">
        <v>315</v>
      </c>
      <c r="H9629" t="s">
        <v>11</v>
      </c>
      <c r="I9629" t="s">
        <v>24</v>
      </c>
      <c r="J9629" t="s">
        <v>1624</v>
      </c>
      <c r="K9629" s="17">
        <v>8.8000000000000007</v>
      </c>
      <c r="L9629" s="17">
        <v>5</v>
      </c>
      <c r="M9629" s="17">
        <v>2.5499999999999998</v>
      </c>
      <c r="N9629" s="17" t="str">
        <f>IF(SalesData[[#This Row],[Profit]]&gt;0,"Profit","Loss")</f>
        <v>Profit</v>
      </c>
    </row>
    <row r="9630" spans="1:14" x14ac:dyDescent="0.25">
      <c r="A9630" s="1">
        <v>43073</v>
      </c>
      <c r="B9630" s="3">
        <f t="shared" si="450"/>
        <v>2017</v>
      </c>
      <c r="C9630" s="3">
        <f t="shared" si="451"/>
        <v>12</v>
      </c>
      <c r="D9630" t="s">
        <v>2021</v>
      </c>
      <c r="E9630" t="str">
        <f t="shared" si="452"/>
        <v>Theone Pippenger20171204</v>
      </c>
      <c r="F9630">
        <f>IF(COUNTIF($E$2:E9630, E9630) = 1, MAX($F$1:F9629) + 1, INDEX($F$1:F9629, MATCH(E9630, $E$1:E9629, 0)))</f>
        <v>4814</v>
      </c>
      <c r="G9630" t="s">
        <v>315</v>
      </c>
      <c r="H9630" t="s">
        <v>39</v>
      </c>
      <c r="I9630" t="s">
        <v>52</v>
      </c>
      <c r="J9630" t="s">
        <v>2567</v>
      </c>
      <c r="K9630" s="17">
        <v>142.80000000000001</v>
      </c>
      <c r="L9630" s="17">
        <v>1</v>
      </c>
      <c r="M9630" s="17">
        <v>29.99</v>
      </c>
      <c r="N9630" s="17" t="str">
        <f>IF(SalesData[[#This Row],[Profit]]&gt;0,"Profit","Loss")</f>
        <v>Profit</v>
      </c>
    </row>
    <row r="9631" spans="1:14" x14ac:dyDescent="0.25">
      <c r="A9631" s="1">
        <v>43073</v>
      </c>
      <c r="B9631" s="3">
        <f t="shared" si="450"/>
        <v>2017</v>
      </c>
      <c r="C9631" s="3">
        <f t="shared" si="451"/>
        <v>12</v>
      </c>
      <c r="D9631" t="s">
        <v>2021</v>
      </c>
      <c r="E9631" t="str">
        <f t="shared" si="452"/>
        <v>Theone Pippenger20171204</v>
      </c>
      <c r="F9631">
        <f>IF(COUNTIF($E$2:E9631, E9631) = 1, MAX($F$1:F9630) + 1, INDEX($F$1:F9630, MATCH(E9631, $E$1:E9630, 0)))</f>
        <v>4814</v>
      </c>
      <c r="G9631" t="s">
        <v>315</v>
      </c>
      <c r="H9631" t="s">
        <v>39</v>
      </c>
      <c r="I9631" t="s">
        <v>52</v>
      </c>
      <c r="J9631" t="s">
        <v>1816</v>
      </c>
      <c r="K9631" s="17">
        <v>399.95</v>
      </c>
      <c r="L9631" s="17">
        <v>5</v>
      </c>
      <c r="M9631" s="17">
        <v>143.97999999999999</v>
      </c>
      <c r="N9631" s="17" t="str">
        <f>IF(SalesData[[#This Row],[Profit]]&gt;0,"Profit","Loss")</f>
        <v>Profit</v>
      </c>
    </row>
    <row r="9632" spans="1:14" x14ac:dyDescent="0.25">
      <c r="A9632" s="1">
        <v>43073</v>
      </c>
      <c r="B9632" s="3">
        <f t="shared" si="450"/>
        <v>2017</v>
      </c>
      <c r="C9632" s="3">
        <f t="shared" si="451"/>
        <v>12</v>
      </c>
      <c r="D9632" t="s">
        <v>1079</v>
      </c>
      <c r="E9632" t="str">
        <f t="shared" si="452"/>
        <v>Lena Radford20171204</v>
      </c>
      <c r="F9632">
        <f>IF(COUNTIF($E$2:E9632, E9632) = 1, MAX($F$1:F9631) + 1, INDEX($F$1:F9631, MATCH(E9632, $E$1:E9631, 0)))</f>
        <v>4815</v>
      </c>
      <c r="G9632" t="s">
        <v>120</v>
      </c>
      <c r="H9632" t="s">
        <v>39</v>
      </c>
      <c r="I9632" t="s">
        <v>302</v>
      </c>
      <c r="J9632" t="s">
        <v>2590</v>
      </c>
      <c r="K9632" s="17">
        <v>649</v>
      </c>
      <c r="L9632" s="17">
        <v>2</v>
      </c>
      <c r="M9632" s="17">
        <v>-272.58</v>
      </c>
      <c r="N9632" s="17" t="str">
        <f>IF(SalesData[[#This Row],[Profit]]&gt;0,"Profit","Loss")</f>
        <v>Loss</v>
      </c>
    </row>
    <row r="9633" spans="1:14" x14ac:dyDescent="0.25">
      <c r="A9633" s="1">
        <v>43073</v>
      </c>
      <c r="B9633" s="3">
        <f t="shared" si="450"/>
        <v>2017</v>
      </c>
      <c r="C9633" s="3">
        <f t="shared" si="451"/>
        <v>12</v>
      </c>
      <c r="D9633" t="s">
        <v>1200</v>
      </c>
      <c r="E9633" t="str">
        <f t="shared" si="452"/>
        <v>Larry Tron20171204</v>
      </c>
      <c r="F9633">
        <f>IF(COUNTIF($E$2:E9633, E9633) = 1, MAX($F$1:F9632) + 1, INDEX($F$1:F9632, MATCH(E9633, $E$1:E9632, 0)))</f>
        <v>4816</v>
      </c>
      <c r="G9633" t="s">
        <v>78</v>
      </c>
      <c r="H9633" t="s">
        <v>11</v>
      </c>
      <c r="I9633" t="s">
        <v>12</v>
      </c>
      <c r="J9633" t="s">
        <v>2546</v>
      </c>
      <c r="K9633" s="17">
        <v>74.349999999999994</v>
      </c>
      <c r="L9633" s="17">
        <v>3</v>
      </c>
      <c r="M9633" s="17">
        <v>23.24</v>
      </c>
      <c r="N9633" s="17" t="str">
        <f>IF(SalesData[[#This Row],[Profit]]&gt;0,"Profit","Loss")</f>
        <v>Profit</v>
      </c>
    </row>
    <row r="9634" spans="1:14" x14ac:dyDescent="0.25">
      <c r="A9634" s="1">
        <v>43073</v>
      </c>
      <c r="B9634" s="3">
        <f t="shared" si="450"/>
        <v>2017</v>
      </c>
      <c r="C9634" s="3">
        <f t="shared" si="451"/>
        <v>12</v>
      </c>
      <c r="D9634" t="s">
        <v>61</v>
      </c>
      <c r="E9634" t="str">
        <f t="shared" si="452"/>
        <v>Chris Selesnick20171204</v>
      </c>
      <c r="F9634">
        <f>IF(COUNTIF($E$2:E9634, E9634) = 1, MAX($F$1:F9633) + 1, INDEX($F$1:F9633, MATCH(E9634, $E$1:E9633, 0)))</f>
        <v>4817</v>
      </c>
      <c r="G9634" t="s">
        <v>27</v>
      </c>
      <c r="H9634" t="s">
        <v>11</v>
      </c>
      <c r="I9634" t="s">
        <v>12</v>
      </c>
      <c r="J9634" t="s">
        <v>1418</v>
      </c>
      <c r="K9634" s="17">
        <v>11.76</v>
      </c>
      <c r="L9634" s="17">
        <v>2</v>
      </c>
      <c r="M9634" s="17">
        <v>5.76</v>
      </c>
      <c r="N9634" s="17" t="str">
        <f>IF(SalesData[[#This Row],[Profit]]&gt;0,"Profit","Loss")</f>
        <v>Profit</v>
      </c>
    </row>
    <row r="9635" spans="1:14" x14ac:dyDescent="0.25">
      <c r="A9635" s="1">
        <v>43073</v>
      </c>
      <c r="B9635" s="3">
        <f t="shared" si="450"/>
        <v>2017</v>
      </c>
      <c r="C9635" s="3">
        <f t="shared" si="451"/>
        <v>12</v>
      </c>
      <c r="D9635" t="s">
        <v>2323</v>
      </c>
      <c r="E9635" t="str">
        <f t="shared" si="452"/>
        <v>Doug O'Connell20171204</v>
      </c>
      <c r="F9635">
        <f>IF(COUNTIF($E$2:E9635, E9635) = 1, MAX($F$1:F9634) + 1, INDEX($F$1:F9634, MATCH(E9635, $E$1:E9634, 0)))</f>
        <v>4818</v>
      </c>
      <c r="G9635" t="s">
        <v>177</v>
      </c>
      <c r="H9635" t="s">
        <v>34</v>
      </c>
      <c r="I9635" t="s">
        <v>47</v>
      </c>
      <c r="J9635" t="s">
        <v>2087</v>
      </c>
      <c r="K9635" s="17">
        <v>12.99</v>
      </c>
      <c r="L9635" s="17">
        <v>1</v>
      </c>
      <c r="M9635" s="17">
        <v>1.56</v>
      </c>
      <c r="N9635" s="17" t="str">
        <f>IF(SalesData[[#This Row],[Profit]]&gt;0,"Profit","Loss")</f>
        <v>Profit</v>
      </c>
    </row>
    <row r="9636" spans="1:14" x14ac:dyDescent="0.25">
      <c r="A9636" s="1">
        <v>43073</v>
      </c>
      <c r="B9636" s="3">
        <f t="shared" si="450"/>
        <v>2017</v>
      </c>
      <c r="C9636" s="3">
        <f t="shared" si="451"/>
        <v>12</v>
      </c>
      <c r="D9636" t="s">
        <v>2323</v>
      </c>
      <c r="E9636" t="str">
        <f t="shared" si="452"/>
        <v>Doug O'Connell20171204</v>
      </c>
      <c r="F9636">
        <f>IF(COUNTIF($E$2:E9636, E9636) = 1, MAX($F$1:F9635) + 1, INDEX($F$1:F9635, MATCH(E9636, $E$1:E9635, 0)))</f>
        <v>4818</v>
      </c>
      <c r="G9636" t="s">
        <v>177</v>
      </c>
      <c r="H9636" t="s">
        <v>34</v>
      </c>
      <c r="I9636" t="s">
        <v>35</v>
      </c>
      <c r="J9636" t="s">
        <v>1066</v>
      </c>
      <c r="K9636" s="17">
        <v>182.22</v>
      </c>
      <c r="L9636" s="17">
        <v>3</v>
      </c>
      <c r="M9636" s="17">
        <v>45.56</v>
      </c>
      <c r="N9636" s="17" t="str">
        <f>IF(SalesData[[#This Row],[Profit]]&gt;0,"Profit","Loss")</f>
        <v>Profit</v>
      </c>
    </row>
    <row r="9637" spans="1:14" x14ac:dyDescent="0.25">
      <c r="A9637" s="1">
        <v>43073</v>
      </c>
      <c r="B9637" s="3">
        <f t="shared" si="450"/>
        <v>2017</v>
      </c>
      <c r="C9637" s="3">
        <f t="shared" si="451"/>
        <v>12</v>
      </c>
      <c r="D9637" t="s">
        <v>2323</v>
      </c>
      <c r="E9637" t="str">
        <f t="shared" si="452"/>
        <v>Doug O'Connell20171204</v>
      </c>
      <c r="F9637">
        <f>IF(COUNTIF($E$2:E9637, E9637) = 1, MAX($F$1:F9636) + 1, INDEX($F$1:F9636, MATCH(E9637, $E$1:E9636, 0)))</f>
        <v>4818</v>
      </c>
      <c r="G9637" t="s">
        <v>177</v>
      </c>
      <c r="H9637" t="s">
        <v>34</v>
      </c>
      <c r="I9637" t="s">
        <v>35</v>
      </c>
      <c r="J9637" t="s">
        <v>1819</v>
      </c>
      <c r="K9637" s="17">
        <v>302.94</v>
      </c>
      <c r="L9637" s="17">
        <v>3</v>
      </c>
      <c r="M9637" s="17">
        <v>18.18</v>
      </c>
      <c r="N9637" s="17" t="str">
        <f>IF(SalesData[[#This Row],[Profit]]&gt;0,"Profit","Loss")</f>
        <v>Profit</v>
      </c>
    </row>
    <row r="9638" spans="1:14" x14ac:dyDescent="0.25">
      <c r="A9638" s="1">
        <v>43073</v>
      </c>
      <c r="B9638" s="3">
        <f t="shared" si="450"/>
        <v>2017</v>
      </c>
      <c r="C9638" s="3">
        <f t="shared" si="451"/>
        <v>12</v>
      </c>
      <c r="D9638" t="s">
        <v>445</v>
      </c>
      <c r="E9638" t="str">
        <f t="shared" si="452"/>
        <v>Katrina Edelman20171204</v>
      </c>
      <c r="F9638">
        <f>IF(COUNTIF($E$2:E9638, E9638) = 1, MAX($F$1:F9637) + 1, INDEX($F$1:F9637, MATCH(E9638, $E$1:E9637, 0)))</f>
        <v>4819</v>
      </c>
      <c r="G9638" t="s">
        <v>23</v>
      </c>
      <c r="H9638" t="s">
        <v>34</v>
      </c>
      <c r="I9638" t="s">
        <v>47</v>
      </c>
      <c r="J9638" t="s">
        <v>480</v>
      </c>
      <c r="K9638" s="17">
        <v>11.35</v>
      </c>
      <c r="L9638" s="17">
        <v>3</v>
      </c>
      <c r="M9638" s="17">
        <v>2.7</v>
      </c>
      <c r="N9638" s="17" t="str">
        <f>IF(SalesData[[#This Row],[Profit]]&gt;0,"Profit","Loss")</f>
        <v>Profit</v>
      </c>
    </row>
    <row r="9639" spans="1:14" x14ac:dyDescent="0.25">
      <c r="A9639" s="1">
        <v>43074</v>
      </c>
      <c r="B9639" s="3">
        <f t="shared" si="450"/>
        <v>2017</v>
      </c>
      <c r="C9639" s="3">
        <f t="shared" si="451"/>
        <v>12</v>
      </c>
      <c r="D9639" t="s">
        <v>2503</v>
      </c>
      <c r="E9639" t="str">
        <f t="shared" si="452"/>
        <v>Rob Beeghly20171205</v>
      </c>
      <c r="F9639">
        <f>IF(COUNTIF($E$2:E9639, E9639) = 1, MAX($F$1:F9638) + 1, INDEX($F$1:F9638, MATCH(E9639, $E$1:E9638, 0)))</f>
        <v>4820</v>
      </c>
      <c r="G9639" t="s">
        <v>129</v>
      </c>
      <c r="H9639" t="s">
        <v>11</v>
      </c>
      <c r="I9639" t="s">
        <v>92</v>
      </c>
      <c r="J9639" t="s">
        <v>1274</v>
      </c>
      <c r="K9639" s="17">
        <v>61.44</v>
      </c>
      <c r="L9639" s="17">
        <v>3</v>
      </c>
      <c r="M9639" s="17">
        <v>16.59</v>
      </c>
      <c r="N9639" s="17" t="str">
        <f>IF(SalesData[[#This Row],[Profit]]&gt;0,"Profit","Loss")</f>
        <v>Profit</v>
      </c>
    </row>
    <row r="9640" spans="1:14" x14ac:dyDescent="0.25">
      <c r="A9640" s="1">
        <v>43074</v>
      </c>
      <c r="B9640" s="3">
        <f t="shared" si="450"/>
        <v>2017</v>
      </c>
      <c r="C9640" s="3">
        <f t="shared" si="451"/>
        <v>12</v>
      </c>
      <c r="D9640" t="s">
        <v>2503</v>
      </c>
      <c r="E9640" t="str">
        <f t="shared" si="452"/>
        <v>Rob Beeghly20171205</v>
      </c>
      <c r="F9640">
        <f>IF(COUNTIF($E$2:E9640, E9640) = 1, MAX($F$1:F9639) + 1, INDEX($F$1:F9639, MATCH(E9640, $E$1:E9639, 0)))</f>
        <v>4820</v>
      </c>
      <c r="G9640" t="s">
        <v>129</v>
      </c>
      <c r="H9640" t="s">
        <v>11</v>
      </c>
      <c r="I9640" t="s">
        <v>12</v>
      </c>
      <c r="J9640" t="s">
        <v>284</v>
      </c>
      <c r="K9640" s="17">
        <v>38.9</v>
      </c>
      <c r="L9640" s="17">
        <v>5</v>
      </c>
      <c r="M9640" s="17">
        <v>17.510000000000002</v>
      </c>
      <c r="N9640" s="17" t="str">
        <f>IF(SalesData[[#This Row],[Profit]]&gt;0,"Profit","Loss")</f>
        <v>Profit</v>
      </c>
    </row>
    <row r="9641" spans="1:14" x14ac:dyDescent="0.25">
      <c r="A9641" s="1">
        <v>43074</v>
      </c>
      <c r="B9641" s="3">
        <f t="shared" si="450"/>
        <v>2017</v>
      </c>
      <c r="C9641" s="3">
        <f t="shared" si="451"/>
        <v>12</v>
      </c>
      <c r="D9641" t="s">
        <v>2503</v>
      </c>
      <c r="E9641" t="str">
        <f t="shared" si="452"/>
        <v>Rob Beeghly20171205</v>
      </c>
      <c r="F9641">
        <f>IF(COUNTIF($E$2:E9641, E9641) = 1, MAX($F$1:F9640) + 1, INDEX($F$1:F9640, MATCH(E9641, $E$1:E9640, 0)))</f>
        <v>4820</v>
      </c>
      <c r="G9641" t="s">
        <v>129</v>
      </c>
      <c r="H9641" t="s">
        <v>39</v>
      </c>
      <c r="I9641" t="s">
        <v>52</v>
      </c>
      <c r="J9641" t="s">
        <v>1615</v>
      </c>
      <c r="K9641" s="17">
        <v>99.39</v>
      </c>
      <c r="L9641" s="17">
        <v>3</v>
      </c>
      <c r="M9641" s="17">
        <v>40.75</v>
      </c>
      <c r="N9641" s="17" t="str">
        <f>IF(SalesData[[#This Row],[Profit]]&gt;0,"Profit","Loss")</f>
        <v>Profit</v>
      </c>
    </row>
    <row r="9642" spans="1:14" x14ac:dyDescent="0.25">
      <c r="A9642" s="1">
        <v>43074</v>
      </c>
      <c r="B9642" s="3">
        <f t="shared" si="450"/>
        <v>2017</v>
      </c>
      <c r="C9642" s="3">
        <f t="shared" si="451"/>
        <v>12</v>
      </c>
      <c r="D9642" t="s">
        <v>667</v>
      </c>
      <c r="E9642" t="str">
        <f t="shared" si="452"/>
        <v>Naresj Patel20171205</v>
      </c>
      <c r="F9642">
        <f>IF(COUNTIF($E$2:E9642, E9642) = 1, MAX($F$1:F9641) + 1, INDEX($F$1:F9641, MATCH(E9642, $E$1:E9641, 0)))</f>
        <v>4821</v>
      </c>
      <c r="G9642" t="s">
        <v>27</v>
      </c>
      <c r="H9642" t="s">
        <v>11</v>
      </c>
      <c r="I9642" t="s">
        <v>12</v>
      </c>
      <c r="J9642" t="s">
        <v>1324</v>
      </c>
      <c r="K9642" s="17">
        <v>92.94</v>
      </c>
      <c r="L9642" s="17">
        <v>3</v>
      </c>
      <c r="M9642" s="17">
        <v>41.82</v>
      </c>
      <c r="N9642" s="17" t="str">
        <f>IF(SalesData[[#This Row],[Profit]]&gt;0,"Profit","Loss")</f>
        <v>Profit</v>
      </c>
    </row>
    <row r="9643" spans="1:14" x14ac:dyDescent="0.25">
      <c r="A9643" s="1">
        <v>43074</v>
      </c>
      <c r="B9643" s="3">
        <f t="shared" si="450"/>
        <v>2017</v>
      </c>
      <c r="C9643" s="3">
        <f t="shared" si="451"/>
        <v>12</v>
      </c>
      <c r="D9643" t="s">
        <v>334</v>
      </c>
      <c r="E9643" t="str">
        <f t="shared" si="452"/>
        <v>Quincy Jones20171205</v>
      </c>
      <c r="F9643">
        <f>IF(COUNTIF($E$2:E9643, E9643) = 1, MAX($F$1:F9642) + 1, INDEX($F$1:F9642, MATCH(E9643, $E$1:E9642, 0)))</f>
        <v>4822</v>
      </c>
      <c r="G9643" t="s">
        <v>2322</v>
      </c>
      <c r="H9643" t="s">
        <v>39</v>
      </c>
      <c r="I9643" t="s">
        <v>52</v>
      </c>
      <c r="J9643" t="s">
        <v>656</v>
      </c>
      <c r="K9643" s="17">
        <v>205.03</v>
      </c>
      <c r="L9643" s="17">
        <v>7</v>
      </c>
      <c r="M9643" s="17">
        <v>67.66</v>
      </c>
      <c r="N9643" s="17" t="str">
        <f>IF(SalesData[[#This Row],[Profit]]&gt;0,"Profit","Loss")</f>
        <v>Profit</v>
      </c>
    </row>
    <row r="9644" spans="1:14" x14ac:dyDescent="0.25">
      <c r="A9644" s="1">
        <v>43074</v>
      </c>
      <c r="B9644" s="3">
        <f t="shared" si="450"/>
        <v>2017</v>
      </c>
      <c r="C9644" s="3">
        <f t="shared" si="451"/>
        <v>12</v>
      </c>
      <c r="D9644" t="s">
        <v>1401</v>
      </c>
      <c r="E9644" t="str">
        <f t="shared" si="452"/>
        <v>Suzanne McNair20171205</v>
      </c>
      <c r="F9644">
        <f>IF(COUNTIF($E$2:E9644, E9644) = 1, MAX($F$1:F9643) + 1, INDEX($F$1:F9643, MATCH(E9644, $E$1:E9643, 0)))</f>
        <v>4823</v>
      </c>
      <c r="G9644" t="s">
        <v>149</v>
      </c>
      <c r="H9644" t="s">
        <v>34</v>
      </c>
      <c r="I9644" t="s">
        <v>47</v>
      </c>
      <c r="J9644" t="s">
        <v>797</v>
      </c>
      <c r="K9644" s="17">
        <v>20.94</v>
      </c>
      <c r="L9644" s="17">
        <v>3</v>
      </c>
      <c r="M9644" s="17">
        <v>6.07</v>
      </c>
      <c r="N9644" s="17" t="str">
        <f>IF(SalesData[[#This Row],[Profit]]&gt;0,"Profit","Loss")</f>
        <v>Profit</v>
      </c>
    </row>
    <row r="9645" spans="1:14" x14ac:dyDescent="0.25">
      <c r="A9645" s="1">
        <v>43074</v>
      </c>
      <c r="B9645" s="3">
        <f t="shared" si="450"/>
        <v>2017</v>
      </c>
      <c r="C9645" s="3">
        <f t="shared" si="451"/>
        <v>12</v>
      </c>
      <c r="D9645" t="s">
        <v>1401</v>
      </c>
      <c r="E9645" t="str">
        <f t="shared" si="452"/>
        <v>Suzanne McNair20171205</v>
      </c>
      <c r="F9645">
        <f>IF(COUNTIF($E$2:E9645, E9645) = 1, MAX($F$1:F9644) + 1, INDEX($F$1:F9644, MATCH(E9645, $E$1:E9644, 0)))</f>
        <v>4823</v>
      </c>
      <c r="G9645" t="s">
        <v>149</v>
      </c>
      <c r="H9645" t="s">
        <v>34</v>
      </c>
      <c r="I9645" t="s">
        <v>47</v>
      </c>
      <c r="J9645" t="s">
        <v>1406</v>
      </c>
      <c r="K9645" s="17">
        <v>58.68</v>
      </c>
      <c r="L9645" s="17">
        <v>2</v>
      </c>
      <c r="M9645" s="17">
        <v>18.190000000000001</v>
      </c>
      <c r="N9645" s="17" t="str">
        <f>IF(SalesData[[#This Row],[Profit]]&gt;0,"Profit","Loss")</f>
        <v>Profit</v>
      </c>
    </row>
    <row r="9646" spans="1:14" x14ac:dyDescent="0.25">
      <c r="A9646" s="1">
        <v>43074</v>
      </c>
      <c r="B9646" s="3">
        <f t="shared" si="450"/>
        <v>2017</v>
      </c>
      <c r="C9646" s="3">
        <f t="shared" si="451"/>
        <v>12</v>
      </c>
      <c r="D9646" t="s">
        <v>1401</v>
      </c>
      <c r="E9646" t="str">
        <f t="shared" si="452"/>
        <v>Suzanne McNair20171205</v>
      </c>
      <c r="F9646">
        <f>IF(COUNTIF($E$2:E9646, E9646) = 1, MAX($F$1:F9645) + 1, INDEX($F$1:F9645, MATCH(E9646, $E$1:E9645, 0)))</f>
        <v>4823</v>
      </c>
      <c r="G9646" t="s">
        <v>149</v>
      </c>
      <c r="H9646" t="s">
        <v>11</v>
      </c>
      <c r="I9646" t="s">
        <v>92</v>
      </c>
      <c r="J9646" t="s">
        <v>1062</v>
      </c>
      <c r="K9646" s="17">
        <v>254.9</v>
      </c>
      <c r="L9646" s="17">
        <v>5</v>
      </c>
      <c r="M9646" s="17">
        <v>68.819999999999993</v>
      </c>
      <c r="N9646" s="17" t="str">
        <f>IF(SalesData[[#This Row],[Profit]]&gt;0,"Profit","Loss")</f>
        <v>Profit</v>
      </c>
    </row>
    <row r="9647" spans="1:14" x14ac:dyDescent="0.25">
      <c r="A9647" s="1">
        <v>43074</v>
      </c>
      <c r="B9647" s="3">
        <f t="shared" si="450"/>
        <v>2017</v>
      </c>
      <c r="C9647" s="3">
        <f t="shared" si="451"/>
        <v>12</v>
      </c>
      <c r="D9647" t="s">
        <v>1633</v>
      </c>
      <c r="E9647" t="str">
        <f t="shared" si="452"/>
        <v>Alan Barnes20171205</v>
      </c>
      <c r="F9647">
        <f>IF(COUNTIF($E$2:E9647, E9647) = 1, MAX($F$1:F9646) + 1, INDEX($F$1:F9646, MATCH(E9647, $E$1:E9646, 0)))</f>
        <v>4824</v>
      </c>
      <c r="G9647" t="s">
        <v>164</v>
      </c>
      <c r="H9647" t="s">
        <v>11</v>
      </c>
      <c r="I9647" t="s">
        <v>20</v>
      </c>
      <c r="J9647" t="s">
        <v>263</v>
      </c>
      <c r="K9647" s="17">
        <v>24.82</v>
      </c>
      <c r="L9647" s="17">
        <v>3</v>
      </c>
      <c r="M9647" s="17">
        <v>8.3800000000000008</v>
      </c>
      <c r="N9647" s="17" t="str">
        <f>IF(SalesData[[#This Row],[Profit]]&gt;0,"Profit","Loss")</f>
        <v>Profit</v>
      </c>
    </row>
    <row r="9648" spans="1:14" x14ac:dyDescent="0.25">
      <c r="A9648" s="1">
        <v>43074</v>
      </c>
      <c r="B9648" s="3">
        <f t="shared" si="450"/>
        <v>2017</v>
      </c>
      <c r="C9648" s="3">
        <f t="shared" si="451"/>
        <v>12</v>
      </c>
      <c r="D9648" t="s">
        <v>1633</v>
      </c>
      <c r="E9648" t="str">
        <f t="shared" si="452"/>
        <v>Alan Barnes20171205</v>
      </c>
      <c r="F9648">
        <f>IF(COUNTIF($E$2:E9648, E9648) = 1, MAX($F$1:F9647) + 1, INDEX($F$1:F9647, MATCH(E9648, $E$1:E9647, 0)))</f>
        <v>4824</v>
      </c>
      <c r="G9648" t="s">
        <v>164</v>
      </c>
      <c r="H9648" t="s">
        <v>11</v>
      </c>
      <c r="I9648" t="s">
        <v>20</v>
      </c>
      <c r="J9648" t="s">
        <v>436</v>
      </c>
      <c r="K9648" s="17">
        <v>14.98</v>
      </c>
      <c r="L9648" s="17">
        <v>6</v>
      </c>
      <c r="M9648" s="17">
        <v>5.43</v>
      </c>
      <c r="N9648" s="17" t="str">
        <f>IF(SalesData[[#This Row],[Profit]]&gt;0,"Profit","Loss")</f>
        <v>Profit</v>
      </c>
    </row>
    <row r="9649" spans="1:14" x14ac:dyDescent="0.25">
      <c r="A9649" s="1">
        <v>43074</v>
      </c>
      <c r="B9649" s="3">
        <f t="shared" si="450"/>
        <v>2017</v>
      </c>
      <c r="C9649" s="3">
        <f t="shared" si="451"/>
        <v>12</v>
      </c>
      <c r="D9649" t="s">
        <v>791</v>
      </c>
      <c r="E9649" t="str">
        <f t="shared" si="452"/>
        <v>Carlos Soltero20171205</v>
      </c>
      <c r="F9649">
        <f>IF(COUNTIF($E$2:E9649, E9649) = 1, MAX($F$1:F9648) + 1, INDEX($F$1:F9648, MATCH(E9649, $E$1:E9648, 0)))</f>
        <v>4825</v>
      </c>
      <c r="G9649" t="s">
        <v>149</v>
      </c>
      <c r="H9649" t="s">
        <v>34</v>
      </c>
      <c r="I9649" t="s">
        <v>47</v>
      </c>
      <c r="J9649" t="s">
        <v>2623</v>
      </c>
      <c r="K9649" s="17">
        <v>41.96</v>
      </c>
      <c r="L9649" s="17">
        <v>2</v>
      </c>
      <c r="M9649" s="17">
        <v>10.91</v>
      </c>
      <c r="N9649" s="17" t="str">
        <f>IF(SalesData[[#This Row],[Profit]]&gt;0,"Profit","Loss")</f>
        <v>Profit</v>
      </c>
    </row>
    <row r="9650" spans="1:14" x14ac:dyDescent="0.25">
      <c r="A9650" s="1">
        <v>43074</v>
      </c>
      <c r="B9650" s="3">
        <f t="shared" si="450"/>
        <v>2017</v>
      </c>
      <c r="C9650" s="3">
        <f t="shared" si="451"/>
        <v>12</v>
      </c>
      <c r="D9650" t="s">
        <v>791</v>
      </c>
      <c r="E9650" t="str">
        <f t="shared" si="452"/>
        <v>Carlos Soltero20171205</v>
      </c>
      <c r="F9650">
        <f>IF(COUNTIF($E$2:E9650, E9650) = 1, MAX($F$1:F9649) + 1, INDEX($F$1:F9649, MATCH(E9650, $E$1:E9649, 0)))</f>
        <v>4825</v>
      </c>
      <c r="G9650" t="s">
        <v>149</v>
      </c>
      <c r="H9650" t="s">
        <v>11</v>
      </c>
      <c r="I9650" t="s">
        <v>16</v>
      </c>
      <c r="J9650" t="s">
        <v>2077</v>
      </c>
      <c r="K9650" s="17">
        <v>9.4499999999999993</v>
      </c>
      <c r="L9650" s="17">
        <v>3</v>
      </c>
      <c r="M9650" s="17">
        <v>4.54</v>
      </c>
      <c r="N9650" s="17" t="str">
        <f>IF(SalesData[[#This Row],[Profit]]&gt;0,"Profit","Loss")</f>
        <v>Profit</v>
      </c>
    </row>
    <row r="9651" spans="1:14" x14ac:dyDescent="0.25">
      <c r="A9651" s="1">
        <v>43074</v>
      </c>
      <c r="B9651" s="3">
        <f t="shared" si="450"/>
        <v>2017</v>
      </c>
      <c r="C9651" s="3">
        <f t="shared" si="451"/>
        <v>12</v>
      </c>
      <c r="D9651" t="s">
        <v>2346</v>
      </c>
      <c r="E9651" t="str">
        <f t="shared" si="452"/>
        <v>Patrick Bzostek20171205</v>
      </c>
      <c r="F9651">
        <f>IF(COUNTIF($E$2:E9651, E9651) = 1, MAX($F$1:F9650) + 1, INDEX($F$1:F9650, MATCH(E9651, $E$1:E9650, 0)))</f>
        <v>4826</v>
      </c>
      <c r="G9651" t="s">
        <v>164</v>
      </c>
      <c r="H9651" t="s">
        <v>11</v>
      </c>
      <c r="I9651" t="s">
        <v>20</v>
      </c>
      <c r="J9651" t="s">
        <v>1029</v>
      </c>
      <c r="K9651" s="17">
        <v>83.92</v>
      </c>
      <c r="L9651" s="17">
        <v>5</v>
      </c>
      <c r="M9651" s="17">
        <v>29.37</v>
      </c>
      <c r="N9651" s="17" t="str">
        <f>IF(SalesData[[#This Row],[Profit]]&gt;0,"Profit","Loss")</f>
        <v>Profit</v>
      </c>
    </row>
    <row r="9652" spans="1:14" x14ac:dyDescent="0.25">
      <c r="A9652" s="1">
        <v>43074</v>
      </c>
      <c r="B9652" s="3">
        <f t="shared" si="450"/>
        <v>2017</v>
      </c>
      <c r="C9652" s="3">
        <f t="shared" si="451"/>
        <v>12</v>
      </c>
      <c r="D9652" t="s">
        <v>2346</v>
      </c>
      <c r="E9652" t="str">
        <f t="shared" si="452"/>
        <v>Patrick Bzostek20171205</v>
      </c>
      <c r="F9652">
        <f>IF(COUNTIF($E$2:E9652, E9652) = 1, MAX($F$1:F9651) + 1, INDEX($F$1:F9651, MATCH(E9652, $E$1:E9651, 0)))</f>
        <v>4826</v>
      </c>
      <c r="G9652" t="s">
        <v>164</v>
      </c>
      <c r="H9652" t="s">
        <v>34</v>
      </c>
      <c r="I9652" t="s">
        <v>47</v>
      </c>
      <c r="J9652" t="s">
        <v>1711</v>
      </c>
      <c r="K9652" s="17">
        <v>199.9</v>
      </c>
      <c r="L9652" s="17">
        <v>5</v>
      </c>
      <c r="M9652" s="17">
        <v>39.979999999999997</v>
      </c>
      <c r="N9652" s="17" t="str">
        <f>IF(SalesData[[#This Row],[Profit]]&gt;0,"Profit","Loss")</f>
        <v>Profit</v>
      </c>
    </row>
    <row r="9653" spans="1:14" x14ac:dyDescent="0.25">
      <c r="A9653" s="1">
        <v>43074</v>
      </c>
      <c r="B9653" s="3">
        <f t="shared" si="450"/>
        <v>2017</v>
      </c>
      <c r="C9653" s="3">
        <f t="shared" si="451"/>
        <v>12</v>
      </c>
      <c r="D9653" t="s">
        <v>2346</v>
      </c>
      <c r="E9653" t="str">
        <f t="shared" si="452"/>
        <v>Patrick Bzostek20171205</v>
      </c>
      <c r="F9653">
        <f>IF(COUNTIF($E$2:E9653, E9653) = 1, MAX($F$1:F9652) + 1, INDEX($F$1:F9652, MATCH(E9653, $E$1:E9652, 0)))</f>
        <v>4826</v>
      </c>
      <c r="G9653" t="s">
        <v>164</v>
      </c>
      <c r="H9653" t="s">
        <v>39</v>
      </c>
      <c r="I9653" t="s">
        <v>40</v>
      </c>
      <c r="J9653" t="s">
        <v>2430</v>
      </c>
      <c r="K9653" s="17">
        <v>31.18</v>
      </c>
      <c r="L9653" s="17">
        <v>3</v>
      </c>
      <c r="M9653" s="17">
        <v>-7.01</v>
      </c>
      <c r="N9653" s="17" t="str">
        <f>IF(SalesData[[#This Row],[Profit]]&gt;0,"Profit","Loss")</f>
        <v>Loss</v>
      </c>
    </row>
    <row r="9654" spans="1:14" x14ac:dyDescent="0.25">
      <c r="A9654" s="1">
        <v>43074</v>
      </c>
      <c r="B9654" s="3">
        <f t="shared" si="450"/>
        <v>2017</v>
      </c>
      <c r="C9654" s="3">
        <f t="shared" si="451"/>
        <v>12</v>
      </c>
      <c r="D9654" t="s">
        <v>2346</v>
      </c>
      <c r="E9654" t="str">
        <f t="shared" si="452"/>
        <v>Patrick Bzostek20171205</v>
      </c>
      <c r="F9654">
        <f>IF(COUNTIF($E$2:E9654, E9654) = 1, MAX($F$1:F9653) + 1, INDEX($F$1:F9653, MATCH(E9654, $E$1:E9653, 0)))</f>
        <v>4826</v>
      </c>
      <c r="G9654" t="s">
        <v>164</v>
      </c>
      <c r="H9654" t="s">
        <v>11</v>
      </c>
      <c r="I9654" t="s">
        <v>20</v>
      </c>
      <c r="J9654" t="s">
        <v>311</v>
      </c>
      <c r="K9654" s="17">
        <v>172.75</v>
      </c>
      <c r="L9654" s="17">
        <v>6</v>
      </c>
      <c r="M9654" s="17">
        <v>60.46</v>
      </c>
      <c r="N9654" s="17" t="str">
        <f>IF(SalesData[[#This Row],[Profit]]&gt;0,"Profit","Loss")</f>
        <v>Profit</v>
      </c>
    </row>
    <row r="9655" spans="1:14" x14ac:dyDescent="0.25">
      <c r="A9655" s="1">
        <v>43074</v>
      </c>
      <c r="B9655" s="3">
        <f t="shared" si="450"/>
        <v>2017</v>
      </c>
      <c r="C9655" s="3">
        <f t="shared" si="451"/>
        <v>12</v>
      </c>
      <c r="D9655" t="s">
        <v>2346</v>
      </c>
      <c r="E9655" t="str">
        <f t="shared" si="452"/>
        <v>Patrick Bzostek20171205</v>
      </c>
      <c r="F9655">
        <f>IF(COUNTIF($E$2:E9655, E9655) = 1, MAX($F$1:F9654) + 1, INDEX($F$1:F9654, MATCH(E9655, $E$1:E9654, 0)))</f>
        <v>4826</v>
      </c>
      <c r="G9655" t="s">
        <v>164</v>
      </c>
      <c r="H9655" t="s">
        <v>11</v>
      </c>
      <c r="I9655" t="s">
        <v>20</v>
      </c>
      <c r="J9655" t="s">
        <v>425</v>
      </c>
      <c r="K9655" s="17">
        <v>9.3000000000000007</v>
      </c>
      <c r="L9655" s="17">
        <v>2</v>
      </c>
      <c r="M9655" s="17">
        <v>3.02</v>
      </c>
      <c r="N9655" s="17" t="str">
        <f>IF(SalesData[[#This Row],[Profit]]&gt;0,"Profit","Loss")</f>
        <v>Profit</v>
      </c>
    </row>
    <row r="9656" spans="1:14" x14ac:dyDescent="0.25">
      <c r="A9656" s="1">
        <v>43074</v>
      </c>
      <c r="B9656" s="3">
        <f t="shared" si="450"/>
        <v>2017</v>
      </c>
      <c r="C9656" s="3">
        <f t="shared" si="451"/>
        <v>12</v>
      </c>
      <c r="D9656" t="s">
        <v>1712</v>
      </c>
      <c r="E9656" t="str">
        <f t="shared" si="452"/>
        <v>Bart Folk20171205</v>
      </c>
      <c r="F9656">
        <f>IF(COUNTIF($E$2:E9656, E9656) = 1, MAX($F$1:F9655) + 1, INDEX($F$1:F9655, MATCH(E9656, $E$1:E9655, 0)))</f>
        <v>4827</v>
      </c>
      <c r="G9656" t="s">
        <v>149</v>
      </c>
      <c r="H9656" t="s">
        <v>11</v>
      </c>
      <c r="I9656" t="s">
        <v>12</v>
      </c>
      <c r="J9656" t="s">
        <v>2437</v>
      </c>
      <c r="K9656" s="17">
        <v>21.6</v>
      </c>
      <c r="L9656" s="17">
        <v>6</v>
      </c>
      <c r="M9656" s="17">
        <v>9.94</v>
      </c>
      <c r="N9656" s="17" t="str">
        <f>IF(SalesData[[#This Row],[Profit]]&gt;0,"Profit","Loss")</f>
        <v>Profit</v>
      </c>
    </row>
    <row r="9657" spans="1:14" x14ac:dyDescent="0.25">
      <c r="A9657" s="1">
        <v>43074</v>
      </c>
      <c r="B9657" s="3">
        <f t="shared" si="450"/>
        <v>2017</v>
      </c>
      <c r="C9657" s="3">
        <f t="shared" si="451"/>
        <v>12</v>
      </c>
      <c r="D9657" t="s">
        <v>1712</v>
      </c>
      <c r="E9657" t="str">
        <f t="shared" si="452"/>
        <v>Bart Folk20171205</v>
      </c>
      <c r="F9657">
        <f>IF(COUNTIF($E$2:E9657, E9657) = 1, MAX($F$1:F9656) + 1, INDEX($F$1:F9656, MATCH(E9657, $E$1:E9656, 0)))</f>
        <v>4827</v>
      </c>
      <c r="G9657" t="s">
        <v>149</v>
      </c>
      <c r="H9657" t="s">
        <v>11</v>
      </c>
      <c r="I9657" t="s">
        <v>16</v>
      </c>
      <c r="J9657" t="s">
        <v>1704</v>
      </c>
      <c r="K9657" s="17">
        <v>11.07</v>
      </c>
      <c r="L9657" s="17">
        <v>3</v>
      </c>
      <c r="M9657" s="17">
        <v>5.2</v>
      </c>
      <c r="N9657" s="17" t="str">
        <f>IF(SalesData[[#This Row],[Profit]]&gt;0,"Profit","Loss")</f>
        <v>Profit</v>
      </c>
    </row>
    <row r="9658" spans="1:14" x14ac:dyDescent="0.25">
      <c r="A9658" s="1">
        <v>43075</v>
      </c>
      <c r="B9658" s="3">
        <f t="shared" si="450"/>
        <v>2017</v>
      </c>
      <c r="C9658" s="3">
        <f t="shared" si="451"/>
        <v>12</v>
      </c>
      <c r="D9658" t="s">
        <v>1277</v>
      </c>
      <c r="E9658" t="str">
        <f t="shared" si="452"/>
        <v>Brad Norvell20171206</v>
      </c>
      <c r="F9658">
        <f>IF(COUNTIF($E$2:E9658, E9658) = 1, MAX($F$1:F9657) + 1, INDEX($F$1:F9657, MATCH(E9658, $E$1:E9657, 0)))</f>
        <v>4828</v>
      </c>
      <c r="G9658" t="s">
        <v>27</v>
      </c>
      <c r="H9658" t="s">
        <v>11</v>
      </c>
      <c r="I9658" t="s">
        <v>18</v>
      </c>
      <c r="J9658" t="s">
        <v>299</v>
      </c>
      <c r="K9658" s="17">
        <v>10.68</v>
      </c>
      <c r="L9658" s="17">
        <v>1</v>
      </c>
      <c r="M9658" s="17">
        <v>2.88</v>
      </c>
      <c r="N9658" s="17" t="str">
        <f>IF(SalesData[[#This Row],[Profit]]&gt;0,"Profit","Loss")</f>
        <v>Profit</v>
      </c>
    </row>
    <row r="9659" spans="1:14" x14ac:dyDescent="0.25">
      <c r="A9659" s="1">
        <v>43076</v>
      </c>
      <c r="B9659" s="3">
        <f t="shared" si="450"/>
        <v>2017</v>
      </c>
      <c r="C9659" s="3">
        <f t="shared" si="451"/>
        <v>12</v>
      </c>
      <c r="D9659" t="s">
        <v>1758</v>
      </c>
      <c r="E9659" t="str">
        <f t="shared" si="452"/>
        <v>Frank Preis20171207</v>
      </c>
      <c r="F9659">
        <f>IF(COUNTIF($E$2:E9659, E9659) = 1, MAX($F$1:F9658) + 1, INDEX($F$1:F9658, MATCH(E9659, $E$1:E9658, 0)))</f>
        <v>4829</v>
      </c>
      <c r="G9659" t="s">
        <v>27</v>
      </c>
      <c r="H9659" t="s">
        <v>39</v>
      </c>
      <c r="I9659" t="s">
        <v>40</v>
      </c>
      <c r="J9659" t="s">
        <v>2109</v>
      </c>
      <c r="K9659" s="17">
        <v>374.38</v>
      </c>
      <c r="L9659" s="17">
        <v>3</v>
      </c>
      <c r="M9659" s="17">
        <v>46.8</v>
      </c>
      <c r="N9659" s="17" t="str">
        <f>IF(SalesData[[#This Row],[Profit]]&gt;0,"Profit","Loss")</f>
        <v>Profit</v>
      </c>
    </row>
    <row r="9660" spans="1:14" x14ac:dyDescent="0.25">
      <c r="A9660" s="1">
        <v>43076</v>
      </c>
      <c r="B9660" s="3">
        <f t="shared" si="450"/>
        <v>2017</v>
      </c>
      <c r="C9660" s="3">
        <f t="shared" si="451"/>
        <v>12</v>
      </c>
      <c r="D9660" t="s">
        <v>589</v>
      </c>
      <c r="E9660" t="str">
        <f t="shared" si="452"/>
        <v>David Smith20171207</v>
      </c>
      <c r="F9660">
        <f>IF(COUNTIF($E$2:E9660, E9660) = 1, MAX($F$1:F9659) + 1, INDEX($F$1:F9659, MATCH(E9660, $E$1:E9659, 0)))</f>
        <v>4830</v>
      </c>
      <c r="G9660" t="s">
        <v>10</v>
      </c>
      <c r="H9660" t="s">
        <v>11</v>
      </c>
      <c r="I9660" t="s">
        <v>43</v>
      </c>
      <c r="J9660" t="s">
        <v>496</v>
      </c>
      <c r="K9660" s="17">
        <v>3.55</v>
      </c>
      <c r="L9660" s="17">
        <v>3</v>
      </c>
      <c r="M9660" s="17">
        <v>1.24</v>
      </c>
      <c r="N9660" s="17" t="str">
        <f>IF(SalesData[[#This Row],[Profit]]&gt;0,"Profit","Loss")</f>
        <v>Profit</v>
      </c>
    </row>
    <row r="9661" spans="1:14" x14ac:dyDescent="0.25">
      <c r="A9661" s="1">
        <v>43076</v>
      </c>
      <c r="B9661" s="3">
        <f t="shared" si="450"/>
        <v>2017</v>
      </c>
      <c r="C9661" s="3">
        <f t="shared" si="451"/>
        <v>12</v>
      </c>
      <c r="D9661" t="s">
        <v>589</v>
      </c>
      <c r="E9661" t="str">
        <f t="shared" si="452"/>
        <v>David Smith20171207</v>
      </c>
      <c r="F9661">
        <f>IF(COUNTIF($E$2:E9661, E9661) = 1, MAX($F$1:F9660) + 1, INDEX($F$1:F9660, MATCH(E9661, $E$1:E9660, 0)))</f>
        <v>4830</v>
      </c>
      <c r="G9661" t="s">
        <v>10</v>
      </c>
      <c r="H9661" t="s">
        <v>11</v>
      </c>
      <c r="I9661" t="s">
        <v>12</v>
      </c>
      <c r="J9661" t="s">
        <v>880</v>
      </c>
      <c r="K9661" s="17">
        <v>15.55</v>
      </c>
      <c r="L9661" s="17">
        <v>3</v>
      </c>
      <c r="M9661" s="17">
        <v>5.44</v>
      </c>
      <c r="N9661" s="17" t="str">
        <f>IF(SalesData[[#This Row],[Profit]]&gt;0,"Profit","Loss")</f>
        <v>Profit</v>
      </c>
    </row>
    <row r="9662" spans="1:14" x14ac:dyDescent="0.25">
      <c r="A9662" s="1">
        <v>43076</v>
      </c>
      <c r="B9662" s="3">
        <f t="shared" si="450"/>
        <v>2017</v>
      </c>
      <c r="C9662" s="3">
        <f t="shared" si="451"/>
        <v>12</v>
      </c>
      <c r="D9662" t="s">
        <v>1548</v>
      </c>
      <c r="E9662" t="str">
        <f t="shared" si="452"/>
        <v>Shahid Hopkins20171207</v>
      </c>
      <c r="F9662">
        <f>IF(COUNTIF($E$2:E9662, E9662) = 1, MAX($F$1:F9661) + 1, INDEX($F$1:F9661, MATCH(E9662, $E$1:E9661, 0)))</f>
        <v>4831</v>
      </c>
      <c r="G9662" t="s">
        <v>78</v>
      </c>
      <c r="H9662" t="s">
        <v>39</v>
      </c>
      <c r="I9662" t="s">
        <v>52</v>
      </c>
      <c r="J9662" t="s">
        <v>999</v>
      </c>
      <c r="K9662" s="17">
        <v>127.98</v>
      </c>
      <c r="L9662" s="17">
        <v>2</v>
      </c>
      <c r="M9662" s="17">
        <v>25.6</v>
      </c>
      <c r="N9662" s="17" t="str">
        <f>IF(SalesData[[#This Row],[Profit]]&gt;0,"Profit","Loss")</f>
        <v>Profit</v>
      </c>
    </row>
    <row r="9663" spans="1:14" x14ac:dyDescent="0.25">
      <c r="A9663" s="1">
        <v>43076</v>
      </c>
      <c r="B9663" s="3">
        <f t="shared" si="450"/>
        <v>2017</v>
      </c>
      <c r="C9663" s="3">
        <f t="shared" si="451"/>
        <v>12</v>
      </c>
      <c r="D9663" t="s">
        <v>1856</v>
      </c>
      <c r="E9663" t="str">
        <f t="shared" si="452"/>
        <v>Debra Catini20171207</v>
      </c>
      <c r="F9663">
        <f>IF(COUNTIF($E$2:E9663, E9663) = 1, MAX($F$1:F9662) + 1, INDEX($F$1:F9662, MATCH(E9663, $E$1:E9662, 0)))</f>
        <v>4832</v>
      </c>
      <c r="G9663" t="s">
        <v>55</v>
      </c>
      <c r="H9663" t="s">
        <v>34</v>
      </c>
      <c r="I9663" t="s">
        <v>47</v>
      </c>
      <c r="J9663" t="s">
        <v>1607</v>
      </c>
      <c r="K9663" s="17">
        <v>82.38</v>
      </c>
      <c r="L9663" s="17">
        <v>6</v>
      </c>
      <c r="M9663" s="17">
        <v>25.54</v>
      </c>
      <c r="N9663" s="17" t="str">
        <f>IF(SalesData[[#This Row],[Profit]]&gt;0,"Profit","Loss")</f>
        <v>Profit</v>
      </c>
    </row>
    <row r="9664" spans="1:14" x14ac:dyDescent="0.25">
      <c r="A9664" s="1">
        <v>43076</v>
      </c>
      <c r="B9664" s="3">
        <f t="shared" si="450"/>
        <v>2017</v>
      </c>
      <c r="C9664" s="3">
        <f t="shared" si="451"/>
        <v>12</v>
      </c>
      <c r="D9664" t="s">
        <v>1343</v>
      </c>
      <c r="E9664" t="str">
        <f t="shared" si="452"/>
        <v>Henry Goldwyn20171207</v>
      </c>
      <c r="F9664">
        <f>IF(COUNTIF($E$2:E9664, E9664) = 1, MAX($F$1:F9663) + 1, INDEX($F$1:F9663, MATCH(E9664, $E$1:E9663, 0)))</f>
        <v>4833</v>
      </c>
      <c r="G9664" t="s">
        <v>15</v>
      </c>
      <c r="H9664" t="s">
        <v>11</v>
      </c>
      <c r="I9664" t="s">
        <v>20</v>
      </c>
      <c r="J9664" t="s">
        <v>1366</v>
      </c>
      <c r="K9664" s="17">
        <v>1889.99</v>
      </c>
      <c r="L9664" s="17">
        <v>5</v>
      </c>
      <c r="M9664" s="17">
        <v>-2929.48</v>
      </c>
      <c r="N9664" s="17" t="str">
        <f>IF(SalesData[[#This Row],[Profit]]&gt;0,"Profit","Loss")</f>
        <v>Loss</v>
      </c>
    </row>
    <row r="9665" spans="1:14" x14ac:dyDescent="0.25">
      <c r="A9665" s="1">
        <v>43076</v>
      </c>
      <c r="B9665" s="3">
        <f t="shared" si="450"/>
        <v>2017</v>
      </c>
      <c r="C9665" s="3">
        <f t="shared" si="451"/>
        <v>12</v>
      </c>
      <c r="D9665" t="s">
        <v>796</v>
      </c>
      <c r="E9665" t="str">
        <f t="shared" si="452"/>
        <v>Brosina Hoffman20171207</v>
      </c>
      <c r="F9665">
        <f>IF(COUNTIF($E$2:E9665, E9665) = 1, MAX($F$1:F9664) + 1, INDEX($F$1:F9664, MATCH(E9665, $E$1:E9664, 0)))</f>
        <v>4834</v>
      </c>
      <c r="G9665" t="s">
        <v>329</v>
      </c>
      <c r="H9665" t="s">
        <v>11</v>
      </c>
      <c r="I9665" t="s">
        <v>92</v>
      </c>
      <c r="J9665" t="s">
        <v>2090</v>
      </c>
      <c r="K9665" s="17">
        <v>320.64</v>
      </c>
      <c r="L9665" s="17">
        <v>4</v>
      </c>
      <c r="M9665" s="17">
        <v>89.78</v>
      </c>
      <c r="N9665" s="17" t="str">
        <f>IF(SalesData[[#This Row],[Profit]]&gt;0,"Profit","Loss")</f>
        <v>Profit</v>
      </c>
    </row>
    <row r="9666" spans="1:14" x14ac:dyDescent="0.25">
      <c r="A9666" s="1">
        <v>43076</v>
      </c>
      <c r="B9666" s="3">
        <f t="shared" ref="B9666:B9729" si="453">YEAR(A9666)</f>
        <v>2017</v>
      </c>
      <c r="C9666" s="3">
        <f t="shared" ref="C9666:C9729" si="454">MONTH(A9666)</f>
        <v>12</v>
      </c>
      <c r="D9666" t="s">
        <v>796</v>
      </c>
      <c r="E9666" t="str">
        <f t="shared" ref="E9666:E9729" si="455">D9666 &amp; TEXT(A9666, "yyyymmdd")</f>
        <v>Brosina Hoffman20171207</v>
      </c>
      <c r="F9666">
        <f>IF(COUNTIF($E$2:E9666, E9666) = 1, MAX($F$1:F9665) + 1, INDEX($F$1:F9665, MATCH(E9666, $E$1:E9665, 0)))</f>
        <v>4834</v>
      </c>
      <c r="G9666" t="s">
        <v>329</v>
      </c>
      <c r="H9666" t="s">
        <v>39</v>
      </c>
      <c r="I9666" t="s">
        <v>52</v>
      </c>
      <c r="J9666" t="s">
        <v>53</v>
      </c>
      <c r="K9666" s="17">
        <v>52</v>
      </c>
      <c r="L9666" s="17">
        <v>4</v>
      </c>
      <c r="M9666" s="17">
        <v>23.4</v>
      </c>
      <c r="N9666" s="17" t="str">
        <f>IF(SalesData[[#This Row],[Profit]]&gt;0,"Profit","Loss")</f>
        <v>Profit</v>
      </c>
    </row>
    <row r="9667" spans="1:14" x14ac:dyDescent="0.25">
      <c r="A9667" s="1">
        <v>43076</v>
      </c>
      <c r="B9667" s="3">
        <f t="shared" si="453"/>
        <v>2017</v>
      </c>
      <c r="C9667" s="3">
        <f t="shared" si="454"/>
        <v>12</v>
      </c>
      <c r="D9667" t="s">
        <v>1557</v>
      </c>
      <c r="E9667" t="str">
        <f t="shared" si="455"/>
        <v>Tracy Collins20171207</v>
      </c>
      <c r="F9667">
        <f>IF(COUNTIF($E$2:E9667, E9667) = 1, MAX($F$1:F9666) + 1, INDEX($F$1:F9666, MATCH(E9667, $E$1:E9666, 0)))</f>
        <v>4835</v>
      </c>
      <c r="G9667" t="s">
        <v>27</v>
      </c>
      <c r="H9667" t="s">
        <v>11</v>
      </c>
      <c r="I9667" t="s">
        <v>12</v>
      </c>
      <c r="J9667" t="s">
        <v>135</v>
      </c>
      <c r="K9667" s="17">
        <v>50.04</v>
      </c>
      <c r="L9667" s="17">
        <v>6</v>
      </c>
      <c r="M9667" s="17">
        <v>25.02</v>
      </c>
      <c r="N9667" s="17" t="str">
        <f>IF(SalesData[[#This Row],[Profit]]&gt;0,"Profit","Loss")</f>
        <v>Profit</v>
      </c>
    </row>
    <row r="9668" spans="1:14" x14ac:dyDescent="0.25">
      <c r="A9668" s="1">
        <v>43077</v>
      </c>
      <c r="B9668" s="3">
        <f t="shared" si="453"/>
        <v>2017</v>
      </c>
      <c r="C9668" s="3">
        <f t="shared" si="454"/>
        <v>12</v>
      </c>
      <c r="D9668" t="s">
        <v>1121</v>
      </c>
      <c r="E9668" t="str">
        <f t="shared" si="455"/>
        <v>Keith Herrera20171208</v>
      </c>
      <c r="F9668">
        <f>IF(COUNTIF($E$2:E9668, E9668) = 1, MAX($F$1:F9667) + 1, INDEX($F$1:F9667, MATCH(E9668, $E$1:E9667, 0)))</f>
        <v>4836</v>
      </c>
      <c r="G9668" t="s">
        <v>27</v>
      </c>
      <c r="H9668" t="s">
        <v>39</v>
      </c>
      <c r="I9668" t="s">
        <v>52</v>
      </c>
      <c r="J9668" t="s">
        <v>867</v>
      </c>
      <c r="K9668" s="17">
        <v>179.95</v>
      </c>
      <c r="L9668" s="17">
        <v>5</v>
      </c>
      <c r="M9668" s="17">
        <v>37.79</v>
      </c>
      <c r="N9668" s="17" t="str">
        <f>IF(SalesData[[#This Row],[Profit]]&gt;0,"Profit","Loss")</f>
        <v>Profit</v>
      </c>
    </row>
    <row r="9669" spans="1:14" x14ac:dyDescent="0.25">
      <c r="A9669" s="1">
        <v>43077</v>
      </c>
      <c r="B9669" s="3">
        <f t="shared" si="453"/>
        <v>2017</v>
      </c>
      <c r="C9669" s="3">
        <f t="shared" si="454"/>
        <v>12</v>
      </c>
      <c r="D9669" t="s">
        <v>1121</v>
      </c>
      <c r="E9669" t="str">
        <f t="shared" si="455"/>
        <v>Keith Herrera20171208</v>
      </c>
      <c r="F9669">
        <f>IF(COUNTIF($E$2:E9669, E9669) = 1, MAX($F$1:F9668) + 1, INDEX($F$1:F9668, MATCH(E9669, $E$1:E9668, 0)))</f>
        <v>4836</v>
      </c>
      <c r="G9669" t="s">
        <v>27</v>
      </c>
      <c r="H9669" t="s">
        <v>39</v>
      </c>
      <c r="I9669" t="s">
        <v>603</v>
      </c>
      <c r="J9669" t="s">
        <v>1081</v>
      </c>
      <c r="K9669" s="17">
        <v>1199.98</v>
      </c>
      <c r="L9669" s="17">
        <v>3</v>
      </c>
      <c r="M9669" s="17">
        <v>434.99</v>
      </c>
      <c r="N9669" s="17" t="str">
        <f>IF(SalesData[[#This Row],[Profit]]&gt;0,"Profit","Loss")</f>
        <v>Profit</v>
      </c>
    </row>
    <row r="9670" spans="1:14" x14ac:dyDescent="0.25">
      <c r="A9670" s="1">
        <v>43077</v>
      </c>
      <c r="B9670" s="3">
        <f t="shared" si="453"/>
        <v>2017</v>
      </c>
      <c r="C9670" s="3">
        <f t="shared" si="454"/>
        <v>12</v>
      </c>
      <c r="D9670" t="s">
        <v>1121</v>
      </c>
      <c r="E9670" t="str">
        <f t="shared" si="455"/>
        <v>Keith Herrera20171208</v>
      </c>
      <c r="F9670">
        <f>IF(COUNTIF($E$2:E9670, E9670) = 1, MAX($F$1:F9669) + 1, INDEX($F$1:F9669, MATCH(E9670, $E$1:E9669, 0)))</f>
        <v>4836</v>
      </c>
      <c r="G9670" t="s">
        <v>27</v>
      </c>
      <c r="H9670" t="s">
        <v>11</v>
      </c>
      <c r="I9670" t="s">
        <v>12</v>
      </c>
      <c r="J9670" t="s">
        <v>1337</v>
      </c>
      <c r="K9670" s="17">
        <v>27.15</v>
      </c>
      <c r="L9670" s="17">
        <v>5</v>
      </c>
      <c r="M9670" s="17">
        <v>13.3</v>
      </c>
      <c r="N9670" s="17" t="str">
        <f>IF(SalesData[[#This Row],[Profit]]&gt;0,"Profit","Loss")</f>
        <v>Profit</v>
      </c>
    </row>
    <row r="9671" spans="1:14" x14ac:dyDescent="0.25">
      <c r="A9671" s="1">
        <v>43077</v>
      </c>
      <c r="B9671" s="3">
        <f t="shared" si="453"/>
        <v>2017</v>
      </c>
      <c r="C9671" s="3">
        <f t="shared" si="454"/>
        <v>12</v>
      </c>
      <c r="D9671" t="s">
        <v>1121</v>
      </c>
      <c r="E9671" t="str">
        <f t="shared" si="455"/>
        <v>Keith Herrera20171208</v>
      </c>
      <c r="F9671">
        <f>IF(COUNTIF($E$2:E9671, E9671) = 1, MAX($F$1:F9670) + 1, INDEX($F$1:F9670, MATCH(E9671, $E$1:E9670, 0)))</f>
        <v>4836</v>
      </c>
      <c r="G9671" t="s">
        <v>27</v>
      </c>
      <c r="H9671" t="s">
        <v>34</v>
      </c>
      <c r="I9671" t="s">
        <v>145</v>
      </c>
      <c r="J9671" t="s">
        <v>790</v>
      </c>
      <c r="K9671" s="17">
        <v>1004.02</v>
      </c>
      <c r="L9671" s="17">
        <v>7</v>
      </c>
      <c r="M9671" s="17">
        <v>-112.95</v>
      </c>
      <c r="N9671" s="17" t="str">
        <f>IF(SalesData[[#This Row],[Profit]]&gt;0,"Profit","Loss")</f>
        <v>Loss</v>
      </c>
    </row>
    <row r="9672" spans="1:14" x14ac:dyDescent="0.25">
      <c r="A9672" s="1">
        <v>43077</v>
      </c>
      <c r="B9672" s="3">
        <f t="shared" si="453"/>
        <v>2017</v>
      </c>
      <c r="C9672" s="3">
        <f t="shared" si="454"/>
        <v>12</v>
      </c>
      <c r="D9672" t="s">
        <v>1121</v>
      </c>
      <c r="E9672" t="str">
        <f t="shared" si="455"/>
        <v>Keith Herrera20171208</v>
      </c>
      <c r="F9672">
        <f>IF(COUNTIF($E$2:E9672, E9672) = 1, MAX($F$1:F9671) + 1, INDEX($F$1:F9671, MATCH(E9672, $E$1:E9671, 0)))</f>
        <v>4836</v>
      </c>
      <c r="G9672" t="s">
        <v>27</v>
      </c>
      <c r="H9672" t="s">
        <v>11</v>
      </c>
      <c r="I9672" t="s">
        <v>12</v>
      </c>
      <c r="J9672" t="s">
        <v>108</v>
      </c>
      <c r="K9672" s="17">
        <v>9.68</v>
      </c>
      <c r="L9672" s="17">
        <v>1</v>
      </c>
      <c r="M9672" s="17">
        <v>4.6500000000000004</v>
      </c>
      <c r="N9672" s="17" t="str">
        <f>IF(SalesData[[#This Row],[Profit]]&gt;0,"Profit","Loss")</f>
        <v>Profit</v>
      </c>
    </row>
    <row r="9673" spans="1:14" x14ac:dyDescent="0.25">
      <c r="A9673" s="1">
        <v>43077</v>
      </c>
      <c r="B9673" s="3">
        <f t="shared" si="453"/>
        <v>2017</v>
      </c>
      <c r="C9673" s="3">
        <f t="shared" si="454"/>
        <v>12</v>
      </c>
      <c r="D9673" t="s">
        <v>1121</v>
      </c>
      <c r="E9673" t="str">
        <f t="shared" si="455"/>
        <v>Keith Herrera20171208</v>
      </c>
      <c r="F9673">
        <f>IF(COUNTIF($E$2:E9673, E9673) = 1, MAX($F$1:F9672) + 1, INDEX($F$1:F9672, MATCH(E9673, $E$1:E9672, 0)))</f>
        <v>4836</v>
      </c>
      <c r="G9673" t="s">
        <v>27</v>
      </c>
      <c r="H9673" t="s">
        <v>11</v>
      </c>
      <c r="I9673" t="s">
        <v>16</v>
      </c>
      <c r="J9673" t="s">
        <v>2077</v>
      </c>
      <c r="K9673" s="17">
        <v>28.35</v>
      </c>
      <c r="L9673" s="17">
        <v>9</v>
      </c>
      <c r="M9673" s="17">
        <v>13.61</v>
      </c>
      <c r="N9673" s="17" t="str">
        <f>IF(SalesData[[#This Row],[Profit]]&gt;0,"Profit","Loss")</f>
        <v>Profit</v>
      </c>
    </row>
    <row r="9674" spans="1:14" x14ac:dyDescent="0.25">
      <c r="A9674" s="1">
        <v>43077</v>
      </c>
      <c r="B9674" s="3">
        <f t="shared" si="453"/>
        <v>2017</v>
      </c>
      <c r="C9674" s="3">
        <f t="shared" si="454"/>
        <v>12</v>
      </c>
      <c r="D9674" t="s">
        <v>1121</v>
      </c>
      <c r="E9674" t="str">
        <f t="shared" si="455"/>
        <v>Keith Herrera20171208</v>
      </c>
      <c r="F9674">
        <f>IF(COUNTIF($E$2:E9674, E9674) = 1, MAX($F$1:F9673) + 1, INDEX($F$1:F9673, MATCH(E9674, $E$1:E9673, 0)))</f>
        <v>4836</v>
      </c>
      <c r="G9674" t="s">
        <v>27</v>
      </c>
      <c r="H9674" t="s">
        <v>11</v>
      </c>
      <c r="I9674" t="s">
        <v>12</v>
      </c>
      <c r="J9674" t="s">
        <v>2220</v>
      </c>
      <c r="K9674" s="17">
        <v>55.98</v>
      </c>
      <c r="L9674" s="17">
        <v>1</v>
      </c>
      <c r="M9674" s="17">
        <v>27.43</v>
      </c>
      <c r="N9674" s="17" t="str">
        <f>IF(SalesData[[#This Row],[Profit]]&gt;0,"Profit","Loss")</f>
        <v>Profit</v>
      </c>
    </row>
    <row r="9675" spans="1:14" x14ac:dyDescent="0.25">
      <c r="A9675" s="1">
        <v>43077</v>
      </c>
      <c r="B9675" s="3">
        <f t="shared" si="453"/>
        <v>2017</v>
      </c>
      <c r="C9675" s="3">
        <f t="shared" si="454"/>
        <v>12</v>
      </c>
      <c r="D9675" t="s">
        <v>1121</v>
      </c>
      <c r="E9675" t="str">
        <f t="shared" si="455"/>
        <v>Keith Herrera20171208</v>
      </c>
      <c r="F9675">
        <f>IF(COUNTIF($E$2:E9675, E9675) = 1, MAX($F$1:F9674) + 1, INDEX($F$1:F9674, MATCH(E9675, $E$1:E9674, 0)))</f>
        <v>4836</v>
      </c>
      <c r="G9675" t="s">
        <v>27</v>
      </c>
      <c r="H9675" t="s">
        <v>34</v>
      </c>
      <c r="I9675" t="s">
        <v>74</v>
      </c>
      <c r="J9675" t="s">
        <v>99</v>
      </c>
      <c r="K9675" s="17">
        <v>1336.83</v>
      </c>
      <c r="L9675" s="17">
        <v>13</v>
      </c>
      <c r="M9675" s="17">
        <v>31.45</v>
      </c>
      <c r="N9675" s="17" t="str">
        <f>IF(SalesData[[#This Row],[Profit]]&gt;0,"Profit","Loss")</f>
        <v>Profit</v>
      </c>
    </row>
    <row r="9676" spans="1:14" x14ac:dyDescent="0.25">
      <c r="A9676" s="1">
        <v>43077</v>
      </c>
      <c r="B9676" s="3">
        <f t="shared" si="453"/>
        <v>2017</v>
      </c>
      <c r="C9676" s="3">
        <f t="shared" si="454"/>
        <v>12</v>
      </c>
      <c r="D9676" t="s">
        <v>1121</v>
      </c>
      <c r="E9676" t="str">
        <f t="shared" si="455"/>
        <v>Keith Herrera20171208</v>
      </c>
      <c r="F9676">
        <f>IF(COUNTIF($E$2:E9676, E9676) = 1, MAX($F$1:F9675) + 1, INDEX($F$1:F9675, MATCH(E9676, $E$1:E9675, 0)))</f>
        <v>4836</v>
      </c>
      <c r="G9676" t="s">
        <v>27</v>
      </c>
      <c r="H9676" t="s">
        <v>34</v>
      </c>
      <c r="I9676" t="s">
        <v>35</v>
      </c>
      <c r="J9676" t="s">
        <v>2139</v>
      </c>
      <c r="K9676" s="17">
        <v>113.57</v>
      </c>
      <c r="L9676" s="17">
        <v>2</v>
      </c>
      <c r="M9676" s="17">
        <v>-18.45</v>
      </c>
      <c r="N9676" s="17" t="str">
        <f>IF(SalesData[[#This Row],[Profit]]&gt;0,"Profit","Loss")</f>
        <v>Loss</v>
      </c>
    </row>
    <row r="9677" spans="1:14" x14ac:dyDescent="0.25">
      <c r="A9677" s="1">
        <v>43077</v>
      </c>
      <c r="B9677" s="3">
        <f t="shared" si="453"/>
        <v>2017</v>
      </c>
      <c r="C9677" s="3">
        <f t="shared" si="454"/>
        <v>12</v>
      </c>
      <c r="D9677" t="s">
        <v>85</v>
      </c>
      <c r="E9677" t="str">
        <f t="shared" si="455"/>
        <v>Delfina Latchford20171208</v>
      </c>
      <c r="F9677">
        <f>IF(COUNTIF($E$2:E9677, E9677) = 1, MAX($F$1:F9676) + 1, INDEX($F$1:F9676, MATCH(E9677, $E$1:E9676, 0)))</f>
        <v>4837</v>
      </c>
      <c r="G9677" t="s">
        <v>149</v>
      </c>
      <c r="H9677" t="s">
        <v>34</v>
      </c>
      <c r="I9677" t="s">
        <v>47</v>
      </c>
      <c r="J9677" t="s">
        <v>1340</v>
      </c>
      <c r="K9677" s="17">
        <v>109.48</v>
      </c>
      <c r="L9677" s="17">
        <v>2</v>
      </c>
      <c r="M9677" s="17">
        <v>33.94</v>
      </c>
      <c r="N9677" s="17" t="str">
        <f>IF(SalesData[[#This Row],[Profit]]&gt;0,"Profit","Loss")</f>
        <v>Profit</v>
      </c>
    </row>
    <row r="9678" spans="1:14" x14ac:dyDescent="0.25">
      <c r="A9678" s="1">
        <v>43077</v>
      </c>
      <c r="B9678" s="3">
        <f t="shared" si="453"/>
        <v>2017</v>
      </c>
      <c r="C9678" s="3">
        <f t="shared" si="454"/>
        <v>12</v>
      </c>
      <c r="D9678" t="s">
        <v>85</v>
      </c>
      <c r="E9678" t="str">
        <f t="shared" si="455"/>
        <v>Delfina Latchford20171208</v>
      </c>
      <c r="F9678">
        <f>IF(COUNTIF($E$2:E9678, E9678) = 1, MAX($F$1:F9677) + 1, INDEX($F$1:F9677, MATCH(E9678, $E$1:E9677, 0)))</f>
        <v>4837</v>
      </c>
      <c r="G9678" t="s">
        <v>149</v>
      </c>
      <c r="H9678" t="s">
        <v>11</v>
      </c>
      <c r="I9678" t="s">
        <v>18</v>
      </c>
      <c r="J9678" t="s">
        <v>838</v>
      </c>
      <c r="K9678" s="17">
        <v>272.94</v>
      </c>
      <c r="L9678" s="17">
        <v>3</v>
      </c>
      <c r="M9678" s="17">
        <v>0</v>
      </c>
      <c r="N9678" s="17" t="str">
        <f>IF(SalesData[[#This Row],[Profit]]&gt;0,"Profit","Loss")</f>
        <v>Loss</v>
      </c>
    </row>
    <row r="9679" spans="1:14" x14ac:dyDescent="0.25">
      <c r="A9679" s="1">
        <v>43077</v>
      </c>
      <c r="B9679" s="3">
        <f t="shared" si="453"/>
        <v>2017</v>
      </c>
      <c r="C9679" s="3">
        <f t="shared" si="454"/>
        <v>12</v>
      </c>
      <c r="D9679" t="s">
        <v>85</v>
      </c>
      <c r="E9679" t="str">
        <f t="shared" si="455"/>
        <v>Delfina Latchford20171208</v>
      </c>
      <c r="F9679">
        <f>IF(COUNTIF($E$2:E9679, E9679) = 1, MAX($F$1:F9678) + 1, INDEX($F$1:F9678, MATCH(E9679, $E$1:E9678, 0)))</f>
        <v>4837</v>
      </c>
      <c r="G9679" t="s">
        <v>149</v>
      </c>
      <c r="H9679" t="s">
        <v>11</v>
      </c>
      <c r="I9679" t="s">
        <v>12</v>
      </c>
      <c r="J9679" t="s">
        <v>2272</v>
      </c>
      <c r="K9679" s="17">
        <v>19.440000000000001</v>
      </c>
      <c r="L9679" s="17">
        <v>3</v>
      </c>
      <c r="M9679" s="17">
        <v>9.33</v>
      </c>
      <c r="N9679" s="17" t="str">
        <f>IF(SalesData[[#This Row],[Profit]]&gt;0,"Profit","Loss")</f>
        <v>Profit</v>
      </c>
    </row>
    <row r="9680" spans="1:14" x14ac:dyDescent="0.25">
      <c r="A9680" s="1">
        <v>43077</v>
      </c>
      <c r="B9680" s="3">
        <f t="shared" si="453"/>
        <v>2017</v>
      </c>
      <c r="C9680" s="3">
        <f t="shared" si="454"/>
        <v>12</v>
      </c>
      <c r="D9680" t="s">
        <v>85</v>
      </c>
      <c r="E9680" t="str">
        <f t="shared" si="455"/>
        <v>Delfina Latchford20171208</v>
      </c>
      <c r="F9680">
        <f>IF(COUNTIF($E$2:E9680, E9680) = 1, MAX($F$1:F9679) + 1, INDEX($F$1:F9679, MATCH(E9680, $E$1:E9679, 0)))</f>
        <v>4837</v>
      </c>
      <c r="G9680" t="s">
        <v>149</v>
      </c>
      <c r="H9680" t="s">
        <v>11</v>
      </c>
      <c r="I9680" t="s">
        <v>18</v>
      </c>
      <c r="J9680" t="s">
        <v>1453</v>
      </c>
      <c r="K9680" s="17">
        <v>31.92</v>
      </c>
      <c r="L9680" s="17">
        <v>4</v>
      </c>
      <c r="M9680" s="17">
        <v>8.3000000000000007</v>
      </c>
      <c r="N9680" s="17" t="str">
        <f>IF(SalesData[[#This Row],[Profit]]&gt;0,"Profit","Loss")</f>
        <v>Profit</v>
      </c>
    </row>
    <row r="9681" spans="1:14" x14ac:dyDescent="0.25">
      <c r="A9681" s="1">
        <v>43077</v>
      </c>
      <c r="B9681" s="3">
        <f t="shared" si="453"/>
        <v>2017</v>
      </c>
      <c r="C9681" s="3">
        <f t="shared" si="454"/>
        <v>12</v>
      </c>
      <c r="D9681" t="s">
        <v>1027</v>
      </c>
      <c r="E9681" t="str">
        <f t="shared" si="455"/>
        <v>Luke Foster20171208</v>
      </c>
      <c r="F9681">
        <f>IF(COUNTIF($E$2:E9681, E9681) = 1, MAX($F$1:F9680) + 1, INDEX($F$1:F9680, MATCH(E9681, $E$1:E9680, 0)))</f>
        <v>4838</v>
      </c>
      <c r="G9681" t="s">
        <v>27</v>
      </c>
      <c r="H9681" t="s">
        <v>11</v>
      </c>
      <c r="I9681" t="s">
        <v>18</v>
      </c>
      <c r="J9681" t="s">
        <v>1229</v>
      </c>
      <c r="K9681" s="17">
        <v>29.79</v>
      </c>
      <c r="L9681" s="17">
        <v>3</v>
      </c>
      <c r="M9681" s="17">
        <v>8.64</v>
      </c>
      <c r="N9681" s="17" t="str">
        <f>IF(SalesData[[#This Row],[Profit]]&gt;0,"Profit","Loss")</f>
        <v>Profit</v>
      </c>
    </row>
    <row r="9682" spans="1:14" x14ac:dyDescent="0.25">
      <c r="A9682" s="1">
        <v>43077</v>
      </c>
      <c r="B9682" s="3">
        <f t="shared" si="453"/>
        <v>2017</v>
      </c>
      <c r="C9682" s="3">
        <f t="shared" si="454"/>
        <v>12</v>
      </c>
      <c r="D9682" t="s">
        <v>1027</v>
      </c>
      <c r="E9682" t="str">
        <f t="shared" si="455"/>
        <v>Luke Foster20171208</v>
      </c>
      <c r="F9682">
        <f>IF(COUNTIF($E$2:E9682, E9682) = 1, MAX($F$1:F9681) + 1, INDEX($F$1:F9681, MATCH(E9682, $E$1:E9681, 0)))</f>
        <v>4838</v>
      </c>
      <c r="G9682" t="s">
        <v>27</v>
      </c>
      <c r="H9682" t="s">
        <v>34</v>
      </c>
      <c r="I9682" t="s">
        <v>47</v>
      </c>
      <c r="J9682" t="s">
        <v>2097</v>
      </c>
      <c r="K9682" s="17">
        <v>128.9</v>
      </c>
      <c r="L9682" s="17">
        <v>2</v>
      </c>
      <c r="M9682" s="17">
        <v>15.47</v>
      </c>
      <c r="N9682" s="17" t="str">
        <f>IF(SalesData[[#This Row],[Profit]]&gt;0,"Profit","Loss")</f>
        <v>Profit</v>
      </c>
    </row>
    <row r="9683" spans="1:14" x14ac:dyDescent="0.25">
      <c r="A9683" s="1">
        <v>43077</v>
      </c>
      <c r="B9683" s="3">
        <f t="shared" si="453"/>
        <v>2017</v>
      </c>
      <c r="C9683" s="3">
        <f t="shared" si="454"/>
        <v>12</v>
      </c>
      <c r="D9683" t="s">
        <v>1027</v>
      </c>
      <c r="E9683" t="str">
        <f t="shared" si="455"/>
        <v>Luke Foster20171208</v>
      </c>
      <c r="F9683">
        <f>IF(COUNTIF($E$2:E9683, E9683) = 1, MAX($F$1:F9682) + 1, INDEX($F$1:F9682, MATCH(E9683, $E$1:E9682, 0)))</f>
        <v>4838</v>
      </c>
      <c r="G9683" t="s">
        <v>27</v>
      </c>
      <c r="H9683" t="s">
        <v>11</v>
      </c>
      <c r="I9683" t="s">
        <v>12</v>
      </c>
      <c r="J9683" t="s">
        <v>2600</v>
      </c>
      <c r="K9683" s="17">
        <v>60.12</v>
      </c>
      <c r="L9683" s="17">
        <v>9</v>
      </c>
      <c r="M9683" s="17">
        <v>28.86</v>
      </c>
      <c r="N9683" s="17" t="str">
        <f>IF(SalesData[[#This Row],[Profit]]&gt;0,"Profit","Loss")</f>
        <v>Profit</v>
      </c>
    </row>
    <row r="9684" spans="1:14" x14ac:dyDescent="0.25">
      <c r="A9684" s="1">
        <v>43077</v>
      </c>
      <c r="B9684" s="3">
        <f t="shared" si="453"/>
        <v>2017</v>
      </c>
      <c r="C9684" s="3">
        <f t="shared" si="454"/>
        <v>12</v>
      </c>
      <c r="D9684" t="s">
        <v>1478</v>
      </c>
      <c r="E9684" t="str">
        <f t="shared" si="455"/>
        <v>Alan Schoenberger20171208</v>
      </c>
      <c r="F9684">
        <f>IF(COUNTIF($E$2:E9684, E9684) = 1, MAX($F$1:F9683) + 1, INDEX($F$1:F9683, MATCH(E9684, $E$1:E9683, 0)))</f>
        <v>4839</v>
      </c>
      <c r="G9684" t="s">
        <v>27</v>
      </c>
      <c r="H9684" t="s">
        <v>11</v>
      </c>
      <c r="I9684" t="s">
        <v>92</v>
      </c>
      <c r="J9684" t="s">
        <v>2677</v>
      </c>
      <c r="K9684" s="17">
        <v>69.48</v>
      </c>
      <c r="L9684" s="17">
        <v>1</v>
      </c>
      <c r="M9684" s="17">
        <v>20.84</v>
      </c>
      <c r="N9684" s="17" t="str">
        <f>IF(SalesData[[#This Row],[Profit]]&gt;0,"Profit","Loss")</f>
        <v>Profit</v>
      </c>
    </row>
    <row r="9685" spans="1:14" x14ac:dyDescent="0.25">
      <c r="A9685" s="1">
        <v>43077</v>
      </c>
      <c r="B9685" s="3">
        <f t="shared" si="453"/>
        <v>2017</v>
      </c>
      <c r="C9685" s="3">
        <f t="shared" si="454"/>
        <v>12</v>
      </c>
      <c r="D9685" t="s">
        <v>1555</v>
      </c>
      <c r="E9685" t="str">
        <f t="shared" si="455"/>
        <v>Denise Monton20171208</v>
      </c>
      <c r="F9685">
        <f>IF(COUNTIF($E$2:E9685, E9685) = 1, MAX($F$1:F9684) + 1, INDEX($F$1:F9684, MATCH(E9685, $E$1:E9684, 0)))</f>
        <v>4840</v>
      </c>
      <c r="G9685" t="s">
        <v>27</v>
      </c>
      <c r="H9685" t="s">
        <v>11</v>
      </c>
      <c r="I9685" t="s">
        <v>12</v>
      </c>
      <c r="J9685" t="s">
        <v>2492</v>
      </c>
      <c r="K9685" s="17">
        <v>87.92</v>
      </c>
      <c r="L9685" s="17">
        <v>4</v>
      </c>
      <c r="M9685" s="17">
        <v>40.44</v>
      </c>
      <c r="N9685" s="17" t="str">
        <f>IF(SalesData[[#This Row],[Profit]]&gt;0,"Profit","Loss")</f>
        <v>Profit</v>
      </c>
    </row>
    <row r="9686" spans="1:14" x14ac:dyDescent="0.25">
      <c r="A9686" s="1">
        <v>43077</v>
      </c>
      <c r="B9686" s="3">
        <f t="shared" si="453"/>
        <v>2017</v>
      </c>
      <c r="C9686" s="3">
        <f t="shared" si="454"/>
        <v>12</v>
      </c>
      <c r="D9686" t="s">
        <v>1555</v>
      </c>
      <c r="E9686" t="str">
        <f t="shared" si="455"/>
        <v>Denise Monton20171208</v>
      </c>
      <c r="F9686">
        <f>IF(COUNTIF($E$2:E9686, E9686) = 1, MAX($F$1:F9685) + 1, INDEX($F$1:F9685, MATCH(E9686, $E$1:E9685, 0)))</f>
        <v>4840</v>
      </c>
      <c r="G9686" t="s">
        <v>27</v>
      </c>
      <c r="H9686" t="s">
        <v>11</v>
      </c>
      <c r="I9686" t="s">
        <v>20</v>
      </c>
      <c r="J9686" t="s">
        <v>1112</v>
      </c>
      <c r="K9686" s="17">
        <v>22.42</v>
      </c>
      <c r="L9686" s="17">
        <v>1</v>
      </c>
      <c r="M9686" s="17">
        <v>8.41</v>
      </c>
      <c r="N9686" s="17" t="str">
        <f>IF(SalesData[[#This Row],[Profit]]&gt;0,"Profit","Loss")</f>
        <v>Profit</v>
      </c>
    </row>
    <row r="9687" spans="1:14" x14ac:dyDescent="0.25">
      <c r="A9687" s="1">
        <v>43077</v>
      </c>
      <c r="B9687" s="3">
        <f t="shared" si="453"/>
        <v>2017</v>
      </c>
      <c r="C9687" s="3">
        <f t="shared" si="454"/>
        <v>12</v>
      </c>
      <c r="D9687" t="s">
        <v>1555</v>
      </c>
      <c r="E9687" t="str">
        <f t="shared" si="455"/>
        <v>Denise Monton20171208</v>
      </c>
      <c r="F9687">
        <f>IF(COUNTIF($E$2:E9687, E9687) = 1, MAX($F$1:F9686) + 1, INDEX($F$1:F9686, MATCH(E9687, $E$1:E9686, 0)))</f>
        <v>4840</v>
      </c>
      <c r="G9687" t="s">
        <v>27</v>
      </c>
      <c r="H9687" t="s">
        <v>11</v>
      </c>
      <c r="I9687" t="s">
        <v>20</v>
      </c>
      <c r="J9687" t="s">
        <v>911</v>
      </c>
      <c r="K9687" s="17">
        <v>90.48</v>
      </c>
      <c r="L9687" s="17">
        <v>3</v>
      </c>
      <c r="M9687" s="17">
        <v>33.93</v>
      </c>
      <c r="N9687" s="17" t="str">
        <f>IF(SalesData[[#This Row],[Profit]]&gt;0,"Profit","Loss")</f>
        <v>Profit</v>
      </c>
    </row>
    <row r="9688" spans="1:14" x14ac:dyDescent="0.25">
      <c r="A9688" s="1">
        <v>43077</v>
      </c>
      <c r="B9688" s="3">
        <f t="shared" si="453"/>
        <v>2017</v>
      </c>
      <c r="C9688" s="3">
        <f t="shared" si="454"/>
        <v>12</v>
      </c>
      <c r="D9688" t="s">
        <v>1555</v>
      </c>
      <c r="E9688" t="str">
        <f t="shared" si="455"/>
        <v>Denise Monton20171208</v>
      </c>
      <c r="F9688">
        <f>IF(COUNTIF($E$2:E9688, E9688) = 1, MAX($F$1:F9687) + 1, INDEX($F$1:F9687, MATCH(E9688, $E$1:E9687, 0)))</f>
        <v>4840</v>
      </c>
      <c r="G9688" t="s">
        <v>27</v>
      </c>
      <c r="H9688" t="s">
        <v>11</v>
      </c>
      <c r="I9688" t="s">
        <v>18</v>
      </c>
      <c r="J9688" t="s">
        <v>725</v>
      </c>
      <c r="K9688" s="17">
        <v>42.76</v>
      </c>
      <c r="L9688" s="17">
        <v>1</v>
      </c>
      <c r="M9688" s="17">
        <v>11.12</v>
      </c>
      <c r="N9688" s="17" t="str">
        <f>IF(SalesData[[#This Row],[Profit]]&gt;0,"Profit","Loss")</f>
        <v>Profit</v>
      </c>
    </row>
    <row r="9689" spans="1:14" x14ac:dyDescent="0.25">
      <c r="A9689" s="1">
        <v>43077</v>
      </c>
      <c r="B9689" s="3">
        <f t="shared" si="453"/>
        <v>2017</v>
      </c>
      <c r="C9689" s="3">
        <f t="shared" si="454"/>
        <v>12</v>
      </c>
      <c r="D9689" t="s">
        <v>1145</v>
      </c>
      <c r="E9689" t="str">
        <f t="shared" si="455"/>
        <v>Jeremy Pistek20171208</v>
      </c>
      <c r="F9689">
        <f>IF(COUNTIF($E$2:E9689, E9689) = 1, MAX($F$1:F9688) + 1, INDEX($F$1:F9688, MATCH(E9689, $E$1:E9688, 0)))</f>
        <v>4841</v>
      </c>
      <c r="G9689" t="s">
        <v>157</v>
      </c>
      <c r="H9689" t="s">
        <v>39</v>
      </c>
      <c r="I9689" t="s">
        <v>52</v>
      </c>
      <c r="J9689" t="s">
        <v>1428</v>
      </c>
      <c r="K9689" s="17">
        <v>178.11</v>
      </c>
      <c r="L9689" s="17">
        <v>3</v>
      </c>
      <c r="M9689" s="17">
        <v>32.06</v>
      </c>
      <c r="N9689" s="17" t="str">
        <f>IF(SalesData[[#This Row],[Profit]]&gt;0,"Profit","Loss")</f>
        <v>Profit</v>
      </c>
    </row>
    <row r="9690" spans="1:14" x14ac:dyDescent="0.25">
      <c r="A9690" s="1">
        <v>43077</v>
      </c>
      <c r="B9690" s="3">
        <f t="shared" si="453"/>
        <v>2017</v>
      </c>
      <c r="C9690" s="3">
        <f t="shared" si="454"/>
        <v>12</v>
      </c>
      <c r="D9690" t="s">
        <v>1145</v>
      </c>
      <c r="E9690" t="str">
        <f t="shared" si="455"/>
        <v>Jeremy Pistek20171208</v>
      </c>
      <c r="F9690">
        <f>IF(COUNTIF($E$2:E9690, E9690) = 1, MAX($F$1:F9689) + 1, INDEX($F$1:F9689, MATCH(E9690, $E$1:E9689, 0)))</f>
        <v>4841</v>
      </c>
      <c r="G9690" t="s">
        <v>157</v>
      </c>
      <c r="H9690" t="s">
        <v>11</v>
      </c>
      <c r="I9690" t="s">
        <v>92</v>
      </c>
      <c r="J9690" t="s">
        <v>1056</v>
      </c>
      <c r="K9690" s="17">
        <v>1089.75</v>
      </c>
      <c r="L9690" s="17">
        <v>3</v>
      </c>
      <c r="M9690" s="17">
        <v>305.13</v>
      </c>
      <c r="N9690" s="17" t="str">
        <f>IF(SalesData[[#This Row],[Profit]]&gt;0,"Profit","Loss")</f>
        <v>Profit</v>
      </c>
    </row>
    <row r="9691" spans="1:14" x14ac:dyDescent="0.25">
      <c r="A9691" s="1">
        <v>43077</v>
      </c>
      <c r="B9691" s="3">
        <f t="shared" si="453"/>
        <v>2017</v>
      </c>
      <c r="C9691" s="3">
        <f t="shared" si="454"/>
        <v>12</v>
      </c>
      <c r="D9691" t="s">
        <v>1145</v>
      </c>
      <c r="E9691" t="str">
        <f t="shared" si="455"/>
        <v>Jeremy Pistek20171208</v>
      </c>
      <c r="F9691">
        <f>IF(COUNTIF($E$2:E9691, E9691) = 1, MAX($F$1:F9690) + 1, INDEX($F$1:F9690, MATCH(E9691, $E$1:E9690, 0)))</f>
        <v>4841</v>
      </c>
      <c r="G9691" t="s">
        <v>157</v>
      </c>
      <c r="H9691" t="s">
        <v>11</v>
      </c>
      <c r="I9691" t="s">
        <v>16</v>
      </c>
      <c r="J9691" t="s">
        <v>1500</v>
      </c>
      <c r="K9691" s="17">
        <v>61.06</v>
      </c>
      <c r="L9691" s="17">
        <v>2</v>
      </c>
      <c r="M9691" s="17">
        <v>28.09</v>
      </c>
      <c r="N9691" s="17" t="str">
        <f>IF(SalesData[[#This Row],[Profit]]&gt;0,"Profit","Loss")</f>
        <v>Profit</v>
      </c>
    </row>
    <row r="9692" spans="1:14" x14ac:dyDescent="0.25">
      <c r="A9692" s="1">
        <v>43077</v>
      </c>
      <c r="B9692" s="3">
        <f t="shared" si="453"/>
        <v>2017</v>
      </c>
      <c r="C9692" s="3">
        <f t="shared" si="454"/>
        <v>12</v>
      </c>
      <c r="D9692" t="s">
        <v>1145</v>
      </c>
      <c r="E9692" t="str">
        <f t="shared" si="455"/>
        <v>Jeremy Pistek20171208</v>
      </c>
      <c r="F9692">
        <f>IF(COUNTIF($E$2:E9692, E9692) = 1, MAX($F$1:F9691) + 1, INDEX($F$1:F9691, MATCH(E9692, $E$1:E9691, 0)))</f>
        <v>4841</v>
      </c>
      <c r="G9692" t="s">
        <v>157</v>
      </c>
      <c r="H9692" t="s">
        <v>34</v>
      </c>
      <c r="I9692" t="s">
        <v>74</v>
      </c>
      <c r="J9692" t="s">
        <v>1706</v>
      </c>
      <c r="K9692" s="17">
        <v>459.92</v>
      </c>
      <c r="L9692" s="17">
        <v>4</v>
      </c>
      <c r="M9692" s="17">
        <v>41.39</v>
      </c>
      <c r="N9692" s="17" t="str">
        <f>IF(SalesData[[#This Row],[Profit]]&gt;0,"Profit","Loss")</f>
        <v>Profit</v>
      </c>
    </row>
    <row r="9693" spans="1:14" x14ac:dyDescent="0.25">
      <c r="A9693" s="1">
        <v>43077</v>
      </c>
      <c r="B9693" s="3">
        <f t="shared" si="453"/>
        <v>2017</v>
      </c>
      <c r="C9693" s="3">
        <f t="shared" si="454"/>
        <v>12</v>
      </c>
      <c r="D9693" t="s">
        <v>1145</v>
      </c>
      <c r="E9693" t="str">
        <f t="shared" si="455"/>
        <v>Jeremy Pistek20171208</v>
      </c>
      <c r="F9693">
        <f>IF(COUNTIF($E$2:E9693, E9693) = 1, MAX($F$1:F9692) + 1, INDEX($F$1:F9692, MATCH(E9693, $E$1:E9692, 0)))</f>
        <v>4841</v>
      </c>
      <c r="G9693" t="s">
        <v>157</v>
      </c>
      <c r="H9693" t="s">
        <v>11</v>
      </c>
      <c r="I9693" t="s">
        <v>12</v>
      </c>
      <c r="J9693" t="s">
        <v>2387</v>
      </c>
      <c r="K9693" s="17">
        <v>27.52</v>
      </c>
      <c r="L9693" s="17">
        <v>4</v>
      </c>
      <c r="M9693" s="17">
        <v>12.66</v>
      </c>
      <c r="N9693" s="17" t="str">
        <f>IF(SalesData[[#This Row],[Profit]]&gt;0,"Profit","Loss")</f>
        <v>Profit</v>
      </c>
    </row>
    <row r="9694" spans="1:14" x14ac:dyDescent="0.25">
      <c r="A9694" s="1">
        <v>43077</v>
      </c>
      <c r="B9694" s="3">
        <f t="shared" si="453"/>
        <v>2017</v>
      </c>
      <c r="C9694" s="3">
        <f t="shared" si="454"/>
        <v>12</v>
      </c>
      <c r="D9694" t="s">
        <v>803</v>
      </c>
      <c r="E9694" t="str">
        <f t="shared" si="455"/>
        <v>Carl Weiss20171208</v>
      </c>
      <c r="F9694">
        <f>IF(COUNTIF($E$2:E9694, E9694) = 1, MAX($F$1:F9693) + 1, INDEX($F$1:F9693, MATCH(E9694, $E$1:E9693, 0)))</f>
        <v>4842</v>
      </c>
      <c r="G9694" t="s">
        <v>1529</v>
      </c>
      <c r="H9694" t="s">
        <v>11</v>
      </c>
      <c r="I9694" t="s">
        <v>18</v>
      </c>
      <c r="J9694" t="s">
        <v>1689</v>
      </c>
      <c r="K9694" s="17">
        <v>592.74</v>
      </c>
      <c r="L9694" s="17">
        <v>6</v>
      </c>
      <c r="M9694" s="17">
        <v>160.04</v>
      </c>
      <c r="N9694" s="17" t="str">
        <f>IF(SalesData[[#This Row],[Profit]]&gt;0,"Profit","Loss")</f>
        <v>Profit</v>
      </c>
    </row>
    <row r="9695" spans="1:14" x14ac:dyDescent="0.25">
      <c r="A9695" s="1">
        <v>43077</v>
      </c>
      <c r="B9695" s="3">
        <f t="shared" si="453"/>
        <v>2017</v>
      </c>
      <c r="C9695" s="3">
        <f t="shared" si="454"/>
        <v>12</v>
      </c>
      <c r="D9695" t="s">
        <v>2313</v>
      </c>
      <c r="E9695" t="str">
        <f t="shared" si="455"/>
        <v>Emily Grady20171208</v>
      </c>
      <c r="F9695">
        <f>IF(COUNTIF($E$2:E9695, E9695) = 1, MAX($F$1:F9694) + 1, INDEX($F$1:F9694, MATCH(E9695, $E$1:E9694, 0)))</f>
        <v>4843</v>
      </c>
      <c r="G9695" t="s">
        <v>23</v>
      </c>
      <c r="H9695" t="s">
        <v>34</v>
      </c>
      <c r="I9695" t="s">
        <v>35</v>
      </c>
      <c r="J9695" t="s">
        <v>699</v>
      </c>
      <c r="K9695" s="17">
        <v>215.54</v>
      </c>
      <c r="L9695" s="17">
        <v>4</v>
      </c>
      <c r="M9695" s="17">
        <v>-58.5</v>
      </c>
      <c r="N9695" s="17" t="str">
        <f>IF(SalesData[[#This Row],[Profit]]&gt;0,"Profit","Loss")</f>
        <v>Loss</v>
      </c>
    </row>
    <row r="9696" spans="1:14" x14ac:dyDescent="0.25">
      <c r="A9696" s="1">
        <v>43077</v>
      </c>
      <c r="B9696" s="3">
        <f t="shared" si="453"/>
        <v>2017</v>
      </c>
      <c r="C9696" s="3">
        <f t="shared" si="454"/>
        <v>12</v>
      </c>
      <c r="D9696" t="s">
        <v>2107</v>
      </c>
      <c r="E9696" t="str">
        <f t="shared" si="455"/>
        <v>Max Jones20171208</v>
      </c>
      <c r="F9696">
        <f>IF(COUNTIF($E$2:E9696, E9696) = 1, MAX($F$1:F9695) + 1, INDEX($F$1:F9695, MATCH(E9696, $E$1:E9695, 0)))</f>
        <v>4844</v>
      </c>
      <c r="G9696" t="s">
        <v>23</v>
      </c>
      <c r="H9696" t="s">
        <v>11</v>
      </c>
      <c r="I9696" t="s">
        <v>24</v>
      </c>
      <c r="J9696" t="s">
        <v>1235</v>
      </c>
      <c r="K9696" s="17">
        <v>13.25</v>
      </c>
      <c r="L9696" s="17">
        <v>4</v>
      </c>
      <c r="M9696" s="17">
        <v>3.64</v>
      </c>
      <c r="N9696" s="17" t="str">
        <f>IF(SalesData[[#This Row],[Profit]]&gt;0,"Profit","Loss")</f>
        <v>Profit</v>
      </c>
    </row>
    <row r="9697" spans="1:14" x14ac:dyDescent="0.25">
      <c r="A9697" s="1">
        <v>43077</v>
      </c>
      <c r="B9697" s="3">
        <f t="shared" si="453"/>
        <v>2017</v>
      </c>
      <c r="C9697" s="3">
        <f t="shared" si="454"/>
        <v>12</v>
      </c>
      <c r="D9697" t="s">
        <v>2107</v>
      </c>
      <c r="E9697" t="str">
        <f t="shared" si="455"/>
        <v>Max Jones20171208</v>
      </c>
      <c r="F9697">
        <f>IF(COUNTIF($E$2:E9697, E9697) = 1, MAX($F$1:F9696) + 1, INDEX($F$1:F9696, MATCH(E9697, $E$1:E9696, 0)))</f>
        <v>4844</v>
      </c>
      <c r="G9697" t="s">
        <v>23</v>
      </c>
      <c r="H9697" t="s">
        <v>39</v>
      </c>
      <c r="I9697" t="s">
        <v>40</v>
      </c>
      <c r="J9697" t="s">
        <v>2570</v>
      </c>
      <c r="K9697" s="17">
        <v>83.99</v>
      </c>
      <c r="L9697" s="17">
        <v>2</v>
      </c>
      <c r="M9697" s="17">
        <v>-21</v>
      </c>
      <c r="N9697" s="17" t="str">
        <f>IF(SalesData[[#This Row],[Profit]]&gt;0,"Profit","Loss")</f>
        <v>Loss</v>
      </c>
    </row>
    <row r="9698" spans="1:14" x14ac:dyDescent="0.25">
      <c r="A9698" s="1">
        <v>43078</v>
      </c>
      <c r="B9698" s="3">
        <f t="shared" si="453"/>
        <v>2017</v>
      </c>
      <c r="C9698" s="3">
        <f t="shared" si="454"/>
        <v>12</v>
      </c>
      <c r="D9698" t="s">
        <v>1866</v>
      </c>
      <c r="E9698" t="str">
        <f t="shared" si="455"/>
        <v>Ken Brennan20171209</v>
      </c>
      <c r="F9698">
        <f>IF(COUNTIF($E$2:E9698, E9698) = 1, MAX($F$1:F9697) + 1, INDEX($F$1:F9697, MATCH(E9698, $E$1:E9697, 0)))</f>
        <v>4845</v>
      </c>
      <c r="G9698" t="s">
        <v>10</v>
      </c>
      <c r="H9698" t="s">
        <v>11</v>
      </c>
      <c r="I9698" t="s">
        <v>20</v>
      </c>
      <c r="J9698" t="s">
        <v>2163</v>
      </c>
      <c r="K9698" s="17">
        <v>1.25</v>
      </c>
      <c r="L9698" s="17">
        <v>3</v>
      </c>
      <c r="M9698" s="17">
        <v>-1.93</v>
      </c>
      <c r="N9698" s="17" t="str">
        <f>IF(SalesData[[#This Row],[Profit]]&gt;0,"Profit","Loss")</f>
        <v>Loss</v>
      </c>
    </row>
    <row r="9699" spans="1:14" x14ac:dyDescent="0.25">
      <c r="A9699" s="1">
        <v>43078</v>
      </c>
      <c r="B9699" s="3">
        <f t="shared" si="453"/>
        <v>2017</v>
      </c>
      <c r="C9699" s="3">
        <f t="shared" si="454"/>
        <v>12</v>
      </c>
      <c r="D9699" t="s">
        <v>1866</v>
      </c>
      <c r="E9699" t="str">
        <f t="shared" si="455"/>
        <v>Ken Brennan20171209</v>
      </c>
      <c r="F9699">
        <f>IF(COUNTIF($E$2:E9699, E9699) = 1, MAX($F$1:F9698) + 1, INDEX($F$1:F9698, MATCH(E9699, $E$1:E9698, 0)))</f>
        <v>4845</v>
      </c>
      <c r="G9699" t="s">
        <v>10</v>
      </c>
      <c r="H9699" t="s">
        <v>34</v>
      </c>
      <c r="I9699" t="s">
        <v>47</v>
      </c>
      <c r="J9699" t="s">
        <v>2594</v>
      </c>
      <c r="K9699" s="17">
        <v>9.7100000000000009</v>
      </c>
      <c r="L9699" s="17">
        <v>3</v>
      </c>
      <c r="M9699" s="17">
        <v>-5.82</v>
      </c>
      <c r="N9699" s="17" t="str">
        <f>IF(SalesData[[#This Row],[Profit]]&gt;0,"Profit","Loss")</f>
        <v>Loss</v>
      </c>
    </row>
    <row r="9700" spans="1:14" x14ac:dyDescent="0.25">
      <c r="A9700" s="1">
        <v>43078</v>
      </c>
      <c r="B9700" s="3">
        <f t="shared" si="453"/>
        <v>2017</v>
      </c>
      <c r="C9700" s="3">
        <f t="shared" si="454"/>
        <v>12</v>
      </c>
      <c r="D9700" t="s">
        <v>1866</v>
      </c>
      <c r="E9700" t="str">
        <f t="shared" si="455"/>
        <v>Ken Brennan20171209</v>
      </c>
      <c r="F9700">
        <f>IF(COUNTIF($E$2:E9700, E9700) = 1, MAX($F$1:F9699) + 1, INDEX($F$1:F9699, MATCH(E9700, $E$1:E9699, 0)))</f>
        <v>4845</v>
      </c>
      <c r="G9700" t="s">
        <v>10</v>
      </c>
      <c r="H9700" t="s">
        <v>11</v>
      </c>
      <c r="I9700" t="s">
        <v>18</v>
      </c>
      <c r="J9700" t="s">
        <v>1472</v>
      </c>
      <c r="K9700" s="17">
        <v>27.24</v>
      </c>
      <c r="L9700" s="17">
        <v>3</v>
      </c>
      <c r="M9700" s="17">
        <v>2.72</v>
      </c>
      <c r="N9700" s="17" t="str">
        <f>IF(SalesData[[#This Row],[Profit]]&gt;0,"Profit","Loss")</f>
        <v>Profit</v>
      </c>
    </row>
    <row r="9701" spans="1:14" x14ac:dyDescent="0.25">
      <c r="A9701" s="1">
        <v>43078</v>
      </c>
      <c r="B9701" s="3">
        <f t="shared" si="453"/>
        <v>2017</v>
      </c>
      <c r="C9701" s="3">
        <f t="shared" si="454"/>
        <v>12</v>
      </c>
      <c r="D9701" t="s">
        <v>732</v>
      </c>
      <c r="E9701" t="str">
        <f t="shared" si="455"/>
        <v>Laurel Elliston20171209</v>
      </c>
      <c r="F9701">
        <f>IF(COUNTIF($E$2:E9701, E9701) = 1, MAX($F$1:F9700) + 1, INDEX($F$1:F9700, MATCH(E9701, $E$1:E9700, 0)))</f>
        <v>4846</v>
      </c>
      <c r="G9701" t="s">
        <v>27</v>
      </c>
      <c r="H9701" t="s">
        <v>39</v>
      </c>
      <c r="I9701" t="s">
        <v>40</v>
      </c>
      <c r="J9701" t="s">
        <v>2527</v>
      </c>
      <c r="K9701" s="17">
        <v>444.77</v>
      </c>
      <c r="L9701" s="17">
        <v>4</v>
      </c>
      <c r="M9701" s="17">
        <v>44.48</v>
      </c>
      <c r="N9701" s="17" t="str">
        <f>IF(SalesData[[#This Row],[Profit]]&gt;0,"Profit","Loss")</f>
        <v>Profit</v>
      </c>
    </row>
    <row r="9702" spans="1:14" x14ac:dyDescent="0.25">
      <c r="A9702" s="1">
        <v>43078</v>
      </c>
      <c r="B9702" s="3">
        <f t="shared" si="453"/>
        <v>2017</v>
      </c>
      <c r="C9702" s="3">
        <f t="shared" si="454"/>
        <v>12</v>
      </c>
      <c r="D9702" t="s">
        <v>967</v>
      </c>
      <c r="E9702" t="str">
        <f t="shared" si="455"/>
        <v>Christine Abelman20171209</v>
      </c>
      <c r="F9702">
        <f>IF(COUNTIF($E$2:E9702, E9702) = 1, MAX($F$1:F9701) + 1, INDEX($F$1:F9701, MATCH(E9702, $E$1:E9701, 0)))</f>
        <v>4847</v>
      </c>
      <c r="G9702" t="s">
        <v>78</v>
      </c>
      <c r="H9702" t="s">
        <v>11</v>
      </c>
      <c r="I9702" t="s">
        <v>18</v>
      </c>
      <c r="J9702" t="s">
        <v>453</v>
      </c>
      <c r="K9702" s="17">
        <v>37.21</v>
      </c>
      <c r="L9702" s="17">
        <v>1</v>
      </c>
      <c r="M9702" s="17">
        <v>-7.44</v>
      </c>
      <c r="N9702" s="17" t="str">
        <f>IF(SalesData[[#This Row],[Profit]]&gt;0,"Profit","Loss")</f>
        <v>Loss</v>
      </c>
    </row>
    <row r="9703" spans="1:14" x14ac:dyDescent="0.25">
      <c r="A9703" s="1">
        <v>43078</v>
      </c>
      <c r="B9703" s="3">
        <f t="shared" si="453"/>
        <v>2017</v>
      </c>
      <c r="C9703" s="3">
        <f t="shared" si="454"/>
        <v>12</v>
      </c>
      <c r="D9703" t="s">
        <v>967</v>
      </c>
      <c r="E9703" t="str">
        <f t="shared" si="455"/>
        <v>Christine Abelman20171209</v>
      </c>
      <c r="F9703">
        <f>IF(COUNTIF($E$2:E9703, E9703) = 1, MAX($F$1:F9702) + 1, INDEX($F$1:F9702, MATCH(E9703, $E$1:E9702, 0)))</f>
        <v>4847</v>
      </c>
      <c r="G9703" t="s">
        <v>78</v>
      </c>
      <c r="H9703" t="s">
        <v>11</v>
      </c>
      <c r="I9703" t="s">
        <v>63</v>
      </c>
      <c r="J9703" t="s">
        <v>1964</v>
      </c>
      <c r="K9703" s="17">
        <v>57.58</v>
      </c>
      <c r="L9703" s="17">
        <v>3</v>
      </c>
      <c r="M9703" s="17">
        <v>21.59</v>
      </c>
      <c r="N9703" s="17" t="str">
        <f>IF(SalesData[[#This Row],[Profit]]&gt;0,"Profit","Loss")</f>
        <v>Profit</v>
      </c>
    </row>
    <row r="9704" spans="1:14" x14ac:dyDescent="0.25">
      <c r="A9704" s="1">
        <v>43078</v>
      </c>
      <c r="B9704" s="3">
        <f t="shared" si="453"/>
        <v>2017</v>
      </c>
      <c r="C9704" s="3">
        <f t="shared" si="454"/>
        <v>12</v>
      </c>
      <c r="D9704" t="s">
        <v>389</v>
      </c>
      <c r="E9704" t="str">
        <f t="shared" si="455"/>
        <v>Damala Kotsonis20171209</v>
      </c>
      <c r="F9704">
        <f>IF(COUNTIF($E$2:E9704, E9704) = 1, MAX($F$1:F9703) + 1, INDEX($F$1:F9703, MATCH(E9704, $E$1:E9703, 0)))</f>
        <v>4848</v>
      </c>
      <c r="G9704" t="s">
        <v>110</v>
      </c>
      <c r="H9704" t="s">
        <v>34</v>
      </c>
      <c r="I9704" t="s">
        <v>35</v>
      </c>
      <c r="J9704" t="s">
        <v>1692</v>
      </c>
      <c r="K9704" s="17">
        <v>872.94</v>
      </c>
      <c r="L9704" s="17">
        <v>3</v>
      </c>
      <c r="M9704" s="17">
        <v>226.96</v>
      </c>
      <c r="N9704" s="17" t="str">
        <f>IF(SalesData[[#This Row],[Profit]]&gt;0,"Profit","Loss")</f>
        <v>Profit</v>
      </c>
    </row>
    <row r="9705" spans="1:14" x14ac:dyDescent="0.25">
      <c r="A9705" s="1">
        <v>43078</v>
      </c>
      <c r="B9705" s="3">
        <f t="shared" si="453"/>
        <v>2017</v>
      </c>
      <c r="C9705" s="3">
        <f t="shared" si="454"/>
        <v>12</v>
      </c>
      <c r="D9705" t="s">
        <v>389</v>
      </c>
      <c r="E9705" t="str">
        <f t="shared" si="455"/>
        <v>Damala Kotsonis20171209</v>
      </c>
      <c r="F9705">
        <f>IF(COUNTIF($E$2:E9705, E9705) = 1, MAX($F$1:F9704) + 1, INDEX($F$1:F9704, MATCH(E9705, $E$1:E9704, 0)))</f>
        <v>4848</v>
      </c>
      <c r="G9705" t="s">
        <v>110</v>
      </c>
      <c r="H9705" t="s">
        <v>11</v>
      </c>
      <c r="I9705" t="s">
        <v>20</v>
      </c>
      <c r="J9705" t="s">
        <v>781</v>
      </c>
      <c r="K9705" s="17">
        <v>41.54</v>
      </c>
      <c r="L9705" s="17">
        <v>2</v>
      </c>
      <c r="M9705" s="17">
        <v>19.52</v>
      </c>
      <c r="N9705" s="17" t="str">
        <f>IF(SalesData[[#This Row],[Profit]]&gt;0,"Profit","Loss")</f>
        <v>Profit</v>
      </c>
    </row>
    <row r="9706" spans="1:14" x14ac:dyDescent="0.25">
      <c r="A9706" s="1">
        <v>43078</v>
      </c>
      <c r="B9706" s="3">
        <f t="shared" si="453"/>
        <v>2017</v>
      </c>
      <c r="C9706" s="3">
        <f t="shared" si="454"/>
        <v>12</v>
      </c>
      <c r="D9706" t="s">
        <v>389</v>
      </c>
      <c r="E9706" t="str">
        <f t="shared" si="455"/>
        <v>Damala Kotsonis20171209</v>
      </c>
      <c r="F9706">
        <f>IF(COUNTIF($E$2:E9706, E9706) = 1, MAX($F$1:F9705) + 1, INDEX($F$1:F9705, MATCH(E9706, $E$1:E9705, 0)))</f>
        <v>4848</v>
      </c>
      <c r="G9706" t="s">
        <v>110</v>
      </c>
      <c r="H9706" t="s">
        <v>11</v>
      </c>
      <c r="I9706" t="s">
        <v>12</v>
      </c>
      <c r="J9706" t="s">
        <v>2279</v>
      </c>
      <c r="K9706" s="17">
        <v>12.96</v>
      </c>
      <c r="L9706" s="17">
        <v>2</v>
      </c>
      <c r="M9706" s="17">
        <v>6.22</v>
      </c>
      <c r="N9706" s="17" t="str">
        <f>IF(SalesData[[#This Row],[Profit]]&gt;0,"Profit","Loss")</f>
        <v>Profit</v>
      </c>
    </row>
    <row r="9707" spans="1:14" x14ac:dyDescent="0.25">
      <c r="A9707" s="1">
        <v>43078</v>
      </c>
      <c r="B9707" s="3">
        <f t="shared" si="453"/>
        <v>2017</v>
      </c>
      <c r="C9707" s="3">
        <f t="shared" si="454"/>
        <v>12</v>
      </c>
      <c r="D9707" t="s">
        <v>722</v>
      </c>
      <c r="E9707" t="str">
        <f t="shared" si="455"/>
        <v>Herbert Flentye20171209</v>
      </c>
      <c r="F9707">
        <f>IF(COUNTIF($E$2:E9707, E9707) = 1, MAX($F$1:F9706) + 1, INDEX($F$1:F9706, MATCH(E9707, $E$1:E9706, 0)))</f>
        <v>4849</v>
      </c>
      <c r="G9707" t="s">
        <v>129</v>
      </c>
      <c r="H9707" t="s">
        <v>11</v>
      </c>
      <c r="I9707" t="s">
        <v>12</v>
      </c>
      <c r="J9707" t="s">
        <v>1701</v>
      </c>
      <c r="K9707" s="17">
        <v>33.450000000000003</v>
      </c>
      <c r="L9707" s="17">
        <v>5</v>
      </c>
      <c r="M9707" s="17">
        <v>15.39</v>
      </c>
      <c r="N9707" s="17" t="str">
        <f>IF(SalesData[[#This Row],[Profit]]&gt;0,"Profit","Loss")</f>
        <v>Profit</v>
      </c>
    </row>
    <row r="9708" spans="1:14" x14ac:dyDescent="0.25">
      <c r="A9708" s="1">
        <v>43078</v>
      </c>
      <c r="B9708" s="3">
        <f t="shared" si="453"/>
        <v>2017</v>
      </c>
      <c r="C9708" s="3">
        <f t="shared" si="454"/>
        <v>12</v>
      </c>
      <c r="D9708" t="s">
        <v>722</v>
      </c>
      <c r="E9708" t="str">
        <f t="shared" si="455"/>
        <v>Herbert Flentye20171209</v>
      </c>
      <c r="F9708">
        <f>IF(COUNTIF($E$2:E9708, E9708) = 1, MAX($F$1:F9707) + 1, INDEX($F$1:F9707, MATCH(E9708, $E$1:E9707, 0)))</f>
        <v>4849</v>
      </c>
      <c r="G9708" t="s">
        <v>129</v>
      </c>
      <c r="H9708" t="s">
        <v>11</v>
      </c>
      <c r="I9708" t="s">
        <v>20</v>
      </c>
      <c r="J9708" t="s">
        <v>2163</v>
      </c>
      <c r="K9708" s="17">
        <v>10.4</v>
      </c>
      <c r="L9708" s="17">
        <v>5</v>
      </c>
      <c r="M9708" s="17">
        <v>5.0999999999999996</v>
      </c>
      <c r="N9708" s="17" t="str">
        <f>IF(SalesData[[#This Row],[Profit]]&gt;0,"Profit","Loss")</f>
        <v>Profit</v>
      </c>
    </row>
    <row r="9709" spans="1:14" x14ac:dyDescent="0.25">
      <c r="A9709" s="1">
        <v>43078</v>
      </c>
      <c r="B9709" s="3">
        <f t="shared" si="453"/>
        <v>2017</v>
      </c>
      <c r="C9709" s="3">
        <f t="shared" si="454"/>
        <v>12</v>
      </c>
      <c r="D9709" t="s">
        <v>2147</v>
      </c>
      <c r="E9709" t="str">
        <f t="shared" si="455"/>
        <v>Kalyca Meade20171209</v>
      </c>
      <c r="F9709">
        <f>IF(COUNTIF($E$2:E9709, E9709) = 1, MAX($F$1:F9708) + 1, INDEX($F$1:F9708, MATCH(E9709, $E$1:E9708, 0)))</f>
        <v>4850</v>
      </c>
      <c r="G9709" t="s">
        <v>23</v>
      </c>
      <c r="H9709" t="s">
        <v>11</v>
      </c>
      <c r="I9709" t="s">
        <v>24</v>
      </c>
      <c r="J9709" t="s">
        <v>459</v>
      </c>
      <c r="K9709" s="17">
        <v>2.62</v>
      </c>
      <c r="L9709" s="17">
        <v>1</v>
      </c>
      <c r="M9709" s="17">
        <v>0.43</v>
      </c>
      <c r="N9709" s="17" t="str">
        <f>IF(SalesData[[#This Row],[Profit]]&gt;0,"Profit","Loss")</f>
        <v>Profit</v>
      </c>
    </row>
    <row r="9710" spans="1:14" x14ac:dyDescent="0.25">
      <c r="A9710" s="1">
        <v>43078</v>
      </c>
      <c r="B9710" s="3">
        <f t="shared" si="453"/>
        <v>2017</v>
      </c>
      <c r="C9710" s="3">
        <f t="shared" si="454"/>
        <v>12</v>
      </c>
      <c r="D9710" t="s">
        <v>1968</v>
      </c>
      <c r="E9710" t="str">
        <f t="shared" si="455"/>
        <v>Dean Braden20171209</v>
      </c>
      <c r="F9710">
        <f>IF(COUNTIF($E$2:E9710, E9710) = 1, MAX($F$1:F9709) + 1, INDEX($F$1:F9709, MATCH(E9710, $E$1:E9709, 0)))</f>
        <v>4851</v>
      </c>
      <c r="G9710" t="s">
        <v>110</v>
      </c>
      <c r="H9710" t="s">
        <v>39</v>
      </c>
      <c r="I9710" t="s">
        <v>52</v>
      </c>
      <c r="J9710" t="s">
        <v>1390</v>
      </c>
      <c r="K9710" s="17">
        <v>104.88</v>
      </c>
      <c r="L9710" s="17">
        <v>6</v>
      </c>
      <c r="M9710" s="17">
        <v>41.95</v>
      </c>
      <c r="N9710" s="17" t="str">
        <f>IF(SalesData[[#This Row],[Profit]]&gt;0,"Profit","Loss")</f>
        <v>Profit</v>
      </c>
    </row>
    <row r="9711" spans="1:14" x14ac:dyDescent="0.25">
      <c r="A9711" s="1">
        <v>43078</v>
      </c>
      <c r="B9711" s="3">
        <f t="shared" si="453"/>
        <v>2017</v>
      </c>
      <c r="C9711" s="3">
        <f t="shared" si="454"/>
        <v>12</v>
      </c>
      <c r="D9711" t="s">
        <v>1968</v>
      </c>
      <c r="E9711" t="str">
        <f t="shared" si="455"/>
        <v>Dean Braden20171209</v>
      </c>
      <c r="F9711">
        <f>IF(COUNTIF($E$2:E9711, E9711) = 1, MAX($F$1:F9710) + 1, INDEX($F$1:F9710, MATCH(E9711, $E$1:E9710, 0)))</f>
        <v>4851</v>
      </c>
      <c r="G9711" t="s">
        <v>110</v>
      </c>
      <c r="H9711" t="s">
        <v>11</v>
      </c>
      <c r="I9711" t="s">
        <v>24</v>
      </c>
      <c r="J9711" t="s">
        <v>2530</v>
      </c>
      <c r="K9711" s="17">
        <v>34.700000000000003</v>
      </c>
      <c r="L9711" s="17">
        <v>5</v>
      </c>
      <c r="M9711" s="17">
        <v>12.49</v>
      </c>
      <c r="N9711" s="17" t="str">
        <f>IF(SalesData[[#This Row],[Profit]]&gt;0,"Profit","Loss")</f>
        <v>Profit</v>
      </c>
    </row>
    <row r="9712" spans="1:14" x14ac:dyDescent="0.25">
      <c r="A9712" s="1">
        <v>43078</v>
      </c>
      <c r="B9712" s="3">
        <f t="shared" si="453"/>
        <v>2017</v>
      </c>
      <c r="C9712" s="3">
        <f t="shared" si="454"/>
        <v>12</v>
      </c>
      <c r="D9712" t="s">
        <v>1968</v>
      </c>
      <c r="E9712" t="str">
        <f t="shared" si="455"/>
        <v>Dean Braden20171209</v>
      </c>
      <c r="F9712">
        <f>IF(COUNTIF($E$2:E9712, E9712) = 1, MAX($F$1:F9711) + 1, INDEX($F$1:F9711, MATCH(E9712, $E$1:E9711, 0)))</f>
        <v>4851</v>
      </c>
      <c r="G9712" t="s">
        <v>110</v>
      </c>
      <c r="H9712" t="s">
        <v>11</v>
      </c>
      <c r="I9712" t="s">
        <v>20</v>
      </c>
      <c r="J9712" t="s">
        <v>431</v>
      </c>
      <c r="K9712" s="17">
        <v>33.72</v>
      </c>
      <c r="L9712" s="17">
        <v>4</v>
      </c>
      <c r="M9712" s="17">
        <v>15.51</v>
      </c>
      <c r="N9712" s="17" t="str">
        <f>IF(SalesData[[#This Row],[Profit]]&gt;0,"Profit","Loss")</f>
        <v>Profit</v>
      </c>
    </row>
    <row r="9713" spans="1:14" x14ac:dyDescent="0.25">
      <c r="A9713" s="1">
        <v>43078</v>
      </c>
      <c r="B9713" s="3">
        <f t="shared" si="453"/>
        <v>2017</v>
      </c>
      <c r="C9713" s="3">
        <f t="shared" si="454"/>
        <v>12</v>
      </c>
      <c r="D9713" t="s">
        <v>1968</v>
      </c>
      <c r="E9713" t="str">
        <f t="shared" si="455"/>
        <v>Dean Braden20171209</v>
      </c>
      <c r="F9713">
        <f>IF(COUNTIF($E$2:E9713, E9713) = 1, MAX($F$1:F9712) + 1, INDEX($F$1:F9712, MATCH(E9713, $E$1:E9712, 0)))</f>
        <v>4851</v>
      </c>
      <c r="G9713" t="s">
        <v>110</v>
      </c>
      <c r="H9713" t="s">
        <v>11</v>
      </c>
      <c r="I9713" t="s">
        <v>12</v>
      </c>
      <c r="J9713" t="s">
        <v>625</v>
      </c>
      <c r="K9713" s="17">
        <v>14.94</v>
      </c>
      <c r="L9713" s="17">
        <v>3</v>
      </c>
      <c r="M9713" s="17">
        <v>7.02</v>
      </c>
      <c r="N9713" s="17" t="str">
        <f>IF(SalesData[[#This Row],[Profit]]&gt;0,"Profit","Loss")</f>
        <v>Profit</v>
      </c>
    </row>
    <row r="9714" spans="1:14" x14ac:dyDescent="0.25">
      <c r="A9714" s="1">
        <v>43078</v>
      </c>
      <c r="B9714" s="3">
        <f t="shared" si="453"/>
        <v>2017</v>
      </c>
      <c r="C9714" s="3">
        <f t="shared" si="454"/>
        <v>12</v>
      </c>
      <c r="D9714" t="s">
        <v>1511</v>
      </c>
      <c r="E9714" t="str">
        <f t="shared" si="455"/>
        <v>Angele Hood20171209</v>
      </c>
      <c r="F9714">
        <f>IF(COUNTIF($E$2:E9714, E9714) = 1, MAX($F$1:F9713) + 1, INDEX($F$1:F9713, MATCH(E9714, $E$1:E9713, 0)))</f>
        <v>4852</v>
      </c>
      <c r="G9714" t="s">
        <v>15</v>
      </c>
      <c r="H9714" t="s">
        <v>11</v>
      </c>
      <c r="I9714" t="s">
        <v>12</v>
      </c>
      <c r="J9714" t="s">
        <v>1166</v>
      </c>
      <c r="K9714" s="17">
        <v>15.98</v>
      </c>
      <c r="L9714" s="17">
        <v>2</v>
      </c>
      <c r="M9714" s="17">
        <v>5</v>
      </c>
      <c r="N9714" s="17" t="str">
        <f>IF(SalesData[[#This Row],[Profit]]&gt;0,"Profit","Loss")</f>
        <v>Profit</v>
      </c>
    </row>
    <row r="9715" spans="1:14" x14ac:dyDescent="0.25">
      <c r="A9715" s="1">
        <v>43078</v>
      </c>
      <c r="B9715" s="3">
        <f t="shared" si="453"/>
        <v>2017</v>
      </c>
      <c r="C9715" s="3">
        <f t="shared" si="454"/>
        <v>12</v>
      </c>
      <c r="D9715" t="s">
        <v>1699</v>
      </c>
      <c r="E9715" t="str">
        <f t="shared" si="455"/>
        <v>Alyssa Tate20171209</v>
      </c>
      <c r="F9715">
        <f>IF(COUNTIF($E$2:E9715, E9715) = 1, MAX($F$1:F9714) + 1, INDEX($F$1:F9714, MATCH(E9715, $E$1:E9714, 0)))</f>
        <v>4853</v>
      </c>
      <c r="G9715" t="s">
        <v>27</v>
      </c>
      <c r="H9715" t="s">
        <v>11</v>
      </c>
      <c r="I9715" t="s">
        <v>24</v>
      </c>
      <c r="J9715" t="s">
        <v>527</v>
      </c>
      <c r="K9715" s="17">
        <v>11.16</v>
      </c>
      <c r="L9715" s="17">
        <v>2</v>
      </c>
      <c r="M9715" s="17">
        <v>2.79</v>
      </c>
      <c r="N9715" s="17" t="str">
        <f>IF(SalesData[[#This Row],[Profit]]&gt;0,"Profit","Loss")</f>
        <v>Profit</v>
      </c>
    </row>
    <row r="9716" spans="1:14" x14ac:dyDescent="0.25">
      <c r="A9716" s="1">
        <v>43078</v>
      </c>
      <c r="B9716" s="3">
        <f t="shared" si="453"/>
        <v>2017</v>
      </c>
      <c r="C9716" s="3">
        <f t="shared" si="454"/>
        <v>12</v>
      </c>
      <c r="D9716" t="s">
        <v>1699</v>
      </c>
      <c r="E9716" t="str">
        <f t="shared" si="455"/>
        <v>Alyssa Tate20171209</v>
      </c>
      <c r="F9716">
        <f>IF(COUNTIF($E$2:E9716, E9716) = 1, MAX($F$1:F9715) + 1, INDEX($F$1:F9715, MATCH(E9716, $E$1:E9715, 0)))</f>
        <v>4853</v>
      </c>
      <c r="G9716" t="s">
        <v>27</v>
      </c>
      <c r="H9716" t="s">
        <v>34</v>
      </c>
      <c r="I9716" t="s">
        <v>145</v>
      </c>
      <c r="J9716" t="s">
        <v>501</v>
      </c>
      <c r="K9716" s="17">
        <v>896.33</v>
      </c>
      <c r="L9716" s="17">
        <v>9</v>
      </c>
      <c r="M9716" s="17">
        <v>22.41</v>
      </c>
      <c r="N9716" s="17" t="str">
        <f>IF(SalesData[[#This Row],[Profit]]&gt;0,"Profit","Loss")</f>
        <v>Profit</v>
      </c>
    </row>
    <row r="9717" spans="1:14" x14ac:dyDescent="0.25">
      <c r="A9717" s="1">
        <v>43078</v>
      </c>
      <c r="B9717" s="3">
        <f t="shared" si="453"/>
        <v>2017</v>
      </c>
      <c r="C9717" s="3">
        <f t="shared" si="454"/>
        <v>12</v>
      </c>
      <c r="D9717" t="s">
        <v>1699</v>
      </c>
      <c r="E9717" t="str">
        <f t="shared" si="455"/>
        <v>Alyssa Tate20171209</v>
      </c>
      <c r="F9717">
        <f>IF(COUNTIF($E$2:E9717, E9717) = 1, MAX($F$1:F9716) + 1, INDEX($F$1:F9716, MATCH(E9717, $E$1:E9716, 0)))</f>
        <v>4853</v>
      </c>
      <c r="G9717" t="s">
        <v>27</v>
      </c>
      <c r="H9717" t="s">
        <v>11</v>
      </c>
      <c r="I9717" t="s">
        <v>92</v>
      </c>
      <c r="J9717" t="s">
        <v>715</v>
      </c>
      <c r="K9717" s="17">
        <v>189</v>
      </c>
      <c r="L9717" s="17">
        <v>1</v>
      </c>
      <c r="M9717" s="17">
        <v>68.040000000000006</v>
      </c>
      <c r="N9717" s="17" t="str">
        <f>IF(SalesData[[#This Row],[Profit]]&gt;0,"Profit","Loss")</f>
        <v>Profit</v>
      </c>
    </row>
    <row r="9718" spans="1:14" x14ac:dyDescent="0.25">
      <c r="A9718" s="1">
        <v>43078</v>
      </c>
      <c r="B9718" s="3">
        <f t="shared" si="453"/>
        <v>2017</v>
      </c>
      <c r="C9718" s="3">
        <f t="shared" si="454"/>
        <v>12</v>
      </c>
      <c r="D9718" t="s">
        <v>1138</v>
      </c>
      <c r="E9718" t="str">
        <f t="shared" si="455"/>
        <v>Lena Hernandez20171209</v>
      </c>
      <c r="F9718">
        <f>IF(COUNTIF($E$2:E9718, E9718) = 1, MAX($F$1:F9717) + 1, INDEX($F$1:F9717, MATCH(E9718, $E$1:E9717, 0)))</f>
        <v>4854</v>
      </c>
      <c r="G9718" t="s">
        <v>15</v>
      </c>
      <c r="H9718" t="s">
        <v>11</v>
      </c>
      <c r="I9718" t="s">
        <v>12</v>
      </c>
      <c r="J9718" t="s">
        <v>1052</v>
      </c>
      <c r="K9718" s="17">
        <v>143.86000000000001</v>
      </c>
      <c r="L9718" s="17">
        <v>9</v>
      </c>
      <c r="M9718" s="17">
        <v>48.55</v>
      </c>
      <c r="N9718" s="17" t="str">
        <f>IF(SalesData[[#This Row],[Profit]]&gt;0,"Profit","Loss")</f>
        <v>Profit</v>
      </c>
    </row>
    <row r="9719" spans="1:14" x14ac:dyDescent="0.25">
      <c r="A9719" s="1">
        <v>43078</v>
      </c>
      <c r="B9719" s="3">
        <f t="shared" si="453"/>
        <v>2017</v>
      </c>
      <c r="C9719" s="3">
        <f t="shared" si="454"/>
        <v>12</v>
      </c>
      <c r="D9719" t="s">
        <v>1009</v>
      </c>
      <c r="E9719" t="str">
        <f t="shared" si="455"/>
        <v>Nick Crebassa20171209</v>
      </c>
      <c r="F9719">
        <f>IF(COUNTIF($E$2:E9719, E9719) = 1, MAX($F$1:F9718) + 1, INDEX($F$1:F9718, MATCH(E9719, $E$1:E9718, 0)))</f>
        <v>4855</v>
      </c>
      <c r="G9719" t="s">
        <v>95</v>
      </c>
      <c r="H9719" t="s">
        <v>11</v>
      </c>
      <c r="I9719" t="s">
        <v>12</v>
      </c>
      <c r="J9719" t="s">
        <v>1670</v>
      </c>
      <c r="K9719" s="17">
        <v>419.4</v>
      </c>
      <c r="L9719" s="17">
        <v>5</v>
      </c>
      <c r="M9719" s="17">
        <v>146.79</v>
      </c>
      <c r="N9719" s="17" t="str">
        <f>IF(SalesData[[#This Row],[Profit]]&gt;0,"Profit","Loss")</f>
        <v>Profit</v>
      </c>
    </row>
    <row r="9720" spans="1:14" x14ac:dyDescent="0.25">
      <c r="A9720" s="1">
        <v>43078</v>
      </c>
      <c r="B9720" s="3">
        <f t="shared" si="453"/>
        <v>2017</v>
      </c>
      <c r="C9720" s="3">
        <f t="shared" si="454"/>
        <v>12</v>
      </c>
      <c r="D9720" t="s">
        <v>1009</v>
      </c>
      <c r="E9720" t="str">
        <f t="shared" si="455"/>
        <v>Nick Crebassa20171209</v>
      </c>
      <c r="F9720">
        <f>IF(COUNTIF($E$2:E9720, E9720) = 1, MAX($F$1:F9719) + 1, INDEX($F$1:F9719, MATCH(E9720, $E$1:E9719, 0)))</f>
        <v>4855</v>
      </c>
      <c r="G9720" t="s">
        <v>95</v>
      </c>
      <c r="H9720" t="s">
        <v>11</v>
      </c>
      <c r="I9720" t="s">
        <v>20</v>
      </c>
      <c r="J9720" t="s">
        <v>2524</v>
      </c>
      <c r="K9720" s="17">
        <v>13.01</v>
      </c>
      <c r="L9720" s="17">
        <v>3</v>
      </c>
      <c r="M9720" s="17">
        <v>-9.9700000000000006</v>
      </c>
      <c r="N9720" s="17" t="str">
        <f>IF(SalesData[[#This Row],[Profit]]&gt;0,"Profit","Loss")</f>
        <v>Loss</v>
      </c>
    </row>
    <row r="9721" spans="1:14" x14ac:dyDescent="0.25">
      <c r="A9721" s="1">
        <v>43078</v>
      </c>
      <c r="B9721" s="3">
        <f t="shared" si="453"/>
        <v>2017</v>
      </c>
      <c r="C9721" s="3">
        <f t="shared" si="454"/>
        <v>12</v>
      </c>
      <c r="D9721" t="s">
        <v>1507</v>
      </c>
      <c r="E9721" t="str">
        <f t="shared" si="455"/>
        <v>Daniel Byrd20171209</v>
      </c>
      <c r="F9721">
        <f>IF(COUNTIF($E$2:E9721, E9721) = 1, MAX($F$1:F9720) + 1, INDEX($F$1:F9720, MATCH(E9721, $E$1:E9720, 0)))</f>
        <v>4856</v>
      </c>
      <c r="G9721" t="s">
        <v>27</v>
      </c>
      <c r="H9721" t="s">
        <v>34</v>
      </c>
      <c r="I9721" t="s">
        <v>74</v>
      </c>
      <c r="J9721" t="s">
        <v>2024</v>
      </c>
      <c r="K9721" s="17">
        <v>148.26</v>
      </c>
      <c r="L9721" s="17">
        <v>3</v>
      </c>
      <c r="M9721" s="17">
        <v>15.7</v>
      </c>
      <c r="N9721" s="17" t="str">
        <f>IF(SalesData[[#This Row],[Profit]]&gt;0,"Profit","Loss")</f>
        <v>Profit</v>
      </c>
    </row>
    <row r="9722" spans="1:14" x14ac:dyDescent="0.25">
      <c r="A9722" s="1">
        <v>43078</v>
      </c>
      <c r="B9722" s="3">
        <f t="shared" si="453"/>
        <v>2017</v>
      </c>
      <c r="C9722" s="3">
        <f t="shared" si="454"/>
        <v>12</v>
      </c>
      <c r="D9722" t="s">
        <v>537</v>
      </c>
      <c r="E9722" t="str">
        <f t="shared" si="455"/>
        <v>John Lee20171209</v>
      </c>
      <c r="F9722">
        <f>IF(COUNTIF($E$2:E9722, E9722) = 1, MAX($F$1:F9721) + 1, INDEX($F$1:F9721, MATCH(E9722, $E$1:E9721, 0)))</f>
        <v>4857</v>
      </c>
      <c r="G9722" t="s">
        <v>33</v>
      </c>
      <c r="H9722" t="s">
        <v>11</v>
      </c>
      <c r="I9722" t="s">
        <v>20</v>
      </c>
      <c r="J9722" t="s">
        <v>1927</v>
      </c>
      <c r="K9722" s="17">
        <v>29.36</v>
      </c>
      <c r="L9722" s="17">
        <v>2</v>
      </c>
      <c r="M9722" s="17">
        <v>13.51</v>
      </c>
      <c r="N9722" s="17" t="str">
        <f>IF(SalesData[[#This Row],[Profit]]&gt;0,"Profit","Loss")</f>
        <v>Profit</v>
      </c>
    </row>
    <row r="9723" spans="1:14" x14ac:dyDescent="0.25">
      <c r="A9723" s="1">
        <v>43078</v>
      </c>
      <c r="B9723" s="3">
        <f t="shared" si="453"/>
        <v>2017</v>
      </c>
      <c r="C9723" s="3">
        <f t="shared" si="454"/>
        <v>12</v>
      </c>
      <c r="D9723" t="s">
        <v>537</v>
      </c>
      <c r="E9723" t="str">
        <f t="shared" si="455"/>
        <v>John Lee20171209</v>
      </c>
      <c r="F9723">
        <f>IF(COUNTIF($E$2:E9723, E9723) = 1, MAX($F$1:F9722) + 1, INDEX($F$1:F9722, MATCH(E9723, $E$1:E9722, 0)))</f>
        <v>4857</v>
      </c>
      <c r="G9723" t="s">
        <v>33</v>
      </c>
      <c r="H9723" t="s">
        <v>11</v>
      </c>
      <c r="I9723" t="s">
        <v>92</v>
      </c>
      <c r="J9723" t="s">
        <v>2591</v>
      </c>
      <c r="K9723" s="17">
        <v>214.9</v>
      </c>
      <c r="L9723" s="17">
        <v>5</v>
      </c>
      <c r="M9723" s="17">
        <v>62.32</v>
      </c>
      <c r="N9723" s="17" t="str">
        <f>IF(SalesData[[#This Row],[Profit]]&gt;0,"Profit","Loss")</f>
        <v>Profit</v>
      </c>
    </row>
    <row r="9724" spans="1:14" x14ac:dyDescent="0.25">
      <c r="A9724" s="1">
        <v>43078</v>
      </c>
      <c r="B9724" s="3">
        <f t="shared" si="453"/>
        <v>2017</v>
      </c>
      <c r="C9724" s="3">
        <f t="shared" si="454"/>
        <v>12</v>
      </c>
      <c r="D9724" t="s">
        <v>537</v>
      </c>
      <c r="E9724" t="str">
        <f t="shared" si="455"/>
        <v>John Lee20171209</v>
      </c>
      <c r="F9724">
        <f>IF(COUNTIF($E$2:E9724, E9724) = 1, MAX($F$1:F9723) + 1, INDEX($F$1:F9723, MATCH(E9724, $E$1:E9723, 0)))</f>
        <v>4857</v>
      </c>
      <c r="G9724" t="s">
        <v>33</v>
      </c>
      <c r="H9724" t="s">
        <v>11</v>
      </c>
      <c r="I9724" t="s">
        <v>20</v>
      </c>
      <c r="J9724" t="s">
        <v>1386</v>
      </c>
      <c r="K9724" s="17">
        <v>15.92</v>
      </c>
      <c r="L9724" s="17">
        <v>4</v>
      </c>
      <c r="M9724" s="17">
        <v>7.48</v>
      </c>
      <c r="N9724" s="17" t="str">
        <f>IF(SalesData[[#This Row],[Profit]]&gt;0,"Profit","Loss")</f>
        <v>Profit</v>
      </c>
    </row>
    <row r="9725" spans="1:14" x14ac:dyDescent="0.25">
      <c r="A9725" s="1">
        <v>43078</v>
      </c>
      <c r="B9725" s="3">
        <f t="shared" si="453"/>
        <v>2017</v>
      </c>
      <c r="C9725" s="3">
        <f t="shared" si="454"/>
        <v>12</v>
      </c>
      <c r="D9725" t="s">
        <v>537</v>
      </c>
      <c r="E9725" t="str">
        <f t="shared" si="455"/>
        <v>John Lee20171209</v>
      </c>
      <c r="F9725">
        <f>IF(COUNTIF($E$2:E9725, E9725) = 1, MAX($F$1:F9724) + 1, INDEX($F$1:F9724, MATCH(E9725, $E$1:E9724, 0)))</f>
        <v>4857</v>
      </c>
      <c r="G9725" t="s">
        <v>33</v>
      </c>
      <c r="H9725" t="s">
        <v>39</v>
      </c>
      <c r="I9725" t="s">
        <v>52</v>
      </c>
      <c r="J9725" t="s">
        <v>656</v>
      </c>
      <c r="K9725" s="17">
        <v>146.44999999999999</v>
      </c>
      <c r="L9725" s="17">
        <v>5</v>
      </c>
      <c r="M9725" s="17">
        <v>48.33</v>
      </c>
      <c r="N9725" s="17" t="str">
        <f>IF(SalesData[[#This Row],[Profit]]&gt;0,"Profit","Loss")</f>
        <v>Profit</v>
      </c>
    </row>
    <row r="9726" spans="1:14" x14ac:dyDescent="0.25">
      <c r="A9726" s="1">
        <v>43078</v>
      </c>
      <c r="B9726" s="3">
        <f t="shared" si="453"/>
        <v>2017</v>
      </c>
      <c r="C9726" s="3">
        <f t="shared" si="454"/>
        <v>12</v>
      </c>
      <c r="D9726" t="s">
        <v>537</v>
      </c>
      <c r="E9726" t="str">
        <f t="shared" si="455"/>
        <v>John Lee20171209</v>
      </c>
      <c r="F9726">
        <f>IF(COUNTIF($E$2:E9726, E9726) = 1, MAX($F$1:F9725) + 1, INDEX($F$1:F9725, MATCH(E9726, $E$1:E9725, 0)))</f>
        <v>4857</v>
      </c>
      <c r="G9726" t="s">
        <v>33</v>
      </c>
      <c r="H9726" t="s">
        <v>11</v>
      </c>
      <c r="I9726" t="s">
        <v>18</v>
      </c>
      <c r="J9726" t="s">
        <v>1316</v>
      </c>
      <c r="K9726" s="17">
        <v>15.14</v>
      </c>
      <c r="L9726" s="17">
        <v>1</v>
      </c>
      <c r="M9726" s="17">
        <v>0.61</v>
      </c>
      <c r="N9726" s="17" t="str">
        <f>IF(SalesData[[#This Row],[Profit]]&gt;0,"Profit","Loss")</f>
        <v>Profit</v>
      </c>
    </row>
    <row r="9727" spans="1:14" x14ac:dyDescent="0.25">
      <c r="A9727" s="1">
        <v>43078</v>
      </c>
      <c r="B9727" s="3">
        <f t="shared" si="453"/>
        <v>2017</v>
      </c>
      <c r="C9727" s="3">
        <f t="shared" si="454"/>
        <v>12</v>
      </c>
      <c r="D9727" t="s">
        <v>537</v>
      </c>
      <c r="E9727" t="str">
        <f t="shared" si="455"/>
        <v>John Lee20171209</v>
      </c>
      <c r="F9727">
        <f>IF(COUNTIF($E$2:E9727, E9727) = 1, MAX($F$1:F9726) + 1, INDEX($F$1:F9726, MATCH(E9727, $E$1:E9726, 0)))</f>
        <v>4857</v>
      </c>
      <c r="G9727" t="s">
        <v>33</v>
      </c>
      <c r="H9727" t="s">
        <v>11</v>
      </c>
      <c r="I9727" t="s">
        <v>16</v>
      </c>
      <c r="J9727" t="s">
        <v>359</v>
      </c>
      <c r="K9727" s="17">
        <v>5.76</v>
      </c>
      <c r="L9727" s="17">
        <v>2</v>
      </c>
      <c r="M9727" s="17">
        <v>2.65</v>
      </c>
      <c r="N9727" s="17" t="str">
        <f>IF(SalesData[[#This Row],[Profit]]&gt;0,"Profit","Loss")</f>
        <v>Profit</v>
      </c>
    </row>
    <row r="9728" spans="1:14" x14ac:dyDescent="0.25">
      <c r="A9728" s="1">
        <v>43078</v>
      </c>
      <c r="B9728" s="3">
        <f t="shared" si="453"/>
        <v>2017</v>
      </c>
      <c r="C9728" s="3">
        <f t="shared" si="454"/>
        <v>12</v>
      </c>
      <c r="D9728" t="s">
        <v>537</v>
      </c>
      <c r="E9728" t="str">
        <f t="shared" si="455"/>
        <v>John Lee20171209</v>
      </c>
      <c r="F9728">
        <f>IF(COUNTIF($E$2:E9728, E9728) = 1, MAX($F$1:F9727) + 1, INDEX($F$1:F9727, MATCH(E9728, $E$1:E9727, 0)))</f>
        <v>4857</v>
      </c>
      <c r="G9728" t="s">
        <v>33</v>
      </c>
      <c r="H9728" t="s">
        <v>39</v>
      </c>
      <c r="I9728" t="s">
        <v>603</v>
      </c>
      <c r="J9728" t="s">
        <v>916</v>
      </c>
      <c r="K9728" s="17">
        <v>1399.98</v>
      </c>
      <c r="L9728" s="17">
        <v>2</v>
      </c>
      <c r="M9728" s="17">
        <v>629.99</v>
      </c>
      <c r="N9728" s="17" t="str">
        <f>IF(SalesData[[#This Row],[Profit]]&gt;0,"Profit","Loss")</f>
        <v>Profit</v>
      </c>
    </row>
    <row r="9729" spans="1:14" x14ac:dyDescent="0.25">
      <c r="A9729" s="1">
        <v>43078</v>
      </c>
      <c r="B9729" s="3">
        <f t="shared" si="453"/>
        <v>2017</v>
      </c>
      <c r="C9729" s="3">
        <f t="shared" si="454"/>
        <v>12</v>
      </c>
      <c r="D9729" t="s">
        <v>983</v>
      </c>
      <c r="E9729" t="str">
        <f t="shared" si="455"/>
        <v>Roger Demir20171209</v>
      </c>
      <c r="F9729">
        <f>IF(COUNTIF($E$2:E9729, E9729) = 1, MAX($F$1:F9728) + 1, INDEX($F$1:F9728, MATCH(E9729, $E$1:E9728, 0)))</f>
        <v>4858</v>
      </c>
      <c r="G9729" t="s">
        <v>23</v>
      </c>
      <c r="H9729" t="s">
        <v>11</v>
      </c>
      <c r="I9729" t="s">
        <v>20</v>
      </c>
      <c r="J9729" t="s">
        <v>846</v>
      </c>
      <c r="K9729" s="17">
        <v>11.09</v>
      </c>
      <c r="L9729" s="17">
        <v>7</v>
      </c>
      <c r="M9729" s="17">
        <v>-8.1300000000000008</v>
      </c>
      <c r="N9729" s="17" t="str">
        <f>IF(SalesData[[#This Row],[Profit]]&gt;0,"Profit","Loss")</f>
        <v>Loss</v>
      </c>
    </row>
    <row r="9730" spans="1:14" x14ac:dyDescent="0.25">
      <c r="A9730" s="1">
        <v>43078</v>
      </c>
      <c r="B9730" s="3">
        <f t="shared" ref="B9730:B9793" si="456">YEAR(A9730)</f>
        <v>2017</v>
      </c>
      <c r="C9730" s="3">
        <f t="shared" ref="C9730:C9793" si="457">MONTH(A9730)</f>
        <v>12</v>
      </c>
      <c r="D9730" t="s">
        <v>1286</v>
      </c>
      <c r="E9730" t="str">
        <f t="shared" ref="E9730:E9793" si="458">D9730 &amp; TEXT(A9730, "yyyymmdd")</f>
        <v>Luke Weiss20171209</v>
      </c>
      <c r="F9730">
        <f>IF(COUNTIF($E$2:E9730, E9730) = 1, MAX($F$1:F9729) + 1, INDEX($F$1:F9729, MATCH(E9730, $E$1:E9729, 0)))</f>
        <v>4859</v>
      </c>
      <c r="G9730" t="s">
        <v>110</v>
      </c>
      <c r="H9730" t="s">
        <v>11</v>
      </c>
      <c r="I9730" t="s">
        <v>20</v>
      </c>
      <c r="J9730" t="s">
        <v>1959</v>
      </c>
      <c r="K9730" s="17">
        <v>54.9</v>
      </c>
      <c r="L9730" s="17">
        <v>5</v>
      </c>
      <c r="M9730" s="17">
        <v>26.9</v>
      </c>
      <c r="N9730" s="17" t="str">
        <f>IF(SalesData[[#This Row],[Profit]]&gt;0,"Profit","Loss")</f>
        <v>Profit</v>
      </c>
    </row>
    <row r="9731" spans="1:14" x14ac:dyDescent="0.25">
      <c r="A9731" s="1">
        <v>43079</v>
      </c>
      <c r="B9731" s="3">
        <f t="shared" si="456"/>
        <v>2017</v>
      </c>
      <c r="C9731" s="3">
        <f t="shared" si="457"/>
        <v>12</v>
      </c>
      <c r="D9731" t="s">
        <v>1974</v>
      </c>
      <c r="E9731" t="str">
        <f t="shared" si="458"/>
        <v>Ben Peterman20171210</v>
      </c>
      <c r="F9731">
        <f>IF(COUNTIF($E$2:E9731, E9731) = 1, MAX($F$1:F9730) + 1, INDEX($F$1:F9730, MATCH(E9731, $E$1:E9730, 0)))</f>
        <v>4860</v>
      </c>
      <c r="G9731" t="s">
        <v>27</v>
      </c>
      <c r="H9731" t="s">
        <v>11</v>
      </c>
      <c r="I9731" t="s">
        <v>20</v>
      </c>
      <c r="J9731" t="s">
        <v>428</v>
      </c>
      <c r="K9731" s="17">
        <v>19.940000000000001</v>
      </c>
      <c r="L9731" s="17">
        <v>4</v>
      </c>
      <c r="M9731" s="17">
        <v>7.23</v>
      </c>
      <c r="N9731" s="17" t="str">
        <f>IF(SalesData[[#This Row],[Profit]]&gt;0,"Profit","Loss")</f>
        <v>Profit</v>
      </c>
    </row>
    <row r="9732" spans="1:14" x14ac:dyDescent="0.25">
      <c r="A9732" s="1">
        <v>43079</v>
      </c>
      <c r="B9732" s="3">
        <f t="shared" si="456"/>
        <v>2017</v>
      </c>
      <c r="C9732" s="3">
        <f t="shared" si="457"/>
        <v>12</v>
      </c>
      <c r="D9732" t="s">
        <v>1974</v>
      </c>
      <c r="E9732" t="str">
        <f t="shared" si="458"/>
        <v>Ben Peterman20171210</v>
      </c>
      <c r="F9732">
        <f>IF(COUNTIF($E$2:E9732, E9732) = 1, MAX($F$1:F9731) + 1, INDEX($F$1:F9731, MATCH(E9732, $E$1:E9731, 0)))</f>
        <v>4860</v>
      </c>
      <c r="G9732" t="s">
        <v>27</v>
      </c>
      <c r="H9732" t="s">
        <v>11</v>
      </c>
      <c r="I9732" t="s">
        <v>20</v>
      </c>
      <c r="J9732" t="s">
        <v>362</v>
      </c>
      <c r="K9732" s="17">
        <v>65.569999999999993</v>
      </c>
      <c r="L9732" s="17">
        <v>2</v>
      </c>
      <c r="M9732" s="17">
        <v>22.95</v>
      </c>
      <c r="N9732" s="17" t="str">
        <f>IF(SalesData[[#This Row],[Profit]]&gt;0,"Profit","Loss")</f>
        <v>Profit</v>
      </c>
    </row>
    <row r="9733" spans="1:14" x14ac:dyDescent="0.25">
      <c r="A9733" s="1">
        <v>43079</v>
      </c>
      <c r="B9733" s="3">
        <f t="shared" si="456"/>
        <v>2017</v>
      </c>
      <c r="C9733" s="3">
        <f t="shared" si="457"/>
        <v>12</v>
      </c>
      <c r="D9733" t="s">
        <v>1452</v>
      </c>
      <c r="E9733" t="str">
        <f t="shared" si="458"/>
        <v>Helen Andreada20171210</v>
      </c>
      <c r="F9733">
        <f>IF(COUNTIF($E$2:E9733, E9733) = 1, MAX($F$1:F9732) + 1, INDEX($F$1:F9732, MATCH(E9733, $E$1:E9732, 0)))</f>
        <v>4861</v>
      </c>
      <c r="G9733" t="s">
        <v>23</v>
      </c>
      <c r="H9733" t="s">
        <v>39</v>
      </c>
      <c r="I9733" t="s">
        <v>52</v>
      </c>
      <c r="J9733" t="s">
        <v>1985</v>
      </c>
      <c r="K9733" s="17">
        <v>14.2</v>
      </c>
      <c r="L9733" s="17">
        <v>1</v>
      </c>
      <c r="M9733" s="17">
        <v>3.37</v>
      </c>
      <c r="N9733" s="17" t="str">
        <f>IF(SalesData[[#This Row],[Profit]]&gt;0,"Profit","Loss")</f>
        <v>Profit</v>
      </c>
    </row>
    <row r="9734" spans="1:14" x14ac:dyDescent="0.25">
      <c r="A9734" s="1">
        <v>43079</v>
      </c>
      <c r="B9734" s="3">
        <f t="shared" si="456"/>
        <v>2017</v>
      </c>
      <c r="C9734" s="3">
        <f t="shared" si="457"/>
        <v>12</v>
      </c>
      <c r="D9734" t="s">
        <v>1497</v>
      </c>
      <c r="E9734" t="str">
        <f t="shared" si="458"/>
        <v>Lindsay Shagiari20171210</v>
      </c>
      <c r="F9734">
        <f>IF(COUNTIF($E$2:E9734, E9734) = 1, MAX($F$1:F9733) + 1, INDEX($F$1:F9733, MATCH(E9734, $E$1:E9733, 0)))</f>
        <v>4862</v>
      </c>
      <c r="G9734" t="s">
        <v>996</v>
      </c>
      <c r="H9734" t="s">
        <v>11</v>
      </c>
      <c r="I9734" t="s">
        <v>20</v>
      </c>
      <c r="J9734" t="s">
        <v>1372</v>
      </c>
      <c r="K9734" s="17">
        <v>34.5</v>
      </c>
      <c r="L9734" s="17">
        <v>3</v>
      </c>
      <c r="M9734" s="17">
        <v>15.53</v>
      </c>
      <c r="N9734" s="17" t="str">
        <f>IF(SalesData[[#This Row],[Profit]]&gt;0,"Profit","Loss")</f>
        <v>Profit</v>
      </c>
    </row>
    <row r="9735" spans="1:14" x14ac:dyDescent="0.25">
      <c r="A9735" s="1">
        <v>43079</v>
      </c>
      <c r="B9735" s="3">
        <f t="shared" si="456"/>
        <v>2017</v>
      </c>
      <c r="C9735" s="3">
        <f t="shared" si="457"/>
        <v>12</v>
      </c>
      <c r="D9735" t="s">
        <v>904</v>
      </c>
      <c r="E9735" t="str">
        <f t="shared" si="458"/>
        <v>Michael Chen20171210</v>
      </c>
      <c r="F9735">
        <f>IF(COUNTIF($E$2:E9735, E9735) = 1, MAX($F$1:F9734) + 1, INDEX($F$1:F9734, MATCH(E9735, $E$1:E9734, 0)))</f>
        <v>4863</v>
      </c>
      <c r="G9735" t="s">
        <v>126</v>
      </c>
      <c r="H9735" t="s">
        <v>34</v>
      </c>
      <c r="I9735" t="s">
        <v>145</v>
      </c>
      <c r="J9735" t="s">
        <v>2441</v>
      </c>
      <c r="K9735" s="17">
        <v>1669.6</v>
      </c>
      <c r="L9735" s="17">
        <v>4</v>
      </c>
      <c r="M9735" s="17">
        <v>116.87</v>
      </c>
      <c r="N9735" s="17" t="str">
        <f>IF(SalesData[[#This Row],[Profit]]&gt;0,"Profit","Loss")</f>
        <v>Profit</v>
      </c>
    </row>
    <row r="9736" spans="1:14" x14ac:dyDescent="0.25">
      <c r="A9736" s="1">
        <v>43079</v>
      </c>
      <c r="B9736" s="3">
        <f t="shared" si="456"/>
        <v>2017</v>
      </c>
      <c r="C9736" s="3">
        <f t="shared" si="457"/>
        <v>12</v>
      </c>
      <c r="D9736" t="s">
        <v>2012</v>
      </c>
      <c r="E9736" t="str">
        <f t="shared" si="458"/>
        <v>Anthony Witt20171210</v>
      </c>
      <c r="F9736">
        <f>IF(COUNTIF($E$2:E9736, E9736) = 1, MAX($F$1:F9735) + 1, INDEX($F$1:F9735, MATCH(E9736, $E$1:E9735, 0)))</f>
        <v>4864</v>
      </c>
      <c r="G9736" t="s">
        <v>23</v>
      </c>
      <c r="H9736" t="s">
        <v>11</v>
      </c>
      <c r="I9736" t="s">
        <v>12</v>
      </c>
      <c r="J9736" t="s">
        <v>1264</v>
      </c>
      <c r="K9736" s="17">
        <v>10.37</v>
      </c>
      <c r="L9736" s="17">
        <v>2</v>
      </c>
      <c r="M9736" s="17">
        <v>3.63</v>
      </c>
      <c r="N9736" s="17" t="str">
        <f>IF(SalesData[[#This Row],[Profit]]&gt;0,"Profit","Loss")</f>
        <v>Profit</v>
      </c>
    </row>
    <row r="9737" spans="1:14" x14ac:dyDescent="0.25">
      <c r="A9737" s="1">
        <v>43079</v>
      </c>
      <c r="B9737" s="3">
        <f t="shared" si="456"/>
        <v>2017</v>
      </c>
      <c r="C9737" s="3">
        <f t="shared" si="457"/>
        <v>12</v>
      </c>
      <c r="D9737" t="s">
        <v>2012</v>
      </c>
      <c r="E9737" t="str">
        <f t="shared" si="458"/>
        <v>Anthony Witt20171210</v>
      </c>
      <c r="F9737">
        <f>IF(COUNTIF($E$2:E9737, E9737) = 1, MAX($F$1:F9736) + 1, INDEX($F$1:F9736, MATCH(E9737, $E$1:E9736, 0)))</f>
        <v>4864</v>
      </c>
      <c r="G9737" t="s">
        <v>23</v>
      </c>
      <c r="H9737" t="s">
        <v>34</v>
      </c>
      <c r="I9737" t="s">
        <v>47</v>
      </c>
      <c r="J9737" t="s">
        <v>670</v>
      </c>
      <c r="K9737" s="17">
        <v>310.88</v>
      </c>
      <c r="L9737" s="17">
        <v>2</v>
      </c>
      <c r="M9737" s="17">
        <v>23.32</v>
      </c>
      <c r="N9737" s="17" t="str">
        <f>IF(SalesData[[#This Row],[Profit]]&gt;0,"Profit","Loss")</f>
        <v>Profit</v>
      </c>
    </row>
    <row r="9738" spans="1:14" x14ac:dyDescent="0.25">
      <c r="A9738" s="1">
        <v>43079</v>
      </c>
      <c r="B9738" s="3">
        <f t="shared" si="456"/>
        <v>2017</v>
      </c>
      <c r="C9738" s="3">
        <f t="shared" si="457"/>
        <v>12</v>
      </c>
      <c r="D9738" t="s">
        <v>1271</v>
      </c>
      <c r="E9738" t="str">
        <f t="shared" si="458"/>
        <v>Chris Cortes20171210</v>
      </c>
      <c r="F9738">
        <f>IF(COUNTIF($E$2:E9738, E9738) = 1, MAX($F$1:F9737) + 1, INDEX($F$1:F9737, MATCH(E9738, $E$1:E9737, 0)))</f>
        <v>4865</v>
      </c>
      <c r="G9738" t="s">
        <v>613</v>
      </c>
      <c r="H9738" t="s">
        <v>11</v>
      </c>
      <c r="I9738" t="s">
        <v>63</v>
      </c>
      <c r="J9738" t="s">
        <v>1427</v>
      </c>
      <c r="K9738" s="17">
        <v>10.86</v>
      </c>
      <c r="L9738" s="17">
        <v>3</v>
      </c>
      <c r="M9738" s="17">
        <v>5.0999999999999996</v>
      </c>
      <c r="N9738" s="17" t="str">
        <f>IF(SalesData[[#This Row],[Profit]]&gt;0,"Profit","Loss")</f>
        <v>Profit</v>
      </c>
    </row>
    <row r="9739" spans="1:14" x14ac:dyDescent="0.25">
      <c r="A9739" s="1">
        <v>43079</v>
      </c>
      <c r="B9739" s="3">
        <f t="shared" si="456"/>
        <v>2017</v>
      </c>
      <c r="C9739" s="3">
        <f t="shared" si="457"/>
        <v>12</v>
      </c>
      <c r="D9739" t="s">
        <v>1271</v>
      </c>
      <c r="E9739" t="str">
        <f t="shared" si="458"/>
        <v>Chris Cortes20171210</v>
      </c>
      <c r="F9739">
        <f>IF(COUNTIF($E$2:E9739, E9739) = 1, MAX($F$1:F9738) + 1, INDEX($F$1:F9738, MATCH(E9739, $E$1:E9738, 0)))</f>
        <v>4865</v>
      </c>
      <c r="G9739" t="s">
        <v>613</v>
      </c>
      <c r="H9739" t="s">
        <v>11</v>
      </c>
      <c r="I9739" t="s">
        <v>92</v>
      </c>
      <c r="J9739" t="s">
        <v>2289</v>
      </c>
      <c r="K9739" s="17">
        <v>426.79</v>
      </c>
      <c r="L9739" s="17">
        <v>7</v>
      </c>
      <c r="M9739" s="17">
        <v>123.77</v>
      </c>
      <c r="N9739" s="17" t="str">
        <f>IF(SalesData[[#This Row],[Profit]]&gt;0,"Profit","Loss")</f>
        <v>Profit</v>
      </c>
    </row>
    <row r="9740" spans="1:14" x14ac:dyDescent="0.25">
      <c r="A9740" s="1">
        <v>43079</v>
      </c>
      <c r="B9740" s="3">
        <f t="shared" si="456"/>
        <v>2017</v>
      </c>
      <c r="C9740" s="3">
        <f t="shared" si="457"/>
        <v>12</v>
      </c>
      <c r="D9740" t="s">
        <v>1719</v>
      </c>
      <c r="E9740" t="str">
        <f t="shared" si="458"/>
        <v>Brian Thompson20171210</v>
      </c>
      <c r="F9740">
        <f>IF(COUNTIF($E$2:E9740, E9740) = 1, MAX($F$1:F9739) + 1, INDEX($F$1:F9739, MATCH(E9740, $E$1:E9739, 0)))</f>
        <v>4866</v>
      </c>
      <c r="G9740" t="s">
        <v>123</v>
      </c>
      <c r="H9740" t="s">
        <v>34</v>
      </c>
      <c r="I9740" t="s">
        <v>47</v>
      </c>
      <c r="J9740" t="s">
        <v>1015</v>
      </c>
      <c r="K9740" s="17">
        <v>19.100000000000001</v>
      </c>
      <c r="L9740" s="17">
        <v>3</v>
      </c>
      <c r="M9740" s="17">
        <v>5.73</v>
      </c>
      <c r="N9740" s="17" t="str">
        <f>IF(SalesData[[#This Row],[Profit]]&gt;0,"Profit","Loss")</f>
        <v>Profit</v>
      </c>
    </row>
    <row r="9741" spans="1:14" x14ac:dyDescent="0.25">
      <c r="A9741" s="1">
        <v>43079</v>
      </c>
      <c r="B9741" s="3">
        <f t="shared" si="456"/>
        <v>2017</v>
      </c>
      <c r="C9741" s="3">
        <f t="shared" si="457"/>
        <v>12</v>
      </c>
      <c r="D9741" t="s">
        <v>1974</v>
      </c>
      <c r="E9741" t="str">
        <f t="shared" si="458"/>
        <v>Ben Peterman20171210</v>
      </c>
      <c r="F9741">
        <f>IF(COUNTIF($E$2:E9741, E9741) = 1, MAX($F$1:F9740) + 1, INDEX($F$1:F9740, MATCH(E9741, $E$1:E9740, 0)))</f>
        <v>4860</v>
      </c>
      <c r="G9741" t="s">
        <v>164</v>
      </c>
      <c r="H9741" t="s">
        <v>39</v>
      </c>
      <c r="I9741" t="s">
        <v>52</v>
      </c>
      <c r="J9741" t="s">
        <v>1068</v>
      </c>
      <c r="K9741" s="17">
        <v>49.08</v>
      </c>
      <c r="L9741" s="17">
        <v>3</v>
      </c>
      <c r="M9741" s="17">
        <v>4.91</v>
      </c>
      <c r="N9741" s="17" t="str">
        <f>IF(SalesData[[#This Row],[Profit]]&gt;0,"Profit","Loss")</f>
        <v>Profit</v>
      </c>
    </row>
    <row r="9742" spans="1:14" x14ac:dyDescent="0.25">
      <c r="A9742" s="1">
        <v>43079</v>
      </c>
      <c r="B9742" s="3">
        <f t="shared" si="456"/>
        <v>2017</v>
      </c>
      <c r="C9742" s="3">
        <f t="shared" si="457"/>
        <v>12</v>
      </c>
      <c r="D9742" t="s">
        <v>1974</v>
      </c>
      <c r="E9742" t="str">
        <f t="shared" si="458"/>
        <v>Ben Peterman20171210</v>
      </c>
      <c r="F9742">
        <f>IF(COUNTIF($E$2:E9742, E9742) = 1, MAX($F$1:F9741) + 1, INDEX($F$1:F9741, MATCH(E9742, $E$1:E9741, 0)))</f>
        <v>4860</v>
      </c>
      <c r="G9742" t="s">
        <v>164</v>
      </c>
      <c r="H9742" t="s">
        <v>11</v>
      </c>
      <c r="I9742" t="s">
        <v>18</v>
      </c>
      <c r="J9742" t="s">
        <v>2359</v>
      </c>
      <c r="K9742" s="17">
        <v>324.89999999999998</v>
      </c>
      <c r="L9742" s="17">
        <v>5</v>
      </c>
      <c r="M9742" s="17">
        <v>38.99</v>
      </c>
      <c r="N9742" s="17" t="str">
        <f>IF(SalesData[[#This Row],[Profit]]&gt;0,"Profit","Loss")</f>
        <v>Profit</v>
      </c>
    </row>
    <row r="9743" spans="1:14" x14ac:dyDescent="0.25">
      <c r="A9743" s="1">
        <v>43079</v>
      </c>
      <c r="B9743" s="3">
        <f t="shared" si="456"/>
        <v>2017</v>
      </c>
      <c r="C9743" s="3">
        <f t="shared" si="457"/>
        <v>12</v>
      </c>
      <c r="D9743" t="s">
        <v>1974</v>
      </c>
      <c r="E9743" t="str">
        <f t="shared" si="458"/>
        <v>Ben Peterman20171210</v>
      </c>
      <c r="F9743">
        <f>IF(COUNTIF($E$2:E9743, E9743) = 1, MAX($F$1:F9742) + 1, INDEX($F$1:F9742, MATCH(E9743, $E$1:E9742, 0)))</f>
        <v>4860</v>
      </c>
      <c r="G9743" t="s">
        <v>164</v>
      </c>
      <c r="H9743" t="s">
        <v>11</v>
      </c>
      <c r="I9743" t="s">
        <v>24</v>
      </c>
      <c r="J9743" t="s">
        <v>2659</v>
      </c>
      <c r="K9743" s="17">
        <v>18.239999999999998</v>
      </c>
      <c r="L9743" s="17">
        <v>3</v>
      </c>
      <c r="M9743" s="17">
        <v>5.29</v>
      </c>
      <c r="N9743" s="17" t="str">
        <f>IF(SalesData[[#This Row],[Profit]]&gt;0,"Profit","Loss")</f>
        <v>Profit</v>
      </c>
    </row>
    <row r="9744" spans="1:14" x14ac:dyDescent="0.25">
      <c r="A9744" s="1">
        <v>43079</v>
      </c>
      <c r="B9744" s="3">
        <f t="shared" si="456"/>
        <v>2017</v>
      </c>
      <c r="C9744" s="3">
        <f t="shared" si="457"/>
        <v>12</v>
      </c>
      <c r="D9744" t="s">
        <v>2381</v>
      </c>
      <c r="E9744" t="str">
        <f t="shared" si="458"/>
        <v>Stephanie Ulpright20171210</v>
      </c>
      <c r="F9744">
        <f>IF(COUNTIF($E$2:E9744, E9744) = 1, MAX($F$1:F9743) + 1, INDEX($F$1:F9743, MATCH(E9744, $E$1:E9743, 0)))</f>
        <v>4867</v>
      </c>
      <c r="G9744" t="s">
        <v>329</v>
      </c>
      <c r="H9744" t="s">
        <v>39</v>
      </c>
      <c r="I9744" t="s">
        <v>52</v>
      </c>
      <c r="J9744" t="s">
        <v>2125</v>
      </c>
      <c r="K9744" s="17">
        <v>599.97</v>
      </c>
      <c r="L9744" s="17">
        <v>3</v>
      </c>
      <c r="M9744" s="17">
        <v>257.99</v>
      </c>
      <c r="N9744" s="17" t="str">
        <f>IF(SalesData[[#This Row],[Profit]]&gt;0,"Profit","Loss")</f>
        <v>Profit</v>
      </c>
    </row>
    <row r="9745" spans="1:14" x14ac:dyDescent="0.25">
      <c r="A9745" s="1">
        <v>43079</v>
      </c>
      <c r="B9745" s="3">
        <f t="shared" si="456"/>
        <v>2017</v>
      </c>
      <c r="C9745" s="3">
        <f t="shared" si="457"/>
        <v>12</v>
      </c>
      <c r="D9745" t="s">
        <v>2381</v>
      </c>
      <c r="E9745" t="str">
        <f t="shared" si="458"/>
        <v>Stephanie Ulpright20171210</v>
      </c>
      <c r="F9745">
        <f>IF(COUNTIF($E$2:E9745, E9745) = 1, MAX($F$1:F9744) + 1, INDEX($F$1:F9744, MATCH(E9745, $E$1:E9744, 0)))</f>
        <v>4867</v>
      </c>
      <c r="G9745" t="s">
        <v>329</v>
      </c>
      <c r="H9745" t="s">
        <v>39</v>
      </c>
      <c r="I9745" t="s">
        <v>40</v>
      </c>
      <c r="J9745" t="s">
        <v>2430</v>
      </c>
      <c r="K9745" s="17">
        <v>38.97</v>
      </c>
      <c r="L9745" s="17">
        <v>3</v>
      </c>
      <c r="M9745" s="17">
        <v>0.78</v>
      </c>
      <c r="N9745" s="17" t="str">
        <f>IF(SalesData[[#This Row],[Profit]]&gt;0,"Profit","Loss")</f>
        <v>Profit</v>
      </c>
    </row>
    <row r="9746" spans="1:14" x14ac:dyDescent="0.25">
      <c r="A9746" s="1">
        <v>43079</v>
      </c>
      <c r="B9746" s="3">
        <f t="shared" si="456"/>
        <v>2017</v>
      </c>
      <c r="C9746" s="3">
        <f t="shared" si="457"/>
        <v>12</v>
      </c>
      <c r="D9746" t="s">
        <v>2381</v>
      </c>
      <c r="E9746" t="str">
        <f t="shared" si="458"/>
        <v>Stephanie Ulpright20171210</v>
      </c>
      <c r="F9746">
        <f>IF(COUNTIF($E$2:E9746, E9746) = 1, MAX($F$1:F9745) + 1, INDEX($F$1:F9745, MATCH(E9746, $E$1:E9745, 0)))</f>
        <v>4867</v>
      </c>
      <c r="G9746" t="s">
        <v>329</v>
      </c>
      <c r="H9746" t="s">
        <v>11</v>
      </c>
      <c r="I9746" t="s">
        <v>20</v>
      </c>
      <c r="J9746" t="s">
        <v>80</v>
      </c>
      <c r="K9746" s="17">
        <v>45.84</v>
      </c>
      <c r="L9746" s="17">
        <v>8</v>
      </c>
      <c r="M9746" s="17">
        <v>22</v>
      </c>
      <c r="N9746" s="17" t="str">
        <f>IF(SalesData[[#This Row],[Profit]]&gt;0,"Profit","Loss")</f>
        <v>Profit</v>
      </c>
    </row>
    <row r="9747" spans="1:14" x14ac:dyDescent="0.25">
      <c r="A9747" s="1">
        <v>43079</v>
      </c>
      <c r="B9747" s="3">
        <f t="shared" si="456"/>
        <v>2017</v>
      </c>
      <c r="C9747" s="3">
        <f t="shared" si="457"/>
        <v>12</v>
      </c>
      <c r="D9747" t="s">
        <v>2578</v>
      </c>
      <c r="E9747" t="str">
        <f t="shared" si="458"/>
        <v>Alex Grayson20171210</v>
      </c>
      <c r="F9747">
        <f>IF(COUNTIF($E$2:E9747, E9747) = 1, MAX($F$1:F9746) + 1, INDEX($F$1:F9746, MATCH(E9747, $E$1:E9746, 0)))</f>
        <v>4868</v>
      </c>
      <c r="G9747" t="s">
        <v>27</v>
      </c>
      <c r="H9747" t="s">
        <v>39</v>
      </c>
      <c r="I9747" t="s">
        <v>40</v>
      </c>
      <c r="J9747" t="s">
        <v>1932</v>
      </c>
      <c r="K9747" s="17">
        <v>95.84</v>
      </c>
      <c r="L9747" s="17">
        <v>4</v>
      </c>
      <c r="M9747" s="17">
        <v>34.74</v>
      </c>
      <c r="N9747" s="17" t="str">
        <f>IF(SalesData[[#This Row],[Profit]]&gt;0,"Profit","Loss")</f>
        <v>Profit</v>
      </c>
    </row>
    <row r="9748" spans="1:14" x14ac:dyDescent="0.25">
      <c r="A9748" s="1">
        <v>43079</v>
      </c>
      <c r="B9748" s="3">
        <f t="shared" si="456"/>
        <v>2017</v>
      </c>
      <c r="C9748" s="3">
        <f t="shared" si="457"/>
        <v>12</v>
      </c>
      <c r="D9748" t="s">
        <v>2578</v>
      </c>
      <c r="E9748" t="str">
        <f t="shared" si="458"/>
        <v>Alex Grayson20171210</v>
      </c>
      <c r="F9748">
        <f>IF(COUNTIF($E$2:E9748, E9748) = 1, MAX($F$1:F9747) + 1, INDEX($F$1:F9747, MATCH(E9748, $E$1:E9747, 0)))</f>
        <v>4868</v>
      </c>
      <c r="G9748" t="s">
        <v>27</v>
      </c>
      <c r="H9748" t="s">
        <v>11</v>
      </c>
      <c r="I9748" t="s">
        <v>12</v>
      </c>
      <c r="J9748" t="s">
        <v>28</v>
      </c>
      <c r="K9748" s="17">
        <v>12.96</v>
      </c>
      <c r="L9748" s="17">
        <v>2</v>
      </c>
      <c r="M9748" s="17">
        <v>6.22</v>
      </c>
      <c r="N9748" s="17" t="str">
        <f>IF(SalesData[[#This Row],[Profit]]&gt;0,"Profit","Loss")</f>
        <v>Profit</v>
      </c>
    </row>
    <row r="9749" spans="1:14" x14ac:dyDescent="0.25">
      <c r="A9749" s="1">
        <v>43079</v>
      </c>
      <c r="B9749" s="3">
        <f t="shared" si="456"/>
        <v>2017</v>
      </c>
      <c r="C9749" s="3">
        <f t="shared" si="457"/>
        <v>12</v>
      </c>
      <c r="D9749" t="s">
        <v>2641</v>
      </c>
      <c r="E9749" t="str">
        <f t="shared" si="458"/>
        <v>Justin Ellison20171210</v>
      </c>
      <c r="F9749">
        <f>IF(COUNTIF($E$2:E9749, E9749) = 1, MAX($F$1:F9748) + 1, INDEX($F$1:F9748, MATCH(E9749, $E$1:E9748, 0)))</f>
        <v>4869</v>
      </c>
      <c r="G9749" t="s">
        <v>70</v>
      </c>
      <c r="H9749" t="s">
        <v>34</v>
      </c>
      <c r="I9749" t="s">
        <v>47</v>
      </c>
      <c r="J9749" t="s">
        <v>1532</v>
      </c>
      <c r="K9749" s="17">
        <v>14.76</v>
      </c>
      <c r="L9749" s="17">
        <v>2</v>
      </c>
      <c r="M9749" s="17">
        <v>4.28</v>
      </c>
      <c r="N9749" s="17" t="str">
        <f>IF(SalesData[[#This Row],[Profit]]&gt;0,"Profit","Loss")</f>
        <v>Profit</v>
      </c>
    </row>
    <row r="9750" spans="1:14" x14ac:dyDescent="0.25">
      <c r="A9750" s="1">
        <v>43079</v>
      </c>
      <c r="B9750" s="3">
        <f t="shared" si="456"/>
        <v>2017</v>
      </c>
      <c r="C9750" s="3">
        <f t="shared" si="457"/>
        <v>12</v>
      </c>
      <c r="D9750" t="s">
        <v>1563</v>
      </c>
      <c r="E9750" t="str">
        <f t="shared" si="458"/>
        <v>William Brown20171210</v>
      </c>
      <c r="F9750">
        <f>IF(COUNTIF($E$2:E9750, E9750) = 1, MAX($F$1:F9749) + 1, INDEX($F$1:F9749, MATCH(E9750, $E$1:E9749, 0)))</f>
        <v>4870</v>
      </c>
      <c r="G9750" t="s">
        <v>23</v>
      </c>
      <c r="H9750" t="s">
        <v>11</v>
      </c>
      <c r="I9750" t="s">
        <v>20</v>
      </c>
      <c r="J9750" t="s">
        <v>2241</v>
      </c>
      <c r="K9750" s="17">
        <v>3.27</v>
      </c>
      <c r="L9750" s="17">
        <v>1</v>
      </c>
      <c r="M9750" s="17">
        <v>-2.5099999999999998</v>
      </c>
      <c r="N9750" s="17" t="str">
        <f>IF(SalesData[[#This Row],[Profit]]&gt;0,"Profit","Loss")</f>
        <v>Loss</v>
      </c>
    </row>
    <row r="9751" spans="1:14" x14ac:dyDescent="0.25">
      <c r="A9751" s="1">
        <v>43079</v>
      </c>
      <c r="B9751" s="3">
        <f t="shared" si="456"/>
        <v>2017</v>
      </c>
      <c r="C9751" s="3">
        <f t="shared" si="457"/>
        <v>12</v>
      </c>
      <c r="D9751" t="s">
        <v>1563</v>
      </c>
      <c r="E9751" t="str">
        <f t="shared" si="458"/>
        <v>William Brown20171210</v>
      </c>
      <c r="F9751">
        <f>IF(COUNTIF($E$2:E9751, E9751) = 1, MAX($F$1:F9750) + 1, INDEX($F$1:F9750, MATCH(E9751, $E$1:E9750, 0)))</f>
        <v>4870</v>
      </c>
      <c r="G9751" t="s">
        <v>23</v>
      </c>
      <c r="H9751" t="s">
        <v>34</v>
      </c>
      <c r="I9751" t="s">
        <v>47</v>
      </c>
      <c r="J9751" t="s">
        <v>773</v>
      </c>
      <c r="K9751" s="17">
        <v>87.92</v>
      </c>
      <c r="L9751" s="17">
        <v>5</v>
      </c>
      <c r="M9751" s="17">
        <v>15.39</v>
      </c>
      <c r="N9751" s="17" t="str">
        <f>IF(SalesData[[#This Row],[Profit]]&gt;0,"Profit","Loss")</f>
        <v>Profit</v>
      </c>
    </row>
    <row r="9752" spans="1:14" x14ac:dyDescent="0.25">
      <c r="A9752" s="1">
        <v>43080</v>
      </c>
      <c r="B9752" s="3">
        <f t="shared" si="456"/>
        <v>2017</v>
      </c>
      <c r="C9752" s="3">
        <f t="shared" si="457"/>
        <v>12</v>
      </c>
      <c r="D9752" t="s">
        <v>151</v>
      </c>
      <c r="E9752" t="str">
        <f t="shared" si="458"/>
        <v>Mike Vittorini20171211</v>
      </c>
      <c r="F9752">
        <f>IF(COUNTIF($E$2:E9752, E9752) = 1, MAX($F$1:F9751) + 1, INDEX($F$1:F9751, MATCH(E9752, $E$1:E9751, 0)))</f>
        <v>4871</v>
      </c>
      <c r="G9752" t="s">
        <v>149</v>
      </c>
      <c r="H9752" t="s">
        <v>11</v>
      </c>
      <c r="I9752" t="s">
        <v>20</v>
      </c>
      <c r="J9752" t="s">
        <v>1225</v>
      </c>
      <c r="K9752" s="17">
        <v>23.36</v>
      </c>
      <c r="L9752" s="17">
        <v>4</v>
      </c>
      <c r="M9752" s="17">
        <v>7.88</v>
      </c>
      <c r="N9752" s="17" t="str">
        <f>IF(SalesData[[#This Row],[Profit]]&gt;0,"Profit","Loss")</f>
        <v>Profit</v>
      </c>
    </row>
    <row r="9753" spans="1:14" x14ac:dyDescent="0.25">
      <c r="A9753" s="1">
        <v>43080</v>
      </c>
      <c r="B9753" s="3">
        <f t="shared" si="456"/>
        <v>2017</v>
      </c>
      <c r="C9753" s="3">
        <f t="shared" si="457"/>
        <v>12</v>
      </c>
      <c r="D9753" t="s">
        <v>151</v>
      </c>
      <c r="E9753" t="str">
        <f t="shared" si="458"/>
        <v>Mike Vittorini20171211</v>
      </c>
      <c r="F9753">
        <f>IF(COUNTIF($E$2:E9753, E9753) = 1, MAX($F$1:F9752) + 1, INDEX($F$1:F9752, MATCH(E9753, $E$1:E9752, 0)))</f>
        <v>4871</v>
      </c>
      <c r="G9753" t="s">
        <v>149</v>
      </c>
      <c r="H9753" t="s">
        <v>39</v>
      </c>
      <c r="I9753" t="s">
        <v>52</v>
      </c>
      <c r="J9753" t="s">
        <v>2235</v>
      </c>
      <c r="K9753" s="17">
        <v>39.979999999999997</v>
      </c>
      <c r="L9753" s="17">
        <v>2</v>
      </c>
      <c r="M9753" s="17">
        <v>13.59</v>
      </c>
      <c r="N9753" s="17" t="str">
        <f>IF(SalesData[[#This Row],[Profit]]&gt;0,"Profit","Loss")</f>
        <v>Profit</v>
      </c>
    </row>
    <row r="9754" spans="1:14" x14ac:dyDescent="0.25">
      <c r="A9754" s="1">
        <v>43080</v>
      </c>
      <c r="B9754" s="3">
        <f t="shared" si="456"/>
        <v>2017</v>
      </c>
      <c r="C9754" s="3">
        <f t="shared" si="457"/>
        <v>12</v>
      </c>
      <c r="D9754" t="s">
        <v>587</v>
      </c>
      <c r="E9754" t="str">
        <f t="shared" si="458"/>
        <v>Arianne Irving20171211</v>
      </c>
      <c r="F9754">
        <f>IF(COUNTIF($E$2:E9754, E9754) = 1, MAX($F$1:F9753) + 1, INDEX($F$1:F9753, MATCH(E9754, $E$1:E9753, 0)))</f>
        <v>4872</v>
      </c>
      <c r="G9754" t="s">
        <v>23</v>
      </c>
      <c r="H9754" t="s">
        <v>34</v>
      </c>
      <c r="I9754" t="s">
        <v>35</v>
      </c>
      <c r="J9754" t="s">
        <v>1379</v>
      </c>
      <c r="K9754" s="17">
        <v>63.69</v>
      </c>
      <c r="L9754" s="17">
        <v>1</v>
      </c>
      <c r="M9754" s="17">
        <v>-9.1</v>
      </c>
      <c r="N9754" s="17" t="str">
        <f>IF(SalesData[[#This Row],[Profit]]&gt;0,"Profit","Loss")</f>
        <v>Loss</v>
      </c>
    </row>
    <row r="9755" spans="1:14" x14ac:dyDescent="0.25">
      <c r="A9755" s="1">
        <v>43080</v>
      </c>
      <c r="B9755" s="3">
        <f t="shared" si="456"/>
        <v>2017</v>
      </c>
      <c r="C9755" s="3">
        <f t="shared" si="457"/>
        <v>12</v>
      </c>
      <c r="D9755" t="s">
        <v>2627</v>
      </c>
      <c r="E9755" t="str">
        <f t="shared" si="458"/>
        <v>Ralph Ritter20171211</v>
      </c>
      <c r="F9755">
        <f>IF(COUNTIF($E$2:E9755, E9755) = 1, MAX($F$1:F9754) + 1, INDEX($F$1:F9754, MATCH(E9755, $E$1:E9754, 0)))</f>
        <v>4873</v>
      </c>
      <c r="G9755" t="s">
        <v>15</v>
      </c>
      <c r="H9755" t="s">
        <v>11</v>
      </c>
      <c r="I9755" t="s">
        <v>12</v>
      </c>
      <c r="J9755" t="s">
        <v>1096</v>
      </c>
      <c r="K9755" s="17">
        <v>10.37</v>
      </c>
      <c r="L9755" s="17">
        <v>2</v>
      </c>
      <c r="M9755" s="17">
        <v>3.63</v>
      </c>
      <c r="N9755" s="17" t="str">
        <f>IF(SalesData[[#This Row],[Profit]]&gt;0,"Profit","Loss")</f>
        <v>Profit</v>
      </c>
    </row>
    <row r="9756" spans="1:14" x14ac:dyDescent="0.25">
      <c r="A9756" s="1">
        <v>43080</v>
      </c>
      <c r="B9756" s="3">
        <f t="shared" si="456"/>
        <v>2017</v>
      </c>
      <c r="C9756" s="3">
        <f t="shared" si="457"/>
        <v>12</v>
      </c>
      <c r="D9756" t="s">
        <v>2627</v>
      </c>
      <c r="E9756" t="str">
        <f t="shared" si="458"/>
        <v>Ralph Ritter20171211</v>
      </c>
      <c r="F9756">
        <f>IF(COUNTIF($E$2:E9756, E9756) = 1, MAX($F$1:F9755) + 1, INDEX($F$1:F9755, MATCH(E9756, $E$1:E9755, 0)))</f>
        <v>4873</v>
      </c>
      <c r="G9756" t="s">
        <v>15</v>
      </c>
      <c r="H9756" t="s">
        <v>34</v>
      </c>
      <c r="I9756" t="s">
        <v>47</v>
      </c>
      <c r="J9756" t="s">
        <v>670</v>
      </c>
      <c r="K9756" s="17">
        <v>77.72</v>
      </c>
      <c r="L9756" s="17">
        <v>1</v>
      </c>
      <c r="M9756" s="17">
        <v>-66.06</v>
      </c>
      <c r="N9756" s="17" t="str">
        <f>IF(SalesData[[#This Row],[Profit]]&gt;0,"Profit","Loss")</f>
        <v>Loss</v>
      </c>
    </row>
    <row r="9757" spans="1:14" x14ac:dyDescent="0.25">
      <c r="A9757" s="1">
        <v>43080</v>
      </c>
      <c r="B9757" s="3">
        <f t="shared" si="456"/>
        <v>2017</v>
      </c>
      <c r="C9757" s="3">
        <f t="shared" si="457"/>
        <v>12</v>
      </c>
      <c r="D9757" t="s">
        <v>2627</v>
      </c>
      <c r="E9757" t="str">
        <f t="shared" si="458"/>
        <v>Ralph Ritter20171211</v>
      </c>
      <c r="F9757">
        <f>IF(COUNTIF($E$2:E9757, E9757) = 1, MAX($F$1:F9756) + 1, INDEX($F$1:F9756, MATCH(E9757, $E$1:E9756, 0)))</f>
        <v>4873</v>
      </c>
      <c r="G9757" t="s">
        <v>15</v>
      </c>
      <c r="H9757" t="s">
        <v>34</v>
      </c>
      <c r="I9757" t="s">
        <v>35</v>
      </c>
      <c r="J9757" t="s">
        <v>572</v>
      </c>
      <c r="K9757" s="17">
        <v>520.46</v>
      </c>
      <c r="L9757" s="17">
        <v>2</v>
      </c>
      <c r="M9757" s="17">
        <v>-14.87</v>
      </c>
      <c r="N9757" s="17" t="str">
        <f>IF(SalesData[[#This Row],[Profit]]&gt;0,"Profit","Loss")</f>
        <v>Loss</v>
      </c>
    </row>
    <row r="9758" spans="1:14" x14ac:dyDescent="0.25">
      <c r="A9758" s="1">
        <v>43080</v>
      </c>
      <c r="B9758" s="3">
        <f t="shared" si="456"/>
        <v>2017</v>
      </c>
      <c r="C9758" s="3">
        <f t="shared" si="457"/>
        <v>12</v>
      </c>
      <c r="D9758" t="s">
        <v>1736</v>
      </c>
      <c r="E9758" t="str">
        <f t="shared" si="458"/>
        <v>Katherine Nockton20171211</v>
      </c>
      <c r="F9758">
        <f>IF(COUNTIF($E$2:E9758, E9758) = 1, MAX($F$1:F9757) + 1, INDEX($F$1:F9757, MATCH(E9758, $E$1:E9757, 0)))</f>
        <v>4874</v>
      </c>
      <c r="G9758" t="s">
        <v>434</v>
      </c>
      <c r="H9758" t="s">
        <v>39</v>
      </c>
      <c r="I9758" t="s">
        <v>40</v>
      </c>
      <c r="J9758" t="s">
        <v>1953</v>
      </c>
      <c r="K9758" s="17">
        <v>128.85</v>
      </c>
      <c r="L9758" s="17">
        <v>3</v>
      </c>
      <c r="M9758" s="17">
        <v>3.87</v>
      </c>
      <c r="N9758" s="17" t="str">
        <f>IF(SalesData[[#This Row],[Profit]]&gt;0,"Profit","Loss")</f>
        <v>Profit</v>
      </c>
    </row>
    <row r="9759" spans="1:14" x14ac:dyDescent="0.25">
      <c r="A9759" s="1">
        <v>43080</v>
      </c>
      <c r="B9759" s="3">
        <f t="shared" si="456"/>
        <v>2017</v>
      </c>
      <c r="C9759" s="3">
        <f t="shared" si="457"/>
        <v>12</v>
      </c>
      <c r="D9759" t="s">
        <v>2526</v>
      </c>
      <c r="E9759" t="str">
        <f t="shared" si="458"/>
        <v>Alejandro Savely20171211</v>
      </c>
      <c r="F9759">
        <f>IF(COUNTIF($E$2:E9759, E9759) = 1, MAX($F$1:F9758) + 1, INDEX($F$1:F9758, MATCH(E9759, $E$1:E9758, 0)))</f>
        <v>4875</v>
      </c>
      <c r="G9759" t="s">
        <v>15</v>
      </c>
      <c r="H9759" t="s">
        <v>39</v>
      </c>
      <c r="I9759" t="s">
        <v>52</v>
      </c>
      <c r="J9759" t="s">
        <v>213</v>
      </c>
      <c r="K9759" s="17">
        <v>116.31</v>
      </c>
      <c r="L9759" s="17">
        <v>7</v>
      </c>
      <c r="M9759" s="17">
        <v>23.26</v>
      </c>
      <c r="N9759" s="17" t="str">
        <f>IF(SalesData[[#This Row],[Profit]]&gt;0,"Profit","Loss")</f>
        <v>Profit</v>
      </c>
    </row>
    <row r="9760" spans="1:14" x14ac:dyDescent="0.25">
      <c r="A9760" s="1">
        <v>43080</v>
      </c>
      <c r="B9760" s="3">
        <f t="shared" si="456"/>
        <v>2017</v>
      </c>
      <c r="C9760" s="3">
        <f t="shared" si="457"/>
        <v>12</v>
      </c>
      <c r="D9760" t="s">
        <v>554</v>
      </c>
      <c r="E9760" t="str">
        <f t="shared" si="458"/>
        <v>Allen Armold20171211</v>
      </c>
      <c r="F9760">
        <f>IF(COUNTIF($E$2:E9760, E9760) = 1, MAX($F$1:F9759) + 1, INDEX($F$1:F9759, MATCH(E9760, $E$1:E9759, 0)))</f>
        <v>4876</v>
      </c>
      <c r="G9760" t="s">
        <v>149</v>
      </c>
      <c r="H9760" t="s">
        <v>11</v>
      </c>
      <c r="I9760" t="s">
        <v>20</v>
      </c>
      <c r="J9760" t="s">
        <v>984</v>
      </c>
      <c r="K9760" s="17">
        <v>14.95</v>
      </c>
      <c r="L9760" s="17">
        <v>1</v>
      </c>
      <c r="M9760" s="17">
        <v>5.05</v>
      </c>
      <c r="N9760" s="17" t="str">
        <f>IF(SalesData[[#This Row],[Profit]]&gt;0,"Profit","Loss")</f>
        <v>Profit</v>
      </c>
    </row>
    <row r="9761" spans="1:14" x14ac:dyDescent="0.25">
      <c r="A9761" s="1">
        <v>43080</v>
      </c>
      <c r="B9761" s="3">
        <f t="shared" si="456"/>
        <v>2017</v>
      </c>
      <c r="C9761" s="3">
        <f t="shared" si="457"/>
        <v>12</v>
      </c>
      <c r="D9761" t="s">
        <v>554</v>
      </c>
      <c r="E9761" t="str">
        <f t="shared" si="458"/>
        <v>Allen Armold20171211</v>
      </c>
      <c r="F9761">
        <f>IF(COUNTIF($E$2:E9761, E9761) = 1, MAX($F$1:F9760) + 1, INDEX($F$1:F9760, MATCH(E9761, $E$1:E9760, 0)))</f>
        <v>4876</v>
      </c>
      <c r="G9761" t="s">
        <v>149</v>
      </c>
      <c r="H9761" t="s">
        <v>11</v>
      </c>
      <c r="I9761" t="s">
        <v>12</v>
      </c>
      <c r="J9761" t="s">
        <v>924</v>
      </c>
      <c r="K9761" s="17">
        <v>17.940000000000001</v>
      </c>
      <c r="L9761" s="17">
        <v>3</v>
      </c>
      <c r="M9761" s="17">
        <v>8.07</v>
      </c>
      <c r="N9761" s="17" t="str">
        <f>IF(SalesData[[#This Row],[Profit]]&gt;0,"Profit","Loss")</f>
        <v>Profit</v>
      </c>
    </row>
    <row r="9762" spans="1:14" x14ac:dyDescent="0.25">
      <c r="A9762" s="1">
        <v>43080</v>
      </c>
      <c r="B9762" s="3">
        <f t="shared" si="456"/>
        <v>2017</v>
      </c>
      <c r="C9762" s="3">
        <f t="shared" si="457"/>
        <v>12</v>
      </c>
      <c r="D9762" t="s">
        <v>554</v>
      </c>
      <c r="E9762" t="str">
        <f t="shared" si="458"/>
        <v>Allen Armold20171211</v>
      </c>
      <c r="F9762">
        <f>IF(COUNTIF($E$2:E9762, E9762) = 1, MAX($F$1:F9761) + 1, INDEX($F$1:F9761, MATCH(E9762, $E$1:E9761, 0)))</f>
        <v>4876</v>
      </c>
      <c r="G9762" t="s">
        <v>149</v>
      </c>
      <c r="H9762" t="s">
        <v>39</v>
      </c>
      <c r="I9762" t="s">
        <v>40</v>
      </c>
      <c r="J9762" t="s">
        <v>2106</v>
      </c>
      <c r="K9762" s="17">
        <v>116.98</v>
      </c>
      <c r="L9762" s="17">
        <v>2</v>
      </c>
      <c r="M9762" s="17">
        <v>29.25</v>
      </c>
      <c r="N9762" s="17" t="str">
        <f>IF(SalesData[[#This Row],[Profit]]&gt;0,"Profit","Loss")</f>
        <v>Profit</v>
      </c>
    </row>
    <row r="9763" spans="1:14" x14ac:dyDescent="0.25">
      <c r="A9763" s="1">
        <v>43080</v>
      </c>
      <c r="B9763" s="3">
        <f t="shared" si="456"/>
        <v>2017</v>
      </c>
      <c r="C9763" s="3">
        <f t="shared" si="457"/>
        <v>12</v>
      </c>
      <c r="D9763" t="s">
        <v>1221</v>
      </c>
      <c r="E9763" t="str">
        <f t="shared" si="458"/>
        <v>Dennis Kane20171211</v>
      </c>
      <c r="F9763">
        <f>IF(COUNTIF($E$2:E9763, E9763) = 1, MAX($F$1:F9762) + 1, INDEX($F$1:F9762, MATCH(E9763, $E$1:E9762, 0)))</f>
        <v>4877</v>
      </c>
      <c r="G9763" t="s">
        <v>10</v>
      </c>
      <c r="H9763" t="s">
        <v>11</v>
      </c>
      <c r="I9763" t="s">
        <v>92</v>
      </c>
      <c r="J9763" t="s">
        <v>1388</v>
      </c>
      <c r="K9763" s="17">
        <v>1.39</v>
      </c>
      <c r="L9763" s="17">
        <v>2</v>
      </c>
      <c r="M9763" s="17">
        <v>-3.76</v>
      </c>
      <c r="N9763" s="17" t="str">
        <f>IF(SalesData[[#This Row],[Profit]]&gt;0,"Profit","Loss")</f>
        <v>Loss</v>
      </c>
    </row>
    <row r="9764" spans="1:14" x14ac:dyDescent="0.25">
      <c r="A9764" s="1">
        <v>43080</v>
      </c>
      <c r="B9764" s="3">
        <f t="shared" si="456"/>
        <v>2017</v>
      </c>
      <c r="C9764" s="3">
        <f t="shared" si="457"/>
        <v>12</v>
      </c>
      <c r="D9764" t="s">
        <v>2544</v>
      </c>
      <c r="E9764" t="str">
        <f t="shared" si="458"/>
        <v>Darrin Van Huff20171211</v>
      </c>
      <c r="F9764">
        <f>IF(COUNTIF($E$2:E9764, E9764) = 1, MAX($F$1:F9763) + 1, INDEX($F$1:F9763, MATCH(E9764, $E$1:E9763, 0)))</f>
        <v>4878</v>
      </c>
      <c r="G9764" t="s">
        <v>123</v>
      </c>
      <c r="H9764" t="s">
        <v>34</v>
      </c>
      <c r="I9764" t="s">
        <v>145</v>
      </c>
      <c r="J9764" t="s">
        <v>1049</v>
      </c>
      <c r="K9764" s="17">
        <v>721.88</v>
      </c>
      <c r="L9764" s="17">
        <v>6</v>
      </c>
      <c r="M9764" s="17">
        <v>-420</v>
      </c>
      <c r="N9764" s="17" t="str">
        <f>IF(SalesData[[#This Row],[Profit]]&gt;0,"Profit","Loss")</f>
        <v>Loss</v>
      </c>
    </row>
    <row r="9765" spans="1:14" x14ac:dyDescent="0.25">
      <c r="A9765" s="1">
        <v>43080</v>
      </c>
      <c r="B9765" s="3">
        <f t="shared" si="456"/>
        <v>2017</v>
      </c>
      <c r="C9765" s="3">
        <f t="shared" si="457"/>
        <v>12</v>
      </c>
      <c r="D9765" t="s">
        <v>2544</v>
      </c>
      <c r="E9765" t="str">
        <f t="shared" si="458"/>
        <v>Darrin Van Huff20171211</v>
      </c>
      <c r="F9765">
        <f>IF(COUNTIF($E$2:E9765, E9765) = 1, MAX($F$1:F9764) + 1, INDEX($F$1:F9764, MATCH(E9765, $E$1:E9764, 0)))</f>
        <v>4878</v>
      </c>
      <c r="G9765" t="s">
        <v>123</v>
      </c>
      <c r="H9765" t="s">
        <v>39</v>
      </c>
      <c r="I9765" t="s">
        <v>40</v>
      </c>
      <c r="J9765" t="s">
        <v>2275</v>
      </c>
      <c r="K9765" s="17">
        <v>73.569999999999993</v>
      </c>
      <c r="L9765" s="17">
        <v>4</v>
      </c>
      <c r="M9765" s="17">
        <v>-16.55</v>
      </c>
      <c r="N9765" s="17" t="str">
        <f>IF(SalesData[[#This Row],[Profit]]&gt;0,"Profit","Loss")</f>
        <v>Loss</v>
      </c>
    </row>
    <row r="9766" spans="1:14" x14ac:dyDescent="0.25">
      <c r="A9766" s="1">
        <v>43080</v>
      </c>
      <c r="B9766" s="3">
        <f t="shared" si="456"/>
        <v>2017</v>
      </c>
      <c r="C9766" s="3">
        <f t="shared" si="457"/>
        <v>12</v>
      </c>
      <c r="D9766" t="s">
        <v>2544</v>
      </c>
      <c r="E9766" t="str">
        <f t="shared" si="458"/>
        <v>Darrin Van Huff20171211</v>
      </c>
      <c r="F9766">
        <f>IF(COUNTIF($E$2:E9766, E9766) = 1, MAX($F$1:F9765) + 1, INDEX($F$1:F9765, MATCH(E9766, $E$1:E9765, 0)))</f>
        <v>4878</v>
      </c>
      <c r="G9766" t="s">
        <v>123</v>
      </c>
      <c r="H9766" t="s">
        <v>11</v>
      </c>
      <c r="I9766" t="s">
        <v>24</v>
      </c>
      <c r="J9766" t="s">
        <v>2410</v>
      </c>
      <c r="K9766" s="17">
        <v>13.58</v>
      </c>
      <c r="L9766" s="17">
        <v>1</v>
      </c>
      <c r="M9766" s="17">
        <v>1.36</v>
      </c>
      <c r="N9766" s="17" t="str">
        <f>IF(SalesData[[#This Row],[Profit]]&gt;0,"Profit","Loss")</f>
        <v>Profit</v>
      </c>
    </row>
    <row r="9767" spans="1:14" x14ac:dyDescent="0.25">
      <c r="A9767" s="1">
        <v>43080</v>
      </c>
      <c r="B9767" s="3">
        <f t="shared" si="456"/>
        <v>2017</v>
      </c>
      <c r="C9767" s="3">
        <f t="shared" si="457"/>
        <v>12</v>
      </c>
      <c r="D9767" t="s">
        <v>2544</v>
      </c>
      <c r="E9767" t="str">
        <f t="shared" si="458"/>
        <v>Darrin Van Huff20171211</v>
      </c>
      <c r="F9767">
        <f>IF(COUNTIF($E$2:E9767, E9767) = 1, MAX($F$1:F9766) + 1, INDEX($F$1:F9766, MATCH(E9767, $E$1:E9766, 0)))</f>
        <v>4878</v>
      </c>
      <c r="G9767" t="s">
        <v>123</v>
      </c>
      <c r="H9767" t="s">
        <v>34</v>
      </c>
      <c r="I9767" t="s">
        <v>35</v>
      </c>
      <c r="J9767" t="s">
        <v>194</v>
      </c>
      <c r="K9767" s="17">
        <v>64.78</v>
      </c>
      <c r="L9767" s="17">
        <v>1</v>
      </c>
      <c r="M9767" s="17">
        <v>-12.15</v>
      </c>
      <c r="N9767" s="17" t="str">
        <f>IF(SalesData[[#This Row],[Profit]]&gt;0,"Profit","Loss")</f>
        <v>Loss</v>
      </c>
    </row>
    <row r="9768" spans="1:14" x14ac:dyDescent="0.25">
      <c r="A9768" s="1">
        <v>43080</v>
      </c>
      <c r="B9768" s="3">
        <f t="shared" si="456"/>
        <v>2017</v>
      </c>
      <c r="C9768" s="3">
        <f t="shared" si="457"/>
        <v>12</v>
      </c>
      <c r="D9768" t="s">
        <v>2541</v>
      </c>
      <c r="E9768" t="str">
        <f t="shared" si="458"/>
        <v>Roy Skaria20171211</v>
      </c>
      <c r="F9768">
        <f>IF(COUNTIF($E$2:E9768, E9768) = 1, MAX($F$1:F9767) + 1, INDEX($F$1:F9767, MATCH(E9768, $E$1:E9767, 0)))</f>
        <v>4879</v>
      </c>
      <c r="G9768" t="s">
        <v>395</v>
      </c>
      <c r="H9768" t="s">
        <v>11</v>
      </c>
      <c r="I9768" t="s">
        <v>63</v>
      </c>
      <c r="J9768" t="s">
        <v>1464</v>
      </c>
      <c r="K9768" s="17">
        <v>7.28</v>
      </c>
      <c r="L9768" s="17">
        <v>1</v>
      </c>
      <c r="M9768" s="17">
        <v>3.49</v>
      </c>
      <c r="N9768" s="17" t="str">
        <f>IF(SalesData[[#This Row],[Profit]]&gt;0,"Profit","Loss")</f>
        <v>Profit</v>
      </c>
    </row>
    <row r="9769" spans="1:14" x14ac:dyDescent="0.25">
      <c r="A9769" s="1">
        <v>43080</v>
      </c>
      <c r="B9769" s="3">
        <f t="shared" si="456"/>
        <v>2017</v>
      </c>
      <c r="C9769" s="3">
        <f t="shared" si="457"/>
        <v>12</v>
      </c>
      <c r="D9769" t="s">
        <v>2541</v>
      </c>
      <c r="E9769" t="str">
        <f t="shared" si="458"/>
        <v>Roy Skaria20171211</v>
      </c>
      <c r="F9769">
        <f>IF(COUNTIF($E$2:E9769, E9769) = 1, MAX($F$1:F9768) + 1, INDEX($F$1:F9768, MATCH(E9769, $E$1:E9768, 0)))</f>
        <v>4879</v>
      </c>
      <c r="G9769" t="s">
        <v>395</v>
      </c>
      <c r="H9769" t="s">
        <v>11</v>
      </c>
      <c r="I9769" t="s">
        <v>20</v>
      </c>
      <c r="J9769" t="s">
        <v>205</v>
      </c>
      <c r="K9769" s="17">
        <v>5.4</v>
      </c>
      <c r="L9769" s="17">
        <v>3</v>
      </c>
      <c r="M9769" s="17">
        <v>2.59</v>
      </c>
      <c r="N9769" s="17" t="str">
        <f>IF(SalesData[[#This Row],[Profit]]&gt;0,"Profit","Loss")</f>
        <v>Profit</v>
      </c>
    </row>
    <row r="9770" spans="1:14" x14ac:dyDescent="0.25">
      <c r="A9770" s="1">
        <v>43080</v>
      </c>
      <c r="B9770" s="3">
        <f t="shared" si="456"/>
        <v>2017</v>
      </c>
      <c r="C9770" s="3">
        <f t="shared" si="457"/>
        <v>12</v>
      </c>
      <c r="D9770" t="s">
        <v>1748</v>
      </c>
      <c r="E9770" t="str">
        <f t="shared" si="458"/>
        <v>Nona Balk20171211</v>
      </c>
      <c r="F9770">
        <f>IF(COUNTIF($E$2:E9770, E9770) = 1, MAX($F$1:F9769) + 1, INDEX($F$1:F9769, MATCH(E9770, $E$1:E9769, 0)))</f>
        <v>4880</v>
      </c>
      <c r="G9770" t="s">
        <v>177</v>
      </c>
      <c r="H9770" t="s">
        <v>11</v>
      </c>
      <c r="I9770" t="s">
        <v>43</v>
      </c>
      <c r="J9770" t="s">
        <v>282</v>
      </c>
      <c r="K9770" s="17">
        <v>6.54</v>
      </c>
      <c r="L9770" s="17">
        <v>3</v>
      </c>
      <c r="M9770" s="17">
        <v>2.16</v>
      </c>
      <c r="N9770" s="17" t="str">
        <f>IF(SalesData[[#This Row],[Profit]]&gt;0,"Profit","Loss")</f>
        <v>Profit</v>
      </c>
    </row>
    <row r="9771" spans="1:14" x14ac:dyDescent="0.25">
      <c r="A9771" s="1">
        <v>43080</v>
      </c>
      <c r="B9771" s="3">
        <f t="shared" si="456"/>
        <v>2017</v>
      </c>
      <c r="C9771" s="3">
        <f t="shared" si="457"/>
        <v>12</v>
      </c>
      <c r="D9771" t="s">
        <v>289</v>
      </c>
      <c r="E9771" t="str">
        <f t="shared" si="458"/>
        <v>Richard Bierner20171211</v>
      </c>
      <c r="F9771">
        <f>IF(COUNTIF($E$2:E9771, E9771) = 1, MAX($F$1:F9770) + 1, INDEX($F$1:F9770, MATCH(E9771, $E$1:E9770, 0)))</f>
        <v>4881</v>
      </c>
      <c r="G9771" t="s">
        <v>177</v>
      </c>
      <c r="H9771" t="s">
        <v>11</v>
      </c>
      <c r="I9771" t="s">
        <v>20</v>
      </c>
      <c r="J9771" t="s">
        <v>467</v>
      </c>
      <c r="K9771" s="17">
        <v>40.200000000000003</v>
      </c>
      <c r="L9771" s="17">
        <v>5</v>
      </c>
      <c r="M9771" s="17">
        <v>18.09</v>
      </c>
      <c r="N9771" s="17" t="str">
        <f>IF(SalesData[[#This Row],[Profit]]&gt;0,"Profit","Loss")</f>
        <v>Profit</v>
      </c>
    </row>
    <row r="9772" spans="1:14" x14ac:dyDescent="0.25">
      <c r="A9772" s="1">
        <v>43080</v>
      </c>
      <c r="B9772" s="3">
        <f t="shared" si="456"/>
        <v>2017</v>
      </c>
      <c r="C9772" s="3">
        <f t="shared" si="457"/>
        <v>12</v>
      </c>
      <c r="D9772" t="s">
        <v>289</v>
      </c>
      <c r="E9772" t="str">
        <f t="shared" si="458"/>
        <v>Richard Bierner20171211</v>
      </c>
      <c r="F9772">
        <f>IF(COUNTIF($E$2:E9772, E9772) = 1, MAX($F$1:F9771) + 1, INDEX($F$1:F9771, MATCH(E9772, $E$1:E9771, 0)))</f>
        <v>4881</v>
      </c>
      <c r="G9772" t="s">
        <v>177</v>
      </c>
      <c r="H9772" t="s">
        <v>11</v>
      </c>
      <c r="I9772" t="s">
        <v>20</v>
      </c>
      <c r="J9772" t="s">
        <v>1103</v>
      </c>
      <c r="K9772" s="17">
        <v>735.98</v>
      </c>
      <c r="L9772" s="17">
        <v>2</v>
      </c>
      <c r="M9772" s="17">
        <v>331.19</v>
      </c>
      <c r="N9772" s="17" t="str">
        <f>IF(SalesData[[#This Row],[Profit]]&gt;0,"Profit","Loss")</f>
        <v>Profit</v>
      </c>
    </row>
    <row r="9773" spans="1:14" x14ac:dyDescent="0.25">
      <c r="A9773" s="1">
        <v>43080</v>
      </c>
      <c r="B9773" s="3">
        <f t="shared" si="456"/>
        <v>2017</v>
      </c>
      <c r="C9773" s="3">
        <f t="shared" si="457"/>
        <v>12</v>
      </c>
      <c r="D9773" t="s">
        <v>289</v>
      </c>
      <c r="E9773" t="str">
        <f t="shared" si="458"/>
        <v>Richard Bierner20171211</v>
      </c>
      <c r="F9773">
        <f>IF(COUNTIF($E$2:E9773, E9773) = 1, MAX($F$1:F9772) + 1, INDEX($F$1:F9772, MATCH(E9773, $E$1:E9772, 0)))</f>
        <v>4881</v>
      </c>
      <c r="G9773" t="s">
        <v>177</v>
      </c>
      <c r="H9773" t="s">
        <v>11</v>
      </c>
      <c r="I9773" t="s">
        <v>92</v>
      </c>
      <c r="J9773" t="s">
        <v>1050</v>
      </c>
      <c r="K9773" s="17">
        <v>22.75</v>
      </c>
      <c r="L9773" s="17">
        <v>7</v>
      </c>
      <c r="M9773" s="17">
        <v>6.6</v>
      </c>
      <c r="N9773" s="17" t="str">
        <f>IF(SalesData[[#This Row],[Profit]]&gt;0,"Profit","Loss")</f>
        <v>Profit</v>
      </c>
    </row>
    <row r="9774" spans="1:14" x14ac:dyDescent="0.25">
      <c r="A9774" s="1">
        <v>43082</v>
      </c>
      <c r="B9774" s="3">
        <f t="shared" si="456"/>
        <v>2017</v>
      </c>
      <c r="C9774" s="3">
        <f t="shared" si="457"/>
        <v>12</v>
      </c>
      <c r="D9774" t="s">
        <v>1172</v>
      </c>
      <c r="E9774" t="str">
        <f t="shared" si="458"/>
        <v>Mitch Webber20171213</v>
      </c>
      <c r="F9774">
        <f>IF(COUNTIF($E$2:E9774, E9774) = 1, MAX($F$1:F9773) + 1, INDEX($F$1:F9773, MATCH(E9774, $E$1:E9773, 0)))</f>
        <v>4882</v>
      </c>
      <c r="G9774" t="s">
        <v>164</v>
      </c>
      <c r="H9774" t="s">
        <v>11</v>
      </c>
      <c r="I9774" t="s">
        <v>18</v>
      </c>
      <c r="J9774" t="s">
        <v>2219</v>
      </c>
      <c r="K9774" s="17">
        <v>31.44</v>
      </c>
      <c r="L9774" s="17">
        <v>3</v>
      </c>
      <c r="M9774" s="17">
        <v>8.49</v>
      </c>
      <c r="N9774" s="17" t="str">
        <f>IF(SalesData[[#This Row],[Profit]]&gt;0,"Profit","Loss")</f>
        <v>Profit</v>
      </c>
    </row>
    <row r="9775" spans="1:14" x14ac:dyDescent="0.25">
      <c r="A9775" s="1">
        <v>43082</v>
      </c>
      <c r="B9775" s="3">
        <f t="shared" si="456"/>
        <v>2017</v>
      </c>
      <c r="C9775" s="3">
        <f t="shared" si="457"/>
        <v>12</v>
      </c>
      <c r="D9775" t="s">
        <v>788</v>
      </c>
      <c r="E9775" t="str">
        <f t="shared" si="458"/>
        <v>Bart Pistole20171213</v>
      </c>
      <c r="F9775">
        <f>IF(COUNTIF($E$2:E9775, E9775) = 1, MAX($F$1:F9774) + 1, INDEX($F$1:F9774, MATCH(E9775, $E$1:E9774, 0)))</f>
        <v>4883</v>
      </c>
      <c r="G9775" t="s">
        <v>149</v>
      </c>
      <c r="H9775" t="s">
        <v>34</v>
      </c>
      <c r="I9775" t="s">
        <v>74</v>
      </c>
      <c r="J9775" t="s">
        <v>1637</v>
      </c>
      <c r="K9775" s="17">
        <v>287.98</v>
      </c>
      <c r="L9775" s="17">
        <v>3</v>
      </c>
      <c r="M9775" s="17">
        <v>7.2</v>
      </c>
      <c r="N9775" s="17" t="str">
        <f>IF(SalesData[[#This Row],[Profit]]&gt;0,"Profit","Loss")</f>
        <v>Profit</v>
      </c>
    </row>
    <row r="9776" spans="1:14" x14ac:dyDescent="0.25">
      <c r="A9776" s="1">
        <v>43082</v>
      </c>
      <c r="B9776" s="3">
        <f t="shared" si="456"/>
        <v>2017</v>
      </c>
      <c r="C9776" s="3">
        <f t="shared" si="457"/>
        <v>12</v>
      </c>
      <c r="D9776" t="s">
        <v>915</v>
      </c>
      <c r="E9776" t="str">
        <f t="shared" si="458"/>
        <v>Emily Phan20171213</v>
      </c>
      <c r="F9776">
        <f>IF(COUNTIF($E$2:E9776, E9776) = 1, MAX($F$1:F9775) + 1, INDEX($F$1:F9775, MATCH(E9776, $E$1:E9775, 0)))</f>
        <v>4884</v>
      </c>
      <c r="G9776" t="s">
        <v>27</v>
      </c>
      <c r="H9776" t="s">
        <v>11</v>
      </c>
      <c r="I9776" t="s">
        <v>16</v>
      </c>
      <c r="J9776" t="s">
        <v>926</v>
      </c>
      <c r="K9776" s="17">
        <v>8.64</v>
      </c>
      <c r="L9776" s="17">
        <v>3</v>
      </c>
      <c r="M9776" s="17">
        <v>4.2300000000000004</v>
      </c>
      <c r="N9776" s="17" t="str">
        <f>IF(SalesData[[#This Row],[Profit]]&gt;0,"Profit","Loss")</f>
        <v>Profit</v>
      </c>
    </row>
    <row r="9777" spans="1:14" x14ac:dyDescent="0.25">
      <c r="A9777" s="1">
        <v>43082</v>
      </c>
      <c r="B9777" s="3">
        <f t="shared" si="456"/>
        <v>2017</v>
      </c>
      <c r="C9777" s="3">
        <f t="shared" si="457"/>
        <v>12</v>
      </c>
      <c r="D9777" t="s">
        <v>915</v>
      </c>
      <c r="E9777" t="str">
        <f t="shared" si="458"/>
        <v>Emily Phan20171213</v>
      </c>
      <c r="F9777">
        <f>IF(COUNTIF($E$2:E9777, E9777) = 1, MAX($F$1:F9776) + 1, INDEX($F$1:F9776, MATCH(E9777, $E$1:E9776, 0)))</f>
        <v>4884</v>
      </c>
      <c r="G9777" t="s">
        <v>27</v>
      </c>
      <c r="H9777" t="s">
        <v>11</v>
      </c>
      <c r="I9777" t="s">
        <v>12</v>
      </c>
      <c r="J9777" t="s">
        <v>2272</v>
      </c>
      <c r="K9777" s="17">
        <v>38.880000000000003</v>
      </c>
      <c r="L9777" s="17">
        <v>6</v>
      </c>
      <c r="M9777" s="17">
        <v>18.66</v>
      </c>
      <c r="N9777" s="17" t="str">
        <f>IF(SalesData[[#This Row],[Profit]]&gt;0,"Profit","Loss")</f>
        <v>Profit</v>
      </c>
    </row>
    <row r="9778" spans="1:14" x14ac:dyDescent="0.25">
      <c r="A9778" s="1">
        <v>43082</v>
      </c>
      <c r="B9778" s="3">
        <f t="shared" si="456"/>
        <v>2017</v>
      </c>
      <c r="C9778" s="3">
        <f t="shared" si="457"/>
        <v>12</v>
      </c>
      <c r="D9778" t="s">
        <v>915</v>
      </c>
      <c r="E9778" t="str">
        <f t="shared" si="458"/>
        <v>Emily Phan20171213</v>
      </c>
      <c r="F9778">
        <f>IF(COUNTIF($E$2:E9778, E9778) = 1, MAX($F$1:F9777) + 1, INDEX($F$1:F9777, MATCH(E9778, $E$1:E9777, 0)))</f>
        <v>4884</v>
      </c>
      <c r="G9778" t="s">
        <v>27</v>
      </c>
      <c r="H9778" t="s">
        <v>34</v>
      </c>
      <c r="I9778" t="s">
        <v>47</v>
      </c>
      <c r="J9778" t="s">
        <v>1646</v>
      </c>
      <c r="K9778" s="17">
        <v>201.04</v>
      </c>
      <c r="L9778" s="17">
        <v>8</v>
      </c>
      <c r="M9778" s="17">
        <v>54.28</v>
      </c>
      <c r="N9778" s="17" t="str">
        <f>IF(SalesData[[#This Row],[Profit]]&gt;0,"Profit","Loss")</f>
        <v>Profit</v>
      </c>
    </row>
    <row r="9779" spans="1:14" x14ac:dyDescent="0.25">
      <c r="A9779" s="1">
        <v>43082</v>
      </c>
      <c r="B9779" s="3">
        <f t="shared" si="456"/>
        <v>2017</v>
      </c>
      <c r="C9779" s="3">
        <f t="shared" si="457"/>
        <v>12</v>
      </c>
      <c r="D9779" t="s">
        <v>915</v>
      </c>
      <c r="E9779" t="str">
        <f t="shared" si="458"/>
        <v>Emily Phan20171213</v>
      </c>
      <c r="F9779">
        <f>IF(COUNTIF($E$2:E9779, E9779) = 1, MAX($F$1:F9778) + 1, INDEX($F$1:F9778, MATCH(E9779, $E$1:E9778, 0)))</f>
        <v>4884</v>
      </c>
      <c r="G9779" t="s">
        <v>27</v>
      </c>
      <c r="H9779" t="s">
        <v>11</v>
      </c>
      <c r="I9779" t="s">
        <v>12</v>
      </c>
      <c r="J9779" t="s">
        <v>2547</v>
      </c>
      <c r="K9779" s="17">
        <v>12.96</v>
      </c>
      <c r="L9779" s="17">
        <v>2</v>
      </c>
      <c r="M9779" s="17">
        <v>6.35</v>
      </c>
      <c r="N9779" s="17" t="str">
        <f>IF(SalesData[[#This Row],[Profit]]&gt;0,"Profit","Loss")</f>
        <v>Profit</v>
      </c>
    </row>
    <row r="9780" spans="1:14" x14ac:dyDescent="0.25">
      <c r="A9780" s="1">
        <v>43083</v>
      </c>
      <c r="B9780" s="3">
        <f t="shared" si="456"/>
        <v>2017</v>
      </c>
      <c r="C9780" s="3">
        <f t="shared" si="457"/>
        <v>12</v>
      </c>
      <c r="D9780" t="s">
        <v>401</v>
      </c>
      <c r="E9780" t="str">
        <f t="shared" si="458"/>
        <v>Mike Pelletier20171214</v>
      </c>
      <c r="F9780">
        <f>IF(COUNTIF($E$2:E9780, E9780) = 1, MAX($F$1:F9779) + 1, INDEX($F$1:F9779, MATCH(E9780, $E$1:E9779, 0)))</f>
        <v>4885</v>
      </c>
      <c r="G9780" t="s">
        <v>27</v>
      </c>
      <c r="H9780" t="s">
        <v>34</v>
      </c>
      <c r="I9780" t="s">
        <v>47</v>
      </c>
      <c r="J9780" t="s">
        <v>2604</v>
      </c>
      <c r="K9780" s="17">
        <v>26.25</v>
      </c>
      <c r="L9780" s="17">
        <v>3</v>
      </c>
      <c r="M9780" s="17">
        <v>11.03</v>
      </c>
      <c r="N9780" s="17" t="str">
        <f>IF(SalesData[[#This Row],[Profit]]&gt;0,"Profit","Loss")</f>
        <v>Profit</v>
      </c>
    </row>
    <row r="9781" spans="1:14" x14ac:dyDescent="0.25">
      <c r="A9781" s="1">
        <v>43083</v>
      </c>
      <c r="B9781" s="3">
        <f t="shared" si="456"/>
        <v>2017</v>
      </c>
      <c r="C9781" s="3">
        <f t="shared" si="457"/>
        <v>12</v>
      </c>
      <c r="D9781" t="s">
        <v>401</v>
      </c>
      <c r="E9781" t="str">
        <f t="shared" si="458"/>
        <v>Mike Pelletier20171214</v>
      </c>
      <c r="F9781">
        <f>IF(COUNTIF($E$2:E9781, E9781) = 1, MAX($F$1:F9780) + 1, INDEX($F$1:F9780, MATCH(E9781, $E$1:E9780, 0)))</f>
        <v>4885</v>
      </c>
      <c r="G9781" t="s">
        <v>27</v>
      </c>
      <c r="H9781" t="s">
        <v>11</v>
      </c>
      <c r="I9781" t="s">
        <v>20</v>
      </c>
      <c r="J9781" t="s">
        <v>886</v>
      </c>
      <c r="K9781" s="17">
        <v>64.959999999999994</v>
      </c>
      <c r="L9781" s="17">
        <v>14</v>
      </c>
      <c r="M9781" s="17">
        <v>22.74</v>
      </c>
      <c r="N9781" s="17" t="str">
        <f>IF(SalesData[[#This Row],[Profit]]&gt;0,"Profit","Loss")</f>
        <v>Profit</v>
      </c>
    </row>
    <row r="9782" spans="1:14" x14ac:dyDescent="0.25">
      <c r="A9782" s="1">
        <v>43083</v>
      </c>
      <c r="B9782" s="3">
        <f t="shared" si="456"/>
        <v>2017</v>
      </c>
      <c r="C9782" s="3">
        <f t="shared" si="457"/>
        <v>12</v>
      </c>
      <c r="D9782" t="s">
        <v>401</v>
      </c>
      <c r="E9782" t="str">
        <f t="shared" si="458"/>
        <v>Mike Pelletier20171214</v>
      </c>
      <c r="F9782">
        <f>IF(COUNTIF($E$2:E9782, E9782) = 1, MAX($F$1:F9781) + 1, INDEX($F$1:F9781, MATCH(E9782, $E$1:E9781, 0)))</f>
        <v>4885</v>
      </c>
      <c r="G9782" t="s">
        <v>27</v>
      </c>
      <c r="H9782" t="s">
        <v>11</v>
      </c>
      <c r="I9782" t="s">
        <v>63</v>
      </c>
      <c r="J9782" t="s">
        <v>785</v>
      </c>
      <c r="K9782" s="17">
        <v>43.7</v>
      </c>
      <c r="L9782" s="17">
        <v>5</v>
      </c>
      <c r="M9782" s="17">
        <v>20.54</v>
      </c>
      <c r="N9782" s="17" t="str">
        <f>IF(SalesData[[#This Row],[Profit]]&gt;0,"Profit","Loss")</f>
        <v>Profit</v>
      </c>
    </row>
    <row r="9783" spans="1:14" x14ac:dyDescent="0.25">
      <c r="A9783" s="1">
        <v>43083</v>
      </c>
      <c r="B9783" s="3">
        <f t="shared" si="456"/>
        <v>2017</v>
      </c>
      <c r="C9783" s="3">
        <f t="shared" si="457"/>
        <v>12</v>
      </c>
      <c r="D9783" t="s">
        <v>512</v>
      </c>
      <c r="E9783" t="str">
        <f t="shared" si="458"/>
        <v>Gary Mitchum20171214</v>
      </c>
      <c r="F9783">
        <f>IF(COUNTIF($E$2:E9783, E9783) = 1, MAX($F$1:F9782) + 1, INDEX($F$1:F9782, MATCH(E9783, $E$1:E9782, 0)))</f>
        <v>4886</v>
      </c>
      <c r="G9783" t="s">
        <v>15</v>
      </c>
      <c r="H9783" t="s">
        <v>39</v>
      </c>
      <c r="I9783" t="s">
        <v>52</v>
      </c>
      <c r="J9783" t="s">
        <v>544</v>
      </c>
      <c r="K9783" s="17">
        <v>227.98</v>
      </c>
      <c r="L9783" s="17">
        <v>3</v>
      </c>
      <c r="M9783" s="17">
        <v>28.5</v>
      </c>
      <c r="N9783" s="17" t="str">
        <f>IF(SalesData[[#This Row],[Profit]]&gt;0,"Profit","Loss")</f>
        <v>Profit</v>
      </c>
    </row>
    <row r="9784" spans="1:14" x14ac:dyDescent="0.25">
      <c r="A9784" s="1">
        <v>43083</v>
      </c>
      <c r="B9784" s="3">
        <f t="shared" si="456"/>
        <v>2017</v>
      </c>
      <c r="C9784" s="3">
        <f t="shared" si="457"/>
        <v>12</v>
      </c>
      <c r="D9784" t="s">
        <v>512</v>
      </c>
      <c r="E9784" t="str">
        <f t="shared" si="458"/>
        <v>Gary Mitchum20171214</v>
      </c>
      <c r="F9784">
        <f>IF(COUNTIF($E$2:E9784, E9784) = 1, MAX($F$1:F9783) + 1, INDEX($F$1:F9783, MATCH(E9784, $E$1:E9783, 0)))</f>
        <v>4886</v>
      </c>
      <c r="G9784" t="s">
        <v>15</v>
      </c>
      <c r="H9784" t="s">
        <v>39</v>
      </c>
      <c r="I9784" t="s">
        <v>40</v>
      </c>
      <c r="J9784" t="s">
        <v>1764</v>
      </c>
      <c r="K9784" s="17">
        <v>52.68</v>
      </c>
      <c r="L9784" s="17">
        <v>3</v>
      </c>
      <c r="M9784" s="17">
        <v>19.760000000000002</v>
      </c>
      <c r="N9784" s="17" t="str">
        <f>IF(SalesData[[#This Row],[Profit]]&gt;0,"Profit","Loss")</f>
        <v>Profit</v>
      </c>
    </row>
    <row r="9785" spans="1:14" x14ac:dyDescent="0.25">
      <c r="A9785" s="1">
        <v>43083</v>
      </c>
      <c r="B9785" s="3">
        <f t="shared" si="456"/>
        <v>2017</v>
      </c>
      <c r="C9785" s="3">
        <f t="shared" si="457"/>
        <v>12</v>
      </c>
      <c r="D9785" t="s">
        <v>512</v>
      </c>
      <c r="E9785" t="str">
        <f t="shared" si="458"/>
        <v>Gary Mitchum20171214</v>
      </c>
      <c r="F9785">
        <f>IF(COUNTIF($E$2:E9785, E9785) = 1, MAX($F$1:F9784) + 1, INDEX($F$1:F9784, MATCH(E9785, $E$1:E9784, 0)))</f>
        <v>4886</v>
      </c>
      <c r="G9785" t="s">
        <v>15</v>
      </c>
      <c r="H9785" t="s">
        <v>34</v>
      </c>
      <c r="I9785" t="s">
        <v>47</v>
      </c>
      <c r="J9785" t="s">
        <v>2397</v>
      </c>
      <c r="K9785" s="17">
        <v>2.0299999999999998</v>
      </c>
      <c r="L9785" s="17">
        <v>1</v>
      </c>
      <c r="M9785" s="17">
        <v>-1.32</v>
      </c>
      <c r="N9785" s="17" t="str">
        <f>IF(SalesData[[#This Row],[Profit]]&gt;0,"Profit","Loss")</f>
        <v>Loss</v>
      </c>
    </row>
    <row r="9786" spans="1:14" x14ac:dyDescent="0.25">
      <c r="A9786" s="1">
        <v>43083</v>
      </c>
      <c r="B9786" s="3">
        <f t="shared" si="456"/>
        <v>2017</v>
      </c>
      <c r="C9786" s="3">
        <f t="shared" si="457"/>
        <v>12</v>
      </c>
      <c r="D9786" t="s">
        <v>817</v>
      </c>
      <c r="E9786" t="str">
        <f t="shared" si="458"/>
        <v>Kelly Lampkin20171214</v>
      </c>
      <c r="F9786">
        <f>IF(COUNTIF($E$2:E9786, E9786) = 1, MAX($F$1:F9785) + 1, INDEX($F$1:F9785, MATCH(E9786, $E$1:E9785, 0)))</f>
        <v>4887</v>
      </c>
      <c r="G9786" t="s">
        <v>101</v>
      </c>
      <c r="H9786" t="s">
        <v>39</v>
      </c>
      <c r="I9786" t="s">
        <v>52</v>
      </c>
      <c r="J9786" t="s">
        <v>1939</v>
      </c>
      <c r="K9786" s="17">
        <v>159.80000000000001</v>
      </c>
      <c r="L9786" s="17">
        <v>4</v>
      </c>
      <c r="M9786" s="17">
        <v>70.31</v>
      </c>
      <c r="N9786" s="17" t="str">
        <f>IF(SalesData[[#This Row],[Profit]]&gt;0,"Profit","Loss")</f>
        <v>Profit</v>
      </c>
    </row>
    <row r="9787" spans="1:14" x14ac:dyDescent="0.25">
      <c r="A9787" s="1">
        <v>43083</v>
      </c>
      <c r="B9787" s="3">
        <f t="shared" si="456"/>
        <v>2017</v>
      </c>
      <c r="C9787" s="3">
        <f t="shared" si="457"/>
        <v>12</v>
      </c>
      <c r="D9787" t="s">
        <v>817</v>
      </c>
      <c r="E9787" t="str">
        <f t="shared" si="458"/>
        <v>Kelly Lampkin20171214</v>
      </c>
      <c r="F9787">
        <f>IF(COUNTIF($E$2:E9787, E9787) = 1, MAX($F$1:F9786) + 1, INDEX($F$1:F9786, MATCH(E9787, $E$1:E9786, 0)))</f>
        <v>4887</v>
      </c>
      <c r="G9787" t="s">
        <v>101</v>
      </c>
      <c r="H9787" t="s">
        <v>39</v>
      </c>
      <c r="I9787" t="s">
        <v>52</v>
      </c>
      <c r="J9787" t="s">
        <v>1422</v>
      </c>
      <c r="K9787" s="17">
        <v>44.75</v>
      </c>
      <c r="L9787" s="17">
        <v>5</v>
      </c>
      <c r="M9787" s="17">
        <v>8.5</v>
      </c>
      <c r="N9787" s="17" t="str">
        <f>IF(SalesData[[#This Row],[Profit]]&gt;0,"Profit","Loss")</f>
        <v>Profit</v>
      </c>
    </row>
    <row r="9788" spans="1:14" x14ac:dyDescent="0.25">
      <c r="A9788" s="1">
        <v>43083</v>
      </c>
      <c r="B9788" s="3">
        <f t="shared" si="456"/>
        <v>2017</v>
      </c>
      <c r="C9788" s="3">
        <f t="shared" si="457"/>
        <v>12</v>
      </c>
      <c r="D9788" t="s">
        <v>567</v>
      </c>
      <c r="E9788" t="str">
        <f t="shared" si="458"/>
        <v>Lena Creighton20171214</v>
      </c>
      <c r="F9788">
        <f>IF(COUNTIF($E$2:E9788, E9788) = 1, MAX($F$1:F9787) + 1, INDEX($F$1:F9787, MATCH(E9788, $E$1:E9787, 0)))</f>
        <v>4888</v>
      </c>
      <c r="G9788" t="s">
        <v>10</v>
      </c>
      <c r="H9788" t="s">
        <v>34</v>
      </c>
      <c r="I9788" t="s">
        <v>145</v>
      </c>
      <c r="J9788" t="s">
        <v>1703</v>
      </c>
      <c r="K9788" s="17">
        <v>974.99</v>
      </c>
      <c r="L9788" s="17">
        <v>4</v>
      </c>
      <c r="M9788" s="17">
        <v>-97.5</v>
      </c>
      <c r="N9788" s="17" t="str">
        <f>IF(SalesData[[#This Row],[Profit]]&gt;0,"Profit","Loss")</f>
        <v>Loss</v>
      </c>
    </row>
    <row r="9789" spans="1:14" x14ac:dyDescent="0.25">
      <c r="A9789" s="1">
        <v>43083</v>
      </c>
      <c r="B9789" s="3">
        <f t="shared" si="456"/>
        <v>2017</v>
      </c>
      <c r="C9789" s="3">
        <f t="shared" si="457"/>
        <v>12</v>
      </c>
      <c r="D9789" t="s">
        <v>227</v>
      </c>
      <c r="E9789" t="str">
        <f t="shared" si="458"/>
        <v>Dave Brooks20171214</v>
      </c>
      <c r="F9789">
        <f>IF(COUNTIF($E$2:E9789, E9789) = 1, MAX($F$1:F9788) + 1, INDEX($F$1:F9788, MATCH(E9789, $E$1:E9788, 0)))</f>
        <v>4889</v>
      </c>
      <c r="G9789" t="s">
        <v>15</v>
      </c>
      <c r="H9789" t="s">
        <v>34</v>
      </c>
      <c r="I9789" t="s">
        <v>47</v>
      </c>
      <c r="J9789" t="s">
        <v>190</v>
      </c>
      <c r="K9789" s="17">
        <v>266.35000000000002</v>
      </c>
      <c r="L9789" s="17">
        <v>6</v>
      </c>
      <c r="M9789" s="17">
        <v>-292.99</v>
      </c>
      <c r="N9789" s="17" t="str">
        <f>IF(SalesData[[#This Row],[Profit]]&gt;0,"Profit","Loss")</f>
        <v>Loss</v>
      </c>
    </row>
    <row r="9790" spans="1:14" x14ac:dyDescent="0.25">
      <c r="A9790" s="1">
        <v>43083</v>
      </c>
      <c r="B9790" s="3">
        <f t="shared" si="456"/>
        <v>2017</v>
      </c>
      <c r="C9790" s="3">
        <f t="shared" si="457"/>
        <v>12</v>
      </c>
      <c r="D9790" t="s">
        <v>227</v>
      </c>
      <c r="E9790" t="str">
        <f t="shared" si="458"/>
        <v>Dave Brooks20171214</v>
      </c>
      <c r="F9790">
        <f>IF(COUNTIF($E$2:E9790, E9790) = 1, MAX($F$1:F9789) + 1, INDEX($F$1:F9789, MATCH(E9790, $E$1:E9789, 0)))</f>
        <v>4889</v>
      </c>
      <c r="G9790" t="s">
        <v>15</v>
      </c>
      <c r="H9790" t="s">
        <v>34</v>
      </c>
      <c r="I9790" t="s">
        <v>47</v>
      </c>
      <c r="J9790" t="s">
        <v>535</v>
      </c>
      <c r="K9790" s="17">
        <v>56.33</v>
      </c>
      <c r="L9790" s="17">
        <v>3</v>
      </c>
      <c r="M9790" s="17">
        <v>-26.76</v>
      </c>
      <c r="N9790" s="17" t="str">
        <f>IF(SalesData[[#This Row],[Profit]]&gt;0,"Profit","Loss")</f>
        <v>Loss</v>
      </c>
    </row>
    <row r="9791" spans="1:14" x14ac:dyDescent="0.25">
      <c r="A9791" s="1">
        <v>43083</v>
      </c>
      <c r="B9791" s="3">
        <f t="shared" si="456"/>
        <v>2017</v>
      </c>
      <c r="C9791" s="3">
        <f t="shared" si="457"/>
        <v>12</v>
      </c>
      <c r="D9791" t="s">
        <v>227</v>
      </c>
      <c r="E9791" t="str">
        <f t="shared" si="458"/>
        <v>Dave Brooks20171214</v>
      </c>
      <c r="F9791">
        <f>IF(COUNTIF($E$2:E9791, E9791) = 1, MAX($F$1:F9790) + 1, INDEX($F$1:F9790, MATCH(E9791, $E$1:E9790, 0)))</f>
        <v>4889</v>
      </c>
      <c r="G9791" t="s">
        <v>15</v>
      </c>
      <c r="H9791" t="s">
        <v>39</v>
      </c>
      <c r="I9791" t="s">
        <v>52</v>
      </c>
      <c r="J9791" t="s">
        <v>1068</v>
      </c>
      <c r="K9791" s="17">
        <v>39.26</v>
      </c>
      <c r="L9791" s="17">
        <v>3</v>
      </c>
      <c r="M9791" s="17">
        <v>-4.91</v>
      </c>
      <c r="N9791" s="17" t="str">
        <f>IF(SalesData[[#This Row],[Profit]]&gt;0,"Profit","Loss")</f>
        <v>Loss</v>
      </c>
    </row>
    <row r="9792" spans="1:14" x14ac:dyDescent="0.25">
      <c r="A9792" s="1">
        <v>43083</v>
      </c>
      <c r="B9792" s="3">
        <f t="shared" si="456"/>
        <v>2017</v>
      </c>
      <c r="C9792" s="3">
        <f t="shared" si="457"/>
        <v>12</v>
      </c>
      <c r="D9792" t="s">
        <v>227</v>
      </c>
      <c r="E9792" t="str">
        <f t="shared" si="458"/>
        <v>Dave Brooks20171214</v>
      </c>
      <c r="F9792">
        <f>IF(COUNTIF($E$2:E9792, E9792) = 1, MAX($F$1:F9791) + 1, INDEX($F$1:F9791, MATCH(E9792, $E$1:E9791, 0)))</f>
        <v>4889</v>
      </c>
      <c r="G9792" t="s">
        <v>15</v>
      </c>
      <c r="H9792" t="s">
        <v>11</v>
      </c>
      <c r="I9792" t="s">
        <v>24</v>
      </c>
      <c r="J9792" t="s">
        <v>526</v>
      </c>
      <c r="K9792" s="17">
        <v>95.23</v>
      </c>
      <c r="L9792" s="17">
        <v>6</v>
      </c>
      <c r="M9792" s="17">
        <v>25</v>
      </c>
      <c r="N9792" s="17" t="str">
        <f>IF(SalesData[[#This Row],[Profit]]&gt;0,"Profit","Loss")</f>
        <v>Profit</v>
      </c>
    </row>
    <row r="9793" spans="1:14" x14ac:dyDescent="0.25">
      <c r="A9793" s="1">
        <v>43083</v>
      </c>
      <c r="B9793" s="3">
        <f t="shared" si="456"/>
        <v>2017</v>
      </c>
      <c r="C9793" s="3">
        <f t="shared" si="457"/>
        <v>12</v>
      </c>
      <c r="D9793" t="s">
        <v>530</v>
      </c>
      <c r="E9793" t="str">
        <f t="shared" si="458"/>
        <v>Ben Ferrer20171214</v>
      </c>
      <c r="F9793">
        <f>IF(COUNTIF($E$2:E9793, E9793) = 1, MAX($F$1:F9792) + 1, INDEX($F$1:F9792, MATCH(E9793, $E$1:E9792, 0)))</f>
        <v>4890</v>
      </c>
      <c r="G9793" t="s">
        <v>434</v>
      </c>
      <c r="H9793" t="s">
        <v>39</v>
      </c>
      <c r="I9793" t="s">
        <v>603</v>
      </c>
      <c r="J9793" t="s">
        <v>1348</v>
      </c>
      <c r="K9793" s="17">
        <v>1199.98</v>
      </c>
      <c r="L9793" s="17">
        <v>2</v>
      </c>
      <c r="M9793" s="17">
        <v>467.99</v>
      </c>
      <c r="N9793" s="17" t="str">
        <f>IF(SalesData[[#This Row],[Profit]]&gt;0,"Profit","Loss")</f>
        <v>Profit</v>
      </c>
    </row>
    <row r="9794" spans="1:14" x14ac:dyDescent="0.25">
      <c r="A9794" s="1">
        <v>43083</v>
      </c>
      <c r="B9794" s="3">
        <f t="shared" ref="B9794:B9857" si="459">YEAR(A9794)</f>
        <v>2017</v>
      </c>
      <c r="C9794" s="3">
        <f t="shared" ref="C9794:C9857" si="460">MONTH(A9794)</f>
        <v>12</v>
      </c>
      <c r="D9794" t="s">
        <v>530</v>
      </c>
      <c r="E9794" t="str">
        <f t="shared" ref="E9794:E9857" si="461">D9794 &amp; TEXT(A9794, "yyyymmdd")</f>
        <v>Ben Ferrer20171214</v>
      </c>
      <c r="F9794">
        <f>IF(COUNTIF($E$2:E9794, E9794) = 1, MAX($F$1:F9793) + 1, INDEX($F$1:F9793, MATCH(E9794, $E$1:E9793, 0)))</f>
        <v>4890</v>
      </c>
      <c r="G9794" t="s">
        <v>434</v>
      </c>
      <c r="H9794" t="s">
        <v>11</v>
      </c>
      <c r="I9794" t="s">
        <v>18</v>
      </c>
      <c r="J9794" t="s">
        <v>1851</v>
      </c>
      <c r="K9794" s="17">
        <v>73.849999999999994</v>
      </c>
      <c r="L9794" s="17">
        <v>1</v>
      </c>
      <c r="M9794" s="17">
        <v>2.2200000000000002</v>
      </c>
      <c r="N9794" s="17" t="str">
        <f>IF(SalesData[[#This Row],[Profit]]&gt;0,"Profit","Loss")</f>
        <v>Profit</v>
      </c>
    </row>
    <row r="9795" spans="1:14" x14ac:dyDescent="0.25">
      <c r="A9795" s="1">
        <v>43083</v>
      </c>
      <c r="B9795" s="3">
        <f t="shared" si="459"/>
        <v>2017</v>
      </c>
      <c r="C9795" s="3">
        <f t="shared" si="460"/>
        <v>12</v>
      </c>
      <c r="D9795" t="s">
        <v>530</v>
      </c>
      <c r="E9795" t="str">
        <f t="shared" si="461"/>
        <v>Ben Ferrer20171214</v>
      </c>
      <c r="F9795">
        <f>IF(COUNTIF($E$2:E9795, E9795) = 1, MAX($F$1:F9794) + 1, INDEX($F$1:F9794, MATCH(E9795, $E$1:E9794, 0)))</f>
        <v>4890</v>
      </c>
      <c r="G9795" t="s">
        <v>434</v>
      </c>
      <c r="H9795" t="s">
        <v>11</v>
      </c>
      <c r="I9795" t="s">
        <v>200</v>
      </c>
      <c r="J9795" t="s">
        <v>782</v>
      </c>
      <c r="K9795" s="17">
        <v>25.71</v>
      </c>
      <c r="L9795" s="17">
        <v>3</v>
      </c>
      <c r="M9795" s="17">
        <v>6.68</v>
      </c>
      <c r="N9795" s="17" t="str">
        <f>IF(SalesData[[#This Row],[Profit]]&gt;0,"Profit","Loss")</f>
        <v>Profit</v>
      </c>
    </row>
    <row r="9796" spans="1:14" x14ac:dyDescent="0.25">
      <c r="A9796" s="1">
        <v>43083</v>
      </c>
      <c r="B9796" s="3">
        <f t="shared" si="459"/>
        <v>2017</v>
      </c>
      <c r="C9796" s="3">
        <f t="shared" si="460"/>
        <v>12</v>
      </c>
      <c r="D9796" t="s">
        <v>530</v>
      </c>
      <c r="E9796" t="str">
        <f t="shared" si="461"/>
        <v>Ben Ferrer20171214</v>
      </c>
      <c r="F9796">
        <f>IF(COUNTIF($E$2:E9796, E9796) = 1, MAX($F$1:F9795) + 1, INDEX($F$1:F9795, MATCH(E9796, $E$1:E9795, 0)))</f>
        <v>4890</v>
      </c>
      <c r="G9796" t="s">
        <v>434</v>
      </c>
      <c r="H9796" t="s">
        <v>11</v>
      </c>
      <c r="I9796" t="s">
        <v>43</v>
      </c>
      <c r="J9796" t="s">
        <v>506</v>
      </c>
      <c r="K9796" s="17">
        <v>17.28</v>
      </c>
      <c r="L9796" s="17">
        <v>6</v>
      </c>
      <c r="M9796" s="17">
        <v>8.1199999999999992</v>
      </c>
      <c r="N9796" s="17" t="str">
        <f>IF(SalesData[[#This Row],[Profit]]&gt;0,"Profit","Loss")</f>
        <v>Profit</v>
      </c>
    </row>
    <row r="9797" spans="1:14" x14ac:dyDescent="0.25">
      <c r="A9797" s="1">
        <v>43083</v>
      </c>
      <c r="B9797" s="3">
        <f t="shared" si="459"/>
        <v>2017</v>
      </c>
      <c r="C9797" s="3">
        <f t="shared" si="460"/>
        <v>12</v>
      </c>
      <c r="D9797" t="s">
        <v>530</v>
      </c>
      <c r="E9797" t="str">
        <f t="shared" si="461"/>
        <v>Ben Ferrer20171214</v>
      </c>
      <c r="F9797">
        <f>IF(COUNTIF($E$2:E9797, E9797) = 1, MAX($F$1:F9796) + 1, INDEX($F$1:F9796, MATCH(E9797, $E$1:E9796, 0)))</f>
        <v>4890</v>
      </c>
      <c r="G9797" t="s">
        <v>434</v>
      </c>
      <c r="H9797" t="s">
        <v>34</v>
      </c>
      <c r="I9797" t="s">
        <v>145</v>
      </c>
      <c r="J9797" t="s">
        <v>320</v>
      </c>
      <c r="K9797" s="17">
        <v>526.58000000000004</v>
      </c>
      <c r="L9797" s="17">
        <v>2</v>
      </c>
      <c r="M9797" s="17">
        <v>-52.66</v>
      </c>
      <c r="N9797" s="17" t="str">
        <f>IF(SalesData[[#This Row],[Profit]]&gt;0,"Profit","Loss")</f>
        <v>Loss</v>
      </c>
    </row>
    <row r="9798" spans="1:14" x14ac:dyDescent="0.25">
      <c r="A9798" s="1">
        <v>43084</v>
      </c>
      <c r="B9798" s="3">
        <f t="shared" si="459"/>
        <v>2017</v>
      </c>
      <c r="C9798" s="3">
        <f t="shared" si="460"/>
        <v>12</v>
      </c>
      <c r="D9798" t="s">
        <v>1541</v>
      </c>
      <c r="E9798" t="str">
        <f t="shared" si="461"/>
        <v>Paul Lucas20171215</v>
      </c>
      <c r="F9798">
        <f>IF(COUNTIF($E$2:E9798, E9798) = 1, MAX($F$1:F9797) + 1, INDEX($F$1:F9797, MATCH(E9798, $E$1:E9797, 0)))</f>
        <v>4891</v>
      </c>
      <c r="G9798" t="s">
        <v>164</v>
      </c>
      <c r="H9798" t="s">
        <v>34</v>
      </c>
      <c r="I9798" t="s">
        <v>47</v>
      </c>
      <c r="J9798" t="s">
        <v>1833</v>
      </c>
      <c r="K9798" s="17">
        <v>22.77</v>
      </c>
      <c r="L9798" s="17">
        <v>3</v>
      </c>
      <c r="M9798" s="17">
        <v>9.7899999999999991</v>
      </c>
      <c r="N9798" s="17" t="str">
        <f>IF(SalesData[[#This Row],[Profit]]&gt;0,"Profit","Loss")</f>
        <v>Profit</v>
      </c>
    </row>
    <row r="9799" spans="1:14" x14ac:dyDescent="0.25">
      <c r="A9799" s="1">
        <v>43084</v>
      </c>
      <c r="B9799" s="3">
        <f t="shared" si="459"/>
        <v>2017</v>
      </c>
      <c r="C9799" s="3">
        <f t="shared" si="460"/>
        <v>12</v>
      </c>
      <c r="D9799" t="s">
        <v>1680</v>
      </c>
      <c r="E9799" t="str">
        <f t="shared" si="461"/>
        <v>Saphhira Shifley20171215</v>
      </c>
      <c r="F9799">
        <f>IF(COUNTIF($E$2:E9799, E9799) = 1, MAX($F$1:F9798) + 1, INDEX($F$1:F9798, MATCH(E9799, $E$1:E9798, 0)))</f>
        <v>4892</v>
      </c>
      <c r="G9799" t="s">
        <v>15</v>
      </c>
      <c r="H9799" t="s">
        <v>11</v>
      </c>
      <c r="I9799" t="s">
        <v>24</v>
      </c>
      <c r="J9799" t="s">
        <v>2374</v>
      </c>
      <c r="K9799" s="17">
        <v>10.19</v>
      </c>
      <c r="L9799" s="17">
        <v>7</v>
      </c>
      <c r="M9799" s="17">
        <v>1.02</v>
      </c>
      <c r="N9799" s="17" t="str">
        <f>IF(SalesData[[#This Row],[Profit]]&gt;0,"Profit","Loss")</f>
        <v>Profit</v>
      </c>
    </row>
    <row r="9800" spans="1:14" x14ac:dyDescent="0.25">
      <c r="A9800" s="1">
        <v>43084</v>
      </c>
      <c r="B9800" s="3">
        <f t="shared" si="459"/>
        <v>2017</v>
      </c>
      <c r="C9800" s="3">
        <f t="shared" si="460"/>
        <v>12</v>
      </c>
      <c r="D9800" t="s">
        <v>1822</v>
      </c>
      <c r="E9800" t="str">
        <f t="shared" si="461"/>
        <v>Khloe Miller20171215</v>
      </c>
      <c r="F9800">
        <f>IF(COUNTIF($E$2:E9800, E9800) = 1, MAX($F$1:F9799) + 1, INDEX($F$1:F9799, MATCH(E9800, $E$1:E9799, 0)))</f>
        <v>4893</v>
      </c>
      <c r="G9800" t="s">
        <v>27</v>
      </c>
      <c r="H9800" t="s">
        <v>11</v>
      </c>
      <c r="I9800" t="s">
        <v>12</v>
      </c>
      <c r="J9800" t="s">
        <v>985</v>
      </c>
      <c r="K9800" s="17">
        <v>22.83</v>
      </c>
      <c r="L9800" s="17">
        <v>3</v>
      </c>
      <c r="M9800" s="17">
        <v>10.73</v>
      </c>
      <c r="N9800" s="17" t="str">
        <f>IF(SalesData[[#This Row],[Profit]]&gt;0,"Profit","Loss")</f>
        <v>Profit</v>
      </c>
    </row>
    <row r="9801" spans="1:14" x14ac:dyDescent="0.25">
      <c r="A9801" s="1">
        <v>43084</v>
      </c>
      <c r="B9801" s="3">
        <f t="shared" si="459"/>
        <v>2017</v>
      </c>
      <c r="C9801" s="3">
        <f t="shared" si="460"/>
        <v>12</v>
      </c>
      <c r="D9801" t="s">
        <v>1822</v>
      </c>
      <c r="E9801" t="str">
        <f t="shared" si="461"/>
        <v>Khloe Miller20171215</v>
      </c>
      <c r="F9801">
        <f>IF(COUNTIF($E$2:E9801, E9801) = 1, MAX($F$1:F9800) + 1, INDEX($F$1:F9800, MATCH(E9801, $E$1:E9800, 0)))</f>
        <v>4893</v>
      </c>
      <c r="G9801" t="s">
        <v>27</v>
      </c>
      <c r="H9801" t="s">
        <v>11</v>
      </c>
      <c r="I9801" t="s">
        <v>92</v>
      </c>
      <c r="J9801" t="s">
        <v>2652</v>
      </c>
      <c r="K9801" s="17">
        <v>54.32</v>
      </c>
      <c r="L9801" s="17">
        <v>4</v>
      </c>
      <c r="M9801" s="17">
        <v>16.3</v>
      </c>
      <c r="N9801" s="17" t="str">
        <f>IF(SalesData[[#This Row],[Profit]]&gt;0,"Profit","Loss")</f>
        <v>Profit</v>
      </c>
    </row>
    <row r="9802" spans="1:14" x14ac:dyDescent="0.25">
      <c r="A9802" s="1">
        <v>43084</v>
      </c>
      <c r="B9802" s="3">
        <f t="shared" si="459"/>
        <v>2017</v>
      </c>
      <c r="C9802" s="3">
        <f t="shared" si="460"/>
        <v>12</v>
      </c>
      <c r="D9802" t="s">
        <v>1822</v>
      </c>
      <c r="E9802" t="str">
        <f t="shared" si="461"/>
        <v>Khloe Miller20171215</v>
      </c>
      <c r="F9802">
        <f>IF(COUNTIF($E$2:E9802, E9802) = 1, MAX($F$1:F9801) + 1, INDEX($F$1:F9801, MATCH(E9802, $E$1:E9801, 0)))</f>
        <v>4893</v>
      </c>
      <c r="G9802" t="s">
        <v>27</v>
      </c>
      <c r="H9802" t="s">
        <v>39</v>
      </c>
      <c r="I9802" t="s">
        <v>40</v>
      </c>
      <c r="J9802" t="s">
        <v>1224</v>
      </c>
      <c r="K9802" s="17">
        <v>196.78</v>
      </c>
      <c r="L9802" s="17">
        <v>3</v>
      </c>
      <c r="M9802" s="17">
        <v>14.76</v>
      </c>
      <c r="N9802" s="17" t="str">
        <f>IF(SalesData[[#This Row],[Profit]]&gt;0,"Profit","Loss")</f>
        <v>Profit</v>
      </c>
    </row>
    <row r="9803" spans="1:14" x14ac:dyDescent="0.25">
      <c r="A9803" s="1">
        <v>43085</v>
      </c>
      <c r="B9803" s="3">
        <f t="shared" si="459"/>
        <v>2017</v>
      </c>
      <c r="C9803" s="3">
        <f t="shared" si="460"/>
        <v>12</v>
      </c>
      <c r="D9803" t="s">
        <v>478</v>
      </c>
      <c r="E9803" t="str">
        <f t="shared" si="461"/>
        <v>Andy Yotov20171216</v>
      </c>
      <c r="F9803">
        <f>IF(COUNTIF($E$2:E9803, E9803) = 1, MAX($F$1:F9802) + 1, INDEX($F$1:F9802, MATCH(E9803, $E$1:E9802, 0)))</f>
        <v>4894</v>
      </c>
      <c r="G9803" t="s">
        <v>27</v>
      </c>
      <c r="H9803" t="s">
        <v>34</v>
      </c>
      <c r="I9803" t="s">
        <v>35</v>
      </c>
      <c r="J9803" t="s">
        <v>1425</v>
      </c>
      <c r="K9803" s="17">
        <v>81.569999999999993</v>
      </c>
      <c r="L9803" s="17">
        <v>2</v>
      </c>
      <c r="M9803" s="17">
        <v>9.18</v>
      </c>
      <c r="N9803" s="17" t="str">
        <f>IF(SalesData[[#This Row],[Profit]]&gt;0,"Profit","Loss")</f>
        <v>Profit</v>
      </c>
    </row>
    <row r="9804" spans="1:14" x14ac:dyDescent="0.25">
      <c r="A9804" s="1">
        <v>43085</v>
      </c>
      <c r="B9804" s="3">
        <f t="shared" si="459"/>
        <v>2017</v>
      </c>
      <c r="C9804" s="3">
        <f t="shared" si="460"/>
        <v>12</v>
      </c>
      <c r="D9804" t="s">
        <v>478</v>
      </c>
      <c r="E9804" t="str">
        <f t="shared" si="461"/>
        <v>Andy Yotov20171216</v>
      </c>
      <c r="F9804">
        <f>IF(COUNTIF($E$2:E9804, E9804) = 1, MAX($F$1:F9803) + 1, INDEX($F$1:F9803, MATCH(E9804, $E$1:E9803, 0)))</f>
        <v>4894</v>
      </c>
      <c r="G9804" t="s">
        <v>27</v>
      </c>
      <c r="H9804" t="s">
        <v>34</v>
      </c>
      <c r="I9804" t="s">
        <v>35</v>
      </c>
      <c r="J9804" t="s">
        <v>1066</v>
      </c>
      <c r="K9804" s="17">
        <v>97.18</v>
      </c>
      <c r="L9804" s="17">
        <v>2</v>
      </c>
      <c r="M9804" s="17">
        <v>6.07</v>
      </c>
      <c r="N9804" s="17" t="str">
        <f>IF(SalesData[[#This Row],[Profit]]&gt;0,"Profit","Loss")</f>
        <v>Profit</v>
      </c>
    </row>
    <row r="9805" spans="1:14" x14ac:dyDescent="0.25">
      <c r="A9805" s="1">
        <v>43085</v>
      </c>
      <c r="B9805" s="3">
        <f t="shared" si="459"/>
        <v>2017</v>
      </c>
      <c r="C9805" s="3">
        <f t="shared" si="460"/>
        <v>12</v>
      </c>
      <c r="D9805" t="s">
        <v>478</v>
      </c>
      <c r="E9805" t="str">
        <f t="shared" si="461"/>
        <v>Andy Yotov20171216</v>
      </c>
      <c r="F9805">
        <f>IF(COUNTIF($E$2:E9805, E9805) = 1, MAX($F$1:F9804) + 1, INDEX($F$1:F9804, MATCH(E9805, $E$1:E9804, 0)))</f>
        <v>4894</v>
      </c>
      <c r="G9805" t="s">
        <v>27</v>
      </c>
      <c r="H9805" t="s">
        <v>11</v>
      </c>
      <c r="I9805" t="s">
        <v>20</v>
      </c>
      <c r="J9805" t="s">
        <v>1202</v>
      </c>
      <c r="K9805" s="17">
        <v>24.32</v>
      </c>
      <c r="L9805" s="17">
        <v>5</v>
      </c>
      <c r="M9805" s="17">
        <v>8.2100000000000009</v>
      </c>
      <c r="N9805" s="17" t="str">
        <f>IF(SalesData[[#This Row],[Profit]]&gt;0,"Profit","Loss")</f>
        <v>Profit</v>
      </c>
    </row>
    <row r="9806" spans="1:14" x14ac:dyDescent="0.25">
      <c r="A9806" s="1">
        <v>43085</v>
      </c>
      <c r="B9806" s="3">
        <f t="shared" si="459"/>
        <v>2017</v>
      </c>
      <c r="C9806" s="3">
        <f t="shared" si="460"/>
        <v>12</v>
      </c>
      <c r="D9806" t="s">
        <v>478</v>
      </c>
      <c r="E9806" t="str">
        <f t="shared" si="461"/>
        <v>Andy Yotov20171216</v>
      </c>
      <c r="F9806">
        <f>IF(COUNTIF($E$2:E9806, E9806) = 1, MAX($F$1:F9805) + 1, INDEX($F$1:F9805, MATCH(E9806, $E$1:E9805, 0)))</f>
        <v>4894</v>
      </c>
      <c r="G9806" t="s">
        <v>27</v>
      </c>
      <c r="H9806" t="s">
        <v>34</v>
      </c>
      <c r="I9806" t="s">
        <v>47</v>
      </c>
      <c r="J9806" t="s">
        <v>2049</v>
      </c>
      <c r="K9806" s="17">
        <v>18.96</v>
      </c>
      <c r="L9806" s="17">
        <v>2</v>
      </c>
      <c r="M9806" s="17">
        <v>7.58</v>
      </c>
      <c r="N9806" s="17" t="str">
        <f>IF(SalesData[[#This Row],[Profit]]&gt;0,"Profit","Loss")</f>
        <v>Profit</v>
      </c>
    </row>
    <row r="9807" spans="1:14" x14ac:dyDescent="0.25">
      <c r="A9807" s="1">
        <v>43085</v>
      </c>
      <c r="B9807" s="3">
        <f t="shared" si="459"/>
        <v>2017</v>
      </c>
      <c r="C9807" s="3">
        <f t="shared" si="460"/>
        <v>12</v>
      </c>
      <c r="D9807" t="s">
        <v>601</v>
      </c>
      <c r="E9807" t="str">
        <f t="shared" si="461"/>
        <v>Andrew Roberts20171216</v>
      </c>
      <c r="F9807">
        <f>IF(COUNTIF($E$2:E9807, E9807) = 1, MAX($F$1:F9806) + 1, INDEX($F$1:F9806, MATCH(E9807, $E$1:E9806, 0)))</f>
        <v>4895</v>
      </c>
      <c r="G9807" t="s">
        <v>840</v>
      </c>
      <c r="H9807" t="s">
        <v>11</v>
      </c>
      <c r="I9807" t="s">
        <v>20</v>
      </c>
      <c r="J9807" t="s">
        <v>1647</v>
      </c>
      <c r="K9807" s="17">
        <v>10.8</v>
      </c>
      <c r="L9807" s="17">
        <v>5</v>
      </c>
      <c r="M9807" s="17">
        <v>5.18</v>
      </c>
      <c r="N9807" s="17" t="str">
        <f>IF(SalesData[[#This Row],[Profit]]&gt;0,"Profit","Loss")</f>
        <v>Profit</v>
      </c>
    </row>
    <row r="9808" spans="1:14" x14ac:dyDescent="0.25">
      <c r="A9808" s="1">
        <v>43085</v>
      </c>
      <c r="B9808" s="3">
        <f t="shared" si="459"/>
        <v>2017</v>
      </c>
      <c r="C9808" s="3">
        <f t="shared" si="460"/>
        <v>12</v>
      </c>
      <c r="D9808" t="s">
        <v>1513</v>
      </c>
      <c r="E9808" t="str">
        <f t="shared" si="461"/>
        <v>Ross DeVincentis20171216</v>
      </c>
      <c r="F9808">
        <f>IF(COUNTIF($E$2:E9808, E9808) = 1, MAX($F$1:F9807) + 1, INDEX($F$1:F9807, MATCH(E9808, $E$1:E9807, 0)))</f>
        <v>4896</v>
      </c>
      <c r="G9808" t="s">
        <v>149</v>
      </c>
      <c r="H9808" t="s">
        <v>11</v>
      </c>
      <c r="I9808" t="s">
        <v>20</v>
      </c>
      <c r="J9808" t="s">
        <v>579</v>
      </c>
      <c r="K9808" s="17">
        <v>33.380000000000003</v>
      </c>
      <c r="L9808" s="17">
        <v>4</v>
      </c>
      <c r="M9808" s="17">
        <v>10.43</v>
      </c>
      <c r="N9808" s="17" t="str">
        <f>IF(SalesData[[#This Row],[Profit]]&gt;0,"Profit","Loss")</f>
        <v>Profit</v>
      </c>
    </row>
    <row r="9809" spans="1:14" x14ac:dyDescent="0.25">
      <c r="A9809" s="1">
        <v>43085</v>
      </c>
      <c r="B9809" s="3">
        <f t="shared" si="459"/>
        <v>2017</v>
      </c>
      <c r="C9809" s="3">
        <f t="shared" si="460"/>
        <v>12</v>
      </c>
      <c r="D9809" t="s">
        <v>301</v>
      </c>
      <c r="E9809" t="str">
        <f t="shared" si="461"/>
        <v>Rick Bensley20171216</v>
      </c>
      <c r="F9809">
        <f>IF(COUNTIF($E$2:E9809, E9809) = 1, MAX($F$1:F9808) + 1, INDEX($F$1:F9808, MATCH(E9809, $E$1:E9808, 0)))</f>
        <v>4897</v>
      </c>
      <c r="G9809" t="s">
        <v>27</v>
      </c>
      <c r="H9809" t="s">
        <v>11</v>
      </c>
      <c r="I9809" t="s">
        <v>12</v>
      </c>
      <c r="J9809" t="s">
        <v>441</v>
      </c>
      <c r="K9809" s="17">
        <v>13.36</v>
      </c>
      <c r="L9809" s="17">
        <v>2</v>
      </c>
      <c r="M9809" s="17">
        <v>6.41</v>
      </c>
      <c r="N9809" s="17" t="str">
        <f>IF(SalesData[[#This Row],[Profit]]&gt;0,"Profit","Loss")</f>
        <v>Profit</v>
      </c>
    </row>
    <row r="9810" spans="1:14" x14ac:dyDescent="0.25">
      <c r="A9810" s="1">
        <v>43085</v>
      </c>
      <c r="B9810" s="3">
        <f t="shared" si="459"/>
        <v>2017</v>
      </c>
      <c r="C9810" s="3">
        <f t="shared" si="460"/>
        <v>12</v>
      </c>
      <c r="D9810" t="s">
        <v>301</v>
      </c>
      <c r="E9810" t="str">
        <f t="shared" si="461"/>
        <v>Rick Bensley20171216</v>
      </c>
      <c r="F9810">
        <f>IF(COUNTIF($E$2:E9810, E9810) = 1, MAX($F$1:F9809) + 1, INDEX($F$1:F9809, MATCH(E9810, $E$1:E9809, 0)))</f>
        <v>4897</v>
      </c>
      <c r="G9810" t="s">
        <v>27</v>
      </c>
      <c r="H9810" t="s">
        <v>11</v>
      </c>
      <c r="I9810" t="s">
        <v>18</v>
      </c>
      <c r="J9810" t="s">
        <v>1060</v>
      </c>
      <c r="K9810" s="17">
        <v>158.9</v>
      </c>
      <c r="L9810" s="17">
        <v>5</v>
      </c>
      <c r="M9810" s="17">
        <v>7.95</v>
      </c>
      <c r="N9810" s="17" t="str">
        <f>IF(SalesData[[#This Row],[Profit]]&gt;0,"Profit","Loss")</f>
        <v>Profit</v>
      </c>
    </row>
    <row r="9811" spans="1:14" x14ac:dyDescent="0.25">
      <c r="A9811" s="1">
        <v>43085</v>
      </c>
      <c r="B9811" s="3">
        <f t="shared" si="459"/>
        <v>2017</v>
      </c>
      <c r="C9811" s="3">
        <f t="shared" si="460"/>
        <v>12</v>
      </c>
      <c r="D9811" t="s">
        <v>2147</v>
      </c>
      <c r="E9811" t="str">
        <f t="shared" si="461"/>
        <v>Kalyca Meade20171216</v>
      </c>
      <c r="F9811">
        <f>IF(COUNTIF($E$2:E9811, E9811) = 1, MAX($F$1:F9810) + 1, INDEX($F$1:F9810, MATCH(E9811, $E$1:E9810, 0)))</f>
        <v>4898</v>
      </c>
      <c r="G9811" t="s">
        <v>27</v>
      </c>
      <c r="H9811" t="s">
        <v>11</v>
      </c>
      <c r="I9811" t="s">
        <v>20</v>
      </c>
      <c r="J9811" t="s">
        <v>1490</v>
      </c>
      <c r="K9811" s="17">
        <v>5.98</v>
      </c>
      <c r="L9811" s="17">
        <v>2</v>
      </c>
      <c r="M9811" s="17">
        <v>2.2400000000000002</v>
      </c>
      <c r="N9811" s="17" t="str">
        <f>IF(SalesData[[#This Row],[Profit]]&gt;0,"Profit","Loss")</f>
        <v>Profit</v>
      </c>
    </row>
    <row r="9812" spans="1:14" x14ac:dyDescent="0.25">
      <c r="A9812" s="1">
        <v>43085</v>
      </c>
      <c r="B9812" s="3">
        <f t="shared" si="459"/>
        <v>2017</v>
      </c>
      <c r="C9812" s="3">
        <f t="shared" si="460"/>
        <v>12</v>
      </c>
      <c r="D9812" t="s">
        <v>2147</v>
      </c>
      <c r="E9812" t="str">
        <f t="shared" si="461"/>
        <v>Kalyca Meade20171216</v>
      </c>
      <c r="F9812">
        <f>IF(COUNTIF($E$2:E9812, E9812) = 1, MAX($F$1:F9811) + 1, INDEX($F$1:F9811, MATCH(E9812, $E$1:E9811, 0)))</f>
        <v>4898</v>
      </c>
      <c r="G9812" t="s">
        <v>27</v>
      </c>
      <c r="H9812" t="s">
        <v>39</v>
      </c>
      <c r="I9812" t="s">
        <v>52</v>
      </c>
      <c r="J9812" t="s">
        <v>1874</v>
      </c>
      <c r="K9812" s="17">
        <v>189.95</v>
      </c>
      <c r="L9812" s="17">
        <v>5</v>
      </c>
      <c r="M9812" s="17">
        <v>45.59</v>
      </c>
      <c r="N9812" s="17" t="str">
        <f>IF(SalesData[[#This Row],[Profit]]&gt;0,"Profit","Loss")</f>
        <v>Profit</v>
      </c>
    </row>
    <row r="9813" spans="1:14" x14ac:dyDescent="0.25">
      <c r="A9813" s="1">
        <v>43085</v>
      </c>
      <c r="B9813" s="3">
        <f t="shared" si="459"/>
        <v>2017</v>
      </c>
      <c r="C9813" s="3">
        <f t="shared" si="460"/>
        <v>12</v>
      </c>
      <c r="D9813" t="s">
        <v>2147</v>
      </c>
      <c r="E9813" t="str">
        <f t="shared" si="461"/>
        <v>Kalyca Meade20171216</v>
      </c>
      <c r="F9813">
        <f>IF(COUNTIF($E$2:E9813, E9813) = 1, MAX($F$1:F9812) + 1, INDEX($F$1:F9812, MATCH(E9813, $E$1:E9812, 0)))</f>
        <v>4898</v>
      </c>
      <c r="G9813" t="s">
        <v>27</v>
      </c>
      <c r="H9813" t="s">
        <v>39</v>
      </c>
      <c r="I9813" t="s">
        <v>52</v>
      </c>
      <c r="J9813" t="s">
        <v>2278</v>
      </c>
      <c r="K9813" s="17">
        <v>149.94999999999999</v>
      </c>
      <c r="L9813" s="17">
        <v>5</v>
      </c>
      <c r="M9813" s="17">
        <v>31.49</v>
      </c>
      <c r="N9813" s="17" t="str">
        <f>IF(SalesData[[#This Row],[Profit]]&gt;0,"Profit","Loss")</f>
        <v>Profit</v>
      </c>
    </row>
    <row r="9814" spans="1:14" x14ac:dyDescent="0.25">
      <c r="A9814" s="1">
        <v>43085</v>
      </c>
      <c r="B9814" s="3">
        <f t="shared" si="459"/>
        <v>2017</v>
      </c>
      <c r="C9814" s="3">
        <f t="shared" si="460"/>
        <v>12</v>
      </c>
      <c r="D9814" t="s">
        <v>2147</v>
      </c>
      <c r="E9814" t="str">
        <f t="shared" si="461"/>
        <v>Kalyca Meade20171216</v>
      </c>
      <c r="F9814">
        <f>IF(COUNTIF($E$2:E9814, E9814) = 1, MAX($F$1:F9813) + 1, INDEX($F$1:F9813, MATCH(E9814, $E$1:E9813, 0)))</f>
        <v>4898</v>
      </c>
      <c r="G9814" t="s">
        <v>27</v>
      </c>
      <c r="H9814" t="s">
        <v>11</v>
      </c>
      <c r="I9814" t="s">
        <v>24</v>
      </c>
      <c r="J9814" t="s">
        <v>2676</v>
      </c>
      <c r="K9814" s="17">
        <v>29.95</v>
      </c>
      <c r="L9814" s="17">
        <v>5</v>
      </c>
      <c r="M9814" s="17">
        <v>8.69</v>
      </c>
      <c r="N9814" s="17" t="str">
        <f>IF(SalesData[[#This Row],[Profit]]&gt;0,"Profit","Loss")</f>
        <v>Profit</v>
      </c>
    </row>
    <row r="9815" spans="1:14" x14ac:dyDescent="0.25">
      <c r="A9815" s="1">
        <v>43085</v>
      </c>
      <c r="B9815" s="3">
        <f t="shared" si="459"/>
        <v>2017</v>
      </c>
      <c r="C9815" s="3">
        <f t="shared" si="460"/>
        <v>12</v>
      </c>
      <c r="D9815" t="s">
        <v>2147</v>
      </c>
      <c r="E9815" t="str">
        <f t="shared" si="461"/>
        <v>Kalyca Meade20171216</v>
      </c>
      <c r="F9815">
        <f>IF(COUNTIF($E$2:E9815, E9815) = 1, MAX($F$1:F9814) + 1, INDEX($F$1:F9814, MATCH(E9815, $E$1:E9814, 0)))</f>
        <v>4898</v>
      </c>
      <c r="G9815" t="s">
        <v>27</v>
      </c>
      <c r="H9815" t="s">
        <v>11</v>
      </c>
      <c r="I9815" t="s">
        <v>16</v>
      </c>
      <c r="J9815" t="s">
        <v>1542</v>
      </c>
      <c r="K9815" s="17">
        <v>44.4</v>
      </c>
      <c r="L9815" s="17">
        <v>3</v>
      </c>
      <c r="M9815" s="17">
        <v>22.2</v>
      </c>
      <c r="N9815" s="17" t="str">
        <f>IF(SalesData[[#This Row],[Profit]]&gt;0,"Profit","Loss")</f>
        <v>Profit</v>
      </c>
    </row>
    <row r="9816" spans="1:14" x14ac:dyDescent="0.25">
      <c r="A9816" s="1">
        <v>43086</v>
      </c>
      <c r="B9816" s="3">
        <f t="shared" si="459"/>
        <v>2017</v>
      </c>
      <c r="C9816" s="3">
        <f t="shared" si="460"/>
        <v>12</v>
      </c>
      <c r="D9816" t="s">
        <v>1263</v>
      </c>
      <c r="E9816" t="str">
        <f t="shared" si="461"/>
        <v>Logan Currie20171217</v>
      </c>
      <c r="F9816">
        <f>IF(COUNTIF($E$2:E9816, E9816) = 1, MAX($F$1:F9815) + 1, INDEX($F$1:F9815, MATCH(E9816, $E$1:E9815, 0)))</f>
        <v>4899</v>
      </c>
      <c r="G9816" t="s">
        <v>10</v>
      </c>
      <c r="H9816" t="s">
        <v>11</v>
      </c>
      <c r="I9816" t="s">
        <v>92</v>
      </c>
      <c r="J9816" t="s">
        <v>1415</v>
      </c>
      <c r="K9816" s="17">
        <v>66.28</v>
      </c>
      <c r="L9816" s="17">
        <v>2</v>
      </c>
      <c r="M9816" s="17">
        <v>-178.97</v>
      </c>
      <c r="N9816" s="17" t="str">
        <f>IF(SalesData[[#This Row],[Profit]]&gt;0,"Profit","Loss")</f>
        <v>Loss</v>
      </c>
    </row>
    <row r="9817" spans="1:14" x14ac:dyDescent="0.25">
      <c r="A9817" s="1">
        <v>43086</v>
      </c>
      <c r="B9817" s="3">
        <f t="shared" si="459"/>
        <v>2017</v>
      </c>
      <c r="C9817" s="3">
        <f t="shared" si="460"/>
        <v>12</v>
      </c>
      <c r="D9817" t="s">
        <v>1263</v>
      </c>
      <c r="E9817" t="str">
        <f t="shared" si="461"/>
        <v>Logan Currie20171217</v>
      </c>
      <c r="F9817">
        <f>IF(COUNTIF($E$2:E9817, E9817) = 1, MAX($F$1:F9816) + 1, INDEX($F$1:F9816, MATCH(E9817, $E$1:E9816, 0)))</f>
        <v>4899</v>
      </c>
      <c r="G9817" t="s">
        <v>27</v>
      </c>
      <c r="H9817" t="s">
        <v>11</v>
      </c>
      <c r="I9817" t="s">
        <v>20</v>
      </c>
      <c r="J9817" t="s">
        <v>113</v>
      </c>
      <c r="K9817" s="17">
        <v>15.24</v>
      </c>
      <c r="L9817" s="17">
        <v>5</v>
      </c>
      <c r="M9817" s="17">
        <v>5.14</v>
      </c>
      <c r="N9817" s="17" t="str">
        <f>IF(SalesData[[#This Row],[Profit]]&gt;0,"Profit","Loss")</f>
        <v>Profit</v>
      </c>
    </row>
    <row r="9818" spans="1:14" x14ac:dyDescent="0.25">
      <c r="A9818" s="1">
        <v>43086</v>
      </c>
      <c r="B9818" s="3">
        <f t="shared" si="459"/>
        <v>2017</v>
      </c>
      <c r="C9818" s="3">
        <f t="shared" si="460"/>
        <v>12</v>
      </c>
      <c r="D9818" t="s">
        <v>1263</v>
      </c>
      <c r="E9818" t="str">
        <f t="shared" si="461"/>
        <v>Logan Currie20171217</v>
      </c>
      <c r="F9818">
        <f>IF(COUNTIF($E$2:E9818, E9818) = 1, MAX($F$1:F9817) + 1, INDEX($F$1:F9817, MATCH(E9818, $E$1:E9817, 0)))</f>
        <v>4899</v>
      </c>
      <c r="G9818" t="s">
        <v>27</v>
      </c>
      <c r="H9818" t="s">
        <v>11</v>
      </c>
      <c r="I9818" t="s">
        <v>12</v>
      </c>
      <c r="J9818" t="s">
        <v>1987</v>
      </c>
      <c r="K9818" s="17">
        <v>13.23</v>
      </c>
      <c r="L9818" s="17">
        <v>3</v>
      </c>
      <c r="M9818" s="17">
        <v>6.09</v>
      </c>
      <c r="N9818" s="17" t="str">
        <f>IF(SalesData[[#This Row],[Profit]]&gt;0,"Profit","Loss")</f>
        <v>Profit</v>
      </c>
    </row>
    <row r="9819" spans="1:14" x14ac:dyDescent="0.25">
      <c r="A9819" s="1">
        <v>43086</v>
      </c>
      <c r="B9819" s="3">
        <f t="shared" si="459"/>
        <v>2017</v>
      </c>
      <c r="C9819" s="3">
        <f t="shared" si="460"/>
        <v>12</v>
      </c>
      <c r="D9819" t="s">
        <v>228</v>
      </c>
      <c r="E9819" t="str">
        <f t="shared" si="461"/>
        <v>Hallie Redmond20171217</v>
      </c>
      <c r="F9819">
        <f>IF(COUNTIF($E$2:E9819, E9819) = 1, MAX($F$1:F9818) + 1, INDEX($F$1:F9818, MATCH(E9819, $E$1:E9818, 0)))</f>
        <v>4900</v>
      </c>
      <c r="G9819" t="s">
        <v>27</v>
      </c>
      <c r="H9819" t="s">
        <v>11</v>
      </c>
      <c r="I9819" t="s">
        <v>20</v>
      </c>
      <c r="J9819" t="s">
        <v>222</v>
      </c>
      <c r="K9819" s="17">
        <v>11.81</v>
      </c>
      <c r="L9819" s="17">
        <v>2</v>
      </c>
      <c r="M9819" s="17">
        <v>4.28</v>
      </c>
      <c r="N9819" s="17" t="str">
        <f>IF(SalesData[[#This Row],[Profit]]&gt;0,"Profit","Loss")</f>
        <v>Profit</v>
      </c>
    </row>
    <row r="9820" spans="1:14" x14ac:dyDescent="0.25">
      <c r="A9820" s="1">
        <v>43086</v>
      </c>
      <c r="B9820" s="3">
        <f t="shared" si="459"/>
        <v>2017</v>
      </c>
      <c r="C9820" s="3">
        <f t="shared" si="460"/>
        <v>12</v>
      </c>
      <c r="D9820" t="s">
        <v>230</v>
      </c>
      <c r="E9820" t="str">
        <f t="shared" si="461"/>
        <v>Vicky Freymann20171217</v>
      </c>
      <c r="F9820">
        <f>IF(COUNTIF($E$2:E9820, E9820) = 1, MAX($F$1:F9819) + 1, INDEX($F$1:F9819, MATCH(E9820, $E$1:E9819, 0)))</f>
        <v>4901</v>
      </c>
      <c r="G9820" t="s">
        <v>129</v>
      </c>
      <c r="H9820" t="s">
        <v>11</v>
      </c>
      <c r="I9820" t="s">
        <v>12</v>
      </c>
      <c r="J9820" t="s">
        <v>2551</v>
      </c>
      <c r="K9820" s="17">
        <v>28.16</v>
      </c>
      <c r="L9820" s="17">
        <v>4</v>
      </c>
      <c r="M9820" s="17">
        <v>13.24</v>
      </c>
      <c r="N9820" s="17" t="str">
        <f>IF(SalesData[[#This Row],[Profit]]&gt;0,"Profit","Loss")</f>
        <v>Profit</v>
      </c>
    </row>
    <row r="9821" spans="1:14" x14ac:dyDescent="0.25">
      <c r="A9821" s="1">
        <v>43086</v>
      </c>
      <c r="B9821" s="3">
        <f t="shared" si="459"/>
        <v>2017</v>
      </c>
      <c r="C9821" s="3">
        <f t="shared" si="460"/>
        <v>12</v>
      </c>
      <c r="D9821" t="s">
        <v>587</v>
      </c>
      <c r="E9821" t="str">
        <f t="shared" si="461"/>
        <v>Arianne Irving20171217</v>
      </c>
      <c r="F9821">
        <f>IF(COUNTIF($E$2:E9821, E9821) = 1, MAX($F$1:F9820) + 1, INDEX($F$1:F9820, MATCH(E9821, $E$1:E9820, 0)))</f>
        <v>4902</v>
      </c>
      <c r="G9821" t="s">
        <v>55</v>
      </c>
      <c r="H9821" t="s">
        <v>34</v>
      </c>
      <c r="I9821" t="s">
        <v>35</v>
      </c>
      <c r="J9821" t="s">
        <v>2404</v>
      </c>
      <c r="K9821" s="17">
        <v>504.9</v>
      </c>
      <c r="L9821" s="17">
        <v>5</v>
      </c>
      <c r="M9821" s="17">
        <v>80.78</v>
      </c>
      <c r="N9821" s="17" t="str">
        <f>IF(SalesData[[#This Row],[Profit]]&gt;0,"Profit","Loss")</f>
        <v>Profit</v>
      </c>
    </row>
    <row r="9822" spans="1:14" x14ac:dyDescent="0.25">
      <c r="A9822" s="1">
        <v>43086</v>
      </c>
      <c r="B9822" s="3">
        <f t="shared" si="459"/>
        <v>2017</v>
      </c>
      <c r="C9822" s="3">
        <f t="shared" si="460"/>
        <v>12</v>
      </c>
      <c r="D9822" t="s">
        <v>2111</v>
      </c>
      <c r="E9822" t="str">
        <f t="shared" si="461"/>
        <v>Giulietta Baptist20171217</v>
      </c>
      <c r="F9822">
        <f>IF(COUNTIF($E$2:E9822, E9822) = 1, MAX($F$1:F9821) + 1, INDEX($F$1:F9821, MATCH(E9822, $E$1:E9821, 0)))</f>
        <v>4903</v>
      </c>
      <c r="G9822" t="s">
        <v>55</v>
      </c>
      <c r="H9822" t="s">
        <v>11</v>
      </c>
      <c r="I9822" t="s">
        <v>18</v>
      </c>
      <c r="J9822" t="s">
        <v>1549</v>
      </c>
      <c r="K9822" s="17">
        <v>544.38</v>
      </c>
      <c r="L9822" s="17">
        <v>3</v>
      </c>
      <c r="M9822" s="17">
        <v>157.87</v>
      </c>
      <c r="N9822" s="17" t="str">
        <f>IF(SalesData[[#This Row],[Profit]]&gt;0,"Profit","Loss")</f>
        <v>Profit</v>
      </c>
    </row>
    <row r="9823" spans="1:14" x14ac:dyDescent="0.25">
      <c r="A9823" s="1">
        <v>43086</v>
      </c>
      <c r="B9823" s="3">
        <f t="shared" si="459"/>
        <v>2017</v>
      </c>
      <c r="C9823" s="3">
        <f t="shared" si="460"/>
        <v>12</v>
      </c>
      <c r="D9823" t="s">
        <v>967</v>
      </c>
      <c r="E9823" t="str">
        <f t="shared" si="461"/>
        <v>Christine Abelman20171217</v>
      </c>
      <c r="F9823">
        <f>IF(COUNTIF($E$2:E9823, E9823) = 1, MAX($F$1:F9822) + 1, INDEX($F$1:F9822, MATCH(E9823, $E$1:E9822, 0)))</f>
        <v>4904</v>
      </c>
      <c r="G9823" t="s">
        <v>27</v>
      </c>
      <c r="H9823" t="s">
        <v>11</v>
      </c>
      <c r="I9823" t="s">
        <v>18</v>
      </c>
      <c r="J9823" t="s">
        <v>2148</v>
      </c>
      <c r="K9823" s="17">
        <v>481.32</v>
      </c>
      <c r="L9823" s="17">
        <v>4</v>
      </c>
      <c r="M9823" s="17">
        <v>125.14</v>
      </c>
      <c r="N9823" s="17" t="str">
        <f>IF(SalesData[[#This Row],[Profit]]&gt;0,"Profit","Loss")</f>
        <v>Profit</v>
      </c>
    </row>
    <row r="9824" spans="1:14" x14ac:dyDescent="0.25">
      <c r="A9824" s="1">
        <v>43086</v>
      </c>
      <c r="B9824" s="3">
        <f t="shared" si="459"/>
        <v>2017</v>
      </c>
      <c r="C9824" s="3">
        <f t="shared" si="460"/>
        <v>12</v>
      </c>
      <c r="D9824" t="s">
        <v>967</v>
      </c>
      <c r="E9824" t="str">
        <f t="shared" si="461"/>
        <v>Christine Abelman20171217</v>
      </c>
      <c r="F9824">
        <f>IF(COUNTIF($E$2:E9824, E9824) = 1, MAX($F$1:F9823) + 1, INDEX($F$1:F9823, MATCH(E9824, $E$1:E9823, 0)))</f>
        <v>4904</v>
      </c>
      <c r="G9824" t="s">
        <v>27</v>
      </c>
      <c r="H9824" t="s">
        <v>11</v>
      </c>
      <c r="I9824" t="s">
        <v>200</v>
      </c>
      <c r="J9824" t="s">
        <v>2080</v>
      </c>
      <c r="K9824" s="17">
        <v>13.98</v>
      </c>
      <c r="L9824" s="17">
        <v>1</v>
      </c>
      <c r="M9824" s="17">
        <v>3.63</v>
      </c>
      <c r="N9824" s="17" t="str">
        <f>IF(SalesData[[#This Row],[Profit]]&gt;0,"Profit","Loss")</f>
        <v>Profit</v>
      </c>
    </row>
    <row r="9825" spans="1:14" x14ac:dyDescent="0.25">
      <c r="A9825" s="1">
        <v>43086</v>
      </c>
      <c r="B9825" s="3">
        <f t="shared" si="459"/>
        <v>2017</v>
      </c>
      <c r="C9825" s="3">
        <f t="shared" si="460"/>
        <v>12</v>
      </c>
      <c r="D9825" t="s">
        <v>1196</v>
      </c>
      <c r="E9825" t="str">
        <f t="shared" si="461"/>
        <v>Annie Thurman20171217</v>
      </c>
      <c r="F9825">
        <f>IF(COUNTIF($E$2:E9825, E9825) = 1, MAX($F$1:F9824) + 1, INDEX($F$1:F9824, MATCH(E9825, $E$1:E9824, 0)))</f>
        <v>4905</v>
      </c>
      <c r="G9825" t="s">
        <v>149</v>
      </c>
      <c r="H9825" t="s">
        <v>11</v>
      </c>
      <c r="I9825" t="s">
        <v>18</v>
      </c>
      <c r="J9825" t="s">
        <v>753</v>
      </c>
      <c r="K9825" s="17">
        <v>166.72</v>
      </c>
      <c r="L9825" s="17">
        <v>2</v>
      </c>
      <c r="M9825" s="17">
        <v>41.68</v>
      </c>
      <c r="N9825" s="17" t="str">
        <f>IF(SalesData[[#This Row],[Profit]]&gt;0,"Profit","Loss")</f>
        <v>Profit</v>
      </c>
    </row>
    <row r="9826" spans="1:14" x14ac:dyDescent="0.25">
      <c r="A9826" s="1">
        <v>43086</v>
      </c>
      <c r="B9826" s="3">
        <f t="shared" si="459"/>
        <v>2017</v>
      </c>
      <c r="C9826" s="3">
        <f t="shared" si="460"/>
        <v>12</v>
      </c>
      <c r="D9826" t="s">
        <v>1196</v>
      </c>
      <c r="E9826" t="str">
        <f t="shared" si="461"/>
        <v>Annie Thurman20171217</v>
      </c>
      <c r="F9826">
        <f>IF(COUNTIF($E$2:E9826, E9826) = 1, MAX($F$1:F9825) + 1, INDEX($F$1:F9825, MATCH(E9826, $E$1:E9825, 0)))</f>
        <v>4905</v>
      </c>
      <c r="G9826" t="s">
        <v>149</v>
      </c>
      <c r="H9826" t="s">
        <v>11</v>
      </c>
      <c r="I9826" t="s">
        <v>20</v>
      </c>
      <c r="J9826" t="s">
        <v>263</v>
      </c>
      <c r="K9826" s="17">
        <v>24.82</v>
      </c>
      <c r="L9826" s="17">
        <v>3</v>
      </c>
      <c r="M9826" s="17">
        <v>8.3800000000000008</v>
      </c>
      <c r="N9826" s="17" t="str">
        <f>IF(SalesData[[#This Row],[Profit]]&gt;0,"Profit","Loss")</f>
        <v>Profit</v>
      </c>
    </row>
    <row r="9827" spans="1:14" x14ac:dyDescent="0.25">
      <c r="A9827" s="1">
        <v>43086</v>
      </c>
      <c r="B9827" s="3">
        <f t="shared" si="459"/>
        <v>2017</v>
      </c>
      <c r="C9827" s="3">
        <f t="shared" si="460"/>
        <v>12</v>
      </c>
      <c r="D9827" t="s">
        <v>1196</v>
      </c>
      <c r="E9827" t="str">
        <f t="shared" si="461"/>
        <v>Annie Thurman20171217</v>
      </c>
      <c r="F9827">
        <f>IF(COUNTIF($E$2:E9827, E9827) = 1, MAX($F$1:F9826) + 1, INDEX($F$1:F9826, MATCH(E9827, $E$1:E9826, 0)))</f>
        <v>4905</v>
      </c>
      <c r="G9827" t="s">
        <v>149</v>
      </c>
      <c r="H9827" t="s">
        <v>34</v>
      </c>
      <c r="I9827" t="s">
        <v>47</v>
      </c>
      <c r="J9827" t="s">
        <v>678</v>
      </c>
      <c r="K9827" s="17">
        <v>124.36</v>
      </c>
      <c r="L9827" s="17">
        <v>2</v>
      </c>
      <c r="M9827" s="17">
        <v>27.36</v>
      </c>
      <c r="N9827" s="17" t="str">
        <f>IF(SalesData[[#This Row],[Profit]]&gt;0,"Profit","Loss")</f>
        <v>Profit</v>
      </c>
    </row>
    <row r="9828" spans="1:14" x14ac:dyDescent="0.25">
      <c r="A9828" s="1">
        <v>43086</v>
      </c>
      <c r="B9828" s="3">
        <f t="shared" si="459"/>
        <v>2017</v>
      </c>
      <c r="C9828" s="3">
        <f t="shared" si="460"/>
        <v>12</v>
      </c>
      <c r="D9828" t="s">
        <v>2205</v>
      </c>
      <c r="E9828" t="str">
        <f t="shared" si="461"/>
        <v>Dave Poirier20171217</v>
      </c>
      <c r="F9828">
        <f>IF(COUNTIF($E$2:E9828, E9828) = 1, MAX($F$1:F9827) + 1, INDEX($F$1:F9827, MATCH(E9828, $E$1:E9827, 0)))</f>
        <v>4906</v>
      </c>
      <c r="G9828" t="s">
        <v>157</v>
      </c>
      <c r="H9828" t="s">
        <v>11</v>
      </c>
      <c r="I9828" t="s">
        <v>18</v>
      </c>
      <c r="J9828" t="s">
        <v>464</v>
      </c>
      <c r="K9828" s="17">
        <v>32.56</v>
      </c>
      <c r="L9828" s="17">
        <v>2</v>
      </c>
      <c r="M9828" s="17">
        <v>8.4700000000000006</v>
      </c>
      <c r="N9828" s="17" t="str">
        <f>IF(SalesData[[#This Row],[Profit]]&gt;0,"Profit","Loss")</f>
        <v>Profit</v>
      </c>
    </row>
    <row r="9829" spans="1:14" x14ac:dyDescent="0.25">
      <c r="A9829" s="1">
        <v>43087</v>
      </c>
      <c r="B9829" s="3">
        <f t="shared" si="459"/>
        <v>2017</v>
      </c>
      <c r="C9829" s="3">
        <f t="shared" si="460"/>
        <v>12</v>
      </c>
      <c r="D9829" t="s">
        <v>889</v>
      </c>
      <c r="E9829" t="str">
        <f t="shared" si="461"/>
        <v>Russell Applegate20171218</v>
      </c>
      <c r="F9829">
        <f>IF(COUNTIF($E$2:E9829, E9829) = 1, MAX($F$1:F9828) + 1, INDEX($F$1:F9828, MATCH(E9829, $E$1:E9828, 0)))</f>
        <v>4907</v>
      </c>
      <c r="G9829" t="s">
        <v>27</v>
      </c>
      <c r="H9829" t="s">
        <v>11</v>
      </c>
      <c r="I9829" t="s">
        <v>20</v>
      </c>
      <c r="J9829" t="s">
        <v>1896</v>
      </c>
      <c r="K9829" s="17">
        <v>46.67</v>
      </c>
      <c r="L9829" s="17">
        <v>2</v>
      </c>
      <c r="M9829" s="17">
        <v>16.34</v>
      </c>
      <c r="N9829" s="17" t="str">
        <f>IF(SalesData[[#This Row],[Profit]]&gt;0,"Profit","Loss")</f>
        <v>Profit</v>
      </c>
    </row>
    <row r="9830" spans="1:14" x14ac:dyDescent="0.25">
      <c r="A9830" s="1">
        <v>43087</v>
      </c>
      <c r="B9830" s="3">
        <f t="shared" si="459"/>
        <v>2017</v>
      </c>
      <c r="C9830" s="3">
        <f t="shared" si="460"/>
        <v>12</v>
      </c>
      <c r="D9830" t="s">
        <v>889</v>
      </c>
      <c r="E9830" t="str">
        <f t="shared" si="461"/>
        <v>Russell Applegate20171218</v>
      </c>
      <c r="F9830">
        <f>IF(COUNTIF($E$2:E9830, E9830) = 1, MAX($F$1:F9829) + 1, INDEX($F$1:F9829, MATCH(E9830, $E$1:E9829, 0)))</f>
        <v>4907</v>
      </c>
      <c r="G9830" t="s">
        <v>27</v>
      </c>
      <c r="H9830" t="s">
        <v>34</v>
      </c>
      <c r="I9830" t="s">
        <v>74</v>
      </c>
      <c r="J9830" t="s">
        <v>2719</v>
      </c>
      <c r="K9830" s="17">
        <v>119.83</v>
      </c>
      <c r="L9830" s="17">
        <v>1</v>
      </c>
      <c r="M9830" s="17">
        <v>-12.69</v>
      </c>
      <c r="N9830" s="17" t="str">
        <f>IF(SalesData[[#This Row],[Profit]]&gt;0,"Profit","Loss")</f>
        <v>Loss</v>
      </c>
    </row>
    <row r="9831" spans="1:14" x14ac:dyDescent="0.25">
      <c r="A9831" s="1">
        <v>43087</v>
      </c>
      <c r="B9831" s="3">
        <f t="shared" si="459"/>
        <v>2017</v>
      </c>
      <c r="C9831" s="3">
        <f t="shared" si="460"/>
        <v>12</v>
      </c>
      <c r="D9831" t="s">
        <v>889</v>
      </c>
      <c r="E9831" t="str">
        <f t="shared" si="461"/>
        <v>Russell Applegate20171218</v>
      </c>
      <c r="F9831">
        <f>IF(COUNTIF($E$2:E9831, E9831) = 1, MAX($F$1:F9830) + 1, INDEX($F$1:F9830, MATCH(E9831, $E$1:E9830, 0)))</f>
        <v>4907</v>
      </c>
      <c r="G9831" t="s">
        <v>27</v>
      </c>
      <c r="H9831" t="s">
        <v>39</v>
      </c>
      <c r="I9831" t="s">
        <v>52</v>
      </c>
      <c r="J9831" t="s">
        <v>1476</v>
      </c>
      <c r="K9831" s="17">
        <v>119.98</v>
      </c>
      <c r="L9831" s="17">
        <v>2</v>
      </c>
      <c r="M9831" s="17">
        <v>57.59</v>
      </c>
      <c r="N9831" s="17" t="str">
        <f>IF(SalesData[[#This Row],[Profit]]&gt;0,"Profit","Loss")</f>
        <v>Profit</v>
      </c>
    </row>
    <row r="9832" spans="1:14" x14ac:dyDescent="0.25">
      <c r="A9832" s="1">
        <v>43087</v>
      </c>
      <c r="B9832" s="3">
        <f t="shared" si="459"/>
        <v>2017</v>
      </c>
      <c r="C9832" s="3">
        <f t="shared" si="460"/>
        <v>12</v>
      </c>
      <c r="D9832" t="s">
        <v>2396</v>
      </c>
      <c r="E9832" t="str">
        <f t="shared" si="461"/>
        <v>Doug Jacobs20171218</v>
      </c>
      <c r="F9832">
        <f>IF(COUNTIF($E$2:E9832, E9832) = 1, MAX($F$1:F9831) + 1, INDEX($F$1:F9831, MATCH(E9832, $E$1:E9831, 0)))</f>
        <v>4908</v>
      </c>
      <c r="G9832" t="s">
        <v>149</v>
      </c>
      <c r="H9832" t="s">
        <v>11</v>
      </c>
      <c r="I9832" t="s">
        <v>24</v>
      </c>
      <c r="J9832" t="s">
        <v>207</v>
      </c>
      <c r="K9832" s="17">
        <v>38.82</v>
      </c>
      <c r="L9832" s="17">
        <v>6</v>
      </c>
      <c r="M9832" s="17">
        <v>17.47</v>
      </c>
      <c r="N9832" s="17" t="str">
        <f>IF(SalesData[[#This Row],[Profit]]&gt;0,"Profit","Loss")</f>
        <v>Profit</v>
      </c>
    </row>
    <row r="9833" spans="1:14" x14ac:dyDescent="0.25">
      <c r="A9833" s="1">
        <v>43087</v>
      </c>
      <c r="B9833" s="3">
        <f t="shared" si="459"/>
        <v>2017</v>
      </c>
      <c r="C9833" s="3">
        <f t="shared" si="460"/>
        <v>12</v>
      </c>
      <c r="D9833" t="s">
        <v>2396</v>
      </c>
      <c r="E9833" t="str">
        <f t="shared" si="461"/>
        <v>Doug Jacobs20171218</v>
      </c>
      <c r="F9833">
        <f>IF(COUNTIF($E$2:E9833, E9833) = 1, MAX($F$1:F9832) + 1, INDEX($F$1:F9832, MATCH(E9833, $E$1:E9832, 0)))</f>
        <v>4908</v>
      </c>
      <c r="G9833" t="s">
        <v>149</v>
      </c>
      <c r="H9833" t="s">
        <v>34</v>
      </c>
      <c r="I9833" t="s">
        <v>35</v>
      </c>
      <c r="J9833" t="s">
        <v>1772</v>
      </c>
      <c r="K9833" s="17">
        <v>1141.94</v>
      </c>
      <c r="L9833" s="17">
        <v>9</v>
      </c>
      <c r="M9833" s="17">
        <v>139.57</v>
      </c>
      <c r="N9833" s="17" t="str">
        <f>IF(SalesData[[#This Row],[Profit]]&gt;0,"Profit","Loss")</f>
        <v>Profit</v>
      </c>
    </row>
    <row r="9834" spans="1:14" x14ac:dyDescent="0.25">
      <c r="A9834" s="1">
        <v>43087</v>
      </c>
      <c r="B9834" s="3">
        <f t="shared" si="459"/>
        <v>2017</v>
      </c>
      <c r="C9834" s="3">
        <f t="shared" si="460"/>
        <v>12</v>
      </c>
      <c r="D9834" t="s">
        <v>2396</v>
      </c>
      <c r="E9834" t="str">
        <f t="shared" si="461"/>
        <v>Doug Jacobs20171218</v>
      </c>
      <c r="F9834">
        <f>IF(COUNTIF($E$2:E9834, E9834) = 1, MAX($F$1:F9833) + 1, INDEX($F$1:F9833, MATCH(E9834, $E$1:E9833, 0)))</f>
        <v>4908</v>
      </c>
      <c r="G9834" t="s">
        <v>149</v>
      </c>
      <c r="H9834" t="s">
        <v>11</v>
      </c>
      <c r="I9834" t="s">
        <v>92</v>
      </c>
      <c r="J9834" t="s">
        <v>1296</v>
      </c>
      <c r="K9834" s="17">
        <v>1704.56</v>
      </c>
      <c r="L9834" s="17">
        <v>13</v>
      </c>
      <c r="M9834" s="17">
        <v>511.37</v>
      </c>
      <c r="N9834" s="17" t="str">
        <f>IF(SalesData[[#This Row],[Profit]]&gt;0,"Profit","Loss")</f>
        <v>Profit</v>
      </c>
    </row>
    <row r="9835" spans="1:14" x14ac:dyDescent="0.25">
      <c r="A9835" s="1">
        <v>43087</v>
      </c>
      <c r="B9835" s="3">
        <f t="shared" si="459"/>
        <v>2017</v>
      </c>
      <c r="C9835" s="3">
        <f t="shared" si="460"/>
        <v>12</v>
      </c>
      <c r="D9835" t="s">
        <v>2396</v>
      </c>
      <c r="E9835" t="str">
        <f t="shared" si="461"/>
        <v>Doug Jacobs20171218</v>
      </c>
      <c r="F9835">
        <f>IF(COUNTIF($E$2:E9835, E9835) = 1, MAX($F$1:F9834) + 1, INDEX($F$1:F9834, MATCH(E9835, $E$1:E9834, 0)))</f>
        <v>4908</v>
      </c>
      <c r="G9835" t="s">
        <v>149</v>
      </c>
      <c r="H9835" t="s">
        <v>11</v>
      </c>
      <c r="I9835" t="s">
        <v>24</v>
      </c>
      <c r="J9835" t="s">
        <v>2516</v>
      </c>
      <c r="K9835" s="17">
        <v>3.2</v>
      </c>
      <c r="L9835" s="17">
        <v>2</v>
      </c>
      <c r="M9835" s="17">
        <v>1.38</v>
      </c>
      <c r="N9835" s="17" t="str">
        <f>IF(SalesData[[#This Row],[Profit]]&gt;0,"Profit","Loss")</f>
        <v>Profit</v>
      </c>
    </row>
    <row r="9836" spans="1:14" x14ac:dyDescent="0.25">
      <c r="A9836" s="1">
        <v>43087</v>
      </c>
      <c r="B9836" s="3">
        <f t="shared" si="459"/>
        <v>2017</v>
      </c>
      <c r="C9836" s="3">
        <f t="shared" si="460"/>
        <v>12</v>
      </c>
      <c r="D9836" t="s">
        <v>824</v>
      </c>
      <c r="E9836" t="str">
        <f t="shared" si="461"/>
        <v>Duane Benoit20171218</v>
      </c>
      <c r="F9836">
        <f>IF(COUNTIF($E$2:E9836, E9836) = 1, MAX($F$1:F9835) + 1, INDEX($F$1:F9835, MATCH(E9836, $E$1:E9835, 0)))</f>
        <v>4909</v>
      </c>
      <c r="G9836" t="s">
        <v>149</v>
      </c>
      <c r="H9836" t="s">
        <v>34</v>
      </c>
      <c r="I9836" t="s">
        <v>47</v>
      </c>
      <c r="J9836" t="s">
        <v>2000</v>
      </c>
      <c r="K9836" s="17">
        <v>18.96</v>
      </c>
      <c r="L9836" s="17">
        <v>2</v>
      </c>
      <c r="M9836" s="17">
        <v>8.5299999999999994</v>
      </c>
      <c r="N9836" s="17" t="str">
        <f>IF(SalesData[[#This Row],[Profit]]&gt;0,"Profit","Loss")</f>
        <v>Profit</v>
      </c>
    </row>
    <row r="9837" spans="1:14" x14ac:dyDescent="0.25">
      <c r="A9837" s="1">
        <v>43087</v>
      </c>
      <c r="B9837" s="3">
        <f t="shared" si="459"/>
        <v>2017</v>
      </c>
      <c r="C9837" s="3">
        <f t="shared" si="460"/>
        <v>12</v>
      </c>
      <c r="D9837" t="s">
        <v>915</v>
      </c>
      <c r="E9837" t="str">
        <f t="shared" si="461"/>
        <v>Emily Phan20171218</v>
      </c>
      <c r="F9837">
        <f>IF(COUNTIF($E$2:E9837, E9837) = 1, MAX($F$1:F9836) + 1, INDEX($F$1:F9836, MATCH(E9837, $E$1:E9836, 0)))</f>
        <v>4910</v>
      </c>
      <c r="G9837" t="s">
        <v>27</v>
      </c>
      <c r="H9837" t="s">
        <v>11</v>
      </c>
      <c r="I9837" t="s">
        <v>24</v>
      </c>
      <c r="J9837" t="s">
        <v>105</v>
      </c>
      <c r="K9837" s="17">
        <v>6.63</v>
      </c>
      <c r="L9837" s="17">
        <v>3</v>
      </c>
      <c r="M9837" s="17">
        <v>1.79</v>
      </c>
      <c r="N9837" s="17" t="str">
        <f>IF(SalesData[[#This Row],[Profit]]&gt;0,"Profit","Loss")</f>
        <v>Profit</v>
      </c>
    </row>
    <row r="9838" spans="1:14" x14ac:dyDescent="0.25">
      <c r="A9838" s="1">
        <v>43087</v>
      </c>
      <c r="B9838" s="3">
        <f t="shared" si="459"/>
        <v>2017</v>
      </c>
      <c r="C9838" s="3">
        <f t="shared" si="460"/>
        <v>12</v>
      </c>
      <c r="D9838" t="s">
        <v>915</v>
      </c>
      <c r="E9838" t="str">
        <f t="shared" si="461"/>
        <v>Emily Phan20171218</v>
      </c>
      <c r="F9838">
        <f>IF(COUNTIF($E$2:E9838, E9838) = 1, MAX($F$1:F9837) + 1, INDEX($F$1:F9837, MATCH(E9838, $E$1:E9837, 0)))</f>
        <v>4910</v>
      </c>
      <c r="G9838" t="s">
        <v>27</v>
      </c>
      <c r="H9838" t="s">
        <v>11</v>
      </c>
      <c r="I9838" t="s">
        <v>12</v>
      </c>
      <c r="J9838" t="s">
        <v>2272</v>
      </c>
      <c r="K9838" s="17">
        <v>12.96</v>
      </c>
      <c r="L9838" s="17">
        <v>2</v>
      </c>
      <c r="M9838" s="17">
        <v>6.22</v>
      </c>
      <c r="N9838" s="17" t="str">
        <f>IF(SalesData[[#This Row],[Profit]]&gt;0,"Profit","Loss")</f>
        <v>Profit</v>
      </c>
    </row>
    <row r="9839" spans="1:14" x14ac:dyDescent="0.25">
      <c r="A9839" s="1">
        <v>43087</v>
      </c>
      <c r="B9839" s="3">
        <f t="shared" si="459"/>
        <v>2017</v>
      </c>
      <c r="C9839" s="3">
        <f t="shared" si="460"/>
        <v>12</v>
      </c>
      <c r="D9839" t="s">
        <v>915</v>
      </c>
      <c r="E9839" t="str">
        <f t="shared" si="461"/>
        <v>Emily Phan20171218</v>
      </c>
      <c r="F9839">
        <f>IF(COUNTIF($E$2:E9839, E9839) = 1, MAX($F$1:F9838) + 1, INDEX($F$1:F9838, MATCH(E9839, $E$1:E9838, 0)))</f>
        <v>4910</v>
      </c>
      <c r="G9839" t="s">
        <v>27</v>
      </c>
      <c r="H9839" t="s">
        <v>11</v>
      </c>
      <c r="I9839" t="s">
        <v>12</v>
      </c>
      <c r="J9839" t="s">
        <v>524</v>
      </c>
      <c r="K9839" s="17">
        <v>32.4</v>
      </c>
      <c r="L9839" s="17">
        <v>5</v>
      </c>
      <c r="M9839" s="17">
        <v>15.55</v>
      </c>
      <c r="N9839" s="17" t="str">
        <f>IF(SalesData[[#This Row],[Profit]]&gt;0,"Profit","Loss")</f>
        <v>Profit</v>
      </c>
    </row>
    <row r="9840" spans="1:14" x14ac:dyDescent="0.25">
      <c r="A9840" s="1">
        <v>43087</v>
      </c>
      <c r="B9840" s="3">
        <f t="shared" si="459"/>
        <v>2017</v>
      </c>
      <c r="C9840" s="3">
        <f t="shared" si="460"/>
        <v>12</v>
      </c>
      <c r="D9840" t="s">
        <v>558</v>
      </c>
      <c r="E9840" t="str">
        <f t="shared" si="461"/>
        <v>Aaron Hawkins20171218</v>
      </c>
      <c r="F9840">
        <f>IF(COUNTIF($E$2:E9840, E9840) = 1, MAX($F$1:F9839) + 1, INDEX($F$1:F9839, MATCH(E9840, $E$1:E9839, 0)))</f>
        <v>4911</v>
      </c>
      <c r="G9840" t="s">
        <v>23</v>
      </c>
      <c r="H9840" t="s">
        <v>11</v>
      </c>
      <c r="I9840" t="s">
        <v>24</v>
      </c>
      <c r="J9840" t="s">
        <v>338</v>
      </c>
      <c r="K9840" s="17">
        <v>18.7</v>
      </c>
      <c r="L9840" s="17">
        <v>7</v>
      </c>
      <c r="M9840" s="17">
        <v>2.34</v>
      </c>
      <c r="N9840" s="17" t="str">
        <f>IF(SalesData[[#This Row],[Profit]]&gt;0,"Profit","Loss")</f>
        <v>Profit</v>
      </c>
    </row>
    <row r="9841" spans="1:14" x14ac:dyDescent="0.25">
      <c r="A9841" s="1">
        <v>43087</v>
      </c>
      <c r="B9841" s="3">
        <f t="shared" si="459"/>
        <v>2017</v>
      </c>
      <c r="C9841" s="3">
        <f t="shared" si="460"/>
        <v>12</v>
      </c>
      <c r="D9841" t="s">
        <v>2578</v>
      </c>
      <c r="E9841" t="str">
        <f t="shared" si="461"/>
        <v>Alex Grayson20171218</v>
      </c>
      <c r="F9841">
        <f>IF(COUNTIF($E$2:E9841, E9841) = 1, MAX($F$1:F9840) + 1, INDEX($F$1:F9840, MATCH(E9841, $E$1:E9840, 0)))</f>
        <v>4912</v>
      </c>
      <c r="G9841" t="s">
        <v>245</v>
      </c>
      <c r="H9841" t="s">
        <v>11</v>
      </c>
      <c r="I9841" t="s">
        <v>24</v>
      </c>
      <c r="J9841" t="s">
        <v>1624</v>
      </c>
      <c r="K9841" s="17">
        <v>12.67</v>
      </c>
      <c r="L9841" s="17">
        <v>9</v>
      </c>
      <c r="M9841" s="17">
        <v>1.43</v>
      </c>
      <c r="N9841" s="17" t="str">
        <f>IF(SalesData[[#This Row],[Profit]]&gt;0,"Profit","Loss")</f>
        <v>Profit</v>
      </c>
    </row>
    <row r="9842" spans="1:14" x14ac:dyDescent="0.25">
      <c r="A9842" s="1">
        <v>43087</v>
      </c>
      <c r="B9842" s="3">
        <f t="shared" si="459"/>
        <v>2017</v>
      </c>
      <c r="C9842" s="3">
        <f t="shared" si="460"/>
        <v>12</v>
      </c>
      <c r="D9842" t="s">
        <v>2385</v>
      </c>
      <c r="E9842" t="str">
        <f t="shared" si="461"/>
        <v>Tonja Turnell20171218</v>
      </c>
      <c r="F9842">
        <f>IF(COUNTIF($E$2:E9842, E9842) = 1, MAX($F$1:F9841) + 1, INDEX($F$1:F9841, MATCH(E9842, $E$1:E9841, 0)))</f>
        <v>4913</v>
      </c>
      <c r="G9842" t="s">
        <v>27</v>
      </c>
      <c r="H9842" t="s">
        <v>11</v>
      </c>
      <c r="I9842" t="s">
        <v>24</v>
      </c>
      <c r="J9842" t="s">
        <v>632</v>
      </c>
      <c r="K9842" s="17">
        <v>5.76</v>
      </c>
      <c r="L9842" s="17">
        <v>2</v>
      </c>
      <c r="M9842" s="17">
        <v>1.67</v>
      </c>
      <c r="N9842" s="17" t="str">
        <f>IF(SalesData[[#This Row],[Profit]]&gt;0,"Profit","Loss")</f>
        <v>Profit</v>
      </c>
    </row>
    <row r="9843" spans="1:14" x14ac:dyDescent="0.25">
      <c r="A9843" s="1">
        <v>43087</v>
      </c>
      <c r="B9843" s="3">
        <f t="shared" si="459"/>
        <v>2017</v>
      </c>
      <c r="C9843" s="3">
        <f t="shared" si="460"/>
        <v>12</v>
      </c>
      <c r="D9843" t="s">
        <v>1423</v>
      </c>
      <c r="E9843" t="str">
        <f t="shared" si="461"/>
        <v>Beth Paige20171218</v>
      </c>
      <c r="F9843">
        <f>IF(COUNTIF($E$2:E9843, E9843) = 1, MAX($F$1:F9842) + 1, INDEX($F$1:F9842, MATCH(E9843, $E$1:E9842, 0)))</f>
        <v>4914</v>
      </c>
      <c r="G9843" t="s">
        <v>78</v>
      </c>
      <c r="H9843" t="s">
        <v>11</v>
      </c>
      <c r="I9843" t="s">
        <v>20</v>
      </c>
      <c r="J9843" t="s">
        <v>467</v>
      </c>
      <c r="K9843" s="17">
        <v>7.24</v>
      </c>
      <c r="L9843" s="17">
        <v>3</v>
      </c>
      <c r="M9843" s="17">
        <v>-6.03</v>
      </c>
      <c r="N9843" s="17" t="str">
        <f>IF(SalesData[[#This Row],[Profit]]&gt;0,"Profit","Loss")</f>
        <v>Loss</v>
      </c>
    </row>
    <row r="9844" spans="1:14" x14ac:dyDescent="0.25">
      <c r="A9844" s="1">
        <v>43087</v>
      </c>
      <c r="B9844" s="3">
        <f t="shared" si="459"/>
        <v>2017</v>
      </c>
      <c r="C9844" s="3">
        <f t="shared" si="460"/>
        <v>12</v>
      </c>
      <c r="D9844" t="s">
        <v>1423</v>
      </c>
      <c r="E9844" t="str">
        <f t="shared" si="461"/>
        <v>Beth Paige20171218</v>
      </c>
      <c r="F9844">
        <f>IF(COUNTIF($E$2:E9844, E9844) = 1, MAX($F$1:F9843) + 1, INDEX($F$1:F9843, MATCH(E9844, $E$1:E9843, 0)))</f>
        <v>4914</v>
      </c>
      <c r="G9844" t="s">
        <v>78</v>
      </c>
      <c r="H9844" t="s">
        <v>11</v>
      </c>
      <c r="I9844" t="s">
        <v>43</v>
      </c>
      <c r="J9844" t="s">
        <v>1246</v>
      </c>
      <c r="K9844" s="17">
        <v>4.82</v>
      </c>
      <c r="L9844" s="17">
        <v>3</v>
      </c>
      <c r="M9844" s="17">
        <v>1.75</v>
      </c>
      <c r="N9844" s="17" t="str">
        <f>IF(SalesData[[#This Row],[Profit]]&gt;0,"Profit","Loss")</f>
        <v>Profit</v>
      </c>
    </row>
    <row r="9845" spans="1:14" x14ac:dyDescent="0.25">
      <c r="A9845" s="1">
        <v>43087</v>
      </c>
      <c r="B9845" s="3">
        <f t="shared" si="459"/>
        <v>2017</v>
      </c>
      <c r="C9845" s="3">
        <f t="shared" si="460"/>
        <v>12</v>
      </c>
      <c r="D9845" t="s">
        <v>1423</v>
      </c>
      <c r="E9845" t="str">
        <f t="shared" si="461"/>
        <v>Beth Paige20171218</v>
      </c>
      <c r="F9845">
        <f>IF(COUNTIF($E$2:E9845, E9845) = 1, MAX($F$1:F9844) + 1, INDEX($F$1:F9844, MATCH(E9845, $E$1:E9844, 0)))</f>
        <v>4914</v>
      </c>
      <c r="G9845" t="s">
        <v>78</v>
      </c>
      <c r="H9845" t="s">
        <v>11</v>
      </c>
      <c r="I9845" t="s">
        <v>12</v>
      </c>
      <c r="J9845" t="s">
        <v>1773</v>
      </c>
      <c r="K9845" s="17">
        <v>91.36</v>
      </c>
      <c r="L9845" s="17">
        <v>5</v>
      </c>
      <c r="M9845" s="17">
        <v>29.69</v>
      </c>
      <c r="N9845" s="17" t="str">
        <f>IF(SalesData[[#This Row],[Profit]]&gt;0,"Profit","Loss")</f>
        <v>Profit</v>
      </c>
    </row>
    <row r="9846" spans="1:14" x14ac:dyDescent="0.25">
      <c r="A9846" s="1">
        <v>43087</v>
      </c>
      <c r="B9846" s="3">
        <f t="shared" si="459"/>
        <v>2017</v>
      </c>
      <c r="C9846" s="3">
        <f t="shared" si="460"/>
        <v>12</v>
      </c>
      <c r="D9846" t="s">
        <v>1423</v>
      </c>
      <c r="E9846" t="str">
        <f t="shared" si="461"/>
        <v>Beth Paige20171218</v>
      </c>
      <c r="F9846">
        <f>IF(COUNTIF($E$2:E9846, E9846) = 1, MAX($F$1:F9845) + 1, INDEX($F$1:F9845, MATCH(E9846, $E$1:E9845, 0)))</f>
        <v>4914</v>
      </c>
      <c r="G9846" t="s">
        <v>78</v>
      </c>
      <c r="H9846" t="s">
        <v>11</v>
      </c>
      <c r="I9846" t="s">
        <v>92</v>
      </c>
      <c r="J9846" t="s">
        <v>2007</v>
      </c>
      <c r="K9846" s="17">
        <v>130.11000000000001</v>
      </c>
      <c r="L9846" s="17">
        <v>2</v>
      </c>
      <c r="M9846" s="17">
        <v>13.01</v>
      </c>
      <c r="N9846" s="17" t="str">
        <f>IF(SalesData[[#This Row],[Profit]]&gt;0,"Profit","Loss")</f>
        <v>Profit</v>
      </c>
    </row>
    <row r="9847" spans="1:14" x14ac:dyDescent="0.25">
      <c r="A9847" s="1">
        <v>43087</v>
      </c>
      <c r="B9847" s="3">
        <f t="shared" si="459"/>
        <v>2017</v>
      </c>
      <c r="C9847" s="3">
        <f t="shared" si="460"/>
        <v>12</v>
      </c>
      <c r="D9847" t="s">
        <v>2439</v>
      </c>
      <c r="E9847" t="str">
        <f t="shared" si="461"/>
        <v>Harold Engle20171218</v>
      </c>
      <c r="F9847">
        <f>IF(COUNTIF($E$2:E9847, E9847) = 1, MAX($F$1:F9846) + 1, INDEX($F$1:F9846, MATCH(E9847, $E$1:E9846, 0)))</f>
        <v>4915</v>
      </c>
      <c r="G9847" t="s">
        <v>157</v>
      </c>
      <c r="H9847" t="s">
        <v>34</v>
      </c>
      <c r="I9847" t="s">
        <v>47</v>
      </c>
      <c r="J9847" t="s">
        <v>956</v>
      </c>
      <c r="K9847" s="17">
        <v>99.95</v>
      </c>
      <c r="L9847" s="17">
        <v>5</v>
      </c>
      <c r="M9847" s="17">
        <v>22.99</v>
      </c>
      <c r="N9847" s="17" t="str">
        <f>IF(SalesData[[#This Row],[Profit]]&gt;0,"Profit","Loss")</f>
        <v>Profit</v>
      </c>
    </row>
    <row r="9848" spans="1:14" x14ac:dyDescent="0.25">
      <c r="A9848" s="1">
        <v>43087</v>
      </c>
      <c r="B9848" s="3">
        <f t="shared" si="459"/>
        <v>2017</v>
      </c>
      <c r="C9848" s="3">
        <f t="shared" si="460"/>
        <v>12</v>
      </c>
      <c r="D9848" t="s">
        <v>2439</v>
      </c>
      <c r="E9848" t="str">
        <f t="shared" si="461"/>
        <v>Harold Engle20171218</v>
      </c>
      <c r="F9848">
        <f>IF(COUNTIF($E$2:E9848, E9848) = 1, MAX($F$1:F9847) + 1, INDEX($F$1:F9847, MATCH(E9848, $E$1:E9847, 0)))</f>
        <v>4915</v>
      </c>
      <c r="G9848" t="s">
        <v>157</v>
      </c>
      <c r="H9848" t="s">
        <v>39</v>
      </c>
      <c r="I9848" t="s">
        <v>52</v>
      </c>
      <c r="J9848" t="s">
        <v>1441</v>
      </c>
      <c r="K9848" s="17">
        <v>29.34</v>
      </c>
      <c r="L9848" s="17">
        <v>3</v>
      </c>
      <c r="M9848" s="17">
        <v>10.86</v>
      </c>
      <c r="N9848" s="17" t="str">
        <f>IF(SalesData[[#This Row],[Profit]]&gt;0,"Profit","Loss")</f>
        <v>Profit</v>
      </c>
    </row>
    <row r="9849" spans="1:14" x14ac:dyDescent="0.25">
      <c r="A9849" s="1">
        <v>43088</v>
      </c>
      <c r="B9849" s="3">
        <f t="shared" si="459"/>
        <v>2017</v>
      </c>
      <c r="C9849" s="3">
        <f t="shared" si="460"/>
        <v>12</v>
      </c>
      <c r="D9849" t="s">
        <v>77</v>
      </c>
      <c r="E9849" t="str">
        <f t="shared" si="461"/>
        <v>Michael Moore20171219</v>
      </c>
      <c r="F9849">
        <f>IF(COUNTIF($E$2:E9849, E9849) = 1, MAX($F$1:F9848) + 1, INDEX($F$1:F9848, MATCH(E9849, $E$1:E9848, 0)))</f>
        <v>4916</v>
      </c>
      <c r="G9849" t="s">
        <v>27</v>
      </c>
      <c r="H9849" t="s">
        <v>11</v>
      </c>
      <c r="I9849" t="s">
        <v>20</v>
      </c>
      <c r="J9849" t="s">
        <v>2218</v>
      </c>
      <c r="K9849" s="17">
        <v>36.67</v>
      </c>
      <c r="L9849" s="17">
        <v>2</v>
      </c>
      <c r="M9849" s="17">
        <v>11.46</v>
      </c>
      <c r="N9849" s="17" t="str">
        <f>IF(SalesData[[#This Row],[Profit]]&gt;0,"Profit","Loss")</f>
        <v>Profit</v>
      </c>
    </row>
    <row r="9850" spans="1:14" x14ac:dyDescent="0.25">
      <c r="A9850" s="1">
        <v>43088</v>
      </c>
      <c r="B9850" s="3">
        <f t="shared" si="459"/>
        <v>2017</v>
      </c>
      <c r="C9850" s="3">
        <f t="shared" si="460"/>
        <v>12</v>
      </c>
      <c r="D9850" t="s">
        <v>1534</v>
      </c>
      <c r="E9850" t="str">
        <f t="shared" si="461"/>
        <v>Amy Cox20171219</v>
      </c>
      <c r="F9850">
        <f>IF(COUNTIF($E$2:E9850, E9850) = 1, MAX($F$1:F9849) + 1, INDEX($F$1:F9849, MATCH(E9850, $E$1:E9849, 0)))</f>
        <v>4917</v>
      </c>
      <c r="G9850" t="s">
        <v>62</v>
      </c>
      <c r="H9850" t="s">
        <v>11</v>
      </c>
      <c r="I9850" t="s">
        <v>200</v>
      </c>
      <c r="J9850" t="s">
        <v>461</v>
      </c>
      <c r="K9850" s="17">
        <v>1665.62</v>
      </c>
      <c r="L9850" s="17">
        <v>2</v>
      </c>
      <c r="M9850" s="17">
        <v>33.31</v>
      </c>
      <c r="N9850" s="17" t="str">
        <f>IF(SalesData[[#This Row],[Profit]]&gt;0,"Profit","Loss")</f>
        <v>Profit</v>
      </c>
    </row>
    <row r="9851" spans="1:14" x14ac:dyDescent="0.25">
      <c r="A9851" s="1">
        <v>43088</v>
      </c>
      <c r="B9851" s="3">
        <f t="shared" si="459"/>
        <v>2017</v>
      </c>
      <c r="C9851" s="3">
        <f t="shared" si="460"/>
        <v>12</v>
      </c>
      <c r="D9851" t="s">
        <v>1813</v>
      </c>
      <c r="E9851" t="str">
        <f t="shared" si="461"/>
        <v>Tony Sayre20171219</v>
      </c>
      <c r="F9851">
        <f>IF(COUNTIF($E$2:E9851, E9851) = 1, MAX($F$1:F9850) + 1, INDEX($F$1:F9850, MATCH(E9851, $E$1:E9850, 0)))</f>
        <v>4918</v>
      </c>
      <c r="G9851" t="s">
        <v>278</v>
      </c>
      <c r="H9851" t="s">
        <v>34</v>
      </c>
      <c r="I9851" t="s">
        <v>47</v>
      </c>
      <c r="J9851" t="s">
        <v>1570</v>
      </c>
      <c r="K9851" s="17">
        <v>13.36</v>
      </c>
      <c r="L9851" s="17">
        <v>5</v>
      </c>
      <c r="M9851" s="17">
        <v>4.01</v>
      </c>
      <c r="N9851" s="17" t="str">
        <f>IF(SalesData[[#This Row],[Profit]]&gt;0,"Profit","Loss")</f>
        <v>Profit</v>
      </c>
    </row>
    <row r="9852" spans="1:14" x14ac:dyDescent="0.25">
      <c r="A9852" s="1">
        <v>43088</v>
      </c>
      <c r="B9852" s="3">
        <f t="shared" si="459"/>
        <v>2017</v>
      </c>
      <c r="C9852" s="3">
        <f t="shared" si="460"/>
        <v>12</v>
      </c>
      <c r="D9852" t="s">
        <v>1813</v>
      </c>
      <c r="E9852" t="str">
        <f t="shared" si="461"/>
        <v>Tony Sayre20171219</v>
      </c>
      <c r="F9852">
        <f>IF(COUNTIF($E$2:E9852, E9852) = 1, MAX($F$1:F9851) + 1, INDEX($F$1:F9851, MATCH(E9852, $E$1:E9851, 0)))</f>
        <v>4918</v>
      </c>
      <c r="G9852" t="s">
        <v>278</v>
      </c>
      <c r="H9852" t="s">
        <v>11</v>
      </c>
      <c r="I9852" t="s">
        <v>18</v>
      </c>
      <c r="J9852" t="s">
        <v>1870</v>
      </c>
      <c r="K9852" s="17">
        <v>78.260000000000005</v>
      </c>
      <c r="L9852" s="17">
        <v>2</v>
      </c>
      <c r="M9852" s="17">
        <v>-17.61</v>
      </c>
      <c r="N9852" s="17" t="str">
        <f>IF(SalesData[[#This Row],[Profit]]&gt;0,"Profit","Loss")</f>
        <v>Loss</v>
      </c>
    </row>
    <row r="9853" spans="1:14" x14ac:dyDescent="0.25">
      <c r="A9853" s="1">
        <v>43088</v>
      </c>
      <c r="B9853" s="3">
        <f t="shared" si="459"/>
        <v>2017</v>
      </c>
      <c r="C9853" s="3">
        <f t="shared" si="460"/>
        <v>12</v>
      </c>
      <c r="D9853" t="s">
        <v>1813</v>
      </c>
      <c r="E9853" t="str">
        <f t="shared" si="461"/>
        <v>Tony Sayre20171219</v>
      </c>
      <c r="F9853">
        <f>IF(COUNTIF($E$2:E9853, E9853) = 1, MAX($F$1:F9852) + 1, INDEX($F$1:F9852, MATCH(E9853, $E$1:E9852, 0)))</f>
        <v>4918</v>
      </c>
      <c r="G9853" t="s">
        <v>278</v>
      </c>
      <c r="H9853" t="s">
        <v>34</v>
      </c>
      <c r="I9853" t="s">
        <v>74</v>
      </c>
      <c r="J9853" t="s">
        <v>1094</v>
      </c>
      <c r="K9853" s="17">
        <v>102.02</v>
      </c>
      <c r="L9853" s="17">
        <v>7</v>
      </c>
      <c r="M9853" s="17">
        <v>-183.63</v>
      </c>
      <c r="N9853" s="17" t="str">
        <f>IF(SalesData[[#This Row],[Profit]]&gt;0,"Profit","Loss")</f>
        <v>Loss</v>
      </c>
    </row>
    <row r="9854" spans="1:14" x14ac:dyDescent="0.25">
      <c r="A9854" s="1">
        <v>43089</v>
      </c>
      <c r="B9854" s="3">
        <f t="shared" si="459"/>
        <v>2017</v>
      </c>
      <c r="C9854" s="3">
        <f t="shared" si="460"/>
        <v>12</v>
      </c>
      <c r="D9854" t="s">
        <v>291</v>
      </c>
      <c r="E9854" t="str">
        <f t="shared" si="461"/>
        <v>Dean Katz20171220</v>
      </c>
      <c r="F9854">
        <f>IF(COUNTIF($E$2:E9854, E9854) = 1, MAX($F$1:F9853) + 1, INDEX($F$1:F9853, MATCH(E9854, $E$1:E9853, 0)))</f>
        <v>4919</v>
      </c>
      <c r="G9854" t="s">
        <v>149</v>
      </c>
      <c r="H9854" t="s">
        <v>11</v>
      </c>
      <c r="I9854" t="s">
        <v>12</v>
      </c>
      <c r="J9854" t="s">
        <v>2195</v>
      </c>
      <c r="K9854" s="17">
        <v>6.48</v>
      </c>
      <c r="L9854" s="17">
        <v>1</v>
      </c>
      <c r="M9854" s="17">
        <v>3.11</v>
      </c>
      <c r="N9854" s="17" t="str">
        <f>IF(SalesData[[#This Row],[Profit]]&gt;0,"Profit","Loss")</f>
        <v>Profit</v>
      </c>
    </row>
    <row r="9855" spans="1:14" x14ac:dyDescent="0.25">
      <c r="A9855" s="1">
        <v>43089</v>
      </c>
      <c r="B9855" s="3">
        <f t="shared" si="459"/>
        <v>2017</v>
      </c>
      <c r="C9855" s="3">
        <f t="shared" si="460"/>
        <v>12</v>
      </c>
      <c r="D9855" t="s">
        <v>291</v>
      </c>
      <c r="E9855" t="str">
        <f t="shared" si="461"/>
        <v>Dean Katz20171220</v>
      </c>
      <c r="F9855">
        <f>IF(COUNTIF($E$2:E9855, E9855) = 1, MAX($F$1:F9854) + 1, INDEX($F$1:F9854, MATCH(E9855, $E$1:E9854, 0)))</f>
        <v>4919</v>
      </c>
      <c r="G9855" t="s">
        <v>149</v>
      </c>
      <c r="H9855" t="s">
        <v>11</v>
      </c>
      <c r="I9855" t="s">
        <v>20</v>
      </c>
      <c r="J9855" t="s">
        <v>184</v>
      </c>
      <c r="K9855" s="17">
        <v>6.98</v>
      </c>
      <c r="L9855" s="17">
        <v>1</v>
      </c>
      <c r="M9855" s="17">
        <v>2.36</v>
      </c>
      <c r="N9855" s="17" t="str">
        <f>IF(SalesData[[#This Row],[Profit]]&gt;0,"Profit","Loss")</f>
        <v>Profit</v>
      </c>
    </row>
    <row r="9856" spans="1:14" x14ac:dyDescent="0.25">
      <c r="A9856" s="1">
        <v>43089</v>
      </c>
      <c r="B9856" s="3">
        <f t="shared" si="459"/>
        <v>2017</v>
      </c>
      <c r="C9856" s="3">
        <f t="shared" si="460"/>
        <v>12</v>
      </c>
      <c r="D9856" t="s">
        <v>1746</v>
      </c>
      <c r="E9856" t="str">
        <f t="shared" si="461"/>
        <v>David Kendrick20171220</v>
      </c>
      <c r="F9856">
        <f>IF(COUNTIF($E$2:E9856, E9856) = 1, MAX($F$1:F9855) + 1, INDEX($F$1:F9855, MATCH(E9856, $E$1:E9855, 0)))</f>
        <v>4920</v>
      </c>
      <c r="G9856" t="s">
        <v>149</v>
      </c>
      <c r="H9856" t="s">
        <v>11</v>
      </c>
      <c r="I9856" t="s">
        <v>12</v>
      </c>
      <c r="J9856" t="s">
        <v>2220</v>
      </c>
      <c r="K9856" s="17">
        <v>279.89999999999998</v>
      </c>
      <c r="L9856" s="17">
        <v>5</v>
      </c>
      <c r="M9856" s="17">
        <v>137.15</v>
      </c>
      <c r="N9856" s="17" t="str">
        <f>IF(SalesData[[#This Row],[Profit]]&gt;0,"Profit","Loss")</f>
        <v>Profit</v>
      </c>
    </row>
    <row r="9857" spans="1:14" x14ac:dyDescent="0.25">
      <c r="A9857" s="1">
        <v>43089</v>
      </c>
      <c r="B9857" s="3">
        <f t="shared" si="459"/>
        <v>2017</v>
      </c>
      <c r="C9857" s="3">
        <f t="shared" si="460"/>
        <v>12</v>
      </c>
      <c r="D9857" t="s">
        <v>1746</v>
      </c>
      <c r="E9857" t="str">
        <f t="shared" si="461"/>
        <v>David Kendrick20171220</v>
      </c>
      <c r="F9857">
        <f>IF(COUNTIF($E$2:E9857, E9857) = 1, MAX($F$1:F9856) + 1, INDEX($F$1:F9856, MATCH(E9857, $E$1:E9856, 0)))</f>
        <v>4920</v>
      </c>
      <c r="G9857" t="s">
        <v>149</v>
      </c>
      <c r="H9857" t="s">
        <v>11</v>
      </c>
      <c r="I9857" t="s">
        <v>20</v>
      </c>
      <c r="J9857" t="s">
        <v>1029</v>
      </c>
      <c r="K9857" s="17">
        <v>50.35</v>
      </c>
      <c r="L9857" s="17">
        <v>3</v>
      </c>
      <c r="M9857" s="17">
        <v>17.62</v>
      </c>
      <c r="N9857" s="17" t="str">
        <f>IF(SalesData[[#This Row],[Profit]]&gt;0,"Profit","Loss")</f>
        <v>Profit</v>
      </c>
    </row>
    <row r="9858" spans="1:14" x14ac:dyDescent="0.25">
      <c r="A9858" s="1">
        <v>43089</v>
      </c>
      <c r="B9858" s="3">
        <f t="shared" ref="B9858:B9921" si="462">YEAR(A9858)</f>
        <v>2017</v>
      </c>
      <c r="C9858" s="3">
        <f t="shared" ref="C9858:C9921" si="463">MONTH(A9858)</f>
        <v>12</v>
      </c>
      <c r="D9858" t="s">
        <v>1746</v>
      </c>
      <c r="E9858" t="str">
        <f t="shared" ref="E9858:E9921" si="464">D9858 &amp; TEXT(A9858, "yyyymmdd")</f>
        <v>David Kendrick20171220</v>
      </c>
      <c r="F9858">
        <f>IF(COUNTIF($E$2:E9858, E9858) = 1, MAX($F$1:F9857) + 1, INDEX($F$1:F9857, MATCH(E9858, $E$1:E9857, 0)))</f>
        <v>4920</v>
      </c>
      <c r="G9858" t="s">
        <v>149</v>
      </c>
      <c r="H9858" t="s">
        <v>11</v>
      </c>
      <c r="I9858" t="s">
        <v>12</v>
      </c>
      <c r="J9858" t="s">
        <v>2116</v>
      </c>
      <c r="K9858" s="17">
        <v>34.020000000000003</v>
      </c>
      <c r="L9858" s="17">
        <v>3</v>
      </c>
      <c r="M9858" s="17">
        <v>16.670000000000002</v>
      </c>
      <c r="N9858" s="17" t="str">
        <f>IF(SalesData[[#This Row],[Profit]]&gt;0,"Profit","Loss")</f>
        <v>Profit</v>
      </c>
    </row>
    <row r="9859" spans="1:14" x14ac:dyDescent="0.25">
      <c r="A9859" s="1">
        <v>43090</v>
      </c>
      <c r="B9859" s="3">
        <f t="shared" si="462"/>
        <v>2017</v>
      </c>
      <c r="C9859" s="3">
        <f t="shared" si="463"/>
        <v>12</v>
      </c>
      <c r="D9859" t="s">
        <v>314</v>
      </c>
      <c r="E9859" t="str">
        <f t="shared" si="464"/>
        <v>Bradley Nguyen20171221</v>
      </c>
      <c r="F9859">
        <f>IF(COUNTIF($E$2:E9859, E9859) = 1, MAX($F$1:F9858) + 1, INDEX($F$1:F9858, MATCH(E9859, $E$1:E9858, 0)))</f>
        <v>4921</v>
      </c>
      <c r="G9859" t="s">
        <v>27</v>
      </c>
      <c r="H9859" t="s">
        <v>11</v>
      </c>
      <c r="I9859" t="s">
        <v>24</v>
      </c>
      <c r="J9859" t="s">
        <v>105</v>
      </c>
      <c r="K9859" s="17">
        <v>6.63</v>
      </c>
      <c r="L9859" s="17">
        <v>3</v>
      </c>
      <c r="M9859" s="17">
        <v>1.79</v>
      </c>
      <c r="N9859" s="17" t="str">
        <f>IF(SalesData[[#This Row],[Profit]]&gt;0,"Profit","Loss")</f>
        <v>Profit</v>
      </c>
    </row>
    <row r="9860" spans="1:14" x14ac:dyDescent="0.25">
      <c r="A9860" s="1">
        <v>43090</v>
      </c>
      <c r="B9860" s="3">
        <f t="shared" si="462"/>
        <v>2017</v>
      </c>
      <c r="C9860" s="3">
        <f t="shared" si="463"/>
        <v>12</v>
      </c>
      <c r="D9860" t="s">
        <v>314</v>
      </c>
      <c r="E9860" t="str">
        <f t="shared" si="464"/>
        <v>Bradley Nguyen20171221</v>
      </c>
      <c r="F9860">
        <f>IF(COUNTIF($E$2:E9860, E9860) = 1, MAX($F$1:F9859) + 1, INDEX($F$1:F9859, MATCH(E9860, $E$1:E9859, 0)))</f>
        <v>4921</v>
      </c>
      <c r="G9860" t="s">
        <v>27</v>
      </c>
      <c r="H9860" t="s">
        <v>11</v>
      </c>
      <c r="I9860" t="s">
        <v>24</v>
      </c>
      <c r="J9860" t="s">
        <v>706</v>
      </c>
      <c r="K9860" s="17">
        <v>5.88</v>
      </c>
      <c r="L9860" s="17">
        <v>2</v>
      </c>
      <c r="M9860" s="17">
        <v>1.71</v>
      </c>
      <c r="N9860" s="17" t="str">
        <f>IF(SalesData[[#This Row],[Profit]]&gt;0,"Profit","Loss")</f>
        <v>Profit</v>
      </c>
    </row>
    <row r="9861" spans="1:14" x14ac:dyDescent="0.25">
      <c r="A9861" s="1">
        <v>43090</v>
      </c>
      <c r="B9861" s="3">
        <f t="shared" si="462"/>
        <v>2017</v>
      </c>
      <c r="C9861" s="3">
        <f t="shared" si="463"/>
        <v>12</v>
      </c>
      <c r="D9861" t="s">
        <v>1891</v>
      </c>
      <c r="E9861" t="str">
        <f t="shared" si="464"/>
        <v>Yana Sorensen20171221</v>
      </c>
      <c r="F9861">
        <f>IF(COUNTIF($E$2:E9861, E9861) = 1, MAX($F$1:F9860) + 1, INDEX($F$1:F9860, MATCH(E9861, $E$1:E9860, 0)))</f>
        <v>4922</v>
      </c>
      <c r="G9861" t="s">
        <v>27</v>
      </c>
      <c r="H9861" t="s">
        <v>11</v>
      </c>
      <c r="I9861" t="s">
        <v>18</v>
      </c>
      <c r="J9861" t="s">
        <v>974</v>
      </c>
      <c r="K9861" s="17">
        <v>1000.02</v>
      </c>
      <c r="L9861" s="17">
        <v>7</v>
      </c>
      <c r="M9861" s="17">
        <v>290.01</v>
      </c>
      <c r="N9861" s="17" t="str">
        <f>IF(SalesData[[#This Row],[Profit]]&gt;0,"Profit","Loss")</f>
        <v>Profit</v>
      </c>
    </row>
    <row r="9862" spans="1:14" x14ac:dyDescent="0.25">
      <c r="A9862" s="1">
        <v>43090</v>
      </c>
      <c r="B9862" s="3">
        <f t="shared" si="462"/>
        <v>2017</v>
      </c>
      <c r="C9862" s="3">
        <f t="shared" si="463"/>
        <v>12</v>
      </c>
      <c r="D9862" t="s">
        <v>1968</v>
      </c>
      <c r="E9862" t="str">
        <f t="shared" si="464"/>
        <v>Dean Braden20171221</v>
      </c>
      <c r="F9862">
        <f>IF(COUNTIF($E$2:E9862, E9862) = 1, MAX($F$1:F9861) + 1, INDEX($F$1:F9861, MATCH(E9862, $E$1:E9861, 0)))</f>
        <v>4923</v>
      </c>
      <c r="G9862" t="s">
        <v>177</v>
      </c>
      <c r="H9862" t="s">
        <v>39</v>
      </c>
      <c r="I9862" t="s">
        <v>40</v>
      </c>
      <c r="J9862" t="s">
        <v>138</v>
      </c>
      <c r="K9862" s="17">
        <v>281.97000000000003</v>
      </c>
      <c r="L9862" s="17">
        <v>3</v>
      </c>
      <c r="M9862" s="17">
        <v>78.95</v>
      </c>
      <c r="N9862" s="17" t="str">
        <f>IF(SalesData[[#This Row],[Profit]]&gt;0,"Profit","Loss")</f>
        <v>Profit</v>
      </c>
    </row>
    <row r="9863" spans="1:14" x14ac:dyDescent="0.25">
      <c r="A9863" s="1">
        <v>43090</v>
      </c>
      <c r="B9863" s="3">
        <f t="shared" si="462"/>
        <v>2017</v>
      </c>
      <c r="C9863" s="3">
        <f t="shared" si="463"/>
        <v>12</v>
      </c>
      <c r="D9863" t="s">
        <v>1968</v>
      </c>
      <c r="E9863" t="str">
        <f t="shared" si="464"/>
        <v>Dean Braden20171221</v>
      </c>
      <c r="F9863">
        <f>IF(COUNTIF($E$2:E9863, E9863) = 1, MAX($F$1:F9862) + 1, INDEX($F$1:F9862, MATCH(E9863, $E$1:E9862, 0)))</f>
        <v>4923</v>
      </c>
      <c r="G9863" t="s">
        <v>177</v>
      </c>
      <c r="H9863" t="s">
        <v>11</v>
      </c>
      <c r="I9863" t="s">
        <v>200</v>
      </c>
      <c r="J9863" t="s">
        <v>1458</v>
      </c>
      <c r="K9863" s="17">
        <v>69.5</v>
      </c>
      <c r="L9863" s="17">
        <v>5</v>
      </c>
      <c r="M9863" s="17">
        <v>20.16</v>
      </c>
      <c r="N9863" s="17" t="str">
        <f>IF(SalesData[[#This Row],[Profit]]&gt;0,"Profit","Loss")</f>
        <v>Profit</v>
      </c>
    </row>
    <row r="9864" spans="1:14" x14ac:dyDescent="0.25">
      <c r="A9864" s="1">
        <v>43090</v>
      </c>
      <c r="B9864" s="3">
        <f t="shared" si="462"/>
        <v>2017</v>
      </c>
      <c r="C9864" s="3">
        <f t="shared" si="463"/>
        <v>12</v>
      </c>
      <c r="D9864" t="s">
        <v>1968</v>
      </c>
      <c r="E9864" t="str">
        <f t="shared" si="464"/>
        <v>Dean Braden20171221</v>
      </c>
      <c r="F9864">
        <f>IF(COUNTIF($E$2:E9864, E9864) = 1, MAX($F$1:F9863) + 1, INDEX($F$1:F9863, MATCH(E9864, $E$1:E9863, 0)))</f>
        <v>4923</v>
      </c>
      <c r="G9864" t="s">
        <v>177</v>
      </c>
      <c r="H9864" t="s">
        <v>11</v>
      </c>
      <c r="I9864" t="s">
        <v>12</v>
      </c>
      <c r="J9864" t="s">
        <v>896</v>
      </c>
      <c r="K9864" s="17">
        <v>166.44</v>
      </c>
      <c r="L9864" s="17">
        <v>3</v>
      </c>
      <c r="M9864" s="17">
        <v>79.89</v>
      </c>
      <c r="N9864" s="17" t="str">
        <f>IF(SalesData[[#This Row],[Profit]]&gt;0,"Profit","Loss")</f>
        <v>Profit</v>
      </c>
    </row>
    <row r="9865" spans="1:14" x14ac:dyDescent="0.25">
      <c r="A9865" s="1">
        <v>43090</v>
      </c>
      <c r="B9865" s="3">
        <f t="shared" si="462"/>
        <v>2017</v>
      </c>
      <c r="C9865" s="3">
        <f t="shared" si="463"/>
        <v>12</v>
      </c>
      <c r="D9865" t="s">
        <v>1436</v>
      </c>
      <c r="E9865" t="str">
        <f t="shared" si="464"/>
        <v>Brian Derr20171221</v>
      </c>
      <c r="F9865">
        <f>IF(COUNTIF($E$2:E9865, E9865) = 1, MAX($F$1:F9864) + 1, INDEX($F$1:F9864, MATCH(E9865, $E$1:E9864, 0)))</f>
        <v>4924</v>
      </c>
      <c r="G9865" t="s">
        <v>33</v>
      </c>
      <c r="H9865" t="s">
        <v>39</v>
      </c>
      <c r="I9865" t="s">
        <v>52</v>
      </c>
      <c r="J9865" t="s">
        <v>1985</v>
      </c>
      <c r="K9865" s="17">
        <v>71</v>
      </c>
      <c r="L9865" s="17">
        <v>4</v>
      </c>
      <c r="M9865" s="17">
        <v>27.69</v>
      </c>
      <c r="N9865" s="17" t="str">
        <f>IF(SalesData[[#This Row],[Profit]]&gt;0,"Profit","Loss")</f>
        <v>Profit</v>
      </c>
    </row>
    <row r="9866" spans="1:14" x14ac:dyDescent="0.25">
      <c r="A9866" s="1">
        <v>43090</v>
      </c>
      <c r="B9866" s="3">
        <f t="shared" si="462"/>
        <v>2017</v>
      </c>
      <c r="C9866" s="3">
        <f t="shared" si="463"/>
        <v>12</v>
      </c>
      <c r="D9866" t="s">
        <v>509</v>
      </c>
      <c r="E9866" t="str">
        <f t="shared" si="464"/>
        <v>Sanjit Engle20171221</v>
      </c>
      <c r="F9866">
        <f>IF(COUNTIF($E$2:E9866, E9866) = 1, MAX($F$1:F9865) + 1, INDEX($F$1:F9865, MATCH(E9866, $E$1:E9865, 0)))</f>
        <v>4925</v>
      </c>
      <c r="G9866" t="s">
        <v>27</v>
      </c>
      <c r="H9866" t="s">
        <v>11</v>
      </c>
      <c r="I9866" t="s">
        <v>18</v>
      </c>
      <c r="J9866" t="s">
        <v>1400</v>
      </c>
      <c r="K9866" s="17">
        <v>124.36</v>
      </c>
      <c r="L9866" s="17">
        <v>2</v>
      </c>
      <c r="M9866" s="17">
        <v>33.58</v>
      </c>
      <c r="N9866" s="17" t="str">
        <f>IF(SalesData[[#This Row],[Profit]]&gt;0,"Profit","Loss")</f>
        <v>Profit</v>
      </c>
    </row>
    <row r="9867" spans="1:14" x14ac:dyDescent="0.25">
      <c r="A9867" s="1">
        <v>43090</v>
      </c>
      <c r="B9867" s="3">
        <f t="shared" si="462"/>
        <v>2017</v>
      </c>
      <c r="C9867" s="3">
        <f t="shared" si="463"/>
        <v>12</v>
      </c>
      <c r="D9867" t="s">
        <v>1593</v>
      </c>
      <c r="E9867" t="str">
        <f t="shared" si="464"/>
        <v>Pete Kriz20171221</v>
      </c>
      <c r="F9867">
        <f>IF(COUNTIF($E$2:E9867, E9867) = 1, MAX($F$1:F9866) + 1, INDEX($F$1:F9866, MATCH(E9867, $E$1:E9866, 0)))</f>
        <v>4926</v>
      </c>
      <c r="G9867" t="s">
        <v>70</v>
      </c>
      <c r="H9867" t="s">
        <v>11</v>
      </c>
      <c r="I9867" t="s">
        <v>20</v>
      </c>
      <c r="J9867" t="s">
        <v>2173</v>
      </c>
      <c r="K9867" s="17">
        <v>23.88</v>
      </c>
      <c r="L9867" s="17">
        <v>6</v>
      </c>
      <c r="M9867" s="17">
        <v>11.22</v>
      </c>
      <c r="N9867" s="17" t="str">
        <f>IF(SalesData[[#This Row],[Profit]]&gt;0,"Profit","Loss")</f>
        <v>Profit</v>
      </c>
    </row>
    <row r="9868" spans="1:14" x14ac:dyDescent="0.25">
      <c r="A9868" s="1">
        <v>43090</v>
      </c>
      <c r="B9868" s="3">
        <f t="shared" si="462"/>
        <v>2017</v>
      </c>
      <c r="C9868" s="3">
        <f t="shared" si="463"/>
        <v>12</v>
      </c>
      <c r="D9868" t="s">
        <v>301</v>
      </c>
      <c r="E9868" t="str">
        <f t="shared" si="464"/>
        <v>Rick Bensley20171221</v>
      </c>
      <c r="F9868">
        <f>IF(COUNTIF($E$2:E9868, E9868) = 1, MAX($F$1:F9867) + 1, INDEX($F$1:F9867, MATCH(E9868, $E$1:E9867, 0)))</f>
        <v>4927</v>
      </c>
      <c r="G9868" t="s">
        <v>996</v>
      </c>
      <c r="H9868" t="s">
        <v>34</v>
      </c>
      <c r="I9868" t="s">
        <v>47</v>
      </c>
      <c r="J9868" t="s">
        <v>1015</v>
      </c>
      <c r="K9868" s="17">
        <v>15.92</v>
      </c>
      <c r="L9868" s="17">
        <v>2</v>
      </c>
      <c r="M9868" s="17">
        <v>7</v>
      </c>
      <c r="N9868" s="17" t="str">
        <f>IF(SalesData[[#This Row],[Profit]]&gt;0,"Profit","Loss")</f>
        <v>Profit</v>
      </c>
    </row>
    <row r="9869" spans="1:14" x14ac:dyDescent="0.25">
      <c r="A9869" s="1">
        <v>43090</v>
      </c>
      <c r="B9869" s="3">
        <f t="shared" si="462"/>
        <v>2017</v>
      </c>
      <c r="C9869" s="3">
        <f t="shared" si="463"/>
        <v>12</v>
      </c>
      <c r="D9869" t="s">
        <v>2540</v>
      </c>
      <c r="E9869" t="str">
        <f t="shared" si="464"/>
        <v>Liz Preis20171221</v>
      </c>
      <c r="F9869">
        <f>IF(COUNTIF($E$2:E9869, E9869) = 1, MAX($F$1:F9868) + 1, INDEX($F$1:F9868, MATCH(E9869, $E$1:E9868, 0)))</f>
        <v>4928</v>
      </c>
      <c r="G9869" t="s">
        <v>129</v>
      </c>
      <c r="H9869" t="s">
        <v>11</v>
      </c>
      <c r="I9869" t="s">
        <v>18</v>
      </c>
      <c r="J9869" t="s">
        <v>1110</v>
      </c>
      <c r="K9869" s="17">
        <v>375.34</v>
      </c>
      <c r="L9869" s="17">
        <v>1</v>
      </c>
      <c r="M9869" s="17">
        <v>18.77</v>
      </c>
      <c r="N9869" s="17" t="str">
        <f>IF(SalesData[[#This Row],[Profit]]&gt;0,"Profit","Loss")</f>
        <v>Profit</v>
      </c>
    </row>
    <row r="9870" spans="1:14" x14ac:dyDescent="0.25">
      <c r="A9870" s="1">
        <v>43091</v>
      </c>
      <c r="B9870" s="3">
        <f t="shared" si="462"/>
        <v>2017</v>
      </c>
      <c r="C9870" s="3">
        <f t="shared" si="463"/>
        <v>12</v>
      </c>
      <c r="D9870" t="s">
        <v>2306</v>
      </c>
      <c r="E9870" t="str">
        <f t="shared" si="464"/>
        <v>Sandra Glassco20171222</v>
      </c>
      <c r="F9870">
        <f>IF(COUNTIF($E$2:E9870, E9870) = 1, MAX($F$1:F9869) + 1, INDEX($F$1:F9869, MATCH(E9870, $E$1:E9869, 0)))</f>
        <v>4929</v>
      </c>
      <c r="G9870" t="s">
        <v>186</v>
      </c>
      <c r="H9870" t="s">
        <v>11</v>
      </c>
      <c r="I9870" t="s">
        <v>92</v>
      </c>
      <c r="J9870" t="s">
        <v>2552</v>
      </c>
      <c r="K9870" s="17">
        <v>839.43</v>
      </c>
      <c r="L9870" s="17">
        <v>3</v>
      </c>
      <c r="M9870" s="17">
        <v>218.25</v>
      </c>
      <c r="N9870" s="17" t="str">
        <f>IF(SalesData[[#This Row],[Profit]]&gt;0,"Profit","Loss")</f>
        <v>Profit</v>
      </c>
    </row>
    <row r="9871" spans="1:14" x14ac:dyDescent="0.25">
      <c r="A9871" s="1">
        <v>43091</v>
      </c>
      <c r="B9871" s="3">
        <f t="shared" si="462"/>
        <v>2017</v>
      </c>
      <c r="C9871" s="3">
        <f t="shared" si="463"/>
        <v>12</v>
      </c>
      <c r="D9871" t="s">
        <v>1145</v>
      </c>
      <c r="E9871" t="str">
        <f t="shared" si="464"/>
        <v>Jeremy Pistek20171222</v>
      </c>
      <c r="F9871">
        <f>IF(COUNTIF($E$2:E9871, E9871) = 1, MAX($F$1:F9870) + 1, INDEX($F$1:F9870, MATCH(E9871, $E$1:E9870, 0)))</f>
        <v>4930</v>
      </c>
      <c r="G9871" t="s">
        <v>123</v>
      </c>
      <c r="H9871" t="s">
        <v>11</v>
      </c>
      <c r="I9871" t="s">
        <v>63</v>
      </c>
      <c r="J9871" t="s">
        <v>64</v>
      </c>
      <c r="K9871" s="17">
        <v>7.82</v>
      </c>
      <c r="L9871" s="17">
        <v>1</v>
      </c>
      <c r="M9871" s="17">
        <v>2.93</v>
      </c>
      <c r="N9871" s="17" t="str">
        <f>IF(SalesData[[#This Row],[Profit]]&gt;0,"Profit","Loss")</f>
        <v>Profit</v>
      </c>
    </row>
    <row r="9872" spans="1:14" x14ac:dyDescent="0.25">
      <c r="A9872" s="1">
        <v>43091</v>
      </c>
      <c r="B9872" s="3">
        <f t="shared" si="462"/>
        <v>2017</v>
      </c>
      <c r="C9872" s="3">
        <f t="shared" si="463"/>
        <v>12</v>
      </c>
      <c r="D9872" t="s">
        <v>2021</v>
      </c>
      <c r="E9872" t="str">
        <f t="shared" si="464"/>
        <v>Theone Pippenger20171222</v>
      </c>
      <c r="F9872">
        <f>IF(COUNTIF($E$2:E9872, E9872) = 1, MAX($F$1:F9871) + 1, INDEX($F$1:F9871, MATCH(E9872, $E$1:E9871, 0)))</f>
        <v>4931</v>
      </c>
      <c r="G9872" t="s">
        <v>110</v>
      </c>
      <c r="H9872" t="s">
        <v>39</v>
      </c>
      <c r="I9872" t="s">
        <v>52</v>
      </c>
      <c r="J9872" t="s">
        <v>2656</v>
      </c>
      <c r="K9872" s="17">
        <v>199.95</v>
      </c>
      <c r="L9872" s="17">
        <v>5</v>
      </c>
      <c r="M9872" s="17">
        <v>63.98</v>
      </c>
      <c r="N9872" s="17" t="str">
        <f>IF(SalesData[[#This Row],[Profit]]&gt;0,"Profit","Loss")</f>
        <v>Profit</v>
      </c>
    </row>
    <row r="9873" spans="1:14" x14ac:dyDescent="0.25">
      <c r="A9873" s="1">
        <v>43091</v>
      </c>
      <c r="B9873" s="3">
        <f t="shared" si="462"/>
        <v>2017</v>
      </c>
      <c r="C9873" s="3">
        <f t="shared" si="463"/>
        <v>12</v>
      </c>
      <c r="D9873" t="s">
        <v>2021</v>
      </c>
      <c r="E9873" t="str">
        <f t="shared" si="464"/>
        <v>Theone Pippenger20171222</v>
      </c>
      <c r="F9873">
        <f>IF(COUNTIF($E$2:E9873, E9873) = 1, MAX($F$1:F9872) + 1, INDEX($F$1:F9872, MATCH(E9873, $E$1:E9872, 0)))</f>
        <v>4931</v>
      </c>
      <c r="G9873" t="s">
        <v>110</v>
      </c>
      <c r="H9873" t="s">
        <v>34</v>
      </c>
      <c r="I9873" t="s">
        <v>35</v>
      </c>
      <c r="J9873" t="s">
        <v>1072</v>
      </c>
      <c r="K9873" s="17">
        <v>1586.69</v>
      </c>
      <c r="L9873" s="17">
        <v>7</v>
      </c>
      <c r="M9873" s="17">
        <v>412.54</v>
      </c>
      <c r="N9873" s="17" t="str">
        <f>IF(SalesData[[#This Row],[Profit]]&gt;0,"Profit","Loss")</f>
        <v>Profit</v>
      </c>
    </row>
    <row r="9874" spans="1:14" x14ac:dyDescent="0.25">
      <c r="A9874" s="1">
        <v>43091</v>
      </c>
      <c r="B9874" s="3">
        <f t="shared" si="462"/>
        <v>2017</v>
      </c>
      <c r="C9874" s="3">
        <f t="shared" si="463"/>
        <v>12</v>
      </c>
      <c r="D9874" t="s">
        <v>2021</v>
      </c>
      <c r="E9874" t="str">
        <f t="shared" si="464"/>
        <v>Theone Pippenger20171222</v>
      </c>
      <c r="F9874">
        <f>IF(COUNTIF($E$2:E9874, E9874) = 1, MAX($F$1:F9873) + 1, INDEX($F$1:F9873, MATCH(E9874, $E$1:E9873, 0)))</f>
        <v>4931</v>
      </c>
      <c r="G9874" t="s">
        <v>110</v>
      </c>
      <c r="H9874" t="s">
        <v>39</v>
      </c>
      <c r="I9874" t="s">
        <v>52</v>
      </c>
      <c r="J9874" t="s">
        <v>1134</v>
      </c>
      <c r="K9874" s="17">
        <v>84.99</v>
      </c>
      <c r="L9874" s="17">
        <v>1</v>
      </c>
      <c r="M9874" s="17">
        <v>30.6</v>
      </c>
      <c r="N9874" s="17" t="str">
        <f>IF(SalesData[[#This Row],[Profit]]&gt;0,"Profit","Loss")</f>
        <v>Profit</v>
      </c>
    </row>
    <row r="9875" spans="1:14" x14ac:dyDescent="0.25">
      <c r="A9875" s="1">
        <v>43091</v>
      </c>
      <c r="B9875" s="3">
        <f t="shared" si="462"/>
        <v>2017</v>
      </c>
      <c r="C9875" s="3">
        <f t="shared" si="463"/>
        <v>12</v>
      </c>
      <c r="D9875" t="s">
        <v>2021</v>
      </c>
      <c r="E9875" t="str">
        <f t="shared" si="464"/>
        <v>Theone Pippenger20171222</v>
      </c>
      <c r="F9875">
        <f>IF(COUNTIF($E$2:E9875, E9875) = 1, MAX($F$1:F9874) + 1, INDEX($F$1:F9874, MATCH(E9875, $E$1:E9874, 0)))</f>
        <v>4931</v>
      </c>
      <c r="G9875" t="s">
        <v>110</v>
      </c>
      <c r="H9875" t="s">
        <v>34</v>
      </c>
      <c r="I9875" t="s">
        <v>145</v>
      </c>
      <c r="J9875" t="s">
        <v>810</v>
      </c>
      <c r="K9875" s="17">
        <v>411.8</v>
      </c>
      <c r="L9875" s="17">
        <v>2</v>
      </c>
      <c r="M9875" s="17">
        <v>70.010000000000005</v>
      </c>
      <c r="N9875" s="17" t="str">
        <f>IF(SalesData[[#This Row],[Profit]]&gt;0,"Profit","Loss")</f>
        <v>Profit</v>
      </c>
    </row>
    <row r="9876" spans="1:14" x14ac:dyDescent="0.25">
      <c r="A9876" s="1">
        <v>43091</v>
      </c>
      <c r="B9876" s="3">
        <f t="shared" si="462"/>
        <v>2017</v>
      </c>
      <c r="C9876" s="3">
        <f t="shared" si="463"/>
        <v>12</v>
      </c>
      <c r="D9876" t="s">
        <v>495</v>
      </c>
      <c r="E9876" t="str">
        <f t="shared" si="464"/>
        <v>Jim Mitchum20171222</v>
      </c>
      <c r="F9876">
        <f>IF(COUNTIF($E$2:E9876, E9876) = 1, MAX($F$1:F9875) + 1, INDEX($F$1:F9875, MATCH(E9876, $E$1:E9875, 0)))</f>
        <v>4932</v>
      </c>
      <c r="G9876" t="s">
        <v>399</v>
      </c>
      <c r="H9876" t="s">
        <v>11</v>
      </c>
      <c r="I9876" t="s">
        <v>24</v>
      </c>
      <c r="J9876" t="s">
        <v>2305</v>
      </c>
      <c r="K9876" s="17">
        <v>4.17</v>
      </c>
      <c r="L9876" s="17">
        <v>3</v>
      </c>
      <c r="M9876" s="17">
        <v>1.08</v>
      </c>
      <c r="N9876" s="17" t="str">
        <f>IF(SalesData[[#This Row],[Profit]]&gt;0,"Profit","Loss")</f>
        <v>Profit</v>
      </c>
    </row>
    <row r="9877" spans="1:14" x14ac:dyDescent="0.25">
      <c r="A9877" s="1">
        <v>43091</v>
      </c>
      <c r="B9877" s="3">
        <f t="shared" si="462"/>
        <v>2017</v>
      </c>
      <c r="C9877" s="3">
        <f t="shared" si="463"/>
        <v>12</v>
      </c>
      <c r="D9877" t="s">
        <v>495</v>
      </c>
      <c r="E9877" t="str">
        <f t="shared" si="464"/>
        <v>Jim Mitchum20171222</v>
      </c>
      <c r="F9877">
        <f>IF(COUNTIF($E$2:E9877, E9877) = 1, MAX($F$1:F9876) + 1, INDEX($F$1:F9876, MATCH(E9877, $E$1:E9876, 0)))</f>
        <v>4932</v>
      </c>
      <c r="G9877" t="s">
        <v>399</v>
      </c>
      <c r="H9877" t="s">
        <v>39</v>
      </c>
      <c r="I9877" t="s">
        <v>40</v>
      </c>
      <c r="J9877" t="s">
        <v>2050</v>
      </c>
      <c r="K9877" s="17">
        <v>67.040000000000006</v>
      </c>
      <c r="L9877" s="17">
        <v>4</v>
      </c>
      <c r="M9877" s="17">
        <v>6.7</v>
      </c>
      <c r="N9877" s="17" t="str">
        <f>IF(SalesData[[#This Row],[Profit]]&gt;0,"Profit","Loss")</f>
        <v>Profit</v>
      </c>
    </row>
    <row r="9878" spans="1:14" x14ac:dyDescent="0.25">
      <c r="A9878" s="1">
        <v>43091</v>
      </c>
      <c r="B9878" s="3">
        <f t="shared" si="462"/>
        <v>2017</v>
      </c>
      <c r="C9878" s="3">
        <f t="shared" si="463"/>
        <v>12</v>
      </c>
      <c r="D9878" t="s">
        <v>495</v>
      </c>
      <c r="E9878" t="str">
        <f t="shared" si="464"/>
        <v>Jim Mitchum20171222</v>
      </c>
      <c r="F9878">
        <f>IF(COUNTIF($E$2:E9878, E9878) = 1, MAX($F$1:F9877) + 1, INDEX($F$1:F9877, MATCH(E9878, $E$1:E9877, 0)))</f>
        <v>4932</v>
      </c>
      <c r="G9878" t="s">
        <v>399</v>
      </c>
      <c r="H9878" t="s">
        <v>11</v>
      </c>
      <c r="I9878" t="s">
        <v>18</v>
      </c>
      <c r="J9878" t="s">
        <v>516</v>
      </c>
      <c r="K9878" s="17">
        <v>37.32</v>
      </c>
      <c r="L9878" s="17">
        <v>3</v>
      </c>
      <c r="M9878" s="17">
        <v>10.45</v>
      </c>
      <c r="N9878" s="17" t="str">
        <f>IF(SalesData[[#This Row],[Profit]]&gt;0,"Profit","Loss")</f>
        <v>Profit</v>
      </c>
    </row>
    <row r="9879" spans="1:14" x14ac:dyDescent="0.25">
      <c r="A9879" s="1">
        <v>43091</v>
      </c>
      <c r="B9879" s="3">
        <f t="shared" si="462"/>
        <v>2017</v>
      </c>
      <c r="C9879" s="3">
        <f t="shared" si="463"/>
        <v>12</v>
      </c>
      <c r="D9879" t="s">
        <v>495</v>
      </c>
      <c r="E9879" t="str">
        <f t="shared" si="464"/>
        <v>Jim Mitchum20171222</v>
      </c>
      <c r="F9879">
        <f>IF(COUNTIF($E$2:E9879, E9879) = 1, MAX($F$1:F9878) + 1, INDEX($F$1:F9878, MATCH(E9879, $E$1:E9878, 0)))</f>
        <v>4932</v>
      </c>
      <c r="G9879" t="s">
        <v>399</v>
      </c>
      <c r="H9879" t="s">
        <v>11</v>
      </c>
      <c r="I9879" t="s">
        <v>16</v>
      </c>
      <c r="J9879" t="s">
        <v>2643</v>
      </c>
      <c r="K9879" s="17">
        <v>18.45</v>
      </c>
      <c r="L9879" s="17">
        <v>5</v>
      </c>
      <c r="M9879" s="17">
        <v>8.67</v>
      </c>
      <c r="N9879" s="17" t="str">
        <f>IF(SalesData[[#This Row],[Profit]]&gt;0,"Profit","Loss")</f>
        <v>Profit</v>
      </c>
    </row>
    <row r="9880" spans="1:14" x14ac:dyDescent="0.25">
      <c r="A9880" s="1">
        <v>43091</v>
      </c>
      <c r="B9880" s="3">
        <f t="shared" si="462"/>
        <v>2017</v>
      </c>
      <c r="C9880" s="3">
        <f t="shared" si="463"/>
        <v>12</v>
      </c>
      <c r="D9880" t="s">
        <v>2639</v>
      </c>
      <c r="E9880" t="str">
        <f t="shared" si="464"/>
        <v>Sally Knutson20171222</v>
      </c>
      <c r="F9880">
        <f>IF(COUNTIF($E$2:E9880, E9880) = 1, MAX($F$1:F9879) + 1, INDEX($F$1:F9879, MATCH(E9880, $E$1:E9879, 0)))</f>
        <v>4933</v>
      </c>
      <c r="G9880" t="s">
        <v>78</v>
      </c>
      <c r="H9880" t="s">
        <v>11</v>
      </c>
      <c r="I9880" t="s">
        <v>20</v>
      </c>
      <c r="J9880" t="s">
        <v>705</v>
      </c>
      <c r="K9880" s="17">
        <v>1.64</v>
      </c>
      <c r="L9880" s="17">
        <v>1</v>
      </c>
      <c r="M9880" s="17">
        <v>-1.31</v>
      </c>
      <c r="N9880" s="17" t="str">
        <f>IF(SalesData[[#This Row],[Profit]]&gt;0,"Profit","Loss")</f>
        <v>Loss</v>
      </c>
    </row>
    <row r="9881" spans="1:14" x14ac:dyDescent="0.25">
      <c r="A9881" s="1">
        <v>43091</v>
      </c>
      <c r="B9881" s="3">
        <f t="shared" si="462"/>
        <v>2017</v>
      </c>
      <c r="C9881" s="3">
        <f t="shared" si="463"/>
        <v>12</v>
      </c>
      <c r="D9881" t="s">
        <v>2639</v>
      </c>
      <c r="E9881" t="str">
        <f t="shared" si="464"/>
        <v>Sally Knutson20171222</v>
      </c>
      <c r="F9881">
        <f>IF(COUNTIF($E$2:E9881, E9881) = 1, MAX($F$1:F9880) + 1, INDEX($F$1:F9880, MATCH(E9881, $E$1:E9880, 0)))</f>
        <v>4933</v>
      </c>
      <c r="G9881" t="s">
        <v>78</v>
      </c>
      <c r="H9881" t="s">
        <v>39</v>
      </c>
      <c r="I9881" t="s">
        <v>40</v>
      </c>
      <c r="J9881" t="s">
        <v>1345</v>
      </c>
      <c r="K9881" s="17">
        <v>629.96</v>
      </c>
      <c r="L9881" s="17">
        <v>7</v>
      </c>
      <c r="M9881" s="17">
        <v>94.49</v>
      </c>
      <c r="N9881" s="17" t="str">
        <f>IF(SalesData[[#This Row],[Profit]]&gt;0,"Profit","Loss")</f>
        <v>Profit</v>
      </c>
    </row>
    <row r="9882" spans="1:14" x14ac:dyDescent="0.25">
      <c r="A9882" s="1">
        <v>43091</v>
      </c>
      <c r="B9882" s="3">
        <f t="shared" si="462"/>
        <v>2017</v>
      </c>
      <c r="C9882" s="3">
        <f t="shared" si="463"/>
        <v>12</v>
      </c>
      <c r="D9882" t="s">
        <v>2450</v>
      </c>
      <c r="E9882" t="str">
        <f t="shared" si="464"/>
        <v>Jason Gross20171222</v>
      </c>
      <c r="F9882">
        <f>IF(COUNTIF($E$2:E9882, E9882) = 1, MAX($F$1:F9881) + 1, INDEX($F$1:F9881, MATCH(E9882, $E$1:E9881, 0)))</f>
        <v>4934</v>
      </c>
      <c r="G9882" t="s">
        <v>1529</v>
      </c>
      <c r="H9882" t="s">
        <v>11</v>
      </c>
      <c r="I9882" t="s">
        <v>200</v>
      </c>
      <c r="J9882" t="s">
        <v>2497</v>
      </c>
      <c r="K9882" s="17">
        <v>695.16</v>
      </c>
      <c r="L9882" s="17">
        <v>6</v>
      </c>
      <c r="M9882" s="17">
        <v>34.76</v>
      </c>
      <c r="N9882" s="17" t="str">
        <f>IF(SalesData[[#This Row],[Profit]]&gt;0,"Profit","Loss")</f>
        <v>Profit</v>
      </c>
    </row>
    <row r="9883" spans="1:14" x14ac:dyDescent="0.25">
      <c r="A9883" s="1">
        <v>43091</v>
      </c>
      <c r="B9883" s="3">
        <f t="shared" si="462"/>
        <v>2017</v>
      </c>
      <c r="C9883" s="3">
        <f t="shared" si="463"/>
        <v>12</v>
      </c>
      <c r="D9883" t="s">
        <v>2450</v>
      </c>
      <c r="E9883" t="str">
        <f t="shared" si="464"/>
        <v>Jason Gross20171222</v>
      </c>
      <c r="F9883">
        <f>IF(COUNTIF($E$2:E9883, E9883) = 1, MAX($F$1:F9882) + 1, INDEX($F$1:F9882, MATCH(E9883, $E$1:E9882, 0)))</f>
        <v>4934</v>
      </c>
      <c r="G9883" t="s">
        <v>1529</v>
      </c>
      <c r="H9883" t="s">
        <v>34</v>
      </c>
      <c r="I9883" t="s">
        <v>74</v>
      </c>
      <c r="J9883" t="s">
        <v>2281</v>
      </c>
      <c r="K9883" s="17">
        <v>220.98</v>
      </c>
      <c r="L9883" s="17">
        <v>1</v>
      </c>
      <c r="M9883" s="17">
        <v>50.83</v>
      </c>
      <c r="N9883" s="17" t="str">
        <f>IF(SalesData[[#This Row],[Profit]]&gt;0,"Profit","Loss")</f>
        <v>Profit</v>
      </c>
    </row>
    <row r="9884" spans="1:14" x14ac:dyDescent="0.25">
      <c r="A9884" s="1">
        <v>43091</v>
      </c>
      <c r="B9884" s="3">
        <f t="shared" si="462"/>
        <v>2017</v>
      </c>
      <c r="C9884" s="3">
        <f t="shared" si="463"/>
        <v>12</v>
      </c>
      <c r="D9884" t="s">
        <v>2578</v>
      </c>
      <c r="E9884" t="str">
        <f t="shared" si="464"/>
        <v>Alex Grayson20171222</v>
      </c>
      <c r="F9884">
        <f>IF(COUNTIF($E$2:E9884, E9884) = 1, MAX($F$1:F9883) + 1, INDEX($F$1:F9883, MATCH(E9884, $E$1:E9883, 0)))</f>
        <v>4935</v>
      </c>
      <c r="G9884" t="s">
        <v>10</v>
      </c>
      <c r="H9884" t="s">
        <v>11</v>
      </c>
      <c r="I9884" t="s">
        <v>12</v>
      </c>
      <c r="J9884" t="s">
        <v>1157</v>
      </c>
      <c r="K9884" s="17">
        <v>25.92</v>
      </c>
      <c r="L9884" s="17">
        <v>5</v>
      </c>
      <c r="M9884" s="17">
        <v>9.07</v>
      </c>
      <c r="N9884" s="17" t="str">
        <f>IF(SalesData[[#This Row],[Profit]]&gt;0,"Profit","Loss")</f>
        <v>Profit</v>
      </c>
    </row>
    <row r="9885" spans="1:14" x14ac:dyDescent="0.25">
      <c r="A9885" s="1">
        <v>43091</v>
      </c>
      <c r="B9885" s="3">
        <f t="shared" si="462"/>
        <v>2017</v>
      </c>
      <c r="C9885" s="3">
        <f t="shared" si="463"/>
        <v>12</v>
      </c>
      <c r="D9885" t="s">
        <v>2578</v>
      </c>
      <c r="E9885" t="str">
        <f t="shared" si="464"/>
        <v>Alex Grayson20171222</v>
      </c>
      <c r="F9885">
        <f>IF(COUNTIF($E$2:E9885, E9885) = 1, MAX($F$1:F9884) + 1, INDEX($F$1:F9884, MATCH(E9885, $E$1:E9884, 0)))</f>
        <v>4935</v>
      </c>
      <c r="G9885" t="s">
        <v>10</v>
      </c>
      <c r="H9885" t="s">
        <v>11</v>
      </c>
      <c r="I9885" t="s">
        <v>20</v>
      </c>
      <c r="J9885" t="s">
        <v>248</v>
      </c>
      <c r="K9885" s="17">
        <v>6.33</v>
      </c>
      <c r="L9885" s="17">
        <v>5</v>
      </c>
      <c r="M9885" s="17">
        <v>-9.81</v>
      </c>
      <c r="N9885" s="17" t="str">
        <f>IF(SalesData[[#This Row],[Profit]]&gt;0,"Profit","Loss")</f>
        <v>Loss</v>
      </c>
    </row>
    <row r="9886" spans="1:14" x14ac:dyDescent="0.25">
      <c r="A9886" s="1">
        <v>43091</v>
      </c>
      <c r="B9886" s="3">
        <f t="shared" si="462"/>
        <v>2017</v>
      </c>
      <c r="C9886" s="3">
        <f t="shared" si="463"/>
        <v>12</v>
      </c>
      <c r="D9886" t="s">
        <v>2578</v>
      </c>
      <c r="E9886" t="str">
        <f t="shared" si="464"/>
        <v>Alex Grayson20171222</v>
      </c>
      <c r="F9886">
        <f>IF(COUNTIF($E$2:E9886, E9886) = 1, MAX($F$1:F9885) + 1, INDEX($F$1:F9885, MATCH(E9886, $E$1:E9885, 0)))</f>
        <v>4935</v>
      </c>
      <c r="G9886" t="s">
        <v>10</v>
      </c>
      <c r="H9886" t="s">
        <v>11</v>
      </c>
      <c r="I9886" t="s">
        <v>12</v>
      </c>
      <c r="J9886" t="s">
        <v>306</v>
      </c>
      <c r="K9886" s="17">
        <v>75.88</v>
      </c>
      <c r="L9886" s="17">
        <v>5</v>
      </c>
      <c r="M9886" s="17">
        <v>26.56</v>
      </c>
      <c r="N9886" s="17" t="str">
        <f>IF(SalesData[[#This Row],[Profit]]&gt;0,"Profit","Loss")</f>
        <v>Profit</v>
      </c>
    </row>
    <row r="9887" spans="1:14" x14ac:dyDescent="0.25">
      <c r="A9887" s="1">
        <v>43091</v>
      </c>
      <c r="B9887" s="3">
        <f t="shared" si="462"/>
        <v>2017</v>
      </c>
      <c r="C9887" s="3">
        <f t="shared" si="463"/>
        <v>12</v>
      </c>
      <c r="D9887" t="s">
        <v>815</v>
      </c>
      <c r="E9887" t="str">
        <f t="shared" si="464"/>
        <v>Sharelle Roach20171222</v>
      </c>
      <c r="F9887">
        <f>IF(COUNTIF($E$2:E9887, E9887) = 1, MAX($F$1:F9886) + 1, INDEX($F$1:F9886, MATCH(E9887, $E$1:E9886, 0)))</f>
        <v>4936</v>
      </c>
      <c r="G9887" t="s">
        <v>488</v>
      </c>
      <c r="H9887" t="s">
        <v>34</v>
      </c>
      <c r="I9887" t="s">
        <v>35</v>
      </c>
      <c r="J9887" t="s">
        <v>793</v>
      </c>
      <c r="K9887" s="17">
        <v>141.96</v>
      </c>
      <c r="L9887" s="17">
        <v>2</v>
      </c>
      <c r="M9887" s="17">
        <v>35.49</v>
      </c>
      <c r="N9887" s="17" t="str">
        <f>IF(SalesData[[#This Row],[Profit]]&gt;0,"Profit","Loss")</f>
        <v>Profit</v>
      </c>
    </row>
    <row r="9888" spans="1:14" x14ac:dyDescent="0.25">
      <c r="A9888" s="1">
        <v>43091</v>
      </c>
      <c r="B9888" s="3">
        <f t="shared" si="462"/>
        <v>2017</v>
      </c>
      <c r="C9888" s="3">
        <f t="shared" si="463"/>
        <v>12</v>
      </c>
      <c r="D9888" t="s">
        <v>2578</v>
      </c>
      <c r="E9888" t="str">
        <f t="shared" si="464"/>
        <v>Alex Grayson20171222</v>
      </c>
      <c r="F9888">
        <f>IF(COUNTIF($E$2:E9888, E9888) = 1, MAX($F$1:F9887) + 1, INDEX($F$1:F9887, MATCH(E9888, $E$1:E9887, 0)))</f>
        <v>4935</v>
      </c>
      <c r="G9888" t="s">
        <v>95</v>
      </c>
      <c r="H9888" t="s">
        <v>34</v>
      </c>
      <c r="I9888" t="s">
        <v>145</v>
      </c>
      <c r="J9888" t="s">
        <v>1496</v>
      </c>
      <c r="K9888" s="17">
        <v>182.55</v>
      </c>
      <c r="L9888" s="17">
        <v>2</v>
      </c>
      <c r="M9888" s="17">
        <v>-135.09</v>
      </c>
      <c r="N9888" s="17" t="str">
        <f>IF(SalesData[[#This Row],[Profit]]&gt;0,"Profit","Loss")</f>
        <v>Loss</v>
      </c>
    </row>
    <row r="9889" spans="1:14" x14ac:dyDescent="0.25">
      <c r="A9889" s="1">
        <v>43091</v>
      </c>
      <c r="B9889" s="3">
        <f t="shared" si="462"/>
        <v>2017</v>
      </c>
      <c r="C9889" s="3">
        <f t="shared" si="463"/>
        <v>12</v>
      </c>
      <c r="D9889" t="s">
        <v>1986</v>
      </c>
      <c r="E9889" t="str">
        <f t="shared" si="464"/>
        <v>Chad McGuire20171222</v>
      </c>
      <c r="F9889">
        <f>IF(COUNTIF($E$2:E9889, E9889) = 1, MAX($F$1:F9888) + 1, INDEX($F$1:F9888, MATCH(E9889, $E$1:E9888, 0)))</f>
        <v>4937</v>
      </c>
      <c r="G9889" t="s">
        <v>27</v>
      </c>
      <c r="H9889" t="s">
        <v>39</v>
      </c>
      <c r="I9889" t="s">
        <v>52</v>
      </c>
      <c r="J9889" t="s">
        <v>544</v>
      </c>
      <c r="K9889" s="17">
        <v>474.95</v>
      </c>
      <c r="L9889" s="17">
        <v>5</v>
      </c>
      <c r="M9889" s="17">
        <v>142.49</v>
      </c>
      <c r="N9889" s="17" t="str">
        <f>IF(SalesData[[#This Row],[Profit]]&gt;0,"Profit","Loss")</f>
        <v>Profit</v>
      </c>
    </row>
    <row r="9890" spans="1:14" x14ac:dyDescent="0.25">
      <c r="A9890" s="1">
        <v>43091</v>
      </c>
      <c r="B9890" s="3">
        <f t="shared" si="462"/>
        <v>2017</v>
      </c>
      <c r="C9890" s="3">
        <f t="shared" si="463"/>
        <v>12</v>
      </c>
      <c r="D9890" t="s">
        <v>2254</v>
      </c>
      <c r="E9890" t="str">
        <f t="shared" si="464"/>
        <v>Charlotte Melton20171222</v>
      </c>
      <c r="F9890">
        <f>IF(COUNTIF($E$2:E9890, E9890) = 1, MAX($F$1:F9889) + 1, INDEX($F$1:F9889, MATCH(E9890, $E$1:E9889, 0)))</f>
        <v>4938</v>
      </c>
      <c r="G9890" t="s">
        <v>315</v>
      </c>
      <c r="H9890" t="s">
        <v>34</v>
      </c>
      <c r="I9890" t="s">
        <v>145</v>
      </c>
      <c r="J9890" t="s">
        <v>2452</v>
      </c>
      <c r="K9890" s="17">
        <v>607.52</v>
      </c>
      <c r="L9890" s="17">
        <v>2</v>
      </c>
      <c r="M9890" s="17">
        <v>97.2</v>
      </c>
      <c r="N9890" s="17" t="str">
        <f>IF(SalesData[[#This Row],[Profit]]&gt;0,"Profit","Loss")</f>
        <v>Profit</v>
      </c>
    </row>
    <row r="9891" spans="1:14" x14ac:dyDescent="0.25">
      <c r="A9891" s="1">
        <v>43091</v>
      </c>
      <c r="B9891" s="3">
        <f t="shared" si="462"/>
        <v>2017</v>
      </c>
      <c r="C9891" s="3">
        <f t="shared" si="463"/>
        <v>12</v>
      </c>
      <c r="D9891" t="s">
        <v>2254</v>
      </c>
      <c r="E9891" t="str">
        <f t="shared" si="464"/>
        <v>Charlotte Melton20171222</v>
      </c>
      <c r="F9891">
        <f>IF(COUNTIF($E$2:E9891, E9891) = 1, MAX($F$1:F9890) + 1, INDEX($F$1:F9890, MATCH(E9891, $E$1:E9890, 0)))</f>
        <v>4938</v>
      </c>
      <c r="G9891" t="s">
        <v>315</v>
      </c>
      <c r="H9891" t="s">
        <v>11</v>
      </c>
      <c r="I9891" t="s">
        <v>18</v>
      </c>
      <c r="J9891" t="s">
        <v>1950</v>
      </c>
      <c r="K9891" s="17">
        <v>31.16</v>
      </c>
      <c r="L9891" s="17">
        <v>2</v>
      </c>
      <c r="M9891" s="17">
        <v>7.79</v>
      </c>
      <c r="N9891" s="17" t="str">
        <f>IF(SalesData[[#This Row],[Profit]]&gt;0,"Profit","Loss")</f>
        <v>Profit</v>
      </c>
    </row>
    <row r="9892" spans="1:14" x14ac:dyDescent="0.25">
      <c r="A9892" s="1">
        <v>43091</v>
      </c>
      <c r="B9892" s="3">
        <f t="shared" si="462"/>
        <v>2017</v>
      </c>
      <c r="C9892" s="3">
        <f t="shared" si="463"/>
        <v>12</v>
      </c>
      <c r="D9892" t="s">
        <v>965</v>
      </c>
      <c r="E9892" t="str">
        <f t="shared" si="464"/>
        <v>Jack Lebron20171222</v>
      </c>
      <c r="F9892">
        <f>IF(COUNTIF($E$2:E9892, E9892) = 1, MAX($F$1:F9891) + 1, INDEX($F$1:F9891, MATCH(E9892, $E$1:E9891, 0)))</f>
        <v>4939</v>
      </c>
      <c r="G9892" t="s">
        <v>120</v>
      </c>
      <c r="H9892" t="s">
        <v>34</v>
      </c>
      <c r="I9892" t="s">
        <v>145</v>
      </c>
      <c r="J9892" t="s">
        <v>1460</v>
      </c>
      <c r="K9892" s="17">
        <v>934.96</v>
      </c>
      <c r="L9892" s="17">
        <v>6</v>
      </c>
      <c r="M9892" s="17">
        <v>-249.32</v>
      </c>
      <c r="N9892" s="17" t="str">
        <f>IF(SalesData[[#This Row],[Profit]]&gt;0,"Profit","Loss")</f>
        <v>Loss</v>
      </c>
    </row>
    <row r="9893" spans="1:14" x14ac:dyDescent="0.25">
      <c r="A9893" s="1">
        <v>43091</v>
      </c>
      <c r="B9893" s="3">
        <f t="shared" si="462"/>
        <v>2017</v>
      </c>
      <c r="C9893" s="3">
        <f t="shared" si="463"/>
        <v>12</v>
      </c>
      <c r="D9893" t="s">
        <v>965</v>
      </c>
      <c r="E9893" t="str">
        <f t="shared" si="464"/>
        <v>Jack Lebron20171222</v>
      </c>
      <c r="F9893">
        <f>IF(COUNTIF($E$2:E9893, E9893) = 1, MAX($F$1:F9892) + 1, INDEX($F$1:F9892, MATCH(E9893, $E$1:E9892, 0)))</f>
        <v>4939</v>
      </c>
      <c r="G9893" t="s">
        <v>120</v>
      </c>
      <c r="H9893" t="s">
        <v>39</v>
      </c>
      <c r="I9893" t="s">
        <v>52</v>
      </c>
      <c r="J9893" t="s">
        <v>656</v>
      </c>
      <c r="K9893" s="17">
        <v>46.86</v>
      </c>
      <c r="L9893" s="17">
        <v>2</v>
      </c>
      <c r="M9893" s="17">
        <v>7.62</v>
      </c>
      <c r="N9893" s="17" t="str">
        <f>IF(SalesData[[#This Row],[Profit]]&gt;0,"Profit","Loss")</f>
        <v>Profit</v>
      </c>
    </row>
    <row r="9894" spans="1:14" x14ac:dyDescent="0.25">
      <c r="A9894" s="1">
        <v>43091</v>
      </c>
      <c r="B9894" s="3">
        <f t="shared" si="462"/>
        <v>2017</v>
      </c>
      <c r="C9894" s="3">
        <f t="shared" si="463"/>
        <v>12</v>
      </c>
      <c r="D9894" t="s">
        <v>965</v>
      </c>
      <c r="E9894" t="str">
        <f t="shared" si="464"/>
        <v>Jack Lebron20171222</v>
      </c>
      <c r="F9894">
        <f>IF(COUNTIF($E$2:E9894, E9894) = 1, MAX($F$1:F9893) + 1, INDEX($F$1:F9893, MATCH(E9894, $E$1:E9893, 0)))</f>
        <v>4939</v>
      </c>
      <c r="G9894" t="s">
        <v>120</v>
      </c>
      <c r="H9894" t="s">
        <v>11</v>
      </c>
      <c r="I9894" t="s">
        <v>18</v>
      </c>
      <c r="J9894" t="s">
        <v>349</v>
      </c>
      <c r="K9894" s="17">
        <v>26.16</v>
      </c>
      <c r="L9894" s="17">
        <v>3</v>
      </c>
      <c r="M9894" s="17">
        <v>1.96</v>
      </c>
      <c r="N9894" s="17" t="str">
        <f>IF(SalesData[[#This Row],[Profit]]&gt;0,"Profit","Loss")</f>
        <v>Profit</v>
      </c>
    </row>
    <row r="9895" spans="1:14" x14ac:dyDescent="0.25">
      <c r="A9895" s="1">
        <v>43091</v>
      </c>
      <c r="B9895" s="3">
        <f t="shared" si="462"/>
        <v>2017</v>
      </c>
      <c r="C9895" s="3">
        <f t="shared" si="463"/>
        <v>12</v>
      </c>
      <c r="D9895" t="s">
        <v>965</v>
      </c>
      <c r="E9895" t="str">
        <f t="shared" si="464"/>
        <v>Jack Lebron20171222</v>
      </c>
      <c r="F9895">
        <f>IF(COUNTIF($E$2:E9895, E9895) = 1, MAX($F$1:F9894) + 1, INDEX($F$1:F9894, MATCH(E9895, $E$1:E9894, 0)))</f>
        <v>4939</v>
      </c>
      <c r="G9895" t="s">
        <v>120</v>
      </c>
      <c r="H9895" t="s">
        <v>11</v>
      </c>
      <c r="I9895" t="s">
        <v>24</v>
      </c>
      <c r="J9895" t="s">
        <v>1527</v>
      </c>
      <c r="K9895" s="17">
        <v>23.13</v>
      </c>
      <c r="L9895" s="17">
        <v>7</v>
      </c>
      <c r="M9895" s="17">
        <v>2.89</v>
      </c>
      <c r="N9895" s="17" t="str">
        <f>IF(SalesData[[#This Row],[Profit]]&gt;0,"Profit","Loss")</f>
        <v>Profit</v>
      </c>
    </row>
    <row r="9896" spans="1:14" x14ac:dyDescent="0.25">
      <c r="A9896" s="1">
        <v>43091</v>
      </c>
      <c r="B9896" s="3">
        <f t="shared" si="462"/>
        <v>2017</v>
      </c>
      <c r="C9896" s="3">
        <f t="shared" si="463"/>
        <v>12</v>
      </c>
      <c r="D9896" t="s">
        <v>965</v>
      </c>
      <c r="E9896" t="str">
        <f t="shared" si="464"/>
        <v>Jack Lebron20171222</v>
      </c>
      <c r="F9896">
        <f>IF(COUNTIF($E$2:E9896, E9896) = 1, MAX($F$1:F9895) + 1, INDEX($F$1:F9895, MATCH(E9896, $E$1:E9895, 0)))</f>
        <v>4939</v>
      </c>
      <c r="G9896" t="s">
        <v>120</v>
      </c>
      <c r="H9896" t="s">
        <v>11</v>
      </c>
      <c r="I9896" t="s">
        <v>92</v>
      </c>
      <c r="J9896" t="s">
        <v>2059</v>
      </c>
      <c r="K9896" s="17">
        <v>59.24</v>
      </c>
      <c r="L9896" s="17">
        <v>5</v>
      </c>
      <c r="M9896" s="17">
        <v>16.29</v>
      </c>
      <c r="N9896" s="17" t="str">
        <f>IF(SalesData[[#This Row],[Profit]]&gt;0,"Profit","Loss")</f>
        <v>Profit</v>
      </c>
    </row>
    <row r="9897" spans="1:14" x14ac:dyDescent="0.25">
      <c r="A9897" s="1">
        <v>43092</v>
      </c>
      <c r="B9897" s="3">
        <f t="shared" si="462"/>
        <v>2017</v>
      </c>
      <c r="C9897" s="3">
        <f t="shared" si="463"/>
        <v>12</v>
      </c>
      <c r="D9897" t="s">
        <v>1074</v>
      </c>
      <c r="E9897" t="str">
        <f t="shared" si="464"/>
        <v>Gary Zandusky20171223</v>
      </c>
      <c r="F9897">
        <f>IF(COUNTIF($E$2:E9897, E9897) = 1, MAX($F$1:F9896) + 1, INDEX($F$1:F9896, MATCH(E9897, $E$1:E9896, 0)))</f>
        <v>4940</v>
      </c>
      <c r="G9897" t="s">
        <v>27</v>
      </c>
      <c r="H9897" t="s">
        <v>11</v>
      </c>
      <c r="I9897" t="s">
        <v>24</v>
      </c>
      <c r="J9897" t="s">
        <v>2073</v>
      </c>
      <c r="K9897" s="17">
        <v>13.48</v>
      </c>
      <c r="L9897" s="17">
        <v>4</v>
      </c>
      <c r="M9897" s="17">
        <v>5.93</v>
      </c>
      <c r="N9897" s="17" t="str">
        <f>IF(SalesData[[#This Row],[Profit]]&gt;0,"Profit","Loss")</f>
        <v>Profit</v>
      </c>
    </row>
    <row r="9898" spans="1:14" x14ac:dyDescent="0.25">
      <c r="A9898" s="1">
        <v>43092</v>
      </c>
      <c r="B9898" s="3">
        <f t="shared" si="462"/>
        <v>2017</v>
      </c>
      <c r="C9898" s="3">
        <f t="shared" si="463"/>
        <v>12</v>
      </c>
      <c r="D9898" t="s">
        <v>285</v>
      </c>
      <c r="E9898" t="str">
        <f t="shared" si="464"/>
        <v>Filia McAdams20171223</v>
      </c>
      <c r="F9898">
        <f>IF(COUNTIF($E$2:E9898, E9898) = 1, MAX($F$1:F9897) + 1, INDEX($F$1:F9897, MATCH(E9898, $E$1:E9897, 0)))</f>
        <v>4941</v>
      </c>
      <c r="G9898" t="s">
        <v>613</v>
      </c>
      <c r="H9898" t="s">
        <v>34</v>
      </c>
      <c r="I9898" t="s">
        <v>47</v>
      </c>
      <c r="J9898" t="s">
        <v>570</v>
      </c>
      <c r="K9898" s="17">
        <v>181.95</v>
      </c>
      <c r="L9898" s="17">
        <v>3</v>
      </c>
      <c r="M9898" s="17">
        <v>38.21</v>
      </c>
      <c r="N9898" s="17" t="str">
        <f>IF(SalesData[[#This Row],[Profit]]&gt;0,"Profit","Loss")</f>
        <v>Profit</v>
      </c>
    </row>
    <row r="9899" spans="1:14" x14ac:dyDescent="0.25">
      <c r="A9899" s="1">
        <v>43092</v>
      </c>
      <c r="B9899" s="3">
        <f t="shared" si="462"/>
        <v>2017</v>
      </c>
      <c r="C9899" s="3">
        <f t="shared" si="463"/>
        <v>12</v>
      </c>
      <c r="D9899" t="s">
        <v>77</v>
      </c>
      <c r="E9899" t="str">
        <f t="shared" si="464"/>
        <v>Michael Moore20171223</v>
      </c>
      <c r="F9899">
        <f>IF(COUNTIF($E$2:E9899, E9899) = 1, MAX($F$1:F9898) + 1, INDEX($F$1:F9898, MATCH(E9899, $E$1:E9898, 0)))</f>
        <v>4942</v>
      </c>
      <c r="G9899" t="s">
        <v>10</v>
      </c>
      <c r="H9899" t="s">
        <v>11</v>
      </c>
      <c r="I9899" t="s">
        <v>12</v>
      </c>
      <c r="J9899" t="s">
        <v>1488</v>
      </c>
      <c r="K9899" s="17">
        <v>28.67</v>
      </c>
      <c r="L9899" s="17">
        <v>8</v>
      </c>
      <c r="M9899" s="17">
        <v>10.39</v>
      </c>
      <c r="N9899" s="17" t="str">
        <f>IF(SalesData[[#This Row],[Profit]]&gt;0,"Profit","Loss")</f>
        <v>Profit</v>
      </c>
    </row>
    <row r="9900" spans="1:14" x14ac:dyDescent="0.25">
      <c r="A9900" s="1">
        <v>43092</v>
      </c>
      <c r="B9900" s="3">
        <f t="shared" si="462"/>
        <v>2017</v>
      </c>
      <c r="C9900" s="3">
        <f t="shared" si="463"/>
        <v>12</v>
      </c>
      <c r="D9900" t="s">
        <v>77</v>
      </c>
      <c r="E9900" t="str">
        <f t="shared" si="464"/>
        <v>Michael Moore20171223</v>
      </c>
      <c r="F9900">
        <f>IF(COUNTIF($E$2:E9900, E9900) = 1, MAX($F$1:F9899) + 1, INDEX($F$1:F9899, MATCH(E9900, $E$1:E9899, 0)))</f>
        <v>4942</v>
      </c>
      <c r="G9900" t="s">
        <v>10</v>
      </c>
      <c r="H9900" t="s">
        <v>11</v>
      </c>
      <c r="I9900" t="s">
        <v>92</v>
      </c>
      <c r="J9900" t="s">
        <v>1983</v>
      </c>
      <c r="K9900" s="17">
        <v>29.31</v>
      </c>
      <c r="L9900" s="17">
        <v>8</v>
      </c>
      <c r="M9900" s="17">
        <v>-74.75</v>
      </c>
      <c r="N9900" s="17" t="str">
        <f>IF(SalesData[[#This Row],[Profit]]&gt;0,"Profit","Loss")</f>
        <v>Loss</v>
      </c>
    </row>
    <row r="9901" spans="1:14" x14ac:dyDescent="0.25">
      <c r="A9901" s="1">
        <v>43092</v>
      </c>
      <c r="B9901" s="3">
        <f t="shared" si="462"/>
        <v>2017</v>
      </c>
      <c r="C9901" s="3">
        <f t="shared" si="463"/>
        <v>12</v>
      </c>
      <c r="D9901" t="s">
        <v>1693</v>
      </c>
      <c r="E9901" t="str">
        <f t="shared" si="464"/>
        <v>Darren Koutras20171223</v>
      </c>
      <c r="F9901">
        <f>IF(COUNTIF($E$2:E9901, E9901) = 1, MAX($F$1:F9900) + 1, INDEX($F$1:F9900, MATCH(E9901, $E$1:E9900, 0)))</f>
        <v>4943</v>
      </c>
      <c r="G9901" t="s">
        <v>120</v>
      </c>
      <c r="H9901" t="s">
        <v>34</v>
      </c>
      <c r="I9901" t="s">
        <v>47</v>
      </c>
      <c r="J9901" t="s">
        <v>2009</v>
      </c>
      <c r="K9901" s="17">
        <v>72.7</v>
      </c>
      <c r="L9901" s="17">
        <v>4</v>
      </c>
      <c r="M9901" s="17">
        <v>19.079999999999998</v>
      </c>
      <c r="N9901" s="17" t="str">
        <f>IF(SalesData[[#This Row],[Profit]]&gt;0,"Profit","Loss")</f>
        <v>Profit</v>
      </c>
    </row>
    <row r="9902" spans="1:14" x14ac:dyDescent="0.25">
      <c r="A9902" s="1">
        <v>43092</v>
      </c>
      <c r="B9902" s="3">
        <f t="shared" si="462"/>
        <v>2017</v>
      </c>
      <c r="C9902" s="3">
        <f t="shared" si="463"/>
        <v>12</v>
      </c>
      <c r="D9902" t="s">
        <v>1693</v>
      </c>
      <c r="E9902" t="str">
        <f t="shared" si="464"/>
        <v>Darren Koutras20171223</v>
      </c>
      <c r="F9902">
        <f>IF(COUNTIF($E$2:E9902, E9902) = 1, MAX($F$1:F9901) + 1, INDEX($F$1:F9901, MATCH(E9902, $E$1:E9901, 0)))</f>
        <v>4943</v>
      </c>
      <c r="G9902" t="s">
        <v>120</v>
      </c>
      <c r="H9902" t="s">
        <v>11</v>
      </c>
      <c r="I9902" t="s">
        <v>24</v>
      </c>
      <c r="J9902" t="s">
        <v>2670</v>
      </c>
      <c r="K9902" s="17">
        <v>12.26</v>
      </c>
      <c r="L9902" s="17">
        <v>7</v>
      </c>
      <c r="M9902" s="17">
        <v>1.07</v>
      </c>
      <c r="N9902" s="17" t="str">
        <f>IF(SalesData[[#This Row],[Profit]]&gt;0,"Profit","Loss")</f>
        <v>Profit</v>
      </c>
    </row>
    <row r="9903" spans="1:14" x14ac:dyDescent="0.25">
      <c r="A9903" s="1">
        <v>43092</v>
      </c>
      <c r="B9903" s="3">
        <f t="shared" si="462"/>
        <v>2017</v>
      </c>
      <c r="C9903" s="3">
        <f t="shared" si="463"/>
        <v>12</v>
      </c>
      <c r="D9903" t="s">
        <v>1693</v>
      </c>
      <c r="E9903" t="str">
        <f t="shared" si="464"/>
        <v>Darren Koutras20171223</v>
      </c>
      <c r="F9903">
        <f>IF(COUNTIF($E$2:E9903, E9903) = 1, MAX($F$1:F9902) + 1, INDEX($F$1:F9902, MATCH(E9903, $E$1:E9902, 0)))</f>
        <v>4943</v>
      </c>
      <c r="G9903" t="s">
        <v>120</v>
      </c>
      <c r="H9903" t="s">
        <v>11</v>
      </c>
      <c r="I9903" t="s">
        <v>18</v>
      </c>
      <c r="J9903" t="s">
        <v>838</v>
      </c>
      <c r="K9903" s="17">
        <v>218.35</v>
      </c>
      <c r="L9903" s="17">
        <v>3</v>
      </c>
      <c r="M9903" s="17">
        <v>-54.59</v>
      </c>
      <c r="N9903" s="17" t="str">
        <f>IF(SalesData[[#This Row],[Profit]]&gt;0,"Profit","Loss")</f>
        <v>Loss</v>
      </c>
    </row>
    <row r="9904" spans="1:14" x14ac:dyDescent="0.25">
      <c r="A9904" s="1">
        <v>43092</v>
      </c>
      <c r="B9904" s="3">
        <f t="shared" si="462"/>
        <v>2017</v>
      </c>
      <c r="C9904" s="3">
        <f t="shared" si="463"/>
        <v>12</v>
      </c>
      <c r="D9904" t="s">
        <v>1310</v>
      </c>
      <c r="E9904" t="str">
        <f t="shared" si="464"/>
        <v>Monica Federle20171223</v>
      </c>
      <c r="F9904">
        <f>IF(COUNTIF($E$2:E9904, E9904) = 1, MAX($F$1:F9903) + 1, INDEX($F$1:F9903, MATCH(E9904, $E$1:E9903, 0)))</f>
        <v>4944</v>
      </c>
      <c r="G9904" t="s">
        <v>101</v>
      </c>
      <c r="H9904" t="s">
        <v>11</v>
      </c>
      <c r="I9904" t="s">
        <v>18</v>
      </c>
      <c r="J9904" t="s">
        <v>1611</v>
      </c>
      <c r="K9904" s="17">
        <v>62.04</v>
      </c>
      <c r="L9904" s="17">
        <v>4</v>
      </c>
      <c r="M9904" s="17">
        <v>17.37</v>
      </c>
      <c r="N9904" s="17" t="str">
        <f>IF(SalesData[[#This Row],[Profit]]&gt;0,"Profit","Loss")</f>
        <v>Profit</v>
      </c>
    </row>
    <row r="9905" spans="1:14" x14ac:dyDescent="0.25">
      <c r="A9905" s="1">
        <v>43092</v>
      </c>
      <c r="B9905" s="3">
        <f t="shared" si="462"/>
        <v>2017</v>
      </c>
      <c r="C9905" s="3">
        <f t="shared" si="463"/>
        <v>12</v>
      </c>
      <c r="D9905" t="s">
        <v>1310</v>
      </c>
      <c r="E9905" t="str">
        <f t="shared" si="464"/>
        <v>Monica Federle20171223</v>
      </c>
      <c r="F9905">
        <f>IF(COUNTIF($E$2:E9905, E9905) = 1, MAX($F$1:F9904) + 1, INDEX($F$1:F9904, MATCH(E9905, $E$1:E9904, 0)))</f>
        <v>4944</v>
      </c>
      <c r="G9905" t="s">
        <v>101</v>
      </c>
      <c r="H9905" t="s">
        <v>39</v>
      </c>
      <c r="I9905" t="s">
        <v>40</v>
      </c>
      <c r="J9905" t="s">
        <v>2180</v>
      </c>
      <c r="K9905" s="17">
        <v>494.97</v>
      </c>
      <c r="L9905" s="17">
        <v>3</v>
      </c>
      <c r="M9905" s="17">
        <v>148.49</v>
      </c>
      <c r="N9905" s="17" t="str">
        <f>IF(SalesData[[#This Row],[Profit]]&gt;0,"Profit","Loss")</f>
        <v>Profit</v>
      </c>
    </row>
    <row r="9906" spans="1:14" x14ac:dyDescent="0.25">
      <c r="A9906" s="1">
        <v>43092</v>
      </c>
      <c r="B9906" s="3">
        <f t="shared" si="462"/>
        <v>2017</v>
      </c>
      <c r="C9906" s="3">
        <f t="shared" si="463"/>
        <v>12</v>
      </c>
      <c r="D9906" t="s">
        <v>1310</v>
      </c>
      <c r="E9906" t="str">
        <f t="shared" si="464"/>
        <v>Monica Federle20171223</v>
      </c>
      <c r="F9906">
        <f>IF(COUNTIF($E$2:E9906, E9906) = 1, MAX($F$1:F9905) + 1, INDEX($F$1:F9905, MATCH(E9906, $E$1:E9905, 0)))</f>
        <v>4944</v>
      </c>
      <c r="G9906" t="s">
        <v>101</v>
      </c>
      <c r="H9906" t="s">
        <v>11</v>
      </c>
      <c r="I9906" t="s">
        <v>18</v>
      </c>
      <c r="J9906" t="s">
        <v>908</v>
      </c>
      <c r="K9906" s="17">
        <v>367.96</v>
      </c>
      <c r="L9906" s="17">
        <v>4</v>
      </c>
      <c r="M9906" s="17">
        <v>14.72</v>
      </c>
      <c r="N9906" s="17" t="str">
        <f>IF(SalesData[[#This Row],[Profit]]&gt;0,"Profit","Loss")</f>
        <v>Profit</v>
      </c>
    </row>
    <row r="9907" spans="1:14" x14ac:dyDescent="0.25">
      <c r="A9907" s="1">
        <v>43092</v>
      </c>
      <c r="B9907" s="3">
        <f t="shared" si="462"/>
        <v>2017</v>
      </c>
      <c r="C9907" s="3">
        <f t="shared" si="463"/>
        <v>12</v>
      </c>
      <c r="D9907" t="s">
        <v>1310</v>
      </c>
      <c r="E9907" t="str">
        <f t="shared" si="464"/>
        <v>Monica Federle20171223</v>
      </c>
      <c r="F9907">
        <f>IF(COUNTIF($E$2:E9907, E9907) = 1, MAX($F$1:F9906) + 1, INDEX($F$1:F9906, MATCH(E9907, $E$1:E9906, 0)))</f>
        <v>4944</v>
      </c>
      <c r="G9907" t="s">
        <v>101</v>
      </c>
      <c r="H9907" t="s">
        <v>11</v>
      </c>
      <c r="I9907" t="s">
        <v>12</v>
      </c>
      <c r="J9907" t="s">
        <v>2470</v>
      </c>
      <c r="K9907" s="17">
        <v>44.96</v>
      </c>
      <c r="L9907" s="17">
        <v>2</v>
      </c>
      <c r="M9907" s="17">
        <v>20.68</v>
      </c>
      <c r="N9907" s="17" t="str">
        <f>IF(SalesData[[#This Row],[Profit]]&gt;0,"Profit","Loss")</f>
        <v>Profit</v>
      </c>
    </row>
    <row r="9908" spans="1:14" x14ac:dyDescent="0.25">
      <c r="A9908" s="1">
        <v>43092</v>
      </c>
      <c r="B9908" s="3">
        <f t="shared" si="462"/>
        <v>2017</v>
      </c>
      <c r="C9908" s="3">
        <f t="shared" si="463"/>
        <v>12</v>
      </c>
      <c r="D9908" t="s">
        <v>1310</v>
      </c>
      <c r="E9908" t="str">
        <f t="shared" si="464"/>
        <v>Monica Federle20171223</v>
      </c>
      <c r="F9908">
        <f>IF(COUNTIF($E$2:E9908, E9908) = 1, MAX($F$1:F9907) + 1, INDEX($F$1:F9907, MATCH(E9908, $E$1:E9907, 0)))</f>
        <v>4944</v>
      </c>
      <c r="G9908" t="s">
        <v>101</v>
      </c>
      <c r="H9908" t="s">
        <v>11</v>
      </c>
      <c r="I9908" t="s">
        <v>63</v>
      </c>
      <c r="J9908" t="s">
        <v>1319</v>
      </c>
      <c r="K9908" s="17">
        <v>182.94</v>
      </c>
      <c r="L9908" s="17">
        <v>3</v>
      </c>
      <c r="M9908" s="17">
        <v>85.98</v>
      </c>
      <c r="N9908" s="17" t="str">
        <f>IF(SalesData[[#This Row],[Profit]]&gt;0,"Profit","Loss")</f>
        <v>Profit</v>
      </c>
    </row>
    <row r="9909" spans="1:14" x14ac:dyDescent="0.25">
      <c r="A9909" s="1">
        <v>43092</v>
      </c>
      <c r="B9909" s="3">
        <f t="shared" si="462"/>
        <v>2017</v>
      </c>
      <c r="C9909" s="3">
        <f t="shared" si="463"/>
        <v>12</v>
      </c>
      <c r="D9909" t="s">
        <v>1295</v>
      </c>
      <c r="E9909" t="str">
        <f t="shared" si="464"/>
        <v>Jennifer Braxton20171223</v>
      </c>
      <c r="F9909">
        <f>IF(COUNTIF($E$2:E9909, E9909) = 1, MAX($F$1:F9908) + 1, INDEX($F$1:F9908, MATCH(E9909, $E$1:E9908, 0)))</f>
        <v>4945</v>
      </c>
      <c r="G9909" t="s">
        <v>15</v>
      </c>
      <c r="H9909" t="s">
        <v>11</v>
      </c>
      <c r="I9909" t="s">
        <v>20</v>
      </c>
      <c r="J9909" t="s">
        <v>2119</v>
      </c>
      <c r="K9909" s="17">
        <v>13.84</v>
      </c>
      <c r="L9909" s="17">
        <v>4</v>
      </c>
      <c r="M9909" s="17">
        <v>-22.14</v>
      </c>
      <c r="N9909" s="17" t="str">
        <f>IF(SalesData[[#This Row],[Profit]]&gt;0,"Profit","Loss")</f>
        <v>Loss</v>
      </c>
    </row>
    <row r="9910" spans="1:14" x14ac:dyDescent="0.25">
      <c r="A9910" s="1">
        <v>43092</v>
      </c>
      <c r="B9910" s="3">
        <f t="shared" si="462"/>
        <v>2017</v>
      </c>
      <c r="C9910" s="3">
        <f t="shared" si="463"/>
        <v>12</v>
      </c>
      <c r="D9910" t="s">
        <v>1295</v>
      </c>
      <c r="E9910" t="str">
        <f t="shared" si="464"/>
        <v>Jennifer Braxton20171223</v>
      </c>
      <c r="F9910">
        <f>IF(COUNTIF($E$2:E9910, E9910) = 1, MAX($F$1:F9909) + 1, INDEX($F$1:F9909, MATCH(E9910, $E$1:E9909, 0)))</f>
        <v>4945</v>
      </c>
      <c r="G9910" t="s">
        <v>15</v>
      </c>
      <c r="H9910" t="s">
        <v>11</v>
      </c>
      <c r="I9910" t="s">
        <v>12</v>
      </c>
      <c r="J9910" t="s">
        <v>1191</v>
      </c>
      <c r="K9910" s="17">
        <v>175.87</v>
      </c>
      <c r="L9910" s="17">
        <v>4</v>
      </c>
      <c r="M9910" s="17">
        <v>63.75</v>
      </c>
      <c r="N9910" s="17" t="str">
        <f>IF(SalesData[[#This Row],[Profit]]&gt;0,"Profit","Loss")</f>
        <v>Profit</v>
      </c>
    </row>
    <row r="9911" spans="1:14" x14ac:dyDescent="0.25">
      <c r="A9911" s="1">
        <v>43092</v>
      </c>
      <c r="B9911" s="3">
        <f t="shared" si="462"/>
        <v>2017</v>
      </c>
      <c r="C9911" s="3">
        <f t="shared" si="463"/>
        <v>12</v>
      </c>
      <c r="D9911" t="s">
        <v>2057</v>
      </c>
      <c r="E9911" t="str">
        <f t="shared" si="464"/>
        <v>Julia Barnett20171223</v>
      </c>
      <c r="F9911">
        <f>IF(COUNTIF($E$2:E9911, E9911) = 1, MAX($F$1:F9910) + 1, INDEX($F$1:F9910, MATCH(E9911, $E$1:E9910, 0)))</f>
        <v>4946</v>
      </c>
      <c r="G9911" t="s">
        <v>613</v>
      </c>
      <c r="H9911" t="s">
        <v>34</v>
      </c>
      <c r="I9911" t="s">
        <v>47</v>
      </c>
      <c r="J9911" t="s">
        <v>365</v>
      </c>
      <c r="K9911" s="17">
        <v>27.46</v>
      </c>
      <c r="L9911" s="17">
        <v>2</v>
      </c>
      <c r="M9911" s="17">
        <v>9.89</v>
      </c>
      <c r="N9911" s="17" t="str">
        <f>IF(SalesData[[#This Row],[Profit]]&gt;0,"Profit","Loss")</f>
        <v>Profit</v>
      </c>
    </row>
    <row r="9912" spans="1:14" x14ac:dyDescent="0.25">
      <c r="A9912" s="1">
        <v>43093</v>
      </c>
      <c r="B9912" s="3">
        <f t="shared" si="462"/>
        <v>2017</v>
      </c>
      <c r="C9912" s="3">
        <f t="shared" si="463"/>
        <v>12</v>
      </c>
      <c r="D9912" t="s">
        <v>1610</v>
      </c>
      <c r="E9912" t="str">
        <f t="shared" si="464"/>
        <v>Roy FranzÃ¶sisch20171224</v>
      </c>
      <c r="F9912">
        <f>IF(COUNTIF($E$2:E9912, E9912) = 1, MAX($F$1:F9911) + 1, INDEX($F$1:F9911, MATCH(E9912, $E$1:E9911, 0)))</f>
        <v>4947</v>
      </c>
      <c r="G9912" t="s">
        <v>149</v>
      </c>
      <c r="H9912" t="s">
        <v>11</v>
      </c>
      <c r="I9912" t="s">
        <v>92</v>
      </c>
      <c r="J9912" t="s">
        <v>658</v>
      </c>
      <c r="K9912" s="17">
        <v>35.909999999999997</v>
      </c>
      <c r="L9912" s="17">
        <v>3</v>
      </c>
      <c r="M9912" s="17">
        <v>9.6999999999999993</v>
      </c>
      <c r="N9912" s="17" t="str">
        <f>IF(SalesData[[#This Row],[Profit]]&gt;0,"Profit","Loss")</f>
        <v>Profit</v>
      </c>
    </row>
    <row r="9913" spans="1:14" x14ac:dyDescent="0.25">
      <c r="A9913" s="1">
        <v>43093</v>
      </c>
      <c r="B9913" s="3">
        <f t="shared" si="462"/>
        <v>2017</v>
      </c>
      <c r="C9913" s="3">
        <f t="shared" si="463"/>
        <v>12</v>
      </c>
      <c r="D9913" t="s">
        <v>1705</v>
      </c>
      <c r="E9913" t="str">
        <f t="shared" si="464"/>
        <v>Andy Reiter20171224</v>
      </c>
      <c r="F9913">
        <f>IF(COUNTIF($E$2:E9913, E9913) = 1, MAX($F$1:F9912) + 1, INDEX($F$1:F9912, MATCH(E9913, $E$1:E9912, 0)))</f>
        <v>4948</v>
      </c>
      <c r="G9913" t="s">
        <v>149</v>
      </c>
      <c r="H9913" t="s">
        <v>11</v>
      </c>
      <c r="I9913" t="s">
        <v>20</v>
      </c>
      <c r="J9913" t="s">
        <v>49</v>
      </c>
      <c r="K9913" s="17">
        <v>17.88</v>
      </c>
      <c r="L9913" s="17">
        <v>3</v>
      </c>
      <c r="M9913" s="17">
        <v>5.59</v>
      </c>
      <c r="N9913" s="17" t="str">
        <f>IF(SalesData[[#This Row],[Profit]]&gt;0,"Profit","Loss")</f>
        <v>Profit</v>
      </c>
    </row>
    <row r="9914" spans="1:14" x14ac:dyDescent="0.25">
      <c r="A9914" s="1">
        <v>43093</v>
      </c>
      <c r="B9914" s="3">
        <f t="shared" si="462"/>
        <v>2017</v>
      </c>
      <c r="C9914" s="3">
        <f t="shared" si="463"/>
        <v>12</v>
      </c>
      <c r="D9914" t="s">
        <v>1723</v>
      </c>
      <c r="E9914" t="str">
        <f t="shared" si="464"/>
        <v>Alan Hwang20171224</v>
      </c>
      <c r="F9914">
        <f>IF(COUNTIF($E$2:E9914, E9914) = 1, MAX($F$1:F9913) + 1, INDEX($F$1:F9913, MATCH(E9914, $E$1:E9913, 0)))</f>
        <v>4949</v>
      </c>
      <c r="G9914" t="s">
        <v>164</v>
      </c>
      <c r="H9914" t="s">
        <v>11</v>
      </c>
      <c r="I9914" t="s">
        <v>18</v>
      </c>
      <c r="J9914" t="s">
        <v>860</v>
      </c>
      <c r="K9914" s="17">
        <v>1003.62</v>
      </c>
      <c r="L9914" s="17">
        <v>6</v>
      </c>
      <c r="M9914" s="17">
        <v>0</v>
      </c>
      <c r="N9914" s="17" t="str">
        <f>IF(SalesData[[#This Row],[Profit]]&gt;0,"Profit","Loss")</f>
        <v>Loss</v>
      </c>
    </row>
    <row r="9915" spans="1:14" x14ac:dyDescent="0.25">
      <c r="A9915" s="1">
        <v>43093</v>
      </c>
      <c r="B9915" s="3">
        <f t="shared" si="462"/>
        <v>2017</v>
      </c>
      <c r="C9915" s="3">
        <f t="shared" si="463"/>
        <v>12</v>
      </c>
      <c r="D9915" t="s">
        <v>1467</v>
      </c>
      <c r="E9915" t="str">
        <f t="shared" si="464"/>
        <v>Hunter Glantz20171224</v>
      </c>
      <c r="F9915">
        <f>IF(COUNTIF($E$2:E9915, E9915) = 1, MAX($F$1:F9914) + 1, INDEX($F$1:F9914, MATCH(E9915, $E$1:E9914, 0)))</f>
        <v>4950</v>
      </c>
      <c r="G9915" t="s">
        <v>149</v>
      </c>
      <c r="H9915" t="s">
        <v>34</v>
      </c>
      <c r="I9915" t="s">
        <v>35</v>
      </c>
      <c r="J9915" t="s">
        <v>542</v>
      </c>
      <c r="K9915" s="17">
        <v>271.76</v>
      </c>
      <c r="L9915" s="17">
        <v>2</v>
      </c>
      <c r="M9915" s="17">
        <v>48.31</v>
      </c>
      <c r="N9915" s="17" t="str">
        <f>IF(SalesData[[#This Row],[Profit]]&gt;0,"Profit","Loss")</f>
        <v>Profit</v>
      </c>
    </row>
    <row r="9916" spans="1:14" x14ac:dyDescent="0.25">
      <c r="A9916" s="1">
        <v>43093</v>
      </c>
      <c r="B9916" s="3">
        <f t="shared" si="462"/>
        <v>2017</v>
      </c>
      <c r="C9916" s="3">
        <f t="shared" si="463"/>
        <v>12</v>
      </c>
      <c r="D9916" t="s">
        <v>1467</v>
      </c>
      <c r="E9916" t="str">
        <f t="shared" si="464"/>
        <v>Hunter Glantz20171224</v>
      </c>
      <c r="F9916">
        <f>IF(COUNTIF($E$2:E9916, E9916) = 1, MAX($F$1:F9915) + 1, INDEX($F$1:F9915, MATCH(E9916, $E$1:E9915, 0)))</f>
        <v>4950</v>
      </c>
      <c r="G9916" t="s">
        <v>149</v>
      </c>
      <c r="H9916" t="s">
        <v>11</v>
      </c>
      <c r="I9916" t="s">
        <v>20</v>
      </c>
      <c r="J9916" t="s">
        <v>2027</v>
      </c>
      <c r="K9916" s="17">
        <v>14.38</v>
      </c>
      <c r="L9916" s="17">
        <v>3</v>
      </c>
      <c r="M9916" s="17">
        <v>4.8499999999999996</v>
      </c>
      <c r="N9916" s="17" t="str">
        <f>IF(SalesData[[#This Row],[Profit]]&gt;0,"Profit","Loss")</f>
        <v>Profit</v>
      </c>
    </row>
    <row r="9917" spans="1:14" x14ac:dyDescent="0.25">
      <c r="A9917" s="1">
        <v>43093</v>
      </c>
      <c r="B9917" s="3">
        <f t="shared" si="462"/>
        <v>2017</v>
      </c>
      <c r="C9917" s="3">
        <f t="shared" si="463"/>
        <v>12</v>
      </c>
      <c r="D9917" t="s">
        <v>2246</v>
      </c>
      <c r="E9917" t="str">
        <f t="shared" si="464"/>
        <v>Ann Chong20171224</v>
      </c>
      <c r="F9917">
        <f>IF(COUNTIF($E$2:E9917, E9917) = 1, MAX($F$1:F9916) + 1, INDEX($F$1:F9916, MATCH(E9917, $E$1:E9916, 0)))</f>
        <v>4951</v>
      </c>
      <c r="G9917" t="s">
        <v>149</v>
      </c>
      <c r="H9917" t="s">
        <v>34</v>
      </c>
      <c r="I9917" t="s">
        <v>47</v>
      </c>
      <c r="J9917" t="s">
        <v>1085</v>
      </c>
      <c r="K9917" s="17">
        <v>37.93</v>
      </c>
      <c r="L9917" s="17">
        <v>1</v>
      </c>
      <c r="M9917" s="17">
        <v>6.83</v>
      </c>
      <c r="N9917" s="17" t="str">
        <f>IF(SalesData[[#This Row],[Profit]]&gt;0,"Profit","Loss")</f>
        <v>Profit</v>
      </c>
    </row>
    <row r="9918" spans="1:14" x14ac:dyDescent="0.25">
      <c r="A9918" s="1">
        <v>43093</v>
      </c>
      <c r="B9918" s="3">
        <f t="shared" si="462"/>
        <v>2017</v>
      </c>
      <c r="C9918" s="3">
        <f t="shared" si="463"/>
        <v>12</v>
      </c>
      <c r="D9918" t="s">
        <v>1122</v>
      </c>
      <c r="E9918" t="str">
        <f t="shared" si="464"/>
        <v>Christine Sundaresam20171224</v>
      </c>
      <c r="F9918">
        <f>IF(COUNTIF($E$2:E9918, E9918) = 1, MAX($F$1:F9917) + 1, INDEX($F$1:F9917, MATCH(E9918, $E$1:E9917, 0)))</f>
        <v>4952</v>
      </c>
      <c r="G9918" t="s">
        <v>62</v>
      </c>
      <c r="H9918" t="s">
        <v>39</v>
      </c>
      <c r="I9918" t="s">
        <v>302</v>
      </c>
      <c r="J9918" t="s">
        <v>1858</v>
      </c>
      <c r="K9918" s="17">
        <v>479.97</v>
      </c>
      <c r="L9918" s="17">
        <v>3</v>
      </c>
      <c r="M9918" s="17">
        <v>239.99</v>
      </c>
      <c r="N9918" s="17" t="str">
        <f>IF(SalesData[[#This Row],[Profit]]&gt;0,"Profit","Loss")</f>
        <v>Profit</v>
      </c>
    </row>
    <row r="9919" spans="1:14" x14ac:dyDescent="0.25">
      <c r="A9919" s="1">
        <v>43093</v>
      </c>
      <c r="B9919" s="3">
        <f t="shared" si="462"/>
        <v>2017</v>
      </c>
      <c r="C9919" s="3">
        <f t="shared" si="463"/>
        <v>12</v>
      </c>
      <c r="D9919" t="s">
        <v>1122</v>
      </c>
      <c r="E9919" t="str">
        <f t="shared" si="464"/>
        <v>Christine Sundaresam20171224</v>
      </c>
      <c r="F9919">
        <f>IF(COUNTIF($E$2:E9919, E9919) = 1, MAX($F$1:F9918) + 1, INDEX($F$1:F9918, MATCH(E9919, $E$1:E9918, 0)))</f>
        <v>4952</v>
      </c>
      <c r="G9919" t="s">
        <v>62</v>
      </c>
      <c r="H9919" t="s">
        <v>34</v>
      </c>
      <c r="I9919" t="s">
        <v>35</v>
      </c>
      <c r="J9919" t="s">
        <v>382</v>
      </c>
      <c r="K9919" s="17">
        <v>232.88</v>
      </c>
      <c r="L9919" s="17">
        <v>4</v>
      </c>
      <c r="M9919" s="17">
        <v>60.55</v>
      </c>
      <c r="N9919" s="17" t="str">
        <f>IF(SalesData[[#This Row],[Profit]]&gt;0,"Profit","Loss")</f>
        <v>Profit</v>
      </c>
    </row>
    <row r="9920" spans="1:14" x14ac:dyDescent="0.25">
      <c r="A9920" s="1">
        <v>43093</v>
      </c>
      <c r="B9920" s="3">
        <f t="shared" si="462"/>
        <v>2017</v>
      </c>
      <c r="C9920" s="3">
        <f t="shared" si="463"/>
        <v>12</v>
      </c>
      <c r="D9920" t="s">
        <v>1620</v>
      </c>
      <c r="E9920" t="str">
        <f t="shared" si="464"/>
        <v>Robert Marley20171224</v>
      </c>
      <c r="F9920">
        <f>IF(COUNTIF($E$2:E9920, E9920) = 1, MAX($F$1:F9919) + 1, INDEX($F$1:F9919, MATCH(E9920, $E$1:E9919, 0)))</f>
        <v>4953</v>
      </c>
      <c r="G9920" t="s">
        <v>27</v>
      </c>
      <c r="H9920" t="s">
        <v>39</v>
      </c>
      <c r="I9920" t="s">
        <v>603</v>
      </c>
      <c r="J9920" t="s">
        <v>634</v>
      </c>
      <c r="K9920" s="17">
        <v>2879.95</v>
      </c>
      <c r="L9920" s="17">
        <v>6</v>
      </c>
      <c r="M9920" s="17">
        <v>1007.98</v>
      </c>
      <c r="N9920" s="17" t="str">
        <f>IF(SalesData[[#This Row],[Profit]]&gt;0,"Profit","Loss")</f>
        <v>Profit</v>
      </c>
    </row>
    <row r="9921" spans="1:14" x14ac:dyDescent="0.25">
      <c r="A9921" s="1">
        <v>43093</v>
      </c>
      <c r="B9921" s="3">
        <f t="shared" si="462"/>
        <v>2017</v>
      </c>
      <c r="C9921" s="3">
        <f t="shared" si="463"/>
        <v>12</v>
      </c>
      <c r="D9921" t="s">
        <v>1620</v>
      </c>
      <c r="E9921" t="str">
        <f t="shared" si="464"/>
        <v>Robert Marley20171224</v>
      </c>
      <c r="F9921">
        <f>IF(COUNTIF($E$2:E9921, E9921) = 1, MAX($F$1:F9920) + 1, INDEX($F$1:F9920, MATCH(E9921, $E$1:E9920, 0)))</f>
        <v>4953</v>
      </c>
      <c r="G9921" t="s">
        <v>27</v>
      </c>
      <c r="H9921" t="s">
        <v>11</v>
      </c>
      <c r="I9921" t="s">
        <v>20</v>
      </c>
      <c r="J9921" t="s">
        <v>911</v>
      </c>
      <c r="K9921" s="17">
        <v>90.48</v>
      </c>
      <c r="L9921" s="17">
        <v>3</v>
      </c>
      <c r="M9921" s="17">
        <v>33.93</v>
      </c>
      <c r="N9921" s="17" t="str">
        <f>IF(SalesData[[#This Row],[Profit]]&gt;0,"Profit","Loss")</f>
        <v>Profit</v>
      </c>
    </row>
    <row r="9922" spans="1:14" x14ac:dyDescent="0.25">
      <c r="A9922" s="1">
        <v>43093</v>
      </c>
      <c r="B9922" s="3">
        <f t="shared" ref="B9922:B9985" si="465">YEAR(A9922)</f>
        <v>2017</v>
      </c>
      <c r="C9922" s="3">
        <f t="shared" ref="C9922:C9985" si="466">MONTH(A9922)</f>
        <v>12</v>
      </c>
      <c r="D9922" t="s">
        <v>1877</v>
      </c>
      <c r="E9922" t="str">
        <f t="shared" ref="E9922:E9985" si="467">D9922 &amp; TEXT(A9922, "yyyymmdd")</f>
        <v>James Lanier20171224</v>
      </c>
      <c r="F9922">
        <f>IF(COUNTIF($E$2:E9922, E9922) = 1, MAX($F$1:F9921) + 1, INDEX($F$1:F9921, MATCH(E9922, $E$1:E9921, 0)))</f>
        <v>4954</v>
      </c>
      <c r="G9922" t="s">
        <v>95</v>
      </c>
      <c r="H9922" t="s">
        <v>34</v>
      </c>
      <c r="I9922" t="s">
        <v>47</v>
      </c>
      <c r="J9922" t="s">
        <v>872</v>
      </c>
      <c r="K9922" s="17">
        <v>8.5399999999999991</v>
      </c>
      <c r="L9922" s="17">
        <v>4</v>
      </c>
      <c r="M9922" s="17">
        <v>1.92</v>
      </c>
      <c r="N9922" s="17" t="str">
        <f>IF(SalesData[[#This Row],[Profit]]&gt;0,"Profit","Loss")</f>
        <v>Profit</v>
      </c>
    </row>
    <row r="9923" spans="1:14" x14ac:dyDescent="0.25">
      <c r="A9923" s="1">
        <v>43093</v>
      </c>
      <c r="B9923" s="3">
        <f t="shared" si="465"/>
        <v>2017</v>
      </c>
      <c r="C9923" s="3">
        <f t="shared" si="466"/>
        <v>12</v>
      </c>
      <c r="D9923" t="s">
        <v>1877</v>
      </c>
      <c r="E9923" t="str">
        <f t="shared" si="467"/>
        <v>James Lanier20171224</v>
      </c>
      <c r="F9923">
        <f>IF(COUNTIF($E$2:E9923, E9923) = 1, MAX($F$1:F9922) + 1, INDEX($F$1:F9922, MATCH(E9923, $E$1:E9922, 0)))</f>
        <v>4954</v>
      </c>
      <c r="G9923" t="s">
        <v>95</v>
      </c>
      <c r="H9923" t="s">
        <v>34</v>
      </c>
      <c r="I9923" t="s">
        <v>35</v>
      </c>
      <c r="J9923" t="s">
        <v>594</v>
      </c>
      <c r="K9923" s="17">
        <v>842.38</v>
      </c>
      <c r="L9923" s="17">
        <v>3</v>
      </c>
      <c r="M9923" s="17">
        <v>105.3</v>
      </c>
      <c r="N9923" s="17" t="str">
        <f>IF(SalesData[[#This Row],[Profit]]&gt;0,"Profit","Loss")</f>
        <v>Profit</v>
      </c>
    </row>
    <row r="9924" spans="1:14" x14ac:dyDescent="0.25">
      <c r="A9924" s="1">
        <v>43093</v>
      </c>
      <c r="B9924" s="3">
        <f t="shared" si="465"/>
        <v>2017</v>
      </c>
      <c r="C9924" s="3">
        <f t="shared" si="466"/>
        <v>12</v>
      </c>
      <c r="D9924" t="s">
        <v>2631</v>
      </c>
      <c r="E9924" t="str">
        <f t="shared" si="467"/>
        <v>Neola Schneider20171224</v>
      </c>
      <c r="F9924">
        <f>IF(COUNTIF($E$2:E9924, E9924) = 1, MAX($F$1:F9923) + 1, INDEX($F$1:F9923, MATCH(E9924, $E$1:E9923, 0)))</f>
        <v>4955</v>
      </c>
      <c r="G9924" t="s">
        <v>10</v>
      </c>
      <c r="H9924" t="s">
        <v>11</v>
      </c>
      <c r="I9924" t="s">
        <v>18</v>
      </c>
      <c r="J9924" t="s">
        <v>374</v>
      </c>
      <c r="K9924" s="17">
        <v>264.32</v>
      </c>
      <c r="L9924" s="17">
        <v>2</v>
      </c>
      <c r="M9924" s="17">
        <v>19.82</v>
      </c>
      <c r="N9924" s="17" t="str">
        <f>IF(SalesData[[#This Row],[Profit]]&gt;0,"Profit","Loss")</f>
        <v>Profit</v>
      </c>
    </row>
    <row r="9925" spans="1:14" x14ac:dyDescent="0.25">
      <c r="A9925" s="1">
        <v>43093</v>
      </c>
      <c r="B9925" s="3">
        <f t="shared" si="465"/>
        <v>2017</v>
      </c>
      <c r="C9925" s="3">
        <f t="shared" si="466"/>
        <v>12</v>
      </c>
      <c r="D9925" t="s">
        <v>2205</v>
      </c>
      <c r="E9925" t="str">
        <f t="shared" si="467"/>
        <v>Dave Poirier20171224</v>
      </c>
      <c r="F9925">
        <f>IF(COUNTIF($E$2:E9925, E9925) = 1, MAX($F$1:F9924) + 1, INDEX($F$1:F9924, MATCH(E9925, $E$1:E9924, 0)))</f>
        <v>4956</v>
      </c>
      <c r="G9925" t="s">
        <v>510</v>
      </c>
      <c r="H9925" t="s">
        <v>11</v>
      </c>
      <c r="I9925" t="s">
        <v>20</v>
      </c>
      <c r="J9925" t="s">
        <v>1030</v>
      </c>
      <c r="K9925" s="17">
        <v>21.31</v>
      </c>
      <c r="L9925" s="17">
        <v>3</v>
      </c>
      <c r="M9925" s="17">
        <v>7.99</v>
      </c>
      <c r="N9925" s="17" t="str">
        <f>IF(SalesData[[#This Row],[Profit]]&gt;0,"Profit","Loss")</f>
        <v>Profit</v>
      </c>
    </row>
    <row r="9926" spans="1:14" x14ac:dyDescent="0.25">
      <c r="A9926" s="1">
        <v>43093</v>
      </c>
      <c r="B9926" s="3">
        <f t="shared" si="465"/>
        <v>2017</v>
      </c>
      <c r="C9926" s="3">
        <f t="shared" si="466"/>
        <v>12</v>
      </c>
      <c r="D9926" t="s">
        <v>1009</v>
      </c>
      <c r="E9926" t="str">
        <f t="shared" si="467"/>
        <v>Nick Crebassa20171224</v>
      </c>
      <c r="F9926">
        <f>IF(COUNTIF($E$2:E9926, E9926) = 1, MAX($F$1:F9925) + 1, INDEX($F$1:F9925, MATCH(E9926, $E$1:E9925, 0)))</f>
        <v>4957</v>
      </c>
      <c r="G9926" t="s">
        <v>434</v>
      </c>
      <c r="H9926" t="s">
        <v>11</v>
      </c>
      <c r="I9926" t="s">
        <v>12</v>
      </c>
      <c r="J9926" t="s">
        <v>1730</v>
      </c>
      <c r="K9926" s="17">
        <v>19.440000000000001</v>
      </c>
      <c r="L9926" s="17">
        <v>3</v>
      </c>
      <c r="M9926" s="17">
        <v>9.33</v>
      </c>
      <c r="N9926" s="17" t="str">
        <f>IF(SalesData[[#This Row],[Profit]]&gt;0,"Profit","Loss")</f>
        <v>Profit</v>
      </c>
    </row>
    <row r="9927" spans="1:14" x14ac:dyDescent="0.25">
      <c r="A9927" s="1">
        <v>43093</v>
      </c>
      <c r="B9927" s="3">
        <f t="shared" si="465"/>
        <v>2017</v>
      </c>
      <c r="C9927" s="3">
        <f t="shared" si="466"/>
        <v>12</v>
      </c>
      <c r="D9927" t="s">
        <v>1009</v>
      </c>
      <c r="E9927" t="str">
        <f t="shared" si="467"/>
        <v>Nick Crebassa20171224</v>
      </c>
      <c r="F9927">
        <f>IF(COUNTIF($E$2:E9927, E9927) = 1, MAX($F$1:F9926) + 1, INDEX($F$1:F9926, MATCH(E9927, $E$1:E9926, 0)))</f>
        <v>4957</v>
      </c>
      <c r="G9927" t="s">
        <v>434</v>
      </c>
      <c r="H9927" t="s">
        <v>11</v>
      </c>
      <c r="I9927" t="s">
        <v>20</v>
      </c>
      <c r="J9927" t="s">
        <v>1577</v>
      </c>
      <c r="K9927" s="17">
        <v>12.3</v>
      </c>
      <c r="L9927" s="17">
        <v>5</v>
      </c>
      <c r="M9927" s="17">
        <v>6.15</v>
      </c>
      <c r="N9927" s="17" t="str">
        <f>IF(SalesData[[#This Row],[Profit]]&gt;0,"Profit","Loss")</f>
        <v>Profit</v>
      </c>
    </row>
    <row r="9928" spans="1:14" x14ac:dyDescent="0.25">
      <c r="A9928" s="1">
        <v>43094</v>
      </c>
      <c r="B9928" s="3">
        <f t="shared" si="465"/>
        <v>2017</v>
      </c>
      <c r="C9928" s="3">
        <f t="shared" si="466"/>
        <v>12</v>
      </c>
      <c r="D9928" t="s">
        <v>2518</v>
      </c>
      <c r="E9928" t="str">
        <f t="shared" si="467"/>
        <v>Cynthia Voltz20171225</v>
      </c>
      <c r="F9928">
        <f>IF(COUNTIF($E$2:E9928, E9928) = 1, MAX($F$1:F9927) + 1, INDEX($F$1:F9927, MATCH(E9928, $E$1:E9927, 0)))</f>
        <v>4958</v>
      </c>
      <c r="G9928" t="s">
        <v>149</v>
      </c>
      <c r="H9928" t="s">
        <v>34</v>
      </c>
      <c r="I9928" t="s">
        <v>47</v>
      </c>
      <c r="J9928" t="s">
        <v>2623</v>
      </c>
      <c r="K9928" s="17">
        <v>41.96</v>
      </c>
      <c r="L9928" s="17">
        <v>2</v>
      </c>
      <c r="M9928" s="17">
        <v>10.91</v>
      </c>
      <c r="N9928" s="17" t="str">
        <f>IF(SalesData[[#This Row],[Profit]]&gt;0,"Profit","Loss")</f>
        <v>Profit</v>
      </c>
    </row>
    <row r="9929" spans="1:14" x14ac:dyDescent="0.25">
      <c r="A9929" s="1">
        <v>43094</v>
      </c>
      <c r="B9929" s="3">
        <f t="shared" si="465"/>
        <v>2017</v>
      </c>
      <c r="C9929" s="3">
        <f t="shared" si="466"/>
        <v>12</v>
      </c>
      <c r="D9929" t="s">
        <v>1781</v>
      </c>
      <c r="E9929" t="str">
        <f t="shared" si="467"/>
        <v>Ralph Arnett20171225</v>
      </c>
      <c r="F9929">
        <f>IF(COUNTIF($E$2:E9929, E9929) = 1, MAX($F$1:F9928) + 1, INDEX($F$1:F9928, MATCH(E9929, $E$1:E9928, 0)))</f>
        <v>4959</v>
      </c>
      <c r="G9929" t="s">
        <v>149</v>
      </c>
      <c r="H9929" t="s">
        <v>34</v>
      </c>
      <c r="I9929" t="s">
        <v>74</v>
      </c>
      <c r="J9929" t="s">
        <v>1637</v>
      </c>
      <c r="K9929" s="17">
        <v>191.98</v>
      </c>
      <c r="L9929" s="17">
        <v>2</v>
      </c>
      <c r="M9929" s="17">
        <v>4.8</v>
      </c>
      <c r="N9929" s="17" t="str">
        <f>IF(SalesData[[#This Row],[Profit]]&gt;0,"Profit","Loss")</f>
        <v>Profit</v>
      </c>
    </row>
    <row r="9930" spans="1:14" x14ac:dyDescent="0.25">
      <c r="A9930" s="1">
        <v>43094</v>
      </c>
      <c r="B9930" s="3">
        <f t="shared" si="465"/>
        <v>2017</v>
      </c>
      <c r="C9930" s="3">
        <f t="shared" si="466"/>
        <v>12</v>
      </c>
      <c r="D9930" t="s">
        <v>2197</v>
      </c>
      <c r="E9930" t="str">
        <f t="shared" si="467"/>
        <v>Joni Wasserman20171225</v>
      </c>
      <c r="F9930">
        <f>IF(COUNTIF($E$2:E9930, E9930) = 1, MAX($F$1:F9929) + 1, INDEX($F$1:F9929, MATCH(E9930, $E$1:E9929, 0)))</f>
        <v>4960</v>
      </c>
      <c r="G9930" t="s">
        <v>33</v>
      </c>
      <c r="H9930" t="s">
        <v>11</v>
      </c>
      <c r="I9930" t="s">
        <v>18</v>
      </c>
      <c r="J9930" t="s">
        <v>909</v>
      </c>
      <c r="K9930" s="17">
        <v>95.94</v>
      </c>
      <c r="L9930" s="17">
        <v>3</v>
      </c>
      <c r="M9930" s="17">
        <v>9.59</v>
      </c>
      <c r="N9930" s="17" t="str">
        <f>IF(SalesData[[#This Row],[Profit]]&gt;0,"Profit","Loss")</f>
        <v>Profit</v>
      </c>
    </row>
    <row r="9931" spans="1:14" x14ac:dyDescent="0.25">
      <c r="A9931" s="1">
        <v>43094</v>
      </c>
      <c r="B9931" s="3">
        <f t="shared" si="465"/>
        <v>2017</v>
      </c>
      <c r="C9931" s="3">
        <f t="shared" si="466"/>
        <v>12</v>
      </c>
      <c r="D9931" t="s">
        <v>2197</v>
      </c>
      <c r="E9931" t="str">
        <f t="shared" si="467"/>
        <v>Joni Wasserman20171225</v>
      </c>
      <c r="F9931">
        <f>IF(COUNTIF($E$2:E9931, E9931) = 1, MAX($F$1:F9930) + 1, INDEX($F$1:F9930, MATCH(E9931, $E$1:E9930, 0)))</f>
        <v>4960</v>
      </c>
      <c r="G9931" t="s">
        <v>33</v>
      </c>
      <c r="H9931" t="s">
        <v>34</v>
      </c>
      <c r="I9931" t="s">
        <v>35</v>
      </c>
      <c r="J9931" t="s">
        <v>187</v>
      </c>
      <c r="K9931" s="17">
        <v>304.45</v>
      </c>
      <c r="L9931" s="17">
        <v>5</v>
      </c>
      <c r="M9931" s="17">
        <v>76.11</v>
      </c>
      <c r="N9931" s="17" t="str">
        <f>IF(SalesData[[#This Row],[Profit]]&gt;0,"Profit","Loss")</f>
        <v>Profit</v>
      </c>
    </row>
    <row r="9932" spans="1:14" x14ac:dyDescent="0.25">
      <c r="A9932" s="1">
        <v>43094</v>
      </c>
      <c r="B9932" s="3">
        <f t="shared" si="465"/>
        <v>2017</v>
      </c>
      <c r="C9932" s="3">
        <f t="shared" si="466"/>
        <v>12</v>
      </c>
      <c r="D9932" t="s">
        <v>2466</v>
      </c>
      <c r="E9932" t="str">
        <f t="shared" si="467"/>
        <v>Susan Vittorini20171225</v>
      </c>
      <c r="F9932">
        <f>IF(COUNTIF($E$2:E9932, E9932) = 1, MAX($F$1:F9931) + 1, INDEX($F$1:F9931, MATCH(E9932, $E$1:E9931, 0)))</f>
        <v>4961</v>
      </c>
      <c r="G9932" t="s">
        <v>78</v>
      </c>
      <c r="H9932" t="s">
        <v>39</v>
      </c>
      <c r="I9932" t="s">
        <v>52</v>
      </c>
      <c r="J9932" t="s">
        <v>1063</v>
      </c>
      <c r="K9932" s="17">
        <v>158.93</v>
      </c>
      <c r="L9932" s="17">
        <v>7</v>
      </c>
      <c r="M9932" s="17">
        <v>41.72</v>
      </c>
      <c r="N9932" s="17" t="str">
        <f>IF(SalesData[[#This Row],[Profit]]&gt;0,"Profit","Loss")</f>
        <v>Profit</v>
      </c>
    </row>
    <row r="9933" spans="1:14" x14ac:dyDescent="0.25">
      <c r="A9933" s="1">
        <v>43094</v>
      </c>
      <c r="B9933" s="3">
        <f t="shared" si="465"/>
        <v>2017</v>
      </c>
      <c r="C9933" s="3">
        <f t="shared" si="466"/>
        <v>12</v>
      </c>
      <c r="D9933" t="s">
        <v>2466</v>
      </c>
      <c r="E9933" t="str">
        <f t="shared" si="467"/>
        <v>Susan Vittorini20171225</v>
      </c>
      <c r="F9933">
        <f>IF(COUNTIF($E$2:E9933, E9933) = 1, MAX($F$1:F9932) + 1, INDEX($F$1:F9932, MATCH(E9933, $E$1:E9932, 0)))</f>
        <v>4961</v>
      </c>
      <c r="G9933" t="s">
        <v>78</v>
      </c>
      <c r="H9933" t="s">
        <v>11</v>
      </c>
      <c r="I9933" t="s">
        <v>20</v>
      </c>
      <c r="J9933" t="s">
        <v>1139</v>
      </c>
      <c r="K9933" s="17">
        <v>13.02</v>
      </c>
      <c r="L9933" s="17">
        <v>1</v>
      </c>
      <c r="M9933" s="17">
        <v>-10.42</v>
      </c>
      <c r="N9933" s="17" t="str">
        <f>IF(SalesData[[#This Row],[Profit]]&gt;0,"Profit","Loss")</f>
        <v>Loss</v>
      </c>
    </row>
    <row r="9934" spans="1:14" x14ac:dyDescent="0.25">
      <c r="A9934" s="1">
        <v>43094</v>
      </c>
      <c r="B9934" s="3">
        <f t="shared" si="465"/>
        <v>2017</v>
      </c>
      <c r="C9934" s="3">
        <f t="shared" si="466"/>
        <v>12</v>
      </c>
      <c r="D9934" t="s">
        <v>2466</v>
      </c>
      <c r="E9934" t="str">
        <f t="shared" si="467"/>
        <v>Susan Vittorini20171225</v>
      </c>
      <c r="F9934">
        <f>IF(COUNTIF($E$2:E9934, E9934) = 1, MAX($F$1:F9933) + 1, INDEX($F$1:F9933, MATCH(E9934, $E$1:E9933, 0)))</f>
        <v>4961</v>
      </c>
      <c r="G9934" t="s">
        <v>78</v>
      </c>
      <c r="H9934" t="s">
        <v>34</v>
      </c>
      <c r="I9934" t="s">
        <v>145</v>
      </c>
      <c r="J9934" t="s">
        <v>1786</v>
      </c>
      <c r="K9934" s="17">
        <v>273.06</v>
      </c>
      <c r="L9934" s="17">
        <v>2</v>
      </c>
      <c r="M9934" s="17">
        <v>-104.67</v>
      </c>
      <c r="N9934" s="17" t="str">
        <f>IF(SalesData[[#This Row],[Profit]]&gt;0,"Profit","Loss")</f>
        <v>Loss</v>
      </c>
    </row>
    <row r="9935" spans="1:14" x14ac:dyDescent="0.25">
      <c r="A9935" s="1">
        <v>43094</v>
      </c>
      <c r="B9935" s="3">
        <f t="shared" si="465"/>
        <v>2017</v>
      </c>
      <c r="C9935" s="3">
        <f t="shared" si="466"/>
        <v>12</v>
      </c>
      <c r="D9935" t="s">
        <v>2466</v>
      </c>
      <c r="E9935" t="str">
        <f t="shared" si="467"/>
        <v>Susan Vittorini20171225</v>
      </c>
      <c r="F9935">
        <f>IF(COUNTIF($E$2:E9935, E9935) = 1, MAX($F$1:F9934) + 1, INDEX($F$1:F9934, MATCH(E9935, $E$1:E9934, 0)))</f>
        <v>4961</v>
      </c>
      <c r="G9935" t="s">
        <v>78</v>
      </c>
      <c r="H9935" t="s">
        <v>11</v>
      </c>
      <c r="I9935" t="s">
        <v>43</v>
      </c>
      <c r="J9935" t="s">
        <v>160</v>
      </c>
      <c r="K9935" s="17">
        <v>39.31</v>
      </c>
      <c r="L9935" s="17">
        <v>13</v>
      </c>
      <c r="M9935" s="17">
        <v>12.78</v>
      </c>
      <c r="N9935" s="17" t="str">
        <f>IF(SalesData[[#This Row],[Profit]]&gt;0,"Profit","Loss")</f>
        <v>Profit</v>
      </c>
    </row>
    <row r="9936" spans="1:14" x14ac:dyDescent="0.25">
      <c r="A9936" s="1">
        <v>43094</v>
      </c>
      <c r="B9936" s="3">
        <f t="shared" si="465"/>
        <v>2017</v>
      </c>
      <c r="C9936" s="3">
        <f t="shared" si="466"/>
        <v>12</v>
      </c>
      <c r="D9936" t="s">
        <v>2585</v>
      </c>
      <c r="E9936" t="str">
        <f t="shared" si="467"/>
        <v>Mick Hernandez20171225</v>
      </c>
      <c r="F9936">
        <f>IF(COUNTIF($E$2:E9936, E9936) = 1, MAX($F$1:F9935) + 1, INDEX($F$1:F9935, MATCH(E9936, $E$1:E9935, 0)))</f>
        <v>4962</v>
      </c>
      <c r="G9936" t="s">
        <v>488</v>
      </c>
      <c r="H9936" t="s">
        <v>11</v>
      </c>
      <c r="I9936" t="s">
        <v>12</v>
      </c>
      <c r="J9936" t="s">
        <v>2595</v>
      </c>
      <c r="K9936" s="17">
        <v>96.08</v>
      </c>
      <c r="L9936" s="17">
        <v>2</v>
      </c>
      <c r="M9936" s="17">
        <v>46.12</v>
      </c>
      <c r="N9936" s="17" t="str">
        <f>IF(SalesData[[#This Row],[Profit]]&gt;0,"Profit","Loss")</f>
        <v>Profit</v>
      </c>
    </row>
    <row r="9937" spans="1:14" x14ac:dyDescent="0.25">
      <c r="A9937" s="1">
        <v>43094</v>
      </c>
      <c r="B9937" s="3">
        <f t="shared" si="465"/>
        <v>2017</v>
      </c>
      <c r="C9937" s="3">
        <f t="shared" si="466"/>
        <v>12</v>
      </c>
      <c r="D9937" t="s">
        <v>2585</v>
      </c>
      <c r="E9937" t="str">
        <f t="shared" si="467"/>
        <v>Mick Hernandez20171225</v>
      </c>
      <c r="F9937">
        <f>IF(COUNTIF($E$2:E9937, E9937) = 1, MAX($F$1:F9936) + 1, INDEX($F$1:F9936, MATCH(E9937, $E$1:E9936, 0)))</f>
        <v>4962</v>
      </c>
      <c r="G9937" t="s">
        <v>488</v>
      </c>
      <c r="H9937" t="s">
        <v>11</v>
      </c>
      <c r="I9937" t="s">
        <v>43</v>
      </c>
      <c r="J9937" t="s">
        <v>1784</v>
      </c>
      <c r="K9937" s="17">
        <v>3.62</v>
      </c>
      <c r="L9937" s="17">
        <v>2</v>
      </c>
      <c r="M9937" s="17">
        <v>1.19</v>
      </c>
      <c r="N9937" s="17" t="str">
        <f>IF(SalesData[[#This Row],[Profit]]&gt;0,"Profit","Loss")</f>
        <v>Profit</v>
      </c>
    </row>
    <row r="9938" spans="1:14" x14ac:dyDescent="0.25">
      <c r="A9938" s="1">
        <v>43094</v>
      </c>
      <c r="B9938" s="3">
        <f t="shared" si="465"/>
        <v>2017</v>
      </c>
      <c r="C9938" s="3">
        <f t="shared" si="466"/>
        <v>12</v>
      </c>
      <c r="D9938" t="s">
        <v>2585</v>
      </c>
      <c r="E9938" t="str">
        <f t="shared" si="467"/>
        <v>Mick Hernandez20171225</v>
      </c>
      <c r="F9938">
        <f>IF(COUNTIF($E$2:E9938, E9938) = 1, MAX($F$1:F9937) + 1, INDEX($F$1:F9937, MATCH(E9938, $E$1:E9937, 0)))</f>
        <v>4962</v>
      </c>
      <c r="G9938" t="s">
        <v>488</v>
      </c>
      <c r="H9938" t="s">
        <v>11</v>
      </c>
      <c r="I9938" t="s">
        <v>12</v>
      </c>
      <c r="J9938" t="s">
        <v>2243</v>
      </c>
      <c r="K9938" s="17">
        <v>629.1</v>
      </c>
      <c r="L9938" s="17">
        <v>6</v>
      </c>
      <c r="M9938" s="17">
        <v>301.97000000000003</v>
      </c>
      <c r="N9938" s="17" t="str">
        <f>IF(SalesData[[#This Row],[Profit]]&gt;0,"Profit","Loss")</f>
        <v>Profit</v>
      </c>
    </row>
    <row r="9939" spans="1:14" x14ac:dyDescent="0.25">
      <c r="A9939" s="1">
        <v>43094</v>
      </c>
      <c r="B9939" s="3">
        <f t="shared" si="465"/>
        <v>2017</v>
      </c>
      <c r="C9939" s="3">
        <f t="shared" si="466"/>
        <v>12</v>
      </c>
      <c r="D9939" t="s">
        <v>2585</v>
      </c>
      <c r="E9939" t="str">
        <f t="shared" si="467"/>
        <v>Mick Hernandez20171225</v>
      </c>
      <c r="F9939">
        <f>IF(COUNTIF($E$2:E9939, E9939) = 1, MAX($F$1:F9938) + 1, INDEX($F$1:F9938, MATCH(E9939, $E$1:E9938, 0)))</f>
        <v>4962</v>
      </c>
      <c r="G9939" t="s">
        <v>488</v>
      </c>
      <c r="H9939" t="s">
        <v>39</v>
      </c>
      <c r="I9939" t="s">
        <v>40</v>
      </c>
      <c r="J9939" t="s">
        <v>163</v>
      </c>
      <c r="K9939" s="17">
        <v>90.48</v>
      </c>
      <c r="L9939" s="17">
        <v>2</v>
      </c>
      <c r="M9939" s="17">
        <v>23.52</v>
      </c>
      <c r="N9939" s="17" t="str">
        <f>IF(SalesData[[#This Row],[Profit]]&gt;0,"Profit","Loss")</f>
        <v>Profit</v>
      </c>
    </row>
    <row r="9940" spans="1:14" x14ac:dyDescent="0.25">
      <c r="A9940" s="1">
        <v>43094</v>
      </c>
      <c r="B9940" s="3">
        <f t="shared" si="465"/>
        <v>2017</v>
      </c>
      <c r="C9940" s="3">
        <f t="shared" si="466"/>
        <v>12</v>
      </c>
      <c r="D9940" t="s">
        <v>1495</v>
      </c>
      <c r="E9940" t="str">
        <f t="shared" si="467"/>
        <v>Fred Hopkins20171225</v>
      </c>
      <c r="F9940">
        <f>IF(COUNTIF($E$2:E9940, E9940) = 1, MAX($F$1:F9939) + 1, INDEX($F$1:F9939, MATCH(E9940, $E$1:E9939, 0)))</f>
        <v>4963</v>
      </c>
      <c r="G9940" t="s">
        <v>27</v>
      </c>
      <c r="H9940" t="s">
        <v>11</v>
      </c>
      <c r="I9940" t="s">
        <v>20</v>
      </c>
      <c r="J9940" t="s">
        <v>1136</v>
      </c>
      <c r="K9940" s="17">
        <v>153.55000000000001</v>
      </c>
      <c r="L9940" s="17">
        <v>3</v>
      </c>
      <c r="M9940" s="17">
        <v>51.82</v>
      </c>
      <c r="N9940" s="17" t="str">
        <f>IF(SalesData[[#This Row],[Profit]]&gt;0,"Profit","Loss")</f>
        <v>Profit</v>
      </c>
    </row>
    <row r="9941" spans="1:14" x14ac:dyDescent="0.25">
      <c r="A9941" s="1">
        <v>43094</v>
      </c>
      <c r="B9941" s="3">
        <f t="shared" si="465"/>
        <v>2017</v>
      </c>
      <c r="C9941" s="3">
        <f t="shared" si="466"/>
        <v>12</v>
      </c>
      <c r="D9941" t="s">
        <v>1495</v>
      </c>
      <c r="E9941" t="str">
        <f t="shared" si="467"/>
        <v>Fred Hopkins20171225</v>
      </c>
      <c r="F9941">
        <f>IF(COUNTIF($E$2:E9941, E9941) = 1, MAX($F$1:F9940) + 1, INDEX($F$1:F9940, MATCH(E9941, $E$1:E9940, 0)))</f>
        <v>4963</v>
      </c>
      <c r="G9941" t="s">
        <v>27</v>
      </c>
      <c r="H9941" t="s">
        <v>11</v>
      </c>
      <c r="I9941" t="s">
        <v>18</v>
      </c>
      <c r="J9941" t="s">
        <v>2031</v>
      </c>
      <c r="K9941" s="17">
        <v>270.62</v>
      </c>
      <c r="L9941" s="17">
        <v>2</v>
      </c>
      <c r="M9941" s="17">
        <v>2.71</v>
      </c>
      <c r="N9941" s="17" t="str">
        <f>IF(SalesData[[#This Row],[Profit]]&gt;0,"Profit","Loss")</f>
        <v>Profit</v>
      </c>
    </row>
    <row r="9942" spans="1:14" x14ac:dyDescent="0.25">
      <c r="A9942" s="1">
        <v>43094</v>
      </c>
      <c r="B9942" s="3">
        <f t="shared" si="465"/>
        <v>2017</v>
      </c>
      <c r="C9942" s="3">
        <f t="shared" si="466"/>
        <v>12</v>
      </c>
      <c r="D9942" t="s">
        <v>624</v>
      </c>
      <c r="E9942" t="str">
        <f t="shared" si="467"/>
        <v>Giulietta Dortch20171225</v>
      </c>
      <c r="F9942">
        <f>IF(COUNTIF($E$2:E9942, E9942) = 1, MAX($F$1:F9941) + 1, INDEX($F$1:F9941, MATCH(E9942, $E$1:E9941, 0)))</f>
        <v>4964</v>
      </c>
      <c r="G9942" t="s">
        <v>164</v>
      </c>
      <c r="H9942" t="s">
        <v>11</v>
      </c>
      <c r="I9942" t="s">
        <v>20</v>
      </c>
      <c r="J9942" t="s">
        <v>941</v>
      </c>
      <c r="K9942" s="17">
        <v>3.86</v>
      </c>
      <c r="L9942" s="17">
        <v>1</v>
      </c>
      <c r="M9942" s="17">
        <v>1.4</v>
      </c>
      <c r="N9942" s="17" t="str">
        <f>IF(SalesData[[#This Row],[Profit]]&gt;0,"Profit","Loss")</f>
        <v>Profit</v>
      </c>
    </row>
    <row r="9943" spans="1:14" x14ac:dyDescent="0.25">
      <c r="A9943" s="1">
        <v>43094</v>
      </c>
      <c r="B9943" s="3">
        <f t="shared" si="465"/>
        <v>2017</v>
      </c>
      <c r="C9943" s="3">
        <f t="shared" si="466"/>
        <v>12</v>
      </c>
      <c r="D9943" t="s">
        <v>185</v>
      </c>
      <c r="E9943" t="str">
        <f t="shared" si="467"/>
        <v>Guy Armstrong20171225</v>
      </c>
      <c r="F9943">
        <f>IF(COUNTIF($E$2:E9943, E9943) = 1, MAX($F$1:F9942) + 1, INDEX($F$1:F9942, MATCH(E9943, $E$1:E9942, 0)))</f>
        <v>4965</v>
      </c>
      <c r="G9943" t="s">
        <v>10</v>
      </c>
      <c r="H9943" t="s">
        <v>11</v>
      </c>
      <c r="I9943" t="s">
        <v>20</v>
      </c>
      <c r="J9943" t="s">
        <v>627</v>
      </c>
      <c r="K9943" s="17">
        <v>39.58</v>
      </c>
      <c r="L9943" s="17">
        <v>9</v>
      </c>
      <c r="M9943" s="17">
        <v>-59.37</v>
      </c>
      <c r="N9943" s="17" t="str">
        <f>IF(SalesData[[#This Row],[Profit]]&gt;0,"Profit","Loss")</f>
        <v>Loss</v>
      </c>
    </row>
    <row r="9944" spans="1:14" x14ac:dyDescent="0.25">
      <c r="A9944" s="1">
        <v>43094</v>
      </c>
      <c r="B9944" s="3">
        <f t="shared" si="465"/>
        <v>2017</v>
      </c>
      <c r="C9944" s="3">
        <f t="shared" si="466"/>
        <v>12</v>
      </c>
      <c r="D9944" t="s">
        <v>185</v>
      </c>
      <c r="E9944" t="str">
        <f t="shared" si="467"/>
        <v>Guy Armstrong20171225</v>
      </c>
      <c r="F9944">
        <f>IF(COUNTIF($E$2:E9944, E9944) = 1, MAX($F$1:F9943) + 1, INDEX($F$1:F9943, MATCH(E9944, $E$1:E9943, 0)))</f>
        <v>4965</v>
      </c>
      <c r="G9944" t="s">
        <v>10</v>
      </c>
      <c r="H9944" t="s">
        <v>11</v>
      </c>
      <c r="I9944" t="s">
        <v>200</v>
      </c>
      <c r="J9944" t="s">
        <v>807</v>
      </c>
      <c r="K9944" s="17">
        <v>44.69</v>
      </c>
      <c r="L9944" s="17">
        <v>7</v>
      </c>
      <c r="M9944" s="17">
        <v>5.03</v>
      </c>
      <c r="N9944" s="17" t="str">
        <f>IF(SalesData[[#This Row],[Profit]]&gt;0,"Profit","Loss")</f>
        <v>Profit</v>
      </c>
    </row>
    <row r="9945" spans="1:14" x14ac:dyDescent="0.25">
      <c r="A9945" s="1">
        <v>43094</v>
      </c>
      <c r="B9945" s="3">
        <f t="shared" si="465"/>
        <v>2017</v>
      </c>
      <c r="C9945" s="3">
        <f t="shared" si="466"/>
        <v>12</v>
      </c>
      <c r="D9945" t="s">
        <v>185</v>
      </c>
      <c r="E9945" t="str">
        <f t="shared" si="467"/>
        <v>Guy Armstrong20171225</v>
      </c>
      <c r="F9945">
        <f>IF(COUNTIF($E$2:E9945, E9945) = 1, MAX($F$1:F9944) + 1, INDEX($F$1:F9944, MATCH(E9945, $E$1:E9944, 0)))</f>
        <v>4965</v>
      </c>
      <c r="G9945" t="s">
        <v>10</v>
      </c>
      <c r="H9945" t="s">
        <v>11</v>
      </c>
      <c r="I9945" t="s">
        <v>24</v>
      </c>
      <c r="J9945" t="s">
        <v>1351</v>
      </c>
      <c r="K9945" s="17">
        <v>31.74</v>
      </c>
      <c r="L9945" s="17">
        <v>2</v>
      </c>
      <c r="M9945" s="17">
        <v>2.38</v>
      </c>
      <c r="N9945" s="17" t="str">
        <f>IF(SalesData[[#This Row],[Profit]]&gt;0,"Profit","Loss")</f>
        <v>Profit</v>
      </c>
    </row>
    <row r="9946" spans="1:14" x14ac:dyDescent="0.25">
      <c r="A9946" s="1">
        <v>43094</v>
      </c>
      <c r="B9946" s="3">
        <f t="shared" si="465"/>
        <v>2017</v>
      </c>
      <c r="C9946" s="3">
        <f t="shared" si="466"/>
        <v>12</v>
      </c>
      <c r="D9946" t="s">
        <v>185</v>
      </c>
      <c r="E9946" t="str">
        <f t="shared" si="467"/>
        <v>Guy Armstrong20171225</v>
      </c>
      <c r="F9946">
        <f>IF(COUNTIF($E$2:E9946, E9946) = 1, MAX($F$1:F9945) + 1, INDEX($F$1:F9945, MATCH(E9946, $E$1:E9945, 0)))</f>
        <v>4965</v>
      </c>
      <c r="G9946" t="s">
        <v>10</v>
      </c>
      <c r="H9946" t="s">
        <v>11</v>
      </c>
      <c r="I9946" t="s">
        <v>20</v>
      </c>
      <c r="J9946" t="s">
        <v>362</v>
      </c>
      <c r="K9946" s="17">
        <v>40.98</v>
      </c>
      <c r="L9946" s="17">
        <v>5</v>
      </c>
      <c r="M9946" s="17">
        <v>-65.569999999999993</v>
      </c>
      <c r="N9946" s="17" t="str">
        <f>IF(SalesData[[#This Row],[Profit]]&gt;0,"Profit","Loss")</f>
        <v>Loss</v>
      </c>
    </row>
    <row r="9947" spans="1:14" x14ac:dyDescent="0.25">
      <c r="A9947" s="1">
        <v>43094</v>
      </c>
      <c r="B9947" s="3">
        <f t="shared" si="465"/>
        <v>2017</v>
      </c>
      <c r="C9947" s="3">
        <f t="shared" si="466"/>
        <v>12</v>
      </c>
      <c r="D9947" t="s">
        <v>185</v>
      </c>
      <c r="E9947" t="str">
        <f t="shared" si="467"/>
        <v>Guy Armstrong20171225</v>
      </c>
      <c r="F9947">
        <f>IF(COUNTIF($E$2:E9947, E9947) = 1, MAX($F$1:F9946) + 1, INDEX($F$1:F9946, MATCH(E9947, $E$1:E9946, 0)))</f>
        <v>4965</v>
      </c>
      <c r="G9947" t="s">
        <v>10</v>
      </c>
      <c r="H9947" t="s">
        <v>11</v>
      </c>
      <c r="I9947" t="s">
        <v>20</v>
      </c>
      <c r="J9947" t="s">
        <v>846</v>
      </c>
      <c r="K9947" s="17">
        <v>3.17</v>
      </c>
      <c r="L9947" s="17">
        <v>3</v>
      </c>
      <c r="M9947" s="17">
        <v>-5.07</v>
      </c>
      <c r="N9947" s="17" t="str">
        <f>IF(SalesData[[#This Row],[Profit]]&gt;0,"Profit","Loss")</f>
        <v>Loss</v>
      </c>
    </row>
    <row r="9948" spans="1:14" x14ac:dyDescent="0.25">
      <c r="A9948" s="1">
        <v>43094</v>
      </c>
      <c r="B9948" s="3">
        <f t="shared" si="465"/>
        <v>2017</v>
      </c>
      <c r="C9948" s="3">
        <f t="shared" si="466"/>
        <v>12</v>
      </c>
      <c r="D9948" t="s">
        <v>223</v>
      </c>
      <c r="E9948" t="str">
        <f t="shared" si="467"/>
        <v>Jennifer Halladay20171225</v>
      </c>
      <c r="F9948">
        <f>IF(COUNTIF($E$2:E9948, E9948) = 1, MAX($F$1:F9947) + 1, INDEX($F$1:F9947, MATCH(E9948, $E$1:E9947, 0)))</f>
        <v>4966</v>
      </c>
      <c r="G9948" t="s">
        <v>123</v>
      </c>
      <c r="H9948" t="s">
        <v>34</v>
      </c>
      <c r="I9948" t="s">
        <v>47</v>
      </c>
      <c r="J9948" t="s">
        <v>2604</v>
      </c>
      <c r="K9948" s="17">
        <v>21</v>
      </c>
      <c r="L9948" s="17">
        <v>3</v>
      </c>
      <c r="M9948" s="17">
        <v>5.78</v>
      </c>
      <c r="N9948" s="17" t="str">
        <f>IF(SalesData[[#This Row],[Profit]]&gt;0,"Profit","Loss")</f>
        <v>Profit</v>
      </c>
    </row>
    <row r="9949" spans="1:14" x14ac:dyDescent="0.25">
      <c r="A9949" s="1">
        <v>43094</v>
      </c>
      <c r="B9949" s="3">
        <f t="shared" si="465"/>
        <v>2017</v>
      </c>
      <c r="C9949" s="3">
        <f t="shared" si="466"/>
        <v>12</v>
      </c>
      <c r="D9949" t="s">
        <v>223</v>
      </c>
      <c r="E9949" t="str">
        <f t="shared" si="467"/>
        <v>Jennifer Halladay20171225</v>
      </c>
      <c r="F9949">
        <f>IF(COUNTIF($E$2:E9949, E9949) = 1, MAX($F$1:F9948) + 1, INDEX($F$1:F9948, MATCH(E9949, $E$1:E9948, 0)))</f>
        <v>4966</v>
      </c>
      <c r="G9949" t="s">
        <v>123</v>
      </c>
      <c r="H9949" t="s">
        <v>39</v>
      </c>
      <c r="I9949" t="s">
        <v>302</v>
      </c>
      <c r="J9949" t="s">
        <v>2703</v>
      </c>
      <c r="K9949" s="17">
        <v>120</v>
      </c>
      <c r="L9949" s="17">
        <v>2</v>
      </c>
      <c r="M9949" s="17">
        <v>-7.2</v>
      </c>
      <c r="N9949" s="17" t="str">
        <f>IF(SalesData[[#This Row],[Profit]]&gt;0,"Profit","Loss")</f>
        <v>Loss</v>
      </c>
    </row>
    <row r="9950" spans="1:14" x14ac:dyDescent="0.25">
      <c r="A9950" s="1">
        <v>43094</v>
      </c>
      <c r="B9950" s="3">
        <f t="shared" si="465"/>
        <v>2017</v>
      </c>
      <c r="C9950" s="3">
        <f t="shared" si="466"/>
        <v>12</v>
      </c>
      <c r="D9950" t="s">
        <v>373</v>
      </c>
      <c r="E9950" t="str">
        <f t="shared" si="467"/>
        <v>Patrick O'Donnell20171225</v>
      </c>
      <c r="F9950">
        <f>IF(COUNTIF($E$2:E9950, E9950) = 1, MAX($F$1:F9949) + 1, INDEX($F$1:F9949, MATCH(E9950, $E$1:E9949, 0)))</f>
        <v>4967</v>
      </c>
      <c r="G9950" t="s">
        <v>177</v>
      </c>
      <c r="H9950" t="s">
        <v>39</v>
      </c>
      <c r="I9950" t="s">
        <v>52</v>
      </c>
      <c r="J9950" t="s">
        <v>1047</v>
      </c>
      <c r="K9950" s="17">
        <v>31.8</v>
      </c>
      <c r="L9950" s="17">
        <v>3</v>
      </c>
      <c r="M9950" s="17">
        <v>13.67</v>
      </c>
      <c r="N9950" s="17" t="str">
        <f>IF(SalesData[[#This Row],[Profit]]&gt;0,"Profit","Loss")</f>
        <v>Profit</v>
      </c>
    </row>
    <row r="9951" spans="1:14" x14ac:dyDescent="0.25">
      <c r="A9951" s="1">
        <v>43095</v>
      </c>
      <c r="B9951" s="3">
        <f t="shared" si="465"/>
        <v>2017</v>
      </c>
      <c r="C9951" s="3">
        <f t="shared" si="466"/>
        <v>12</v>
      </c>
      <c r="D9951" t="s">
        <v>1546</v>
      </c>
      <c r="E9951" t="str">
        <f t="shared" si="467"/>
        <v>Patrick O'Brill20171226</v>
      </c>
      <c r="F9951">
        <f>IF(COUNTIF($E$2:E9951, E9951) = 1, MAX($F$1:F9950) + 1, INDEX($F$1:F9950, MATCH(E9951, $E$1:E9950, 0)))</f>
        <v>4968</v>
      </c>
      <c r="G9951" t="s">
        <v>395</v>
      </c>
      <c r="H9951" t="s">
        <v>11</v>
      </c>
      <c r="I9951" t="s">
        <v>12</v>
      </c>
      <c r="J9951" t="s">
        <v>1582</v>
      </c>
      <c r="K9951" s="17">
        <v>44.75</v>
      </c>
      <c r="L9951" s="17">
        <v>5</v>
      </c>
      <c r="M9951" s="17">
        <v>20.59</v>
      </c>
      <c r="N9951" s="17" t="str">
        <f>IF(SalesData[[#This Row],[Profit]]&gt;0,"Profit","Loss")</f>
        <v>Profit</v>
      </c>
    </row>
    <row r="9952" spans="1:14" x14ac:dyDescent="0.25">
      <c r="A9952" s="1">
        <v>43095</v>
      </c>
      <c r="B9952" s="3">
        <f t="shared" si="465"/>
        <v>2017</v>
      </c>
      <c r="C9952" s="3">
        <f t="shared" si="466"/>
        <v>12</v>
      </c>
      <c r="D9952" t="s">
        <v>1557</v>
      </c>
      <c r="E9952" t="str">
        <f t="shared" si="467"/>
        <v>Tracy Collins20171226</v>
      </c>
      <c r="F9952">
        <f>IF(COUNTIF($E$2:E9952, E9952) = 1, MAX($F$1:F9951) + 1, INDEX($F$1:F9951, MATCH(E9952, $E$1:E9951, 0)))</f>
        <v>4969</v>
      </c>
      <c r="G9952" t="s">
        <v>78</v>
      </c>
      <c r="H9952" t="s">
        <v>11</v>
      </c>
      <c r="I9952" t="s">
        <v>20</v>
      </c>
      <c r="J9952" t="s">
        <v>995</v>
      </c>
      <c r="K9952" s="17">
        <v>3.13</v>
      </c>
      <c r="L9952" s="17">
        <v>2</v>
      </c>
      <c r="M9952" s="17">
        <v>-2.61</v>
      </c>
      <c r="N9952" s="17" t="str">
        <f>IF(SalesData[[#This Row],[Profit]]&gt;0,"Profit","Loss")</f>
        <v>Loss</v>
      </c>
    </row>
    <row r="9953" spans="1:14" x14ac:dyDescent="0.25">
      <c r="A9953" s="1">
        <v>43095</v>
      </c>
      <c r="B9953" s="3">
        <f t="shared" si="465"/>
        <v>2017</v>
      </c>
      <c r="C9953" s="3">
        <f t="shared" si="466"/>
        <v>12</v>
      </c>
      <c r="D9953" t="s">
        <v>1638</v>
      </c>
      <c r="E9953" t="str">
        <f t="shared" si="467"/>
        <v>Yoseph Carroll20171226</v>
      </c>
      <c r="F9953">
        <f>IF(COUNTIF($E$2:E9953, E9953) = 1, MAX($F$1:F9952) + 1, INDEX($F$1:F9952, MATCH(E9953, $E$1:E9952, 0)))</f>
        <v>4970</v>
      </c>
      <c r="G9953" t="s">
        <v>996</v>
      </c>
      <c r="H9953" t="s">
        <v>11</v>
      </c>
      <c r="I9953" t="s">
        <v>18</v>
      </c>
      <c r="J9953" t="s">
        <v>1110</v>
      </c>
      <c r="K9953" s="17">
        <v>750.68</v>
      </c>
      <c r="L9953" s="17">
        <v>2</v>
      </c>
      <c r="M9953" s="17">
        <v>37.53</v>
      </c>
      <c r="N9953" s="17" t="str">
        <f>IF(SalesData[[#This Row],[Profit]]&gt;0,"Profit","Loss")</f>
        <v>Profit</v>
      </c>
    </row>
    <row r="9954" spans="1:14" x14ac:dyDescent="0.25">
      <c r="A9954" s="1">
        <v>43095</v>
      </c>
      <c r="B9954" s="3">
        <f t="shared" si="465"/>
        <v>2017</v>
      </c>
      <c r="C9954" s="3">
        <f t="shared" si="466"/>
        <v>12</v>
      </c>
      <c r="D9954" t="s">
        <v>427</v>
      </c>
      <c r="E9954" t="str">
        <f t="shared" si="467"/>
        <v>Karen Bern20171226</v>
      </c>
      <c r="F9954">
        <f>IF(COUNTIF($E$2:E9954, E9954) = 1, MAX($F$1:F9953) + 1, INDEX($F$1:F9953, MATCH(E9954, $E$1:E9953, 0)))</f>
        <v>4971</v>
      </c>
      <c r="G9954" t="s">
        <v>10</v>
      </c>
      <c r="H9954" t="s">
        <v>11</v>
      </c>
      <c r="I9954" t="s">
        <v>12</v>
      </c>
      <c r="J9954" t="s">
        <v>1884</v>
      </c>
      <c r="K9954" s="17">
        <v>16.03</v>
      </c>
      <c r="L9954" s="17">
        <v>3</v>
      </c>
      <c r="M9954" s="17">
        <v>5.61</v>
      </c>
      <c r="N9954" s="17" t="str">
        <f>IF(SalesData[[#This Row],[Profit]]&gt;0,"Profit","Loss")</f>
        <v>Profit</v>
      </c>
    </row>
    <row r="9955" spans="1:14" x14ac:dyDescent="0.25">
      <c r="A9955" s="1">
        <v>43096</v>
      </c>
      <c r="B9955" s="3">
        <f t="shared" si="465"/>
        <v>2017</v>
      </c>
      <c r="C9955" s="3">
        <f t="shared" si="466"/>
        <v>12</v>
      </c>
      <c r="D9955" t="s">
        <v>2265</v>
      </c>
      <c r="E9955" t="str">
        <f t="shared" si="467"/>
        <v>Dan Reichenbach20171227</v>
      </c>
      <c r="F9955">
        <f>IF(COUNTIF($E$2:E9955, E9955) = 1, MAX($F$1:F9954) + 1, INDEX($F$1:F9954, MATCH(E9955, $E$1:E9954, 0)))</f>
        <v>4972</v>
      </c>
      <c r="G9955" t="s">
        <v>78</v>
      </c>
      <c r="H9955" t="s">
        <v>39</v>
      </c>
      <c r="I9955" t="s">
        <v>40</v>
      </c>
      <c r="J9955" t="s">
        <v>521</v>
      </c>
      <c r="K9955" s="17">
        <v>164.39</v>
      </c>
      <c r="L9955" s="17">
        <v>2</v>
      </c>
      <c r="M9955" s="17">
        <v>-35.619999999999997</v>
      </c>
      <c r="N9955" s="17" t="str">
        <f>IF(SalesData[[#This Row],[Profit]]&gt;0,"Profit","Loss")</f>
        <v>Loss</v>
      </c>
    </row>
    <row r="9956" spans="1:14" x14ac:dyDescent="0.25">
      <c r="A9956" s="1">
        <v>43096</v>
      </c>
      <c r="B9956" s="3">
        <f t="shared" si="465"/>
        <v>2017</v>
      </c>
      <c r="C9956" s="3">
        <f t="shared" si="466"/>
        <v>12</v>
      </c>
      <c r="D9956" t="s">
        <v>2265</v>
      </c>
      <c r="E9956" t="str">
        <f t="shared" si="467"/>
        <v>Dan Reichenbach20171227</v>
      </c>
      <c r="F9956">
        <f>IF(COUNTIF($E$2:E9956, E9956) = 1, MAX($F$1:F9955) + 1, INDEX($F$1:F9955, MATCH(E9956, $E$1:E9955, 0)))</f>
        <v>4972</v>
      </c>
      <c r="G9956" t="s">
        <v>78</v>
      </c>
      <c r="H9956" t="s">
        <v>11</v>
      </c>
      <c r="I9956" t="s">
        <v>24</v>
      </c>
      <c r="J9956" t="s">
        <v>1235</v>
      </c>
      <c r="K9956" s="17">
        <v>13.25</v>
      </c>
      <c r="L9956" s="17">
        <v>4</v>
      </c>
      <c r="M9956" s="17">
        <v>3.64</v>
      </c>
      <c r="N9956" s="17" t="str">
        <f>IF(SalesData[[#This Row],[Profit]]&gt;0,"Profit","Loss")</f>
        <v>Profit</v>
      </c>
    </row>
    <row r="9957" spans="1:14" x14ac:dyDescent="0.25">
      <c r="A9957" s="1">
        <v>43097</v>
      </c>
      <c r="B9957" s="3">
        <f t="shared" si="465"/>
        <v>2017</v>
      </c>
      <c r="C9957" s="3">
        <f t="shared" si="466"/>
        <v>12</v>
      </c>
      <c r="D9957" t="s">
        <v>357</v>
      </c>
      <c r="E9957" t="str">
        <f t="shared" si="467"/>
        <v>Kristen Hastings20171228</v>
      </c>
      <c r="F9957">
        <f>IF(COUNTIF($E$2:E9957, E9957) = 1, MAX($F$1:F9956) + 1, INDEX($F$1:F9956, MATCH(E9957, $E$1:E9956, 0)))</f>
        <v>4973</v>
      </c>
      <c r="G9957" t="s">
        <v>27</v>
      </c>
      <c r="H9957" t="s">
        <v>11</v>
      </c>
      <c r="I9957" t="s">
        <v>18</v>
      </c>
      <c r="J9957" t="s">
        <v>1549</v>
      </c>
      <c r="K9957" s="17">
        <v>725.84</v>
      </c>
      <c r="L9957" s="17">
        <v>4</v>
      </c>
      <c r="M9957" s="17">
        <v>210.49</v>
      </c>
      <c r="N9957" s="17" t="str">
        <f>IF(SalesData[[#This Row],[Profit]]&gt;0,"Profit","Loss")</f>
        <v>Profit</v>
      </c>
    </row>
    <row r="9958" spans="1:14" x14ac:dyDescent="0.25">
      <c r="A9958" s="1">
        <v>43097</v>
      </c>
      <c r="B9958" s="3">
        <f t="shared" si="465"/>
        <v>2017</v>
      </c>
      <c r="C9958" s="3">
        <f t="shared" si="466"/>
        <v>12</v>
      </c>
      <c r="D9958" t="s">
        <v>829</v>
      </c>
      <c r="E9958" t="str">
        <f t="shared" si="467"/>
        <v>Jennifer Ferguson20171228</v>
      </c>
      <c r="F9958">
        <f>IF(COUNTIF($E$2:E9958, E9958) = 1, MAX($F$1:F9957) + 1, INDEX($F$1:F9957, MATCH(E9958, $E$1:E9957, 0)))</f>
        <v>4974</v>
      </c>
      <c r="G9958" t="s">
        <v>149</v>
      </c>
      <c r="H9958" t="s">
        <v>11</v>
      </c>
      <c r="I9958" t="s">
        <v>16</v>
      </c>
      <c r="J9958" t="s">
        <v>2476</v>
      </c>
      <c r="K9958" s="17">
        <v>72.45</v>
      </c>
      <c r="L9958" s="17">
        <v>7</v>
      </c>
      <c r="M9958" s="17">
        <v>34.78</v>
      </c>
      <c r="N9958" s="17" t="str">
        <f>IF(SalesData[[#This Row],[Profit]]&gt;0,"Profit","Loss")</f>
        <v>Profit</v>
      </c>
    </row>
    <row r="9959" spans="1:14" x14ac:dyDescent="0.25">
      <c r="A9959" s="1">
        <v>43097</v>
      </c>
      <c r="B9959" s="3">
        <f t="shared" si="465"/>
        <v>2017</v>
      </c>
      <c r="C9959" s="3">
        <f t="shared" si="466"/>
        <v>12</v>
      </c>
      <c r="D9959" t="s">
        <v>829</v>
      </c>
      <c r="E9959" t="str">
        <f t="shared" si="467"/>
        <v>Jennifer Ferguson20171228</v>
      </c>
      <c r="F9959">
        <f>IF(COUNTIF($E$2:E9959, E9959) = 1, MAX($F$1:F9958) + 1, INDEX($F$1:F9958, MATCH(E9959, $E$1:E9958, 0)))</f>
        <v>4974</v>
      </c>
      <c r="G9959" t="s">
        <v>149</v>
      </c>
      <c r="H9959" t="s">
        <v>11</v>
      </c>
      <c r="I9959" t="s">
        <v>43</v>
      </c>
      <c r="J9959" t="s">
        <v>1561</v>
      </c>
      <c r="K9959" s="17">
        <v>13.96</v>
      </c>
      <c r="L9959" s="17">
        <v>4</v>
      </c>
      <c r="M9959" s="17">
        <v>6.42</v>
      </c>
      <c r="N9959" s="17" t="str">
        <f>IF(SalesData[[#This Row],[Profit]]&gt;0,"Profit","Loss")</f>
        <v>Profit</v>
      </c>
    </row>
    <row r="9960" spans="1:14" x14ac:dyDescent="0.25">
      <c r="A9960" s="1">
        <v>43097</v>
      </c>
      <c r="B9960" s="3">
        <f t="shared" si="465"/>
        <v>2017</v>
      </c>
      <c r="C9960" s="3">
        <f t="shared" si="466"/>
        <v>12</v>
      </c>
      <c r="D9960" t="s">
        <v>829</v>
      </c>
      <c r="E9960" t="str">
        <f t="shared" si="467"/>
        <v>Jennifer Ferguson20171228</v>
      </c>
      <c r="F9960">
        <f>IF(COUNTIF($E$2:E9960, E9960) = 1, MAX($F$1:F9959) + 1, INDEX($F$1:F9959, MATCH(E9960, $E$1:E9959, 0)))</f>
        <v>4974</v>
      </c>
      <c r="G9960" t="s">
        <v>149</v>
      </c>
      <c r="H9960" t="s">
        <v>11</v>
      </c>
      <c r="I9960" t="s">
        <v>20</v>
      </c>
      <c r="J9960" t="s">
        <v>118</v>
      </c>
      <c r="K9960" s="17">
        <v>33.26</v>
      </c>
      <c r="L9960" s="17">
        <v>7</v>
      </c>
      <c r="M9960" s="17">
        <v>11.23</v>
      </c>
      <c r="N9960" s="17" t="str">
        <f>IF(SalesData[[#This Row],[Profit]]&gt;0,"Profit","Loss")</f>
        <v>Profit</v>
      </c>
    </row>
    <row r="9961" spans="1:14" x14ac:dyDescent="0.25">
      <c r="A9961" s="1">
        <v>43097</v>
      </c>
      <c r="B9961" s="3">
        <f t="shared" si="465"/>
        <v>2017</v>
      </c>
      <c r="C9961" s="3">
        <f t="shared" si="466"/>
        <v>12</v>
      </c>
      <c r="D9961" t="s">
        <v>829</v>
      </c>
      <c r="E9961" t="str">
        <f t="shared" si="467"/>
        <v>Jennifer Ferguson20171228</v>
      </c>
      <c r="F9961">
        <f>IF(COUNTIF($E$2:E9961, E9961) = 1, MAX($F$1:F9960) + 1, INDEX($F$1:F9960, MATCH(E9961, $E$1:E9960, 0)))</f>
        <v>4974</v>
      </c>
      <c r="G9961" t="s">
        <v>149</v>
      </c>
      <c r="H9961" t="s">
        <v>39</v>
      </c>
      <c r="I9961" t="s">
        <v>40</v>
      </c>
      <c r="J9961" t="s">
        <v>1999</v>
      </c>
      <c r="K9961" s="17">
        <v>14.85</v>
      </c>
      <c r="L9961" s="17">
        <v>3</v>
      </c>
      <c r="M9961" s="17">
        <v>4.01</v>
      </c>
      <c r="N9961" s="17" t="str">
        <f>IF(SalesData[[#This Row],[Profit]]&gt;0,"Profit","Loss")</f>
        <v>Profit</v>
      </c>
    </row>
    <row r="9962" spans="1:14" x14ac:dyDescent="0.25">
      <c r="A9962" s="1">
        <v>43097</v>
      </c>
      <c r="B9962" s="3">
        <f t="shared" si="465"/>
        <v>2017</v>
      </c>
      <c r="C9962" s="3">
        <f t="shared" si="466"/>
        <v>12</v>
      </c>
      <c r="D9962" t="s">
        <v>2343</v>
      </c>
      <c r="E9962" t="str">
        <f t="shared" si="467"/>
        <v>Greg Hansen20171228</v>
      </c>
      <c r="F9962">
        <f>IF(COUNTIF($E$2:E9962, E9962) = 1, MAX($F$1:F9961) + 1, INDEX($F$1:F9961, MATCH(E9962, $E$1:E9961, 0)))</f>
        <v>4975</v>
      </c>
      <c r="G9962" t="s">
        <v>10</v>
      </c>
      <c r="H9962" t="s">
        <v>11</v>
      </c>
      <c r="I9962" t="s">
        <v>24</v>
      </c>
      <c r="J9962" t="s">
        <v>2410</v>
      </c>
      <c r="K9962" s="17">
        <v>27.17</v>
      </c>
      <c r="L9962" s="17">
        <v>2</v>
      </c>
      <c r="M9962" s="17">
        <v>2.72</v>
      </c>
      <c r="N9962" s="17" t="str">
        <f>IF(SalesData[[#This Row],[Profit]]&gt;0,"Profit","Loss")</f>
        <v>Profit</v>
      </c>
    </row>
    <row r="9963" spans="1:14" x14ac:dyDescent="0.25">
      <c r="A9963" s="1">
        <v>43097</v>
      </c>
      <c r="B9963" s="3">
        <f t="shared" si="465"/>
        <v>2017</v>
      </c>
      <c r="C9963" s="3">
        <f t="shared" si="466"/>
        <v>12</v>
      </c>
      <c r="D9963" t="s">
        <v>2343</v>
      </c>
      <c r="E9963" t="str">
        <f t="shared" si="467"/>
        <v>Greg Hansen20171228</v>
      </c>
      <c r="F9963">
        <f>IF(COUNTIF($E$2:E9963, E9963) = 1, MAX($F$1:F9962) + 1, INDEX($F$1:F9962, MATCH(E9963, $E$1:E9962, 0)))</f>
        <v>4975</v>
      </c>
      <c r="G9963" t="s">
        <v>10</v>
      </c>
      <c r="H9963" t="s">
        <v>34</v>
      </c>
      <c r="I9963" t="s">
        <v>74</v>
      </c>
      <c r="J9963" t="s">
        <v>2161</v>
      </c>
      <c r="K9963" s="17">
        <v>78.849999999999994</v>
      </c>
      <c r="L9963" s="17">
        <v>2</v>
      </c>
      <c r="M9963" s="17">
        <v>-11.6</v>
      </c>
      <c r="N9963" s="17" t="str">
        <f>IF(SalesData[[#This Row],[Profit]]&gt;0,"Profit","Loss")</f>
        <v>Loss</v>
      </c>
    </row>
    <row r="9964" spans="1:14" x14ac:dyDescent="0.25">
      <c r="A9964" s="1">
        <v>43097</v>
      </c>
      <c r="B9964" s="3">
        <f t="shared" si="465"/>
        <v>2017</v>
      </c>
      <c r="C9964" s="3">
        <f t="shared" si="466"/>
        <v>12</v>
      </c>
      <c r="D9964" t="s">
        <v>992</v>
      </c>
      <c r="E9964" t="str">
        <f t="shared" si="467"/>
        <v>Harry Marie20171228</v>
      </c>
      <c r="F9964">
        <f>IF(COUNTIF($E$2:E9964, E9964) = 1, MAX($F$1:F9963) + 1, INDEX($F$1:F9963, MATCH(E9964, $E$1:E9963, 0)))</f>
        <v>4976</v>
      </c>
      <c r="G9964" t="s">
        <v>164</v>
      </c>
      <c r="H9964" t="s">
        <v>34</v>
      </c>
      <c r="I9964" t="s">
        <v>47</v>
      </c>
      <c r="J9964" t="s">
        <v>761</v>
      </c>
      <c r="K9964" s="17">
        <v>7.4</v>
      </c>
      <c r="L9964" s="17">
        <v>2</v>
      </c>
      <c r="M9964" s="17">
        <v>3.03</v>
      </c>
      <c r="N9964" s="17" t="str">
        <f>IF(SalesData[[#This Row],[Profit]]&gt;0,"Profit","Loss")</f>
        <v>Profit</v>
      </c>
    </row>
    <row r="9965" spans="1:14" x14ac:dyDescent="0.25">
      <c r="A9965" s="1">
        <v>43097</v>
      </c>
      <c r="B9965" s="3">
        <f t="shared" si="465"/>
        <v>2017</v>
      </c>
      <c r="C9965" s="3">
        <f t="shared" si="466"/>
        <v>12</v>
      </c>
      <c r="D9965" t="s">
        <v>665</v>
      </c>
      <c r="E9965" t="str">
        <f t="shared" si="467"/>
        <v>Erica Hernandez20171228</v>
      </c>
      <c r="F9965">
        <f>IF(COUNTIF($E$2:E9965, E9965) = 1, MAX($F$1:F9964) + 1, INDEX($F$1:F9964, MATCH(E9965, $E$1:E9964, 0)))</f>
        <v>4977</v>
      </c>
      <c r="G9965" t="s">
        <v>120</v>
      </c>
      <c r="H9965" t="s">
        <v>11</v>
      </c>
      <c r="I9965" t="s">
        <v>18</v>
      </c>
      <c r="J9965" t="s">
        <v>297</v>
      </c>
      <c r="K9965" s="17">
        <v>64.78</v>
      </c>
      <c r="L9965" s="17">
        <v>1</v>
      </c>
      <c r="M9965" s="17">
        <v>-12.96</v>
      </c>
      <c r="N9965" s="17" t="str">
        <f>IF(SalesData[[#This Row],[Profit]]&gt;0,"Profit","Loss")</f>
        <v>Loss</v>
      </c>
    </row>
    <row r="9966" spans="1:14" x14ac:dyDescent="0.25">
      <c r="A9966" s="1">
        <v>43097</v>
      </c>
      <c r="B9966" s="3">
        <f t="shared" si="465"/>
        <v>2017</v>
      </c>
      <c r="C9966" s="3">
        <f t="shared" si="466"/>
        <v>12</v>
      </c>
      <c r="D9966" t="s">
        <v>1871</v>
      </c>
      <c r="E9966" t="str">
        <f t="shared" si="467"/>
        <v>Pamela Coakley20171228</v>
      </c>
      <c r="F9966">
        <f>IF(COUNTIF($E$2:E9966, E9966) = 1, MAX($F$1:F9965) + 1, INDEX($F$1:F9965, MATCH(E9966, $E$1:E9965, 0)))</f>
        <v>4978</v>
      </c>
      <c r="G9966" t="s">
        <v>278</v>
      </c>
      <c r="H9966" t="s">
        <v>11</v>
      </c>
      <c r="I9966" t="s">
        <v>20</v>
      </c>
      <c r="J9966" t="s">
        <v>2287</v>
      </c>
      <c r="K9966" s="17">
        <v>1.19</v>
      </c>
      <c r="L9966" s="17">
        <v>2</v>
      </c>
      <c r="M9966" s="17">
        <v>-0.99</v>
      </c>
      <c r="N9966" s="17" t="str">
        <f>IF(SalesData[[#This Row],[Profit]]&gt;0,"Profit","Loss")</f>
        <v>Loss</v>
      </c>
    </row>
    <row r="9967" spans="1:14" x14ac:dyDescent="0.25">
      <c r="A9967" s="1">
        <v>43097</v>
      </c>
      <c r="B9967" s="3">
        <f t="shared" si="465"/>
        <v>2017</v>
      </c>
      <c r="C9967" s="3">
        <f t="shared" si="466"/>
        <v>12</v>
      </c>
      <c r="D9967" t="s">
        <v>2450</v>
      </c>
      <c r="E9967" t="str">
        <f t="shared" si="467"/>
        <v>Jason Gross20171228</v>
      </c>
      <c r="F9967">
        <f>IF(COUNTIF($E$2:E9967, E9967) = 1, MAX($F$1:F9966) + 1, INDEX($F$1:F9966, MATCH(E9967, $E$1:E9966, 0)))</f>
        <v>4979</v>
      </c>
      <c r="G9967" t="s">
        <v>27</v>
      </c>
      <c r="H9967" t="s">
        <v>34</v>
      </c>
      <c r="I9967" t="s">
        <v>35</v>
      </c>
      <c r="J9967" t="s">
        <v>2025</v>
      </c>
      <c r="K9967" s="17">
        <v>340.7</v>
      </c>
      <c r="L9967" s="17">
        <v>6</v>
      </c>
      <c r="M9967" s="17">
        <v>-34.07</v>
      </c>
      <c r="N9967" s="17" t="str">
        <f>IF(SalesData[[#This Row],[Profit]]&gt;0,"Profit","Loss")</f>
        <v>Loss</v>
      </c>
    </row>
    <row r="9968" spans="1:14" x14ac:dyDescent="0.25">
      <c r="A9968" s="1">
        <v>43097</v>
      </c>
      <c r="B9968" s="3">
        <f t="shared" si="465"/>
        <v>2017</v>
      </c>
      <c r="C9968" s="3">
        <f t="shared" si="466"/>
        <v>12</v>
      </c>
      <c r="D9968" t="s">
        <v>1912</v>
      </c>
      <c r="E9968" t="str">
        <f t="shared" si="467"/>
        <v>Lori Olson20171228</v>
      </c>
      <c r="F9968">
        <f>IF(COUNTIF($E$2:E9968, E9968) = 1, MAX($F$1:F9967) + 1, INDEX($F$1:F9967, MATCH(E9968, $E$1:E9967, 0)))</f>
        <v>4980</v>
      </c>
      <c r="G9968" t="s">
        <v>15</v>
      </c>
      <c r="H9968" t="s">
        <v>11</v>
      </c>
      <c r="I9968" t="s">
        <v>20</v>
      </c>
      <c r="J9968" t="s">
        <v>1486</v>
      </c>
      <c r="K9968" s="17">
        <v>1.68</v>
      </c>
      <c r="L9968" s="17">
        <v>5</v>
      </c>
      <c r="M9968" s="17">
        <v>-2.69</v>
      </c>
      <c r="N9968" s="17" t="str">
        <f>IF(SalesData[[#This Row],[Profit]]&gt;0,"Profit","Loss")</f>
        <v>Loss</v>
      </c>
    </row>
    <row r="9969" spans="1:14" x14ac:dyDescent="0.25">
      <c r="A9969" s="1">
        <v>43097</v>
      </c>
      <c r="B9969" s="3">
        <f t="shared" si="465"/>
        <v>2017</v>
      </c>
      <c r="C9969" s="3">
        <f t="shared" si="466"/>
        <v>12</v>
      </c>
      <c r="D9969" t="s">
        <v>1912</v>
      </c>
      <c r="E9969" t="str">
        <f t="shared" si="467"/>
        <v>Lori Olson20171228</v>
      </c>
      <c r="F9969">
        <f>IF(COUNTIF($E$2:E9969, E9969) = 1, MAX($F$1:F9968) + 1, INDEX($F$1:F9968, MATCH(E9969, $E$1:E9968, 0)))</f>
        <v>4980</v>
      </c>
      <c r="G9969" t="s">
        <v>15</v>
      </c>
      <c r="H9969" t="s">
        <v>34</v>
      </c>
      <c r="I9969" t="s">
        <v>47</v>
      </c>
      <c r="J9969" t="s">
        <v>1162</v>
      </c>
      <c r="K9969" s="17">
        <v>7.97</v>
      </c>
      <c r="L9969" s="17">
        <v>3</v>
      </c>
      <c r="M9969" s="17">
        <v>-2.39</v>
      </c>
      <c r="N9969" s="17" t="str">
        <f>IF(SalesData[[#This Row],[Profit]]&gt;0,"Profit","Loss")</f>
        <v>Loss</v>
      </c>
    </row>
    <row r="9970" spans="1:14" x14ac:dyDescent="0.25">
      <c r="A9970" s="1">
        <v>43097</v>
      </c>
      <c r="B9970" s="3">
        <f t="shared" si="465"/>
        <v>2017</v>
      </c>
      <c r="C9970" s="3">
        <f t="shared" si="466"/>
        <v>12</v>
      </c>
      <c r="D9970" t="s">
        <v>1912</v>
      </c>
      <c r="E9970" t="str">
        <f t="shared" si="467"/>
        <v>Lori Olson20171228</v>
      </c>
      <c r="F9970">
        <f>IF(COUNTIF($E$2:E9970, E9970) = 1, MAX($F$1:F9969) + 1, INDEX($F$1:F9969, MATCH(E9970, $E$1:E9969, 0)))</f>
        <v>4980</v>
      </c>
      <c r="G9970" t="s">
        <v>15</v>
      </c>
      <c r="H9970" t="s">
        <v>34</v>
      </c>
      <c r="I9970" t="s">
        <v>35</v>
      </c>
      <c r="J9970" t="s">
        <v>862</v>
      </c>
      <c r="K9970" s="17">
        <v>113.37</v>
      </c>
      <c r="L9970" s="17">
        <v>2</v>
      </c>
      <c r="M9970" s="17">
        <v>-3.24</v>
      </c>
      <c r="N9970" s="17" t="str">
        <f>IF(SalesData[[#This Row],[Profit]]&gt;0,"Profit","Loss")</f>
        <v>Loss</v>
      </c>
    </row>
    <row r="9971" spans="1:14" x14ac:dyDescent="0.25">
      <c r="A9971" s="1">
        <v>43097</v>
      </c>
      <c r="B9971" s="3">
        <f t="shared" si="465"/>
        <v>2017</v>
      </c>
      <c r="C9971" s="3">
        <f t="shared" si="466"/>
        <v>12</v>
      </c>
      <c r="D9971" t="s">
        <v>1912</v>
      </c>
      <c r="E9971" t="str">
        <f t="shared" si="467"/>
        <v>Lori Olson20171228</v>
      </c>
      <c r="F9971">
        <f>IF(COUNTIF($E$2:E9971, E9971) = 1, MAX($F$1:F9970) + 1, INDEX($F$1:F9970, MATCH(E9971, $E$1:E9970, 0)))</f>
        <v>4980</v>
      </c>
      <c r="G9971" t="s">
        <v>15</v>
      </c>
      <c r="H9971" t="s">
        <v>34</v>
      </c>
      <c r="I9971" t="s">
        <v>47</v>
      </c>
      <c r="J9971" t="s">
        <v>761</v>
      </c>
      <c r="K9971" s="17">
        <v>2.96</v>
      </c>
      <c r="L9971" s="17">
        <v>2</v>
      </c>
      <c r="M9971" s="17">
        <v>-1.41</v>
      </c>
      <c r="N9971" s="17" t="str">
        <f>IF(SalesData[[#This Row],[Profit]]&gt;0,"Profit","Loss")</f>
        <v>Loss</v>
      </c>
    </row>
    <row r="9972" spans="1:14" x14ac:dyDescent="0.25">
      <c r="A9972" s="1">
        <v>43097</v>
      </c>
      <c r="B9972" s="3">
        <f t="shared" si="465"/>
        <v>2017</v>
      </c>
      <c r="C9972" s="3">
        <f t="shared" si="466"/>
        <v>12</v>
      </c>
      <c r="D9972" t="s">
        <v>1383</v>
      </c>
      <c r="E9972" t="str">
        <f t="shared" si="467"/>
        <v>Christopher Schild20171228</v>
      </c>
      <c r="F9972">
        <f>IF(COUNTIF($E$2:E9972, E9972) = 1, MAX($F$1:F9971) + 1, INDEX($F$1:F9971, MATCH(E9972, $E$1:E9971, 0)))</f>
        <v>4981</v>
      </c>
      <c r="G9972" t="s">
        <v>2675</v>
      </c>
      <c r="H9972" t="s">
        <v>11</v>
      </c>
      <c r="I9972" t="s">
        <v>24</v>
      </c>
      <c r="J9972" t="s">
        <v>207</v>
      </c>
      <c r="K9972" s="17">
        <v>2.48</v>
      </c>
      <c r="L9972" s="17">
        <v>1</v>
      </c>
      <c r="M9972" s="17">
        <v>0.87</v>
      </c>
      <c r="N9972" s="17" t="str">
        <f>IF(SalesData[[#This Row],[Profit]]&gt;0,"Profit","Loss")</f>
        <v>Profit</v>
      </c>
    </row>
    <row r="9973" spans="1:14" x14ac:dyDescent="0.25">
      <c r="A9973" s="1">
        <v>43097</v>
      </c>
      <c r="B9973" s="3">
        <f t="shared" si="465"/>
        <v>2017</v>
      </c>
      <c r="C9973" s="3">
        <f t="shared" si="466"/>
        <v>12</v>
      </c>
      <c r="D9973" t="s">
        <v>1383</v>
      </c>
      <c r="E9973" t="str">
        <f t="shared" si="467"/>
        <v>Christopher Schild20171228</v>
      </c>
      <c r="F9973">
        <f>IF(COUNTIF($E$2:E9973, E9973) = 1, MAX($F$1:F9972) + 1, INDEX($F$1:F9972, MATCH(E9973, $E$1:E9972, 0)))</f>
        <v>4981</v>
      </c>
      <c r="G9973" t="s">
        <v>2675</v>
      </c>
      <c r="H9973" t="s">
        <v>11</v>
      </c>
      <c r="I9973" t="s">
        <v>20</v>
      </c>
      <c r="J9973" t="s">
        <v>1280</v>
      </c>
      <c r="K9973" s="17">
        <v>25.9</v>
      </c>
      <c r="L9973" s="17">
        <v>5</v>
      </c>
      <c r="M9973" s="17">
        <v>12.69</v>
      </c>
      <c r="N9973" s="17" t="str">
        <f>IF(SalesData[[#This Row],[Profit]]&gt;0,"Profit","Loss")</f>
        <v>Profit</v>
      </c>
    </row>
    <row r="9974" spans="1:14" x14ac:dyDescent="0.25">
      <c r="A9974" s="1">
        <v>43097</v>
      </c>
      <c r="B9974" s="3">
        <f t="shared" si="465"/>
        <v>2017</v>
      </c>
      <c r="C9974" s="3">
        <f t="shared" si="466"/>
        <v>12</v>
      </c>
      <c r="D9974" t="s">
        <v>2466</v>
      </c>
      <c r="E9974" t="str">
        <f t="shared" si="467"/>
        <v>Susan Vittorini20171228</v>
      </c>
      <c r="F9974">
        <f>IF(COUNTIF($E$2:E9974, E9974) = 1, MAX($F$1:F9973) + 1, INDEX($F$1:F9973, MATCH(E9974, $E$1:E9973, 0)))</f>
        <v>4982</v>
      </c>
      <c r="G9974" t="s">
        <v>399</v>
      </c>
      <c r="H9974" t="s">
        <v>11</v>
      </c>
      <c r="I9974" t="s">
        <v>18</v>
      </c>
      <c r="J9974" t="s">
        <v>1001</v>
      </c>
      <c r="K9974" s="17">
        <v>118.25</v>
      </c>
      <c r="L9974" s="17">
        <v>5</v>
      </c>
      <c r="M9974" s="17">
        <v>34.29</v>
      </c>
      <c r="N9974" s="17" t="str">
        <f>IF(SalesData[[#This Row],[Profit]]&gt;0,"Profit","Loss")</f>
        <v>Profit</v>
      </c>
    </row>
    <row r="9975" spans="1:14" x14ac:dyDescent="0.25">
      <c r="A9975" s="1">
        <v>43097</v>
      </c>
      <c r="B9975" s="3">
        <f t="shared" si="465"/>
        <v>2017</v>
      </c>
      <c r="C9975" s="3">
        <f t="shared" si="466"/>
        <v>12</v>
      </c>
      <c r="D9975" t="s">
        <v>2466</v>
      </c>
      <c r="E9975" t="str">
        <f t="shared" si="467"/>
        <v>Susan Vittorini20171228</v>
      </c>
      <c r="F9975">
        <f>IF(COUNTIF($E$2:E9975, E9975) = 1, MAX($F$1:F9974) + 1, INDEX($F$1:F9974, MATCH(E9975, $E$1:E9974, 0)))</f>
        <v>4982</v>
      </c>
      <c r="G9975" t="s">
        <v>399</v>
      </c>
      <c r="H9975" t="s">
        <v>11</v>
      </c>
      <c r="I9975" t="s">
        <v>12</v>
      </c>
      <c r="J9975" t="s">
        <v>2070</v>
      </c>
      <c r="K9975" s="17">
        <v>4.28</v>
      </c>
      <c r="L9975" s="17">
        <v>1</v>
      </c>
      <c r="M9975" s="17">
        <v>1.93</v>
      </c>
      <c r="N9975" s="17" t="str">
        <f>IF(SalesData[[#This Row],[Profit]]&gt;0,"Profit","Loss")</f>
        <v>Profit</v>
      </c>
    </row>
    <row r="9976" spans="1:14" x14ac:dyDescent="0.25">
      <c r="A9976" s="1">
        <v>43098</v>
      </c>
      <c r="B9976" s="3">
        <f t="shared" si="465"/>
        <v>2017</v>
      </c>
      <c r="C9976" s="3">
        <f t="shared" si="466"/>
        <v>12</v>
      </c>
      <c r="D9976" t="s">
        <v>742</v>
      </c>
      <c r="E9976" t="str">
        <f t="shared" si="467"/>
        <v>James Galang20171229</v>
      </c>
      <c r="F9976">
        <f>IF(COUNTIF($E$2:E9976, E9976) = 1, MAX($F$1:F9975) + 1, INDEX($F$1:F9975, MATCH(E9976, $E$1:E9975, 0)))</f>
        <v>4983</v>
      </c>
      <c r="G9976" t="s">
        <v>27</v>
      </c>
      <c r="H9976" t="s">
        <v>34</v>
      </c>
      <c r="I9976" t="s">
        <v>35</v>
      </c>
      <c r="J9976" t="s">
        <v>919</v>
      </c>
      <c r="K9976" s="17">
        <v>393.57</v>
      </c>
      <c r="L9976" s="17">
        <v>4</v>
      </c>
      <c r="M9976" s="17">
        <v>-44.28</v>
      </c>
      <c r="N9976" s="17" t="str">
        <f>IF(SalesData[[#This Row],[Profit]]&gt;0,"Profit","Loss")</f>
        <v>Loss</v>
      </c>
    </row>
    <row r="9977" spans="1:14" x14ac:dyDescent="0.25">
      <c r="A9977" s="1">
        <v>43098</v>
      </c>
      <c r="B9977" s="3">
        <f t="shared" si="465"/>
        <v>2017</v>
      </c>
      <c r="C9977" s="3">
        <f t="shared" si="466"/>
        <v>12</v>
      </c>
      <c r="D9977" t="s">
        <v>742</v>
      </c>
      <c r="E9977" t="str">
        <f t="shared" si="467"/>
        <v>James Galang20171229</v>
      </c>
      <c r="F9977">
        <f>IF(COUNTIF($E$2:E9977, E9977) = 1, MAX($F$1:F9976) + 1, INDEX($F$1:F9976, MATCH(E9977, $E$1:E9976, 0)))</f>
        <v>4983</v>
      </c>
      <c r="G9977" t="s">
        <v>27</v>
      </c>
      <c r="H9977" t="s">
        <v>39</v>
      </c>
      <c r="I9977" t="s">
        <v>40</v>
      </c>
      <c r="J9977" t="s">
        <v>762</v>
      </c>
      <c r="K9977" s="17">
        <v>302.38</v>
      </c>
      <c r="L9977" s="17">
        <v>3</v>
      </c>
      <c r="M9977" s="17">
        <v>22.68</v>
      </c>
      <c r="N9977" s="17" t="str">
        <f>IF(SalesData[[#This Row],[Profit]]&gt;0,"Profit","Loss")</f>
        <v>Profit</v>
      </c>
    </row>
    <row r="9978" spans="1:14" x14ac:dyDescent="0.25">
      <c r="A9978" s="1">
        <v>43098</v>
      </c>
      <c r="B9978" s="3">
        <f t="shared" si="465"/>
        <v>2017</v>
      </c>
      <c r="C9978" s="3">
        <f t="shared" si="466"/>
        <v>12</v>
      </c>
      <c r="D9978" t="s">
        <v>904</v>
      </c>
      <c r="E9978" t="str">
        <f t="shared" si="467"/>
        <v>Michael Chen20171229</v>
      </c>
      <c r="F9978">
        <f>IF(COUNTIF($E$2:E9978, E9978) = 1, MAX($F$1:F9977) + 1, INDEX($F$1:F9977, MATCH(E9978, $E$1:E9977, 0)))</f>
        <v>4984</v>
      </c>
      <c r="G9978" t="s">
        <v>149</v>
      </c>
      <c r="H9978" t="s">
        <v>11</v>
      </c>
      <c r="I9978" t="s">
        <v>43</v>
      </c>
      <c r="J9978" t="s">
        <v>1246</v>
      </c>
      <c r="K9978" s="17">
        <v>6.03</v>
      </c>
      <c r="L9978" s="17">
        <v>3</v>
      </c>
      <c r="M9978" s="17">
        <v>2.95</v>
      </c>
      <c r="N9978" s="17" t="str">
        <f>IF(SalesData[[#This Row],[Profit]]&gt;0,"Profit","Loss")</f>
        <v>Profit</v>
      </c>
    </row>
    <row r="9979" spans="1:14" x14ac:dyDescent="0.25">
      <c r="A9979" s="1">
        <v>43098</v>
      </c>
      <c r="B9979" s="3">
        <f t="shared" si="465"/>
        <v>2017</v>
      </c>
      <c r="C9979" s="3">
        <f t="shared" si="466"/>
        <v>12</v>
      </c>
      <c r="D9979" t="s">
        <v>1866</v>
      </c>
      <c r="E9979" t="str">
        <f t="shared" si="467"/>
        <v>Ken Brennan20171229</v>
      </c>
      <c r="F9979">
        <f>IF(COUNTIF($E$2:E9979, E9979) = 1, MAX($F$1:F9978) + 1, INDEX($F$1:F9978, MATCH(E9979, $E$1:E9978, 0)))</f>
        <v>4985</v>
      </c>
      <c r="G9979" t="s">
        <v>110</v>
      </c>
      <c r="H9979" t="s">
        <v>11</v>
      </c>
      <c r="I9979" t="s">
        <v>12</v>
      </c>
      <c r="J9979" t="s">
        <v>2243</v>
      </c>
      <c r="K9979" s="17">
        <v>209.7</v>
      </c>
      <c r="L9979" s="17">
        <v>2</v>
      </c>
      <c r="M9979" s="17">
        <v>100.66</v>
      </c>
      <c r="N9979" s="17" t="str">
        <f>IF(SalesData[[#This Row],[Profit]]&gt;0,"Profit","Loss")</f>
        <v>Profit</v>
      </c>
    </row>
    <row r="9980" spans="1:14" x14ac:dyDescent="0.25">
      <c r="A9980" s="1">
        <v>43098</v>
      </c>
      <c r="B9980" s="3">
        <f t="shared" si="465"/>
        <v>2017</v>
      </c>
      <c r="C9980" s="3">
        <f t="shared" si="466"/>
        <v>12</v>
      </c>
      <c r="D9980" t="s">
        <v>1974</v>
      </c>
      <c r="E9980" t="str">
        <f t="shared" si="467"/>
        <v>Ben Peterman20171229</v>
      </c>
      <c r="F9980">
        <f>IF(COUNTIF($E$2:E9980, E9980) = 1, MAX($F$1:F9979) + 1, INDEX($F$1:F9979, MATCH(E9980, $E$1:E9979, 0)))</f>
        <v>4986</v>
      </c>
      <c r="G9980" t="s">
        <v>27</v>
      </c>
      <c r="H9980" t="s">
        <v>34</v>
      </c>
      <c r="I9980" t="s">
        <v>47</v>
      </c>
      <c r="J9980" t="s">
        <v>1269</v>
      </c>
      <c r="K9980" s="17">
        <v>101.12</v>
      </c>
      <c r="L9980" s="17">
        <v>8</v>
      </c>
      <c r="M9980" s="17">
        <v>37.409999999999997</v>
      </c>
      <c r="N9980" s="17" t="str">
        <f>IF(SalesData[[#This Row],[Profit]]&gt;0,"Profit","Loss")</f>
        <v>Profit</v>
      </c>
    </row>
    <row r="9981" spans="1:14" x14ac:dyDescent="0.25">
      <c r="A9981" s="1">
        <v>43098</v>
      </c>
      <c r="B9981" s="3">
        <f t="shared" si="465"/>
        <v>2017</v>
      </c>
      <c r="C9981" s="3">
        <f t="shared" si="466"/>
        <v>12</v>
      </c>
      <c r="D9981" t="s">
        <v>675</v>
      </c>
      <c r="E9981" t="str">
        <f t="shared" si="467"/>
        <v>Bruce Stewart20171229</v>
      </c>
      <c r="F9981">
        <f>IF(COUNTIF($E$2:E9981, E9981) = 1, MAX($F$1:F9980) + 1, INDEX($F$1:F9980, MATCH(E9981, $E$1:E9980, 0)))</f>
        <v>4987</v>
      </c>
      <c r="G9981" t="s">
        <v>164</v>
      </c>
      <c r="H9981" t="s">
        <v>11</v>
      </c>
      <c r="I9981" t="s">
        <v>43</v>
      </c>
      <c r="J9981" t="s">
        <v>2720</v>
      </c>
      <c r="K9981" s="17">
        <v>19.600000000000001</v>
      </c>
      <c r="L9981" s="17">
        <v>5</v>
      </c>
      <c r="M9981" s="17">
        <v>9.6</v>
      </c>
      <c r="N9981" s="17" t="str">
        <f>IF(SalesData[[#This Row],[Profit]]&gt;0,"Profit","Loss")</f>
        <v>Profit</v>
      </c>
    </row>
    <row r="9982" spans="1:14" x14ac:dyDescent="0.25">
      <c r="A9982" s="1">
        <v>43098</v>
      </c>
      <c r="B9982" s="3">
        <f t="shared" si="465"/>
        <v>2017</v>
      </c>
      <c r="C9982" s="3">
        <f t="shared" si="466"/>
        <v>12</v>
      </c>
      <c r="D9982" t="s">
        <v>675</v>
      </c>
      <c r="E9982" t="str">
        <f t="shared" si="467"/>
        <v>Bruce Stewart20171229</v>
      </c>
      <c r="F9982">
        <f>IF(COUNTIF($E$2:E9982, E9982) = 1, MAX($F$1:F9981) + 1, INDEX($F$1:F9981, MATCH(E9982, $E$1:E9981, 0)))</f>
        <v>4987</v>
      </c>
      <c r="G9982" t="s">
        <v>164</v>
      </c>
      <c r="H9982" t="s">
        <v>34</v>
      </c>
      <c r="I9982" t="s">
        <v>47</v>
      </c>
      <c r="J9982" t="s">
        <v>1908</v>
      </c>
      <c r="K9982" s="17">
        <v>68.459999999999994</v>
      </c>
      <c r="L9982" s="17">
        <v>2</v>
      </c>
      <c r="M9982" s="17">
        <v>20.54</v>
      </c>
      <c r="N9982" s="17" t="str">
        <f>IF(SalesData[[#This Row],[Profit]]&gt;0,"Profit","Loss")</f>
        <v>Profit</v>
      </c>
    </row>
    <row r="9983" spans="1:14" x14ac:dyDescent="0.25">
      <c r="A9983" s="1">
        <v>43098</v>
      </c>
      <c r="B9983" s="3">
        <f t="shared" si="465"/>
        <v>2017</v>
      </c>
      <c r="C9983" s="3">
        <f t="shared" si="466"/>
        <v>12</v>
      </c>
      <c r="D9983" t="s">
        <v>596</v>
      </c>
      <c r="E9983" t="str">
        <f t="shared" si="467"/>
        <v>Katherine Hughes20171229</v>
      </c>
      <c r="F9983">
        <f>IF(COUNTIF($E$2:E9983, E9983) = 1, MAX($F$1:F9982) + 1, INDEX($F$1:F9982, MATCH(E9983, $E$1:E9982, 0)))</f>
        <v>4988</v>
      </c>
      <c r="G9983" t="s">
        <v>33</v>
      </c>
      <c r="H9983" t="s">
        <v>34</v>
      </c>
      <c r="I9983" t="s">
        <v>35</v>
      </c>
      <c r="J9983" t="s">
        <v>542</v>
      </c>
      <c r="K9983" s="17">
        <v>1207.8399999999999</v>
      </c>
      <c r="L9983" s="17">
        <v>8</v>
      </c>
      <c r="M9983" s="17">
        <v>314.04000000000002</v>
      </c>
      <c r="N9983" s="17" t="str">
        <f>IF(SalesData[[#This Row],[Profit]]&gt;0,"Profit","Loss")</f>
        <v>Profit</v>
      </c>
    </row>
    <row r="9984" spans="1:14" x14ac:dyDescent="0.25">
      <c r="A9984" s="1">
        <v>43098</v>
      </c>
      <c r="B9984" s="3">
        <f t="shared" si="465"/>
        <v>2017</v>
      </c>
      <c r="C9984" s="3">
        <f t="shared" si="466"/>
        <v>12</v>
      </c>
      <c r="D9984" t="s">
        <v>596</v>
      </c>
      <c r="E9984" t="str">
        <f t="shared" si="467"/>
        <v>Katherine Hughes20171229</v>
      </c>
      <c r="F9984">
        <f>IF(COUNTIF($E$2:E9984, E9984) = 1, MAX($F$1:F9983) + 1, INDEX($F$1:F9983, MATCH(E9984, $E$1:E9983, 0)))</f>
        <v>4988</v>
      </c>
      <c r="G9984" t="s">
        <v>33</v>
      </c>
      <c r="H9984" t="s">
        <v>11</v>
      </c>
      <c r="I9984" t="s">
        <v>20</v>
      </c>
      <c r="J9984" t="s">
        <v>2487</v>
      </c>
      <c r="K9984" s="17">
        <v>12.53</v>
      </c>
      <c r="L9984" s="17">
        <v>1</v>
      </c>
      <c r="M9984" s="17">
        <v>5.89</v>
      </c>
      <c r="N9984" s="17" t="str">
        <f>IF(SalesData[[#This Row],[Profit]]&gt;0,"Profit","Loss")</f>
        <v>Profit</v>
      </c>
    </row>
    <row r="9985" spans="1:14" x14ac:dyDescent="0.25">
      <c r="A9985" s="1">
        <v>43098</v>
      </c>
      <c r="B9985" s="3">
        <f t="shared" si="465"/>
        <v>2017</v>
      </c>
      <c r="C9985" s="3">
        <f t="shared" si="466"/>
        <v>12</v>
      </c>
      <c r="D9985" t="s">
        <v>596</v>
      </c>
      <c r="E9985" t="str">
        <f t="shared" si="467"/>
        <v>Katherine Hughes20171229</v>
      </c>
      <c r="F9985">
        <f>IF(COUNTIF($E$2:E9985, E9985) = 1, MAX($F$1:F9984) + 1, INDEX($F$1:F9984, MATCH(E9985, $E$1:E9984, 0)))</f>
        <v>4988</v>
      </c>
      <c r="G9985" t="s">
        <v>33</v>
      </c>
      <c r="H9985" t="s">
        <v>11</v>
      </c>
      <c r="I9985" t="s">
        <v>24</v>
      </c>
      <c r="J9985" t="s">
        <v>1929</v>
      </c>
      <c r="K9985" s="17">
        <v>34.58</v>
      </c>
      <c r="L9985" s="17">
        <v>1</v>
      </c>
      <c r="M9985" s="17">
        <v>10.029999999999999</v>
      </c>
      <c r="N9985" s="17" t="str">
        <f>IF(SalesData[[#This Row],[Profit]]&gt;0,"Profit","Loss")</f>
        <v>Profit</v>
      </c>
    </row>
    <row r="9986" spans="1:14" x14ac:dyDescent="0.25">
      <c r="A9986" s="1">
        <v>43098</v>
      </c>
      <c r="B9986" s="3">
        <f t="shared" ref="B9986:B10049" si="468">YEAR(A9986)</f>
        <v>2017</v>
      </c>
      <c r="C9986" s="3">
        <f t="shared" ref="C9986:C9993" si="469">MONTH(A9986)</f>
        <v>12</v>
      </c>
      <c r="D9986" t="s">
        <v>596</v>
      </c>
      <c r="E9986" t="str">
        <f t="shared" ref="E9986:E9993" si="470">D9986 &amp; TEXT(A9986, "yyyymmdd")</f>
        <v>Katherine Hughes20171229</v>
      </c>
      <c r="F9986">
        <f>IF(COUNTIF($E$2:E9986, E9986) = 1, MAX($F$1:F9985) + 1, INDEX($F$1:F9985, MATCH(E9986, $E$1:E9985, 0)))</f>
        <v>4988</v>
      </c>
      <c r="G9986" t="s">
        <v>33</v>
      </c>
      <c r="H9986" t="s">
        <v>34</v>
      </c>
      <c r="I9986" t="s">
        <v>35</v>
      </c>
      <c r="J9986" t="s">
        <v>274</v>
      </c>
      <c r="K9986" s="17">
        <v>300.98</v>
      </c>
      <c r="L9986" s="17">
        <v>1</v>
      </c>
      <c r="M9986" s="17">
        <v>87.28</v>
      </c>
      <c r="N9986" s="17" t="str">
        <f>IF(SalesData[[#This Row],[Profit]]&gt;0,"Profit","Loss")</f>
        <v>Profit</v>
      </c>
    </row>
    <row r="9987" spans="1:14" x14ac:dyDescent="0.25">
      <c r="A9987" s="1">
        <v>43098</v>
      </c>
      <c r="B9987" s="3">
        <f t="shared" si="468"/>
        <v>2017</v>
      </c>
      <c r="C9987" s="3">
        <f t="shared" si="469"/>
        <v>12</v>
      </c>
      <c r="D9987" t="s">
        <v>596</v>
      </c>
      <c r="E9987" t="str">
        <f t="shared" si="470"/>
        <v>Katherine Hughes20171229</v>
      </c>
      <c r="F9987">
        <f>IF(COUNTIF($E$2:E9987, E9987) = 1, MAX($F$1:F9986) + 1, INDEX($F$1:F9986, MATCH(E9987, $E$1:E9986, 0)))</f>
        <v>4988</v>
      </c>
      <c r="G9987" t="s">
        <v>33</v>
      </c>
      <c r="H9987" t="s">
        <v>34</v>
      </c>
      <c r="I9987" t="s">
        <v>35</v>
      </c>
      <c r="J9987" t="s">
        <v>235</v>
      </c>
      <c r="K9987" s="17">
        <v>258.75</v>
      </c>
      <c r="L9987" s="17">
        <v>3</v>
      </c>
      <c r="M9987" s="17">
        <v>77.63</v>
      </c>
      <c r="N9987" s="17" t="str">
        <f>IF(SalesData[[#This Row],[Profit]]&gt;0,"Profit","Loss")</f>
        <v>Profit</v>
      </c>
    </row>
    <row r="9988" spans="1:14" x14ac:dyDescent="0.25">
      <c r="A9988" s="1">
        <v>43099</v>
      </c>
      <c r="B9988" s="3">
        <f t="shared" si="468"/>
        <v>2017</v>
      </c>
      <c r="C9988" s="3">
        <f t="shared" si="469"/>
        <v>12</v>
      </c>
      <c r="D9988" t="s">
        <v>2225</v>
      </c>
      <c r="E9988" t="str">
        <f t="shared" si="470"/>
        <v>Chuck Clark20171230</v>
      </c>
      <c r="F9988">
        <f>IF(COUNTIF($E$2:E9988, E9988) = 1, MAX($F$1:F9987) + 1, INDEX($F$1:F9987, MATCH(E9988, $E$1:E9987, 0)))</f>
        <v>4989</v>
      </c>
      <c r="G9988" t="s">
        <v>129</v>
      </c>
      <c r="H9988" t="s">
        <v>11</v>
      </c>
      <c r="I9988" t="s">
        <v>92</v>
      </c>
      <c r="J9988" t="s">
        <v>2340</v>
      </c>
      <c r="K9988" s="17">
        <v>209.3</v>
      </c>
      <c r="L9988" s="17">
        <v>2</v>
      </c>
      <c r="M9988" s="17">
        <v>56.51</v>
      </c>
      <c r="N9988" s="17" t="str">
        <f>IF(SalesData[[#This Row],[Profit]]&gt;0,"Profit","Loss")</f>
        <v>Profit</v>
      </c>
    </row>
    <row r="9989" spans="1:14" x14ac:dyDescent="0.25">
      <c r="A9989" s="1">
        <v>43099</v>
      </c>
      <c r="B9989" s="3">
        <f t="shared" si="468"/>
        <v>2017</v>
      </c>
      <c r="C9989" s="3">
        <f t="shared" si="469"/>
        <v>12</v>
      </c>
      <c r="D9989" t="s">
        <v>373</v>
      </c>
      <c r="E9989" t="str">
        <f t="shared" si="470"/>
        <v>Patrick O'Donnell20171230</v>
      </c>
      <c r="F9989">
        <f>IF(COUNTIF($E$2:E9989, E9989) = 1, MAX($F$1:F9988) + 1, INDEX($F$1:F9988, MATCH(E9989, $E$1:E9988, 0)))</f>
        <v>4990</v>
      </c>
      <c r="G9989" t="s">
        <v>149</v>
      </c>
      <c r="H9989" t="s">
        <v>34</v>
      </c>
      <c r="I9989" t="s">
        <v>74</v>
      </c>
      <c r="J9989" t="s">
        <v>2494</v>
      </c>
      <c r="K9989" s="17">
        <v>323.14</v>
      </c>
      <c r="L9989" s="17">
        <v>4</v>
      </c>
      <c r="M9989" s="17">
        <v>12.12</v>
      </c>
      <c r="N9989" s="17" t="str">
        <f>IF(SalesData[[#This Row],[Profit]]&gt;0,"Profit","Loss")</f>
        <v>Profit</v>
      </c>
    </row>
    <row r="9990" spans="1:14" x14ac:dyDescent="0.25">
      <c r="A9990" s="1">
        <v>43099</v>
      </c>
      <c r="B9990" s="3">
        <f t="shared" si="468"/>
        <v>2017</v>
      </c>
      <c r="C9990" s="3">
        <f t="shared" si="469"/>
        <v>12</v>
      </c>
      <c r="D9990" t="s">
        <v>373</v>
      </c>
      <c r="E9990" t="str">
        <f t="shared" si="470"/>
        <v>Patrick O'Donnell20171230</v>
      </c>
      <c r="F9990">
        <f>IF(COUNTIF($E$2:E9990, E9990) = 1, MAX($F$1:F9989) + 1, INDEX($F$1:F9989, MATCH(E9990, $E$1:E9989, 0)))</f>
        <v>4990</v>
      </c>
      <c r="G9990" t="s">
        <v>149</v>
      </c>
      <c r="H9990" t="s">
        <v>39</v>
      </c>
      <c r="I9990" t="s">
        <v>40</v>
      </c>
      <c r="J9990" t="s">
        <v>2345</v>
      </c>
      <c r="K9990" s="17">
        <v>90.93</v>
      </c>
      <c r="L9990" s="17">
        <v>7</v>
      </c>
      <c r="M9990" s="17">
        <v>2.73</v>
      </c>
      <c r="N9990" s="17" t="str">
        <f>IF(SalesData[[#This Row],[Profit]]&gt;0,"Profit","Loss")</f>
        <v>Profit</v>
      </c>
    </row>
    <row r="9991" spans="1:14" x14ac:dyDescent="0.25">
      <c r="A9991" s="1">
        <v>43099</v>
      </c>
      <c r="B9991" s="3">
        <f t="shared" si="468"/>
        <v>2017</v>
      </c>
      <c r="C9991" s="3">
        <f t="shared" si="469"/>
        <v>12</v>
      </c>
      <c r="D9991" t="s">
        <v>373</v>
      </c>
      <c r="E9991" t="str">
        <f t="shared" si="470"/>
        <v>Patrick O'Donnell20171230</v>
      </c>
      <c r="F9991">
        <f>IF(COUNTIF($E$2:E9991, E9991) = 1, MAX($F$1:F9990) + 1, INDEX($F$1:F9990, MATCH(E9991, $E$1:E9990, 0)))</f>
        <v>4990</v>
      </c>
      <c r="G9991" t="s">
        <v>149</v>
      </c>
      <c r="H9991" t="s">
        <v>11</v>
      </c>
      <c r="I9991" t="s">
        <v>20</v>
      </c>
      <c r="J9991" t="s">
        <v>627</v>
      </c>
      <c r="K9991" s="17">
        <v>52.78</v>
      </c>
      <c r="L9991" s="17">
        <v>3</v>
      </c>
      <c r="M9991" s="17">
        <v>19.79</v>
      </c>
      <c r="N9991" s="17" t="str">
        <f>IF(SalesData[[#This Row],[Profit]]&gt;0,"Profit","Loss")</f>
        <v>Profit</v>
      </c>
    </row>
    <row r="9992" spans="1:14" x14ac:dyDescent="0.25">
      <c r="A9992" s="1">
        <v>43099</v>
      </c>
      <c r="B9992" s="3">
        <f t="shared" si="468"/>
        <v>2017</v>
      </c>
      <c r="C9992" s="3">
        <f t="shared" si="469"/>
        <v>12</v>
      </c>
      <c r="D9992" t="s">
        <v>2424</v>
      </c>
      <c r="E9992" t="str">
        <f t="shared" si="470"/>
        <v>Erica Bern20171230</v>
      </c>
      <c r="F9992">
        <f>IF(COUNTIF($E$2:E9992, E9992) = 1, MAX($F$1:F9991) + 1, INDEX($F$1:F9991, MATCH(E9992, $E$1:E9991, 0)))</f>
        <v>4991</v>
      </c>
      <c r="G9992" t="s">
        <v>27</v>
      </c>
      <c r="H9992" t="s">
        <v>11</v>
      </c>
      <c r="I9992" t="s">
        <v>20</v>
      </c>
      <c r="J9992" t="s">
        <v>966</v>
      </c>
      <c r="K9992" s="17">
        <v>13.9</v>
      </c>
      <c r="L9992" s="17">
        <v>2</v>
      </c>
      <c r="M9992" s="17">
        <v>4.5199999999999996</v>
      </c>
      <c r="N9992" s="17" t="str">
        <f>IF(SalesData[[#This Row],[Profit]]&gt;0,"Profit","Loss")</f>
        <v>Profit</v>
      </c>
    </row>
    <row r="9993" spans="1:14" x14ac:dyDescent="0.25">
      <c r="A9993" s="1">
        <v>43099</v>
      </c>
      <c r="B9993" s="3">
        <f t="shared" si="468"/>
        <v>2017</v>
      </c>
      <c r="C9993" s="3">
        <f t="shared" si="469"/>
        <v>12</v>
      </c>
      <c r="D9993" t="s">
        <v>2424</v>
      </c>
      <c r="E9993" t="str">
        <f t="shared" si="470"/>
        <v>Erica Bern20171230</v>
      </c>
      <c r="F9993">
        <f>IF(COUNTIF($E$2:E9993, E9993) = 1, MAX($F$1:F9992) + 1, INDEX($F$1:F9992, MATCH(E9993, $E$1:E9992, 0)))</f>
        <v>4991</v>
      </c>
      <c r="G9993" t="s">
        <v>27</v>
      </c>
      <c r="H9993" t="s">
        <v>11</v>
      </c>
      <c r="I9993" t="s">
        <v>20</v>
      </c>
      <c r="J9993" t="s">
        <v>2187</v>
      </c>
      <c r="K9993" s="17">
        <v>20.72</v>
      </c>
      <c r="L9993" s="17">
        <v>2</v>
      </c>
      <c r="M9993" s="17">
        <v>6.48</v>
      </c>
      <c r="N9993" s="17" t="str">
        <f>IF(SalesData[[#This Row],[Profit]]&gt;0,"Profit","Loss")</f>
        <v>Profit</v>
      </c>
    </row>
    <row r="9994" spans="1:14" hidden="1" x14ac:dyDescent="0.25">
      <c r="A9994" s="1">
        <v>43099</v>
      </c>
      <c r="B9994" s="3">
        <f t="shared" ref="B9994" si="471">YEAR(A9994)</f>
        <v>2017</v>
      </c>
      <c r="C9994" s="3">
        <f t="shared" ref="C9994" si="472">MONTH(A9994)</f>
        <v>12</v>
      </c>
      <c r="D9994" t="s">
        <v>2486</v>
      </c>
      <c r="F9994" t="s">
        <v>278</v>
      </c>
      <c r="G9994" t="s">
        <v>11</v>
      </c>
      <c r="H9994" t="s">
        <v>43</v>
      </c>
      <c r="I9994" t="s">
        <v>2096</v>
      </c>
      <c r="J9994" s="17">
        <v>3.02</v>
      </c>
      <c r="K9994" s="17">
        <v>3</v>
      </c>
      <c r="L9994" s="17">
        <v>-0.6</v>
      </c>
    </row>
  </sheetData>
  <conditionalFormatting sqref="M2:M9993">
    <cfRule type="cellIs" dxfId="16" priority="1" operator="lessThan">
      <formula>0</formula>
    </cfRule>
  </conditionalFormatting>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tabSelected="1" workbookViewId="0">
      <selection activeCell="Q1" sqref="Q1"/>
    </sheetView>
  </sheetViews>
  <sheetFormatPr defaultRowHeight="15" x14ac:dyDescent="0.25"/>
  <cols>
    <col min="3" max="3" width="9.140625" customWidth="1"/>
  </cols>
  <sheetData>
    <row r="1" spans="1:21" x14ac:dyDescent="0.25">
      <c r="Q1" s="29"/>
      <c r="R1" s="30"/>
      <c r="S1" s="30"/>
      <c r="T1" s="30"/>
      <c r="U1" s="31"/>
    </row>
    <row r="2" spans="1:21" x14ac:dyDescent="0.25">
      <c r="Q2" s="32"/>
      <c r="R2" s="33"/>
      <c r="S2" s="33"/>
      <c r="T2" s="33"/>
      <c r="U2" s="34"/>
    </row>
    <row r="3" spans="1:21" x14ac:dyDescent="0.25">
      <c r="Q3" s="32"/>
      <c r="R3" s="33"/>
      <c r="S3" s="33"/>
      <c r="T3" s="33"/>
      <c r="U3" s="34"/>
    </row>
    <row r="4" spans="1:21" ht="15.75" customHeight="1" thickBot="1" x14ac:dyDescent="0.3">
      <c r="Q4" s="32"/>
      <c r="R4" s="33"/>
      <c r="S4" s="33"/>
      <c r="T4" s="33"/>
      <c r="U4" s="34"/>
    </row>
    <row r="5" spans="1:21" ht="18.75" customHeight="1" x14ac:dyDescent="0.3">
      <c r="A5" s="50" t="s">
        <v>2735</v>
      </c>
      <c r="B5" s="51"/>
      <c r="C5" s="50" t="s">
        <v>2746</v>
      </c>
      <c r="D5" s="51"/>
      <c r="E5" s="50" t="s">
        <v>2747</v>
      </c>
      <c r="F5" s="51"/>
      <c r="G5" s="50" t="s">
        <v>2744</v>
      </c>
      <c r="H5" s="51"/>
      <c r="I5" s="50" t="s">
        <v>2748</v>
      </c>
      <c r="J5" s="52"/>
      <c r="K5" s="51"/>
      <c r="L5" s="50" t="s">
        <v>2749</v>
      </c>
      <c r="M5" s="51"/>
      <c r="N5" s="39"/>
      <c r="O5" s="39"/>
      <c r="P5" s="39"/>
      <c r="Q5" s="32"/>
      <c r="R5" s="33"/>
      <c r="S5" s="33"/>
      <c r="T5" s="33"/>
      <c r="U5" s="34"/>
    </row>
    <row r="6" spans="1:21" ht="12.75" customHeight="1" thickBot="1" x14ac:dyDescent="0.3">
      <c r="A6" s="47">
        <f>KPIS!A6</f>
        <v>2296916.6799999592</v>
      </c>
      <c r="B6" s="49"/>
      <c r="C6" s="47">
        <f>KPIS!B6</f>
        <v>37868</v>
      </c>
      <c r="D6" s="49"/>
      <c r="E6" s="47">
        <f>KPIS!C6</f>
        <v>286410.44999999966</v>
      </c>
      <c r="F6" s="49"/>
      <c r="G6" s="47">
        <f>KPIS!D6</f>
        <v>4991</v>
      </c>
      <c r="H6" s="49"/>
      <c r="I6" s="47">
        <f>KPIS!E6</f>
        <v>460.2117170907552</v>
      </c>
      <c r="J6" s="48"/>
      <c r="K6" s="49"/>
      <c r="L6" s="47">
        <f>'Customer count'!E16</f>
        <v>2499</v>
      </c>
      <c r="M6" s="49"/>
      <c r="N6" s="38"/>
      <c r="O6" s="38"/>
      <c r="P6" s="38"/>
      <c r="Q6" s="32"/>
      <c r="R6" s="33"/>
      <c r="S6" s="33"/>
      <c r="T6" s="33"/>
      <c r="U6" s="34"/>
    </row>
    <row r="7" spans="1:21" ht="13.5" customHeight="1" x14ac:dyDescent="0.25">
      <c r="A7" s="38"/>
      <c r="B7" s="38"/>
      <c r="C7" s="38"/>
      <c r="D7" s="38"/>
      <c r="E7" s="38"/>
      <c r="F7" s="38"/>
      <c r="G7" s="38"/>
      <c r="H7" s="38"/>
      <c r="I7" s="38"/>
      <c r="J7" s="38"/>
      <c r="K7" s="38"/>
      <c r="L7" s="38"/>
      <c r="M7" s="38"/>
      <c r="N7" s="38"/>
      <c r="O7" s="38"/>
      <c r="P7" s="38"/>
      <c r="Q7" s="32"/>
      <c r="R7" s="33"/>
      <c r="S7" s="33"/>
      <c r="T7" s="33"/>
      <c r="U7" s="34"/>
    </row>
    <row r="8" spans="1:21" x14ac:dyDescent="0.25">
      <c r="A8" s="41" t="s">
        <v>2750</v>
      </c>
      <c r="B8" s="42"/>
      <c r="C8" s="42"/>
      <c r="D8" s="43"/>
      <c r="E8" s="41" t="s">
        <v>2751</v>
      </c>
      <c r="F8" s="42"/>
      <c r="G8" s="42"/>
      <c r="H8" s="42"/>
      <c r="I8" s="42"/>
      <c r="J8" s="42"/>
      <c r="K8" s="42"/>
      <c r="L8" s="43"/>
      <c r="M8" s="41" t="s">
        <v>2752</v>
      </c>
      <c r="N8" s="42"/>
      <c r="O8" s="42"/>
      <c r="P8" s="42"/>
      <c r="Q8" s="32"/>
      <c r="R8" s="33"/>
      <c r="S8" s="33"/>
      <c r="T8" s="33"/>
      <c r="U8" s="34"/>
    </row>
    <row r="9" spans="1:21" x14ac:dyDescent="0.25">
      <c r="A9" s="32"/>
      <c r="B9" s="33"/>
      <c r="C9" s="33"/>
      <c r="D9" s="33"/>
      <c r="E9" s="32"/>
      <c r="F9" s="33"/>
      <c r="G9" s="33"/>
      <c r="H9" s="33"/>
      <c r="I9" s="33"/>
      <c r="J9" s="33"/>
      <c r="K9" s="33"/>
      <c r="L9" s="34"/>
      <c r="M9" s="33"/>
      <c r="N9" s="33"/>
      <c r="O9" s="33"/>
      <c r="P9" s="33"/>
      <c r="Q9" s="32"/>
      <c r="R9" s="33"/>
      <c r="S9" s="33"/>
      <c r="T9" s="33"/>
      <c r="U9" s="34"/>
    </row>
    <row r="10" spans="1:21" x14ac:dyDescent="0.25">
      <c r="A10" s="32"/>
      <c r="B10" s="33"/>
      <c r="C10" s="33"/>
      <c r="D10" s="33"/>
      <c r="E10" s="32"/>
      <c r="F10" s="33"/>
      <c r="G10" s="33"/>
      <c r="H10" s="33"/>
      <c r="I10" s="33"/>
      <c r="J10" s="33"/>
      <c r="K10" s="33"/>
      <c r="L10" s="34"/>
      <c r="M10" s="33"/>
      <c r="N10" s="33"/>
      <c r="O10" s="33"/>
      <c r="P10" s="33"/>
      <c r="Q10" s="32"/>
      <c r="R10" s="33"/>
      <c r="S10" s="33"/>
      <c r="T10" s="33"/>
      <c r="U10" s="34"/>
    </row>
    <row r="11" spans="1:21" x14ac:dyDescent="0.25">
      <c r="A11" s="32"/>
      <c r="B11" s="33"/>
      <c r="C11" s="33"/>
      <c r="D11" s="33"/>
      <c r="E11" s="32"/>
      <c r="F11" s="33"/>
      <c r="G11" s="33"/>
      <c r="H11" s="33"/>
      <c r="I11" s="33"/>
      <c r="J11" s="33"/>
      <c r="K11" s="33"/>
      <c r="L11" s="34"/>
      <c r="M11" s="33"/>
      <c r="N11" s="33"/>
      <c r="O11" s="33"/>
      <c r="P11" s="33"/>
      <c r="Q11" s="32"/>
      <c r="R11" s="33"/>
      <c r="S11" s="33"/>
      <c r="T11" s="33"/>
      <c r="U11" s="34"/>
    </row>
    <row r="12" spans="1:21" x14ac:dyDescent="0.25">
      <c r="A12" s="32"/>
      <c r="B12" s="33"/>
      <c r="C12" s="33"/>
      <c r="D12" s="33"/>
      <c r="E12" s="32"/>
      <c r="F12" s="33"/>
      <c r="G12" s="33"/>
      <c r="H12" s="33"/>
      <c r="I12" s="33"/>
      <c r="J12" s="33"/>
      <c r="K12" s="33"/>
      <c r="L12" s="34"/>
      <c r="M12" s="33"/>
      <c r="N12" s="33"/>
      <c r="O12" s="33"/>
      <c r="P12" s="33"/>
      <c r="Q12" s="32"/>
      <c r="R12" s="33"/>
      <c r="S12" s="33"/>
      <c r="T12" s="33"/>
      <c r="U12" s="34"/>
    </row>
    <row r="13" spans="1:21" x14ac:dyDescent="0.25">
      <c r="A13" s="32"/>
      <c r="B13" s="33"/>
      <c r="C13" s="33"/>
      <c r="D13" s="33"/>
      <c r="E13" s="32"/>
      <c r="F13" s="33"/>
      <c r="G13" s="33"/>
      <c r="H13" s="33"/>
      <c r="I13" s="33"/>
      <c r="J13" s="33"/>
      <c r="K13" s="33"/>
      <c r="L13" s="34"/>
      <c r="M13" s="33"/>
      <c r="N13" s="33"/>
      <c r="O13" s="33"/>
      <c r="P13" s="33"/>
      <c r="Q13" s="32"/>
      <c r="R13" s="33"/>
      <c r="S13" s="33"/>
      <c r="T13" s="33"/>
      <c r="U13" s="34"/>
    </row>
    <row r="14" spans="1:21" x14ac:dyDescent="0.25">
      <c r="A14" s="32"/>
      <c r="B14" s="33"/>
      <c r="C14" s="33"/>
      <c r="D14" s="33"/>
      <c r="E14" s="32"/>
      <c r="F14" s="33"/>
      <c r="G14" s="33"/>
      <c r="H14" s="33"/>
      <c r="I14" s="33"/>
      <c r="J14" s="33"/>
      <c r="K14" s="33"/>
      <c r="L14" s="34"/>
      <c r="M14" s="33"/>
      <c r="N14" s="33"/>
      <c r="O14" s="33"/>
      <c r="P14" s="33"/>
      <c r="Q14" s="32"/>
      <c r="R14" s="33"/>
      <c r="S14" s="33"/>
      <c r="T14" s="33"/>
      <c r="U14" s="34"/>
    </row>
    <row r="15" spans="1:21" ht="15.75" thickBot="1" x14ac:dyDescent="0.3">
      <c r="A15" s="32"/>
      <c r="B15" s="33"/>
      <c r="C15" s="33"/>
      <c r="D15" s="33"/>
      <c r="E15" s="35"/>
      <c r="F15" s="36"/>
      <c r="G15" s="36"/>
      <c r="H15" s="36"/>
      <c r="I15" s="36"/>
      <c r="J15" s="36"/>
      <c r="K15" s="36"/>
      <c r="L15" s="37"/>
      <c r="M15" s="36"/>
      <c r="N15" s="36"/>
      <c r="O15" s="36"/>
      <c r="P15" s="36"/>
      <c r="Q15" s="32"/>
      <c r="R15" s="33"/>
      <c r="S15" s="33"/>
      <c r="T15" s="33"/>
      <c r="U15" s="34"/>
    </row>
    <row r="16" spans="1:21" ht="15.75" thickBot="1" x14ac:dyDescent="0.3">
      <c r="A16" s="44" t="s">
        <v>2754</v>
      </c>
      <c r="B16" s="45"/>
      <c r="C16" s="45"/>
      <c r="D16" s="46"/>
      <c r="E16" s="45" t="s">
        <v>2753</v>
      </c>
      <c r="F16" s="45"/>
      <c r="G16" s="45"/>
      <c r="H16" s="46"/>
      <c r="I16" s="44" t="s">
        <v>2755</v>
      </c>
      <c r="J16" s="45"/>
      <c r="K16" s="45"/>
      <c r="L16" s="46"/>
      <c r="M16" s="44" t="s">
        <v>2756</v>
      </c>
      <c r="N16" s="45"/>
      <c r="O16" s="45"/>
      <c r="P16" s="45"/>
      <c r="Q16" s="32"/>
      <c r="R16" s="33"/>
      <c r="S16" s="33"/>
      <c r="T16" s="33"/>
      <c r="U16" s="34"/>
    </row>
    <row r="17" spans="1:21" x14ac:dyDescent="0.25">
      <c r="A17" s="29"/>
      <c r="B17" s="30"/>
      <c r="C17" s="30"/>
      <c r="D17" s="31"/>
      <c r="E17" s="29"/>
      <c r="F17" s="30"/>
      <c r="G17" s="30"/>
      <c r="H17" s="31"/>
      <c r="I17" s="29"/>
      <c r="J17" s="30"/>
      <c r="K17" s="30"/>
      <c r="L17" s="31"/>
      <c r="M17" s="29"/>
      <c r="N17" s="30"/>
      <c r="O17" s="30"/>
      <c r="P17" s="30"/>
      <c r="Q17" s="32"/>
      <c r="R17" s="33"/>
      <c r="S17" s="33"/>
      <c r="T17" s="33"/>
      <c r="U17" s="34"/>
    </row>
    <row r="18" spans="1:21" x14ac:dyDescent="0.25">
      <c r="A18" s="32"/>
      <c r="B18" s="33"/>
      <c r="C18" s="33"/>
      <c r="D18" s="34"/>
      <c r="E18" s="32"/>
      <c r="F18" s="33"/>
      <c r="G18" s="33"/>
      <c r="H18" s="34"/>
      <c r="I18" s="32"/>
      <c r="J18" s="33"/>
      <c r="K18" s="33"/>
      <c r="L18" s="34"/>
      <c r="M18" s="32"/>
      <c r="N18" s="33"/>
      <c r="O18" s="33"/>
      <c r="P18" s="33"/>
      <c r="Q18" s="32"/>
      <c r="R18" s="33"/>
      <c r="S18" s="33"/>
      <c r="T18" s="33"/>
      <c r="U18" s="34"/>
    </row>
    <row r="19" spans="1:21" x14ac:dyDescent="0.25">
      <c r="A19" s="32"/>
      <c r="B19" s="33"/>
      <c r="C19" s="33"/>
      <c r="D19" s="34"/>
      <c r="E19" s="32"/>
      <c r="F19" s="33"/>
      <c r="G19" s="33"/>
      <c r="H19" s="34"/>
      <c r="I19" s="32"/>
      <c r="J19" s="33"/>
      <c r="K19" s="33"/>
      <c r="L19" s="34"/>
      <c r="M19" s="32"/>
      <c r="N19" s="33"/>
      <c r="O19" s="33"/>
      <c r="P19" s="33"/>
      <c r="Q19" s="32"/>
      <c r="R19" s="33"/>
      <c r="S19" s="33"/>
      <c r="T19" s="33"/>
      <c r="U19" s="34"/>
    </row>
    <row r="20" spans="1:21" x14ac:dyDescent="0.25">
      <c r="A20" s="32"/>
      <c r="B20" s="33"/>
      <c r="C20" s="33"/>
      <c r="D20" s="34"/>
      <c r="E20" s="32"/>
      <c r="F20" s="33"/>
      <c r="G20" s="33"/>
      <c r="H20" s="34"/>
      <c r="I20" s="32"/>
      <c r="J20" s="33"/>
      <c r="K20" s="33"/>
      <c r="L20" s="34"/>
      <c r="M20" s="32"/>
      <c r="N20" s="33"/>
      <c r="O20" s="33"/>
      <c r="P20" s="33"/>
      <c r="Q20" s="32"/>
      <c r="R20" s="33"/>
      <c r="S20" s="33"/>
      <c r="T20" s="33"/>
      <c r="U20" s="34"/>
    </row>
    <row r="21" spans="1:21" x14ac:dyDescent="0.25">
      <c r="A21" s="32"/>
      <c r="B21" s="33"/>
      <c r="C21" s="33"/>
      <c r="D21" s="34"/>
      <c r="E21" s="32"/>
      <c r="F21" s="33"/>
      <c r="G21" s="33"/>
      <c r="H21" s="34"/>
      <c r="I21" s="32"/>
      <c r="J21" s="33"/>
      <c r="K21" s="33"/>
      <c r="L21" s="34"/>
      <c r="M21" s="32"/>
      <c r="N21" s="33"/>
      <c r="O21" s="33"/>
      <c r="P21" s="33"/>
      <c r="Q21" s="32"/>
      <c r="R21" s="33"/>
      <c r="S21" s="33"/>
      <c r="T21" s="33"/>
      <c r="U21" s="34"/>
    </row>
    <row r="22" spans="1:21" x14ac:dyDescent="0.25">
      <c r="A22" s="32"/>
      <c r="B22" s="33"/>
      <c r="C22" s="33"/>
      <c r="D22" s="34"/>
      <c r="E22" s="32"/>
      <c r="F22" s="33"/>
      <c r="G22" s="33"/>
      <c r="H22" s="34"/>
      <c r="I22" s="32"/>
      <c r="J22" s="33"/>
      <c r="K22" s="33"/>
      <c r="L22" s="34"/>
      <c r="M22" s="32"/>
      <c r="N22" s="33"/>
      <c r="O22" s="33"/>
      <c r="P22" s="33"/>
      <c r="Q22" s="32"/>
      <c r="R22" s="33"/>
      <c r="S22" s="33"/>
      <c r="T22" s="33"/>
      <c r="U22" s="34"/>
    </row>
    <row r="23" spans="1:21" x14ac:dyDescent="0.25">
      <c r="A23" s="32"/>
      <c r="B23" s="33"/>
      <c r="C23" s="33"/>
      <c r="D23" s="34"/>
      <c r="E23" s="32"/>
      <c r="F23" s="33"/>
      <c r="G23" s="33"/>
      <c r="H23" s="34"/>
      <c r="I23" s="32"/>
      <c r="J23" s="33"/>
      <c r="K23" s="33"/>
      <c r="L23" s="34"/>
      <c r="M23" s="32"/>
      <c r="N23" s="33"/>
      <c r="O23" s="33"/>
      <c r="P23" s="33"/>
      <c r="Q23" s="32"/>
      <c r="R23" s="33"/>
      <c r="S23" s="33"/>
      <c r="T23" s="33"/>
      <c r="U23" s="34"/>
    </row>
    <row r="24" spans="1:21" ht="15.75" thickBot="1" x14ac:dyDescent="0.3">
      <c r="A24" s="35"/>
      <c r="B24" s="36"/>
      <c r="C24" s="36"/>
      <c r="D24" s="37"/>
      <c r="E24" s="35"/>
      <c r="F24" s="36"/>
      <c r="G24" s="36"/>
      <c r="H24" s="37"/>
      <c r="I24" s="35"/>
      <c r="J24" s="36"/>
      <c r="K24" s="36"/>
      <c r="L24" s="37"/>
      <c r="M24" s="35"/>
      <c r="N24" s="36"/>
      <c r="O24" s="36"/>
      <c r="P24" s="36"/>
      <c r="Q24" s="35"/>
      <c r="R24" s="36"/>
      <c r="S24" s="36"/>
      <c r="T24" s="36"/>
      <c r="U24" s="37"/>
    </row>
  </sheetData>
  <mergeCells count="19">
    <mergeCell ref="I6:K6"/>
    <mergeCell ref="L5:M5"/>
    <mergeCell ref="L6:M6"/>
    <mergeCell ref="A5:B5"/>
    <mergeCell ref="A6:B6"/>
    <mergeCell ref="C5:D5"/>
    <mergeCell ref="C6:D6"/>
    <mergeCell ref="E5:F5"/>
    <mergeCell ref="E6:F6"/>
    <mergeCell ref="G5:H5"/>
    <mergeCell ref="G6:H6"/>
    <mergeCell ref="I5:K5"/>
    <mergeCell ref="A8:D8"/>
    <mergeCell ref="E8:L8"/>
    <mergeCell ref="M8:P8"/>
    <mergeCell ref="A16:D16"/>
    <mergeCell ref="E16:H16"/>
    <mergeCell ref="I16:L16"/>
    <mergeCell ref="M16:P1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Category</vt:lpstr>
      <vt:lpstr>Sub-Cat</vt:lpstr>
      <vt:lpstr>Year</vt:lpstr>
      <vt:lpstr>Monthly Sales</vt:lpstr>
      <vt:lpstr>States</vt:lpstr>
      <vt:lpstr>Customers</vt:lpstr>
      <vt:lpstr>Customer count</vt:lpstr>
      <vt:lpstr>Sub-cat in loss</vt:lpstr>
      <vt:lpstr>KPIS</vt:lpstr>
      <vt:lpstr>Data Sets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2024-09-03T12:37:48Z</dcterms:created>
  <dcterms:modified xsi:type="dcterms:W3CDTF">2024-09-29T10:41:50Z</dcterms:modified>
</cp:coreProperties>
</file>